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codeName="ThisWorkbook" defaultThemeVersion="124226"/>
  <mc:AlternateContent xmlns:mc="http://schemas.openxmlformats.org/markup-compatibility/2006">
    <mc:Choice Requires="x15">
      <x15ac:absPath xmlns:x15ac="http://schemas.microsoft.com/office/spreadsheetml/2010/11/ac" url="V:\SSD_PMR\BACKUP\PMR Webpage Webtool and simulator\webpage\changes XX_2023update_NOTDONEYET\For the 10 July\2023 PMR Questionnaire\"/>
    </mc:Choice>
  </mc:AlternateContent>
  <xr:revisionPtr revIDLastSave="0" documentId="13_ncr:1_{953FA877-E4A9-4CF7-880A-CCE849DA7C80}" xr6:coauthVersionLast="47" xr6:coauthVersionMax="47" xr10:uidLastSave="{00000000-0000-0000-0000-000000000000}"/>
  <workbookProtection workbookAlgorithmName="SHA-512" workbookHashValue="keVis5V+zDWNV2vS5CrYwOMvhemc1y6cDE7zuUJb5TK2vD9hyqL1zdQEQetKJgOxrOD8AHgWYUQoXwg2mE+NCA==" workbookSaltValue="oJfgmJb2j8irLmD7fcgSTw==" workbookSpinCount="100000" lockStructure="1"/>
  <bookViews>
    <workbookView xWindow="-10" yWindow="-10" windowWidth="19220" windowHeight="11300" firstSheet="1" activeTab="3" xr2:uid="{00000000-000D-0000-FFFF-FFFF00000000}"/>
  </bookViews>
  <sheets>
    <sheet name="Country" sheetId="33" state="hidden" r:id="rId1"/>
    <sheet name="Sector classification " sheetId="63" r:id="rId2"/>
    <sheet name="READ ME" sheetId="67" state="hidden" r:id="rId3"/>
    <sheet name="3A-Rail transport" sheetId="37" r:id="rId4"/>
    <sheet name="3B-Air transport" sheetId="38" r:id="rId5"/>
    <sheet name="3C-Water transport" sheetId="40" r:id="rId6"/>
    <sheet name="3D-Road freight transport" sheetId="41" r:id="rId7"/>
    <sheet name="3E-Transport by Coach" sheetId="42" r:id="rId8"/>
    <sheet name="3Abis-Rail Regulator" sheetId="59" state="hidden" r:id="rId9"/>
    <sheet name="3Bbis-Air Regulator" sheetId="66" state="hidden" r:id="rId10"/>
    <sheet name="Database_n" sheetId="50" state="hidden" r:id="rId11"/>
    <sheet name="Lists" sheetId="52" state="hidden" r:id="rId12"/>
    <sheet name="Conditions" sheetId="53" state="hidden" r:id="rId13"/>
  </sheets>
  <definedNames>
    <definedName name="_xlnm._FilterDatabase" localSheetId="8" hidden="1">'3Abis-Rail Regulator'!$A$4:$AC$95</definedName>
    <definedName name="_xlnm._FilterDatabase" localSheetId="3" hidden="1">'3A-Rail transport'!$A$4:$AC$83</definedName>
    <definedName name="_xlnm._FilterDatabase" localSheetId="4" hidden="1">'3B-Air transport'!$A$4:$AC$103</definedName>
    <definedName name="_xlnm._FilterDatabase" localSheetId="9" hidden="1">'3Bbis-Air Regulator'!$A$4:$AC$95</definedName>
    <definedName name="_xlnm._FilterDatabase" localSheetId="5" hidden="1">'3C-Water transport'!$A$4:$AC$107</definedName>
    <definedName name="_xlnm._FilterDatabase" localSheetId="6" hidden="1">'3D-Road freight transport'!$A$4:$AC$49</definedName>
    <definedName name="_xlnm._FilterDatabase" localSheetId="7" hidden="1">'3E-Transport by Coach'!$A$4:$AC$34</definedName>
    <definedName name="_xlnm._FilterDatabase" localSheetId="10" hidden="1">Database_n!$A$1:$G$501</definedName>
    <definedName name="ECO_2023_A">Lists!$A$18:$A$20</definedName>
    <definedName name="ECO_2023_B">Lists!$B$18:$B$22</definedName>
    <definedName name="ECO_2023_E">Lists!$E$18:$E$20</definedName>
    <definedName name="ECO_2023_K">Lists!$K$18:$K$21</definedName>
    <definedName name="ECO_2023_M">Lists!$M$18:$M$21</definedName>
    <definedName name="ECO_2023_N">Lists!$N$18:$N$21</definedName>
    <definedName name="ECO_2023_O">Lists!$O$18:$O$20</definedName>
    <definedName name="ECO_2023_Y1">Lists!$Y$18:$Y$21</definedName>
    <definedName name="ECO_2023_Y2">Lists!$Y$24:$Y$26</definedName>
    <definedName name="ECO_A">Lists!$A$2:$A$3</definedName>
    <definedName name="ECO_AB">Lists!$J$2:$J$4</definedName>
    <definedName name="ECO_AC">Lists!$K$2:$K$5</definedName>
    <definedName name="ECO_AD">Lists!$L$2:$L$4</definedName>
    <definedName name="ECO_AE">Lists!$M$2:$M$4</definedName>
    <definedName name="ECO_AF">Lists!$N$2:$N$4</definedName>
    <definedName name="ECO_AH">Lists!$O$2:$O$4</definedName>
    <definedName name="ECO_AI">Lists!$P$2:$P$4</definedName>
    <definedName name="ECO_AJ">Lists!$Q$2:$Q$4</definedName>
    <definedName name="ECO_AK">Lists!$S$2:$S$3</definedName>
    <definedName name="ECO_AL">Lists!$T$2:$T$4</definedName>
    <definedName name="ECO_AM">Lists!$U$2:$U$3</definedName>
    <definedName name="ECO_AN">Lists!$V$2:$V$4</definedName>
    <definedName name="ECO_AO">Lists!$W$2:$W$5</definedName>
    <definedName name="ECO_B">Lists!$B$2:$B$5</definedName>
    <definedName name="ECO_C">Lists!$C$2:$C$4</definedName>
    <definedName name="ECO_D">Lists!$D$2:$D$4</definedName>
    <definedName name="ECO_E">Lists!$E$2:$E$5</definedName>
    <definedName name="ECO_F">Lists!$F$2:$F$4</definedName>
    <definedName name="ECO_G">Lists!$G$2:$G$5</definedName>
    <definedName name="ECO_H">Lists!$H$2:$H$4</definedName>
    <definedName name="ECO_I">Lists!$I$2:$I$3</definedName>
    <definedName name="ECO_J">Lists!$J$2:$J$3</definedName>
    <definedName name="ECO_K">Lists!$K$2:$K$4</definedName>
    <definedName name="ECO_L">Lists!$L$2:$L$3</definedName>
    <definedName name="ECO_M">Lists!$M$2:$M$4</definedName>
    <definedName name="ECO_N">Lists!$N$2:$N$4</definedName>
    <definedName name="ECO_O">Lists!$O$2:$O$4</definedName>
    <definedName name="ECO_P">Lists!$P$2:$P$4</definedName>
    <definedName name="ECO_Q">Lists!$Q$2:$Q$3</definedName>
    <definedName name="ECO_R">Lists!$R$2:$R$7</definedName>
    <definedName name="ECO_S">Lists!$S$2:$S$3</definedName>
    <definedName name="ECO_T">Lists!$T$2:$T$5</definedName>
    <definedName name="ECO_U">Lists!$U$2:$U$4</definedName>
    <definedName name="ECO_V">Lists!$V$2:$V$4</definedName>
    <definedName name="ECO_W">Lists!$W$2:$W$4</definedName>
    <definedName name="ECO_X">Lists!$X$2:$X$5</definedName>
    <definedName name="ECO_Y">Lists!$Y$2:$Y$6</definedName>
    <definedName name="REGA1">Lists!$AA$2:$AA$4</definedName>
    <definedName name="REGA10_2023">Lists!$AG$17:$AG$20</definedName>
    <definedName name="REGA11">Lists!$AI$2:$AI$5</definedName>
    <definedName name="REGA11_2023">Lists!$AI$17:$AI$20</definedName>
    <definedName name="REGA13">Lists!$AJ$2:$AJ$4</definedName>
    <definedName name="REGA13_2023">Lists!$AJ$17:$AJ$20</definedName>
    <definedName name="REGA14">Lists!$AK$2:$AK$3</definedName>
    <definedName name="REGA16">Lists!$AL$2:$AL$5</definedName>
    <definedName name="REGA17">Lists!$AM$2:$AM$5</definedName>
    <definedName name="REGA19">Lists!$AN$2:$AN$4</definedName>
    <definedName name="REGA2">Lists!$AB$2:$AB$4</definedName>
    <definedName name="REGA20">Lists!$AO$2:$AO$5</definedName>
    <definedName name="REGA21">Lists!$AP$2:$AP$4</definedName>
    <definedName name="REGA22_2023">Lists!$AQ$18:$AQ$20</definedName>
    <definedName name="REGA23">Lists!$AQ$2:$AQ$3</definedName>
    <definedName name="REGA3">Lists!$AC$2:$AC$4</definedName>
    <definedName name="REGA4">Lists!$AD$2:$AD$5</definedName>
    <definedName name="REGA4_2023">Lists!$AD$17:$AD$21</definedName>
    <definedName name="REGA5">Lists!$AE$2:$AE$5</definedName>
    <definedName name="REGA6">Lists!$AF$2:$AF$4</definedName>
    <definedName name="REGA7">Lists!$AG$2:$AG$4</definedName>
    <definedName name="REGA8">Lists!$AH$2:$AH$5</definedName>
    <definedName name="REGA9_2023">Lists!$BC$17:$BC$19</definedName>
    <definedName name="REGB1">Lists!$AR$2:$AR$3</definedName>
    <definedName name="REGB2">Lists!$AS$2:$AS$4</definedName>
    <definedName name="REGB3">Lists!$AT$2:$AT$4</definedName>
    <definedName name="REGB4">Lists!$AU$2:$AU$4</definedName>
    <definedName name="REGB6">Lists!$AV$2:$AV$4</definedName>
    <definedName name="REGB7">Lists!$AW$2:$AW$4</definedName>
    <definedName name="REGB8">Lists!$AX$2:$AX$3</definedName>
    <definedName name="REGB9_2023">Lists!$BD$17:$BD$21</definedName>
    <definedName name="REGC1">Lists!$AY$2:$AY$4</definedName>
    <definedName name="REGC11">Lists!$BC$2:$BC$4</definedName>
    <definedName name="REGC13">Lists!$BD$2:$BD$4</definedName>
    <definedName name="REGC2">Lists!$AZ$2:$AZ$4</definedName>
    <definedName name="REGC3">Lists!$BA$2:$BA$4</definedName>
    <definedName name="REGC4">Lists!$BB$2:$BB$4</definedName>
    <definedName name="REGD1_2023">Lists!$BE$17:$BE$21</definedName>
    <definedName name="REGD3_2023">Lists!$BF$17:$BF$20</definedName>
    <definedName name="REGD4_2023">Lists!#REF!</definedName>
    <definedName name="REGD5_2023">Lists!$BG$17:$BG$20</definedName>
    <definedName name="REGD6_2023">Lists!$BH$17:$BH$20</definedName>
    <definedName name="REGD7_2023">Lists!$BI$17:$BI$19</definedName>
    <definedName name="REGNAME">Lists!$Z$2:$Z$4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3" i="50" l="1"/>
  <c r="I4" i="50"/>
  <c r="I5" i="50"/>
  <c r="I6" i="50"/>
  <c r="I7" i="50"/>
  <c r="I8" i="50"/>
  <c r="I9" i="50"/>
  <c r="I10" i="50"/>
  <c r="I11" i="50"/>
  <c r="I12" i="50"/>
  <c r="I13" i="50"/>
  <c r="I14" i="50"/>
  <c r="I15" i="50"/>
  <c r="I16" i="50"/>
  <c r="I17" i="50"/>
  <c r="I18" i="50"/>
  <c r="I19" i="50"/>
  <c r="I20" i="50"/>
  <c r="I21" i="50"/>
  <c r="I22" i="50"/>
  <c r="I23" i="50"/>
  <c r="I24" i="50"/>
  <c r="I25" i="50"/>
  <c r="I26" i="50"/>
  <c r="I27" i="50"/>
  <c r="I28" i="50"/>
  <c r="I29" i="50"/>
  <c r="I30" i="50"/>
  <c r="I31" i="50"/>
  <c r="I32" i="50"/>
  <c r="I33" i="50"/>
  <c r="I34" i="50"/>
  <c r="I35" i="50"/>
  <c r="I36" i="50"/>
  <c r="I37" i="50"/>
  <c r="I38" i="50"/>
  <c r="I39" i="50"/>
  <c r="I40" i="50"/>
  <c r="I41" i="50"/>
  <c r="I42" i="50"/>
  <c r="I43" i="50"/>
  <c r="I44" i="50"/>
  <c r="I45" i="50"/>
  <c r="I46" i="50"/>
  <c r="I47" i="50"/>
  <c r="I48" i="50"/>
  <c r="I49" i="50"/>
  <c r="I50" i="50"/>
  <c r="I51" i="50"/>
  <c r="I52" i="50"/>
  <c r="I53" i="50"/>
  <c r="I54" i="50"/>
  <c r="I55" i="50"/>
  <c r="I56" i="50"/>
  <c r="I57" i="50"/>
  <c r="I58" i="50"/>
  <c r="I59" i="50"/>
  <c r="I60" i="50"/>
  <c r="I61" i="50"/>
  <c r="I62" i="50"/>
  <c r="I63" i="50"/>
  <c r="I64" i="50"/>
  <c r="I65" i="50"/>
  <c r="I66" i="50"/>
  <c r="I67" i="50"/>
  <c r="I68" i="50"/>
  <c r="I69" i="50"/>
  <c r="I70" i="50"/>
  <c r="I71" i="50"/>
  <c r="I72" i="50"/>
  <c r="I73" i="50"/>
  <c r="I74" i="50"/>
  <c r="I75" i="50"/>
  <c r="I76" i="50"/>
  <c r="I77" i="50"/>
  <c r="I78" i="50"/>
  <c r="I79" i="50"/>
  <c r="I80" i="50"/>
  <c r="I81" i="50"/>
  <c r="I82" i="50"/>
  <c r="I83" i="50"/>
  <c r="I84" i="50"/>
  <c r="I85" i="50"/>
  <c r="I86" i="50"/>
  <c r="I87" i="50"/>
  <c r="I88" i="50"/>
  <c r="I89" i="50"/>
  <c r="I90" i="50"/>
  <c r="I91" i="50"/>
  <c r="I92" i="50"/>
  <c r="I93" i="50"/>
  <c r="I94" i="50"/>
  <c r="I95" i="50"/>
  <c r="I96" i="50"/>
  <c r="I97" i="50"/>
  <c r="I98" i="50"/>
  <c r="I99" i="50"/>
  <c r="I100" i="50"/>
  <c r="I101" i="50"/>
  <c r="I102" i="50"/>
  <c r="I103" i="50"/>
  <c r="I104" i="50"/>
  <c r="I105" i="50"/>
  <c r="I106" i="50"/>
  <c r="I107" i="50"/>
  <c r="I108" i="50"/>
  <c r="I109" i="50"/>
  <c r="I110" i="50"/>
  <c r="I111" i="50"/>
  <c r="I112" i="50"/>
  <c r="I113" i="50"/>
  <c r="I114" i="50"/>
  <c r="I115" i="50"/>
  <c r="I116" i="50"/>
  <c r="I117" i="50"/>
  <c r="I118" i="50"/>
  <c r="I119" i="50"/>
  <c r="I120" i="50"/>
  <c r="I121" i="50"/>
  <c r="I122" i="50"/>
  <c r="I123" i="50"/>
  <c r="I124" i="50"/>
  <c r="I125" i="50"/>
  <c r="I126" i="50"/>
  <c r="I127" i="50"/>
  <c r="I128" i="50"/>
  <c r="I129" i="50"/>
  <c r="I130" i="50"/>
  <c r="I131" i="50"/>
  <c r="I132" i="50"/>
  <c r="I133" i="50"/>
  <c r="I134" i="50"/>
  <c r="I135" i="50"/>
  <c r="I136" i="50"/>
  <c r="I137" i="50"/>
  <c r="I138" i="50"/>
  <c r="I139" i="50"/>
  <c r="I140" i="50"/>
  <c r="I141" i="50"/>
  <c r="I142" i="50"/>
  <c r="I143" i="50"/>
  <c r="I144" i="50"/>
  <c r="I145" i="50"/>
  <c r="I146" i="50"/>
  <c r="I147" i="50"/>
  <c r="I148" i="50"/>
  <c r="I149" i="50"/>
  <c r="I150" i="50"/>
  <c r="I151" i="50"/>
  <c r="I152" i="50"/>
  <c r="I153" i="50"/>
  <c r="I154" i="50"/>
  <c r="I155" i="50"/>
  <c r="I156" i="50"/>
  <c r="I157" i="50"/>
  <c r="I158" i="50"/>
  <c r="I159" i="50"/>
  <c r="I160" i="50"/>
  <c r="I161" i="50"/>
  <c r="I162" i="50"/>
  <c r="I163" i="50"/>
  <c r="I164" i="50"/>
  <c r="I165" i="50"/>
  <c r="I166" i="50"/>
  <c r="I167" i="50"/>
  <c r="I168" i="50"/>
  <c r="I169" i="50"/>
  <c r="I170" i="50"/>
  <c r="I171" i="50"/>
  <c r="I172" i="50"/>
  <c r="I173" i="50"/>
  <c r="I174" i="50"/>
  <c r="I175" i="50"/>
  <c r="I176" i="50"/>
  <c r="I177" i="50"/>
  <c r="I178" i="50"/>
  <c r="I179" i="50"/>
  <c r="I180" i="50"/>
  <c r="I181" i="50"/>
  <c r="I182" i="50"/>
  <c r="I183" i="50"/>
  <c r="I184" i="50"/>
  <c r="I185" i="50"/>
  <c r="I186" i="50"/>
  <c r="I187" i="50"/>
  <c r="I188" i="50"/>
  <c r="I189" i="50"/>
  <c r="I190" i="50"/>
  <c r="I191" i="50"/>
  <c r="I192" i="50"/>
  <c r="I193" i="50"/>
  <c r="I194" i="50"/>
  <c r="I195" i="50"/>
  <c r="I196" i="50"/>
  <c r="I197" i="50"/>
  <c r="I198" i="50"/>
  <c r="I199" i="50"/>
  <c r="I200" i="50"/>
  <c r="I201" i="50"/>
  <c r="I202" i="50"/>
  <c r="I203" i="50"/>
  <c r="I204" i="50"/>
  <c r="I205" i="50"/>
  <c r="I206" i="50"/>
  <c r="I207" i="50"/>
  <c r="I208" i="50"/>
  <c r="I209" i="50"/>
  <c r="I210" i="50"/>
  <c r="I211" i="50"/>
  <c r="I212" i="50"/>
  <c r="I213" i="50"/>
  <c r="I214" i="50"/>
  <c r="I215" i="50"/>
  <c r="I216" i="50"/>
  <c r="I217" i="50"/>
  <c r="I218" i="50"/>
  <c r="I219" i="50"/>
  <c r="I220" i="50"/>
  <c r="I221" i="50"/>
  <c r="I222" i="50"/>
  <c r="I223" i="50"/>
  <c r="I224" i="50"/>
  <c r="I225" i="50"/>
  <c r="I226" i="50"/>
  <c r="I227" i="50"/>
  <c r="I228" i="50"/>
  <c r="I229" i="50"/>
  <c r="I230" i="50"/>
  <c r="I231" i="50"/>
  <c r="I232" i="50"/>
  <c r="I233" i="50"/>
  <c r="I234" i="50"/>
  <c r="I235" i="50"/>
  <c r="I236" i="50"/>
  <c r="I237" i="50"/>
  <c r="I238" i="50"/>
  <c r="I239" i="50"/>
  <c r="I240" i="50"/>
  <c r="I241" i="50"/>
  <c r="I242" i="50"/>
  <c r="I243" i="50"/>
  <c r="I244" i="50"/>
  <c r="I245" i="50"/>
  <c r="I246" i="50"/>
  <c r="I247" i="50"/>
  <c r="I248" i="50"/>
  <c r="I249" i="50"/>
  <c r="I250" i="50"/>
  <c r="I251" i="50"/>
  <c r="I252" i="50"/>
  <c r="I253" i="50"/>
  <c r="I254" i="50"/>
  <c r="I255" i="50"/>
  <c r="I256" i="50"/>
  <c r="I257" i="50"/>
  <c r="I258" i="50"/>
  <c r="I259" i="50"/>
  <c r="I260" i="50"/>
  <c r="I261" i="50"/>
  <c r="I262" i="50"/>
  <c r="I263" i="50"/>
  <c r="I264" i="50"/>
  <c r="I265" i="50"/>
  <c r="I266" i="50"/>
  <c r="I267" i="50"/>
  <c r="I268" i="50"/>
  <c r="I269" i="50"/>
  <c r="I270" i="50"/>
  <c r="I271" i="50"/>
  <c r="I272" i="50"/>
  <c r="I273" i="50"/>
  <c r="I274" i="50"/>
  <c r="I275" i="50"/>
  <c r="I276" i="50"/>
  <c r="I277" i="50"/>
  <c r="I278" i="50"/>
  <c r="I279" i="50"/>
  <c r="I280" i="50"/>
  <c r="I281" i="50"/>
  <c r="I282" i="50"/>
  <c r="I283" i="50"/>
  <c r="I284" i="50"/>
  <c r="I285" i="50"/>
  <c r="I286" i="50"/>
  <c r="I287" i="50"/>
  <c r="I288" i="50"/>
  <c r="I289" i="50"/>
  <c r="I290" i="50"/>
  <c r="I291" i="50"/>
  <c r="I292" i="50"/>
  <c r="I293" i="50"/>
  <c r="I294" i="50"/>
  <c r="I295" i="50"/>
  <c r="I296" i="50"/>
  <c r="I297" i="50"/>
  <c r="I298" i="50"/>
  <c r="I299" i="50"/>
  <c r="I300" i="50"/>
  <c r="I301" i="50"/>
  <c r="I302" i="50"/>
  <c r="I303" i="50"/>
  <c r="I304" i="50"/>
  <c r="I305" i="50"/>
  <c r="I306" i="50"/>
  <c r="I307" i="50"/>
  <c r="I308" i="50"/>
  <c r="I309" i="50"/>
  <c r="I310" i="50"/>
  <c r="I311" i="50"/>
  <c r="I312" i="50"/>
  <c r="I313" i="50"/>
  <c r="I314" i="50"/>
  <c r="I315" i="50"/>
  <c r="I316" i="50"/>
  <c r="I317" i="50"/>
  <c r="I318" i="50"/>
  <c r="I319" i="50"/>
  <c r="I320" i="50"/>
  <c r="I321" i="50"/>
  <c r="I322" i="50"/>
  <c r="I323" i="50"/>
  <c r="I324" i="50"/>
  <c r="I325" i="50"/>
  <c r="I326" i="50"/>
  <c r="I327" i="50"/>
  <c r="I328" i="50"/>
  <c r="I329" i="50"/>
  <c r="I330" i="50"/>
  <c r="I331" i="50"/>
  <c r="I332" i="50"/>
  <c r="I333" i="50"/>
  <c r="I334" i="50"/>
  <c r="I335" i="50"/>
  <c r="I336" i="50"/>
  <c r="I337" i="50"/>
  <c r="I338" i="50"/>
  <c r="I339" i="50"/>
  <c r="I340" i="50"/>
  <c r="I341" i="50"/>
  <c r="I342" i="50"/>
  <c r="I343" i="50"/>
  <c r="I344" i="50"/>
  <c r="I345" i="50"/>
  <c r="I346" i="50"/>
  <c r="I347" i="50"/>
  <c r="I348" i="50"/>
  <c r="I349" i="50"/>
  <c r="I350" i="50"/>
  <c r="I351" i="50"/>
  <c r="I352" i="50"/>
  <c r="I353" i="50"/>
  <c r="I354" i="50"/>
  <c r="I355" i="50"/>
  <c r="I356" i="50"/>
  <c r="I357" i="50"/>
  <c r="I358" i="50"/>
  <c r="I359" i="50"/>
  <c r="I360" i="50"/>
  <c r="I361" i="50"/>
  <c r="I362" i="50"/>
  <c r="I363" i="50"/>
  <c r="I364" i="50"/>
  <c r="I365" i="50"/>
  <c r="I366" i="50"/>
  <c r="I367" i="50"/>
  <c r="I368" i="50"/>
  <c r="I369" i="50"/>
  <c r="I370" i="50"/>
  <c r="I371" i="50"/>
  <c r="I372" i="50"/>
  <c r="I373" i="50"/>
  <c r="I374" i="50"/>
  <c r="I375" i="50"/>
  <c r="I376" i="50"/>
  <c r="I377" i="50"/>
  <c r="I378" i="50"/>
  <c r="I379" i="50"/>
  <c r="I380" i="50"/>
  <c r="I381" i="50"/>
  <c r="I382" i="50"/>
  <c r="I383" i="50"/>
  <c r="I384" i="50"/>
  <c r="I385" i="50"/>
  <c r="I386" i="50"/>
  <c r="I387" i="50"/>
  <c r="I388" i="50"/>
  <c r="I389" i="50"/>
  <c r="I390" i="50"/>
  <c r="I391" i="50"/>
  <c r="I392" i="50"/>
  <c r="I393" i="50"/>
  <c r="I394" i="50"/>
  <c r="I395" i="50"/>
  <c r="I396" i="50"/>
  <c r="I397" i="50"/>
  <c r="I398" i="50"/>
  <c r="I399" i="50"/>
  <c r="I400" i="50"/>
  <c r="I401" i="50"/>
  <c r="I402" i="50"/>
  <c r="I403" i="50"/>
  <c r="I404" i="50"/>
  <c r="I405" i="50"/>
  <c r="I406" i="50"/>
  <c r="I407" i="50"/>
  <c r="I408" i="50"/>
  <c r="I409" i="50"/>
  <c r="I410" i="50"/>
  <c r="I411" i="50"/>
  <c r="I412" i="50"/>
  <c r="I413" i="50"/>
  <c r="I414" i="50"/>
  <c r="I415" i="50"/>
  <c r="I416" i="50"/>
  <c r="I417" i="50"/>
  <c r="I418" i="50"/>
  <c r="I419" i="50"/>
  <c r="I420" i="50"/>
  <c r="I421" i="50"/>
  <c r="I422" i="50"/>
  <c r="I423" i="50"/>
  <c r="I424" i="50"/>
  <c r="I425" i="50"/>
  <c r="I426" i="50"/>
  <c r="I427" i="50"/>
  <c r="I428" i="50"/>
  <c r="I429" i="50"/>
  <c r="I430" i="50"/>
  <c r="I431" i="50"/>
  <c r="I432" i="50"/>
  <c r="I433" i="50"/>
  <c r="I434" i="50"/>
  <c r="I435" i="50"/>
  <c r="I436" i="50"/>
  <c r="I437" i="50"/>
  <c r="I438" i="50"/>
  <c r="I439" i="50"/>
  <c r="I440" i="50"/>
  <c r="I441" i="50"/>
  <c r="I442" i="50"/>
  <c r="I443" i="50"/>
  <c r="I444" i="50"/>
  <c r="I445" i="50"/>
  <c r="I446" i="50"/>
  <c r="I447" i="50"/>
  <c r="I448" i="50"/>
  <c r="I449" i="50"/>
  <c r="I450" i="50"/>
  <c r="I451" i="50"/>
  <c r="I452" i="50"/>
  <c r="I453" i="50"/>
  <c r="I454" i="50"/>
  <c r="I455" i="50"/>
  <c r="I456" i="50"/>
  <c r="I457" i="50"/>
  <c r="I458" i="50"/>
  <c r="I459" i="50"/>
  <c r="I460" i="50"/>
  <c r="I461" i="50"/>
  <c r="I462" i="50"/>
  <c r="I463" i="50"/>
  <c r="I464" i="50"/>
  <c r="I465" i="50"/>
  <c r="I466" i="50"/>
  <c r="I467" i="50"/>
  <c r="I468" i="50"/>
  <c r="I469" i="50"/>
  <c r="I470" i="50"/>
  <c r="I471" i="50"/>
  <c r="I472" i="50"/>
  <c r="I473" i="50"/>
  <c r="I474" i="50"/>
  <c r="I475" i="50"/>
  <c r="I476" i="50"/>
  <c r="I477" i="50"/>
  <c r="I478" i="50"/>
  <c r="I479" i="50"/>
  <c r="I480" i="50"/>
  <c r="I481" i="50"/>
  <c r="I482" i="50"/>
  <c r="I483" i="50"/>
  <c r="I484" i="50"/>
  <c r="I485" i="50"/>
  <c r="I486" i="50"/>
  <c r="I487" i="50"/>
  <c r="I488" i="50"/>
  <c r="I489" i="50"/>
  <c r="I490" i="50"/>
  <c r="I491" i="50"/>
  <c r="I492" i="50"/>
  <c r="I493" i="50"/>
  <c r="I494" i="50"/>
  <c r="I495" i="50"/>
  <c r="I496" i="50"/>
  <c r="I497" i="50"/>
  <c r="I498" i="50"/>
  <c r="I499" i="50"/>
  <c r="I500" i="50"/>
  <c r="I501" i="50"/>
  <c r="I1" i="50"/>
  <c r="I2" i="50"/>
  <c r="H501" i="50"/>
  <c r="H500" i="50"/>
  <c r="H499" i="50"/>
  <c r="H498" i="50"/>
  <c r="H497" i="50"/>
  <c r="H496" i="50"/>
  <c r="H495" i="50"/>
  <c r="H494" i="50"/>
  <c r="H493" i="50"/>
  <c r="H492" i="50"/>
  <c r="H491" i="50"/>
  <c r="H490" i="50"/>
  <c r="H489" i="50"/>
  <c r="H488" i="50"/>
  <c r="H487" i="50"/>
  <c r="H486" i="50"/>
  <c r="H485" i="50"/>
  <c r="H484" i="50"/>
  <c r="H483" i="50"/>
  <c r="H482" i="50"/>
  <c r="H481" i="50"/>
  <c r="H480" i="50"/>
  <c r="H479" i="50"/>
  <c r="H478" i="50"/>
  <c r="H477" i="50"/>
  <c r="H476" i="50"/>
  <c r="H475" i="50"/>
  <c r="H474" i="50"/>
  <c r="H473" i="50"/>
  <c r="H472" i="50"/>
  <c r="H471" i="50"/>
  <c r="H470" i="50"/>
  <c r="H469" i="50"/>
  <c r="H468" i="50"/>
  <c r="H467" i="50"/>
  <c r="H466" i="50"/>
  <c r="H465" i="50"/>
  <c r="H464" i="50"/>
  <c r="H463" i="50"/>
  <c r="H462" i="50"/>
  <c r="H461" i="50"/>
  <c r="H460" i="50"/>
  <c r="H459" i="50"/>
  <c r="H458" i="50"/>
  <c r="H457" i="50"/>
  <c r="H456" i="50"/>
  <c r="H455" i="50"/>
  <c r="H454" i="50"/>
  <c r="H453" i="50"/>
  <c r="H452" i="50"/>
  <c r="H451" i="50"/>
  <c r="H450" i="50"/>
  <c r="H449" i="50"/>
  <c r="H448" i="50"/>
  <c r="H447" i="50"/>
  <c r="H446" i="50"/>
  <c r="H445" i="50"/>
  <c r="H444" i="50"/>
  <c r="H443" i="50"/>
  <c r="H442" i="50"/>
  <c r="H441" i="50"/>
  <c r="H440" i="50"/>
  <c r="H439" i="50"/>
  <c r="H438" i="50"/>
  <c r="H437" i="50"/>
  <c r="H436" i="50"/>
  <c r="H435" i="50"/>
  <c r="H434" i="50"/>
  <c r="H433" i="50"/>
  <c r="H432" i="50"/>
  <c r="H431" i="50"/>
  <c r="H430" i="50"/>
  <c r="H429" i="50"/>
  <c r="H428" i="50"/>
  <c r="H427" i="50"/>
  <c r="H426" i="50"/>
  <c r="H425" i="50"/>
  <c r="H424" i="50"/>
  <c r="H423" i="50"/>
  <c r="H422" i="50"/>
  <c r="H421" i="50"/>
  <c r="H420" i="50"/>
  <c r="H419" i="50"/>
  <c r="H418" i="50"/>
  <c r="H417" i="50"/>
  <c r="H416" i="50"/>
  <c r="H415" i="50"/>
  <c r="H414" i="50"/>
  <c r="H413" i="50"/>
  <c r="H412" i="50"/>
  <c r="H411" i="50"/>
  <c r="H410" i="50"/>
  <c r="H409" i="50"/>
  <c r="H408" i="50"/>
  <c r="H407" i="50"/>
  <c r="H406" i="50"/>
  <c r="H405" i="50"/>
  <c r="H404" i="50"/>
  <c r="H403" i="50"/>
  <c r="H402" i="50"/>
  <c r="H401" i="50"/>
  <c r="H400" i="50"/>
  <c r="H399" i="50"/>
  <c r="H398" i="50"/>
  <c r="H397" i="50"/>
  <c r="H396" i="50"/>
  <c r="H395" i="50"/>
  <c r="H394" i="50"/>
  <c r="H393" i="50"/>
  <c r="H392" i="50"/>
  <c r="H391" i="50"/>
  <c r="H390" i="50"/>
  <c r="H389" i="50"/>
  <c r="H388" i="50"/>
  <c r="H387" i="50"/>
  <c r="H386" i="50"/>
  <c r="H385" i="50"/>
  <c r="H384" i="50"/>
  <c r="H383" i="50"/>
  <c r="H382" i="50"/>
  <c r="H381" i="50"/>
  <c r="H380" i="50"/>
  <c r="H379" i="50"/>
  <c r="H378" i="50"/>
  <c r="H377" i="50"/>
  <c r="H376" i="50"/>
  <c r="H375" i="50"/>
  <c r="H374" i="50"/>
  <c r="H373" i="50"/>
  <c r="H372" i="50"/>
  <c r="H371" i="50"/>
  <c r="H370" i="50"/>
  <c r="H369" i="50"/>
  <c r="H368" i="50"/>
  <c r="H367" i="50"/>
  <c r="H366" i="50"/>
  <c r="H365" i="50"/>
  <c r="H364" i="50"/>
  <c r="H363" i="50"/>
  <c r="H362" i="50"/>
  <c r="H361" i="50"/>
  <c r="H360" i="50"/>
  <c r="H359" i="50"/>
  <c r="H358" i="50"/>
  <c r="H357" i="50"/>
  <c r="H356" i="50"/>
  <c r="H355" i="50"/>
  <c r="H354" i="50"/>
  <c r="H353" i="50"/>
  <c r="H352" i="50"/>
  <c r="H351" i="50"/>
  <c r="H350" i="50"/>
  <c r="H349" i="50"/>
  <c r="H348" i="50"/>
  <c r="H347" i="50"/>
  <c r="H346" i="50"/>
  <c r="H345" i="50"/>
  <c r="H344" i="50"/>
  <c r="H343" i="50"/>
  <c r="H342" i="50"/>
  <c r="H341" i="50"/>
  <c r="H340" i="50"/>
  <c r="H339" i="50"/>
  <c r="H338" i="50"/>
  <c r="H337" i="50"/>
  <c r="H336" i="50"/>
  <c r="H335" i="50"/>
  <c r="H334" i="50"/>
  <c r="H333" i="50"/>
  <c r="H332" i="50"/>
  <c r="H331" i="50"/>
  <c r="H330" i="50"/>
  <c r="H329" i="50"/>
  <c r="H328" i="50"/>
  <c r="H327" i="50"/>
  <c r="H326" i="50"/>
  <c r="H325" i="50"/>
  <c r="H324" i="50"/>
  <c r="H323" i="50"/>
  <c r="H322" i="50"/>
  <c r="H321" i="50"/>
  <c r="H320" i="50"/>
  <c r="H319" i="50"/>
  <c r="H318" i="50"/>
  <c r="H317" i="50"/>
  <c r="H316" i="50"/>
  <c r="H315" i="50"/>
  <c r="H314" i="50"/>
  <c r="H313" i="50"/>
  <c r="H312" i="50"/>
  <c r="H311" i="50"/>
  <c r="H310" i="50"/>
  <c r="H309" i="50"/>
  <c r="H308" i="50"/>
  <c r="H307" i="50"/>
  <c r="H306" i="50"/>
  <c r="H305" i="50"/>
  <c r="H304" i="50"/>
  <c r="H303" i="50"/>
  <c r="H302" i="50"/>
  <c r="H301" i="50"/>
  <c r="H300" i="50"/>
  <c r="H299" i="50"/>
  <c r="H298" i="50"/>
  <c r="H297" i="50"/>
  <c r="H296" i="50"/>
  <c r="H295" i="50"/>
  <c r="H294" i="50"/>
  <c r="H293" i="50"/>
  <c r="H292" i="50"/>
  <c r="H291" i="50"/>
  <c r="H290" i="50"/>
  <c r="H289" i="50"/>
  <c r="H288" i="50"/>
  <c r="H287" i="50"/>
  <c r="H286" i="50"/>
  <c r="H285" i="50"/>
  <c r="H284" i="50"/>
  <c r="H283" i="50"/>
  <c r="H282" i="50"/>
  <c r="H281" i="50"/>
  <c r="H280" i="50"/>
  <c r="H279" i="50"/>
  <c r="H278" i="50"/>
  <c r="H277" i="50"/>
  <c r="H276" i="50"/>
  <c r="H275" i="50"/>
  <c r="H274" i="50"/>
  <c r="H273" i="50"/>
  <c r="H272" i="50"/>
  <c r="H271" i="50"/>
  <c r="H270" i="50"/>
  <c r="H269" i="50"/>
  <c r="H268" i="50"/>
  <c r="H267" i="50"/>
  <c r="H266" i="50"/>
  <c r="H265" i="50"/>
  <c r="H264" i="50"/>
  <c r="H263" i="50"/>
  <c r="H262" i="50"/>
  <c r="H261" i="50"/>
  <c r="H260" i="50"/>
  <c r="H259" i="50"/>
  <c r="H258" i="50"/>
  <c r="H257" i="50"/>
  <c r="H256" i="50"/>
  <c r="H255" i="50"/>
  <c r="H254" i="50"/>
  <c r="H253" i="50"/>
  <c r="H252" i="50"/>
  <c r="H251" i="50"/>
  <c r="H250" i="50"/>
  <c r="H249" i="50"/>
  <c r="H248" i="50"/>
  <c r="H247" i="50"/>
  <c r="H246" i="50"/>
  <c r="H245" i="50"/>
  <c r="H244" i="50"/>
  <c r="H243" i="50"/>
  <c r="H242" i="50"/>
  <c r="H241" i="50"/>
  <c r="H240" i="50"/>
  <c r="H239" i="50"/>
  <c r="H238" i="50"/>
  <c r="H237" i="50"/>
  <c r="H236" i="50"/>
  <c r="H235" i="50"/>
  <c r="H234" i="50"/>
  <c r="H233" i="50"/>
  <c r="H232" i="50"/>
  <c r="H231" i="50"/>
  <c r="H230" i="50"/>
  <c r="H229" i="50"/>
  <c r="H228" i="50"/>
  <c r="H227" i="50"/>
  <c r="H226" i="50"/>
  <c r="H225" i="50"/>
  <c r="H224" i="50"/>
  <c r="H223" i="50"/>
  <c r="H222" i="50"/>
  <c r="H221" i="50"/>
  <c r="H220" i="50"/>
  <c r="H219" i="50"/>
  <c r="H218" i="50"/>
  <c r="H217" i="50"/>
  <c r="H216" i="50"/>
  <c r="H215" i="50"/>
  <c r="H214" i="50"/>
  <c r="H213" i="50"/>
  <c r="H212" i="50"/>
  <c r="H211" i="50"/>
  <c r="H210" i="50"/>
  <c r="H209" i="50"/>
  <c r="H208" i="50"/>
  <c r="H207" i="50"/>
  <c r="H206" i="50"/>
  <c r="H205" i="50"/>
  <c r="H204" i="50"/>
  <c r="H203" i="50"/>
  <c r="H202" i="50"/>
  <c r="H201" i="50"/>
  <c r="H200" i="50"/>
  <c r="H199" i="50"/>
  <c r="H198" i="50"/>
  <c r="H197" i="50"/>
  <c r="H196" i="50"/>
  <c r="H195" i="50"/>
  <c r="H194" i="50"/>
  <c r="H193" i="50"/>
  <c r="H192" i="50"/>
  <c r="H191" i="50"/>
  <c r="H190" i="50"/>
  <c r="H189" i="50"/>
  <c r="H188" i="50"/>
  <c r="H187" i="50"/>
  <c r="H186" i="50"/>
  <c r="H185" i="50"/>
  <c r="H184" i="50"/>
  <c r="H183" i="50"/>
  <c r="H182" i="50"/>
  <c r="H181" i="50"/>
  <c r="H180" i="50"/>
  <c r="H179" i="50"/>
  <c r="H178" i="50"/>
  <c r="H177" i="50"/>
  <c r="H176" i="50"/>
  <c r="H175" i="50"/>
  <c r="H174" i="50"/>
  <c r="H173" i="50"/>
  <c r="H172" i="50"/>
  <c r="H171" i="50"/>
  <c r="H170" i="50"/>
  <c r="H169" i="50"/>
  <c r="H168" i="50"/>
  <c r="H167" i="50"/>
  <c r="H166" i="50"/>
  <c r="H165" i="50"/>
  <c r="H164" i="50"/>
  <c r="H163" i="50"/>
  <c r="H162" i="50"/>
  <c r="H161" i="50"/>
  <c r="H160" i="50"/>
  <c r="H159" i="50"/>
  <c r="H158" i="50"/>
  <c r="H157" i="50"/>
  <c r="H156" i="50"/>
  <c r="H155" i="50"/>
  <c r="H154" i="50"/>
  <c r="H153" i="50"/>
  <c r="H152" i="50"/>
  <c r="H151" i="50"/>
  <c r="H150" i="50"/>
  <c r="H149" i="50"/>
  <c r="H148" i="50"/>
  <c r="H147" i="50"/>
  <c r="H146" i="50"/>
  <c r="H145" i="50"/>
  <c r="H144" i="50"/>
  <c r="H143" i="50"/>
  <c r="H142" i="50"/>
  <c r="H141" i="50"/>
  <c r="H140" i="50"/>
  <c r="H139" i="50"/>
  <c r="H138" i="50"/>
  <c r="H137" i="50"/>
  <c r="H136" i="50"/>
  <c r="H135" i="50"/>
  <c r="H134" i="50"/>
  <c r="H133" i="50"/>
  <c r="H132" i="50"/>
  <c r="H131" i="50"/>
  <c r="H130" i="50"/>
  <c r="H129" i="50"/>
  <c r="H128" i="50"/>
  <c r="H127" i="50"/>
  <c r="H126" i="50"/>
  <c r="H125" i="50"/>
  <c r="H124" i="50"/>
  <c r="H123" i="50"/>
  <c r="H122" i="50"/>
  <c r="H121" i="50"/>
  <c r="H120" i="50"/>
  <c r="H119" i="50"/>
  <c r="H118" i="50"/>
  <c r="H117" i="50"/>
  <c r="H116" i="50"/>
  <c r="H115" i="50"/>
  <c r="H114" i="50"/>
  <c r="H113" i="50"/>
  <c r="H112" i="50"/>
  <c r="H111" i="50"/>
  <c r="H110" i="50"/>
  <c r="H109" i="50"/>
  <c r="H108" i="50"/>
  <c r="H107" i="50"/>
  <c r="H106" i="50"/>
  <c r="H105" i="50"/>
  <c r="H104" i="50"/>
  <c r="H103" i="50"/>
  <c r="H102" i="50"/>
  <c r="H101" i="50"/>
  <c r="H100" i="50"/>
  <c r="H99" i="50"/>
  <c r="H98" i="50"/>
  <c r="H97" i="50"/>
  <c r="H96" i="50"/>
  <c r="H95" i="50"/>
  <c r="H94" i="50"/>
  <c r="H93" i="50"/>
  <c r="H92" i="50"/>
  <c r="H91" i="50"/>
  <c r="H90" i="50"/>
  <c r="H89" i="50"/>
  <c r="H88" i="50"/>
  <c r="H87" i="50"/>
  <c r="H86" i="50"/>
  <c r="H85" i="50"/>
  <c r="H84" i="50"/>
  <c r="H83" i="50"/>
  <c r="H82" i="50"/>
  <c r="H81" i="50"/>
  <c r="H80" i="50"/>
  <c r="H79" i="50"/>
  <c r="H78" i="50"/>
  <c r="H77" i="50"/>
  <c r="H76" i="50"/>
  <c r="H75" i="50"/>
  <c r="H74" i="50"/>
  <c r="H73" i="50"/>
  <c r="H72" i="50"/>
  <c r="H71" i="50"/>
  <c r="H70" i="50"/>
  <c r="H69" i="50"/>
  <c r="H68" i="50"/>
  <c r="H67" i="50"/>
  <c r="H66" i="50"/>
  <c r="H65" i="50"/>
  <c r="H64" i="50"/>
  <c r="H63" i="50"/>
  <c r="H62" i="50"/>
  <c r="H61" i="50"/>
  <c r="H60" i="50"/>
  <c r="H59" i="50"/>
  <c r="H58" i="50"/>
  <c r="H57" i="50"/>
  <c r="H56" i="50"/>
  <c r="H55" i="50"/>
  <c r="H54" i="50"/>
  <c r="H53" i="50"/>
  <c r="H52" i="50"/>
  <c r="H51" i="50"/>
  <c r="H50" i="50"/>
  <c r="H49" i="50"/>
  <c r="H48" i="50"/>
  <c r="H47" i="50"/>
  <c r="H46" i="50"/>
  <c r="H45" i="50"/>
  <c r="H44" i="50"/>
  <c r="H43" i="50"/>
  <c r="H42" i="50"/>
  <c r="H41" i="50"/>
  <c r="H40" i="50"/>
  <c r="H39" i="50"/>
  <c r="H38" i="50"/>
  <c r="H37" i="50"/>
  <c r="H36" i="50"/>
  <c r="H35" i="50"/>
  <c r="H34" i="50"/>
  <c r="H33" i="50"/>
  <c r="H32" i="50"/>
  <c r="H31" i="50"/>
  <c r="H30" i="50"/>
  <c r="H29" i="50"/>
  <c r="H28" i="50"/>
  <c r="H27" i="50"/>
  <c r="H26" i="50"/>
  <c r="H25" i="50"/>
  <c r="H24" i="50"/>
  <c r="H23" i="50"/>
  <c r="H22" i="50"/>
  <c r="H21" i="50"/>
  <c r="H20" i="50"/>
  <c r="H19" i="50"/>
  <c r="H18" i="50"/>
  <c r="H17" i="50"/>
  <c r="H16" i="50"/>
  <c r="H15" i="50"/>
  <c r="H14" i="50"/>
  <c r="H13" i="50"/>
  <c r="H12" i="50"/>
  <c r="H11" i="50"/>
  <c r="H10" i="50"/>
  <c r="H9" i="50"/>
  <c r="H8" i="50"/>
  <c r="H7" i="50"/>
  <c r="H6" i="50"/>
  <c r="H5" i="50"/>
  <c r="H4" i="50"/>
  <c r="H3" i="50"/>
  <c r="H2" i="50"/>
  <c r="AT85" i="37"/>
  <c r="AT105" i="38"/>
  <c r="AT109" i="40"/>
  <c r="AT51" i="41"/>
  <c r="AT36" i="42"/>
  <c r="AS36" i="42"/>
  <c r="B36" i="42"/>
  <c r="AS51" i="41"/>
  <c r="B51" i="41"/>
  <c r="AS109" i="40"/>
  <c r="B109" i="40"/>
  <c r="B105" i="38"/>
  <c r="AS105" i="38"/>
  <c r="AS85" i="37"/>
  <c r="B85" i="37"/>
  <c r="A23" i="41" l="1"/>
  <c r="CB84" i="53" l="1"/>
  <c r="CA84" i="53"/>
  <c r="BZ84" i="53"/>
  <c r="BY84" i="53"/>
  <c r="BX84" i="53"/>
  <c r="BW84" i="53"/>
  <c r="BU84" i="53"/>
  <c r="BT84" i="53"/>
  <c r="BT81" i="53" s="1"/>
  <c r="BS84" i="53"/>
  <c r="BR84" i="53"/>
  <c r="BQ84" i="53"/>
  <c r="BP84" i="53"/>
  <c r="BO84" i="53"/>
  <c r="BO81" i="53" s="1"/>
  <c r="BM84" i="53"/>
  <c r="BL84" i="53"/>
  <c r="BL81" i="53" s="1"/>
  <c r="BK84" i="53"/>
  <c r="BJ84" i="53"/>
  <c r="BI84" i="53"/>
  <c r="BH84" i="53"/>
  <c r="BF84" i="53"/>
  <c r="BE84" i="53"/>
  <c r="BD84" i="53"/>
  <c r="BC84" i="53"/>
  <c r="BB84" i="53"/>
  <c r="BA84" i="53"/>
  <c r="AZ84" i="53"/>
  <c r="CB83" i="53"/>
  <c r="CA83" i="53"/>
  <c r="BZ83" i="53"/>
  <c r="BZ81" i="53" s="1"/>
  <c r="BY83" i="53"/>
  <c r="BX83" i="53"/>
  <c r="BX81" i="53" s="1"/>
  <c r="BW83" i="53"/>
  <c r="BU83" i="53"/>
  <c r="BU81" i="53" s="1"/>
  <c r="BT83" i="53"/>
  <c r="BS83" i="53"/>
  <c r="BR83" i="53"/>
  <c r="BQ83" i="53"/>
  <c r="BP83" i="53"/>
  <c r="BP81" i="53" s="1"/>
  <c r="BO83" i="53"/>
  <c r="BM83" i="53"/>
  <c r="BL83" i="53"/>
  <c r="BK83" i="53"/>
  <c r="BK81" i="53" s="1"/>
  <c r="BJ83" i="53"/>
  <c r="BJ81" i="53" s="1"/>
  <c r="BI83" i="53"/>
  <c r="BH83" i="53"/>
  <c r="BH81" i="53" s="1"/>
  <c r="BF83" i="53"/>
  <c r="BE83" i="53"/>
  <c r="BE81" i="53" s="1"/>
  <c r="BD83" i="53"/>
  <c r="BC83" i="53"/>
  <c r="BB83" i="53"/>
  <c r="BA83" i="53"/>
  <c r="AZ83" i="53"/>
  <c r="BQ81" i="53"/>
  <c r="BC81" i="53"/>
  <c r="CB74" i="53"/>
  <c r="CB73" i="53"/>
  <c r="CA74" i="53"/>
  <c r="CA73" i="53"/>
  <c r="CA71" i="53" s="1"/>
  <c r="BZ74" i="53"/>
  <c r="BZ73" i="53"/>
  <c r="BZ71" i="53" s="1"/>
  <c r="BY74" i="53"/>
  <c r="BY73" i="53"/>
  <c r="BX74" i="53"/>
  <c r="BX73" i="53"/>
  <c r="BW74" i="53"/>
  <c r="BW73" i="53"/>
  <c r="BU74" i="53"/>
  <c r="BU73" i="53"/>
  <c r="BT74" i="53"/>
  <c r="BT73" i="53"/>
  <c r="BS74" i="53"/>
  <c r="BS73" i="53"/>
  <c r="BS71" i="53" s="1"/>
  <c r="BR74" i="53"/>
  <c r="BR73" i="53"/>
  <c r="BR71" i="53" s="1"/>
  <c r="BQ74" i="53"/>
  <c r="BQ73" i="53"/>
  <c r="BQ71" i="53" s="1"/>
  <c r="BP74" i="53"/>
  <c r="BP73" i="53"/>
  <c r="BO74" i="53"/>
  <c r="BO73" i="53"/>
  <c r="BO71" i="53" s="1"/>
  <c r="BM74" i="53"/>
  <c r="BM73" i="53"/>
  <c r="BL74" i="53"/>
  <c r="BL73" i="53"/>
  <c r="BK74" i="53"/>
  <c r="BK73" i="53"/>
  <c r="BJ74" i="53"/>
  <c r="BJ73" i="53"/>
  <c r="BJ71" i="53" s="1"/>
  <c r="BI74" i="53"/>
  <c r="BI73" i="53"/>
  <c r="BH74" i="53"/>
  <c r="BH73" i="53"/>
  <c r="BH71" i="53" s="1"/>
  <c r="BF74" i="53"/>
  <c r="BF73" i="53"/>
  <c r="BF71" i="53" s="1"/>
  <c r="BE74" i="53"/>
  <c r="BE73" i="53"/>
  <c r="BD74" i="53"/>
  <c r="BD73" i="53"/>
  <c r="BD71" i="53" s="1"/>
  <c r="BC74" i="53"/>
  <c r="BC73" i="53"/>
  <c r="BB74" i="53"/>
  <c r="BB73" i="53"/>
  <c r="BB71" i="53" s="1"/>
  <c r="BA74" i="53"/>
  <c r="BA73" i="53"/>
  <c r="BA71" i="53" s="1"/>
  <c r="AZ74" i="53"/>
  <c r="AZ73" i="53"/>
  <c r="BI81" i="53"/>
  <c r="AZ81" i="53"/>
  <c r="BW71" i="53"/>
  <c r="AQ84" i="53"/>
  <c r="AQ83" i="53"/>
  <c r="AO84" i="53"/>
  <c r="AO83" i="53"/>
  <c r="AQ74" i="53"/>
  <c r="AQ73" i="53"/>
  <c r="AO74" i="53"/>
  <c r="AO73" i="53"/>
  <c r="AO71" i="53" s="1"/>
  <c r="AQ81" i="53"/>
  <c r="AM84" i="53"/>
  <c r="AM83" i="53"/>
  <c r="AK84" i="53"/>
  <c r="AK83" i="53"/>
  <c r="AI84" i="53"/>
  <c r="AI83" i="53"/>
  <c r="AI81" i="53" s="1"/>
  <c r="AG84" i="53"/>
  <c r="AG83" i="53"/>
  <c r="AM74" i="53"/>
  <c r="AM73" i="53"/>
  <c r="AM71" i="53" s="1"/>
  <c r="AK74" i="53"/>
  <c r="AK73" i="53"/>
  <c r="AI74" i="53"/>
  <c r="AI73" i="53"/>
  <c r="AG74" i="53"/>
  <c r="AG73" i="53"/>
  <c r="AK81" i="53"/>
  <c r="AK71" i="53"/>
  <c r="AK64" i="53"/>
  <c r="AK63" i="53"/>
  <c r="AI64" i="53"/>
  <c r="AI63" i="53"/>
  <c r="AG64" i="53"/>
  <c r="AG63" i="53"/>
  <c r="AE8085" i="53"/>
  <c r="AE8086" i="53"/>
  <c r="AE8087" i="53"/>
  <c r="AE8088" i="53"/>
  <c r="AE8089" i="53"/>
  <c r="AE8090" i="53"/>
  <c r="AE8091" i="53"/>
  <c r="AE8092" i="53"/>
  <c r="AE8093" i="53"/>
  <c r="AE8094" i="53"/>
  <c r="AE8095" i="53"/>
  <c r="AE8096" i="53"/>
  <c r="AE8097" i="53"/>
  <c r="AE8098" i="53"/>
  <c r="AE8099" i="53"/>
  <c r="AE8100" i="53"/>
  <c r="AE8101" i="53"/>
  <c r="AE8102" i="53"/>
  <c r="AE8103" i="53"/>
  <c r="AE8104" i="53"/>
  <c r="AE8105" i="53"/>
  <c r="AE8106" i="53"/>
  <c r="AE8107" i="53"/>
  <c r="AE8108" i="53"/>
  <c r="AE8109" i="53"/>
  <c r="AE8110" i="53"/>
  <c r="AE8111" i="53"/>
  <c r="AE8112" i="53"/>
  <c r="AE8113" i="53"/>
  <c r="AE8114" i="53"/>
  <c r="AE8115" i="53"/>
  <c r="AE8116" i="53"/>
  <c r="AE8117" i="53"/>
  <c r="AE8118" i="53"/>
  <c r="AE8119" i="53"/>
  <c r="AE8120" i="53"/>
  <c r="AE8121" i="53"/>
  <c r="AE8122" i="53"/>
  <c r="AE8123" i="53"/>
  <c r="AE8124" i="53"/>
  <c r="AE8125" i="53"/>
  <c r="AE8126" i="53"/>
  <c r="AE8127" i="53"/>
  <c r="AE8128" i="53"/>
  <c r="AE8129" i="53"/>
  <c r="AE8130" i="53"/>
  <c r="AE8131" i="53"/>
  <c r="AE8132" i="53"/>
  <c r="AE8133" i="53"/>
  <c r="AE8134" i="53"/>
  <c r="AE8135" i="53"/>
  <c r="AE8136" i="53"/>
  <c r="AE8137" i="53"/>
  <c r="AE8138" i="53"/>
  <c r="AE8139" i="53"/>
  <c r="AE8140" i="53"/>
  <c r="AE8141" i="53"/>
  <c r="AE8142" i="53"/>
  <c r="AE8143" i="53"/>
  <c r="AE8144" i="53"/>
  <c r="AE8145" i="53"/>
  <c r="AE8146" i="53"/>
  <c r="AE8147" i="53"/>
  <c r="AE8148" i="53"/>
  <c r="AE8149" i="53"/>
  <c r="AE8150" i="53"/>
  <c r="AE8151" i="53"/>
  <c r="AE8152" i="53"/>
  <c r="AE8153" i="53"/>
  <c r="AE8154" i="53"/>
  <c r="AE8155" i="53"/>
  <c r="AE8156" i="53"/>
  <c r="AE8157" i="53"/>
  <c r="AE8158" i="53"/>
  <c r="AE8159" i="53"/>
  <c r="AE8160" i="53"/>
  <c r="AE8161" i="53"/>
  <c r="AE8162" i="53"/>
  <c r="AE8163" i="53"/>
  <c r="AE8164" i="53"/>
  <c r="AE8165" i="53"/>
  <c r="AE8166" i="53"/>
  <c r="AE8167" i="53"/>
  <c r="AE8168" i="53"/>
  <c r="AE8169" i="53"/>
  <c r="AE8170" i="53"/>
  <c r="AE8171" i="53"/>
  <c r="AE8172" i="53"/>
  <c r="AE8173" i="53"/>
  <c r="AE8174" i="53"/>
  <c r="AE8175" i="53"/>
  <c r="AE8176" i="53"/>
  <c r="AE8177" i="53"/>
  <c r="AE8178" i="53"/>
  <c r="AE8179" i="53"/>
  <c r="AE8180" i="53"/>
  <c r="AE8181" i="53"/>
  <c r="AE8182" i="53"/>
  <c r="AE8183" i="53"/>
  <c r="AE8184" i="53"/>
  <c r="AE8185" i="53"/>
  <c r="AE8186" i="53"/>
  <c r="AE8187" i="53"/>
  <c r="AE8188" i="53"/>
  <c r="AE8189" i="53"/>
  <c r="AE8190" i="53"/>
  <c r="AE8191" i="53"/>
  <c r="AE8192" i="53"/>
  <c r="AE8193" i="53"/>
  <c r="AE8194" i="53"/>
  <c r="AE8195" i="53"/>
  <c r="AE8196" i="53"/>
  <c r="AE8197" i="53"/>
  <c r="AE8198" i="53"/>
  <c r="AE8199" i="53"/>
  <c r="AE8200" i="53"/>
  <c r="AE8201" i="53"/>
  <c r="AE8202" i="53"/>
  <c r="AE8203" i="53"/>
  <c r="AE8204" i="53"/>
  <c r="AE8205" i="53"/>
  <c r="AE8206" i="53"/>
  <c r="AE8207" i="53"/>
  <c r="AE8208" i="53"/>
  <c r="AE8209" i="53"/>
  <c r="AE8210" i="53"/>
  <c r="AE8211" i="53"/>
  <c r="AE8212" i="53"/>
  <c r="AE8213" i="53"/>
  <c r="AE8214" i="53"/>
  <c r="AE8215" i="53"/>
  <c r="AE8216" i="53"/>
  <c r="AE8217" i="53"/>
  <c r="AE8218" i="53"/>
  <c r="AE8219" i="53"/>
  <c r="AE8220" i="53"/>
  <c r="AE8221" i="53"/>
  <c r="AE8222" i="53"/>
  <c r="AE8223" i="53"/>
  <c r="AE8224" i="53"/>
  <c r="AE8225" i="53"/>
  <c r="AE8226" i="53"/>
  <c r="AE8227" i="53"/>
  <c r="AE8228" i="53"/>
  <c r="AE8229" i="53"/>
  <c r="AE8230" i="53"/>
  <c r="AE8231" i="53"/>
  <c r="AE8232" i="53"/>
  <c r="AE8233" i="53"/>
  <c r="AE8234" i="53"/>
  <c r="AE8235" i="53"/>
  <c r="AE8236" i="53"/>
  <c r="AE8237" i="53"/>
  <c r="AE8238" i="53"/>
  <c r="AE8239" i="53"/>
  <c r="AE8240" i="53"/>
  <c r="AE8241" i="53"/>
  <c r="AE8242" i="53"/>
  <c r="AE8243" i="53"/>
  <c r="AE8244" i="53"/>
  <c r="AE8245" i="53"/>
  <c r="AE8246" i="53"/>
  <c r="AE8247" i="53"/>
  <c r="AE8248" i="53"/>
  <c r="AE8249" i="53"/>
  <c r="AE8250" i="53"/>
  <c r="AE8251" i="53"/>
  <c r="AE8252" i="53"/>
  <c r="AE8253" i="53"/>
  <c r="AE8254" i="53"/>
  <c r="AE8255" i="53"/>
  <c r="AE8256" i="53"/>
  <c r="AE8257" i="53"/>
  <c r="AE8258" i="53"/>
  <c r="AE8259" i="53"/>
  <c r="AE8260" i="53"/>
  <c r="AE8261" i="53"/>
  <c r="AE8262" i="53"/>
  <c r="AE8263" i="53"/>
  <c r="AE8264" i="53"/>
  <c r="AE8265" i="53"/>
  <c r="AE8266" i="53"/>
  <c r="AE8267" i="53"/>
  <c r="AE8268" i="53"/>
  <c r="AE8269" i="53"/>
  <c r="AE8270" i="53"/>
  <c r="AE8271" i="53"/>
  <c r="AE8272" i="53"/>
  <c r="AE8273" i="53"/>
  <c r="AE8274" i="53"/>
  <c r="AE8275" i="53"/>
  <c r="AE8276" i="53"/>
  <c r="AE8277" i="53"/>
  <c r="AE8278" i="53"/>
  <c r="AE8279" i="53"/>
  <c r="AE8280" i="53"/>
  <c r="AE8281" i="53"/>
  <c r="AE8282" i="53"/>
  <c r="AE8283" i="53"/>
  <c r="AE8284" i="53"/>
  <c r="AE8285" i="53"/>
  <c r="AE8286" i="53"/>
  <c r="AE8287" i="53"/>
  <c r="AE8288" i="53"/>
  <c r="AE8289" i="53"/>
  <c r="AE8290" i="53"/>
  <c r="AE8291" i="53"/>
  <c r="AE8292" i="53"/>
  <c r="AE8293" i="53"/>
  <c r="AE8294" i="53"/>
  <c r="AE8295" i="53"/>
  <c r="AE8296" i="53"/>
  <c r="AE8297" i="53"/>
  <c r="AE8298" i="53"/>
  <c r="AE8299" i="53"/>
  <c r="AE8300" i="53"/>
  <c r="AE8301" i="53"/>
  <c r="AE8302" i="53"/>
  <c r="AE8303" i="53"/>
  <c r="AE8304" i="53"/>
  <c r="AE8305" i="53"/>
  <c r="AE8306" i="53"/>
  <c r="AE8307" i="53"/>
  <c r="AE8308" i="53"/>
  <c r="AE8309" i="53"/>
  <c r="AE8310" i="53"/>
  <c r="AE8311" i="53"/>
  <c r="AE8312" i="53"/>
  <c r="AE8313" i="53"/>
  <c r="AE8314" i="53"/>
  <c r="AE8315" i="53"/>
  <c r="AE8316" i="53"/>
  <c r="AE8317" i="53"/>
  <c r="AE8318" i="53"/>
  <c r="AE8319" i="53"/>
  <c r="AE8320" i="53"/>
  <c r="AE8321" i="53"/>
  <c r="AE8322" i="53"/>
  <c r="AE8323" i="53"/>
  <c r="AE8324" i="53"/>
  <c r="AE8325" i="53"/>
  <c r="AE8326" i="53"/>
  <c r="AE8327" i="53"/>
  <c r="AE8328" i="53"/>
  <c r="AE8329" i="53"/>
  <c r="AE8330" i="53"/>
  <c r="AE8331" i="53"/>
  <c r="AE8332" i="53"/>
  <c r="AE8333" i="53"/>
  <c r="AE8334" i="53"/>
  <c r="AE8335" i="53"/>
  <c r="AE8336" i="53"/>
  <c r="AE8337" i="53"/>
  <c r="AE8338" i="53"/>
  <c r="AE8339" i="53"/>
  <c r="AE8340" i="53"/>
  <c r="AE8341" i="53"/>
  <c r="AE8342" i="53"/>
  <c r="AE8343" i="53"/>
  <c r="AE8344" i="53"/>
  <c r="AE8345" i="53"/>
  <c r="AE8346" i="53"/>
  <c r="AE8347" i="53"/>
  <c r="AE8348" i="53"/>
  <c r="AE8349" i="53"/>
  <c r="AE8350" i="53"/>
  <c r="AE8351" i="53"/>
  <c r="AE8352" i="53"/>
  <c r="AE8353" i="53"/>
  <c r="AE8354" i="53"/>
  <c r="AE8355" i="53"/>
  <c r="AE8356" i="53"/>
  <c r="AE8357" i="53"/>
  <c r="AE8358" i="53"/>
  <c r="AE8359" i="53"/>
  <c r="AE8360" i="53"/>
  <c r="AE8361" i="53"/>
  <c r="AE8362" i="53"/>
  <c r="AE8363" i="53"/>
  <c r="AE8364" i="53"/>
  <c r="AE8365" i="53"/>
  <c r="AE8366" i="53"/>
  <c r="AE8367" i="53"/>
  <c r="AE8368" i="53"/>
  <c r="AE8369" i="53"/>
  <c r="AE8370" i="53"/>
  <c r="AE8371" i="53"/>
  <c r="AE8372" i="53"/>
  <c r="AE8373" i="53"/>
  <c r="AE8374" i="53"/>
  <c r="AE8375" i="53"/>
  <c r="AE8376" i="53"/>
  <c r="AE8377" i="53"/>
  <c r="AE8378" i="53"/>
  <c r="AE8379" i="53"/>
  <c r="AE8380" i="53"/>
  <c r="AE8381" i="53"/>
  <c r="AE8382" i="53"/>
  <c r="AE8383" i="53"/>
  <c r="AE8384" i="53"/>
  <c r="AE8385" i="53"/>
  <c r="AE8386" i="53"/>
  <c r="AE8387" i="53"/>
  <c r="AE8388" i="53"/>
  <c r="AE8389" i="53"/>
  <c r="AE8390" i="53"/>
  <c r="AE8391" i="53"/>
  <c r="AE8392" i="53"/>
  <c r="AE8393" i="53"/>
  <c r="AE8394" i="53"/>
  <c r="AE8395" i="53"/>
  <c r="AE8396" i="53"/>
  <c r="AE8397" i="53"/>
  <c r="AE8398" i="53"/>
  <c r="AE8399" i="53"/>
  <c r="AE8400" i="53"/>
  <c r="AE8401" i="53"/>
  <c r="AE8402" i="53"/>
  <c r="AE8403" i="53"/>
  <c r="AE8404" i="53"/>
  <c r="AE8405" i="53"/>
  <c r="AE8406" i="53"/>
  <c r="AE8407" i="53"/>
  <c r="AE8408" i="53"/>
  <c r="AE8409" i="53"/>
  <c r="AE8410" i="53"/>
  <c r="AE8411" i="53"/>
  <c r="AE8412" i="53"/>
  <c r="AE8413" i="53"/>
  <c r="AE8414" i="53"/>
  <c r="AE8415" i="53"/>
  <c r="AE8416" i="53"/>
  <c r="AE8417" i="53"/>
  <c r="AE8418" i="53"/>
  <c r="AE8419" i="53"/>
  <c r="AE8420" i="53"/>
  <c r="AE8421" i="53"/>
  <c r="AE8422" i="53"/>
  <c r="AE8423" i="53"/>
  <c r="AE8424" i="53"/>
  <c r="AE8425" i="53"/>
  <c r="AE8426" i="53"/>
  <c r="AE8427" i="53"/>
  <c r="AE8428" i="53"/>
  <c r="AE8429" i="53"/>
  <c r="AE8430" i="53"/>
  <c r="AE8431" i="53"/>
  <c r="AE8432" i="53"/>
  <c r="AE8433" i="53"/>
  <c r="AE8434" i="53"/>
  <c r="AE8435" i="53"/>
  <c r="AE8436" i="53"/>
  <c r="AE8437" i="53"/>
  <c r="AE8438" i="53"/>
  <c r="AE8439" i="53"/>
  <c r="AE8440" i="53"/>
  <c r="AE8441" i="53"/>
  <c r="AE8442" i="53"/>
  <c r="AE8443" i="53"/>
  <c r="AE8444" i="53"/>
  <c r="AE8445" i="53"/>
  <c r="AE8446" i="53"/>
  <c r="AE8447" i="53"/>
  <c r="AE8448" i="53"/>
  <c r="AE8449" i="53"/>
  <c r="AE8450" i="53"/>
  <c r="AE8451" i="53"/>
  <c r="AE8452" i="53"/>
  <c r="AE8453" i="53"/>
  <c r="AE8454" i="53"/>
  <c r="AE8455" i="53"/>
  <c r="AE8456" i="53"/>
  <c r="AE8457" i="53"/>
  <c r="AE8458" i="53"/>
  <c r="AE8459" i="53"/>
  <c r="AE8460" i="53"/>
  <c r="AE8461" i="53"/>
  <c r="AE8462" i="53"/>
  <c r="AE8463" i="53"/>
  <c r="AE8464" i="53"/>
  <c r="AE8465" i="53"/>
  <c r="AE8466" i="53"/>
  <c r="AE8467" i="53"/>
  <c r="AE8468" i="53"/>
  <c r="AE8469" i="53"/>
  <c r="AE8470" i="53"/>
  <c r="AE8471" i="53"/>
  <c r="AE8472" i="53"/>
  <c r="AE8473" i="53"/>
  <c r="AE8474" i="53"/>
  <c r="AE8475" i="53"/>
  <c r="AE8476" i="53"/>
  <c r="AE8477" i="53"/>
  <c r="AE8478" i="53"/>
  <c r="AE8479" i="53"/>
  <c r="AE8480" i="53"/>
  <c r="AE8481" i="53"/>
  <c r="AE8482" i="53"/>
  <c r="AE8483" i="53"/>
  <c r="AE8484" i="53"/>
  <c r="AE8485" i="53"/>
  <c r="AE8486" i="53"/>
  <c r="AE8487" i="53"/>
  <c r="AE8488" i="53"/>
  <c r="AE8489" i="53"/>
  <c r="AE8490" i="53"/>
  <c r="AE8491" i="53"/>
  <c r="AE8492" i="53"/>
  <c r="AE8493" i="53"/>
  <c r="AE8494" i="53"/>
  <c r="AE8495" i="53"/>
  <c r="AE8496" i="53"/>
  <c r="AE8497" i="53"/>
  <c r="AE8498" i="53"/>
  <c r="AE8499" i="53"/>
  <c r="AE8500" i="53"/>
  <c r="AE8501" i="53"/>
  <c r="AE8502" i="53"/>
  <c r="AE8503" i="53"/>
  <c r="AE8504" i="53"/>
  <c r="AE8505" i="53"/>
  <c r="AE8506" i="53"/>
  <c r="AE8507" i="53"/>
  <c r="AE8508" i="53"/>
  <c r="AE8509" i="53"/>
  <c r="AE8510" i="53"/>
  <c r="AE8511" i="53"/>
  <c r="AE8512" i="53"/>
  <c r="AE8513" i="53"/>
  <c r="AE8514" i="53"/>
  <c r="AE8515" i="53"/>
  <c r="AE8516" i="53"/>
  <c r="AE8517" i="53"/>
  <c r="AE8518" i="53"/>
  <c r="AE8519" i="53"/>
  <c r="AE8520" i="53"/>
  <c r="AE8521" i="53"/>
  <c r="AE8522" i="53"/>
  <c r="AE8523" i="53"/>
  <c r="AE8524" i="53"/>
  <c r="AE8525" i="53"/>
  <c r="AE8526" i="53"/>
  <c r="AE8527" i="53"/>
  <c r="AE8528" i="53"/>
  <c r="AE8529" i="53"/>
  <c r="AE8530" i="53"/>
  <c r="AE8531" i="53"/>
  <c r="AE8532" i="53"/>
  <c r="AE8533" i="53"/>
  <c r="AE8534" i="53"/>
  <c r="AE8535" i="53"/>
  <c r="AE8536" i="53"/>
  <c r="AE8537" i="53"/>
  <c r="AE8538" i="53"/>
  <c r="AE8539" i="53"/>
  <c r="AE8540" i="53"/>
  <c r="AE8541" i="53"/>
  <c r="AE8542" i="53"/>
  <c r="AE8543" i="53"/>
  <c r="AE8544" i="53"/>
  <c r="AE8545" i="53"/>
  <c r="AE8546" i="53"/>
  <c r="AE8547" i="53"/>
  <c r="AE8548" i="53"/>
  <c r="AE8549" i="53"/>
  <c r="AE8550" i="53"/>
  <c r="AE8551" i="53"/>
  <c r="AE8552" i="53"/>
  <c r="AE8553" i="53"/>
  <c r="AE8554" i="53"/>
  <c r="AE8555" i="53"/>
  <c r="AE8556" i="53"/>
  <c r="AE8557" i="53"/>
  <c r="AE8558" i="53"/>
  <c r="AE8559" i="53"/>
  <c r="AE8560" i="53"/>
  <c r="AE8561" i="53"/>
  <c r="AE8562" i="53"/>
  <c r="AE8563" i="53"/>
  <c r="AE8564" i="53"/>
  <c r="AE8565" i="53"/>
  <c r="AE8566" i="53"/>
  <c r="AE8567" i="53"/>
  <c r="AE8568" i="53"/>
  <c r="AE8569" i="53"/>
  <c r="AE8570" i="53"/>
  <c r="AE8571" i="53"/>
  <c r="AE8572" i="53"/>
  <c r="AE8573" i="53"/>
  <c r="AE8574" i="53"/>
  <c r="AE8575" i="53"/>
  <c r="AE8576" i="53"/>
  <c r="AE8577" i="53"/>
  <c r="AE8578" i="53"/>
  <c r="AE8579" i="53"/>
  <c r="AE8580" i="53"/>
  <c r="AE8581" i="53"/>
  <c r="AE8582" i="53"/>
  <c r="AE8583" i="53"/>
  <c r="AE8584" i="53"/>
  <c r="AE8585" i="53"/>
  <c r="AE8586" i="53"/>
  <c r="AE8587" i="53"/>
  <c r="AE8588" i="53"/>
  <c r="AE8589" i="53"/>
  <c r="AE8590" i="53"/>
  <c r="AE8591" i="53"/>
  <c r="AE8592" i="53"/>
  <c r="AE8593" i="53"/>
  <c r="AE8594" i="53"/>
  <c r="AE8595" i="53"/>
  <c r="AE8596" i="53"/>
  <c r="AE8597" i="53"/>
  <c r="AE8598" i="53"/>
  <c r="AE8599" i="53"/>
  <c r="AE8600" i="53"/>
  <c r="AE8601" i="53"/>
  <c r="AE8602" i="53"/>
  <c r="AE8603" i="53"/>
  <c r="AE8604" i="53"/>
  <c r="AE8605" i="53"/>
  <c r="AE8606" i="53"/>
  <c r="AE8607" i="53"/>
  <c r="AE8608" i="53"/>
  <c r="AE8609" i="53"/>
  <c r="AE8610" i="53"/>
  <c r="AE8611" i="53"/>
  <c r="AE8612" i="53"/>
  <c r="AE8613" i="53"/>
  <c r="AE8614" i="53"/>
  <c r="AE8615" i="53"/>
  <c r="AE8616" i="53"/>
  <c r="AE8617" i="53"/>
  <c r="AE8618" i="53"/>
  <c r="AE8619" i="53"/>
  <c r="AE8620" i="53"/>
  <c r="AE8621" i="53"/>
  <c r="AE8622" i="53"/>
  <c r="AE8623" i="53"/>
  <c r="AE8624" i="53"/>
  <c r="AE8625" i="53"/>
  <c r="AE8626" i="53"/>
  <c r="AE8627" i="53"/>
  <c r="AE8628" i="53"/>
  <c r="AE8629" i="53"/>
  <c r="AE8630" i="53"/>
  <c r="AE8631" i="53"/>
  <c r="AE8632" i="53"/>
  <c r="AE8633" i="53"/>
  <c r="AE8634" i="53"/>
  <c r="AE8635" i="53"/>
  <c r="AE8636" i="53"/>
  <c r="AE8637" i="53"/>
  <c r="AE8638" i="53"/>
  <c r="AE8639" i="53"/>
  <c r="AE8640" i="53"/>
  <c r="AE8641" i="53"/>
  <c r="AE8642" i="53"/>
  <c r="AE8643" i="53"/>
  <c r="AE8644" i="53"/>
  <c r="AE8645" i="53"/>
  <c r="AE8646" i="53"/>
  <c r="AE8647" i="53"/>
  <c r="AE8648" i="53"/>
  <c r="AE8649" i="53"/>
  <c r="AE8650" i="53"/>
  <c r="AE8651" i="53"/>
  <c r="AE8652" i="53"/>
  <c r="AE8653" i="53"/>
  <c r="AE8654" i="53"/>
  <c r="AE8655" i="53"/>
  <c r="AE8656" i="53"/>
  <c r="AE8657" i="53"/>
  <c r="AE8658" i="53"/>
  <c r="AE8659" i="53"/>
  <c r="AE8660" i="53"/>
  <c r="AE8661" i="53"/>
  <c r="AE8662" i="53"/>
  <c r="AE8663" i="53"/>
  <c r="AE8664" i="53"/>
  <c r="AE8665" i="53"/>
  <c r="AE8666" i="53"/>
  <c r="AE8667" i="53"/>
  <c r="AE8668" i="53"/>
  <c r="AE8669" i="53"/>
  <c r="AE8670" i="53"/>
  <c r="AE8671" i="53"/>
  <c r="AE8672" i="53"/>
  <c r="AE8673" i="53"/>
  <c r="AE8674" i="53"/>
  <c r="AE8675" i="53"/>
  <c r="AE8676" i="53"/>
  <c r="AE8677" i="53"/>
  <c r="AE8678" i="53"/>
  <c r="AE8679" i="53"/>
  <c r="AE8680" i="53"/>
  <c r="AE8681" i="53"/>
  <c r="AE8682" i="53"/>
  <c r="AE8683" i="53"/>
  <c r="AE8684" i="53"/>
  <c r="AE8685" i="53"/>
  <c r="AE8686" i="53"/>
  <c r="AE8687" i="53"/>
  <c r="AE8688" i="53"/>
  <c r="AE8689" i="53"/>
  <c r="AE8690" i="53"/>
  <c r="AE8691" i="53"/>
  <c r="AE8692" i="53"/>
  <c r="AE8693" i="53"/>
  <c r="AE8694" i="53"/>
  <c r="AE8695" i="53"/>
  <c r="AE8696" i="53"/>
  <c r="AE8697" i="53"/>
  <c r="AE8698" i="53"/>
  <c r="AE8699" i="53"/>
  <c r="AE8700" i="53"/>
  <c r="AE8701" i="53"/>
  <c r="AE8702" i="53"/>
  <c r="AE8703" i="53"/>
  <c r="AE8704" i="53"/>
  <c r="AE8705" i="53"/>
  <c r="AE8706" i="53"/>
  <c r="AE8707" i="53"/>
  <c r="AE8708" i="53"/>
  <c r="AE8709" i="53"/>
  <c r="AE8710" i="53"/>
  <c r="AE8711" i="53"/>
  <c r="AE8712" i="53"/>
  <c r="AE8713" i="53"/>
  <c r="AE8714" i="53"/>
  <c r="AE8715" i="53"/>
  <c r="AE8716" i="53"/>
  <c r="AE8717" i="53"/>
  <c r="AE8718" i="53"/>
  <c r="AE8719" i="53"/>
  <c r="AE8720" i="53"/>
  <c r="AE8721" i="53"/>
  <c r="AE8722" i="53"/>
  <c r="AE8723" i="53"/>
  <c r="AE8724" i="53"/>
  <c r="AE8725" i="53"/>
  <c r="AE8726" i="53"/>
  <c r="AE8727" i="53"/>
  <c r="AE8728" i="53"/>
  <c r="AE8729" i="53"/>
  <c r="AE8730" i="53"/>
  <c r="AE8731" i="53"/>
  <c r="AE8732" i="53"/>
  <c r="AE8733" i="53"/>
  <c r="AE8734" i="53"/>
  <c r="AE8735" i="53"/>
  <c r="AE8736" i="53"/>
  <c r="AE8737" i="53"/>
  <c r="AE8738" i="53"/>
  <c r="AE8739" i="53"/>
  <c r="AE8740" i="53"/>
  <c r="AE8741" i="53"/>
  <c r="AE8742" i="53"/>
  <c r="AE8743" i="53"/>
  <c r="AE8744" i="53"/>
  <c r="AE8745" i="53"/>
  <c r="AE8746" i="53"/>
  <c r="AE8747" i="53"/>
  <c r="AE8748" i="53"/>
  <c r="AE8749" i="53"/>
  <c r="AE8750" i="53"/>
  <c r="AE8751" i="53"/>
  <c r="AE8752" i="53"/>
  <c r="AE8753" i="53"/>
  <c r="AE8754" i="53"/>
  <c r="AE8755" i="53"/>
  <c r="AE8756" i="53"/>
  <c r="AE8757" i="53"/>
  <c r="AE8758" i="53"/>
  <c r="AE8759" i="53"/>
  <c r="AE8760" i="53"/>
  <c r="AE8761" i="53"/>
  <c r="AE8762" i="53"/>
  <c r="AE8763" i="53"/>
  <c r="AE8764" i="53"/>
  <c r="AE8765" i="53"/>
  <c r="AE8766" i="53"/>
  <c r="AE8767" i="53"/>
  <c r="AE8768" i="53"/>
  <c r="AE8769" i="53"/>
  <c r="AE8770" i="53"/>
  <c r="AE8771" i="53"/>
  <c r="AE8772" i="53"/>
  <c r="AE8773" i="53"/>
  <c r="AE8774" i="53"/>
  <c r="AE8775" i="53"/>
  <c r="AE8776" i="53"/>
  <c r="AE8777" i="53"/>
  <c r="AE8778" i="53"/>
  <c r="AE8779" i="53"/>
  <c r="AE8780" i="53"/>
  <c r="AE8781" i="53"/>
  <c r="AE8782" i="53"/>
  <c r="AE8783" i="53"/>
  <c r="AE8784" i="53"/>
  <c r="AE8785" i="53"/>
  <c r="AE8786" i="53"/>
  <c r="AE8787" i="53"/>
  <c r="AE8788" i="53"/>
  <c r="AE8789" i="53"/>
  <c r="AE8790" i="53"/>
  <c r="AE8791" i="53"/>
  <c r="AE8792" i="53"/>
  <c r="AE8793" i="53"/>
  <c r="AE8794" i="53"/>
  <c r="AE8795" i="53"/>
  <c r="AE8796" i="53"/>
  <c r="AE8797" i="53"/>
  <c r="AE8798" i="53"/>
  <c r="AE8799" i="53"/>
  <c r="AE8800" i="53"/>
  <c r="AE8801" i="53"/>
  <c r="AE8802" i="53"/>
  <c r="AE8803" i="53"/>
  <c r="AE8804" i="53"/>
  <c r="AE8805" i="53"/>
  <c r="AE8806" i="53"/>
  <c r="AE8807" i="53"/>
  <c r="AE8808" i="53"/>
  <c r="AE8809" i="53"/>
  <c r="AE8810" i="53"/>
  <c r="AE8811" i="53"/>
  <c r="AE8812" i="53"/>
  <c r="AE8813" i="53"/>
  <c r="AE8814" i="53"/>
  <c r="AE8815" i="53"/>
  <c r="AE8816" i="53"/>
  <c r="AE8817" i="53"/>
  <c r="AE8818" i="53"/>
  <c r="AE8819" i="53"/>
  <c r="AE8820" i="53"/>
  <c r="AE8821" i="53"/>
  <c r="AE8822" i="53"/>
  <c r="AE8823" i="53"/>
  <c r="AE8824" i="53"/>
  <c r="AE8825" i="53"/>
  <c r="AE8826" i="53"/>
  <c r="AE8827" i="53"/>
  <c r="AE8828" i="53"/>
  <c r="AE8829" i="53"/>
  <c r="AE8830" i="53"/>
  <c r="AE8831" i="53"/>
  <c r="AE8832" i="53"/>
  <c r="AE8833" i="53"/>
  <c r="AE8834" i="53"/>
  <c r="AE8835" i="53"/>
  <c r="AE8836" i="53"/>
  <c r="AE8837" i="53"/>
  <c r="AE8838" i="53"/>
  <c r="AE8839" i="53"/>
  <c r="AE8840" i="53"/>
  <c r="AE8841" i="53"/>
  <c r="AE8842" i="53"/>
  <c r="AE8843" i="53"/>
  <c r="AE8844" i="53"/>
  <c r="AE8845" i="53"/>
  <c r="AE8846" i="53"/>
  <c r="AE8847" i="53"/>
  <c r="AE8848" i="53"/>
  <c r="AE8849" i="53"/>
  <c r="AE8850" i="53"/>
  <c r="AE8851" i="53"/>
  <c r="AE8852" i="53"/>
  <c r="AE8853" i="53"/>
  <c r="AE8854" i="53"/>
  <c r="AE8855" i="53"/>
  <c r="AE8856" i="53"/>
  <c r="AE8857" i="53"/>
  <c r="AE8858" i="53"/>
  <c r="AE8859" i="53"/>
  <c r="AE8860" i="53"/>
  <c r="AE8861" i="53"/>
  <c r="AE8862" i="53"/>
  <c r="AE8863" i="53"/>
  <c r="AE8864" i="53"/>
  <c r="AE8865" i="53"/>
  <c r="AE8866" i="53"/>
  <c r="AE8867" i="53"/>
  <c r="AE8868" i="53"/>
  <c r="AE8869" i="53"/>
  <c r="AE8870" i="53"/>
  <c r="AE8871" i="53"/>
  <c r="AE8872" i="53"/>
  <c r="AE8873" i="53"/>
  <c r="AE8874" i="53"/>
  <c r="AE8875" i="53"/>
  <c r="AE8876" i="53"/>
  <c r="AE8877" i="53"/>
  <c r="AE8878" i="53"/>
  <c r="AE8879" i="53"/>
  <c r="AE8880" i="53"/>
  <c r="AE8881" i="53"/>
  <c r="AE8882" i="53"/>
  <c r="AE8883" i="53"/>
  <c r="AE8884" i="53"/>
  <c r="AE8885" i="53"/>
  <c r="AE8886" i="53"/>
  <c r="AE8887" i="53"/>
  <c r="AE8888" i="53"/>
  <c r="AE8889" i="53"/>
  <c r="AE8890" i="53"/>
  <c r="AE8891" i="53"/>
  <c r="AE8892" i="53"/>
  <c r="AE8893" i="53"/>
  <c r="AE8894" i="53"/>
  <c r="AE8895" i="53"/>
  <c r="AE8896" i="53"/>
  <c r="AE8897" i="53"/>
  <c r="AE8898" i="53"/>
  <c r="AE8899" i="53"/>
  <c r="AE8900" i="53"/>
  <c r="AE8901" i="53"/>
  <c r="AE8902" i="53"/>
  <c r="AE8903" i="53"/>
  <c r="AE8904" i="53"/>
  <c r="AE8905" i="53"/>
  <c r="AE8906" i="53"/>
  <c r="AE8907" i="53"/>
  <c r="AE8908" i="53"/>
  <c r="AE8909" i="53"/>
  <c r="AE8910" i="53"/>
  <c r="AE8911" i="53"/>
  <c r="AE8912" i="53"/>
  <c r="AE8913" i="53"/>
  <c r="AE8914" i="53"/>
  <c r="AE8915" i="53"/>
  <c r="AE8916" i="53"/>
  <c r="AE8917" i="53"/>
  <c r="AE8918" i="53"/>
  <c r="AE8919" i="53"/>
  <c r="AE8920" i="53"/>
  <c r="AE8921" i="53"/>
  <c r="AE8922" i="53"/>
  <c r="AE8923" i="53"/>
  <c r="AE8924" i="53"/>
  <c r="AE8925" i="53"/>
  <c r="AE8926" i="53"/>
  <c r="AE8927" i="53"/>
  <c r="AE8928" i="53"/>
  <c r="AE8929" i="53"/>
  <c r="AE8930" i="53"/>
  <c r="AE8931" i="53"/>
  <c r="AE8932" i="53"/>
  <c r="AE8933" i="53"/>
  <c r="AE8934" i="53"/>
  <c r="AE8935" i="53"/>
  <c r="AE8936" i="53"/>
  <c r="AE8937" i="53"/>
  <c r="AE8938" i="53"/>
  <c r="AE8939" i="53"/>
  <c r="AE8940" i="53"/>
  <c r="AE8941" i="53"/>
  <c r="AE8942" i="53"/>
  <c r="AE8943" i="53"/>
  <c r="AE8944" i="53"/>
  <c r="AE8945" i="53"/>
  <c r="AE8946" i="53"/>
  <c r="AE8947" i="53"/>
  <c r="AE8948" i="53"/>
  <c r="AE8949" i="53"/>
  <c r="AE8950" i="53"/>
  <c r="AE8951" i="53"/>
  <c r="AE8952" i="53"/>
  <c r="AE8953" i="53"/>
  <c r="AE8954" i="53"/>
  <c r="AE8955" i="53"/>
  <c r="AE8956" i="53"/>
  <c r="AE8957" i="53"/>
  <c r="AE8958" i="53"/>
  <c r="AE8959" i="53"/>
  <c r="AE8960" i="53"/>
  <c r="AE8961" i="53"/>
  <c r="AE8962" i="53"/>
  <c r="AE8963" i="53"/>
  <c r="AE8964" i="53"/>
  <c r="AE8965" i="53"/>
  <c r="AE8966" i="53"/>
  <c r="AE8967" i="53"/>
  <c r="AE8968" i="53"/>
  <c r="AE8969" i="53"/>
  <c r="AE8970" i="53"/>
  <c r="AE8971" i="53"/>
  <c r="AE8972" i="53"/>
  <c r="AE8973" i="53"/>
  <c r="AE8974" i="53"/>
  <c r="AE8975" i="53"/>
  <c r="AE8976" i="53"/>
  <c r="AE8977" i="53"/>
  <c r="AE8978" i="53"/>
  <c r="AE8979" i="53"/>
  <c r="AE8980" i="53"/>
  <c r="AE8981" i="53"/>
  <c r="AE8982" i="53"/>
  <c r="AE8983" i="53"/>
  <c r="AE8984" i="53"/>
  <c r="AE8985" i="53"/>
  <c r="AE8986" i="53"/>
  <c r="AE8987" i="53"/>
  <c r="AE8988" i="53"/>
  <c r="AE8989" i="53"/>
  <c r="AE8990" i="53"/>
  <c r="AE8991" i="53"/>
  <c r="AE8992" i="53"/>
  <c r="AE8993" i="53"/>
  <c r="AE8994" i="53"/>
  <c r="AE8995" i="53"/>
  <c r="AE8996" i="53"/>
  <c r="AE8997" i="53"/>
  <c r="AE8998" i="53"/>
  <c r="AE8999" i="53"/>
  <c r="AE9000" i="53"/>
  <c r="AE9001" i="53"/>
  <c r="AE9002" i="53"/>
  <c r="AE9003" i="53"/>
  <c r="AE9004" i="53"/>
  <c r="AE9005" i="53"/>
  <c r="AE9006" i="53"/>
  <c r="AE9007" i="53"/>
  <c r="AE9008" i="53"/>
  <c r="AE9009" i="53"/>
  <c r="AE9010" i="53"/>
  <c r="AE9011" i="53"/>
  <c r="AE9012" i="53"/>
  <c r="AE9013" i="53"/>
  <c r="AE9014" i="53"/>
  <c r="AE9015" i="53"/>
  <c r="AE9016" i="53"/>
  <c r="AE9017" i="53"/>
  <c r="AE9018" i="53"/>
  <c r="AE9019" i="53"/>
  <c r="AE9020" i="53"/>
  <c r="AE9021" i="53"/>
  <c r="AE9022" i="53"/>
  <c r="AE9023" i="53"/>
  <c r="AE9024" i="53"/>
  <c r="AE9025" i="53"/>
  <c r="AE9026" i="53"/>
  <c r="AE9027" i="53"/>
  <c r="AE9028" i="53"/>
  <c r="AE9029" i="53"/>
  <c r="AE9030" i="53"/>
  <c r="AE9031" i="53"/>
  <c r="AE9032" i="53"/>
  <c r="AE9033" i="53"/>
  <c r="AE9034" i="53"/>
  <c r="AE9035" i="53"/>
  <c r="AE9036" i="53"/>
  <c r="AE9037" i="53"/>
  <c r="AE9038" i="53"/>
  <c r="AE9039" i="53"/>
  <c r="AE9040" i="53"/>
  <c r="AE9041" i="53"/>
  <c r="AE9042" i="53"/>
  <c r="AE9043" i="53"/>
  <c r="AE9044" i="53"/>
  <c r="AE9045" i="53"/>
  <c r="AE9046" i="53"/>
  <c r="AE9047" i="53"/>
  <c r="AE9048" i="53"/>
  <c r="AE9049" i="53"/>
  <c r="AE9050" i="53"/>
  <c r="AE9051" i="53"/>
  <c r="AE9052" i="53"/>
  <c r="AE9053" i="53"/>
  <c r="AE9054" i="53"/>
  <c r="AE9055" i="53"/>
  <c r="AE9056" i="53"/>
  <c r="AE9057" i="53"/>
  <c r="AE9058" i="53"/>
  <c r="AE9059" i="53"/>
  <c r="AE9060" i="53"/>
  <c r="AE9061" i="53"/>
  <c r="AE9062" i="53"/>
  <c r="AE9063" i="53"/>
  <c r="AE9064" i="53"/>
  <c r="AE9065" i="53"/>
  <c r="AE9066" i="53"/>
  <c r="AE9067" i="53"/>
  <c r="AE9068" i="53"/>
  <c r="AE9069" i="53"/>
  <c r="AE9070" i="53"/>
  <c r="AE9071" i="53"/>
  <c r="AE9072" i="53"/>
  <c r="AE9073" i="53"/>
  <c r="AE9074" i="53"/>
  <c r="AE9075" i="53"/>
  <c r="AE9076" i="53"/>
  <c r="AE9077" i="53"/>
  <c r="AE9078" i="53"/>
  <c r="AE9079" i="53"/>
  <c r="AE9080" i="53"/>
  <c r="AE9081" i="53"/>
  <c r="AE9082" i="53"/>
  <c r="AE9083" i="53"/>
  <c r="AE9084" i="53"/>
  <c r="AD8085" i="53"/>
  <c r="AD8086" i="53"/>
  <c r="AD8087" i="53"/>
  <c r="AD8088" i="53"/>
  <c r="AD8089" i="53"/>
  <c r="AD8090" i="53"/>
  <c r="AD8091" i="53"/>
  <c r="AD8092" i="53"/>
  <c r="AD8093" i="53"/>
  <c r="AD8094" i="53"/>
  <c r="AD8095" i="53"/>
  <c r="AD8096" i="53"/>
  <c r="AD8097" i="53"/>
  <c r="AD8098" i="53"/>
  <c r="AD8099" i="53"/>
  <c r="AD8100" i="53"/>
  <c r="AD8101" i="53"/>
  <c r="AD8102" i="53"/>
  <c r="AD8103" i="53"/>
  <c r="AD8104" i="53"/>
  <c r="AD8105" i="53"/>
  <c r="AD8106" i="53"/>
  <c r="AD8107" i="53"/>
  <c r="AD8108" i="53"/>
  <c r="AD8109" i="53"/>
  <c r="AD8110" i="53"/>
  <c r="AD8111" i="53"/>
  <c r="AD8112" i="53"/>
  <c r="AD8113" i="53"/>
  <c r="AD8114" i="53"/>
  <c r="AD8115" i="53"/>
  <c r="AD8116" i="53"/>
  <c r="AD8117" i="53"/>
  <c r="AD8118" i="53"/>
  <c r="AD8119" i="53"/>
  <c r="AD8120" i="53"/>
  <c r="AD8121" i="53"/>
  <c r="AD8122" i="53"/>
  <c r="AD8123" i="53"/>
  <c r="AD8124" i="53"/>
  <c r="AD8125" i="53"/>
  <c r="AD8126" i="53"/>
  <c r="AD8127" i="53"/>
  <c r="AD8128" i="53"/>
  <c r="AD8129" i="53"/>
  <c r="AD8130" i="53"/>
  <c r="AD8131" i="53"/>
  <c r="AD8132" i="53"/>
  <c r="AD8133" i="53"/>
  <c r="AD8134" i="53"/>
  <c r="AD8135" i="53"/>
  <c r="AD8136" i="53"/>
  <c r="AD8137" i="53"/>
  <c r="AD8138" i="53"/>
  <c r="AD8139" i="53"/>
  <c r="AD8140" i="53"/>
  <c r="AD8141" i="53"/>
  <c r="AD8142" i="53"/>
  <c r="AD8143" i="53"/>
  <c r="AD8144" i="53"/>
  <c r="AD8145" i="53"/>
  <c r="AD8146" i="53"/>
  <c r="AD8147" i="53"/>
  <c r="AD8148" i="53"/>
  <c r="AD8149" i="53"/>
  <c r="AD8150" i="53"/>
  <c r="AD8151" i="53"/>
  <c r="AD8152" i="53"/>
  <c r="AD8153" i="53"/>
  <c r="AD8154" i="53"/>
  <c r="AD8155" i="53"/>
  <c r="AD8156" i="53"/>
  <c r="AD8157" i="53"/>
  <c r="AD8158" i="53"/>
  <c r="AD8159" i="53"/>
  <c r="AD8160" i="53"/>
  <c r="AD8161" i="53"/>
  <c r="AD8162" i="53"/>
  <c r="AD8163" i="53"/>
  <c r="AD8164" i="53"/>
  <c r="AD8165" i="53"/>
  <c r="AD8166" i="53"/>
  <c r="AD8167" i="53"/>
  <c r="AD8168" i="53"/>
  <c r="AD8169" i="53"/>
  <c r="AD8170" i="53"/>
  <c r="AD8171" i="53"/>
  <c r="AD8172" i="53"/>
  <c r="AD8173" i="53"/>
  <c r="AD8174" i="53"/>
  <c r="AD8175" i="53"/>
  <c r="AD8176" i="53"/>
  <c r="AD8177" i="53"/>
  <c r="AD8178" i="53"/>
  <c r="AD8179" i="53"/>
  <c r="AD8180" i="53"/>
  <c r="AD8181" i="53"/>
  <c r="AD8182" i="53"/>
  <c r="AD8183" i="53"/>
  <c r="AD8184" i="53"/>
  <c r="AD8185" i="53"/>
  <c r="AD8186" i="53"/>
  <c r="AD8187" i="53"/>
  <c r="AD8188" i="53"/>
  <c r="AD8189" i="53"/>
  <c r="AD8190" i="53"/>
  <c r="AD8191" i="53"/>
  <c r="AD8192" i="53"/>
  <c r="AD8193" i="53"/>
  <c r="AD8194" i="53"/>
  <c r="AD8195" i="53"/>
  <c r="AD8196" i="53"/>
  <c r="AD8197" i="53"/>
  <c r="AD8198" i="53"/>
  <c r="AD8199" i="53"/>
  <c r="AD8200" i="53"/>
  <c r="AD8201" i="53"/>
  <c r="AD8202" i="53"/>
  <c r="AD8203" i="53"/>
  <c r="AD8204" i="53"/>
  <c r="AD8205" i="53"/>
  <c r="AD8206" i="53"/>
  <c r="AD8207" i="53"/>
  <c r="AD8208" i="53"/>
  <c r="AD8209" i="53"/>
  <c r="AD8210" i="53"/>
  <c r="AD8211" i="53"/>
  <c r="AD8212" i="53"/>
  <c r="AD8213" i="53"/>
  <c r="AD8214" i="53"/>
  <c r="AD8215" i="53"/>
  <c r="AD8216" i="53"/>
  <c r="AD8217" i="53"/>
  <c r="AD8218" i="53"/>
  <c r="AD8219" i="53"/>
  <c r="AD8220" i="53"/>
  <c r="AD8221" i="53"/>
  <c r="AD8222" i="53"/>
  <c r="AD8223" i="53"/>
  <c r="AD8224" i="53"/>
  <c r="AD8225" i="53"/>
  <c r="AD8226" i="53"/>
  <c r="AD8227" i="53"/>
  <c r="AD8228" i="53"/>
  <c r="AD8229" i="53"/>
  <c r="AD8230" i="53"/>
  <c r="AD8231" i="53"/>
  <c r="AD8232" i="53"/>
  <c r="AD8233" i="53"/>
  <c r="AD8234" i="53"/>
  <c r="AD8235" i="53"/>
  <c r="AD8236" i="53"/>
  <c r="AD8237" i="53"/>
  <c r="AD8238" i="53"/>
  <c r="AD8239" i="53"/>
  <c r="AD8240" i="53"/>
  <c r="AD8241" i="53"/>
  <c r="AD8242" i="53"/>
  <c r="AD8243" i="53"/>
  <c r="AD8244" i="53"/>
  <c r="AD8245" i="53"/>
  <c r="AD8246" i="53"/>
  <c r="AD8247" i="53"/>
  <c r="AD8248" i="53"/>
  <c r="AD8249" i="53"/>
  <c r="AD8250" i="53"/>
  <c r="AD8251" i="53"/>
  <c r="AD8252" i="53"/>
  <c r="AD8253" i="53"/>
  <c r="AD8254" i="53"/>
  <c r="AD8255" i="53"/>
  <c r="AD8256" i="53"/>
  <c r="AD8257" i="53"/>
  <c r="AD8258" i="53"/>
  <c r="AD8259" i="53"/>
  <c r="AD8260" i="53"/>
  <c r="AD8261" i="53"/>
  <c r="AD8262" i="53"/>
  <c r="AD8263" i="53"/>
  <c r="AD8264" i="53"/>
  <c r="AD8265" i="53"/>
  <c r="AD8266" i="53"/>
  <c r="AD8267" i="53"/>
  <c r="AD8268" i="53"/>
  <c r="AD8269" i="53"/>
  <c r="AD8270" i="53"/>
  <c r="AD8271" i="53"/>
  <c r="AD8272" i="53"/>
  <c r="AD8273" i="53"/>
  <c r="AD8274" i="53"/>
  <c r="AD8275" i="53"/>
  <c r="AD8276" i="53"/>
  <c r="AD8277" i="53"/>
  <c r="AD8278" i="53"/>
  <c r="AD8279" i="53"/>
  <c r="AD8280" i="53"/>
  <c r="AD8281" i="53"/>
  <c r="AD8282" i="53"/>
  <c r="AD8283" i="53"/>
  <c r="AD8284" i="53"/>
  <c r="AD8285" i="53"/>
  <c r="AD8286" i="53"/>
  <c r="AD8287" i="53"/>
  <c r="AD8288" i="53"/>
  <c r="AD8289" i="53"/>
  <c r="AD8290" i="53"/>
  <c r="AD8291" i="53"/>
  <c r="AD8292" i="53"/>
  <c r="AD8293" i="53"/>
  <c r="AD8294" i="53"/>
  <c r="AD8295" i="53"/>
  <c r="AD8296" i="53"/>
  <c r="AD8297" i="53"/>
  <c r="AD8298" i="53"/>
  <c r="AD8299" i="53"/>
  <c r="AD8300" i="53"/>
  <c r="AD8301" i="53"/>
  <c r="AD8302" i="53"/>
  <c r="AD8303" i="53"/>
  <c r="AD8304" i="53"/>
  <c r="AD8305" i="53"/>
  <c r="AD8306" i="53"/>
  <c r="AD8307" i="53"/>
  <c r="AD8308" i="53"/>
  <c r="AD8309" i="53"/>
  <c r="AD8310" i="53"/>
  <c r="AD8311" i="53"/>
  <c r="AD8312" i="53"/>
  <c r="AD8313" i="53"/>
  <c r="AD8314" i="53"/>
  <c r="AD8315" i="53"/>
  <c r="AD8316" i="53"/>
  <c r="AD8317" i="53"/>
  <c r="AD8318" i="53"/>
  <c r="AD8319" i="53"/>
  <c r="AD8320" i="53"/>
  <c r="AD8321" i="53"/>
  <c r="AD8322" i="53"/>
  <c r="AD8323" i="53"/>
  <c r="AD8324" i="53"/>
  <c r="AD8325" i="53"/>
  <c r="AD8326" i="53"/>
  <c r="AD8327" i="53"/>
  <c r="AD8328" i="53"/>
  <c r="AD8329" i="53"/>
  <c r="AD8330" i="53"/>
  <c r="AD8331" i="53"/>
  <c r="AD8332" i="53"/>
  <c r="AD8333" i="53"/>
  <c r="AD8334" i="53"/>
  <c r="AD8335" i="53"/>
  <c r="AD8336" i="53"/>
  <c r="AD8337" i="53"/>
  <c r="AD8338" i="53"/>
  <c r="AD8339" i="53"/>
  <c r="AD8340" i="53"/>
  <c r="AD8341" i="53"/>
  <c r="AD8342" i="53"/>
  <c r="AD8343" i="53"/>
  <c r="AD8344" i="53"/>
  <c r="AD8345" i="53"/>
  <c r="AD8346" i="53"/>
  <c r="AD8347" i="53"/>
  <c r="AD8348" i="53"/>
  <c r="AD8349" i="53"/>
  <c r="AD8350" i="53"/>
  <c r="AD8351" i="53"/>
  <c r="AD8352" i="53"/>
  <c r="AD8353" i="53"/>
  <c r="AD8354" i="53"/>
  <c r="AD8355" i="53"/>
  <c r="AD8356" i="53"/>
  <c r="AD8357" i="53"/>
  <c r="AD8358" i="53"/>
  <c r="AD8359" i="53"/>
  <c r="AD8360" i="53"/>
  <c r="AD8361" i="53"/>
  <c r="AD8362" i="53"/>
  <c r="AD8363" i="53"/>
  <c r="AD8364" i="53"/>
  <c r="AD8365" i="53"/>
  <c r="AD8366" i="53"/>
  <c r="AD8367" i="53"/>
  <c r="AD8368" i="53"/>
  <c r="AD8369" i="53"/>
  <c r="AD8370" i="53"/>
  <c r="AD8371" i="53"/>
  <c r="AD8372" i="53"/>
  <c r="AD8373" i="53"/>
  <c r="AD8374" i="53"/>
  <c r="AD8375" i="53"/>
  <c r="AD8376" i="53"/>
  <c r="AD8377" i="53"/>
  <c r="AD8378" i="53"/>
  <c r="AD8379" i="53"/>
  <c r="AD8380" i="53"/>
  <c r="AD8381" i="53"/>
  <c r="AD8382" i="53"/>
  <c r="AD8383" i="53"/>
  <c r="AD8384" i="53"/>
  <c r="AD8385" i="53"/>
  <c r="AD8386" i="53"/>
  <c r="AD8387" i="53"/>
  <c r="AD8388" i="53"/>
  <c r="AD8389" i="53"/>
  <c r="AD8390" i="53"/>
  <c r="AD8391" i="53"/>
  <c r="AD8392" i="53"/>
  <c r="AD8393" i="53"/>
  <c r="AD8394" i="53"/>
  <c r="AD8395" i="53"/>
  <c r="AD8396" i="53"/>
  <c r="AD8397" i="53"/>
  <c r="AD8398" i="53"/>
  <c r="AD8399" i="53"/>
  <c r="AD8400" i="53"/>
  <c r="AD8401" i="53"/>
  <c r="AD8402" i="53"/>
  <c r="AD8403" i="53"/>
  <c r="AD8404" i="53"/>
  <c r="AD8405" i="53"/>
  <c r="AD8406" i="53"/>
  <c r="AD8407" i="53"/>
  <c r="AD8408" i="53"/>
  <c r="AD8409" i="53"/>
  <c r="AD8410" i="53"/>
  <c r="AD8411" i="53"/>
  <c r="AD8412" i="53"/>
  <c r="AD8413" i="53"/>
  <c r="AD8414" i="53"/>
  <c r="AD8415" i="53"/>
  <c r="AD8416" i="53"/>
  <c r="AD8417" i="53"/>
  <c r="AD8418" i="53"/>
  <c r="AD8419" i="53"/>
  <c r="AD8420" i="53"/>
  <c r="AD8421" i="53"/>
  <c r="AD8422" i="53"/>
  <c r="AD8423" i="53"/>
  <c r="AD8424" i="53"/>
  <c r="AD8425" i="53"/>
  <c r="AD8426" i="53"/>
  <c r="AD8427" i="53"/>
  <c r="AD8428" i="53"/>
  <c r="AD8429" i="53"/>
  <c r="AD8430" i="53"/>
  <c r="AD8431" i="53"/>
  <c r="AD8432" i="53"/>
  <c r="AD8433" i="53"/>
  <c r="AD8434" i="53"/>
  <c r="AD8435" i="53"/>
  <c r="AD8436" i="53"/>
  <c r="AD8437" i="53"/>
  <c r="AD8438" i="53"/>
  <c r="AD8439" i="53"/>
  <c r="AD8440" i="53"/>
  <c r="AD8441" i="53"/>
  <c r="AD8442" i="53"/>
  <c r="AD8443" i="53"/>
  <c r="AD8444" i="53"/>
  <c r="AD8445" i="53"/>
  <c r="AD8446" i="53"/>
  <c r="AD8447" i="53"/>
  <c r="AD8448" i="53"/>
  <c r="AD8449" i="53"/>
  <c r="AD8450" i="53"/>
  <c r="AD8451" i="53"/>
  <c r="AD8452" i="53"/>
  <c r="AD8453" i="53"/>
  <c r="AD8454" i="53"/>
  <c r="AD8455" i="53"/>
  <c r="AD8456" i="53"/>
  <c r="AD8457" i="53"/>
  <c r="AD8458" i="53"/>
  <c r="AD8459" i="53"/>
  <c r="AD8460" i="53"/>
  <c r="AD8461" i="53"/>
  <c r="AD8462" i="53"/>
  <c r="AD8463" i="53"/>
  <c r="AD8464" i="53"/>
  <c r="AD8465" i="53"/>
  <c r="AD8466" i="53"/>
  <c r="AD8467" i="53"/>
  <c r="AD8468" i="53"/>
  <c r="AD8469" i="53"/>
  <c r="AD8470" i="53"/>
  <c r="AD8471" i="53"/>
  <c r="AD8472" i="53"/>
  <c r="AD8473" i="53"/>
  <c r="AD8474" i="53"/>
  <c r="AD8475" i="53"/>
  <c r="AD8476" i="53"/>
  <c r="AD8477" i="53"/>
  <c r="AD8478" i="53"/>
  <c r="AD8479" i="53"/>
  <c r="AD8480" i="53"/>
  <c r="AD8481" i="53"/>
  <c r="AD8482" i="53"/>
  <c r="AD8483" i="53"/>
  <c r="AD8484" i="53"/>
  <c r="AD8485" i="53"/>
  <c r="AD8486" i="53"/>
  <c r="AD8487" i="53"/>
  <c r="AD8488" i="53"/>
  <c r="AD8489" i="53"/>
  <c r="AD8490" i="53"/>
  <c r="AD8491" i="53"/>
  <c r="AD8492" i="53"/>
  <c r="AD8493" i="53"/>
  <c r="AD8494" i="53"/>
  <c r="AD8495" i="53"/>
  <c r="AD8496" i="53"/>
  <c r="AD8497" i="53"/>
  <c r="AD8498" i="53"/>
  <c r="AD8499" i="53"/>
  <c r="AD8500" i="53"/>
  <c r="AD8501" i="53"/>
  <c r="AD8502" i="53"/>
  <c r="AD8503" i="53"/>
  <c r="AD8504" i="53"/>
  <c r="AD8505" i="53"/>
  <c r="AD8506" i="53"/>
  <c r="AD8507" i="53"/>
  <c r="AD8508" i="53"/>
  <c r="AD8509" i="53"/>
  <c r="AD8510" i="53"/>
  <c r="AD8511" i="53"/>
  <c r="AD8512" i="53"/>
  <c r="AD8513" i="53"/>
  <c r="AD8514" i="53"/>
  <c r="AD8515" i="53"/>
  <c r="AD8516" i="53"/>
  <c r="AD8517" i="53"/>
  <c r="AD8518" i="53"/>
  <c r="AD8519" i="53"/>
  <c r="AD8520" i="53"/>
  <c r="AD8521" i="53"/>
  <c r="AD8522" i="53"/>
  <c r="AD8523" i="53"/>
  <c r="AD8524" i="53"/>
  <c r="AD8525" i="53"/>
  <c r="AD8526" i="53"/>
  <c r="AD8527" i="53"/>
  <c r="AD8528" i="53"/>
  <c r="AD8529" i="53"/>
  <c r="AD8530" i="53"/>
  <c r="AD8531" i="53"/>
  <c r="AD8532" i="53"/>
  <c r="AD8533" i="53"/>
  <c r="AD8534" i="53"/>
  <c r="AD8535" i="53"/>
  <c r="AD8536" i="53"/>
  <c r="AD8537" i="53"/>
  <c r="AD8538" i="53"/>
  <c r="AD8539" i="53"/>
  <c r="AD8540" i="53"/>
  <c r="AD8541" i="53"/>
  <c r="AD8542" i="53"/>
  <c r="AD8543" i="53"/>
  <c r="AD8544" i="53"/>
  <c r="AD8545" i="53"/>
  <c r="AD8546" i="53"/>
  <c r="AD8547" i="53"/>
  <c r="AD8548" i="53"/>
  <c r="AD8549" i="53"/>
  <c r="AD8550" i="53"/>
  <c r="AD8551" i="53"/>
  <c r="AD8552" i="53"/>
  <c r="AD8553" i="53"/>
  <c r="AD8554" i="53"/>
  <c r="AD8555" i="53"/>
  <c r="AD8556" i="53"/>
  <c r="AD8557" i="53"/>
  <c r="AD8558" i="53"/>
  <c r="AD8559" i="53"/>
  <c r="AD8560" i="53"/>
  <c r="AD8561" i="53"/>
  <c r="AD8562" i="53"/>
  <c r="AD8563" i="53"/>
  <c r="AD8564" i="53"/>
  <c r="AD8565" i="53"/>
  <c r="AD8566" i="53"/>
  <c r="AD8567" i="53"/>
  <c r="AD8568" i="53"/>
  <c r="AD8569" i="53"/>
  <c r="AD8570" i="53"/>
  <c r="AD8571" i="53"/>
  <c r="AD8572" i="53"/>
  <c r="AD8573" i="53"/>
  <c r="AD8574" i="53"/>
  <c r="AD8575" i="53"/>
  <c r="AD8576" i="53"/>
  <c r="AD8577" i="53"/>
  <c r="AD8578" i="53"/>
  <c r="AD8579" i="53"/>
  <c r="AD8580" i="53"/>
  <c r="AD8581" i="53"/>
  <c r="AD8582" i="53"/>
  <c r="AD8583" i="53"/>
  <c r="AD8584" i="53"/>
  <c r="AD8585" i="53"/>
  <c r="AD8586" i="53"/>
  <c r="AD8587" i="53"/>
  <c r="AD8588" i="53"/>
  <c r="AD8589" i="53"/>
  <c r="AD8590" i="53"/>
  <c r="AD8591" i="53"/>
  <c r="AD8592" i="53"/>
  <c r="AD8593" i="53"/>
  <c r="AD8594" i="53"/>
  <c r="AD8595" i="53"/>
  <c r="AD8596" i="53"/>
  <c r="AD8597" i="53"/>
  <c r="AD8598" i="53"/>
  <c r="AD8599" i="53"/>
  <c r="AD8600" i="53"/>
  <c r="AD8601" i="53"/>
  <c r="AD8602" i="53"/>
  <c r="AD8603" i="53"/>
  <c r="AD8604" i="53"/>
  <c r="AD8605" i="53"/>
  <c r="AD8606" i="53"/>
  <c r="AD8607" i="53"/>
  <c r="AD8608" i="53"/>
  <c r="AD8609" i="53"/>
  <c r="AD8610" i="53"/>
  <c r="AD8611" i="53"/>
  <c r="AD8612" i="53"/>
  <c r="AD8613" i="53"/>
  <c r="AD8614" i="53"/>
  <c r="AD8615" i="53"/>
  <c r="AD8616" i="53"/>
  <c r="AD8617" i="53"/>
  <c r="AD8618" i="53"/>
  <c r="AD8619" i="53"/>
  <c r="AD8620" i="53"/>
  <c r="AD8621" i="53"/>
  <c r="AD8622" i="53"/>
  <c r="AD8623" i="53"/>
  <c r="AD8624" i="53"/>
  <c r="AD8625" i="53"/>
  <c r="AD8626" i="53"/>
  <c r="AD8627" i="53"/>
  <c r="AD8628" i="53"/>
  <c r="AD8629" i="53"/>
  <c r="AD8630" i="53"/>
  <c r="AD8631" i="53"/>
  <c r="AD8632" i="53"/>
  <c r="AD8633" i="53"/>
  <c r="AD8634" i="53"/>
  <c r="AD8635" i="53"/>
  <c r="AD8636" i="53"/>
  <c r="AD8637" i="53"/>
  <c r="AD8638" i="53"/>
  <c r="AD8639" i="53"/>
  <c r="AD8640" i="53"/>
  <c r="AD8641" i="53"/>
  <c r="AD8642" i="53"/>
  <c r="AD8643" i="53"/>
  <c r="AD8644" i="53"/>
  <c r="AD8645" i="53"/>
  <c r="AD8646" i="53"/>
  <c r="AD8647" i="53"/>
  <c r="AD8648" i="53"/>
  <c r="AD8649" i="53"/>
  <c r="AD8650" i="53"/>
  <c r="AD8651" i="53"/>
  <c r="AD8652" i="53"/>
  <c r="AD8653" i="53"/>
  <c r="AD8654" i="53"/>
  <c r="AD8655" i="53"/>
  <c r="AD8656" i="53"/>
  <c r="AD8657" i="53"/>
  <c r="AD8658" i="53"/>
  <c r="AD8659" i="53"/>
  <c r="AD8660" i="53"/>
  <c r="AD8661" i="53"/>
  <c r="AD8662" i="53"/>
  <c r="AD8663" i="53"/>
  <c r="AD8664" i="53"/>
  <c r="AD8665" i="53"/>
  <c r="AD8666" i="53"/>
  <c r="AD8667" i="53"/>
  <c r="AD8668" i="53"/>
  <c r="AD8669" i="53"/>
  <c r="AD8670" i="53"/>
  <c r="AD8671" i="53"/>
  <c r="AD8672" i="53"/>
  <c r="AD8673" i="53"/>
  <c r="AD8674" i="53"/>
  <c r="AD8675" i="53"/>
  <c r="AD8676" i="53"/>
  <c r="AD8677" i="53"/>
  <c r="AD8678" i="53"/>
  <c r="AD8679" i="53"/>
  <c r="AD8680" i="53"/>
  <c r="AD8681" i="53"/>
  <c r="AD8682" i="53"/>
  <c r="AD8683" i="53"/>
  <c r="AD8684" i="53"/>
  <c r="AD8685" i="53"/>
  <c r="AD8686" i="53"/>
  <c r="AD8687" i="53"/>
  <c r="AD8688" i="53"/>
  <c r="AD8689" i="53"/>
  <c r="AD8690" i="53"/>
  <c r="AD8691" i="53"/>
  <c r="AD8692" i="53"/>
  <c r="AD8693" i="53"/>
  <c r="AD8694" i="53"/>
  <c r="AD8695" i="53"/>
  <c r="AD8696" i="53"/>
  <c r="AD8697" i="53"/>
  <c r="AD8698" i="53"/>
  <c r="AD8699" i="53"/>
  <c r="AD8700" i="53"/>
  <c r="AD8701" i="53"/>
  <c r="AD8702" i="53"/>
  <c r="AD8703" i="53"/>
  <c r="AD8704" i="53"/>
  <c r="AD8705" i="53"/>
  <c r="AD8706" i="53"/>
  <c r="AD8707" i="53"/>
  <c r="AD8708" i="53"/>
  <c r="AD8709" i="53"/>
  <c r="AD8710" i="53"/>
  <c r="AD8711" i="53"/>
  <c r="AD8712" i="53"/>
  <c r="AD8713" i="53"/>
  <c r="AD8714" i="53"/>
  <c r="AD8715" i="53"/>
  <c r="AD8716" i="53"/>
  <c r="AD8717" i="53"/>
  <c r="AD8718" i="53"/>
  <c r="AD8719" i="53"/>
  <c r="AD8720" i="53"/>
  <c r="AD8721" i="53"/>
  <c r="AD8722" i="53"/>
  <c r="AD8723" i="53"/>
  <c r="AD8724" i="53"/>
  <c r="AD8725" i="53"/>
  <c r="AD8726" i="53"/>
  <c r="AD8727" i="53"/>
  <c r="AD8728" i="53"/>
  <c r="AD8729" i="53"/>
  <c r="AD8730" i="53"/>
  <c r="AD8731" i="53"/>
  <c r="AD8732" i="53"/>
  <c r="AD8733" i="53"/>
  <c r="AD8734" i="53"/>
  <c r="AD8735" i="53"/>
  <c r="AD8736" i="53"/>
  <c r="AD8737" i="53"/>
  <c r="AD8738" i="53"/>
  <c r="AD8739" i="53"/>
  <c r="AD8740" i="53"/>
  <c r="AD8741" i="53"/>
  <c r="AD8742" i="53"/>
  <c r="AD8743" i="53"/>
  <c r="AD8744" i="53"/>
  <c r="AD8745" i="53"/>
  <c r="AD8746" i="53"/>
  <c r="AD8747" i="53"/>
  <c r="AD8748" i="53"/>
  <c r="AD8749" i="53"/>
  <c r="AD8750" i="53"/>
  <c r="AD8751" i="53"/>
  <c r="AD8752" i="53"/>
  <c r="AD8753" i="53"/>
  <c r="AD8754" i="53"/>
  <c r="AD8755" i="53"/>
  <c r="AD8756" i="53"/>
  <c r="AD8757" i="53"/>
  <c r="AD8758" i="53"/>
  <c r="AD8759" i="53"/>
  <c r="AD8760" i="53"/>
  <c r="AD8761" i="53"/>
  <c r="AD8762" i="53"/>
  <c r="AD8763" i="53"/>
  <c r="AD8764" i="53"/>
  <c r="AD8765" i="53"/>
  <c r="AD8766" i="53"/>
  <c r="AD8767" i="53"/>
  <c r="AD8768" i="53"/>
  <c r="AD8769" i="53"/>
  <c r="AD8770" i="53"/>
  <c r="AD8771" i="53"/>
  <c r="AD8772" i="53"/>
  <c r="AD8773" i="53"/>
  <c r="AD8774" i="53"/>
  <c r="AD8775" i="53"/>
  <c r="AD8776" i="53"/>
  <c r="AD8777" i="53"/>
  <c r="AD8778" i="53"/>
  <c r="AD8779" i="53"/>
  <c r="AD8780" i="53"/>
  <c r="AD8781" i="53"/>
  <c r="AD8782" i="53"/>
  <c r="AD8783" i="53"/>
  <c r="AD8784" i="53"/>
  <c r="AD8785" i="53"/>
  <c r="AD8786" i="53"/>
  <c r="AD8787" i="53"/>
  <c r="AD8788" i="53"/>
  <c r="AD8789" i="53"/>
  <c r="AD8790" i="53"/>
  <c r="AD8791" i="53"/>
  <c r="AD8792" i="53"/>
  <c r="AD8793" i="53"/>
  <c r="AD8794" i="53"/>
  <c r="AD8795" i="53"/>
  <c r="AD8796" i="53"/>
  <c r="AD8797" i="53"/>
  <c r="AD8798" i="53"/>
  <c r="AD8799" i="53"/>
  <c r="AD8800" i="53"/>
  <c r="AD8801" i="53"/>
  <c r="AD8802" i="53"/>
  <c r="AD8803" i="53"/>
  <c r="AD8804" i="53"/>
  <c r="AD8805" i="53"/>
  <c r="AD8806" i="53"/>
  <c r="AD8807" i="53"/>
  <c r="AD8808" i="53"/>
  <c r="AD8809" i="53"/>
  <c r="AD8810" i="53"/>
  <c r="AD8811" i="53"/>
  <c r="AD8812" i="53"/>
  <c r="AD8813" i="53"/>
  <c r="AD8814" i="53"/>
  <c r="AD8815" i="53"/>
  <c r="AD8816" i="53"/>
  <c r="AD8817" i="53"/>
  <c r="AD8818" i="53"/>
  <c r="AD8819" i="53"/>
  <c r="AD8820" i="53"/>
  <c r="AD8821" i="53"/>
  <c r="AD8822" i="53"/>
  <c r="AD8823" i="53"/>
  <c r="AD8824" i="53"/>
  <c r="AD8825" i="53"/>
  <c r="AD8826" i="53"/>
  <c r="AD8827" i="53"/>
  <c r="AD8828" i="53"/>
  <c r="AD8829" i="53"/>
  <c r="AD8830" i="53"/>
  <c r="AD8831" i="53"/>
  <c r="AD8832" i="53"/>
  <c r="AD8833" i="53"/>
  <c r="AD8834" i="53"/>
  <c r="AD8835" i="53"/>
  <c r="AD8836" i="53"/>
  <c r="AD8837" i="53"/>
  <c r="AD8838" i="53"/>
  <c r="AD8839" i="53"/>
  <c r="AD8840" i="53"/>
  <c r="AD8841" i="53"/>
  <c r="AD8842" i="53"/>
  <c r="AD8843" i="53"/>
  <c r="AD8844" i="53"/>
  <c r="AD8845" i="53"/>
  <c r="AD8846" i="53"/>
  <c r="AD8847" i="53"/>
  <c r="AD8848" i="53"/>
  <c r="AD8849" i="53"/>
  <c r="AD8850" i="53"/>
  <c r="AD8851" i="53"/>
  <c r="AD8852" i="53"/>
  <c r="AD8853" i="53"/>
  <c r="AD8854" i="53"/>
  <c r="AD8855" i="53"/>
  <c r="AD8856" i="53"/>
  <c r="AD8857" i="53"/>
  <c r="AD8858" i="53"/>
  <c r="AD8859" i="53"/>
  <c r="AD8860" i="53"/>
  <c r="AD8861" i="53"/>
  <c r="AD8862" i="53"/>
  <c r="AD8863" i="53"/>
  <c r="AD8864" i="53"/>
  <c r="AD8865" i="53"/>
  <c r="AD8866" i="53"/>
  <c r="AD8867" i="53"/>
  <c r="AD8868" i="53"/>
  <c r="AD8869" i="53"/>
  <c r="AD8870" i="53"/>
  <c r="AD8871" i="53"/>
  <c r="AD8872" i="53"/>
  <c r="AD8873" i="53"/>
  <c r="AD8874" i="53"/>
  <c r="AD8875" i="53"/>
  <c r="AD8876" i="53"/>
  <c r="AD8877" i="53"/>
  <c r="AD8878" i="53"/>
  <c r="AD8879" i="53"/>
  <c r="AD8880" i="53"/>
  <c r="AD8881" i="53"/>
  <c r="AD8882" i="53"/>
  <c r="AD8883" i="53"/>
  <c r="AD8884" i="53"/>
  <c r="AD8885" i="53"/>
  <c r="AD8886" i="53"/>
  <c r="AD8887" i="53"/>
  <c r="AD8888" i="53"/>
  <c r="AD8889" i="53"/>
  <c r="AD8890" i="53"/>
  <c r="AD8891" i="53"/>
  <c r="AD8892" i="53"/>
  <c r="AD8893" i="53"/>
  <c r="AD8894" i="53"/>
  <c r="AD8895" i="53"/>
  <c r="AD8896" i="53"/>
  <c r="AD8897" i="53"/>
  <c r="AD8898" i="53"/>
  <c r="AD8899" i="53"/>
  <c r="AD8900" i="53"/>
  <c r="AD8901" i="53"/>
  <c r="AD8902" i="53"/>
  <c r="AD8903" i="53"/>
  <c r="AD8904" i="53"/>
  <c r="AD8905" i="53"/>
  <c r="AD8906" i="53"/>
  <c r="AD8907" i="53"/>
  <c r="AD8908" i="53"/>
  <c r="AD8909" i="53"/>
  <c r="AD8910" i="53"/>
  <c r="AD8911" i="53"/>
  <c r="AD8912" i="53"/>
  <c r="AD8913" i="53"/>
  <c r="AD8914" i="53"/>
  <c r="AD8915" i="53"/>
  <c r="AD8916" i="53"/>
  <c r="AD8917" i="53"/>
  <c r="AD8918" i="53"/>
  <c r="AD8919" i="53"/>
  <c r="AD8920" i="53"/>
  <c r="AD8921" i="53"/>
  <c r="AD8922" i="53"/>
  <c r="AD8923" i="53"/>
  <c r="AD8924" i="53"/>
  <c r="AD8925" i="53"/>
  <c r="AD8926" i="53"/>
  <c r="AD8927" i="53"/>
  <c r="AD8928" i="53"/>
  <c r="AD8929" i="53"/>
  <c r="AD8930" i="53"/>
  <c r="AD8931" i="53"/>
  <c r="AD8932" i="53"/>
  <c r="AD8933" i="53"/>
  <c r="AD8934" i="53"/>
  <c r="AD8935" i="53"/>
  <c r="AD8936" i="53"/>
  <c r="AD8937" i="53"/>
  <c r="AD8938" i="53"/>
  <c r="AD8939" i="53"/>
  <c r="AD8940" i="53"/>
  <c r="AD8941" i="53"/>
  <c r="AD8942" i="53"/>
  <c r="AD8943" i="53"/>
  <c r="AD8944" i="53"/>
  <c r="AD8945" i="53"/>
  <c r="AD8946" i="53"/>
  <c r="AD8947" i="53"/>
  <c r="AD8948" i="53"/>
  <c r="AD8949" i="53"/>
  <c r="AD8950" i="53"/>
  <c r="AD8951" i="53"/>
  <c r="AD8952" i="53"/>
  <c r="AD8953" i="53"/>
  <c r="AD8954" i="53"/>
  <c r="AD8955" i="53"/>
  <c r="AD8956" i="53"/>
  <c r="AD8957" i="53"/>
  <c r="AD8958" i="53"/>
  <c r="AD8959" i="53"/>
  <c r="AD8960" i="53"/>
  <c r="AD8961" i="53"/>
  <c r="AD8962" i="53"/>
  <c r="AD8963" i="53"/>
  <c r="AD8964" i="53"/>
  <c r="AD8965" i="53"/>
  <c r="AD8966" i="53"/>
  <c r="AD8967" i="53"/>
  <c r="AD8968" i="53"/>
  <c r="AD8969" i="53"/>
  <c r="AD8970" i="53"/>
  <c r="AD8971" i="53"/>
  <c r="AD8972" i="53"/>
  <c r="AD8973" i="53"/>
  <c r="AD8974" i="53"/>
  <c r="AD8975" i="53"/>
  <c r="AD8976" i="53"/>
  <c r="AD8977" i="53"/>
  <c r="AD8978" i="53"/>
  <c r="AD8979" i="53"/>
  <c r="AD8980" i="53"/>
  <c r="AD8981" i="53"/>
  <c r="AD8982" i="53"/>
  <c r="AD8983" i="53"/>
  <c r="AD8984" i="53"/>
  <c r="AD8985" i="53"/>
  <c r="AD8986" i="53"/>
  <c r="AD8987" i="53"/>
  <c r="AD8988" i="53"/>
  <c r="AD8989" i="53"/>
  <c r="AD8990" i="53"/>
  <c r="AD8991" i="53"/>
  <c r="AD8992" i="53"/>
  <c r="AD8993" i="53"/>
  <c r="AD8994" i="53"/>
  <c r="AD8995" i="53"/>
  <c r="AD8996" i="53"/>
  <c r="AD8997" i="53"/>
  <c r="AD8998" i="53"/>
  <c r="AD8999" i="53"/>
  <c r="AD9000" i="53"/>
  <c r="AD9001" i="53"/>
  <c r="AD9002" i="53"/>
  <c r="AD9003" i="53"/>
  <c r="AD9004" i="53"/>
  <c r="AD9005" i="53"/>
  <c r="AD9006" i="53"/>
  <c r="AD9007" i="53"/>
  <c r="AD9008" i="53"/>
  <c r="AD9009" i="53"/>
  <c r="AD9010" i="53"/>
  <c r="AD9011" i="53"/>
  <c r="AD9012" i="53"/>
  <c r="AD9013" i="53"/>
  <c r="AD9014" i="53"/>
  <c r="AD9015" i="53"/>
  <c r="AD9016" i="53"/>
  <c r="AD9017" i="53"/>
  <c r="AD9018" i="53"/>
  <c r="AD9019" i="53"/>
  <c r="AD9020" i="53"/>
  <c r="AD9021" i="53"/>
  <c r="AD9022" i="53"/>
  <c r="AD9023" i="53"/>
  <c r="AD9024" i="53"/>
  <c r="AD9025" i="53"/>
  <c r="AD9026" i="53"/>
  <c r="AD9027" i="53"/>
  <c r="AD9028" i="53"/>
  <c r="AD9029" i="53"/>
  <c r="AD9030" i="53"/>
  <c r="AD9031" i="53"/>
  <c r="AD9032" i="53"/>
  <c r="AD9033" i="53"/>
  <c r="AD9034" i="53"/>
  <c r="AD9035" i="53"/>
  <c r="AD9036" i="53"/>
  <c r="AD9037" i="53"/>
  <c r="AD9038" i="53"/>
  <c r="AD9039" i="53"/>
  <c r="AD9040" i="53"/>
  <c r="AD9041" i="53"/>
  <c r="AD9042" i="53"/>
  <c r="AD9043" i="53"/>
  <c r="AD9044" i="53"/>
  <c r="AD9045" i="53"/>
  <c r="AD9046" i="53"/>
  <c r="AD9047" i="53"/>
  <c r="AD9048" i="53"/>
  <c r="AD9049" i="53"/>
  <c r="AD9050" i="53"/>
  <c r="AD9051" i="53"/>
  <c r="AD9052" i="53"/>
  <c r="AD9053" i="53"/>
  <c r="AD9054" i="53"/>
  <c r="AD9055" i="53"/>
  <c r="AD9056" i="53"/>
  <c r="AD9057" i="53"/>
  <c r="AD9058" i="53"/>
  <c r="AD9059" i="53"/>
  <c r="AD9060" i="53"/>
  <c r="AD9061" i="53"/>
  <c r="AD9062" i="53"/>
  <c r="AD9063" i="53"/>
  <c r="AD9064" i="53"/>
  <c r="AD9065" i="53"/>
  <c r="AD9066" i="53"/>
  <c r="AD9067" i="53"/>
  <c r="AD9068" i="53"/>
  <c r="AD9069" i="53"/>
  <c r="AD9070" i="53"/>
  <c r="AD9071" i="53"/>
  <c r="AD9072" i="53"/>
  <c r="AD9073" i="53"/>
  <c r="AD9074" i="53"/>
  <c r="AD9075" i="53"/>
  <c r="AD9076" i="53"/>
  <c r="AD9077" i="53"/>
  <c r="AD9078" i="53"/>
  <c r="AD9079" i="53"/>
  <c r="AD9080" i="53"/>
  <c r="AD9081" i="53"/>
  <c r="AD9082" i="53"/>
  <c r="AD9083" i="53"/>
  <c r="AD9084" i="53"/>
  <c r="AC8085" i="53"/>
  <c r="AC8086" i="53"/>
  <c r="AC8087" i="53"/>
  <c r="AC8088" i="53"/>
  <c r="AC8089" i="53"/>
  <c r="AC8090" i="53"/>
  <c r="AC8091" i="53"/>
  <c r="AC8092" i="53"/>
  <c r="AC8093" i="53"/>
  <c r="AC8094" i="53"/>
  <c r="AC8095" i="53"/>
  <c r="AC8096" i="53"/>
  <c r="AC8097" i="53"/>
  <c r="AC8098" i="53"/>
  <c r="AC8099" i="53"/>
  <c r="AC8100" i="53"/>
  <c r="AC8101" i="53"/>
  <c r="AC8102" i="53"/>
  <c r="AC8103" i="53"/>
  <c r="AC8104" i="53"/>
  <c r="AC8105" i="53"/>
  <c r="AC8106" i="53"/>
  <c r="AC8107" i="53"/>
  <c r="AC8108" i="53"/>
  <c r="AC8109" i="53"/>
  <c r="AC8110" i="53"/>
  <c r="AC8111" i="53"/>
  <c r="AC8112" i="53"/>
  <c r="AC8113" i="53"/>
  <c r="AC8114" i="53"/>
  <c r="AC8115" i="53"/>
  <c r="AC8116" i="53"/>
  <c r="AC8117" i="53"/>
  <c r="AC8118" i="53"/>
  <c r="AC8119" i="53"/>
  <c r="AC8120" i="53"/>
  <c r="AC8121" i="53"/>
  <c r="AC8122" i="53"/>
  <c r="AC8123" i="53"/>
  <c r="AC8124" i="53"/>
  <c r="AC8125" i="53"/>
  <c r="AC8126" i="53"/>
  <c r="AC8127" i="53"/>
  <c r="AC8128" i="53"/>
  <c r="AC8129" i="53"/>
  <c r="AC8130" i="53"/>
  <c r="AC8131" i="53"/>
  <c r="AC8132" i="53"/>
  <c r="AC8133" i="53"/>
  <c r="AC8134" i="53"/>
  <c r="AC8135" i="53"/>
  <c r="AC8136" i="53"/>
  <c r="AC8137" i="53"/>
  <c r="AC8138" i="53"/>
  <c r="AC8139" i="53"/>
  <c r="AC8140" i="53"/>
  <c r="AC8141" i="53"/>
  <c r="AC8142" i="53"/>
  <c r="AC8143" i="53"/>
  <c r="AC8144" i="53"/>
  <c r="AC8145" i="53"/>
  <c r="AC8146" i="53"/>
  <c r="AC8147" i="53"/>
  <c r="AC8148" i="53"/>
  <c r="AC8149" i="53"/>
  <c r="AC8150" i="53"/>
  <c r="AC8151" i="53"/>
  <c r="AC8152" i="53"/>
  <c r="AC8153" i="53"/>
  <c r="AC8154" i="53"/>
  <c r="AC8155" i="53"/>
  <c r="AC8156" i="53"/>
  <c r="AC8157" i="53"/>
  <c r="AC8158" i="53"/>
  <c r="AC8159" i="53"/>
  <c r="AC8160" i="53"/>
  <c r="AC8161" i="53"/>
  <c r="AC8162" i="53"/>
  <c r="AC8163" i="53"/>
  <c r="AC8164" i="53"/>
  <c r="AC8165" i="53"/>
  <c r="AC8166" i="53"/>
  <c r="AC8167" i="53"/>
  <c r="AC8168" i="53"/>
  <c r="AC8169" i="53"/>
  <c r="AC8170" i="53"/>
  <c r="AC8171" i="53"/>
  <c r="AC8172" i="53"/>
  <c r="AC8173" i="53"/>
  <c r="AC8174" i="53"/>
  <c r="AC8175" i="53"/>
  <c r="AC8176" i="53"/>
  <c r="AC8177" i="53"/>
  <c r="AC8178" i="53"/>
  <c r="AC8179" i="53"/>
  <c r="AC8180" i="53"/>
  <c r="AC8181" i="53"/>
  <c r="AC8182" i="53"/>
  <c r="AC8183" i="53"/>
  <c r="AC8184" i="53"/>
  <c r="AC8185" i="53"/>
  <c r="AC8186" i="53"/>
  <c r="AC8187" i="53"/>
  <c r="AC8188" i="53"/>
  <c r="AC8189" i="53"/>
  <c r="AC8190" i="53"/>
  <c r="AC8191" i="53"/>
  <c r="AC8192" i="53"/>
  <c r="AC8193" i="53"/>
  <c r="AC8194" i="53"/>
  <c r="AC8195" i="53"/>
  <c r="AC8196" i="53"/>
  <c r="AC8197" i="53"/>
  <c r="AC8198" i="53"/>
  <c r="AC8199" i="53"/>
  <c r="AC8200" i="53"/>
  <c r="AC8201" i="53"/>
  <c r="AC8202" i="53"/>
  <c r="AC8203" i="53"/>
  <c r="AC8204" i="53"/>
  <c r="AC8205" i="53"/>
  <c r="AC8206" i="53"/>
  <c r="AC8207" i="53"/>
  <c r="AC8208" i="53"/>
  <c r="AC8209" i="53"/>
  <c r="AC8210" i="53"/>
  <c r="AC8211" i="53"/>
  <c r="AC8212" i="53"/>
  <c r="AC8213" i="53"/>
  <c r="AC8214" i="53"/>
  <c r="AC8215" i="53"/>
  <c r="AC8216" i="53"/>
  <c r="AC8217" i="53"/>
  <c r="AC8218" i="53"/>
  <c r="AC8219" i="53"/>
  <c r="AC8220" i="53"/>
  <c r="AC8221" i="53"/>
  <c r="AC8222" i="53"/>
  <c r="AC8223" i="53"/>
  <c r="AC8224" i="53"/>
  <c r="AC8225" i="53"/>
  <c r="AC8226" i="53"/>
  <c r="AC8227" i="53"/>
  <c r="AC8228" i="53"/>
  <c r="AC8229" i="53"/>
  <c r="AC8230" i="53"/>
  <c r="AC8231" i="53"/>
  <c r="AC8232" i="53"/>
  <c r="AC8233" i="53"/>
  <c r="AC8234" i="53"/>
  <c r="AC8235" i="53"/>
  <c r="AC8236" i="53"/>
  <c r="AC8237" i="53"/>
  <c r="AC8238" i="53"/>
  <c r="AC8239" i="53"/>
  <c r="AC8240" i="53"/>
  <c r="AC8241" i="53"/>
  <c r="AC8242" i="53"/>
  <c r="AC8243" i="53"/>
  <c r="AC8244" i="53"/>
  <c r="AC8245" i="53"/>
  <c r="AC8246" i="53"/>
  <c r="AC8247" i="53"/>
  <c r="AC8248" i="53"/>
  <c r="AC8249" i="53"/>
  <c r="AC8250" i="53"/>
  <c r="AC8251" i="53"/>
  <c r="AC8252" i="53"/>
  <c r="AC8253" i="53"/>
  <c r="AC8254" i="53"/>
  <c r="AC8255" i="53"/>
  <c r="AC8256" i="53"/>
  <c r="AC8257" i="53"/>
  <c r="AC8258" i="53"/>
  <c r="AC8259" i="53"/>
  <c r="AC8260" i="53"/>
  <c r="AC8261" i="53"/>
  <c r="AC8262" i="53"/>
  <c r="AC8263" i="53"/>
  <c r="AC8264" i="53"/>
  <c r="AC8265" i="53"/>
  <c r="AC8266" i="53"/>
  <c r="AC8267" i="53"/>
  <c r="AC8268" i="53"/>
  <c r="AC8269" i="53"/>
  <c r="AC8270" i="53"/>
  <c r="AC8271" i="53"/>
  <c r="AC8272" i="53"/>
  <c r="AC8273" i="53"/>
  <c r="AC8274" i="53"/>
  <c r="AC8275" i="53"/>
  <c r="AC8276" i="53"/>
  <c r="AC8277" i="53"/>
  <c r="AC8278" i="53"/>
  <c r="AC8279" i="53"/>
  <c r="AC8280" i="53"/>
  <c r="AC8281" i="53"/>
  <c r="AC8282" i="53"/>
  <c r="AC8283" i="53"/>
  <c r="AC8284" i="53"/>
  <c r="AC8285" i="53"/>
  <c r="AC8286" i="53"/>
  <c r="AC8287" i="53"/>
  <c r="AC8288" i="53"/>
  <c r="AC8289" i="53"/>
  <c r="AC8290" i="53"/>
  <c r="AC8291" i="53"/>
  <c r="AC8292" i="53"/>
  <c r="AC8293" i="53"/>
  <c r="AC8294" i="53"/>
  <c r="AC8295" i="53"/>
  <c r="AC8296" i="53"/>
  <c r="AC8297" i="53"/>
  <c r="AC8298" i="53"/>
  <c r="AC8299" i="53"/>
  <c r="AC8300" i="53"/>
  <c r="AC8301" i="53"/>
  <c r="AC8302" i="53"/>
  <c r="AC8303" i="53"/>
  <c r="AC8304" i="53"/>
  <c r="AC8305" i="53"/>
  <c r="AC8306" i="53"/>
  <c r="AC8307" i="53"/>
  <c r="AC8308" i="53"/>
  <c r="AC8309" i="53"/>
  <c r="AC8310" i="53"/>
  <c r="AC8311" i="53"/>
  <c r="AC8312" i="53"/>
  <c r="AC8313" i="53"/>
  <c r="AC8314" i="53"/>
  <c r="AC8315" i="53"/>
  <c r="AC8316" i="53"/>
  <c r="AC8317" i="53"/>
  <c r="AC8318" i="53"/>
  <c r="AC8319" i="53"/>
  <c r="AC8320" i="53"/>
  <c r="AC8321" i="53"/>
  <c r="AC8322" i="53"/>
  <c r="AC8323" i="53"/>
  <c r="AC8324" i="53"/>
  <c r="AC8325" i="53"/>
  <c r="AC8326" i="53"/>
  <c r="AC8327" i="53"/>
  <c r="AC8328" i="53"/>
  <c r="AC8329" i="53"/>
  <c r="AC8330" i="53"/>
  <c r="AC8331" i="53"/>
  <c r="AC8332" i="53"/>
  <c r="AC8333" i="53"/>
  <c r="AC8334" i="53"/>
  <c r="AC8335" i="53"/>
  <c r="AC8336" i="53"/>
  <c r="AC8337" i="53"/>
  <c r="AC8338" i="53"/>
  <c r="AC8339" i="53"/>
  <c r="AC8340" i="53"/>
  <c r="AC8341" i="53"/>
  <c r="AC8342" i="53"/>
  <c r="AC8343" i="53"/>
  <c r="AC8344" i="53"/>
  <c r="AC8345" i="53"/>
  <c r="AC8346" i="53"/>
  <c r="AC8347" i="53"/>
  <c r="AC8348" i="53"/>
  <c r="AC8349" i="53"/>
  <c r="AC8350" i="53"/>
  <c r="AC8351" i="53"/>
  <c r="AC8352" i="53"/>
  <c r="AC8353" i="53"/>
  <c r="AC8354" i="53"/>
  <c r="AC8355" i="53"/>
  <c r="AC8356" i="53"/>
  <c r="AC8357" i="53"/>
  <c r="AC8358" i="53"/>
  <c r="AC8359" i="53"/>
  <c r="AC8360" i="53"/>
  <c r="AC8361" i="53"/>
  <c r="AC8362" i="53"/>
  <c r="AC8363" i="53"/>
  <c r="AC8364" i="53"/>
  <c r="AC8365" i="53"/>
  <c r="AC8366" i="53"/>
  <c r="AC8367" i="53"/>
  <c r="AC8368" i="53"/>
  <c r="AC8369" i="53"/>
  <c r="AC8370" i="53"/>
  <c r="AC8371" i="53"/>
  <c r="AC8372" i="53"/>
  <c r="AC8373" i="53"/>
  <c r="AC8374" i="53"/>
  <c r="AC8375" i="53"/>
  <c r="AC8376" i="53"/>
  <c r="AC8377" i="53"/>
  <c r="AC8378" i="53"/>
  <c r="AC8379" i="53"/>
  <c r="AC8380" i="53"/>
  <c r="AC8381" i="53"/>
  <c r="AC8382" i="53"/>
  <c r="AC8383" i="53"/>
  <c r="AC8384" i="53"/>
  <c r="AC8385" i="53"/>
  <c r="AC8386" i="53"/>
  <c r="AC8387" i="53"/>
  <c r="AC8388" i="53"/>
  <c r="AC8389" i="53"/>
  <c r="AC8390" i="53"/>
  <c r="AC8391" i="53"/>
  <c r="AC8392" i="53"/>
  <c r="AC8393" i="53"/>
  <c r="AC8394" i="53"/>
  <c r="AC8395" i="53"/>
  <c r="AC8396" i="53"/>
  <c r="AC8397" i="53"/>
  <c r="AC8398" i="53"/>
  <c r="AC8399" i="53"/>
  <c r="AC8400" i="53"/>
  <c r="AC8401" i="53"/>
  <c r="AC8402" i="53"/>
  <c r="AC8403" i="53"/>
  <c r="AC8404" i="53"/>
  <c r="AC8405" i="53"/>
  <c r="AC8406" i="53"/>
  <c r="AC8407" i="53"/>
  <c r="AC8408" i="53"/>
  <c r="AC8409" i="53"/>
  <c r="AC8410" i="53"/>
  <c r="AC8411" i="53"/>
  <c r="AC8412" i="53"/>
  <c r="AC8413" i="53"/>
  <c r="AC8414" i="53"/>
  <c r="AC8415" i="53"/>
  <c r="AC8416" i="53"/>
  <c r="AC8417" i="53"/>
  <c r="AC8418" i="53"/>
  <c r="AC8419" i="53"/>
  <c r="AC8420" i="53"/>
  <c r="AC8421" i="53"/>
  <c r="AC8422" i="53"/>
  <c r="AC8423" i="53"/>
  <c r="AC8424" i="53"/>
  <c r="AC8425" i="53"/>
  <c r="AC8426" i="53"/>
  <c r="AC8427" i="53"/>
  <c r="AC8428" i="53"/>
  <c r="AC8429" i="53"/>
  <c r="AC8430" i="53"/>
  <c r="AC8431" i="53"/>
  <c r="AC8432" i="53"/>
  <c r="AC8433" i="53"/>
  <c r="AC8434" i="53"/>
  <c r="AC8435" i="53"/>
  <c r="AC8436" i="53"/>
  <c r="AC8437" i="53"/>
  <c r="AC8438" i="53"/>
  <c r="AC8439" i="53"/>
  <c r="AC8440" i="53"/>
  <c r="AC8441" i="53"/>
  <c r="AC8442" i="53"/>
  <c r="AC8443" i="53"/>
  <c r="AC8444" i="53"/>
  <c r="AC8445" i="53"/>
  <c r="AC8446" i="53"/>
  <c r="AC8447" i="53"/>
  <c r="AC8448" i="53"/>
  <c r="AC8449" i="53"/>
  <c r="AC8450" i="53"/>
  <c r="AC8451" i="53"/>
  <c r="AC8452" i="53"/>
  <c r="AC8453" i="53"/>
  <c r="AC8454" i="53"/>
  <c r="AC8455" i="53"/>
  <c r="AC8456" i="53"/>
  <c r="AC8457" i="53"/>
  <c r="AC8458" i="53"/>
  <c r="AC8459" i="53"/>
  <c r="AC8460" i="53"/>
  <c r="AC8461" i="53"/>
  <c r="AC8462" i="53"/>
  <c r="AC8463" i="53"/>
  <c r="AC8464" i="53"/>
  <c r="AC8465" i="53"/>
  <c r="AC8466" i="53"/>
  <c r="AC8467" i="53"/>
  <c r="AC8468" i="53"/>
  <c r="AC8469" i="53"/>
  <c r="AC8470" i="53"/>
  <c r="AC8471" i="53"/>
  <c r="AC8472" i="53"/>
  <c r="AC8473" i="53"/>
  <c r="AC8474" i="53"/>
  <c r="AC8475" i="53"/>
  <c r="AC8476" i="53"/>
  <c r="AC8477" i="53"/>
  <c r="AC8478" i="53"/>
  <c r="AC8479" i="53"/>
  <c r="AC8480" i="53"/>
  <c r="AC8481" i="53"/>
  <c r="AC8482" i="53"/>
  <c r="AC8483" i="53"/>
  <c r="AC8484" i="53"/>
  <c r="AC8485" i="53"/>
  <c r="AC8486" i="53"/>
  <c r="AC8487" i="53"/>
  <c r="AC8488" i="53"/>
  <c r="AC8489" i="53"/>
  <c r="AC8490" i="53"/>
  <c r="AC8491" i="53"/>
  <c r="AC8492" i="53"/>
  <c r="AC8493" i="53"/>
  <c r="AC8494" i="53"/>
  <c r="AC8495" i="53"/>
  <c r="AC8496" i="53"/>
  <c r="AC8497" i="53"/>
  <c r="AC8498" i="53"/>
  <c r="AC8499" i="53"/>
  <c r="AC8500" i="53"/>
  <c r="AC8501" i="53"/>
  <c r="AC8502" i="53"/>
  <c r="AC8503" i="53"/>
  <c r="AC8504" i="53"/>
  <c r="AC8505" i="53"/>
  <c r="AC8506" i="53"/>
  <c r="AC8507" i="53"/>
  <c r="AC8508" i="53"/>
  <c r="AC8509" i="53"/>
  <c r="AC8510" i="53"/>
  <c r="AC8511" i="53"/>
  <c r="AC8512" i="53"/>
  <c r="AC8513" i="53"/>
  <c r="AC8514" i="53"/>
  <c r="AC8515" i="53"/>
  <c r="AC8516" i="53"/>
  <c r="AC8517" i="53"/>
  <c r="AC8518" i="53"/>
  <c r="AC8519" i="53"/>
  <c r="AC8520" i="53"/>
  <c r="AC8521" i="53"/>
  <c r="AC8522" i="53"/>
  <c r="AC8523" i="53"/>
  <c r="AC8524" i="53"/>
  <c r="AC8525" i="53"/>
  <c r="AC8526" i="53"/>
  <c r="AC8527" i="53"/>
  <c r="AC8528" i="53"/>
  <c r="AC8529" i="53"/>
  <c r="AC8530" i="53"/>
  <c r="AC8531" i="53"/>
  <c r="AC8532" i="53"/>
  <c r="AC8533" i="53"/>
  <c r="AC8534" i="53"/>
  <c r="AC8535" i="53"/>
  <c r="AC8536" i="53"/>
  <c r="AC8537" i="53"/>
  <c r="AC8538" i="53"/>
  <c r="AC8539" i="53"/>
  <c r="AC8540" i="53"/>
  <c r="AC8541" i="53"/>
  <c r="AC8542" i="53"/>
  <c r="AC8543" i="53"/>
  <c r="AC8544" i="53"/>
  <c r="AC8545" i="53"/>
  <c r="AC8546" i="53"/>
  <c r="AC8547" i="53"/>
  <c r="AC8548" i="53"/>
  <c r="AC8549" i="53"/>
  <c r="AC8550" i="53"/>
  <c r="AC8551" i="53"/>
  <c r="AC8552" i="53"/>
  <c r="AC8553" i="53"/>
  <c r="AC8554" i="53"/>
  <c r="AC8555" i="53"/>
  <c r="AC8556" i="53"/>
  <c r="AC8557" i="53"/>
  <c r="AC8558" i="53"/>
  <c r="AC8559" i="53"/>
  <c r="AC8560" i="53"/>
  <c r="AC8561" i="53"/>
  <c r="AC8562" i="53"/>
  <c r="AC8563" i="53"/>
  <c r="AC8564" i="53"/>
  <c r="AC8565" i="53"/>
  <c r="AC8566" i="53"/>
  <c r="AC8567" i="53"/>
  <c r="AC8568" i="53"/>
  <c r="AC8569" i="53"/>
  <c r="AC8570" i="53"/>
  <c r="AC8571" i="53"/>
  <c r="AC8572" i="53"/>
  <c r="AC8573" i="53"/>
  <c r="AC8574" i="53"/>
  <c r="AC8575" i="53"/>
  <c r="AC8576" i="53"/>
  <c r="AC8577" i="53"/>
  <c r="AC8578" i="53"/>
  <c r="AC8579" i="53"/>
  <c r="AC8580" i="53"/>
  <c r="AC8581" i="53"/>
  <c r="AC8582" i="53"/>
  <c r="AC8583" i="53"/>
  <c r="AC8584" i="53"/>
  <c r="AC8585" i="53"/>
  <c r="AC8586" i="53"/>
  <c r="AC8587" i="53"/>
  <c r="AC8588" i="53"/>
  <c r="AC8589" i="53"/>
  <c r="AC8590" i="53"/>
  <c r="AC8591" i="53"/>
  <c r="AC8592" i="53"/>
  <c r="AC8593" i="53"/>
  <c r="AC8594" i="53"/>
  <c r="AC8595" i="53"/>
  <c r="AC8596" i="53"/>
  <c r="AC8597" i="53"/>
  <c r="AC8598" i="53"/>
  <c r="AC8599" i="53"/>
  <c r="AC8600" i="53"/>
  <c r="AC8601" i="53"/>
  <c r="AC8602" i="53"/>
  <c r="AC8603" i="53"/>
  <c r="AC8604" i="53"/>
  <c r="AC8605" i="53"/>
  <c r="AC8606" i="53"/>
  <c r="AC8607" i="53"/>
  <c r="AC8608" i="53"/>
  <c r="AC8609" i="53"/>
  <c r="AC8610" i="53"/>
  <c r="AC8611" i="53"/>
  <c r="AC8612" i="53"/>
  <c r="AC8613" i="53"/>
  <c r="AC8614" i="53"/>
  <c r="AC8615" i="53"/>
  <c r="AC8616" i="53"/>
  <c r="AC8617" i="53"/>
  <c r="AC8618" i="53"/>
  <c r="AC8619" i="53"/>
  <c r="AC8620" i="53"/>
  <c r="AC8621" i="53"/>
  <c r="AC8622" i="53"/>
  <c r="AC8623" i="53"/>
  <c r="AC8624" i="53"/>
  <c r="AC8625" i="53"/>
  <c r="AC8626" i="53"/>
  <c r="AC8627" i="53"/>
  <c r="AC8628" i="53"/>
  <c r="AC8629" i="53"/>
  <c r="AC8630" i="53"/>
  <c r="AC8631" i="53"/>
  <c r="AC8632" i="53"/>
  <c r="AC8633" i="53"/>
  <c r="AC8634" i="53"/>
  <c r="AC8635" i="53"/>
  <c r="AC8636" i="53"/>
  <c r="AC8637" i="53"/>
  <c r="AC8638" i="53"/>
  <c r="AC8639" i="53"/>
  <c r="AC8640" i="53"/>
  <c r="AC8641" i="53"/>
  <c r="AC8642" i="53"/>
  <c r="AC8643" i="53"/>
  <c r="AC8644" i="53"/>
  <c r="AC8645" i="53"/>
  <c r="AC8646" i="53"/>
  <c r="AC8647" i="53"/>
  <c r="AC8648" i="53"/>
  <c r="AC8649" i="53"/>
  <c r="AC8650" i="53"/>
  <c r="AC8651" i="53"/>
  <c r="AC8652" i="53"/>
  <c r="AC8653" i="53"/>
  <c r="AC8654" i="53"/>
  <c r="AC8655" i="53"/>
  <c r="AC8656" i="53"/>
  <c r="AC8657" i="53"/>
  <c r="AC8658" i="53"/>
  <c r="AC8659" i="53"/>
  <c r="AC8660" i="53"/>
  <c r="AC8661" i="53"/>
  <c r="AC8662" i="53"/>
  <c r="AC8663" i="53"/>
  <c r="AC8664" i="53"/>
  <c r="AC8665" i="53"/>
  <c r="AC8666" i="53"/>
  <c r="AC8667" i="53"/>
  <c r="AC8668" i="53"/>
  <c r="AC8669" i="53"/>
  <c r="AC8670" i="53"/>
  <c r="AC8671" i="53"/>
  <c r="AC8672" i="53"/>
  <c r="AC8673" i="53"/>
  <c r="AC8674" i="53"/>
  <c r="AC8675" i="53"/>
  <c r="AC8676" i="53"/>
  <c r="AC8677" i="53"/>
  <c r="AC8678" i="53"/>
  <c r="AC8679" i="53"/>
  <c r="AC8680" i="53"/>
  <c r="AC8681" i="53"/>
  <c r="AC8682" i="53"/>
  <c r="AC8683" i="53"/>
  <c r="AC8684" i="53"/>
  <c r="AC8685" i="53"/>
  <c r="AC8686" i="53"/>
  <c r="AC8687" i="53"/>
  <c r="AC8688" i="53"/>
  <c r="AC8689" i="53"/>
  <c r="AC8690" i="53"/>
  <c r="AC8691" i="53"/>
  <c r="AC8692" i="53"/>
  <c r="AC8693" i="53"/>
  <c r="AC8694" i="53"/>
  <c r="AC8695" i="53"/>
  <c r="AC8696" i="53"/>
  <c r="AC8697" i="53"/>
  <c r="AC8698" i="53"/>
  <c r="AC8699" i="53"/>
  <c r="AC8700" i="53"/>
  <c r="AC8701" i="53"/>
  <c r="AC8702" i="53"/>
  <c r="AC8703" i="53"/>
  <c r="AC8704" i="53"/>
  <c r="AC8705" i="53"/>
  <c r="AC8706" i="53"/>
  <c r="AC8707" i="53"/>
  <c r="AC8708" i="53"/>
  <c r="AC8709" i="53"/>
  <c r="AC8710" i="53"/>
  <c r="AC8711" i="53"/>
  <c r="AC8712" i="53"/>
  <c r="AC8713" i="53"/>
  <c r="AC8714" i="53"/>
  <c r="AC8715" i="53"/>
  <c r="AC8716" i="53"/>
  <c r="AC8717" i="53"/>
  <c r="AC8718" i="53"/>
  <c r="AC8719" i="53"/>
  <c r="AC8720" i="53"/>
  <c r="AC8721" i="53"/>
  <c r="AC8722" i="53"/>
  <c r="AC8723" i="53"/>
  <c r="AC8724" i="53"/>
  <c r="AC8725" i="53"/>
  <c r="AC8726" i="53"/>
  <c r="AC8727" i="53"/>
  <c r="AC8728" i="53"/>
  <c r="AC8729" i="53"/>
  <c r="AC8730" i="53"/>
  <c r="AC8731" i="53"/>
  <c r="AC8732" i="53"/>
  <c r="AC8733" i="53"/>
  <c r="AC8734" i="53"/>
  <c r="AC8735" i="53"/>
  <c r="AC8736" i="53"/>
  <c r="AC8737" i="53"/>
  <c r="AC8738" i="53"/>
  <c r="AC8739" i="53"/>
  <c r="AC8740" i="53"/>
  <c r="AC8741" i="53"/>
  <c r="AC8742" i="53"/>
  <c r="AC8743" i="53"/>
  <c r="AC8744" i="53"/>
  <c r="AC8745" i="53"/>
  <c r="AC8746" i="53"/>
  <c r="AC8747" i="53"/>
  <c r="AC8748" i="53"/>
  <c r="AC8749" i="53"/>
  <c r="AC8750" i="53"/>
  <c r="AC8751" i="53"/>
  <c r="AC8752" i="53"/>
  <c r="AC8753" i="53"/>
  <c r="AC8754" i="53"/>
  <c r="AC8755" i="53"/>
  <c r="AC8756" i="53"/>
  <c r="AC8757" i="53"/>
  <c r="AC8758" i="53"/>
  <c r="AC8759" i="53"/>
  <c r="AC8760" i="53"/>
  <c r="AC8761" i="53"/>
  <c r="AC8762" i="53"/>
  <c r="AC8763" i="53"/>
  <c r="AC8764" i="53"/>
  <c r="AC8765" i="53"/>
  <c r="AC8766" i="53"/>
  <c r="AC8767" i="53"/>
  <c r="AC8768" i="53"/>
  <c r="AC8769" i="53"/>
  <c r="AC8770" i="53"/>
  <c r="AC8771" i="53"/>
  <c r="AC8772" i="53"/>
  <c r="AC8773" i="53"/>
  <c r="AC8774" i="53"/>
  <c r="AC8775" i="53"/>
  <c r="AC8776" i="53"/>
  <c r="AC8777" i="53"/>
  <c r="AC8778" i="53"/>
  <c r="AC8779" i="53"/>
  <c r="AC8780" i="53"/>
  <c r="AC8781" i="53"/>
  <c r="AC8782" i="53"/>
  <c r="AC8783" i="53"/>
  <c r="AC8784" i="53"/>
  <c r="AC8785" i="53"/>
  <c r="AC8786" i="53"/>
  <c r="AC8787" i="53"/>
  <c r="AC8788" i="53"/>
  <c r="AC8789" i="53"/>
  <c r="AC8790" i="53"/>
  <c r="AC8791" i="53"/>
  <c r="AC8792" i="53"/>
  <c r="AC8793" i="53"/>
  <c r="AC8794" i="53"/>
  <c r="AC8795" i="53"/>
  <c r="AC8796" i="53"/>
  <c r="AC8797" i="53"/>
  <c r="AC8798" i="53"/>
  <c r="AC8799" i="53"/>
  <c r="AC8800" i="53"/>
  <c r="AC8801" i="53"/>
  <c r="AC8802" i="53"/>
  <c r="AC8803" i="53"/>
  <c r="AC8804" i="53"/>
  <c r="AC8805" i="53"/>
  <c r="AC8806" i="53"/>
  <c r="AC8807" i="53"/>
  <c r="AC8808" i="53"/>
  <c r="AC8809" i="53"/>
  <c r="AC8810" i="53"/>
  <c r="AC8811" i="53"/>
  <c r="AC8812" i="53"/>
  <c r="AC8813" i="53"/>
  <c r="AC8814" i="53"/>
  <c r="AC8815" i="53"/>
  <c r="AC8816" i="53"/>
  <c r="AC8817" i="53"/>
  <c r="AC8818" i="53"/>
  <c r="AC8819" i="53"/>
  <c r="AC8820" i="53"/>
  <c r="AC8821" i="53"/>
  <c r="AC8822" i="53"/>
  <c r="AC8823" i="53"/>
  <c r="AC8824" i="53"/>
  <c r="AC8825" i="53"/>
  <c r="AC8826" i="53"/>
  <c r="AC8827" i="53"/>
  <c r="AC8828" i="53"/>
  <c r="AC8829" i="53"/>
  <c r="AC8830" i="53"/>
  <c r="AC8831" i="53"/>
  <c r="AC8832" i="53"/>
  <c r="AC8833" i="53"/>
  <c r="AC8834" i="53"/>
  <c r="AC8835" i="53"/>
  <c r="AC8836" i="53"/>
  <c r="AC8837" i="53"/>
  <c r="AC8838" i="53"/>
  <c r="AC8839" i="53"/>
  <c r="AC8840" i="53"/>
  <c r="AC8841" i="53"/>
  <c r="AC8842" i="53"/>
  <c r="AC8843" i="53"/>
  <c r="AC8844" i="53"/>
  <c r="AC8845" i="53"/>
  <c r="AC8846" i="53"/>
  <c r="AC8847" i="53"/>
  <c r="AC8848" i="53"/>
  <c r="AC8849" i="53"/>
  <c r="AC8850" i="53"/>
  <c r="AC8851" i="53"/>
  <c r="AC8852" i="53"/>
  <c r="AC8853" i="53"/>
  <c r="AC8854" i="53"/>
  <c r="AC8855" i="53"/>
  <c r="AC8856" i="53"/>
  <c r="AC8857" i="53"/>
  <c r="AC8858" i="53"/>
  <c r="AC8859" i="53"/>
  <c r="AC8860" i="53"/>
  <c r="AC8861" i="53"/>
  <c r="AC8862" i="53"/>
  <c r="AC8863" i="53"/>
  <c r="AC8864" i="53"/>
  <c r="AC8865" i="53"/>
  <c r="AC8866" i="53"/>
  <c r="AC8867" i="53"/>
  <c r="AC8868" i="53"/>
  <c r="AC8869" i="53"/>
  <c r="AC8870" i="53"/>
  <c r="AC8871" i="53"/>
  <c r="AC8872" i="53"/>
  <c r="AC8873" i="53"/>
  <c r="AC8874" i="53"/>
  <c r="AC8875" i="53"/>
  <c r="AC8876" i="53"/>
  <c r="AC8877" i="53"/>
  <c r="AC8878" i="53"/>
  <c r="AC8879" i="53"/>
  <c r="AC8880" i="53"/>
  <c r="AC8881" i="53"/>
  <c r="AC8882" i="53"/>
  <c r="AC8883" i="53"/>
  <c r="AC8884" i="53"/>
  <c r="AC8885" i="53"/>
  <c r="AC8886" i="53"/>
  <c r="AC8887" i="53"/>
  <c r="AC8888" i="53"/>
  <c r="AC8889" i="53"/>
  <c r="AC8890" i="53"/>
  <c r="AC8891" i="53"/>
  <c r="AC8892" i="53"/>
  <c r="AC8893" i="53"/>
  <c r="AC8894" i="53"/>
  <c r="AC8895" i="53"/>
  <c r="AC8896" i="53"/>
  <c r="AC8897" i="53"/>
  <c r="AC8898" i="53"/>
  <c r="AC8899" i="53"/>
  <c r="AC8900" i="53"/>
  <c r="AC8901" i="53"/>
  <c r="AC8902" i="53"/>
  <c r="AC8903" i="53"/>
  <c r="AC8904" i="53"/>
  <c r="AC8905" i="53"/>
  <c r="AC8906" i="53"/>
  <c r="AC8907" i="53"/>
  <c r="AC8908" i="53"/>
  <c r="AC8909" i="53"/>
  <c r="AC8910" i="53"/>
  <c r="AC8911" i="53"/>
  <c r="AC8912" i="53"/>
  <c r="AC8913" i="53"/>
  <c r="AC8914" i="53"/>
  <c r="AC8915" i="53"/>
  <c r="AC8916" i="53"/>
  <c r="AC8917" i="53"/>
  <c r="AC8918" i="53"/>
  <c r="AC8919" i="53"/>
  <c r="AC8920" i="53"/>
  <c r="AC8921" i="53"/>
  <c r="AC8922" i="53"/>
  <c r="AC8923" i="53"/>
  <c r="AC8924" i="53"/>
  <c r="AC8925" i="53"/>
  <c r="AC8926" i="53"/>
  <c r="AC8927" i="53"/>
  <c r="AC8928" i="53"/>
  <c r="AC8929" i="53"/>
  <c r="AC8930" i="53"/>
  <c r="AC8931" i="53"/>
  <c r="AC8932" i="53"/>
  <c r="AC8933" i="53"/>
  <c r="AC8934" i="53"/>
  <c r="AC8935" i="53"/>
  <c r="AC8936" i="53"/>
  <c r="AC8937" i="53"/>
  <c r="AC8938" i="53"/>
  <c r="AC8939" i="53"/>
  <c r="AC8940" i="53"/>
  <c r="AC8941" i="53"/>
  <c r="AC8942" i="53"/>
  <c r="AC8943" i="53"/>
  <c r="AC8944" i="53"/>
  <c r="AC8945" i="53"/>
  <c r="AC8946" i="53"/>
  <c r="AC8947" i="53"/>
  <c r="AC8948" i="53"/>
  <c r="AC8949" i="53"/>
  <c r="AC8950" i="53"/>
  <c r="AC8951" i="53"/>
  <c r="AC8952" i="53"/>
  <c r="AC8953" i="53"/>
  <c r="AC8954" i="53"/>
  <c r="AC8955" i="53"/>
  <c r="AC8956" i="53"/>
  <c r="AC8957" i="53"/>
  <c r="AC8958" i="53"/>
  <c r="AC8959" i="53"/>
  <c r="AC8960" i="53"/>
  <c r="AC8961" i="53"/>
  <c r="AC8962" i="53"/>
  <c r="AC8963" i="53"/>
  <c r="AC8964" i="53"/>
  <c r="AC8965" i="53"/>
  <c r="AC8966" i="53"/>
  <c r="AC8967" i="53"/>
  <c r="AC8968" i="53"/>
  <c r="AC8969" i="53"/>
  <c r="AC8970" i="53"/>
  <c r="AC8971" i="53"/>
  <c r="AC8972" i="53"/>
  <c r="AC8973" i="53"/>
  <c r="AC8974" i="53"/>
  <c r="AC8975" i="53"/>
  <c r="AC8976" i="53"/>
  <c r="AC8977" i="53"/>
  <c r="AC8978" i="53"/>
  <c r="AC8979" i="53"/>
  <c r="AC8980" i="53"/>
  <c r="AC8981" i="53"/>
  <c r="AC8982" i="53"/>
  <c r="AC8983" i="53"/>
  <c r="AC8984" i="53"/>
  <c r="AC8985" i="53"/>
  <c r="AC8986" i="53"/>
  <c r="AC8987" i="53"/>
  <c r="AC8988" i="53"/>
  <c r="AC8989" i="53"/>
  <c r="AC8990" i="53"/>
  <c r="AC8991" i="53"/>
  <c r="AC8992" i="53"/>
  <c r="AC8993" i="53"/>
  <c r="AC8994" i="53"/>
  <c r="AC8995" i="53"/>
  <c r="AC8996" i="53"/>
  <c r="AC8997" i="53"/>
  <c r="AC8998" i="53"/>
  <c r="AC8999" i="53"/>
  <c r="AC9000" i="53"/>
  <c r="AC9001" i="53"/>
  <c r="AC9002" i="53"/>
  <c r="AC9003" i="53"/>
  <c r="AC9004" i="53"/>
  <c r="AC9005" i="53"/>
  <c r="AC9006" i="53"/>
  <c r="AC9007" i="53"/>
  <c r="AC9008" i="53"/>
  <c r="AC9009" i="53"/>
  <c r="AC9010" i="53"/>
  <c r="AC9011" i="53"/>
  <c r="AC9012" i="53"/>
  <c r="AC9013" i="53"/>
  <c r="AC9014" i="53"/>
  <c r="AC9015" i="53"/>
  <c r="AC9016" i="53"/>
  <c r="AC9017" i="53"/>
  <c r="AC9018" i="53"/>
  <c r="AC9019" i="53"/>
  <c r="AC9020" i="53"/>
  <c r="AC9021" i="53"/>
  <c r="AC9022" i="53"/>
  <c r="AC9023" i="53"/>
  <c r="AC9024" i="53"/>
  <c r="AC9025" i="53"/>
  <c r="AC9026" i="53"/>
  <c r="AC9027" i="53"/>
  <c r="AC9028" i="53"/>
  <c r="AC9029" i="53"/>
  <c r="AC9030" i="53"/>
  <c r="AC9031" i="53"/>
  <c r="AC9032" i="53"/>
  <c r="AC9033" i="53"/>
  <c r="AC9034" i="53"/>
  <c r="AC9035" i="53"/>
  <c r="AC9036" i="53"/>
  <c r="AC9037" i="53"/>
  <c r="AC9038" i="53"/>
  <c r="AC9039" i="53"/>
  <c r="AC9040" i="53"/>
  <c r="AC9041" i="53"/>
  <c r="AC9042" i="53"/>
  <c r="AC9043" i="53"/>
  <c r="AC9044" i="53"/>
  <c r="AC9045" i="53"/>
  <c r="AC9046" i="53"/>
  <c r="AC9047" i="53"/>
  <c r="AC9048" i="53"/>
  <c r="AC9049" i="53"/>
  <c r="AC9050" i="53"/>
  <c r="AC9051" i="53"/>
  <c r="AC9052" i="53"/>
  <c r="AC9053" i="53"/>
  <c r="AC9054" i="53"/>
  <c r="AC9055" i="53"/>
  <c r="AC9056" i="53"/>
  <c r="AC9057" i="53"/>
  <c r="AC9058" i="53"/>
  <c r="AC9059" i="53"/>
  <c r="AC9060" i="53"/>
  <c r="AC9061" i="53"/>
  <c r="AC9062" i="53"/>
  <c r="AC9063" i="53"/>
  <c r="AC9064" i="53"/>
  <c r="AC9065" i="53"/>
  <c r="AC9066" i="53"/>
  <c r="AC9067" i="53"/>
  <c r="AC9068" i="53"/>
  <c r="AC9069" i="53"/>
  <c r="AC9070" i="53"/>
  <c r="AC9071" i="53"/>
  <c r="AC9072" i="53"/>
  <c r="AC9073" i="53"/>
  <c r="AC9074" i="53"/>
  <c r="AC9075" i="53"/>
  <c r="AC9076" i="53"/>
  <c r="AC9077" i="53"/>
  <c r="AC9078" i="53"/>
  <c r="AC9079" i="53"/>
  <c r="AC9080" i="53"/>
  <c r="AC9081" i="53"/>
  <c r="AC9082" i="53"/>
  <c r="AC9083" i="53"/>
  <c r="AC9084" i="53"/>
  <c r="AE8084" i="53"/>
  <c r="AD8084" i="53"/>
  <c r="AC8084" i="53"/>
  <c r="AE7075" i="53"/>
  <c r="AE7076" i="53"/>
  <c r="AE7077" i="53"/>
  <c r="AE7078" i="53"/>
  <c r="AE7079" i="53"/>
  <c r="AE7080" i="53"/>
  <c r="AE7081" i="53"/>
  <c r="AE7082" i="53"/>
  <c r="AE7083" i="53"/>
  <c r="AE7084" i="53"/>
  <c r="AE7085" i="53"/>
  <c r="AE7086" i="53"/>
  <c r="AE7087" i="53"/>
  <c r="AE7088" i="53"/>
  <c r="AE7089" i="53"/>
  <c r="AE7090" i="53"/>
  <c r="AE7091" i="53"/>
  <c r="AE7092" i="53"/>
  <c r="AE7093" i="53"/>
  <c r="AE7094" i="53"/>
  <c r="AE7095" i="53"/>
  <c r="AE7096" i="53"/>
  <c r="AE7097" i="53"/>
  <c r="AE7098" i="53"/>
  <c r="AE7099" i="53"/>
  <c r="AE7100" i="53"/>
  <c r="AE7101" i="53"/>
  <c r="AE7102" i="53"/>
  <c r="AE7103" i="53"/>
  <c r="AE7104" i="53"/>
  <c r="AE7105" i="53"/>
  <c r="AE7106" i="53"/>
  <c r="AE7107" i="53"/>
  <c r="AE7108" i="53"/>
  <c r="AE7109" i="53"/>
  <c r="AE7110" i="53"/>
  <c r="AE7111" i="53"/>
  <c r="AE7112" i="53"/>
  <c r="AE7113" i="53"/>
  <c r="AE7114" i="53"/>
  <c r="AE7115" i="53"/>
  <c r="AE7116" i="53"/>
  <c r="AE7117" i="53"/>
  <c r="AE7118" i="53"/>
  <c r="AE7119" i="53"/>
  <c r="AE7120" i="53"/>
  <c r="AE7121" i="53"/>
  <c r="AE7122" i="53"/>
  <c r="AE7123" i="53"/>
  <c r="AE7124" i="53"/>
  <c r="AE7125" i="53"/>
  <c r="AE7126" i="53"/>
  <c r="AE7127" i="53"/>
  <c r="AE7128" i="53"/>
  <c r="AE7129" i="53"/>
  <c r="AE7130" i="53"/>
  <c r="AE7131" i="53"/>
  <c r="AE7132" i="53"/>
  <c r="AE7133" i="53"/>
  <c r="AE7134" i="53"/>
  <c r="AE7135" i="53"/>
  <c r="AE7136" i="53"/>
  <c r="AE7137" i="53"/>
  <c r="AE7138" i="53"/>
  <c r="AE7139" i="53"/>
  <c r="AE7140" i="53"/>
  <c r="AE7141" i="53"/>
  <c r="AE7142" i="53"/>
  <c r="AE7143" i="53"/>
  <c r="AE7144" i="53"/>
  <c r="AE7145" i="53"/>
  <c r="AE7146" i="53"/>
  <c r="AE7147" i="53"/>
  <c r="AE7148" i="53"/>
  <c r="AE7149" i="53"/>
  <c r="AE7150" i="53"/>
  <c r="AE7151" i="53"/>
  <c r="AE7152" i="53"/>
  <c r="AE7153" i="53"/>
  <c r="AE7154" i="53"/>
  <c r="AE7155" i="53"/>
  <c r="AE7156" i="53"/>
  <c r="AE7157" i="53"/>
  <c r="AE7158" i="53"/>
  <c r="AE7159" i="53"/>
  <c r="AE7160" i="53"/>
  <c r="AE7161" i="53"/>
  <c r="AE7162" i="53"/>
  <c r="AE7163" i="53"/>
  <c r="AE7164" i="53"/>
  <c r="AE7165" i="53"/>
  <c r="AE7166" i="53"/>
  <c r="AE7167" i="53"/>
  <c r="AE7168" i="53"/>
  <c r="AE7169" i="53"/>
  <c r="AE7170" i="53"/>
  <c r="AE7171" i="53"/>
  <c r="AE7172" i="53"/>
  <c r="AE7173" i="53"/>
  <c r="AE7174" i="53"/>
  <c r="AE7175" i="53"/>
  <c r="AE7176" i="53"/>
  <c r="AE7177" i="53"/>
  <c r="AE7178" i="53"/>
  <c r="AE7179" i="53"/>
  <c r="AE7180" i="53"/>
  <c r="AE7181" i="53"/>
  <c r="AE7182" i="53"/>
  <c r="AE7183" i="53"/>
  <c r="AE7184" i="53"/>
  <c r="AE7185" i="53"/>
  <c r="AE7186" i="53"/>
  <c r="AE7187" i="53"/>
  <c r="AE7188" i="53"/>
  <c r="AE7189" i="53"/>
  <c r="AE7190" i="53"/>
  <c r="AE7191" i="53"/>
  <c r="AE7192" i="53"/>
  <c r="AE7193" i="53"/>
  <c r="AE7194" i="53"/>
  <c r="AE7195" i="53"/>
  <c r="AE7196" i="53"/>
  <c r="AE7197" i="53"/>
  <c r="AE7198" i="53"/>
  <c r="AE7199" i="53"/>
  <c r="AE7200" i="53"/>
  <c r="AE7201" i="53"/>
  <c r="AE7202" i="53"/>
  <c r="AE7203" i="53"/>
  <c r="AE7204" i="53"/>
  <c r="AE7205" i="53"/>
  <c r="AE7206" i="53"/>
  <c r="AE7207" i="53"/>
  <c r="AE7208" i="53"/>
  <c r="AE7209" i="53"/>
  <c r="AE7210" i="53"/>
  <c r="AE7211" i="53"/>
  <c r="AE7212" i="53"/>
  <c r="AE7213" i="53"/>
  <c r="AE7214" i="53"/>
  <c r="AE7215" i="53"/>
  <c r="AE7216" i="53"/>
  <c r="AE7217" i="53"/>
  <c r="AE7218" i="53"/>
  <c r="AE7219" i="53"/>
  <c r="AE7220" i="53"/>
  <c r="AE7221" i="53"/>
  <c r="AE7222" i="53"/>
  <c r="AE7223" i="53"/>
  <c r="AE7224" i="53"/>
  <c r="AE7225" i="53"/>
  <c r="AE7226" i="53"/>
  <c r="AE7227" i="53"/>
  <c r="AE7228" i="53"/>
  <c r="AE7229" i="53"/>
  <c r="AE7230" i="53"/>
  <c r="AE7231" i="53"/>
  <c r="AE7232" i="53"/>
  <c r="AE7233" i="53"/>
  <c r="AE7234" i="53"/>
  <c r="AE7235" i="53"/>
  <c r="AE7236" i="53"/>
  <c r="AE7237" i="53"/>
  <c r="AE7238" i="53"/>
  <c r="AE7239" i="53"/>
  <c r="AE7240" i="53"/>
  <c r="AE7241" i="53"/>
  <c r="AE7242" i="53"/>
  <c r="AE7243" i="53"/>
  <c r="AE7244" i="53"/>
  <c r="AE7245" i="53"/>
  <c r="AE7246" i="53"/>
  <c r="AE7247" i="53"/>
  <c r="AE7248" i="53"/>
  <c r="AE7249" i="53"/>
  <c r="AE7250" i="53"/>
  <c r="AE7251" i="53"/>
  <c r="AE7252" i="53"/>
  <c r="AE7253" i="53"/>
  <c r="AE7254" i="53"/>
  <c r="AE7255" i="53"/>
  <c r="AE7256" i="53"/>
  <c r="AE7257" i="53"/>
  <c r="AE7258" i="53"/>
  <c r="AE7259" i="53"/>
  <c r="AE7260" i="53"/>
  <c r="AE7261" i="53"/>
  <c r="AE7262" i="53"/>
  <c r="AE7263" i="53"/>
  <c r="AE7264" i="53"/>
  <c r="AE7265" i="53"/>
  <c r="AE7266" i="53"/>
  <c r="AE7267" i="53"/>
  <c r="AE7268" i="53"/>
  <c r="AE7269" i="53"/>
  <c r="AE7270" i="53"/>
  <c r="AE7271" i="53"/>
  <c r="AE7272" i="53"/>
  <c r="AE7273" i="53"/>
  <c r="AE7274" i="53"/>
  <c r="AE7275" i="53"/>
  <c r="AE7276" i="53"/>
  <c r="AE7277" i="53"/>
  <c r="AE7278" i="53"/>
  <c r="AE7279" i="53"/>
  <c r="AE7280" i="53"/>
  <c r="AE7281" i="53"/>
  <c r="AE7282" i="53"/>
  <c r="AE7283" i="53"/>
  <c r="AE7284" i="53"/>
  <c r="AE7285" i="53"/>
  <c r="AE7286" i="53"/>
  <c r="AE7287" i="53"/>
  <c r="AE7288" i="53"/>
  <c r="AE7289" i="53"/>
  <c r="AE7290" i="53"/>
  <c r="AE7291" i="53"/>
  <c r="AE7292" i="53"/>
  <c r="AE7293" i="53"/>
  <c r="AE7294" i="53"/>
  <c r="AE7295" i="53"/>
  <c r="AE7296" i="53"/>
  <c r="AE7297" i="53"/>
  <c r="AE7298" i="53"/>
  <c r="AE7299" i="53"/>
  <c r="AE7300" i="53"/>
  <c r="AE7301" i="53"/>
  <c r="AE7302" i="53"/>
  <c r="AE7303" i="53"/>
  <c r="AE7304" i="53"/>
  <c r="AE7305" i="53"/>
  <c r="AE7306" i="53"/>
  <c r="AE7307" i="53"/>
  <c r="AE7308" i="53"/>
  <c r="AE7309" i="53"/>
  <c r="AE7310" i="53"/>
  <c r="AE7311" i="53"/>
  <c r="AE7312" i="53"/>
  <c r="AE7313" i="53"/>
  <c r="AE7314" i="53"/>
  <c r="AE7315" i="53"/>
  <c r="AE7316" i="53"/>
  <c r="AE7317" i="53"/>
  <c r="AE7318" i="53"/>
  <c r="AE7319" i="53"/>
  <c r="AE7320" i="53"/>
  <c r="AE7321" i="53"/>
  <c r="AE7322" i="53"/>
  <c r="AE7323" i="53"/>
  <c r="AE7324" i="53"/>
  <c r="AE7325" i="53"/>
  <c r="AE7326" i="53"/>
  <c r="AE7327" i="53"/>
  <c r="AE7328" i="53"/>
  <c r="AE7329" i="53"/>
  <c r="AE7330" i="53"/>
  <c r="AE7331" i="53"/>
  <c r="AE7332" i="53"/>
  <c r="AE7333" i="53"/>
  <c r="AE7334" i="53"/>
  <c r="AE7335" i="53"/>
  <c r="AE7336" i="53"/>
  <c r="AE7337" i="53"/>
  <c r="AE7338" i="53"/>
  <c r="AE7339" i="53"/>
  <c r="AE7340" i="53"/>
  <c r="AE7341" i="53"/>
  <c r="AE7342" i="53"/>
  <c r="AE7343" i="53"/>
  <c r="AE7344" i="53"/>
  <c r="AE7345" i="53"/>
  <c r="AE7346" i="53"/>
  <c r="AE7347" i="53"/>
  <c r="AE7348" i="53"/>
  <c r="AE7349" i="53"/>
  <c r="AE7350" i="53"/>
  <c r="AE7351" i="53"/>
  <c r="AE7352" i="53"/>
  <c r="AE7353" i="53"/>
  <c r="AE7354" i="53"/>
  <c r="AE7355" i="53"/>
  <c r="AE7356" i="53"/>
  <c r="AE7357" i="53"/>
  <c r="AE7358" i="53"/>
  <c r="AE7359" i="53"/>
  <c r="AE7360" i="53"/>
  <c r="AE7361" i="53"/>
  <c r="AE7362" i="53"/>
  <c r="AE7363" i="53"/>
  <c r="AE7364" i="53"/>
  <c r="AE7365" i="53"/>
  <c r="AE7366" i="53"/>
  <c r="AE7367" i="53"/>
  <c r="AE7368" i="53"/>
  <c r="AE7369" i="53"/>
  <c r="AE7370" i="53"/>
  <c r="AE7371" i="53"/>
  <c r="AE7372" i="53"/>
  <c r="AE7373" i="53"/>
  <c r="AE7374" i="53"/>
  <c r="AE7375" i="53"/>
  <c r="AE7376" i="53"/>
  <c r="AE7377" i="53"/>
  <c r="AE7378" i="53"/>
  <c r="AE7379" i="53"/>
  <c r="AE7380" i="53"/>
  <c r="AE7381" i="53"/>
  <c r="AE7382" i="53"/>
  <c r="AE7383" i="53"/>
  <c r="AE7384" i="53"/>
  <c r="AE7385" i="53"/>
  <c r="AE7386" i="53"/>
  <c r="AE7387" i="53"/>
  <c r="AE7388" i="53"/>
  <c r="AE7389" i="53"/>
  <c r="AE7390" i="53"/>
  <c r="AE7391" i="53"/>
  <c r="AE7392" i="53"/>
  <c r="AE7393" i="53"/>
  <c r="AE7394" i="53"/>
  <c r="AE7395" i="53"/>
  <c r="AE7396" i="53"/>
  <c r="AE7397" i="53"/>
  <c r="AE7398" i="53"/>
  <c r="AE7399" i="53"/>
  <c r="AE7400" i="53"/>
  <c r="AE7401" i="53"/>
  <c r="AE7402" i="53"/>
  <c r="AE7403" i="53"/>
  <c r="AE7404" i="53"/>
  <c r="AE7405" i="53"/>
  <c r="AE7406" i="53"/>
  <c r="AE7407" i="53"/>
  <c r="AE7408" i="53"/>
  <c r="AE7409" i="53"/>
  <c r="AE7410" i="53"/>
  <c r="AE7411" i="53"/>
  <c r="AE7412" i="53"/>
  <c r="AE7413" i="53"/>
  <c r="AE7414" i="53"/>
  <c r="AE7415" i="53"/>
  <c r="AE7416" i="53"/>
  <c r="AE7417" i="53"/>
  <c r="AE7418" i="53"/>
  <c r="AE7419" i="53"/>
  <c r="AE7420" i="53"/>
  <c r="AE7421" i="53"/>
  <c r="AE7422" i="53"/>
  <c r="AE7423" i="53"/>
  <c r="AE7424" i="53"/>
  <c r="AE7425" i="53"/>
  <c r="AE7426" i="53"/>
  <c r="AE7427" i="53"/>
  <c r="AE7428" i="53"/>
  <c r="AE7429" i="53"/>
  <c r="AE7430" i="53"/>
  <c r="AE7431" i="53"/>
  <c r="AE7432" i="53"/>
  <c r="AE7433" i="53"/>
  <c r="AE7434" i="53"/>
  <c r="AE7435" i="53"/>
  <c r="AE7436" i="53"/>
  <c r="AE7437" i="53"/>
  <c r="AE7438" i="53"/>
  <c r="AE7439" i="53"/>
  <c r="AE7440" i="53"/>
  <c r="AE7441" i="53"/>
  <c r="AE7442" i="53"/>
  <c r="AE7443" i="53"/>
  <c r="AE7444" i="53"/>
  <c r="AE7445" i="53"/>
  <c r="AE7446" i="53"/>
  <c r="AE7447" i="53"/>
  <c r="AE7448" i="53"/>
  <c r="AE7449" i="53"/>
  <c r="AE7450" i="53"/>
  <c r="AE7451" i="53"/>
  <c r="AE7452" i="53"/>
  <c r="AE7453" i="53"/>
  <c r="AE7454" i="53"/>
  <c r="AE7455" i="53"/>
  <c r="AE7456" i="53"/>
  <c r="AE7457" i="53"/>
  <c r="AE7458" i="53"/>
  <c r="AE7459" i="53"/>
  <c r="AE7460" i="53"/>
  <c r="AE7461" i="53"/>
  <c r="AE7462" i="53"/>
  <c r="AE7463" i="53"/>
  <c r="AE7464" i="53"/>
  <c r="AE7465" i="53"/>
  <c r="AE7466" i="53"/>
  <c r="AE7467" i="53"/>
  <c r="AE7468" i="53"/>
  <c r="AE7469" i="53"/>
  <c r="AE7470" i="53"/>
  <c r="AE7471" i="53"/>
  <c r="AE7472" i="53"/>
  <c r="AE7473" i="53"/>
  <c r="AE7474" i="53"/>
  <c r="AE7475" i="53"/>
  <c r="AE7476" i="53"/>
  <c r="AE7477" i="53"/>
  <c r="AE7478" i="53"/>
  <c r="AE7479" i="53"/>
  <c r="AE7480" i="53"/>
  <c r="AE7481" i="53"/>
  <c r="AE7482" i="53"/>
  <c r="AE7483" i="53"/>
  <c r="AE7484" i="53"/>
  <c r="AE7485" i="53"/>
  <c r="AE7486" i="53"/>
  <c r="AE7487" i="53"/>
  <c r="AE7488" i="53"/>
  <c r="AE7489" i="53"/>
  <c r="AE7490" i="53"/>
  <c r="AE7491" i="53"/>
  <c r="AE7492" i="53"/>
  <c r="AE7493" i="53"/>
  <c r="AE7494" i="53"/>
  <c r="AE7495" i="53"/>
  <c r="AE7496" i="53"/>
  <c r="AE7497" i="53"/>
  <c r="AE7498" i="53"/>
  <c r="AE7499" i="53"/>
  <c r="AE7500" i="53"/>
  <c r="AE7501" i="53"/>
  <c r="AE7502" i="53"/>
  <c r="AE7503" i="53"/>
  <c r="AE7504" i="53"/>
  <c r="AE7505" i="53"/>
  <c r="AE7506" i="53"/>
  <c r="AE7507" i="53"/>
  <c r="AE7508" i="53"/>
  <c r="AE7509" i="53"/>
  <c r="AE7510" i="53"/>
  <c r="AE7511" i="53"/>
  <c r="AE7512" i="53"/>
  <c r="AE7513" i="53"/>
  <c r="AE7514" i="53"/>
  <c r="AE7515" i="53"/>
  <c r="AE7516" i="53"/>
  <c r="AE7517" i="53"/>
  <c r="AE7518" i="53"/>
  <c r="AE7519" i="53"/>
  <c r="AE7520" i="53"/>
  <c r="AE7521" i="53"/>
  <c r="AE7522" i="53"/>
  <c r="AE7523" i="53"/>
  <c r="AE7524" i="53"/>
  <c r="AE7525" i="53"/>
  <c r="AE7526" i="53"/>
  <c r="AE7527" i="53"/>
  <c r="AE7528" i="53"/>
  <c r="AE7529" i="53"/>
  <c r="AE7530" i="53"/>
  <c r="AE7531" i="53"/>
  <c r="AE7532" i="53"/>
  <c r="AE7533" i="53"/>
  <c r="AE7534" i="53"/>
  <c r="AE7535" i="53"/>
  <c r="AE7536" i="53"/>
  <c r="AE7537" i="53"/>
  <c r="AE7538" i="53"/>
  <c r="AE7539" i="53"/>
  <c r="AE7540" i="53"/>
  <c r="AE7541" i="53"/>
  <c r="AE7542" i="53"/>
  <c r="AE7543" i="53"/>
  <c r="AE7544" i="53"/>
  <c r="AE7545" i="53"/>
  <c r="AE7546" i="53"/>
  <c r="AE7547" i="53"/>
  <c r="AE7548" i="53"/>
  <c r="AE7549" i="53"/>
  <c r="AE7550" i="53"/>
  <c r="AE7551" i="53"/>
  <c r="AE7552" i="53"/>
  <c r="AE7553" i="53"/>
  <c r="AE7554" i="53"/>
  <c r="AE7555" i="53"/>
  <c r="AE7556" i="53"/>
  <c r="AE7557" i="53"/>
  <c r="AE7558" i="53"/>
  <c r="AE7559" i="53"/>
  <c r="AE7560" i="53"/>
  <c r="AE7561" i="53"/>
  <c r="AE7562" i="53"/>
  <c r="AE7563" i="53"/>
  <c r="AE7564" i="53"/>
  <c r="AE7565" i="53"/>
  <c r="AE7566" i="53"/>
  <c r="AE7567" i="53"/>
  <c r="AE7568" i="53"/>
  <c r="AE7569" i="53"/>
  <c r="AE7570" i="53"/>
  <c r="AE7571" i="53"/>
  <c r="AE7572" i="53"/>
  <c r="AE7573" i="53"/>
  <c r="AE7574" i="53"/>
  <c r="AE7575" i="53"/>
  <c r="AE7576" i="53"/>
  <c r="AE7577" i="53"/>
  <c r="AE7578" i="53"/>
  <c r="AE7579" i="53"/>
  <c r="AE7580" i="53"/>
  <c r="AE7581" i="53"/>
  <c r="AE7582" i="53"/>
  <c r="AE7583" i="53"/>
  <c r="AE7584" i="53"/>
  <c r="AE7585" i="53"/>
  <c r="AE7586" i="53"/>
  <c r="AE7587" i="53"/>
  <c r="AE7588" i="53"/>
  <c r="AE7589" i="53"/>
  <c r="AE7590" i="53"/>
  <c r="AE7591" i="53"/>
  <c r="AE7592" i="53"/>
  <c r="AE7593" i="53"/>
  <c r="AE7594" i="53"/>
  <c r="AE7595" i="53"/>
  <c r="AE7596" i="53"/>
  <c r="AE7597" i="53"/>
  <c r="AE7598" i="53"/>
  <c r="AE7599" i="53"/>
  <c r="AE7600" i="53"/>
  <c r="AE7601" i="53"/>
  <c r="AE7602" i="53"/>
  <c r="AE7603" i="53"/>
  <c r="AE7604" i="53"/>
  <c r="AE7605" i="53"/>
  <c r="AE7606" i="53"/>
  <c r="AE7607" i="53"/>
  <c r="AE7608" i="53"/>
  <c r="AE7609" i="53"/>
  <c r="AE7610" i="53"/>
  <c r="AE7611" i="53"/>
  <c r="AE7612" i="53"/>
  <c r="AE7613" i="53"/>
  <c r="AE7614" i="53"/>
  <c r="AE7615" i="53"/>
  <c r="AE7616" i="53"/>
  <c r="AE7617" i="53"/>
  <c r="AE7618" i="53"/>
  <c r="AE7619" i="53"/>
  <c r="AE7620" i="53"/>
  <c r="AE7621" i="53"/>
  <c r="AE7622" i="53"/>
  <c r="AE7623" i="53"/>
  <c r="AE7624" i="53"/>
  <c r="AE7625" i="53"/>
  <c r="AE7626" i="53"/>
  <c r="AE7627" i="53"/>
  <c r="AE7628" i="53"/>
  <c r="AE7629" i="53"/>
  <c r="AE7630" i="53"/>
  <c r="AE7631" i="53"/>
  <c r="AE7632" i="53"/>
  <c r="AE7633" i="53"/>
  <c r="AE7634" i="53"/>
  <c r="AE7635" i="53"/>
  <c r="AE7636" i="53"/>
  <c r="AE7637" i="53"/>
  <c r="AE7638" i="53"/>
  <c r="AE7639" i="53"/>
  <c r="AE7640" i="53"/>
  <c r="AE7641" i="53"/>
  <c r="AE7642" i="53"/>
  <c r="AE7643" i="53"/>
  <c r="AE7644" i="53"/>
  <c r="AE7645" i="53"/>
  <c r="AE7646" i="53"/>
  <c r="AE7647" i="53"/>
  <c r="AE7648" i="53"/>
  <c r="AE7649" i="53"/>
  <c r="AE7650" i="53"/>
  <c r="AE7651" i="53"/>
  <c r="AE7652" i="53"/>
  <c r="AE7653" i="53"/>
  <c r="AE7654" i="53"/>
  <c r="AE7655" i="53"/>
  <c r="AE7656" i="53"/>
  <c r="AE7657" i="53"/>
  <c r="AE7658" i="53"/>
  <c r="AE7659" i="53"/>
  <c r="AE7660" i="53"/>
  <c r="AE7661" i="53"/>
  <c r="AE7662" i="53"/>
  <c r="AE7663" i="53"/>
  <c r="AE7664" i="53"/>
  <c r="AE7665" i="53"/>
  <c r="AE7666" i="53"/>
  <c r="AE7667" i="53"/>
  <c r="AE7668" i="53"/>
  <c r="AE7669" i="53"/>
  <c r="AE7670" i="53"/>
  <c r="AE7671" i="53"/>
  <c r="AE7672" i="53"/>
  <c r="AE7673" i="53"/>
  <c r="AE7674" i="53"/>
  <c r="AE7675" i="53"/>
  <c r="AE7676" i="53"/>
  <c r="AE7677" i="53"/>
  <c r="AE7678" i="53"/>
  <c r="AE7679" i="53"/>
  <c r="AE7680" i="53"/>
  <c r="AE7681" i="53"/>
  <c r="AE7682" i="53"/>
  <c r="AE7683" i="53"/>
  <c r="AE7684" i="53"/>
  <c r="AE7685" i="53"/>
  <c r="AE7686" i="53"/>
  <c r="AE7687" i="53"/>
  <c r="AE7688" i="53"/>
  <c r="AE7689" i="53"/>
  <c r="AE7690" i="53"/>
  <c r="AE7691" i="53"/>
  <c r="AE7692" i="53"/>
  <c r="AE7693" i="53"/>
  <c r="AE7694" i="53"/>
  <c r="AE7695" i="53"/>
  <c r="AE7696" i="53"/>
  <c r="AE7697" i="53"/>
  <c r="AE7698" i="53"/>
  <c r="AE7699" i="53"/>
  <c r="AE7700" i="53"/>
  <c r="AE7701" i="53"/>
  <c r="AE7702" i="53"/>
  <c r="AE7703" i="53"/>
  <c r="AE7704" i="53"/>
  <c r="AE7705" i="53"/>
  <c r="AE7706" i="53"/>
  <c r="AE7707" i="53"/>
  <c r="AE7708" i="53"/>
  <c r="AE7709" i="53"/>
  <c r="AE7710" i="53"/>
  <c r="AE7711" i="53"/>
  <c r="AE7712" i="53"/>
  <c r="AE7713" i="53"/>
  <c r="AE7714" i="53"/>
  <c r="AE7715" i="53"/>
  <c r="AE7716" i="53"/>
  <c r="AE7717" i="53"/>
  <c r="AE7718" i="53"/>
  <c r="AE7719" i="53"/>
  <c r="AE7720" i="53"/>
  <c r="AE7721" i="53"/>
  <c r="AE7722" i="53"/>
  <c r="AE7723" i="53"/>
  <c r="AE7724" i="53"/>
  <c r="AE7725" i="53"/>
  <c r="AE7726" i="53"/>
  <c r="AE7727" i="53"/>
  <c r="AE7728" i="53"/>
  <c r="AE7729" i="53"/>
  <c r="AE7730" i="53"/>
  <c r="AE7731" i="53"/>
  <c r="AE7732" i="53"/>
  <c r="AE7733" i="53"/>
  <c r="AE7734" i="53"/>
  <c r="AE7735" i="53"/>
  <c r="AE7736" i="53"/>
  <c r="AE7737" i="53"/>
  <c r="AE7738" i="53"/>
  <c r="AE7739" i="53"/>
  <c r="AE7740" i="53"/>
  <c r="AE7741" i="53"/>
  <c r="AE7742" i="53"/>
  <c r="AE7743" i="53"/>
  <c r="AE7744" i="53"/>
  <c r="AE7745" i="53"/>
  <c r="AE7746" i="53"/>
  <c r="AE7747" i="53"/>
  <c r="AE7748" i="53"/>
  <c r="AE7749" i="53"/>
  <c r="AE7750" i="53"/>
  <c r="AE7751" i="53"/>
  <c r="AE7752" i="53"/>
  <c r="AE7753" i="53"/>
  <c r="AE7754" i="53"/>
  <c r="AE7755" i="53"/>
  <c r="AE7756" i="53"/>
  <c r="AE7757" i="53"/>
  <c r="AE7758" i="53"/>
  <c r="AE7759" i="53"/>
  <c r="AE7760" i="53"/>
  <c r="AE7761" i="53"/>
  <c r="AE7762" i="53"/>
  <c r="AE7763" i="53"/>
  <c r="AE7764" i="53"/>
  <c r="AE7765" i="53"/>
  <c r="AE7766" i="53"/>
  <c r="AE7767" i="53"/>
  <c r="AE7768" i="53"/>
  <c r="AE7769" i="53"/>
  <c r="AE7770" i="53"/>
  <c r="AE7771" i="53"/>
  <c r="AE7772" i="53"/>
  <c r="AE7773" i="53"/>
  <c r="AE7774" i="53"/>
  <c r="AE7775" i="53"/>
  <c r="AE7776" i="53"/>
  <c r="AE7777" i="53"/>
  <c r="AE7778" i="53"/>
  <c r="AE7779" i="53"/>
  <c r="AE7780" i="53"/>
  <c r="AE7781" i="53"/>
  <c r="AE7782" i="53"/>
  <c r="AE7783" i="53"/>
  <c r="AE7784" i="53"/>
  <c r="AE7785" i="53"/>
  <c r="AE7786" i="53"/>
  <c r="AE7787" i="53"/>
  <c r="AE7788" i="53"/>
  <c r="AE7789" i="53"/>
  <c r="AE7790" i="53"/>
  <c r="AE7791" i="53"/>
  <c r="AE7792" i="53"/>
  <c r="AE7793" i="53"/>
  <c r="AE7794" i="53"/>
  <c r="AE7795" i="53"/>
  <c r="AE7796" i="53"/>
  <c r="AE7797" i="53"/>
  <c r="AE7798" i="53"/>
  <c r="AE7799" i="53"/>
  <c r="AE7800" i="53"/>
  <c r="AE7801" i="53"/>
  <c r="AE7802" i="53"/>
  <c r="AE7803" i="53"/>
  <c r="AE7804" i="53"/>
  <c r="AE7805" i="53"/>
  <c r="AE7806" i="53"/>
  <c r="AE7807" i="53"/>
  <c r="AE7808" i="53"/>
  <c r="AE7809" i="53"/>
  <c r="AE7810" i="53"/>
  <c r="AE7811" i="53"/>
  <c r="AE7812" i="53"/>
  <c r="AE7813" i="53"/>
  <c r="AE7814" i="53"/>
  <c r="AE7815" i="53"/>
  <c r="AE7816" i="53"/>
  <c r="AE7817" i="53"/>
  <c r="AE7818" i="53"/>
  <c r="AE7819" i="53"/>
  <c r="AE7820" i="53"/>
  <c r="AE7821" i="53"/>
  <c r="AE7822" i="53"/>
  <c r="AE7823" i="53"/>
  <c r="AE7824" i="53"/>
  <c r="AE7825" i="53"/>
  <c r="AE7826" i="53"/>
  <c r="AE7827" i="53"/>
  <c r="AE7828" i="53"/>
  <c r="AE7829" i="53"/>
  <c r="AE7830" i="53"/>
  <c r="AE7831" i="53"/>
  <c r="AE7832" i="53"/>
  <c r="AE7833" i="53"/>
  <c r="AE7834" i="53"/>
  <c r="AE7835" i="53"/>
  <c r="AE7836" i="53"/>
  <c r="AE7837" i="53"/>
  <c r="AE7838" i="53"/>
  <c r="AE7839" i="53"/>
  <c r="AE7840" i="53"/>
  <c r="AE7841" i="53"/>
  <c r="AE7842" i="53"/>
  <c r="AE7843" i="53"/>
  <c r="AE7844" i="53"/>
  <c r="AE7845" i="53"/>
  <c r="AE7846" i="53"/>
  <c r="AE7847" i="53"/>
  <c r="AE7848" i="53"/>
  <c r="AE7849" i="53"/>
  <c r="AE7850" i="53"/>
  <c r="AE7851" i="53"/>
  <c r="AE7852" i="53"/>
  <c r="AE7853" i="53"/>
  <c r="AE7854" i="53"/>
  <c r="AE7855" i="53"/>
  <c r="AE7856" i="53"/>
  <c r="AE7857" i="53"/>
  <c r="AE7858" i="53"/>
  <c r="AE7859" i="53"/>
  <c r="AE7860" i="53"/>
  <c r="AE7861" i="53"/>
  <c r="AE7862" i="53"/>
  <c r="AE7863" i="53"/>
  <c r="AE7864" i="53"/>
  <c r="AE7865" i="53"/>
  <c r="AE7866" i="53"/>
  <c r="AE7867" i="53"/>
  <c r="AE7868" i="53"/>
  <c r="AE7869" i="53"/>
  <c r="AE7870" i="53"/>
  <c r="AE7871" i="53"/>
  <c r="AE7872" i="53"/>
  <c r="AE7873" i="53"/>
  <c r="AE7874" i="53"/>
  <c r="AE7875" i="53"/>
  <c r="AE7876" i="53"/>
  <c r="AE7877" i="53"/>
  <c r="AE7878" i="53"/>
  <c r="AE7879" i="53"/>
  <c r="AE7880" i="53"/>
  <c r="AE7881" i="53"/>
  <c r="AE7882" i="53"/>
  <c r="AE7883" i="53"/>
  <c r="AE7884" i="53"/>
  <c r="AE7885" i="53"/>
  <c r="AE7886" i="53"/>
  <c r="AE7887" i="53"/>
  <c r="AE7888" i="53"/>
  <c r="AE7889" i="53"/>
  <c r="AE7890" i="53"/>
  <c r="AE7891" i="53"/>
  <c r="AE7892" i="53"/>
  <c r="AE7893" i="53"/>
  <c r="AE7894" i="53"/>
  <c r="AE7895" i="53"/>
  <c r="AE7896" i="53"/>
  <c r="AE7897" i="53"/>
  <c r="AE7898" i="53"/>
  <c r="AE7899" i="53"/>
  <c r="AE7900" i="53"/>
  <c r="AE7901" i="53"/>
  <c r="AE7902" i="53"/>
  <c r="AE7903" i="53"/>
  <c r="AE7904" i="53"/>
  <c r="AE7905" i="53"/>
  <c r="AE7906" i="53"/>
  <c r="AE7907" i="53"/>
  <c r="AE7908" i="53"/>
  <c r="AE7909" i="53"/>
  <c r="AE7910" i="53"/>
  <c r="AE7911" i="53"/>
  <c r="AE7912" i="53"/>
  <c r="AE7913" i="53"/>
  <c r="AE7914" i="53"/>
  <c r="AE7915" i="53"/>
  <c r="AE7916" i="53"/>
  <c r="AE7917" i="53"/>
  <c r="AE7918" i="53"/>
  <c r="AE7919" i="53"/>
  <c r="AE7920" i="53"/>
  <c r="AE7921" i="53"/>
  <c r="AE7922" i="53"/>
  <c r="AE7923" i="53"/>
  <c r="AE7924" i="53"/>
  <c r="AE7925" i="53"/>
  <c r="AE7926" i="53"/>
  <c r="AE7927" i="53"/>
  <c r="AE7928" i="53"/>
  <c r="AE7929" i="53"/>
  <c r="AE7930" i="53"/>
  <c r="AE7931" i="53"/>
  <c r="AE7932" i="53"/>
  <c r="AE7933" i="53"/>
  <c r="AE7934" i="53"/>
  <c r="AE7935" i="53"/>
  <c r="AE7936" i="53"/>
  <c r="AE7937" i="53"/>
  <c r="AE7938" i="53"/>
  <c r="AE7939" i="53"/>
  <c r="AE7940" i="53"/>
  <c r="AE7941" i="53"/>
  <c r="AE7942" i="53"/>
  <c r="AE7943" i="53"/>
  <c r="AE7944" i="53"/>
  <c r="AE7945" i="53"/>
  <c r="AE7946" i="53"/>
  <c r="AE7947" i="53"/>
  <c r="AE7948" i="53"/>
  <c r="AE7949" i="53"/>
  <c r="AE7950" i="53"/>
  <c r="AE7951" i="53"/>
  <c r="AE7952" i="53"/>
  <c r="AE7953" i="53"/>
  <c r="AE7954" i="53"/>
  <c r="AE7955" i="53"/>
  <c r="AE7956" i="53"/>
  <c r="AE7957" i="53"/>
  <c r="AE7958" i="53"/>
  <c r="AE7959" i="53"/>
  <c r="AE7960" i="53"/>
  <c r="AE7961" i="53"/>
  <c r="AE7962" i="53"/>
  <c r="AE7963" i="53"/>
  <c r="AE7964" i="53"/>
  <c r="AE7965" i="53"/>
  <c r="AE7966" i="53"/>
  <c r="AE7967" i="53"/>
  <c r="AE7968" i="53"/>
  <c r="AE7969" i="53"/>
  <c r="AE7970" i="53"/>
  <c r="AE7971" i="53"/>
  <c r="AE7972" i="53"/>
  <c r="AE7973" i="53"/>
  <c r="AE7974" i="53"/>
  <c r="AE7975" i="53"/>
  <c r="AE7976" i="53"/>
  <c r="AE7977" i="53"/>
  <c r="AE7978" i="53"/>
  <c r="AE7979" i="53"/>
  <c r="AE7980" i="53"/>
  <c r="AE7981" i="53"/>
  <c r="AE7982" i="53"/>
  <c r="AE7983" i="53"/>
  <c r="AE7984" i="53"/>
  <c r="AE7985" i="53"/>
  <c r="AE7986" i="53"/>
  <c r="AE7987" i="53"/>
  <c r="AE7988" i="53"/>
  <c r="AE7989" i="53"/>
  <c r="AE7990" i="53"/>
  <c r="AE7991" i="53"/>
  <c r="AE7992" i="53"/>
  <c r="AE7993" i="53"/>
  <c r="AE7994" i="53"/>
  <c r="AE7995" i="53"/>
  <c r="AE7996" i="53"/>
  <c r="AE7997" i="53"/>
  <c r="AE7998" i="53"/>
  <c r="AE7999" i="53"/>
  <c r="AE8000" i="53"/>
  <c r="AE8001" i="53"/>
  <c r="AE8002" i="53"/>
  <c r="AE8003" i="53"/>
  <c r="AE8004" i="53"/>
  <c r="AE8005" i="53"/>
  <c r="AE8006" i="53"/>
  <c r="AE8007" i="53"/>
  <c r="AE8008" i="53"/>
  <c r="AE8009" i="53"/>
  <c r="AE8010" i="53"/>
  <c r="AE8011" i="53"/>
  <c r="AE8012" i="53"/>
  <c r="AE8013" i="53"/>
  <c r="AE8014" i="53"/>
  <c r="AE8015" i="53"/>
  <c r="AE8016" i="53"/>
  <c r="AE8017" i="53"/>
  <c r="AE8018" i="53"/>
  <c r="AE8019" i="53"/>
  <c r="AE8020" i="53"/>
  <c r="AE8021" i="53"/>
  <c r="AE8022" i="53"/>
  <c r="AE8023" i="53"/>
  <c r="AE8024" i="53"/>
  <c r="AE8025" i="53"/>
  <c r="AE8026" i="53"/>
  <c r="AE8027" i="53"/>
  <c r="AE8028" i="53"/>
  <c r="AE8029" i="53"/>
  <c r="AE8030" i="53"/>
  <c r="AE8031" i="53"/>
  <c r="AE8032" i="53"/>
  <c r="AE8033" i="53"/>
  <c r="AE8034" i="53"/>
  <c r="AE8035" i="53"/>
  <c r="AE8036" i="53"/>
  <c r="AE8037" i="53"/>
  <c r="AE8038" i="53"/>
  <c r="AE8039" i="53"/>
  <c r="AE8040" i="53"/>
  <c r="AE8041" i="53"/>
  <c r="AE8042" i="53"/>
  <c r="AE8043" i="53"/>
  <c r="AE8044" i="53"/>
  <c r="AE8045" i="53"/>
  <c r="AE8046" i="53"/>
  <c r="AE8047" i="53"/>
  <c r="AE8048" i="53"/>
  <c r="AE8049" i="53"/>
  <c r="AE8050" i="53"/>
  <c r="AE8051" i="53"/>
  <c r="AE8052" i="53"/>
  <c r="AE8053" i="53"/>
  <c r="AE8054" i="53"/>
  <c r="AE8055" i="53"/>
  <c r="AE8056" i="53"/>
  <c r="AE8057" i="53"/>
  <c r="AE8058" i="53"/>
  <c r="AE8059" i="53"/>
  <c r="AE8060" i="53"/>
  <c r="AE8061" i="53"/>
  <c r="AE8062" i="53"/>
  <c r="AE8063" i="53"/>
  <c r="AE8064" i="53"/>
  <c r="AE8065" i="53"/>
  <c r="AE8066" i="53"/>
  <c r="AE8067" i="53"/>
  <c r="AE8068" i="53"/>
  <c r="AE8069" i="53"/>
  <c r="AE8070" i="53"/>
  <c r="AE8071" i="53"/>
  <c r="AE8072" i="53"/>
  <c r="AE8073" i="53"/>
  <c r="AE8074" i="53"/>
  <c r="AD7075" i="53"/>
  <c r="AD7076" i="53"/>
  <c r="AD7077" i="53"/>
  <c r="AD7078" i="53"/>
  <c r="AD7079" i="53"/>
  <c r="AD7080" i="53"/>
  <c r="AD7081" i="53"/>
  <c r="AD7082" i="53"/>
  <c r="AD7083" i="53"/>
  <c r="AD7084" i="53"/>
  <c r="AD7085" i="53"/>
  <c r="AD7086" i="53"/>
  <c r="AD7087" i="53"/>
  <c r="AD7088" i="53"/>
  <c r="AD7089" i="53"/>
  <c r="AD7090" i="53"/>
  <c r="AD7091" i="53"/>
  <c r="AD7092" i="53"/>
  <c r="AD7093" i="53"/>
  <c r="AD7094" i="53"/>
  <c r="AD7095" i="53"/>
  <c r="AD7096" i="53"/>
  <c r="AD7097" i="53"/>
  <c r="AD7098" i="53"/>
  <c r="AD7099" i="53"/>
  <c r="AD7100" i="53"/>
  <c r="AD7101" i="53"/>
  <c r="AD7102" i="53"/>
  <c r="AD7103" i="53"/>
  <c r="AD7104" i="53"/>
  <c r="AD7105" i="53"/>
  <c r="AD7106" i="53"/>
  <c r="AD7107" i="53"/>
  <c r="AD7108" i="53"/>
  <c r="AD7109" i="53"/>
  <c r="AD7110" i="53"/>
  <c r="AD7111" i="53"/>
  <c r="AD7112" i="53"/>
  <c r="AD7113" i="53"/>
  <c r="AD7114" i="53"/>
  <c r="AD7115" i="53"/>
  <c r="AD7116" i="53"/>
  <c r="AD7117" i="53"/>
  <c r="AD7118" i="53"/>
  <c r="AD7119" i="53"/>
  <c r="AD7120" i="53"/>
  <c r="AD7121" i="53"/>
  <c r="AD7122" i="53"/>
  <c r="AD7123" i="53"/>
  <c r="AD7124" i="53"/>
  <c r="AD7125" i="53"/>
  <c r="AD7126" i="53"/>
  <c r="AD7127" i="53"/>
  <c r="AD7128" i="53"/>
  <c r="AD7129" i="53"/>
  <c r="AD7130" i="53"/>
  <c r="AD7131" i="53"/>
  <c r="AD7132" i="53"/>
  <c r="AD7133" i="53"/>
  <c r="AD7134" i="53"/>
  <c r="AD7135" i="53"/>
  <c r="AD7136" i="53"/>
  <c r="AD7137" i="53"/>
  <c r="AD7138" i="53"/>
  <c r="AD7139" i="53"/>
  <c r="AD7140" i="53"/>
  <c r="AD7141" i="53"/>
  <c r="AD7142" i="53"/>
  <c r="AD7143" i="53"/>
  <c r="AD7144" i="53"/>
  <c r="AD7145" i="53"/>
  <c r="AD7146" i="53"/>
  <c r="AD7147" i="53"/>
  <c r="AD7148" i="53"/>
  <c r="AD7149" i="53"/>
  <c r="AD7150" i="53"/>
  <c r="AD7151" i="53"/>
  <c r="AD7152" i="53"/>
  <c r="AD7153" i="53"/>
  <c r="AD7154" i="53"/>
  <c r="AD7155" i="53"/>
  <c r="AD7156" i="53"/>
  <c r="AD7157" i="53"/>
  <c r="AD7158" i="53"/>
  <c r="AD7159" i="53"/>
  <c r="AD7160" i="53"/>
  <c r="AD7161" i="53"/>
  <c r="AD7162" i="53"/>
  <c r="AD7163" i="53"/>
  <c r="AD7164" i="53"/>
  <c r="AD7165" i="53"/>
  <c r="AD7166" i="53"/>
  <c r="AD7167" i="53"/>
  <c r="AD7168" i="53"/>
  <c r="AD7169" i="53"/>
  <c r="AD7170" i="53"/>
  <c r="AD7171" i="53"/>
  <c r="AD7172" i="53"/>
  <c r="AD7173" i="53"/>
  <c r="AD7174" i="53"/>
  <c r="AD7175" i="53"/>
  <c r="AD7176" i="53"/>
  <c r="AD7177" i="53"/>
  <c r="AD7178" i="53"/>
  <c r="AD7179" i="53"/>
  <c r="AD7180" i="53"/>
  <c r="AD7181" i="53"/>
  <c r="AD7182" i="53"/>
  <c r="AD7183" i="53"/>
  <c r="AD7184" i="53"/>
  <c r="AD7185" i="53"/>
  <c r="AD7186" i="53"/>
  <c r="AD7187" i="53"/>
  <c r="AD7188" i="53"/>
  <c r="AD7189" i="53"/>
  <c r="AD7190" i="53"/>
  <c r="AD7191" i="53"/>
  <c r="AD7192" i="53"/>
  <c r="AD7193" i="53"/>
  <c r="AD7194" i="53"/>
  <c r="AD7195" i="53"/>
  <c r="AD7196" i="53"/>
  <c r="AD7197" i="53"/>
  <c r="AD7198" i="53"/>
  <c r="AD7199" i="53"/>
  <c r="AD7200" i="53"/>
  <c r="AD7201" i="53"/>
  <c r="AD7202" i="53"/>
  <c r="AD7203" i="53"/>
  <c r="AD7204" i="53"/>
  <c r="AD7205" i="53"/>
  <c r="AD7206" i="53"/>
  <c r="AD7207" i="53"/>
  <c r="AD7208" i="53"/>
  <c r="AD7209" i="53"/>
  <c r="AD7210" i="53"/>
  <c r="AD7211" i="53"/>
  <c r="AD7212" i="53"/>
  <c r="AD7213" i="53"/>
  <c r="AD7214" i="53"/>
  <c r="AD7215" i="53"/>
  <c r="AD7216" i="53"/>
  <c r="AD7217" i="53"/>
  <c r="AD7218" i="53"/>
  <c r="AD7219" i="53"/>
  <c r="AD7220" i="53"/>
  <c r="AD7221" i="53"/>
  <c r="AD7222" i="53"/>
  <c r="AD7223" i="53"/>
  <c r="AD7224" i="53"/>
  <c r="AD7225" i="53"/>
  <c r="AD7226" i="53"/>
  <c r="AD7227" i="53"/>
  <c r="AD7228" i="53"/>
  <c r="AD7229" i="53"/>
  <c r="AD7230" i="53"/>
  <c r="AD7231" i="53"/>
  <c r="AD7232" i="53"/>
  <c r="AD7233" i="53"/>
  <c r="AD7234" i="53"/>
  <c r="AD7235" i="53"/>
  <c r="AD7236" i="53"/>
  <c r="AD7237" i="53"/>
  <c r="AD7238" i="53"/>
  <c r="AD7239" i="53"/>
  <c r="AD7240" i="53"/>
  <c r="AD7241" i="53"/>
  <c r="AD7242" i="53"/>
  <c r="AD7243" i="53"/>
  <c r="AD7244" i="53"/>
  <c r="AD7245" i="53"/>
  <c r="AD7246" i="53"/>
  <c r="AD7247" i="53"/>
  <c r="AD7248" i="53"/>
  <c r="AD7249" i="53"/>
  <c r="AD7250" i="53"/>
  <c r="AD7251" i="53"/>
  <c r="AD7252" i="53"/>
  <c r="AD7253" i="53"/>
  <c r="AD7254" i="53"/>
  <c r="AD7255" i="53"/>
  <c r="AD7256" i="53"/>
  <c r="AD7257" i="53"/>
  <c r="AD7258" i="53"/>
  <c r="AD7259" i="53"/>
  <c r="AD7260" i="53"/>
  <c r="AD7261" i="53"/>
  <c r="AD7262" i="53"/>
  <c r="AD7263" i="53"/>
  <c r="AD7264" i="53"/>
  <c r="AD7265" i="53"/>
  <c r="AD7266" i="53"/>
  <c r="AD7267" i="53"/>
  <c r="AD7268" i="53"/>
  <c r="AD7269" i="53"/>
  <c r="AD7270" i="53"/>
  <c r="AD7271" i="53"/>
  <c r="AD7272" i="53"/>
  <c r="AD7273" i="53"/>
  <c r="AD7274" i="53"/>
  <c r="AD7275" i="53"/>
  <c r="AD7276" i="53"/>
  <c r="AD7277" i="53"/>
  <c r="AD7278" i="53"/>
  <c r="AD7279" i="53"/>
  <c r="AD7280" i="53"/>
  <c r="AD7281" i="53"/>
  <c r="AD7282" i="53"/>
  <c r="AD7283" i="53"/>
  <c r="AD7284" i="53"/>
  <c r="AD7285" i="53"/>
  <c r="AD7286" i="53"/>
  <c r="AD7287" i="53"/>
  <c r="AD7288" i="53"/>
  <c r="AD7289" i="53"/>
  <c r="AD7290" i="53"/>
  <c r="AD7291" i="53"/>
  <c r="AD7292" i="53"/>
  <c r="AD7293" i="53"/>
  <c r="AD7294" i="53"/>
  <c r="AD7295" i="53"/>
  <c r="AD7296" i="53"/>
  <c r="AD7297" i="53"/>
  <c r="AD7298" i="53"/>
  <c r="AD7299" i="53"/>
  <c r="AD7300" i="53"/>
  <c r="AD7301" i="53"/>
  <c r="AD7302" i="53"/>
  <c r="AD7303" i="53"/>
  <c r="AD7304" i="53"/>
  <c r="AD7305" i="53"/>
  <c r="AD7306" i="53"/>
  <c r="AD7307" i="53"/>
  <c r="AD7308" i="53"/>
  <c r="AD7309" i="53"/>
  <c r="AD7310" i="53"/>
  <c r="AD7311" i="53"/>
  <c r="AD7312" i="53"/>
  <c r="AD7313" i="53"/>
  <c r="AD7314" i="53"/>
  <c r="AD7315" i="53"/>
  <c r="AD7316" i="53"/>
  <c r="AD7317" i="53"/>
  <c r="AD7318" i="53"/>
  <c r="AD7319" i="53"/>
  <c r="AD7320" i="53"/>
  <c r="AD7321" i="53"/>
  <c r="AD7322" i="53"/>
  <c r="AD7323" i="53"/>
  <c r="AD7324" i="53"/>
  <c r="AD7325" i="53"/>
  <c r="AD7326" i="53"/>
  <c r="AD7327" i="53"/>
  <c r="AD7328" i="53"/>
  <c r="AD7329" i="53"/>
  <c r="AD7330" i="53"/>
  <c r="AD7331" i="53"/>
  <c r="AD7332" i="53"/>
  <c r="AD7333" i="53"/>
  <c r="AD7334" i="53"/>
  <c r="AD7335" i="53"/>
  <c r="AD7336" i="53"/>
  <c r="AD7337" i="53"/>
  <c r="AD7338" i="53"/>
  <c r="AD7339" i="53"/>
  <c r="AD7340" i="53"/>
  <c r="AD7341" i="53"/>
  <c r="AD7342" i="53"/>
  <c r="AD7343" i="53"/>
  <c r="AD7344" i="53"/>
  <c r="AD7345" i="53"/>
  <c r="AD7346" i="53"/>
  <c r="AD7347" i="53"/>
  <c r="AD7348" i="53"/>
  <c r="AD7349" i="53"/>
  <c r="AD7350" i="53"/>
  <c r="AD7351" i="53"/>
  <c r="AD7352" i="53"/>
  <c r="AD7353" i="53"/>
  <c r="AD7354" i="53"/>
  <c r="AD7355" i="53"/>
  <c r="AD7356" i="53"/>
  <c r="AD7357" i="53"/>
  <c r="AD7358" i="53"/>
  <c r="AD7359" i="53"/>
  <c r="AD7360" i="53"/>
  <c r="AD7361" i="53"/>
  <c r="AD7362" i="53"/>
  <c r="AD7363" i="53"/>
  <c r="AD7364" i="53"/>
  <c r="AD7365" i="53"/>
  <c r="AD7366" i="53"/>
  <c r="AD7367" i="53"/>
  <c r="AD7368" i="53"/>
  <c r="AD7369" i="53"/>
  <c r="AD7370" i="53"/>
  <c r="AD7371" i="53"/>
  <c r="AD7372" i="53"/>
  <c r="AD7373" i="53"/>
  <c r="AD7374" i="53"/>
  <c r="AD7375" i="53"/>
  <c r="AD7376" i="53"/>
  <c r="AD7377" i="53"/>
  <c r="AD7378" i="53"/>
  <c r="AD7379" i="53"/>
  <c r="AD7380" i="53"/>
  <c r="AD7381" i="53"/>
  <c r="AD7382" i="53"/>
  <c r="AD7383" i="53"/>
  <c r="AD7384" i="53"/>
  <c r="AD7385" i="53"/>
  <c r="AD7386" i="53"/>
  <c r="AD7387" i="53"/>
  <c r="AD7388" i="53"/>
  <c r="AD7389" i="53"/>
  <c r="AD7390" i="53"/>
  <c r="AD7391" i="53"/>
  <c r="AD7392" i="53"/>
  <c r="AD7393" i="53"/>
  <c r="AD7394" i="53"/>
  <c r="AD7395" i="53"/>
  <c r="AD7396" i="53"/>
  <c r="AD7397" i="53"/>
  <c r="AD7398" i="53"/>
  <c r="AD7399" i="53"/>
  <c r="AD7400" i="53"/>
  <c r="AD7401" i="53"/>
  <c r="AD7402" i="53"/>
  <c r="AD7403" i="53"/>
  <c r="AD7404" i="53"/>
  <c r="AD7405" i="53"/>
  <c r="AD7406" i="53"/>
  <c r="AD7407" i="53"/>
  <c r="AD7408" i="53"/>
  <c r="AD7409" i="53"/>
  <c r="AD7410" i="53"/>
  <c r="AD7411" i="53"/>
  <c r="AD7412" i="53"/>
  <c r="AD7413" i="53"/>
  <c r="AD7414" i="53"/>
  <c r="AD7415" i="53"/>
  <c r="AD7416" i="53"/>
  <c r="AD7417" i="53"/>
  <c r="AD7418" i="53"/>
  <c r="AD7419" i="53"/>
  <c r="AD7420" i="53"/>
  <c r="AD7421" i="53"/>
  <c r="AD7422" i="53"/>
  <c r="AD7423" i="53"/>
  <c r="AD7424" i="53"/>
  <c r="AD7425" i="53"/>
  <c r="AD7426" i="53"/>
  <c r="AD7427" i="53"/>
  <c r="AD7428" i="53"/>
  <c r="AD7429" i="53"/>
  <c r="AD7430" i="53"/>
  <c r="AD7431" i="53"/>
  <c r="AD7432" i="53"/>
  <c r="AD7433" i="53"/>
  <c r="AD7434" i="53"/>
  <c r="AD7435" i="53"/>
  <c r="AD7436" i="53"/>
  <c r="AD7437" i="53"/>
  <c r="AD7438" i="53"/>
  <c r="AD7439" i="53"/>
  <c r="AD7440" i="53"/>
  <c r="AD7441" i="53"/>
  <c r="AD7442" i="53"/>
  <c r="AD7443" i="53"/>
  <c r="AD7444" i="53"/>
  <c r="AD7445" i="53"/>
  <c r="AD7446" i="53"/>
  <c r="AD7447" i="53"/>
  <c r="AD7448" i="53"/>
  <c r="AD7449" i="53"/>
  <c r="AD7450" i="53"/>
  <c r="AD7451" i="53"/>
  <c r="AD7452" i="53"/>
  <c r="AD7453" i="53"/>
  <c r="AD7454" i="53"/>
  <c r="AD7455" i="53"/>
  <c r="AD7456" i="53"/>
  <c r="AD7457" i="53"/>
  <c r="AD7458" i="53"/>
  <c r="AD7459" i="53"/>
  <c r="AD7460" i="53"/>
  <c r="AD7461" i="53"/>
  <c r="AD7462" i="53"/>
  <c r="AD7463" i="53"/>
  <c r="AD7464" i="53"/>
  <c r="AD7465" i="53"/>
  <c r="AD7466" i="53"/>
  <c r="AD7467" i="53"/>
  <c r="AD7468" i="53"/>
  <c r="AD7469" i="53"/>
  <c r="AD7470" i="53"/>
  <c r="AD7471" i="53"/>
  <c r="AD7472" i="53"/>
  <c r="AD7473" i="53"/>
  <c r="AD7474" i="53"/>
  <c r="AD7475" i="53"/>
  <c r="AD7476" i="53"/>
  <c r="AD7477" i="53"/>
  <c r="AD7478" i="53"/>
  <c r="AD7479" i="53"/>
  <c r="AD7480" i="53"/>
  <c r="AD7481" i="53"/>
  <c r="AD7482" i="53"/>
  <c r="AD7483" i="53"/>
  <c r="AD7484" i="53"/>
  <c r="AD7485" i="53"/>
  <c r="AD7486" i="53"/>
  <c r="AD7487" i="53"/>
  <c r="AD7488" i="53"/>
  <c r="AD7489" i="53"/>
  <c r="AD7490" i="53"/>
  <c r="AD7491" i="53"/>
  <c r="AD7492" i="53"/>
  <c r="AD7493" i="53"/>
  <c r="AD7494" i="53"/>
  <c r="AD7495" i="53"/>
  <c r="AD7496" i="53"/>
  <c r="AD7497" i="53"/>
  <c r="AD7498" i="53"/>
  <c r="AD7499" i="53"/>
  <c r="AD7500" i="53"/>
  <c r="AD7501" i="53"/>
  <c r="AD7502" i="53"/>
  <c r="AD7503" i="53"/>
  <c r="AD7504" i="53"/>
  <c r="AD7505" i="53"/>
  <c r="AD7506" i="53"/>
  <c r="AD7507" i="53"/>
  <c r="AD7508" i="53"/>
  <c r="AD7509" i="53"/>
  <c r="AD7510" i="53"/>
  <c r="AD7511" i="53"/>
  <c r="AD7512" i="53"/>
  <c r="AD7513" i="53"/>
  <c r="AD7514" i="53"/>
  <c r="AD7515" i="53"/>
  <c r="AD7516" i="53"/>
  <c r="AD7517" i="53"/>
  <c r="AD7518" i="53"/>
  <c r="AD7519" i="53"/>
  <c r="AD7520" i="53"/>
  <c r="AD7521" i="53"/>
  <c r="AD7522" i="53"/>
  <c r="AD7523" i="53"/>
  <c r="AD7524" i="53"/>
  <c r="AD7525" i="53"/>
  <c r="AD7526" i="53"/>
  <c r="AD7527" i="53"/>
  <c r="AD7528" i="53"/>
  <c r="AD7529" i="53"/>
  <c r="AD7530" i="53"/>
  <c r="AD7531" i="53"/>
  <c r="AD7532" i="53"/>
  <c r="AD7533" i="53"/>
  <c r="AD7534" i="53"/>
  <c r="AD7535" i="53"/>
  <c r="AD7536" i="53"/>
  <c r="AD7537" i="53"/>
  <c r="AD7538" i="53"/>
  <c r="AD7539" i="53"/>
  <c r="AD7540" i="53"/>
  <c r="AD7541" i="53"/>
  <c r="AD7542" i="53"/>
  <c r="AD7543" i="53"/>
  <c r="AD7544" i="53"/>
  <c r="AD7545" i="53"/>
  <c r="AD7546" i="53"/>
  <c r="AD7547" i="53"/>
  <c r="AD7548" i="53"/>
  <c r="AD7549" i="53"/>
  <c r="AD7550" i="53"/>
  <c r="AD7551" i="53"/>
  <c r="AD7552" i="53"/>
  <c r="AD7553" i="53"/>
  <c r="AD7554" i="53"/>
  <c r="AD7555" i="53"/>
  <c r="AD7556" i="53"/>
  <c r="AD7557" i="53"/>
  <c r="AD7558" i="53"/>
  <c r="AD7559" i="53"/>
  <c r="AD7560" i="53"/>
  <c r="AD7561" i="53"/>
  <c r="AD7562" i="53"/>
  <c r="AD7563" i="53"/>
  <c r="AD7564" i="53"/>
  <c r="AD7565" i="53"/>
  <c r="AD7566" i="53"/>
  <c r="AD7567" i="53"/>
  <c r="AD7568" i="53"/>
  <c r="AD7569" i="53"/>
  <c r="AD7570" i="53"/>
  <c r="AD7571" i="53"/>
  <c r="AD7572" i="53"/>
  <c r="AD7573" i="53"/>
  <c r="AD7574" i="53"/>
  <c r="AD7575" i="53"/>
  <c r="AD7576" i="53"/>
  <c r="AD7577" i="53"/>
  <c r="AD7578" i="53"/>
  <c r="AD7579" i="53"/>
  <c r="AD7580" i="53"/>
  <c r="AD7581" i="53"/>
  <c r="AD7582" i="53"/>
  <c r="AD7583" i="53"/>
  <c r="AD7584" i="53"/>
  <c r="AD7585" i="53"/>
  <c r="AD7586" i="53"/>
  <c r="AD7587" i="53"/>
  <c r="AD7588" i="53"/>
  <c r="AD7589" i="53"/>
  <c r="AD7590" i="53"/>
  <c r="AD7591" i="53"/>
  <c r="AD7592" i="53"/>
  <c r="AD7593" i="53"/>
  <c r="AD7594" i="53"/>
  <c r="AD7595" i="53"/>
  <c r="AD7596" i="53"/>
  <c r="AD7597" i="53"/>
  <c r="AD7598" i="53"/>
  <c r="AD7599" i="53"/>
  <c r="AD7600" i="53"/>
  <c r="AD7601" i="53"/>
  <c r="AD7602" i="53"/>
  <c r="AD7603" i="53"/>
  <c r="AD7604" i="53"/>
  <c r="AD7605" i="53"/>
  <c r="AD7606" i="53"/>
  <c r="AD7607" i="53"/>
  <c r="AD7608" i="53"/>
  <c r="AD7609" i="53"/>
  <c r="AD7610" i="53"/>
  <c r="AD7611" i="53"/>
  <c r="AD7612" i="53"/>
  <c r="AD7613" i="53"/>
  <c r="AD7614" i="53"/>
  <c r="AD7615" i="53"/>
  <c r="AD7616" i="53"/>
  <c r="AD7617" i="53"/>
  <c r="AD7618" i="53"/>
  <c r="AD7619" i="53"/>
  <c r="AD7620" i="53"/>
  <c r="AD7621" i="53"/>
  <c r="AD7622" i="53"/>
  <c r="AD7623" i="53"/>
  <c r="AD7624" i="53"/>
  <c r="AD7625" i="53"/>
  <c r="AD7626" i="53"/>
  <c r="AD7627" i="53"/>
  <c r="AD7628" i="53"/>
  <c r="AD7629" i="53"/>
  <c r="AD7630" i="53"/>
  <c r="AD7631" i="53"/>
  <c r="AD7632" i="53"/>
  <c r="AD7633" i="53"/>
  <c r="AD7634" i="53"/>
  <c r="AD7635" i="53"/>
  <c r="AD7636" i="53"/>
  <c r="AD7637" i="53"/>
  <c r="AD7638" i="53"/>
  <c r="AD7639" i="53"/>
  <c r="AD7640" i="53"/>
  <c r="AD7641" i="53"/>
  <c r="AD7642" i="53"/>
  <c r="AD7643" i="53"/>
  <c r="AD7644" i="53"/>
  <c r="AD7645" i="53"/>
  <c r="AD7646" i="53"/>
  <c r="AD7647" i="53"/>
  <c r="AD7648" i="53"/>
  <c r="AD7649" i="53"/>
  <c r="AD7650" i="53"/>
  <c r="AD7651" i="53"/>
  <c r="AD7652" i="53"/>
  <c r="AD7653" i="53"/>
  <c r="AD7654" i="53"/>
  <c r="AD7655" i="53"/>
  <c r="AD7656" i="53"/>
  <c r="AD7657" i="53"/>
  <c r="AD7658" i="53"/>
  <c r="AD7659" i="53"/>
  <c r="AD7660" i="53"/>
  <c r="AD7661" i="53"/>
  <c r="AD7662" i="53"/>
  <c r="AD7663" i="53"/>
  <c r="AD7664" i="53"/>
  <c r="AD7665" i="53"/>
  <c r="AD7666" i="53"/>
  <c r="AD7667" i="53"/>
  <c r="AD7668" i="53"/>
  <c r="AD7669" i="53"/>
  <c r="AD7670" i="53"/>
  <c r="AD7671" i="53"/>
  <c r="AD7672" i="53"/>
  <c r="AD7673" i="53"/>
  <c r="AD7674" i="53"/>
  <c r="AD7675" i="53"/>
  <c r="AD7676" i="53"/>
  <c r="AD7677" i="53"/>
  <c r="AD7678" i="53"/>
  <c r="AD7679" i="53"/>
  <c r="AD7680" i="53"/>
  <c r="AD7681" i="53"/>
  <c r="AD7682" i="53"/>
  <c r="AD7683" i="53"/>
  <c r="AD7684" i="53"/>
  <c r="AD7685" i="53"/>
  <c r="AD7686" i="53"/>
  <c r="AD7687" i="53"/>
  <c r="AD7688" i="53"/>
  <c r="AD7689" i="53"/>
  <c r="AD7690" i="53"/>
  <c r="AD7691" i="53"/>
  <c r="AD7692" i="53"/>
  <c r="AD7693" i="53"/>
  <c r="AD7694" i="53"/>
  <c r="AD7695" i="53"/>
  <c r="AD7696" i="53"/>
  <c r="AD7697" i="53"/>
  <c r="AD7698" i="53"/>
  <c r="AD7699" i="53"/>
  <c r="AD7700" i="53"/>
  <c r="AD7701" i="53"/>
  <c r="AD7702" i="53"/>
  <c r="AD7703" i="53"/>
  <c r="AD7704" i="53"/>
  <c r="AD7705" i="53"/>
  <c r="AD7706" i="53"/>
  <c r="AD7707" i="53"/>
  <c r="AD7708" i="53"/>
  <c r="AD7709" i="53"/>
  <c r="AD7710" i="53"/>
  <c r="AD7711" i="53"/>
  <c r="AD7712" i="53"/>
  <c r="AD7713" i="53"/>
  <c r="AD7714" i="53"/>
  <c r="AD7715" i="53"/>
  <c r="AD7716" i="53"/>
  <c r="AD7717" i="53"/>
  <c r="AD7718" i="53"/>
  <c r="AD7719" i="53"/>
  <c r="AD7720" i="53"/>
  <c r="AD7721" i="53"/>
  <c r="AD7722" i="53"/>
  <c r="AD7723" i="53"/>
  <c r="AD7724" i="53"/>
  <c r="AD7725" i="53"/>
  <c r="AD7726" i="53"/>
  <c r="AD7727" i="53"/>
  <c r="AD7728" i="53"/>
  <c r="AD7729" i="53"/>
  <c r="AD7730" i="53"/>
  <c r="AD7731" i="53"/>
  <c r="AD7732" i="53"/>
  <c r="AD7733" i="53"/>
  <c r="AD7734" i="53"/>
  <c r="AD7735" i="53"/>
  <c r="AD7736" i="53"/>
  <c r="AD7737" i="53"/>
  <c r="AD7738" i="53"/>
  <c r="AD7739" i="53"/>
  <c r="AD7740" i="53"/>
  <c r="AD7741" i="53"/>
  <c r="AD7742" i="53"/>
  <c r="AD7743" i="53"/>
  <c r="AD7744" i="53"/>
  <c r="AD7745" i="53"/>
  <c r="AD7746" i="53"/>
  <c r="AD7747" i="53"/>
  <c r="AD7748" i="53"/>
  <c r="AD7749" i="53"/>
  <c r="AD7750" i="53"/>
  <c r="AD7751" i="53"/>
  <c r="AD7752" i="53"/>
  <c r="AD7753" i="53"/>
  <c r="AD7754" i="53"/>
  <c r="AD7755" i="53"/>
  <c r="AD7756" i="53"/>
  <c r="AD7757" i="53"/>
  <c r="AD7758" i="53"/>
  <c r="AD7759" i="53"/>
  <c r="AD7760" i="53"/>
  <c r="AD7761" i="53"/>
  <c r="AD7762" i="53"/>
  <c r="AD7763" i="53"/>
  <c r="AD7764" i="53"/>
  <c r="AD7765" i="53"/>
  <c r="AD7766" i="53"/>
  <c r="AD7767" i="53"/>
  <c r="AD7768" i="53"/>
  <c r="AD7769" i="53"/>
  <c r="AD7770" i="53"/>
  <c r="AD7771" i="53"/>
  <c r="AD7772" i="53"/>
  <c r="AD7773" i="53"/>
  <c r="AD7774" i="53"/>
  <c r="AD7775" i="53"/>
  <c r="AD7776" i="53"/>
  <c r="AD7777" i="53"/>
  <c r="AD7778" i="53"/>
  <c r="AD7779" i="53"/>
  <c r="AD7780" i="53"/>
  <c r="AD7781" i="53"/>
  <c r="AD7782" i="53"/>
  <c r="AD7783" i="53"/>
  <c r="AD7784" i="53"/>
  <c r="AD7785" i="53"/>
  <c r="AD7786" i="53"/>
  <c r="AD7787" i="53"/>
  <c r="AD7788" i="53"/>
  <c r="AD7789" i="53"/>
  <c r="AD7790" i="53"/>
  <c r="AD7791" i="53"/>
  <c r="AD7792" i="53"/>
  <c r="AD7793" i="53"/>
  <c r="AD7794" i="53"/>
  <c r="AD7795" i="53"/>
  <c r="AD7796" i="53"/>
  <c r="AD7797" i="53"/>
  <c r="AD7798" i="53"/>
  <c r="AD7799" i="53"/>
  <c r="AD7800" i="53"/>
  <c r="AD7801" i="53"/>
  <c r="AD7802" i="53"/>
  <c r="AD7803" i="53"/>
  <c r="AD7804" i="53"/>
  <c r="AD7805" i="53"/>
  <c r="AD7806" i="53"/>
  <c r="AD7807" i="53"/>
  <c r="AD7808" i="53"/>
  <c r="AD7809" i="53"/>
  <c r="AD7810" i="53"/>
  <c r="AD7811" i="53"/>
  <c r="AD7812" i="53"/>
  <c r="AD7813" i="53"/>
  <c r="AD7814" i="53"/>
  <c r="AD7815" i="53"/>
  <c r="AD7816" i="53"/>
  <c r="AD7817" i="53"/>
  <c r="AD7818" i="53"/>
  <c r="AD7819" i="53"/>
  <c r="AD7820" i="53"/>
  <c r="AD7821" i="53"/>
  <c r="AD7822" i="53"/>
  <c r="AD7823" i="53"/>
  <c r="AD7824" i="53"/>
  <c r="AD7825" i="53"/>
  <c r="AD7826" i="53"/>
  <c r="AD7827" i="53"/>
  <c r="AD7828" i="53"/>
  <c r="AD7829" i="53"/>
  <c r="AD7830" i="53"/>
  <c r="AD7831" i="53"/>
  <c r="AD7832" i="53"/>
  <c r="AD7833" i="53"/>
  <c r="AD7834" i="53"/>
  <c r="AD7835" i="53"/>
  <c r="AD7836" i="53"/>
  <c r="AD7837" i="53"/>
  <c r="AD7838" i="53"/>
  <c r="AD7839" i="53"/>
  <c r="AD7840" i="53"/>
  <c r="AD7841" i="53"/>
  <c r="AD7842" i="53"/>
  <c r="AD7843" i="53"/>
  <c r="AD7844" i="53"/>
  <c r="AD7845" i="53"/>
  <c r="AD7846" i="53"/>
  <c r="AD7847" i="53"/>
  <c r="AD7848" i="53"/>
  <c r="AD7849" i="53"/>
  <c r="AD7850" i="53"/>
  <c r="AD7851" i="53"/>
  <c r="AD7852" i="53"/>
  <c r="AD7853" i="53"/>
  <c r="AD7854" i="53"/>
  <c r="AD7855" i="53"/>
  <c r="AD7856" i="53"/>
  <c r="AD7857" i="53"/>
  <c r="AD7858" i="53"/>
  <c r="AD7859" i="53"/>
  <c r="AD7860" i="53"/>
  <c r="AD7861" i="53"/>
  <c r="AD7862" i="53"/>
  <c r="AD7863" i="53"/>
  <c r="AD7864" i="53"/>
  <c r="AD7865" i="53"/>
  <c r="AD7866" i="53"/>
  <c r="AD7867" i="53"/>
  <c r="AD7868" i="53"/>
  <c r="AD7869" i="53"/>
  <c r="AD7870" i="53"/>
  <c r="AD7871" i="53"/>
  <c r="AD7872" i="53"/>
  <c r="AD7873" i="53"/>
  <c r="AD7874" i="53"/>
  <c r="AD7875" i="53"/>
  <c r="AD7876" i="53"/>
  <c r="AD7877" i="53"/>
  <c r="AD7878" i="53"/>
  <c r="AD7879" i="53"/>
  <c r="AD7880" i="53"/>
  <c r="AD7881" i="53"/>
  <c r="AD7882" i="53"/>
  <c r="AD7883" i="53"/>
  <c r="AD7884" i="53"/>
  <c r="AD7885" i="53"/>
  <c r="AD7886" i="53"/>
  <c r="AD7887" i="53"/>
  <c r="AD7888" i="53"/>
  <c r="AD7889" i="53"/>
  <c r="AD7890" i="53"/>
  <c r="AD7891" i="53"/>
  <c r="AD7892" i="53"/>
  <c r="AD7893" i="53"/>
  <c r="AD7894" i="53"/>
  <c r="AD7895" i="53"/>
  <c r="AD7896" i="53"/>
  <c r="AD7897" i="53"/>
  <c r="AD7898" i="53"/>
  <c r="AD7899" i="53"/>
  <c r="AD7900" i="53"/>
  <c r="AD7901" i="53"/>
  <c r="AD7902" i="53"/>
  <c r="AD7903" i="53"/>
  <c r="AD7904" i="53"/>
  <c r="AD7905" i="53"/>
  <c r="AD7906" i="53"/>
  <c r="AD7907" i="53"/>
  <c r="AD7908" i="53"/>
  <c r="AD7909" i="53"/>
  <c r="AD7910" i="53"/>
  <c r="AD7911" i="53"/>
  <c r="AD7912" i="53"/>
  <c r="AD7913" i="53"/>
  <c r="AD7914" i="53"/>
  <c r="AD7915" i="53"/>
  <c r="AD7916" i="53"/>
  <c r="AD7917" i="53"/>
  <c r="AD7918" i="53"/>
  <c r="AD7919" i="53"/>
  <c r="AD7920" i="53"/>
  <c r="AD7921" i="53"/>
  <c r="AD7922" i="53"/>
  <c r="AD7923" i="53"/>
  <c r="AD7924" i="53"/>
  <c r="AD7925" i="53"/>
  <c r="AD7926" i="53"/>
  <c r="AD7927" i="53"/>
  <c r="AD7928" i="53"/>
  <c r="AD7929" i="53"/>
  <c r="AD7930" i="53"/>
  <c r="AD7931" i="53"/>
  <c r="AD7932" i="53"/>
  <c r="AD7933" i="53"/>
  <c r="AD7934" i="53"/>
  <c r="AD7935" i="53"/>
  <c r="AD7936" i="53"/>
  <c r="AD7937" i="53"/>
  <c r="AD7938" i="53"/>
  <c r="AD7939" i="53"/>
  <c r="AD7940" i="53"/>
  <c r="AD7941" i="53"/>
  <c r="AD7942" i="53"/>
  <c r="AD7943" i="53"/>
  <c r="AD7944" i="53"/>
  <c r="AD7945" i="53"/>
  <c r="AD7946" i="53"/>
  <c r="AD7947" i="53"/>
  <c r="AD7948" i="53"/>
  <c r="AD7949" i="53"/>
  <c r="AD7950" i="53"/>
  <c r="AD7951" i="53"/>
  <c r="AD7952" i="53"/>
  <c r="AD7953" i="53"/>
  <c r="AD7954" i="53"/>
  <c r="AD7955" i="53"/>
  <c r="AD7956" i="53"/>
  <c r="AD7957" i="53"/>
  <c r="AD7958" i="53"/>
  <c r="AD7959" i="53"/>
  <c r="AD7960" i="53"/>
  <c r="AD7961" i="53"/>
  <c r="AD7962" i="53"/>
  <c r="AD7963" i="53"/>
  <c r="AD7964" i="53"/>
  <c r="AD7965" i="53"/>
  <c r="AD7966" i="53"/>
  <c r="AD7967" i="53"/>
  <c r="AD7968" i="53"/>
  <c r="AD7969" i="53"/>
  <c r="AD7970" i="53"/>
  <c r="AD7971" i="53"/>
  <c r="AD7972" i="53"/>
  <c r="AD7973" i="53"/>
  <c r="AD7974" i="53"/>
  <c r="AD7975" i="53"/>
  <c r="AD7976" i="53"/>
  <c r="AD7977" i="53"/>
  <c r="AD7978" i="53"/>
  <c r="AD7979" i="53"/>
  <c r="AD7980" i="53"/>
  <c r="AD7981" i="53"/>
  <c r="AD7982" i="53"/>
  <c r="AD7983" i="53"/>
  <c r="AD7984" i="53"/>
  <c r="AD7985" i="53"/>
  <c r="AD7986" i="53"/>
  <c r="AD7987" i="53"/>
  <c r="AD7988" i="53"/>
  <c r="AD7989" i="53"/>
  <c r="AD7990" i="53"/>
  <c r="AD7991" i="53"/>
  <c r="AD7992" i="53"/>
  <c r="AD7993" i="53"/>
  <c r="AD7994" i="53"/>
  <c r="AD7995" i="53"/>
  <c r="AD7996" i="53"/>
  <c r="AD7997" i="53"/>
  <c r="AD7998" i="53"/>
  <c r="AD7999" i="53"/>
  <c r="AD8000" i="53"/>
  <c r="AD8001" i="53"/>
  <c r="AD8002" i="53"/>
  <c r="AD8003" i="53"/>
  <c r="AD8004" i="53"/>
  <c r="AD8005" i="53"/>
  <c r="AD8006" i="53"/>
  <c r="AD8007" i="53"/>
  <c r="AD8008" i="53"/>
  <c r="AD8009" i="53"/>
  <c r="AD8010" i="53"/>
  <c r="AD8011" i="53"/>
  <c r="AD8012" i="53"/>
  <c r="AD8013" i="53"/>
  <c r="AD8014" i="53"/>
  <c r="AD8015" i="53"/>
  <c r="AD8016" i="53"/>
  <c r="AD8017" i="53"/>
  <c r="AD8018" i="53"/>
  <c r="AD8019" i="53"/>
  <c r="AD8020" i="53"/>
  <c r="AD8021" i="53"/>
  <c r="AD8022" i="53"/>
  <c r="AD8023" i="53"/>
  <c r="AD8024" i="53"/>
  <c r="AD8025" i="53"/>
  <c r="AD8026" i="53"/>
  <c r="AD8027" i="53"/>
  <c r="AD8028" i="53"/>
  <c r="AD8029" i="53"/>
  <c r="AD8030" i="53"/>
  <c r="AD8031" i="53"/>
  <c r="AD8032" i="53"/>
  <c r="AD8033" i="53"/>
  <c r="AD8034" i="53"/>
  <c r="AD8035" i="53"/>
  <c r="AD8036" i="53"/>
  <c r="AD8037" i="53"/>
  <c r="AD8038" i="53"/>
  <c r="AD8039" i="53"/>
  <c r="AD8040" i="53"/>
  <c r="AD8041" i="53"/>
  <c r="AD8042" i="53"/>
  <c r="AD8043" i="53"/>
  <c r="AD8044" i="53"/>
  <c r="AD8045" i="53"/>
  <c r="AD8046" i="53"/>
  <c r="AD8047" i="53"/>
  <c r="AD8048" i="53"/>
  <c r="AD8049" i="53"/>
  <c r="AD8050" i="53"/>
  <c r="AD8051" i="53"/>
  <c r="AD8052" i="53"/>
  <c r="AD8053" i="53"/>
  <c r="AD8054" i="53"/>
  <c r="AD8055" i="53"/>
  <c r="AD8056" i="53"/>
  <c r="AD8057" i="53"/>
  <c r="AD8058" i="53"/>
  <c r="AD8059" i="53"/>
  <c r="AD8060" i="53"/>
  <c r="AD8061" i="53"/>
  <c r="AD8062" i="53"/>
  <c r="AD8063" i="53"/>
  <c r="AD8064" i="53"/>
  <c r="AD8065" i="53"/>
  <c r="AD8066" i="53"/>
  <c r="AD8067" i="53"/>
  <c r="AD8068" i="53"/>
  <c r="AD8069" i="53"/>
  <c r="AD8070" i="53"/>
  <c r="AD8071" i="53"/>
  <c r="AD8072" i="53"/>
  <c r="AD8073" i="53"/>
  <c r="AD8074" i="53"/>
  <c r="AC7075" i="53"/>
  <c r="AC7076" i="53"/>
  <c r="AC7077" i="53"/>
  <c r="AC7078" i="53"/>
  <c r="AC7079" i="53"/>
  <c r="AC7080" i="53"/>
  <c r="AC7081" i="53"/>
  <c r="AC7082" i="53"/>
  <c r="AC7083" i="53"/>
  <c r="AC7084" i="53"/>
  <c r="AC7085" i="53"/>
  <c r="AC7086" i="53"/>
  <c r="AC7087" i="53"/>
  <c r="AC7088" i="53"/>
  <c r="AC7089" i="53"/>
  <c r="AC7090" i="53"/>
  <c r="AC7091" i="53"/>
  <c r="AC7092" i="53"/>
  <c r="AC7093" i="53"/>
  <c r="AC7094" i="53"/>
  <c r="AC7095" i="53"/>
  <c r="AC7096" i="53"/>
  <c r="AC7097" i="53"/>
  <c r="AC7098" i="53"/>
  <c r="AC7099" i="53"/>
  <c r="AC7100" i="53"/>
  <c r="AC7101" i="53"/>
  <c r="AC7102" i="53"/>
  <c r="AC7103" i="53"/>
  <c r="AC7104" i="53"/>
  <c r="AC7105" i="53"/>
  <c r="AC7106" i="53"/>
  <c r="AC7107" i="53"/>
  <c r="AC7108" i="53"/>
  <c r="AC7109" i="53"/>
  <c r="AC7110" i="53"/>
  <c r="AC7111" i="53"/>
  <c r="AC7112" i="53"/>
  <c r="AC7113" i="53"/>
  <c r="AC7114" i="53"/>
  <c r="AC7115" i="53"/>
  <c r="AC7116" i="53"/>
  <c r="AC7117" i="53"/>
  <c r="AC7118" i="53"/>
  <c r="AC7119" i="53"/>
  <c r="AC7120" i="53"/>
  <c r="AC7121" i="53"/>
  <c r="AC7122" i="53"/>
  <c r="AC7123" i="53"/>
  <c r="AC7124" i="53"/>
  <c r="AC7125" i="53"/>
  <c r="AC7126" i="53"/>
  <c r="AC7127" i="53"/>
  <c r="AC7128" i="53"/>
  <c r="AC7129" i="53"/>
  <c r="AC7130" i="53"/>
  <c r="AC7131" i="53"/>
  <c r="AC7132" i="53"/>
  <c r="AC7133" i="53"/>
  <c r="AC7134" i="53"/>
  <c r="AC7135" i="53"/>
  <c r="AC7136" i="53"/>
  <c r="AC7137" i="53"/>
  <c r="AC7138" i="53"/>
  <c r="AC7139" i="53"/>
  <c r="AC7140" i="53"/>
  <c r="AC7141" i="53"/>
  <c r="AC7142" i="53"/>
  <c r="AC7143" i="53"/>
  <c r="AC7144" i="53"/>
  <c r="AC7145" i="53"/>
  <c r="AC7146" i="53"/>
  <c r="AC7147" i="53"/>
  <c r="AC7148" i="53"/>
  <c r="AC7149" i="53"/>
  <c r="AC7150" i="53"/>
  <c r="AC7151" i="53"/>
  <c r="AC7152" i="53"/>
  <c r="AC7153" i="53"/>
  <c r="AC7154" i="53"/>
  <c r="AC7155" i="53"/>
  <c r="AC7156" i="53"/>
  <c r="AC7157" i="53"/>
  <c r="AC7158" i="53"/>
  <c r="AC7159" i="53"/>
  <c r="AC7160" i="53"/>
  <c r="AC7161" i="53"/>
  <c r="AC7162" i="53"/>
  <c r="AC7163" i="53"/>
  <c r="AC7164" i="53"/>
  <c r="AC7165" i="53"/>
  <c r="AC7166" i="53"/>
  <c r="AC7167" i="53"/>
  <c r="AC7168" i="53"/>
  <c r="AC7169" i="53"/>
  <c r="AC7170" i="53"/>
  <c r="AC7171" i="53"/>
  <c r="AC7172" i="53"/>
  <c r="AC7173" i="53"/>
  <c r="AC7174" i="53"/>
  <c r="AC7175" i="53"/>
  <c r="AC7176" i="53"/>
  <c r="AC7177" i="53"/>
  <c r="AC7178" i="53"/>
  <c r="AC7179" i="53"/>
  <c r="AC7180" i="53"/>
  <c r="AC7181" i="53"/>
  <c r="AC7182" i="53"/>
  <c r="AC7183" i="53"/>
  <c r="AC7184" i="53"/>
  <c r="AC7185" i="53"/>
  <c r="AC7186" i="53"/>
  <c r="AC7187" i="53"/>
  <c r="AC7188" i="53"/>
  <c r="AC7189" i="53"/>
  <c r="AC7190" i="53"/>
  <c r="AC7191" i="53"/>
  <c r="AC7192" i="53"/>
  <c r="AC7193" i="53"/>
  <c r="AC7194" i="53"/>
  <c r="AC7195" i="53"/>
  <c r="AC7196" i="53"/>
  <c r="AC7197" i="53"/>
  <c r="AC7198" i="53"/>
  <c r="AC7199" i="53"/>
  <c r="AC7200" i="53"/>
  <c r="AC7201" i="53"/>
  <c r="AC7202" i="53"/>
  <c r="AC7203" i="53"/>
  <c r="AC7204" i="53"/>
  <c r="AC7205" i="53"/>
  <c r="AC7206" i="53"/>
  <c r="AC7207" i="53"/>
  <c r="AC7208" i="53"/>
  <c r="AC7209" i="53"/>
  <c r="AC7210" i="53"/>
  <c r="AC7211" i="53"/>
  <c r="AC7212" i="53"/>
  <c r="AC7213" i="53"/>
  <c r="AC7214" i="53"/>
  <c r="AC7215" i="53"/>
  <c r="AC7216" i="53"/>
  <c r="AC7217" i="53"/>
  <c r="AC7218" i="53"/>
  <c r="AC7219" i="53"/>
  <c r="AC7220" i="53"/>
  <c r="AC7221" i="53"/>
  <c r="AC7222" i="53"/>
  <c r="AC7223" i="53"/>
  <c r="AC7224" i="53"/>
  <c r="AC7225" i="53"/>
  <c r="AC7226" i="53"/>
  <c r="AC7227" i="53"/>
  <c r="AC7228" i="53"/>
  <c r="AC7229" i="53"/>
  <c r="AC7230" i="53"/>
  <c r="AC7231" i="53"/>
  <c r="AC7232" i="53"/>
  <c r="AC7233" i="53"/>
  <c r="AC7234" i="53"/>
  <c r="AC7235" i="53"/>
  <c r="AC7236" i="53"/>
  <c r="AC7237" i="53"/>
  <c r="AC7238" i="53"/>
  <c r="AC7239" i="53"/>
  <c r="AC7240" i="53"/>
  <c r="AC7241" i="53"/>
  <c r="AC7242" i="53"/>
  <c r="AC7243" i="53"/>
  <c r="AC7244" i="53"/>
  <c r="AC7245" i="53"/>
  <c r="AC7246" i="53"/>
  <c r="AC7247" i="53"/>
  <c r="AC7248" i="53"/>
  <c r="AC7249" i="53"/>
  <c r="AC7250" i="53"/>
  <c r="AC7251" i="53"/>
  <c r="AC7252" i="53"/>
  <c r="AC7253" i="53"/>
  <c r="AC7254" i="53"/>
  <c r="AC7255" i="53"/>
  <c r="AC7256" i="53"/>
  <c r="AC7257" i="53"/>
  <c r="AC7258" i="53"/>
  <c r="AC7259" i="53"/>
  <c r="AC7260" i="53"/>
  <c r="AC7261" i="53"/>
  <c r="AC7262" i="53"/>
  <c r="AC7263" i="53"/>
  <c r="AC7264" i="53"/>
  <c r="AC7265" i="53"/>
  <c r="AC7266" i="53"/>
  <c r="AC7267" i="53"/>
  <c r="AC7268" i="53"/>
  <c r="AC7269" i="53"/>
  <c r="AC7270" i="53"/>
  <c r="AC7271" i="53"/>
  <c r="AC7272" i="53"/>
  <c r="AC7273" i="53"/>
  <c r="AC7274" i="53"/>
  <c r="AC7275" i="53"/>
  <c r="AC7276" i="53"/>
  <c r="AC7277" i="53"/>
  <c r="AC7278" i="53"/>
  <c r="AC7279" i="53"/>
  <c r="AC7280" i="53"/>
  <c r="AC7281" i="53"/>
  <c r="AC7282" i="53"/>
  <c r="AC7283" i="53"/>
  <c r="AC7284" i="53"/>
  <c r="AC7285" i="53"/>
  <c r="AC7286" i="53"/>
  <c r="AC7287" i="53"/>
  <c r="AC7288" i="53"/>
  <c r="AC7289" i="53"/>
  <c r="AC7290" i="53"/>
  <c r="AC7291" i="53"/>
  <c r="AC7292" i="53"/>
  <c r="AC7293" i="53"/>
  <c r="AC7294" i="53"/>
  <c r="AC7295" i="53"/>
  <c r="AC7296" i="53"/>
  <c r="AC7297" i="53"/>
  <c r="AC7298" i="53"/>
  <c r="AC7299" i="53"/>
  <c r="AC7300" i="53"/>
  <c r="AC7301" i="53"/>
  <c r="AC7302" i="53"/>
  <c r="AC7303" i="53"/>
  <c r="AC7304" i="53"/>
  <c r="AC7305" i="53"/>
  <c r="AC7306" i="53"/>
  <c r="AC7307" i="53"/>
  <c r="AC7308" i="53"/>
  <c r="AC7309" i="53"/>
  <c r="AC7310" i="53"/>
  <c r="AC7311" i="53"/>
  <c r="AC7312" i="53"/>
  <c r="AC7313" i="53"/>
  <c r="AC7314" i="53"/>
  <c r="AC7315" i="53"/>
  <c r="AC7316" i="53"/>
  <c r="AC7317" i="53"/>
  <c r="AC7318" i="53"/>
  <c r="AC7319" i="53"/>
  <c r="AC7320" i="53"/>
  <c r="AC7321" i="53"/>
  <c r="AC7322" i="53"/>
  <c r="AC7323" i="53"/>
  <c r="AC7324" i="53"/>
  <c r="AC7325" i="53"/>
  <c r="AC7326" i="53"/>
  <c r="AC7327" i="53"/>
  <c r="AC7328" i="53"/>
  <c r="AC7329" i="53"/>
  <c r="AC7330" i="53"/>
  <c r="AC7331" i="53"/>
  <c r="AC7332" i="53"/>
  <c r="AC7333" i="53"/>
  <c r="AC7334" i="53"/>
  <c r="AC7335" i="53"/>
  <c r="AC7336" i="53"/>
  <c r="AC7337" i="53"/>
  <c r="AC7338" i="53"/>
  <c r="AC7339" i="53"/>
  <c r="AC7340" i="53"/>
  <c r="AC7341" i="53"/>
  <c r="AC7342" i="53"/>
  <c r="AC7343" i="53"/>
  <c r="AC7344" i="53"/>
  <c r="AC7345" i="53"/>
  <c r="AC7346" i="53"/>
  <c r="AC7347" i="53"/>
  <c r="AC7348" i="53"/>
  <c r="AC7349" i="53"/>
  <c r="AC7350" i="53"/>
  <c r="AC7351" i="53"/>
  <c r="AC7352" i="53"/>
  <c r="AC7353" i="53"/>
  <c r="AC7354" i="53"/>
  <c r="AC7355" i="53"/>
  <c r="AC7356" i="53"/>
  <c r="AC7357" i="53"/>
  <c r="AC7358" i="53"/>
  <c r="AC7359" i="53"/>
  <c r="AC7360" i="53"/>
  <c r="AC7361" i="53"/>
  <c r="AC7362" i="53"/>
  <c r="AC7363" i="53"/>
  <c r="AC7364" i="53"/>
  <c r="AC7365" i="53"/>
  <c r="AC7366" i="53"/>
  <c r="AC7367" i="53"/>
  <c r="AC7368" i="53"/>
  <c r="AC7369" i="53"/>
  <c r="AC7370" i="53"/>
  <c r="AC7371" i="53"/>
  <c r="AC7372" i="53"/>
  <c r="AC7373" i="53"/>
  <c r="AC7374" i="53"/>
  <c r="AC7375" i="53"/>
  <c r="AC7376" i="53"/>
  <c r="AC7377" i="53"/>
  <c r="AC7378" i="53"/>
  <c r="AC7379" i="53"/>
  <c r="AC7380" i="53"/>
  <c r="AC7381" i="53"/>
  <c r="AC7382" i="53"/>
  <c r="AC7383" i="53"/>
  <c r="AC7384" i="53"/>
  <c r="AC7385" i="53"/>
  <c r="AC7386" i="53"/>
  <c r="AC7387" i="53"/>
  <c r="AC7388" i="53"/>
  <c r="AC7389" i="53"/>
  <c r="AC7390" i="53"/>
  <c r="AC7391" i="53"/>
  <c r="AC7392" i="53"/>
  <c r="AC7393" i="53"/>
  <c r="AC7394" i="53"/>
  <c r="AC7395" i="53"/>
  <c r="AC7396" i="53"/>
  <c r="AC7397" i="53"/>
  <c r="AC7398" i="53"/>
  <c r="AC7399" i="53"/>
  <c r="AC7400" i="53"/>
  <c r="AC7401" i="53"/>
  <c r="AC7402" i="53"/>
  <c r="AC7403" i="53"/>
  <c r="AC7404" i="53"/>
  <c r="AC7405" i="53"/>
  <c r="AC7406" i="53"/>
  <c r="AC7407" i="53"/>
  <c r="AC7408" i="53"/>
  <c r="AC7409" i="53"/>
  <c r="AC7410" i="53"/>
  <c r="AC7411" i="53"/>
  <c r="AC7412" i="53"/>
  <c r="AC7413" i="53"/>
  <c r="AC7414" i="53"/>
  <c r="AC7415" i="53"/>
  <c r="AC7416" i="53"/>
  <c r="AC7417" i="53"/>
  <c r="AC7418" i="53"/>
  <c r="AC7419" i="53"/>
  <c r="AC7420" i="53"/>
  <c r="AC7421" i="53"/>
  <c r="AC7422" i="53"/>
  <c r="AC7423" i="53"/>
  <c r="AC7424" i="53"/>
  <c r="AC7425" i="53"/>
  <c r="AC7426" i="53"/>
  <c r="AC7427" i="53"/>
  <c r="AC7428" i="53"/>
  <c r="AC7429" i="53"/>
  <c r="AC7430" i="53"/>
  <c r="AC7431" i="53"/>
  <c r="AC7432" i="53"/>
  <c r="AC7433" i="53"/>
  <c r="AC7434" i="53"/>
  <c r="AC7435" i="53"/>
  <c r="AC7436" i="53"/>
  <c r="AC7437" i="53"/>
  <c r="AC7438" i="53"/>
  <c r="AC7439" i="53"/>
  <c r="AC7440" i="53"/>
  <c r="AC7441" i="53"/>
  <c r="AC7442" i="53"/>
  <c r="AC7443" i="53"/>
  <c r="AC7444" i="53"/>
  <c r="AC7445" i="53"/>
  <c r="AC7446" i="53"/>
  <c r="AC7447" i="53"/>
  <c r="AC7448" i="53"/>
  <c r="AC7449" i="53"/>
  <c r="AC7450" i="53"/>
  <c r="AC7451" i="53"/>
  <c r="AC7452" i="53"/>
  <c r="AC7453" i="53"/>
  <c r="AC7454" i="53"/>
  <c r="AC7455" i="53"/>
  <c r="AC7456" i="53"/>
  <c r="AC7457" i="53"/>
  <c r="AC7458" i="53"/>
  <c r="AC7459" i="53"/>
  <c r="AC7460" i="53"/>
  <c r="AC7461" i="53"/>
  <c r="AC7462" i="53"/>
  <c r="AC7463" i="53"/>
  <c r="AC7464" i="53"/>
  <c r="AC7465" i="53"/>
  <c r="AC7466" i="53"/>
  <c r="AC7467" i="53"/>
  <c r="AC7468" i="53"/>
  <c r="AC7469" i="53"/>
  <c r="AC7470" i="53"/>
  <c r="AC7471" i="53"/>
  <c r="AC7472" i="53"/>
  <c r="AC7473" i="53"/>
  <c r="AC7474" i="53"/>
  <c r="AC7475" i="53"/>
  <c r="AC7476" i="53"/>
  <c r="AC7477" i="53"/>
  <c r="AC7478" i="53"/>
  <c r="AC7479" i="53"/>
  <c r="AC7480" i="53"/>
  <c r="AC7481" i="53"/>
  <c r="AC7482" i="53"/>
  <c r="AC7483" i="53"/>
  <c r="AC7484" i="53"/>
  <c r="AC7485" i="53"/>
  <c r="AC7486" i="53"/>
  <c r="AC7487" i="53"/>
  <c r="AC7488" i="53"/>
  <c r="AC7489" i="53"/>
  <c r="AC7490" i="53"/>
  <c r="AC7491" i="53"/>
  <c r="AC7492" i="53"/>
  <c r="AC7493" i="53"/>
  <c r="AC7494" i="53"/>
  <c r="AC7495" i="53"/>
  <c r="AC7496" i="53"/>
  <c r="AC7497" i="53"/>
  <c r="AC7498" i="53"/>
  <c r="AC7499" i="53"/>
  <c r="AC7500" i="53"/>
  <c r="AC7501" i="53"/>
  <c r="AC7502" i="53"/>
  <c r="AC7503" i="53"/>
  <c r="AC7504" i="53"/>
  <c r="AC7505" i="53"/>
  <c r="AC7506" i="53"/>
  <c r="AC7507" i="53"/>
  <c r="AC7508" i="53"/>
  <c r="AC7509" i="53"/>
  <c r="AC7510" i="53"/>
  <c r="AC7511" i="53"/>
  <c r="AC7512" i="53"/>
  <c r="AC7513" i="53"/>
  <c r="AC7514" i="53"/>
  <c r="AC7515" i="53"/>
  <c r="AC7516" i="53"/>
  <c r="AC7517" i="53"/>
  <c r="AC7518" i="53"/>
  <c r="AC7519" i="53"/>
  <c r="AC7520" i="53"/>
  <c r="AC7521" i="53"/>
  <c r="AC7522" i="53"/>
  <c r="AC7523" i="53"/>
  <c r="AC7524" i="53"/>
  <c r="AC7525" i="53"/>
  <c r="AC7526" i="53"/>
  <c r="AC7527" i="53"/>
  <c r="AC7528" i="53"/>
  <c r="AC7529" i="53"/>
  <c r="AC7530" i="53"/>
  <c r="AC7531" i="53"/>
  <c r="AC7532" i="53"/>
  <c r="AC7533" i="53"/>
  <c r="AC7534" i="53"/>
  <c r="AC7535" i="53"/>
  <c r="AC7536" i="53"/>
  <c r="AC7537" i="53"/>
  <c r="AC7538" i="53"/>
  <c r="AC7539" i="53"/>
  <c r="AC7540" i="53"/>
  <c r="AC7541" i="53"/>
  <c r="AC7542" i="53"/>
  <c r="AC7543" i="53"/>
  <c r="AC7544" i="53"/>
  <c r="AC7545" i="53"/>
  <c r="AC7546" i="53"/>
  <c r="AC7547" i="53"/>
  <c r="AC7548" i="53"/>
  <c r="AC7549" i="53"/>
  <c r="AC7550" i="53"/>
  <c r="AC7551" i="53"/>
  <c r="AC7552" i="53"/>
  <c r="AC7553" i="53"/>
  <c r="AC7554" i="53"/>
  <c r="AC7555" i="53"/>
  <c r="AC7556" i="53"/>
  <c r="AC7557" i="53"/>
  <c r="AC7558" i="53"/>
  <c r="AC7559" i="53"/>
  <c r="AC7560" i="53"/>
  <c r="AC7561" i="53"/>
  <c r="AC7562" i="53"/>
  <c r="AC7563" i="53"/>
  <c r="AC7564" i="53"/>
  <c r="AC7565" i="53"/>
  <c r="AC7566" i="53"/>
  <c r="AC7567" i="53"/>
  <c r="AC7568" i="53"/>
  <c r="AC7569" i="53"/>
  <c r="AC7570" i="53"/>
  <c r="AC7571" i="53"/>
  <c r="AC7572" i="53"/>
  <c r="AC7573" i="53"/>
  <c r="AC7574" i="53"/>
  <c r="AC7575" i="53"/>
  <c r="AC7576" i="53"/>
  <c r="AC7577" i="53"/>
  <c r="AC7578" i="53"/>
  <c r="AC7579" i="53"/>
  <c r="AC7580" i="53"/>
  <c r="AC7581" i="53"/>
  <c r="AC7582" i="53"/>
  <c r="AC7583" i="53"/>
  <c r="AC7584" i="53"/>
  <c r="AC7585" i="53"/>
  <c r="AC7586" i="53"/>
  <c r="AC7587" i="53"/>
  <c r="AC7588" i="53"/>
  <c r="AC7589" i="53"/>
  <c r="AC7590" i="53"/>
  <c r="AC7591" i="53"/>
  <c r="AC7592" i="53"/>
  <c r="AC7593" i="53"/>
  <c r="AC7594" i="53"/>
  <c r="AC7595" i="53"/>
  <c r="AC7596" i="53"/>
  <c r="AC7597" i="53"/>
  <c r="AC7598" i="53"/>
  <c r="AC7599" i="53"/>
  <c r="AC7600" i="53"/>
  <c r="AC7601" i="53"/>
  <c r="AC7602" i="53"/>
  <c r="AC7603" i="53"/>
  <c r="AC7604" i="53"/>
  <c r="AC7605" i="53"/>
  <c r="AC7606" i="53"/>
  <c r="AC7607" i="53"/>
  <c r="AC7608" i="53"/>
  <c r="AC7609" i="53"/>
  <c r="AC7610" i="53"/>
  <c r="AC7611" i="53"/>
  <c r="AC7612" i="53"/>
  <c r="AC7613" i="53"/>
  <c r="AC7614" i="53"/>
  <c r="AC7615" i="53"/>
  <c r="AC7616" i="53"/>
  <c r="AC7617" i="53"/>
  <c r="AC7618" i="53"/>
  <c r="AC7619" i="53"/>
  <c r="AC7620" i="53"/>
  <c r="AC7621" i="53"/>
  <c r="AC7622" i="53"/>
  <c r="AC7623" i="53"/>
  <c r="AC7624" i="53"/>
  <c r="AC7625" i="53"/>
  <c r="AC7626" i="53"/>
  <c r="AC7627" i="53"/>
  <c r="AC7628" i="53"/>
  <c r="AC7629" i="53"/>
  <c r="AC7630" i="53"/>
  <c r="AC7631" i="53"/>
  <c r="AC7632" i="53"/>
  <c r="AC7633" i="53"/>
  <c r="AC7634" i="53"/>
  <c r="AC7635" i="53"/>
  <c r="AC7636" i="53"/>
  <c r="AC7637" i="53"/>
  <c r="AC7638" i="53"/>
  <c r="AC7639" i="53"/>
  <c r="AC7640" i="53"/>
  <c r="AC7641" i="53"/>
  <c r="AC7642" i="53"/>
  <c r="AC7643" i="53"/>
  <c r="AC7644" i="53"/>
  <c r="AC7645" i="53"/>
  <c r="AC7646" i="53"/>
  <c r="AC7647" i="53"/>
  <c r="AC7648" i="53"/>
  <c r="AC7649" i="53"/>
  <c r="AC7650" i="53"/>
  <c r="AC7651" i="53"/>
  <c r="AC7652" i="53"/>
  <c r="AC7653" i="53"/>
  <c r="AC7654" i="53"/>
  <c r="AC7655" i="53"/>
  <c r="AC7656" i="53"/>
  <c r="AC7657" i="53"/>
  <c r="AC7658" i="53"/>
  <c r="AC7659" i="53"/>
  <c r="AC7660" i="53"/>
  <c r="AC7661" i="53"/>
  <c r="AC7662" i="53"/>
  <c r="AC7663" i="53"/>
  <c r="AC7664" i="53"/>
  <c r="AC7665" i="53"/>
  <c r="AC7666" i="53"/>
  <c r="AC7667" i="53"/>
  <c r="AC7668" i="53"/>
  <c r="AC7669" i="53"/>
  <c r="AC7670" i="53"/>
  <c r="AC7671" i="53"/>
  <c r="AC7672" i="53"/>
  <c r="AC7673" i="53"/>
  <c r="AC7674" i="53"/>
  <c r="AC7675" i="53"/>
  <c r="AC7676" i="53"/>
  <c r="AC7677" i="53"/>
  <c r="AC7678" i="53"/>
  <c r="AC7679" i="53"/>
  <c r="AC7680" i="53"/>
  <c r="AC7681" i="53"/>
  <c r="AC7682" i="53"/>
  <c r="AC7683" i="53"/>
  <c r="AC7684" i="53"/>
  <c r="AC7685" i="53"/>
  <c r="AC7686" i="53"/>
  <c r="AC7687" i="53"/>
  <c r="AC7688" i="53"/>
  <c r="AC7689" i="53"/>
  <c r="AC7690" i="53"/>
  <c r="AC7691" i="53"/>
  <c r="AC7692" i="53"/>
  <c r="AC7693" i="53"/>
  <c r="AC7694" i="53"/>
  <c r="AC7695" i="53"/>
  <c r="AC7696" i="53"/>
  <c r="AC7697" i="53"/>
  <c r="AC7698" i="53"/>
  <c r="AC7699" i="53"/>
  <c r="AC7700" i="53"/>
  <c r="AC7701" i="53"/>
  <c r="AC7702" i="53"/>
  <c r="AC7703" i="53"/>
  <c r="AC7704" i="53"/>
  <c r="AC7705" i="53"/>
  <c r="AC7706" i="53"/>
  <c r="AC7707" i="53"/>
  <c r="AC7708" i="53"/>
  <c r="AC7709" i="53"/>
  <c r="AC7710" i="53"/>
  <c r="AC7711" i="53"/>
  <c r="AC7712" i="53"/>
  <c r="AC7713" i="53"/>
  <c r="AC7714" i="53"/>
  <c r="AC7715" i="53"/>
  <c r="AC7716" i="53"/>
  <c r="AC7717" i="53"/>
  <c r="AC7718" i="53"/>
  <c r="AC7719" i="53"/>
  <c r="AC7720" i="53"/>
  <c r="AC7721" i="53"/>
  <c r="AC7722" i="53"/>
  <c r="AC7723" i="53"/>
  <c r="AC7724" i="53"/>
  <c r="AC7725" i="53"/>
  <c r="AC7726" i="53"/>
  <c r="AC7727" i="53"/>
  <c r="AC7728" i="53"/>
  <c r="AC7729" i="53"/>
  <c r="AC7730" i="53"/>
  <c r="AC7731" i="53"/>
  <c r="AC7732" i="53"/>
  <c r="AC7733" i="53"/>
  <c r="AC7734" i="53"/>
  <c r="AC7735" i="53"/>
  <c r="AC7736" i="53"/>
  <c r="AC7737" i="53"/>
  <c r="AC7738" i="53"/>
  <c r="AC7739" i="53"/>
  <c r="AC7740" i="53"/>
  <c r="AC7741" i="53"/>
  <c r="AC7742" i="53"/>
  <c r="AC7743" i="53"/>
  <c r="AC7744" i="53"/>
  <c r="AC7745" i="53"/>
  <c r="AC7746" i="53"/>
  <c r="AC7747" i="53"/>
  <c r="AC7748" i="53"/>
  <c r="AC7749" i="53"/>
  <c r="AC7750" i="53"/>
  <c r="AC7751" i="53"/>
  <c r="AC7752" i="53"/>
  <c r="AC7753" i="53"/>
  <c r="AC7754" i="53"/>
  <c r="AC7755" i="53"/>
  <c r="AC7756" i="53"/>
  <c r="AC7757" i="53"/>
  <c r="AC7758" i="53"/>
  <c r="AC7759" i="53"/>
  <c r="AC7760" i="53"/>
  <c r="AC7761" i="53"/>
  <c r="AC7762" i="53"/>
  <c r="AC7763" i="53"/>
  <c r="AC7764" i="53"/>
  <c r="AC7765" i="53"/>
  <c r="AC7766" i="53"/>
  <c r="AC7767" i="53"/>
  <c r="AC7768" i="53"/>
  <c r="AC7769" i="53"/>
  <c r="AC7770" i="53"/>
  <c r="AC7771" i="53"/>
  <c r="AC7772" i="53"/>
  <c r="AC7773" i="53"/>
  <c r="AC7774" i="53"/>
  <c r="AC7775" i="53"/>
  <c r="AC7776" i="53"/>
  <c r="AC7777" i="53"/>
  <c r="AC7778" i="53"/>
  <c r="AC7779" i="53"/>
  <c r="AC7780" i="53"/>
  <c r="AC7781" i="53"/>
  <c r="AC7782" i="53"/>
  <c r="AC7783" i="53"/>
  <c r="AC7784" i="53"/>
  <c r="AC7785" i="53"/>
  <c r="AC7786" i="53"/>
  <c r="AC7787" i="53"/>
  <c r="AC7788" i="53"/>
  <c r="AC7789" i="53"/>
  <c r="AC7790" i="53"/>
  <c r="AC7791" i="53"/>
  <c r="AC7792" i="53"/>
  <c r="AC7793" i="53"/>
  <c r="AC7794" i="53"/>
  <c r="AC7795" i="53"/>
  <c r="AC7796" i="53"/>
  <c r="AC7797" i="53"/>
  <c r="AC7798" i="53"/>
  <c r="AC7799" i="53"/>
  <c r="AC7800" i="53"/>
  <c r="AC7801" i="53"/>
  <c r="AC7802" i="53"/>
  <c r="AC7803" i="53"/>
  <c r="AC7804" i="53"/>
  <c r="AC7805" i="53"/>
  <c r="AC7806" i="53"/>
  <c r="AC7807" i="53"/>
  <c r="AC7808" i="53"/>
  <c r="AC7809" i="53"/>
  <c r="AC7810" i="53"/>
  <c r="AC7811" i="53"/>
  <c r="AC7812" i="53"/>
  <c r="AC7813" i="53"/>
  <c r="AC7814" i="53"/>
  <c r="AC7815" i="53"/>
  <c r="AC7816" i="53"/>
  <c r="AC7817" i="53"/>
  <c r="AC7818" i="53"/>
  <c r="AC7819" i="53"/>
  <c r="AC7820" i="53"/>
  <c r="AC7821" i="53"/>
  <c r="AC7822" i="53"/>
  <c r="AC7823" i="53"/>
  <c r="AC7824" i="53"/>
  <c r="AC7825" i="53"/>
  <c r="AC7826" i="53"/>
  <c r="AC7827" i="53"/>
  <c r="AC7828" i="53"/>
  <c r="AC7829" i="53"/>
  <c r="AC7830" i="53"/>
  <c r="AC7831" i="53"/>
  <c r="AC7832" i="53"/>
  <c r="AC7833" i="53"/>
  <c r="AC7834" i="53"/>
  <c r="AC7835" i="53"/>
  <c r="AC7836" i="53"/>
  <c r="AC7837" i="53"/>
  <c r="AC7838" i="53"/>
  <c r="AC7839" i="53"/>
  <c r="AC7840" i="53"/>
  <c r="AC7841" i="53"/>
  <c r="AC7842" i="53"/>
  <c r="AC7843" i="53"/>
  <c r="AC7844" i="53"/>
  <c r="AC7845" i="53"/>
  <c r="AC7846" i="53"/>
  <c r="AC7847" i="53"/>
  <c r="AC7848" i="53"/>
  <c r="AC7849" i="53"/>
  <c r="AC7850" i="53"/>
  <c r="AC7851" i="53"/>
  <c r="AC7852" i="53"/>
  <c r="AC7853" i="53"/>
  <c r="AC7854" i="53"/>
  <c r="AC7855" i="53"/>
  <c r="AC7856" i="53"/>
  <c r="AC7857" i="53"/>
  <c r="AC7858" i="53"/>
  <c r="AC7859" i="53"/>
  <c r="AC7860" i="53"/>
  <c r="AC7861" i="53"/>
  <c r="AC7862" i="53"/>
  <c r="AC7863" i="53"/>
  <c r="AC7864" i="53"/>
  <c r="AC7865" i="53"/>
  <c r="AC7866" i="53"/>
  <c r="AC7867" i="53"/>
  <c r="AC7868" i="53"/>
  <c r="AC7869" i="53"/>
  <c r="AC7870" i="53"/>
  <c r="AC7871" i="53"/>
  <c r="AC7872" i="53"/>
  <c r="AC7873" i="53"/>
  <c r="AC7874" i="53"/>
  <c r="AC7875" i="53"/>
  <c r="AC7876" i="53"/>
  <c r="AC7877" i="53"/>
  <c r="AC7878" i="53"/>
  <c r="AC7879" i="53"/>
  <c r="AC7880" i="53"/>
  <c r="AC7881" i="53"/>
  <c r="AC7882" i="53"/>
  <c r="AC7883" i="53"/>
  <c r="AC7884" i="53"/>
  <c r="AC7885" i="53"/>
  <c r="AC7886" i="53"/>
  <c r="AC7887" i="53"/>
  <c r="AC7888" i="53"/>
  <c r="AC7889" i="53"/>
  <c r="AC7890" i="53"/>
  <c r="AC7891" i="53"/>
  <c r="AC7892" i="53"/>
  <c r="AC7893" i="53"/>
  <c r="AC7894" i="53"/>
  <c r="AC7895" i="53"/>
  <c r="AC7896" i="53"/>
  <c r="AC7897" i="53"/>
  <c r="AC7898" i="53"/>
  <c r="AC7899" i="53"/>
  <c r="AC7900" i="53"/>
  <c r="AC7901" i="53"/>
  <c r="AC7902" i="53"/>
  <c r="AC7903" i="53"/>
  <c r="AC7904" i="53"/>
  <c r="AC7905" i="53"/>
  <c r="AC7906" i="53"/>
  <c r="AC7907" i="53"/>
  <c r="AC7908" i="53"/>
  <c r="AC7909" i="53"/>
  <c r="AC7910" i="53"/>
  <c r="AC7911" i="53"/>
  <c r="AC7912" i="53"/>
  <c r="AC7913" i="53"/>
  <c r="AC7914" i="53"/>
  <c r="AC7915" i="53"/>
  <c r="AC7916" i="53"/>
  <c r="AC7917" i="53"/>
  <c r="AC7918" i="53"/>
  <c r="AC7919" i="53"/>
  <c r="AC7920" i="53"/>
  <c r="AC7921" i="53"/>
  <c r="AC7922" i="53"/>
  <c r="AC7923" i="53"/>
  <c r="AC7924" i="53"/>
  <c r="AC7925" i="53"/>
  <c r="AC7926" i="53"/>
  <c r="AC7927" i="53"/>
  <c r="AC7928" i="53"/>
  <c r="AC7929" i="53"/>
  <c r="AC7930" i="53"/>
  <c r="AC7931" i="53"/>
  <c r="AC7932" i="53"/>
  <c r="AC7933" i="53"/>
  <c r="AC7934" i="53"/>
  <c r="AC7935" i="53"/>
  <c r="AC7936" i="53"/>
  <c r="AC7937" i="53"/>
  <c r="AC7938" i="53"/>
  <c r="AC7939" i="53"/>
  <c r="AC7940" i="53"/>
  <c r="AC7941" i="53"/>
  <c r="AC7942" i="53"/>
  <c r="AC7943" i="53"/>
  <c r="AC7944" i="53"/>
  <c r="AC7945" i="53"/>
  <c r="AC7946" i="53"/>
  <c r="AC7947" i="53"/>
  <c r="AC7948" i="53"/>
  <c r="AC7949" i="53"/>
  <c r="AC7950" i="53"/>
  <c r="AC7951" i="53"/>
  <c r="AC7952" i="53"/>
  <c r="AC7953" i="53"/>
  <c r="AC7954" i="53"/>
  <c r="AC7955" i="53"/>
  <c r="AC7956" i="53"/>
  <c r="AC7957" i="53"/>
  <c r="AC7958" i="53"/>
  <c r="AC7959" i="53"/>
  <c r="AC7960" i="53"/>
  <c r="AC7961" i="53"/>
  <c r="AC7962" i="53"/>
  <c r="AC7963" i="53"/>
  <c r="AC7964" i="53"/>
  <c r="AC7965" i="53"/>
  <c r="AC7966" i="53"/>
  <c r="AC7967" i="53"/>
  <c r="AC7968" i="53"/>
  <c r="AC7969" i="53"/>
  <c r="AC7970" i="53"/>
  <c r="AC7971" i="53"/>
  <c r="AC7972" i="53"/>
  <c r="AC7973" i="53"/>
  <c r="AC7974" i="53"/>
  <c r="AC7975" i="53"/>
  <c r="AC7976" i="53"/>
  <c r="AC7977" i="53"/>
  <c r="AC7978" i="53"/>
  <c r="AC7979" i="53"/>
  <c r="AC7980" i="53"/>
  <c r="AC7981" i="53"/>
  <c r="AC7982" i="53"/>
  <c r="AC7983" i="53"/>
  <c r="AC7984" i="53"/>
  <c r="AC7985" i="53"/>
  <c r="AC7986" i="53"/>
  <c r="AC7987" i="53"/>
  <c r="AC7988" i="53"/>
  <c r="AC7989" i="53"/>
  <c r="AC7990" i="53"/>
  <c r="AC7991" i="53"/>
  <c r="AC7992" i="53"/>
  <c r="AC7993" i="53"/>
  <c r="AC7994" i="53"/>
  <c r="AC7995" i="53"/>
  <c r="AC7996" i="53"/>
  <c r="AC7997" i="53"/>
  <c r="AC7998" i="53"/>
  <c r="AC7999" i="53"/>
  <c r="AC8000" i="53"/>
  <c r="AC8001" i="53"/>
  <c r="AC8002" i="53"/>
  <c r="AC8003" i="53"/>
  <c r="AC8004" i="53"/>
  <c r="AC8005" i="53"/>
  <c r="AC8006" i="53"/>
  <c r="AC8007" i="53"/>
  <c r="AC8008" i="53"/>
  <c r="AC8009" i="53"/>
  <c r="AC8010" i="53"/>
  <c r="AC8011" i="53"/>
  <c r="AC8012" i="53"/>
  <c r="AC8013" i="53"/>
  <c r="AC8014" i="53"/>
  <c r="AC8015" i="53"/>
  <c r="AC8016" i="53"/>
  <c r="AC8017" i="53"/>
  <c r="AC8018" i="53"/>
  <c r="AC8019" i="53"/>
  <c r="AC8020" i="53"/>
  <c r="AC8021" i="53"/>
  <c r="AC8022" i="53"/>
  <c r="AC8023" i="53"/>
  <c r="AC8024" i="53"/>
  <c r="AC8025" i="53"/>
  <c r="AC8026" i="53"/>
  <c r="AC8027" i="53"/>
  <c r="AC8028" i="53"/>
  <c r="AC8029" i="53"/>
  <c r="AC8030" i="53"/>
  <c r="AC8031" i="53"/>
  <c r="AC8032" i="53"/>
  <c r="AC8033" i="53"/>
  <c r="AC8034" i="53"/>
  <c r="AC8035" i="53"/>
  <c r="AC8036" i="53"/>
  <c r="AC8037" i="53"/>
  <c r="AC8038" i="53"/>
  <c r="AC8039" i="53"/>
  <c r="AC8040" i="53"/>
  <c r="AC8041" i="53"/>
  <c r="AC8042" i="53"/>
  <c r="AC8043" i="53"/>
  <c r="AC8044" i="53"/>
  <c r="AC8045" i="53"/>
  <c r="AC8046" i="53"/>
  <c r="AC8047" i="53"/>
  <c r="AC8048" i="53"/>
  <c r="AC8049" i="53"/>
  <c r="AC8050" i="53"/>
  <c r="AC8051" i="53"/>
  <c r="AC8052" i="53"/>
  <c r="AC8053" i="53"/>
  <c r="AC8054" i="53"/>
  <c r="AC8055" i="53"/>
  <c r="AC8056" i="53"/>
  <c r="AC8057" i="53"/>
  <c r="AC8058" i="53"/>
  <c r="AC8059" i="53"/>
  <c r="AC8060" i="53"/>
  <c r="AC8061" i="53"/>
  <c r="AC8062" i="53"/>
  <c r="AC8063" i="53"/>
  <c r="AC8064" i="53"/>
  <c r="AC8065" i="53"/>
  <c r="AC8066" i="53"/>
  <c r="AC8067" i="53"/>
  <c r="AC8068" i="53"/>
  <c r="AC8069" i="53"/>
  <c r="AC8070" i="53"/>
  <c r="AC8071" i="53"/>
  <c r="AC8072" i="53"/>
  <c r="AC8073" i="53"/>
  <c r="AC8074" i="53"/>
  <c r="AE7074" i="53"/>
  <c r="AD7074" i="53"/>
  <c r="AC7074" i="53"/>
  <c r="AE6063" i="53"/>
  <c r="AD6063" i="53"/>
  <c r="AC6063" i="53"/>
  <c r="AB8085" i="53"/>
  <c r="AB7075" i="53"/>
  <c r="AB7076" i="53" s="1"/>
  <c r="Z84" i="53"/>
  <c r="Z83" i="53"/>
  <c r="Y84" i="53"/>
  <c r="Y83" i="53"/>
  <c r="Y81" i="53" s="1"/>
  <c r="X84" i="53"/>
  <c r="X83" i="53"/>
  <c r="Z74" i="53"/>
  <c r="Z73" i="53"/>
  <c r="Y74" i="53"/>
  <c r="Y71" i="53" s="1"/>
  <c r="Y73" i="53"/>
  <c r="X74" i="53"/>
  <c r="X73" i="53"/>
  <c r="X71" i="53" s="1"/>
  <c r="Z71" i="53"/>
  <c r="Z64" i="53"/>
  <c r="Z63" i="53"/>
  <c r="Y64" i="53"/>
  <c r="Y63" i="53"/>
  <c r="X64" i="53"/>
  <c r="X63" i="53"/>
  <c r="V7075" i="53"/>
  <c r="V7076" i="53"/>
  <c r="V7077" i="53"/>
  <c r="V7078" i="53"/>
  <c r="V7079" i="53"/>
  <c r="V7080" i="53"/>
  <c r="V7081" i="53"/>
  <c r="V7082" i="53"/>
  <c r="V7083" i="53"/>
  <c r="V7084" i="53"/>
  <c r="V7085" i="53"/>
  <c r="V7086" i="53"/>
  <c r="V7087" i="53"/>
  <c r="V7088" i="53"/>
  <c r="V7089" i="53"/>
  <c r="V7090" i="53"/>
  <c r="V7091" i="53"/>
  <c r="V7092" i="53"/>
  <c r="V7093" i="53"/>
  <c r="V7094" i="53"/>
  <c r="V7095" i="53"/>
  <c r="V7096" i="53"/>
  <c r="V7097" i="53"/>
  <c r="V7098" i="53"/>
  <c r="V7099" i="53"/>
  <c r="V7100" i="53"/>
  <c r="V7101" i="53"/>
  <c r="V7102" i="53"/>
  <c r="V7103" i="53"/>
  <c r="V7104" i="53"/>
  <c r="V7105" i="53"/>
  <c r="V7106" i="53"/>
  <c r="V7107" i="53"/>
  <c r="V7108" i="53"/>
  <c r="V7109" i="53"/>
  <c r="V7110" i="53"/>
  <c r="V7111" i="53"/>
  <c r="V7112" i="53"/>
  <c r="V7113" i="53"/>
  <c r="V7114" i="53"/>
  <c r="V7115" i="53"/>
  <c r="V7116" i="53"/>
  <c r="V7117" i="53"/>
  <c r="V7118" i="53"/>
  <c r="V7119" i="53"/>
  <c r="V7120" i="53"/>
  <c r="V7121" i="53"/>
  <c r="V7122" i="53"/>
  <c r="V7123" i="53"/>
  <c r="V7124" i="53"/>
  <c r="V7125" i="53"/>
  <c r="V7126" i="53"/>
  <c r="V7127" i="53"/>
  <c r="V7128" i="53"/>
  <c r="V7129" i="53"/>
  <c r="V7130" i="53"/>
  <c r="V7131" i="53"/>
  <c r="V7132" i="53"/>
  <c r="V7133" i="53"/>
  <c r="V7134" i="53"/>
  <c r="V7135" i="53"/>
  <c r="V7136" i="53"/>
  <c r="V7137" i="53"/>
  <c r="V7138" i="53"/>
  <c r="V7139" i="53"/>
  <c r="V7140" i="53"/>
  <c r="V7141" i="53"/>
  <c r="V7142" i="53"/>
  <c r="V7143" i="53"/>
  <c r="V7144" i="53"/>
  <c r="V7145" i="53"/>
  <c r="V7146" i="53"/>
  <c r="V7147" i="53"/>
  <c r="V7148" i="53"/>
  <c r="V7149" i="53"/>
  <c r="V7150" i="53"/>
  <c r="V7151" i="53"/>
  <c r="V7152" i="53"/>
  <c r="V7153" i="53"/>
  <c r="V7154" i="53"/>
  <c r="V7155" i="53"/>
  <c r="V7156" i="53"/>
  <c r="V7157" i="53"/>
  <c r="V7158" i="53"/>
  <c r="V7159" i="53"/>
  <c r="V7160" i="53"/>
  <c r="V7161" i="53"/>
  <c r="V7162" i="53"/>
  <c r="V7163" i="53"/>
  <c r="V7164" i="53"/>
  <c r="V7165" i="53"/>
  <c r="V7166" i="53"/>
  <c r="V7167" i="53"/>
  <c r="V7168" i="53"/>
  <c r="V7169" i="53"/>
  <c r="V7170" i="53"/>
  <c r="V7171" i="53"/>
  <c r="V7172" i="53"/>
  <c r="V7173" i="53"/>
  <c r="V7174" i="53"/>
  <c r="V7175" i="53"/>
  <c r="V7176" i="53"/>
  <c r="V7177" i="53"/>
  <c r="V7178" i="53"/>
  <c r="V7179" i="53"/>
  <c r="V7180" i="53"/>
  <c r="V7181" i="53"/>
  <c r="V7182" i="53"/>
  <c r="V7183" i="53"/>
  <c r="V7184" i="53"/>
  <c r="V7185" i="53"/>
  <c r="V7186" i="53"/>
  <c r="V7187" i="53"/>
  <c r="V7188" i="53"/>
  <c r="V7189" i="53"/>
  <c r="V7190" i="53"/>
  <c r="V7191" i="53"/>
  <c r="V7192" i="53"/>
  <c r="V7193" i="53"/>
  <c r="V7194" i="53"/>
  <c r="V7195" i="53"/>
  <c r="V7196" i="53"/>
  <c r="V7197" i="53"/>
  <c r="V7198" i="53"/>
  <c r="V7199" i="53"/>
  <c r="V7200" i="53"/>
  <c r="V7201" i="53"/>
  <c r="V7202" i="53"/>
  <c r="V7203" i="53"/>
  <c r="V7204" i="53"/>
  <c r="V7205" i="53"/>
  <c r="V7206" i="53"/>
  <c r="V7207" i="53"/>
  <c r="V7208" i="53"/>
  <c r="V7209" i="53"/>
  <c r="V7210" i="53"/>
  <c r="V7211" i="53"/>
  <c r="V7212" i="53"/>
  <c r="V7213" i="53"/>
  <c r="V7214" i="53"/>
  <c r="V7215" i="53"/>
  <c r="V7216" i="53"/>
  <c r="V7217" i="53"/>
  <c r="V7218" i="53"/>
  <c r="V7219" i="53"/>
  <c r="V7220" i="53"/>
  <c r="V7221" i="53"/>
  <c r="V7222" i="53"/>
  <c r="V7223" i="53"/>
  <c r="V7224" i="53"/>
  <c r="V7225" i="53"/>
  <c r="V7226" i="53"/>
  <c r="V7227" i="53"/>
  <c r="V7228" i="53"/>
  <c r="V7229" i="53"/>
  <c r="V7230" i="53"/>
  <c r="V7231" i="53"/>
  <c r="V7232" i="53"/>
  <c r="V7233" i="53"/>
  <c r="V7234" i="53"/>
  <c r="V7235" i="53"/>
  <c r="V7236" i="53"/>
  <c r="V7237" i="53"/>
  <c r="V7238" i="53"/>
  <c r="V7239" i="53"/>
  <c r="V7240" i="53"/>
  <c r="V7241" i="53"/>
  <c r="V7242" i="53"/>
  <c r="V7243" i="53"/>
  <c r="V7244" i="53"/>
  <c r="V7245" i="53"/>
  <c r="V7246" i="53"/>
  <c r="V7247" i="53"/>
  <c r="V7248" i="53"/>
  <c r="V7249" i="53"/>
  <c r="V7250" i="53"/>
  <c r="V7251" i="53"/>
  <c r="V7252" i="53"/>
  <c r="V7253" i="53"/>
  <c r="V7254" i="53"/>
  <c r="V7255" i="53"/>
  <c r="V7256" i="53"/>
  <c r="V7257" i="53"/>
  <c r="V7258" i="53"/>
  <c r="V7259" i="53"/>
  <c r="V7260" i="53"/>
  <c r="V7261" i="53"/>
  <c r="V7262" i="53"/>
  <c r="V7263" i="53"/>
  <c r="V7264" i="53"/>
  <c r="V7265" i="53"/>
  <c r="V7266" i="53"/>
  <c r="V7267" i="53"/>
  <c r="V7268" i="53"/>
  <c r="V7269" i="53"/>
  <c r="V7270" i="53"/>
  <c r="V7271" i="53"/>
  <c r="V7272" i="53"/>
  <c r="V7273" i="53"/>
  <c r="V7274" i="53"/>
  <c r="V7275" i="53"/>
  <c r="V7276" i="53"/>
  <c r="V7277" i="53"/>
  <c r="V7278" i="53"/>
  <c r="V7279" i="53"/>
  <c r="V7280" i="53"/>
  <c r="V7281" i="53"/>
  <c r="V7282" i="53"/>
  <c r="V7283" i="53"/>
  <c r="V7284" i="53"/>
  <c r="V7285" i="53"/>
  <c r="V7286" i="53"/>
  <c r="V7287" i="53"/>
  <c r="V7288" i="53"/>
  <c r="V7289" i="53"/>
  <c r="V7290" i="53"/>
  <c r="V7291" i="53"/>
  <c r="V7292" i="53"/>
  <c r="V7293" i="53"/>
  <c r="V7294" i="53"/>
  <c r="V7295" i="53"/>
  <c r="V7296" i="53"/>
  <c r="V7297" i="53"/>
  <c r="V7298" i="53"/>
  <c r="V7299" i="53"/>
  <c r="V7300" i="53"/>
  <c r="V7301" i="53"/>
  <c r="V7302" i="53"/>
  <c r="V7303" i="53"/>
  <c r="V7304" i="53"/>
  <c r="V7305" i="53"/>
  <c r="V7306" i="53"/>
  <c r="V7307" i="53"/>
  <c r="V7308" i="53"/>
  <c r="V7309" i="53"/>
  <c r="V7310" i="53"/>
  <c r="V7311" i="53"/>
  <c r="V7312" i="53"/>
  <c r="V7313" i="53"/>
  <c r="V7314" i="53"/>
  <c r="V7315" i="53"/>
  <c r="V7316" i="53"/>
  <c r="V7317" i="53"/>
  <c r="V7318" i="53"/>
  <c r="V7319" i="53"/>
  <c r="V7320" i="53"/>
  <c r="V7321" i="53"/>
  <c r="V7322" i="53"/>
  <c r="V7323" i="53"/>
  <c r="V7324" i="53"/>
  <c r="V7325" i="53"/>
  <c r="V7326" i="53"/>
  <c r="V7327" i="53"/>
  <c r="V7328" i="53"/>
  <c r="V7329" i="53"/>
  <c r="V7330" i="53"/>
  <c r="V7331" i="53"/>
  <c r="V7332" i="53"/>
  <c r="V7333" i="53"/>
  <c r="V7334" i="53"/>
  <c r="V7335" i="53"/>
  <c r="V7336" i="53"/>
  <c r="V7337" i="53"/>
  <c r="V7338" i="53"/>
  <c r="V7339" i="53"/>
  <c r="V7340" i="53"/>
  <c r="V7341" i="53"/>
  <c r="V7342" i="53"/>
  <c r="V7343" i="53"/>
  <c r="V7344" i="53"/>
  <c r="V7345" i="53"/>
  <c r="V7346" i="53"/>
  <c r="V7347" i="53"/>
  <c r="V7348" i="53"/>
  <c r="V7349" i="53"/>
  <c r="V7350" i="53"/>
  <c r="V7351" i="53"/>
  <c r="V7352" i="53"/>
  <c r="V7353" i="53"/>
  <c r="V7354" i="53"/>
  <c r="V7355" i="53"/>
  <c r="V7356" i="53"/>
  <c r="V7357" i="53"/>
  <c r="V7358" i="53"/>
  <c r="V7359" i="53"/>
  <c r="V7360" i="53"/>
  <c r="V7361" i="53"/>
  <c r="V7362" i="53"/>
  <c r="V7363" i="53"/>
  <c r="V7364" i="53"/>
  <c r="V7365" i="53"/>
  <c r="V7366" i="53"/>
  <c r="V7367" i="53"/>
  <c r="V7368" i="53"/>
  <c r="V7369" i="53"/>
  <c r="V7370" i="53"/>
  <c r="V7371" i="53"/>
  <c r="V7372" i="53"/>
  <c r="V7373" i="53"/>
  <c r="V7374" i="53"/>
  <c r="V7375" i="53"/>
  <c r="V7376" i="53"/>
  <c r="V7377" i="53"/>
  <c r="V7378" i="53"/>
  <c r="V7379" i="53"/>
  <c r="V7380" i="53"/>
  <c r="V7381" i="53"/>
  <c r="V7382" i="53"/>
  <c r="V7383" i="53"/>
  <c r="V7384" i="53"/>
  <c r="V7385" i="53"/>
  <c r="V7386" i="53"/>
  <c r="V7387" i="53"/>
  <c r="V7388" i="53"/>
  <c r="V7389" i="53"/>
  <c r="V7390" i="53"/>
  <c r="V7391" i="53"/>
  <c r="V7392" i="53"/>
  <c r="V7393" i="53"/>
  <c r="V7394" i="53"/>
  <c r="V7395" i="53"/>
  <c r="V7396" i="53"/>
  <c r="V7397" i="53"/>
  <c r="V7398" i="53"/>
  <c r="V7399" i="53"/>
  <c r="V7400" i="53"/>
  <c r="V7401" i="53"/>
  <c r="V7402" i="53"/>
  <c r="V7403" i="53"/>
  <c r="V7404" i="53"/>
  <c r="V7405" i="53"/>
  <c r="V7406" i="53"/>
  <c r="V7407" i="53"/>
  <c r="V7408" i="53"/>
  <c r="V7409" i="53"/>
  <c r="V7410" i="53"/>
  <c r="V7411" i="53"/>
  <c r="V7412" i="53"/>
  <c r="V7413" i="53"/>
  <c r="V7414" i="53"/>
  <c r="V7415" i="53"/>
  <c r="V7416" i="53"/>
  <c r="V7417" i="53"/>
  <c r="V7418" i="53"/>
  <c r="V7419" i="53"/>
  <c r="V7420" i="53"/>
  <c r="V7421" i="53"/>
  <c r="V7422" i="53"/>
  <c r="V7423" i="53"/>
  <c r="V7424" i="53"/>
  <c r="V7425" i="53"/>
  <c r="V7426" i="53"/>
  <c r="V7427" i="53"/>
  <c r="V7428" i="53"/>
  <c r="V7429" i="53"/>
  <c r="V7430" i="53"/>
  <c r="V7431" i="53"/>
  <c r="V7432" i="53"/>
  <c r="V7433" i="53"/>
  <c r="V7434" i="53"/>
  <c r="V7435" i="53"/>
  <c r="V7436" i="53"/>
  <c r="V7437" i="53"/>
  <c r="V7438" i="53"/>
  <c r="V7439" i="53"/>
  <c r="V7440" i="53"/>
  <c r="V7441" i="53"/>
  <c r="V7442" i="53"/>
  <c r="V7443" i="53"/>
  <c r="V7444" i="53"/>
  <c r="V7445" i="53"/>
  <c r="V7446" i="53"/>
  <c r="V7447" i="53"/>
  <c r="V7448" i="53"/>
  <c r="V7449" i="53"/>
  <c r="V7450" i="53"/>
  <c r="V7451" i="53"/>
  <c r="V7452" i="53"/>
  <c r="V7453" i="53"/>
  <c r="V7454" i="53"/>
  <c r="V7455" i="53"/>
  <c r="V7456" i="53"/>
  <c r="V7457" i="53"/>
  <c r="V7458" i="53"/>
  <c r="V7459" i="53"/>
  <c r="V7460" i="53"/>
  <c r="V7461" i="53"/>
  <c r="V7462" i="53"/>
  <c r="V7463" i="53"/>
  <c r="V7464" i="53"/>
  <c r="V7465" i="53"/>
  <c r="V7466" i="53"/>
  <c r="V7467" i="53"/>
  <c r="V7468" i="53"/>
  <c r="V7469" i="53"/>
  <c r="V7470" i="53"/>
  <c r="V7471" i="53"/>
  <c r="V7472" i="53"/>
  <c r="V7473" i="53"/>
  <c r="V7474" i="53"/>
  <c r="V7475" i="53"/>
  <c r="V7476" i="53"/>
  <c r="V7477" i="53"/>
  <c r="V7478" i="53"/>
  <c r="V7479" i="53"/>
  <c r="V7480" i="53"/>
  <c r="V7481" i="53"/>
  <c r="V7482" i="53"/>
  <c r="V7483" i="53"/>
  <c r="V7484" i="53"/>
  <c r="V7485" i="53"/>
  <c r="V7486" i="53"/>
  <c r="V7487" i="53"/>
  <c r="V7488" i="53"/>
  <c r="V7489" i="53"/>
  <c r="V7490" i="53"/>
  <c r="V7491" i="53"/>
  <c r="V7492" i="53"/>
  <c r="V7493" i="53"/>
  <c r="V7494" i="53"/>
  <c r="V7495" i="53"/>
  <c r="V7496" i="53"/>
  <c r="V7497" i="53"/>
  <c r="V7498" i="53"/>
  <c r="V7499" i="53"/>
  <c r="V7500" i="53"/>
  <c r="V7501" i="53"/>
  <c r="V7502" i="53"/>
  <c r="V7503" i="53"/>
  <c r="V7504" i="53"/>
  <c r="V7505" i="53"/>
  <c r="V7506" i="53"/>
  <c r="V7507" i="53"/>
  <c r="V7508" i="53"/>
  <c r="V7509" i="53"/>
  <c r="V7510" i="53"/>
  <c r="V7511" i="53"/>
  <c r="V7512" i="53"/>
  <c r="V7513" i="53"/>
  <c r="V7514" i="53"/>
  <c r="V7515" i="53"/>
  <c r="V7516" i="53"/>
  <c r="V7517" i="53"/>
  <c r="V7518" i="53"/>
  <c r="V7519" i="53"/>
  <c r="V7520" i="53"/>
  <c r="V7521" i="53"/>
  <c r="V7522" i="53"/>
  <c r="V7523" i="53"/>
  <c r="V7524" i="53"/>
  <c r="V7525" i="53"/>
  <c r="V7526" i="53"/>
  <c r="V7527" i="53"/>
  <c r="V7528" i="53"/>
  <c r="V7529" i="53"/>
  <c r="V7530" i="53"/>
  <c r="V7531" i="53"/>
  <c r="V7532" i="53"/>
  <c r="V7533" i="53"/>
  <c r="V7534" i="53"/>
  <c r="V7535" i="53"/>
  <c r="V7536" i="53"/>
  <c r="V7537" i="53"/>
  <c r="V7538" i="53"/>
  <c r="V7539" i="53"/>
  <c r="V7540" i="53"/>
  <c r="V7541" i="53"/>
  <c r="V7542" i="53"/>
  <c r="V7543" i="53"/>
  <c r="V7544" i="53"/>
  <c r="V7545" i="53"/>
  <c r="V7546" i="53"/>
  <c r="V7547" i="53"/>
  <c r="V7548" i="53"/>
  <c r="V7549" i="53"/>
  <c r="V7550" i="53"/>
  <c r="V7551" i="53"/>
  <c r="V7552" i="53"/>
  <c r="V7553" i="53"/>
  <c r="V7554" i="53"/>
  <c r="V7555" i="53"/>
  <c r="V7556" i="53"/>
  <c r="V7557" i="53"/>
  <c r="V7558" i="53"/>
  <c r="V7559" i="53"/>
  <c r="V7560" i="53"/>
  <c r="V7561" i="53"/>
  <c r="V7562" i="53"/>
  <c r="V7563" i="53"/>
  <c r="V7564" i="53"/>
  <c r="V7565" i="53"/>
  <c r="V7566" i="53"/>
  <c r="V7567" i="53"/>
  <c r="V7568" i="53"/>
  <c r="V7569" i="53"/>
  <c r="V7570" i="53"/>
  <c r="V7571" i="53"/>
  <c r="V7572" i="53"/>
  <c r="V7573" i="53"/>
  <c r="V7574" i="53"/>
  <c r="V7575" i="53"/>
  <c r="V7576" i="53"/>
  <c r="V7577" i="53"/>
  <c r="V7578" i="53"/>
  <c r="V7579" i="53"/>
  <c r="V7580" i="53"/>
  <c r="V7581" i="53"/>
  <c r="V7582" i="53"/>
  <c r="V7583" i="53"/>
  <c r="V7584" i="53"/>
  <c r="V7585" i="53"/>
  <c r="V7586" i="53"/>
  <c r="V7587" i="53"/>
  <c r="V7588" i="53"/>
  <c r="V7589" i="53"/>
  <c r="V7590" i="53"/>
  <c r="V7591" i="53"/>
  <c r="V7592" i="53"/>
  <c r="V7593" i="53"/>
  <c r="V7594" i="53"/>
  <c r="V7595" i="53"/>
  <c r="V7596" i="53"/>
  <c r="V7597" i="53"/>
  <c r="V7598" i="53"/>
  <c r="V7599" i="53"/>
  <c r="V7600" i="53"/>
  <c r="V7601" i="53"/>
  <c r="V7602" i="53"/>
  <c r="V7603" i="53"/>
  <c r="V7604" i="53"/>
  <c r="V7605" i="53"/>
  <c r="V7606" i="53"/>
  <c r="V7607" i="53"/>
  <c r="V7608" i="53"/>
  <c r="V7609" i="53"/>
  <c r="V7610" i="53"/>
  <c r="V7611" i="53"/>
  <c r="V7612" i="53"/>
  <c r="V7613" i="53"/>
  <c r="V7614" i="53"/>
  <c r="V7615" i="53"/>
  <c r="V7616" i="53"/>
  <c r="V7617" i="53"/>
  <c r="V7618" i="53"/>
  <c r="V7619" i="53"/>
  <c r="V7620" i="53"/>
  <c r="V7621" i="53"/>
  <c r="V7622" i="53"/>
  <c r="V7623" i="53"/>
  <c r="V7624" i="53"/>
  <c r="V7625" i="53"/>
  <c r="V7626" i="53"/>
  <c r="V7627" i="53"/>
  <c r="V7628" i="53"/>
  <c r="V7629" i="53"/>
  <c r="V7630" i="53"/>
  <c r="V7631" i="53"/>
  <c r="V7632" i="53"/>
  <c r="V7633" i="53"/>
  <c r="V7634" i="53"/>
  <c r="V7635" i="53"/>
  <c r="V7636" i="53"/>
  <c r="V7637" i="53"/>
  <c r="V7638" i="53"/>
  <c r="V7639" i="53"/>
  <c r="V7640" i="53"/>
  <c r="V7641" i="53"/>
  <c r="V7642" i="53"/>
  <c r="V7643" i="53"/>
  <c r="V7644" i="53"/>
  <c r="V7645" i="53"/>
  <c r="V7646" i="53"/>
  <c r="V7647" i="53"/>
  <c r="V7648" i="53"/>
  <c r="V7649" i="53"/>
  <c r="V7650" i="53"/>
  <c r="V7651" i="53"/>
  <c r="V7652" i="53"/>
  <c r="V7653" i="53"/>
  <c r="V7654" i="53"/>
  <c r="V7655" i="53"/>
  <c r="V7656" i="53"/>
  <c r="V7657" i="53"/>
  <c r="V7658" i="53"/>
  <c r="V7659" i="53"/>
  <c r="V7660" i="53"/>
  <c r="V7661" i="53"/>
  <c r="V7662" i="53"/>
  <c r="V7663" i="53"/>
  <c r="V7664" i="53"/>
  <c r="V7665" i="53"/>
  <c r="V7666" i="53"/>
  <c r="V7667" i="53"/>
  <c r="V7668" i="53"/>
  <c r="V7669" i="53"/>
  <c r="V7670" i="53"/>
  <c r="V7671" i="53"/>
  <c r="V7672" i="53"/>
  <c r="V7673" i="53"/>
  <c r="V7674" i="53"/>
  <c r="V7675" i="53"/>
  <c r="V7676" i="53"/>
  <c r="V7677" i="53"/>
  <c r="V7678" i="53"/>
  <c r="V7679" i="53"/>
  <c r="V7680" i="53"/>
  <c r="V7681" i="53"/>
  <c r="V7682" i="53"/>
  <c r="V7683" i="53"/>
  <c r="V7684" i="53"/>
  <c r="V7685" i="53"/>
  <c r="V7686" i="53"/>
  <c r="V7687" i="53"/>
  <c r="V7688" i="53"/>
  <c r="V7689" i="53"/>
  <c r="V7690" i="53"/>
  <c r="V7691" i="53"/>
  <c r="V7692" i="53"/>
  <c r="V7693" i="53"/>
  <c r="V7694" i="53"/>
  <c r="V7695" i="53"/>
  <c r="V7696" i="53"/>
  <c r="V7697" i="53"/>
  <c r="V7698" i="53"/>
  <c r="V7699" i="53"/>
  <c r="V7700" i="53"/>
  <c r="V7701" i="53"/>
  <c r="V7702" i="53"/>
  <c r="V7703" i="53"/>
  <c r="V7704" i="53"/>
  <c r="V7705" i="53"/>
  <c r="V7706" i="53"/>
  <c r="V7707" i="53"/>
  <c r="V7708" i="53"/>
  <c r="V7709" i="53"/>
  <c r="V7710" i="53"/>
  <c r="V7711" i="53"/>
  <c r="V7712" i="53"/>
  <c r="V7713" i="53"/>
  <c r="V7714" i="53"/>
  <c r="V7715" i="53"/>
  <c r="V7716" i="53"/>
  <c r="V7717" i="53"/>
  <c r="V7718" i="53"/>
  <c r="V7719" i="53"/>
  <c r="V7720" i="53"/>
  <c r="V7721" i="53"/>
  <c r="V7722" i="53"/>
  <c r="V7723" i="53"/>
  <c r="V7724" i="53"/>
  <c r="V7725" i="53"/>
  <c r="V7726" i="53"/>
  <c r="V7727" i="53"/>
  <c r="V7728" i="53"/>
  <c r="V7729" i="53"/>
  <c r="V7730" i="53"/>
  <c r="V7731" i="53"/>
  <c r="V7732" i="53"/>
  <c r="V7733" i="53"/>
  <c r="V7734" i="53"/>
  <c r="V7735" i="53"/>
  <c r="V7736" i="53"/>
  <c r="V7737" i="53"/>
  <c r="V7738" i="53"/>
  <c r="V7739" i="53"/>
  <c r="V7740" i="53"/>
  <c r="V7741" i="53"/>
  <c r="V7742" i="53"/>
  <c r="V7743" i="53"/>
  <c r="V7744" i="53"/>
  <c r="V7745" i="53"/>
  <c r="V7746" i="53"/>
  <c r="V7747" i="53"/>
  <c r="V7748" i="53"/>
  <c r="V7749" i="53"/>
  <c r="V7750" i="53"/>
  <c r="V7751" i="53"/>
  <c r="V7752" i="53"/>
  <c r="V7753" i="53"/>
  <c r="V7754" i="53"/>
  <c r="V7755" i="53"/>
  <c r="V7756" i="53"/>
  <c r="V7757" i="53"/>
  <c r="V7758" i="53"/>
  <c r="V7759" i="53"/>
  <c r="V7760" i="53"/>
  <c r="V7761" i="53"/>
  <c r="V7762" i="53"/>
  <c r="V7763" i="53"/>
  <c r="V7764" i="53"/>
  <c r="V7765" i="53"/>
  <c r="V7766" i="53"/>
  <c r="V7767" i="53"/>
  <c r="V7768" i="53"/>
  <c r="V7769" i="53"/>
  <c r="V7770" i="53"/>
  <c r="V7771" i="53"/>
  <c r="V7772" i="53"/>
  <c r="V7773" i="53"/>
  <c r="V7774" i="53"/>
  <c r="V7775" i="53"/>
  <c r="V7776" i="53"/>
  <c r="V7777" i="53"/>
  <c r="V7778" i="53"/>
  <c r="V7779" i="53"/>
  <c r="V7780" i="53"/>
  <c r="V7781" i="53"/>
  <c r="V7782" i="53"/>
  <c r="V7783" i="53"/>
  <c r="V7784" i="53"/>
  <c r="V7785" i="53"/>
  <c r="V7786" i="53"/>
  <c r="V7787" i="53"/>
  <c r="V7788" i="53"/>
  <c r="V7789" i="53"/>
  <c r="V7790" i="53"/>
  <c r="V7791" i="53"/>
  <c r="V7792" i="53"/>
  <c r="V7793" i="53"/>
  <c r="V7794" i="53"/>
  <c r="V7795" i="53"/>
  <c r="V7796" i="53"/>
  <c r="V7797" i="53"/>
  <c r="V7798" i="53"/>
  <c r="V7799" i="53"/>
  <c r="V7800" i="53"/>
  <c r="V7801" i="53"/>
  <c r="V7802" i="53"/>
  <c r="V7803" i="53"/>
  <c r="V7804" i="53"/>
  <c r="V7805" i="53"/>
  <c r="V7806" i="53"/>
  <c r="V7807" i="53"/>
  <c r="V7808" i="53"/>
  <c r="V7809" i="53"/>
  <c r="V7810" i="53"/>
  <c r="V7811" i="53"/>
  <c r="V7812" i="53"/>
  <c r="V7813" i="53"/>
  <c r="V7814" i="53"/>
  <c r="V7815" i="53"/>
  <c r="V7816" i="53"/>
  <c r="V7817" i="53"/>
  <c r="V7818" i="53"/>
  <c r="V7819" i="53"/>
  <c r="V7820" i="53"/>
  <c r="V7821" i="53"/>
  <c r="V7822" i="53"/>
  <c r="V7823" i="53"/>
  <c r="V7824" i="53"/>
  <c r="V7825" i="53"/>
  <c r="V7826" i="53"/>
  <c r="V7827" i="53"/>
  <c r="V7828" i="53"/>
  <c r="V7829" i="53"/>
  <c r="V7830" i="53"/>
  <c r="V7831" i="53"/>
  <c r="V7832" i="53"/>
  <c r="V7833" i="53"/>
  <c r="V7834" i="53"/>
  <c r="V7835" i="53"/>
  <c r="V7836" i="53"/>
  <c r="V7837" i="53"/>
  <c r="V7838" i="53"/>
  <c r="V7839" i="53"/>
  <c r="V7840" i="53"/>
  <c r="V7841" i="53"/>
  <c r="V7842" i="53"/>
  <c r="V7843" i="53"/>
  <c r="V7844" i="53"/>
  <c r="V7845" i="53"/>
  <c r="V7846" i="53"/>
  <c r="V7847" i="53"/>
  <c r="V7848" i="53"/>
  <c r="V7849" i="53"/>
  <c r="V7850" i="53"/>
  <c r="V7851" i="53"/>
  <c r="V7852" i="53"/>
  <c r="V7853" i="53"/>
  <c r="V7854" i="53"/>
  <c r="V7855" i="53"/>
  <c r="V7856" i="53"/>
  <c r="V7857" i="53"/>
  <c r="V7858" i="53"/>
  <c r="V7859" i="53"/>
  <c r="V7860" i="53"/>
  <c r="V7861" i="53"/>
  <c r="V7862" i="53"/>
  <c r="V7863" i="53"/>
  <c r="V7864" i="53"/>
  <c r="V7865" i="53"/>
  <c r="V7866" i="53"/>
  <c r="V7867" i="53"/>
  <c r="V7868" i="53"/>
  <c r="V7869" i="53"/>
  <c r="V7870" i="53"/>
  <c r="V7871" i="53"/>
  <c r="V7872" i="53"/>
  <c r="V7873" i="53"/>
  <c r="V7874" i="53"/>
  <c r="V7875" i="53"/>
  <c r="V7876" i="53"/>
  <c r="V7877" i="53"/>
  <c r="V7878" i="53"/>
  <c r="V7879" i="53"/>
  <c r="V7880" i="53"/>
  <c r="V7881" i="53"/>
  <c r="V7882" i="53"/>
  <c r="V7883" i="53"/>
  <c r="V7884" i="53"/>
  <c r="V7885" i="53"/>
  <c r="V7886" i="53"/>
  <c r="V7887" i="53"/>
  <c r="V7888" i="53"/>
  <c r="V7889" i="53"/>
  <c r="V7890" i="53"/>
  <c r="V7891" i="53"/>
  <c r="V7892" i="53"/>
  <c r="V7893" i="53"/>
  <c r="V7894" i="53"/>
  <c r="V7895" i="53"/>
  <c r="V7896" i="53"/>
  <c r="V7897" i="53"/>
  <c r="V7898" i="53"/>
  <c r="V7899" i="53"/>
  <c r="V7900" i="53"/>
  <c r="V7901" i="53"/>
  <c r="V7902" i="53"/>
  <c r="V7903" i="53"/>
  <c r="V7904" i="53"/>
  <c r="V7905" i="53"/>
  <c r="V7906" i="53"/>
  <c r="V7907" i="53"/>
  <c r="V7908" i="53"/>
  <c r="V7909" i="53"/>
  <c r="V7910" i="53"/>
  <c r="V7911" i="53"/>
  <c r="V7912" i="53"/>
  <c r="V7913" i="53"/>
  <c r="V7914" i="53"/>
  <c r="V7915" i="53"/>
  <c r="V7916" i="53"/>
  <c r="V7917" i="53"/>
  <c r="V7918" i="53"/>
  <c r="V7919" i="53"/>
  <c r="V7920" i="53"/>
  <c r="V7921" i="53"/>
  <c r="V7922" i="53"/>
  <c r="V7923" i="53"/>
  <c r="V7924" i="53"/>
  <c r="V7925" i="53"/>
  <c r="V7926" i="53"/>
  <c r="V7927" i="53"/>
  <c r="V7928" i="53"/>
  <c r="V7929" i="53"/>
  <c r="V7930" i="53"/>
  <c r="V7931" i="53"/>
  <c r="V7932" i="53"/>
  <c r="V7933" i="53"/>
  <c r="V7934" i="53"/>
  <c r="V7935" i="53"/>
  <c r="V7936" i="53"/>
  <c r="V7937" i="53"/>
  <c r="V7938" i="53"/>
  <c r="V7939" i="53"/>
  <c r="V7940" i="53"/>
  <c r="V7941" i="53"/>
  <c r="V7942" i="53"/>
  <c r="V7943" i="53"/>
  <c r="V7944" i="53"/>
  <c r="V7945" i="53"/>
  <c r="V7946" i="53"/>
  <c r="V7947" i="53"/>
  <c r="V7948" i="53"/>
  <c r="V7949" i="53"/>
  <c r="V7950" i="53"/>
  <c r="V7951" i="53"/>
  <c r="V7952" i="53"/>
  <c r="V7953" i="53"/>
  <c r="V7954" i="53"/>
  <c r="V7955" i="53"/>
  <c r="V7956" i="53"/>
  <c r="V7957" i="53"/>
  <c r="V7958" i="53"/>
  <c r="V7959" i="53"/>
  <c r="V7960" i="53"/>
  <c r="V7961" i="53"/>
  <c r="V7962" i="53"/>
  <c r="V7963" i="53"/>
  <c r="V7964" i="53"/>
  <c r="V7965" i="53"/>
  <c r="V7966" i="53"/>
  <c r="V7967" i="53"/>
  <c r="V7968" i="53"/>
  <c r="V7969" i="53"/>
  <c r="V7970" i="53"/>
  <c r="V7971" i="53"/>
  <c r="V7972" i="53"/>
  <c r="V7973" i="53"/>
  <c r="V7974" i="53"/>
  <c r="V7975" i="53"/>
  <c r="V7976" i="53"/>
  <c r="V7977" i="53"/>
  <c r="V7978" i="53"/>
  <c r="V7979" i="53"/>
  <c r="V7980" i="53"/>
  <c r="V7981" i="53"/>
  <c r="V7982" i="53"/>
  <c r="V7983" i="53"/>
  <c r="V7984" i="53"/>
  <c r="V7985" i="53"/>
  <c r="V7986" i="53"/>
  <c r="V7987" i="53"/>
  <c r="V7988" i="53"/>
  <c r="V7989" i="53"/>
  <c r="V7990" i="53"/>
  <c r="V7991" i="53"/>
  <c r="V7992" i="53"/>
  <c r="V7993" i="53"/>
  <c r="V7994" i="53"/>
  <c r="V7995" i="53"/>
  <c r="V7996" i="53"/>
  <c r="V7997" i="53"/>
  <c r="V7998" i="53"/>
  <c r="V7999" i="53"/>
  <c r="V8000" i="53"/>
  <c r="V8001" i="53"/>
  <c r="V8002" i="53"/>
  <c r="V8003" i="53"/>
  <c r="V8004" i="53"/>
  <c r="V8005" i="53"/>
  <c r="V8006" i="53"/>
  <c r="V8007" i="53"/>
  <c r="V8008" i="53"/>
  <c r="V8009" i="53"/>
  <c r="V8010" i="53"/>
  <c r="V8011" i="53"/>
  <c r="V8012" i="53"/>
  <c r="V8013" i="53"/>
  <c r="V8014" i="53"/>
  <c r="V8015" i="53"/>
  <c r="V8016" i="53"/>
  <c r="V8017" i="53"/>
  <c r="V8018" i="53"/>
  <c r="V8019" i="53"/>
  <c r="V8020" i="53"/>
  <c r="V8021" i="53"/>
  <c r="V8022" i="53"/>
  <c r="V8023" i="53"/>
  <c r="V8024" i="53"/>
  <c r="V8025" i="53"/>
  <c r="V8026" i="53"/>
  <c r="V8027" i="53"/>
  <c r="V8028" i="53"/>
  <c r="V8029" i="53"/>
  <c r="V8030" i="53"/>
  <c r="V8031" i="53"/>
  <c r="V8032" i="53"/>
  <c r="V8033" i="53"/>
  <c r="V8034" i="53"/>
  <c r="V8035" i="53"/>
  <c r="V8036" i="53"/>
  <c r="V8037" i="53"/>
  <c r="V8038" i="53"/>
  <c r="V8039" i="53"/>
  <c r="V8040" i="53"/>
  <c r="V8041" i="53"/>
  <c r="V8042" i="53"/>
  <c r="V8043" i="53"/>
  <c r="V8044" i="53"/>
  <c r="V8045" i="53"/>
  <c r="V8046" i="53"/>
  <c r="V8047" i="53"/>
  <c r="V8048" i="53"/>
  <c r="V8049" i="53"/>
  <c r="V8050" i="53"/>
  <c r="V8051" i="53"/>
  <c r="V8052" i="53"/>
  <c r="V8053" i="53"/>
  <c r="V8054" i="53"/>
  <c r="V8055" i="53"/>
  <c r="V8056" i="53"/>
  <c r="V8057" i="53"/>
  <c r="V8058" i="53"/>
  <c r="V8059" i="53"/>
  <c r="V8060" i="53"/>
  <c r="V8061" i="53"/>
  <c r="V8062" i="53"/>
  <c r="V8063" i="53"/>
  <c r="V8064" i="53"/>
  <c r="V8065" i="53"/>
  <c r="V8066" i="53"/>
  <c r="V8067" i="53"/>
  <c r="V8068" i="53"/>
  <c r="V8069" i="53"/>
  <c r="V8070" i="53"/>
  <c r="V8071" i="53"/>
  <c r="V8072" i="53"/>
  <c r="V8073" i="53"/>
  <c r="V8074" i="53"/>
  <c r="U7075" i="53"/>
  <c r="U7076" i="53"/>
  <c r="U7077" i="53"/>
  <c r="U7078" i="53"/>
  <c r="U7079" i="53"/>
  <c r="U7080" i="53"/>
  <c r="U7081" i="53"/>
  <c r="U7082" i="53"/>
  <c r="U7083" i="53"/>
  <c r="U7084" i="53"/>
  <c r="U7085" i="53"/>
  <c r="U7086" i="53"/>
  <c r="U7087" i="53"/>
  <c r="U7088" i="53"/>
  <c r="U7089" i="53"/>
  <c r="U7090" i="53"/>
  <c r="U7091" i="53"/>
  <c r="U7092" i="53"/>
  <c r="U7093" i="53"/>
  <c r="U7094" i="53"/>
  <c r="U7095" i="53"/>
  <c r="U7096" i="53"/>
  <c r="U7097" i="53"/>
  <c r="U7098" i="53"/>
  <c r="U7099" i="53"/>
  <c r="U7100" i="53"/>
  <c r="U7101" i="53"/>
  <c r="U7102" i="53"/>
  <c r="U7103" i="53"/>
  <c r="U7104" i="53"/>
  <c r="U7105" i="53"/>
  <c r="U7106" i="53"/>
  <c r="U7107" i="53"/>
  <c r="U7108" i="53"/>
  <c r="U7109" i="53"/>
  <c r="U7110" i="53"/>
  <c r="U7111" i="53"/>
  <c r="U7112" i="53"/>
  <c r="U7113" i="53"/>
  <c r="U7114" i="53"/>
  <c r="U7115" i="53"/>
  <c r="U7116" i="53"/>
  <c r="U7117" i="53"/>
  <c r="U7118" i="53"/>
  <c r="U7119" i="53"/>
  <c r="U7120" i="53"/>
  <c r="U7121" i="53"/>
  <c r="U7122" i="53"/>
  <c r="U7123" i="53"/>
  <c r="U7124" i="53"/>
  <c r="U7125" i="53"/>
  <c r="U7126" i="53"/>
  <c r="U7127" i="53"/>
  <c r="U7128" i="53"/>
  <c r="U7129" i="53"/>
  <c r="U7130" i="53"/>
  <c r="U7131" i="53"/>
  <c r="U7132" i="53"/>
  <c r="U7133" i="53"/>
  <c r="U7134" i="53"/>
  <c r="U7135" i="53"/>
  <c r="U7136" i="53"/>
  <c r="U7137" i="53"/>
  <c r="U7138" i="53"/>
  <c r="U7139" i="53"/>
  <c r="U7140" i="53"/>
  <c r="U7141" i="53"/>
  <c r="U7142" i="53"/>
  <c r="U7143" i="53"/>
  <c r="U7144" i="53"/>
  <c r="U7145" i="53"/>
  <c r="U7146" i="53"/>
  <c r="U7147" i="53"/>
  <c r="U7148" i="53"/>
  <c r="U7149" i="53"/>
  <c r="U7150" i="53"/>
  <c r="U7151" i="53"/>
  <c r="U7152" i="53"/>
  <c r="U7153" i="53"/>
  <c r="U7154" i="53"/>
  <c r="U7155" i="53"/>
  <c r="U7156" i="53"/>
  <c r="U7157" i="53"/>
  <c r="U7158" i="53"/>
  <c r="U7159" i="53"/>
  <c r="U7160" i="53"/>
  <c r="U7161" i="53"/>
  <c r="U7162" i="53"/>
  <c r="U7163" i="53"/>
  <c r="U7164" i="53"/>
  <c r="U7165" i="53"/>
  <c r="U7166" i="53"/>
  <c r="U7167" i="53"/>
  <c r="U7168" i="53"/>
  <c r="U7169" i="53"/>
  <c r="U7170" i="53"/>
  <c r="U7171" i="53"/>
  <c r="U7172" i="53"/>
  <c r="U7173" i="53"/>
  <c r="U7174" i="53"/>
  <c r="U7175" i="53"/>
  <c r="U7176" i="53"/>
  <c r="U7177" i="53"/>
  <c r="U7178" i="53"/>
  <c r="U7179" i="53"/>
  <c r="U7180" i="53"/>
  <c r="U7181" i="53"/>
  <c r="U7182" i="53"/>
  <c r="U7183" i="53"/>
  <c r="U7184" i="53"/>
  <c r="U7185" i="53"/>
  <c r="U7186" i="53"/>
  <c r="U7187" i="53"/>
  <c r="U7188" i="53"/>
  <c r="U7189" i="53"/>
  <c r="U7190" i="53"/>
  <c r="U7191" i="53"/>
  <c r="U7192" i="53"/>
  <c r="U7193" i="53"/>
  <c r="U7194" i="53"/>
  <c r="U7195" i="53"/>
  <c r="U7196" i="53"/>
  <c r="U7197" i="53"/>
  <c r="U7198" i="53"/>
  <c r="U7199" i="53"/>
  <c r="U7200" i="53"/>
  <c r="U7201" i="53"/>
  <c r="U7202" i="53"/>
  <c r="U7203" i="53"/>
  <c r="U7204" i="53"/>
  <c r="U7205" i="53"/>
  <c r="U7206" i="53"/>
  <c r="U7207" i="53"/>
  <c r="U7208" i="53"/>
  <c r="U7209" i="53"/>
  <c r="U7210" i="53"/>
  <c r="U7211" i="53"/>
  <c r="U7212" i="53"/>
  <c r="U7213" i="53"/>
  <c r="U7214" i="53"/>
  <c r="U7215" i="53"/>
  <c r="U7216" i="53"/>
  <c r="U7217" i="53"/>
  <c r="U7218" i="53"/>
  <c r="U7219" i="53"/>
  <c r="U7220" i="53"/>
  <c r="U7221" i="53"/>
  <c r="U7222" i="53"/>
  <c r="U7223" i="53"/>
  <c r="U7224" i="53"/>
  <c r="U7225" i="53"/>
  <c r="U7226" i="53"/>
  <c r="U7227" i="53"/>
  <c r="U7228" i="53"/>
  <c r="U7229" i="53"/>
  <c r="U7230" i="53"/>
  <c r="U7231" i="53"/>
  <c r="U7232" i="53"/>
  <c r="U7233" i="53"/>
  <c r="U7234" i="53"/>
  <c r="U7235" i="53"/>
  <c r="U7236" i="53"/>
  <c r="U7237" i="53"/>
  <c r="U7238" i="53"/>
  <c r="U7239" i="53"/>
  <c r="U7240" i="53"/>
  <c r="U7241" i="53"/>
  <c r="U7242" i="53"/>
  <c r="U7243" i="53"/>
  <c r="U7244" i="53"/>
  <c r="U7245" i="53"/>
  <c r="U7246" i="53"/>
  <c r="U7247" i="53"/>
  <c r="U7248" i="53"/>
  <c r="U7249" i="53"/>
  <c r="U7250" i="53"/>
  <c r="U7251" i="53"/>
  <c r="U7252" i="53"/>
  <c r="U7253" i="53"/>
  <c r="U7254" i="53"/>
  <c r="U7255" i="53"/>
  <c r="U7256" i="53"/>
  <c r="U7257" i="53"/>
  <c r="U7258" i="53"/>
  <c r="U7259" i="53"/>
  <c r="U7260" i="53"/>
  <c r="U7261" i="53"/>
  <c r="U7262" i="53"/>
  <c r="U7263" i="53"/>
  <c r="U7264" i="53"/>
  <c r="U7265" i="53"/>
  <c r="U7266" i="53"/>
  <c r="U7267" i="53"/>
  <c r="U7268" i="53"/>
  <c r="U7269" i="53"/>
  <c r="U7270" i="53"/>
  <c r="U7271" i="53"/>
  <c r="U7272" i="53"/>
  <c r="U7273" i="53"/>
  <c r="U7274" i="53"/>
  <c r="U7275" i="53"/>
  <c r="U7276" i="53"/>
  <c r="U7277" i="53"/>
  <c r="U7278" i="53"/>
  <c r="U7279" i="53"/>
  <c r="U7280" i="53"/>
  <c r="U7281" i="53"/>
  <c r="U7282" i="53"/>
  <c r="U7283" i="53"/>
  <c r="U7284" i="53"/>
  <c r="U7285" i="53"/>
  <c r="U7286" i="53"/>
  <c r="U7287" i="53"/>
  <c r="U7288" i="53"/>
  <c r="U7289" i="53"/>
  <c r="U7290" i="53"/>
  <c r="U7291" i="53"/>
  <c r="U7292" i="53"/>
  <c r="U7293" i="53"/>
  <c r="U7294" i="53"/>
  <c r="U7295" i="53"/>
  <c r="U7296" i="53"/>
  <c r="U7297" i="53"/>
  <c r="U7298" i="53"/>
  <c r="U7299" i="53"/>
  <c r="U7300" i="53"/>
  <c r="U7301" i="53"/>
  <c r="U7302" i="53"/>
  <c r="U7303" i="53"/>
  <c r="U7304" i="53"/>
  <c r="U7305" i="53"/>
  <c r="U7306" i="53"/>
  <c r="U7307" i="53"/>
  <c r="U7308" i="53"/>
  <c r="U7309" i="53"/>
  <c r="U7310" i="53"/>
  <c r="U7311" i="53"/>
  <c r="U7312" i="53"/>
  <c r="U7313" i="53"/>
  <c r="U7314" i="53"/>
  <c r="U7315" i="53"/>
  <c r="U7316" i="53"/>
  <c r="U7317" i="53"/>
  <c r="U7318" i="53"/>
  <c r="U7319" i="53"/>
  <c r="U7320" i="53"/>
  <c r="U7321" i="53"/>
  <c r="U7322" i="53"/>
  <c r="U7323" i="53"/>
  <c r="U7324" i="53"/>
  <c r="U7325" i="53"/>
  <c r="U7326" i="53"/>
  <c r="U7327" i="53"/>
  <c r="U7328" i="53"/>
  <c r="U7329" i="53"/>
  <c r="U7330" i="53"/>
  <c r="U7331" i="53"/>
  <c r="U7332" i="53"/>
  <c r="U7333" i="53"/>
  <c r="U7334" i="53"/>
  <c r="U7335" i="53"/>
  <c r="U7336" i="53"/>
  <c r="U7337" i="53"/>
  <c r="U7338" i="53"/>
  <c r="U7339" i="53"/>
  <c r="U7340" i="53"/>
  <c r="U7341" i="53"/>
  <c r="U7342" i="53"/>
  <c r="U7343" i="53"/>
  <c r="U7344" i="53"/>
  <c r="U7345" i="53"/>
  <c r="U7346" i="53"/>
  <c r="U7347" i="53"/>
  <c r="U7348" i="53"/>
  <c r="U7349" i="53"/>
  <c r="U7350" i="53"/>
  <c r="U7351" i="53"/>
  <c r="U7352" i="53"/>
  <c r="U7353" i="53"/>
  <c r="U7354" i="53"/>
  <c r="U7355" i="53"/>
  <c r="U7356" i="53"/>
  <c r="U7357" i="53"/>
  <c r="U7358" i="53"/>
  <c r="U7359" i="53"/>
  <c r="U7360" i="53"/>
  <c r="U7361" i="53"/>
  <c r="U7362" i="53"/>
  <c r="U7363" i="53"/>
  <c r="U7364" i="53"/>
  <c r="U7365" i="53"/>
  <c r="U7366" i="53"/>
  <c r="U7367" i="53"/>
  <c r="U7368" i="53"/>
  <c r="U7369" i="53"/>
  <c r="U7370" i="53"/>
  <c r="U7371" i="53"/>
  <c r="U7372" i="53"/>
  <c r="U7373" i="53"/>
  <c r="U7374" i="53"/>
  <c r="U7375" i="53"/>
  <c r="U7376" i="53"/>
  <c r="U7377" i="53"/>
  <c r="U7378" i="53"/>
  <c r="U7379" i="53"/>
  <c r="U7380" i="53"/>
  <c r="U7381" i="53"/>
  <c r="U7382" i="53"/>
  <c r="U7383" i="53"/>
  <c r="U7384" i="53"/>
  <c r="U7385" i="53"/>
  <c r="U7386" i="53"/>
  <c r="U7387" i="53"/>
  <c r="U7388" i="53"/>
  <c r="U7389" i="53"/>
  <c r="U7390" i="53"/>
  <c r="U7391" i="53"/>
  <c r="U7392" i="53"/>
  <c r="U7393" i="53"/>
  <c r="U7394" i="53"/>
  <c r="U7395" i="53"/>
  <c r="U7396" i="53"/>
  <c r="U7397" i="53"/>
  <c r="U7398" i="53"/>
  <c r="U7399" i="53"/>
  <c r="U7400" i="53"/>
  <c r="U7401" i="53"/>
  <c r="U7402" i="53"/>
  <c r="U7403" i="53"/>
  <c r="U7404" i="53"/>
  <c r="U7405" i="53"/>
  <c r="U7406" i="53"/>
  <c r="U7407" i="53"/>
  <c r="U7408" i="53"/>
  <c r="U7409" i="53"/>
  <c r="U7410" i="53"/>
  <c r="U7411" i="53"/>
  <c r="U7412" i="53"/>
  <c r="U7413" i="53"/>
  <c r="U7414" i="53"/>
  <c r="U7415" i="53"/>
  <c r="U7416" i="53"/>
  <c r="U7417" i="53"/>
  <c r="U7418" i="53"/>
  <c r="U7419" i="53"/>
  <c r="U7420" i="53"/>
  <c r="U7421" i="53"/>
  <c r="U7422" i="53"/>
  <c r="U7423" i="53"/>
  <c r="U7424" i="53"/>
  <c r="U7425" i="53"/>
  <c r="U7426" i="53"/>
  <c r="U7427" i="53"/>
  <c r="U7428" i="53"/>
  <c r="U7429" i="53"/>
  <c r="U7430" i="53"/>
  <c r="U7431" i="53"/>
  <c r="U7432" i="53"/>
  <c r="U7433" i="53"/>
  <c r="U7434" i="53"/>
  <c r="U7435" i="53"/>
  <c r="U7436" i="53"/>
  <c r="U7437" i="53"/>
  <c r="U7438" i="53"/>
  <c r="U7439" i="53"/>
  <c r="U7440" i="53"/>
  <c r="U7441" i="53"/>
  <c r="U7442" i="53"/>
  <c r="U7443" i="53"/>
  <c r="U7444" i="53"/>
  <c r="U7445" i="53"/>
  <c r="U7446" i="53"/>
  <c r="U7447" i="53"/>
  <c r="U7448" i="53"/>
  <c r="U7449" i="53"/>
  <c r="U7450" i="53"/>
  <c r="U7451" i="53"/>
  <c r="U7452" i="53"/>
  <c r="U7453" i="53"/>
  <c r="U7454" i="53"/>
  <c r="U7455" i="53"/>
  <c r="U7456" i="53"/>
  <c r="U7457" i="53"/>
  <c r="U7458" i="53"/>
  <c r="U7459" i="53"/>
  <c r="U7460" i="53"/>
  <c r="U7461" i="53"/>
  <c r="U7462" i="53"/>
  <c r="U7463" i="53"/>
  <c r="U7464" i="53"/>
  <c r="U7465" i="53"/>
  <c r="U7466" i="53"/>
  <c r="U7467" i="53"/>
  <c r="U7468" i="53"/>
  <c r="U7469" i="53"/>
  <c r="U7470" i="53"/>
  <c r="U7471" i="53"/>
  <c r="U7472" i="53"/>
  <c r="U7473" i="53"/>
  <c r="U7474" i="53"/>
  <c r="U7475" i="53"/>
  <c r="U7476" i="53"/>
  <c r="U7477" i="53"/>
  <c r="U7478" i="53"/>
  <c r="U7479" i="53"/>
  <c r="U7480" i="53"/>
  <c r="U7481" i="53"/>
  <c r="U7482" i="53"/>
  <c r="U7483" i="53"/>
  <c r="U7484" i="53"/>
  <c r="U7485" i="53"/>
  <c r="U7486" i="53"/>
  <c r="U7487" i="53"/>
  <c r="U7488" i="53"/>
  <c r="U7489" i="53"/>
  <c r="U7490" i="53"/>
  <c r="U7491" i="53"/>
  <c r="U7492" i="53"/>
  <c r="U7493" i="53"/>
  <c r="U7494" i="53"/>
  <c r="U7495" i="53"/>
  <c r="U7496" i="53"/>
  <c r="U7497" i="53"/>
  <c r="U7498" i="53"/>
  <c r="U7499" i="53"/>
  <c r="U7500" i="53"/>
  <c r="U7501" i="53"/>
  <c r="U7502" i="53"/>
  <c r="U7503" i="53"/>
  <c r="U7504" i="53"/>
  <c r="U7505" i="53"/>
  <c r="U7506" i="53"/>
  <c r="U7507" i="53"/>
  <c r="U7508" i="53"/>
  <c r="U7509" i="53"/>
  <c r="U7510" i="53"/>
  <c r="U7511" i="53"/>
  <c r="U7512" i="53"/>
  <c r="U7513" i="53"/>
  <c r="U7514" i="53"/>
  <c r="U7515" i="53"/>
  <c r="U7516" i="53"/>
  <c r="U7517" i="53"/>
  <c r="U7518" i="53"/>
  <c r="U7519" i="53"/>
  <c r="U7520" i="53"/>
  <c r="U7521" i="53"/>
  <c r="U7522" i="53"/>
  <c r="U7523" i="53"/>
  <c r="U7524" i="53"/>
  <c r="U7525" i="53"/>
  <c r="U7526" i="53"/>
  <c r="U7527" i="53"/>
  <c r="U7528" i="53"/>
  <c r="U7529" i="53"/>
  <c r="U7530" i="53"/>
  <c r="U7531" i="53"/>
  <c r="U7532" i="53"/>
  <c r="U7533" i="53"/>
  <c r="U7534" i="53"/>
  <c r="U7535" i="53"/>
  <c r="U7536" i="53"/>
  <c r="U7537" i="53"/>
  <c r="U7538" i="53"/>
  <c r="U7539" i="53"/>
  <c r="U7540" i="53"/>
  <c r="U7541" i="53"/>
  <c r="U7542" i="53"/>
  <c r="U7543" i="53"/>
  <c r="U7544" i="53"/>
  <c r="U7545" i="53"/>
  <c r="U7546" i="53"/>
  <c r="U7547" i="53"/>
  <c r="U7548" i="53"/>
  <c r="U7549" i="53"/>
  <c r="U7550" i="53"/>
  <c r="U7551" i="53"/>
  <c r="U7552" i="53"/>
  <c r="U7553" i="53"/>
  <c r="U7554" i="53"/>
  <c r="U7555" i="53"/>
  <c r="U7556" i="53"/>
  <c r="U7557" i="53"/>
  <c r="U7558" i="53"/>
  <c r="U7559" i="53"/>
  <c r="U7560" i="53"/>
  <c r="U7561" i="53"/>
  <c r="U7562" i="53"/>
  <c r="U7563" i="53"/>
  <c r="U7564" i="53"/>
  <c r="U7565" i="53"/>
  <c r="U7566" i="53"/>
  <c r="U7567" i="53"/>
  <c r="U7568" i="53"/>
  <c r="U7569" i="53"/>
  <c r="U7570" i="53"/>
  <c r="U7571" i="53"/>
  <c r="U7572" i="53"/>
  <c r="U7573" i="53"/>
  <c r="U7574" i="53"/>
  <c r="U7575" i="53"/>
  <c r="U7576" i="53"/>
  <c r="U7577" i="53"/>
  <c r="U7578" i="53"/>
  <c r="U7579" i="53"/>
  <c r="U7580" i="53"/>
  <c r="U7581" i="53"/>
  <c r="U7582" i="53"/>
  <c r="U7583" i="53"/>
  <c r="U7584" i="53"/>
  <c r="U7585" i="53"/>
  <c r="U7586" i="53"/>
  <c r="U7587" i="53"/>
  <c r="U7588" i="53"/>
  <c r="U7589" i="53"/>
  <c r="U7590" i="53"/>
  <c r="U7591" i="53"/>
  <c r="U7592" i="53"/>
  <c r="U7593" i="53"/>
  <c r="U7594" i="53"/>
  <c r="U7595" i="53"/>
  <c r="U7596" i="53"/>
  <c r="U7597" i="53"/>
  <c r="U7598" i="53"/>
  <c r="U7599" i="53"/>
  <c r="U7600" i="53"/>
  <c r="U7601" i="53"/>
  <c r="U7602" i="53"/>
  <c r="U7603" i="53"/>
  <c r="U7604" i="53"/>
  <c r="U7605" i="53"/>
  <c r="U7606" i="53"/>
  <c r="U7607" i="53"/>
  <c r="U7608" i="53"/>
  <c r="U7609" i="53"/>
  <c r="U7610" i="53"/>
  <c r="U7611" i="53"/>
  <c r="U7612" i="53"/>
  <c r="U7613" i="53"/>
  <c r="U7614" i="53"/>
  <c r="U7615" i="53"/>
  <c r="U7616" i="53"/>
  <c r="U7617" i="53"/>
  <c r="U7618" i="53"/>
  <c r="U7619" i="53"/>
  <c r="U7620" i="53"/>
  <c r="U7621" i="53"/>
  <c r="U7622" i="53"/>
  <c r="U7623" i="53"/>
  <c r="U7624" i="53"/>
  <c r="U7625" i="53"/>
  <c r="U7626" i="53"/>
  <c r="U7627" i="53"/>
  <c r="U7628" i="53"/>
  <c r="U7629" i="53"/>
  <c r="U7630" i="53"/>
  <c r="U7631" i="53"/>
  <c r="U7632" i="53"/>
  <c r="U7633" i="53"/>
  <c r="U7634" i="53"/>
  <c r="U7635" i="53"/>
  <c r="U7636" i="53"/>
  <c r="U7637" i="53"/>
  <c r="U7638" i="53"/>
  <c r="U7639" i="53"/>
  <c r="U7640" i="53"/>
  <c r="U7641" i="53"/>
  <c r="U7642" i="53"/>
  <c r="U7643" i="53"/>
  <c r="U7644" i="53"/>
  <c r="U7645" i="53"/>
  <c r="U7646" i="53"/>
  <c r="U7647" i="53"/>
  <c r="U7648" i="53"/>
  <c r="U7649" i="53"/>
  <c r="U7650" i="53"/>
  <c r="U7651" i="53"/>
  <c r="U7652" i="53"/>
  <c r="U7653" i="53"/>
  <c r="U7654" i="53"/>
  <c r="U7655" i="53"/>
  <c r="U7656" i="53"/>
  <c r="U7657" i="53"/>
  <c r="U7658" i="53"/>
  <c r="U7659" i="53"/>
  <c r="U7660" i="53"/>
  <c r="U7661" i="53"/>
  <c r="U7662" i="53"/>
  <c r="U7663" i="53"/>
  <c r="U7664" i="53"/>
  <c r="U7665" i="53"/>
  <c r="U7666" i="53"/>
  <c r="U7667" i="53"/>
  <c r="U7668" i="53"/>
  <c r="U7669" i="53"/>
  <c r="U7670" i="53"/>
  <c r="U7671" i="53"/>
  <c r="U7672" i="53"/>
  <c r="U7673" i="53"/>
  <c r="U7674" i="53"/>
  <c r="U7675" i="53"/>
  <c r="U7676" i="53"/>
  <c r="U7677" i="53"/>
  <c r="U7678" i="53"/>
  <c r="U7679" i="53"/>
  <c r="U7680" i="53"/>
  <c r="U7681" i="53"/>
  <c r="U7682" i="53"/>
  <c r="U7683" i="53"/>
  <c r="U7684" i="53"/>
  <c r="U7685" i="53"/>
  <c r="U7686" i="53"/>
  <c r="U7687" i="53"/>
  <c r="U7688" i="53"/>
  <c r="U7689" i="53"/>
  <c r="U7690" i="53"/>
  <c r="U7691" i="53"/>
  <c r="U7692" i="53"/>
  <c r="U7693" i="53"/>
  <c r="U7694" i="53"/>
  <c r="U7695" i="53"/>
  <c r="U7696" i="53"/>
  <c r="U7697" i="53"/>
  <c r="U7698" i="53"/>
  <c r="U7699" i="53"/>
  <c r="U7700" i="53"/>
  <c r="U7701" i="53"/>
  <c r="U7702" i="53"/>
  <c r="U7703" i="53"/>
  <c r="U7704" i="53"/>
  <c r="U7705" i="53"/>
  <c r="U7706" i="53"/>
  <c r="U7707" i="53"/>
  <c r="U7708" i="53"/>
  <c r="U7709" i="53"/>
  <c r="U7710" i="53"/>
  <c r="U7711" i="53"/>
  <c r="U7712" i="53"/>
  <c r="U7713" i="53"/>
  <c r="U7714" i="53"/>
  <c r="U7715" i="53"/>
  <c r="U7716" i="53"/>
  <c r="U7717" i="53"/>
  <c r="U7718" i="53"/>
  <c r="U7719" i="53"/>
  <c r="U7720" i="53"/>
  <c r="U7721" i="53"/>
  <c r="U7722" i="53"/>
  <c r="U7723" i="53"/>
  <c r="U7724" i="53"/>
  <c r="U7725" i="53"/>
  <c r="U7726" i="53"/>
  <c r="U7727" i="53"/>
  <c r="U7728" i="53"/>
  <c r="U7729" i="53"/>
  <c r="U7730" i="53"/>
  <c r="U7731" i="53"/>
  <c r="U7732" i="53"/>
  <c r="U7733" i="53"/>
  <c r="U7734" i="53"/>
  <c r="U7735" i="53"/>
  <c r="U7736" i="53"/>
  <c r="U7737" i="53"/>
  <c r="U7738" i="53"/>
  <c r="U7739" i="53"/>
  <c r="U7740" i="53"/>
  <c r="U7741" i="53"/>
  <c r="U7742" i="53"/>
  <c r="U7743" i="53"/>
  <c r="U7744" i="53"/>
  <c r="U7745" i="53"/>
  <c r="U7746" i="53"/>
  <c r="U7747" i="53"/>
  <c r="U7748" i="53"/>
  <c r="U7749" i="53"/>
  <c r="U7750" i="53"/>
  <c r="U7751" i="53"/>
  <c r="U7752" i="53"/>
  <c r="U7753" i="53"/>
  <c r="U7754" i="53"/>
  <c r="U7755" i="53"/>
  <c r="U7756" i="53"/>
  <c r="U7757" i="53"/>
  <c r="U7758" i="53"/>
  <c r="U7759" i="53"/>
  <c r="U7760" i="53"/>
  <c r="U7761" i="53"/>
  <c r="U7762" i="53"/>
  <c r="U7763" i="53"/>
  <c r="U7764" i="53"/>
  <c r="U7765" i="53"/>
  <c r="U7766" i="53"/>
  <c r="U7767" i="53"/>
  <c r="U7768" i="53"/>
  <c r="U7769" i="53"/>
  <c r="U7770" i="53"/>
  <c r="U7771" i="53"/>
  <c r="U7772" i="53"/>
  <c r="U7773" i="53"/>
  <c r="U7774" i="53"/>
  <c r="U7775" i="53"/>
  <c r="U7776" i="53"/>
  <c r="U7777" i="53"/>
  <c r="U7778" i="53"/>
  <c r="U7779" i="53"/>
  <c r="U7780" i="53"/>
  <c r="U7781" i="53"/>
  <c r="U7782" i="53"/>
  <c r="U7783" i="53"/>
  <c r="U7784" i="53"/>
  <c r="U7785" i="53"/>
  <c r="U7786" i="53"/>
  <c r="U7787" i="53"/>
  <c r="U7788" i="53"/>
  <c r="U7789" i="53"/>
  <c r="U7790" i="53"/>
  <c r="U7791" i="53"/>
  <c r="U7792" i="53"/>
  <c r="U7793" i="53"/>
  <c r="U7794" i="53"/>
  <c r="U7795" i="53"/>
  <c r="U7796" i="53"/>
  <c r="U7797" i="53"/>
  <c r="U7798" i="53"/>
  <c r="U7799" i="53"/>
  <c r="U7800" i="53"/>
  <c r="U7801" i="53"/>
  <c r="U7802" i="53"/>
  <c r="U7803" i="53"/>
  <c r="U7804" i="53"/>
  <c r="U7805" i="53"/>
  <c r="U7806" i="53"/>
  <c r="U7807" i="53"/>
  <c r="U7808" i="53"/>
  <c r="U7809" i="53"/>
  <c r="U7810" i="53"/>
  <c r="U7811" i="53"/>
  <c r="U7812" i="53"/>
  <c r="U7813" i="53"/>
  <c r="U7814" i="53"/>
  <c r="U7815" i="53"/>
  <c r="U7816" i="53"/>
  <c r="U7817" i="53"/>
  <c r="U7818" i="53"/>
  <c r="U7819" i="53"/>
  <c r="U7820" i="53"/>
  <c r="U7821" i="53"/>
  <c r="U7822" i="53"/>
  <c r="U7823" i="53"/>
  <c r="U7824" i="53"/>
  <c r="U7825" i="53"/>
  <c r="U7826" i="53"/>
  <c r="U7827" i="53"/>
  <c r="U7828" i="53"/>
  <c r="U7829" i="53"/>
  <c r="U7830" i="53"/>
  <c r="U7831" i="53"/>
  <c r="U7832" i="53"/>
  <c r="U7833" i="53"/>
  <c r="U7834" i="53"/>
  <c r="U7835" i="53"/>
  <c r="U7836" i="53"/>
  <c r="U7837" i="53"/>
  <c r="U7838" i="53"/>
  <c r="U7839" i="53"/>
  <c r="U7840" i="53"/>
  <c r="U7841" i="53"/>
  <c r="U7842" i="53"/>
  <c r="U7843" i="53"/>
  <c r="U7844" i="53"/>
  <c r="U7845" i="53"/>
  <c r="U7846" i="53"/>
  <c r="U7847" i="53"/>
  <c r="U7848" i="53"/>
  <c r="U7849" i="53"/>
  <c r="U7850" i="53"/>
  <c r="U7851" i="53"/>
  <c r="U7852" i="53"/>
  <c r="U7853" i="53"/>
  <c r="U7854" i="53"/>
  <c r="U7855" i="53"/>
  <c r="U7856" i="53"/>
  <c r="U7857" i="53"/>
  <c r="U7858" i="53"/>
  <c r="U7859" i="53"/>
  <c r="U7860" i="53"/>
  <c r="U7861" i="53"/>
  <c r="U7862" i="53"/>
  <c r="U7863" i="53"/>
  <c r="U7864" i="53"/>
  <c r="U7865" i="53"/>
  <c r="U7866" i="53"/>
  <c r="U7867" i="53"/>
  <c r="U7868" i="53"/>
  <c r="U7869" i="53"/>
  <c r="U7870" i="53"/>
  <c r="U7871" i="53"/>
  <c r="U7872" i="53"/>
  <c r="U7873" i="53"/>
  <c r="U7874" i="53"/>
  <c r="U7875" i="53"/>
  <c r="U7876" i="53"/>
  <c r="U7877" i="53"/>
  <c r="U7878" i="53"/>
  <c r="U7879" i="53"/>
  <c r="U7880" i="53"/>
  <c r="U7881" i="53"/>
  <c r="U7882" i="53"/>
  <c r="U7883" i="53"/>
  <c r="U7884" i="53"/>
  <c r="U7885" i="53"/>
  <c r="U7886" i="53"/>
  <c r="U7887" i="53"/>
  <c r="U7888" i="53"/>
  <c r="U7889" i="53"/>
  <c r="U7890" i="53"/>
  <c r="U7891" i="53"/>
  <c r="U7892" i="53"/>
  <c r="U7893" i="53"/>
  <c r="U7894" i="53"/>
  <c r="U7895" i="53"/>
  <c r="U7896" i="53"/>
  <c r="U7897" i="53"/>
  <c r="U7898" i="53"/>
  <c r="U7899" i="53"/>
  <c r="U7900" i="53"/>
  <c r="U7901" i="53"/>
  <c r="U7902" i="53"/>
  <c r="U7903" i="53"/>
  <c r="U7904" i="53"/>
  <c r="U7905" i="53"/>
  <c r="U7906" i="53"/>
  <c r="U7907" i="53"/>
  <c r="U7908" i="53"/>
  <c r="U7909" i="53"/>
  <c r="U7910" i="53"/>
  <c r="U7911" i="53"/>
  <c r="U7912" i="53"/>
  <c r="U7913" i="53"/>
  <c r="U7914" i="53"/>
  <c r="U7915" i="53"/>
  <c r="U7916" i="53"/>
  <c r="U7917" i="53"/>
  <c r="U7918" i="53"/>
  <c r="U7919" i="53"/>
  <c r="U7920" i="53"/>
  <c r="U7921" i="53"/>
  <c r="U7922" i="53"/>
  <c r="U7923" i="53"/>
  <c r="U7924" i="53"/>
  <c r="U7925" i="53"/>
  <c r="U7926" i="53"/>
  <c r="U7927" i="53"/>
  <c r="U7928" i="53"/>
  <c r="U7929" i="53"/>
  <c r="U7930" i="53"/>
  <c r="U7931" i="53"/>
  <c r="U7932" i="53"/>
  <c r="U7933" i="53"/>
  <c r="U7934" i="53"/>
  <c r="U7935" i="53"/>
  <c r="U7936" i="53"/>
  <c r="U7937" i="53"/>
  <c r="U7938" i="53"/>
  <c r="U7939" i="53"/>
  <c r="U7940" i="53"/>
  <c r="U7941" i="53"/>
  <c r="U7942" i="53"/>
  <c r="U7943" i="53"/>
  <c r="U7944" i="53"/>
  <c r="U7945" i="53"/>
  <c r="U7946" i="53"/>
  <c r="U7947" i="53"/>
  <c r="U7948" i="53"/>
  <c r="U7949" i="53"/>
  <c r="U7950" i="53"/>
  <c r="U7951" i="53"/>
  <c r="U7952" i="53"/>
  <c r="U7953" i="53"/>
  <c r="U7954" i="53"/>
  <c r="U7955" i="53"/>
  <c r="U7956" i="53"/>
  <c r="U7957" i="53"/>
  <c r="U7958" i="53"/>
  <c r="U7959" i="53"/>
  <c r="U7960" i="53"/>
  <c r="U7961" i="53"/>
  <c r="U7962" i="53"/>
  <c r="U7963" i="53"/>
  <c r="U7964" i="53"/>
  <c r="U7965" i="53"/>
  <c r="U7966" i="53"/>
  <c r="U7967" i="53"/>
  <c r="U7968" i="53"/>
  <c r="U7969" i="53"/>
  <c r="U7970" i="53"/>
  <c r="U7971" i="53"/>
  <c r="U7972" i="53"/>
  <c r="U7973" i="53"/>
  <c r="U7974" i="53"/>
  <c r="U7975" i="53"/>
  <c r="U7976" i="53"/>
  <c r="U7977" i="53"/>
  <c r="U7978" i="53"/>
  <c r="U7979" i="53"/>
  <c r="U7980" i="53"/>
  <c r="U7981" i="53"/>
  <c r="U7982" i="53"/>
  <c r="U7983" i="53"/>
  <c r="U7984" i="53"/>
  <c r="U7985" i="53"/>
  <c r="U7986" i="53"/>
  <c r="U7987" i="53"/>
  <c r="U7988" i="53"/>
  <c r="U7989" i="53"/>
  <c r="U7990" i="53"/>
  <c r="U7991" i="53"/>
  <c r="U7992" i="53"/>
  <c r="U7993" i="53"/>
  <c r="U7994" i="53"/>
  <c r="U7995" i="53"/>
  <c r="U7996" i="53"/>
  <c r="U7997" i="53"/>
  <c r="U7998" i="53"/>
  <c r="U7999" i="53"/>
  <c r="U8000" i="53"/>
  <c r="U8001" i="53"/>
  <c r="U8002" i="53"/>
  <c r="U8003" i="53"/>
  <c r="U8004" i="53"/>
  <c r="U8005" i="53"/>
  <c r="U8006" i="53"/>
  <c r="U8007" i="53"/>
  <c r="U8008" i="53"/>
  <c r="U8009" i="53"/>
  <c r="U8010" i="53"/>
  <c r="U8011" i="53"/>
  <c r="U8012" i="53"/>
  <c r="U8013" i="53"/>
  <c r="U8014" i="53"/>
  <c r="U8015" i="53"/>
  <c r="U8016" i="53"/>
  <c r="U8017" i="53"/>
  <c r="U8018" i="53"/>
  <c r="U8019" i="53"/>
  <c r="U8020" i="53"/>
  <c r="U8021" i="53"/>
  <c r="U8022" i="53"/>
  <c r="U8023" i="53"/>
  <c r="U8024" i="53"/>
  <c r="U8025" i="53"/>
  <c r="U8026" i="53"/>
  <c r="U8027" i="53"/>
  <c r="U8028" i="53"/>
  <c r="U8029" i="53"/>
  <c r="U8030" i="53"/>
  <c r="U8031" i="53"/>
  <c r="U8032" i="53"/>
  <c r="U8033" i="53"/>
  <c r="U8034" i="53"/>
  <c r="U8035" i="53"/>
  <c r="U8036" i="53"/>
  <c r="U8037" i="53"/>
  <c r="U8038" i="53"/>
  <c r="U8039" i="53"/>
  <c r="U8040" i="53"/>
  <c r="U8041" i="53"/>
  <c r="U8042" i="53"/>
  <c r="U8043" i="53"/>
  <c r="U8044" i="53"/>
  <c r="U8045" i="53"/>
  <c r="U8046" i="53"/>
  <c r="U8047" i="53"/>
  <c r="U8048" i="53"/>
  <c r="U8049" i="53"/>
  <c r="U8050" i="53"/>
  <c r="U8051" i="53"/>
  <c r="U8052" i="53"/>
  <c r="U8053" i="53"/>
  <c r="U8054" i="53"/>
  <c r="U8055" i="53"/>
  <c r="U8056" i="53"/>
  <c r="U8057" i="53"/>
  <c r="U8058" i="53"/>
  <c r="U8059" i="53"/>
  <c r="U8060" i="53"/>
  <c r="U8061" i="53"/>
  <c r="U8062" i="53"/>
  <c r="U8063" i="53"/>
  <c r="U8064" i="53"/>
  <c r="U8065" i="53"/>
  <c r="U8066" i="53"/>
  <c r="U8067" i="53"/>
  <c r="U8068" i="53"/>
  <c r="U8069" i="53"/>
  <c r="U8070" i="53"/>
  <c r="U8071" i="53"/>
  <c r="U8072" i="53"/>
  <c r="U8073" i="53"/>
  <c r="U8074" i="53"/>
  <c r="T7075" i="53"/>
  <c r="T7076" i="53"/>
  <c r="T7077" i="53"/>
  <c r="T7078" i="53"/>
  <c r="T7079" i="53"/>
  <c r="T7080" i="53"/>
  <c r="T7081" i="53"/>
  <c r="T7082" i="53"/>
  <c r="T7083" i="53"/>
  <c r="T7084" i="53"/>
  <c r="T7085" i="53"/>
  <c r="T7086" i="53"/>
  <c r="T7087" i="53"/>
  <c r="T7088" i="53"/>
  <c r="T7089" i="53"/>
  <c r="T7090" i="53"/>
  <c r="T7091" i="53"/>
  <c r="T7092" i="53"/>
  <c r="T7093" i="53"/>
  <c r="T7094" i="53"/>
  <c r="T7095" i="53"/>
  <c r="T7096" i="53"/>
  <c r="T7097" i="53"/>
  <c r="T7098" i="53"/>
  <c r="T7099" i="53"/>
  <c r="T7100" i="53"/>
  <c r="T7101" i="53"/>
  <c r="T7102" i="53"/>
  <c r="T7103" i="53"/>
  <c r="T7104" i="53"/>
  <c r="T7105" i="53"/>
  <c r="T7106" i="53"/>
  <c r="T7107" i="53"/>
  <c r="T7108" i="53"/>
  <c r="T7109" i="53"/>
  <c r="T7110" i="53"/>
  <c r="T7111" i="53"/>
  <c r="T7112" i="53"/>
  <c r="T7113" i="53"/>
  <c r="T7114" i="53"/>
  <c r="T7115" i="53"/>
  <c r="T7116" i="53"/>
  <c r="T7117" i="53"/>
  <c r="T7118" i="53"/>
  <c r="T7119" i="53"/>
  <c r="T7120" i="53"/>
  <c r="T7121" i="53"/>
  <c r="T7122" i="53"/>
  <c r="T7123" i="53"/>
  <c r="T7124" i="53"/>
  <c r="T7125" i="53"/>
  <c r="T7126" i="53"/>
  <c r="T7127" i="53"/>
  <c r="T7128" i="53"/>
  <c r="T7129" i="53"/>
  <c r="T7130" i="53"/>
  <c r="T7131" i="53"/>
  <c r="T7132" i="53"/>
  <c r="T7133" i="53"/>
  <c r="T7134" i="53"/>
  <c r="T7135" i="53"/>
  <c r="T7136" i="53"/>
  <c r="T7137" i="53"/>
  <c r="T7138" i="53"/>
  <c r="T7139" i="53"/>
  <c r="T7140" i="53"/>
  <c r="T7141" i="53"/>
  <c r="T7142" i="53"/>
  <c r="T7143" i="53"/>
  <c r="T7144" i="53"/>
  <c r="T7145" i="53"/>
  <c r="T7146" i="53"/>
  <c r="T7147" i="53"/>
  <c r="T7148" i="53"/>
  <c r="T7149" i="53"/>
  <c r="T7150" i="53"/>
  <c r="T7151" i="53"/>
  <c r="T7152" i="53"/>
  <c r="T7153" i="53"/>
  <c r="T7154" i="53"/>
  <c r="T7155" i="53"/>
  <c r="T7156" i="53"/>
  <c r="T7157" i="53"/>
  <c r="T7158" i="53"/>
  <c r="T7159" i="53"/>
  <c r="T7160" i="53"/>
  <c r="T7161" i="53"/>
  <c r="T7162" i="53"/>
  <c r="T7163" i="53"/>
  <c r="T7164" i="53"/>
  <c r="T7165" i="53"/>
  <c r="T7166" i="53"/>
  <c r="T7167" i="53"/>
  <c r="T7168" i="53"/>
  <c r="T7169" i="53"/>
  <c r="T7170" i="53"/>
  <c r="T7171" i="53"/>
  <c r="T7172" i="53"/>
  <c r="T7173" i="53"/>
  <c r="T7174" i="53"/>
  <c r="T7175" i="53"/>
  <c r="T7176" i="53"/>
  <c r="T7177" i="53"/>
  <c r="T7178" i="53"/>
  <c r="T7179" i="53"/>
  <c r="T7180" i="53"/>
  <c r="T7181" i="53"/>
  <c r="T7182" i="53"/>
  <c r="T7183" i="53"/>
  <c r="T7184" i="53"/>
  <c r="T7185" i="53"/>
  <c r="T7186" i="53"/>
  <c r="T7187" i="53"/>
  <c r="T7188" i="53"/>
  <c r="T7189" i="53"/>
  <c r="T7190" i="53"/>
  <c r="T7191" i="53"/>
  <c r="T7192" i="53"/>
  <c r="T7193" i="53"/>
  <c r="T7194" i="53"/>
  <c r="T7195" i="53"/>
  <c r="T7196" i="53"/>
  <c r="T7197" i="53"/>
  <c r="T7198" i="53"/>
  <c r="T7199" i="53"/>
  <c r="T7200" i="53"/>
  <c r="T7201" i="53"/>
  <c r="T7202" i="53"/>
  <c r="T7203" i="53"/>
  <c r="T7204" i="53"/>
  <c r="T7205" i="53"/>
  <c r="T7206" i="53"/>
  <c r="T7207" i="53"/>
  <c r="T7208" i="53"/>
  <c r="T7209" i="53"/>
  <c r="T7210" i="53"/>
  <c r="T7211" i="53"/>
  <c r="T7212" i="53"/>
  <c r="T7213" i="53"/>
  <c r="T7214" i="53"/>
  <c r="T7215" i="53"/>
  <c r="T7216" i="53"/>
  <c r="T7217" i="53"/>
  <c r="T7218" i="53"/>
  <c r="T7219" i="53"/>
  <c r="T7220" i="53"/>
  <c r="T7221" i="53"/>
  <c r="T7222" i="53"/>
  <c r="T7223" i="53"/>
  <c r="T7224" i="53"/>
  <c r="T7225" i="53"/>
  <c r="T7226" i="53"/>
  <c r="T7227" i="53"/>
  <c r="T7228" i="53"/>
  <c r="T7229" i="53"/>
  <c r="T7230" i="53"/>
  <c r="T7231" i="53"/>
  <c r="T7232" i="53"/>
  <c r="T7233" i="53"/>
  <c r="T7234" i="53"/>
  <c r="T7235" i="53"/>
  <c r="T7236" i="53"/>
  <c r="T7237" i="53"/>
  <c r="T7238" i="53"/>
  <c r="T7239" i="53"/>
  <c r="T7240" i="53"/>
  <c r="T7241" i="53"/>
  <c r="T7242" i="53"/>
  <c r="T7243" i="53"/>
  <c r="T7244" i="53"/>
  <c r="T7245" i="53"/>
  <c r="T7246" i="53"/>
  <c r="T7247" i="53"/>
  <c r="T7248" i="53"/>
  <c r="T7249" i="53"/>
  <c r="T7250" i="53"/>
  <c r="T7251" i="53"/>
  <c r="T7252" i="53"/>
  <c r="T7253" i="53"/>
  <c r="T7254" i="53"/>
  <c r="T7255" i="53"/>
  <c r="T7256" i="53"/>
  <c r="T7257" i="53"/>
  <c r="T7258" i="53"/>
  <c r="T7259" i="53"/>
  <c r="T7260" i="53"/>
  <c r="T7261" i="53"/>
  <c r="T7262" i="53"/>
  <c r="T7263" i="53"/>
  <c r="T7264" i="53"/>
  <c r="T7265" i="53"/>
  <c r="T7266" i="53"/>
  <c r="T7267" i="53"/>
  <c r="T7268" i="53"/>
  <c r="T7269" i="53"/>
  <c r="T7270" i="53"/>
  <c r="T7271" i="53"/>
  <c r="T7272" i="53"/>
  <c r="T7273" i="53"/>
  <c r="T7274" i="53"/>
  <c r="T7275" i="53"/>
  <c r="T7276" i="53"/>
  <c r="T7277" i="53"/>
  <c r="T7278" i="53"/>
  <c r="T7279" i="53"/>
  <c r="T7280" i="53"/>
  <c r="T7281" i="53"/>
  <c r="T7282" i="53"/>
  <c r="T7283" i="53"/>
  <c r="T7284" i="53"/>
  <c r="T7285" i="53"/>
  <c r="T7286" i="53"/>
  <c r="T7287" i="53"/>
  <c r="T7288" i="53"/>
  <c r="T7289" i="53"/>
  <c r="T7290" i="53"/>
  <c r="T7291" i="53"/>
  <c r="T7292" i="53"/>
  <c r="T7293" i="53"/>
  <c r="T7294" i="53"/>
  <c r="T7295" i="53"/>
  <c r="T7296" i="53"/>
  <c r="T7297" i="53"/>
  <c r="T7298" i="53"/>
  <c r="T7299" i="53"/>
  <c r="T7300" i="53"/>
  <c r="T7301" i="53"/>
  <c r="T7302" i="53"/>
  <c r="T7303" i="53"/>
  <c r="T7304" i="53"/>
  <c r="T7305" i="53"/>
  <c r="T7306" i="53"/>
  <c r="T7307" i="53"/>
  <c r="T7308" i="53"/>
  <c r="T7309" i="53"/>
  <c r="T7310" i="53"/>
  <c r="T7311" i="53"/>
  <c r="T7312" i="53"/>
  <c r="T7313" i="53"/>
  <c r="T7314" i="53"/>
  <c r="T7315" i="53"/>
  <c r="T7316" i="53"/>
  <c r="T7317" i="53"/>
  <c r="T7318" i="53"/>
  <c r="T7319" i="53"/>
  <c r="T7320" i="53"/>
  <c r="T7321" i="53"/>
  <c r="T7322" i="53"/>
  <c r="T7323" i="53"/>
  <c r="T7324" i="53"/>
  <c r="T7325" i="53"/>
  <c r="T7326" i="53"/>
  <c r="T7327" i="53"/>
  <c r="T7328" i="53"/>
  <c r="T7329" i="53"/>
  <c r="T7330" i="53"/>
  <c r="T7331" i="53"/>
  <c r="T7332" i="53"/>
  <c r="T7333" i="53"/>
  <c r="T7334" i="53"/>
  <c r="T7335" i="53"/>
  <c r="T7336" i="53"/>
  <c r="T7337" i="53"/>
  <c r="T7338" i="53"/>
  <c r="T7339" i="53"/>
  <c r="T7340" i="53"/>
  <c r="T7341" i="53"/>
  <c r="T7342" i="53"/>
  <c r="T7343" i="53"/>
  <c r="T7344" i="53"/>
  <c r="T7345" i="53"/>
  <c r="T7346" i="53"/>
  <c r="T7347" i="53"/>
  <c r="T7348" i="53"/>
  <c r="T7349" i="53"/>
  <c r="T7350" i="53"/>
  <c r="T7351" i="53"/>
  <c r="T7352" i="53"/>
  <c r="T7353" i="53"/>
  <c r="T7354" i="53"/>
  <c r="T7355" i="53"/>
  <c r="T7356" i="53"/>
  <c r="T7357" i="53"/>
  <c r="T7358" i="53"/>
  <c r="T7359" i="53"/>
  <c r="T7360" i="53"/>
  <c r="T7361" i="53"/>
  <c r="T7362" i="53"/>
  <c r="T7363" i="53"/>
  <c r="T7364" i="53"/>
  <c r="T7365" i="53"/>
  <c r="T7366" i="53"/>
  <c r="T7367" i="53"/>
  <c r="T7368" i="53"/>
  <c r="T7369" i="53"/>
  <c r="T7370" i="53"/>
  <c r="T7371" i="53"/>
  <c r="T7372" i="53"/>
  <c r="T7373" i="53"/>
  <c r="T7374" i="53"/>
  <c r="T7375" i="53"/>
  <c r="T7376" i="53"/>
  <c r="T7377" i="53"/>
  <c r="T7378" i="53"/>
  <c r="T7379" i="53"/>
  <c r="T7380" i="53"/>
  <c r="T7381" i="53"/>
  <c r="T7382" i="53"/>
  <c r="T7383" i="53"/>
  <c r="T7384" i="53"/>
  <c r="T7385" i="53"/>
  <c r="T7386" i="53"/>
  <c r="T7387" i="53"/>
  <c r="T7388" i="53"/>
  <c r="T7389" i="53"/>
  <c r="T7390" i="53"/>
  <c r="T7391" i="53"/>
  <c r="T7392" i="53"/>
  <c r="T7393" i="53"/>
  <c r="T7394" i="53"/>
  <c r="T7395" i="53"/>
  <c r="T7396" i="53"/>
  <c r="T7397" i="53"/>
  <c r="T7398" i="53"/>
  <c r="T7399" i="53"/>
  <c r="T7400" i="53"/>
  <c r="T7401" i="53"/>
  <c r="T7402" i="53"/>
  <c r="T7403" i="53"/>
  <c r="T7404" i="53"/>
  <c r="T7405" i="53"/>
  <c r="T7406" i="53"/>
  <c r="T7407" i="53"/>
  <c r="T7408" i="53"/>
  <c r="T7409" i="53"/>
  <c r="T7410" i="53"/>
  <c r="T7411" i="53"/>
  <c r="T7412" i="53"/>
  <c r="T7413" i="53"/>
  <c r="T7414" i="53"/>
  <c r="T7415" i="53"/>
  <c r="T7416" i="53"/>
  <c r="T7417" i="53"/>
  <c r="T7418" i="53"/>
  <c r="T7419" i="53"/>
  <c r="T7420" i="53"/>
  <c r="T7421" i="53"/>
  <c r="T7422" i="53"/>
  <c r="T7423" i="53"/>
  <c r="T7424" i="53"/>
  <c r="T7425" i="53"/>
  <c r="T7426" i="53"/>
  <c r="T7427" i="53"/>
  <c r="T7428" i="53"/>
  <c r="T7429" i="53"/>
  <c r="T7430" i="53"/>
  <c r="T7431" i="53"/>
  <c r="T7432" i="53"/>
  <c r="T7433" i="53"/>
  <c r="T7434" i="53"/>
  <c r="T7435" i="53"/>
  <c r="T7436" i="53"/>
  <c r="T7437" i="53"/>
  <c r="T7438" i="53"/>
  <c r="T7439" i="53"/>
  <c r="T7440" i="53"/>
  <c r="T7441" i="53"/>
  <c r="T7442" i="53"/>
  <c r="T7443" i="53"/>
  <c r="T7444" i="53"/>
  <c r="T7445" i="53"/>
  <c r="T7446" i="53"/>
  <c r="T7447" i="53"/>
  <c r="T7448" i="53"/>
  <c r="T7449" i="53"/>
  <c r="T7450" i="53"/>
  <c r="T7451" i="53"/>
  <c r="T7452" i="53"/>
  <c r="T7453" i="53"/>
  <c r="T7454" i="53"/>
  <c r="T7455" i="53"/>
  <c r="T7456" i="53"/>
  <c r="T7457" i="53"/>
  <c r="T7458" i="53"/>
  <c r="T7459" i="53"/>
  <c r="T7460" i="53"/>
  <c r="T7461" i="53"/>
  <c r="T7462" i="53"/>
  <c r="T7463" i="53"/>
  <c r="T7464" i="53"/>
  <c r="T7465" i="53"/>
  <c r="T7466" i="53"/>
  <c r="T7467" i="53"/>
  <c r="T7468" i="53"/>
  <c r="T7469" i="53"/>
  <c r="T7470" i="53"/>
  <c r="T7471" i="53"/>
  <c r="T7472" i="53"/>
  <c r="T7473" i="53"/>
  <c r="T7474" i="53"/>
  <c r="T7475" i="53"/>
  <c r="T7476" i="53"/>
  <c r="T7477" i="53"/>
  <c r="T7478" i="53"/>
  <c r="T7479" i="53"/>
  <c r="T7480" i="53"/>
  <c r="T7481" i="53"/>
  <c r="T7482" i="53"/>
  <c r="T7483" i="53"/>
  <c r="T7484" i="53"/>
  <c r="T7485" i="53"/>
  <c r="T7486" i="53"/>
  <c r="T7487" i="53"/>
  <c r="T7488" i="53"/>
  <c r="T7489" i="53"/>
  <c r="T7490" i="53"/>
  <c r="T7491" i="53"/>
  <c r="T7492" i="53"/>
  <c r="T7493" i="53"/>
  <c r="T7494" i="53"/>
  <c r="T7495" i="53"/>
  <c r="T7496" i="53"/>
  <c r="T7497" i="53"/>
  <c r="T7498" i="53"/>
  <c r="T7499" i="53"/>
  <c r="T7500" i="53"/>
  <c r="T7501" i="53"/>
  <c r="T7502" i="53"/>
  <c r="T7503" i="53"/>
  <c r="T7504" i="53"/>
  <c r="T7505" i="53"/>
  <c r="T7506" i="53"/>
  <c r="T7507" i="53"/>
  <c r="T7508" i="53"/>
  <c r="T7509" i="53"/>
  <c r="T7510" i="53"/>
  <c r="T7511" i="53"/>
  <c r="T7512" i="53"/>
  <c r="T7513" i="53"/>
  <c r="T7514" i="53"/>
  <c r="T7515" i="53"/>
  <c r="T7516" i="53"/>
  <c r="T7517" i="53"/>
  <c r="T7518" i="53"/>
  <c r="T7519" i="53"/>
  <c r="T7520" i="53"/>
  <c r="T7521" i="53"/>
  <c r="T7522" i="53"/>
  <c r="T7523" i="53"/>
  <c r="T7524" i="53"/>
  <c r="T7525" i="53"/>
  <c r="T7526" i="53"/>
  <c r="T7527" i="53"/>
  <c r="T7528" i="53"/>
  <c r="T7529" i="53"/>
  <c r="T7530" i="53"/>
  <c r="T7531" i="53"/>
  <c r="T7532" i="53"/>
  <c r="T7533" i="53"/>
  <c r="T7534" i="53"/>
  <c r="T7535" i="53"/>
  <c r="T7536" i="53"/>
  <c r="T7537" i="53"/>
  <c r="T7538" i="53"/>
  <c r="T7539" i="53"/>
  <c r="T7540" i="53"/>
  <c r="T7541" i="53"/>
  <c r="T7542" i="53"/>
  <c r="T7543" i="53"/>
  <c r="T7544" i="53"/>
  <c r="T7545" i="53"/>
  <c r="T7546" i="53"/>
  <c r="T7547" i="53"/>
  <c r="T7548" i="53"/>
  <c r="T7549" i="53"/>
  <c r="T7550" i="53"/>
  <c r="T7551" i="53"/>
  <c r="T7552" i="53"/>
  <c r="T7553" i="53"/>
  <c r="T7554" i="53"/>
  <c r="T7555" i="53"/>
  <c r="T7556" i="53"/>
  <c r="T7557" i="53"/>
  <c r="T7558" i="53"/>
  <c r="T7559" i="53"/>
  <c r="T7560" i="53"/>
  <c r="T7561" i="53"/>
  <c r="T7562" i="53"/>
  <c r="T7563" i="53"/>
  <c r="T7564" i="53"/>
  <c r="T7565" i="53"/>
  <c r="T7566" i="53"/>
  <c r="T7567" i="53"/>
  <c r="T7568" i="53"/>
  <c r="T7569" i="53"/>
  <c r="T7570" i="53"/>
  <c r="T7571" i="53"/>
  <c r="T7572" i="53"/>
  <c r="T7573" i="53"/>
  <c r="T7574" i="53"/>
  <c r="T7575" i="53"/>
  <c r="T7576" i="53"/>
  <c r="T7577" i="53"/>
  <c r="T7578" i="53"/>
  <c r="T7579" i="53"/>
  <c r="T7580" i="53"/>
  <c r="T7581" i="53"/>
  <c r="T7582" i="53"/>
  <c r="T7583" i="53"/>
  <c r="T7584" i="53"/>
  <c r="T7585" i="53"/>
  <c r="T7586" i="53"/>
  <c r="T7587" i="53"/>
  <c r="T7588" i="53"/>
  <c r="T7589" i="53"/>
  <c r="T7590" i="53"/>
  <c r="T7591" i="53"/>
  <c r="T7592" i="53"/>
  <c r="T7593" i="53"/>
  <c r="T7594" i="53"/>
  <c r="T7595" i="53"/>
  <c r="T7596" i="53"/>
  <c r="T7597" i="53"/>
  <c r="T7598" i="53"/>
  <c r="T7599" i="53"/>
  <c r="T7600" i="53"/>
  <c r="T7601" i="53"/>
  <c r="T7602" i="53"/>
  <c r="T7603" i="53"/>
  <c r="T7604" i="53"/>
  <c r="T7605" i="53"/>
  <c r="T7606" i="53"/>
  <c r="T7607" i="53"/>
  <c r="T7608" i="53"/>
  <c r="T7609" i="53"/>
  <c r="T7610" i="53"/>
  <c r="T7611" i="53"/>
  <c r="T7612" i="53"/>
  <c r="T7613" i="53"/>
  <c r="T7614" i="53"/>
  <c r="T7615" i="53"/>
  <c r="T7616" i="53"/>
  <c r="T7617" i="53"/>
  <c r="T7618" i="53"/>
  <c r="T7619" i="53"/>
  <c r="T7620" i="53"/>
  <c r="T7621" i="53"/>
  <c r="T7622" i="53"/>
  <c r="T7623" i="53"/>
  <c r="T7624" i="53"/>
  <c r="T7625" i="53"/>
  <c r="T7626" i="53"/>
  <c r="T7627" i="53"/>
  <c r="T7628" i="53"/>
  <c r="T7629" i="53"/>
  <c r="T7630" i="53"/>
  <c r="T7631" i="53"/>
  <c r="T7632" i="53"/>
  <c r="T7633" i="53"/>
  <c r="T7634" i="53"/>
  <c r="T7635" i="53"/>
  <c r="T7636" i="53"/>
  <c r="T7637" i="53"/>
  <c r="T7638" i="53"/>
  <c r="T7639" i="53"/>
  <c r="T7640" i="53"/>
  <c r="T7641" i="53"/>
  <c r="T7642" i="53"/>
  <c r="T7643" i="53"/>
  <c r="T7644" i="53"/>
  <c r="T7645" i="53"/>
  <c r="T7646" i="53"/>
  <c r="T7647" i="53"/>
  <c r="T7648" i="53"/>
  <c r="T7649" i="53"/>
  <c r="T7650" i="53"/>
  <c r="T7651" i="53"/>
  <c r="T7652" i="53"/>
  <c r="T7653" i="53"/>
  <c r="T7654" i="53"/>
  <c r="T7655" i="53"/>
  <c r="T7656" i="53"/>
  <c r="T7657" i="53"/>
  <c r="T7658" i="53"/>
  <c r="T7659" i="53"/>
  <c r="T7660" i="53"/>
  <c r="T7661" i="53"/>
  <c r="T7662" i="53"/>
  <c r="T7663" i="53"/>
  <c r="T7664" i="53"/>
  <c r="T7665" i="53"/>
  <c r="T7666" i="53"/>
  <c r="T7667" i="53"/>
  <c r="T7668" i="53"/>
  <c r="T7669" i="53"/>
  <c r="T7670" i="53"/>
  <c r="T7671" i="53"/>
  <c r="T7672" i="53"/>
  <c r="T7673" i="53"/>
  <c r="T7674" i="53"/>
  <c r="T7675" i="53"/>
  <c r="T7676" i="53"/>
  <c r="T7677" i="53"/>
  <c r="T7678" i="53"/>
  <c r="T7679" i="53"/>
  <c r="T7680" i="53"/>
  <c r="T7681" i="53"/>
  <c r="T7682" i="53"/>
  <c r="T7683" i="53"/>
  <c r="T7684" i="53"/>
  <c r="T7685" i="53"/>
  <c r="T7686" i="53"/>
  <c r="T7687" i="53"/>
  <c r="T7688" i="53"/>
  <c r="T7689" i="53"/>
  <c r="T7690" i="53"/>
  <c r="T7691" i="53"/>
  <c r="T7692" i="53"/>
  <c r="T7693" i="53"/>
  <c r="T7694" i="53"/>
  <c r="T7695" i="53"/>
  <c r="T7696" i="53"/>
  <c r="T7697" i="53"/>
  <c r="T7698" i="53"/>
  <c r="T7699" i="53"/>
  <c r="T7700" i="53"/>
  <c r="T7701" i="53"/>
  <c r="T7702" i="53"/>
  <c r="T7703" i="53"/>
  <c r="T7704" i="53"/>
  <c r="T7705" i="53"/>
  <c r="T7706" i="53"/>
  <c r="T7707" i="53"/>
  <c r="T7708" i="53"/>
  <c r="T7709" i="53"/>
  <c r="T7710" i="53"/>
  <c r="T7711" i="53"/>
  <c r="T7712" i="53"/>
  <c r="T7713" i="53"/>
  <c r="T7714" i="53"/>
  <c r="T7715" i="53"/>
  <c r="T7716" i="53"/>
  <c r="T7717" i="53"/>
  <c r="T7718" i="53"/>
  <c r="T7719" i="53"/>
  <c r="T7720" i="53"/>
  <c r="T7721" i="53"/>
  <c r="T7722" i="53"/>
  <c r="T7723" i="53"/>
  <c r="T7724" i="53"/>
  <c r="T7725" i="53"/>
  <c r="T7726" i="53"/>
  <c r="T7727" i="53"/>
  <c r="T7728" i="53"/>
  <c r="T7729" i="53"/>
  <c r="T7730" i="53"/>
  <c r="T7731" i="53"/>
  <c r="T7732" i="53"/>
  <c r="T7733" i="53"/>
  <c r="T7734" i="53"/>
  <c r="T7735" i="53"/>
  <c r="T7736" i="53"/>
  <c r="T7737" i="53"/>
  <c r="T7738" i="53"/>
  <c r="T7739" i="53"/>
  <c r="T7740" i="53"/>
  <c r="T7741" i="53"/>
  <c r="T7742" i="53"/>
  <c r="T7743" i="53"/>
  <c r="T7744" i="53"/>
  <c r="T7745" i="53"/>
  <c r="T7746" i="53"/>
  <c r="T7747" i="53"/>
  <c r="T7748" i="53"/>
  <c r="T7749" i="53"/>
  <c r="T7750" i="53"/>
  <c r="T7751" i="53"/>
  <c r="T7752" i="53"/>
  <c r="T7753" i="53"/>
  <c r="T7754" i="53"/>
  <c r="T7755" i="53"/>
  <c r="T7756" i="53"/>
  <c r="T7757" i="53"/>
  <c r="T7758" i="53"/>
  <c r="T7759" i="53"/>
  <c r="T7760" i="53"/>
  <c r="T7761" i="53"/>
  <c r="T7762" i="53"/>
  <c r="T7763" i="53"/>
  <c r="T7764" i="53"/>
  <c r="T7765" i="53"/>
  <c r="T7766" i="53"/>
  <c r="T7767" i="53"/>
  <c r="T7768" i="53"/>
  <c r="T7769" i="53"/>
  <c r="T7770" i="53"/>
  <c r="T7771" i="53"/>
  <c r="T7772" i="53"/>
  <c r="T7773" i="53"/>
  <c r="T7774" i="53"/>
  <c r="T7775" i="53"/>
  <c r="T7776" i="53"/>
  <c r="T7777" i="53"/>
  <c r="T7778" i="53"/>
  <c r="T7779" i="53"/>
  <c r="T7780" i="53"/>
  <c r="T7781" i="53"/>
  <c r="T7782" i="53"/>
  <c r="T7783" i="53"/>
  <c r="T7784" i="53"/>
  <c r="T7785" i="53"/>
  <c r="T7786" i="53"/>
  <c r="T7787" i="53"/>
  <c r="T7788" i="53"/>
  <c r="T7789" i="53"/>
  <c r="T7790" i="53"/>
  <c r="T7791" i="53"/>
  <c r="T7792" i="53"/>
  <c r="T7793" i="53"/>
  <c r="T7794" i="53"/>
  <c r="T7795" i="53"/>
  <c r="T7796" i="53"/>
  <c r="T7797" i="53"/>
  <c r="T7798" i="53"/>
  <c r="T7799" i="53"/>
  <c r="T7800" i="53"/>
  <c r="T7801" i="53"/>
  <c r="T7802" i="53"/>
  <c r="T7803" i="53"/>
  <c r="T7804" i="53"/>
  <c r="T7805" i="53"/>
  <c r="T7806" i="53"/>
  <c r="T7807" i="53"/>
  <c r="T7808" i="53"/>
  <c r="T7809" i="53"/>
  <c r="T7810" i="53"/>
  <c r="T7811" i="53"/>
  <c r="T7812" i="53"/>
  <c r="T7813" i="53"/>
  <c r="T7814" i="53"/>
  <c r="T7815" i="53"/>
  <c r="T7816" i="53"/>
  <c r="T7817" i="53"/>
  <c r="T7818" i="53"/>
  <c r="T7819" i="53"/>
  <c r="T7820" i="53"/>
  <c r="T7821" i="53"/>
  <c r="T7822" i="53"/>
  <c r="T7823" i="53"/>
  <c r="T7824" i="53"/>
  <c r="T7825" i="53"/>
  <c r="T7826" i="53"/>
  <c r="T7827" i="53"/>
  <c r="T7828" i="53"/>
  <c r="T7829" i="53"/>
  <c r="T7830" i="53"/>
  <c r="T7831" i="53"/>
  <c r="T7832" i="53"/>
  <c r="T7833" i="53"/>
  <c r="T7834" i="53"/>
  <c r="T7835" i="53"/>
  <c r="T7836" i="53"/>
  <c r="T7837" i="53"/>
  <c r="T7838" i="53"/>
  <c r="T7839" i="53"/>
  <c r="T7840" i="53"/>
  <c r="T7841" i="53"/>
  <c r="T7842" i="53"/>
  <c r="T7843" i="53"/>
  <c r="T7844" i="53"/>
  <c r="T7845" i="53"/>
  <c r="T7846" i="53"/>
  <c r="T7847" i="53"/>
  <c r="T7848" i="53"/>
  <c r="T7849" i="53"/>
  <c r="T7850" i="53"/>
  <c r="T7851" i="53"/>
  <c r="T7852" i="53"/>
  <c r="T7853" i="53"/>
  <c r="T7854" i="53"/>
  <c r="T7855" i="53"/>
  <c r="T7856" i="53"/>
  <c r="T7857" i="53"/>
  <c r="T7858" i="53"/>
  <c r="T7859" i="53"/>
  <c r="T7860" i="53"/>
  <c r="T7861" i="53"/>
  <c r="T7862" i="53"/>
  <c r="T7863" i="53"/>
  <c r="T7864" i="53"/>
  <c r="T7865" i="53"/>
  <c r="T7866" i="53"/>
  <c r="T7867" i="53"/>
  <c r="T7868" i="53"/>
  <c r="T7869" i="53"/>
  <c r="T7870" i="53"/>
  <c r="T7871" i="53"/>
  <c r="T7872" i="53"/>
  <c r="T7873" i="53"/>
  <c r="T7874" i="53"/>
  <c r="T7875" i="53"/>
  <c r="T7876" i="53"/>
  <c r="T7877" i="53"/>
  <c r="T7878" i="53"/>
  <c r="T7879" i="53"/>
  <c r="T7880" i="53"/>
  <c r="T7881" i="53"/>
  <c r="T7882" i="53"/>
  <c r="T7883" i="53"/>
  <c r="T7884" i="53"/>
  <c r="T7885" i="53"/>
  <c r="T7886" i="53"/>
  <c r="T7887" i="53"/>
  <c r="T7888" i="53"/>
  <c r="T7889" i="53"/>
  <c r="T7890" i="53"/>
  <c r="T7891" i="53"/>
  <c r="T7892" i="53"/>
  <c r="T7893" i="53"/>
  <c r="T7894" i="53"/>
  <c r="T7895" i="53"/>
  <c r="T7896" i="53"/>
  <c r="T7897" i="53"/>
  <c r="T7898" i="53"/>
  <c r="T7899" i="53"/>
  <c r="T7900" i="53"/>
  <c r="T7901" i="53"/>
  <c r="T7902" i="53"/>
  <c r="T7903" i="53"/>
  <c r="T7904" i="53"/>
  <c r="T7905" i="53"/>
  <c r="T7906" i="53"/>
  <c r="T7907" i="53"/>
  <c r="T7908" i="53"/>
  <c r="T7909" i="53"/>
  <c r="T7910" i="53"/>
  <c r="T7911" i="53"/>
  <c r="T7912" i="53"/>
  <c r="T7913" i="53"/>
  <c r="T7914" i="53"/>
  <c r="T7915" i="53"/>
  <c r="T7916" i="53"/>
  <c r="T7917" i="53"/>
  <c r="T7918" i="53"/>
  <c r="T7919" i="53"/>
  <c r="T7920" i="53"/>
  <c r="T7921" i="53"/>
  <c r="T7922" i="53"/>
  <c r="T7923" i="53"/>
  <c r="T7924" i="53"/>
  <c r="T7925" i="53"/>
  <c r="T7926" i="53"/>
  <c r="T7927" i="53"/>
  <c r="T7928" i="53"/>
  <c r="T7929" i="53"/>
  <c r="T7930" i="53"/>
  <c r="T7931" i="53"/>
  <c r="T7932" i="53"/>
  <c r="T7933" i="53"/>
  <c r="T7934" i="53"/>
  <c r="T7935" i="53"/>
  <c r="T7936" i="53"/>
  <c r="T7937" i="53"/>
  <c r="T7938" i="53"/>
  <c r="T7939" i="53"/>
  <c r="T7940" i="53"/>
  <c r="T7941" i="53"/>
  <c r="T7942" i="53"/>
  <c r="T7943" i="53"/>
  <c r="T7944" i="53"/>
  <c r="T7945" i="53"/>
  <c r="T7946" i="53"/>
  <c r="T7947" i="53"/>
  <c r="T7948" i="53"/>
  <c r="T7949" i="53"/>
  <c r="T7950" i="53"/>
  <c r="T7951" i="53"/>
  <c r="T7952" i="53"/>
  <c r="T7953" i="53"/>
  <c r="T7954" i="53"/>
  <c r="T7955" i="53"/>
  <c r="T7956" i="53"/>
  <c r="T7957" i="53"/>
  <c r="T7958" i="53"/>
  <c r="T7959" i="53"/>
  <c r="T7960" i="53"/>
  <c r="T7961" i="53"/>
  <c r="T7962" i="53"/>
  <c r="T7963" i="53"/>
  <c r="T7964" i="53"/>
  <c r="T7965" i="53"/>
  <c r="T7966" i="53"/>
  <c r="T7967" i="53"/>
  <c r="T7968" i="53"/>
  <c r="T7969" i="53"/>
  <c r="T7970" i="53"/>
  <c r="T7971" i="53"/>
  <c r="T7972" i="53"/>
  <c r="T7973" i="53"/>
  <c r="T7974" i="53"/>
  <c r="T7975" i="53"/>
  <c r="T7976" i="53"/>
  <c r="T7977" i="53"/>
  <c r="T7978" i="53"/>
  <c r="T7979" i="53"/>
  <c r="T7980" i="53"/>
  <c r="T7981" i="53"/>
  <c r="T7982" i="53"/>
  <c r="T7983" i="53"/>
  <c r="T7984" i="53"/>
  <c r="T7985" i="53"/>
  <c r="T7986" i="53"/>
  <c r="T7987" i="53"/>
  <c r="T7988" i="53"/>
  <c r="T7989" i="53"/>
  <c r="T7990" i="53"/>
  <c r="T7991" i="53"/>
  <c r="T7992" i="53"/>
  <c r="T7993" i="53"/>
  <c r="T7994" i="53"/>
  <c r="T7995" i="53"/>
  <c r="T7996" i="53"/>
  <c r="T7997" i="53"/>
  <c r="T7998" i="53"/>
  <c r="T7999" i="53"/>
  <c r="T8000" i="53"/>
  <c r="T8001" i="53"/>
  <c r="T8002" i="53"/>
  <c r="T8003" i="53"/>
  <c r="T8004" i="53"/>
  <c r="T8005" i="53"/>
  <c r="T8006" i="53"/>
  <c r="T8007" i="53"/>
  <c r="T8008" i="53"/>
  <c r="T8009" i="53"/>
  <c r="T8010" i="53"/>
  <c r="T8011" i="53"/>
  <c r="T8012" i="53"/>
  <c r="T8013" i="53"/>
  <c r="T8014" i="53"/>
  <c r="T8015" i="53"/>
  <c r="T8016" i="53"/>
  <c r="T8017" i="53"/>
  <c r="T8018" i="53"/>
  <c r="T8019" i="53"/>
  <c r="T8020" i="53"/>
  <c r="T8021" i="53"/>
  <c r="T8022" i="53"/>
  <c r="T8023" i="53"/>
  <c r="T8024" i="53"/>
  <c r="T8025" i="53"/>
  <c r="T8026" i="53"/>
  <c r="T8027" i="53"/>
  <c r="T8028" i="53"/>
  <c r="T8029" i="53"/>
  <c r="T8030" i="53"/>
  <c r="T8031" i="53"/>
  <c r="T8032" i="53"/>
  <c r="T8033" i="53"/>
  <c r="T8034" i="53"/>
  <c r="T8035" i="53"/>
  <c r="T8036" i="53"/>
  <c r="T8037" i="53"/>
  <c r="T8038" i="53"/>
  <c r="T8039" i="53"/>
  <c r="T8040" i="53"/>
  <c r="T8041" i="53"/>
  <c r="T8042" i="53"/>
  <c r="T8043" i="53"/>
  <c r="T8044" i="53"/>
  <c r="T8045" i="53"/>
  <c r="T8046" i="53"/>
  <c r="T8047" i="53"/>
  <c r="T8048" i="53"/>
  <c r="T8049" i="53"/>
  <c r="T8050" i="53"/>
  <c r="T8051" i="53"/>
  <c r="T8052" i="53"/>
  <c r="T8053" i="53"/>
  <c r="T8054" i="53"/>
  <c r="T8055" i="53"/>
  <c r="T8056" i="53"/>
  <c r="T8057" i="53"/>
  <c r="T8058" i="53"/>
  <c r="T8059" i="53"/>
  <c r="T8060" i="53"/>
  <c r="T8061" i="53"/>
  <c r="T8062" i="53"/>
  <c r="T8063" i="53"/>
  <c r="T8064" i="53"/>
  <c r="T8065" i="53"/>
  <c r="T8066" i="53"/>
  <c r="T8067" i="53"/>
  <c r="T8068" i="53"/>
  <c r="T8069" i="53"/>
  <c r="T8070" i="53"/>
  <c r="T8071" i="53"/>
  <c r="T8072" i="53"/>
  <c r="T8073" i="53"/>
  <c r="T8074" i="53"/>
  <c r="V7074" i="53"/>
  <c r="U7074" i="53"/>
  <c r="T7074" i="53"/>
  <c r="V8085" i="53"/>
  <c r="V8086" i="53"/>
  <c r="V8087" i="53"/>
  <c r="V8088" i="53"/>
  <c r="V8089" i="53"/>
  <c r="V8090" i="53"/>
  <c r="V8091" i="53"/>
  <c r="V8092" i="53"/>
  <c r="V8093" i="53"/>
  <c r="V8094" i="53"/>
  <c r="V8095" i="53"/>
  <c r="V8096" i="53"/>
  <c r="V8097" i="53"/>
  <c r="V8098" i="53"/>
  <c r="V8099" i="53"/>
  <c r="V8100" i="53"/>
  <c r="V8101" i="53"/>
  <c r="V8102" i="53"/>
  <c r="V8103" i="53"/>
  <c r="V8104" i="53"/>
  <c r="V8105" i="53"/>
  <c r="V8106" i="53"/>
  <c r="V8107" i="53"/>
  <c r="V8108" i="53"/>
  <c r="V8109" i="53"/>
  <c r="V8110" i="53"/>
  <c r="V8111" i="53"/>
  <c r="V8112" i="53"/>
  <c r="V8113" i="53"/>
  <c r="V8114" i="53"/>
  <c r="V8115" i="53"/>
  <c r="V8116" i="53"/>
  <c r="V8117" i="53"/>
  <c r="V8118" i="53"/>
  <c r="V8119" i="53"/>
  <c r="V8120" i="53"/>
  <c r="V8121" i="53"/>
  <c r="V8122" i="53"/>
  <c r="V8123" i="53"/>
  <c r="V8124" i="53"/>
  <c r="V8125" i="53"/>
  <c r="V8126" i="53"/>
  <c r="V8127" i="53"/>
  <c r="V8128" i="53"/>
  <c r="V8129" i="53"/>
  <c r="V8130" i="53"/>
  <c r="V8131" i="53"/>
  <c r="V8132" i="53"/>
  <c r="V8133" i="53"/>
  <c r="V8134" i="53"/>
  <c r="V8135" i="53"/>
  <c r="V8136" i="53"/>
  <c r="V8137" i="53"/>
  <c r="V8138" i="53"/>
  <c r="V8139" i="53"/>
  <c r="V8140" i="53"/>
  <c r="V8141" i="53"/>
  <c r="V8142" i="53"/>
  <c r="V8143" i="53"/>
  <c r="V8144" i="53"/>
  <c r="V8145" i="53"/>
  <c r="V8146" i="53"/>
  <c r="V8147" i="53"/>
  <c r="V8148" i="53"/>
  <c r="V8149" i="53"/>
  <c r="V8150" i="53"/>
  <c r="V8151" i="53"/>
  <c r="V8152" i="53"/>
  <c r="V8153" i="53"/>
  <c r="V8154" i="53"/>
  <c r="V8155" i="53"/>
  <c r="V8156" i="53"/>
  <c r="V8157" i="53"/>
  <c r="V8158" i="53"/>
  <c r="V8159" i="53"/>
  <c r="V8160" i="53"/>
  <c r="V8161" i="53"/>
  <c r="V8162" i="53"/>
  <c r="V8163" i="53"/>
  <c r="V8164" i="53"/>
  <c r="V8165" i="53"/>
  <c r="V8166" i="53"/>
  <c r="V8167" i="53"/>
  <c r="V8168" i="53"/>
  <c r="V8169" i="53"/>
  <c r="V8170" i="53"/>
  <c r="V8171" i="53"/>
  <c r="V8172" i="53"/>
  <c r="V8173" i="53"/>
  <c r="V8174" i="53"/>
  <c r="V8175" i="53"/>
  <c r="V8176" i="53"/>
  <c r="V8177" i="53"/>
  <c r="V8178" i="53"/>
  <c r="V8179" i="53"/>
  <c r="V8180" i="53"/>
  <c r="V8181" i="53"/>
  <c r="V8182" i="53"/>
  <c r="V8183" i="53"/>
  <c r="V8184" i="53"/>
  <c r="V8185" i="53"/>
  <c r="V8186" i="53"/>
  <c r="V8187" i="53"/>
  <c r="V8188" i="53"/>
  <c r="V8189" i="53"/>
  <c r="V8190" i="53"/>
  <c r="V8191" i="53"/>
  <c r="V8192" i="53"/>
  <c r="V8193" i="53"/>
  <c r="V8194" i="53"/>
  <c r="V8195" i="53"/>
  <c r="V8196" i="53"/>
  <c r="V8197" i="53"/>
  <c r="V8198" i="53"/>
  <c r="V8199" i="53"/>
  <c r="V8200" i="53"/>
  <c r="V8201" i="53"/>
  <c r="V8202" i="53"/>
  <c r="V8203" i="53"/>
  <c r="V8204" i="53"/>
  <c r="V8205" i="53"/>
  <c r="V8206" i="53"/>
  <c r="V8207" i="53"/>
  <c r="V8208" i="53"/>
  <c r="V8209" i="53"/>
  <c r="V8210" i="53"/>
  <c r="V8211" i="53"/>
  <c r="V8212" i="53"/>
  <c r="V8213" i="53"/>
  <c r="V8214" i="53"/>
  <c r="V8215" i="53"/>
  <c r="V8216" i="53"/>
  <c r="V8217" i="53"/>
  <c r="V8218" i="53"/>
  <c r="V8219" i="53"/>
  <c r="V8220" i="53"/>
  <c r="V8221" i="53"/>
  <c r="V8222" i="53"/>
  <c r="V8223" i="53"/>
  <c r="V8224" i="53"/>
  <c r="V8225" i="53"/>
  <c r="V8226" i="53"/>
  <c r="V8227" i="53"/>
  <c r="V8228" i="53"/>
  <c r="V8229" i="53"/>
  <c r="V8230" i="53"/>
  <c r="V8231" i="53"/>
  <c r="V8232" i="53"/>
  <c r="V8233" i="53"/>
  <c r="V8234" i="53"/>
  <c r="V8235" i="53"/>
  <c r="V8236" i="53"/>
  <c r="V8237" i="53"/>
  <c r="V8238" i="53"/>
  <c r="V8239" i="53"/>
  <c r="V8240" i="53"/>
  <c r="V8241" i="53"/>
  <c r="V8242" i="53"/>
  <c r="V8243" i="53"/>
  <c r="V8244" i="53"/>
  <c r="V8245" i="53"/>
  <c r="V8246" i="53"/>
  <c r="V8247" i="53"/>
  <c r="V8248" i="53"/>
  <c r="V8249" i="53"/>
  <c r="V8250" i="53"/>
  <c r="V8251" i="53"/>
  <c r="V8252" i="53"/>
  <c r="V8253" i="53"/>
  <c r="V8254" i="53"/>
  <c r="V8255" i="53"/>
  <c r="V8256" i="53"/>
  <c r="V8257" i="53"/>
  <c r="V8258" i="53"/>
  <c r="V8259" i="53"/>
  <c r="V8260" i="53"/>
  <c r="V8261" i="53"/>
  <c r="V8262" i="53"/>
  <c r="V8263" i="53"/>
  <c r="V8264" i="53"/>
  <c r="V8265" i="53"/>
  <c r="V8266" i="53"/>
  <c r="V8267" i="53"/>
  <c r="V8268" i="53"/>
  <c r="V8269" i="53"/>
  <c r="V8270" i="53"/>
  <c r="V8271" i="53"/>
  <c r="V8272" i="53"/>
  <c r="V8273" i="53"/>
  <c r="V8274" i="53"/>
  <c r="V8275" i="53"/>
  <c r="V8276" i="53"/>
  <c r="V8277" i="53"/>
  <c r="V8278" i="53"/>
  <c r="V8279" i="53"/>
  <c r="V8280" i="53"/>
  <c r="V8281" i="53"/>
  <c r="V8282" i="53"/>
  <c r="V8283" i="53"/>
  <c r="V8284" i="53"/>
  <c r="V8285" i="53"/>
  <c r="V8286" i="53"/>
  <c r="V8287" i="53"/>
  <c r="V8288" i="53"/>
  <c r="V8289" i="53"/>
  <c r="V8290" i="53"/>
  <c r="V8291" i="53"/>
  <c r="V8292" i="53"/>
  <c r="V8293" i="53"/>
  <c r="V8294" i="53"/>
  <c r="V8295" i="53"/>
  <c r="V8296" i="53"/>
  <c r="V8297" i="53"/>
  <c r="V8298" i="53"/>
  <c r="V8299" i="53"/>
  <c r="V8300" i="53"/>
  <c r="V8301" i="53"/>
  <c r="V8302" i="53"/>
  <c r="V8303" i="53"/>
  <c r="V8304" i="53"/>
  <c r="V8305" i="53"/>
  <c r="V8306" i="53"/>
  <c r="V8307" i="53"/>
  <c r="V8308" i="53"/>
  <c r="V8309" i="53"/>
  <c r="V8310" i="53"/>
  <c r="V8311" i="53"/>
  <c r="V8312" i="53"/>
  <c r="V8313" i="53"/>
  <c r="V8314" i="53"/>
  <c r="V8315" i="53"/>
  <c r="V8316" i="53"/>
  <c r="V8317" i="53"/>
  <c r="V8318" i="53"/>
  <c r="V8319" i="53"/>
  <c r="V8320" i="53"/>
  <c r="V8321" i="53"/>
  <c r="V8322" i="53"/>
  <c r="V8323" i="53"/>
  <c r="V8324" i="53"/>
  <c r="V8325" i="53"/>
  <c r="V8326" i="53"/>
  <c r="V8327" i="53"/>
  <c r="V8328" i="53"/>
  <c r="V8329" i="53"/>
  <c r="V8330" i="53"/>
  <c r="V8331" i="53"/>
  <c r="V8332" i="53"/>
  <c r="V8333" i="53"/>
  <c r="V8334" i="53"/>
  <c r="V8335" i="53"/>
  <c r="V8336" i="53"/>
  <c r="V8337" i="53"/>
  <c r="V8338" i="53"/>
  <c r="V8339" i="53"/>
  <c r="V8340" i="53"/>
  <c r="V8341" i="53"/>
  <c r="V8342" i="53"/>
  <c r="V8343" i="53"/>
  <c r="V8344" i="53"/>
  <c r="V8345" i="53"/>
  <c r="V8346" i="53"/>
  <c r="V8347" i="53"/>
  <c r="V8348" i="53"/>
  <c r="V8349" i="53"/>
  <c r="V8350" i="53"/>
  <c r="V8351" i="53"/>
  <c r="V8352" i="53"/>
  <c r="V8353" i="53"/>
  <c r="V8354" i="53"/>
  <c r="V8355" i="53"/>
  <c r="V8356" i="53"/>
  <c r="V8357" i="53"/>
  <c r="V8358" i="53"/>
  <c r="V8359" i="53"/>
  <c r="V8360" i="53"/>
  <c r="V8361" i="53"/>
  <c r="V8362" i="53"/>
  <c r="V8363" i="53"/>
  <c r="V8364" i="53"/>
  <c r="V8365" i="53"/>
  <c r="V8366" i="53"/>
  <c r="V8367" i="53"/>
  <c r="V8368" i="53"/>
  <c r="V8369" i="53"/>
  <c r="V8370" i="53"/>
  <c r="V8371" i="53"/>
  <c r="V8372" i="53"/>
  <c r="V8373" i="53"/>
  <c r="V8374" i="53"/>
  <c r="V8375" i="53"/>
  <c r="V8376" i="53"/>
  <c r="V8377" i="53"/>
  <c r="V8378" i="53"/>
  <c r="V8379" i="53"/>
  <c r="V8380" i="53"/>
  <c r="V8381" i="53"/>
  <c r="V8382" i="53"/>
  <c r="V8383" i="53"/>
  <c r="V8384" i="53"/>
  <c r="V8385" i="53"/>
  <c r="V8386" i="53"/>
  <c r="V8387" i="53"/>
  <c r="V8388" i="53"/>
  <c r="V8389" i="53"/>
  <c r="V8390" i="53"/>
  <c r="V8391" i="53"/>
  <c r="V8392" i="53"/>
  <c r="V8393" i="53"/>
  <c r="V8394" i="53"/>
  <c r="V8395" i="53"/>
  <c r="V8396" i="53"/>
  <c r="V8397" i="53"/>
  <c r="V8398" i="53"/>
  <c r="V8399" i="53"/>
  <c r="V8400" i="53"/>
  <c r="V8401" i="53"/>
  <c r="V8402" i="53"/>
  <c r="V8403" i="53"/>
  <c r="V8404" i="53"/>
  <c r="V8405" i="53"/>
  <c r="V8406" i="53"/>
  <c r="V8407" i="53"/>
  <c r="V8408" i="53"/>
  <c r="V8409" i="53"/>
  <c r="V8410" i="53"/>
  <c r="V8411" i="53"/>
  <c r="V8412" i="53"/>
  <c r="V8413" i="53"/>
  <c r="V8414" i="53"/>
  <c r="V8415" i="53"/>
  <c r="V8416" i="53"/>
  <c r="V8417" i="53"/>
  <c r="V8418" i="53"/>
  <c r="V8419" i="53"/>
  <c r="V8420" i="53"/>
  <c r="V8421" i="53"/>
  <c r="V8422" i="53"/>
  <c r="V8423" i="53"/>
  <c r="V8424" i="53"/>
  <c r="V8425" i="53"/>
  <c r="V8426" i="53"/>
  <c r="V8427" i="53"/>
  <c r="V8428" i="53"/>
  <c r="V8429" i="53"/>
  <c r="V8430" i="53"/>
  <c r="V8431" i="53"/>
  <c r="V8432" i="53"/>
  <c r="V8433" i="53"/>
  <c r="V8434" i="53"/>
  <c r="V8435" i="53"/>
  <c r="V8436" i="53"/>
  <c r="V8437" i="53"/>
  <c r="V8438" i="53"/>
  <c r="V8439" i="53"/>
  <c r="V8440" i="53"/>
  <c r="V8441" i="53"/>
  <c r="V8442" i="53"/>
  <c r="V8443" i="53"/>
  <c r="V8444" i="53"/>
  <c r="V8445" i="53"/>
  <c r="V8446" i="53"/>
  <c r="V8447" i="53"/>
  <c r="V8448" i="53"/>
  <c r="V8449" i="53"/>
  <c r="V8450" i="53"/>
  <c r="V8451" i="53"/>
  <c r="V8452" i="53"/>
  <c r="V8453" i="53"/>
  <c r="V8454" i="53"/>
  <c r="V8455" i="53"/>
  <c r="V8456" i="53"/>
  <c r="V8457" i="53"/>
  <c r="V8458" i="53"/>
  <c r="V8459" i="53"/>
  <c r="V8460" i="53"/>
  <c r="V8461" i="53"/>
  <c r="V8462" i="53"/>
  <c r="V8463" i="53"/>
  <c r="V8464" i="53"/>
  <c r="V8465" i="53"/>
  <c r="V8466" i="53"/>
  <c r="V8467" i="53"/>
  <c r="V8468" i="53"/>
  <c r="V8469" i="53"/>
  <c r="V8470" i="53"/>
  <c r="V8471" i="53"/>
  <c r="V8472" i="53"/>
  <c r="V8473" i="53"/>
  <c r="V8474" i="53"/>
  <c r="V8475" i="53"/>
  <c r="V8476" i="53"/>
  <c r="V8477" i="53"/>
  <c r="V8478" i="53"/>
  <c r="V8479" i="53"/>
  <c r="V8480" i="53"/>
  <c r="V8481" i="53"/>
  <c r="V8482" i="53"/>
  <c r="V8483" i="53"/>
  <c r="V8484" i="53"/>
  <c r="V8485" i="53"/>
  <c r="V8486" i="53"/>
  <c r="V8487" i="53"/>
  <c r="V8488" i="53"/>
  <c r="V8489" i="53"/>
  <c r="V8490" i="53"/>
  <c r="V8491" i="53"/>
  <c r="V8492" i="53"/>
  <c r="V8493" i="53"/>
  <c r="V8494" i="53"/>
  <c r="V8495" i="53"/>
  <c r="V8496" i="53"/>
  <c r="V8497" i="53"/>
  <c r="V8498" i="53"/>
  <c r="V8499" i="53"/>
  <c r="V8500" i="53"/>
  <c r="V8501" i="53"/>
  <c r="V8502" i="53"/>
  <c r="V8503" i="53"/>
  <c r="V8504" i="53"/>
  <c r="V8505" i="53"/>
  <c r="V8506" i="53"/>
  <c r="V8507" i="53"/>
  <c r="V8508" i="53"/>
  <c r="V8509" i="53"/>
  <c r="V8510" i="53"/>
  <c r="V8511" i="53"/>
  <c r="V8512" i="53"/>
  <c r="V8513" i="53"/>
  <c r="V8514" i="53"/>
  <c r="V8515" i="53"/>
  <c r="V8516" i="53"/>
  <c r="V8517" i="53"/>
  <c r="V8518" i="53"/>
  <c r="V8519" i="53"/>
  <c r="V8520" i="53"/>
  <c r="V8521" i="53"/>
  <c r="V8522" i="53"/>
  <c r="V8523" i="53"/>
  <c r="V8524" i="53"/>
  <c r="V8525" i="53"/>
  <c r="V8526" i="53"/>
  <c r="V8527" i="53"/>
  <c r="V8528" i="53"/>
  <c r="V8529" i="53"/>
  <c r="V8530" i="53"/>
  <c r="V8531" i="53"/>
  <c r="V8532" i="53"/>
  <c r="V8533" i="53"/>
  <c r="V8534" i="53"/>
  <c r="V8535" i="53"/>
  <c r="V8536" i="53"/>
  <c r="V8537" i="53"/>
  <c r="V8538" i="53"/>
  <c r="V8539" i="53"/>
  <c r="V8540" i="53"/>
  <c r="V8541" i="53"/>
  <c r="V8542" i="53"/>
  <c r="V8543" i="53"/>
  <c r="V8544" i="53"/>
  <c r="V8545" i="53"/>
  <c r="V8546" i="53"/>
  <c r="V8547" i="53"/>
  <c r="V8548" i="53"/>
  <c r="V8549" i="53"/>
  <c r="V8550" i="53"/>
  <c r="V8551" i="53"/>
  <c r="V8552" i="53"/>
  <c r="V8553" i="53"/>
  <c r="V8554" i="53"/>
  <c r="V8555" i="53"/>
  <c r="V8556" i="53"/>
  <c r="V8557" i="53"/>
  <c r="V8558" i="53"/>
  <c r="V8559" i="53"/>
  <c r="V8560" i="53"/>
  <c r="V8561" i="53"/>
  <c r="V8562" i="53"/>
  <c r="V8563" i="53"/>
  <c r="V8564" i="53"/>
  <c r="V8565" i="53"/>
  <c r="V8566" i="53"/>
  <c r="V8567" i="53"/>
  <c r="V8568" i="53"/>
  <c r="V8569" i="53"/>
  <c r="V8570" i="53"/>
  <c r="V8571" i="53"/>
  <c r="V8572" i="53"/>
  <c r="V8573" i="53"/>
  <c r="V8574" i="53"/>
  <c r="V8575" i="53"/>
  <c r="V8576" i="53"/>
  <c r="V8577" i="53"/>
  <c r="V8578" i="53"/>
  <c r="V8579" i="53"/>
  <c r="V8580" i="53"/>
  <c r="V8581" i="53"/>
  <c r="V8582" i="53"/>
  <c r="V8583" i="53"/>
  <c r="V8584" i="53"/>
  <c r="V8585" i="53"/>
  <c r="V8586" i="53"/>
  <c r="V8587" i="53"/>
  <c r="V8588" i="53"/>
  <c r="V8589" i="53"/>
  <c r="V8590" i="53"/>
  <c r="V8591" i="53"/>
  <c r="V8592" i="53"/>
  <c r="V8593" i="53"/>
  <c r="V8594" i="53"/>
  <c r="V8595" i="53"/>
  <c r="V8596" i="53"/>
  <c r="V8597" i="53"/>
  <c r="V8598" i="53"/>
  <c r="V8599" i="53"/>
  <c r="V8600" i="53"/>
  <c r="V8601" i="53"/>
  <c r="V8602" i="53"/>
  <c r="V8603" i="53"/>
  <c r="V8604" i="53"/>
  <c r="V8605" i="53"/>
  <c r="V8606" i="53"/>
  <c r="V8607" i="53"/>
  <c r="V8608" i="53"/>
  <c r="V8609" i="53"/>
  <c r="V8610" i="53"/>
  <c r="V8611" i="53"/>
  <c r="V8612" i="53"/>
  <c r="V8613" i="53"/>
  <c r="V8614" i="53"/>
  <c r="V8615" i="53"/>
  <c r="V8616" i="53"/>
  <c r="V8617" i="53"/>
  <c r="V8618" i="53"/>
  <c r="V8619" i="53"/>
  <c r="V8620" i="53"/>
  <c r="V8621" i="53"/>
  <c r="V8622" i="53"/>
  <c r="V8623" i="53"/>
  <c r="V8624" i="53"/>
  <c r="V8625" i="53"/>
  <c r="V8626" i="53"/>
  <c r="V8627" i="53"/>
  <c r="V8628" i="53"/>
  <c r="V8629" i="53"/>
  <c r="V8630" i="53"/>
  <c r="V8631" i="53"/>
  <c r="V8632" i="53"/>
  <c r="V8633" i="53"/>
  <c r="V8634" i="53"/>
  <c r="V8635" i="53"/>
  <c r="V8636" i="53"/>
  <c r="V8637" i="53"/>
  <c r="V8638" i="53"/>
  <c r="V8639" i="53"/>
  <c r="V8640" i="53"/>
  <c r="V8641" i="53"/>
  <c r="V8642" i="53"/>
  <c r="V8643" i="53"/>
  <c r="V8644" i="53"/>
  <c r="V8645" i="53"/>
  <c r="V8646" i="53"/>
  <c r="V8647" i="53"/>
  <c r="V8648" i="53"/>
  <c r="V8649" i="53"/>
  <c r="V8650" i="53"/>
  <c r="V8651" i="53"/>
  <c r="V8652" i="53"/>
  <c r="V8653" i="53"/>
  <c r="V8654" i="53"/>
  <c r="V8655" i="53"/>
  <c r="V8656" i="53"/>
  <c r="V8657" i="53"/>
  <c r="V8658" i="53"/>
  <c r="V8659" i="53"/>
  <c r="V8660" i="53"/>
  <c r="V8661" i="53"/>
  <c r="V8662" i="53"/>
  <c r="V8663" i="53"/>
  <c r="V8664" i="53"/>
  <c r="V8665" i="53"/>
  <c r="V8666" i="53"/>
  <c r="V8667" i="53"/>
  <c r="V8668" i="53"/>
  <c r="V8669" i="53"/>
  <c r="V8670" i="53"/>
  <c r="V8671" i="53"/>
  <c r="V8672" i="53"/>
  <c r="V8673" i="53"/>
  <c r="V8674" i="53"/>
  <c r="V8675" i="53"/>
  <c r="V8676" i="53"/>
  <c r="V8677" i="53"/>
  <c r="V8678" i="53"/>
  <c r="V8679" i="53"/>
  <c r="V8680" i="53"/>
  <c r="V8681" i="53"/>
  <c r="V8682" i="53"/>
  <c r="V8683" i="53"/>
  <c r="V8684" i="53"/>
  <c r="V8685" i="53"/>
  <c r="V8686" i="53"/>
  <c r="V8687" i="53"/>
  <c r="V8688" i="53"/>
  <c r="V8689" i="53"/>
  <c r="V8690" i="53"/>
  <c r="V8691" i="53"/>
  <c r="V8692" i="53"/>
  <c r="V8693" i="53"/>
  <c r="V8694" i="53"/>
  <c r="V8695" i="53"/>
  <c r="V8696" i="53"/>
  <c r="V8697" i="53"/>
  <c r="V8698" i="53"/>
  <c r="V8699" i="53"/>
  <c r="V8700" i="53"/>
  <c r="V8701" i="53"/>
  <c r="V8702" i="53"/>
  <c r="V8703" i="53"/>
  <c r="V8704" i="53"/>
  <c r="V8705" i="53"/>
  <c r="V8706" i="53"/>
  <c r="V8707" i="53"/>
  <c r="V8708" i="53"/>
  <c r="V8709" i="53"/>
  <c r="V8710" i="53"/>
  <c r="V8711" i="53"/>
  <c r="V8712" i="53"/>
  <c r="V8713" i="53"/>
  <c r="V8714" i="53"/>
  <c r="V8715" i="53"/>
  <c r="V8716" i="53"/>
  <c r="V8717" i="53"/>
  <c r="V8718" i="53"/>
  <c r="V8719" i="53"/>
  <c r="V8720" i="53"/>
  <c r="V8721" i="53"/>
  <c r="V8722" i="53"/>
  <c r="V8723" i="53"/>
  <c r="V8724" i="53"/>
  <c r="V8725" i="53"/>
  <c r="V8726" i="53"/>
  <c r="V8727" i="53"/>
  <c r="V8728" i="53"/>
  <c r="V8729" i="53"/>
  <c r="V8730" i="53"/>
  <c r="V8731" i="53"/>
  <c r="V8732" i="53"/>
  <c r="V8733" i="53"/>
  <c r="V8734" i="53"/>
  <c r="V8735" i="53"/>
  <c r="V8736" i="53"/>
  <c r="V8737" i="53"/>
  <c r="V8738" i="53"/>
  <c r="V8739" i="53"/>
  <c r="V8740" i="53"/>
  <c r="V8741" i="53"/>
  <c r="V8742" i="53"/>
  <c r="V8743" i="53"/>
  <c r="V8744" i="53"/>
  <c r="V8745" i="53"/>
  <c r="V8746" i="53"/>
  <c r="V8747" i="53"/>
  <c r="V8748" i="53"/>
  <c r="V8749" i="53"/>
  <c r="V8750" i="53"/>
  <c r="V8751" i="53"/>
  <c r="V8752" i="53"/>
  <c r="V8753" i="53"/>
  <c r="V8754" i="53"/>
  <c r="V8755" i="53"/>
  <c r="V8756" i="53"/>
  <c r="V8757" i="53"/>
  <c r="V8758" i="53"/>
  <c r="V8759" i="53"/>
  <c r="V8760" i="53"/>
  <c r="V8761" i="53"/>
  <c r="V8762" i="53"/>
  <c r="V8763" i="53"/>
  <c r="V8764" i="53"/>
  <c r="V8765" i="53"/>
  <c r="V8766" i="53"/>
  <c r="V8767" i="53"/>
  <c r="V8768" i="53"/>
  <c r="V8769" i="53"/>
  <c r="V8770" i="53"/>
  <c r="V8771" i="53"/>
  <c r="V8772" i="53"/>
  <c r="V8773" i="53"/>
  <c r="V8774" i="53"/>
  <c r="V8775" i="53"/>
  <c r="V8776" i="53"/>
  <c r="V8777" i="53"/>
  <c r="V8778" i="53"/>
  <c r="V8779" i="53"/>
  <c r="V8780" i="53"/>
  <c r="V8781" i="53"/>
  <c r="V8782" i="53"/>
  <c r="V8783" i="53"/>
  <c r="V8784" i="53"/>
  <c r="V8785" i="53"/>
  <c r="V8786" i="53"/>
  <c r="V8787" i="53"/>
  <c r="V8788" i="53"/>
  <c r="V8789" i="53"/>
  <c r="V8790" i="53"/>
  <c r="V8791" i="53"/>
  <c r="V8792" i="53"/>
  <c r="V8793" i="53"/>
  <c r="V8794" i="53"/>
  <c r="V8795" i="53"/>
  <c r="V8796" i="53"/>
  <c r="V8797" i="53"/>
  <c r="V8798" i="53"/>
  <c r="V8799" i="53"/>
  <c r="V8800" i="53"/>
  <c r="V8801" i="53"/>
  <c r="V8802" i="53"/>
  <c r="V8803" i="53"/>
  <c r="V8804" i="53"/>
  <c r="V8805" i="53"/>
  <c r="V8806" i="53"/>
  <c r="V8807" i="53"/>
  <c r="V8808" i="53"/>
  <c r="V8809" i="53"/>
  <c r="V8810" i="53"/>
  <c r="V8811" i="53"/>
  <c r="V8812" i="53"/>
  <c r="V8813" i="53"/>
  <c r="V8814" i="53"/>
  <c r="V8815" i="53"/>
  <c r="V8816" i="53"/>
  <c r="V8817" i="53"/>
  <c r="V8818" i="53"/>
  <c r="V8819" i="53"/>
  <c r="V8820" i="53"/>
  <c r="V8821" i="53"/>
  <c r="V8822" i="53"/>
  <c r="V8823" i="53"/>
  <c r="V8824" i="53"/>
  <c r="V8825" i="53"/>
  <c r="V8826" i="53"/>
  <c r="V8827" i="53"/>
  <c r="V8828" i="53"/>
  <c r="V8829" i="53"/>
  <c r="V8830" i="53"/>
  <c r="V8831" i="53"/>
  <c r="V8832" i="53"/>
  <c r="V8833" i="53"/>
  <c r="V8834" i="53"/>
  <c r="V8835" i="53"/>
  <c r="V8836" i="53"/>
  <c r="V8837" i="53"/>
  <c r="V8838" i="53"/>
  <c r="V8839" i="53"/>
  <c r="V8840" i="53"/>
  <c r="V8841" i="53"/>
  <c r="V8842" i="53"/>
  <c r="V8843" i="53"/>
  <c r="V8844" i="53"/>
  <c r="V8845" i="53"/>
  <c r="V8846" i="53"/>
  <c r="V8847" i="53"/>
  <c r="V8848" i="53"/>
  <c r="V8849" i="53"/>
  <c r="V8850" i="53"/>
  <c r="V8851" i="53"/>
  <c r="V8852" i="53"/>
  <c r="V8853" i="53"/>
  <c r="V8854" i="53"/>
  <c r="V8855" i="53"/>
  <c r="V8856" i="53"/>
  <c r="V8857" i="53"/>
  <c r="V8858" i="53"/>
  <c r="V8859" i="53"/>
  <c r="V8860" i="53"/>
  <c r="V8861" i="53"/>
  <c r="V8862" i="53"/>
  <c r="V8863" i="53"/>
  <c r="V8864" i="53"/>
  <c r="V8865" i="53"/>
  <c r="V8866" i="53"/>
  <c r="V8867" i="53"/>
  <c r="V8868" i="53"/>
  <c r="V8869" i="53"/>
  <c r="V8870" i="53"/>
  <c r="V8871" i="53"/>
  <c r="V8872" i="53"/>
  <c r="V8873" i="53"/>
  <c r="V8874" i="53"/>
  <c r="V8875" i="53"/>
  <c r="V8876" i="53"/>
  <c r="V8877" i="53"/>
  <c r="V8878" i="53"/>
  <c r="V8879" i="53"/>
  <c r="V8880" i="53"/>
  <c r="V8881" i="53"/>
  <c r="V8882" i="53"/>
  <c r="V8883" i="53"/>
  <c r="V8884" i="53"/>
  <c r="V8885" i="53"/>
  <c r="V8886" i="53"/>
  <c r="V8887" i="53"/>
  <c r="V8888" i="53"/>
  <c r="V8889" i="53"/>
  <c r="V8890" i="53"/>
  <c r="V8891" i="53"/>
  <c r="V8892" i="53"/>
  <c r="V8893" i="53"/>
  <c r="V8894" i="53"/>
  <c r="V8895" i="53"/>
  <c r="V8896" i="53"/>
  <c r="V8897" i="53"/>
  <c r="V8898" i="53"/>
  <c r="V8899" i="53"/>
  <c r="V8900" i="53"/>
  <c r="V8901" i="53"/>
  <c r="V8902" i="53"/>
  <c r="V8903" i="53"/>
  <c r="V8904" i="53"/>
  <c r="V8905" i="53"/>
  <c r="V8906" i="53"/>
  <c r="V8907" i="53"/>
  <c r="V8908" i="53"/>
  <c r="V8909" i="53"/>
  <c r="V8910" i="53"/>
  <c r="V8911" i="53"/>
  <c r="V8912" i="53"/>
  <c r="V8913" i="53"/>
  <c r="V8914" i="53"/>
  <c r="V8915" i="53"/>
  <c r="V8916" i="53"/>
  <c r="V8917" i="53"/>
  <c r="V8918" i="53"/>
  <c r="V8919" i="53"/>
  <c r="V8920" i="53"/>
  <c r="V8921" i="53"/>
  <c r="V8922" i="53"/>
  <c r="V8923" i="53"/>
  <c r="V8924" i="53"/>
  <c r="V8925" i="53"/>
  <c r="V8926" i="53"/>
  <c r="V8927" i="53"/>
  <c r="V8928" i="53"/>
  <c r="V8929" i="53"/>
  <c r="V8930" i="53"/>
  <c r="V8931" i="53"/>
  <c r="V8932" i="53"/>
  <c r="V8933" i="53"/>
  <c r="V8934" i="53"/>
  <c r="V8935" i="53"/>
  <c r="V8936" i="53"/>
  <c r="V8937" i="53"/>
  <c r="V8938" i="53"/>
  <c r="V8939" i="53"/>
  <c r="V8940" i="53"/>
  <c r="V8941" i="53"/>
  <c r="V8942" i="53"/>
  <c r="V8943" i="53"/>
  <c r="V8944" i="53"/>
  <c r="V8945" i="53"/>
  <c r="V8946" i="53"/>
  <c r="V8947" i="53"/>
  <c r="V8948" i="53"/>
  <c r="V8949" i="53"/>
  <c r="V8950" i="53"/>
  <c r="V8951" i="53"/>
  <c r="V8952" i="53"/>
  <c r="V8953" i="53"/>
  <c r="V8954" i="53"/>
  <c r="V8955" i="53"/>
  <c r="V8956" i="53"/>
  <c r="V8957" i="53"/>
  <c r="V8958" i="53"/>
  <c r="V8959" i="53"/>
  <c r="V8960" i="53"/>
  <c r="V8961" i="53"/>
  <c r="V8962" i="53"/>
  <c r="V8963" i="53"/>
  <c r="V8964" i="53"/>
  <c r="V8965" i="53"/>
  <c r="V8966" i="53"/>
  <c r="V8967" i="53"/>
  <c r="V8968" i="53"/>
  <c r="V8969" i="53"/>
  <c r="V8970" i="53"/>
  <c r="V8971" i="53"/>
  <c r="V8972" i="53"/>
  <c r="V8973" i="53"/>
  <c r="V8974" i="53"/>
  <c r="V8975" i="53"/>
  <c r="V8976" i="53"/>
  <c r="V8977" i="53"/>
  <c r="V8978" i="53"/>
  <c r="V8979" i="53"/>
  <c r="V8980" i="53"/>
  <c r="V8981" i="53"/>
  <c r="V8982" i="53"/>
  <c r="V8983" i="53"/>
  <c r="V8984" i="53"/>
  <c r="V8985" i="53"/>
  <c r="V8986" i="53"/>
  <c r="V8987" i="53"/>
  <c r="V8988" i="53"/>
  <c r="V8989" i="53"/>
  <c r="V8990" i="53"/>
  <c r="V8991" i="53"/>
  <c r="V8992" i="53"/>
  <c r="V8993" i="53"/>
  <c r="V8994" i="53"/>
  <c r="V8995" i="53"/>
  <c r="V8996" i="53"/>
  <c r="V8997" i="53"/>
  <c r="V8998" i="53"/>
  <c r="V8999" i="53"/>
  <c r="V9000" i="53"/>
  <c r="V9001" i="53"/>
  <c r="V9002" i="53"/>
  <c r="V9003" i="53"/>
  <c r="V9004" i="53"/>
  <c r="V9005" i="53"/>
  <c r="V9006" i="53"/>
  <c r="V9007" i="53"/>
  <c r="V9008" i="53"/>
  <c r="V9009" i="53"/>
  <c r="V9010" i="53"/>
  <c r="V9011" i="53"/>
  <c r="V9012" i="53"/>
  <c r="V9013" i="53"/>
  <c r="V9014" i="53"/>
  <c r="V9015" i="53"/>
  <c r="V9016" i="53"/>
  <c r="V9017" i="53"/>
  <c r="V9018" i="53"/>
  <c r="V9019" i="53"/>
  <c r="V9020" i="53"/>
  <c r="V9021" i="53"/>
  <c r="V9022" i="53"/>
  <c r="V9023" i="53"/>
  <c r="V9024" i="53"/>
  <c r="V9025" i="53"/>
  <c r="V9026" i="53"/>
  <c r="V9027" i="53"/>
  <c r="V9028" i="53"/>
  <c r="V9029" i="53"/>
  <c r="V9030" i="53"/>
  <c r="V9031" i="53"/>
  <c r="V9032" i="53"/>
  <c r="V9033" i="53"/>
  <c r="V9034" i="53"/>
  <c r="V9035" i="53"/>
  <c r="V9036" i="53"/>
  <c r="V9037" i="53"/>
  <c r="V9038" i="53"/>
  <c r="V9039" i="53"/>
  <c r="V9040" i="53"/>
  <c r="V9041" i="53"/>
  <c r="V9042" i="53"/>
  <c r="V9043" i="53"/>
  <c r="V9044" i="53"/>
  <c r="V9045" i="53"/>
  <c r="V9046" i="53"/>
  <c r="V9047" i="53"/>
  <c r="V9048" i="53"/>
  <c r="V9049" i="53"/>
  <c r="V9050" i="53"/>
  <c r="V9051" i="53"/>
  <c r="V9052" i="53"/>
  <c r="V9053" i="53"/>
  <c r="V9054" i="53"/>
  <c r="V9055" i="53"/>
  <c r="V9056" i="53"/>
  <c r="V9057" i="53"/>
  <c r="V9058" i="53"/>
  <c r="V9059" i="53"/>
  <c r="V9060" i="53"/>
  <c r="V9061" i="53"/>
  <c r="V9062" i="53"/>
  <c r="V9063" i="53"/>
  <c r="V9064" i="53"/>
  <c r="V9065" i="53"/>
  <c r="V9066" i="53"/>
  <c r="V9067" i="53"/>
  <c r="V9068" i="53"/>
  <c r="V9069" i="53"/>
  <c r="V9070" i="53"/>
  <c r="V9071" i="53"/>
  <c r="V9072" i="53"/>
  <c r="V9073" i="53"/>
  <c r="V9074" i="53"/>
  <c r="V9075" i="53"/>
  <c r="V9076" i="53"/>
  <c r="V9077" i="53"/>
  <c r="V9078" i="53"/>
  <c r="V9079" i="53"/>
  <c r="V9080" i="53"/>
  <c r="V9081" i="53"/>
  <c r="V9082" i="53"/>
  <c r="V9083" i="53"/>
  <c r="V9084" i="53"/>
  <c r="U8085" i="53"/>
  <c r="U8086" i="53"/>
  <c r="U8087" i="53"/>
  <c r="U8088" i="53"/>
  <c r="U8089" i="53"/>
  <c r="U8090" i="53"/>
  <c r="U8091" i="53"/>
  <c r="U8092" i="53"/>
  <c r="U8093" i="53"/>
  <c r="U8094" i="53"/>
  <c r="U8095" i="53"/>
  <c r="U8096" i="53"/>
  <c r="U8097" i="53"/>
  <c r="U8098" i="53"/>
  <c r="U8099" i="53"/>
  <c r="U8100" i="53"/>
  <c r="U8101" i="53"/>
  <c r="U8102" i="53"/>
  <c r="U8103" i="53"/>
  <c r="U8104" i="53"/>
  <c r="U8105" i="53"/>
  <c r="U8106" i="53"/>
  <c r="U8107" i="53"/>
  <c r="U8108" i="53"/>
  <c r="U8109" i="53"/>
  <c r="U8110" i="53"/>
  <c r="U8111" i="53"/>
  <c r="U8112" i="53"/>
  <c r="U8113" i="53"/>
  <c r="U8114" i="53"/>
  <c r="U8115" i="53"/>
  <c r="U8116" i="53"/>
  <c r="U8117" i="53"/>
  <c r="U8118" i="53"/>
  <c r="U8119" i="53"/>
  <c r="U8120" i="53"/>
  <c r="U8121" i="53"/>
  <c r="U8122" i="53"/>
  <c r="U8123" i="53"/>
  <c r="U8124" i="53"/>
  <c r="U8125" i="53"/>
  <c r="U8126" i="53"/>
  <c r="U8127" i="53"/>
  <c r="U8128" i="53"/>
  <c r="U8129" i="53"/>
  <c r="U8130" i="53"/>
  <c r="U8131" i="53"/>
  <c r="U8132" i="53"/>
  <c r="U8133" i="53"/>
  <c r="U8134" i="53"/>
  <c r="U8135" i="53"/>
  <c r="U8136" i="53"/>
  <c r="U8137" i="53"/>
  <c r="U8138" i="53"/>
  <c r="U8139" i="53"/>
  <c r="U8140" i="53"/>
  <c r="U8141" i="53"/>
  <c r="U8142" i="53"/>
  <c r="U8143" i="53"/>
  <c r="U8144" i="53"/>
  <c r="U8145" i="53"/>
  <c r="U8146" i="53"/>
  <c r="U8147" i="53"/>
  <c r="U8148" i="53"/>
  <c r="U8149" i="53"/>
  <c r="U8150" i="53"/>
  <c r="U8151" i="53"/>
  <c r="U8152" i="53"/>
  <c r="U8153" i="53"/>
  <c r="U8154" i="53"/>
  <c r="U8155" i="53"/>
  <c r="U8156" i="53"/>
  <c r="U8157" i="53"/>
  <c r="U8158" i="53"/>
  <c r="U8159" i="53"/>
  <c r="U8160" i="53"/>
  <c r="U8161" i="53"/>
  <c r="U8162" i="53"/>
  <c r="U8163" i="53"/>
  <c r="U8164" i="53"/>
  <c r="U8165" i="53"/>
  <c r="U8166" i="53"/>
  <c r="U8167" i="53"/>
  <c r="U8168" i="53"/>
  <c r="U8169" i="53"/>
  <c r="U8170" i="53"/>
  <c r="U8171" i="53"/>
  <c r="U8172" i="53"/>
  <c r="U8173" i="53"/>
  <c r="U8174" i="53"/>
  <c r="U8175" i="53"/>
  <c r="U8176" i="53"/>
  <c r="U8177" i="53"/>
  <c r="U8178" i="53"/>
  <c r="U8179" i="53"/>
  <c r="U8180" i="53"/>
  <c r="U8181" i="53"/>
  <c r="U8182" i="53"/>
  <c r="U8183" i="53"/>
  <c r="U8184" i="53"/>
  <c r="U8185" i="53"/>
  <c r="U8186" i="53"/>
  <c r="U8187" i="53"/>
  <c r="U8188" i="53"/>
  <c r="U8189" i="53"/>
  <c r="U8190" i="53"/>
  <c r="U8191" i="53"/>
  <c r="U8192" i="53"/>
  <c r="U8193" i="53"/>
  <c r="U8194" i="53"/>
  <c r="U8195" i="53"/>
  <c r="U8196" i="53"/>
  <c r="U8197" i="53"/>
  <c r="U8198" i="53"/>
  <c r="U8199" i="53"/>
  <c r="U8200" i="53"/>
  <c r="U8201" i="53"/>
  <c r="U8202" i="53"/>
  <c r="U8203" i="53"/>
  <c r="U8204" i="53"/>
  <c r="U8205" i="53"/>
  <c r="U8206" i="53"/>
  <c r="U8207" i="53"/>
  <c r="U8208" i="53"/>
  <c r="U8209" i="53"/>
  <c r="U8210" i="53"/>
  <c r="U8211" i="53"/>
  <c r="U8212" i="53"/>
  <c r="U8213" i="53"/>
  <c r="U8214" i="53"/>
  <c r="U8215" i="53"/>
  <c r="U8216" i="53"/>
  <c r="U8217" i="53"/>
  <c r="U8218" i="53"/>
  <c r="U8219" i="53"/>
  <c r="U8220" i="53"/>
  <c r="U8221" i="53"/>
  <c r="U8222" i="53"/>
  <c r="U8223" i="53"/>
  <c r="U8224" i="53"/>
  <c r="U8225" i="53"/>
  <c r="U8226" i="53"/>
  <c r="U8227" i="53"/>
  <c r="U8228" i="53"/>
  <c r="U8229" i="53"/>
  <c r="U8230" i="53"/>
  <c r="U8231" i="53"/>
  <c r="U8232" i="53"/>
  <c r="U8233" i="53"/>
  <c r="U8234" i="53"/>
  <c r="U8235" i="53"/>
  <c r="U8236" i="53"/>
  <c r="U8237" i="53"/>
  <c r="U8238" i="53"/>
  <c r="U8239" i="53"/>
  <c r="U8240" i="53"/>
  <c r="U8241" i="53"/>
  <c r="U8242" i="53"/>
  <c r="U8243" i="53"/>
  <c r="U8244" i="53"/>
  <c r="U8245" i="53"/>
  <c r="U8246" i="53"/>
  <c r="U8247" i="53"/>
  <c r="U8248" i="53"/>
  <c r="U8249" i="53"/>
  <c r="U8250" i="53"/>
  <c r="U8251" i="53"/>
  <c r="U8252" i="53"/>
  <c r="U8253" i="53"/>
  <c r="U8254" i="53"/>
  <c r="U8255" i="53"/>
  <c r="U8256" i="53"/>
  <c r="U8257" i="53"/>
  <c r="U8258" i="53"/>
  <c r="U8259" i="53"/>
  <c r="U8260" i="53"/>
  <c r="U8261" i="53"/>
  <c r="U8262" i="53"/>
  <c r="U8263" i="53"/>
  <c r="U8264" i="53"/>
  <c r="U8265" i="53"/>
  <c r="U8266" i="53"/>
  <c r="U8267" i="53"/>
  <c r="U8268" i="53"/>
  <c r="U8269" i="53"/>
  <c r="U8270" i="53"/>
  <c r="U8271" i="53"/>
  <c r="U8272" i="53"/>
  <c r="U8273" i="53"/>
  <c r="U8274" i="53"/>
  <c r="U8275" i="53"/>
  <c r="U8276" i="53"/>
  <c r="U8277" i="53"/>
  <c r="U8278" i="53"/>
  <c r="U8279" i="53"/>
  <c r="U8280" i="53"/>
  <c r="U8281" i="53"/>
  <c r="U8282" i="53"/>
  <c r="U8283" i="53"/>
  <c r="U8284" i="53"/>
  <c r="U8285" i="53"/>
  <c r="U8286" i="53"/>
  <c r="U8287" i="53"/>
  <c r="U8288" i="53"/>
  <c r="U8289" i="53"/>
  <c r="U8290" i="53"/>
  <c r="U8291" i="53"/>
  <c r="U8292" i="53"/>
  <c r="U8293" i="53"/>
  <c r="U8294" i="53"/>
  <c r="U8295" i="53"/>
  <c r="U8296" i="53"/>
  <c r="U8297" i="53"/>
  <c r="U8298" i="53"/>
  <c r="U8299" i="53"/>
  <c r="U8300" i="53"/>
  <c r="U8301" i="53"/>
  <c r="U8302" i="53"/>
  <c r="U8303" i="53"/>
  <c r="U8304" i="53"/>
  <c r="U8305" i="53"/>
  <c r="U8306" i="53"/>
  <c r="U8307" i="53"/>
  <c r="U8308" i="53"/>
  <c r="U8309" i="53"/>
  <c r="U8310" i="53"/>
  <c r="U8311" i="53"/>
  <c r="U8312" i="53"/>
  <c r="U8313" i="53"/>
  <c r="U8314" i="53"/>
  <c r="U8315" i="53"/>
  <c r="U8316" i="53"/>
  <c r="U8317" i="53"/>
  <c r="U8318" i="53"/>
  <c r="U8319" i="53"/>
  <c r="U8320" i="53"/>
  <c r="U8321" i="53"/>
  <c r="U8322" i="53"/>
  <c r="U8323" i="53"/>
  <c r="U8324" i="53"/>
  <c r="U8325" i="53"/>
  <c r="U8326" i="53"/>
  <c r="U8327" i="53"/>
  <c r="U8328" i="53"/>
  <c r="U8329" i="53"/>
  <c r="U8330" i="53"/>
  <c r="U8331" i="53"/>
  <c r="U8332" i="53"/>
  <c r="U8333" i="53"/>
  <c r="U8334" i="53"/>
  <c r="U8335" i="53"/>
  <c r="U8336" i="53"/>
  <c r="U8337" i="53"/>
  <c r="U8338" i="53"/>
  <c r="U8339" i="53"/>
  <c r="U8340" i="53"/>
  <c r="U8341" i="53"/>
  <c r="U8342" i="53"/>
  <c r="U8343" i="53"/>
  <c r="U8344" i="53"/>
  <c r="U8345" i="53"/>
  <c r="U8346" i="53"/>
  <c r="U8347" i="53"/>
  <c r="U8348" i="53"/>
  <c r="U8349" i="53"/>
  <c r="U8350" i="53"/>
  <c r="U8351" i="53"/>
  <c r="U8352" i="53"/>
  <c r="U8353" i="53"/>
  <c r="U8354" i="53"/>
  <c r="U8355" i="53"/>
  <c r="U8356" i="53"/>
  <c r="U8357" i="53"/>
  <c r="U8358" i="53"/>
  <c r="U8359" i="53"/>
  <c r="U8360" i="53"/>
  <c r="U8361" i="53"/>
  <c r="U8362" i="53"/>
  <c r="U8363" i="53"/>
  <c r="U8364" i="53"/>
  <c r="U8365" i="53"/>
  <c r="U8366" i="53"/>
  <c r="U8367" i="53"/>
  <c r="U8368" i="53"/>
  <c r="U8369" i="53"/>
  <c r="U8370" i="53"/>
  <c r="U8371" i="53"/>
  <c r="U8372" i="53"/>
  <c r="U8373" i="53"/>
  <c r="U8374" i="53"/>
  <c r="U8375" i="53"/>
  <c r="U8376" i="53"/>
  <c r="U8377" i="53"/>
  <c r="U8378" i="53"/>
  <c r="U8379" i="53"/>
  <c r="U8380" i="53"/>
  <c r="U8381" i="53"/>
  <c r="U8382" i="53"/>
  <c r="U8383" i="53"/>
  <c r="U8384" i="53"/>
  <c r="U8385" i="53"/>
  <c r="U8386" i="53"/>
  <c r="U8387" i="53"/>
  <c r="U8388" i="53"/>
  <c r="U8389" i="53"/>
  <c r="U8390" i="53"/>
  <c r="U8391" i="53"/>
  <c r="U8392" i="53"/>
  <c r="U8393" i="53"/>
  <c r="U8394" i="53"/>
  <c r="U8395" i="53"/>
  <c r="U8396" i="53"/>
  <c r="U8397" i="53"/>
  <c r="U8398" i="53"/>
  <c r="U8399" i="53"/>
  <c r="U8400" i="53"/>
  <c r="U8401" i="53"/>
  <c r="U8402" i="53"/>
  <c r="U8403" i="53"/>
  <c r="U8404" i="53"/>
  <c r="U8405" i="53"/>
  <c r="U8406" i="53"/>
  <c r="U8407" i="53"/>
  <c r="U8408" i="53"/>
  <c r="U8409" i="53"/>
  <c r="U8410" i="53"/>
  <c r="U8411" i="53"/>
  <c r="U8412" i="53"/>
  <c r="U8413" i="53"/>
  <c r="U8414" i="53"/>
  <c r="U8415" i="53"/>
  <c r="U8416" i="53"/>
  <c r="U8417" i="53"/>
  <c r="U8418" i="53"/>
  <c r="U8419" i="53"/>
  <c r="U8420" i="53"/>
  <c r="U8421" i="53"/>
  <c r="U8422" i="53"/>
  <c r="U8423" i="53"/>
  <c r="U8424" i="53"/>
  <c r="U8425" i="53"/>
  <c r="U8426" i="53"/>
  <c r="U8427" i="53"/>
  <c r="U8428" i="53"/>
  <c r="U8429" i="53"/>
  <c r="U8430" i="53"/>
  <c r="U8431" i="53"/>
  <c r="U8432" i="53"/>
  <c r="U8433" i="53"/>
  <c r="U8434" i="53"/>
  <c r="U8435" i="53"/>
  <c r="U8436" i="53"/>
  <c r="U8437" i="53"/>
  <c r="U8438" i="53"/>
  <c r="U8439" i="53"/>
  <c r="U8440" i="53"/>
  <c r="U8441" i="53"/>
  <c r="U8442" i="53"/>
  <c r="U8443" i="53"/>
  <c r="U8444" i="53"/>
  <c r="U8445" i="53"/>
  <c r="U8446" i="53"/>
  <c r="U8447" i="53"/>
  <c r="U8448" i="53"/>
  <c r="U8449" i="53"/>
  <c r="U8450" i="53"/>
  <c r="U8451" i="53"/>
  <c r="U8452" i="53"/>
  <c r="U8453" i="53"/>
  <c r="U8454" i="53"/>
  <c r="U8455" i="53"/>
  <c r="U8456" i="53"/>
  <c r="U8457" i="53"/>
  <c r="U8458" i="53"/>
  <c r="U8459" i="53"/>
  <c r="U8460" i="53"/>
  <c r="U8461" i="53"/>
  <c r="U8462" i="53"/>
  <c r="U8463" i="53"/>
  <c r="U8464" i="53"/>
  <c r="U8465" i="53"/>
  <c r="U8466" i="53"/>
  <c r="U8467" i="53"/>
  <c r="U8468" i="53"/>
  <c r="U8469" i="53"/>
  <c r="U8470" i="53"/>
  <c r="U8471" i="53"/>
  <c r="U8472" i="53"/>
  <c r="U8473" i="53"/>
  <c r="U8474" i="53"/>
  <c r="U8475" i="53"/>
  <c r="U8476" i="53"/>
  <c r="U8477" i="53"/>
  <c r="U8478" i="53"/>
  <c r="U8479" i="53"/>
  <c r="U8480" i="53"/>
  <c r="U8481" i="53"/>
  <c r="U8482" i="53"/>
  <c r="U8483" i="53"/>
  <c r="U8484" i="53"/>
  <c r="U8485" i="53"/>
  <c r="U8486" i="53"/>
  <c r="U8487" i="53"/>
  <c r="U8488" i="53"/>
  <c r="U8489" i="53"/>
  <c r="U8490" i="53"/>
  <c r="U8491" i="53"/>
  <c r="U8492" i="53"/>
  <c r="U8493" i="53"/>
  <c r="U8494" i="53"/>
  <c r="U8495" i="53"/>
  <c r="U8496" i="53"/>
  <c r="U8497" i="53"/>
  <c r="U8498" i="53"/>
  <c r="U8499" i="53"/>
  <c r="U8500" i="53"/>
  <c r="U8501" i="53"/>
  <c r="U8502" i="53"/>
  <c r="U8503" i="53"/>
  <c r="U8504" i="53"/>
  <c r="U8505" i="53"/>
  <c r="U8506" i="53"/>
  <c r="U8507" i="53"/>
  <c r="U8508" i="53"/>
  <c r="U8509" i="53"/>
  <c r="U8510" i="53"/>
  <c r="U8511" i="53"/>
  <c r="U8512" i="53"/>
  <c r="U8513" i="53"/>
  <c r="U8514" i="53"/>
  <c r="U8515" i="53"/>
  <c r="U8516" i="53"/>
  <c r="U8517" i="53"/>
  <c r="U8518" i="53"/>
  <c r="U8519" i="53"/>
  <c r="U8520" i="53"/>
  <c r="U8521" i="53"/>
  <c r="U8522" i="53"/>
  <c r="U8523" i="53"/>
  <c r="U8524" i="53"/>
  <c r="U8525" i="53"/>
  <c r="U8526" i="53"/>
  <c r="U8527" i="53"/>
  <c r="U8528" i="53"/>
  <c r="U8529" i="53"/>
  <c r="U8530" i="53"/>
  <c r="U8531" i="53"/>
  <c r="U8532" i="53"/>
  <c r="U8533" i="53"/>
  <c r="U8534" i="53"/>
  <c r="U8535" i="53"/>
  <c r="U8536" i="53"/>
  <c r="U8537" i="53"/>
  <c r="U8538" i="53"/>
  <c r="U8539" i="53"/>
  <c r="U8540" i="53"/>
  <c r="U8541" i="53"/>
  <c r="U8542" i="53"/>
  <c r="U8543" i="53"/>
  <c r="U8544" i="53"/>
  <c r="U8545" i="53"/>
  <c r="U8546" i="53"/>
  <c r="U8547" i="53"/>
  <c r="U8548" i="53"/>
  <c r="U8549" i="53"/>
  <c r="U8550" i="53"/>
  <c r="U8551" i="53"/>
  <c r="U8552" i="53"/>
  <c r="U8553" i="53"/>
  <c r="U8554" i="53"/>
  <c r="U8555" i="53"/>
  <c r="U8556" i="53"/>
  <c r="U8557" i="53"/>
  <c r="U8558" i="53"/>
  <c r="U8559" i="53"/>
  <c r="U8560" i="53"/>
  <c r="U8561" i="53"/>
  <c r="U8562" i="53"/>
  <c r="U8563" i="53"/>
  <c r="U8564" i="53"/>
  <c r="U8565" i="53"/>
  <c r="U8566" i="53"/>
  <c r="U8567" i="53"/>
  <c r="U8568" i="53"/>
  <c r="U8569" i="53"/>
  <c r="U8570" i="53"/>
  <c r="U8571" i="53"/>
  <c r="U8572" i="53"/>
  <c r="U8573" i="53"/>
  <c r="U8574" i="53"/>
  <c r="U8575" i="53"/>
  <c r="U8576" i="53"/>
  <c r="U8577" i="53"/>
  <c r="U8578" i="53"/>
  <c r="U8579" i="53"/>
  <c r="U8580" i="53"/>
  <c r="U8581" i="53"/>
  <c r="U8582" i="53"/>
  <c r="U8583" i="53"/>
  <c r="U8584" i="53"/>
  <c r="U8585" i="53"/>
  <c r="U8586" i="53"/>
  <c r="U8587" i="53"/>
  <c r="U8588" i="53"/>
  <c r="U8589" i="53"/>
  <c r="U8590" i="53"/>
  <c r="U8591" i="53"/>
  <c r="U8592" i="53"/>
  <c r="U8593" i="53"/>
  <c r="U8594" i="53"/>
  <c r="U8595" i="53"/>
  <c r="U8596" i="53"/>
  <c r="U8597" i="53"/>
  <c r="U8598" i="53"/>
  <c r="U8599" i="53"/>
  <c r="U8600" i="53"/>
  <c r="U8601" i="53"/>
  <c r="U8602" i="53"/>
  <c r="U8603" i="53"/>
  <c r="U8604" i="53"/>
  <c r="U8605" i="53"/>
  <c r="U8606" i="53"/>
  <c r="U8607" i="53"/>
  <c r="U8608" i="53"/>
  <c r="U8609" i="53"/>
  <c r="U8610" i="53"/>
  <c r="U8611" i="53"/>
  <c r="U8612" i="53"/>
  <c r="U8613" i="53"/>
  <c r="U8614" i="53"/>
  <c r="U8615" i="53"/>
  <c r="U8616" i="53"/>
  <c r="U8617" i="53"/>
  <c r="U8618" i="53"/>
  <c r="U8619" i="53"/>
  <c r="U8620" i="53"/>
  <c r="U8621" i="53"/>
  <c r="U8622" i="53"/>
  <c r="U8623" i="53"/>
  <c r="U8624" i="53"/>
  <c r="U8625" i="53"/>
  <c r="U8626" i="53"/>
  <c r="U8627" i="53"/>
  <c r="U8628" i="53"/>
  <c r="U8629" i="53"/>
  <c r="U8630" i="53"/>
  <c r="U8631" i="53"/>
  <c r="U8632" i="53"/>
  <c r="U8633" i="53"/>
  <c r="U8634" i="53"/>
  <c r="U8635" i="53"/>
  <c r="U8636" i="53"/>
  <c r="U8637" i="53"/>
  <c r="U8638" i="53"/>
  <c r="U8639" i="53"/>
  <c r="U8640" i="53"/>
  <c r="U8641" i="53"/>
  <c r="U8642" i="53"/>
  <c r="U8643" i="53"/>
  <c r="U8644" i="53"/>
  <c r="U8645" i="53"/>
  <c r="U8646" i="53"/>
  <c r="U8647" i="53"/>
  <c r="U8648" i="53"/>
  <c r="U8649" i="53"/>
  <c r="U8650" i="53"/>
  <c r="U8651" i="53"/>
  <c r="U8652" i="53"/>
  <c r="U8653" i="53"/>
  <c r="U8654" i="53"/>
  <c r="U8655" i="53"/>
  <c r="U8656" i="53"/>
  <c r="U8657" i="53"/>
  <c r="U8658" i="53"/>
  <c r="U8659" i="53"/>
  <c r="U8660" i="53"/>
  <c r="U8661" i="53"/>
  <c r="U8662" i="53"/>
  <c r="U8663" i="53"/>
  <c r="U8664" i="53"/>
  <c r="U8665" i="53"/>
  <c r="U8666" i="53"/>
  <c r="U8667" i="53"/>
  <c r="U8668" i="53"/>
  <c r="U8669" i="53"/>
  <c r="U8670" i="53"/>
  <c r="U8671" i="53"/>
  <c r="U8672" i="53"/>
  <c r="U8673" i="53"/>
  <c r="U8674" i="53"/>
  <c r="U8675" i="53"/>
  <c r="U8676" i="53"/>
  <c r="U8677" i="53"/>
  <c r="U8678" i="53"/>
  <c r="U8679" i="53"/>
  <c r="U8680" i="53"/>
  <c r="U8681" i="53"/>
  <c r="U8682" i="53"/>
  <c r="U8683" i="53"/>
  <c r="U8684" i="53"/>
  <c r="U8685" i="53"/>
  <c r="U8686" i="53"/>
  <c r="U8687" i="53"/>
  <c r="U8688" i="53"/>
  <c r="U8689" i="53"/>
  <c r="U8690" i="53"/>
  <c r="U8691" i="53"/>
  <c r="U8692" i="53"/>
  <c r="U8693" i="53"/>
  <c r="U8694" i="53"/>
  <c r="U8695" i="53"/>
  <c r="U8696" i="53"/>
  <c r="U8697" i="53"/>
  <c r="U8698" i="53"/>
  <c r="U8699" i="53"/>
  <c r="U8700" i="53"/>
  <c r="U8701" i="53"/>
  <c r="U8702" i="53"/>
  <c r="U8703" i="53"/>
  <c r="U8704" i="53"/>
  <c r="U8705" i="53"/>
  <c r="U8706" i="53"/>
  <c r="U8707" i="53"/>
  <c r="U8708" i="53"/>
  <c r="U8709" i="53"/>
  <c r="U8710" i="53"/>
  <c r="U8711" i="53"/>
  <c r="U8712" i="53"/>
  <c r="U8713" i="53"/>
  <c r="U8714" i="53"/>
  <c r="U8715" i="53"/>
  <c r="U8716" i="53"/>
  <c r="U8717" i="53"/>
  <c r="U8718" i="53"/>
  <c r="U8719" i="53"/>
  <c r="U8720" i="53"/>
  <c r="U8721" i="53"/>
  <c r="U8722" i="53"/>
  <c r="U8723" i="53"/>
  <c r="U8724" i="53"/>
  <c r="U8725" i="53"/>
  <c r="U8726" i="53"/>
  <c r="U8727" i="53"/>
  <c r="U8728" i="53"/>
  <c r="U8729" i="53"/>
  <c r="U8730" i="53"/>
  <c r="U8731" i="53"/>
  <c r="U8732" i="53"/>
  <c r="U8733" i="53"/>
  <c r="U8734" i="53"/>
  <c r="U8735" i="53"/>
  <c r="U8736" i="53"/>
  <c r="U8737" i="53"/>
  <c r="U8738" i="53"/>
  <c r="U8739" i="53"/>
  <c r="U8740" i="53"/>
  <c r="U8741" i="53"/>
  <c r="U8742" i="53"/>
  <c r="U8743" i="53"/>
  <c r="U8744" i="53"/>
  <c r="U8745" i="53"/>
  <c r="U8746" i="53"/>
  <c r="U8747" i="53"/>
  <c r="U8748" i="53"/>
  <c r="U8749" i="53"/>
  <c r="U8750" i="53"/>
  <c r="U8751" i="53"/>
  <c r="U8752" i="53"/>
  <c r="U8753" i="53"/>
  <c r="U8754" i="53"/>
  <c r="U8755" i="53"/>
  <c r="U8756" i="53"/>
  <c r="U8757" i="53"/>
  <c r="U8758" i="53"/>
  <c r="U8759" i="53"/>
  <c r="U8760" i="53"/>
  <c r="U8761" i="53"/>
  <c r="U8762" i="53"/>
  <c r="U8763" i="53"/>
  <c r="U8764" i="53"/>
  <c r="U8765" i="53"/>
  <c r="U8766" i="53"/>
  <c r="U8767" i="53"/>
  <c r="U8768" i="53"/>
  <c r="U8769" i="53"/>
  <c r="U8770" i="53"/>
  <c r="U8771" i="53"/>
  <c r="U8772" i="53"/>
  <c r="U8773" i="53"/>
  <c r="U8774" i="53"/>
  <c r="U8775" i="53"/>
  <c r="U8776" i="53"/>
  <c r="U8777" i="53"/>
  <c r="U8778" i="53"/>
  <c r="U8779" i="53"/>
  <c r="U8780" i="53"/>
  <c r="U8781" i="53"/>
  <c r="U8782" i="53"/>
  <c r="U8783" i="53"/>
  <c r="U8784" i="53"/>
  <c r="U8785" i="53"/>
  <c r="U8786" i="53"/>
  <c r="U8787" i="53"/>
  <c r="U8788" i="53"/>
  <c r="U8789" i="53"/>
  <c r="U8790" i="53"/>
  <c r="U8791" i="53"/>
  <c r="U8792" i="53"/>
  <c r="U8793" i="53"/>
  <c r="U8794" i="53"/>
  <c r="U8795" i="53"/>
  <c r="U8796" i="53"/>
  <c r="U8797" i="53"/>
  <c r="U8798" i="53"/>
  <c r="U8799" i="53"/>
  <c r="U8800" i="53"/>
  <c r="U8801" i="53"/>
  <c r="U8802" i="53"/>
  <c r="U8803" i="53"/>
  <c r="U8804" i="53"/>
  <c r="U8805" i="53"/>
  <c r="U8806" i="53"/>
  <c r="U8807" i="53"/>
  <c r="U8808" i="53"/>
  <c r="U8809" i="53"/>
  <c r="U8810" i="53"/>
  <c r="U8811" i="53"/>
  <c r="U8812" i="53"/>
  <c r="U8813" i="53"/>
  <c r="U8814" i="53"/>
  <c r="U8815" i="53"/>
  <c r="U8816" i="53"/>
  <c r="U8817" i="53"/>
  <c r="U8818" i="53"/>
  <c r="U8819" i="53"/>
  <c r="U8820" i="53"/>
  <c r="U8821" i="53"/>
  <c r="U8822" i="53"/>
  <c r="U8823" i="53"/>
  <c r="U8824" i="53"/>
  <c r="U8825" i="53"/>
  <c r="U8826" i="53"/>
  <c r="U8827" i="53"/>
  <c r="U8828" i="53"/>
  <c r="U8829" i="53"/>
  <c r="U8830" i="53"/>
  <c r="U8831" i="53"/>
  <c r="U8832" i="53"/>
  <c r="U8833" i="53"/>
  <c r="U8834" i="53"/>
  <c r="U8835" i="53"/>
  <c r="U8836" i="53"/>
  <c r="U8837" i="53"/>
  <c r="U8838" i="53"/>
  <c r="U8839" i="53"/>
  <c r="U8840" i="53"/>
  <c r="U8841" i="53"/>
  <c r="U8842" i="53"/>
  <c r="U8843" i="53"/>
  <c r="U8844" i="53"/>
  <c r="U8845" i="53"/>
  <c r="U8846" i="53"/>
  <c r="U8847" i="53"/>
  <c r="U8848" i="53"/>
  <c r="U8849" i="53"/>
  <c r="U8850" i="53"/>
  <c r="U8851" i="53"/>
  <c r="U8852" i="53"/>
  <c r="U8853" i="53"/>
  <c r="U8854" i="53"/>
  <c r="U8855" i="53"/>
  <c r="U8856" i="53"/>
  <c r="U8857" i="53"/>
  <c r="U8858" i="53"/>
  <c r="U8859" i="53"/>
  <c r="U8860" i="53"/>
  <c r="U8861" i="53"/>
  <c r="U8862" i="53"/>
  <c r="U8863" i="53"/>
  <c r="U8864" i="53"/>
  <c r="U8865" i="53"/>
  <c r="U8866" i="53"/>
  <c r="U8867" i="53"/>
  <c r="U8868" i="53"/>
  <c r="U8869" i="53"/>
  <c r="U8870" i="53"/>
  <c r="U8871" i="53"/>
  <c r="U8872" i="53"/>
  <c r="U8873" i="53"/>
  <c r="U8874" i="53"/>
  <c r="U8875" i="53"/>
  <c r="U8876" i="53"/>
  <c r="U8877" i="53"/>
  <c r="U8878" i="53"/>
  <c r="U8879" i="53"/>
  <c r="U8880" i="53"/>
  <c r="U8881" i="53"/>
  <c r="U8882" i="53"/>
  <c r="U8883" i="53"/>
  <c r="U8884" i="53"/>
  <c r="U8885" i="53"/>
  <c r="U8886" i="53"/>
  <c r="U8887" i="53"/>
  <c r="U8888" i="53"/>
  <c r="U8889" i="53"/>
  <c r="U8890" i="53"/>
  <c r="U8891" i="53"/>
  <c r="U8892" i="53"/>
  <c r="U8893" i="53"/>
  <c r="U8894" i="53"/>
  <c r="U8895" i="53"/>
  <c r="U8896" i="53"/>
  <c r="U8897" i="53"/>
  <c r="U8898" i="53"/>
  <c r="U8899" i="53"/>
  <c r="U8900" i="53"/>
  <c r="U8901" i="53"/>
  <c r="U8902" i="53"/>
  <c r="U8903" i="53"/>
  <c r="U8904" i="53"/>
  <c r="U8905" i="53"/>
  <c r="U8906" i="53"/>
  <c r="U8907" i="53"/>
  <c r="U8908" i="53"/>
  <c r="U8909" i="53"/>
  <c r="U8910" i="53"/>
  <c r="U8911" i="53"/>
  <c r="U8912" i="53"/>
  <c r="U8913" i="53"/>
  <c r="U8914" i="53"/>
  <c r="U8915" i="53"/>
  <c r="U8916" i="53"/>
  <c r="U8917" i="53"/>
  <c r="U8918" i="53"/>
  <c r="U8919" i="53"/>
  <c r="U8920" i="53"/>
  <c r="U8921" i="53"/>
  <c r="U8922" i="53"/>
  <c r="U8923" i="53"/>
  <c r="U8924" i="53"/>
  <c r="U8925" i="53"/>
  <c r="U8926" i="53"/>
  <c r="U8927" i="53"/>
  <c r="U8928" i="53"/>
  <c r="U8929" i="53"/>
  <c r="U8930" i="53"/>
  <c r="U8931" i="53"/>
  <c r="U8932" i="53"/>
  <c r="U8933" i="53"/>
  <c r="U8934" i="53"/>
  <c r="U8935" i="53"/>
  <c r="U8936" i="53"/>
  <c r="U8937" i="53"/>
  <c r="U8938" i="53"/>
  <c r="U8939" i="53"/>
  <c r="U8940" i="53"/>
  <c r="U8941" i="53"/>
  <c r="U8942" i="53"/>
  <c r="U8943" i="53"/>
  <c r="U8944" i="53"/>
  <c r="U8945" i="53"/>
  <c r="U8946" i="53"/>
  <c r="U8947" i="53"/>
  <c r="U8948" i="53"/>
  <c r="U8949" i="53"/>
  <c r="U8950" i="53"/>
  <c r="U8951" i="53"/>
  <c r="U8952" i="53"/>
  <c r="U8953" i="53"/>
  <c r="U8954" i="53"/>
  <c r="U8955" i="53"/>
  <c r="U8956" i="53"/>
  <c r="U8957" i="53"/>
  <c r="U8958" i="53"/>
  <c r="U8959" i="53"/>
  <c r="U8960" i="53"/>
  <c r="U8961" i="53"/>
  <c r="U8962" i="53"/>
  <c r="U8963" i="53"/>
  <c r="U8964" i="53"/>
  <c r="U8965" i="53"/>
  <c r="U8966" i="53"/>
  <c r="U8967" i="53"/>
  <c r="U8968" i="53"/>
  <c r="U8969" i="53"/>
  <c r="U8970" i="53"/>
  <c r="U8971" i="53"/>
  <c r="U8972" i="53"/>
  <c r="U8973" i="53"/>
  <c r="U8974" i="53"/>
  <c r="U8975" i="53"/>
  <c r="U8976" i="53"/>
  <c r="U8977" i="53"/>
  <c r="U8978" i="53"/>
  <c r="U8979" i="53"/>
  <c r="U8980" i="53"/>
  <c r="U8981" i="53"/>
  <c r="U8982" i="53"/>
  <c r="U8983" i="53"/>
  <c r="U8984" i="53"/>
  <c r="U8985" i="53"/>
  <c r="U8986" i="53"/>
  <c r="U8987" i="53"/>
  <c r="U8988" i="53"/>
  <c r="U8989" i="53"/>
  <c r="U8990" i="53"/>
  <c r="U8991" i="53"/>
  <c r="U8992" i="53"/>
  <c r="U8993" i="53"/>
  <c r="U8994" i="53"/>
  <c r="U8995" i="53"/>
  <c r="U8996" i="53"/>
  <c r="U8997" i="53"/>
  <c r="U8998" i="53"/>
  <c r="U8999" i="53"/>
  <c r="U9000" i="53"/>
  <c r="U9001" i="53"/>
  <c r="U9002" i="53"/>
  <c r="U9003" i="53"/>
  <c r="U9004" i="53"/>
  <c r="U9005" i="53"/>
  <c r="U9006" i="53"/>
  <c r="U9007" i="53"/>
  <c r="U9008" i="53"/>
  <c r="U9009" i="53"/>
  <c r="U9010" i="53"/>
  <c r="U9011" i="53"/>
  <c r="U9012" i="53"/>
  <c r="U9013" i="53"/>
  <c r="U9014" i="53"/>
  <c r="U9015" i="53"/>
  <c r="U9016" i="53"/>
  <c r="U9017" i="53"/>
  <c r="U9018" i="53"/>
  <c r="U9019" i="53"/>
  <c r="U9020" i="53"/>
  <c r="U9021" i="53"/>
  <c r="U9022" i="53"/>
  <c r="U9023" i="53"/>
  <c r="U9024" i="53"/>
  <c r="U9025" i="53"/>
  <c r="U9026" i="53"/>
  <c r="U9027" i="53"/>
  <c r="U9028" i="53"/>
  <c r="U9029" i="53"/>
  <c r="U9030" i="53"/>
  <c r="U9031" i="53"/>
  <c r="U9032" i="53"/>
  <c r="U9033" i="53"/>
  <c r="U9034" i="53"/>
  <c r="U9035" i="53"/>
  <c r="U9036" i="53"/>
  <c r="U9037" i="53"/>
  <c r="U9038" i="53"/>
  <c r="U9039" i="53"/>
  <c r="U9040" i="53"/>
  <c r="U9041" i="53"/>
  <c r="U9042" i="53"/>
  <c r="U9043" i="53"/>
  <c r="U9044" i="53"/>
  <c r="U9045" i="53"/>
  <c r="U9046" i="53"/>
  <c r="U9047" i="53"/>
  <c r="U9048" i="53"/>
  <c r="U9049" i="53"/>
  <c r="U9050" i="53"/>
  <c r="U9051" i="53"/>
  <c r="U9052" i="53"/>
  <c r="U9053" i="53"/>
  <c r="U9054" i="53"/>
  <c r="U9055" i="53"/>
  <c r="U9056" i="53"/>
  <c r="U9057" i="53"/>
  <c r="U9058" i="53"/>
  <c r="U9059" i="53"/>
  <c r="U9060" i="53"/>
  <c r="U9061" i="53"/>
  <c r="U9062" i="53"/>
  <c r="U9063" i="53"/>
  <c r="U9064" i="53"/>
  <c r="U9065" i="53"/>
  <c r="U9066" i="53"/>
  <c r="U9067" i="53"/>
  <c r="U9068" i="53"/>
  <c r="U9069" i="53"/>
  <c r="U9070" i="53"/>
  <c r="U9071" i="53"/>
  <c r="U9072" i="53"/>
  <c r="U9073" i="53"/>
  <c r="U9074" i="53"/>
  <c r="U9075" i="53"/>
  <c r="U9076" i="53"/>
  <c r="U9077" i="53"/>
  <c r="U9078" i="53"/>
  <c r="U9079" i="53"/>
  <c r="U9080" i="53"/>
  <c r="U9081" i="53"/>
  <c r="U9082" i="53"/>
  <c r="U9083" i="53"/>
  <c r="U9084" i="53"/>
  <c r="T8085" i="53"/>
  <c r="T8086" i="53"/>
  <c r="T8087" i="53"/>
  <c r="T8088" i="53"/>
  <c r="T8089" i="53"/>
  <c r="T8090" i="53"/>
  <c r="T8091" i="53"/>
  <c r="T8092" i="53"/>
  <c r="T8093" i="53"/>
  <c r="T8094" i="53"/>
  <c r="T8095" i="53"/>
  <c r="T8096" i="53"/>
  <c r="T8097" i="53"/>
  <c r="T8098" i="53"/>
  <c r="T8099" i="53"/>
  <c r="T8100" i="53"/>
  <c r="T8101" i="53"/>
  <c r="T8102" i="53"/>
  <c r="T8103" i="53"/>
  <c r="T8104" i="53"/>
  <c r="T8105" i="53"/>
  <c r="T8106" i="53"/>
  <c r="T8107" i="53"/>
  <c r="T8108" i="53"/>
  <c r="T8109" i="53"/>
  <c r="T8110" i="53"/>
  <c r="T8111" i="53"/>
  <c r="T8112" i="53"/>
  <c r="T8113" i="53"/>
  <c r="T8114" i="53"/>
  <c r="T8115" i="53"/>
  <c r="T8116" i="53"/>
  <c r="T8117" i="53"/>
  <c r="T8118" i="53"/>
  <c r="T8119" i="53"/>
  <c r="T8120" i="53"/>
  <c r="T8121" i="53"/>
  <c r="T8122" i="53"/>
  <c r="T8123" i="53"/>
  <c r="T8124" i="53"/>
  <c r="T8125" i="53"/>
  <c r="T8126" i="53"/>
  <c r="T8127" i="53"/>
  <c r="T8128" i="53"/>
  <c r="T8129" i="53"/>
  <c r="T8130" i="53"/>
  <c r="T8131" i="53"/>
  <c r="T8132" i="53"/>
  <c r="T8133" i="53"/>
  <c r="T8134" i="53"/>
  <c r="T8135" i="53"/>
  <c r="T8136" i="53"/>
  <c r="T8137" i="53"/>
  <c r="T8138" i="53"/>
  <c r="T8139" i="53"/>
  <c r="T8140" i="53"/>
  <c r="T8141" i="53"/>
  <c r="T8142" i="53"/>
  <c r="T8143" i="53"/>
  <c r="T8144" i="53"/>
  <c r="T8145" i="53"/>
  <c r="T8146" i="53"/>
  <c r="T8147" i="53"/>
  <c r="T8148" i="53"/>
  <c r="T8149" i="53"/>
  <c r="T8150" i="53"/>
  <c r="T8151" i="53"/>
  <c r="T8152" i="53"/>
  <c r="T8153" i="53"/>
  <c r="T8154" i="53"/>
  <c r="T8155" i="53"/>
  <c r="T8156" i="53"/>
  <c r="T8157" i="53"/>
  <c r="T8158" i="53"/>
  <c r="T8159" i="53"/>
  <c r="T8160" i="53"/>
  <c r="T8161" i="53"/>
  <c r="T8162" i="53"/>
  <c r="T8163" i="53"/>
  <c r="T8164" i="53"/>
  <c r="T8165" i="53"/>
  <c r="T8166" i="53"/>
  <c r="T8167" i="53"/>
  <c r="T8168" i="53"/>
  <c r="T8169" i="53"/>
  <c r="T8170" i="53"/>
  <c r="T8171" i="53"/>
  <c r="T8172" i="53"/>
  <c r="T8173" i="53"/>
  <c r="T8174" i="53"/>
  <c r="T8175" i="53"/>
  <c r="T8176" i="53"/>
  <c r="T8177" i="53"/>
  <c r="T8178" i="53"/>
  <c r="T8179" i="53"/>
  <c r="T8180" i="53"/>
  <c r="T8181" i="53"/>
  <c r="T8182" i="53"/>
  <c r="T8183" i="53"/>
  <c r="T8184" i="53"/>
  <c r="T8185" i="53"/>
  <c r="T8186" i="53"/>
  <c r="T8187" i="53"/>
  <c r="T8188" i="53"/>
  <c r="T8189" i="53"/>
  <c r="T8190" i="53"/>
  <c r="T8191" i="53"/>
  <c r="T8192" i="53"/>
  <c r="T8193" i="53"/>
  <c r="T8194" i="53"/>
  <c r="T8195" i="53"/>
  <c r="T8196" i="53"/>
  <c r="T8197" i="53"/>
  <c r="T8198" i="53"/>
  <c r="T8199" i="53"/>
  <c r="T8200" i="53"/>
  <c r="T8201" i="53"/>
  <c r="T8202" i="53"/>
  <c r="T8203" i="53"/>
  <c r="T8204" i="53"/>
  <c r="T8205" i="53"/>
  <c r="T8206" i="53"/>
  <c r="T8207" i="53"/>
  <c r="T8208" i="53"/>
  <c r="T8209" i="53"/>
  <c r="T8210" i="53"/>
  <c r="T8211" i="53"/>
  <c r="T8212" i="53"/>
  <c r="T8213" i="53"/>
  <c r="T8214" i="53"/>
  <c r="T8215" i="53"/>
  <c r="T8216" i="53"/>
  <c r="T8217" i="53"/>
  <c r="T8218" i="53"/>
  <c r="T8219" i="53"/>
  <c r="T8220" i="53"/>
  <c r="T8221" i="53"/>
  <c r="T8222" i="53"/>
  <c r="T8223" i="53"/>
  <c r="T8224" i="53"/>
  <c r="T8225" i="53"/>
  <c r="T8226" i="53"/>
  <c r="T8227" i="53"/>
  <c r="T8228" i="53"/>
  <c r="T8229" i="53"/>
  <c r="T8230" i="53"/>
  <c r="T8231" i="53"/>
  <c r="T8232" i="53"/>
  <c r="T8233" i="53"/>
  <c r="T8234" i="53"/>
  <c r="T8235" i="53"/>
  <c r="T8236" i="53"/>
  <c r="T8237" i="53"/>
  <c r="T8238" i="53"/>
  <c r="T8239" i="53"/>
  <c r="T8240" i="53"/>
  <c r="T8241" i="53"/>
  <c r="T8242" i="53"/>
  <c r="T8243" i="53"/>
  <c r="T8244" i="53"/>
  <c r="T8245" i="53"/>
  <c r="T8246" i="53"/>
  <c r="T8247" i="53"/>
  <c r="T8248" i="53"/>
  <c r="T8249" i="53"/>
  <c r="T8250" i="53"/>
  <c r="T8251" i="53"/>
  <c r="T8252" i="53"/>
  <c r="T8253" i="53"/>
  <c r="T8254" i="53"/>
  <c r="T8255" i="53"/>
  <c r="T8256" i="53"/>
  <c r="T8257" i="53"/>
  <c r="T8258" i="53"/>
  <c r="T8259" i="53"/>
  <c r="T8260" i="53"/>
  <c r="T8261" i="53"/>
  <c r="T8262" i="53"/>
  <c r="T8263" i="53"/>
  <c r="T8264" i="53"/>
  <c r="T8265" i="53"/>
  <c r="T8266" i="53"/>
  <c r="T8267" i="53"/>
  <c r="T8268" i="53"/>
  <c r="T8269" i="53"/>
  <c r="T8270" i="53"/>
  <c r="T8271" i="53"/>
  <c r="T8272" i="53"/>
  <c r="T8273" i="53"/>
  <c r="T8274" i="53"/>
  <c r="T8275" i="53"/>
  <c r="T8276" i="53"/>
  <c r="T8277" i="53"/>
  <c r="T8278" i="53"/>
  <c r="T8279" i="53"/>
  <c r="T8280" i="53"/>
  <c r="T8281" i="53"/>
  <c r="T8282" i="53"/>
  <c r="T8283" i="53"/>
  <c r="T8284" i="53"/>
  <c r="T8285" i="53"/>
  <c r="T8286" i="53"/>
  <c r="T8287" i="53"/>
  <c r="T8288" i="53"/>
  <c r="T8289" i="53"/>
  <c r="T8290" i="53"/>
  <c r="T8291" i="53"/>
  <c r="T8292" i="53"/>
  <c r="T8293" i="53"/>
  <c r="T8294" i="53"/>
  <c r="T8295" i="53"/>
  <c r="T8296" i="53"/>
  <c r="T8297" i="53"/>
  <c r="T8298" i="53"/>
  <c r="T8299" i="53"/>
  <c r="T8300" i="53"/>
  <c r="T8301" i="53"/>
  <c r="T8302" i="53"/>
  <c r="T8303" i="53"/>
  <c r="T8304" i="53"/>
  <c r="T8305" i="53"/>
  <c r="T8306" i="53"/>
  <c r="T8307" i="53"/>
  <c r="T8308" i="53"/>
  <c r="T8309" i="53"/>
  <c r="T8310" i="53"/>
  <c r="T8311" i="53"/>
  <c r="T8312" i="53"/>
  <c r="T8313" i="53"/>
  <c r="T8314" i="53"/>
  <c r="T8315" i="53"/>
  <c r="T8316" i="53"/>
  <c r="T8317" i="53"/>
  <c r="T8318" i="53"/>
  <c r="T8319" i="53"/>
  <c r="T8320" i="53"/>
  <c r="T8321" i="53"/>
  <c r="T8322" i="53"/>
  <c r="T8323" i="53"/>
  <c r="T8324" i="53"/>
  <c r="T8325" i="53"/>
  <c r="T8326" i="53"/>
  <c r="T8327" i="53"/>
  <c r="T8328" i="53"/>
  <c r="T8329" i="53"/>
  <c r="T8330" i="53"/>
  <c r="T8331" i="53"/>
  <c r="T8332" i="53"/>
  <c r="T8333" i="53"/>
  <c r="T8334" i="53"/>
  <c r="T8335" i="53"/>
  <c r="T8336" i="53"/>
  <c r="T8337" i="53"/>
  <c r="T8338" i="53"/>
  <c r="T8339" i="53"/>
  <c r="T8340" i="53"/>
  <c r="T8341" i="53"/>
  <c r="T8342" i="53"/>
  <c r="T8343" i="53"/>
  <c r="T8344" i="53"/>
  <c r="T8345" i="53"/>
  <c r="T8346" i="53"/>
  <c r="T8347" i="53"/>
  <c r="T8348" i="53"/>
  <c r="T8349" i="53"/>
  <c r="T8350" i="53"/>
  <c r="T8351" i="53"/>
  <c r="T8352" i="53"/>
  <c r="T8353" i="53"/>
  <c r="T8354" i="53"/>
  <c r="T8355" i="53"/>
  <c r="T8356" i="53"/>
  <c r="T8357" i="53"/>
  <c r="T8358" i="53"/>
  <c r="T8359" i="53"/>
  <c r="T8360" i="53"/>
  <c r="T8361" i="53"/>
  <c r="T8362" i="53"/>
  <c r="T8363" i="53"/>
  <c r="T8364" i="53"/>
  <c r="T8365" i="53"/>
  <c r="T8366" i="53"/>
  <c r="T8367" i="53"/>
  <c r="T8368" i="53"/>
  <c r="T8369" i="53"/>
  <c r="T8370" i="53"/>
  <c r="T8371" i="53"/>
  <c r="T8372" i="53"/>
  <c r="T8373" i="53"/>
  <c r="T8374" i="53"/>
  <c r="T8375" i="53"/>
  <c r="T8376" i="53"/>
  <c r="T8377" i="53"/>
  <c r="T8378" i="53"/>
  <c r="T8379" i="53"/>
  <c r="T8380" i="53"/>
  <c r="T8381" i="53"/>
  <c r="T8382" i="53"/>
  <c r="T8383" i="53"/>
  <c r="T8384" i="53"/>
  <c r="T8385" i="53"/>
  <c r="T8386" i="53"/>
  <c r="T8387" i="53"/>
  <c r="T8388" i="53"/>
  <c r="T8389" i="53"/>
  <c r="T8390" i="53"/>
  <c r="T8391" i="53"/>
  <c r="T8392" i="53"/>
  <c r="T8393" i="53"/>
  <c r="T8394" i="53"/>
  <c r="T8395" i="53"/>
  <c r="T8396" i="53"/>
  <c r="T8397" i="53"/>
  <c r="T8398" i="53"/>
  <c r="T8399" i="53"/>
  <c r="T8400" i="53"/>
  <c r="T8401" i="53"/>
  <c r="T8402" i="53"/>
  <c r="T8403" i="53"/>
  <c r="T8404" i="53"/>
  <c r="T8405" i="53"/>
  <c r="T8406" i="53"/>
  <c r="T8407" i="53"/>
  <c r="T8408" i="53"/>
  <c r="T8409" i="53"/>
  <c r="T8410" i="53"/>
  <c r="T8411" i="53"/>
  <c r="T8412" i="53"/>
  <c r="T8413" i="53"/>
  <c r="T8414" i="53"/>
  <c r="T8415" i="53"/>
  <c r="T8416" i="53"/>
  <c r="T8417" i="53"/>
  <c r="T8418" i="53"/>
  <c r="T8419" i="53"/>
  <c r="T8420" i="53"/>
  <c r="T8421" i="53"/>
  <c r="T8422" i="53"/>
  <c r="T8423" i="53"/>
  <c r="T8424" i="53"/>
  <c r="T8425" i="53"/>
  <c r="T8426" i="53"/>
  <c r="T8427" i="53"/>
  <c r="T8428" i="53"/>
  <c r="T8429" i="53"/>
  <c r="T8430" i="53"/>
  <c r="T8431" i="53"/>
  <c r="T8432" i="53"/>
  <c r="T8433" i="53"/>
  <c r="T8434" i="53"/>
  <c r="T8435" i="53"/>
  <c r="T8436" i="53"/>
  <c r="T8437" i="53"/>
  <c r="T8438" i="53"/>
  <c r="T8439" i="53"/>
  <c r="T8440" i="53"/>
  <c r="T8441" i="53"/>
  <c r="T8442" i="53"/>
  <c r="T8443" i="53"/>
  <c r="T8444" i="53"/>
  <c r="T8445" i="53"/>
  <c r="T8446" i="53"/>
  <c r="T8447" i="53"/>
  <c r="T8448" i="53"/>
  <c r="T8449" i="53"/>
  <c r="T8450" i="53"/>
  <c r="T8451" i="53"/>
  <c r="T8452" i="53"/>
  <c r="T8453" i="53"/>
  <c r="T8454" i="53"/>
  <c r="T8455" i="53"/>
  <c r="T8456" i="53"/>
  <c r="T8457" i="53"/>
  <c r="T8458" i="53"/>
  <c r="T8459" i="53"/>
  <c r="T8460" i="53"/>
  <c r="T8461" i="53"/>
  <c r="T8462" i="53"/>
  <c r="T8463" i="53"/>
  <c r="T8464" i="53"/>
  <c r="T8465" i="53"/>
  <c r="T8466" i="53"/>
  <c r="T8467" i="53"/>
  <c r="T8468" i="53"/>
  <c r="T8469" i="53"/>
  <c r="T8470" i="53"/>
  <c r="T8471" i="53"/>
  <c r="T8472" i="53"/>
  <c r="T8473" i="53"/>
  <c r="T8474" i="53"/>
  <c r="T8475" i="53"/>
  <c r="T8476" i="53"/>
  <c r="T8477" i="53"/>
  <c r="T8478" i="53"/>
  <c r="T8479" i="53"/>
  <c r="T8480" i="53"/>
  <c r="T8481" i="53"/>
  <c r="T8482" i="53"/>
  <c r="T8483" i="53"/>
  <c r="T8484" i="53"/>
  <c r="T8485" i="53"/>
  <c r="T8486" i="53"/>
  <c r="T8487" i="53"/>
  <c r="T8488" i="53"/>
  <c r="T8489" i="53"/>
  <c r="T8490" i="53"/>
  <c r="T8491" i="53"/>
  <c r="T8492" i="53"/>
  <c r="T8493" i="53"/>
  <c r="T8494" i="53"/>
  <c r="T8495" i="53"/>
  <c r="T8496" i="53"/>
  <c r="T8497" i="53"/>
  <c r="T8498" i="53"/>
  <c r="T8499" i="53"/>
  <c r="T8500" i="53"/>
  <c r="T8501" i="53"/>
  <c r="T8502" i="53"/>
  <c r="T8503" i="53"/>
  <c r="T8504" i="53"/>
  <c r="T8505" i="53"/>
  <c r="T8506" i="53"/>
  <c r="T8507" i="53"/>
  <c r="T8508" i="53"/>
  <c r="T8509" i="53"/>
  <c r="T8510" i="53"/>
  <c r="T8511" i="53"/>
  <c r="T8512" i="53"/>
  <c r="T8513" i="53"/>
  <c r="T8514" i="53"/>
  <c r="T8515" i="53"/>
  <c r="T8516" i="53"/>
  <c r="T8517" i="53"/>
  <c r="T8518" i="53"/>
  <c r="T8519" i="53"/>
  <c r="T8520" i="53"/>
  <c r="T8521" i="53"/>
  <c r="T8522" i="53"/>
  <c r="T8523" i="53"/>
  <c r="T8524" i="53"/>
  <c r="T8525" i="53"/>
  <c r="T8526" i="53"/>
  <c r="T8527" i="53"/>
  <c r="T8528" i="53"/>
  <c r="T8529" i="53"/>
  <c r="T8530" i="53"/>
  <c r="T8531" i="53"/>
  <c r="T8532" i="53"/>
  <c r="T8533" i="53"/>
  <c r="T8534" i="53"/>
  <c r="T8535" i="53"/>
  <c r="T8536" i="53"/>
  <c r="T8537" i="53"/>
  <c r="T8538" i="53"/>
  <c r="T8539" i="53"/>
  <c r="T8540" i="53"/>
  <c r="T8541" i="53"/>
  <c r="T8542" i="53"/>
  <c r="T8543" i="53"/>
  <c r="T8544" i="53"/>
  <c r="T8545" i="53"/>
  <c r="T8546" i="53"/>
  <c r="T8547" i="53"/>
  <c r="T8548" i="53"/>
  <c r="T8549" i="53"/>
  <c r="T8550" i="53"/>
  <c r="T8551" i="53"/>
  <c r="T8552" i="53"/>
  <c r="T8553" i="53"/>
  <c r="T8554" i="53"/>
  <c r="T8555" i="53"/>
  <c r="T8556" i="53"/>
  <c r="T8557" i="53"/>
  <c r="T8558" i="53"/>
  <c r="T8559" i="53"/>
  <c r="T8560" i="53"/>
  <c r="T8561" i="53"/>
  <c r="T8562" i="53"/>
  <c r="T8563" i="53"/>
  <c r="T8564" i="53"/>
  <c r="T8565" i="53"/>
  <c r="T8566" i="53"/>
  <c r="T8567" i="53"/>
  <c r="T8568" i="53"/>
  <c r="T8569" i="53"/>
  <c r="T8570" i="53"/>
  <c r="T8571" i="53"/>
  <c r="T8572" i="53"/>
  <c r="T8573" i="53"/>
  <c r="T8574" i="53"/>
  <c r="T8575" i="53"/>
  <c r="T8576" i="53"/>
  <c r="T8577" i="53"/>
  <c r="T8578" i="53"/>
  <c r="T8579" i="53"/>
  <c r="T8580" i="53"/>
  <c r="T8581" i="53"/>
  <c r="T8582" i="53"/>
  <c r="T8583" i="53"/>
  <c r="T8584" i="53"/>
  <c r="T8585" i="53"/>
  <c r="T8586" i="53"/>
  <c r="T8587" i="53"/>
  <c r="T8588" i="53"/>
  <c r="T8589" i="53"/>
  <c r="T8590" i="53"/>
  <c r="T8591" i="53"/>
  <c r="T8592" i="53"/>
  <c r="T8593" i="53"/>
  <c r="T8594" i="53"/>
  <c r="T8595" i="53"/>
  <c r="T8596" i="53"/>
  <c r="T8597" i="53"/>
  <c r="T8598" i="53"/>
  <c r="T8599" i="53"/>
  <c r="T8600" i="53"/>
  <c r="T8601" i="53"/>
  <c r="T8602" i="53"/>
  <c r="T8603" i="53"/>
  <c r="T8604" i="53"/>
  <c r="T8605" i="53"/>
  <c r="T8606" i="53"/>
  <c r="T8607" i="53"/>
  <c r="T8608" i="53"/>
  <c r="T8609" i="53"/>
  <c r="T8610" i="53"/>
  <c r="T8611" i="53"/>
  <c r="T8612" i="53"/>
  <c r="T8613" i="53"/>
  <c r="T8614" i="53"/>
  <c r="T8615" i="53"/>
  <c r="T8616" i="53"/>
  <c r="T8617" i="53"/>
  <c r="T8618" i="53"/>
  <c r="T8619" i="53"/>
  <c r="T8620" i="53"/>
  <c r="T8621" i="53"/>
  <c r="T8622" i="53"/>
  <c r="T8623" i="53"/>
  <c r="T8624" i="53"/>
  <c r="T8625" i="53"/>
  <c r="T8626" i="53"/>
  <c r="T8627" i="53"/>
  <c r="T8628" i="53"/>
  <c r="T8629" i="53"/>
  <c r="T8630" i="53"/>
  <c r="T8631" i="53"/>
  <c r="T8632" i="53"/>
  <c r="T8633" i="53"/>
  <c r="T8634" i="53"/>
  <c r="T8635" i="53"/>
  <c r="T8636" i="53"/>
  <c r="T8637" i="53"/>
  <c r="T8638" i="53"/>
  <c r="T8639" i="53"/>
  <c r="T8640" i="53"/>
  <c r="T8641" i="53"/>
  <c r="T8642" i="53"/>
  <c r="T8643" i="53"/>
  <c r="T8644" i="53"/>
  <c r="T8645" i="53"/>
  <c r="T8646" i="53"/>
  <c r="T8647" i="53"/>
  <c r="T8648" i="53"/>
  <c r="T8649" i="53"/>
  <c r="T8650" i="53"/>
  <c r="T8651" i="53"/>
  <c r="T8652" i="53"/>
  <c r="T8653" i="53"/>
  <c r="T8654" i="53"/>
  <c r="T8655" i="53"/>
  <c r="T8656" i="53"/>
  <c r="T8657" i="53"/>
  <c r="T8658" i="53"/>
  <c r="T8659" i="53"/>
  <c r="T8660" i="53"/>
  <c r="T8661" i="53"/>
  <c r="T8662" i="53"/>
  <c r="T8663" i="53"/>
  <c r="T8664" i="53"/>
  <c r="T8665" i="53"/>
  <c r="T8666" i="53"/>
  <c r="T8667" i="53"/>
  <c r="T8668" i="53"/>
  <c r="T8669" i="53"/>
  <c r="T8670" i="53"/>
  <c r="T8671" i="53"/>
  <c r="T8672" i="53"/>
  <c r="T8673" i="53"/>
  <c r="T8674" i="53"/>
  <c r="T8675" i="53"/>
  <c r="T8676" i="53"/>
  <c r="T8677" i="53"/>
  <c r="T8678" i="53"/>
  <c r="T8679" i="53"/>
  <c r="T8680" i="53"/>
  <c r="T8681" i="53"/>
  <c r="T8682" i="53"/>
  <c r="T8683" i="53"/>
  <c r="T8684" i="53"/>
  <c r="T8685" i="53"/>
  <c r="T8686" i="53"/>
  <c r="T8687" i="53"/>
  <c r="T8688" i="53"/>
  <c r="T8689" i="53"/>
  <c r="T8690" i="53"/>
  <c r="T8691" i="53"/>
  <c r="T8692" i="53"/>
  <c r="T8693" i="53"/>
  <c r="T8694" i="53"/>
  <c r="T8695" i="53"/>
  <c r="T8696" i="53"/>
  <c r="T8697" i="53"/>
  <c r="T8698" i="53"/>
  <c r="T8699" i="53"/>
  <c r="T8700" i="53"/>
  <c r="T8701" i="53"/>
  <c r="T8702" i="53"/>
  <c r="T8703" i="53"/>
  <c r="T8704" i="53"/>
  <c r="T8705" i="53"/>
  <c r="T8706" i="53"/>
  <c r="T8707" i="53"/>
  <c r="T8708" i="53"/>
  <c r="T8709" i="53"/>
  <c r="T8710" i="53"/>
  <c r="T8711" i="53"/>
  <c r="T8712" i="53"/>
  <c r="T8713" i="53"/>
  <c r="T8714" i="53"/>
  <c r="T8715" i="53"/>
  <c r="T8716" i="53"/>
  <c r="T8717" i="53"/>
  <c r="T8718" i="53"/>
  <c r="T8719" i="53"/>
  <c r="T8720" i="53"/>
  <c r="T8721" i="53"/>
  <c r="T8722" i="53"/>
  <c r="T8723" i="53"/>
  <c r="T8724" i="53"/>
  <c r="T8725" i="53"/>
  <c r="T8726" i="53"/>
  <c r="T8727" i="53"/>
  <c r="T8728" i="53"/>
  <c r="T8729" i="53"/>
  <c r="T8730" i="53"/>
  <c r="T8731" i="53"/>
  <c r="T8732" i="53"/>
  <c r="T8733" i="53"/>
  <c r="T8734" i="53"/>
  <c r="T8735" i="53"/>
  <c r="T8736" i="53"/>
  <c r="T8737" i="53"/>
  <c r="T8738" i="53"/>
  <c r="T8739" i="53"/>
  <c r="T8740" i="53"/>
  <c r="T8741" i="53"/>
  <c r="T8742" i="53"/>
  <c r="T8743" i="53"/>
  <c r="T8744" i="53"/>
  <c r="T8745" i="53"/>
  <c r="T8746" i="53"/>
  <c r="T8747" i="53"/>
  <c r="T8748" i="53"/>
  <c r="T8749" i="53"/>
  <c r="T8750" i="53"/>
  <c r="T8751" i="53"/>
  <c r="T8752" i="53"/>
  <c r="T8753" i="53"/>
  <c r="T8754" i="53"/>
  <c r="T8755" i="53"/>
  <c r="T8756" i="53"/>
  <c r="T8757" i="53"/>
  <c r="T8758" i="53"/>
  <c r="T8759" i="53"/>
  <c r="T8760" i="53"/>
  <c r="T8761" i="53"/>
  <c r="T8762" i="53"/>
  <c r="T8763" i="53"/>
  <c r="T8764" i="53"/>
  <c r="T8765" i="53"/>
  <c r="T8766" i="53"/>
  <c r="T8767" i="53"/>
  <c r="T8768" i="53"/>
  <c r="T8769" i="53"/>
  <c r="T8770" i="53"/>
  <c r="T8771" i="53"/>
  <c r="T8772" i="53"/>
  <c r="T8773" i="53"/>
  <c r="T8774" i="53"/>
  <c r="T8775" i="53"/>
  <c r="T8776" i="53"/>
  <c r="T8777" i="53"/>
  <c r="T8778" i="53"/>
  <c r="T8779" i="53"/>
  <c r="T8780" i="53"/>
  <c r="T8781" i="53"/>
  <c r="T8782" i="53"/>
  <c r="T8783" i="53"/>
  <c r="T8784" i="53"/>
  <c r="T8785" i="53"/>
  <c r="T8786" i="53"/>
  <c r="T8787" i="53"/>
  <c r="T8788" i="53"/>
  <c r="T8789" i="53"/>
  <c r="T8790" i="53"/>
  <c r="T8791" i="53"/>
  <c r="T8792" i="53"/>
  <c r="T8793" i="53"/>
  <c r="T8794" i="53"/>
  <c r="T8795" i="53"/>
  <c r="T8796" i="53"/>
  <c r="T8797" i="53"/>
  <c r="T8798" i="53"/>
  <c r="T8799" i="53"/>
  <c r="T8800" i="53"/>
  <c r="T8801" i="53"/>
  <c r="T8802" i="53"/>
  <c r="T8803" i="53"/>
  <c r="T8804" i="53"/>
  <c r="T8805" i="53"/>
  <c r="T8806" i="53"/>
  <c r="T8807" i="53"/>
  <c r="T8808" i="53"/>
  <c r="T8809" i="53"/>
  <c r="T8810" i="53"/>
  <c r="T8811" i="53"/>
  <c r="T8812" i="53"/>
  <c r="T8813" i="53"/>
  <c r="T8814" i="53"/>
  <c r="T8815" i="53"/>
  <c r="T8816" i="53"/>
  <c r="T8817" i="53"/>
  <c r="T8818" i="53"/>
  <c r="T8819" i="53"/>
  <c r="T8820" i="53"/>
  <c r="T8821" i="53"/>
  <c r="T8822" i="53"/>
  <c r="T8823" i="53"/>
  <c r="T8824" i="53"/>
  <c r="T8825" i="53"/>
  <c r="T8826" i="53"/>
  <c r="T8827" i="53"/>
  <c r="T8828" i="53"/>
  <c r="T8829" i="53"/>
  <c r="T8830" i="53"/>
  <c r="T8831" i="53"/>
  <c r="T8832" i="53"/>
  <c r="T8833" i="53"/>
  <c r="T8834" i="53"/>
  <c r="T8835" i="53"/>
  <c r="T8836" i="53"/>
  <c r="T8837" i="53"/>
  <c r="T8838" i="53"/>
  <c r="T8839" i="53"/>
  <c r="T8840" i="53"/>
  <c r="T8841" i="53"/>
  <c r="T8842" i="53"/>
  <c r="T8843" i="53"/>
  <c r="T8844" i="53"/>
  <c r="T8845" i="53"/>
  <c r="T8846" i="53"/>
  <c r="T8847" i="53"/>
  <c r="T8848" i="53"/>
  <c r="T8849" i="53"/>
  <c r="T8850" i="53"/>
  <c r="T8851" i="53"/>
  <c r="T8852" i="53"/>
  <c r="T8853" i="53"/>
  <c r="T8854" i="53"/>
  <c r="T8855" i="53"/>
  <c r="T8856" i="53"/>
  <c r="T8857" i="53"/>
  <c r="T8858" i="53"/>
  <c r="T8859" i="53"/>
  <c r="T8860" i="53"/>
  <c r="T8861" i="53"/>
  <c r="T8862" i="53"/>
  <c r="T8863" i="53"/>
  <c r="T8864" i="53"/>
  <c r="T8865" i="53"/>
  <c r="T8866" i="53"/>
  <c r="T8867" i="53"/>
  <c r="T8868" i="53"/>
  <c r="T8869" i="53"/>
  <c r="T8870" i="53"/>
  <c r="T8871" i="53"/>
  <c r="T8872" i="53"/>
  <c r="T8873" i="53"/>
  <c r="T8874" i="53"/>
  <c r="T8875" i="53"/>
  <c r="T8876" i="53"/>
  <c r="T8877" i="53"/>
  <c r="T8878" i="53"/>
  <c r="T8879" i="53"/>
  <c r="T8880" i="53"/>
  <c r="T8881" i="53"/>
  <c r="T8882" i="53"/>
  <c r="T8883" i="53"/>
  <c r="T8884" i="53"/>
  <c r="T8885" i="53"/>
  <c r="T8886" i="53"/>
  <c r="T8887" i="53"/>
  <c r="T8888" i="53"/>
  <c r="T8889" i="53"/>
  <c r="T8890" i="53"/>
  <c r="T8891" i="53"/>
  <c r="T8892" i="53"/>
  <c r="T8893" i="53"/>
  <c r="T8894" i="53"/>
  <c r="T8895" i="53"/>
  <c r="T8896" i="53"/>
  <c r="T8897" i="53"/>
  <c r="T8898" i="53"/>
  <c r="T8899" i="53"/>
  <c r="T8900" i="53"/>
  <c r="T8901" i="53"/>
  <c r="T8902" i="53"/>
  <c r="T8903" i="53"/>
  <c r="T8904" i="53"/>
  <c r="T8905" i="53"/>
  <c r="T8906" i="53"/>
  <c r="T8907" i="53"/>
  <c r="T8908" i="53"/>
  <c r="T8909" i="53"/>
  <c r="T8910" i="53"/>
  <c r="T8911" i="53"/>
  <c r="T8912" i="53"/>
  <c r="T8913" i="53"/>
  <c r="T8914" i="53"/>
  <c r="T8915" i="53"/>
  <c r="T8916" i="53"/>
  <c r="T8917" i="53"/>
  <c r="T8918" i="53"/>
  <c r="T8919" i="53"/>
  <c r="T8920" i="53"/>
  <c r="T8921" i="53"/>
  <c r="T8922" i="53"/>
  <c r="T8923" i="53"/>
  <c r="T8924" i="53"/>
  <c r="T8925" i="53"/>
  <c r="T8926" i="53"/>
  <c r="T8927" i="53"/>
  <c r="T8928" i="53"/>
  <c r="T8929" i="53"/>
  <c r="T8930" i="53"/>
  <c r="T8931" i="53"/>
  <c r="T8932" i="53"/>
  <c r="T8933" i="53"/>
  <c r="T8934" i="53"/>
  <c r="T8935" i="53"/>
  <c r="T8936" i="53"/>
  <c r="T8937" i="53"/>
  <c r="T8938" i="53"/>
  <c r="T8939" i="53"/>
  <c r="T8940" i="53"/>
  <c r="T8941" i="53"/>
  <c r="T8942" i="53"/>
  <c r="T8943" i="53"/>
  <c r="T8944" i="53"/>
  <c r="T8945" i="53"/>
  <c r="T8946" i="53"/>
  <c r="T8947" i="53"/>
  <c r="T8948" i="53"/>
  <c r="T8949" i="53"/>
  <c r="T8950" i="53"/>
  <c r="T8951" i="53"/>
  <c r="T8952" i="53"/>
  <c r="T8953" i="53"/>
  <c r="T8954" i="53"/>
  <c r="T8955" i="53"/>
  <c r="T8956" i="53"/>
  <c r="T8957" i="53"/>
  <c r="T8958" i="53"/>
  <c r="T8959" i="53"/>
  <c r="T8960" i="53"/>
  <c r="T8961" i="53"/>
  <c r="T8962" i="53"/>
  <c r="T8963" i="53"/>
  <c r="T8964" i="53"/>
  <c r="T8965" i="53"/>
  <c r="T8966" i="53"/>
  <c r="T8967" i="53"/>
  <c r="T8968" i="53"/>
  <c r="T8969" i="53"/>
  <c r="T8970" i="53"/>
  <c r="T8971" i="53"/>
  <c r="T8972" i="53"/>
  <c r="T8973" i="53"/>
  <c r="T8974" i="53"/>
  <c r="T8975" i="53"/>
  <c r="T8976" i="53"/>
  <c r="T8977" i="53"/>
  <c r="T8978" i="53"/>
  <c r="T8979" i="53"/>
  <c r="T8980" i="53"/>
  <c r="T8981" i="53"/>
  <c r="T8982" i="53"/>
  <c r="T8983" i="53"/>
  <c r="T8984" i="53"/>
  <c r="T8985" i="53"/>
  <c r="T8986" i="53"/>
  <c r="T8987" i="53"/>
  <c r="T8988" i="53"/>
  <c r="T8989" i="53"/>
  <c r="T8990" i="53"/>
  <c r="T8991" i="53"/>
  <c r="T8992" i="53"/>
  <c r="T8993" i="53"/>
  <c r="T8994" i="53"/>
  <c r="T8995" i="53"/>
  <c r="T8996" i="53"/>
  <c r="T8997" i="53"/>
  <c r="T8998" i="53"/>
  <c r="T8999" i="53"/>
  <c r="T9000" i="53"/>
  <c r="T9001" i="53"/>
  <c r="T9002" i="53"/>
  <c r="T9003" i="53"/>
  <c r="T9004" i="53"/>
  <c r="T9005" i="53"/>
  <c r="T9006" i="53"/>
  <c r="T9007" i="53"/>
  <c r="T9008" i="53"/>
  <c r="T9009" i="53"/>
  <c r="T9010" i="53"/>
  <c r="T9011" i="53"/>
  <c r="T9012" i="53"/>
  <c r="T9013" i="53"/>
  <c r="T9014" i="53"/>
  <c r="T9015" i="53"/>
  <c r="T9016" i="53"/>
  <c r="T9017" i="53"/>
  <c r="T9018" i="53"/>
  <c r="T9019" i="53"/>
  <c r="T9020" i="53"/>
  <c r="T9021" i="53"/>
  <c r="T9022" i="53"/>
  <c r="T9023" i="53"/>
  <c r="T9024" i="53"/>
  <c r="T9025" i="53"/>
  <c r="T9026" i="53"/>
  <c r="T9027" i="53"/>
  <c r="T9028" i="53"/>
  <c r="T9029" i="53"/>
  <c r="T9030" i="53"/>
  <c r="T9031" i="53"/>
  <c r="T9032" i="53"/>
  <c r="T9033" i="53"/>
  <c r="T9034" i="53"/>
  <c r="T9035" i="53"/>
  <c r="T9036" i="53"/>
  <c r="T9037" i="53"/>
  <c r="T9038" i="53"/>
  <c r="T9039" i="53"/>
  <c r="T9040" i="53"/>
  <c r="T9041" i="53"/>
  <c r="T9042" i="53"/>
  <c r="T9043" i="53"/>
  <c r="T9044" i="53"/>
  <c r="T9045" i="53"/>
  <c r="T9046" i="53"/>
  <c r="T9047" i="53"/>
  <c r="T9048" i="53"/>
  <c r="T9049" i="53"/>
  <c r="T9050" i="53"/>
  <c r="T9051" i="53"/>
  <c r="T9052" i="53"/>
  <c r="T9053" i="53"/>
  <c r="T9054" i="53"/>
  <c r="T9055" i="53"/>
  <c r="T9056" i="53"/>
  <c r="T9057" i="53"/>
  <c r="T9058" i="53"/>
  <c r="T9059" i="53"/>
  <c r="T9060" i="53"/>
  <c r="T9061" i="53"/>
  <c r="T9062" i="53"/>
  <c r="T9063" i="53"/>
  <c r="T9064" i="53"/>
  <c r="T9065" i="53"/>
  <c r="T9066" i="53"/>
  <c r="T9067" i="53"/>
  <c r="T9068" i="53"/>
  <c r="T9069" i="53"/>
  <c r="T9070" i="53"/>
  <c r="T9071" i="53"/>
  <c r="T9072" i="53"/>
  <c r="T9073" i="53"/>
  <c r="T9074" i="53"/>
  <c r="T9075" i="53"/>
  <c r="T9076" i="53"/>
  <c r="T9077" i="53"/>
  <c r="T9078" i="53"/>
  <c r="T9079" i="53"/>
  <c r="T9080" i="53"/>
  <c r="T9081" i="53"/>
  <c r="T9082" i="53"/>
  <c r="T9083" i="53"/>
  <c r="T9084" i="53"/>
  <c r="V8084" i="53"/>
  <c r="U8084" i="53"/>
  <c r="T8084" i="53"/>
  <c r="S8085" i="53"/>
  <c r="S8086" i="53" s="1"/>
  <c r="S7075" i="53"/>
  <c r="S7076" i="53" s="1"/>
  <c r="Q84" i="53"/>
  <c r="Q83" i="53"/>
  <c r="Q81" i="53" s="1"/>
  <c r="P84" i="53"/>
  <c r="P83" i="53"/>
  <c r="P81" i="53" s="1"/>
  <c r="O84" i="53"/>
  <c r="O83" i="53"/>
  <c r="Q74" i="53"/>
  <c r="Q73" i="53"/>
  <c r="P74" i="53"/>
  <c r="P73" i="53"/>
  <c r="P71" i="53" s="1"/>
  <c r="O74" i="53"/>
  <c r="O73" i="53"/>
  <c r="Q64" i="53"/>
  <c r="Q63" i="53"/>
  <c r="P64" i="53"/>
  <c r="P63" i="53"/>
  <c r="O64" i="53"/>
  <c r="O63" i="53"/>
  <c r="C84" i="53"/>
  <c r="C83" i="53"/>
  <c r="B84" i="53"/>
  <c r="B83" i="53"/>
  <c r="C74" i="53"/>
  <c r="C73" i="53"/>
  <c r="B74" i="53"/>
  <c r="B73" i="53"/>
  <c r="AQ71" i="53" l="1"/>
  <c r="AI71" i="53"/>
  <c r="AO81" i="53"/>
  <c r="O71" i="53"/>
  <c r="CB81" i="53"/>
  <c r="CA81" i="53"/>
  <c r="CB71" i="53"/>
  <c r="BS81" i="53"/>
  <c r="BR81" i="53"/>
  <c r="BT71" i="53"/>
  <c r="BW81" i="53"/>
  <c r="BY81" i="53"/>
  <c r="BX71" i="53"/>
  <c r="BM81" i="53"/>
  <c r="BK71" i="53"/>
  <c r="BI71" i="53"/>
  <c r="BF81" i="53"/>
  <c r="BB81" i="53"/>
  <c r="AZ71" i="53"/>
  <c r="BE71" i="53"/>
  <c r="BD81" i="53"/>
  <c r="BA81" i="53"/>
  <c r="BY71" i="53"/>
  <c r="BU71" i="53"/>
  <c r="BP71" i="53"/>
  <c r="BM71" i="53"/>
  <c r="BL71" i="53"/>
  <c r="BC71" i="53"/>
  <c r="AG81" i="53"/>
  <c r="AG71" i="53"/>
  <c r="AM81" i="53"/>
  <c r="X81" i="53"/>
  <c r="AB8086" i="53"/>
  <c r="AB7077" i="53"/>
  <c r="Z81" i="53"/>
  <c r="S8087" i="53"/>
  <c r="S7077" i="53"/>
  <c r="O81" i="53"/>
  <c r="Q71" i="53"/>
  <c r="M85" i="53"/>
  <c r="M84" i="53"/>
  <c r="M83" i="53"/>
  <c r="M75" i="53"/>
  <c r="M74" i="53"/>
  <c r="M73" i="53"/>
  <c r="M71" i="53" s="1"/>
  <c r="K86" i="53"/>
  <c r="K85" i="53"/>
  <c r="K84" i="53"/>
  <c r="K83" i="53"/>
  <c r="K76" i="53"/>
  <c r="K75" i="53"/>
  <c r="K74" i="53"/>
  <c r="K73" i="53"/>
  <c r="K81" i="53"/>
  <c r="I84" i="53"/>
  <c r="I83" i="53"/>
  <c r="I74" i="53"/>
  <c r="I73" i="53"/>
  <c r="G8085" i="53"/>
  <c r="G8086" i="53"/>
  <c r="G8087" i="53"/>
  <c r="G8088" i="53"/>
  <c r="G8089" i="53"/>
  <c r="G8090" i="53"/>
  <c r="G8091" i="53"/>
  <c r="G8092" i="53"/>
  <c r="G8093" i="53"/>
  <c r="G8094" i="53"/>
  <c r="G8095" i="53"/>
  <c r="G8096" i="53"/>
  <c r="G8097" i="53"/>
  <c r="G8098" i="53"/>
  <c r="G8099" i="53"/>
  <c r="G8100" i="53"/>
  <c r="G8101" i="53"/>
  <c r="G8102" i="53"/>
  <c r="G8103" i="53"/>
  <c r="G8104" i="53"/>
  <c r="G8105" i="53"/>
  <c r="G8106" i="53"/>
  <c r="G8107" i="53"/>
  <c r="G8108" i="53"/>
  <c r="G8109" i="53"/>
  <c r="G8110" i="53"/>
  <c r="G8111" i="53"/>
  <c r="G8112" i="53"/>
  <c r="G8113" i="53"/>
  <c r="G8114" i="53"/>
  <c r="G8115" i="53"/>
  <c r="G8116" i="53"/>
  <c r="G8117" i="53"/>
  <c r="G8118" i="53"/>
  <c r="G8119" i="53"/>
  <c r="G8120" i="53"/>
  <c r="G8121" i="53"/>
  <c r="G8122" i="53"/>
  <c r="G8123" i="53"/>
  <c r="G8124" i="53"/>
  <c r="G8125" i="53"/>
  <c r="G8126" i="53"/>
  <c r="G8127" i="53"/>
  <c r="G8128" i="53"/>
  <c r="G8129" i="53"/>
  <c r="G8130" i="53"/>
  <c r="G8131" i="53"/>
  <c r="G8132" i="53"/>
  <c r="G8133" i="53"/>
  <c r="G8134" i="53"/>
  <c r="G8135" i="53"/>
  <c r="G8136" i="53"/>
  <c r="G8137" i="53"/>
  <c r="G8138" i="53"/>
  <c r="G8139" i="53"/>
  <c r="G8140" i="53"/>
  <c r="G8141" i="53"/>
  <c r="G8142" i="53"/>
  <c r="G8143" i="53"/>
  <c r="G8144" i="53"/>
  <c r="G8145" i="53"/>
  <c r="G8146" i="53"/>
  <c r="G8147" i="53"/>
  <c r="G8148" i="53"/>
  <c r="G8149" i="53"/>
  <c r="G8150" i="53"/>
  <c r="G8151" i="53"/>
  <c r="G8152" i="53"/>
  <c r="G8153" i="53"/>
  <c r="G8154" i="53"/>
  <c r="G8155" i="53"/>
  <c r="G8156" i="53"/>
  <c r="G8157" i="53"/>
  <c r="G8158" i="53"/>
  <c r="G8159" i="53"/>
  <c r="G8160" i="53"/>
  <c r="G8161" i="53"/>
  <c r="G8162" i="53"/>
  <c r="G8163" i="53"/>
  <c r="G8164" i="53"/>
  <c r="G8165" i="53"/>
  <c r="G8166" i="53"/>
  <c r="G8167" i="53"/>
  <c r="G8168" i="53"/>
  <c r="G8169" i="53"/>
  <c r="G8170" i="53"/>
  <c r="G8171" i="53"/>
  <c r="G8172" i="53"/>
  <c r="G8173" i="53"/>
  <c r="G8174" i="53"/>
  <c r="G8175" i="53"/>
  <c r="G8176" i="53"/>
  <c r="G8177" i="53"/>
  <c r="G8178" i="53"/>
  <c r="G8179" i="53"/>
  <c r="G8180" i="53"/>
  <c r="G8181" i="53"/>
  <c r="G8182" i="53"/>
  <c r="G8183" i="53"/>
  <c r="G8184" i="53"/>
  <c r="G8185" i="53"/>
  <c r="G8186" i="53"/>
  <c r="G8187" i="53"/>
  <c r="G8188" i="53"/>
  <c r="G8189" i="53"/>
  <c r="G8190" i="53"/>
  <c r="G8191" i="53"/>
  <c r="G8192" i="53"/>
  <c r="G8193" i="53"/>
  <c r="G8194" i="53"/>
  <c r="G8195" i="53"/>
  <c r="G8196" i="53"/>
  <c r="G8197" i="53"/>
  <c r="G8198" i="53"/>
  <c r="G8199" i="53"/>
  <c r="G8200" i="53"/>
  <c r="G8201" i="53"/>
  <c r="G8202" i="53"/>
  <c r="G8203" i="53"/>
  <c r="G8204" i="53"/>
  <c r="G8205" i="53"/>
  <c r="G8206" i="53"/>
  <c r="G8207" i="53"/>
  <c r="G8208" i="53"/>
  <c r="G8209" i="53"/>
  <c r="G8210" i="53"/>
  <c r="G8211" i="53"/>
  <c r="G8212" i="53"/>
  <c r="G8213" i="53"/>
  <c r="G8214" i="53"/>
  <c r="G8215" i="53"/>
  <c r="G8216" i="53"/>
  <c r="G8217" i="53"/>
  <c r="G8218" i="53"/>
  <c r="G8219" i="53"/>
  <c r="G8220" i="53"/>
  <c r="G8221" i="53"/>
  <c r="G8222" i="53"/>
  <c r="G8223" i="53"/>
  <c r="G8224" i="53"/>
  <c r="G8225" i="53"/>
  <c r="G8226" i="53"/>
  <c r="G8227" i="53"/>
  <c r="G8228" i="53"/>
  <c r="G8229" i="53"/>
  <c r="G8230" i="53"/>
  <c r="G8231" i="53"/>
  <c r="G8232" i="53"/>
  <c r="G8233" i="53"/>
  <c r="G8234" i="53"/>
  <c r="G8235" i="53"/>
  <c r="G8236" i="53"/>
  <c r="G8237" i="53"/>
  <c r="G8238" i="53"/>
  <c r="G8239" i="53"/>
  <c r="G8240" i="53"/>
  <c r="G8241" i="53"/>
  <c r="G8242" i="53"/>
  <c r="G8243" i="53"/>
  <c r="G8244" i="53"/>
  <c r="G8245" i="53"/>
  <c r="G8246" i="53"/>
  <c r="G8247" i="53"/>
  <c r="G8248" i="53"/>
  <c r="G8249" i="53"/>
  <c r="G8250" i="53"/>
  <c r="G8251" i="53"/>
  <c r="G8252" i="53"/>
  <c r="G8253" i="53"/>
  <c r="G8254" i="53"/>
  <c r="G8255" i="53"/>
  <c r="G8256" i="53"/>
  <c r="G8257" i="53"/>
  <c r="G8258" i="53"/>
  <c r="G8259" i="53"/>
  <c r="G8260" i="53"/>
  <c r="G8261" i="53"/>
  <c r="G8262" i="53"/>
  <c r="G8263" i="53"/>
  <c r="G8264" i="53"/>
  <c r="G8265" i="53"/>
  <c r="G8266" i="53"/>
  <c r="G8267" i="53"/>
  <c r="G8268" i="53"/>
  <c r="G8269" i="53"/>
  <c r="G8270" i="53"/>
  <c r="G8271" i="53"/>
  <c r="G8272" i="53"/>
  <c r="G8273" i="53"/>
  <c r="G8274" i="53"/>
  <c r="G8275" i="53"/>
  <c r="G8276" i="53"/>
  <c r="G8277" i="53"/>
  <c r="G8278" i="53"/>
  <c r="G8279" i="53"/>
  <c r="G8280" i="53"/>
  <c r="G8281" i="53"/>
  <c r="G8282" i="53"/>
  <c r="G8283" i="53"/>
  <c r="G8284" i="53"/>
  <c r="G8285" i="53"/>
  <c r="G8286" i="53"/>
  <c r="G8287" i="53"/>
  <c r="G8288" i="53"/>
  <c r="G8289" i="53"/>
  <c r="G8290" i="53"/>
  <c r="G8291" i="53"/>
  <c r="G8292" i="53"/>
  <c r="G8293" i="53"/>
  <c r="G8294" i="53"/>
  <c r="G8295" i="53"/>
  <c r="G8296" i="53"/>
  <c r="G8297" i="53"/>
  <c r="G8298" i="53"/>
  <c r="G8299" i="53"/>
  <c r="G8300" i="53"/>
  <c r="G8301" i="53"/>
  <c r="G8302" i="53"/>
  <c r="G8303" i="53"/>
  <c r="G8304" i="53"/>
  <c r="G8305" i="53"/>
  <c r="G8306" i="53"/>
  <c r="G8307" i="53"/>
  <c r="G8308" i="53"/>
  <c r="G8309" i="53"/>
  <c r="G8310" i="53"/>
  <c r="G8311" i="53"/>
  <c r="G8312" i="53"/>
  <c r="G8313" i="53"/>
  <c r="G8314" i="53"/>
  <c r="G8315" i="53"/>
  <c r="G8316" i="53"/>
  <c r="G8317" i="53"/>
  <c r="G8318" i="53"/>
  <c r="G8319" i="53"/>
  <c r="G8320" i="53"/>
  <c r="G8321" i="53"/>
  <c r="G8322" i="53"/>
  <c r="G8323" i="53"/>
  <c r="G8324" i="53"/>
  <c r="G8325" i="53"/>
  <c r="G8326" i="53"/>
  <c r="G8327" i="53"/>
  <c r="G8328" i="53"/>
  <c r="G8329" i="53"/>
  <c r="G8330" i="53"/>
  <c r="G8331" i="53"/>
  <c r="G8332" i="53"/>
  <c r="G8333" i="53"/>
  <c r="G8334" i="53"/>
  <c r="G8335" i="53"/>
  <c r="G8336" i="53"/>
  <c r="G8337" i="53"/>
  <c r="G8338" i="53"/>
  <c r="G8339" i="53"/>
  <c r="G8340" i="53"/>
  <c r="G8341" i="53"/>
  <c r="G8342" i="53"/>
  <c r="G8343" i="53"/>
  <c r="G8344" i="53"/>
  <c r="G8345" i="53"/>
  <c r="G8346" i="53"/>
  <c r="G8347" i="53"/>
  <c r="G8348" i="53"/>
  <c r="G8349" i="53"/>
  <c r="G8350" i="53"/>
  <c r="G8351" i="53"/>
  <c r="G8352" i="53"/>
  <c r="G8353" i="53"/>
  <c r="G8354" i="53"/>
  <c r="G8355" i="53"/>
  <c r="G8356" i="53"/>
  <c r="G8357" i="53"/>
  <c r="G8358" i="53"/>
  <c r="G8359" i="53"/>
  <c r="G8360" i="53"/>
  <c r="G8361" i="53"/>
  <c r="G8362" i="53"/>
  <c r="G8363" i="53"/>
  <c r="G8364" i="53"/>
  <c r="G8365" i="53"/>
  <c r="G8366" i="53"/>
  <c r="G8367" i="53"/>
  <c r="G8368" i="53"/>
  <c r="G8369" i="53"/>
  <c r="G8370" i="53"/>
  <c r="G8371" i="53"/>
  <c r="G8372" i="53"/>
  <c r="G8373" i="53"/>
  <c r="G8374" i="53"/>
  <c r="G8375" i="53"/>
  <c r="G8376" i="53"/>
  <c r="G8377" i="53"/>
  <c r="G8378" i="53"/>
  <c r="G8379" i="53"/>
  <c r="G8380" i="53"/>
  <c r="G8381" i="53"/>
  <c r="G8382" i="53"/>
  <c r="G8383" i="53"/>
  <c r="G8384" i="53"/>
  <c r="G8385" i="53"/>
  <c r="G8386" i="53"/>
  <c r="G8387" i="53"/>
  <c r="G8388" i="53"/>
  <c r="G8389" i="53"/>
  <c r="G8390" i="53"/>
  <c r="G8391" i="53"/>
  <c r="G8392" i="53"/>
  <c r="G8393" i="53"/>
  <c r="G8394" i="53"/>
  <c r="G8395" i="53"/>
  <c r="G8396" i="53"/>
  <c r="G8397" i="53"/>
  <c r="G8398" i="53"/>
  <c r="G8399" i="53"/>
  <c r="G8400" i="53"/>
  <c r="G8401" i="53"/>
  <c r="G8402" i="53"/>
  <c r="G8403" i="53"/>
  <c r="G8404" i="53"/>
  <c r="G8405" i="53"/>
  <c r="G8406" i="53"/>
  <c r="G8407" i="53"/>
  <c r="G8408" i="53"/>
  <c r="G8409" i="53"/>
  <c r="G8410" i="53"/>
  <c r="G8411" i="53"/>
  <c r="G8412" i="53"/>
  <c r="G8413" i="53"/>
  <c r="G8414" i="53"/>
  <c r="G8415" i="53"/>
  <c r="G8416" i="53"/>
  <c r="G8417" i="53"/>
  <c r="G8418" i="53"/>
  <c r="G8419" i="53"/>
  <c r="G8420" i="53"/>
  <c r="G8421" i="53"/>
  <c r="G8422" i="53"/>
  <c r="G8423" i="53"/>
  <c r="G8424" i="53"/>
  <c r="G8425" i="53"/>
  <c r="G8426" i="53"/>
  <c r="G8427" i="53"/>
  <c r="G8428" i="53"/>
  <c r="G8429" i="53"/>
  <c r="G8430" i="53"/>
  <c r="G8431" i="53"/>
  <c r="G8432" i="53"/>
  <c r="G8433" i="53"/>
  <c r="G8434" i="53"/>
  <c r="G8435" i="53"/>
  <c r="G8436" i="53"/>
  <c r="G8437" i="53"/>
  <c r="G8438" i="53"/>
  <c r="G8439" i="53"/>
  <c r="G8440" i="53"/>
  <c r="G8441" i="53"/>
  <c r="G8442" i="53"/>
  <c r="G8443" i="53"/>
  <c r="G8444" i="53"/>
  <c r="G8445" i="53"/>
  <c r="G8446" i="53"/>
  <c r="G8447" i="53"/>
  <c r="G8448" i="53"/>
  <c r="G8449" i="53"/>
  <c r="G8450" i="53"/>
  <c r="G8451" i="53"/>
  <c r="G8452" i="53"/>
  <c r="G8453" i="53"/>
  <c r="G8454" i="53"/>
  <c r="G8455" i="53"/>
  <c r="G8456" i="53"/>
  <c r="G8457" i="53"/>
  <c r="G8458" i="53"/>
  <c r="G8459" i="53"/>
  <c r="G8460" i="53"/>
  <c r="G8461" i="53"/>
  <c r="G8462" i="53"/>
  <c r="G8463" i="53"/>
  <c r="G8464" i="53"/>
  <c r="G8465" i="53"/>
  <c r="G8466" i="53"/>
  <c r="G8467" i="53"/>
  <c r="G8468" i="53"/>
  <c r="G8469" i="53"/>
  <c r="G8470" i="53"/>
  <c r="G8471" i="53"/>
  <c r="G8472" i="53"/>
  <c r="G8473" i="53"/>
  <c r="G8474" i="53"/>
  <c r="G8475" i="53"/>
  <c r="G8476" i="53"/>
  <c r="G8477" i="53"/>
  <c r="G8478" i="53"/>
  <c r="G8479" i="53"/>
  <c r="G8480" i="53"/>
  <c r="G8481" i="53"/>
  <c r="G8482" i="53"/>
  <c r="G8483" i="53"/>
  <c r="G8484" i="53"/>
  <c r="G8485" i="53"/>
  <c r="G8486" i="53"/>
  <c r="G8487" i="53"/>
  <c r="G8488" i="53"/>
  <c r="G8489" i="53"/>
  <c r="G8490" i="53"/>
  <c r="G8491" i="53"/>
  <c r="G8492" i="53"/>
  <c r="G8493" i="53"/>
  <c r="G8494" i="53"/>
  <c r="G8495" i="53"/>
  <c r="G8496" i="53"/>
  <c r="G8497" i="53"/>
  <c r="G8498" i="53"/>
  <c r="G8499" i="53"/>
  <c r="G8500" i="53"/>
  <c r="G8501" i="53"/>
  <c r="G8502" i="53"/>
  <c r="G8503" i="53"/>
  <c r="G8504" i="53"/>
  <c r="G8505" i="53"/>
  <c r="G8506" i="53"/>
  <c r="G8507" i="53"/>
  <c r="G8508" i="53"/>
  <c r="G8509" i="53"/>
  <c r="G8510" i="53"/>
  <c r="G8511" i="53"/>
  <c r="G8512" i="53"/>
  <c r="G8513" i="53"/>
  <c r="G8514" i="53"/>
  <c r="G8515" i="53"/>
  <c r="G8516" i="53"/>
  <c r="G8517" i="53"/>
  <c r="G8518" i="53"/>
  <c r="G8519" i="53"/>
  <c r="G8520" i="53"/>
  <c r="G8521" i="53"/>
  <c r="G8522" i="53"/>
  <c r="G8523" i="53"/>
  <c r="G8524" i="53"/>
  <c r="G8525" i="53"/>
  <c r="G8526" i="53"/>
  <c r="G8527" i="53"/>
  <c r="G8528" i="53"/>
  <c r="G8529" i="53"/>
  <c r="G8530" i="53"/>
  <c r="G8531" i="53"/>
  <c r="G8532" i="53"/>
  <c r="G8533" i="53"/>
  <c r="G8534" i="53"/>
  <c r="G8535" i="53"/>
  <c r="G8536" i="53"/>
  <c r="G8537" i="53"/>
  <c r="G8538" i="53"/>
  <c r="G8539" i="53"/>
  <c r="G8540" i="53"/>
  <c r="G8541" i="53"/>
  <c r="G8542" i="53"/>
  <c r="G8543" i="53"/>
  <c r="G8544" i="53"/>
  <c r="G8545" i="53"/>
  <c r="G8546" i="53"/>
  <c r="G8547" i="53"/>
  <c r="G8548" i="53"/>
  <c r="G8549" i="53"/>
  <c r="G8550" i="53"/>
  <c r="G8551" i="53"/>
  <c r="G8552" i="53"/>
  <c r="G8553" i="53"/>
  <c r="G8554" i="53"/>
  <c r="G8555" i="53"/>
  <c r="G8556" i="53"/>
  <c r="G8557" i="53"/>
  <c r="G8558" i="53"/>
  <c r="G8559" i="53"/>
  <c r="G8560" i="53"/>
  <c r="G8561" i="53"/>
  <c r="G8562" i="53"/>
  <c r="G8563" i="53"/>
  <c r="G8564" i="53"/>
  <c r="G8565" i="53"/>
  <c r="G8566" i="53"/>
  <c r="G8567" i="53"/>
  <c r="G8568" i="53"/>
  <c r="G8569" i="53"/>
  <c r="G8570" i="53"/>
  <c r="G8571" i="53"/>
  <c r="G8572" i="53"/>
  <c r="G8573" i="53"/>
  <c r="G8574" i="53"/>
  <c r="G8575" i="53"/>
  <c r="G8576" i="53"/>
  <c r="G8577" i="53"/>
  <c r="G8578" i="53"/>
  <c r="G8579" i="53"/>
  <c r="G8580" i="53"/>
  <c r="G8581" i="53"/>
  <c r="G8582" i="53"/>
  <c r="G8583" i="53"/>
  <c r="G8584" i="53"/>
  <c r="G8585" i="53"/>
  <c r="G8586" i="53"/>
  <c r="G8587" i="53"/>
  <c r="G8588" i="53"/>
  <c r="G8589" i="53"/>
  <c r="G8590" i="53"/>
  <c r="G8591" i="53"/>
  <c r="G8592" i="53"/>
  <c r="G8593" i="53"/>
  <c r="G8594" i="53"/>
  <c r="G8595" i="53"/>
  <c r="G8596" i="53"/>
  <c r="G8597" i="53"/>
  <c r="G8598" i="53"/>
  <c r="G8599" i="53"/>
  <c r="G8600" i="53"/>
  <c r="G8601" i="53"/>
  <c r="G8602" i="53"/>
  <c r="G8603" i="53"/>
  <c r="G8604" i="53"/>
  <c r="G8605" i="53"/>
  <c r="G8606" i="53"/>
  <c r="G8607" i="53"/>
  <c r="G8608" i="53"/>
  <c r="G8609" i="53"/>
  <c r="G8610" i="53"/>
  <c r="G8611" i="53"/>
  <c r="G8612" i="53"/>
  <c r="G8613" i="53"/>
  <c r="G8614" i="53"/>
  <c r="G8615" i="53"/>
  <c r="G8616" i="53"/>
  <c r="G8617" i="53"/>
  <c r="G8618" i="53"/>
  <c r="G8619" i="53"/>
  <c r="G8620" i="53"/>
  <c r="G8621" i="53"/>
  <c r="G8622" i="53"/>
  <c r="G8623" i="53"/>
  <c r="G8624" i="53"/>
  <c r="G8625" i="53"/>
  <c r="G8626" i="53"/>
  <c r="G8627" i="53"/>
  <c r="G8628" i="53"/>
  <c r="G8629" i="53"/>
  <c r="G8630" i="53"/>
  <c r="G8631" i="53"/>
  <c r="G8632" i="53"/>
  <c r="G8633" i="53"/>
  <c r="G8634" i="53"/>
  <c r="G8635" i="53"/>
  <c r="G8636" i="53"/>
  <c r="G8637" i="53"/>
  <c r="G8638" i="53"/>
  <c r="G8639" i="53"/>
  <c r="G8640" i="53"/>
  <c r="G8641" i="53"/>
  <c r="G8642" i="53"/>
  <c r="G8643" i="53"/>
  <c r="G8644" i="53"/>
  <c r="G8645" i="53"/>
  <c r="G8646" i="53"/>
  <c r="G8647" i="53"/>
  <c r="G8648" i="53"/>
  <c r="G8649" i="53"/>
  <c r="G8650" i="53"/>
  <c r="G8651" i="53"/>
  <c r="G8652" i="53"/>
  <c r="G8653" i="53"/>
  <c r="G8654" i="53"/>
  <c r="G8655" i="53"/>
  <c r="G8656" i="53"/>
  <c r="G8657" i="53"/>
  <c r="G8658" i="53"/>
  <c r="G8659" i="53"/>
  <c r="G8660" i="53"/>
  <c r="G8661" i="53"/>
  <c r="G8662" i="53"/>
  <c r="G8663" i="53"/>
  <c r="G8664" i="53"/>
  <c r="G8665" i="53"/>
  <c r="G8666" i="53"/>
  <c r="G8667" i="53"/>
  <c r="G8668" i="53"/>
  <c r="G8669" i="53"/>
  <c r="G8670" i="53"/>
  <c r="G8671" i="53"/>
  <c r="G8672" i="53"/>
  <c r="G8673" i="53"/>
  <c r="G8674" i="53"/>
  <c r="G8675" i="53"/>
  <c r="G8676" i="53"/>
  <c r="G8677" i="53"/>
  <c r="G8678" i="53"/>
  <c r="G8679" i="53"/>
  <c r="G8680" i="53"/>
  <c r="G8681" i="53"/>
  <c r="G8682" i="53"/>
  <c r="G8683" i="53"/>
  <c r="G8684" i="53"/>
  <c r="G8685" i="53"/>
  <c r="G8686" i="53"/>
  <c r="G8687" i="53"/>
  <c r="G8688" i="53"/>
  <c r="G8689" i="53"/>
  <c r="G8690" i="53"/>
  <c r="G8691" i="53"/>
  <c r="G8692" i="53"/>
  <c r="G8693" i="53"/>
  <c r="G8694" i="53"/>
  <c r="G8695" i="53"/>
  <c r="G8696" i="53"/>
  <c r="G8697" i="53"/>
  <c r="G8698" i="53"/>
  <c r="G8699" i="53"/>
  <c r="G8700" i="53"/>
  <c r="G8701" i="53"/>
  <c r="G8702" i="53"/>
  <c r="G8703" i="53"/>
  <c r="G8704" i="53"/>
  <c r="G8705" i="53"/>
  <c r="G8706" i="53"/>
  <c r="G8707" i="53"/>
  <c r="G8708" i="53"/>
  <c r="G8709" i="53"/>
  <c r="G8710" i="53"/>
  <c r="G8711" i="53"/>
  <c r="G8712" i="53"/>
  <c r="G8713" i="53"/>
  <c r="G8714" i="53"/>
  <c r="G8715" i="53"/>
  <c r="G8716" i="53"/>
  <c r="G8717" i="53"/>
  <c r="G8718" i="53"/>
  <c r="G8719" i="53"/>
  <c r="G8720" i="53"/>
  <c r="G8721" i="53"/>
  <c r="G8722" i="53"/>
  <c r="G8723" i="53"/>
  <c r="G8724" i="53"/>
  <c r="G8725" i="53"/>
  <c r="G8726" i="53"/>
  <c r="G8727" i="53"/>
  <c r="G8728" i="53"/>
  <c r="G8729" i="53"/>
  <c r="G8730" i="53"/>
  <c r="G8731" i="53"/>
  <c r="G8732" i="53"/>
  <c r="G8733" i="53"/>
  <c r="G8734" i="53"/>
  <c r="G8735" i="53"/>
  <c r="G8736" i="53"/>
  <c r="G8737" i="53"/>
  <c r="G8738" i="53"/>
  <c r="G8739" i="53"/>
  <c r="G8740" i="53"/>
  <c r="G8741" i="53"/>
  <c r="G8742" i="53"/>
  <c r="G8743" i="53"/>
  <c r="G8744" i="53"/>
  <c r="G8745" i="53"/>
  <c r="G8746" i="53"/>
  <c r="G8747" i="53"/>
  <c r="G8748" i="53"/>
  <c r="G8749" i="53"/>
  <c r="G8750" i="53"/>
  <c r="G8751" i="53"/>
  <c r="G8752" i="53"/>
  <c r="G8753" i="53"/>
  <c r="G8754" i="53"/>
  <c r="G8755" i="53"/>
  <c r="G8756" i="53"/>
  <c r="G8757" i="53"/>
  <c r="G8758" i="53"/>
  <c r="G8759" i="53"/>
  <c r="G8760" i="53"/>
  <c r="G8761" i="53"/>
  <c r="G8762" i="53"/>
  <c r="G8763" i="53"/>
  <c r="G8764" i="53"/>
  <c r="G8765" i="53"/>
  <c r="G8766" i="53"/>
  <c r="G8767" i="53"/>
  <c r="G8768" i="53"/>
  <c r="G8769" i="53"/>
  <c r="G8770" i="53"/>
  <c r="G8771" i="53"/>
  <c r="G8772" i="53"/>
  <c r="G8773" i="53"/>
  <c r="G8774" i="53"/>
  <c r="G8775" i="53"/>
  <c r="G8776" i="53"/>
  <c r="G8777" i="53"/>
  <c r="G8778" i="53"/>
  <c r="G8779" i="53"/>
  <c r="G8780" i="53"/>
  <c r="G8781" i="53"/>
  <c r="G8782" i="53"/>
  <c r="G8783" i="53"/>
  <c r="G8784" i="53"/>
  <c r="G8785" i="53"/>
  <c r="G8786" i="53"/>
  <c r="G8787" i="53"/>
  <c r="G8788" i="53"/>
  <c r="G8789" i="53"/>
  <c r="G8790" i="53"/>
  <c r="G8791" i="53"/>
  <c r="G8792" i="53"/>
  <c r="G8793" i="53"/>
  <c r="G8794" i="53"/>
  <c r="G8795" i="53"/>
  <c r="G8796" i="53"/>
  <c r="G8797" i="53"/>
  <c r="G8798" i="53"/>
  <c r="G8799" i="53"/>
  <c r="G8800" i="53"/>
  <c r="G8801" i="53"/>
  <c r="G8802" i="53"/>
  <c r="G8803" i="53"/>
  <c r="G8804" i="53"/>
  <c r="G8805" i="53"/>
  <c r="G8806" i="53"/>
  <c r="G8807" i="53"/>
  <c r="G8808" i="53"/>
  <c r="G8809" i="53"/>
  <c r="G8810" i="53"/>
  <c r="G8811" i="53"/>
  <c r="G8812" i="53"/>
  <c r="G8813" i="53"/>
  <c r="G8814" i="53"/>
  <c r="G8815" i="53"/>
  <c r="G8816" i="53"/>
  <c r="G8817" i="53"/>
  <c r="G8818" i="53"/>
  <c r="G8819" i="53"/>
  <c r="G8820" i="53"/>
  <c r="G8821" i="53"/>
  <c r="G8822" i="53"/>
  <c r="G8823" i="53"/>
  <c r="G8824" i="53"/>
  <c r="G8825" i="53"/>
  <c r="G8826" i="53"/>
  <c r="G8827" i="53"/>
  <c r="G8828" i="53"/>
  <c r="G8829" i="53"/>
  <c r="G8830" i="53"/>
  <c r="G8831" i="53"/>
  <c r="G8832" i="53"/>
  <c r="G8833" i="53"/>
  <c r="G8834" i="53"/>
  <c r="G8835" i="53"/>
  <c r="G8836" i="53"/>
  <c r="G8837" i="53"/>
  <c r="G8838" i="53"/>
  <c r="G8839" i="53"/>
  <c r="G8840" i="53"/>
  <c r="G8841" i="53"/>
  <c r="G8842" i="53"/>
  <c r="G8843" i="53"/>
  <c r="G8844" i="53"/>
  <c r="G8845" i="53"/>
  <c r="G8846" i="53"/>
  <c r="G8847" i="53"/>
  <c r="G8848" i="53"/>
  <c r="G8849" i="53"/>
  <c r="G8850" i="53"/>
  <c r="G8851" i="53"/>
  <c r="G8852" i="53"/>
  <c r="G8853" i="53"/>
  <c r="G8854" i="53"/>
  <c r="G8855" i="53"/>
  <c r="G8856" i="53"/>
  <c r="G8857" i="53"/>
  <c r="G8858" i="53"/>
  <c r="G8859" i="53"/>
  <c r="G8860" i="53"/>
  <c r="G8861" i="53"/>
  <c r="G8862" i="53"/>
  <c r="G8863" i="53"/>
  <c r="G8864" i="53"/>
  <c r="G8865" i="53"/>
  <c r="G8866" i="53"/>
  <c r="G8867" i="53"/>
  <c r="G8868" i="53"/>
  <c r="G8869" i="53"/>
  <c r="G8870" i="53"/>
  <c r="G8871" i="53"/>
  <c r="G8872" i="53"/>
  <c r="G8873" i="53"/>
  <c r="G8874" i="53"/>
  <c r="G8875" i="53"/>
  <c r="G8876" i="53"/>
  <c r="G8877" i="53"/>
  <c r="G8878" i="53"/>
  <c r="G8879" i="53"/>
  <c r="G8880" i="53"/>
  <c r="G8881" i="53"/>
  <c r="G8882" i="53"/>
  <c r="G8883" i="53"/>
  <c r="G8884" i="53"/>
  <c r="G8885" i="53"/>
  <c r="G8886" i="53"/>
  <c r="G8887" i="53"/>
  <c r="G8888" i="53"/>
  <c r="G8889" i="53"/>
  <c r="G8890" i="53"/>
  <c r="G8891" i="53"/>
  <c r="G8892" i="53"/>
  <c r="G8893" i="53"/>
  <c r="G8894" i="53"/>
  <c r="G8895" i="53"/>
  <c r="G8896" i="53"/>
  <c r="G8897" i="53"/>
  <c r="G8898" i="53"/>
  <c r="G8899" i="53"/>
  <c r="G8900" i="53"/>
  <c r="G8901" i="53"/>
  <c r="G8902" i="53"/>
  <c r="G8903" i="53"/>
  <c r="G8904" i="53"/>
  <c r="G8905" i="53"/>
  <c r="G8906" i="53"/>
  <c r="G8907" i="53"/>
  <c r="G8908" i="53"/>
  <c r="G8909" i="53"/>
  <c r="G8910" i="53"/>
  <c r="G8911" i="53"/>
  <c r="G8912" i="53"/>
  <c r="G8913" i="53"/>
  <c r="G8914" i="53"/>
  <c r="G8915" i="53"/>
  <c r="G8916" i="53"/>
  <c r="G8917" i="53"/>
  <c r="G8918" i="53"/>
  <c r="G8919" i="53"/>
  <c r="G8920" i="53"/>
  <c r="G8921" i="53"/>
  <c r="G8922" i="53"/>
  <c r="G8923" i="53"/>
  <c r="G8924" i="53"/>
  <c r="G8925" i="53"/>
  <c r="G8926" i="53"/>
  <c r="G8927" i="53"/>
  <c r="G8928" i="53"/>
  <c r="G8929" i="53"/>
  <c r="G8930" i="53"/>
  <c r="G8931" i="53"/>
  <c r="G8932" i="53"/>
  <c r="G8933" i="53"/>
  <c r="G8934" i="53"/>
  <c r="G8935" i="53"/>
  <c r="G8936" i="53"/>
  <c r="G8937" i="53"/>
  <c r="G8938" i="53"/>
  <c r="G8939" i="53"/>
  <c r="G8940" i="53"/>
  <c r="G8941" i="53"/>
  <c r="G8942" i="53"/>
  <c r="G8943" i="53"/>
  <c r="G8944" i="53"/>
  <c r="G8945" i="53"/>
  <c r="G8946" i="53"/>
  <c r="G8947" i="53"/>
  <c r="G8948" i="53"/>
  <c r="G8949" i="53"/>
  <c r="G8950" i="53"/>
  <c r="G8951" i="53"/>
  <c r="G8952" i="53"/>
  <c r="G8953" i="53"/>
  <c r="G8954" i="53"/>
  <c r="G8955" i="53"/>
  <c r="G8956" i="53"/>
  <c r="G8957" i="53"/>
  <c r="G8958" i="53"/>
  <c r="G8959" i="53"/>
  <c r="G8960" i="53"/>
  <c r="G8961" i="53"/>
  <c r="G8962" i="53"/>
  <c r="G8963" i="53"/>
  <c r="G8964" i="53"/>
  <c r="G8965" i="53"/>
  <c r="G8966" i="53"/>
  <c r="G8967" i="53"/>
  <c r="G8968" i="53"/>
  <c r="G8969" i="53"/>
  <c r="G8970" i="53"/>
  <c r="G8971" i="53"/>
  <c r="G8972" i="53"/>
  <c r="G8973" i="53"/>
  <c r="G8974" i="53"/>
  <c r="G8975" i="53"/>
  <c r="G8976" i="53"/>
  <c r="G8977" i="53"/>
  <c r="G8978" i="53"/>
  <c r="G8979" i="53"/>
  <c r="G8980" i="53"/>
  <c r="G8981" i="53"/>
  <c r="G8982" i="53"/>
  <c r="G8983" i="53"/>
  <c r="G8984" i="53"/>
  <c r="G8985" i="53"/>
  <c r="G8986" i="53"/>
  <c r="G8987" i="53"/>
  <c r="G8988" i="53"/>
  <c r="G8989" i="53"/>
  <c r="G8990" i="53"/>
  <c r="G8991" i="53"/>
  <c r="G8992" i="53"/>
  <c r="G8993" i="53"/>
  <c r="G8994" i="53"/>
  <c r="G8995" i="53"/>
  <c r="G8996" i="53"/>
  <c r="G8997" i="53"/>
  <c r="G8998" i="53"/>
  <c r="G8999" i="53"/>
  <c r="G9000" i="53"/>
  <c r="G9001" i="53"/>
  <c r="G9002" i="53"/>
  <c r="G9003" i="53"/>
  <c r="G9004" i="53"/>
  <c r="G9005" i="53"/>
  <c r="G9006" i="53"/>
  <c r="G9007" i="53"/>
  <c r="G9008" i="53"/>
  <c r="G9009" i="53"/>
  <c r="G9010" i="53"/>
  <c r="G9011" i="53"/>
  <c r="G9012" i="53"/>
  <c r="G9013" i="53"/>
  <c r="G9014" i="53"/>
  <c r="G9015" i="53"/>
  <c r="G9016" i="53"/>
  <c r="G9017" i="53"/>
  <c r="G9018" i="53"/>
  <c r="G9019" i="53"/>
  <c r="G9020" i="53"/>
  <c r="G9021" i="53"/>
  <c r="G9022" i="53"/>
  <c r="G9023" i="53"/>
  <c r="G9024" i="53"/>
  <c r="G9025" i="53"/>
  <c r="G9026" i="53"/>
  <c r="G9027" i="53"/>
  <c r="G9028" i="53"/>
  <c r="G9029" i="53"/>
  <c r="G9030" i="53"/>
  <c r="G9031" i="53"/>
  <c r="G9032" i="53"/>
  <c r="G9033" i="53"/>
  <c r="G9034" i="53"/>
  <c r="G9035" i="53"/>
  <c r="G9036" i="53"/>
  <c r="G9037" i="53"/>
  <c r="G9038" i="53"/>
  <c r="G9039" i="53"/>
  <c r="G9040" i="53"/>
  <c r="G9041" i="53"/>
  <c r="G9042" i="53"/>
  <c r="G9043" i="53"/>
  <c r="G9044" i="53"/>
  <c r="G9045" i="53"/>
  <c r="G9046" i="53"/>
  <c r="G9047" i="53"/>
  <c r="G9048" i="53"/>
  <c r="G9049" i="53"/>
  <c r="G9050" i="53"/>
  <c r="G9051" i="53"/>
  <c r="G9052" i="53"/>
  <c r="G9053" i="53"/>
  <c r="G9054" i="53"/>
  <c r="G9055" i="53"/>
  <c r="G9056" i="53"/>
  <c r="G9057" i="53"/>
  <c r="G9058" i="53"/>
  <c r="G9059" i="53"/>
  <c r="G9060" i="53"/>
  <c r="G9061" i="53"/>
  <c r="G9062" i="53"/>
  <c r="G9063" i="53"/>
  <c r="G9064" i="53"/>
  <c r="G9065" i="53"/>
  <c r="G9066" i="53"/>
  <c r="G9067" i="53"/>
  <c r="G9068" i="53"/>
  <c r="G9069" i="53"/>
  <c r="G9070" i="53"/>
  <c r="G9071" i="53"/>
  <c r="G9072" i="53"/>
  <c r="G9073" i="53"/>
  <c r="G9074" i="53"/>
  <c r="G9075" i="53"/>
  <c r="G9076" i="53"/>
  <c r="G9077" i="53"/>
  <c r="G9078" i="53"/>
  <c r="G9079" i="53"/>
  <c r="G9080" i="53"/>
  <c r="G9081" i="53"/>
  <c r="G9082" i="53"/>
  <c r="G9083" i="53"/>
  <c r="G9084" i="53"/>
  <c r="F8085" i="53"/>
  <c r="F8086" i="53"/>
  <c r="F8087" i="53"/>
  <c r="F8088" i="53"/>
  <c r="F8089" i="53"/>
  <c r="F8090" i="53"/>
  <c r="F8091" i="53"/>
  <c r="F8092" i="53"/>
  <c r="F8093" i="53"/>
  <c r="F8094" i="53"/>
  <c r="F8095" i="53"/>
  <c r="F8096" i="53"/>
  <c r="F8097" i="53"/>
  <c r="F8098" i="53"/>
  <c r="F8099" i="53"/>
  <c r="F8100" i="53"/>
  <c r="F8101" i="53"/>
  <c r="F8102" i="53"/>
  <c r="F8103" i="53"/>
  <c r="F8104" i="53"/>
  <c r="F8105" i="53"/>
  <c r="F8106" i="53"/>
  <c r="F8107" i="53"/>
  <c r="F8108" i="53"/>
  <c r="F8109" i="53"/>
  <c r="F8110" i="53"/>
  <c r="F8111" i="53"/>
  <c r="F8112" i="53"/>
  <c r="F8113" i="53"/>
  <c r="F8114" i="53"/>
  <c r="F8115" i="53"/>
  <c r="F8116" i="53"/>
  <c r="F8117" i="53"/>
  <c r="F8118" i="53"/>
  <c r="F8119" i="53"/>
  <c r="F8120" i="53"/>
  <c r="F8121" i="53"/>
  <c r="F8122" i="53"/>
  <c r="F8123" i="53"/>
  <c r="F8124" i="53"/>
  <c r="F8125" i="53"/>
  <c r="F8126" i="53"/>
  <c r="F8127" i="53"/>
  <c r="F8128" i="53"/>
  <c r="F8129" i="53"/>
  <c r="F8130" i="53"/>
  <c r="F8131" i="53"/>
  <c r="F8132" i="53"/>
  <c r="F8133" i="53"/>
  <c r="F8134" i="53"/>
  <c r="F8135" i="53"/>
  <c r="F8136" i="53"/>
  <c r="F8137" i="53"/>
  <c r="F8138" i="53"/>
  <c r="F8139" i="53"/>
  <c r="F8140" i="53"/>
  <c r="F8141" i="53"/>
  <c r="F8142" i="53"/>
  <c r="F8143" i="53"/>
  <c r="F8144" i="53"/>
  <c r="F8145" i="53"/>
  <c r="F8146" i="53"/>
  <c r="F8147" i="53"/>
  <c r="F8148" i="53"/>
  <c r="F8149" i="53"/>
  <c r="F8150" i="53"/>
  <c r="F8151" i="53"/>
  <c r="F8152" i="53"/>
  <c r="F8153" i="53"/>
  <c r="F8154" i="53"/>
  <c r="F8155" i="53"/>
  <c r="F8156" i="53"/>
  <c r="F8157" i="53"/>
  <c r="F8158" i="53"/>
  <c r="F8159" i="53"/>
  <c r="F8160" i="53"/>
  <c r="F8161" i="53"/>
  <c r="F8162" i="53"/>
  <c r="F8163" i="53"/>
  <c r="F8164" i="53"/>
  <c r="F8165" i="53"/>
  <c r="F8166" i="53"/>
  <c r="F8167" i="53"/>
  <c r="F8168" i="53"/>
  <c r="F8169" i="53"/>
  <c r="F8170" i="53"/>
  <c r="F8171" i="53"/>
  <c r="F8172" i="53"/>
  <c r="F8173" i="53"/>
  <c r="F8174" i="53"/>
  <c r="F8175" i="53"/>
  <c r="F8176" i="53"/>
  <c r="F8177" i="53"/>
  <c r="F8178" i="53"/>
  <c r="F8179" i="53"/>
  <c r="F8180" i="53"/>
  <c r="F8181" i="53"/>
  <c r="F8182" i="53"/>
  <c r="F8183" i="53"/>
  <c r="F8184" i="53"/>
  <c r="F8185" i="53"/>
  <c r="F8186" i="53"/>
  <c r="F8187" i="53"/>
  <c r="F8188" i="53"/>
  <c r="F8189" i="53"/>
  <c r="F8190" i="53"/>
  <c r="F8191" i="53"/>
  <c r="F8192" i="53"/>
  <c r="F8193" i="53"/>
  <c r="F8194" i="53"/>
  <c r="F8195" i="53"/>
  <c r="F8196" i="53"/>
  <c r="F8197" i="53"/>
  <c r="F8198" i="53"/>
  <c r="F8199" i="53"/>
  <c r="F8200" i="53"/>
  <c r="F8201" i="53"/>
  <c r="F8202" i="53"/>
  <c r="F8203" i="53"/>
  <c r="F8204" i="53"/>
  <c r="F8205" i="53"/>
  <c r="F8206" i="53"/>
  <c r="F8207" i="53"/>
  <c r="F8208" i="53"/>
  <c r="F8209" i="53"/>
  <c r="F8210" i="53"/>
  <c r="F8211" i="53"/>
  <c r="F8212" i="53"/>
  <c r="F8213" i="53"/>
  <c r="F8214" i="53"/>
  <c r="F8215" i="53"/>
  <c r="F8216" i="53"/>
  <c r="F8217" i="53"/>
  <c r="F8218" i="53"/>
  <c r="F8219" i="53"/>
  <c r="F8220" i="53"/>
  <c r="F8221" i="53"/>
  <c r="F8222" i="53"/>
  <c r="F8223" i="53"/>
  <c r="F8224" i="53"/>
  <c r="F8225" i="53"/>
  <c r="F8226" i="53"/>
  <c r="F8227" i="53"/>
  <c r="F8228" i="53"/>
  <c r="F8229" i="53"/>
  <c r="F8230" i="53"/>
  <c r="F8231" i="53"/>
  <c r="F8232" i="53"/>
  <c r="F8233" i="53"/>
  <c r="F8234" i="53"/>
  <c r="F8235" i="53"/>
  <c r="F8236" i="53"/>
  <c r="F8237" i="53"/>
  <c r="F8238" i="53"/>
  <c r="F8239" i="53"/>
  <c r="F8240" i="53"/>
  <c r="F8241" i="53"/>
  <c r="F8242" i="53"/>
  <c r="F8243" i="53"/>
  <c r="F8244" i="53"/>
  <c r="F8245" i="53"/>
  <c r="F8246" i="53"/>
  <c r="F8247" i="53"/>
  <c r="F8248" i="53"/>
  <c r="F8249" i="53"/>
  <c r="F8250" i="53"/>
  <c r="F8251" i="53"/>
  <c r="F8252" i="53"/>
  <c r="F8253" i="53"/>
  <c r="F8254" i="53"/>
  <c r="F8255" i="53"/>
  <c r="F8256" i="53"/>
  <c r="F8257" i="53"/>
  <c r="F8258" i="53"/>
  <c r="F8259" i="53"/>
  <c r="F8260" i="53"/>
  <c r="F8261" i="53"/>
  <c r="F8262" i="53"/>
  <c r="F8263" i="53"/>
  <c r="F8264" i="53"/>
  <c r="F8265" i="53"/>
  <c r="F8266" i="53"/>
  <c r="F8267" i="53"/>
  <c r="F8268" i="53"/>
  <c r="F8269" i="53"/>
  <c r="F8270" i="53"/>
  <c r="F8271" i="53"/>
  <c r="F8272" i="53"/>
  <c r="F8273" i="53"/>
  <c r="F8274" i="53"/>
  <c r="F8275" i="53"/>
  <c r="F8276" i="53"/>
  <c r="F8277" i="53"/>
  <c r="F8278" i="53"/>
  <c r="F8279" i="53"/>
  <c r="F8280" i="53"/>
  <c r="F8281" i="53"/>
  <c r="F8282" i="53"/>
  <c r="F8283" i="53"/>
  <c r="F8284" i="53"/>
  <c r="F8285" i="53"/>
  <c r="F8286" i="53"/>
  <c r="F8287" i="53"/>
  <c r="F8288" i="53"/>
  <c r="F8289" i="53"/>
  <c r="F8290" i="53"/>
  <c r="F8291" i="53"/>
  <c r="F8292" i="53"/>
  <c r="F8293" i="53"/>
  <c r="F8294" i="53"/>
  <c r="F8295" i="53"/>
  <c r="F8296" i="53"/>
  <c r="F8297" i="53"/>
  <c r="F8298" i="53"/>
  <c r="F8299" i="53"/>
  <c r="F8300" i="53"/>
  <c r="F8301" i="53"/>
  <c r="F8302" i="53"/>
  <c r="F8303" i="53"/>
  <c r="F8304" i="53"/>
  <c r="F8305" i="53"/>
  <c r="F8306" i="53"/>
  <c r="F8307" i="53"/>
  <c r="F8308" i="53"/>
  <c r="F8309" i="53"/>
  <c r="F8310" i="53"/>
  <c r="F8311" i="53"/>
  <c r="F8312" i="53"/>
  <c r="F8313" i="53"/>
  <c r="F8314" i="53"/>
  <c r="F8315" i="53"/>
  <c r="F8316" i="53"/>
  <c r="F8317" i="53"/>
  <c r="F8318" i="53"/>
  <c r="F8319" i="53"/>
  <c r="F8320" i="53"/>
  <c r="F8321" i="53"/>
  <c r="F8322" i="53"/>
  <c r="F8323" i="53"/>
  <c r="F8324" i="53"/>
  <c r="F8325" i="53"/>
  <c r="F8326" i="53"/>
  <c r="F8327" i="53"/>
  <c r="F8328" i="53"/>
  <c r="F8329" i="53"/>
  <c r="F8330" i="53"/>
  <c r="F8331" i="53"/>
  <c r="F8332" i="53"/>
  <c r="F8333" i="53"/>
  <c r="F8334" i="53"/>
  <c r="F8335" i="53"/>
  <c r="F8336" i="53"/>
  <c r="F8337" i="53"/>
  <c r="F8338" i="53"/>
  <c r="F8339" i="53"/>
  <c r="F8340" i="53"/>
  <c r="F8341" i="53"/>
  <c r="F8342" i="53"/>
  <c r="F8343" i="53"/>
  <c r="F8344" i="53"/>
  <c r="F8345" i="53"/>
  <c r="F8346" i="53"/>
  <c r="F8347" i="53"/>
  <c r="F8348" i="53"/>
  <c r="F8349" i="53"/>
  <c r="F8350" i="53"/>
  <c r="F8351" i="53"/>
  <c r="F8352" i="53"/>
  <c r="F8353" i="53"/>
  <c r="F8354" i="53"/>
  <c r="F8355" i="53"/>
  <c r="F8356" i="53"/>
  <c r="F8357" i="53"/>
  <c r="F8358" i="53"/>
  <c r="F8359" i="53"/>
  <c r="F8360" i="53"/>
  <c r="F8361" i="53"/>
  <c r="F8362" i="53"/>
  <c r="F8363" i="53"/>
  <c r="F8364" i="53"/>
  <c r="F8365" i="53"/>
  <c r="F8366" i="53"/>
  <c r="F8367" i="53"/>
  <c r="F8368" i="53"/>
  <c r="F8369" i="53"/>
  <c r="F8370" i="53"/>
  <c r="F8371" i="53"/>
  <c r="F8372" i="53"/>
  <c r="F8373" i="53"/>
  <c r="F8374" i="53"/>
  <c r="F8375" i="53"/>
  <c r="F8376" i="53"/>
  <c r="F8377" i="53"/>
  <c r="F8378" i="53"/>
  <c r="F8379" i="53"/>
  <c r="F8380" i="53"/>
  <c r="F8381" i="53"/>
  <c r="F8382" i="53"/>
  <c r="F8383" i="53"/>
  <c r="F8384" i="53"/>
  <c r="F8385" i="53"/>
  <c r="F8386" i="53"/>
  <c r="F8387" i="53"/>
  <c r="F8388" i="53"/>
  <c r="F8389" i="53"/>
  <c r="F8390" i="53"/>
  <c r="F8391" i="53"/>
  <c r="F8392" i="53"/>
  <c r="F8393" i="53"/>
  <c r="F8394" i="53"/>
  <c r="F8395" i="53"/>
  <c r="F8396" i="53"/>
  <c r="F8397" i="53"/>
  <c r="F8398" i="53"/>
  <c r="F8399" i="53"/>
  <c r="F8400" i="53"/>
  <c r="F8401" i="53"/>
  <c r="F8402" i="53"/>
  <c r="F8403" i="53"/>
  <c r="F8404" i="53"/>
  <c r="F8405" i="53"/>
  <c r="F8406" i="53"/>
  <c r="F8407" i="53"/>
  <c r="F8408" i="53"/>
  <c r="F8409" i="53"/>
  <c r="F8410" i="53"/>
  <c r="F8411" i="53"/>
  <c r="F8412" i="53"/>
  <c r="F8413" i="53"/>
  <c r="F8414" i="53"/>
  <c r="F8415" i="53"/>
  <c r="F8416" i="53"/>
  <c r="F8417" i="53"/>
  <c r="F8418" i="53"/>
  <c r="F8419" i="53"/>
  <c r="F8420" i="53"/>
  <c r="F8421" i="53"/>
  <c r="F8422" i="53"/>
  <c r="F8423" i="53"/>
  <c r="F8424" i="53"/>
  <c r="F8425" i="53"/>
  <c r="F8426" i="53"/>
  <c r="F8427" i="53"/>
  <c r="F8428" i="53"/>
  <c r="F8429" i="53"/>
  <c r="F8430" i="53"/>
  <c r="F8431" i="53"/>
  <c r="F8432" i="53"/>
  <c r="F8433" i="53"/>
  <c r="F8434" i="53"/>
  <c r="F8435" i="53"/>
  <c r="F8436" i="53"/>
  <c r="F8437" i="53"/>
  <c r="F8438" i="53"/>
  <c r="F8439" i="53"/>
  <c r="F8440" i="53"/>
  <c r="F8441" i="53"/>
  <c r="F8442" i="53"/>
  <c r="F8443" i="53"/>
  <c r="F8444" i="53"/>
  <c r="F8445" i="53"/>
  <c r="F8446" i="53"/>
  <c r="F8447" i="53"/>
  <c r="F8448" i="53"/>
  <c r="F8449" i="53"/>
  <c r="F8450" i="53"/>
  <c r="F8451" i="53"/>
  <c r="F8452" i="53"/>
  <c r="F8453" i="53"/>
  <c r="F8454" i="53"/>
  <c r="F8455" i="53"/>
  <c r="F8456" i="53"/>
  <c r="F8457" i="53"/>
  <c r="F8458" i="53"/>
  <c r="F8459" i="53"/>
  <c r="F8460" i="53"/>
  <c r="F8461" i="53"/>
  <c r="F8462" i="53"/>
  <c r="F8463" i="53"/>
  <c r="F8464" i="53"/>
  <c r="F8465" i="53"/>
  <c r="F8466" i="53"/>
  <c r="F8467" i="53"/>
  <c r="F8468" i="53"/>
  <c r="F8469" i="53"/>
  <c r="F8470" i="53"/>
  <c r="F8471" i="53"/>
  <c r="F8472" i="53"/>
  <c r="F8473" i="53"/>
  <c r="F8474" i="53"/>
  <c r="F8475" i="53"/>
  <c r="F8476" i="53"/>
  <c r="F8477" i="53"/>
  <c r="F8478" i="53"/>
  <c r="F8479" i="53"/>
  <c r="F8480" i="53"/>
  <c r="F8481" i="53"/>
  <c r="F8482" i="53"/>
  <c r="F8483" i="53"/>
  <c r="F8484" i="53"/>
  <c r="F8485" i="53"/>
  <c r="F8486" i="53"/>
  <c r="F8487" i="53"/>
  <c r="F8488" i="53"/>
  <c r="F8489" i="53"/>
  <c r="F8490" i="53"/>
  <c r="F8491" i="53"/>
  <c r="F8492" i="53"/>
  <c r="F8493" i="53"/>
  <c r="F8494" i="53"/>
  <c r="F8495" i="53"/>
  <c r="F8496" i="53"/>
  <c r="F8497" i="53"/>
  <c r="F8498" i="53"/>
  <c r="F8499" i="53"/>
  <c r="F8500" i="53"/>
  <c r="F8501" i="53"/>
  <c r="F8502" i="53"/>
  <c r="F8503" i="53"/>
  <c r="F8504" i="53"/>
  <c r="F8505" i="53"/>
  <c r="F8506" i="53"/>
  <c r="F8507" i="53"/>
  <c r="F8508" i="53"/>
  <c r="F8509" i="53"/>
  <c r="F8510" i="53"/>
  <c r="F8511" i="53"/>
  <c r="F8512" i="53"/>
  <c r="F8513" i="53"/>
  <c r="F8514" i="53"/>
  <c r="F8515" i="53"/>
  <c r="F8516" i="53"/>
  <c r="F8517" i="53"/>
  <c r="F8518" i="53"/>
  <c r="F8519" i="53"/>
  <c r="F8520" i="53"/>
  <c r="F8521" i="53"/>
  <c r="F8522" i="53"/>
  <c r="F8523" i="53"/>
  <c r="F8524" i="53"/>
  <c r="F8525" i="53"/>
  <c r="F8526" i="53"/>
  <c r="F8527" i="53"/>
  <c r="F8528" i="53"/>
  <c r="F8529" i="53"/>
  <c r="F8530" i="53"/>
  <c r="F8531" i="53"/>
  <c r="F8532" i="53"/>
  <c r="F8533" i="53"/>
  <c r="F8534" i="53"/>
  <c r="F8535" i="53"/>
  <c r="F8536" i="53"/>
  <c r="F8537" i="53"/>
  <c r="F8538" i="53"/>
  <c r="F8539" i="53"/>
  <c r="F8540" i="53"/>
  <c r="F8541" i="53"/>
  <c r="F8542" i="53"/>
  <c r="F8543" i="53"/>
  <c r="F8544" i="53"/>
  <c r="F8545" i="53"/>
  <c r="F8546" i="53"/>
  <c r="F8547" i="53"/>
  <c r="F8548" i="53"/>
  <c r="F8549" i="53"/>
  <c r="F8550" i="53"/>
  <c r="F8551" i="53"/>
  <c r="F8552" i="53"/>
  <c r="F8553" i="53"/>
  <c r="F8554" i="53"/>
  <c r="F8555" i="53"/>
  <c r="F8556" i="53"/>
  <c r="F8557" i="53"/>
  <c r="F8558" i="53"/>
  <c r="F8559" i="53"/>
  <c r="F8560" i="53"/>
  <c r="F8561" i="53"/>
  <c r="F8562" i="53"/>
  <c r="F8563" i="53"/>
  <c r="F8564" i="53"/>
  <c r="F8565" i="53"/>
  <c r="F8566" i="53"/>
  <c r="F8567" i="53"/>
  <c r="F8568" i="53"/>
  <c r="F8569" i="53"/>
  <c r="F8570" i="53"/>
  <c r="F8571" i="53"/>
  <c r="F8572" i="53"/>
  <c r="F8573" i="53"/>
  <c r="F8574" i="53"/>
  <c r="F8575" i="53"/>
  <c r="F8576" i="53"/>
  <c r="F8577" i="53"/>
  <c r="F8578" i="53"/>
  <c r="F8579" i="53"/>
  <c r="F8580" i="53"/>
  <c r="F8581" i="53"/>
  <c r="F8582" i="53"/>
  <c r="F8583" i="53"/>
  <c r="F8584" i="53"/>
  <c r="F8585" i="53"/>
  <c r="F8586" i="53"/>
  <c r="F8587" i="53"/>
  <c r="F8588" i="53"/>
  <c r="F8589" i="53"/>
  <c r="F8590" i="53"/>
  <c r="F8591" i="53"/>
  <c r="F8592" i="53"/>
  <c r="F8593" i="53"/>
  <c r="F8594" i="53"/>
  <c r="F8595" i="53"/>
  <c r="F8596" i="53"/>
  <c r="F8597" i="53"/>
  <c r="F8598" i="53"/>
  <c r="F8599" i="53"/>
  <c r="F8600" i="53"/>
  <c r="F8601" i="53"/>
  <c r="F8602" i="53"/>
  <c r="F8603" i="53"/>
  <c r="F8604" i="53"/>
  <c r="F8605" i="53"/>
  <c r="F8606" i="53"/>
  <c r="F8607" i="53"/>
  <c r="F8608" i="53"/>
  <c r="F8609" i="53"/>
  <c r="F8610" i="53"/>
  <c r="F8611" i="53"/>
  <c r="F8612" i="53"/>
  <c r="F8613" i="53"/>
  <c r="F8614" i="53"/>
  <c r="F8615" i="53"/>
  <c r="F8616" i="53"/>
  <c r="F8617" i="53"/>
  <c r="F8618" i="53"/>
  <c r="F8619" i="53"/>
  <c r="F8620" i="53"/>
  <c r="F8621" i="53"/>
  <c r="F8622" i="53"/>
  <c r="F8623" i="53"/>
  <c r="F8624" i="53"/>
  <c r="F8625" i="53"/>
  <c r="F8626" i="53"/>
  <c r="F8627" i="53"/>
  <c r="F8628" i="53"/>
  <c r="F8629" i="53"/>
  <c r="F8630" i="53"/>
  <c r="F8631" i="53"/>
  <c r="F8632" i="53"/>
  <c r="F8633" i="53"/>
  <c r="F8634" i="53"/>
  <c r="F8635" i="53"/>
  <c r="F8636" i="53"/>
  <c r="F8637" i="53"/>
  <c r="F8638" i="53"/>
  <c r="F8639" i="53"/>
  <c r="F8640" i="53"/>
  <c r="F8641" i="53"/>
  <c r="F8642" i="53"/>
  <c r="F8643" i="53"/>
  <c r="F8644" i="53"/>
  <c r="F8645" i="53"/>
  <c r="F8646" i="53"/>
  <c r="F8647" i="53"/>
  <c r="F8648" i="53"/>
  <c r="F8649" i="53"/>
  <c r="F8650" i="53"/>
  <c r="F8651" i="53"/>
  <c r="F8652" i="53"/>
  <c r="F8653" i="53"/>
  <c r="F8654" i="53"/>
  <c r="F8655" i="53"/>
  <c r="F8656" i="53"/>
  <c r="F8657" i="53"/>
  <c r="F8658" i="53"/>
  <c r="F8659" i="53"/>
  <c r="F8660" i="53"/>
  <c r="F8661" i="53"/>
  <c r="F8662" i="53"/>
  <c r="F8663" i="53"/>
  <c r="F8664" i="53"/>
  <c r="F8665" i="53"/>
  <c r="F8666" i="53"/>
  <c r="F8667" i="53"/>
  <c r="F8668" i="53"/>
  <c r="F8669" i="53"/>
  <c r="F8670" i="53"/>
  <c r="F8671" i="53"/>
  <c r="F8672" i="53"/>
  <c r="F8673" i="53"/>
  <c r="F8674" i="53"/>
  <c r="F8675" i="53"/>
  <c r="F8676" i="53"/>
  <c r="F8677" i="53"/>
  <c r="F8678" i="53"/>
  <c r="F8679" i="53"/>
  <c r="F8680" i="53"/>
  <c r="F8681" i="53"/>
  <c r="F8682" i="53"/>
  <c r="F8683" i="53"/>
  <c r="F8684" i="53"/>
  <c r="F8685" i="53"/>
  <c r="F8686" i="53"/>
  <c r="F8687" i="53"/>
  <c r="F8688" i="53"/>
  <c r="F8689" i="53"/>
  <c r="F8690" i="53"/>
  <c r="F8691" i="53"/>
  <c r="F8692" i="53"/>
  <c r="F8693" i="53"/>
  <c r="F8694" i="53"/>
  <c r="F8695" i="53"/>
  <c r="F8696" i="53"/>
  <c r="F8697" i="53"/>
  <c r="F8698" i="53"/>
  <c r="F8699" i="53"/>
  <c r="F8700" i="53"/>
  <c r="F8701" i="53"/>
  <c r="F8702" i="53"/>
  <c r="F8703" i="53"/>
  <c r="F8704" i="53"/>
  <c r="F8705" i="53"/>
  <c r="F8706" i="53"/>
  <c r="F8707" i="53"/>
  <c r="F8708" i="53"/>
  <c r="F8709" i="53"/>
  <c r="F8710" i="53"/>
  <c r="F8711" i="53"/>
  <c r="F8712" i="53"/>
  <c r="F8713" i="53"/>
  <c r="F8714" i="53"/>
  <c r="F8715" i="53"/>
  <c r="F8716" i="53"/>
  <c r="F8717" i="53"/>
  <c r="F8718" i="53"/>
  <c r="F8719" i="53"/>
  <c r="F8720" i="53"/>
  <c r="F8721" i="53"/>
  <c r="F8722" i="53"/>
  <c r="F8723" i="53"/>
  <c r="F8724" i="53"/>
  <c r="F8725" i="53"/>
  <c r="F8726" i="53"/>
  <c r="F8727" i="53"/>
  <c r="F8728" i="53"/>
  <c r="F8729" i="53"/>
  <c r="F8730" i="53"/>
  <c r="F8731" i="53"/>
  <c r="F8732" i="53"/>
  <c r="F8733" i="53"/>
  <c r="F8734" i="53"/>
  <c r="F8735" i="53"/>
  <c r="F8736" i="53"/>
  <c r="F8737" i="53"/>
  <c r="F8738" i="53"/>
  <c r="F8739" i="53"/>
  <c r="F8740" i="53"/>
  <c r="F8741" i="53"/>
  <c r="F8742" i="53"/>
  <c r="F8743" i="53"/>
  <c r="F8744" i="53"/>
  <c r="F8745" i="53"/>
  <c r="F8746" i="53"/>
  <c r="F8747" i="53"/>
  <c r="F8748" i="53"/>
  <c r="F8749" i="53"/>
  <c r="F8750" i="53"/>
  <c r="F8751" i="53"/>
  <c r="F8752" i="53"/>
  <c r="F8753" i="53"/>
  <c r="F8754" i="53"/>
  <c r="F8755" i="53"/>
  <c r="F8756" i="53"/>
  <c r="F8757" i="53"/>
  <c r="F8758" i="53"/>
  <c r="F8759" i="53"/>
  <c r="F8760" i="53"/>
  <c r="F8761" i="53"/>
  <c r="F8762" i="53"/>
  <c r="F8763" i="53"/>
  <c r="F8764" i="53"/>
  <c r="F8765" i="53"/>
  <c r="F8766" i="53"/>
  <c r="F8767" i="53"/>
  <c r="F8768" i="53"/>
  <c r="F8769" i="53"/>
  <c r="F8770" i="53"/>
  <c r="F8771" i="53"/>
  <c r="F8772" i="53"/>
  <c r="F8773" i="53"/>
  <c r="F8774" i="53"/>
  <c r="F8775" i="53"/>
  <c r="F8776" i="53"/>
  <c r="F8777" i="53"/>
  <c r="F8778" i="53"/>
  <c r="F8779" i="53"/>
  <c r="F8780" i="53"/>
  <c r="F8781" i="53"/>
  <c r="F8782" i="53"/>
  <c r="F8783" i="53"/>
  <c r="F8784" i="53"/>
  <c r="F8785" i="53"/>
  <c r="F8786" i="53"/>
  <c r="F8787" i="53"/>
  <c r="F8788" i="53"/>
  <c r="F8789" i="53"/>
  <c r="F8790" i="53"/>
  <c r="F8791" i="53"/>
  <c r="F8792" i="53"/>
  <c r="F8793" i="53"/>
  <c r="F8794" i="53"/>
  <c r="F8795" i="53"/>
  <c r="F8796" i="53"/>
  <c r="F8797" i="53"/>
  <c r="F8798" i="53"/>
  <c r="F8799" i="53"/>
  <c r="F8800" i="53"/>
  <c r="F8801" i="53"/>
  <c r="F8802" i="53"/>
  <c r="F8803" i="53"/>
  <c r="F8804" i="53"/>
  <c r="F8805" i="53"/>
  <c r="F8806" i="53"/>
  <c r="F8807" i="53"/>
  <c r="F8808" i="53"/>
  <c r="F8809" i="53"/>
  <c r="F8810" i="53"/>
  <c r="F8811" i="53"/>
  <c r="F8812" i="53"/>
  <c r="F8813" i="53"/>
  <c r="F8814" i="53"/>
  <c r="F8815" i="53"/>
  <c r="F8816" i="53"/>
  <c r="F8817" i="53"/>
  <c r="F8818" i="53"/>
  <c r="F8819" i="53"/>
  <c r="F8820" i="53"/>
  <c r="F8821" i="53"/>
  <c r="F8822" i="53"/>
  <c r="F8823" i="53"/>
  <c r="F8824" i="53"/>
  <c r="F8825" i="53"/>
  <c r="F8826" i="53"/>
  <c r="F8827" i="53"/>
  <c r="F8828" i="53"/>
  <c r="F8829" i="53"/>
  <c r="F8830" i="53"/>
  <c r="F8831" i="53"/>
  <c r="F8832" i="53"/>
  <c r="F8833" i="53"/>
  <c r="F8834" i="53"/>
  <c r="F8835" i="53"/>
  <c r="F8836" i="53"/>
  <c r="F8837" i="53"/>
  <c r="F8838" i="53"/>
  <c r="F8839" i="53"/>
  <c r="F8840" i="53"/>
  <c r="F8841" i="53"/>
  <c r="F8842" i="53"/>
  <c r="F8843" i="53"/>
  <c r="F8844" i="53"/>
  <c r="F8845" i="53"/>
  <c r="F8846" i="53"/>
  <c r="F8847" i="53"/>
  <c r="F8848" i="53"/>
  <c r="F8849" i="53"/>
  <c r="F8850" i="53"/>
  <c r="F8851" i="53"/>
  <c r="F8852" i="53"/>
  <c r="F8853" i="53"/>
  <c r="F8854" i="53"/>
  <c r="F8855" i="53"/>
  <c r="F8856" i="53"/>
  <c r="F8857" i="53"/>
  <c r="F8858" i="53"/>
  <c r="F8859" i="53"/>
  <c r="F8860" i="53"/>
  <c r="F8861" i="53"/>
  <c r="F8862" i="53"/>
  <c r="F8863" i="53"/>
  <c r="F8864" i="53"/>
  <c r="F8865" i="53"/>
  <c r="F8866" i="53"/>
  <c r="F8867" i="53"/>
  <c r="F8868" i="53"/>
  <c r="F8869" i="53"/>
  <c r="F8870" i="53"/>
  <c r="F8871" i="53"/>
  <c r="F8872" i="53"/>
  <c r="F8873" i="53"/>
  <c r="F8874" i="53"/>
  <c r="F8875" i="53"/>
  <c r="F8876" i="53"/>
  <c r="F8877" i="53"/>
  <c r="F8878" i="53"/>
  <c r="F8879" i="53"/>
  <c r="F8880" i="53"/>
  <c r="F8881" i="53"/>
  <c r="F8882" i="53"/>
  <c r="F8883" i="53"/>
  <c r="F8884" i="53"/>
  <c r="F8885" i="53"/>
  <c r="F8886" i="53"/>
  <c r="F8887" i="53"/>
  <c r="F8888" i="53"/>
  <c r="F8889" i="53"/>
  <c r="F8890" i="53"/>
  <c r="F8891" i="53"/>
  <c r="F8892" i="53"/>
  <c r="F8893" i="53"/>
  <c r="F8894" i="53"/>
  <c r="F8895" i="53"/>
  <c r="F8896" i="53"/>
  <c r="F8897" i="53"/>
  <c r="F8898" i="53"/>
  <c r="F8899" i="53"/>
  <c r="F8900" i="53"/>
  <c r="F8901" i="53"/>
  <c r="F8902" i="53"/>
  <c r="F8903" i="53"/>
  <c r="F8904" i="53"/>
  <c r="F8905" i="53"/>
  <c r="F8906" i="53"/>
  <c r="F8907" i="53"/>
  <c r="F8908" i="53"/>
  <c r="F8909" i="53"/>
  <c r="F8910" i="53"/>
  <c r="F8911" i="53"/>
  <c r="F8912" i="53"/>
  <c r="F8913" i="53"/>
  <c r="F8914" i="53"/>
  <c r="F8915" i="53"/>
  <c r="F8916" i="53"/>
  <c r="F8917" i="53"/>
  <c r="F8918" i="53"/>
  <c r="F8919" i="53"/>
  <c r="F8920" i="53"/>
  <c r="F8921" i="53"/>
  <c r="F8922" i="53"/>
  <c r="F8923" i="53"/>
  <c r="F8924" i="53"/>
  <c r="F8925" i="53"/>
  <c r="F8926" i="53"/>
  <c r="F8927" i="53"/>
  <c r="F8928" i="53"/>
  <c r="F8929" i="53"/>
  <c r="F8930" i="53"/>
  <c r="F8931" i="53"/>
  <c r="F8932" i="53"/>
  <c r="F8933" i="53"/>
  <c r="F8934" i="53"/>
  <c r="F8935" i="53"/>
  <c r="F8936" i="53"/>
  <c r="F8937" i="53"/>
  <c r="F8938" i="53"/>
  <c r="F8939" i="53"/>
  <c r="F8940" i="53"/>
  <c r="F8941" i="53"/>
  <c r="F8942" i="53"/>
  <c r="F8943" i="53"/>
  <c r="F8944" i="53"/>
  <c r="F8945" i="53"/>
  <c r="F8946" i="53"/>
  <c r="F8947" i="53"/>
  <c r="F8948" i="53"/>
  <c r="F8949" i="53"/>
  <c r="F8950" i="53"/>
  <c r="F8951" i="53"/>
  <c r="F8952" i="53"/>
  <c r="F8953" i="53"/>
  <c r="F8954" i="53"/>
  <c r="F8955" i="53"/>
  <c r="F8956" i="53"/>
  <c r="F8957" i="53"/>
  <c r="F8958" i="53"/>
  <c r="F8959" i="53"/>
  <c r="F8960" i="53"/>
  <c r="F8961" i="53"/>
  <c r="F8962" i="53"/>
  <c r="F8963" i="53"/>
  <c r="F8964" i="53"/>
  <c r="F8965" i="53"/>
  <c r="F8966" i="53"/>
  <c r="F8967" i="53"/>
  <c r="F8968" i="53"/>
  <c r="F8969" i="53"/>
  <c r="F8970" i="53"/>
  <c r="F8971" i="53"/>
  <c r="F8972" i="53"/>
  <c r="F8973" i="53"/>
  <c r="F8974" i="53"/>
  <c r="F8975" i="53"/>
  <c r="F8976" i="53"/>
  <c r="F8977" i="53"/>
  <c r="F8978" i="53"/>
  <c r="F8979" i="53"/>
  <c r="F8980" i="53"/>
  <c r="F8981" i="53"/>
  <c r="F8982" i="53"/>
  <c r="F8983" i="53"/>
  <c r="F8984" i="53"/>
  <c r="F8985" i="53"/>
  <c r="F8986" i="53"/>
  <c r="F8987" i="53"/>
  <c r="F8988" i="53"/>
  <c r="F8989" i="53"/>
  <c r="F8990" i="53"/>
  <c r="F8991" i="53"/>
  <c r="F8992" i="53"/>
  <c r="F8993" i="53"/>
  <c r="F8994" i="53"/>
  <c r="F8995" i="53"/>
  <c r="F8996" i="53"/>
  <c r="F8997" i="53"/>
  <c r="F8998" i="53"/>
  <c r="F8999" i="53"/>
  <c r="F9000" i="53"/>
  <c r="F9001" i="53"/>
  <c r="F9002" i="53"/>
  <c r="F9003" i="53"/>
  <c r="F9004" i="53"/>
  <c r="F9005" i="53"/>
  <c r="F9006" i="53"/>
  <c r="F9007" i="53"/>
  <c r="F9008" i="53"/>
  <c r="F9009" i="53"/>
  <c r="F9010" i="53"/>
  <c r="F9011" i="53"/>
  <c r="F9012" i="53"/>
  <c r="F9013" i="53"/>
  <c r="F9014" i="53"/>
  <c r="F9015" i="53"/>
  <c r="F9016" i="53"/>
  <c r="F9017" i="53"/>
  <c r="F9018" i="53"/>
  <c r="F9019" i="53"/>
  <c r="F9020" i="53"/>
  <c r="F9021" i="53"/>
  <c r="F9022" i="53"/>
  <c r="F9023" i="53"/>
  <c r="F9024" i="53"/>
  <c r="F9025" i="53"/>
  <c r="F9026" i="53"/>
  <c r="F9027" i="53"/>
  <c r="F9028" i="53"/>
  <c r="F9029" i="53"/>
  <c r="F9030" i="53"/>
  <c r="F9031" i="53"/>
  <c r="F9032" i="53"/>
  <c r="F9033" i="53"/>
  <c r="F9034" i="53"/>
  <c r="F9035" i="53"/>
  <c r="F9036" i="53"/>
  <c r="F9037" i="53"/>
  <c r="F9038" i="53"/>
  <c r="F9039" i="53"/>
  <c r="F9040" i="53"/>
  <c r="F9041" i="53"/>
  <c r="F9042" i="53"/>
  <c r="F9043" i="53"/>
  <c r="F9044" i="53"/>
  <c r="F9045" i="53"/>
  <c r="F9046" i="53"/>
  <c r="F9047" i="53"/>
  <c r="F9048" i="53"/>
  <c r="F9049" i="53"/>
  <c r="F9050" i="53"/>
  <c r="F9051" i="53"/>
  <c r="F9052" i="53"/>
  <c r="F9053" i="53"/>
  <c r="F9054" i="53"/>
  <c r="F9055" i="53"/>
  <c r="F9056" i="53"/>
  <c r="F9057" i="53"/>
  <c r="F9058" i="53"/>
  <c r="F9059" i="53"/>
  <c r="F9060" i="53"/>
  <c r="F9061" i="53"/>
  <c r="F9062" i="53"/>
  <c r="F9063" i="53"/>
  <c r="F9064" i="53"/>
  <c r="F9065" i="53"/>
  <c r="F9066" i="53"/>
  <c r="F9067" i="53"/>
  <c r="F9068" i="53"/>
  <c r="F9069" i="53"/>
  <c r="F9070" i="53"/>
  <c r="F9071" i="53"/>
  <c r="F9072" i="53"/>
  <c r="F9073" i="53"/>
  <c r="F9074" i="53"/>
  <c r="F9075" i="53"/>
  <c r="F9076" i="53"/>
  <c r="F9077" i="53"/>
  <c r="F9078" i="53"/>
  <c r="F9079" i="53"/>
  <c r="F9080" i="53"/>
  <c r="F9081" i="53"/>
  <c r="F9082" i="53"/>
  <c r="F9083" i="53"/>
  <c r="F9084" i="53"/>
  <c r="G8084" i="53"/>
  <c r="F8084" i="53"/>
  <c r="G7075" i="53"/>
  <c r="G7076" i="53"/>
  <c r="G7077" i="53"/>
  <c r="G7078" i="53"/>
  <c r="G7079" i="53"/>
  <c r="G7080" i="53"/>
  <c r="G7081" i="53"/>
  <c r="G7082" i="53"/>
  <c r="G7083" i="53"/>
  <c r="G7084" i="53"/>
  <c r="G7085" i="53"/>
  <c r="G7086" i="53"/>
  <c r="G7087" i="53"/>
  <c r="G7088" i="53"/>
  <c r="G7089" i="53"/>
  <c r="G7090" i="53"/>
  <c r="G7091" i="53"/>
  <c r="G7092" i="53"/>
  <c r="G7093" i="53"/>
  <c r="G7094" i="53"/>
  <c r="G7095" i="53"/>
  <c r="G7096" i="53"/>
  <c r="G7097" i="53"/>
  <c r="G7098" i="53"/>
  <c r="G7099" i="53"/>
  <c r="G7100" i="53"/>
  <c r="G7101" i="53"/>
  <c r="G7102" i="53"/>
  <c r="G7103" i="53"/>
  <c r="G7104" i="53"/>
  <c r="G7105" i="53"/>
  <c r="G7106" i="53"/>
  <c r="G7107" i="53"/>
  <c r="G7108" i="53"/>
  <c r="G7109" i="53"/>
  <c r="G7110" i="53"/>
  <c r="G7111" i="53"/>
  <c r="G7112" i="53"/>
  <c r="G7113" i="53"/>
  <c r="G7114" i="53"/>
  <c r="G7115" i="53"/>
  <c r="G7116" i="53"/>
  <c r="G7117" i="53"/>
  <c r="G7118" i="53"/>
  <c r="G7119" i="53"/>
  <c r="G7120" i="53"/>
  <c r="G7121" i="53"/>
  <c r="G7122" i="53"/>
  <c r="G7123" i="53"/>
  <c r="G7124" i="53"/>
  <c r="G7125" i="53"/>
  <c r="G7126" i="53"/>
  <c r="G7127" i="53"/>
  <c r="G7128" i="53"/>
  <c r="G7129" i="53"/>
  <c r="G7130" i="53"/>
  <c r="G7131" i="53"/>
  <c r="G7132" i="53"/>
  <c r="G7133" i="53"/>
  <c r="G7134" i="53"/>
  <c r="G7135" i="53"/>
  <c r="G7136" i="53"/>
  <c r="G7137" i="53"/>
  <c r="G7138" i="53"/>
  <c r="G7139" i="53"/>
  <c r="G7140" i="53"/>
  <c r="G7141" i="53"/>
  <c r="G7142" i="53"/>
  <c r="G7143" i="53"/>
  <c r="G7144" i="53"/>
  <c r="G7145" i="53"/>
  <c r="G7146" i="53"/>
  <c r="G7147" i="53"/>
  <c r="G7148" i="53"/>
  <c r="G7149" i="53"/>
  <c r="G7150" i="53"/>
  <c r="G7151" i="53"/>
  <c r="G7152" i="53"/>
  <c r="G7153" i="53"/>
  <c r="G7154" i="53"/>
  <c r="G7155" i="53"/>
  <c r="G7156" i="53"/>
  <c r="G7157" i="53"/>
  <c r="G7158" i="53"/>
  <c r="G7159" i="53"/>
  <c r="G7160" i="53"/>
  <c r="G7161" i="53"/>
  <c r="G7162" i="53"/>
  <c r="G7163" i="53"/>
  <c r="G7164" i="53"/>
  <c r="G7165" i="53"/>
  <c r="G7166" i="53"/>
  <c r="G7167" i="53"/>
  <c r="G7168" i="53"/>
  <c r="G7169" i="53"/>
  <c r="G7170" i="53"/>
  <c r="G7171" i="53"/>
  <c r="G7172" i="53"/>
  <c r="G7173" i="53"/>
  <c r="G7174" i="53"/>
  <c r="G7175" i="53"/>
  <c r="G7176" i="53"/>
  <c r="G7177" i="53"/>
  <c r="G7178" i="53"/>
  <c r="G7179" i="53"/>
  <c r="G7180" i="53"/>
  <c r="G7181" i="53"/>
  <c r="G7182" i="53"/>
  <c r="G7183" i="53"/>
  <c r="G7184" i="53"/>
  <c r="G7185" i="53"/>
  <c r="G7186" i="53"/>
  <c r="G7187" i="53"/>
  <c r="G7188" i="53"/>
  <c r="G7189" i="53"/>
  <c r="G7190" i="53"/>
  <c r="G7191" i="53"/>
  <c r="G7192" i="53"/>
  <c r="G7193" i="53"/>
  <c r="G7194" i="53"/>
  <c r="G7195" i="53"/>
  <c r="G7196" i="53"/>
  <c r="G7197" i="53"/>
  <c r="G7198" i="53"/>
  <c r="G7199" i="53"/>
  <c r="G7200" i="53"/>
  <c r="G7201" i="53"/>
  <c r="G7202" i="53"/>
  <c r="G7203" i="53"/>
  <c r="G7204" i="53"/>
  <c r="G7205" i="53"/>
  <c r="G7206" i="53"/>
  <c r="G7207" i="53"/>
  <c r="G7208" i="53"/>
  <c r="G7209" i="53"/>
  <c r="G7210" i="53"/>
  <c r="G7211" i="53"/>
  <c r="G7212" i="53"/>
  <c r="G7213" i="53"/>
  <c r="G7214" i="53"/>
  <c r="G7215" i="53"/>
  <c r="G7216" i="53"/>
  <c r="G7217" i="53"/>
  <c r="G7218" i="53"/>
  <c r="G7219" i="53"/>
  <c r="G7220" i="53"/>
  <c r="G7221" i="53"/>
  <c r="G7222" i="53"/>
  <c r="G7223" i="53"/>
  <c r="G7224" i="53"/>
  <c r="G7225" i="53"/>
  <c r="G7226" i="53"/>
  <c r="G7227" i="53"/>
  <c r="G7228" i="53"/>
  <c r="G7229" i="53"/>
  <c r="G7230" i="53"/>
  <c r="G7231" i="53"/>
  <c r="G7232" i="53"/>
  <c r="G7233" i="53"/>
  <c r="G7234" i="53"/>
  <c r="G7235" i="53"/>
  <c r="G7236" i="53"/>
  <c r="G7237" i="53"/>
  <c r="G7238" i="53"/>
  <c r="G7239" i="53"/>
  <c r="G7240" i="53"/>
  <c r="G7241" i="53"/>
  <c r="G7242" i="53"/>
  <c r="G7243" i="53"/>
  <c r="G7244" i="53"/>
  <c r="G7245" i="53"/>
  <c r="G7246" i="53"/>
  <c r="G7247" i="53"/>
  <c r="G7248" i="53"/>
  <c r="G7249" i="53"/>
  <c r="G7250" i="53"/>
  <c r="G7251" i="53"/>
  <c r="G7252" i="53"/>
  <c r="G7253" i="53"/>
  <c r="G7254" i="53"/>
  <c r="G7255" i="53"/>
  <c r="G7256" i="53"/>
  <c r="G7257" i="53"/>
  <c r="G7258" i="53"/>
  <c r="G7259" i="53"/>
  <c r="G7260" i="53"/>
  <c r="G7261" i="53"/>
  <c r="G7262" i="53"/>
  <c r="G7263" i="53"/>
  <c r="G7264" i="53"/>
  <c r="G7265" i="53"/>
  <c r="G7266" i="53"/>
  <c r="G7267" i="53"/>
  <c r="G7268" i="53"/>
  <c r="G7269" i="53"/>
  <c r="G7270" i="53"/>
  <c r="G7271" i="53"/>
  <c r="G7272" i="53"/>
  <c r="G7273" i="53"/>
  <c r="G7274" i="53"/>
  <c r="G7275" i="53"/>
  <c r="G7276" i="53"/>
  <c r="G7277" i="53"/>
  <c r="G7278" i="53"/>
  <c r="G7279" i="53"/>
  <c r="G7280" i="53"/>
  <c r="G7281" i="53"/>
  <c r="G7282" i="53"/>
  <c r="G7283" i="53"/>
  <c r="G7284" i="53"/>
  <c r="G7285" i="53"/>
  <c r="G7286" i="53"/>
  <c r="G7287" i="53"/>
  <c r="G7288" i="53"/>
  <c r="G7289" i="53"/>
  <c r="G7290" i="53"/>
  <c r="G7291" i="53"/>
  <c r="G7292" i="53"/>
  <c r="G7293" i="53"/>
  <c r="G7294" i="53"/>
  <c r="G7295" i="53"/>
  <c r="G7296" i="53"/>
  <c r="G7297" i="53"/>
  <c r="G7298" i="53"/>
  <c r="G7299" i="53"/>
  <c r="G7300" i="53"/>
  <c r="G7301" i="53"/>
  <c r="G7302" i="53"/>
  <c r="G7303" i="53"/>
  <c r="G7304" i="53"/>
  <c r="G7305" i="53"/>
  <c r="G7306" i="53"/>
  <c r="G7307" i="53"/>
  <c r="G7308" i="53"/>
  <c r="G7309" i="53"/>
  <c r="G7310" i="53"/>
  <c r="G7311" i="53"/>
  <c r="G7312" i="53"/>
  <c r="G7313" i="53"/>
  <c r="G7314" i="53"/>
  <c r="G7315" i="53"/>
  <c r="G7316" i="53"/>
  <c r="G7317" i="53"/>
  <c r="G7318" i="53"/>
  <c r="G7319" i="53"/>
  <c r="G7320" i="53"/>
  <c r="G7321" i="53"/>
  <c r="G7322" i="53"/>
  <c r="G7323" i="53"/>
  <c r="G7324" i="53"/>
  <c r="G7325" i="53"/>
  <c r="G7326" i="53"/>
  <c r="G7327" i="53"/>
  <c r="G7328" i="53"/>
  <c r="G7329" i="53"/>
  <c r="G7330" i="53"/>
  <c r="G7331" i="53"/>
  <c r="G7332" i="53"/>
  <c r="G7333" i="53"/>
  <c r="G7334" i="53"/>
  <c r="G7335" i="53"/>
  <c r="G7336" i="53"/>
  <c r="G7337" i="53"/>
  <c r="G7338" i="53"/>
  <c r="G7339" i="53"/>
  <c r="G7340" i="53"/>
  <c r="G7341" i="53"/>
  <c r="G7342" i="53"/>
  <c r="G7343" i="53"/>
  <c r="G7344" i="53"/>
  <c r="G7345" i="53"/>
  <c r="G7346" i="53"/>
  <c r="G7347" i="53"/>
  <c r="G7348" i="53"/>
  <c r="G7349" i="53"/>
  <c r="G7350" i="53"/>
  <c r="G7351" i="53"/>
  <c r="G7352" i="53"/>
  <c r="G7353" i="53"/>
  <c r="G7354" i="53"/>
  <c r="G7355" i="53"/>
  <c r="G7356" i="53"/>
  <c r="G7357" i="53"/>
  <c r="G7358" i="53"/>
  <c r="G7359" i="53"/>
  <c r="G7360" i="53"/>
  <c r="G7361" i="53"/>
  <c r="G7362" i="53"/>
  <c r="G7363" i="53"/>
  <c r="G7364" i="53"/>
  <c r="G7365" i="53"/>
  <c r="G7366" i="53"/>
  <c r="G7367" i="53"/>
  <c r="G7368" i="53"/>
  <c r="G7369" i="53"/>
  <c r="G7370" i="53"/>
  <c r="G7371" i="53"/>
  <c r="G7372" i="53"/>
  <c r="G7373" i="53"/>
  <c r="G7374" i="53"/>
  <c r="G7375" i="53"/>
  <c r="G7376" i="53"/>
  <c r="G7377" i="53"/>
  <c r="G7378" i="53"/>
  <c r="G7379" i="53"/>
  <c r="G7380" i="53"/>
  <c r="G7381" i="53"/>
  <c r="G7382" i="53"/>
  <c r="G7383" i="53"/>
  <c r="G7384" i="53"/>
  <c r="G7385" i="53"/>
  <c r="G7386" i="53"/>
  <c r="G7387" i="53"/>
  <c r="G7388" i="53"/>
  <c r="G7389" i="53"/>
  <c r="G7390" i="53"/>
  <c r="G7391" i="53"/>
  <c r="G7392" i="53"/>
  <c r="G7393" i="53"/>
  <c r="G7394" i="53"/>
  <c r="G7395" i="53"/>
  <c r="G7396" i="53"/>
  <c r="G7397" i="53"/>
  <c r="G7398" i="53"/>
  <c r="G7399" i="53"/>
  <c r="G7400" i="53"/>
  <c r="G7401" i="53"/>
  <c r="G7402" i="53"/>
  <c r="G7403" i="53"/>
  <c r="G7404" i="53"/>
  <c r="G7405" i="53"/>
  <c r="G7406" i="53"/>
  <c r="G7407" i="53"/>
  <c r="G7408" i="53"/>
  <c r="G7409" i="53"/>
  <c r="G7410" i="53"/>
  <c r="G7411" i="53"/>
  <c r="G7412" i="53"/>
  <c r="G7413" i="53"/>
  <c r="G7414" i="53"/>
  <c r="G7415" i="53"/>
  <c r="G7416" i="53"/>
  <c r="G7417" i="53"/>
  <c r="G7418" i="53"/>
  <c r="G7419" i="53"/>
  <c r="G7420" i="53"/>
  <c r="G7421" i="53"/>
  <c r="G7422" i="53"/>
  <c r="G7423" i="53"/>
  <c r="G7424" i="53"/>
  <c r="G7425" i="53"/>
  <c r="G7426" i="53"/>
  <c r="G7427" i="53"/>
  <c r="G7428" i="53"/>
  <c r="G7429" i="53"/>
  <c r="G7430" i="53"/>
  <c r="G7431" i="53"/>
  <c r="G7432" i="53"/>
  <c r="G7433" i="53"/>
  <c r="G7434" i="53"/>
  <c r="G7435" i="53"/>
  <c r="G7436" i="53"/>
  <c r="G7437" i="53"/>
  <c r="G7438" i="53"/>
  <c r="G7439" i="53"/>
  <c r="G7440" i="53"/>
  <c r="G7441" i="53"/>
  <c r="G7442" i="53"/>
  <c r="G7443" i="53"/>
  <c r="G7444" i="53"/>
  <c r="G7445" i="53"/>
  <c r="G7446" i="53"/>
  <c r="G7447" i="53"/>
  <c r="G7448" i="53"/>
  <c r="G7449" i="53"/>
  <c r="G7450" i="53"/>
  <c r="G7451" i="53"/>
  <c r="G7452" i="53"/>
  <c r="G7453" i="53"/>
  <c r="G7454" i="53"/>
  <c r="G7455" i="53"/>
  <c r="G7456" i="53"/>
  <c r="G7457" i="53"/>
  <c r="G7458" i="53"/>
  <c r="G7459" i="53"/>
  <c r="G7460" i="53"/>
  <c r="G7461" i="53"/>
  <c r="G7462" i="53"/>
  <c r="G7463" i="53"/>
  <c r="G7464" i="53"/>
  <c r="G7465" i="53"/>
  <c r="G7466" i="53"/>
  <c r="G7467" i="53"/>
  <c r="G7468" i="53"/>
  <c r="G7469" i="53"/>
  <c r="G7470" i="53"/>
  <c r="G7471" i="53"/>
  <c r="G7472" i="53"/>
  <c r="G7473" i="53"/>
  <c r="G7474" i="53"/>
  <c r="G7475" i="53"/>
  <c r="G7476" i="53"/>
  <c r="G7477" i="53"/>
  <c r="G7478" i="53"/>
  <c r="G7479" i="53"/>
  <c r="G7480" i="53"/>
  <c r="G7481" i="53"/>
  <c r="G7482" i="53"/>
  <c r="G7483" i="53"/>
  <c r="G7484" i="53"/>
  <c r="G7485" i="53"/>
  <c r="G7486" i="53"/>
  <c r="G7487" i="53"/>
  <c r="G7488" i="53"/>
  <c r="G7489" i="53"/>
  <c r="G7490" i="53"/>
  <c r="G7491" i="53"/>
  <c r="G7492" i="53"/>
  <c r="G7493" i="53"/>
  <c r="G7494" i="53"/>
  <c r="G7495" i="53"/>
  <c r="G7496" i="53"/>
  <c r="G7497" i="53"/>
  <c r="G7498" i="53"/>
  <c r="G7499" i="53"/>
  <c r="G7500" i="53"/>
  <c r="G7501" i="53"/>
  <c r="G7502" i="53"/>
  <c r="G7503" i="53"/>
  <c r="G7504" i="53"/>
  <c r="G7505" i="53"/>
  <c r="G7506" i="53"/>
  <c r="G7507" i="53"/>
  <c r="G7508" i="53"/>
  <c r="G7509" i="53"/>
  <c r="G7510" i="53"/>
  <c r="G7511" i="53"/>
  <c r="G7512" i="53"/>
  <c r="G7513" i="53"/>
  <c r="G7514" i="53"/>
  <c r="G7515" i="53"/>
  <c r="G7516" i="53"/>
  <c r="G7517" i="53"/>
  <c r="G7518" i="53"/>
  <c r="G7519" i="53"/>
  <c r="G7520" i="53"/>
  <c r="G7521" i="53"/>
  <c r="G7522" i="53"/>
  <c r="G7523" i="53"/>
  <c r="G7524" i="53"/>
  <c r="G7525" i="53"/>
  <c r="G7526" i="53"/>
  <c r="G7527" i="53"/>
  <c r="G7528" i="53"/>
  <c r="G7529" i="53"/>
  <c r="G7530" i="53"/>
  <c r="G7531" i="53"/>
  <c r="G7532" i="53"/>
  <c r="G7533" i="53"/>
  <c r="G7534" i="53"/>
  <c r="G7535" i="53"/>
  <c r="G7536" i="53"/>
  <c r="G7537" i="53"/>
  <c r="G7538" i="53"/>
  <c r="G7539" i="53"/>
  <c r="G7540" i="53"/>
  <c r="G7541" i="53"/>
  <c r="G7542" i="53"/>
  <c r="G7543" i="53"/>
  <c r="G7544" i="53"/>
  <c r="G7545" i="53"/>
  <c r="G7546" i="53"/>
  <c r="G7547" i="53"/>
  <c r="G7548" i="53"/>
  <c r="G7549" i="53"/>
  <c r="G7550" i="53"/>
  <c r="G7551" i="53"/>
  <c r="G7552" i="53"/>
  <c r="G7553" i="53"/>
  <c r="G7554" i="53"/>
  <c r="G7555" i="53"/>
  <c r="G7556" i="53"/>
  <c r="G7557" i="53"/>
  <c r="G7558" i="53"/>
  <c r="G7559" i="53"/>
  <c r="G7560" i="53"/>
  <c r="G7561" i="53"/>
  <c r="G7562" i="53"/>
  <c r="G7563" i="53"/>
  <c r="G7564" i="53"/>
  <c r="G7565" i="53"/>
  <c r="G7566" i="53"/>
  <c r="G7567" i="53"/>
  <c r="G7568" i="53"/>
  <c r="G7569" i="53"/>
  <c r="G7570" i="53"/>
  <c r="G7571" i="53"/>
  <c r="G7572" i="53"/>
  <c r="G7573" i="53"/>
  <c r="G7574" i="53"/>
  <c r="G7575" i="53"/>
  <c r="G7576" i="53"/>
  <c r="G7577" i="53"/>
  <c r="G7578" i="53"/>
  <c r="G7579" i="53"/>
  <c r="G7580" i="53"/>
  <c r="G7581" i="53"/>
  <c r="G7582" i="53"/>
  <c r="G7583" i="53"/>
  <c r="G7584" i="53"/>
  <c r="G7585" i="53"/>
  <c r="G7586" i="53"/>
  <c r="G7587" i="53"/>
  <c r="G7588" i="53"/>
  <c r="G7589" i="53"/>
  <c r="G7590" i="53"/>
  <c r="G7591" i="53"/>
  <c r="G7592" i="53"/>
  <c r="G7593" i="53"/>
  <c r="G7594" i="53"/>
  <c r="G7595" i="53"/>
  <c r="G7596" i="53"/>
  <c r="G7597" i="53"/>
  <c r="G7598" i="53"/>
  <c r="G7599" i="53"/>
  <c r="G7600" i="53"/>
  <c r="G7601" i="53"/>
  <c r="G7602" i="53"/>
  <c r="G7603" i="53"/>
  <c r="G7604" i="53"/>
  <c r="G7605" i="53"/>
  <c r="G7606" i="53"/>
  <c r="G7607" i="53"/>
  <c r="G7608" i="53"/>
  <c r="G7609" i="53"/>
  <c r="G7610" i="53"/>
  <c r="G7611" i="53"/>
  <c r="G7612" i="53"/>
  <c r="G7613" i="53"/>
  <c r="G7614" i="53"/>
  <c r="G7615" i="53"/>
  <c r="G7616" i="53"/>
  <c r="G7617" i="53"/>
  <c r="G7618" i="53"/>
  <c r="G7619" i="53"/>
  <c r="G7620" i="53"/>
  <c r="G7621" i="53"/>
  <c r="G7622" i="53"/>
  <c r="G7623" i="53"/>
  <c r="G7624" i="53"/>
  <c r="G7625" i="53"/>
  <c r="G7626" i="53"/>
  <c r="G7627" i="53"/>
  <c r="G7628" i="53"/>
  <c r="G7629" i="53"/>
  <c r="G7630" i="53"/>
  <c r="G7631" i="53"/>
  <c r="G7632" i="53"/>
  <c r="G7633" i="53"/>
  <c r="G7634" i="53"/>
  <c r="G7635" i="53"/>
  <c r="G7636" i="53"/>
  <c r="G7637" i="53"/>
  <c r="G7638" i="53"/>
  <c r="G7639" i="53"/>
  <c r="G7640" i="53"/>
  <c r="G7641" i="53"/>
  <c r="G7642" i="53"/>
  <c r="G7643" i="53"/>
  <c r="G7644" i="53"/>
  <c r="G7645" i="53"/>
  <c r="G7646" i="53"/>
  <c r="G7647" i="53"/>
  <c r="G7648" i="53"/>
  <c r="G7649" i="53"/>
  <c r="G7650" i="53"/>
  <c r="G7651" i="53"/>
  <c r="G7652" i="53"/>
  <c r="G7653" i="53"/>
  <c r="G7654" i="53"/>
  <c r="G7655" i="53"/>
  <c r="G7656" i="53"/>
  <c r="G7657" i="53"/>
  <c r="G7658" i="53"/>
  <c r="G7659" i="53"/>
  <c r="G7660" i="53"/>
  <c r="G7661" i="53"/>
  <c r="G7662" i="53"/>
  <c r="G7663" i="53"/>
  <c r="G7664" i="53"/>
  <c r="G7665" i="53"/>
  <c r="G7666" i="53"/>
  <c r="G7667" i="53"/>
  <c r="G7668" i="53"/>
  <c r="G7669" i="53"/>
  <c r="G7670" i="53"/>
  <c r="G7671" i="53"/>
  <c r="G7672" i="53"/>
  <c r="G7673" i="53"/>
  <c r="G7674" i="53"/>
  <c r="G7675" i="53"/>
  <c r="G7676" i="53"/>
  <c r="G7677" i="53"/>
  <c r="G7678" i="53"/>
  <c r="G7679" i="53"/>
  <c r="G7680" i="53"/>
  <c r="G7681" i="53"/>
  <c r="G7682" i="53"/>
  <c r="G7683" i="53"/>
  <c r="G7684" i="53"/>
  <c r="G7685" i="53"/>
  <c r="G7686" i="53"/>
  <c r="G7687" i="53"/>
  <c r="G7688" i="53"/>
  <c r="G7689" i="53"/>
  <c r="G7690" i="53"/>
  <c r="G7691" i="53"/>
  <c r="G7692" i="53"/>
  <c r="G7693" i="53"/>
  <c r="G7694" i="53"/>
  <c r="G7695" i="53"/>
  <c r="G7696" i="53"/>
  <c r="G7697" i="53"/>
  <c r="G7698" i="53"/>
  <c r="G7699" i="53"/>
  <c r="G7700" i="53"/>
  <c r="G7701" i="53"/>
  <c r="G7702" i="53"/>
  <c r="G7703" i="53"/>
  <c r="G7704" i="53"/>
  <c r="G7705" i="53"/>
  <c r="G7706" i="53"/>
  <c r="G7707" i="53"/>
  <c r="G7708" i="53"/>
  <c r="G7709" i="53"/>
  <c r="G7710" i="53"/>
  <c r="G7711" i="53"/>
  <c r="G7712" i="53"/>
  <c r="G7713" i="53"/>
  <c r="G7714" i="53"/>
  <c r="G7715" i="53"/>
  <c r="G7716" i="53"/>
  <c r="G7717" i="53"/>
  <c r="G7718" i="53"/>
  <c r="G7719" i="53"/>
  <c r="G7720" i="53"/>
  <c r="G7721" i="53"/>
  <c r="G7722" i="53"/>
  <c r="G7723" i="53"/>
  <c r="G7724" i="53"/>
  <c r="G7725" i="53"/>
  <c r="G7726" i="53"/>
  <c r="G7727" i="53"/>
  <c r="G7728" i="53"/>
  <c r="G7729" i="53"/>
  <c r="G7730" i="53"/>
  <c r="G7731" i="53"/>
  <c r="G7732" i="53"/>
  <c r="G7733" i="53"/>
  <c r="G7734" i="53"/>
  <c r="G7735" i="53"/>
  <c r="G7736" i="53"/>
  <c r="G7737" i="53"/>
  <c r="G7738" i="53"/>
  <c r="G7739" i="53"/>
  <c r="G7740" i="53"/>
  <c r="G7741" i="53"/>
  <c r="G7742" i="53"/>
  <c r="G7743" i="53"/>
  <c r="G7744" i="53"/>
  <c r="G7745" i="53"/>
  <c r="G7746" i="53"/>
  <c r="G7747" i="53"/>
  <c r="G7748" i="53"/>
  <c r="G7749" i="53"/>
  <c r="G7750" i="53"/>
  <c r="G7751" i="53"/>
  <c r="G7752" i="53"/>
  <c r="G7753" i="53"/>
  <c r="G7754" i="53"/>
  <c r="G7755" i="53"/>
  <c r="G7756" i="53"/>
  <c r="G7757" i="53"/>
  <c r="G7758" i="53"/>
  <c r="G7759" i="53"/>
  <c r="G7760" i="53"/>
  <c r="G7761" i="53"/>
  <c r="G7762" i="53"/>
  <c r="G7763" i="53"/>
  <c r="G7764" i="53"/>
  <c r="G7765" i="53"/>
  <c r="G7766" i="53"/>
  <c r="G7767" i="53"/>
  <c r="G7768" i="53"/>
  <c r="G7769" i="53"/>
  <c r="G7770" i="53"/>
  <c r="G7771" i="53"/>
  <c r="G7772" i="53"/>
  <c r="G7773" i="53"/>
  <c r="G7774" i="53"/>
  <c r="G7775" i="53"/>
  <c r="G7776" i="53"/>
  <c r="G7777" i="53"/>
  <c r="G7778" i="53"/>
  <c r="G7779" i="53"/>
  <c r="G7780" i="53"/>
  <c r="G7781" i="53"/>
  <c r="G7782" i="53"/>
  <c r="G7783" i="53"/>
  <c r="G7784" i="53"/>
  <c r="G7785" i="53"/>
  <c r="G7786" i="53"/>
  <c r="G7787" i="53"/>
  <c r="G7788" i="53"/>
  <c r="G7789" i="53"/>
  <c r="G7790" i="53"/>
  <c r="G7791" i="53"/>
  <c r="G7792" i="53"/>
  <c r="G7793" i="53"/>
  <c r="G7794" i="53"/>
  <c r="G7795" i="53"/>
  <c r="G7796" i="53"/>
  <c r="G7797" i="53"/>
  <c r="G7798" i="53"/>
  <c r="G7799" i="53"/>
  <c r="G7800" i="53"/>
  <c r="G7801" i="53"/>
  <c r="G7802" i="53"/>
  <c r="G7803" i="53"/>
  <c r="G7804" i="53"/>
  <c r="G7805" i="53"/>
  <c r="G7806" i="53"/>
  <c r="G7807" i="53"/>
  <c r="G7808" i="53"/>
  <c r="G7809" i="53"/>
  <c r="G7810" i="53"/>
  <c r="G7811" i="53"/>
  <c r="G7812" i="53"/>
  <c r="G7813" i="53"/>
  <c r="G7814" i="53"/>
  <c r="G7815" i="53"/>
  <c r="G7816" i="53"/>
  <c r="G7817" i="53"/>
  <c r="G7818" i="53"/>
  <c r="G7819" i="53"/>
  <c r="G7820" i="53"/>
  <c r="G7821" i="53"/>
  <c r="G7822" i="53"/>
  <c r="G7823" i="53"/>
  <c r="G7824" i="53"/>
  <c r="G7825" i="53"/>
  <c r="G7826" i="53"/>
  <c r="G7827" i="53"/>
  <c r="G7828" i="53"/>
  <c r="G7829" i="53"/>
  <c r="G7830" i="53"/>
  <c r="G7831" i="53"/>
  <c r="G7832" i="53"/>
  <c r="G7833" i="53"/>
  <c r="G7834" i="53"/>
  <c r="G7835" i="53"/>
  <c r="G7836" i="53"/>
  <c r="G7837" i="53"/>
  <c r="G7838" i="53"/>
  <c r="G7839" i="53"/>
  <c r="G7840" i="53"/>
  <c r="G7841" i="53"/>
  <c r="G7842" i="53"/>
  <c r="G7843" i="53"/>
  <c r="G7844" i="53"/>
  <c r="G7845" i="53"/>
  <c r="G7846" i="53"/>
  <c r="G7847" i="53"/>
  <c r="G7848" i="53"/>
  <c r="G7849" i="53"/>
  <c r="G7850" i="53"/>
  <c r="G7851" i="53"/>
  <c r="G7852" i="53"/>
  <c r="G7853" i="53"/>
  <c r="G7854" i="53"/>
  <c r="G7855" i="53"/>
  <c r="G7856" i="53"/>
  <c r="G7857" i="53"/>
  <c r="G7858" i="53"/>
  <c r="G7859" i="53"/>
  <c r="G7860" i="53"/>
  <c r="G7861" i="53"/>
  <c r="G7862" i="53"/>
  <c r="G7863" i="53"/>
  <c r="G7864" i="53"/>
  <c r="G7865" i="53"/>
  <c r="G7866" i="53"/>
  <c r="G7867" i="53"/>
  <c r="G7868" i="53"/>
  <c r="G7869" i="53"/>
  <c r="G7870" i="53"/>
  <c r="G7871" i="53"/>
  <c r="G7872" i="53"/>
  <c r="G7873" i="53"/>
  <c r="G7874" i="53"/>
  <c r="G7875" i="53"/>
  <c r="G7876" i="53"/>
  <c r="G7877" i="53"/>
  <c r="G7878" i="53"/>
  <c r="G7879" i="53"/>
  <c r="G7880" i="53"/>
  <c r="G7881" i="53"/>
  <c r="G7882" i="53"/>
  <c r="G7883" i="53"/>
  <c r="G7884" i="53"/>
  <c r="G7885" i="53"/>
  <c r="G7886" i="53"/>
  <c r="G7887" i="53"/>
  <c r="G7888" i="53"/>
  <c r="G7889" i="53"/>
  <c r="G7890" i="53"/>
  <c r="G7891" i="53"/>
  <c r="G7892" i="53"/>
  <c r="G7893" i="53"/>
  <c r="G7894" i="53"/>
  <c r="G7895" i="53"/>
  <c r="G7896" i="53"/>
  <c r="G7897" i="53"/>
  <c r="G7898" i="53"/>
  <c r="G7899" i="53"/>
  <c r="G7900" i="53"/>
  <c r="G7901" i="53"/>
  <c r="G7902" i="53"/>
  <c r="G7903" i="53"/>
  <c r="G7904" i="53"/>
  <c r="G7905" i="53"/>
  <c r="G7906" i="53"/>
  <c r="G7907" i="53"/>
  <c r="G7908" i="53"/>
  <c r="G7909" i="53"/>
  <c r="G7910" i="53"/>
  <c r="G7911" i="53"/>
  <c r="G7912" i="53"/>
  <c r="G7913" i="53"/>
  <c r="G7914" i="53"/>
  <c r="G7915" i="53"/>
  <c r="G7916" i="53"/>
  <c r="G7917" i="53"/>
  <c r="G7918" i="53"/>
  <c r="G7919" i="53"/>
  <c r="G7920" i="53"/>
  <c r="G7921" i="53"/>
  <c r="G7922" i="53"/>
  <c r="G7923" i="53"/>
  <c r="G7924" i="53"/>
  <c r="G7925" i="53"/>
  <c r="G7926" i="53"/>
  <c r="G7927" i="53"/>
  <c r="G7928" i="53"/>
  <c r="G7929" i="53"/>
  <c r="G7930" i="53"/>
  <c r="G7931" i="53"/>
  <c r="G7932" i="53"/>
  <c r="G7933" i="53"/>
  <c r="G7934" i="53"/>
  <c r="G7935" i="53"/>
  <c r="G7936" i="53"/>
  <c r="G7937" i="53"/>
  <c r="G7938" i="53"/>
  <c r="G7939" i="53"/>
  <c r="G7940" i="53"/>
  <c r="G7941" i="53"/>
  <c r="G7942" i="53"/>
  <c r="G7943" i="53"/>
  <c r="G7944" i="53"/>
  <c r="G7945" i="53"/>
  <c r="G7946" i="53"/>
  <c r="G7947" i="53"/>
  <c r="G7948" i="53"/>
  <c r="G7949" i="53"/>
  <c r="G7950" i="53"/>
  <c r="G7951" i="53"/>
  <c r="G7952" i="53"/>
  <c r="G7953" i="53"/>
  <c r="G7954" i="53"/>
  <c r="G7955" i="53"/>
  <c r="G7956" i="53"/>
  <c r="G7957" i="53"/>
  <c r="G7958" i="53"/>
  <c r="G7959" i="53"/>
  <c r="G7960" i="53"/>
  <c r="G7961" i="53"/>
  <c r="G7962" i="53"/>
  <c r="G7963" i="53"/>
  <c r="G7964" i="53"/>
  <c r="G7965" i="53"/>
  <c r="G7966" i="53"/>
  <c r="G7967" i="53"/>
  <c r="G7968" i="53"/>
  <c r="G7969" i="53"/>
  <c r="G7970" i="53"/>
  <c r="G7971" i="53"/>
  <c r="G7972" i="53"/>
  <c r="G7973" i="53"/>
  <c r="G7974" i="53"/>
  <c r="G7975" i="53"/>
  <c r="G7976" i="53"/>
  <c r="G7977" i="53"/>
  <c r="G7978" i="53"/>
  <c r="G7979" i="53"/>
  <c r="G7980" i="53"/>
  <c r="G7981" i="53"/>
  <c r="G7982" i="53"/>
  <c r="G7983" i="53"/>
  <c r="G7984" i="53"/>
  <c r="G7985" i="53"/>
  <c r="G7986" i="53"/>
  <c r="G7987" i="53"/>
  <c r="G7988" i="53"/>
  <c r="G7989" i="53"/>
  <c r="G7990" i="53"/>
  <c r="G7991" i="53"/>
  <c r="G7992" i="53"/>
  <c r="G7993" i="53"/>
  <c r="G7994" i="53"/>
  <c r="G7995" i="53"/>
  <c r="G7996" i="53"/>
  <c r="G7997" i="53"/>
  <c r="G7998" i="53"/>
  <c r="G7999" i="53"/>
  <c r="G8000" i="53"/>
  <c r="G8001" i="53"/>
  <c r="G8002" i="53"/>
  <c r="G8003" i="53"/>
  <c r="G8004" i="53"/>
  <c r="G8005" i="53"/>
  <c r="G8006" i="53"/>
  <c r="G8007" i="53"/>
  <c r="G8008" i="53"/>
  <c r="G8009" i="53"/>
  <c r="G8010" i="53"/>
  <c r="G8011" i="53"/>
  <c r="G8012" i="53"/>
  <c r="G8013" i="53"/>
  <c r="G8014" i="53"/>
  <c r="G8015" i="53"/>
  <c r="G8016" i="53"/>
  <c r="G8017" i="53"/>
  <c r="G8018" i="53"/>
  <c r="G8019" i="53"/>
  <c r="G8020" i="53"/>
  <c r="G8021" i="53"/>
  <c r="G8022" i="53"/>
  <c r="G8023" i="53"/>
  <c r="G8024" i="53"/>
  <c r="G8025" i="53"/>
  <c r="G8026" i="53"/>
  <c r="G8027" i="53"/>
  <c r="G8028" i="53"/>
  <c r="G8029" i="53"/>
  <c r="G8030" i="53"/>
  <c r="G8031" i="53"/>
  <c r="G8032" i="53"/>
  <c r="G8033" i="53"/>
  <c r="G8034" i="53"/>
  <c r="G8035" i="53"/>
  <c r="G8036" i="53"/>
  <c r="G8037" i="53"/>
  <c r="G8038" i="53"/>
  <c r="G8039" i="53"/>
  <c r="G8040" i="53"/>
  <c r="G8041" i="53"/>
  <c r="G8042" i="53"/>
  <c r="G8043" i="53"/>
  <c r="G8044" i="53"/>
  <c r="G8045" i="53"/>
  <c r="G8046" i="53"/>
  <c r="G8047" i="53"/>
  <c r="G8048" i="53"/>
  <c r="G8049" i="53"/>
  <c r="G8050" i="53"/>
  <c r="G8051" i="53"/>
  <c r="G8052" i="53"/>
  <c r="G8053" i="53"/>
  <c r="G8054" i="53"/>
  <c r="G8055" i="53"/>
  <c r="G8056" i="53"/>
  <c r="G8057" i="53"/>
  <c r="G8058" i="53"/>
  <c r="G8059" i="53"/>
  <c r="G8060" i="53"/>
  <c r="G8061" i="53"/>
  <c r="G8062" i="53"/>
  <c r="G8063" i="53"/>
  <c r="G8064" i="53"/>
  <c r="G8065" i="53"/>
  <c r="G8066" i="53"/>
  <c r="G8067" i="53"/>
  <c r="G8068" i="53"/>
  <c r="G8069" i="53"/>
  <c r="G8070" i="53"/>
  <c r="G8071" i="53"/>
  <c r="G8072" i="53"/>
  <c r="G8073" i="53"/>
  <c r="G8074" i="53"/>
  <c r="F7075" i="53"/>
  <c r="F7076" i="53"/>
  <c r="F7077" i="53"/>
  <c r="F7078" i="53"/>
  <c r="F7079" i="53"/>
  <c r="F7080" i="53"/>
  <c r="F7081" i="53"/>
  <c r="F7082" i="53"/>
  <c r="F7083" i="53"/>
  <c r="F7084" i="53"/>
  <c r="F7085" i="53"/>
  <c r="F7086" i="53"/>
  <c r="F7087" i="53"/>
  <c r="F7088" i="53"/>
  <c r="F7089" i="53"/>
  <c r="F7090" i="53"/>
  <c r="F7091" i="53"/>
  <c r="F7092" i="53"/>
  <c r="F7093" i="53"/>
  <c r="F7094" i="53"/>
  <c r="F7095" i="53"/>
  <c r="F7096" i="53"/>
  <c r="F7097" i="53"/>
  <c r="F7098" i="53"/>
  <c r="F7099" i="53"/>
  <c r="F7100" i="53"/>
  <c r="F7101" i="53"/>
  <c r="F7102" i="53"/>
  <c r="F7103" i="53"/>
  <c r="F7104" i="53"/>
  <c r="F7105" i="53"/>
  <c r="F7106" i="53"/>
  <c r="F7107" i="53"/>
  <c r="F7108" i="53"/>
  <c r="F7109" i="53"/>
  <c r="F7110" i="53"/>
  <c r="F7111" i="53"/>
  <c r="F7112" i="53"/>
  <c r="F7113" i="53"/>
  <c r="F7114" i="53"/>
  <c r="F7115" i="53"/>
  <c r="F7116" i="53"/>
  <c r="F7117" i="53"/>
  <c r="F7118" i="53"/>
  <c r="F7119" i="53"/>
  <c r="F7120" i="53"/>
  <c r="F7121" i="53"/>
  <c r="F7122" i="53"/>
  <c r="F7123" i="53"/>
  <c r="F7124" i="53"/>
  <c r="F7125" i="53"/>
  <c r="F7126" i="53"/>
  <c r="F7127" i="53"/>
  <c r="F7128" i="53"/>
  <c r="F7129" i="53"/>
  <c r="F7130" i="53"/>
  <c r="F7131" i="53"/>
  <c r="F7132" i="53"/>
  <c r="F7133" i="53"/>
  <c r="F7134" i="53"/>
  <c r="F7135" i="53"/>
  <c r="F7136" i="53"/>
  <c r="F7137" i="53"/>
  <c r="F7138" i="53"/>
  <c r="F7139" i="53"/>
  <c r="F7140" i="53"/>
  <c r="F7141" i="53"/>
  <c r="F7142" i="53"/>
  <c r="F7143" i="53"/>
  <c r="F7144" i="53"/>
  <c r="F7145" i="53"/>
  <c r="F7146" i="53"/>
  <c r="F7147" i="53"/>
  <c r="F7148" i="53"/>
  <c r="F7149" i="53"/>
  <c r="F7150" i="53"/>
  <c r="F7151" i="53"/>
  <c r="F7152" i="53"/>
  <c r="F7153" i="53"/>
  <c r="F7154" i="53"/>
  <c r="F7155" i="53"/>
  <c r="F7156" i="53"/>
  <c r="F7157" i="53"/>
  <c r="F7158" i="53"/>
  <c r="F7159" i="53"/>
  <c r="F7160" i="53"/>
  <c r="F7161" i="53"/>
  <c r="F7162" i="53"/>
  <c r="F7163" i="53"/>
  <c r="F7164" i="53"/>
  <c r="F7165" i="53"/>
  <c r="F7166" i="53"/>
  <c r="F7167" i="53"/>
  <c r="F7168" i="53"/>
  <c r="F7169" i="53"/>
  <c r="F7170" i="53"/>
  <c r="F7171" i="53"/>
  <c r="F7172" i="53"/>
  <c r="F7173" i="53"/>
  <c r="F7174" i="53"/>
  <c r="F7175" i="53"/>
  <c r="F7176" i="53"/>
  <c r="F7177" i="53"/>
  <c r="F7178" i="53"/>
  <c r="F7179" i="53"/>
  <c r="F7180" i="53"/>
  <c r="F7181" i="53"/>
  <c r="F7182" i="53"/>
  <c r="F7183" i="53"/>
  <c r="F7184" i="53"/>
  <c r="F7185" i="53"/>
  <c r="F7186" i="53"/>
  <c r="F7187" i="53"/>
  <c r="F7188" i="53"/>
  <c r="F7189" i="53"/>
  <c r="F7190" i="53"/>
  <c r="F7191" i="53"/>
  <c r="F7192" i="53"/>
  <c r="F7193" i="53"/>
  <c r="F7194" i="53"/>
  <c r="F7195" i="53"/>
  <c r="F7196" i="53"/>
  <c r="F7197" i="53"/>
  <c r="F7198" i="53"/>
  <c r="F7199" i="53"/>
  <c r="F7200" i="53"/>
  <c r="F7201" i="53"/>
  <c r="F7202" i="53"/>
  <c r="F7203" i="53"/>
  <c r="F7204" i="53"/>
  <c r="F7205" i="53"/>
  <c r="F7206" i="53"/>
  <c r="F7207" i="53"/>
  <c r="F7208" i="53"/>
  <c r="F7209" i="53"/>
  <c r="F7210" i="53"/>
  <c r="F7211" i="53"/>
  <c r="F7212" i="53"/>
  <c r="F7213" i="53"/>
  <c r="F7214" i="53"/>
  <c r="F7215" i="53"/>
  <c r="F7216" i="53"/>
  <c r="F7217" i="53"/>
  <c r="F7218" i="53"/>
  <c r="F7219" i="53"/>
  <c r="F7220" i="53"/>
  <c r="F7221" i="53"/>
  <c r="F7222" i="53"/>
  <c r="F7223" i="53"/>
  <c r="F7224" i="53"/>
  <c r="F7225" i="53"/>
  <c r="F7226" i="53"/>
  <c r="F7227" i="53"/>
  <c r="F7228" i="53"/>
  <c r="F7229" i="53"/>
  <c r="F7230" i="53"/>
  <c r="F7231" i="53"/>
  <c r="F7232" i="53"/>
  <c r="F7233" i="53"/>
  <c r="F7234" i="53"/>
  <c r="F7235" i="53"/>
  <c r="F7236" i="53"/>
  <c r="F7237" i="53"/>
  <c r="F7238" i="53"/>
  <c r="F7239" i="53"/>
  <c r="F7240" i="53"/>
  <c r="F7241" i="53"/>
  <c r="F7242" i="53"/>
  <c r="F7243" i="53"/>
  <c r="F7244" i="53"/>
  <c r="F7245" i="53"/>
  <c r="F7246" i="53"/>
  <c r="F7247" i="53"/>
  <c r="F7248" i="53"/>
  <c r="F7249" i="53"/>
  <c r="F7250" i="53"/>
  <c r="F7251" i="53"/>
  <c r="F7252" i="53"/>
  <c r="F7253" i="53"/>
  <c r="F7254" i="53"/>
  <c r="F7255" i="53"/>
  <c r="F7256" i="53"/>
  <c r="F7257" i="53"/>
  <c r="F7258" i="53"/>
  <c r="F7259" i="53"/>
  <c r="F7260" i="53"/>
  <c r="F7261" i="53"/>
  <c r="F7262" i="53"/>
  <c r="F7263" i="53"/>
  <c r="F7264" i="53"/>
  <c r="F7265" i="53"/>
  <c r="F7266" i="53"/>
  <c r="F7267" i="53"/>
  <c r="F7268" i="53"/>
  <c r="F7269" i="53"/>
  <c r="F7270" i="53"/>
  <c r="F7271" i="53"/>
  <c r="F7272" i="53"/>
  <c r="F7273" i="53"/>
  <c r="F7274" i="53"/>
  <c r="F7275" i="53"/>
  <c r="F7276" i="53"/>
  <c r="F7277" i="53"/>
  <c r="F7278" i="53"/>
  <c r="F7279" i="53"/>
  <c r="F7280" i="53"/>
  <c r="F7281" i="53"/>
  <c r="F7282" i="53"/>
  <c r="F7283" i="53"/>
  <c r="F7284" i="53"/>
  <c r="F7285" i="53"/>
  <c r="F7286" i="53"/>
  <c r="F7287" i="53"/>
  <c r="F7288" i="53"/>
  <c r="F7289" i="53"/>
  <c r="F7290" i="53"/>
  <c r="F7291" i="53"/>
  <c r="F7292" i="53"/>
  <c r="F7293" i="53"/>
  <c r="F7294" i="53"/>
  <c r="F7295" i="53"/>
  <c r="F7296" i="53"/>
  <c r="F7297" i="53"/>
  <c r="F7298" i="53"/>
  <c r="F7299" i="53"/>
  <c r="F7300" i="53"/>
  <c r="F7301" i="53"/>
  <c r="F7302" i="53"/>
  <c r="F7303" i="53"/>
  <c r="F7304" i="53"/>
  <c r="F7305" i="53"/>
  <c r="F7306" i="53"/>
  <c r="F7307" i="53"/>
  <c r="F7308" i="53"/>
  <c r="F7309" i="53"/>
  <c r="F7310" i="53"/>
  <c r="F7311" i="53"/>
  <c r="F7312" i="53"/>
  <c r="F7313" i="53"/>
  <c r="F7314" i="53"/>
  <c r="F7315" i="53"/>
  <c r="F7316" i="53"/>
  <c r="F7317" i="53"/>
  <c r="F7318" i="53"/>
  <c r="F7319" i="53"/>
  <c r="F7320" i="53"/>
  <c r="F7321" i="53"/>
  <c r="F7322" i="53"/>
  <c r="F7323" i="53"/>
  <c r="F7324" i="53"/>
  <c r="F7325" i="53"/>
  <c r="F7326" i="53"/>
  <c r="F7327" i="53"/>
  <c r="F7328" i="53"/>
  <c r="F7329" i="53"/>
  <c r="F7330" i="53"/>
  <c r="F7331" i="53"/>
  <c r="F7332" i="53"/>
  <c r="F7333" i="53"/>
  <c r="F7334" i="53"/>
  <c r="F7335" i="53"/>
  <c r="F7336" i="53"/>
  <c r="F7337" i="53"/>
  <c r="F7338" i="53"/>
  <c r="F7339" i="53"/>
  <c r="F7340" i="53"/>
  <c r="F7341" i="53"/>
  <c r="F7342" i="53"/>
  <c r="F7343" i="53"/>
  <c r="F7344" i="53"/>
  <c r="F7345" i="53"/>
  <c r="F7346" i="53"/>
  <c r="F7347" i="53"/>
  <c r="F7348" i="53"/>
  <c r="F7349" i="53"/>
  <c r="F7350" i="53"/>
  <c r="F7351" i="53"/>
  <c r="F7352" i="53"/>
  <c r="F7353" i="53"/>
  <c r="F7354" i="53"/>
  <c r="F7355" i="53"/>
  <c r="F7356" i="53"/>
  <c r="F7357" i="53"/>
  <c r="F7358" i="53"/>
  <c r="F7359" i="53"/>
  <c r="F7360" i="53"/>
  <c r="F7361" i="53"/>
  <c r="F7362" i="53"/>
  <c r="F7363" i="53"/>
  <c r="F7364" i="53"/>
  <c r="F7365" i="53"/>
  <c r="F7366" i="53"/>
  <c r="F7367" i="53"/>
  <c r="F7368" i="53"/>
  <c r="F7369" i="53"/>
  <c r="F7370" i="53"/>
  <c r="F7371" i="53"/>
  <c r="F7372" i="53"/>
  <c r="F7373" i="53"/>
  <c r="F7374" i="53"/>
  <c r="F7375" i="53"/>
  <c r="F7376" i="53"/>
  <c r="F7377" i="53"/>
  <c r="F7378" i="53"/>
  <c r="F7379" i="53"/>
  <c r="F7380" i="53"/>
  <c r="F7381" i="53"/>
  <c r="F7382" i="53"/>
  <c r="F7383" i="53"/>
  <c r="F7384" i="53"/>
  <c r="F7385" i="53"/>
  <c r="F7386" i="53"/>
  <c r="F7387" i="53"/>
  <c r="F7388" i="53"/>
  <c r="F7389" i="53"/>
  <c r="F7390" i="53"/>
  <c r="F7391" i="53"/>
  <c r="F7392" i="53"/>
  <c r="F7393" i="53"/>
  <c r="F7394" i="53"/>
  <c r="F7395" i="53"/>
  <c r="F7396" i="53"/>
  <c r="F7397" i="53"/>
  <c r="F7398" i="53"/>
  <c r="F7399" i="53"/>
  <c r="F7400" i="53"/>
  <c r="F7401" i="53"/>
  <c r="F7402" i="53"/>
  <c r="F7403" i="53"/>
  <c r="F7404" i="53"/>
  <c r="F7405" i="53"/>
  <c r="F7406" i="53"/>
  <c r="F7407" i="53"/>
  <c r="F7408" i="53"/>
  <c r="F7409" i="53"/>
  <c r="F7410" i="53"/>
  <c r="F7411" i="53"/>
  <c r="F7412" i="53"/>
  <c r="F7413" i="53"/>
  <c r="F7414" i="53"/>
  <c r="F7415" i="53"/>
  <c r="F7416" i="53"/>
  <c r="F7417" i="53"/>
  <c r="F7418" i="53"/>
  <c r="F7419" i="53"/>
  <c r="F7420" i="53"/>
  <c r="F7421" i="53"/>
  <c r="F7422" i="53"/>
  <c r="F7423" i="53"/>
  <c r="F7424" i="53"/>
  <c r="F7425" i="53"/>
  <c r="F7426" i="53"/>
  <c r="F7427" i="53"/>
  <c r="F7428" i="53"/>
  <c r="F7429" i="53"/>
  <c r="F7430" i="53"/>
  <c r="F7431" i="53"/>
  <c r="F7432" i="53"/>
  <c r="F7433" i="53"/>
  <c r="F7434" i="53"/>
  <c r="F7435" i="53"/>
  <c r="F7436" i="53"/>
  <c r="F7437" i="53"/>
  <c r="F7438" i="53"/>
  <c r="F7439" i="53"/>
  <c r="F7440" i="53"/>
  <c r="F7441" i="53"/>
  <c r="F7442" i="53"/>
  <c r="F7443" i="53"/>
  <c r="F7444" i="53"/>
  <c r="F7445" i="53"/>
  <c r="F7446" i="53"/>
  <c r="F7447" i="53"/>
  <c r="F7448" i="53"/>
  <c r="F7449" i="53"/>
  <c r="F7450" i="53"/>
  <c r="F7451" i="53"/>
  <c r="F7452" i="53"/>
  <c r="F7453" i="53"/>
  <c r="F7454" i="53"/>
  <c r="F7455" i="53"/>
  <c r="F7456" i="53"/>
  <c r="F7457" i="53"/>
  <c r="F7458" i="53"/>
  <c r="F7459" i="53"/>
  <c r="F7460" i="53"/>
  <c r="F7461" i="53"/>
  <c r="F7462" i="53"/>
  <c r="F7463" i="53"/>
  <c r="F7464" i="53"/>
  <c r="F7465" i="53"/>
  <c r="F7466" i="53"/>
  <c r="F7467" i="53"/>
  <c r="F7468" i="53"/>
  <c r="F7469" i="53"/>
  <c r="F7470" i="53"/>
  <c r="F7471" i="53"/>
  <c r="F7472" i="53"/>
  <c r="F7473" i="53"/>
  <c r="F7474" i="53"/>
  <c r="F7475" i="53"/>
  <c r="F7476" i="53"/>
  <c r="F7477" i="53"/>
  <c r="F7478" i="53"/>
  <c r="F7479" i="53"/>
  <c r="F7480" i="53"/>
  <c r="F7481" i="53"/>
  <c r="F7482" i="53"/>
  <c r="F7483" i="53"/>
  <c r="F7484" i="53"/>
  <c r="F7485" i="53"/>
  <c r="F7486" i="53"/>
  <c r="F7487" i="53"/>
  <c r="F7488" i="53"/>
  <c r="F7489" i="53"/>
  <c r="F7490" i="53"/>
  <c r="F7491" i="53"/>
  <c r="F7492" i="53"/>
  <c r="F7493" i="53"/>
  <c r="F7494" i="53"/>
  <c r="F7495" i="53"/>
  <c r="F7496" i="53"/>
  <c r="F7497" i="53"/>
  <c r="F7498" i="53"/>
  <c r="F7499" i="53"/>
  <c r="F7500" i="53"/>
  <c r="F7501" i="53"/>
  <c r="F7502" i="53"/>
  <c r="F7503" i="53"/>
  <c r="F7504" i="53"/>
  <c r="F7505" i="53"/>
  <c r="F7506" i="53"/>
  <c r="F7507" i="53"/>
  <c r="F7508" i="53"/>
  <c r="F7509" i="53"/>
  <c r="F7510" i="53"/>
  <c r="F7511" i="53"/>
  <c r="F7512" i="53"/>
  <c r="F7513" i="53"/>
  <c r="F7514" i="53"/>
  <c r="F7515" i="53"/>
  <c r="F7516" i="53"/>
  <c r="F7517" i="53"/>
  <c r="F7518" i="53"/>
  <c r="F7519" i="53"/>
  <c r="F7520" i="53"/>
  <c r="F7521" i="53"/>
  <c r="F7522" i="53"/>
  <c r="F7523" i="53"/>
  <c r="F7524" i="53"/>
  <c r="F7525" i="53"/>
  <c r="F7526" i="53"/>
  <c r="F7527" i="53"/>
  <c r="F7528" i="53"/>
  <c r="F7529" i="53"/>
  <c r="F7530" i="53"/>
  <c r="F7531" i="53"/>
  <c r="F7532" i="53"/>
  <c r="F7533" i="53"/>
  <c r="F7534" i="53"/>
  <c r="F7535" i="53"/>
  <c r="F7536" i="53"/>
  <c r="F7537" i="53"/>
  <c r="F7538" i="53"/>
  <c r="F7539" i="53"/>
  <c r="F7540" i="53"/>
  <c r="F7541" i="53"/>
  <c r="F7542" i="53"/>
  <c r="F7543" i="53"/>
  <c r="F7544" i="53"/>
  <c r="F7545" i="53"/>
  <c r="F7546" i="53"/>
  <c r="F7547" i="53"/>
  <c r="F7548" i="53"/>
  <c r="F7549" i="53"/>
  <c r="F7550" i="53"/>
  <c r="F7551" i="53"/>
  <c r="F7552" i="53"/>
  <c r="F7553" i="53"/>
  <c r="F7554" i="53"/>
  <c r="F7555" i="53"/>
  <c r="F7556" i="53"/>
  <c r="F7557" i="53"/>
  <c r="F7558" i="53"/>
  <c r="F7559" i="53"/>
  <c r="F7560" i="53"/>
  <c r="F7561" i="53"/>
  <c r="F7562" i="53"/>
  <c r="F7563" i="53"/>
  <c r="F7564" i="53"/>
  <c r="F7565" i="53"/>
  <c r="F7566" i="53"/>
  <c r="F7567" i="53"/>
  <c r="F7568" i="53"/>
  <c r="F7569" i="53"/>
  <c r="F7570" i="53"/>
  <c r="F7571" i="53"/>
  <c r="F7572" i="53"/>
  <c r="F7573" i="53"/>
  <c r="F7574" i="53"/>
  <c r="F7575" i="53"/>
  <c r="F7576" i="53"/>
  <c r="F7577" i="53"/>
  <c r="F7578" i="53"/>
  <c r="F7579" i="53"/>
  <c r="F7580" i="53"/>
  <c r="F7581" i="53"/>
  <c r="F7582" i="53"/>
  <c r="F7583" i="53"/>
  <c r="F7584" i="53"/>
  <c r="F7585" i="53"/>
  <c r="F7586" i="53"/>
  <c r="F7587" i="53"/>
  <c r="F7588" i="53"/>
  <c r="F7589" i="53"/>
  <c r="F7590" i="53"/>
  <c r="F7591" i="53"/>
  <c r="F7592" i="53"/>
  <c r="F7593" i="53"/>
  <c r="F7594" i="53"/>
  <c r="F7595" i="53"/>
  <c r="F7596" i="53"/>
  <c r="F7597" i="53"/>
  <c r="F7598" i="53"/>
  <c r="F7599" i="53"/>
  <c r="F7600" i="53"/>
  <c r="F7601" i="53"/>
  <c r="F7602" i="53"/>
  <c r="F7603" i="53"/>
  <c r="F7604" i="53"/>
  <c r="F7605" i="53"/>
  <c r="F7606" i="53"/>
  <c r="F7607" i="53"/>
  <c r="F7608" i="53"/>
  <c r="F7609" i="53"/>
  <c r="F7610" i="53"/>
  <c r="F7611" i="53"/>
  <c r="F7612" i="53"/>
  <c r="F7613" i="53"/>
  <c r="F7614" i="53"/>
  <c r="F7615" i="53"/>
  <c r="F7616" i="53"/>
  <c r="F7617" i="53"/>
  <c r="F7618" i="53"/>
  <c r="F7619" i="53"/>
  <c r="F7620" i="53"/>
  <c r="F7621" i="53"/>
  <c r="F7622" i="53"/>
  <c r="F7623" i="53"/>
  <c r="F7624" i="53"/>
  <c r="F7625" i="53"/>
  <c r="F7626" i="53"/>
  <c r="F7627" i="53"/>
  <c r="F7628" i="53"/>
  <c r="F7629" i="53"/>
  <c r="F7630" i="53"/>
  <c r="F7631" i="53"/>
  <c r="F7632" i="53"/>
  <c r="F7633" i="53"/>
  <c r="F7634" i="53"/>
  <c r="F7635" i="53"/>
  <c r="F7636" i="53"/>
  <c r="F7637" i="53"/>
  <c r="F7638" i="53"/>
  <c r="F7639" i="53"/>
  <c r="F7640" i="53"/>
  <c r="F7641" i="53"/>
  <c r="F7642" i="53"/>
  <c r="F7643" i="53"/>
  <c r="F7644" i="53"/>
  <c r="F7645" i="53"/>
  <c r="F7646" i="53"/>
  <c r="F7647" i="53"/>
  <c r="F7648" i="53"/>
  <c r="F7649" i="53"/>
  <c r="F7650" i="53"/>
  <c r="F7651" i="53"/>
  <c r="F7652" i="53"/>
  <c r="F7653" i="53"/>
  <c r="F7654" i="53"/>
  <c r="F7655" i="53"/>
  <c r="F7656" i="53"/>
  <c r="F7657" i="53"/>
  <c r="F7658" i="53"/>
  <c r="F7659" i="53"/>
  <c r="F7660" i="53"/>
  <c r="F7661" i="53"/>
  <c r="F7662" i="53"/>
  <c r="F7663" i="53"/>
  <c r="F7664" i="53"/>
  <c r="F7665" i="53"/>
  <c r="F7666" i="53"/>
  <c r="F7667" i="53"/>
  <c r="F7668" i="53"/>
  <c r="F7669" i="53"/>
  <c r="F7670" i="53"/>
  <c r="F7671" i="53"/>
  <c r="F7672" i="53"/>
  <c r="F7673" i="53"/>
  <c r="F7674" i="53"/>
  <c r="F7675" i="53"/>
  <c r="F7676" i="53"/>
  <c r="F7677" i="53"/>
  <c r="F7678" i="53"/>
  <c r="F7679" i="53"/>
  <c r="F7680" i="53"/>
  <c r="F7681" i="53"/>
  <c r="F7682" i="53"/>
  <c r="F7683" i="53"/>
  <c r="F7684" i="53"/>
  <c r="F7685" i="53"/>
  <c r="F7686" i="53"/>
  <c r="F7687" i="53"/>
  <c r="F7688" i="53"/>
  <c r="F7689" i="53"/>
  <c r="F7690" i="53"/>
  <c r="F7691" i="53"/>
  <c r="F7692" i="53"/>
  <c r="F7693" i="53"/>
  <c r="F7694" i="53"/>
  <c r="F7695" i="53"/>
  <c r="F7696" i="53"/>
  <c r="F7697" i="53"/>
  <c r="F7698" i="53"/>
  <c r="F7699" i="53"/>
  <c r="F7700" i="53"/>
  <c r="F7701" i="53"/>
  <c r="F7702" i="53"/>
  <c r="F7703" i="53"/>
  <c r="F7704" i="53"/>
  <c r="F7705" i="53"/>
  <c r="F7706" i="53"/>
  <c r="F7707" i="53"/>
  <c r="F7708" i="53"/>
  <c r="F7709" i="53"/>
  <c r="F7710" i="53"/>
  <c r="F7711" i="53"/>
  <c r="F7712" i="53"/>
  <c r="F7713" i="53"/>
  <c r="F7714" i="53"/>
  <c r="F7715" i="53"/>
  <c r="F7716" i="53"/>
  <c r="F7717" i="53"/>
  <c r="F7718" i="53"/>
  <c r="F7719" i="53"/>
  <c r="F7720" i="53"/>
  <c r="F7721" i="53"/>
  <c r="F7722" i="53"/>
  <c r="F7723" i="53"/>
  <c r="F7724" i="53"/>
  <c r="F7725" i="53"/>
  <c r="F7726" i="53"/>
  <c r="F7727" i="53"/>
  <c r="F7728" i="53"/>
  <c r="F7729" i="53"/>
  <c r="F7730" i="53"/>
  <c r="F7731" i="53"/>
  <c r="F7732" i="53"/>
  <c r="F7733" i="53"/>
  <c r="F7734" i="53"/>
  <c r="F7735" i="53"/>
  <c r="F7736" i="53"/>
  <c r="F7737" i="53"/>
  <c r="F7738" i="53"/>
  <c r="F7739" i="53"/>
  <c r="F7740" i="53"/>
  <c r="F7741" i="53"/>
  <c r="F7742" i="53"/>
  <c r="F7743" i="53"/>
  <c r="F7744" i="53"/>
  <c r="F7745" i="53"/>
  <c r="F7746" i="53"/>
  <c r="F7747" i="53"/>
  <c r="F7748" i="53"/>
  <c r="F7749" i="53"/>
  <c r="F7750" i="53"/>
  <c r="F7751" i="53"/>
  <c r="F7752" i="53"/>
  <c r="F7753" i="53"/>
  <c r="F7754" i="53"/>
  <c r="F7755" i="53"/>
  <c r="F7756" i="53"/>
  <c r="F7757" i="53"/>
  <c r="F7758" i="53"/>
  <c r="F7759" i="53"/>
  <c r="F7760" i="53"/>
  <c r="F7761" i="53"/>
  <c r="F7762" i="53"/>
  <c r="F7763" i="53"/>
  <c r="F7764" i="53"/>
  <c r="F7765" i="53"/>
  <c r="F7766" i="53"/>
  <c r="F7767" i="53"/>
  <c r="F7768" i="53"/>
  <c r="F7769" i="53"/>
  <c r="F7770" i="53"/>
  <c r="F7771" i="53"/>
  <c r="F7772" i="53"/>
  <c r="F7773" i="53"/>
  <c r="F7774" i="53"/>
  <c r="F7775" i="53"/>
  <c r="F7776" i="53"/>
  <c r="F7777" i="53"/>
  <c r="F7778" i="53"/>
  <c r="F7779" i="53"/>
  <c r="F7780" i="53"/>
  <c r="F7781" i="53"/>
  <c r="F7782" i="53"/>
  <c r="F7783" i="53"/>
  <c r="F7784" i="53"/>
  <c r="F7785" i="53"/>
  <c r="F7786" i="53"/>
  <c r="F7787" i="53"/>
  <c r="F7788" i="53"/>
  <c r="F7789" i="53"/>
  <c r="F7790" i="53"/>
  <c r="F7791" i="53"/>
  <c r="F7792" i="53"/>
  <c r="F7793" i="53"/>
  <c r="F7794" i="53"/>
  <c r="F7795" i="53"/>
  <c r="F7796" i="53"/>
  <c r="F7797" i="53"/>
  <c r="F7798" i="53"/>
  <c r="F7799" i="53"/>
  <c r="F7800" i="53"/>
  <c r="F7801" i="53"/>
  <c r="F7802" i="53"/>
  <c r="F7803" i="53"/>
  <c r="F7804" i="53"/>
  <c r="F7805" i="53"/>
  <c r="F7806" i="53"/>
  <c r="F7807" i="53"/>
  <c r="F7808" i="53"/>
  <c r="F7809" i="53"/>
  <c r="F7810" i="53"/>
  <c r="F7811" i="53"/>
  <c r="F7812" i="53"/>
  <c r="F7813" i="53"/>
  <c r="F7814" i="53"/>
  <c r="F7815" i="53"/>
  <c r="F7816" i="53"/>
  <c r="F7817" i="53"/>
  <c r="F7818" i="53"/>
  <c r="F7819" i="53"/>
  <c r="F7820" i="53"/>
  <c r="F7821" i="53"/>
  <c r="F7822" i="53"/>
  <c r="F7823" i="53"/>
  <c r="F7824" i="53"/>
  <c r="F7825" i="53"/>
  <c r="F7826" i="53"/>
  <c r="F7827" i="53"/>
  <c r="F7828" i="53"/>
  <c r="F7829" i="53"/>
  <c r="F7830" i="53"/>
  <c r="F7831" i="53"/>
  <c r="F7832" i="53"/>
  <c r="F7833" i="53"/>
  <c r="F7834" i="53"/>
  <c r="F7835" i="53"/>
  <c r="F7836" i="53"/>
  <c r="F7837" i="53"/>
  <c r="F7838" i="53"/>
  <c r="F7839" i="53"/>
  <c r="F7840" i="53"/>
  <c r="F7841" i="53"/>
  <c r="F7842" i="53"/>
  <c r="F7843" i="53"/>
  <c r="F7844" i="53"/>
  <c r="F7845" i="53"/>
  <c r="F7846" i="53"/>
  <c r="F7847" i="53"/>
  <c r="F7848" i="53"/>
  <c r="F7849" i="53"/>
  <c r="F7850" i="53"/>
  <c r="F7851" i="53"/>
  <c r="F7852" i="53"/>
  <c r="F7853" i="53"/>
  <c r="F7854" i="53"/>
  <c r="F7855" i="53"/>
  <c r="F7856" i="53"/>
  <c r="F7857" i="53"/>
  <c r="F7858" i="53"/>
  <c r="F7859" i="53"/>
  <c r="F7860" i="53"/>
  <c r="F7861" i="53"/>
  <c r="F7862" i="53"/>
  <c r="F7863" i="53"/>
  <c r="F7864" i="53"/>
  <c r="F7865" i="53"/>
  <c r="F7866" i="53"/>
  <c r="F7867" i="53"/>
  <c r="F7868" i="53"/>
  <c r="F7869" i="53"/>
  <c r="F7870" i="53"/>
  <c r="F7871" i="53"/>
  <c r="F7872" i="53"/>
  <c r="F7873" i="53"/>
  <c r="F7874" i="53"/>
  <c r="F7875" i="53"/>
  <c r="F7876" i="53"/>
  <c r="F7877" i="53"/>
  <c r="F7878" i="53"/>
  <c r="F7879" i="53"/>
  <c r="F7880" i="53"/>
  <c r="F7881" i="53"/>
  <c r="F7882" i="53"/>
  <c r="F7883" i="53"/>
  <c r="F7884" i="53"/>
  <c r="F7885" i="53"/>
  <c r="F7886" i="53"/>
  <c r="F7887" i="53"/>
  <c r="F7888" i="53"/>
  <c r="F7889" i="53"/>
  <c r="F7890" i="53"/>
  <c r="F7891" i="53"/>
  <c r="F7892" i="53"/>
  <c r="F7893" i="53"/>
  <c r="F7894" i="53"/>
  <c r="F7895" i="53"/>
  <c r="F7896" i="53"/>
  <c r="F7897" i="53"/>
  <c r="F7898" i="53"/>
  <c r="F7899" i="53"/>
  <c r="F7900" i="53"/>
  <c r="F7901" i="53"/>
  <c r="F7902" i="53"/>
  <c r="F7903" i="53"/>
  <c r="F7904" i="53"/>
  <c r="F7905" i="53"/>
  <c r="F7906" i="53"/>
  <c r="F7907" i="53"/>
  <c r="F7908" i="53"/>
  <c r="F7909" i="53"/>
  <c r="F7910" i="53"/>
  <c r="F7911" i="53"/>
  <c r="F7912" i="53"/>
  <c r="F7913" i="53"/>
  <c r="F7914" i="53"/>
  <c r="F7915" i="53"/>
  <c r="F7916" i="53"/>
  <c r="F7917" i="53"/>
  <c r="F7918" i="53"/>
  <c r="F7919" i="53"/>
  <c r="F7920" i="53"/>
  <c r="F7921" i="53"/>
  <c r="F7922" i="53"/>
  <c r="F7923" i="53"/>
  <c r="F7924" i="53"/>
  <c r="F7925" i="53"/>
  <c r="F7926" i="53"/>
  <c r="F7927" i="53"/>
  <c r="F7928" i="53"/>
  <c r="F7929" i="53"/>
  <c r="F7930" i="53"/>
  <c r="F7931" i="53"/>
  <c r="F7932" i="53"/>
  <c r="F7933" i="53"/>
  <c r="F7934" i="53"/>
  <c r="F7935" i="53"/>
  <c r="F7936" i="53"/>
  <c r="F7937" i="53"/>
  <c r="F7938" i="53"/>
  <c r="F7939" i="53"/>
  <c r="F7940" i="53"/>
  <c r="F7941" i="53"/>
  <c r="F7942" i="53"/>
  <c r="F7943" i="53"/>
  <c r="F7944" i="53"/>
  <c r="F7945" i="53"/>
  <c r="F7946" i="53"/>
  <c r="F7947" i="53"/>
  <c r="F7948" i="53"/>
  <c r="F7949" i="53"/>
  <c r="F7950" i="53"/>
  <c r="F7951" i="53"/>
  <c r="F7952" i="53"/>
  <c r="F7953" i="53"/>
  <c r="F7954" i="53"/>
  <c r="F7955" i="53"/>
  <c r="F7956" i="53"/>
  <c r="F7957" i="53"/>
  <c r="F7958" i="53"/>
  <c r="F7959" i="53"/>
  <c r="F7960" i="53"/>
  <c r="F7961" i="53"/>
  <c r="F7962" i="53"/>
  <c r="F7963" i="53"/>
  <c r="F7964" i="53"/>
  <c r="F7965" i="53"/>
  <c r="F7966" i="53"/>
  <c r="F7967" i="53"/>
  <c r="F7968" i="53"/>
  <c r="F7969" i="53"/>
  <c r="F7970" i="53"/>
  <c r="F7971" i="53"/>
  <c r="F7972" i="53"/>
  <c r="F7973" i="53"/>
  <c r="F7974" i="53"/>
  <c r="F7975" i="53"/>
  <c r="F7976" i="53"/>
  <c r="F7977" i="53"/>
  <c r="F7978" i="53"/>
  <c r="F7979" i="53"/>
  <c r="F7980" i="53"/>
  <c r="F7981" i="53"/>
  <c r="F7982" i="53"/>
  <c r="F7983" i="53"/>
  <c r="F7984" i="53"/>
  <c r="F7985" i="53"/>
  <c r="F7986" i="53"/>
  <c r="F7987" i="53"/>
  <c r="F7988" i="53"/>
  <c r="F7989" i="53"/>
  <c r="F7990" i="53"/>
  <c r="F7991" i="53"/>
  <c r="F7992" i="53"/>
  <c r="F7993" i="53"/>
  <c r="F7994" i="53"/>
  <c r="F7995" i="53"/>
  <c r="F7996" i="53"/>
  <c r="F7997" i="53"/>
  <c r="F7998" i="53"/>
  <c r="F7999" i="53"/>
  <c r="F8000" i="53"/>
  <c r="F8001" i="53"/>
  <c r="F8002" i="53"/>
  <c r="F8003" i="53"/>
  <c r="F8004" i="53"/>
  <c r="F8005" i="53"/>
  <c r="F8006" i="53"/>
  <c r="F8007" i="53"/>
  <c r="F8008" i="53"/>
  <c r="F8009" i="53"/>
  <c r="F8010" i="53"/>
  <c r="F8011" i="53"/>
  <c r="F8012" i="53"/>
  <c r="F8013" i="53"/>
  <c r="F8014" i="53"/>
  <c r="F8015" i="53"/>
  <c r="F8016" i="53"/>
  <c r="F8017" i="53"/>
  <c r="F8018" i="53"/>
  <c r="F8019" i="53"/>
  <c r="F8020" i="53"/>
  <c r="F8021" i="53"/>
  <c r="F8022" i="53"/>
  <c r="F8023" i="53"/>
  <c r="F8024" i="53"/>
  <c r="F8025" i="53"/>
  <c r="F8026" i="53"/>
  <c r="F8027" i="53"/>
  <c r="F8028" i="53"/>
  <c r="F8029" i="53"/>
  <c r="F8030" i="53"/>
  <c r="F8031" i="53"/>
  <c r="F8032" i="53"/>
  <c r="F8033" i="53"/>
  <c r="F8034" i="53"/>
  <c r="F8035" i="53"/>
  <c r="F8036" i="53"/>
  <c r="F8037" i="53"/>
  <c r="F8038" i="53"/>
  <c r="F8039" i="53"/>
  <c r="F8040" i="53"/>
  <c r="F8041" i="53"/>
  <c r="F8042" i="53"/>
  <c r="F8043" i="53"/>
  <c r="F8044" i="53"/>
  <c r="F8045" i="53"/>
  <c r="F8046" i="53"/>
  <c r="F8047" i="53"/>
  <c r="F8048" i="53"/>
  <c r="F8049" i="53"/>
  <c r="F8050" i="53"/>
  <c r="F8051" i="53"/>
  <c r="F8052" i="53"/>
  <c r="F8053" i="53"/>
  <c r="F8054" i="53"/>
  <c r="F8055" i="53"/>
  <c r="F8056" i="53"/>
  <c r="F8057" i="53"/>
  <c r="F8058" i="53"/>
  <c r="F8059" i="53"/>
  <c r="F8060" i="53"/>
  <c r="F8061" i="53"/>
  <c r="F8062" i="53"/>
  <c r="F8063" i="53"/>
  <c r="F8064" i="53"/>
  <c r="F8065" i="53"/>
  <c r="F8066" i="53"/>
  <c r="F8067" i="53"/>
  <c r="F8068" i="53"/>
  <c r="F8069" i="53"/>
  <c r="F8070" i="53"/>
  <c r="F8071" i="53"/>
  <c r="F8072" i="53"/>
  <c r="F8073" i="53"/>
  <c r="F8074" i="53"/>
  <c r="G7074" i="53"/>
  <c r="F7074" i="53"/>
  <c r="E8085" i="53"/>
  <c r="E8086" i="53" s="1"/>
  <c r="E7075" i="53"/>
  <c r="E7076" i="53" s="1"/>
  <c r="C81" i="53"/>
  <c r="B81" i="53"/>
  <c r="C71" i="53"/>
  <c r="B71" i="53"/>
  <c r="F3" i="53"/>
  <c r="O95" i="66"/>
  <c r="O94" i="66"/>
  <c r="O93" i="66"/>
  <c r="O92" i="66"/>
  <c r="O91" i="66"/>
  <c r="O90" i="66"/>
  <c r="O89" i="66"/>
  <c r="O88" i="66"/>
  <c r="O87" i="66"/>
  <c r="O86" i="66"/>
  <c r="O85" i="66"/>
  <c r="O84" i="66"/>
  <c r="O83" i="66"/>
  <c r="O82" i="66"/>
  <c r="O81" i="66"/>
  <c r="O80" i="66"/>
  <c r="O79" i="66"/>
  <c r="O78" i="66"/>
  <c r="O77" i="66"/>
  <c r="O76" i="66"/>
  <c r="O73" i="66"/>
  <c r="O72" i="66"/>
  <c r="O71" i="66"/>
  <c r="O69" i="66"/>
  <c r="O68" i="66"/>
  <c r="O67" i="66"/>
  <c r="O65" i="66"/>
  <c r="O64" i="66"/>
  <c r="O63" i="66"/>
  <c r="O62" i="66"/>
  <c r="O61" i="66"/>
  <c r="O60" i="66"/>
  <c r="O59" i="66"/>
  <c r="O57" i="66"/>
  <c r="O56" i="66"/>
  <c r="O55" i="66"/>
  <c r="O54" i="66"/>
  <c r="O53" i="66"/>
  <c r="O52" i="66"/>
  <c r="O51" i="66"/>
  <c r="O49" i="66"/>
  <c r="O48" i="66"/>
  <c r="O47" i="66"/>
  <c r="O46" i="66"/>
  <c r="O45" i="66"/>
  <c r="O44" i="66"/>
  <c r="O43" i="66"/>
  <c r="O42" i="66"/>
  <c r="O41" i="66"/>
  <c r="O38" i="66"/>
  <c r="O37" i="66"/>
  <c r="O35" i="66"/>
  <c r="O34" i="66"/>
  <c r="O33" i="66"/>
  <c r="O32" i="66"/>
  <c r="O31" i="66"/>
  <c r="O29" i="66"/>
  <c r="O28" i="66"/>
  <c r="O27" i="66"/>
  <c r="O26" i="66"/>
  <c r="O24" i="66"/>
  <c r="O23" i="66"/>
  <c r="O22" i="66"/>
  <c r="O20" i="66"/>
  <c r="O19" i="66"/>
  <c r="O18" i="66"/>
  <c r="O17" i="66"/>
  <c r="O16" i="66"/>
  <c r="O15" i="66"/>
  <c r="O14" i="66"/>
  <c r="O13" i="66"/>
  <c r="O12" i="66"/>
  <c r="O11" i="66"/>
  <c r="O9" i="66"/>
  <c r="O8" i="66"/>
  <c r="O6" i="66"/>
  <c r="O95" i="59"/>
  <c r="O94" i="59"/>
  <c r="O93" i="59"/>
  <c r="O92" i="59"/>
  <c r="O91" i="59"/>
  <c r="O90" i="59"/>
  <c r="O89" i="59"/>
  <c r="O88" i="59"/>
  <c r="O87" i="59"/>
  <c r="O86" i="59"/>
  <c r="O85" i="59"/>
  <c r="O84" i="59"/>
  <c r="O83" i="59"/>
  <c r="O82" i="59"/>
  <c r="O81" i="59"/>
  <c r="O80" i="59"/>
  <c r="O79" i="59"/>
  <c r="O78" i="59"/>
  <c r="O77" i="59"/>
  <c r="O76" i="59"/>
  <c r="O73" i="59"/>
  <c r="O72" i="59"/>
  <c r="O71" i="59"/>
  <c r="O69" i="59"/>
  <c r="O68" i="59"/>
  <c r="O67" i="59"/>
  <c r="O65" i="59"/>
  <c r="O64" i="59"/>
  <c r="O63" i="59"/>
  <c r="O62" i="59"/>
  <c r="O61" i="59"/>
  <c r="O60" i="59"/>
  <c r="O59" i="59"/>
  <c r="O57" i="59"/>
  <c r="O56" i="59"/>
  <c r="O55" i="59"/>
  <c r="O54" i="59"/>
  <c r="O53" i="59"/>
  <c r="O52" i="59"/>
  <c r="O51" i="59"/>
  <c r="O49" i="59"/>
  <c r="O48" i="59"/>
  <c r="O47" i="59"/>
  <c r="O46" i="59"/>
  <c r="O45" i="59"/>
  <c r="O44" i="59"/>
  <c r="O43" i="59"/>
  <c r="O42" i="59"/>
  <c r="O41" i="59"/>
  <c r="O38" i="59"/>
  <c r="O37" i="59"/>
  <c r="O35" i="59"/>
  <c r="O34" i="59"/>
  <c r="O33" i="59"/>
  <c r="O32" i="59"/>
  <c r="O31" i="59"/>
  <c r="O29" i="59"/>
  <c r="O28" i="59"/>
  <c r="O27" i="59"/>
  <c r="O26" i="59"/>
  <c r="O24" i="59"/>
  <c r="O23" i="59"/>
  <c r="O22" i="59"/>
  <c r="O20" i="59"/>
  <c r="O19" i="59"/>
  <c r="O18" i="59"/>
  <c r="O17" i="59"/>
  <c r="O16" i="59"/>
  <c r="O15" i="59"/>
  <c r="O14" i="59"/>
  <c r="O13" i="59"/>
  <c r="O12" i="59"/>
  <c r="O11" i="59"/>
  <c r="O9" i="59"/>
  <c r="O8" i="59"/>
  <c r="O6" i="59"/>
  <c r="O34" i="42"/>
  <c r="O33" i="42"/>
  <c r="O32" i="42"/>
  <c r="O31" i="42"/>
  <c r="O30" i="42"/>
  <c r="O29" i="42"/>
  <c r="O28" i="42"/>
  <c r="O27" i="42"/>
  <c r="O26" i="42"/>
  <c r="O25" i="42"/>
  <c r="O24" i="42"/>
  <c r="O23" i="42"/>
  <c r="O22" i="42"/>
  <c r="O21" i="42"/>
  <c r="O20" i="42"/>
  <c r="O17" i="42"/>
  <c r="O16" i="42"/>
  <c r="O15" i="42"/>
  <c r="O14" i="42"/>
  <c r="O13" i="42"/>
  <c r="O12" i="42"/>
  <c r="O10" i="42"/>
  <c r="O5" i="42"/>
  <c r="O49" i="41"/>
  <c r="O48" i="41"/>
  <c r="O46" i="41"/>
  <c r="O44" i="41"/>
  <c r="O43" i="41"/>
  <c r="O42" i="41"/>
  <c r="O40" i="41"/>
  <c r="O39" i="41"/>
  <c r="O38" i="41"/>
  <c r="O37" i="41"/>
  <c r="O36" i="41"/>
  <c r="O34" i="41"/>
  <c r="O33" i="41"/>
  <c r="O32" i="41"/>
  <c r="O31" i="41"/>
  <c r="O30" i="41"/>
  <c r="O29" i="41"/>
  <c r="O28" i="41"/>
  <c r="O27" i="41"/>
  <c r="O26" i="41"/>
  <c r="O25" i="41"/>
  <c r="O24" i="41"/>
  <c r="O23" i="41"/>
  <c r="O22" i="41"/>
  <c r="O21" i="41"/>
  <c r="O20" i="41"/>
  <c r="O17" i="41"/>
  <c r="O16" i="41"/>
  <c r="O15" i="41"/>
  <c r="O14" i="41"/>
  <c r="O13" i="41"/>
  <c r="O12" i="41"/>
  <c r="O10" i="41"/>
  <c r="O5" i="41"/>
  <c r="O107" i="40"/>
  <c r="O106" i="40"/>
  <c r="O105" i="40"/>
  <c r="O104" i="40"/>
  <c r="O97" i="40"/>
  <c r="O93" i="40"/>
  <c r="O92" i="40"/>
  <c r="O91" i="40"/>
  <c r="O89" i="40"/>
  <c r="O88" i="40"/>
  <c r="O87" i="40"/>
  <c r="O84" i="40"/>
  <c r="O83" i="40"/>
  <c r="O82" i="40"/>
  <c r="O76" i="40"/>
  <c r="O75" i="40"/>
  <c r="O74" i="40"/>
  <c r="O73" i="40"/>
  <c r="O71" i="40"/>
  <c r="O70" i="40"/>
  <c r="O69" i="40"/>
  <c r="O62" i="40"/>
  <c r="O61" i="40"/>
  <c r="O60" i="40"/>
  <c r="O58" i="40"/>
  <c r="O57" i="40"/>
  <c r="O56" i="40"/>
  <c r="O54" i="40"/>
  <c r="O53" i="40"/>
  <c r="O52" i="40"/>
  <c r="O51" i="40"/>
  <c r="O49" i="40"/>
  <c r="O48" i="40"/>
  <c r="O47" i="40"/>
  <c r="O45" i="40"/>
  <c r="O44" i="40"/>
  <c r="O43" i="40"/>
  <c r="O40" i="40"/>
  <c r="O39" i="40"/>
  <c r="O38" i="40"/>
  <c r="O37" i="40"/>
  <c r="O35" i="40"/>
  <c r="O34" i="40"/>
  <c r="O33" i="40"/>
  <c r="O32" i="40"/>
  <c r="O30" i="40"/>
  <c r="O29" i="40"/>
  <c r="O28" i="40"/>
  <c r="O27" i="40"/>
  <c r="O25" i="40"/>
  <c r="O24" i="40"/>
  <c r="O23" i="40"/>
  <c r="O21" i="40"/>
  <c r="O20" i="40"/>
  <c r="O19" i="40"/>
  <c r="O16" i="40"/>
  <c r="O15" i="40"/>
  <c r="O14" i="40"/>
  <c r="O8" i="40"/>
  <c r="O7" i="40"/>
  <c r="O6" i="40"/>
  <c r="O102" i="38"/>
  <c r="O100" i="38"/>
  <c r="O99" i="38"/>
  <c r="O98" i="38"/>
  <c r="O97" i="38"/>
  <c r="O96" i="38"/>
  <c r="O94" i="38"/>
  <c r="O93" i="38"/>
  <c r="O92" i="38"/>
  <c r="O91" i="38"/>
  <c r="O90" i="38"/>
  <c r="O89" i="38"/>
  <c r="O88" i="38"/>
  <c r="O87" i="38"/>
  <c r="O86" i="38"/>
  <c r="O85" i="38"/>
  <c r="O83" i="38"/>
  <c r="O82" i="38"/>
  <c r="O81" i="38"/>
  <c r="O80" i="38"/>
  <c r="O79" i="38"/>
  <c r="O77" i="38"/>
  <c r="O76" i="38"/>
  <c r="O75" i="38"/>
  <c r="O72" i="38"/>
  <c r="O71" i="38"/>
  <c r="O70" i="38"/>
  <c r="O68" i="38"/>
  <c r="O67" i="38"/>
  <c r="O66" i="38"/>
  <c r="O64" i="38"/>
  <c r="O63" i="38"/>
  <c r="O62" i="38"/>
  <c r="O61" i="38"/>
  <c r="O60" i="38"/>
  <c r="O58" i="38"/>
  <c r="O57" i="38"/>
  <c r="O56" i="38"/>
  <c r="O55" i="38"/>
  <c r="O53" i="38"/>
  <c r="O52" i="38"/>
  <c r="O51" i="38"/>
  <c r="O50" i="38"/>
  <c r="O47" i="38"/>
  <c r="O46" i="38"/>
  <c r="O45" i="38"/>
  <c r="O44" i="38"/>
  <c r="O43" i="38"/>
  <c r="O42" i="38"/>
  <c r="O40" i="38"/>
  <c r="O39" i="38"/>
  <c r="O38" i="38"/>
  <c r="O37" i="38"/>
  <c r="O35" i="38"/>
  <c r="O34" i="38"/>
  <c r="O33" i="38"/>
  <c r="O32" i="38"/>
  <c r="O31" i="38"/>
  <c r="O29" i="38"/>
  <c r="O28" i="38"/>
  <c r="O27" i="38"/>
  <c r="O26" i="38"/>
  <c r="O24" i="38"/>
  <c r="O23" i="38"/>
  <c r="O22" i="38"/>
  <c r="O21" i="38"/>
  <c r="O18" i="38"/>
  <c r="O17" i="38"/>
  <c r="O16" i="38"/>
  <c r="O15" i="38"/>
  <c r="O9" i="38"/>
  <c r="O8" i="38"/>
  <c r="O7" i="38"/>
  <c r="O6" i="38"/>
  <c r="O83" i="37"/>
  <c r="O81" i="37"/>
  <c r="O80" i="37"/>
  <c r="O79" i="37"/>
  <c r="O78" i="37"/>
  <c r="O77" i="37"/>
  <c r="O75" i="37"/>
  <c r="O74" i="37"/>
  <c r="O73" i="37"/>
  <c r="O72" i="37"/>
  <c r="O71" i="37"/>
  <c r="O69" i="37"/>
  <c r="O68" i="37"/>
  <c r="O67" i="37"/>
  <c r="O66" i="37"/>
  <c r="O65" i="37"/>
  <c r="O63" i="37"/>
  <c r="O60" i="37"/>
  <c r="O59" i="37"/>
  <c r="O57" i="37"/>
  <c r="O56" i="37"/>
  <c r="O54" i="37"/>
  <c r="O53" i="37"/>
  <c r="O52" i="37"/>
  <c r="O51" i="37"/>
  <c r="O49" i="37"/>
  <c r="O48" i="37"/>
  <c r="O47" i="37"/>
  <c r="O45" i="37"/>
  <c r="O44" i="37"/>
  <c r="O43" i="37"/>
  <c r="O40" i="37"/>
  <c r="O39" i="37"/>
  <c r="O38" i="37"/>
  <c r="O37" i="37"/>
  <c r="O36" i="37"/>
  <c r="O34" i="37"/>
  <c r="O33" i="37"/>
  <c r="O32" i="37"/>
  <c r="O30" i="37"/>
  <c r="O29" i="37"/>
  <c r="O28" i="37"/>
  <c r="O27" i="37"/>
  <c r="O25" i="37"/>
  <c r="O24" i="37"/>
  <c r="O23" i="37"/>
  <c r="O21" i="37"/>
  <c r="O20" i="37"/>
  <c r="O19" i="37"/>
  <c r="O16" i="37"/>
  <c r="O15" i="37"/>
  <c r="O14" i="37"/>
  <c r="O7" i="37"/>
  <c r="O8" i="37"/>
  <c r="O6" i="37"/>
  <c r="K71" i="53" l="1"/>
  <c r="AB8087" i="53"/>
  <c r="AB7078" i="53"/>
  <c r="S8088" i="53"/>
  <c r="S7078" i="53"/>
  <c r="I71" i="53"/>
  <c r="M81" i="53"/>
  <c r="I81" i="53"/>
  <c r="F7072" i="53"/>
  <c r="E8087" i="53"/>
  <c r="E7077" i="53"/>
  <c r="A94" i="38"/>
  <c r="A93" i="38"/>
  <c r="A92" i="38"/>
  <c r="A91" i="38"/>
  <c r="A89" i="38"/>
  <c r="A90" i="38"/>
  <c r="A88" i="38"/>
  <c r="O103" i="40"/>
  <c r="O80" i="40"/>
  <c r="O42" i="37"/>
  <c r="O55" i="37"/>
  <c r="AB8088" i="53" l="1"/>
  <c r="AB7079" i="53"/>
  <c r="S8089" i="53"/>
  <c r="S7079" i="53"/>
  <c r="E8088" i="53"/>
  <c r="E7078" i="53"/>
  <c r="BZ3" i="53"/>
  <c r="BZ13" i="53"/>
  <c r="BZ23" i="53"/>
  <c r="BZ33" i="53"/>
  <c r="BZ43" i="53"/>
  <c r="BZ53" i="53"/>
  <c r="BZ63" i="53"/>
  <c r="BZ4" i="53"/>
  <c r="BZ14" i="53"/>
  <c r="BZ24" i="53"/>
  <c r="BZ34" i="53"/>
  <c r="BZ44" i="53"/>
  <c r="BZ54" i="53"/>
  <c r="CA53" i="53"/>
  <c r="BZ64" i="53"/>
  <c r="BK3" i="53"/>
  <c r="BK13" i="53"/>
  <c r="BK23" i="53"/>
  <c r="BK33" i="53"/>
  <c r="BL33" i="53"/>
  <c r="BK43" i="53"/>
  <c r="BK53" i="53"/>
  <c r="BL53" i="53"/>
  <c r="BK63" i="53"/>
  <c r="BK4" i="53"/>
  <c r="BK14" i="53"/>
  <c r="BK24" i="53"/>
  <c r="BK34" i="53"/>
  <c r="BK44" i="53"/>
  <c r="BK54" i="53"/>
  <c r="BK64" i="53"/>
  <c r="C351" i="50"/>
  <c r="C352" i="50"/>
  <c r="C353" i="50"/>
  <c r="C350" i="50"/>
  <c r="C342" i="50"/>
  <c r="C343" i="50"/>
  <c r="C344" i="50"/>
  <c r="C345" i="50"/>
  <c r="C346" i="50"/>
  <c r="C347" i="50"/>
  <c r="C348" i="50"/>
  <c r="C341" i="50"/>
  <c r="C335" i="50"/>
  <c r="C336" i="50"/>
  <c r="C337" i="50"/>
  <c r="C338" i="50"/>
  <c r="C339" i="50"/>
  <c r="C340" i="50"/>
  <c r="C334" i="50"/>
  <c r="D250" i="50"/>
  <c r="D251" i="50"/>
  <c r="D252" i="50"/>
  <c r="D253" i="50"/>
  <c r="D254" i="50"/>
  <c r="D255" i="50"/>
  <c r="D256" i="50"/>
  <c r="D257" i="50"/>
  <c r="D258" i="50"/>
  <c r="D259" i="50"/>
  <c r="D260" i="50"/>
  <c r="D261" i="50"/>
  <c r="D262" i="50"/>
  <c r="D263" i="50"/>
  <c r="D264" i="50"/>
  <c r="D265" i="50"/>
  <c r="D266" i="50"/>
  <c r="D267" i="50"/>
  <c r="D268" i="50"/>
  <c r="D269" i="50"/>
  <c r="D270" i="50"/>
  <c r="D271" i="50"/>
  <c r="D272" i="50"/>
  <c r="D273" i="50"/>
  <c r="D274" i="50"/>
  <c r="D275" i="50"/>
  <c r="D276" i="50"/>
  <c r="D277" i="50"/>
  <c r="D278" i="50"/>
  <c r="D279" i="50"/>
  <c r="D280" i="50"/>
  <c r="D281" i="50"/>
  <c r="D282" i="50"/>
  <c r="D283" i="50"/>
  <c r="D284" i="50"/>
  <c r="D285" i="50"/>
  <c r="D286" i="50"/>
  <c r="D287" i="50"/>
  <c r="D288" i="50"/>
  <c r="D289" i="50"/>
  <c r="D290" i="50"/>
  <c r="D291" i="50"/>
  <c r="D292" i="50"/>
  <c r="D293" i="50"/>
  <c r="D294" i="50"/>
  <c r="D295" i="50"/>
  <c r="D296" i="50"/>
  <c r="D297" i="50"/>
  <c r="D298" i="50"/>
  <c r="D299" i="50"/>
  <c r="D300" i="50"/>
  <c r="D301" i="50"/>
  <c r="D302" i="50"/>
  <c r="D303" i="50"/>
  <c r="D304" i="50"/>
  <c r="D305" i="50"/>
  <c r="D306" i="50"/>
  <c r="D307" i="50"/>
  <c r="D308" i="50"/>
  <c r="D309" i="50"/>
  <c r="D310" i="50"/>
  <c r="D311" i="50"/>
  <c r="D312" i="50"/>
  <c r="D313" i="50"/>
  <c r="D314" i="50"/>
  <c r="D315" i="50"/>
  <c r="D316" i="50"/>
  <c r="D317" i="50"/>
  <c r="D318" i="50"/>
  <c r="D319" i="50"/>
  <c r="D320" i="50"/>
  <c r="D321" i="50"/>
  <c r="D322" i="50"/>
  <c r="D323" i="50"/>
  <c r="D324" i="50"/>
  <c r="D325" i="50"/>
  <c r="D326" i="50"/>
  <c r="D327" i="50"/>
  <c r="D328" i="50"/>
  <c r="D329" i="50"/>
  <c r="D330" i="50"/>
  <c r="D331" i="50"/>
  <c r="D332" i="50"/>
  <c r="D333" i="50"/>
  <c r="D334" i="50"/>
  <c r="D335" i="50"/>
  <c r="D336" i="50"/>
  <c r="D337" i="50"/>
  <c r="D338" i="50"/>
  <c r="D339" i="50"/>
  <c r="D340" i="50"/>
  <c r="D341" i="50"/>
  <c r="D342" i="50"/>
  <c r="D343" i="50"/>
  <c r="D344" i="50"/>
  <c r="D345" i="50"/>
  <c r="D346" i="50"/>
  <c r="D347" i="50"/>
  <c r="D348" i="50"/>
  <c r="D349" i="50"/>
  <c r="D350" i="50"/>
  <c r="D351" i="50"/>
  <c r="D352" i="50"/>
  <c r="D353" i="50"/>
  <c r="D354" i="50"/>
  <c r="D355" i="50"/>
  <c r="D356" i="50"/>
  <c r="D357" i="50"/>
  <c r="D358" i="50"/>
  <c r="C330" i="50"/>
  <c r="C325" i="50"/>
  <c r="C324" i="50"/>
  <c r="C322" i="50"/>
  <c r="C321" i="50"/>
  <c r="C319" i="50"/>
  <c r="C318" i="50"/>
  <c r="C316" i="50"/>
  <c r="C308" i="50"/>
  <c r="C309" i="50"/>
  <c r="C307" i="50"/>
  <c r="C305" i="50"/>
  <c r="C306" i="50"/>
  <c r="C304" i="50"/>
  <c r="C298" i="50"/>
  <c r="C299" i="50"/>
  <c r="C300" i="50"/>
  <c r="C301" i="50"/>
  <c r="C302" i="50"/>
  <c r="C303" i="50"/>
  <c r="C297" i="50"/>
  <c r="C291" i="50"/>
  <c r="C292" i="50"/>
  <c r="C293" i="50"/>
  <c r="C294" i="50"/>
  <c r="C295" i="50"/>
  <c r="C296" i="50"/>
  <c r="C290" i="50"/>
  <c r="C253" i="50"/>
  <c r="C254" i="50"/>
  <c r="C255" i="50"/>
  <c r="C252" i="50"/>
  <c r="C251" i="50"/>
  <c r="C256" i="50"/>
  <c r="C257" i="50"/>
  <c r="C258" i="50"/>
  <c r="C259" i="50"/>
  <c r="C260" i="50"/>
  <c r="C261" i="50"/>
  <c r="C262" i="50"/>
  <c r="C263" i="50"/>
  <c r="C264" i="50"/>
  <c r="C265" i="50"/>
  <c r="C266" i="50"/>
  <c r="C267" i="50"/>
  <c r="C268" i="50"/>
  <c r="C269" i="50"/>
  <c r="C270" i="50"/>
  <c r="C271" i="50"/>
  <c r="C272" i="50"/>
  <c r="C273" i="50"/>
  <c r="C274" i="50"/>
  <c r="C275" i="50"/>
  <c r="C276" i="50"/>
  <c r="C277" i="50"/>
  <c r="C278" i="50"/>
  <c r="C279" i="50"/>
  <c r="C280" i="50"/>
  <c r="C281" i="50"/>
  <c r="C282" i="50"/>
  <c r="C283" i="50"/>
  <c r="C284" i="50"/>
  <c r="C285" i="50"/>
  <c r="C286" i="50"/>
  <c r="C287" i="50"/>
  <c r="C288" i="50"/>
  <c r="C289" i="50"/>
  <c r="C310" i="50"/>
  <c r="C311" i="50"/>
  <c r="C312" i="50"/>
  <c r="C313" i="50"/>
  <c r="C314" i="50"/>
  <c r="C315" i="50"/>
  <c r="C317" i="50"/>
  <c r="C320" i="50"/>
  <c r="C323" i="50"/>
  <c r="C326" i="50"/>
  <c r="C327" i="50"/>
  <c r="C328" i="50"/>
  <c r="C329" i="50"/>
  <c r="C331" i="50"/>
  <c r="C332" i="50"/>
  <c r="C333" i="50"/>
  <c r="C349" i="50"/>
  <c r="C354" i="50"/>
  <c r="C355" i="50"/>
  <c r="C356" i="50"/>
  <c r="C357" i="50"/>
  <c r="C358" i="50"/>
  <c r="C250" i="50"/>
  <c r="A350" i="50"/>
  <c r="A351" i="50"/>
  <c r="A352" i="50"/>
  <c r="A353" i="50"/>
  <c r="A354" i="50"/>
  <c r="A355" i="50"/>
  <c r="A356" i="50"/>
  <c r="A357" i="50"/>
  <c r="A358" i="50"/>
  <c r="A251" i="50"/>
  <c r="A252" i="50"/>
  <c r="A253" i="50"/>
  <c r="A254" i="50"/>
  <c r="A255" i="50"/>
  <c r="A256" i="50"/>
  <c r="A257" i="50"/>
  <c r="A258" i="50"/>
  <c r="A259" i="50"/>
  <c r="A260" i="50"/>
  <c r="A261" i="50"/>
  <c r="A262" i="50"/>
  <c r="A263" i="50"/>
  <c r="A264" i="50"/>
  <c r="A265" i="50"/>
  <c r="A266" i="50"/>
  <c r="A267" i="50"/>
  <c r="A268" i="50"/>
  <c r="A269" i="50"/>
  <c r="A270" i="50"/>
  <c r="A271" i="50"/>
  <c r="A272" i="50"/>
  <c r="A273" i="50"/>
  <c r="A274" i="50"/>
  <c r="A275" i="50"/>
  <c r="A276" i="50"/>
  <c r="A277" i="50"/>
  <c r="A278" i="50"/>
  <c r="A279" i="50"/>
  <c r="A280" i="50"/>
  <c r="A281" i="50"/>
  <c r="A282" i="50"/>
  <c r="A283" i="50"/>
  <c r="A284" i="50"/>
  <c r="A285" i="50"/>
  <c r="A286" i="50"/>
  <c r="A287" i="50"/>
  <c r="A288" i="50"/>
  <c r="A289" i="50"/>
  <c r="A290" i="50"/>
  <c r="A291" i="50"/>
  <c r="A292" i="50"/>
  <c r="A293" i="50"/>
  <c r="A294" i="50"/>
  <c r="A295" i="50"/>
  <c r="A296" i="50"/>
  <c r="A297" i="50"/>
  <c r="A298" i="50"/>
  <c r="A299" i="50"/>
  <c r="A300" i="50"/>
  <c r="A301" i="50"/>
  <c r="A302" i="50"/>
  <c r="A303" i="50"/>
  <c r="A304" i="50"/>
  <c r="A305" i="50"/>
  <c r="A306" i="50"/>
  <c r="A307" i="50"/>
  <c r="A308" i="50"/>
  <c r="A309" i="50"/>
  <c r="A310" i="50"/>
  <c r="A311" i="50"/>
  <c r="A312" i="50"/>
  <c r="A313" i="50"/>
  <c r="A314" i="50"/>
  <c r="A315" i="50"/>
  <c r="A316" i="50"/>
  <c r="A317" i="50"/>
  <c r="A318" i="50"/>
  <c r="A319" i="50"/>
  <c r="A320" i="50"/>
  <c r="A321" i="50"/>
  <c r="A322" i="50"/>
  <c r="A323" i="50"/>
  <c r="A324" i="50"/>
  <c r="A325" i="50"/>
  <c r="A326" i="50"/>
  <c r="A327" i="50"/>
  <c r="A328" i="50"/>
  <c r="A329" i="50"/>
  <c r="A330" i="50"/>
  <c r="A331" i="50"/>
  <c r="A332" i="50"/>
  <c r="A333" i="50"/>
  <c r="A334" i="50"/>
  <c r="A335" i="50"/>
  <c r="A336" i="50"/>
  <c r="A337" i="50"/>
  <c r="A338" i="50"/>
  <c r="A339" i="50"/>
  <c r="A340" i="50"/>
  <c r="A341" i="50"/>
  <c r="A342" i="50"/>
  <c r="A343" i="50"/>
  <c r="A344" i="50"/>
  <c r="A345" i="50"/>
  <c r="A346" i="50"/>
  <c r="A347" i="50"/>
  <c r="A348" i="50"/>
  <c r="A349" i="50"/>
  <c r="A250" i="50"/>
  <c r="CB64" i="53"/>
  <c r="CA64" i="53"/>
  <c r="BY64" i="53"/>
  <c r="BX64" i="53"/>
  <c r="CB63" i="53"/>
  <c r="BW64" i="53"/>
  <c r="CA63" i="53"/>
  <c r="BY63" i="53"/>
  <c r="BX63" i="53"/>
  <c r="BW63" i="53"/>
  <c r="CB54" i="53"/>
  <c r="CA54" i="53"/>
  <c r="BY54" i="53"/>
  <c r="BW54" i="53"/>
  <c r="BX54" i="53"/>
  <c r="CB53" i="53"/>
  <c r="BY53" i="53"/>
  <c r="BX53" i="53"/>
  <c r="BW53" i="53"/>
  <c r="CB44" i="53"/>
  <c r="CA44" i="53"/>
  <c r="BY44" i="53"/>
  <c r="BX44" i="53"/>
  <c r="BW44" i="53"/>
  <c r="CB43" i="53"/>
  <c r="CA43" i="53"/>
  <c r="BY43" i="53"/>
  <c r="BX43" i="53"/>
  <c r="BW43" i="53"/>
  <c r="CB34" i="53"/>
  <c r="CA34" i="53"/>
  <c r="BY34" i="53"/>
  <c r="BX34" i="53"/>
  <c r="BW34" i="53"/>
  <c r="CB33" i="53"/>
  <c r="CA33" i="53"/>
  <c r="BY33" i="53"/>
  <c r="BX33" i="53"/>
  <c r="BW33" i="53"/>
  <c r="AB8089" i="53" l="1"/>
  <c r="AB7080" i="53"/>
  <c r="S8090" i="53"/>
  <c r="S7080" i="53"/>
  <c r="E8089" i="53"/>
  <c r="E7079" i="53"/>
  <c r="CB24" i="53"/>
  <c r="CA24" i="53"/>
  <c r="BY24" i="53"/>
  <c r="BX24" i="53"/>
  <c r="BW24" i="53"/>
  <c r="CB23" i="53"/>
  <c r="CA23" i="53"/>
  <c r="BY23" i="53"/>
  <c r="BX23" i="53"/>
  <c r="BW23" i="53"/>
  <c r="CB14" i="53"/>
  <c r="CA14" i="53"/>
  <c r="BY14" i="53"/>
  <c r="BX14" i="53"/>
  <c r="BW14" i="53"/>
  <c r="CB13" i="53"/>
  <c r="CA13" i="53"/>
  <c r="BY13" i="53"/>
  <c r="BX13" i="53"/>
  <c r="BW13" i="53"/>
  <c r="CB4" i="53"/>
  <c r="CA4" i="53"/>
  <c r="BY4" i="53"/>
  <c r="BX4" i="53"/>
  <c r="BW4" i="53"/>
  <c r="CB3" i="53"/>
  <c r="CA3" i="53"/>
  <c r="BY3" i="53"/>
  <c r="BX3" i="53"/>
  <c r="BW3" i="53"/>
  <c r="BU64" i="53"/>
  <c r="BT64" i="53"/>
  <c r="BS64" i="53"/>
  <c r="BR64" i="53"/>
  <c r="BQ64" i="53"/>
  <c r="BP64" i="53"/>
  <c r="BO64" i="53"/>
  <c r="BU63" i="53"/>
  <c r="BT63" i="53"/>
  <c r="BS63" i="53"/>
  <c r="BR63" i="53"/>
  <c r="BQ63" i="53"/>
  <c r="BP63" i="53"/>
  <c r="BO63" i="53"/>
  <c r="BU54" i="53"/>
  <c r="BT54" i="53"/>
  <c r="BS54" i="53"/>
  <c r="BR54" i="53"/>
  <c r="BQ54" i="53"/>
  <c r="BP54" i="53"/>
  <c r="BO54" i="53"/>
  <c r="BU53" i="53"/>
  <c r="BT53" i="53"/>
  <c r="BS53" i="53"/>
  <c r="BR53" i="53"/>
  <c r="BQ53" i="53"/>
  <c r="BP53" i="53"/>
  <c r="BO53" i="53"/>
  <c r="BU43" i="53"/>
  <c r="BT43" i="53"/>
  <c r="BS43" i="53"/>
  <c r="BR43" i="53"/>
  <c r="BQ43" i="53"/>
  <c r="BP43" i="53"/>
  <c r="BO43" i="53"/>
  <c r="BU34" i="53"/>
  <c r="BT34" i="53"/>
  <c r="BS34" i="53"/>
  <c r="BR34" i="53"/>
  <c r="BQ34" i="53"/>
  <c r="BP34" i="53"/>
  <c r="BO34" i="53"/>
  <c r="BU33" i="53"/>
  <c r="BT33" i="53"/>
  <c r="BS33" i="53"/>
  <c r="BR33" i="53"/>
  <c r="BQ33" i="53"/>
  <c r="BP33" i="53"/>
  <c r="BO33" i="53"/>
  <c r="BU24" i="53"/>
  <c r="BT24" i="53"/>
  <c r="BS24" i="53"/>
  <c r="BR24" i="53"/>
  <c r="BQ24" i="53"/>
  <c r="BP24" i="53"/>
  <c r="BO24" i="53"/>
  <c r="BU23" i="53"/>
  <c r="BT23" i="53"/>
  <c r="BS23" i="53"/>
  <c r="BR23" i="53"/>
  <c r="BQ23" i="53"/>
  <c r="BP23" i="53"/>
  <c r="BO23" i="53"/>
  <c r="BU14" i="53"/>
  <c r="BT14" i="53"/>
  <c r="BS14" i="53"/>
  <c r="BR14" i="53"/>
  <c r="BQ14" i="53"/>
  <c r="BP14" i="53"/>
  <c r="BO14" i="53"/>
  <c r="BD13" i="53"/>
  <c r="BS13" i="53"/>
  <c r="BU13" i="53"/>
  <c r="BT13" i="53"/>
  <c r="BR13" i="53"/>
  <c r="BQ13" i="53"/>
  <c r="BP13" i="53"/>
  <c r="BO13" i="53"/>
  <c r="BU3" i="53"/>
  <c r="BT3" i="53"/>
  <c r="BS3" i="53"/>
  <c r="BR3" i="53"/>
  <c r="BQ3" i="53"/>
  <c r="AB8090" i="53" l="1"/>
  <c r="AB7081" i="53"/>
  <c r="S8091" i="53"/>
  <c r="S7081" i="53"/>
  <c r="E8090" i="53"/>
  <c r="E7080" i="53"/>
  <c r="BU4" i="53"/>
  <c r="BU1" i="53" s="1"/>
  <c r="BT4" i="53"/>
  <c r="BS4" i="53"/>
  <c r="BS1" i="53" s="1"/>
  <c r="BR4" i="53"/>
  <c r="BR1" i="53" s="1"/>
  <c r="BQ4" i="53"/>
  <c r="BT1" i="53"/>
  <c r="BP3" i="53"/>
  <c r="BO3" i="53"/>
  <c r="BO1" i="53" s="1"/>
  <c r="BP4" i="53"/>
  <c r="BO4" i="53"/>
  <c r="BX61" i="53"/>
  <c r="BW61" i="53"/>
  <c r="BO61" i="53"/>
  <c r="CB61" i="53"/>
  <c r="BT61" i="53"/>
  <c r="BS61" i="53"/>
  <c r="BQ61" i="53"/>
  <c r="CA61" i="53"/>
  <c r="BZ61" i="53"/>
  <c r="BY61" i="53"/>
  <c r="BU61" i="53"/>
  <c r="BR61" i="53"/>
  <c r="BP61" i="53"/>
  <c r="BW51" i="53"/>
  <c r="BU51" i="53"/>
  <c r="CB51" i="53"/>
  <c r="CA51" i="53"/>
  <c r="BY51" i="53"/>
  <c r="BT51" i="53"/>
  <c r="BS51" i="53"/>
  <c r="BR51" i="53"/>
  <c r="BP51" i="53"/>
  <c r="BZ51" i="53"/>
  <c r="BX51" i="53"/>
  <c r="BQ51" i="53"/>
  <c r="BO51" i="53"/>
  <c r="BU44" i="53"/>
  <c r="BU41" i="53" s="1"/>
  <c r="BT44" i="53"/>
  <c r="BT41" i="53" s="1"/>
  <c r="BS44" i="53"/>
  <c r="BS41" i="53" s="1"/>
  <c r="BR44" i="53"/>
  <c r="BR41" i="53" s="1"/>
  <c r="BQ44" i="53"/>
  <c r="BQ41" i="53" s="1"/>
  <c r="BP44" i="53"/>
  <c r="BO44" i="53"/>
  <c r="BO41" i="53" s="1"/>
  <c r="CB41" i="53"/>
  <c r="CA41" i="53"/>
  <c r="BZ41" i="53"/>
  <c r="BX41" i="53"/>
  <c r="BY41" i="53"/>
  <c r="BW41" i="53"/>
  <c r="BP41" i="53"/>
  <c r="CB31" i="53"/>
  <c r="BT31" i="53"/>
  <c r="BS31" i="53"/>
  <c r="CA31" i="53"/>
  <c r="BZ31" i="53"/>
  <c r="BY31" i="53"/>
  <c r="BW31" i="53"/>
  <c r="BR31" i="53"/>
  <c r="BQ31" i="53"/>
  <c r="BP31" i="53"/>
  <c r="BX31" i="53"/>
  <c r="BU31" i="53"/>
  <c r="BO31" i="53"/>
  <c r="CB21" i="53"/>
  <c r="CA21" i="53"/>
  <c r="BS21" i="53"/>
  <c r="BR21" i="53"/>
  <c r="BZ21" i="53"/>
  <c r="BY21" i="53"/>
  <c r="BX21" i="53"/>
  <c r="BU21" i="53"/>
  <c r="BQ21" i="53"/>
  <c r="BP21" i="53"/>
  <c r="BO21" i="53"/>
  <c r="BW21" i="53"/>
  <c r="BT21" i="53"/>
  <c r="CA11" i="53"/>
  <c r="BZ11" i="53"/>
  <c r="BR11" i="53"/>
  <c r="BQ11" i="53"/>
  <c r="BY11" i="53"/>
  <c r="BX11" i="53"/>
  <c r="BW11" i="53"/>
  <c r="BT11" i="53"/>
  <c r="BP11" i="53"/>
  <c r="BO11" i="53"/>
  <c r="CB11" i="53"/>
  <c r="BU11" i="53"/>
  <c r="BS11" i="53"/>
  <c r="BZ1" i="53"/>
  <c r="BY1" i="53"/>
  <c r="CB1" i="53"/>
  <c r="BX1" i="53"/>
  <c r="BW1" i="53"/>
  <c r="CA1" i="53"/>
  <c r="C163" i="50"/>
  <c r="C164" i="50"/>
  <c r="C165" i="50"/>
  <c r="C162" i="50"/>
  <c r="C154" i="50"/>
  <c r="C155" i="50"/>
  <c r="C156" i="50"/>
  <c r="C157" i="50"/>
  <c r="C158" i="50"/>
  <c r="C159" i="50"/>
  <c r="C160" i="50"/>
  <c r="C153" i="50"/>
  <c r="C147" i="50"/>
  <c r="C148" i="50"/>
  <c r="C149" i="50"/>
  <c r="C150" i="50"/>
  <c r="C151" i="50"/>
  <c r="C152" i="50"/>
  <c r="C146" i="50"/>
  <c r="C142" i="50"/>
  <c r="C137" i="50"/>
  <c r="C136" i="50"/>
  <c r="C134" i="50"/>
  <c r="C133" i="50"/>
  <c r="C128" i="50"/>
  <c r="C131" i="50"/>
  <c r="C130" i="50"/>
  <c r="C120" i="50"/>
  <c r="C121" i="50"/>
  <c r="C119" i="50"/>
  <c r="C117" i="50"/>
  <c r="C118" i="50"/>
  <c r="C116" i="50"/>
  <c r="C110" i="50"/>
  <c r="C111" i="50"/>
  <c r="C112" i="50"/>
  <c r="C113" i="50"/>
  <c r="C114" i="50"/>
  <c r="C115" i="50"/>
  <c r="C109" i="50"/>
  <c r="C103" i="50"/>
  <c r="C104" i="50"/>
  <c r="C105" i="50"/>
  <c r="C106" i="50"/>
  <c r="C107" i="50"/>
  <c r="C108" i="50"/>
  <c r="C102" i="50"/>
  <c r="C65" i="50"/>
  <c r="C66" i="50"/>
  <c r="C67" i="50"/>
  <c r="C64" i="50"/>
  <c r="D63" i="50"/>
  <c r="D64" i="50"/>
  <c r="D65" i="50"/>
  <c r="D66" i="50"/>
  <c r="D67" i="50"/>
  <c r="D68" i="50"/>
  <c r="D69" i="50"/>
  <c r="D70" i="50"/>
  <c r="D71" i="50"/>
  <c r="D72" i="50"/>
  <c r="D73" i="50"/>
  <c r="D74" i="50"/>
  <c r="D75" i="50"/>
  <c r="D76" i="50"/>
  <c r="D77" i="50"/>
  <c r="D78" i="50"/>
  <c r="D79" i="50"/>
  <c r="D80" i="50"/>
  <c r="D81" i="50"/>
  <c r="D82" i="50"/>
  <c r="D83" i="50"/>
  <c r="D84" i="50"/>
  <c r="D85" i="50"/>
  <c r="D86" i="50"/>
  <c r="D87" i="50"/>
  <c r="D88" i="50"/>
  <c r="D89" i="50"/>
  <c r="D90" i="50"/>
  <c r="D91" i="50"/>
  <c r="D92" i="50"/>
  <c r="D93" i="50"/>
  <c r="D94" i="50"/>
  <c r="D95" i="50"/>
  <c r="D96" i="50"/>
  <c r="D97" i="50"/>
  <c r="D98" i="50"/>
  <c r="D99" i="50"/>
  <c r="D100" i="50"/>
  <c r="D101" i="50"/>
  <c r="D102" i="50"/>
  <c r="D103" i="50"/>
  <c r="D104" i="50"/>
  <c r="D105" i="50"/>
  <c r="D106" i="50"/>
  <c r="D107" i="50"/>
  <c r="D108" i="50"/>
  <c r="D109" i="50"/>
  <c r="D110" i="50"/>
  <c r="D111" i="50"/>
  <c r="D112" i="50"/>
  <c r="D113" i="50"/>
  <c r="D114" i="50"/>
  <c r="D115" i="50"/>
  <c r="D116" i="50"/>
  <c r="D117" i="50"/>
  <c r="D118" i="50"/>
  <c r="D119" i="50"/>
  <c r="D120" i="50"/>
  <c r="D121" i="50"/>
  <c r="D122" i="50"/>
  <c r="D123" i="50"/>
  <c r="D124" i="50"/>
  <c r="D125" i="50"/>
  <c r="D126" i="50"/>
  <c r="D127" i="50"/>
  <c r="D128" i="50"/>
  <c r="D129" i="50"/>
  <c r="D130" i="50"/>
  <c r="D131" i="50"/>
  <c r="D132" i="50"/>
  <c r="D133" i="50"/>
  <c r="D134" i="50"/>
  <c r="D135" i="50"/>
  <c r="D136" i="50"/>
  <c r="D137" i="50"/>
  <c r="D138" i="50"/>
  <c r="D139" i="50"/>
  <c r="D140" i="50"/>
  <c r="D141" i="50"/>
  <c r="D142" i="50"/>
  <c r="D143" i="50"/>
  <c r="D144" i="50"/>
  <c r="D145" i="50"/>
  <c r="D146" i="50"/>
  <c r="D147" i="50"/>
  <c r="D148" i="50"/>
  <c r="D149" i="50"/>
  <c r="D150" i="50"/>
  <c r="D151" i="50"/>
  <c r="D152" i="50"/>
  <c r="D153" i="50"/>
  <c r="D154" i="50"/>
  <c r="D155" i="50"/>
  <c r="D156" i="50"/>
  <c r="D157" i="50"/>
  <c r="D158" i="50"/>
  <c r="D159" i="50"/>
  <c r="D160" i="50"/>
  <c r="D161" i="50"/>
  <c r="D162" i="50"/>
  <c r="D163" i="50"/>
  <c r="D164" i="50"/>
  <c r="D165" i="50"/>
  <c r="D166" i="50"/>
  <c r="D167" i="50"/>
  <c r="D168" i="50"/>
  <c r="D169" i="50"/>
  <c r="D170" i="50"/>
  <c r="D62" i="50"/>
  <c r="C63" i="50"/>
  <c r="C68" i="50"/>
  <c r="C69" i="50"/>
  <c r="C70" i="50"/>
  <c r="C71" i="50"/>
  <c r="C72" i="50"/>
  <c r="C73" i="50"/>
  <c r="C74" i="50"/>
  <c r="C75" i="50"/>
  <c r="C76" i="50"/>
  <c r="C77" i="50"/>
  <c r="C78" i="50"/>
  <c r="C79" i="50"/>
  <c r="C80" i="50"/>
  <c r="C81" i="50"/>
  <c r="C82" i="50"/>
  <c r="C83" i="50"/>
  <c r="C84" i="50"/>
  <c r="C85" i="50"/>
  <c r="C86" i="50"/>
  <c r="C87" i="50"/>
  <c r="C88" i="50"/>
  <c r="C89" i="50"/>
  <c r="C90" i="50"/>
  <c r="C91" i="50"/>
  <c r="C92" i="50"/>
  <c r="C93" i="50"/>
  <c r="C94" i="50"/>
  <c r="C95" i="50"/>
  <c r="C96" i="50"/>
  <c r="C97" i="50"/>
  <c r="C98" i="50"/>
  <c r="C99" i="50"/>
  <c r="C100" i="50"/>
  <c r="C101" i="50"/>
  <c r="C122" i="50"/>
  <c r="C123" i="50"/>
  <c r="C124" i="50"/>
  <c r="C125" i="50"/>
  <c r="C126" i="50"/>
  <c r="C127" i="50"/>
  <c r="C129" i="50"/>
  <c r="C132" i="50"/>
  <c r="C135" i="50"/>
  <c r="C138" i="50"/>
  <c r="C139" i="50"/>
  <c r="C140" i="50"/>
  <c r="C141" i="50"/>
  <c r="C143" i="50"/>
  <c r="C144" i="50"/>
  <c r="C145" i="50"/>
  <c r="C161" i="50"/>
  <c r="C166" i="50"/>
  <c r="C167" i="50"/>
  <c r="C168" i="50"/>
  <c r="C169" i="50"/>
  <c r="C170" i="50"/>
  <c r="C62" i="50"/>
  <c r="AB8091" i="53" l="1"/>
  <c r="AB7082" i="53"/>
  <c r="S8092" i="53"/>
  <c r="S7082" i="53"/>
  <c r="E8091" i="53"/>
  <c r="E7081" i="53"/>
  <c r="BQ1" i="53"/>
  <c r="BP1" i="53"/>
  <c r="AB8092" i="53" l="1"/>
  <c r="AB7083" i="53"/>
  <c r="S8093" i="53"/>
  <c r="S7083" i="53"/>
  <c r="E8092" i="53"/>
  <c r="E7082" i="53"/>
  <c r="A63" i="50"/>
  <c r="A64" i="50"/>
  <c r="A65" i="50"/>
  <c r="A66" i="50"/>
  <c r="A67" i="50"/>
  <c r="A68" i="50"/>
  <c r="A69" i="50"/>
  <c r="A70" i="50"/>
  <c r="A71" i="50"/>
  <c r="A72" i="50"/>
  <c r="A73" i="50"/>
  <c r="A74" i="50"/>
  <c r="A75" i="50"/>
  <c r="A76" i="50"/>
  <c r="A77" i="50"/>
  <c r="A78" i="50"/>
  <c r="A79" i="50"/>
  <c r="A80" i="50"/>
  <c r="A81" i="50"/>
  <c r="A82" i="50"/>
  <c r="A83" i="50"/>
  <c r="A84" i="50"/>
  <c r="A85" i="50"/>
  <c r="A86" i="50"/>
  <c r="A87" i="50"/>
  <c r="A88" i="50"/>
  <c r="A89" i="50"/>
  <c r="A90" i="50"/>
  <c r="A91" i="50"/>
  <c r="A92" i="50"/>
  <c r="A93" i="50"/>
  <c r="A94" i="50"/>
  <c r="A95" i="50"/>
  <c r="A96" i="50"/>
  <c r="A97" i="50"/>
  <c r="A98" i="50"/>
  <c r="A99" i="50"/>
  <c r="A100" i="50"/>
  <c r="A101" i="50"/>
  <c r="A102" i="50"/>
  <c r="A103" i="50"/>
  <c r="A104" i="50"/>
  <c r="A105" i="50"/>
  <c r="A106" i="50"/>
  <c r="A107" i="50"/>
  <c r="A108" i="50"/>
  <c r="A109" i="50"/>
  <c r="A110" i="50"/>
  <c r="A111" i="50"/>
  <c r="A112" i="50"/>
  <c r="A113" i="50"/>
  <c r="A114" i="50"/>
  <c r="A115" i="50"/>
  <c r="A116" i="50"/>
  <c r="A117" i="50"/>
  <c r="A118" i="50"/>
  <c r="A119" i="50"/>
  <c r="A120" i="50"/>
  <c r="A121" i="50"/>
  <c r="A122" i="50"/>
  <c r="A123" i="50"/>
  <c r="A124" i="50"/>
  <c r="A125" i="50"/>
  <c r="A126" i="50"/>
  <c r="A127" i="50"/>
  <c r="A128" i="50"/>
  <c r="A129" i="50"/>
  <c r="A130" i="50"/>
  <c r="A131" i="50"/>
  <c r="A132" i="50"/>
  <c r="A133" i="50"/>
  <c r="A134" i="50"/>
  <c r="A135" i="50"/>
  <c r="A136" i="50"/>
  <c r="A137" i="50"/>
  <c r="A138" i="50"/>
  <c r="A139" i="50"/>
  <c r="A140" i="50"/>
  <c r="A141" i="50"/>
  <c r="A142" i="50"/>
  <c r="A143" i="50"/>
  <c r="A144" i="50"/>
  <c r="A145" i="50"/>
  <c r="A146" i="50"/>
  <c r="A147" i="50"/>
  <c r="A148" i="50"/>
  <c r="A149" i="50"/>
  <c r="A150" i="50"/>
  <c r="A151" i="50"/>
  <c r="A152" i="50"/>
  <c r="A153" i="50"/>
  <c r="A154" i="50"/>
  <c r="A155" i="50"/>
  <c r="A156" i="50"/>
  <c r="A157" i="50"/>
  <c r="A158" i="50"/>
  <c r="A159" i="50"/>
  <c r="A160" i="50"/>
  <c r="A161" i="50"/>
  <c r="A162" i="50"/>
  <c r="A163" i="50"/>
  <c r="A164" i="50"/>
  <c r="A165" i="50"/>
  <c r="A166" i="50"/>
  <c r="A167" i="50"/>
  <c r="A168" i="50"/>
  <c r="A169" i="50"/>
  <c r="A170" i="50"/>
  <c r="A62" i="50"/>
  <c r="AB8093" i="53" l="1"/>
  <c r="AB7084" i="53"/>
  <c r="S8094" i="53"/>
  <c r="S7084" i="53"/>
  <c r="E8093" i="53"/>
  <c r="E7083" i="53"/>
  <c r="AF127" i="66"/>
  <c r="AK127" i="66" s="1"/>
  <c r="AP127" i="66" s="1"/>
  <c r="G358" i="50" s="1"/>
  <c r="A127" i="66"/>
  <c r="B358" i="50" s="1"/>
  <c r="AF126" i="66"/>
  <c r="AK126" i="66" s="1"/>
  <c r="AP126" i="66" s="1"/>
  <c r="G357" i="50" s="1"/>
  <c r="A126" i="66"/>
  <c r="B357" i="50" s="1"/>
  <c r="AF125" i="66"/>
  <c r="AK125" i="66" s="1"/>
  <c r="AP125" i="66" s="1"/>
  <c r="G356" i="50" s="1"/>
  <c r="A125" i="66"/>
  <c r="B356" i="50" s="1"/>
  <c r="AF124" i="66"/>
  <c r="AK124" i="66" s="1"/>
  <c r="AP124" i="66" s="1"/>
  <c r="G355" i="50" s="1"/>
  <c r="A124" i="66"/>
  <c r="B355" i="50" s="1"/>
  <c r="AF123" i="66"/>
  <c r="AK123" i="66" s="1"/>
  <c r="AP123" i="66" s="1"/>
  <c r="G354" i="50" s="1"/>
  <c r="A123" i="66"/>
  <c r="B354" i="50" s="1"/>
  <c r="AF122" i="66"/>
  <c r="AK122" i="66" s="1"/>
  <c r="AP122" i="66" s="1"/>
  <c r="G353" i="50" s="1"/>
  <c r="A122" i="66"/>
  <c r="B353" i="50" s="1"/>
  <c r="AF121" i="66"/>
  <c r="AK121" i="66" s="1"/>
  <c r="AP121" i="66" s="1"/>
  <c r="G352" i="50" s="1"/>
  <c r="A121" i="66"/>
  <c r="B352" i="50" s="1"/>
  <c r="AF120" i="66"/>
  <c r="AK120" i="66" s="1"/>
  <c r="AP120" i="66" s="1"/>
  <c r="G351" i="50" s="1"/>
  <c r="A120" i="66"/>
  <c r="B351" i="50" s="1"/>
  <c r="AF119" i="66"/>
  <c r="AK119" i="66" s="1"/>
  <c r="AP119" i="66" s="1"/>
  <c r="G350" i="50" s="1"/>
  <c r="A119" i="66"/>
  <c r="B350" i="50" s="1"/>
  <c r="AF117" i="66"/>
  <c r="AK117" i="66" s="1"/>
  <c r="AP117" i="66" s="1"/>
  <c r="G349" i="50" s="1"/>
  <c r="A117" i="66"/>
  <c r="B349" i="50" s="1"/>
  <c r="AF116" i="66"/>
  <c r="AK116" i="66" s="1"/>
  <c r="AP116" i="66" s="1"/>
  <c r="G348" i="50" s="1"/>
  <c r="A116" i="66"/>
  <c r="B348" i="50" s="1"/>
  <c r="AF115" i="66"/>
  <c r="AK115" i="66" s="1"/>
  <c r="AP115" i="66" s="1"/>
  <c r="G347" i="50" s="1"/>
  <c r="A115" i="66"/>
  <c r="B347" i="50" s="1"/>
  <c r="AF114" i="66"/>
  <c r="AK114" i="66" s="1"/>
  <c r="AP114" i="66" s="1"/>
  <c r="G346" i="50" s="1"/>
  <c r="A114" i="66"/>
  <c r="B346" i="50" s="1"/>
  <c r="AF113" i="66"/>
  <c r="AK113" i="66" s="1"/>
  <c r="AP113" i="66" s="1"/>
  <c r="G345" i="50" s="1"/>
  <c r="A113" i="66"/>
  <c r="B345" i="50" s="1"/>
  <c r="AF112" i="66"/>
  <c r="AK112" i="66" s="1"/>
  <c r="AP112" i="66" s="1"/>
  <c r="G344" i="50" s="1"/>
  <c r="A112" i="66"/>
  <c r="B344" i="50" s="1"/>
  <c r="AF111" i="66"/>
  <c r="AK111" i="66" s="1"/>
  <c r="AP111" i="66" s="1"/>
  <c r="G343" i="50" s="1"/>
  <c r="A111" i="66"/>
  <c r="B343" i="50" s="1"/>
  <c r="AF110" i="66"/>
  <c r="AK110" i="66" s="1"/>
  <c r="AP110" i="66" s="1"/>
  <c r="G342" i="50" s="1"/>
  <c r="A110" i="66"/>
  <c r="B342" i="50" s="1"/>
  <c r="AF109" i="66"/>
  <c r="AK109" i="66" s="1"/>
  <c r="AP109" i="66" s="1"/>
  <c r="G341" i="50" s="1"/>
  <c r="A109" i="66"/>
  <c r="B341" i="50" s="1"/>
  <c r="AF107" i="66"/>
  <c r="AK107" i="66" s="1"/>
  <c r="AP107" i="66" s="1"/>
  <c r="G340" i="50" s="1"/>
  <c r="A107" i="66"/>
  <c r="B340" i="50" s="1"/>
  <c r="AF106" i="66"/>
  <c r="AK106" i="66" s="1"/>
  <c r="AP106" i="66" s="1"/>
  <c r="G339" i="50" s="1"/>
  <c r="A106" i="66"/>
  <c r="B339" i="50" s="1"/>
  <c r="AF105" i="66"/>
  <c r="AK105" i="66" s="1"/>
  <c r="AP105" i="66" s="1"/>
  <c r="G338" i="50" s="1"/>
  <c r="A105" i="66"/>
  <c r="B338" i="50" s="1"/>
  <c r="AF104" i="66"/>
  <c r="AK104" i="66" s="1"/>
  <c r="AP104" i="66" s="1"/>
  <c r="G337" i="50" s="1"/>
  <c r="A104" i="66"/>
  <c r="B337" i="50" s="1"/>
  <c r="AF103" i="66"/>
  <c r="AK103" i="66" s="1"/>
  <c r="AP103" i="66" s="1"/>
  <c r="G336" i="50" s="1"/>
  <c r="A103" i="66"/>
  <c r="B336" i="50" s="1"/>
  <c r="AF102" i="66"/>
  <c r="AK102" i="66" s="1"/>
  <c r="AP102" i="66" s="1"/>
  <c r="G335" i="50" s="1"/>
  <c r="A102" i="66"/>
  <c r="B335" i="50" s="1"/>
  <c r="AF101" i="66"/>
  <c r="AK101" i="66" s="1"/>
  <c r="AP101" i="66" s="1"/>
  <c r="G334" i="50" s="1"/>
  <c r="A101" i="66"/>
  <c r="B334" i="50" s="1"/>
  <c r="AF99" i="66"/>
  <c r="AK99" i="66" s="1"/>
  <c r="AP99" i="66" s="1"/>
  <c r="G333" i="50" s="1"/>
  <c r="A99" i="66"/>
  <c r="B333" i="50" s="1"/>
  <c r="AF98" i="66"/>
  <c r="AK98" i="66" s="1"/>
  <c r="AP98" i="66" s="1"/>
  <c r="G332" i="50" s="1"/>
  <c r="A98" i="66"/>
  <c r="B332" i="50" s="1"/>
  <c r="AF96" i="66"/>
  <c r="AK96" i="66" s="1"/>
  <c r="AP96" i="66" s="1"/>
  <c r="G331" i="50" s="1"/>
  <c r="A96" i="66"/>
  <c r="B331" i="50" s="1"/>
  <c r="AF95" i="66"/>
  <c r="AK95" i="66" s="1"/>
  <c r="AP95" i="66" s="1"/>
  <c r="G330" i="50" s="1"/>
  <c r="A95" i="66"/>
  <c r="B330" i="50" s="1"/>
  <c r="AF94" i="66"/>
  <c r="AK94" i="66" s="1"/>
  <c r="AP94" i="66" s="1"/>
  <c r="G329" i="50" s="1"/>
  <c r="A94" i="66"/>
  <c r="B329" i="50" s="1"/>
  <c r="AF93" i="66"/>
  <c r="AK93" i="66" s="1"/>
  <c r="AP93" i="66" s="1"/>
  <c r="G328" i="50" s="1"/>
  <c r="A93" i="66"/>
  <c r="B328" i="50" s="1"/>
  <c r="AF92" i="66"/>
  <c r="AK92" i="66" s="1"/>
  <c r="AP92" i="66" s="1"/>
  <c r="G327" i="50" s="1"/>
  <c r="A92" i="66"/>
  <c r="B327" i="50" s="1"/>
  <c r="AF91" i="66"/>
  <c r="AK91" i="66" s="1"/>
  <c r="AP91" i="66" s="1"/>
  <c r="G326" i="50" s="1"/>
  <c r="A91" i="66"/>
  <c r="B326" i="50" s="1"/>
  <c r="AF90" i="66"/>
  <c r="AK90" i="66" s="1"/>
  <c r="AP90" i="66" s="1"/>
  <c r="G325" i="50" s="1"/>
  <c r="A90" i="66"/>
  <c r="B325" i="50" s="1"/>
  <c r="AF89" i="66"/>
  <c r="AK89" i="66" s="1"/>
  <c r="AP89" i="66" s="1"/>
  <c r="G324" i="50" s="1"/>
  <c r="A89" i="66"/>
  <c r="B324" i="50" s="1"/>
  <c r="AF88" i="66"/>
  <c r="AK88" i="66" s="1"/>
  <c r="AP88" i="66" s="1"/>
  <c r="G323" i="50" s="1"/>
  <c r="A88" i="66"/>
  <c r="B323" i="50" s="1"/>
  <c r="AF87" i="66"/>
  <c r="AK87" i="66" s="1"/>
  <c r="AP87" i="66" s="1"/>
  <c r="G322" i="50" s="1"/>
  <c r="A87" i="66"/>
  <c r="B322" i="50" s="1"/>
  <c r="AF86" i="66"/>
  <c r="AK86" i="66" s="1"/>
  <c r="AP86" i="66" s="1"/>
  <c r="G321" i="50" s="1"/>
  <c r="A86" i="66"/>
  <c r="B321" i="50" s="1"/>
  <c r="AF85" i="66"/>
  <c r="AK85" i="66" s="1"/>
  <c r="AP85" i="66" s="1"/>
  <c r="G320" i="50" s="1"/>
  <c r="A85" i="66"/>
  <c r="B320" i="50" s="1"/>
  <c r="AF84" i="66"/>
  <c r="AK84" i="66" s="1"/>
  <c r="AP84" i="66" s="1"/>
  <c r="G319" i="50" s="1"/>
  <c r="A84" i="66"/>
  <c r="B319" i="50" s="1"/>
  <c r="AF83" i="66"/>
  <c r="AK83" i="66" s="1"/>
  <c r="AP83" i="66" s="1"/>
  <c r="G318" i="50" s="1"/>
  <c r="A83" i="66"/>
  <c r="B318" i="50" s="1"/>
  <c r="AF82" i="66"/>
  <c r="AK82" i="66" s="1"/>
  <c r="AP82" i="66" s="1"/>
  <c r="G317" i="50" s="1"/>
  <c r="A82" i="66"/>
  <c r="B317" i="50" s="1"/>
  <c r="AF81" i="66"/>
  <c r="AK81" i="66" s="1"/>
  <c r="AP81" i="66" s="1"/>
  <c r="G316" i="50" s="1"/>
  <c r="A81" i="66"/>
  <c r="B316" i="50" s="1"/>
  <c r="AF80" i="66"/>
  <c r="AK80" i="66" s="1"/>
  <c r="AP80" i="66" s="1"/>
  <c r="G315" i="50" s="1"/>
  <c r="A80" i="66"/>
  <c r="B315" i="50" s="1"/>
  <c r="AF79" i="66"/>
  <c r="AK79" i="66" s="1"/>
  <c r="AP79" i="66" s="1"/>
  <c r="G314" i="50" s="1"/>
  <c r="A79" i="66"/>
  <c r="B314" i="50" s="1"/>
  <c r="AF78" i="66"/>
  <c r="AK78" i="66" s="1"/>
  <c r="AP78" i="66" s="1"/>
  <c r="G313" i="50" s="1"/>
  <c r="A78" i="66"/>
  <c r="B313" i="50" s="1"/>
  <c r="AF77" i="66"/>
  <c r="AK77" i="66" s="1"/>
  <c r="AP77" i="66" s="1"/>
  <c r="G312" i="50" s="1"/>
  <c r="A77" i="66"/>
  <c r="B312" i="50" s="1"/>
  <c r="AF76" i="66"/>
  <c r="AK76" i="66" s="1"/>
  <c r="AP76" i="66" s="1"/>
  <c r="G311" i="50" s="1"/>
  <c r="A76" i="66"/>
  <c r="B311" i="50" s="1"/>
  <c r="AF74" i="66"/>
  <c r="AK74" i="66" s="1"/>
  <c r="AP74" i="66" s="1"/>
  <c r="G310" i="50" s="1"/>
  <c r="A74" i="66"/>
  <c r="B310" i="50" s="1"/>
  <c r="AF73" i="66"/>
  <c r="AK73" i="66" s="1"/>
  <c r="AP73" i="66" s="1"/>
  <c r="G309" i="50" s="1"/>
  <c r="A73" i="66"/>
  <c r="B309" i="50" s="1"/>
  <c r="AF72" i="66"/>
  <c r="AK72" i="66" s="1"/>
  <c r="AP72" i="66" s="1"/>
  <c r="G308" i="50" s="1"/>
  <c r="A72" i="66"/>
  <c r="B308" i="50" s="1"/>
  <c r="AF71" i="66"/>
  <c r="AK71" i="66" s="1"/>
  <c r="AP71" i="66" s="1"/>
  <c r="G307" i="50" s="1"/>
  <c r="A71" i="66"/>
  <c r="B307" i="50" s="1"/>
  <c r="AF69" i="66"/>
  <c r="AK69" i="66" s="1"/>
  <c r="AP69" i="66" s="1"/>
  <c r="G306" i="50" s="1"/>
  <c r="A69" i="66"/>
  <c r="B306" i="50" s="1"/>
  <c r="AF68" i="66"/>
  <c r="AK68" i="66" s="1"/>
  <c r="AP68" i="66" s="1"/>
  <c r="G305" i="50" s="1"/>
  <c r="A68" i="66"/>
  <c r="B305" i="50" s="1"/>
  <c r="AF67" i="66"/>
  <c r="AK67" i="66" s="1"/>
  <c r="AP67" i="66" s="1"/>
  <c r="G304" i="50" s="1"/>
  <c r="A67" i="66"/>
  <c r="B304" i="50" s="1"/>
  <c r="AF65" i="66"/>
  <c r="AK65" i="66" s="1"/>
  <c r="AP65" i="66" s="1"/>
  <c r="G303" i="50" s="1"/>
  <c r="A65" i="66"/>
  <c r="B303" i="50" s="1"/>
  <c r="AF64" i="66"/>
  <c r="AK64" i="66" s="1"/>
  <c r="AP64" i="66" s="1"/>
  <c r="G302" i="50" s="1"/>
  <c r="A64" i="66"/>
  <c r="B302" i="50" s="1"/>
  <c r="AF63" i="66"/>
  <c r="AK63" i="66" s="1"/>
  <c r="AP63" i="66" s="1"/>
  <c r="G301" i="50" s="1"/>
  <c r="A63" i="66"/>
  <c r="B301" i="50" s="1"/>
  <c r="AF62" i="66"/>
  <c r="AK62" i="66" s="1"/>
  <c r="AP62" i="66" s="1"/>
  <c r="G300" i="50" s="1"/>
  <c r="A62" i="66"/>
  <c r="B300" i="50" s="1"/>
  <c r="AF61" i="66"/>
  <c r="AK61" i="66" s="1"/>
  <c r="AP61" i="66" s="1"/>
  <c r="G299" i="50" s="1"/>
  <c r="A61" i="66"/>
  <c r="B299" i="50" s="1"/>
  <c r="AF60" i="66"/>
  <c r="AK60" i="66" s="1"/>
  <c r="AP60" i="66" s="1"/>
  <c r="G298" i="50" s="1"/>
  <c r="A60" i="66"/>
  <c r="B298" i="50" s="1"/>
  <c r="AF59" i="66"/>
  <c r="AK59" i="66" s="1"/>
  <c r="AP59" i="66" s="1"/>
  <c r="G297" i="50" s="1"/>
  <c r="A59" i="66"/>
  <c r="B297" i="50" s="1"/>
  <c r="AF57" i="66"/>
  <c r="AK57" i="66" s="1"/>
  <c r="AP57" i="66" s="1"/>
  <c r="G296" i="50" s="1"/>
  <c r="A57" i="66"/>
  <c r="B296" i="50" s="1"/>
  <c r="AF56" i="66"/>
  <c r="AK56" i="66" s="1"/>
  <c r="AP56" i="66" s="1"/>
  <c r="G295" i="50" s="1"/>
  <c r="A56" i="66"/>
  <c r="B295" i="50" s="1"/>
  <c r="AF55" i="66"/>
  <c r="AK55" i="66" s="1"/>
  <c r="AP55" i="66" s="1"/>
  <c r="G294" i="50" s="1"/>
  <c r="A55" i="66"/>
  <c r="B294" i="50" s="1"/>
  <c r="AF54" i="66"/>
  <c r="AK54" i="66" s="1"/>
  <c r="AP54" i="66" s="1"/>
  <c r="G293" i="50" s="1"/>
  <c r="A54" i="66"/>
  <c r="B293" i="50" s="1"/>
  <c r="AF53" i="66"/>
  <c r="AK53" i="66" s="1"/>
  <c r="AP53" i="66" s="1"/>
  <c r="G292" i="50" s="1"/>
  <c r="A53" i="66"/>
  <c r="B292" i="50" s="1"/>
  <c r="AF52" i="66"/>
  <c r="AK52" i="66" s="1"/>
  <c r="AP52" i="66" s="1"/>
  <c r="G291" i="50" s="1"/>
  <c r="A52" i="66"/>
  <c r="B291" i="50" s="1"/>
  <c r="AF51" i="66"/>
  <c r="AK51" i="66" s="1"/>
  <c r="AP51" i="66" s="1"/>
  <c r="G290" i="50" s="1"/>
  <c r="A51" i="66"/>
  <c r="B290" i="50" s="1"/>
  <c r="AF49" i="66"/>
  <c r="AK49" i="66" s="1"/>
  <c r="AP49" i="66" s="1"/>
  <c r="G289" i="50" s="1"/>
  <c r="A49" i="66"/>
  <c r="B289" i="50" s="1"/>
  <c r="AF48" i="66"/>
  <c r="AK48" i="66" s="1"/>
  <c r="AP48" i="66" s="1"/>
  <c r="G288" i="50" s="1"/>
  <c r="A48" i="66"/>
  <c r="B288" i="50" s="1"/>
  <c r="AF47" i="66"/>
  <c r="AK47" i="66" s="1"/>
  <c r="AP47" i="66" s="1"/>
  <c r="G287" i="50" s="1"/>
  <c r="A47" i="66"/>
  <c r="B287" i="50" s="1"/>
  <c r="AF46" i="66"/>
  <c r="AK46" i="66" s="1"/>
  <c r="AP46" i="66" s="1"/>
  <c r="G286" i="50" s="1"/>
  <c r="A46" i="66"/>
  <c r="B286" i="50" s="1"/>
  <c r="AF45" i="66"/>
  <c r="AK45" i="66" s="1"/>
  <c r="AP45" i="66" s="1"/>
  <c r="G285" i="50" s="1"/>
  <c r="A45" i="66"/>
  <c r="B285" i="50" s="1"/>
  <c r="AF44" i="66"/>
  <c r="AK44" i="66" s="1"/>
  <c r="AP44" i="66" s="1"/>
  <c r="G284" i="50" s="1"/>
  <c r="A44" i="66"/>
  <c r="B284" i="50" s="1"/>
  <c r="AF43" i="66"/>
  <c r="AK43" i="66" s="1"/>
  <c r="AP43" i="66" s="1"/>
  <c r="G283" i="50" s="1"/>
  <c r="A43" i="66"/>
  <c r="B283" i="50" s="1"/>
  <c r="AF42" i="66"/>
  <c r="AK42" i="66" s="1"/>
  <c r="AP42" i="66" s="1"/>
  <c r="G282" i="50" s="1"/>
  <c r="A42" i="66"/>
  <c r="B282" i="50" s="1"/>
  <c r="AF41" i="66"/>
  <c r="AK41" i="66" s="1"/>
  <c r="AP41" i="66" s="1"/>
  <c r="G281" i="50" s="1"/>
  <c r="A41" i="66"/>
  <c r="B281" i="50" s="1"/>
  <c r="AF39" i="66"/>
  <c r="AK39" i="66" s="1"/>
  <c r="AP39" i="66" s="1"/>
  <c r="G280" i="50" s="1"/>
  <c r="A39" i="66"/>
  <c r="B280" i="50" s="1"/>
  <c r="AF38" i="66"/>
  <c r="AK38" i="66" s="1"/>
  <c r="AP38" i="66" s="1"/>
  <c r="G279" i="50" s="1"/>
  <c r="A38" i="66"/>
  <c r="B279" i="50" s="1"/>
  <c r="AF37" i="66"/>
  <c r="AK37" i="66" s="1"/>
  <c r="AP37" i="66" s="1"/>
  <c r="G278" i="50" s="1"/>
  <c r="A37" i="66"/>
  <c r="B278" i="50" s="1"/>
  <c r="AF36" i="66"/>
  <c r="AK36" i="66" s="1"/>
  <c r="AP36" i="66" s="1"/>
  <c r="G277" i="50" s="1"/>
  <c r="A36" i="66"/>
  <c r="B277" i="50" s="1"/>
  <c r="AF35" i="66"/>
  <c r="AK35" i="66" s="1"/>
  <c r="AP35" i="66" s="1"/>
  <c r="G276" i="50" s="1"/>
  <c r="A35" i="66"/>
  <c r="B276" i="50" s="1"/>
  <c r="AF34" i="66"/>
  <c r="AK34" i="66" s="1"/>
  <c r="AP34" i="66" s="1"/>
  <c r="G275" i="50" s="1"/>
  <c r="A34" i="66"/>
  <c r="B275" i="50" s="1"/>
  <c r="AF33" i="66"/>
  <c r="AK33" i="66" s="1"/>
  <c r="AP33" i="66" s="1"/>
  <c r="G274" i="50" s="1"/>
  <c r="A33" i="66"/>
  <c r="B274" i="50" s="1"/>
  <c r="AF32" i="66"/>
  <c r="AK32" i="66" s="1"/>
  <c r="AP32" i="66" s="1"/>
  <c r="G273" i="50" s="1"/>
  <c r="A32" i="66"/>
  <c r="B273" i="50" s="1"/>
  <c r="AF31" i="66"/>
  <c r="AK31" i="66" s="1"/>
  <c r="AP31" i="66" s="1"/>
  <c r="G272" i="50" s="1"/>
  <c r="A31" i="66"/>
  <c r="B272" i="50" s="1"/>
  <c r="AF30" i="66"/>
  <c r="AK30" i="66" s="1"/>
  <c r="AP30" i="66" s="1"/>
  <c r="G271" i="50" s="1"/>
  <c r="A30" i="66"/>
  <c r="B271" i="50" s="1"/>
  <c r="AF29" i="66"/>
  <c r="AK29" i="66" s="1"/>
  <c r="AP29" i="66" s="1"/>
  <c r="G270" i="50" s="1"/>
  <c r="A29" i="66"/>
  <c r="B270" i="50" s="1"/>
  <c r="AF28" i="66"/>
  <c r="AK28" i="66" s="1"/>
  <c r="AP28" i="66" s="1"/>
  <c r="G269" i="50" s="1"/>
  <c r="A28" i="66"/>
  <c r="B269" i="50" s="1"/>
  <c r="AF27" i="66"/>
  <c r="AK27" i="66" s="1"/>
  <c r="AP27" i="66" s="1"/>
  <c r="G268" i="50" s="1"/>
  <c r="A27" i="66"/>
  <c r="B268" i="50" s="1"/>
  <c r="AF26" i="66"/>
  <c r="AK26" i="66" s="1"/>
  <c r="AP26" i="66" s="1"/>
  <c r="G267" i="50" s="1"/>
  <c r="A26" i="66"/>
  <c r="B267" i="50" s="1"/>
  <c r="AF25" i="66"/>
  <c r="AK25" i="66" s="1"/>
  <c r="AP25" i="66" s="1"/>
  <c r="G266" i="50" s="1"/>
  <c r="A25" i="66"/>
  <c r="B266" i="50" s="1"/>
  <c r="AF24" i="66"/>
  <c r="AK24" i="66" s="1"/>
  <c r="AP24" i="66" s="1"/>
  <c r="G265" i="50" s="1"/>
  <c r="A24" i="66"/>
  <c r="B265" i="50" s="1"/>
  <c r="AF23" i="66"/>
  <c r="AK23" i="66" s="1"/>
  <c r="AP23" i="66" s="1"/>
  <c r="G264" i="50" s="1"/>
  <c r="A23" i="66"/>
  <c r="B264" i="50" s="1"/>
  <c r="AF22" i="66"/>
  <c r="AK22" i="66" s="1"/>
  <c r="AP22" i="66" s="1"/>
  <c r="G263" i="50" s="1"/>
  <c r="A22" i="66"/>
  <c r="B263" i="50" s="1"/>
  <c r="AF21" i="66"/>
  <c r="AK21" i="66" s="1"/>
  <c r="AP21" i="66" s="1"/>
  <c r="G262" i="50" s="1"/>
  <c r="A21" i="66"/>
  <c r="B262" i="50" s="1"/>
  <c r="AF20" i="66"/>
  <c r="AK20" i="66" s="1"/>
  <c r="AP20" i="66" s="1"/>
  <c r="G261" i="50" s="1"/>
  <c r="A20" i="66"/>
  <c r="B261" i="50" s="1"/>
  <c r="AF19" i="66"/>
  <c r="AK19" i="66" s="1"/>
  <c r="AP19" i="66" s="1"/>
  <c r="G260" i="50" s="1"/>
  <c r="A19" i="66"/>
  <c r="B260" i="50" s="1"/>
  <c r="AF18" i="66"/>
  <c r="AK18" i="66" s="1"/>
  <c r="AP18" i="66" s="1"/>
  <c r="G259" i="50" s="1"/>
  <c r="A18" i="66"/>
  <c r="B259" i="50" s="1"/>
  <c r="AF17" i="66"/>
  <c r="AK17" i="66" s="1"/>
  <c r="AP17" i="66" s="1"/>
  <c r="G258" i="50" s="1"/>
  <c r="A17" i="66"/>
  <c r="B258" i="50" s="1"/>
  <c r="AF16" i="66"/>
  <c r="AK16" i="66" s="1"/>
  <c r="AP16" i="66" s="1"/>
  <c r="G257" i="50" s="1"/>
  <c r="A16" i="66"/>
  <c r="B257" i="50" s="1"/>
  <c r="AF15" i="66"/>
  <c r="AK15" i="66" s="1"/>
  <c r="AP15" i="66" s="1"/>
  <c r="G256" i="50" s="1"/>
  <c r="A15" i="66"/>
  <c r="B256" i="50" s="1"/>
  <c r="AF14" i="66"/>
  <c r="AK14" i="66" s="1"/>
  <c r="AP14" i="66" s="1"/>
  <c r="G255" i="50" s="1"/>
  <c r="A14" i="66"/>
  <c r="B255" i="50" s="1"/>
  <c r="AF13" i="66"/>
  <c r="AK13" i="66" s="1"/>
  <c r="AP13" i="66" s="1"/>
  <c r="G254" i="50" s="1"/>
  <c r="A13" i="66"/>
  <c r="B254" i="50" s="1"/>
  <c r="AF12" i="66"/>
  <c r="AK12" i="66" s="1"/>
  <c r="AP12" i="66" s="1"/>
  <c r="G253" i="50" s="1"/>
  <c r="A12" i="66"/>
  <c r="B253" i="50" s="1"/>
  <c r="AF11" i="66"/>
  <c r="AK11" i="66" s="1"/>
  <c r="AP11" i="66" s="1"/>
  <c r="G252" i="50" s="1"/>
  <c r="A11" i="66"/>
  <c r="B252" i="50" s="1"/>
  <c r="AF9" i="66"/>
  <c r="AK9" i="66" s="1"/>
  <c r="AP9" i="66" s="1"/>
  <c r="G251" i="50" s="1"/>
  <c r="A9" i="66"/>
  <c r="B251" i="50" s="1"/>
  <c r="AF8" i="66"/>
  <c r="AK8" i="66" s="1"/>
  <c r="AP8" i="66" s="1"/>
  <c r="G250" i="50" s="1"/>
  <c r="A8" i="66"/>
  <c r="B250" i="50" s="1"/>
  <c r="AF6" i="66"/>
  <c r="AK6" i="66" s="1"/>
  <c r="AP6" i="66" s="1"/>
  <c r="V6" i="66"/>
  <c r="V102" i="66" l="1"/>
  <c r="F335" i="50" s="1"/>
  <c r="V99" i="66"/>
  <c r="F333" i="50" s="1"/>
  <c r="V39" i="66"/>
  <c r="F280" i="50" s="1"/>
  <c r="V103" i="66"/>
  <c r="F336" i="50" s="1"/>
  <c r="V101" i="66"/>
  <c r="F334" i="50" s="1"/>
  <c r="V110" i="66"/>
  <c r="F342" i="50" s="1"/>
  <c r="V119" i="66"/>
  <c r="F350" i="50" s="1"/>
  <c r="V127" i="66"/>
  <c r="F358" i="50" s="1"/>
  <c r="V114" i="66"/>
  <c r="F346" i="50" s="1"/>
  <c r="V109" i="66"/>
  <c r="F341" i="50" s="1"/>
  <c r="V112" i="66"/>
  <c r="F344" i="50" s="1"/>
  <c r="V33" i="66"/>
  <c r="F274" i="50" s="1"/>
  <c r="V49" i="66"/>
  <c r="F289" i="50" s="1"/>
  <c r="V104" i="66"/>
  <c r="F337" i="50" s="1"/>
  <c r="V113" i="66"/>
  <c r="F345" i="50" s="1"/>
  <c r="V122" i="66"/>
  <c r="F353" i="50" s="1"/>
  <c r="V111" i="66"/>
  <c r="F343" i="50" s="1"/>
  <c r="V105" i="66"/>
  <c r="F338" i="50" s="1"/>
  <c r="V20" i="66"/>
  <c r="F261" i="50" s="1"/>
  <c r="V98" i="66"/>
  <c r="F332" i="50" s="1"/>
  <c r="V107" i="66"/>
  <c r="F340" i="50" s="1"/>
  <c r="V116" i="66"/>
  <c r="F348" i="50" s="1"/>
  <c r="V125" i="66"/>
  <c r="F356" i="50" s="1"/>
  <c r="V120" i="66"/>
  <c r="F351" i="50" s="1"/>
  <c r="V123" i="66"/>
  <c r="F354" i="50" s="1"/>
  <c r="V126" i="66"/>
  <c r="F357" i="50" s="1"/>
  <c r="V74" i="66"/>
  <c r="F310" i="50" s="1"/>
  <c r="V117" i="66"/>
  <c r="F349" i="50" s="1"/>
  <c r="V121" i="66"/>
  <c r="F352" i="50" s="1"/>
  <c r="V96" i="66"/>
  <c r="F331" i="50" s="1"/>
  <c r="V106" i="66"/>
  <c r="F339" i="50" s="1"/>
  <c r="V115" i="66"/>
  <c r="F347" i="50" s="1"/>
  <c r="V124" i="66"/>
  <c r="F355" i="50" s="1"/>
  <c r="AB8094" i="53"/>
  <c r="AB7085" i="53"/>
  <c r="S8095" i="53"/>
  <c r="S7085" i="53"/>
  <c r="E8094" i="53"/>
  <c r="E7084" i="53"/>
  <c r="V6" i="59"/>
  <c r="AF98" i="59"/>
  <c r="AK98" i="59" s="1"/>
  <c r="AP98" i="59" s="1"/>
  <c r="G144" i="50" s="1"/>
  <c r="AF99" i="59"/>
  <c r="AK99" i="59" s="1"/>
  <c r="AP99" i="59" s="1"/>
  <c r="G145" i="50" s="1"/>
  <c r="AF101" i="59"/>
  <c r="AK101" i="59" s="1"/>
  <c r="AP101" i="59" s="1"/>
  <c r="G146" i="50" s="1"/>
  <c r="AF102" i="59"/>
  <c r="AK102" i="59" s="1"/>
  <c r="AP102" i="59" s="1"/>
  <c r="G147" i="50" s="1"/>
  <c r="AF103" i="59"/>
  <c r="AK103" i="59" s="1"/>
  <c r="AP103" i="59" s="1"/>
  <c r="G148" i="50" s="1"/>
  <c r="AF104" i="59"/>
  <c r="AK104" i="59" s="1"/>
  <c r="AP104" i="59" s="1"/>
  <c r="G149" i="50" s="1"/>
  <c r="AF105" i="59"/>
  <c r="AK105" i="59" s="1"/>
  <c r="AP105" i="59" s="1"/>
  <c r="G150" i="50" s="1"/>
  <c r="AF106" i="59"/>
  <c r="AK106" i="59" s="1"/>
  <c r="AP106" i="59" s="1"/>
  <c r="G151" i="50" s="1"/>
  <c r="AF107" i="59"/>
  <c r="AK107" i="59" s="1"/>
  <c r="AP107" i="59" s="1"/>
  <c r="G152" i="50" s="1"/>
  <c r="AF109" i="59"/>
  <c r="AK109" i="59" s="1"/>
  <c r="AP109" i="59" s="1"/>
  <c r="G153" i="50" s="1"/>
  <c r="AF110" i="59"/>
  <c r="AK110" i="59" s="1"/>
  <c r="AP110" i="59" s="1"/>
  <c r="G154" i="50" s="1"/>
  <c r="AF111" i="59"/>
  <c r="AK111" i="59" s="1"/>
  <c r="AP111" i="59" s="1"/>
  <c r="G155" i="50" s="1"/>
  <c r="AF112" i="59"/>
  <c r="AK112" i="59" s="1"/>
  <c r="AP112" i="59" s="1"/>
  <c r="G156" i="50" s="1"/>
  <c r="AF113" i="59"/>
  <c r="AK113" i="59" s="1"/>
  <c r="AP113" i="59" s="1"/>
  <c r="G157" i="50" s="1"/>
  <c r="AF114" i="59"/>
  <c r="AK114" i="59" s="1"/>
  <c r="AP114" i="59" s="1"/>
  <c r="G158" i="50" s="1"/>
  <c r="AF115" i="59"/>
  <c r="AK115" i="59" s="1"/>
  <c r="AP115" i="59" s="1"/>
  <c r="G159" i="50" s="1"/>
  <c r="AF116" i="59"/>
  <c r="AK116" i="59" s="1"/>
  <c r="AP116" i="59" s="1"/>
  <c r="G160" i="50" s="1"/>
  <c r="AF117" i="59"/>
  <c r="AK117" i="59" s="1"/>
  <c r="AP117" i="59" s="1"/>
  <c r="G161" i="50" s="1"/>
  <c r="AF119" i="59"/>
  <c r="AK119" i="59" s="1"/>
  <c r="AP119" i="59" s="1"/>
  <c r="G162" i="50" s="1"/>
  <c r="AF120" i="59"/>
  <c r="AK120" i="59" s="1"/>
  <c r="AP120" i="59" s="1"/>
  <c r="G163" i="50" s="1"/>
  <c r="AF121" i="59"/>
  <c r="AK121" i="59" s="1"/>
  <c r="AP121" i="59" s="1"/>
  <c r="G164" i="50" s="1"/>
  <c r="AF122" i="59"/>
  <c r="AK122" i="59" s="1"/>
  <c r="AP122" i="59" s="1"/>
  <c r="G165" i="50" s="1"/>
  <c r="AF123" i="59"/>
  <c r="AK123" i="59" s="1"/>
  <c r="AP123" i="59" s="1"/>
  <c r="G166" i="50" s="1"/>
  <c r="AF124" i="59"/>
  <c r="AK124" i="59" s="1"/>
  <c r="AP124" i="59" s="1"/>
  <c r="G167" i="50" s="1"/>
  <c r="AF125" i="59"/>
  <c r="AK125" i="59" s="1"/>
  <c r="AP125" i="59" s="1"/>
  <c r="G168" i="50" s="1"/>
  <c r="AF126" i="59"/>
  <c r="AK126" i="59" s="1"/>
  <c r="AP126" i="59" s="1"/>
  <c r="G169" i="50" s="1"/>
  <c r="AF127" i="59"/>
  <c r="AK127" i="59" s="1"/>
  <c r="AP127" i="59" s="1"/>
  <c r="G170" i="50" s="1"/>
  <c r="AF8" i="59"/>
  <c r="AK8" i="59" s="1"/>
  <c r="AP8" i="59" s="1"/>
  <c r="G62" i="50" s="1"/>
  <c r="AF9" i="59"/>
  <c r="AK9" i="59" s="1"/>
  <c r="AP9" i="59" s="1"/>
  <c r="G63" i="50" s="1"/>
  <c r="AF11" i="59"/>
  <c r="AK11" i="59" s="1"/>
  <c r="AP11" i="59" s="1"/>
  <c r="G64" i="50" s="1"/>
  <c r="AF12" i="59"/>
  <c r="AK12" i="59" s="1"/>
  <c r="AP12" i="59" s="1"/>
  <c r="G65" i="50" s="1"/>
  <c r="AF13" i="59"/>
  <c r="AK13" i="59" s="1"/>
  <c r="AP13" i="59" s="1"/>
  <c r="G66" i="50" s="1"/>
  <c r="AF14" i="59"/>
  <c r="AK14" i="59" s="1"/>
  <c r="AP14" i="59" s="1"/>
  <c r="G67" i="50" s="1"/>
  <c r="AF15" i="59"/>
  <c r="AK15" i="59" s="1"/>
  <c r="AP15" i="59" s="1"/>
  <c r="G68" i="50" s="1"/>
  <c r="AF16" i="59"/>
  <c r="AK16" i="59" s="1"/>
  <c r="AP16" i="59" s="1"/>
  <c r="G69" i="50" s="1"/>
  <c r="AF17" i="59"/>
  <c r="AK17" i="59" s="1"/>
  <c r="AP17" i="59" s="1"/>
  <c r="G70" i="50" s="1"/>
  <c r="AF18" i="59"/>
  <c r="AK18" i="59" s="1"/>
  <c r="AP18" i="59" s="1"/>
  <c r="G71" i="50" s="1"/>
  <c r="AF19" i="59"/>
  <c r="AK19" i="59" s="1"/>
  <c r="AP19" i="59" s="1"/>
  <c r="G72" i="50" s="1"/>
  <c r="AF20" i="59"/>
  <c r="AK20" i="59" s="1"/>
  <c r="AP20" i="59" s="1"/>
  <c r="G73" i="50" s="1"/>
  <c r="AF21" i="59"/>
  <c r="AK21" i="59" s="1"/>
  <c r="AP21" i="59" s="1"/>
  <c r="G74" i="50" s="1"/>
  <c r="AF22" i="59"/>
  <c r="AK22" i="59" s="1"/>
  <c r="AP22" i="59" s="1"/>
  <c r="G75" i="50" s="1"/>
  <c r="AF23" i="59"/>
  <c r="AK23" i="59" s="1"/>
  <c r="AP23" i="59" s="1"/>
  <c r="G76" i="50" s="1"/>
  <c r="AF24" i="59"/>
  <c r="AK24" i="59" s="1"/>
  <c r="AP24" i="59" s="1"/>
  <c r="G77" i="50" s="1"/>
  <c r="AF25" i="59"/>
  <c r="AK25" i="59" s="1"/>
  <c r="AP25" i="59" s="1"/>
  <c r="G78" i="50" s="1"/>
  <c r="AF26" i="59"/>
  <c r="AK26" i="59" s="1"/>
  <c r="AP26" i="59" s="1"/>
  <c r="G79" i="50" s="1"/>
  <c r="AF27" i="59"/>
  <c r="AK27" i="59" s="1"/>
  <c r="AP27" i="59" s="1"/>
  <c r="G80" i="50" s="1"/>
  <c r="AF28" i="59"/>
  <c r="AK28" i="59" s="1"/>
  <c r="AP28" i="59" s="1"/>
  <c r="G81" i="50" s="1"/>
  <c r="AF29" i="59"/>
  <c r="AK29" i="59" s="1"/>
  <c r="AP29" i="59" s="1"/>
  <c r="G82" i="50" s="1"/>
  <c r="AF30" i="59"/>
  <c r="AK30" i="59" s="1"/>
  <c r="AP30" i="59" s="1"/>
  <c r="G83" i="50" s="1"/>
  <c r="AF31" i="59"/>
  <c r="AK31" i="59" s="1"/>
  <c r="AP31" i="59" s="1"/>
  <c r="G84" i="50" s="1"/>
  <c r="AF32" i="59"/>
  <c r="AK32" i="59" s="1"/>
  <c r="AP32" i="59" s="1"/>
  <c r="G85" i="50" s="1"/>
  <c r="AF33" i="59"/>
  <c r="AK33" i="59" s="1"/>
  <c r="AP33" i="59" s="1"/>
  <c r="G86" i="50" s="1"/>
  <c r="AF34" i="59"/>
  <c r="AK34" i="59" s="1"/>
  <c r="AP34" i="59" s="1"/>
  <c r="G87" i="50" s="1"/>
  <c r="AF35" i="59"/>
  <c r="AK35" i="59" s="1"/>
  <c r="AP35" i="59" s="1"/>
  <c r="G88" i="50" s="1"/>
  <c r="AF36" i="59"/>
  <c r="AK36" i="59" s="1"/>
  <c r="AP36" i="59" s="1"/>
  <c r="G89" i="50" s="1"/>
  <c r="AF37" i="59"/>
  <c r="AK37" i="59" s="1"/>
  <c r="AP37" i="59" s="1"/>
  <c r="G90" i="50" s="1"/>
  <c r="AF38" i="59"/>
  <c r="AK38" i="59" s="1"/>
  <c r="AP38" i="59" s="1"/>
  <c r="G91" i="50" s="1"/>
  <c r="AF39" i="59"/>
  <c r="AK39" i="59" s="1"/>
  <c r="AP39" i="59" s="1"/>
  <c r="G92" i="50" s="1"/>
  <c r="AF41" i="59"/>
  <c r="AK41" i="59" s="1"/>
  <c r="AP41" i="59" s="1"/>
  <c r="G93" i="50" s="1"/>
  <c r="AF42" i="59"/>
  <c r="AK42" i="59" s="1"/>
  <c r="AP42" i="59" s="1"/>
  <c r="G94" i="50" s="1"/>
  <c r="AF43" i="59"/>
  <c r="AK43" i="59" s="1"/>
  <c r="AP43" i="59" s="1"/>
  <c r="G95" i="50" s="1"/>
  <c r="AF44" i="59"/>
  <c r="AK44" i="59" s="1"/>
  <c r="AP44" i="59" s="1"/>
  <c r="G96" i="50" s="1"/>
  <c r="AF45" i="59"/>
  <c r="AK45" i="59" s="1"/>
  <c r="AP45" i="59" s="1"/>
  <c r="G97" i="50" s="1"/>
  <c r="AF46" i="59"/>
  <c r="AK46" i="59" s="1"/>
  <c r="AP46" i="59" s="1"/>
  <c r="G98" i="50" s="1"/>
  <c r="AF47" i="59"/>
  <c r="AK47" i="59" s="1"/>
  <c r="AP47" i="59" s="1"/>
  <c r="G99" i="50" s="1"/>
  <c r="AF48" i="59"/>
  <c r="AK48" i="59" s="1"/>
  <c r="AP48" i="59" s="1"/>
  <c r="G100" i="50" s="1"/>
  <c r="AF49" i="59"/>
  <c r="AK49" i="59" s="1"/>
  <c r="AP49" i="59" s="1"/>
  <c r="G101" i="50" s="1"/>
  <c r="AF51" i="59"/>
  <c r="AK51" i="59" s="1"/>
  <c r="AP51" i="59" s="1"/>
  <c r="G102" i="50" s="1"/>
  <c r="AF52" i="59"/>
  <c r="AK52" i="59" s="1"/>
  <c r="AP52" i="59" s="1"/>
  <c r="G103" i="50" s="1"/>
  <c r="AF53" i="59"/>
  <c r="AK53" i="59" s="1"/>
  <c r="AP53" i="59" s="1"/>
  <c r="G104" i="50" s="1"/>
  <c r="AF54" i="59"/>
  <c r="AK54" i="59" s="1"/>
  <c r="AP54" i="59" s="1"/>
  <c r="G105" i="50" s="1"/>
  <c r="AF55" i="59"/>
  <c r="AK55" i="59" s="1"/>
  <c r="AP55" i="59" s="1"/>
  <c r="G106" i="50" s="1"/>
  <c r="AF56" i="59"/>
  <c r="AK56" i="59" s="1"/>
  <c r="AP56" i="59" s="1"/>
  <c r="G107" i="50" s="1"/>
  <c r="AF57" i="59"/>
  <c r="AK57" i="59" s="1"/>
  <c r="AP57" i="59" s="1"/>
  <c r="G108" i="50" s="1"/>
  <c r="AF59" i="59"/>
  <c r="AK59" i="59" s="1"/>
  <c r="AP59" i="59" s="1"/>
  <c r="G109" i="50" s="1"/>
  <c r="AF60" i="59"/>
  <c r="AK60" i="59" s="1"/>
  <c r="AP60" i="59" s="1"/>
  <c r="G110" i="50" s="1"/>
  <c r="AF61" i="59"/>
  <c r="AK61" i="59" s="1"/>
  <c r="AP61" i="59" s="1"/>
  <c r="G111" i="50" s="1"/>
  <c r="AF62" i="59"/>
  <c r="AK62" i="59" s="1"/>
  <c r="AP62" i="59" s="1"/>
  <c r="G112" i="50" s="1"/>
  <c r="AF63" i="59"/>
  <c r="AK63" i="59" s="1"/>
  <c r="AP63" i="59" s="1"/>
  <c r="G113" i="50" s="1"/>
  <c r="AF64" i="59"/>
  <c r="AK64" i="59" s="1"/>
  <c r="AP64" i="59" s="1"/>
  <c r="G114" i="50" s="1"/>
  <c r="AF65" i="59"/>
  <c r="AK65" i="59" s="1"/>
  <c r="AP65" i="59" s="1"/>
  <c r="G115" i="50" s="1"/>
  <c r="AF67" i="59"/>
  <c r="AK67" i="59" s="1"/>
  <c r="AP67" i="59" s="1"/>
  <c r="G116" i="50" s="1"/>
  <c r="AF68" i="59"/>
  <c r="AK68" i="59" s="1"/>
  <c r="AP68" i="59" s="1"/>
  <c r="G117" i="50" s="1"/>
  <c r="AF69" i="59"/>
  <c r="AK69" i="59" s="1"/>
  <c r="AP69" i="59" s="1"/>
  <c r="G118" i="50" s="1"/>
  <c r="AF71" i="59"/>
  <c r="AK71" i="59" s="1"/>
  <c r="AP71" i="59" s="1"/>
  <c r="G119" i="50" s="1"/>
  <c r="AF72" i="59"/>
  <c r="AK72" i="59" s="1"/>
  <c r="AP72" i="59" s="1"/>
  <c r="G120" i="50" s="1"/>
  <c r="AF73" i="59"/>
  <c r="AK73" i="59" s="1"/>
  <c r="AP73" i="59" s="1"/>
  <c r="G121" i="50" s="1"/>
  <c r="AF74" i="59"/>
  <c r="AK74" i="59" s="1"/>
  <c r="AP74" i="59" s="1"/>
  <c r="G122" i="50" s="1"/>
  <c r="AF76" i="59"/>
  <c r="AK76" i="59" s="1"/>
  <c r="AP76" i="59" s="1"/>
  <c r="G123" i="50" s="1"/>
  <c r="AF77" i="59"/>
  <c r="AK77" i="59" s="1"/>
  <c r="AP77" i="59" s="1"/>
  <c r="G124" i="50" s="1"/>
  <c r="AF78" i="59"/>
  <c r="AK78" i="59" s="1"/>
  <c r="AP78" i="59" s="1"/>
  <c r="G125" i="50" s="1"/>
  <c r="AF79" i="59"/>
  <c r="AK79" i="59" s="1"/>
  <c r="AP79" i="59" s="1"/>
  <c r="G126" i="50" s="1"/>
  <c r="AF80" i="59"/>
  <c r="AK80" i="59" s="1"/>
  <c r="AP80" i="59" s="1"/>
  <c r="G127" i="50" s="1"/>
  <c r="AF81" i="59"/>
  <c r="AK81" i="59" s="1"/>
  <c r="AP81" i="59" s="1"/>
  <c r="G128" i="50" s="1"/>
  <c r="AF82" i="59"/>
  <c r="AK82" i="59" s="1"/>
  <c r="AP82" i="59" s="1"/>
  <c r="G129" i="50" s="1"/>
  <c r="AF83" i="59"/>
  <c r="AK83" i="59" s="1"/>
  <c r="AP83" i="59" s="1"/>
  <c r="G130" i="50" s="1"/>
  <c r="AF84" i="59"/>
  <c r="AK84" i="59" s="1"/>
  <c r="AP84" i="59" s="1"/>
  <c r="G131" i="50" s="1"/>
  <c r="AF85" i="59"/>
  <c r="AK85" i="59" s="1"/>
  <c r="AP85" i="59" s="1"/>
  <c r="G132" i="50" s="1"/>
  <c r="AF86" i="59"/>
  <c r="AK86" i="59" s="1"/>
  <c r="AP86" i="59" s="1"/>
  <c r="G133" i="50" s="1"/>
  <c r="AF87" i="59"/>
  <c r="AK87" i="59" s="1"/>
  <c r="AP87" i="59" s="1"/>
  <c r="G134" i="50" s="1"/>
  <c r="AF88" i="59"/>
  <c r="AK88" i="59" s="1"/>
  <c r="AP88" i="59" s="1"/>
  <c r="G135" i="50" s="1"/>
  <c r="AF89" i="59"/>
  <c r="AK89" i="59" s="1"/>
  <c r="AP89" i="59" s="1"/>
  <c r="G136" i="50" s="1"/>
  <c r="AF90" i="59"/>
  <c r="AK90" i="59" s="1"/>
  <c r="AP90" i="59" s="1"/>
  <c r="G137" i="50" s="1"/>
  <c r="AF91" i="59"/>
  <c r="AK91" i="59" s="1"/>
  <c r="AP91" i="59" s="1"/>
  <c r="G138" i="50" s="1"/>
  <c r="AF92" i="59"/>
  <c r="AK92" i="59" s="1"/>
  <c r="AP92" i="59" s="1"/>
  <c r="G139" i="50" s="1"/>
  <c r="AF93" i="59"/>
  <c r="AK93" i="59" s="1"/>
  <c r="AP93" i="59" s="1"/>
  <c r="G140" i="50" s="1"/>
  <c r="AF94" i="59"/>
  <c r="AK94" i="59" s="1"/>
  <c r="AP94" i="59" s="1"/>
  <c r="G141" i="50" s="1"/>
  <c r="AF95" i="59"/>
  <c r="AK95" i="59" s="1"/>
  <c r="AP95" i="59" s="1"/>
  <c r="G142" i="50" s="1"/>
  <c r="AF96" i="59"/>
  <c r="AK96" i="59" s="1"/>
  <c r="AP96" i="59" s="1"/>
  <c r="G143" i="50" s="1"/>
  <c r="AF6" i="59"/>
  <c r="AK6" i="59" s="1"/>
  <c r="AP6" i="59" s="1"/>
  <c r="V105" i="59" l="1"/>
  <c r="F150" i="50" s="1"/>
  <c r="V122" i="59"/>
  <c r="F165" i="50" s="1"/>
  <c r="V119" i="59"/>
  <c r="F162" i="50" s="1"/>
  <c r="V20" i="59"/>
  <c r="F73" i="50" s="1"/>
  <c r="V109" i="59"/>
  <c r="F153" i="50" s="1"/>
  <c r="V125" i="59"/>
  <c r="F168" i="50" s="1"/>
  <c r="V116" i="59"/>
  <c r="F160" i="50" s="1"/>
  <c r="V107" i="59"/>
  <c r="F152" i="50" s="1"/>
  <c r="V98" i="59"/>
  <c r="F144" i="50" s="1"/>
  <c r="V74" i="59"/>
  <c r="F122" i="50" s="1"/>
  <c r="V113" i="59"/>
  <c r="F157" i="50" s="1"/>
  <c r="V127" i="59"/>
  <c r="F170" i="50" s="1"/>
  <c r="V110" i="59"/>
  <c r="F154" i="50" s="1"/>
  <c r="V101" i="59"/>
  <c r="F146" i="50" s="1"/>
  <c r="V126" i="59"/>
  <c r="F169" i="50" s="1"/>
  <c r="V117" i="59"/>
  <c r="F161" i="50" s="1"/>
  <c r="V99" i="59"/>
  <c r="F145" i="50" s="1"/>
  <c r="V124" i="59"/>
  <c r="F167" i="50" s="1"/>
  <c r="V115" i="59"/>
  <c r="F159" i="50" s="1"/>
  <c r="V106" i="59"/>
  <c r="F151" i="50" s="1"/>
  <c r="V96" i="59"/>
  <c r="F143" i="50" s="1"/>
  <c r="V123" i="59"/>
  <c r="F166" i="50" s="1"/>
  <c r="V103" i="59"/>
  <c r="F148" i="50" s="1"/>
  <c r="V114" i="59"/>
  <c r="F158" i="50" s="1"/>
  <c r="V104" i="59"/>
  <c r="F149" i="50" s="1"/>
  <c r="V49" i="59"/>
  <c r="F101" i="50" s="1"/>
  <c r="V121" i="59"/>
  <c r="F164" i="50" s="1"/>
  <c r="V112" i="59"/>
  <c r="F156" i="50" s="1"/>
  <c r="V39" i="59"/>
  <c r="F92" i="50" s="1"/>
  <c r="V120" i="59"/>
  <c r="F163" i="50" s="1"/>
  <c r="V111" i="59"/>
  <c r="F155" i="50" s="1"/>
  <c r="V102" i="59"/>
  <c r="F147" i="50" s="1"/>
  <c r="V33" i="59"/>
  <c r="F86" i="50" s="1"/>
  <c r="AB8095" i="53"/>
  <c r="AB7086" i="53"/>
  <c r="S8096" i="53"/>
  <c r="S7086" i="53"/>
  <c r="E8095" i="53"/>
  <c r="E7085" i="53"/>
  <c r="BM64" i="53"/>
  <c r="BM63" i="53"/>
  <c r="BM54" i="53"/>
  <c r="BM53" i="53"/>
  <c r="BM44" i="53"/>
  <c r="BM43" i="53"/>
  <c r="BM34" i="53"/>
  <c r="BM33" i="53"/>
  <c r="BM24" i="53"/>
  <c r="BM23" i="53"/>
  <c r="BM14" i="53"/>
  <c r="BM13" i="53"/>
  <c r="BM4" i="53"/>
  <c r="BM3" i="53"/>
  <c r="BL64" i="53"/>
  <c r="BL63" i="53"/>
  <c r="BL54" i="53"/>
  <c r="BL44" i="53"/>
  <c r="BL43" i="53"/>
  <c r="BL34" i="53"/>
  <c r="BL24" i="53"/>
  <c r="BL23" i="53"/>
  <c r="BL14" i="53"/>
  <c r="BL13" i="53"/>
  <c r="BL4" i="53"/>
  <c r="BL3" i="53"/>
  <c r="BJ63" i="53"/>
  <c r="BI63" i="53"/>
  <c r="BH63" i="53"/>
  <c r="BJ53" i="53"/>
  <c r="BI53" i="53"/>
  <c r="BH53" i="53"/>
  <c r="BJ43" i="53"/>
  <c r="BI43" i="53"/>
  <c r="BH43" i="53"/>
  <c r="BJ33" i="53"/>
  <c r="BI33" i="53"/>
  <c r="BH33" i="53"/>
  <c r="BJ23" i="53"/>
  <c r="BI23" i="53"/>
  <c r="BH23" i="53"/>
  <c r="BH14" i="53"/>
  <c r="BH13" i="53"/>
  <c r="BJ13" i="53"/>
  <c r="BI13" i="53"/>
  <c r="BJ3" i="53"/>
  <c r="BI3" i="53"/>
  <c r="BH3" i="53"/>
  <c r="BF63" i="53"/>
  <c r="BE63" i="53"/>
  <c r="BD63" i="53"/>
  <c r="BC63" i="53"/>
  <c r="BB63" i="53"/>
  <c r="BA63" i="53"/>
  <c r="AZ63" i="53"/>
  <c r="BF53" i="53"/>
  <c r="BE53" i="53"/>
  <c r="BD53" i="53"/>
  <c r="BC53" i="53"/>
  <c r="BB53" i="53"/>
  <c r="BA53" i="53"/>
  <c r="AZ53" i="53"/>
  <c r="BF43" i="53"/>
  <c r="BE43" i="53"/>
  <c r="BD43" i="53"/>
  <c r="BC43" i="53"/>
  <c r="BB43" i="53"/>
  <c r="BA43" i="53"/>
  <c r="AZ43" i="53"/>
  <c r="BF33" i="53"/>
  <c r="BE33" i="53"/>
  <c r="BD33" i="53"/>
  <c r="BC33" i="53"/>
  <c r="BB33" i="53"/>
  <c r="BA33" i="53"/>
  <c r="AZ33" i="53"/>
  <c r="BF23" i="53"/>
  <c r="BE23" i="53"/>
  <c r="BD23" i="53"/>
  <c r="BC23" i="53"/>
  <c r="BB23" i="53"/>
  <c r="BA23" i="53"/>
  <c r="AZ23" i="53"/>
  <c r="BF13" i="53"/>
  <c r="BE13" i="53"/>
  <c r="BC13" i="53"/>
  <c r="BB13" i="53"/>
  <c r="BA13" i="53"/>
  <c r="AZ13" i="53"/>
  <c r="BF3" i="53"/>
  <c r="BE3" i="53"/>
  <c r="BD3" i="53"/>
  <c r="BC3" i="53"/>
  <c r="BB3" i="53"/>
  <c r="BA3" i="53"/>
  <c r="AZ3" i="53"/>
  <c r="BJ64" i="53"/>
  <c r="BJ54" i="53"/>
  <c r="BJ44" i="53"/>
  <c r="BJ34" i="53"/>
  <c r="BJ24" i="53"/>
  <c r="BJ14" i="53"/>
  <c r="BJ4" i="53"/>
  <c r="BI64" i="53"/>
  <c r="BI54" i="53"/>
  <c r="BI44" i="53"/>
  <c r="BI34" i="53"/>
  <c r="BI24" i="53"/>
  <c r="BI14" i="53"/>
  <c r="BI4" i="53"/>
  <c r="BH64" i="53"/>
  <c r="BH54" i="53"/>
  <c r="BH44" i="53"/>
  <c r="AB8096" i="53" l="1"/>
  <c r="AB7087" i="53"/>
  <c r="S8097" i="53"/>
  <c r="S7087" i="53"/>
  <c r="E8096" i="53"/>
  <c r="E7086" i="53"/>
  <c r="BL41" i="53"/>
  <c r="BM51" i="53"/>
  <c r="BL61" i="53"/>
  <c r="BI51" i="53"/>
  <c r="BI31" i="53"/>
  <c r="BK51" i="53"/>
  <c r="BK41" i="53"/>
  <c r="BI61" i="53"/>
  <c r="BK61" i="53"/>
  <c r="BJ61" i="53"/>
  <c r="BH51" i="53"/>
  <c r="BM61" i="53"/>
  <c r="BM41" i="53"/>
  <c r="BM31" i="53"/>
  <c r="BL51" i="53"/>
  <c r="BL31" i="53"/>
  <c r="BK31" i="53"/>
  <c r="BJ51" i="53"/>
  <c r="BJ41" i="53"/>
  <c r="BJ31" i="53"/>
  <c r="BI41" i="53"/>
  <c r="BH61" i="53"/>
  <c r="BH41" i="53"/>
  <c r="BH34" i="53"/>
  <c r="BH31" i="53" s="1"/>
  <c r="BH24" i="53"/>
  <c r="BH4" i="53"/>
  <c r="BF64" i="53"/>
  <c r="BF54" i="53"/>
  <c r="BF44" i="53"/>
  <c r="BF41" i="53" s="1"/>
  <c r="BF34" i="53"/>
  <c r="BF24" i="53"/>
  <c r="BF14" i="53"/>
  <c r="BF4" i="53"/>
  <c r="BE64" i="53"/>
  <c r="BE61" i="53" s="1"/>
  <c r="BE54" i="53"/>
  <c r="BE51" i="53" s="1"/>
  <c r="BE44" i="53"/>
  <c r="BE34" i="53"/>
  <c r="BE24" i="53"/>
  <c r="BE14" i="53"/>
  <c r="BE4" i="53"/>
  <c r="BD64" i="53"/>
  <c r="BD54" i="53"/>
  <c r="BD44" i="53"/>
  <c r="BD34" i="53"/>
  <c r="BD31" i="53" s="1"/>
  <c r="BD24" i="53"/>
  <c r="BD14" i="53"/>
  <c r="BD4" i="53"/>
  <c r="BC64" i="53"/>
  <c r="BC54" i="53"/>
  <c r="BC51" i="53" s="1"/>
  <c r="BC44" i="53"/>
  <c r="BC41" i="53" s="1"/>
  <c r="BC34" i="53"/>
  <c r="BC31" i="53" s="1"/>
  <c r="BC24" i="53"/>
  <c r="BC14" i="53"/>
  <c r="BC4" i="53"/>
  <c r="BB64" i="53"/>
  <c r="BB61" i="53" s="1"/>
  <c r="BB54" i="53"/>
  <c r="BB51" i="53" s="1"/>
  <c r="BB44" i="53"/>
  <c r="BB41" i="53" s="1"/>
  <c r="BB34" i="53"/>
  <c r="BB31" i="53" s="1"/>
  <c r="BB24" i="53"/>
  <c r="BB14" i="53"/>
  <c r="BB4" i="53"/>
  <c r="BA64" i="53"/>
  <c r="BA54" i="53"/>
  <c r="BA51" i="53" s="1"/>
  <c r="BA44" i="53"/>
  <c r="BA41" i="53" s="1"/>
  <c r="BA34" i="53"/>
  <c r="BA31" i="53" s="1"/>
  <c r="BA24" i="53"/>
  <c r="BA14" i="53"/>
  <c r="BA4" i="53"/>
  <c r="AZ64" i="53"/>
  <c r="AZ61" i="53" s="1"/>
  <c r="AZ54" i="53"/>
  <c r="AZ44" i="53"/>
  <c r="AZ41" i="53" s="1"/>
  <c r="AZ34" i="53"/>
  <c r="AZ24" i="53"/>
  <c r="AZ14" i="53"/>
  <c r="AZ4" i="53"/>
  <c r="AB8097" i="53" l="1"/>
  <c r="AB7088" i="53"/>
  <c r="S8098" i="53"/>
  <c r="S7088" i="53"/>
  <c r="E8097" i="53"/>
  <c r="E7087" i="53"/>
  <c r="BF61" i="53"/>
  <c r="BF51" i="53"/>
  <c r="BF31" i="53"/>
  <c r="BE41" i="53"/>
  <c r="BE31" i="53"/>
  <c r="BD61" i="53"/>
  <c r="BD51" i="53"/>
  <c r="BD41" i="53"/>
  <c r="BC61" i="53"/>
  <c r="BA61" i="53"/>
  <c r="AZ51" i="53"/>
  <c r="AZ31" i="53"/>
  <c r="A122" i="59"/>
  <c r="B165" i="50" s="1"/>
  <c r="A121" i="59"/>
  <c r="B164" i="50" s="1"/>
  <c r="A120" i="59"/>
  <c r="B163" i="50" s="1"/>
  <c r="A119" i="59"/>
  <c r="B162" i="50" s="1"/>
  <c r="A116" i="59"/>
  <c r="B160" i="50" s="1"/>
  <c r="A115" i="59"/>
  <c r="B159" i="50" s="1"/>
  <c r="A114" i="59"/>
  <c r="B158" i="50" s="1"/>
  <c r="A113" i="59"/>
  <c r="B157" i="50" s="1"/>
  <c r="A112" i="59"/>
  <c r="B156" i="50" s="1"/>
  <c r="A111" i="59"/>
  <c r="B155" i="50" s="1"/>
  <c r="A110" i="59"/>
  <c r="B154" i="50" s="1"/>
  <c r="A109" i="59"/>
  <c r="B153" i="50" s="1"/>
  <c r="A107" i="59"/>
  <c r="B152" i="50" s="1"/>
  <c r="A106" i="59"/>
  <c r="B151" i="50" s="1"/>
  <c r="A105" i="59"/>
  <c r="B150" i="50" s="1"/>
  <c r="A104" i="59"/>
  <c r="B149" i="50" s="1"/>
  <c r="A103" i="59"/>
  <c r="B148" i="50" s="1"/>
  <c r="A102" i="59"/>
  <c r="B147" i="50" s="1"/>
  <c r="A101" i="59"/>
  <c r="B146" i="50" s="1"/>
  <c r="A127" i="59"/>
  <c r="B170" i="50" s="1"/>
  <c r="A126" i="59"/>
  <c r="B169" i="50" s="1"/>
  <c r="A125" i="59"/>
  <c r="B168" i="50" s="1"/>
  <c r="A124" i="59"/>
  <c r="B167" i="50" s="1"/>
  <c r="A123" i="59"/>
  <c r="B166" i="50" s="1"/>
  <c r="A117" i="59"/>
  <c r="B161" i="50" s="1"/>
  <c r="A99" i="59"/>
  <c r="B145" i="50" s="1"/>
  <c r="A98" i="59"/>
  <c r="B144" i="50" s="1"/>
  <c r="A96" i="59"/>
  <c r="B143" i="50" s="1"/>
  <c r="A91" i="59"/>
  <c r="B138" i="50" s="1"/>
  <c r="AB8098" i="53" l="1"/>
  <c r="AB7089" i="53"/>
  <c r="S8099" i="53"/>
  <c r="S7089" i="53"/>
  <c r="E8098" i="53"/>
  <c r="E7088" i="53"/>
  <c r="A74" i="59"/>
  <c r="B122" i="50" s="1"/>
  <c r="A49" i="59"/>
  <c r="B101" i="50" s="1"/>
  <c r="A39" i="59"/>
  <c r="B92" i="50" s="1"/>
  <c r="A33" i="59"/>
  <c r="B86" i="50" s="1"/>
  <c r="A23" i="59"/>
  <c r="B76" i="50" s="1"/>
  <c r="A22" i="59"/>
  <c r="B75" i="50" s="1"/>
  <c r="A21" i="59"/>
  <c r="B74" i="50" s="1"/>
  <c r="A20" i="59"/>
  <c r="B73" i="50" s="1"/>
  <c r="A18" i="59"/>
  <c r="B71" i="50" s="1"/>
  <c r="A8" i="59"/>
  <c r="B62" i="50" s="1"/>
  <c r="AB8099" i="53" l="1"/>
  <c r="AB7090" i="53"/>
  <c r="S8100" i="53"/>
  <c r="S7090" i="53"/>
  <c r="E8099" i="53"/>
  <c r="E7089" i="53"/>
  <c r="AB8100" i="53" l="1"/>
  <c r="AB7091" i="53"/>
  <c r="S8101" i="53"/>
  <c r="S7091" i="53"/>
  <c r="E8100" i="53"/>
  <c r="E7090" i="53"/>
  <c r="C491" i="50"/>
  <c r="C490" i="50"/>
  <c r="C487" i="50"/>
  <c r="C485" i="50"/>
  <c r="C484" i="50"/>
  <c r="C483" i="50"/>
  <c r="C481" i="50"/>
  <c r="C482" i="50"/>
  <c r="C480" i="50"/>
  <c r="D477" i="50"/>
  <c r="D478" i="50"/>
  <c r="D479" i="50"/>
  <c r="D480" i="50"/>
  <c r="D481" i="50"/>
  <c r="D482" i="50"/>
  <c r="D483" i="50"/>
  <c r="D484" i="50"/>
  <c r="D485" i="50"/>
  <c r="D486" i="50"/>
  <c r="D487" i="50"/>
  <c r="D488" i="50"/>
  <c r="D489" i="50"/>
  <c r="D490" i="50"/>
  <c r="D491" i="50"/>
  <c r="D492" i="50"/>
  <c r="D493" i="50"/>
  <c r="D494" i="50"/>
  <c r="D495" i="50"/>
  <c r="D496" i="50"/>
  <c r="D497" i="50"/>
  <c r="D498" i="50"/>
  <c r="D499" i="50"/>
  <c r="D500" i="50"/>
  <c r="D501" i="50"/>
  <c r="D476" i="50"/>
  <c r="C477" i="50"/>
  <c r="C478" i="50"/>
  <c r="C479" i="50"/>
  <c r="C486" i="50"/>
  <c r="C488" i="50"/>
  <c r="C489" i="50"/>
  <c r="C492" i="50"/>
  <c r="C493" i="50"/>
  <c r="C494" i="50"/>
  <c r="C495" i="50"/>
  <c r="C496" i="50"/>
  <c r="C497" i="50"/>
  <c r="C498" i="50"/>
  <c r="C499" i="50"/>
  <c r="C500" i="50"/>
  <c r="C501" i="50"/>
  <c r="A477" i="50"/>
  <c r="A478" i="50"/>
  <c r="A479" i="50"/>
  <c r="A480" i="50"/>
  <c r="A481" i="50"/>
  <c r="A482" i="50"/>
  <c r="A483" i="50"/>
  <c r="A484" i="50"/>
  <c r="A485" i="50"/>
  <c r="A486" i="50"/>
  <c r="A487" i="50"/>
  <c r="A488" i="50"/>
  <c r="A489" i="50"/>
  <c r="A490" i="50"/>
  <c r="A491" i="50"/>
  <c r="A492" i="50"/>
  <c r="A493" i="50"/>
  <c r="A494" i="50"/>
  <c r="A495" i="50"/>
  <c r="A496" i="50"/>
  <c r="A497" i="50"/>
  <c r="A498" i="50"/>
  <c r="A499" i="50"/>
  <c r="A500" i="50"/>
  <c r="A501" i="50"/>
  <c r="C469" i="50"/>
  <c r="C468" i="50"/>
  <c r="C464" i="50"/>
  <c r="C465" i="50"/>
  <c r="C463" i="50"/>
  <c r="C452" i="50"/>
  <c r="C451" i="50"/>
  <c r="C448" i="50"/>
  <c r="C444" i="50"/>
  <c r="C442" i="50"/>
  <c r="C443" i="50"/>
  <c r="C441" i="50"/>
  <c r="D434" i="50"/>
  <c r="D432" i="50"/>
  <c r="D427" i="50"/>
  <c r="D424" i="50"/>
  <c r="D401" i="50"/>
  <c r="D380" i="50"/>
  <c r="D197" i="50"/>
  <c r="D57" i="50"/>
  <c r="D47" i="50"/>
  <c r="D22" i="50"/>
  <c r="D3" i="50"/>
  <c r="D4" i="50"/>
  <c r="D5" i="50"/>
  <c r="D6" i="50"/>
  <c r="D7" i="50"/>
  <c r="D8" i="50"/>
  <c r="D9" i="50"/>
  <c r="D10" i="50"/>
  <c r="D11" i="50"/>
  <c r="D12" i="50"/>
  <c r="D13" i="50"/>
  <c r="D14" i="50"/>
  <c r="D15" i="50"/>
  <c r="D16" i="50"/>
  <c r="D17" i="50"/>
  <c r="D18" i="50"/>
  <c r="D19" i="50"/>
  <c r="D20" i="50"/>
  <c r="D21" i="50"/>
  <c r="D23" i="50"/>
  <c r="D24" i="50"/>
  <c r="D25" i="50"/>
  <c r="D26" i="50"/>
  <c r="D27" i="50"/>
  <c r="D28" i="50"/>
  <c r="D29" i="50"/>
  <c r="D30" i="50"/>
  <c r="D31" i="50"/>
  <c r="D32" i="50"/>
  <c r="D33" i="50"/>
  <c r="D34" i="50"/>
  <c r="D35" i="50"/>
  <c r="D36" i="50"/>
  <c r="D37" i="50"/>
  <c r="D38" i="50"/>
  <c r="D39" i="50"/>
  <c r="D40" i="50"/>
  <c r="D41" i="50"/>
  <c r="D42" i="50"/>
  <c r="D43" i="50"/>
  <c r="D44" i="50"/>
  <c r="D45" i="50"/>
  <c r="D46" i="50"/>
  <c r="D48" i="50"/>
  <c r="D49" i="50"/>
  <c r="D50" i="50"/>
  <c r="D51" i="50"/>
  <c r="D52" i="50"/>
  <c r="D53" i="50"/>
  <c r="D54" i="50"/>
  <c r="D55" i="50"/>
  <c r="D56" i="50"/>
  <c r="D58" i="50"/>
  <c r="D59" i="50"/>
  <c r="D60" i="50"/>
  <c r="D61" i="50"/>
  <c r="D2" i="50"/>
  <c r="D438" i="50"/>
  <c r="D439" i="50"/>
  <c r="D440" i="50"/>
  <c r="D441" i="50"/>
  <c r="D442" i="50"/>
  <c r="D443" i="50"/>
  <c r="D444" i="50"/>
  <c r="D445" i="50"/>
  <c r="D446" i="50"/>
  <c r="D447" i="50"/>
  <c r="D448" i="50"/>
  <c r="D449" i="50"/>
  <c r="D450" i="50"/>
  <c r="D451" i="50"/>
  <c r="D452" i="50"/>
  <c r="D453" i="50"/>
  <c r="D454" i="50"/>
  <c r="D455" i="50"/>
  <c r="D456" i="50"/>
  <c r="D457" i="50"/>
  <c r="D458" i="50"/>
  <c r="D459" i="50"/>
  <c r="D460" i="50"/>
  <c r="D461" i="50"/>
  <c r="D462" i="50"/>
  <c r="D463" i="50"/>
  <c r="D464" i="50"/>
  <c r="D465" i="50"/>
  <c r="D466" i="50"/>
  <c r="D467" i="50"/>
  <c r="D468" i="50"/>
  <c r="D469" i="50"/>
  <c r="D470" i="50"/>
  <c r="D471" i="50"/>
  <c r="D472" i="50"/>
  <c r="D473" i="50"/>
  <c r="D474" i="50"/>
  <c r="D475" i="50"/>
  <c r="D437" i="50"/>
  <c r="C438" i="50"/>
  <c r="C439" i="50"/>
  <c r="C440" i="50"/>
  <c r="C445" i="50"/>
  <c r="C446" i="50"/>
  <c r="C447" i="50"/>
  <c r="C449" i="50"/>
  <c r="C450" i="50"/>
  <c r="C453" i="50"/>
  <c r="C454" i="50"/>
  <c r="C455" i="50"/>
  <c r="C456" i="50"/>
  <c r="C457" i="50"/>
  <c r="C458" i="50"/>
  <c r="C459" i="50"/>
  <c r="C460" i="50"/>
  <c r="C461" i="50"/>
  <c r="C462" i="50"/>
  <c r="C466" i="50"/>
  <c r="C467" i="50"/>
  <c r="C470" i="50"/>
  <c r="C471" i="50"/>
  <c r="C472" i="50"/>
  <c r="C473" i="50"/>
  <c r="C474" i="50"/>
  <c r="C475" i="50"/>
  <c r="A472" i="50"/>
  <c r="A473" i="50"/>
  <c r="A474" i="50"/>
  <c r="A475" i="50"/>
  <c r="A464" i="50"/>
  <c r="A465" i="50"/>
  <c r="A466" i="50"/>
  <c r="A467" i="50"/>
  <c r="A468" i="50"/>
  <c r="A469" i="50"/>
  <c r="A470" i="50"/>
  <c r="A471" i="50"/>
  <c r="A438" i="50"/>
  <c r="A439" i="50"/>
  <c r="A440" i="50"/>
  <c r="A441" i="50"/>
  <c r="A442" i="50"/>
  <c r="A443" i="50"/>
  <c r="A444" i="50"/>
  <c r="A445" i="50"/>
  <c r="A446" i="50"/>
  <c r="A447" i="50"/>
  <c r="A448" i="50"/>
  <c r="A449" i="50"/>
  <c r="A450" i="50"/>
  <c r="A451" i="50"/>
  <c r="A452" i="50"/>
  <c r="A453" i="50"/>
  <c r="A454" i="50"/>
  <c r="A455" i="50"/>
  <c r="A456" i="50"/>
  <c r="A457" i="50"/>
  <c r="A458" i="50"/>
  <c r="A459" i="50"/>
  <c r="A460" i="50"/>
  <c r="A461" i="50"/>
  <c r="A462" i="50"/>
  <c r="A463" i="50"/>
  <c r="C429" i="50"/>
  <c r="C430" i="50"/>
  <c r="C431" i="50"/>
  <c r="C428" i="50"/>
  <c r="C426" i="50"/>
  <c r="C425" i="50"/>
  <c r="C423" i="50"/>
  <c r="C422" i="50"/>
  <c r="C420" i="50"/>
  <c r="C419" i="50"/>
  <c r="C416" i="50"/>
  <c r="C415" i="50"/>
  <c r="C413" i="50"/>
  <c r="C412" i="50"/>
  <c r="C411" i="50"/>
  <c r="C410" i="50"/>
  <c r="C409" i="50"/>
  <c r="C408" i="50"/>
  <c r="C407" i="50"/>
  <c r="C406" i="50"/>
  <c r="C405" i="50"/>
  <c r="C402" i="50"/>
  <c r="C399" i="50"/>
  <c r="C400" i="50"/>
  <c r="C398" i="50"/>
  <c r="C396" i="50"/>
  <c r="C397" i="50"/>
  <c r="C395" i="50"/>
  <c r="C394" i="50"/>
  <c r="C392" i="50"/>
  <c r="C393" i="50"/>
  <c r="C391" i="50"/>
  <c r="C389" i="50"/>
  <c r="C390" i="50"/>
  <c r="C388" i="50"/>
  <c r="C386" i="50"/>
  <c r="C387" i="50"/>
  <c r="C385" i="50"/>
  <c r="C384" i="50"/>
  <c r="C382" i="50"/>
  <c r="C383" i="50"/>
  <c r="C381" i="50"/>
  <c r="C380" i="50"/>
  <c r="C378" i="50"/>
  <c r="C379" i="50"/>
  <c r="C377" i="50"/>
  <c r="C374" i="50"/>
  <c r="C375" i="50"/>
  <c r="C373" i="50"/>
  <c r="C371" i="50"/>
  <c r="C372" i="50"/>
  <c r="C370" i="50"/>
  <c r="C368" i="50"/>
  <c r="C369" i="50"/>
  <c r="C367" i="50"/>
  <c r="C365" i="50"/>
  <c r="C366" i="50"/>
  <c r="C364" i="50"/>
  <c r="C363" i="50"/>
  <c r="C376" i="50"/>
  <c r="C401" i="50"/>
  <c r="C403" i="50"/>
  <c r="C404" i="50"/>
  <c r="C414" i="50"/>
  <c r="C417" i="50"/>
  <c r="C418" i="50"/>
  <c r="C421" i="50"/>
  <c r="C424" i="50"/>
  <c r="C427" i="50"/>
  <c r="C432" i="50"/>
  <c r="C433" i="50"/>
  <c r="C434" i="50"/>
  <c r="C435" i="50"/>
  <c r="C436" i="50"/>
  <c r="C362" i="50"/>
  <c r="D360" i="50"/>
  <c r="D361" i="50"/>
  <c r="D362" i="50"/>
  <c r="D363" i="50"/>
  <c r="D364" i="50"/>
  <c r="D365" i="50"/>
  <c r="D366" i="50"/>
  <c r="D367" i="50"/>
  <c r="D368" i="50"/>
  <c r="D369" i="50"/>
  <c r="D370" i="50"/>
  <c r="D371" i="50"/>
  <c r="D372" i="50"/>
  <c r="D373" i="50"/>
  <c r="D374" i="50"/>
  <c r="D375" i="50"/>
  <c r="D376" i="50"/>
  <c r="D377" i="50"/>
  <c r="D378" i="50"/>
  <c r="D379" i="50"/>
  <c r="D381" i="50"/>
  <c r="D382" i="50"/>
  <c r="D383" i="50"/>
  <c r="D384" i="50"/>
  <c r="D385" i="50"/>
  <c r="D386" i="50"/>
  <c r="D387" i="50"/>
  <c r="D388" i="50"/>
  <c r="D389" i="50"/>
  <c r="D390" i="50"/>
  <c r="D391" i="50"/>
  <c r="D392" i="50"/>
  <c r="D393" i="50"/>
  <c r="D394" i="50"/>
  <c r="D395" i="50"/>
  <c r="D396" i="50"/>
  <c r="D397" i="50"/>
  <c r="D398" i="50"/>
  <c r="D399" i="50"/>
  <c r="D400" i="50"/>
  <c r="D402" i="50"/>
  <c r="D403" i="50"/>
  <c r="D404" i="50"/>
  <c r="D405" i="50"/>
  <c r="D406" i="50"/>
  <c r="D407" i="50"/>
  <c r="D408" i="50"/>
  <c r="D409" i="50"/>
  <c r="D410" i="50"/>
  <c r="D411" i="50"/>
  <c r="D412" i="50"/>
  <c r="D413" i="50"/>
  <c r="D414" i="50"/>
  <c r="D415" i="50"/>
  <c r="D416" i="50"/>
  <c r="D417" i="50"/>
  <c r="D418" i="50"/>
  <c r="D419" i="50"/>
  <c r="D420" i="50"/>
  <c r="D421" i="50"/>
  <c r="D422" i="50"/>
  <c r="D423" i="50"/>
  <c r="D425" i="50"/>
  <c r="D426" i="50"/>
  <c r="D428" i="50"/>
  <c r="D429" i="50"/>
  <c r="D430" i="50"/>
  <c r="D431" i="50"/>
  <c r="D433" i="50"/>
  <c r="D435" i="50"/>
  <c r="D436" i="50"/>
  <c r="D359" i="50"/>
  <c r="A436" i="50"/>
  <c r="A431" i="50"/>
  <c r="A432" i="50"/>
  <c r="A433" i="50"/>
  <c r="A434" i="50"/>
  <c r="A435" i="50"/>
  <c r="A411" i="50"/>
  <c r="A412" i="50"/>
  <c r="A413" i="50"/>
  <c r="A414" i="50"/>
  <c r="A415" i="50"/>
  <c r="A416" i="50"/>
  <c r="A417" i="50"/>
  <c r="A418" i="50"/>
  <c r="A419" i="50"/>
  <c r="A420" i="50"/>
  <c r="A421" i="50"/>
  <c r="A422" i="50"/>
  <c r="A423" i="50"/>
  <c r="A424" i="50"/>
  <c r="A425" i="50"/>
  <c r="A426" i="50"/>
  <c r="A427" i="50"/>
  <c r="A428" i="50"/>
  <c r="A429" i="50"/>
  <c r="A430" i="50"/>
  <c r="A393" i="50"/>
  <c r="A394" i="50"/>
  <c r="A395" i="50"/>
  <c r="A396" i="50"/>
  <c r="A397" i="50"/>
  <c r="A398" i="50"/>
  <c r="A399" i="50"/>
  <c r="A400" i="50"/>
  <c r="A401" i="50"/>
  <c r="A402" i="50"/>
  <c r="A403" i="50"/>
  <c r="A404" i="50"/>
  <c r="A405" i="50"/>
  <c r="A406" i="50"/>
  <c r="A407" i="50"/>
  <c r="A408" i="50"/>
  <c r="A409" i="50"/>
  <c r="A410" i="50"/>
  <c r="A362" i="50"/>
  <c r="A363" i="50"/>
  <c r="A364" i="50"/>
  <c r="A365" i="50"/>
  <c r="A366" i="50"/>
  <c r="A367" i="50"/>
  <c r="A368" i="50"/>
  <c r="A369" i="50"/>
  <c r="A370" i="50"/>
  <c r="A371" i="50"/>
  <c r="A372" i="50"/>
  <c r="A373" i="50"/>
  <c r="A374" i="50"/>
  <c r="A375" i="50"/>
  <c r="A376" i="50"/>
  <c r="A377" i="50"/>
  <c r="A378" i="50"/>
  <c r="A379" i="50"/>
  <c r="A380" i="50"/>
  <c r="A381" i="50"/>
  <c r="A382" i="50"/>
  <c r="A383" i="50"/>
  <c r="A384" i="50"/>
  <c r="A385" i="50"/>
  <c r="A386" i="50"/>
  <c r="A387" i="50"/>
  <c r="A388" i="50"/>
  <c r="A389" i="50"/>
  <c r="A390" i="50"/>
  <c r="A391" i="50"/>
  <c r="A392" i="50"/>
  <c r="AB8101" i="53" l="1"/>
  <c r="AB7092" i="53"/>
  <c r="S8102" i="53"/>
  <c r="S7092" i="53"/>
  <c r="E8101" i="53"/>
  <c r="E7091" i="53"/>
  <c r="C249" i="50"/>
  <c r="C247" i="50"/>
  <c r="C243" i="50"/>
  <c r="C244" i="50"/>
  <c r="C245" i="50"/>
  <c r="C242" i="50"/>
  <c r="C233" i="50"/>
  <c r="C234" i="50"/>
  <c r="C235" i="50"/>
  <c r="C236" i="50"/>
  <c r="C237" i="50"/>
  <c r="C238" i="50"/>
  <c r="C239" i="50"/>
  <c r="C240" i="50"/>
  <c r="C241" i="50"/>
  <c r="C232" i="50"/>
  <c r="C228" i="50"/>
  <c r="C229" i="50"/>
  <c r="C227" i="50"/>
  <c r="C226" i="50"/>
  <c r="C224" i="50"/>
  <c r="C221" i="50"/>
  <c r="C222" i="50"/>
  <c r="C220" i="50"/>
  <c r="C218" i="50"/>
  <c r="C219" i="50"/>
  <c r="C217" i="50"/>
  <c r="C213" i="50"/>
  <c r="C214" i="50"/>
  <c r="C215" i="50"/>
  <c r="C212" i="50"/>
  <c r="C209" i="50"/>
  <c r="C210" i="50"/>
  <c r="C211" i="50"/>
  <c r="C208" i="50"/>
  <c r="C205" i="50"/>
  <c r="C206" i="50"/>
  <c r="C207" i="50"/>
  <c r="C204" i="50"/>
  <c r="C203" i="50"/>
  <c r="C202" i="50"/>
  <c r="C199" i="50"/>
  <c r="C200" i="50"/>
  <c r="C201" i="50"/>
  <c r="C198" i="50"/>
  <c r="C195" i="50"/>
  <c r="C196" i="50"/>
  <c r="C194" i="50"/>
  <c r="C190" i="50"/>
  <c r="C191" i="50"/>
  <c r="C192" i="50"/>
  <c r="C189" i="50"/>
  <c r="C186" i="50"/>
  <c r="C187" i="50"/>
  <c r="C188" i="50"/>
  <c r="C185" i="50"/>
  <c r="C182" i="50"/>
  <c r="C183" i="50"/>
  <c r="C184" i="50"/>
  <c r="C181" i="50"/>
  <c r="C178" i="50"/>
  <c r="C179" i="50"/>
  <c r="C180" i="50"/>
  <c r="C177" i="50"/>
  <c r="D208" i="50"/>
  <c r="D209" i="50"/>
  <c r="D210" i="50"/>
  <c r="D211" i="50"/>
  <c r="D212" i="50"/>
  <c r="D213" i="50"/>
  <c r="D214" i="50"/>
  <c r="D215" i="50"/>
  <c r="D216" i="50"/>
  <c r="D217" i="50"/>
  <c r="D218" i="50"/>
  <c r="D219" i="50"/>
  <c r="D220" i="50"/>
  <c r="D221" i="50"/>
  <c r="D222" i="50"/>
  <c r="D223" i="50"/>
  <c r="D224" i="50"/>
  <c r="D225" i="50"/>
  <c r="D226" i="50"/>
  <c r="D227" i="50"/>
  <c r="D228" i="50"/>
  <c r="D229" i="50"/>
  <c r="D230" i="50"/>
  <c r="D231" i="50"/>
  <c r="D232" i="50"/>
  <c r="D233" i="50"/>
  <c r="D234" i="50"/>
  <c r="D235" i="50"/>
  <c r="D236" i="50"/>
  <c r="D237" i="50"/>
  <c r="D238" i="50"/>
  <c r="D239" i="50"/>
  <c r="D240" i="50"/>
  <c r="D241" i="50"/>
  <c r="D242" i="50"/>
  <c r="D243" i="50"/>
  <c r="D244" i="50"/>
  <c r="D245" i="50"/>
  <c r="D246" i="50"/>
  <c r="D247" i="50"/>
  <c r="D248" i="50"/>
  <c r="D249" i="50"/>
  <c r="D172" i="50"/>
  <c r="D173" i="50"/>
  <c r="D174" i="50"/>
  <c r="D175" i="50"/>
  <c r="D176" i="50"/>
  <c r="D177" i="50"/>
  <c r="D178" i="50"/>
  <c r="D179" i="50"/>
  <c r="D180" i="50"/>
  <c r="D181" i="50"/>
  <c r="D182" i="50"/>
  <c r="D183" i="50"/>
  <c r="D184" i="50"/>
  <c r="D185" i="50"/>
  <c r="D186" i="50"/>
  <c r="D187" i="50"/>
  <c r="D188" i="50"/>
  <c r="D189" i="50"/>
  <c r="D190" i="50"/>
  <c r="D191" i="50"/>
  <c r="D192" i="50"/>
  <c r="D193" i="50"/>
  <c r="D194" i="50"/>
  <c r="D195" i="50"/>
  <c r="D196" i="50"/>
  <c r="D198" i="50"/>
  <c r="D199" i="50"/>
  <c r="D200" i="50"/>
  <c r="D201" i="50"/>
  <c r="D202" i="50"/>
  <c r="D203" i="50"/>
  <c r="D204" i="50"/>
  <c r="D205" i="50"/>
  <c r="D206" i="50"/>
  <c r="D207" i="50"/>
  <c r="D171" i="50"/>
  <c r="C176" i="50"/>
  <c r="C193" i="50"/>
  <c r="C197" i="50"/>
  <c r="C216" i="50"/>
  <c r="C223" i="50"/>
  <c r="C225" i="50"/>
  <c r="C230" i="50"/>
  <c r="C231" i="50"/>
  <c r="C246" i="50"/>
  <c r="C248" i="50"/>
  <c r="A240" i="50"/>
  <c r="A241" i="50"/>
  <c r="A242" i="50"/>
  <c r="A243" i="50"/>
  <c r="A244" i="50"/>
  <c r="A245" i="50"/>
  <c r="A246" i="50"/>
  <c r="A247" i="50"/>
  <c r="A248" i="50"/>
  <c r="A249" i="50"/>
  <c r="A235" i="50"/>
  <c r="A236" i="50"/>
  <c r="A237" i="50"/>
  <c r="A238" i="50"/>
  <c r="A239" i="50"/>
  <c r="A223" i="50"/>
  <c r="A224" i="50"/>
  <c r="A225" i="50"/>
  <c r="A226" i="50"/>
  <c r="A227" i="50"/>
  <c r="A228" i="50"/>
  <c r="A229" i="50"/>
  <c r="A230" i="50"/>
  <c r="A231" i="50"/>
  <c r="A232" i="50"/>
  <c r="A233" i="50"/>
  <c r="A234" i="50"/>
  <c r="A212" i="50"/>
  <c r="A213" i="50"/>
  <c r="A214" i="50"/>
  <c r="A215" i="50"/>
  <c r="A216" i="50"/>
  <c r="A217" i="50"/>
  <c r="A218" i="50"/>
  <c r="A219" i="50"/>
  <c r="A220" i="50"/>
  <c r="A221" i="50"/>
  <c r="A222" i="50"/>
  <c r="A176" i="50"/>
  <c r="A177" i="50"/>
  <c r="A178" i="50"/>
  <c r="A179" i="50"/>
  <c r="A180" i="50"/>
  <c r="A181" i="50"/>
  <c r="A182" i="50"/>
  <c r="A183" i="50"/>
  <c r="A184" i="50"/>
  <c r="A185" i="50"/>
  <c r="A186" i="50"/>
  <c r="A187" i="50"/>
  <c r="A188" i="50"/>
  <c r="A189" i="50"/>
  <c r="A190" i="50"/>
  <c r="A191" i="50"/>
  <c r="A192" i="50"/>
  <c r="A193" i="50"/>
  <c r="A194" i="50"/>
  <c r="A195" i="50"/>
  <c r="A196" i="50"/>
  <c r="A197" i="50"/>
  <c r="A198" i="50"/>
  <c r="A199" i="50"/>
  <c r="A200" i="50"/>
  <c r="A201" i="50"/>
  <c r="A202" i="50"/>
  <c r="A203" i="50"/>
  <c r="A204" i="50"/>
  <c r="A205" i="50"/>
  <c r="A206" i="50"/>
  <c r="A207" i="50"/>
  <c r="A208" i="50"/>
  <c r="A209" i="50"/>
  <c r="A210" i="50"/>
  <c r="A211" i="50"/>
  <c r="C61" i="50"/>
  <c r="C60" i="50"/>
  <c r="C57" i="50"/>
  <c r="C55" i="50"/>
  <c r="C53" i="50"/>
  <c r="C50" i="50"/>
  <c r="C51" i="50"/>
  <c r="C52" i="50"/>
  <c r="C49" i="50"/>
  <c r="C47" i="50"/>
  <c r="C45" i="50"/>
  <c r="C44" i="50"/>
  <c r="C43" i="50"/>
  <c r="C41" i="50"/>
  <c r="C40" i="50"/>
  <c r="C39" i="50"/>
  <c r="C38" i="50"/>
  <c r="C37" i="50"/>
  <c r="C35" i="50"/>
  <c r="C36" i="50"/>
  <c r="C34" i="50"/>
  <c r="C32" i="50"/>
  <c r="C33" i="50"/>
  <c r="C31" i="50"/>
  <c r="C29" i="50"/>
  <c r="C30" i="50"/>
  <c r="C28" i="50"/>
  <c r="C27" i="50"/>
  <c r="C26" i="50"/>
  <c r="C24" i="50"/>
  <c r="C25" i="50"/>
  <c r="C23" i="50"/>
  <c r="C22" i="50"/>
  <c r="C21" i="50"/>
  <c r="C20" i="50"/>
  <c r="AB8102" i="53" l="1"/>
  <c r="AB7093" i="53"/>
  <c r="S8103" i="53"/>
  <c r="S7093" i="53"/>
  <c r="E8102" i="53"/>
  <c r="E7092" i="53"/>
  <c r="C17" i="50"/>
  <c r="C18" i="50"/>
  <c r="C16" i="50"/>
  <c r="C14" i="50"/>
  <c r="C15" i="50"/>
  <c r="C13" i="50"/>
  <c r="C11" i="50"/>
  <c r="C12" i="50"/>
  <c r="C10" i="50"/>
  <c r="C8" i="50"/>
  <c r="C9" i="50"/>
  <c r="C7" i="50"/>
  <c r="C6" i="50"/>
  <c r="C19" i="50"/>
  <c r="C42" i="50"/>
  <c r="C46" i="50"/>
  <c r="C48" i="50"/>
  <c r="C54" i="50"/>
  <c r="C56" i="50"/>
  <c r="C58" i="50"/>
  <c r="C59" i="50"/>
  <c r="A60" i="50"/>
  <c r="A61" i="50"/>
  <c r="A33" i="50"/>
  <c r="A34" i="50"/>
  <c r="A35" i="50"/>
  <c r="A36" i="50"/>
  <c r="A37" i="50"/>
  <c r="A38" i="50"/>
  <c r="A39" i="50"/>
  <c r="A40" i="50"/>
  <c r="A41" i="50"/>
  <c r="A42" i="50"/>
  <c r="A43" i="50"/>
  <c r="A44" i="50"/>
  <c r="A45" i="50"/>
  <c r="A46" i="50"/>
  <c r="A47" i="50"/>
  <c r="A48" i="50"/>
  <c r="A49" i="50"/>
  <c r="A50" i="50"/>
  <c r="A51" i="50"/>
  <c r="A52" i="50"/>
  <c r="A53" i="50"/>
  <c r="A54" i="50"/>
  <c r="A55" i="50"/>
  <c r="A56" i="50"/>
  <c r="A57" i="50"/>
  <c r="A58" i="50"/>
  <c r="A59" i="50"/>
  <c r="A3" i="50"/>
  <c r="A4" i="50"/>
  <c r="A5" i="50"/>
  <c r="A6" i="50"/>
  <c r="A7" i="50"/>
  <c r="A8" i="50"/>
  <c r="A9" i="50"/>
  <c r="A10" i="50"/>
  <c r="A11" i="50"/>
  <c r="A12" i="50"/>
  <c r="A13" i="50"/>
  <c r="A14" i="50"/>
  <c r="A15" i="50"/>
  <c r="A16" i="50"/>
  <c r="A17" i="50"/>
  <c r="A18" i="50"/>
  <c r="A19" i="50"/>
  <c r="A20" i="50"/>
  <c r="A21" i="50"/>
  <c r="A22" i="50"/>
  <c r="A23" i="50"/>
  <c r="A24" i="50"/>
  <c r="A25" i="50"/>
  <c r="A26" i="50"/>
  <c r="A27" i="50"/>
  <c r="A28" i="50"/>
  <c r="A29" i="50"/>
  <c r="A30" i="50"/>
  <c r="A31" i="50"/>
  <c r="A32" i="50"/>
  <c r="AF6" i="42"/>
  <c r="AK6" i="42" s="1"/>
  <c r="AP6" i="42" s="1"/>
  <c r="G477" i="50" s="1"/>
  <c r="AF7" i="42"/>
  <c r="AK7" i="42" s="1"/>
  <c r="AP7" i="42" s="1"/>
  <c r="G478" i="50" s="1"/>
  <c r="AF10" i="42"/>
  <c r="AK10" i="42" s="1"/>
  <c r="AP10" i="42" s="1"/>
  <c r="G479" i="50" s="1"/>
  <c r="AF12" i="42"/>
  <c r="AK12" i="42" s="1"/>
  <c r="AP12" i="42" s="1"/>
  <c r="G480" i="50" s="1"/>
  <c r="AF13" i="42"/>
  <c r="AK13" i="42" s="1"/>
  <c r="AP13" i="42" s="1"/>
  <c r="G481" i="50" s="1"/>
  <c r="AF14" i="42"/>
  <c r="AK14" i="42" s="1"/>
  <c r="AP14" i="42" s="1"/>
  <c r="G482" i="50" s="1"/>
  <c r="AF15" i="42"/>
  <c r="AK15" i="42" s="1"/>
  <c r="AP15" i="42" s="1"/>
  <c r="G483" i="50" s="1"/>
  <c r="AF16" i="42"/>
  <c r="AK16" i="42" s="1"/>
  <c r="AP16" i="42" s="1"/>
  <c r="G484" i="50" s="1"/>
  <c r="AF17" i="42"/>
  <c r="AK17" i="42" s="1"/>
  <c r="AP17" i="42" s="1"/>
  <c r="G485" i="50" s="1"/>
  <c r="AF19" i="42"/>
  <c r="AK19" i="42" s="1"/>
  <c r="AP19" i="42" s="1"/>
  <c r="G486" i="50" s="1"/>
  <c r="AF20" i="42"/>
  <c r="AK20" i="42" s="1"/>
  <c r="AP20" i="42" s="1"/>
  <c r="G487" i="50" s="1"/>
  <c r="AF21" i="42"/>
  <c r="AK21" i="42" s="1"/>
  <c r="AP21" i="42" s="1"/>
  <c r="G488" i="50" s="1"/>
  <c r="AF22" i="42"/>
  <c r="AK22" i="42" s="1"/>
  <c r="AP22" i="42" s="1"/>
  <c r="G489" i="50" s="1"/>
  <c r="AF23" i="42"/>
  <c r="AK23" i="42" s="1"/>
  <c r="AP23" i="42" s="1"/>
  <c r="G490" i="50" s="1"/>
  <c r="AF24" i="42"/>
  <c r="AK24" i="42" s="1"/>
  <c r="AP24" i="42" s="1"/>
  <c r="G491" i="50" s="1"/>
  <c r="AF25" i="42"/>
  <c r="AK25" i="42" s="1"/>
  <c r="AP25" i="42" s="1"/>
  <c r="G492" i="50" s="1"/>
  <c r="AF26" i="42"/>
  <c r="AK26" i="42" s="1"/>
  <c r="AP26" i="42" s="1"/>
  <c r="G493" i="50" s="1"/>
  <c r="AF27" i="42"/>
  <c r="AK27" i="42" s="1"/>
  <c r="AP27" i="42" s="1"/>
  <c r="G494" i="50" s="1"/>
  <c r="AF28" i="42"/>
  <c r="AK28" i="42" s="1"/>
  <c r="AP28" i="42" s="1"/>
  <c r="G495" i="50" s="1"/>
  <c r="AF29" i="42"/>
  <c r="AK29" i="42" s="1"/>
  <c r="AP29" i="42" s="1"/>
  <c r="G496" i="50" s="1"/>
  <c r="AF30" i="42"/>
  <c r="AK30" i="42" s="1"/>
  <c r="AP30" i="42" s="1"/>
  <c r="G497" i="50" s="1"/>
  <c r="AF31" i="42"/>
  <c r="AK31" i="42" s="1"/>
  <c r="AP31" i="42" s="1"/>
  <c r="G498" i="50" s="1"/>
  <c r="AF32" i="42"/>
  <c r="AK32" i="42" s="1"/>
  <c r="AP32" i="42" s="1"/>
  <c r="G499" i="50" s="1"/>
  <c r="AF33" i="42"/>
  <c r="AK33" i="42" s="1"/>
  <c r="AP33" i="42" s="1"/>
  <c r="G500" i="50" s="1"/>
  <c r="AF34" i="42"/>
  <c r="AK34" i="42" s="1"/>
  <c r="AP34" i="42" s="1"/>
  <c r="G501" i="50" s="1"/>
  <c r="AF5" i="42"/>
  <c r="AK5" i="42" s="1"/>
  <c r="AP5" i="42" s="1"/>
  <c r="G476" i="50" s="1"/>
  <c r="AF6" i="41"/>
  <c r="AK6" i="41" s="1"/>
  <c r="AP6" i="41" s="1"/>
  <c r="G438" i="50" s="1"/>
  <c r="AF7" i="41"/>
  <c r="AK7" i="41" s="1"/>
  <c r="AP7" i="41" s="1"/>
  <c r="G439" i="50" s="1"/>
  <c r="AF10" i="41"/>
  <c r="AK10" i="41" s="1"/>
  <c r="AP10" i="41" s="1"/>
  <c r="G440" i="50" s="1"/>
  <c r="AF12" i="41"/>
  <c r="AK12" i="41" s="1"/>
  <c r="AP12" i="41" s="1"/>
  <c r="G441" i="50" s="1"/>
  <c r="AF13" i="41"/>
  <c r="AK13" i="41" s="1"/>
  <c r="AP13" i="41" s="1"/>
  <c r="G442" i="50" s="1"/>
  <c r="AF14" i="41"/>
  <c r="AK14" i="41" s="1"/>
  <c r="AP14" i="41" s="1"/>
  <c r="G443" i="50" s="1"/>
  <c r="AF15" i="41"/>
  <c r="AK15" i="41" s="1"/>
  <c r="AP15" i="41" s="1"/>
  <c r="G444" i="50" s="1"/>
  <c r="AF16" i="41"/>
  <c r="AK16" i="41" s="1"/>
  <c r="AP16" i="41" s="1"/>
  <c r="G445" i="50" s="1"/>
  <c r="AF17" i="41"/>
  <c r="AK17" i="41" s="1"/>
  <c r="AP17" i="41" s="1"/>
  <c r="G446" i="50" s="1"/>
  <c r="AF19" i="41"/>
  <c r="AK19" i="41" s="1"/>
  <c r="AP19" i="41" s="1"/>
  <c r="G447" i="50" s="1"/>
  <c r="AF20" i="41"/>
  <c r="AK20" i="41" s="1"/>
  <c r="AP20" i="41" s="1"/>
  <c r="G448" i="50" s="1"/>
  <c r="AF21" i="41"/>
  <c r="AK21" i="41" s="1"/>
  <c r="AP21" i="41" s="1"/>
  <c r="G449" i="50" s="1"/>
  <c r="AF22" i="41"/>
  <c r="AK22" i="41" s="1"/>
  <c r="AP22" i="41" s="1"/>
  <c r="G450" i="50" s="1"/>
  <c r="AF23" i="41"/>
  <c r="AK23" i="41" s="1"/>
  <c r="AP23" i="41" s="1"/>
  <c r="G451" i="50" s="1"/>
  <c r="AF24" i="41"/>
  <c r="AK24" i="41" s="1"/>
  <c r="AP24" i="41" s="1"/>
  <c r="G452" i="50" s="1"/>
  <c r="AF25" i="41"/>
  <c r="AK25" i="41" s="1"/>
  <c r="AP25" i="41" s="1"/>
  <c r="G453" i="50" s="1"/>
  <c r="AF26" i="41"/>
  <c r="AK26" i="41" s="1"/>
  <c r="AP26" i="41" s="1"/>
  <c r="G454" i="50" s="1"/>
  <c r="AF28" i="41"/>
  <c r="AK28" i="41" s="1"/>
  <c r="AP28" i="41" s="1"/>
  <c r="G456" i="50" s="1"/>
  <c r="AF29" i="41"/>
  <c r="AK29" i="41" s="1"/>
  <c r="AP29" i="41" s="1"/>
  <c r="G457" i="50" s="1"/>
  <c r="AF30" i="41"/>
  <c r="AK30" i="41" s="1"/>
  <c r="AP30" i="41" s="1"/>
  <c r="G458" i="50" s="1"/>
  <c r="AF31" i="41"/>
  <c r="AK31" i="41" s="1"/>
  <c r="AP31" i="41" s="1"/>
  <c r="G459" i="50" s="1"/>
  <c r="AF32" i="41"/>
  <c r="AK32" i="41" s="1"/>
  <c r="AP32" i="41" s="1"/>
  <c r="G460" i="50" s="1"/>
  <c r="AF33" i="41"/>
  <c r="AK33" i="41" s="1"/>
  <c r="AP33" i="41" s="1"/>
  <c r="G461" i="50" s="1"/>
  <c r="AF34" i="41"/>
  <c r="AK34" i="41" s="1"/>
  <c r="AP34" i="41" s="1"/>
  <c r="G462" i="50" s="1"/>
  <c r="AF36" i="41"/>
  <c r="AK36" i="41" s="1"/>
  <c r="AP36" i="41" s="1"/>
  <c r="G463" i="50" s="1"/>
  <c r="AF37" i="41"/>
  <c r="AK37" i="41" s="1"/>
  <c r="AP37" i="41" s="1"/>
  <c r="G464" i="50" s="1"/>
  <c r="AF38" i="41"/>
  <c r="AK38" i="41" s="1"/>
  <c r="AP38" i="41" s="1"/>
  <c r="G465" i="50" s="1"/>
  <c r="AF39" i="41"/>
  <c r="AK39" i="41" s="1"/>
  <c r="AP39" i="41" s="1"/>
  <c r="G466" i="50" s="1"/>
  <c r="AF40" i="41"/>
  <c r="AK40" i="41" s="1"/>
  <c r="AP40" i="41" s="1"/>
  <c r="G467" i="50" s="1"/>
  <c r="AF42" i="41"/>
  <c r="AK42" i="41" s="1"/>
  <c r="AP42" i="41" s="1"/>
  <c r="G468" i="50" s="1"/>
  <c r="AF43" i="41"/>
  <c r="AK43" i="41" s="1"/>
  <c r="AP43" i="41" s="1"/>
  <c r="G469" i="50" s="1"/>
  <c r="AF44" i="41"/>
  <c r="AK44" i="41" s="1"/>
  <c r="AP44" i="41" s="1"/>
  <c r="G470" i="50" s="1"/>
  <c r="AF45" i="41"/>
  <c r="AK45" i="41" s="1"/>
  <c r="AP45" i="41" s="1"/>
  <c r="G471" i="50" s="1"/>
  <c r="AF46" i="41"/>
  <c r="AK46" i="41" s="1"/>
  <c r="AP46" i="41" s="1"/>
  <c r="G472" i="50" s="1"/>
  <c r="AF47" i="41"/>
  <c r="AK47" i="41" s="1"/>
  <c r="AP47" i="41" s="1"/>
  <c r="G473" i="50" s="1"/>
  <c r="AF48" i="41"/>
  <c r="AK48" i="41" s="1"/>
  <c r="AP48" i="41" s="1"/>
  <c r="G474" i="50" s="1"/>
  <c r="AF49" i="41"/>
  <c r="AK49" i="41" s="1"/>
  <c r="AP49" i="41" s="1"/>
  <c r="G475" i="50" s="1"/>
  <c r="AF5" i="41"/>
  <c r="AK5" i="41" s="1"/>
  <c r="AP5" i="41" s="1"/>
  <c r="G437" i="50" s="1"/>
  <c r="AF7" i="40"/>
  <c r="AK7" i="40" s="1"/>
  <c r="AP7" i="40" s="1"/>
  <c r="G360" i="50" s="1"/>
  <c r="AF8" i="40"/>
  <c r="AK8" i="40" s="1"/>
  <c r="AP8" i="40" s="1"/>
  <c r="G361" i="50" s="1"/>
  <c r="AF9" i="40"/>
  <c r="AK9" i="40" s="1"/>
  <c r="AP9" i="40" s="1"/>
  <c r="G362" i="50" s="1"/>
  <c r="AF10" i="40"/>
  <c r="AK10" i="40" s="1"/>
  <c r="AP10" i="40" s="1"/>
  <c r="G363" i="50" s="1"/>
  <c r="AF14" i="40"/>
  <c r="AK14" i="40" s="1"/>
  <c r="AP14" i="40" s="1"/>
  <c r="G364" i="50" s="1"/>
  <c r="AF15" i="40"/>
  <c r="AK15" i="40" s="1"/>
  <c r="AP15" i="40" s="1"/>
  <c r="G365" i="50" s="1"/>
  <c r="AF16" i="40"/>
  <c r="AK16" i="40" s="1"/>
  <c r="AP16" i="40" s="1"/>
  <c r="G366" i="50" s="1"/>
  <c r="AF19" i="40"/>
  <c r="AK19" i="40" s="1"/>
  <c r="AP19" i="40" s="1"/>
  <c r="G367" i="50" s="1"/>
  <c r="AF20" i="40"/>
  <c r="AK20" i="40" s="1"/>
  <c r="AP20" i="40" s="1"/>
  <c r="G368" i="50" s="1"/>
  <c r="AF21" i="40"/>
  <c r="AK21" i="40" s="1"/>
  <c r="AP21" i="40" s="1"/>
  <c r="G369" i="50" s="1"/>
  <c r="AF23" i="40"/>
  <c r="AK23" i="40" s="1"/>
  <c r="AP23" i="40" s="1"/>
  <c r="G370" i="50" s="1"/>
  <c r="AF24" i="40"/>
  <c r="AK24" i="40" s="1"/>
  <c r="AP24" i="40" s="1"/>
  <c r="G371" i="50" s="1"/>
  <c r="AF25" i="40"/>
  <c r="AK25" i="40" s="1"/>
  <c r="AP25" i="40" s="1"/>
  <c r="G372" i="50" s="1"/>
  <c r="AF27" i="40"/>
  <c r="AK27" i="40" s="1"/>
  <c r="AP27" i="40" s="1"/>
  <c r="G373" i="50" s="1"/>
  <c r="AF28" i="40"/>
  <c r="AK28" i="40" s="1"/>
  <c r="AP28" i="40" s="1"/>
  <c r="G374" i="50" s="1"/>
  <c r="AF29" i="40"/>
  <c r="AK29" i="40" s="1"/>
  <c r="AP29" i="40" s="1"/>
  <c r="G375" i="50" s="1"/>
  <c r="AF30" i="40"/>
  <c r="AK30" i="40" s="1"/>
  <c r="AP30" i="40" s="1"/>
  <c r="G376" i="50" s="1"/>
  <c r="AF32" i="40"/>
  <c r="AK32" i="40" s="1"/>
  <c r="AP32" i="40" s="1"/>
  <c r="G377" i="50" s="1"/>
  <c r="AF33" i="40"/>
  <c r="AK33" i="40" s="1"/>
  <c r="AP33" i="40" s="1"/>
  <c r="G378" i="50" s="1"/>
  <c r="AF34" i="40"/>
  <c r="AK34" i="40" s="1"/>
  <c r="AP34" i="40" s="1"/>
  <c r="G379" i="50" s="1"/>
  <c r="AF35" i="40"/>
  <c r="AK35" i="40" s="1"/>
  <c r="AP35" i="40" s="1"/>
  <c r="G380" i="50" s="1"/>
  <c r="AF37" i="40"/>
  <c r="AK37" i="40" s="1"/>
  <c r="AP37" i="40" s="1"/>
  <c r="G381" i="50" s="1"/>
  <c r="AF38" i="40"/>
  <c r="AK38" i="40" s="1"/>
  <c r="AP38" i="40" s="1"/>
  <c r="G382" i="50" s="1"/>
  <c r="AF39" i="40"/>
  <c r="AK39" i="40" s="1"/>
  <c r="AP39" i="40" s="1"/>
  <c r="G383" i="50" s="1"/>
  <c r="AF40" i="40"/>
  <c r="AK40" i="40" s="1"/>
  <c r="AP40" i="40" s="1"/>
  <c r="G384" i="50" s="1"/>
  <c r="AF43" i="40"/>
  <c r="AK43" i="40" s="1"/>
  <c r="AP43" i="40" s="1"/>
  <c r="G385" i="50" s="1"/>
  <c r="AF44" i="40"/>
  <c r="AK44" i="40" s="1"/>
  <c r="AP44" i="40" s="1"/>
  <c r="G386" i="50" s="1"/>
  <c r="AF45" i="40"/>
  <c r="AK45" i="40" s="1"/>
  <c r="AP45" i="40" s="1"/>
  <c r="G387" i="50" s="1"/>
  <c r="AF47" i="40"/>
  <c r="AK47" i="40" s="1"/>
  <c r="AP47" i="40" s="1"/>
  <c r="G388" i="50" s="1"/>
  <c r="AF48" i="40"/>
  <c r="AK48" i="40" s="1"/>
  <c r="AP48" i="40" s="1"/>
  <c r="G389" i="50" s="1"/>
  <c r="AF49" i="40"/>
  <c r="AK49" i="40" s="1"/>
  <c r="AP49" i="40" s="1"/>
  <c r="G390" i="50" s="1"/>
  <c r="AF51" i="40"/>
  <c r="AK51" i="40" s="1"/>
  <c r="AP51" i="40" s="1"/>
  <c r="G391" i="50" s="1"/>
  <c r="AF52" i="40"/>
  <c r="AK52" i="40" s="1"/>
  <c r="AP52" i="40" s="1"/>
  <c r="G392" i="50" s="1"/>
  <c r="AF53" i="40"/>
  <c r="AK53" i="40" s="1"/>
  <c r="AP53" i="40" s="1"/>
  <c r="G393" i="50" s="1"/>
  <c r="AF54" i="40"/>
  <c r="AK54" i="40" s="1"/>
  <c r="AP54" i="40" s="1"/>
  <c r="G394" i="50" s="1"/>
  <c r="AF56" i="40"/>
  <c r="AK56" i="40" s="1"/>
  <c r="AP56" i="40" s="1"/>
  <c r="G395" i="50" s="1"/>
  <c r="AF57" i="40"/>
  <c r="AK57" i="40" s="1"/>
  <c r="AP57" i="40" s="1"/>
  <c r="G396" i="50" s="1"/>
  <c r="AF58" i="40"/>
  <c r="AK58" i="40" s="1"/>
  <c r="AP58" i="40" s="1"/>
  <c r="G397" i="50" s="1"/>
  <c r="AF60" i="40"/>
  <c r="AK60" i="40" s="1"/>
  <c r="AP60" i="40" s="1"/>
  <c r="G398" i="50" s="1"/>
  <c r="AF61" i="40"/>
  <c r="AK61" i="40" s="1"/>
  <c r="AP61" i="40" s="1"/>
  <c r="G399" i="50" s="1"/>
  <c r="AF62" i="40"/>
  <c r="AK62" i="40" s="1"/>
  <c r="AP62" i="40" s="1"/>
  <c r="G400" i="50" s="1"/>
  <c r="AF64" i="40"/>
  <c r="AK64" i="40" s="1"/>
  <c r="AP64" i="40" s="1"/>
  <c r="G401" i="50" s="1"/>
  <c r="AF65" i="40"/>
  <c r="AK65" i="40" s="1"/>
  <c r="AP65" i="40" s="1"/>
  <c r="G402" i="50" s="1"/>
  <c r="AF66" i="40"/>
  <c r="AK66" i="40" s="1"/>
  <c r="AP66" i="40" s="1"/>
  <c r="G403" i="50" s="1"/>
  <c r="AF67" i="40"/>
  <c r="AK67" i="40" s="1"/>
  <c r="AP67" i="40" s="1"/>
  <c r="G404" i="50" s="1"/>
  <c r="AF69" i="40"/>
  <c r="AK69" i="40" s="1"/>
  <c r="AP69" i="40" s="1"/>
  <c r="G405" i="50" s="1"/>
  <c r="AF70" i="40"/>
  <c r="AK70" i="40" s="1"/>
  <c r="AP70" i="40" s="1"/>
  <c r="G406" i="50" s="1"/>
  <c r="AF71" i="40"/>
  <c r="AK71" i="40" s="1"/>
  <c r="AP71" i="40" s="1"/>
  <c r="G407" i="50" s="1"/>
  <c r="AF73" i="40"/>
  <c r="AK73" i="40" s="1"/>
  <c r="AP73" i="40" s="1"/>
  <c r="G408" i="50" s="1"/>
  <c r="AF74" i="40"/>
  <c r="AK74" i="40" s="1"/>
  <c r="AP74" i="40" s="1"/>
  <c r="G409" i="50" s="1"/>
  <c r="AF75" i="40"/>
  <c r="AK75" i="40" s="1"/>
  <c r="AP75" i="40" s="1"/>
  <c r="G410" i="50" s="1"/>
  <c r="AF76" i="40"/>
  <c r="AK76" i="40" s="1"/>
  <c r="AP76" i="40" s="1"/>
  <c r="G411" i="50" s="1"/>
  <c r="AF78" i="40"/>
  <c r="AK78" i="40" s="1"/>
  <c r="AP78" i="40" s="1"/>
  <c r="G412" i="50" s="1"/>
  <c r="AF79" i="40"/>
  <c r="AK79" i="40" s="1"/>
  <c r="AP79" i="40" s="1"/>
  <c r="G413" i="50" s="1"/>
  <c r="AF80" i="40"/>
  <c r="AK80" i="40" s="1"/>
  <c r="AP80" i="40" s="1"/>
  <c r="G414" i="50" s="1"/>
  <c r="AF82" i="40"/>
  <c r="AK82" i="40" s="1"/>
  <c r="AP82" i="40" s="1"/>
  <c r="G415" i="50" s="1"/>
  <c r="AF83" i="40"/>
  <c r="AK83" i="40" s="1"/>
  <c r="AP83" i="40" s="1"/>
  <c r="G416" i="50" s="1"/>
  <c r="AF84" i="40"/>
  <c r="AK84" i="40" s="1"/>
  <c r="AP84" i="40" s="1"/>
  <c r="G417" i="50" s="1"/>
  <c r="AF85" i="40"/>
  <c r="AK85" i="40" s="1"/>
  <c r="AP85" i="40" s="1"/>
  <c r="G418" i="50" s="1"/>
  <c r="AF87" i="40"/>
  <c r="AK87" i="40" s="1"/>
  <c r="AP87" i="40" s="1"/>
  <c r="G419" i="50" s="1"/>
  <c r="AF88" i="40"/>
  <c r="AK88" i="40" s="1"/>
  <c r="AP88" i="40" s="1"/>
  <c r="G420" i="50" s="1"/>
  <c r="AF89" i="40"/>
  <c r="AK89" i="40" s="1"/>
  <c r="AP89" i="40" s="1"/>
  <c r="G421" i="50" s="1"/>
  <c r="AF91" i="40"/>
  <c r="AK91" i="40" s="1"/>
  <c r="AP91" i="40" s="1"/>
  <c r="G422" i="50" s="1"/>
  <c r="AF92" i="40"/>
  <c r="AK92" i="40" s="1"/>
  <c r="AP92" i="40" s="1"/>
  <c r="G423" i="50" s="1"/>
  <c r="AF93" i="40"/>
  <c r="AK93" i="40" s="1"/>
  <c r="AP93" i="40" s="1"/>
  <c r="G424" i="50" s="1"/>
  <c r="AF95" i="40"/>
  <c r="AK95" i="40" s="1"/>
  <c r="AP95" i="40" s="1"/>
  <c r="G425" i="50" s="1"/>
  <c r="AF96" i="40"/>
  <c r="AK96" i="40" s="1"/>
  <c r="AP96" i="40" s="1"/>
  <c r="G426" i="50" s="1"/>
  <c r="AF97" i="40"/>
  <c r="AK97" i="40" s="1"/>
  <c r="AP97" i="40" s="1"/>
  <c r="G427" i="50" s="1"/>
  <c r="AF99" i="40"/>
  <c r="AK99" i="40" s="1"/>
  <c r="AP99" i="40" s="1"/>
  <c r="G428" i="50" s="1"/>
  <c r="AF100" i="40"/>
  <c r="AK100" i="40" s="1"/>
  <c r="AP100" i="40" s="1"/>
  <c r="G429" i="50" s="1"/>
  <c r="AF101" i="40"/>
  <c r="AK101" i="40" s="1"/>
  <c r="AP101" i="40" s="1"/>
  <c r="G430" i="50" s="1"/>
  <c r="AF102" i="40"/>
  <c r="AK102" i="40" s="1"/>
  <c r="AP102" i="40" s="1"/>
  <c r="G431" i="50" s="1"/>
  <c r="AF103" i="40"/>
  <c r="AK103" i="40" s="1"/>
  <c r="AP103" i="40" s="1"/>
  <c r="G432" i="50" s="1"/>
  <c r="AF104" i="40"/>
  <c r="AK104" i="40" s="1"/>
  <c r="AP104" i="40" s="1"/>
  <c r="G433" i="50" s="1"/>
  <c r="AF105" i="40"/>
  <c r="AK105" i="40" s="1"/>
  <c r="AP105" i="40" s="1"/>
  <c r="G434" i="50" s="1"/>
  <c r="AF106" i="40"/>
  <c r="AK106" i="40" s="1"/>
  <c r="AP106" i="40" s="1"/>
  <c r="G435" i="50" s="1"/>
  <c r="AF107" i="40"/>
  <c r="AK107" i="40" s="1"/>
  <c r="AP107" i="40" s="1"/>
  <c r="G436" i="50" s="1"/>
  <c r="AF6" i="40"/>
  <c r="AK6" i="40" s="1"/>
  <c r="AP6" i="40" s="1"/>
  <c r="G359" i="50" s="1"/>
  <c r="AF7" i="38"/>
  <c r="AK7" i="38" s="1"/>
  <c r="AP7" i="38" s="1"/>
  <c r="G172" i="50" s="1"/>
  <c r="AF8" i="38"/>
  <c r="AK8" i="38" s="1"/>
  <c r="AP8" i="38" s="1"/>
  <c r="G173" i="50" s="1"/>
  <c r="AF9" i="38"/>
  <c r="AK9" i="38" s="1"/>
  <c r="AP9" i="38" s="1"/>
  <c r="G174" i="50" s="1"/>
  <c r="AF10" i="38"/>
  <c r="AK10" i="38" s="1"/>
  <c r="AP10" i="38" s="1"/>
  <c r="G175" i="50" s="1"/>
  <c r="AF11" i="38"/>
  <c r="AK11" i="38" s="1"/>
  <c r="AP11" i="38" s="1"/>
  <c r="G176" i="50" s="1"/>
  <c r="AF15" i="38"/>
  <c r="AK15" i="38" s="1"/>
  <c r="AP15" i="38" s="1"/>
  <c r="G177" i="50" s="1"/>
  <c r="AF16" i="38"/>
  <c r="AK16" i="38" s="1"/>
  <c r="AP16" i="38" s="1"/>
  <c r="G178" i="50" s="1"/>
  <c r="AF17" i="38"/>
  <c r="AK17" i="38" s="1"/>
  <c r="AP17" i="38" s="1"/>
  <c r="G179" i="50" s="1"/>
  <c r="AF18" i="38"/>
  <c r="AK18" i="38" s="1"/>
  <c r="AP18" i="38" s="1"/>
  <c r="G180" i="50" s="1"/>
  <c r="AF21" i="38"/>
  <c r="AK21" i="38" s="1"/>
  <c r="AP21" i="38" s="1"/>
  <c r="G181" i="50" s="1"/>
  <c r="AF22" i="38"/>
  <c r="AK22" i="38" s="1"/>
  <c r="AP22" i="38" s="1"/>
  <c r="G182" i="50" s="1"/>
  <c r="AF23" i="38"/>
  <c r="AK23" i="38" s="1"/>
  <c r="AP23" i="38" s="1"/>
  <c r="G183" i="50" s="1"/>
  <c r="AF24" i="38"/>
  <c r="AK24" i="38" s="1"/>
  <c r="AP24" i="38" s="1"/>
  <c r="G184" i="50" s="1"/>
  <c r="AF26" i="38"/>
  <c r="AK26" i="38" s="1"/>
  <c r="AP26" i="38" s="1"/>
  <c r="G185" i="50" s="1"/>
  <c r="AF27" i="38"/>
  <c r="AK27" i="38" s="1"/>
  <c r="AP27" i="38" s="1"/>
  <c r="G186" i="50" s="1"/>
  <c r="AF28" i="38"/>
  <c r="AK28" i="38" s="1"/>
  <c r="AP28" i="38" s="1"/>
  <c r="G187" i="50" s="1"/>
  <c r="AF29" i="38"/>
  <c r="AK29" i="38" s="1"/>
  <c r="AP29" i="38" s="1"/>
  <c r="G188" i="50" s="1"/>
  <c r="AF31" i="38"/>
  <c r="AK31" i="38" s="1"/>
  <c r="AP31" i="38" s="1"/>
  <c r="G189" i="50" s="1"/>
  <c r="AF32" i="38"/>
  <c r="AK32" i="38" s="1"/>
  <c r="AP32" i="38" s="1"/>
  <c r="G190" i="50" s="1"/>
  <c r="AF33" i="38"/>
  <c r="AK33" i="38" s="1"/>
  <c r="AP33" i="38" s="1"/>
  <c r="G191" i="50" s="1"/>
  <c r="AF34" i="38"/>
  <c r="AK34" i="38" s="1"/>
  <c r="AP34" i="38" s="1"/>
  <c r="G192" i="50" s="1"/>
  <c r="AF35" i="38"/>
  <c r="AK35" i="38" s="1"/>
  <c r="AP35" i="38" s="1"/>
  <c r="G193" i="50" s="1"/>
  <c r="AF37" i="38"/>
  <c r="AK37" i="38" s="1"/>
  <c r="AP37" i="38" s="1"/>
  <c r="G194" i="50" s="1"/>
  <c r="AF38" i="38"/>
  <c r="AK38" i="38" s="1"/>
  <c r="AP38" i="38" s="1"/>
  <c r="G195" i="50" s="1"/>
  <c r="AF39" i="38"/>
  <c r="AK39" i="38" s="1"/>
  <c r="AP39" i="38" s="1"/>
  <c r="G196" i="50" s="1"/>
  <c r="AF40" i="38"/>
  <c r="AK40" i="38" s="1"/>
  <c r="AP40" i="38" s="1"/>
  <c r="G197" i="50" s="1"/>
  <c r="AF42" i="38"/>
  <c r="AK42" i="38" s="1"/>
  <c r="AP42" i="38" s="1"/>
  <c r="G198" i="50" s="1"/>
  <c r="AF43" i="38"/>
  <c r="AK43" i="38" s="1"/>
  <c r="AP43" i="38" s="1"/>
  <c r="G199" i="50" s="1"/>
  <c r="AF44" i="38"/>
  <c r="AK44" i="38" s="1"/>
  <c r="AP44" i="38" s="1"/>
  <c r="G200" i="50" s="1"/>
  <c r="AF45" i="38"/>
  <c r="AK45" i="38" s="1"/>
  <c r="AP45" i="38" s="1"/>
  <c r="G201" i="50" s="1"/>
  <c r="AF46" i="38"/>
  <c r="AK46" i="38" s="1"/>
  <c r="AP46" i="38" s="1"/>
  <c r="G202" i="50" s="1"/>
  <c r="AF47" i="38"/>
  <c r="AK47" i="38" s="1"/>
  <c r="AP47" i="38" s="1"/>
  <c r="G203" i="50" s="1"/>
  <c r="AF50" i="38"/>
  <c r="AK50" i="38" s="1"/>
  <c r="AP50" i="38" s="1"/>
  <c r="G204" i="50" s="1"/>
  <c r="AF51" i="38"/>
  <c r="AK51" i="38" s="1"/>
  <c r="AP51" i="38" s="1"/>
  <c r="G205" i="50" s="1"/>
  <c r="AF52" i="38"/>
  <c r="AK52" i="38" s="1"/>
  <c r="AP52" i="38" s="1"/>
  <c r="G206" i="50" s="1"/>
  <c r="AF53" i="38"/>
  <c r="AK53" i="38" s="1"/>
  <c r="AP53" i="38" s="1"/>
  <c r="G207" i="50" s="1"/>
  <c r="AF55" i="38"/>
  <c r="AK55" i="38" s="1"/>
  <c r="AP55" i="38" s="1"/>
  <c r="G208" i="50" s="1"/>
  <c r="AF56" i="38"/>
  <c r="AK56" i="38" s="1"/>
  <c r="AP56" i="38" s="1"/>
  <c r="G209" i="50" s="1"/>
  <c r="AF57" i="38"/>
  <c r="AK57" i="38" s="1"/>
  <c r="AP57" i="38" s="1"/>
  <c r="G210" i="50" s="1"/>
  <c r="AF58" i="38"/>
  <c r="AK58" i="38" s="1"/>
  <c r="AP58" i="38" s="1"/>
  <c r="G211" i="50" s="1"/>
  <c r="AF59" i="38"/>
  <c r="AF60" i="38"/>
  <c r="AK60" i="38" s="1"/>
  <c r="AP60" i="38" s="1"/>
  <c r="G212" i="50" s="1"/>
  <c r="AF61" i="38"/>
  <c r="AK61" i="38" s="1"/>
  <c r="AP61" i="38" s="1"/>
  <c r="G213" i="50" s="1"/>
  <c r="AF62" i="38"/>
  <c r="AK62" i="38" s="1"/>
  <c r="AP62" i="38" s="1"/>
  <c r="G214" i="50" s="1"/>
  <c r="AF63" i="38"/>
  <c r="AK63" i="38" s="1"/>
  <c r="AP63" i="38" s="1"/>
  <c r="G215" i="50" s="1"/>
  <c r="AF64" i="38"/>
  <c r="AK64" i="38" s="1"/>
  <c r="AP64" i="38" s="1"/>
  <c r="G216" i="50" s="1"/>
  <c r="AF66" i="38"/>
  <c r="AK66" i="38" s="1"/>
  <c r="AP66" i="38" s="1"/>
  <c r="G217" i="50" s="1"/>
  <c r="AF67" i="38"/>
  <c r="AK67" i="38" s="1"/>
  <c r="AP67" i="38" s="1"/>
  <c r="G218" i="50" s="1"/>
  <c r="AF68" i="38"/>
  <c r="AK68" i="38" s="1"/>
  <c r="AP68" i="38" s="1"/>
  <c r="G219" i="50" s="1"/>
  <c r="AF70" i="38"/>
  <c r="AK70" i="38" s="1"/>
  <c r="AP70" i="38" s="1"/>
  <c r="G220" i="50" s="1"/>
  <c r="AF71" i="38"/>
  <c r="AK71" i="38" s="1"/>
  <c r="AP71" i="38" s="1"/>
  <c r="G221" i="50" s="1"/>
  <c r="AF72" i="38"/>
  <c r="AK72" i="38" s="1"/>
  <c r="AP72" i="38" s="1"/>
  <c r="G222" i="50" s="1"/>
  <c r="AF74" i="38"/>
  <c r="AK74" i="38" s="1"/>
  <c r="AP74" i="38" s="1"/>
  <c r="G223" i="50" s="1"/>
  <c r="AF75" i="38"/>
  <c r="AK75" i="38" s="1"/>
  <c r="AP75" i="38" s="1"/>
  <c r="G224" i="50" s="1"/>
  <c r="AF76" i="38"/>
  <c r="AK76" i="38" s="1"/>
  <c r="AP76" i="38" s="1"/>
  <c r="G225" i="50" s="1"/>
  <c r="AF77" i="38"/>
  <c r="AK77" i="38" s="1"/>
  <c r="AP77" i="38" s="1"/>
  <c r="G226" i="50" s="1"/>
  <c r="AF79" i="38"/>
  <c r="AK79" i="38" s="1"/>
  <c r="AP79" i="38" s="1"/>
  <c r="G227" i="50" s="1"/>
  <c r="AF80" i="38"/>
  <c r="AK80" i="38" s="1"/>
  <c r="AP80" i="38" s="1"/>
  <c r="G228" i="50" s="1"/>
  <c r="AF81" i="38"/>
  <c r="AK81" i="38" s="1"/>
  <c r="AP81" i="38" s="1"/>
  <c r="G229" i="50" s="1"/>
  <c r="AF82" i="38"/>
  <c r="AK82" i="38" s="1"/>
  <c r="AP82" i="38" s="1"/>
  <c r="G230" i="50" s="1"/>
  <c r="AF83" i="38"/>
  <c r="AK83" i="38" s="1"/>
  <c r="AP83" i="38" s="1"/>
  <c r="G231" i="50" s="1"/>
  <c r="AF85" i="38"/>
  <c r="AK85" i="38" s="1"/>
  <c r="AP85" i="38" s="1"/>
  <c r="G232" i="50" s="1"/>
  <c r="AF86" i="38"/>
  <c r="AK86" i="38" s="1"/>
  <c r="AP86" i="38" s="1"/>
  <c r="G233" i="50" s="1"/>
  <c r="AF87" i="38"/>
  <c r="AK87" i="38" s="1"/>
  <c r="AP87" i="38" s="1"/>
  <c r="G234" i="50" s="1"/>
  <c r="AF88" i="38"/>
  <c r="AK88" i="38" s="1"/>
  <c r="AP88" i="38" s="1"/>
  <c r="G235" i="50" s="1"/>
  <c r="AF89" i="38"/>
  <c r="AK89" i="38" s="1"/>
  <c r="AP89" i="38" s="1"/>
  <c r="G236" i="50" s="1"/>
  <c r="AF90" i="38"/>
  <c r="AK90" i="38" s="1"/>
  <c r="AP90" i="38" s="1"/>
  <c r="G237" i="50" s="1"/>
  <c r="AF91" i="38"/>
  <c r="AK91" i="38" s="1"/>
  <c r="AP91" i="38" s="1"/>
  <c r="G238" i="50" s="1"/>
  <c r="AF92" i="38"/>
  <c r="AK92" i="38" s="1"/>
  <c r="AP92" i="38" s="1"/>
  <c r="G239" i="50" s="1"/>
  <c r="AF93" i="38"/>
  <c r="AK93" i="38" s="1"/>
  <c r="AP93" i="38" s="1"/>
  <c r="G240" i="50" s="1"/>
  <c r="AF94" i="38"/>
  <c r="AK94" i="38" s="1"/>
  <c r="AP94" i="38" s="1"/>
  <c r="G241" i="50" s="1"/>
  <c r="AF96" i="38"/>
  <c r="AK96" i="38" s="1"/>
  <c r="AP96" i="38" s="1"/>
  <c r="G242" i="50" s="1"/>
  <c r="AF97" i="38"/>
  <c r="AK97" i="38" s="1"/>
  <c r="AP97" i="38" s="1"/>
  <c r="G243" i="50" s="1"/>
  <c r="AF98" i="38"/>
  <c r="AK98" i="38" s="1"/>
  <c r="AP98" i="38" s="1"/>
  <c r="G244" i="50" s="1"/>
  <c r="AF99" i="38"/>
  <c r="AK99" i="38" s="1"/>
  <c r="AP99" i="38" s="1"/>
  <c r="G245" i="50" s="1"/>
  <c r="AF100" i="38"/>
  <c r="AK100" i="38" s="1"/>
  <c r="AP100" i="38" s="1"/>
  <c r="G246" i="50" s="1"/>
  <c r="AF101" i="38"/>
  <c r="AK101" i="38" s="1"/>
  <c r="AP101" i="38" s="1"/>
  <c r="G247" i="50" s="1"/>
  <c r="AF102" i="38"/>
  <c r="AK102" i="38" s="1"/>
  <c r="AP102" i="38" s="1"/>
  <c r="G248" i="50" s="1"/>
  <c r="AF103" i="38"/>
  <c r="AK103" i="38" s="1"/>
  <c r="AP103" i="38" s="1"/>
  <c r="G249" i="50" s="1"/>
  <c r="AF6" i="38"/>
  <c r="AK6" i="38" s="1"/>
  <c r="AP6" i="38" s="1"/>
  <c r="G171" i="50" s="1"/>
  <c r="V101" i="38" l="1"/>
  <c r="F247" i="50" s="1"/>
  <c r="V47" i="40"/>
  <c r="F388" i="50" s="1"/>
  <c r="V15" i="42"/>
  <c r="F483" i="50" s="1"/>
  <c r="V11" i="38"/>
  <c r="F176" i="50" s="1"/>
  <c r="V106" i="40"/>
  <c r="F435" i="50" s="1"/>
  <c r="V65" i="40"/>
  <c r="F402" i="50" s="1"/>
  <c r="V45" i="40"/>
  <c r="F387" i="50" s="1"/>
  <c r="V10" i="40"/>
  <c r="F363" i="50" s="1"/>
  <c r="V47" i="38"/>
  <c r="F203" i="50" s="1"/>
  <c r="V9" i="40"/>
  <c r="F362" i="50" s="1"/>
  <c r="V7" i="41"/>
  <c r="F439" i="50" s="1"/>
  <c r="V56" i="38"/>
  <c r="F209" i="50" s="1"/>
  <c r="V55" i="38"/>
  <c r="F208" i="50" s="1"/>
  <c r="V44" i="40"/>
  <c r="F386" i="50" s="1"/>
  <c r="V62" i="38"/>
  <c r="F214" i="50" s="1"/>
  <c r="V46" i="38"/>
  <c r="F202" i="50" s="1"/>
  <c r="V84" i="40"/>
  <c r="F417" i="50" s="1"/>
  <c r="V53" i="40"/>
  <c r="F393" i="50" s="1"/>
  <c r="V43" i="40"/>
  <c r="F385" i="50" s="1"/>
  <c r="V26" i="41"/>
  <c r="F454" i="50" s="1"/>
  <c r="V6" i="41"/>
  <c r="F438" i="50" s="1"/>
  <c r="V54" i="40"/>
  <c r="F394" i="50" s="1"/>
  <c r="V77" i="38"/>
  <c r="F226" i="50" s="1"/>
  <c r="V61" i="38"/>
  <c r="F213" i="50" s="1"/>
  <c r="V53" i="38"/>
  <c r="F207" i="50" s="1"/>
  <c r="V45" i="38"/>
  <c r="F201" i="50" s="1"/>
  <c r="V83" i="40"/>
  <c r="F416" i="50" s="1"/>
  <c r="V52" i="40"/>
  <c r="F392" i="50" s="1"/>
  <c r="V40" i="40"/>
  <c r="F384" i="50" s="1"/>
  <c r="V20" i="41"/>
  <c r="F448" i="50" s="1"/>
  <c r="V7" i="42"/>
  <c r="F478" i="50" s="1"/>
  <c r="V30" i="40"/>
  <c r="F376" i="50" s="1"/>
  <c r="V63" i="38"/>
  <c r="F215" i="50" s="1"/>
  <c r="V85" i="40"/>
  <c r="F418" i="50" s="1"/>
  <c r="V75" i="38"/>
  <c r="F224" i="50" s="1"/>
  <c r="V60" i="38"/>
  <c r="F212" i="50" s="1"/>
  <c r="V52" i="38"/>
  <c r="F206" i="50" s="1"/>
  <c r="V44" i="38"/>
  <c r="F200" i="50" s="1"/>
  <c r="V82" i="40"/>
  <c r="F415" i="50" s="1"/>
  <c r="V51" i="40"/>
  <c r="F391" i="50" s="1"/>
  <c r="V39" i="40"/>
  <c r="F383" i="50" s="1"/>
  <c r="V6" i="42"/>
  <c r="F477" i="50" s="1"/>
  <c r="V57" i="38"/>
  <c r="F210" i="50" s="1"/>
  <c r="V66" i="40"/>
  <c r="F403" i="50" s="1"/>
  <c r="V64" i="38"/>
  <c r="F216" i="50" s="1"/>
  <c r="V35" i="38"/>
  <c r="F193" i="50" s="1"/>
  <c r="V51" i="38"/>
  <c r="F205" i="50" s="1"/>
  <c r="V43" i="38"/>
  <c r="F199" i="50" s="1"/>
  <c r="V76" i="40"/>
  <c r="F411" i="50" s="1"/>
  <c r="V49" i="40"/>
  <c r="F390" i="50" s="1"/>
  <c r="V38" i="40"/>
  <c r="F382" i="50" s="1"/>
  <c r="V15" i="41"/>
  <c r="F444" i="50" s="1"/>
  <c r="V20" i="42"/>
  <c r="F487" i="50" s="1"/>
  <c r="V10" i="38"/>
  <c r="F175" i="50" s="1"/>
  <c r="V103" i="38"/>
  <c r="F249" i="50" s="1"/>
  <c r="V58" i="38"/>
  <c r="F211" i="50" s="1"/>
  <c r="V50" i="38"/>
  <c r="F204" i="50" s="1"/>
  <c r="V42" i="38"/>
  <c r="F198" i="50" s="1"/>
  <c r="V67" i="40"/>
  <c r="F404" i="50" s="1"/>
  <c r="V48" i="40"/>
  <c r="F389" i="50" s="1"/>
  <c r="V37" i="40"/>
  <c r="F381" i="50" s="1"/>
  <c r="AB8103" i="53"/>
  <c r="AB7094" i="53"/>
  <c r="S8104" i="53"/>
  <c r="S7094" i="53"/>
  <c r="E8103" i="53"/>
  <c r="E7093" i="53"/>
  <c r="V30" i="37"/>
  <c r="V36" i="37"/>
  <c r="V37" i="37"/>
  <c r="V38" i="37"/>
  <c r="V39" i="37"/>
  <c r="V40" i="37"/>
  <c r="V43" i="37"/>
  <c r="V44" i="37"/>
  <c r="V45" i="37"/>
  <c r="V47" i="37"/>
  <c r="V48" i="37"/>
  <c r="V49" i="37"/>
  <c r="V51" i="37"/>
  <c r="V52" i="37"/>
  <c r="V53" i="37"/>
  <c r="V54" i="37"/>
  <c r="V63" i="37"/>
  <c r="V74" i="37"/>
  <c r="V76" i="37"/>
  <c r="V77" i="37"/>
  <c r="V80" i="37"/>
  <c r="V82" i="37"/>
  <c r="V83" i="37"/>
  <c r="AF6" i="37"/>
  <c r="AK6" i="37" s="1"/>
  <c r="AP6" i="37" s="1"/>
  <c r="G2" i="50" s="1"/>
  <c r="AF7" i="37"/>
  <c r="AK7" i="37" s="1"/>
  <c r="AP7" i="37" s="1"/>
  <c r="G3" i="50" s="1"/>
  <c r="AF8" i="37"/>
  <c r="AK8" i="37" s="1"/>
  <c r="AP8" i="37" s="1"/>
  <c r="G4" i="50" s="1"/>
  <c r="AF9" i="37"/>
  <c r="AK9" i="37" s="1"/>
  <c r="AP9" i="37" s="1"/>
  <c r="G5" i="50" s="1"/>
  <c r="AF10" i="37"/>
  <c r="AK10" i="37" s="1"/>
  <c r="AP10" i="37" s="1"/>
  <c r="G6" i="50" s="1"/>
  <c r="AF14" i="37"/>
  <c r="AK14" i="37" s="1"/>
  <c r="AP14" i="37" s="1"/>
  <c r="G7" i="50" s="1"/>
  <c r="AF15" i="37"/>
  <c r="AK15" i="37" s="1"/>
  <c r="AP15" i="37" s="1"/>
  <c r="G8" i="50" s="1"/>
  <c r="AF16" i="37"/>
  <c r="AK16" i="37" s="1"/>
  <c r="AP16" i="37" s="1"/>
  <c r="G9" i="50" s="1"/>
  <c r="AF19" i="37"/>
  <c r="AK19" i="37" s="1"/>
  <c r="AP19" i="37" s="1"/>
  <c r="G10" i="50" s="1"/>
  <c r="AF20" i="37"/>
  <c r="AK20" i="37" s="1"/>
  <c r="AP20" i="37" s="1"/>
  <c r="G11" i="50" s="1"/>
  <c r="AF21" i="37"/>
  <c r="AK21" i="37" s="1"/>
  <c r="AP21" i="37" s="1"/>
  <c r="G12" i="50" s="1"/>
  <c r="AF23" i="37"/>
  <c r="AK23" i="37" s="1"/>
  <c r="AP23" i="37" s="1"/>
  <c r="G13" i="50" s="1"/>
  <c r="AF24" i="37"/>
  <c r="AK24" i="37" s="1"/>
  <c r="AP24" i="37" s="1"/>
  <c r="G14" i="50" s="1"/>
  <c r="AF25" i="37"/>
  <c r="AK25" i="37" s="1"/>
  <c r="AP25" i="37" s="1"/>
  <c r="G15" i="50" s="1"/>
  <c r="AF27" i="37"/>
  <c r="AK27" i="37" s="1"/>
  <c r="AP27" i="37" s="1"/>
  <c r="G16" i="50" s="1"/>
  <c r="AF28" i="37"/>
  <c r="AK28" i="37" s="1"/>
  <c r="AP28" i="37" s="1"/>
  <c r="G17" i="50" s="1"/>
  <c r="AF29" i="37"/>
  <c r="AK29" i="37" s="1"/>
  <c r="AP29" i="37" s="1"/>
  <c r="G18" i="50" s="1"/>
  <c r="AF30" i="37"/>
  <c r="AK30" i="37" s="1"/>
  <c r="AP30" i="37" s="1"/>
  <c r="G19" i="50" s="1"/>
  <c r="AF33" i="37"/>
  <c r="AK33" i="37" s="1"/>
  <c r="AP33" i="37" s="1"/>
  <c r="G21" i="50" s="1"/>
  <c r="AF36" i="37"/>
  <c r="AK36" i="37" s="1"/>
  <c r="AP36" i="37" s="1"/>
  <c r="G23" i="50" s="1"/>
  <c r="AF37" i="37"/>
  <c r="AK37" i="37" s="1"/>
  <c r="AP37" i="37" s="1"/>
  <c r="G24" i="50" s="1"/>
  <c r="AF38" i="37"/>
  <c r="AK38" i="37" s="1"/>
  <c r="AP38" i="37" s="1"/>
  <c r="G25" i="50" s="1"/>
  <c r="AF39" i="37"/>
  <c r="AK39" i="37" s="1"/>
  <c r="AP39" i="37" s="1"/>
  <c r="G26" i="50" s="1"/>
  <c r="AF40" i="37"/>
  <c r="AK40" i="37" s="1"/>
  <c r="AP40" i="37" s="1"/>
  <c r="G27" i="50" s="1"/>
  <c r="AF43" i="37"/>
  <c r="AK43" i="37" s="1"/>
  <c r="AP43" i="37" s="1"/>
  <c r="G28" i="50" s="1"/>
  <c r="AF44" i="37"/>
  <c r="AK44" i="37" s="1"/>
  <c r="AP44" i="37" s="1"/>
  <c r="G29" i="50" s="1"/>
  <c r="AF45" i="37"/>
  <c r="AK45" i="37" s="1"/>
  <c r="AP45" i="37" s="1"/>
  <c r="G30" i="50" s="1"/>
  <c r="AF47" i="37"/>
  <c r="AK47" i="37" s="1"/>
  <c r="AP47" i="37" s="1"/>
  <c r="G31" i="50" s="1"/>
  <c r="AF48" i="37"/>
  <c r="AK48" i="37" s="1"/>
  <c r="AP48" i="37" s="1"/>
  <c r="G32" i="50" s="1"/>
  <c r="AF49" i="37"/>
  <c r="AK49" i="37" s="1"/>
  <c r="AP49" i="37" s="1"/>
  <c r="G33" i="50" s="1"/>
  <c r="AF51" i="37"/>
  <c r="AK51" i="37" s="1"/>
  <c r="AP51" i="37" s="1"/>
  <c r="G34" i="50" s="1"/>
  <c r="AF52" i="37"/>
  <c r="AK52" i="37" s="1"/>
  <c r="AP52" i="37" s="1"/>
  <c r="G35" i="50" s="1"/>
  <c r="AF53" i="37"/>
  <c r="AK53" i="37" s="1"/>
  <c r="AP53" i="37" s="1"/>
  <c r="G36" i="50" s="1"/>
  <c r="AF54" i="37"/>
  <c r="AK54" i="37" s="1"/>
  <c r="AP54" i="37" s="1"/>
  <c r="G37" i="50" s="1"/>
  <c r="AF56" i="37"/>
  <c r="AK56" i="37" s="1"/>
  <c r="AP56" i="37" s="1"/>
  <c r="G38" i="50" s="1"/>
  <c r="AF57" i="37"/>
  <c r="AK57" i="37" s="1"/>
  <c r="AP57" i="37" s="1"/>
  <c r="G39" i="50" s="1"/>
  <c r="AF59" i="37"/>
  <c r="AK59" i="37" s="1"/>
  <c r="AP59" i="37" s="1"/>
  <c r="G40" i="50" s="1"/>
  <c r="AF60" i="37"/>
  <c r="AK60" i="37" s="1"/>
  <c r="AP60" i="37" s="1"/>
  <c r="G41" i="50" s="1"/>
  <c r="AF62" i="37"/>
  <c r="AK62" i="37" s="1"/>
  <c r="AP62" i="37" s="1"/>
  <c r="G42" i="50" s="1"/>
  <c r="AF63" i="37"/>
  <c r="AK63" i="37" s="1"/>
  <c r="AP63" i="37" s="1"/>
  <c r="G43" i="50" s="1"/>
  <c r="AF65" i="37"/>
  <c r="AK65" i="37" s="1"/>
  <c r="AP65" i="37" s="1"/>
  <c r="G44" i="50" s="1"/>
  <c r="AF66" i="37"/>
  <c r="AK66" i="37" s="1"/>
  <c r="AP66" i="37" s="1"/>
  <c r="G45" i="50" s="1"/>
  <c r="AF67" i="37"/>
  <c r="AK67" i="37" s="1"/>
  <c r="AP67" i="37" s="1"/>
  <c r="G46" i="50" s="1"/>
  <c r="AF68" i="37"/>
  <c r="AK68" i="37" s="1"/>
  <c r="AP68" i="37" s="1"/>
  <c r="G47" i="50" s="1"/>
  <c r="AF69" i="37"/>
  <c r="AK69" i="37" s="1"/>
  <c r="AP69" i="37" s="1"/>
  <c r="G48" i="50" s="1"/>
  <c r="AF71" i="37"/>
  <c r="AK71" i="37" s="1"/>
  <c r="AP71" i="37" s="1"/>
  <c r="G49" i="50" s="1"/>
  <c r="AF72" i="37"/>
  <c r="AK72" i="37" s="1"/>
  <c r="AP72" i="37" s="1"/>
  <c r="G50" i="50" s="1"/>
  <c r="AF73" i="37"/>
  <c r="AK73" i="37" s="1"/>
  <c r="AP73" i="37" s="1"/>
  <c r="G51" i="50" s="1"/>
  <c r="AF74" i="37"/>
  <c r="AK74" i="37" s="1"/>
  <c r="AP74" i="37" s="1"/>
  <c r="G52" i="50" s="1"/>
  <c r="AF75" i="37"/>
  <c r="AK75" i="37" s="1"/>
  <c r="AP75" i="37" s="1"/>
  <c r="G53" i="50" s="1"/>
  <c r="AF76" i="37"/>
  <c r="AK76" i="37" s="1"/>
  <c r="AP76" i="37" s="1"/>
  <c r="G54" i="50" s="1"/>
  <c r="AF77" i="37"/>
  <c r="AK77" i="37" s="1"/>
  <c r="AP77" i="37" s="1"/>
  <c r="G55" i="50" s="1"/>
  <c r="AF78" i="37"/>
  <c r="AK78" i="37" s="1"/>
  <c r="AP78" i="37" s="1"/>
  <c r="G56" i="50" s="1"/>
  <c r="AF79" i="37"/>
  <c r="AK79" i="37" s="1"/>
  <c r="AP79" i="37" s="1"/>
  <c r="G57" i="50" s="1"/>
  <c r="AF80" i="37"/>
  <c r="AK80" i="37" s="1"/>
  <c r="AP80" i="37" s="1"/>
  <c r="G58" i="50" s="1"/>
  <c r="AF81" i="37"/>
  <c r="AK81" i="37" s="1"/>
  <c r="AP81" i="37" s="1"/>
  <c r="G59" i="50" s="1"/>
  <c r="AF82" i="37"/>
  <c r="AK82" i="37" s="1"/>
  <c r="AP82" i="37" s="1"/>
  <c r="G60" i="50" s="1"/>
  <c r="AF83" i="37"/>
  <c r="AK83" i="37" s="1"/>
  <c r="AP83" i="37" s="1"/>
  <c r="G61" i="50" s="1"/>
  <c r="V10" i="37" l="1"/>
  <c r="F6" i="50" s="1"/>
  <c r="V9" i="37"/>
  <c r="F5" i="50" s="1"/>
  <c r="AB8104" i="53"/>
  <c r="AB7095" i="53"/>
  <c r="S8105" i="53"/>
  <c r="S7095" i="53"/>
  <c r="E8104" i="53"/>
  <c r="E7094" i="53"/>
  <c r="F19" i="50"/>
  <c r="F23" i="50"/>
  <c r="F24" i="50"/>
  <c r="F25" i="50"/>
  <c r="F26" i="50"/>
  <c r="F27" i="50"/>
  <c r="F28" i="50"/>
  <c r="F29" i="50"/>
  <c r="F30" i="50"/>
  <c r="F31" i="50"/>
  <c r="F32" i="50"/>
  <c r="F33" i="50"/>
  <c r="F34" i="50"/>
  <c r="F35" i="50"/>
  <c r="F36" i="50"/>
  <c r="F37" i="50"/>
  <c r="F43" i="50"/>
  <c r="F52" i="50"/>
  <c r="F54" i="50"/>
  <c r="F55" i="50"/>
  <c r="F58" i="50"/>
  <c r="F60" i="50"/>
  <c r="F61" i="50"/>
  <c r="AB8105" i="53" l="1"/>
  <c r="AB7096" i="53"/>
  <c r="S8106" i="53"/>
  <c r="S7096" i="53"/>
  <c r="E8105" i="53"/>
  <c r="E7095" i="53"/>
  <c r="M65" i="53"/>
  <c r="M64" i="53"/>
  <c r="M63" i="53"/>
  <c r="M55" i="53"/>
  <c r="M54" i="53"/>
  <c r="M53" i="53"/>
  <c r="M45" i="53"/>
  <c r="M44" i="53"/>
  <c r="M43" i="53"/>
  <c r="M35" i="53"/>
  <c r="M34" i="53"/>
  <c r="M33" i="53"/>
  <c r="M25" i="53"/>
  <c r="M24" i="53"/>
  <c r="M23" i="53"/>
  <c r="M15" i="53"/>
  <c r="M14" i="53"/>
  <c r="M13" i="53"/>
  <c r="M3" i="53"/>
  <c r="M5" i="53"/>
  <c r="M4" i="53"/>
  <c r="AB8106" i="53" l="1"/>
  <c r="AB7097" i="53"/>
  <c r="S8107" i="53"/>
  <c r="S7097" i="53"/>
  <c r="E8106" i="53"/>
  <c r="E7096" i="53"/>
  <c r="M61" i="53"/>
  <c r="M51" i="53"/>
  <c r="M41" i="53"/>
  <c r="M31" i="53"/>
  <c r="M21" i="53"/>
  <c r="M11" i="53"/>
  <c r="AB8107" i="53" l="1"/>
  <c r="AB7098" i="53"/>
  <c r="S8108" i="53"/>
  <c r="S7098" i="53"/>
  <c r="E8107" i="53"/>
  <c r="E7097" i="53"/>
  <c r="AQ63" i="53"/>
  <c r="AQ53" i="53"/>
  <c r="AQ43" i="53"/>
  <c r="AQ33" i="53"/>
  <c r="AQ23" i="53"/>
  <c r="AQ13" i="53"/>
  <c r="AQ3" i="53"/>
  <c r="AQ64" i="53"/>
  <c r="AQ54" i="53"/>
  <c r="AQ44" i="53"/>
  <c r="AQ34" i="53"/>
  <c r="AQ24" i="53"/>
  <c r="AQ14" i="53"/>
  <c r="AQ4" i="53"/>
  <c r="AB8108" i="53" l="1"/>
  <c r="AB7099" i="53"/>
  <c r="S8109" i="53"/>
  <c r="S7099" i="53"/>
  <c r="E8108" i="53"/>
  <c r="E7098" i="53"/>
  <c r="AQ11" i="53"/>
  <c r="AQ61" i="53"/>
  <c r="AQ51" i="53"/>
  <c r="AQ41" i="53"/>
  <c r="AQ31" i="53"/>
  <c r="AQ21" i="53"/>
  <c r="AQ1" i="53"/>
  <c r="AO64" i="53"/>
  <c r="AO63" i="53"/>
  <c r="AO54" i="53"/>
  <c r="AO53" i="53"/>
  <c r="AO44" i="53"/>
  <c r="AO43" i="53"/>
  <c r="AO34" i="53"/>
  <c r="AO33" i="53"/>
  <c r="AO24" i="53"/>
  <c r="AO23" i="53"/>
  <c r="AO14" i="53"/>
  <c r="AO13" i="53"/>
  <c r="AO4" i="53"/>
  <c r="AO3" i="53"/>
  <c r="AM64" i="53"/>
  <c r="AM63" i="53"/>
  <c r="AM54" i="53"/>
  <c r="AM53" i="53"/>
  <c r="AM44" i="53"/>
  <c r="AM43" i="53"/>
  <c r="AM34" i="53"/>
  <c r="AM33" i="53"/>
  <c r="AM24" i="53"/>
  <c r="AM23" i="53"/>
  <c r="AM14" i="53"/>
  <c r="AM13" i="53"/>
  <c r="AM4" i="53"/>
  <c r="AM3" i="53"/>
  <c r="AK3" i="53"/>
  <c r="AK54" i="53"/>
  <c r="AK53" i="53"/>
  <c r="AK44" i="53"/>
  <c r="AK43" i="53"/>
  <c r="AK34" i="53"/>
  <c r="AK33" i="53"/>
  <c r="AK24" i="53"/>
  <c r="AK23" i="53"/>
  <c r="AK14" i="53"/>
  <c r="AK13" i="53"/>
  <c r="AK4" i="53"/>
  <c r="AI54" i="53"/>
  <c r="AI53" i="53"/>
  <c r="AI43" i="53"/>
  <c r="AI44" i="53"/>
  <c r="AI34" i="53"/>
  <c r="AI33" i="53"/>
  <c r="AI24" i="53"/>
  <c r="AI23" i="53"/>
  <c r="AI14" i="53"/>
  <c r="AI13" i="53"/>
  <c r="AI4" i="53"/>
  <c r="AI3" i="53"/>
  <c r="AG53" i="53"/>
  <c r="AG43" i="53"/>
  <c r="AG33" i="53"/>
  <c r="AG23" i="53"/>
  <c r="AG13" i="53"/>
  <c r="AG3" i="53"/>
  <c r="AG54" i="53"/>
  <c r="AG44" i="53"/>
  <c r="AG34" i="53"/>
  <c r="AG24" i="53"/>
  <c r="AG14" i="53"/>
  <c r="AB8109" i="53" l="1"/>
  <c r="AB7100" i="53"/>
  <c r="S8110" i="53"/>
  <c r="S7100" i="53"/>
  <c r="E8109" i="53"/>
  <c r="E7099" i="53"/>
  <c r="AO61" i="53"/>
  <c r="AO31" i="53"/>
  <c r="AG41" i="53"/>
  <c r="AM21" i="53"/>
  <c r="AK41" i="53"/>
  <c r="AO51" i="53"/>
  <c r="AO41" i="53"/>
  <c r="AO21" i="53"/>
  <c r="AO11" i="53"/>
  <c r="AI51" i="53"/>
  <c r="AG21" i="53"/>
  <c r="AG31" i="53"/>
  <c r="AI61" i="53"/>
  <c r="AG51" i="53"/>
  <c r="AG61" i="53"/>
  <c r="AK11" i="53"/>
  <c r="AK51" i="53"/>
  <c r="AI41" i="53"/>
  <c r="AO1" i="53"/>
  <c r="AM61" i="53"/>
  <c r="AM51" i="53"/>
  <c r="AM41" i="53"/>
  <c r="AM31" i="53"/>
  <c r="AM11" i="53"/>
  <c r="AM1" i="53"/>
  <c r="AK61" i="53"/>
  <c r="AK31" i="53"/>
  <c r="AK21" i="53"/>
  <c r="AK1" i="53"/>
  <c r="AI21" i="53"/>
  <c r="AI11" i="53"/>
  <c r="AI31" i="53"/>
  <c r="AI1" i="53"/>
  <c r="AG11" i="53"/>
  <c r="AG4" i="53"/>
  <c r="AE5053" i="53"/>
  <c r="AD5053" i="53"/>
  <c r="AC5053" i="53"/>
  <c r="AE4043" i="53"/>
  <c r="AD4043" i="53"/>
  <c r="AC4043" i="53"/>
  <c r="AE3033" i="53"/>
  <c r="AD3033" i="53"/>
  <c r="AC3033" i="53"/>
  <c r="AB6064" i="53"/>
  <c r="AB5054" i="53"/>
  <c r="AB4044" i="53"/>
  <c r="AB3034" i="53"/>
  <c r="AB3035" i="53" s="1"/>
  <c r="AD3035" i="53" s="1"/>
  <c r="AE2023" i="53"/>
  <c r="AD2023" i="53"/>
  <c r="AC2023" i="53"/>
  <c r="AE1013" i="53"/>
  <c r="AD1013" i="53"/>
  <c r="AC1013" i="53"/>
  <c r="AE3" i="53"/>
  <c r="AD3" i="53"/>
  <c r="AC3" i="53"/>
  <c r="Z54" i="53"/>
  <c r="Z53" i="53"/>
  <c r="Y54" i="53"/>
  <c r="Y53" i="53"/>
  <c r="X54" i="53"/>
  <c r="X53" i="53"/>
  <c r="Z44" i="53"/>
  <c r="Z43" i="53"/>
  <c r="Y44" i="53"/>
  <c r="Y43" i="53"/>
  <c r="X44" i="53"/>
  <c r="X43" i="53"/>
  <c r="Z34" i="53"/>
  <c r="Z33" i="53"/>
  <c r="Y34" i="53"/>
  <c r="Y33" i="53"/>
  <c r="X34" i="53"/>
  <c r="X33" i="53"/>
  <c r="Z23" i="53"/>
  <c r="Y23" i="53"/>
  <c r="X23" i="53"/>
  <c r="Z13" i="53"/>
  <c r="Y13" i="53"/>
  <c r="X13" i="53"/>
  <c r="Z3" i="53"/>
  <c r="Y3" i="53"/>
  <c r="X3" i="53"/>
  <c r="Z24" i="53"/>
  <c r="Y24" i="53"/>
  <c r="X24" i="53"/>
  <c r="Z14" i="53"/>
  <c r="Y14" i="53"/>
  <c r="X14" i="53"/>
  <c r="Z4" i="53"/>
  <c r="Y4" i="53"/>
  <c r="X4" i="53"/>
  <c r="V6063" i="53"/>
  <c r="U6063" i="53"/>
  <c r="T6063" i="53"/>
  <c r="V5053" i="53"/>
  <c r="U5053" i="53"/>
  <c r="T5053" i="53"/>
  <c r="V4043" i="53"/>
  <c r="U4043" i="53"/>
  <c r="T4043" i="53"/>
  <c r="V3033" i="53"/>
  <c r="U3033" i="53"/>
  <c r="T3033" i="53"/>
  <c r="V2023" i="53"/>
  <c r="U2023" i="53"/>
  <c r="T2023" i="53"/>
  <c r="S6064" i="53"/>
  <c r="T6064" i="53" s="1"/>
  <c r="S5054" i="53"/>
  <c r="U5054" i="53" s="1"/>
  <c r="S4044" i="53"/>
  <c r="T4044" i="53" s="1"/>
  <c r="S3034" i="53"/>
  <c r="S3035" i="53" s="1"/>
  <c r="V3035" i="53" s="1"/>
  <c r="AB8110" i="53" l="1"/>
  <c r="AB7101" i="53"/>
  <c r="S8111" i="53"/>
  <c r="S7101" i="53"/>
  <c r="E8110" i="53"/>
  <c r="E7100" i="53"/>
  <c r="AE3034" i="53"/>
  <c r="Z31" i="53"/>
  <c r="X51" i="53"/>
  <c r="Y61" i="53"/>
  <c r="AG1" i="53"/>
  <c r="S5055" i="53"/>
  <c r="V5055" i="53" s="1"/>
  <c r="Y31" i="53"/>
  <c r="Z41" i="53"/>
  <c r="X61" i="53"/>
  <c r="AB6065" i="53"/>
  <c r="AB6066" i="53" s="1"/>
  <c r="AE6064" i="53"/>
  <c r="AC6064" i="53"/>
  <c r="AD6064" i="53"/>
  <c r="AE4044" i="53"/>
  <c r="AD4044" i="53"/>
  <c r="AC4044" i="53"/>
  <c r="AE5054" i="53"/>
  <c r="AD5054" i="53"/>
  <c r="AC5054" i="53"/>
  <c r="AC3034" i="53"/>
  <c r="AE3035" i="53"/>
  <c r="AC3035" i="53"/>
  <c r="AD3034" i="53"/>
  <c r="Z51" i="53"/>
  <c r="Y41" i="53"/>
  <c r="X31" i="53"/>
  <c r="AB5055" i="53"/>
  <c r="AB4045" i="53"/>
  <c r="AB3036" i="53"/>
  <c r="Y51" i="53"/>
  <c r="Z61" i="53"/>
  <c r="X41" i="53"/>
  <c r="U3034" i="53"/>
  <c r="V5054" i="53"/>
  <c r="V3034" i="53"/>
  <c r="T3035" i="53"/>
  <c r="T3034" i="53"/>
  <c r="U3035" i="53"/>
  <c r="S4045" i="53"/>
  <c r="S4046" i="53" s="1"/>
  <c r="V4044" i="53"/>
  <c r="U4044" i="53"/>
  <c r="T5054" i="53"/>
  <c r="V6064" i="53"/>
  <c r="U6064" i="53"/>
  <c r="M1" i="53"/>
  <c r="S6065" i="53"/>
  <c r="S3036" i="53"/>
  <c r="V1013" i="53"/>
  <c r="U1013" i="53"/>
  <c r="T1013" i="53"/>
  <c r="V3" i="53"/>
  <c r="U3" i="53"/>
  <c r="T3" i="53"/>
  <c r="Q34" i="53"/>
  <c r="Q33" i="53"/>
  <c r="Q44" i="53"/>
  <c r="Q43" i="53"/>
  <c r="Q53" i="53"/>
  <c r="Q54" i="53"/>
  <c r="Q24" i="53"/>
  <c r="Q14" i="53"/>
  <c r="Q13" i="53"/>
  <c r="P3" i="53"/>
  <c r="Q3" i="53"/>
  <c r="Q23" i="53"/>
  <c r="P13" i="53"/>
  <c r="P23" i="53"/>
  <c r="P33" i="53"/>
  <c r="P43" i="53"/>
  <c r="P53" i="53"/>
  <c r="O53" i="53"/>
  <c r="O54" i="53"/>
  <c r="O44" i="53"/>
  <c r="O43" i="53"/>
  <c r="O34" i="53"/>
  <c r="O33" i="53"/>
  <c r="O23" i="53"/>
  <c r="O13" i="53"/>
  <c r="O3" i="53"/>
  <c r="Q4" i="53"/>
  <c r="P54" i="53"/>
  <c r="P44" i="53"/>
  <c r="P34" i="53"/>
  <c r="P24" i="53"/>
  <c r="P14" i="53"/>
  <c r="P4" i="53"/>
  <c r="O24" i="53"/>
  <c r="O14" i="53"/>
  <c r="O4" i="53"/>
  <c r="C64" i="53"/>
  <c r="C63" i="53"/>
  <c r="C54" i="53"/>
  <c r="C53" i="53"/>
  <c r="C44" i="53"/>
  <c r="C34" i="53"/>
  <c r="C33" i="53"/>
  <c r="C43" i="53"/>
  <c r="C24" i="53"/>
  <c r="C23" i="53"/>
  <c r="C13" i="53"/>
  <c r="C14" i="53"/>
  <c r="C3" i="53"/>
  <c r="C4" i="53"/>
  <c r="B63" i="53"/>
  <c r="B53" i="53"/>
  <c r="B43" i="53"/>
  <c r="B33" i="53"/>
  <c r="B23" i="53"/>
  <c r="B13" i="53"/>
  <c r="B3" i="53"/>
  <c r="B64" i="53"/>
  <c r="B54" i="53"/>
  <c r="B44" i="53"/>
  <c r="B34" i="53"/>
  <c r="B24" i="53"/>
  <c r="B14" i="53"/>
  <c r="B4" i="53"/>
  <c r="K66" i="53"/>
  <c r="K65" i="53"/>
  <c r="K64" i="53"/>
  <c r="K63" i="53"/>
  <c r="K56" i="53"/>
  <c r="K55" i="53"/>
  <c r="K54" i="53"/>
  <c r="K53" i="53"/>
  <c r="K46" i="53"/>
  <c r="K45" i="53"/>
  <c r="K44" i="53"/>
  <c r="K43" i="53"/>
  <c r="K36" i="53"/>
  <c r="K35" i="53"/>
  <c r="K34" i="53"/>
  <c r="K33" i="53"/>
  <c r="K23" i="53"/>
  <c r="K26" i="53"/>
  <c r="K25" i="53"/>
  <c r="K24" i="53"/>
  <c r="K13" i="53"/>
  <c r="K16" i="53"/>
  <c r="K15" i="53"/>
  <c r="K14" i="53"/>
  <c r="K6" i="53"/>
  <c r="K5" i="53"/>
  <c r="K4" i="53"/>
  <c r="K3" i="53"/>
  <c r="I64" i="53"/>
  <c r="I63" i="53"/>
  <c r="I54" i="53"/>
  <c r="I53" i="53"/>
  <c r="I44" i="53"/>
  <c r="I43" i="53"/>
  <c r="I34" i="53"/>
  <c r="I33" i="53"/>
  <c r="I23" i="53"/>
  <c r="I13" i="53"/>
  <c r="I3" i="53"/>
  <c r="I24" i="53"/>
  <c r="I14" i="53"/>
  <c r="I4" i="53"/>
  <c r="G6063" i="53"/>
  <c r="F6063" i="53"/>
  <c r="G5053" i="53"/>
  <c r="F5053" i="53"/>
  <c r="G4043" i="53"/>
  <c r="F4043" i="53"/>
  <c r="G3033" i="53"/>
  <c r="F3033" i="53"/>
  <c r="G2023" i="53"/>
  <c r="F2023" i="53"/>
  <c r="G1013" i="53"/>
  <c r="F1013" i="53"/>
  <c r="G3" i="53"/>
  <c r="E6064" i="53"/>
  <c r="E5054" i="53"/>
  <c r="E4044" i="53"/>
  <c r="E3034" i="53"/>
  <c r="E3035" i="53" s="1"/>
  <c r="AB8111" i="53" l="1"/>
  <c r="AB7102" i="53"/>
  <c r="S8112" i="53"/>
  <c r="S7102" i="53"/>
  <c r="E8111" i="53"/>
  <c r="E7101" i="53"/>
  <c r="T5055" i="53"/>
  <c r="S5056" i="53"/>
  <c r="S5057" i="53" s="1"/>
  <c r="U5055" i="53"/>
  <c r="AE4045" i="53"/>
  <c r="AC4045" i="53"/>
  <c r="AD4045" i="53"/>
  <c r="AE5055" i="53"/>
  <c r="AD5055" i="53"/>
  <c r="AC5055" i="53"/>
  <c r="AE6066" i="53"/>
  <c r="AD6066" i="53"/>
  <c r="AC6066" i="53"/>
  <c r="AE6065" i="53"/>
  <c r="AD6065" i="53"/>
  <c r="AC6065" i="53"/>
  <c r="AE3036" i="53"/>
  <c r="AD3036" i="53"/>
  <c r="AC3036" i="53"/>
  <c r="AB6067" i="53"/>
  <c r="AB5056" i="53"/>
  <c r="AB4046" i="53"/>
  <c r="AB3037" i="53"/>
  <c r="Q41" i="53"/>
  <c r="P31" i="53"/>
  <c r="O61" i="53"/>
  <c r="Q61" i="53"/>
  <c r="Q51" i="53"/>
  <c r="Q31" i="53"/>
  <c r="V3036" i="53"/>
  <c r="U3036" i="53"/>
  <c r="T3036" i="53"/>
  <c r="U4046" i="53"/>
  <c r="V4046" i="53"/>
  <c r="T4046" i="53"/>
  <c r="V4045" i="53"/>
  <c r="U4045" i="53"/>
  <c r="T4045" i="53"/>
  <c r="V6065" i="53"/>
  <c r="U6065" i="53"/>
  <c r="T6065" i="53"/>
  <c r="S6066" i="53"/>
  <c r="S4047" i="53"/>
  <c r="S3037" i="53"/>
  <c r="P41" i="53"/>
  <c r="P61" i="53"/>
  <c r="O31" i="53"/>
  <c r="O51" i="53"/>
  <c r="P51" i="53"/>
  <c r="O41" i="53"/>
  <c r="B51" i="53"/>
  <c r="K61" i="53"/>
  <c r="C41" i="53"/>
  <c r="K41" i="53"/>
  <c r="B31" i="53"/>
  <c r="C61" i="53"/>
  <c r="C51" i="53"/>
  <c r="C31" i="53"/>
  <c r="B61" i="53"/>
  <c r="B41" i="53"/>
  <c r="K51" i="53"/>
  <c r="K31" i="53"/>
  <c r="I31" i="53"/>
  <c r="K21" i="53"/>
  <c r="K11" i="53"/>
  <c r="K1" i="53"/>
  <c r="I51" i="53"/>
  <c r="I61" i="53"/>
  <c r="I41" i="53"/>
  <c r="E3036" i="53"/>
  <c r="E3037" i="53" s="1"/>
  <c r="G3035" i="53"/>
  <c r="F3035" i="53"/>
  <c r="G4044" i="53"/>
  <c r="F4044" i="53"/>
  <c r="G3034" i="53"/>
  <c r="F3034" i="53"/>
  <c r="E5055" i="53"/>
  <c r="G5054" i="53"/>
  <c r="F5054" i="53"/>
  <c r="G6064" i="53"/>
  <c r="F6064" i="53"/>
  <c r="E6065" i="53"/>
  <c r="E6066" i="53" s="1"/>
  <c r="E4045" i="53"/>
  <c r="AB8112" i="53" l="1"/>
  <c r="AB7103" i="53"/>
  <c r="S8113" i="53"/>
  <c r="S7103" i="53"/>
  <c r="E8112" i="53"/>
  <c r="E7102" i="53"/>
  <c r="T5056" i="53"/>
  <c r="U5056" i="53"/>
  <c r="V5056" i="53"/>
  <c r="AE6067" i="53"/>
  <c r="AD6067" i="53"/>
  <c r="AC6067" i="53"/>
  <c r="AE3037" i="53"/>
  <c r="AC3037" i="53"/>
  <c r="AD3037" i="53"/>
  <c r="AD4046" i="53"/>
  <c r="AE4046" i="53"/>
  <c r="AC4046" i="53"/>
  <c r="AE5056" i="53"/>
  <c r="AD5056" i="53"/>
  <c r="AC5056" i="53"/>
  <c r="AB6068" i="53"/>
  <c r="AB5057" i="53"/>
  <c r="AB4047" i="53"/>
  <c r="AB3038" i="53"/>
  <c r="V5057" i="53"/>
  <c r="U5057" i="53"/>
  <c r="T5057" i="53"/>
  <c r="V6066" i="53"/>
  <c r="U6066" i="53"/>
  <c r="T6066" i="53"/>
  <c r="V3037" i="53"/>
  <c r="U3037" i="53"/>
  <c r="T3037" i="53"/>
  <c r="V4047" i="53"/>
  <c r="U4047" i="53"/>
  <c r="T4047" i="53"/>
  <c r="S6067" i="53"/>
  <c r="S5058" i="53"/>
  <c r="S4048" i="53"/>
  <c r="S3038" i="53"/>
  <c r="G3037" i="53"/>
  <c r="F3037" i="53"/>
  <c r="G4045" i="53"/>
  <c r="F4045" i="53"/>
  <c r="G5055" i="53"/>
  <c r="F5055" i="53"/>
  <c r="E5056" i="53"/>
  <c r="E5057" i="53" s="1"/>
  <c r="G6065" i="53"/>
  <c r="F6065" i="53"/>
  <c r="G6066" i="53"/>
  <c r="F6066" i="53"/>
  <c r="G3036" i="53"/>
  <c r="F3036" i="53"/>
  <c r="E6067" i="53"/>
  <c r="E4046" i="53"/>
  <c r="E3038" i="53"/>
  <c r="AB8113" i="53" l="1"/>
  <c r="AB7104" i="53"/>
  <c r="S8114" i="53"/>
  <c r="S7104" i="53"/>
  <c r="E8113" i="53"/>
  <c r="E7103" i="53"/>
  <c r="AE5057" i="53"/>
  <c r="AC5057" i="53"/>
  <c r="AD5057" i="53"/>
  <c r="AE6068" i="53"/>
  <c r="AD6068" i="53"/>
  <c r="AC6068" i="53"/>
  <c r="AE3038" i="53"/>
  <c r="AD3038" i="53"/>
  <c r="AC3038" i="53"/>
  <c r="AE4047" i="53"/>
  <c r="AD4047" i="53"/>
  <c r="AC4047" i="53"/>
  <c r="AB6069" i="53"/>
  <c r="AB5058" i="53"/>
  <c r="AB4048" i="53"/>
  <c r="AB3039" i="53"/>
  <c r="V5058" i="53"/>
  <c r="U5058" i="53"/>
  <c r="T5058" i="53"/>
  <c r="V6067" i="53"/>
  <c r="U6067" i="53"/>
  <c r="T6067" i="53"/>
  <c r="V3038" i="53"/>
  <c r="U3038" i="53"/>
  <c r="T3038" i="53"/>
  <c r="V4048" i="53"/>
  <c r="U4048" i="53"/>
  <c r="T4048" i="53"/>
  <c r="S6068" i="53"/>
  <c r="S5059" i="53"/>
  <c r="S4049" i="53"/>
  <c r="S3039" i="53"/>
  <c r="G4046" i="53"/>
  <c r="F4046" i="53"/>
  <c r="G5057" i="53"/>
  <c r="F5057" i="53"/>
  <c r="G5056" i="53"/>
  <c r="F5056" i="53"/>
  <c r="G6067" i="53"/>
  <c r="F6067" i="53"/>
  <c r="G3038" i="53"/>
  <c r="F3038" i="53"/>
  <c r="E6068" i="53"/>
  <c r="E5058" i="53"/>
  <c r="E4047" i="53"/>
  <c r="E3039" i="53"/>
  <c r="AB8114" i="53" l="1"/>
  <c r="AB7105" i="53"/>
  <c r="S8115" i="53"/>
  <c r="S7105" i="53"/>
  <c r="E8114" i="53"/>
  <c r="E7104" i="53"/>
  <c r="AD4048" i="53"/>
  <c r="AE4048" i="53"/>
  <c r="AC4048" i="53"/>
  <c r="AE6069" i="53"/>
  <c r="AD6069" i="53"/>
  <c r="AC6069" i="53"/>
  <c r="AE3039" i="53"/>
  <c r="AC3039" i="53"/>
  <c r="AD3039" i="53"/>
  <c r="AE5058" i="53"/>
  <c r="AD5058" i="53"/>
  <c r="AC5058" i="53"/>
  <c r="AB6070" i="53"/>
  <c r="AB5059" i="53"/>
  <c r="AB4049" i="53"/>
  <c r="AB3040" i="53"/>
  <c r="V6068" i="53"/>
  <c r="U6068" i="53"/>
  <c r="T6068" i="53"/>
  <c r="V3039" i="53"/>
  <c r="U3039" i="53"/>
  <c r="T3039" i="53"/>
  <c r="V4049" i="53"/>
  <c r="T4049" i="53"/>
  <c r="U4049" i="53"/>
  <c r="V5059" i="53"/>
  <c r="U5059" i="53"/>
  <c r="T5059" i="53"/>
  <c r="S6069" i="53"/>
  <c r="S5060" i="53"/>
  <c r="S4050" i="53"/>
  <c r="S3040" i="53"/>
  <c r="G4047" i="53"/>
  <c r="F4047" i="53"/>
  <c r="G5058" i="53"/>
  <c r="F5058" i="53"/>
  <c r="G3039" i="53"/>
  <c r="F3039" i="53"/>
  <c r="G6068" i="53"/>
  <c r="F6068" i="53"/>
  <c r="E6069" i="53"/>
  <c r="E5059" i="53"/>
  <c r="E4048" i="53"/>
  <c r="E3040" i="53"/>
  <c r="AB8115" i="53" l="1"/>
  <c r="AB7106" i="53"/>
  <c r="S8116" i="53"/>
  <c r="S7106" i="53"/>
  <c r="E8115" i="53"/>
  <c r="E7105" i="53"/>
  <c r="AC3040" i="53"/>
  <c r="AD3040" i="53"/>
  <c r="AE3040" i="53"/>
  <c r="AE4049" i="53"/>
  <c r="AD4049" i="53"/>
  <c r="AC4049" i="53"/>
  <c r="AE5059" i="53"/>
  <c r="AD5059" i="53"/>
  <c r="AC5059" i="53"/>
  <c r="AE6070" i="53"/>
  <c r="AD6070" i="53"/>
  <c r="AC6070" i="53"/>
  <c r="AB6071" i="53"/>
  <c r="AB5060" i="53"/>
  <c r="AB4050" i="53"/>
  <c r="AB3041" i="53"/>
  <c r="V5060" i="53"/>
  <c r="U5060" i="53"/>
  <c r="T5060" i="53"/>
  <c r="V4050" i="53"/>
  <c r="U4050" i="53"/>
  <c r="T4050" i="53"/>
  <c r="V3040" i="53"/>
  <c r="U3040" i="53"/>
  <c r="T3040" i="53"/>
  <c r="V6069" i="53"/>
  <c r="U6069" i="53"/>
  <c r="T6069" i="53"/>
  <c r="S6070" i="53"/>
  <c r="S5061" i="53"/>
  <c r="S4051" i="53"/>
  <c r="S3041" i="53"/>
  <c r="G6069" i="53"/>
  <c r="F6069" i="53"/>
  <c r="G5059" i="53"/>
  <c r="F5059" i="53"/>
  <c r="F3040" i="53"/>
  <c r="G3040" i="53"/>
  <c r="G4048" i="53"/>
  <c r="F4048" i="53"/>
  <c r="E6070" i="53"/>
  <c r="E5060" i="53"/>
  <c r="E4049" i="53"/>
  <c r="E3041" i="53"/>
  <c r="AB8116" i="53" l="1"/>
  <c r="AB7107" i="53"/>
  <c r="S8117" i="53"/>
  <c r="S7107" i="53"/>
  <c r="E8116" i="53"/>
  <c r="E7106" i="53"/>
  <c r="AE3041" i="53"/>
  <c r="AC3041" i="53"/>
  <c r="AD3041" i="53"/>
  <c r="AE4050" i="53"/>
  <c r="AC4050" i="53"/>
  <c r="AD4050" i="53"/>
  <c r="AE5060" i="53"/>
  <c r="AD5060" i="53"/>
  <c r="AC5060" i="53"/>
  <c r="AE6071" i="53"/>
  <c r="AD6071" i="53"/>
  <c r="AC6071" i="53"/>
  <c r="AB6072" i="53"/>
  <c r="AB5061" i="53"/>
  <c r="AB4051" i="53"/>
  <c r="AB3042" i="53"/>
  <c r="V3041" i="53"/>
  <c r="T3041" i="53"/>
  <c r="U3041" i="53"/>
  <c r="V4051" i="53"/>
  <c r="U4051" i="53"/>
  <c r="T4051" i="53"/>
  <c r="V5061" i="53"/>
  <c r="U5061" i="53"/>
  <c r="T5061" i="53"/>
  <c r="V6070" i="53"/>
  <c r="U6070" i="53"/>
  <c r="T6070" i="53"/>
  <c r="S6071" i="53"/>
  <c r="S5062" i="53"/>
  <c r="S4052" i="53"/>
  <c r="S3042" i="53"/>
  <c r="G3041" i="53"/>
  <c r="F3041" i="53"/>
  <c r="G4049" i="53"/>
  <c r="F4049" i="53"/>
  <c r="G5060" i="53"/>
  <c r="F5060" i="53"/>
  <c r="G6070" i="53"/>
  <c r="F6070" i="53"/>
  <c r="E6071" i="53"/>
  <c r="E5061" i="53"/>
  <c r="E4050" i="53"/>
  <c r="E3042" i="53"/>
  <c r="AB8117" i="53" l="1"/>
  <c r="AB7108" i="53"/>
  <c r="S8118" i="53"/>
  <c r="S7108" i="53"/>
  <c r="E8117" i="53"/>
  <c r="E7107" i="53"/>
  <c r="AC3042" i="53"/>
  <c r="AD3042" i="53"/>
  <c r="AE3042" i="53"/>
  <c r="AE4051" i="53"/>
  <c r="AD4051" i="53"/>
  <c r="AC4051" i="53"/>
  <c r="AD5061" i="53"/>
  <c r="AE5061" i="53"/>
  <c r="AC5061" i="53"/>
  <c r="AE6072" i="53"/>
  <c r="AD6072" i="53"/>
  <c r="AC6072" i="53"/>
  <c r="AB6073" i="53"/>
  <c r="AB5062" i="53"/>
  <c r="AB4052" i="53"/>
  <c r="AB3043" i="53"/>
  <c r="V3042" i="53"/>
  <c r="U3042" i="53"/>
  <c r="T3042" i="53"/>
  <c r="V5062" i="53"/>
  <c r="U5062" i="53"/>
  <c r="T5062" i="53"/>
  <c r="V6071" i="53"/>
  <c r="U6071" i="53"/>
  <c r="T6071" i="53"/>
  <c r="V4052" i="53"/>
  <c r="U4052" i="53"/>
  <c r="T4052" i="53"/>
  <c r="S6072" i="53"/>
  <c r="S5063" i="53"/>
  <c r="S4053" i="53"/>
  <c r="S3043" i="53"/>
  <c r="G3042" i="53"/>
  <c r="F3042" i="53"/>
  <c r="G4050" i="53"/>
  <c r="F4050" i="53"/>
  <c r="G5061" i="53"/>
  <c r="F5061" i="53"/>
  <c r="G6071" i="53"/>
  <c r="F6071" i="53"/>
  <c r="E6072" i="53"/>
  <c r="E5062" i="53"/>
  <c r="E4051" i="53"/>
  <c r="E3043" i="53"/>
  <c r="AB8118" i="53" l="1"/>
  <c r="AB7109" i="53"/>
  <c r="S8119" i="53"/>
  <c r="S7109" i="53"/>
  <c r="E8118" i="53"/>
  <c r="E7108" i="53"/>
  <c r="AE3043" i="53"/>
  <c r="AC3043" i="53"/>
  <c r="AD3043" i="53"/>
  <c r="AE4052" i="53"/>
  <c r="AD4052" i="53"/>
  <c r="AC4052" i="53"/>
  <c r="AE5062" i="53"/>
  <c r="AD5062" i="53"/>
  <c r="AC5062" i="53"/>
  <c r="AE6073" i="53"/>
  <c r="AD6073" i="53"/>
  <c r="AC6073" i="53"/>
  <c r="AB6074" i="53"/>
  <c r="AB5063" i="53"/>
  <c r="AB4053" i="53"/>
  <c r="AB3044" i="53"/>
  <c r="V4053" i="53"/>
  <c r="U4053" i="53"/>
  <c r="T4053" i="53"/>
  <c r="V6072" i="53"/>
  <c r="U6072" i="53"/>
  <c r="T6072" i="53"/>
  <c r="V3043" i="53"/>
  <c r="U3043" i="53"/>
  <c r="T3043" i="53"/>
  <c r="V5063" i="53"/>
  <c r="U5063" i="53"/>
  <c r="T5063" i="53"/>
  <c r="S6073" i="53"/>
  <c r="S5064" i="53"/>
  <c r="S4054" i="53"/>
  <c r="S3044" i="53"/>
  <c r="G3043" i="53"/>
  <c r="F3043" i="53"/>
  <c r="G4051" i="53"/>
  <c r="F4051" i="53"/>
  <c r="G5062" i="53"/>
  <c r="F5062" i="53"/>
  <c r="G6072" i="53"/>
  <c r="F6072" i="53"/>
  <c r="E6073" i="53"/>
  <c r="E5063" i="53"/>
  <c r="E4052" i="53"/>
  <c r="E3044" i="53"/>
  <c r="AB8119" i="53" l="1"/>
  <c r="AB7110" i="53"/>
  <c r="S8120" i="53"/>
  <c r="S7110" i="53"/>
  <c r="E8119" i="53"/>
  <c r="E7109" i="53"/>
  <c r="AE3044" i="53"/>
  <c r="AD3044" i="53"/>
  <c r="AC3044" i="53"/>
  <c r="AE4053" i="53"/>
  <c r="AD4053" i="53"/>
  <c r="AC4053" i="53"/>
  <c r="AD5063" i="53"/>
  <c r="AE5063" i="53"/>
  <c r="AC5063" i="53"/>
  <c r="AE6074" i="53"/>
  <c r="AD6074" i="53"/>
  <c r="AC6074" i="53"/>
  <c r="AB6075" i="53"/>
  <c r="AB5064" i="53"/>
  <c r="AB4054" i="53"/>
  <c r="AB3045" i="53"/>
  <c r="V6073" i="53"/>
  <c r="U6073" i="53"/>
  <c r="T6073" i="53"/>
  <c r="V4054" i="53"/>
  <c r="U4054" i="53"/>
  <c r="T4054" i="53"/>
  <c r="V3044" i="53"/>
  <c r="U3044" i="53"/>
  <c r="T3044" i="53"/>
  <c r="V5064" i="53"/>
  <c r="U5064" i="53"/>
  <c r="T5064" i="53"/>
  <c r="S6074" i="53"/>
  <c r="S5065" i="53"/>
  <c r="S4055" i="53"/>
  <c r="S3045" i="53"/>
  <c r="G3044" i="53"/>
  <c r="F3044" i="53"/>
  <c r="G4052" i="53"/>
  <c r="F4052" i="53"/>
  <c r="G5063" i="53"/>
  <c r="F5063" i="53"/>
  <c r="G6073" i="53"/>
  <c r="F6073" i="53"/>
  <c r="E6074" i="53"/>
  <c r="E5064" i="53"/>
  <c r="E4053" i="53"/>
  <c r="E3045" i="53"/>
  <c r="AB8120" i="53" l="1"/>
  <c r="AB7111" i="53"/>
  <c r="S8121" i="53"/>
  <c r="S7111" i="53"/>
  <c r="E8120" i="53"/>
  <c r="E7110" i="53"/>
  <c r="AE3045" i="53"/>
  <c r="AC3045" i="53"/>
  <c r="AD3045" i="53"/>
  <c r="AD4054" i="53"/>
  <c r="AE4054" i="53"/>
  <c r="AC4054" i="53"/>
  <c r="AE5064" i="53"/>
  <c r="AD5064" i="53"/>
  <c r="AC5064" i="53"/>
  <c r="AE6075" i="53"/>
  <c r="AD6075" i="53"/>
  <c r="AC6075" i="53"/>
  <c r="AB6076" i="53"/>
  <c r="AB5065" i="53"/>
  <c r="AB4055" i="53"/>
  <c r="AB3046" i="53"/>
  <c r="V3045" i="53"/>
  <c r="U3045" i="53"/>
  <c r="T3045" i="53"/>
  <c r="V6074" i="53"/>
  <c r="U6074" i="53"/>
  <c r="T6074" i="53"/>
  <c r="V4055" i="53"/>
  <c r="U4055" i="53"/>
  <c r="T4055" i="53"/>
  <c r="V5065" i="53"/>
  <c r="U5065" i="53"/>
  <c r="T5065" i="53"/>
  <c r="S6075" i="53"/>
  <c r="S5066" i="53"/>
  <c r="S4056" i="53"/>
  <c r="S3046" i="53"/>
  <c r="G3045" i="53"/>
  <c r="F3045" i="53"/>
  <c r="G4053" i="53"/>
  <c r="F4053" i="53"/>
  <c r="G5064" i="53"/>
  <c r="F5064" i="53"/>
  <c r="G6074" i="53"/>
  <c r="F6074" i="53"/>
  <c r="E6075" i="53"/>
  <c r="E5065" i="53"/>
  <c r="E4054" i="53"/>
  <c r="E3046" i="53"/>
  <c r="AB8121" i="53" l="1"/>
  <c r="AB7112" i="53"/>
  <c r="S8122" i="53"/>
  <c r="S7112" i="53"/>
  <c r="E8121" i="53"/>
  <c r="E7111" i="53"/>
  <c r="AE3046" i="53"/>
  <c r="AD3046" i="53"/>
  <c r="AC3046" i="53"/>
  <c r="AE4055" i="53"/>
  <c r="AD4055" i="53"/>
  <c r="AC4055" i="53"/>
  <c r="AE5065" i="53"/>
  <c r="AC5065" i="53"/>
  <c r="AD5065" i="53"/>
  <c r="AE6076" i="53"/>
  <c r="AD6076" i="53"/>
  <c r="AC6076" i="53"/>
  <c r="AB6077" i="53"/>
  <c r="AB5066" i="53"/>
  <c r="AB4056" i="53"/>
  <c r="AB3047" i="53"/>
  <c r="V4056" i="53"/>
  <c r="U4056" i="53"/>
  <c r="T4056" i="53"/>
  <c r="V5066" i="53"/>
  <c r="U5066" i="53"/>
  <c r="T5066" i="53"/>
  <c r="V6075" i="53"/>
  <c r="U6075" i="53"/>
  <c r="T6075" i="53"/>
  <c r="U3046" i="53"/>
  <c r="V3046" i="53"/>
  <c r="T3046" i="53"/>
  <c r="S6076" i="53"/>
  <c r="S5067" i="53"/>
  <c r="S4057" i="53"/>
  <c r="S3047" i="53"/>
  <c r="G4054" i="53"/>
  <c r="F4054" i="53"/>
  <c r="G3046" i="53"/>
  <c r="F3046" i="53"/>
  <c r="G5065" i="53"/>
  <c r="F5065" i="53"/>
  <c r="G6075" i="53"/>
  <c r="F6075" i="53"/>
  <c r="E6076" i="53"/>
  <c r="E5066" i="53"/>
  <c r="E4055" i="53"/>
  <c r="E3047" i="53"/>
  <c r="AB8122" i="53" l="1"/>
  <c r="AB7113" i="53"/>
  <c r="S8123" i="53"/>
  <c r="S7113" i="53"/>
  <c r="E8122" i="53"/>
  <c r="E7112" i="53"/>
  <c r="AE3047" i="53"/>
  <c r="AC3047" i="53"/>
  <c r="AD3047" i="53"/>
  <c r="AE4056" i="53"/>
  <c r="AD4056" i="53"/>
  <c r="AC4056" i="53"/>
  <c r="AE5066" i="53"/>
  <c r="AD5066" i="53"/>
  <c r="AC5066" i="53"/>
  <c r="AE6077" i="53"/>
  <c r="AD6077" i="53"/>
  <c r="AC6077" i="53"/>
  <c r="AB6078" i="53"/>
  <c r="AB5067" i="53"/>
  <c r="AB4057" i="53"/>
  <c r="AB3048" i="53"/>
  <c r="V3047" i="53"/>
  <c r="U3047" i="53"/>
  <c r="T3047" i="53"/>
  <c r="V4057" i="53"/>
  <c r="U4057" i="53"/>
  <c r="T4057" i="53"/>
  <c r="V5067" i="53"/>
  <c r="U5067" i="53"/>
  <c r="T5067" i="53"/>
  <c r="V6076" i="53"/>
  <c r="T6076" i="53"/>
  <c r="U6076" i="53"/>
  <c r="S6077" i="53"/>
  <c r="S5068" i="53"/>
  <c r="S4058" i="53"/>
  <c r="S3048" i="53"/>
  <c r="G3047" i="53"/>
  <c r="F3047" i="53"/>
  <c r="G4055" i="53"/>
  <c r="F4055" i="53"/>
  <c r="G5066" i="53"/>
  <c r="F5066" i="53"/>
  <c r="G6076" i="53"/>
  <c r="F6076" i="53"/>
  <c r="E6077" i="53"/>
  <c r="E5067" i="53"/>
  <c r="E4056" i="53"/>
  <c r="E3048" i="53"/>
  <c r="AB8123" i="53" l="1"/>
  <c r="AB7114" i="53"/>
  <c r="S8124" i="53"/>
  <c r="S7114" i="53"/>
  <c r="E8123" i="53"/>
  <c r="E7113" i="53"/>
  <c r="AE4057" i="53"/>
  <c r="AD4057" i="53"/>
  <c r="AC4057" i="53"/>
  <c r="AC3048" i="53"/>
  <c r="AD3048" i="53"/>
  <c r="AE3048" i="53"/>
  <c r="AE6078" i="53"/>
  <c r="AD6078" i="53"/>
  <c r="AC6078" i="53"/>
  <c r="AE5067" i="53"/>
  <c r="AC5067" i="53"/>
  <c r="AD5067" i="53"/>
  <c r="AB6079" i="53"/>
  <c r="AB5068" i="53"/>
  <c r="AB4058" i="53"/>
  <c r="AB3049" i="53"/>
  <c r="V6077" i="53"/>
  <c r="U6077" i="53"/>
  <c r="T6077" i="53"/>
  <c r="U3048" i="53"/>
  <c r="V3048" i="53"/>
  <c r="T3048" i="53"/>
  <c r="V5068" i="53"/>
  <c r="U5068" i="53"/>
  <c r="T5068" i="53"/>
  <c r="V4058" i="53"/>
  <c r="U4058" i="53"/>
  <c r="T4058" i="53"/>
  <c r="S6078" i="53"/>
  <c r="S5069" i="53"/>
  <c r="S4059" i="53"/>
  <c r="S3049" i="53"/>
  <c r="G4056" i="53"/>
  <c r="F4056" i="53"/>
  <c r="F3048" i="53"/>
  <c r="G3048" i="53"/>
  <c r="G5067" i="53"/>
  <c r="F5067" i="53"/>
  <c r="G6077" i="53"/>
  <c r="F6077" i="53"/>
  <c r="E6078" i="53"/>
  <c r="E5068" i="53"/>
  <c r="E4057" i="53"/>
  <c r="E3049" i="53"/>
  <c r="AB8124" i="53" l="1"/>
  <c r="AB7115" i="53"/>
  <c r="S8125" i="53"/>
  <c r="S7115" i="53"/>
  <c r="E8124" i="53"/>
  <c r="E7114" i="53"/>
  <c r="AE5068" i="53"/>
  <c r="AD5068" i="53"/>
  <c r="AC5068" i="53"/>
  <c r="AE6079" i="53"/>
  <c r="AD6079" i="53"/>
  <c r="AC6079" i="53"/>
  <c r="AE3049" i="53"/>
  <c r="AC3049" i="53"/>
  <c r="AD3049" i="53"/>
  <c r="AE4058" i="53"/>
  <c r="AC4058" i="53"/>
  <c r="AD4058" i="53"/>
  <c r="AB6080" i="53"/>
  <c r="AB5069" i="53"/>
  <c r="AB4059" i="53"/>
  <c r="AB3050" i="53"/>
  <c r="V3049" i="53"/>
  <c r="T3049" i="53"/>
  <c r="U3049" i="53"/>
  <c r="U4059" i="53"/>
  <c r="V4059" i="53"/>
  <c r="T4059" i="53"/>
  <c r="V5069" i="53"/>
  <c r="U5069" i="53"/>
  <c r="T5069" i="53"/>
  <c r="V6078" i="53"/>
  <c r="U6078" i="53"/>
  <c r="T6078" i="53"/>
  <c r="S6079" i="53"/>
  <c r="S5070" i="53"/>
  <c r="S4060" i="53"/>
  <c r="S3050" i="53"/>
  <c r="G3049" i="53"/>
  <c r="F3049" i="53"/>
  <c r="G4057" i="53"/>
  <c r="F4057" i="53"/>
  <c r="G5068" i="53"/>
  <c r="F5068" i="53"/>
  <c r="G6078" i="53"/>
  <c r="F6078" i="53"/>
  <c r="E6079" i="53"/>
  <c r="E5069" i="53"/>
  <c r="E4058" i="53"/>
  <c r="E3050" i="53"/>
  <c r="AB8125" i="53" l="1"/>
  <c r="AB7116" i="53"/>
  <c r="S8126" i="53"/>
  <c r="S7116" i="53"/>
  <c r="E8125" i="53"/>
  <c r="E7115" i="53"/>
  <c r="AC3050" i="53"/>
  <c r="AD3050" i="53"/>
  <c r="AE3050" i="53"/>
  <c r="AD5069" i="53"/>
  <c r="AE5069" i="53"/>
  <c r="AC5069" i="53"/>
  <c r="AD4059" i="53"/>
  <c r="AC4059" i="53"/>
  <c r="AE4059" i="53"/>
  <c r="AE6080" i="53"/>
  <c r="AD6080" i="53"/>
  <c r="AC6080" i="53"/>
  <c r="AB6081" i="53"/>
  <c r="AB5070" i="53"/>
  <c r="AB4060" i="53"/>
  <c r="AB3051" i="53"/>
  <c r="V4060" i="53"/>
  <c r="U4060" i="53"/>
  <c r="T4060" i="53"/>
  <c r="V3050" i="53"/>
  <c r="U3050" i="53"/>
  <c r="T3050" i="53"/>
  <c r="V5070" i="53"/>
  <c r="U5070" i="53"/>
  <c r="T5070" i="53"/>
  <c r="V6079" i="53"/>
  <c r="U6079" i="53"/>
  <c r="T6079" i="53"/>
  <c r="S6080" i="53"/>
  <c r="S5071" i="53"/>
  <c r="S4061" i="53"/>
  <c r="S3051" i="53"/>
  <c r="G4058" i="53"/>
  <c r="F4058" i="53"/>
  <c r="F3050" i="53"/>
  <c r="G3050" i="53"/>
  <c r="G5069" i="53"/>
  <c r="F5069" i="53"/>
  <c r="G6079" i="53"/>
  <c r="F6079" i="53"/>
  <c r="E6080" i="53"/>
  <c r="E5070" i="53"/>
  <c r="E4059" i="53"/>
  <c r="E3051" i="53"/>
  <c r="AB8126" i="53" l="1"/>
  <c r="AB7117" i="53"/>
  <c r="S8127" i="53"/>
  <c r="S7117" i="53"/>
  <c r="E8126" i="53"/>
  <c r="E7116" i="53"/>
  <c r="AE5070" i="53"/>
  <c r="AD5070" i="53"/>
  <c r="AC5070" i="53"/>
  <c r="AE3051" i="53"/>
  <c r="AC3051" i="53"/>
  <c r="AD3051" i="53"/>
  <c r="AE6081" i="53"/>
  <c r="AD6081" i="53"/>
  <c r="AC6081" i="53"/>
  <c r="AE4060" i="53"/>
  <c r="AC4060" i="53"/>
  <c r="AD4060" i="53"/>
  <c r="AB6082" i="53"/>
  <c r="AB5071" i="53"/>
  <c r="AB4061" i="53"/>
  <c r="AB3052" i="53"/>
  <c r="V6080" i="53"/>
  <c r="U6080" i="53"/>
  <c r="T6080" i="53"/>
  <c r="V4061" i="53"/>
  <c r="U4061" i="53"/>
  <c r="T4061" i="53"/>
  <c r="V5071" i="53"/>
  <c r="U5071" i="53"/>
  <c r="T5071" i="53"/>
  <c r="V3051" i="53"/>
  <c r="U3051" i="53"/>
  <c r="T3051" i="53"/>
  <c r="S6081" i="53"/>
  <c r="S5072" i="53"/>
  <c r="S4062" i="53"/>
  <c r="S3052" i="53"/>
  <c r="G3051" i="53"/>
  <c r="F3051" i="53"/>
  <c r="G5070" i="53"/>
  <c r="F5070" i="53"/>
  <c r="G4059" i="53"/>
  <c r="F4059" i="53"/>
  <c r="G6080" i="53"/>
  <c r="F6080" i="53"/>
  <c r="E6081" i="53"/>
  <c r="E5071" i="53"/>
  <c r="E4060" i="53"/>
  <c r="E3052" i="53"/>
  <c r="AB8127" i="53" l="1"/>
  <c r="AB7118" i="53"/>
  <c r="S8128" i="53"/>
  <c r="S7118" i="53"/>
  <c r="E8127" i="53"/>
  <c r="E7117" i="53"/>
  <c r="AE4061" i="53"/>
  <c r="AC4061" i="53"/>
  <c r="AD4061" i="53"/>
  <c r="AE3052" i="53"/>
  <c r="AD3052" i="53"/>
  <c r="AC3052" i="53"/>
  <c r="AD5071" i="53"/>
  <c r="AE5071" i="53"/>
  <c r="AC5071" i="53"/>
  <c r="AE6082" i="53"/>
  <c r="AD6082" i="53"/>
  <c r="AC6082" i="53"/>
  <c r="AB6083" i="53"/>
  <c r="AB5072" i="53"/>
  <c r="AB4062" i="53"/>
  <c r="AB3053" i="53"/>
  <c r="V4062" i="53"/>
  <c r="T4062" i="53"/>
  <c r="U4062" i="53"/>
  <c r="V5072" i="53"/>
  <c r="U5072" i="53"/>
  <c r="T5072" i="53"/>
  <c r="V3052" i="53"/>
  <c r="U3052" i="53"/>
  <c r="T3052" i="53"/>
  <c r="V6081" i="53"/>
  <c r="U6081" i="53"/>
  <c r="T6081" i="53"/>
  <c r="S6082" i="53"/>
  <c r="S5073" i="53"/>
  <c r="S4063" i="53"/>
  <c r="S3053" i="53"/>
  <c r="G4060" i="53"/>
  <c r="F4060" i="53"/>
  <c r="G5071" i="53"/>
  <c r="F5071" i="53"/>
  <c r="F3052" i="53"/>
  <c r="G3052" i="53"/>
  <c r="G6081" i="53"/>
  <c r="F6081" i="53"/>
  <c r="E6082" i="53"/>
  <c r="E5072" i="53"/>
  <c r="E4061" i="53"/>
  <c r="E3053" i="53"/>
  <c r="AB8128" i="53" l="1"/>
  <c r="AB7119" i="53"/>
  <c r="S8129" i="53"/>
  <c r="S7119" i="53"/>
  <c r="E8128" i="53"/>
  <c r="E7118" i="53"/>
  <c r="AE3053" i="53"/>
  <c r="AC3053" i="53"/>
  <c r="AD3053" i="53"/>
  <c r="AE5072" i="53"/>
  <c r="AD5072" i="53"/>
  <c r="AC5072" i="53"/>
  <c r="AE6083" i="53"/>
  <c r="AD6083" i="53"/>
  <c r="AC6083" i="53"/>
  <c r="AD4062" i="53"/>
  <c r="AE4062" i="53"/>
  <c r="AC4062" i="53"/>
  <c r="AB6084" i="53"/>
  <c r="AB5073" i="53"/>
  <c r="AB4063" i="53"/>
  <c r="AB3054" i="53"/>
  <c r="V4063" i="53"/>
  <c r="U4063" i="53"/>
  <c r="T4063" i="53"/>
  <c r="V5073" i="53"/>
  <c r="U5073" i="53"/>
  <c r="T5073" i="53"/>
  <c r="V3053" i="53"/>
  <c r="U3053" i="53"/>
  <c r="T3053" i="53"/>
  <c r="V6082" i="53"/>
  <c r="U6082" i="53"/>
  <c r="T6082" i="53"/>
  <c r="S6083" i="53"/>
  <c r="S5074" i="53"/>
  <c r="S4064" i="53"/>
  <c r="S3054" i="53"/>
  <c r="G3053" i="53"/>
  <c r="F3053" i="53"/>
  <c r="G4061" i="53"/>
  <c r="F4061" i="53"/>
  <c r="G5072" i="53"/>
  <c r="F5072" i="53"/>
  <c r="G6082" i="53"/>
  <c r="F6082" i="53"/>
  <c r="E6083" i="53"/>
  <c r="E5073" i="53"/>
  <c r="E4062" i="53"/>
  <c r="E3054" i="53"/>
  <c r="AB8129" i="53" l="1"/>
  <c r="AB7120" i="53"/>
  <c r="S8130" i="53"/>
  <c r="S7120" i="53"/>
  <c r="E8129" i="53"/>
  <c r="E7119" i="53"/>
  <c r="AE5073" i="53"/>
  <c r="AC5073" i="53"/>
  <c r="AD5073" i="53"/>
  <c r="AE6084" i="53"/>
  <c r="AD6084" i="53"/>
  <c r="AC6084" i="53"/>
  <c r="AE3054" i="53"/>
  <c r="AD3054" i="53"/>
  <c r="AC3054" i="53"/>
  <c r="AE4063" i="53"/>
  <c r="AD4063" i="53"/>
  <c r="AC4063" i="53"/>
  <c r="AB6085" i="53"/>
  <c r="AB5074" i="53"/>
  <c r="AB4064" i="53"/>
  <c r="AB3055" i="53"/>
  <c r="V4064" i="53"/>
  <c r="U4064" i="53"/>
  <c r="T4064" i="53"/>
  <c r="V6083" i="53"/>
  <c r="U6083" i="53"/>
  <c r="T6083" i="53"/>
  <c r="U3054" i="53"/>
  <c r="V3054" i="53"/>
  <c r="T3054" i="53"/>
  <c r="V5074" i="53"/>
  <c r="U5074" i="53"/>
  <c r="T5074" i="53"/>
  <c r="S6084" i="53"/>
  <c r="S5075" i="53"/>
  <c r="S4065" i="53"/>
  <c r="S3055" i="53"/>
  <c r="G4062" i="53"/>
  <c r="F4062" i="53"/>
  <c r="G5073" i="53"/>
  <c r="F5073" i="53"/>
  <c r="F3054" i="53"/>
  <c r="G3054" i="53"/>
  <c r="G6083" i="53"/>
  <c r="F6083" i="53"/>
  <c r="E6084" i="53"/>
  <c r="E5074" i="53"/>
  <c r="E4063" i="53"/>
  <c r="E3055" i="53"/>
  <c r="AB8130" i="53" l="1"/>
  <c r="AB7121" i="53"/>
  <c r="S8131" i="53"/>
  <c r="S7121" i="53"/>
  <c r="E8130" i="53"/>
  <c r="E7120" i="53"/>
  <c r="AE3055" i="53"/>
  <c r="AC3055" i="53"/>
  <c r="AD3055" i="53"/>
  <c r="AD4064" i="53"/>
  <c r="AE4064" i="53"/>
  <c r="AC4064" i="53"/>
  <c r="AE5074" i="53"/>
  <c r="AD5074" i="53"/>
  <c r="AC5074" i="53"/>
  <c r="AE6085" i="53"/>
  <c r="AD6085" i="53"/>
  <c r="AC6085" i="53"/>
  <c r="AB6086" i="53"/>
  <c r="AB5075" i="53"/>
  <c r="AB4065" i="53"/>
  <c r="AB3056" i="53"/>
  <c r="V3055" i="53"/>
  <c r="U3055" i="53"/>
  <c r="T3055" i="53"/>
  <c r="V4065" i="53"/>
  <c r="U4065" i="53"/>
  <c r="T4065" i="53"/>
  <c r="V5075" i="53"/>
  <c r="U5075" i="53"/>
  <c r="T5075" i="53"/>
  <c r="V6084" i="53"/>
  <c r="U6084" i="53"/>
  <c r="T6084" i="53"/>
  <c r="S6085" i="53"/>
  <c r="S5076" i="53"/>
  <c r="S4066" i="53"/>
  <c r="S3056" i="53"/>
  <c r="G3055" i="53"/>
  <c r="F3055" i="53"/>
  <c r="F4063" i="53"/>
  <c r="G4063" i="53"/>
  <c r="G5074" i="53"/>
  <c r="F5074" i="53"/>
  <c r="G6084" i="53"/>
  <c r="F6084" i="53"/>
  <c r="E6085" i="53"/>
  <c r="E5075" i="53"/>
  <c r="E4064" i="53"/>
  <c r="E3056" i="53"/>
  <c r="AB8131" i="53" l="1"/>
  <c r="AB7122" i="53"/>
  <c r="S8132" i="53"/>
  <c r="S7122" i="53"/>
  <c r="E8131" i="53"/>
  <c r="E7121" i="53"/>
  <c r="AE3056" i="53"/>
  <c r="AC3056" i="53"/>
  <c r="AD3056" i="53"/>
  <c r="AE5075" i="53"/>
  <c r="AC5075" i="53"/>
  <c r="AD5075" i="53"/>
  <c r="AE6086" i="53"/>
  <c r="AD6086" i="53"/>
  <c r="AC6086" i="53"/>
  <c r="AE4065" i="53"/>
  <c r="AD4065" i="53"/>
  <c r="AC4065" i="53"/>
  <c r="AB6087" i="53"/>
  <c r="AB5076" i="53"/>
  <c r="AB4066" i="53"/>
  <c r="AB3057" i="53"/>
  <c r="U3056" i="53"/>
  <c r="V3056" i="53"/>
  <c r="T3056" i="53"/>
  <c r="V4066" i="53"/>
  <c r="U4066" i="53"/>
  <c r="T4066" i="53"/>
  <c r="V5076" i="53"/>
  <c r="U5076" i="53"/>
  <c r="T5076" i="53"/>
  <c r="V6085" i="53"/>
  <c r="U6085" i="53"/>
  <c r="T6085" i="53"/>
  <c r="S6086" i="53"/>
  <c r="S5077" i="53"/>
  <c r="S4067" i="53"/>
  <c r="S3057" i="53"/>
  <c r="G4064" i="53"/>
  <c r="F4064" i="53"/>
  <c r="F3056" i="53"/>
  <c r="G3056" i="53"/>
  <c r="G5075" i="53"/>
  <c r="F5075" i="53"/>
  <c r="G6085" i="53"/>
  <c r="F6085" i="53"/>
  <c r="E6086" i="53"/>
  <c r="E5076" i="53"/>
  <c r="E4065" i="53"/>
  <c r="E3057" i="53"/>
  <c r="AB8132" i="53" l="1"/>
  <c r="AB7123" i="53"/>
  <c r="S8133" i="53"/>
  <c r="S7123" i="53"/>
  <c r="E8132" i="53"/>
  <c r="E7122" i="53"/>
  <c r="AE3057" i="53"/>
  <c r="AC3057" i="53"/>
  <c r="AD3057" i="53"/>
  <c r="AE4066" i="53"/>
  <c r="AC4066" i="53"/>
  <c r="AD4066" i="53"/>
  <c r="AE5076" i="53"/>
  <c r="AD5076" i="53"/>
  <c r="AC5076" i="53"/>
  <c r="AE6087" i="53"/>
  <c r="AD6087" i="53"/>
  <c r="AC6087" i="53"/>
  <c r="AB6088" i="53"/>
  <c r="AB5077" i="53"/>
  <c r="AB4067" i="53"/>
  <c r="AB3058" i="53"/>
  <c r="V6086" i="53"/>
  <c r="U6086" i="53"/>
  <c r="T6086" i="53"/>
  <c r="V3057" i="53"/>
  <c r="U3057" i="53"/>
  <c r="T3057" i="53"/>
  <c r="V4067" i="53"/>
  <c r="U4067" i="53"/>
  <c r="T4067" i="53"/>
  <c r="V5077" i="53"/>
  <c r="U5077" i="53"/>
  <c r="T5077" i="53"/>
  <c r="S6087" i="53"/>
  <c r="S5078" i="53"/>
  <c r="S4068" i="53"/>
  <c r="S3058" i="53"/>
  <c r="G4065" i="53"/>
  <c r="F4065" i="53"/>
  <c r="G5076" i="53"/>
  <c r="F5076" i="53"/>
  <c r="G3057" i="53"/>
  <c r="F3057" i="53"/>
  <c r="G6086" i="53"/>
  <c r="F6086" i="53"/>
  <c r="E6087" i="53"/>
  <c r="E5077" i="53"/>
  <c r="E4066" i="53"/>
  <c r="E3058" i="53"/>
  <c r="AB8133" i="53" l="1"/>
  <c r="AB7124" i="53"/>
  <c r="S8134" i="53"/>
  <c r="S7124" i="53"/>
  <c r="E8133" i="53"/>
  <c r="E7123" i="53"/>
  <c r="AE4067" i="53"/>
  <c r="AD4067" i="53"/>
  <c r="AC4067" i="53"/>
  <c r="AD5077" i="53"/>
  <c r="AC5077" i="53"/>
  <c r="AE5077" i="53"/>
  <c r="AE6088" i="53"/>
  <c r="AD6088" i="53"/>
  <c r="AC6088" i="53"/>
  <c r="AE3058" i="53"/>
  <c r="AC3058" i="53"/>
  <c r="AD3058" i="53"/>
  <c r="AB6089" i="53"/>
  <c r="AB5078" i="53"/>
  <c r="AB4068" i="53"/>
  <c r="AB3059" i="53"/>
  <c r="V4068" i="53"/>
  <c r="U4068" i="53"/>
  <c r="T4068" i="53"/>
  <c r="V6087" i="53"/>
  <c r="U6087" i="53"/>
  <c r="T6087" i="53"/>
  <c r="V3058" i="53"/>
  <c r="U3058" i="53"/>
  <c r="T3058" i="53"/>
  <c r="V5078" i="53"/>
  <c r="U5078" i="53"/>
  <c r="T5078" i="53"/>
  <c r="S6088" i="53"/>
  <c r="S5079" i="53"/>
  <c r="S4069" i="53"/>
  <c r="S3059" i="53"/>
  <c r="G4066" i="53"/>
  <c r="F4066" i="53"/>
  <c r="G3058" i="53"/>
  <c r="F3058" i="53"/>
  <c r="G5077" i="53"/>
  <c r="F5077" i="53"/>
  <c r="G6087" i="53"/>
  <c r="F6087" i="53"/>
  <c r="E6088" i="53"/>
  <c r="E5078" i="53"/>
  <c r="E4067" i="53"/>
  <c r="E3059" i="53"/>
  <c r="AB8134" i="53" l="1"/>
  <c r="AB7125" i="53"/>
  <c r="S8135" i="53"/>
  <c r="S7125" i="53"/>
  <c r="E8134" i="53"/>
  <c r="E7124" i="53"/>
  <c r="AE4068" i="53"/>
  <c r="AD4068" i="53"/>
  <c r="AC4068" i="53"/>
  <c r="AE3059" i="53"/>
  <c r="AC3059" i="53"/>
  <c r="AD3059" i="53"/>
  <c r="AE5078" i="53"/>
  <c r="AD5078" i="53"/>
  <c r="AC5078" i="53"/>
  <c r="AE6089" i="53"/>
  <c r="AD6089" i="53"/>
  <c r="AC6089" i="53"/>
  <c r="AB6090" i="53"/>
  <c r="AB5079" i="53"/>
  <c r="AB4069" i="53"/>
  <c r="AB3060" i="53"/>
  <c r="V4069" i="53"/>
  <c r="U4069" i="53"/>
  <c r="T4069" i="53"/>
  <c r="V6088" i="53"/>
  <c r="U6088" i="53"/>
  <c r="T6088" i="53"/>
  <c r="V3059" i="53"/>
  <c r="U3059" i="53"/>
  <c r="T3059" i="53"/>
  <c r="V5079" i="53"/>
  <c r="U5079" i="53"/>
  <c r="T5079" i="53"/>
  <c r="S6089" i="53"/>
  <c r="S5080" i="53"/>
  <c r="S4070" i="53"/>
  <c r="S3060" i="53"/>
  <c r="G4067" i="53"/>
  <c r="F4067" i="53"/>
  <c r="G5078" i="53"/>
  <c r="F5078" i="53"/>
  <c r="G3059" i="53"/>
  <c r="F3059" i="53"/>
  <c r="G6088" i="53"/>
  <c r="F6088" i="53"/>
  <c r="E6089" i="53"/>
  <c r="E5079" i="53"/>
  <c r="E4068" i="53"/>
  <c r="E3060" i="53"/>
  <c r="A20" i="42"/>
  <c r="B487" i="50" s="1"/>
  <c r="A19" i="42"/>
  <c r="B486" i="50" s="1"/>
  <c r="M19" i="42"/>
  <c r="AB8135" i="53" l="1"/>
  <c r="AB7126" i="53"/>
  <c r="S8136" i="53"/>
  <c r="S7126" i="53"/>
  <c r="E8135" i="53"/>
  <c r="E7125" i="53"/>
  <c r="AE4069" i="53"/>
  <c r="AD4069" i="53"/>
  <c r="AC4069" i="53"/>
  <c r="AE5079" i="53"/>
  <c r="AD5079" i="53"/>
  <c r="AC5079" i="53"/>
  <c r="AE3060" i="53"/>
  <c r="AD3060" i="53"/>
  <c r="AC3060" i="53"/>
  <c r="AE6090" i="53"/>
  <c r="AD6090" i="53"/>
  <c r="AC6090" i="53"/>
  <c r="AB6091" i="53"/>
  <c r="AB5080" i="53"/>
  <c r="AB4070" i="53"/>
  <c r="AB3061" i="53"/>
  <c r="V4070" i="53"/>
  <c r="T4070" i="53"/>
  <c r="U4070" i="53"/>
  <c r="V3060" i="53"/>
  <c r="U3060" i="53"/>
  <c r="T3060" i="53"/>
  <c r="V6089" i="53"/>
  <c r="U6089" i="53"/>
  <c r="T6089" i="53"/>
  <c r="V5080" i="53"/>
  <c r="U5080" i="53"/>
  <c r="T5080" i="53"/>
  <c r="S6090" i="53"/>
  <c r="S5081" i="53"/>
  <c r="S4071" i="53"/>
  <c r="S3061" i="53"/>
  <c r="G3060" i="53"/>
  <c r="F3060" i="53"/>
  <c r="G5079" i="53"/>
  <c r="F5079" i="53"/>
  <c r="G4068" i="53"/>
  <c r="F4068" i="53"/>
  <c r="G6089" i="53"/>
  <c r="F6089" i="53"/>
  <c r="E6090" i="53"/>
  <c r="E5080" i="53"/>
  <c r="E4069" i="53"/>
  <c r="E3061" i="53"/>
  <c r="A16" i="42"/>
  <c r="B484" i="50" s="1"/>
  <c r="A15" i="42"/>
  <c r="B483" i="50" s="1"/>
  <c r="A13" i="42"/>
  <c r="B481" i="50" s="1"/>
  <c r="A14" i="42"/>
  <c r="B482" i="50" s="1"/>
  <c r="A12" i="42"/>
  <c r="B480" i="50" s="1"/>
  <c r="A6" i="42"/>
  <c r="B477" i="50" s="1"/>
  <c r="A7" i="42"/>
  <c r="B478" i="50" s="1"/>
  <c r="AB8136" i="53" l="1"/>
  <c r="AB7127" i="53"/>
  <c r="S8137" i="53"/>
  <c r="S7127" i="53"/>
  <c r="E8136" i="53"/>
  <c r="E7126" i="53"/>
  <c r="AD4070" i="53"/>
  <c r="AE4070" i="53"/>
  <c r="AC4070" i="53"/>
  <c r="AE3061" i="53"/>
  <c r="AC3061" i="53"/>
  <c r="AD3061" i="53"/>
  <c r="AE5080" i="53"/>
  <c r="AD5080" i="53"/>
  <c r="AC5080" i="53"/>
  <c r="AE6091" i="53"/>
  <c r="AD6091" i="53"/>
  <c r="AC6091" i="53"/>
  <c r="AB6092" i="53"/>
  <c r="AB5081" i="53"/>
  <c r="AB4071" i="53"/>
  <c r="AB3062" i="53"/>
  <c r="V3061" i="53"/>
  <c r="U3061" i="53"/>
  <c r="T3061" i="53"/>
  <c r="V4071" i="53"/>
  <c r="U4071" i="53"/>
  <c r="T4071" i="53"/>
  <c r="V5081" i="53"/>
  <c r="U5081" i="53"/>
  <c r="T5081" i="53"/>
  <c r="V6090" i="53"/>
  <c r="U6090" i="53"/>
  <c r="T6090" i="53"/>
  <c r="S6091" i="53"/>
  <c r="S5082" i="53"/>
  <c r="S4072" i="53"/>
  <c r="S3062" i="53"/>
  <c r="G4069" i="53"/>
  <c r="F4069" i="53"/>
  <c r="G3061" i="53"/>
  <c r="F3061" i="53"/>
  <c r="G5080" i="53"/>
  <c r="F5080" i="53"/>
  <c r="G6090" i="53"/>
  <c r="F6090" i="53"/>
  <c r="E6091" i="53"/>
  <c r="E5081" i="53"/>
  <c r="E4070" i="53"/>
  <c r="E3062" i="53"/>
  <c r="A43" i="41"/>
  <c r="B469" i="50" s="1"/>
  <c r="A42" i="41"/>
  <c r="B468" i="50" s="1"/>
  <c r="A38" i="41"/>
  <c r="B465" i="50" s="1"/>
  <c r="A37" i="41"/>
  <c r="B464" i="50" s="1"/>
  <c r="A36" i="41"/>
  <c r="B463" i="50" s="1"/>
  <c r="A39" i="41"/>
  <c r="B466" i="50" s="1"/>
  <c r="A26" i="41"/>
  <c r="B454" i="50" s="1"/>
  <c r="A20" i="41"/>
  <c r="B448" i="50" s="1"/>
  <c r="A19" i="41"/>
  <c r="B447" i="50" s="1"/>
  <c r="A17" i="41"/>
  <c r="B446" i="50" s="1"/>
  <c r="A16" i="41"/>
  <c r="B445" i="50" s="1"/>
  <c r="A13" i="41"/>
  <c r="B442" i="50" s="1"/>
  <c r="A14" i="41"/>
  <c r="B443" i="50" s="1"/>
  <c r="A15" i="41"/>
  <c r="B444" i="50" s="1"/>
  <c r="A12" i="41"/>
  <c r="B441" i="50" s="1"/>
  <c r="A7" i="41"/>
  <c r="B439" i="50" s="1"/>
  <c r="A6" i="41"/>
  <c r="B438" i="50" s="1"/>
  <c r="AB8137" i="53" l="1"/>
  <c r="AB7128" i="53"/>
  <c r="S8138" i="53"/>
  <c r="S7128" i="53"/>
  <c r="E8137" i="53"/>
  <c r="E7127" i="53"/>
  <c r="AE5081" i="53"/>
  <c r="AD5081" i="53"/>
  <c r="AC5081" i="53"/>
  <c r="AE3062" i="53"/>
  <c r="AD3062" i="53"/>
  <c r="AC3062" i="53"/>
  <c r="AE4071" i="53"/>
  <c r="AD4071" i="53"/>
  <c r="AC4071" i="53"/>
  <c r="AE6092" i="53"/>
  <c r="AD6092" i="53"/>
  <c r="AC6092" i="53"/>
  <c r="AB6093" i="53"/>
  <c r="AB5082" i="53"/>
  <c r="AB4072" i="53"/>
  <c r="AB3063" i="53"/>
  <c r="V5082" i="53"/>
  <c r="U5082" i="53"/>
  <c r="T5082" i="53"/>
  <c r="V3062" i="53"/>
  <c r="U3062" i="53"/>
  <c r="T3062" i="53"/>
  <c r="V4072" i="53"/>
  <c r="U4072" i="53"/>
  <c r="T4072" i="53"/>
  <c r="V6091" i="53"/>
  <c r="U6091" i="53"/>
  <c r="T6091" i="53"/>
  <c r="S6092" i="53"/>
  <c r="S5083" i="53"/>
  <c r="S4073" i="53"/>
  <c r="S3063" i="53"/>
  <c r="G5081" i="53"/>
  <c r="F5081" i="53"/>
  <c r="G3062" i="53"/>
  <c r="F3062" i="53"/>
  <c r="G4070" i="53"/>
  <c r="F4070" i="53"/>
  <c r="G6091" i="53"/>
  <c r="F6091" i="53"/>
  <c r="E6092" i="53"/>
  <c r="E5082" i="53"/>
  <c r="E4071" i="53"/>
  <c r="E3063" i="53"/>
  <c r="B241" i="50"/>
  <c r="B240" i="50"/>
  <c r="B239" i="50"/>
  <c r="B238" i="50"/>
  <c r="B237" i="50"/>
  <c r="B236" i="50"/>
  <c r="B235" i="50"/>
  <c r="AB8138" i="53" l="1"/>
  <c r="AB7129" i="53"/>
  <c r="S8139" i="53"/>
  <c r="S7129" i="53"/>
  <c r="E8138" i="53"/>
  <c r="E7128" i="53"/>
  <c r="AE4072" i="53"/>
  <c r="AD4072" i="53"/>
  <c r="AC4072" i="53"/>
  <c r="AE6093" i="53"/>
  <c r="AD6093" i="53"/>
  <c r="AC6093" i="53"/>
  <c r="AE3063" i="53"/>
  <c r="AC3063" i="53"/>
  <c r="AD3063" i="53"/>
  <c r="AE5082" i="53"/>
  <c r="AD5082" i="53"/>
  <c r="AC5082" i="53"/>
  <c r="AB6094" i="53"/>
  <c r="AB5083" i="53"/>
  <c r="AB4073" i="53"/>
  <c r="AB3064" i="53"/>
  <c r="V4073" i="53"/>
  <c r="U4073" i="53"/>
  <c r="T4073" i="53"/>
  <c r="V5083" i="53"/>
  <c r="U5083" i="53"/>
  <c r="T5083" i="53"/>
  <c r="V3063" i="53"/>
  <c r="U3063" i="53"/>
  <c r="T3063" i="53"/>
  <c r="V6092" i="53"/>
  <c r="U6092" i="53"/>
  <c r="T6092" i="53"/>
  <c r="S6093" i="53"/>
  <c r="S5084" i="53"/>
  <c r="S4074" i="53"/>
  <c r="S3064" i="53"/>
  <c r="F4071" i="53"/>
  <c r="G4071" i="53"/>
  <c r="G5082" i="53"/>
  <c r="F5082" i="53"/>
  <c r="G3063" i="53"/>
  <c r="F3063" i="53"/>
  <c r="G6092" i="53"/>
  <c r="F6092" i="53"/>
  <c r="E6093" i="53"/>
  <c r="E5083" i="53"/>
  <c r="E4072" i="53"/>
  <c r="E3064" i="53"/>
  <c r="A65" i="40"/>
  <c r="B402" i="50" s="1"/>
  <c r="A39" i="40"/>
  <c r="B383" i="50" s="1"/>
  <c r="A38" i="40"/>
  <c r="B382" i="50" s="1"/>
  <c r="A37" i="40"/>
  <c r="B381" i="50" s="1"/>
  <c r="A54" i="40"/>
  <c r="B394" i="50" s="1"/>
  <c r="AB8139" i="53" l="1"/>
  <c r="AB7130" i="53"/>
  <c r="S8140" i="53"/>
  <c r="S7130" i="53"/>
  <c r="E8139" i="53"/>
  <c r="E7129" i="53"/>
  <c r="AE4073" i="53"/>
  <c r="AD4073" i="53"/>
  <c r="AC4073" i="53"/>
  <c r="AE5083" i="53"/>
  <c r="AD5083" i="53"/>
  <c r="AC5083" i="53"/>
  <c r="AE6094" i="53"/>
  <c r="AD6094" i="53"/>
  <c r="AC6094" i="53"/>
  <c r="AC3064" i="53"/>
  <c r="AE3064" i="53"/>
  <c r="AD3064" i="53"/>
  <c r="AB6095" i="53"/>
  <c r="AB5084" i="53"/>
  <c r="AB4074" i="53"/>
  <c r="AB3065" i="53"/>
  <c r="V4074" i="53"/>
  <c r="U4074" i="53"/>
  <c r="T4074" i="53"/>
  <c r="V3064" i="53"/>
  <c r="U3064" i="53"/>
  <c r="T3064" i="53"/>
  <c r="V6093" i="53"/>
  <c r="U6093" i="53"/>
  <c r="T6093" i="53"/>
  <c r="V5084" i="53"/>
  <c r="U5084" i="53"/>
  <c r="T5084" i="53"/>
  <c r="S6094" i="53"/>
  <c r="S5085" i="53"/>
  <c r="S4075" i="53"/>
  <c r="S3065" i="53"/>
  <c r="F3064" i="53"/>
  <c r="G3064" i="53"/>
  <c r="G5083" i="53"/>
  <c r="F5083" i="53"/>
  <c r="G4072" i="53"/>
  <c r="F4072" i="53"/>
  <c r="G6093" i="53"/>
  <c r="F6093" i="53"/>
  <c r="E6094" i="53"/>
  <c r="E5084" i="53"/>
  <c r="E4073" i="53"/>
  <c r="E3065" i="53"/>
  <c r="A107" i="40"/>
  <c r="B436" i="50" s="1"/>
  <c r="A106" i="40"/>
  <c r="B435" i="50" s="1"/>
  <c r="A105" i="40"/>
  <c r="B434" i="50" s="1"/>
  <c r="A104" i="40"/>
  <c r="B433" i="50" s="1"/>
  <c r="A103" i="40"/>
  <c r="B432" i="50" s="1"/>
  <c r="A102" i="40"/>
  <c r="B431" i="50" s="1"/>
  <c r="A101" i="40"/>
  <c r="B430" i="50" s="1"/>
  <c r="A100" i="40"/>
  <c r="B429" i="50" s="1"/>
  <c r="A99" i="40"/>
  <c r="B428" i="50" s="1"/>
  <c r="A97" i="40"/>
  <c r="B427" i="50" s="1"/>
  <c r="A96" i="40"/>
  <c r="B426" i="50" s="1"/>
  <c r="A95" i="40"/>
  <c r="B425" i="50" s="1"/>
  <c r="A93" i="40"/>
  <c r="B424" i="50" s="1"/>
  <c r="A92" i="40"/>
  <c r="B423" i="50" s="1"/>
  <c r="A91" i="40"/>
  <c r="B422" i="50" s="1"/>
  <c r="A89" i="40"/>
  <c r="B421" i="50" s="1"/>
  <c r="A88" i="40"/>
  <c r="B420" i="50" s="1"/>
  <c r="A87" i="40"/>
  <c r="B419" i="50" s="1"/>
  <c r="A85" i="40"/>
  <c r="B418" i="50" s="1"/>
  <c r="A84" i="40"/>
  <c r="B417" i="50" s="1"/>
  <c r="A83" i="40"/>
  <c r="B416" i="50" s="1"/>
  <c r="A82" i="40"/>
  <c r="B415" i="50" s="1"/>
  <c r="A80" i="40"/>
  <c r="B414" i="50" s="1"/>
  <c r="A79" i="40"/>
  <c r="B413" i="50" s="1"/>
  <c r="A78" i="40"/>
  <c r="B412" i="50" s="1"/>
  <c r="A76" i="40"/>
  <c r="B411" i="50" s="1"/>
  <c r="A75" i="40"/>
  <c r="B410" i="50" s="1"/>
  <c r="A74" i="40"/>
  <c r="B409" i="50" s="1"/>
  <c r="A73" i="40"/>
  <c r="B408" i="50" s="1"/>
  <c r="A71" i="40"/>
  <c r="B407" i="50" s="1"/>
  <c r="A70" i="40"/>
  <c r="B406" i="50" s="1"/>
  <c r="A69" i="40"/>
  <c r="B405" i="50" s="1"/>
  <c r="A67" i="40"/>
  <c r="B404" i="50" s="1"/>
  <c r="A66" i="40"/>
  <c r="B403" i="50" s="1"/>
  <c r="A64" i="40"/>
  <c r="B401" i="50" s="1"/>
  <c r="A62" i="40"/>
  <c r="B400" i="50" s="1"/>
  <c r="A61" i="40"/>
  <c r="B399" i="50" s="1"/>
  <c r="A60" i="40"/>
  <c r="B398" i="50" s="1"/>
  <c r="A58" i="40"/>
  <c r="B397" i="50" s="1"/>
  <c r="A57" i="40"/>
  <c r="B396" i="50" s="1"/>
  <c r="A56" i="40"/>
  <c r="B395" i="50" s="1"/>
  <c r="A53" i="40"/>
  <c r="B393" i="50" s="1"/>
  <c r="A52" i="40"/>
  <c r="B392" i="50" s="1"/>
  <c r="A51" i="40"/>
  <c r="B391" i="50" s="1"/>
  <c r="A49" i="40"/>
  <c r="B390" i="50" s="1"/>
  <c r="A48" i="40"/>
  <c r="B389" i="50" s="1"/>
  <c r="A47" i="40"/>
  <c r="B388" i="50" s="1"/>
  <c r="A45" i="40"/>
  <c r="B387" i="50" s="1"/>
  <c r="A44" i="40"/>
  <c r="B386" i="50" s="1"/>
  <c r="A43" i="40"/>
  <c r="B385" i="50" s="1"/>
  <c r="A40" i="40"/>
  <c r="B384" i="50" s="1"/>
  <c r="A35" i="40"/>
  <c r="B380" i="50" s="1"/>
  <c r="A34" i="40"/>
  <c r="B379" i="50" s="1"/>
  <c r="A33" i="40"/>
  <c r="B378" i="50" s="1"/>
  <c r="A32" i="40"/>
  <c r="B377" i="50" s="1"/>
  <c r="AB8140" i="53" l="1"/>
  <c r="AB7131" i="53"/>
  <c r="S8141" i="53"/>
  <c r="S7131" i="53"/>
  <c r="E8140" i="53"/>
  <c r="E7130" i="53"/>
  <c r="AE4074" i="53"/>
  <c r="AC4074" i="53"/>
  <c r="AD4074" i="53"/>
  <c r="AE5084" i="53"/>
  <c r="AD5084" i="53"/>
  <c r="AC5084" i="53"/>
  <c r="AE6095" i="53"/>
  <c r="AC6095" i="53"/>
  <c r="AD6095" i="53"/>
  <c r="AE3065" i="53"/>
  <c r="AC3065" i="53"/>
  <c r="AD3065" i="53"/>
  <c r="AB6096" i="53"/>
  <c r="AB5085" i="53"/>
  <c r="AB4075" i="53"/>
  <c r="AB3066" i="53"/>
  <c r="V4075" i="53"/>
  <c r="U4075" i="53"/>
  <c r="T4075" i="53"/>
  <c r="V6094" i="53"/>
  <c r="U6094" i="53"/>
  <c r="T6094" i="53"/>
  <c r="V5085" i="53"/>
  <c r="U5085" i="53"/>
  <c r="T5085" i="53"/>
  <c r="V3065" i="53"/>
  <c r="U3065" i="53"/>
  <c r="T3065" i="53"/>
  <c r="S6095" i="53"/>
  <c r="S5086" i="53"/>
  <c r="S4076" i="53"/>
  <c r="S3066" i="53"/>
  <c r="G5084" i="53"/>
  <c r="F5084" i="53"/>
  <c r="G3065" i="53"/>
  <c r="F3065" i="53"/>
  <c r="G4073" i="53"/>
  <c r="F4073" i="53"/>
  <c r="G6094" i="53"/>
  <c r="F6094" i="53"/>
  <c r="E6095" i="53"/>
  <c r="E5085" i="53"/>
  <c r="E4074" i="53"/>
  <c r="E3066" i="53"/>
  <c r="A30" i="40"/>
  <c r="B376" i="50" s="1"/>
  <c r="A29" i="40"/>
  <c r="B375" i="50" s="1"/>
  <c r="A28" i="40"/>
  <c r="B374" i="50" s="1"/>
  <c r="A27" i="40"/>
  <c r="B373" i="50" s="1"/>
  <c r="A25" i="40"/>
  <c r="B372" i="50" s="1"/>
  <c r="A24" i="40"/>
  <c r="B371" i="50" s="1"/>
  <c r="A23" i="40"/>
  <c r="B370" i="50" s="1"/>
  <c r="A21" i="40"/>
  <c r="B369" i="50" s="1"/>
  <c r="A20" i="40"/>
  <c r="B368" i="50" s="1"/>
  <c r="A19" i="40"/>
  <c r="B367" i="50" s="1"/>
  <c r="A16" i="40"/>
  <c r="B366" i="50" s="1"/>
  <c r="A15" i="40"/>
  <c r="B365" i="50" s="1"/>
  <c r="A14" i="40"/>
  <c r="B364" i="50" s="1"/>
  <c r="A9" i="40"/>
  <c r="B362" i="50" s="1"/>
  <c r="A10" i="40"/>
  <c r="B363" i="50" s="1"/>
  <c r="AB8141" i="53" l="1"/>
  <c r="AB7132" i="53"/>
  <c r="S8142" i="53"/>
  <c r="S7132" i="53"/>
  <c r="E8141" i="53"/>
  <c r="E7131" i="53"/>
  <c r="AD4075" i="53"/>
  <c r="AC4075" i="53"/>
  <c r="AE4075" i="53"/>
  <c r="AE3066" i="53"/>
  <c r="AC3066" i="53"/>
  <c r="AD3066" i="53"/>
  <c r="AE5085" i="53"/>
  <c r="AD5085" i="53"/>
  <c r="AC5085" i="53"/>
  <c r="AD6096" i="53"/>
  <c r="AE6096" i="53"/>
  <c r="AC6096" i="53"/>
  <c r="AB6097" i="53"/>
  <c r="AB5086" i="53"/>
  <c r="AB4076" i="53"/>
  <c r="AB3067" i="53"/>
  <c r="V3066" i="53"/>
  <c r="U3066" i="53"/>
  <c r="T3066" i="53"/>
  <c r="V4076" i="53"/>
  <c r="U4076" i="53"/>
  <c r="T4076" i="53"/>
  <c r="V5086" i="53"/>
  <c r="U5086" i="53"/>
  <c r="T5086" i="53"/>
  <c r="V6095" i="53"/>
  <c r="U6095" i="53"/>
  <c r="T6095" i="53"/>
  <c r="S6096" i="53"/>
  <c r="S5087" i="53"/>
  <c r="S4077" i="53"/>
  <c r="S3067" i="53"/>
  <c r="G4074" i="53"/>
  <c r="F4074" i="53"/>
  <c r="F3066" i="53"/>
  <c r="G3066" i="53"/>
  <c r="G5085" i="53"/>
  <c r="F5085" i="53"/>
  <c r="G6095" i="53"/>
  <c r="F6095" i="53"/>
  <c r="E6096" i="53"/>
  <c r="E5086" i="53"/>
  <c r="E4075" i="53"/>
  <c r="E3067" i="53"/>
  <c r="A103" i="38"/>
  <c r="B249" i="50" s="1"/>
  <c r="A102" i="38"/>
  <c r="B248" i="50" s="1"/>
  <c r="A101" i="38"/>
  <c r="B247" i="50" s="1"/>
  <c r="A100" i="38"/>
  <c r="B246" i="50" s="1"/>
  <c r="A99" i="38"/>
  <c r="B245" i="50" s="1"/>
  <c r="A98" i="38"/>
  <c r="B244" i="50" s="1"/>
  <c r="A97" i="38"/>
  <c r="B243" i="50" s="1"/>
  <c r="A96" i="38"/>
  <c r="B242" i="50" s="1"/>
  <c r="A87" i="38"/>
  <c r="B234" i="50" s="1"/>
  <c r="A86" i="38"/>
  <c r="B233" i="50" s="1"/>
  <c r="A85" i="38"/>
  <c r="B232" i="50" s="1"/>
  <c r="A83" i="38"/>
  <c r="B231" i="50" s="1"/>
  <c r="A82" i="38"/>
  <c r="B230" i="50" s="1"/>
  <c r="A81" i="38"/>
  <c r="B229" i="50" s="1"/>
  <c r="A80" i="38"/>
  <c r="B228" i="50" s="1"/>
  <c r="A79" i="38"/>
  <c r="B227" i="50" s="1"/>
  <c r="A77" i="38"/>
  <c r="B226" i="50" s="1"/>
  <c r="AB8142" i="53" l="1"/>
  <c r="AB7133" i="53"/>
  <c r="S8143" i="53"/>
  <c r="S7133" i="53"/>
  <c r="E8142" i="53"/>
  <c r="E7132" i="53"/>
  <c r="AE5086" i="53"/>
  <c r="AD5086" i="53"/>
  <c r="AC5086" i="53"/>
  <c r="AE3067" i="53"/>
  <c r="AC3067" i="53"/>
  <c r="AD3067" i="53"/>
  <c r="AE4076" i="53"/>
  <c r="AC4076" i="53"/>
  <c r="AD4076" i="53"/>
  <c r="AE6097" i="53"/>
  <c r="AD6097" i="53"/>
  <c r="AC6097" i="53"/>
  <c r="AB6098" i="53"/>
  <c r="AB5087" i="53"/>
  <c r="AB4077" i="53"/>
  <c r="AB3068" i="53"/>
  <c r="V3067" i="53"/>
  <c r="U3067" i="53"/>
  <c r="T3067" i="53"/>
  <c r="V4077" i="53"/>
  <c r="U4077" i="53"/>
  <c r="T4077" i="53"/>
  <c r="V5087" i="53"/>
  <c r="U5087" i="53"/>
  <c r="T5087" i="53"/>
  <c r="V6096" i="53"/>
  <c r="U6096" i="53"/>
  <c r="T6096" i="53"/>
  <c r="S6097" i="53"/>
  <c r="S5088" i="53"/>
  <c r="S4078" i="53"/>
  <c r="S3068" i="53"/>
  <c r="G3067" i="53"/>
  <c r="F3067" i="53"/>
  <c r="G5086" i="53"/>
  <c r="F5086" i="53"/>
  <c r="G4075" i="53"/>
  <c r="F4075" i="53"/>
  <c r="G6096" i="53"/>
  <c r="F6096" i="53"/>
  <c r="E6097" i="53"/>
  <c r="E5087" i="53"/>
  <c r="E4076" i="53"/>
  <c r="E3068" i="53"/>
  <c r="A76" i="38"/>
  <c r="B225" i="50" s="1"/>
  <c r="A74" i="38"/>
  <c r="B223" i="50" s="1"/>
  <c r="A75" i="38"/>
  <c r="B224" i="50" s="1"/>
  <c r="A64" i="38"/>
  <c r="B216" i="50" s="1"/>
  <c r="A72" i="38"/>
  <c r="B222" i="50" s="1"/>
  <c r="A71" i="38"/>
  <c r="B221" i="50" s="1"/>
  <c r="A68" i="38"/>
  <c r="B219" i="50" s="1"/>
  <c r="A67" i="38"/>
  <c r="B218" i="50" s="1"/>
  <c r="A70" i="38"/>
  <c r="B220" i="50" s="1"/>
  <c r="A66" i="38"/>
  <c r="B217" i="50" s="1"/>
  <c r="A63" i="38"/>
  <c r="B215" i="50" s="1"/>
  <c r="A62" i="38"/>
  <c r="B214" i="50" s="1"/>
  <c r="A61" i="38"/>
  <c r="B213" i="50" s="1"/>
  <c r="A60" i="38"/>
  <c r="B212" i="50" s="1"/>
  <c r="A58" i="38"/>
  <c r="B211" i="50" s="1"/>
  <c r="A57" i="38"/>
  <c r="B210" i="50" s="1"/>
  <c r="A56" i="38"/>
  <c r="B209" i="50" s="1"/>
  <c r="A55" i="38"/>
  <c r="B208" i="50" s="1"/>
  <c r="A53" i="38"/>
  <c r="B207" i="50" s="1"/>
  <c r="A52" i="38"/>
  <c r="B206" i="50" s="1"/>
  <c r="A51" i="38"/>
  <c r="B205" i="50" s="1"/>
  <c r="A50" i="38"/>
  <c r="B204" i="50" s="1"/>
  <c r="A47" i="38"/>
  <c r="B203" i="50" s="1"/>
  <c r="A46" i="38"/>
  <c r="B202" i="50" s="1"/>
  <c r="A45" i="38"/>
  <c r="B201" i="50" s="1"/>
  <c r="A44" i="38"/>
  <c r="B200" i="50" s="1"/>
  <c r="A43" i="38"/>
  <c r="B199" i="50" s="1"/>
  <c r="A42" i="38"/>
  <c r="B198" i="50" s="1"/>
  <c r="AB8143" i="53" l="1"/>
  <c r="AB7134" i="53"/>
  <c r="S8144" i="53"/>
  <c r="S7134" i="53"/>
  <c r="E8143" i="53"/>
  <c r="E7133" i="53"/>
  <c r="AE3068" i="53"/>
  <c r="AD3068" i="53"/>
  <c r="AC3068" i="53"/>
  <c r="AE5087" i="53"/>
  <c r="AD5087" i="53"/>
  <c r="AC5087" i="53"/>
  <c r="AE6098" i="53"/>
  <c r="AD6098" i="53"/>
  <c r="AC6098" i="53"/>
  <c r="AE4077" i="53"/>
  <c r="AC4077" i="53"/>
  <c r="AD4077" i="53"/>
  <c r="AB6099" i="53"/>
  <c r="AB5088" i="53"/>
  <c r="AB4078" i="53"/>
  <c r="AB3069" i="53"/>
  <c r="V3068" i="53"/>
  <c r="U3068" i="53"/>
  <c r="T3068" i="53"/>
  <c r="T4078" i="53"/>
  <c r="V4078" i="53"/>
  <c r="U4078" i="53"/>
  <c r="V6097" i="53"/>
  <c r="U6097" i="53"/>
  <c r="T6097" i="53"/>
  <c r="V5088" i="53"/>
  <c r="U5088" i="53"/>
  <c r="T5088" i="53"/>
  <c r="S6098" i="53"/>
  <c r="S5089" i="53"/>
  <c r="S4079" i="53"/>
  <c r="S3069" i="53"/>
  <c r="G3068" i="53"/>
  <c r="F3068" i="53"/>
  <c r="G4076" i="53"/>
  <c r="F4076" i="53"/>
  <c r="G5087" i="53"/>
  <c r="F5087" i="53"/>
  <c r="G6097" i="53"/>
  <c r="F6097" i="53"/>
  <c r="E6098" i="53"/>
  <c r="E5088" i="53"/>
  <c r="E4077" i="53"/>
  <c r="E3069" i="53"/>
  <c r="A41" i="38"/>
  <c r="A40" i="38"/>
  <c r="B197" i="50" s="1"/>
  <c r="A39" i="38"/>
  <c r="B196" i="50" s="1"/>
  <c r="A38" i="38"/>
  <c r="B195" i="50" s="1"/>
  <c r="A37" i="38"/>
  <c r="B194" i="50" s="1"/>
  <c r="A35" i="38"/>
  <c r="B193" i="50" s="1"/>
  <c r="A34" i="38"/>
  <c r="B192" i="50" s="1"/>
  <c r="A33" i="38"/>
  <c r="B191" i="50" s="1"/>
  <c r="A32" i="38"/>
  <c r="B190" i="50" s="1"/>
  <c r="A29" i="38"/>
  <c r="B188" i="50" s="1"/>
  <c r="A28" i="38"/>
  <c r="B187" i="50" s="1"/>
  <c r="A27" i="38"/>
  <c r="B186" i="50" s="1"/>
  <c r="A24" i="38"/>
  <c r="B184" i="50" s="1"/>
  <c r="A23" i="38"/>
  <c r="B183" i="50" s="1"/>
  <c r="A22" i="38"/>
  <c r="B182" i="50" s="1"/>
  <c r="A31" i="38"/>
  <c r="B189" i="50" s="1"/>
  <c r="A26" i="38"/>
  <c r="B185" i="50" s="1"/>
  <c r="A21" i="38"/>
  <c r="B181" i="50" s="1"/>
  <c r="A18" i="38"/>
  <c r="B180" i="50" s="1"/>
  <c r="A17" i="38"/>
  <c r="B179" i="50" s="1"/>
  <c r="A16" i="38"/>
  <c r="B178" i="50" s="1"/>
  <c r="A15" i="38"/>
  <c r="B177" i="50" s="1"/>
  <c r="A11" i="38"/>
  <c r="B176" i="50" s="1"/>
  <c r="A10" i="38"/>
  <c r="A83" i="37"/>
  <c r="B61" i="50" s="1"/>
  <c r="A82" i="37"/>
  <c r="B60" i="50" s="1"/>
  <c r="A81" i="37"/>
  <c r="B59" i="50" s="1"/>
  <c r="A80" i="37"/>
  <c r="B58" i="50" s="1"/>
  <c r="A79" i="37"/>
  <c r="B57" i="50" s="1"/>
  <c r="A78" i="37"/>
  <c r="B56" i="50" s="1"/>
  <c r="A77" i="37"/>
  <c r="B55" i="50" s="1"/>
  <c r="A76" i="37"/>
  <c r="B54" i="50" s="1"/>
  <c r="AB8144" i="53" l="1"/>
  <c r="AB7135" i="53"/>
  <c r="S8145" i="53"/>
  <c r="S7135" i="53"/>
  <c r="E8144" i="53"/>
  <c r="E7134" i="53"/>
  <c r="AE5088" i="53"/>
  <c r="AD5088" i="53"/>
  <c r="AC5088" i="53"/>
  <c r="AE6099" i="53"/>
  <c r="AD6099" i="53"/>
  <c r="AC6099" i="53"/>
  <c r="AE3069" i="53"/>
  <c r="AC3069" i="53"/>
  <c r="AD3069" i="53"/>
  <c r="AD4078" i="53"/>
  <c r="AE4078" i="53"/>
  <c r="AC4078" i="53"/>
  <c r="AB6100" i="53"/>
  <c r="AB5089" i="53"/>
  <c r="AB4079" i="53"/>
  <c r="AB3070" i="53"/>
  <c r="V3069" i="53"/>
  <c r="U3069" i="53"/>
  <c r="T3069" i="53"/>
  <c r="V4079" i="53"/>
  <c r="U4079" i="53"/>
  <c r="T4079" i="53"/>
  <c r="V5089" i="53"/>
  <c r="U5089" i="53"/>
  <c r="T5089" i="53"/>
  <c r="V6098" i="53"/>
  <c r="U6098" i="53"/>
  <c r="T6098" i="53"/>
  <c r="S6099" i="53"/>
  <c r="S5090" i="53"/>
  <c r="S4080" i="53"/>
  <c r="S3070" i="53"/>
  <c r="G5088" i="53"/>
  <c r="F5088" i="53"/>
  <c r="G3069" i="53"/>
  <c r="F3069" i="53"/>
  <c r="G4077" i="53"/>
  <c r="F4077" i="53"/>
  <c r="G6098" i="53"/>
  <c r="F6098" i="53"/>
  <c r="E6099" i="53"/>
  <c r="E5089" i="53"/>
  <c r="E4078" i="53"/>
  <c r="E3070" i="53"/>
  <c r="A75" i="37"/>
  <c r="B53" i="50" s="1"/>
  <c r="A74" i="37"/>
  <c r="B52" i="50" s="1"/>
  <c r="A73" i="37"/>
  <c r="B51" i="50" s="1"/>
  <c r="A71" i="37"/>
  <c r="B49" i="50" s="1"/>
  <c r="A72" i="37"/>
  <c r="B50" i="50" s="1"/>
  <c r="A70" i="37"/>
  <c r="A69" i="37"/>
  <c r="B48" i="50" s="1"/>
  <c r="AB8145" i="53" l="1"/>
  <c r="AB7136" i="53"/>
  <c r="S8146" i="53"/>
  <c r="S7136" i="53"/>
  <c r="E8145" i="53"/>
  <c r="E7135" i="53"/>
  <c r="AE3070" i="53"/>
  <c r="AD3070" i="53"/>
  <c r="AC3070" i="53"/>
  <c r="AE4079" i="53"/>
  <c r="AD4079" i="53"/>
  <c r="AC4079" i="53"/>
  <c r="AE5089" i="53"/>
  <c r="AC5089" i="53"/>
  <c r="AD5089" i="53"/>
  <c r="AE6100" i="53"/>
  <c r="AD6100" i="53"/>
  <c r="AC6100" i="53"/>
  <c r="AB6101" i="53"/>
  <c r="AB5090" i="53"/>
  <c r="AB4080" i="53"/>
  <c r="AB3071" i="53"/>
  <c r="V3070" i="53"/>
  <c r="U3070" i="53"/>
  <c r="T3070" i="53"/>
  <c r="V4080" i="53"/>
  <c r="T4080" i="53"/>
  <c r="U4080" i="53"/>
  <c r="V6099" i="53"/>
  <c r="U6099" i="53"/>
  <c r="T6099" i="53"/>
  <c r="V5090" i="53"/>
  <c r="U5090" i="53"/>
  <c r="T5090" i="53"/>
  <c r="S6100" i="53"/>
  <c r="S5091" i="53"/>
  <c r="S4081" i="53"/>
  <c r="S3071" i="53"/>
  <c r="G3070" i="53"/>
  <c r="F3070" i="53"/>
  <c r="G4078" i="53"/>
  <c r="F4078" i="53"/>
  <c r="G5089" i="53"/>
  <c r="F5089" i="53"/>
  <c r="G6099" i="53"/>
  <c r="F6099" i="53"/>
  <c r="E6100" i="53"/>
  <c r="E5090" i="53"/>
  <c r="E4079" i="53"/>
  <c r="E3071" i="53"/>
  <c r="A68" i="37"/>
  <c r="B47" i="50" s="1"/>
  <c r="A67" i="37"/>
  <c r="B46" i="50" s="1"/>
  <c r="A66" i="37"/>
  <c r="B45" i="50" s="1"/>
  <c r="A65" i="37"/>
  <c r="B44" i="50" s="1"/>
  <c r="A63" i="37"/>
  <c r="B43" i="50" s="1"/>
  <c r="A62" i="37"/>
  <c r="B42" i="50" s="1"/>
  <c r="A54" i="37"/>
  <c r="B37" i="50" s="1"/>
  <c r="A53" i="37"/>
  <c r="B36" i="50" s="1"/>
  <c r="A52" i="37"/>
  <c r="B35" i="50" s="1"/>
  <c r="A51" i="37"/>
  <c r="B34" i="50" s="1"/>
  <c r="A49" i="37"/>
  <c r="B33" i="50" s="1"/>
  <c r="A48" i="37"/>
  <c r="B32" i="50" s="1"/>
  <c r="A47" i="37"/>
  <c r="B31" i="50" s="1"/>
  <c r="A45" i="37"/>
  <c r="B30" i="50" s="1"/>
  <c r="A44" i="37"/>
  <c r="B29" i="50" s="1"/>
  <c r="A43" i="37"/>
  <c r="B28" i="50" s="1"/>
  <c r="A40" i="37"/>
  <c r="B27" i="50" s="1"/>
  <c r="A39" i="37"/>
  <c r="B26" i="50" s="1"/>
  <c r="A38" i="37"/>
  <c r="B25" i="50" s="1"/>
  <c r="A36" i="37"/>
  <c r="B23" i="50" s="1"/>
  <c r="A37" i="37"/>
  <c r="B24" i="50" s="1"/>
  <c r="A33" i="37"/>
  <c r="B21" i="50" s="1"/>
  <c r="A32" i="37"/>
  <c r="B20" i="50" s="1"/>
  <c r="AB34" i="37"/>
  <c r="AF34" i="37" s="1"/>
  <c r="AK34" i="37" s="1"/>
  <c r="AP34" i="37" s="1"/>
  <c r="G22" i="50" s="1"/>
  <c r="A34" i="37"/>
  <c r="B22" i="50" s="1"/>
  <c r="AB32" i="37"/>
  <c r="AF32" i="37" s="1"/>
  <c r="AK32" i="37" s="1"/>
  <c r="AP32" i="37" s="1"/>
  <c r="G20" i="50" s="1"/>
  <c r="A30" i="37"/>
  <c r="B19" i="50" s="1"/>
  <c r="AB8146" i="53" l="1"/>
  <c r="AB7137" i="53"/>
  <c r="S8147" i="53"/>
  <c r="S7137" i="53"/>
  <c r="E8146" i="53"/>
  <c r="E7136" i="53"/>
  <c r="AE3071" i="53"/>
  <c r="AC3071" i="53"/>
  <c r="AD3071" i="53"/>
  <c r="AE5090" i="53"/>
  <c r="AD5090" i="53"/>
  <c r="AC5090" i="53"/>
  <c r="AE6101" i="53"/>
  <c r="AD6101" i="53"/>
  <c r="AC6101" i="53"/>
  <c r="AD4080" i="53"/>
  <c r="AC4080" i="53"/>
  <c r="AE4080" i="53"/>
  <c r="AB6102" i="53"/>
  <c r="AB5091" i="53"/>
  <c r="AB4081" i="53"/>
  <c r="AB3072" i="53"/>
  <c r="V3071" i="53"/>
  <c r="U3071" i="53"/>
  <c r="T3071" i="53"/>
  <c r="V4081" i="53"/>
  <c r="U4081" i="53"/>
  <c r="T4081" i="53"/>
  <c r="V5091" i="53"/>
  <c r="U5091" i="53"/>
  <c r="T5091" i="53"/>
  <c r="V6100" i="53"/>
  <c r="U6100" i="53"/>
  <c r="T6100" i="53"/>
  <c r="S6101" i="53"/>
  <c r="S5092" i="53"/>
  <c r="S4082" i="53"/>
  <c r="S3072" i="53"/>
  <c r="F4079" i="53"/>
  <c r="G4079" i="53"/>
  <c r="G3071" i="53"/>
  <c r="F3071" i="53"/>
  <c r="F5090" i="53"/>
  <c r="G5090" i="53"/>
  <c r="G6100" i="53"/>
  <c r="F6100" i="53"/>
  <c r="E6101" i="53"/>
  <c r="E5091" i="53"/>
  <c r="E4080" i="53"/>
  <c r="E3072" i="53"/>
  <c r="A29" i="37"/>
  <c r="B18" i="50" s="1"/>
  <c r="A28" i="37"/>
  <c r="B17" i="50" s="1"/>
  <c r="A25" i="37"/>
  <c r="B15" i="50" s="1"/>
  <c r="A24" i="37"/>
  <c r="B14" i="50" s="1"/>
  <c r="A21" i="37"/>
  <c r="B12" i="50" s="1"/>
  <c r="A20" i="37"/>
  <c r="B11" i="50" s="1"/>
  <c r="A27" i="37"/>
  <c r="B16" i="50" s="1"/>
  <c r="A23" i="37"/>
  <c r="B13" i="50" s="1"/>
  <c r="A19" i="37"/>
  <c r="B10" i="50" s="1"/>
  <c r="A16" i="37"/>
  <c r="B9" i="50" s="1"/>
  <c r="A15" i="37"/>
  <c r="B8" i="50" s="1"/>
  <c r="A14" i="37"/>
  <c r="B7" i="50" s="1"/>
  <c r="A10" i="37"/>
  <c r="B6" i="50" s="1"/>
  <c r="AB8147" i="53" l="1"/>
  <c r="AB7138" i="53"/>
  <c r="S8148" i="53"/>
  <c r="S7138" i="53"/>
  <c r="E8147" i="53"/>
  <c r="E7137" i="53"/>
  <c r="AE5091" i="53"/>
  <c r="AC5091" i="53"/>
  <c r="AD5091" i="53"/>
  <c r="AE6102" i="53"/>
  <c r="AD6102" i="53"/>
  <c r="AC6102" i="53"/>
  <c r="AC3072" i="53"/>
  <c r="AD3072" i="53"/>
  <c r="AE3072" i="53"/>
  <c r="AE4081" i="53"/>
  <c r="AD4081" i="53"/>
  <c r="AC4081" i="53"/>
  <c r="AB6103" i="53"/>
  <c r="AB5092" i="53"/>
  <c r="AB4082" i="53"/>
  <c r="AB3073" i="53"/>
  <c r="V3072" i="53"/>
  <c r="U3072" i="53"/>
  <c r="T3072" i="53"/>
  <c r="V4082" i="53"/>
  <c r="U4082" i="53"/>
  <c r="T4082" i="53"/>
  <c r="V5092" i="53"/>
  <c r="U5092" i="53"/>
  <c r="T5092" i="53"/>
  <c r="V6101" i="53"/>
  <c r="U6101" i="53"/>
  <c r="T6101" i="53"/>
  <c r="S6102" i="53"/>
  <c r="S5093" i="53"/>
  <c r="S4083" i="53"/>
  <c r="S3073" i="53"/>
  <c r="F3072" i="53"/>
  <c r="G3072" i="53"/>
  <c r="G5091" i="53"/>
  <c r="F5091" i="53"/>
  <c r="G4080" i="53"/>
  <c r="F4080" i="53"/>
  <c r="G6101" i="53"/>
  <c r="F6101" i="53"/>
  <c r="E6102" i="53"/>
  <c r="E5092" i="53"/>
  <c r="E4081" i="53"/>
  <c r="E3073" i="53"/>
  <c r="D2" i="66"/>
  <c r="AB8148" i="53" l="1"/>
  <c r="AB7139" i="53"/>
  <c r="S8149" i="53"/>
  <c r="S7139" i="53"/>
  <c r="E8148" i="53"/>
  <c r="E7138" i="53"/>
  <c r="V84" i="66"/>
  <c r="G1" i="50"/>
  <c r="F1" i="50"/>
  <c r="AE3073" i="53"/>
  <c r="AC3073" i="53"/>
  <c r="AD3073" i="53"/>
  <c r="AE4082" i="53"/>
  <c r="AC4082" i="53"/>
  <c r="AD4082" i="53"/>
  <c r="AE5092" i="53"/>
  <c r="AC5092" i="53"/>
  <c r="AD5092" i="53"/>
  <c r="AE6103" i="53"/>
  <c r="AD6103" i="53"/>
  <c r="AC6103" i="53"/>
  <c r="AB6104" i="53"/>
  <c r="AB5093" i="53"/>
  <c r="AB4083" i="53"/>
  <c r="AB3074" i="53"/>
  <c r="V3073" i="53"/>
  <c r="T3073" i="53"/>
  <c r="U3073" i="53"/>
  <c r="V4083" i="53"/>
  <c r="U4083" i="53"/>
  <c r="T4083" i="53"/>
  <c r="V6102" i="53"/>
  <c r="U6102" i="53"/>
  <c r="T6102" i="53"/>
  <c r="U5093" i="53"/>
  <c r="V5093" i="53"/>
  <c r="T5093" i="53"/>
  <c r="S6103" i="53"/>
  <c r="S5094" i="53"/>
  <c r="S4084" i="53"/>
  <c r="S3074" i="53"/>
  <c r="G4081" i="53"/>
  <c r="F4081" i="53"/>
  <c r="G3073" i="53"/>
  <c r="F3073" i="53"/>
  <c r="G5092" i="53"/>
  <c r="F5092" i="53"/>
  <c r="G6102" i="53"/>
  <c r="F6102" i="53"/>
  <c r="E6103" i="53"/>
  <c r="E5093" i="53"/>
  <c r="E4082" i="53"/>
  <c r="E3074" i="53"/>
  <c r="I1" i="53"/>
  <c r="V85" i="66" l="1"/>
  <c r="F320" i="50" s="1"/>
  <c r="V81" i="66"/>
  <c r="F316" i="50" s="1"/>
  <c r="V21" i="66"/>
  <c r="F262" i="50" s="1"/>
  <c r="V13" i="66"/>
  <c r="F254" i="50" s="1"/>
  <c r="V67" i="66"/>
  <c r="F304" i="50" s="1"/>
  <c r="V19" i="66"/>
  <c r="F260" i="50" s="1"/>
  <c r="V55" i="66"/>
  <c r="F294" i="50" s="1"/>
  <c r="V16" i="66"/>
  <c r="F257" i="50" s="1"/>
  <c r="V80" i="66"/>
  <c r="F315" i="50" s="1"/>
  <c r="V36" i="66"/>
  <c r="F277" i="50" s="1"/>
  <c r="V25" i="66"/>
  <c r="F266" i="50" s="1"/>
  <c r="V27" i="66"/>
  <c r="F268" i="50" s="1"/>
  <c r="V77" i="66"/>
  <c r="F312" i="50" s="1"/>
  <c r="V57" i="66"/>
  <c r="F296" i="50" s="1"/>
  <c r="V11" i="66"/>
  <c r="F252" i="50" s="1"/>
  <c r="V92" i="66"/>
  <c r="F327" i="50" s="1"/>
  <c r="V37" i="66"/>
  <c r="F278" i="50" s="1"/>
  <c r="V72" i="66"/>
  <c r="F308" i="50" s="1"/>
  <c r="V91" i="66"/>
  <c r="F326" i="50" s="1"/>
  <c r="V51" i="66"/>
  <c r="F290" i="50" s="1"/>
  <c r="V8" i="66"/>
  <c r="F250" i="50" s="1"/>
  <c r="V88" i="66"/>
  <c r="F323" i="50" s="1"/>
  <c r="V79" i="66"/>
  <c r="F314" i="50" s="1"/>
  <c r="V73" i="66"/>
  <c r="F309" i="50" s="1"/>
  <c r="V68" i="66"/>
  <c r="F305" i="50" s="1"/>
  <c r="V48" i="66"/>
  <c r="F288" i="50" s="1"/>
  <c r="V63" i="66"/>
  <c r="F301" i="50" s="1"/>
  <c r="V83" i="66"/>
  <c r="F318" i="50" s="1"/>
  <c r="V17" i="66"/>
  <c r="F258" i="50" s="1"/>
  <c r="V60" i="66"/>
  <c r="F298" i="50" s="1"/>
  <c r="V15" i="66"/>
  <c r="F256" i="50" s="1"/>
  <c r="V59" i="66"/>
  <c r="F297" i="50" s="1"/>
  <c r="V26" i="66"/>
  <c r="F267" i="50" s="1"/>
  <c r="V93" i="66"/>
  <c r="F328" i="50" s="1"/>
  <c r="V46" i="66"/>
  <c r="F286" i="50" s="1"/>
  <c r="V29" i="66"/>
  <c r="F270" i="50" s="1"/>
  <c r="V24" i="66"/>
  <c r="F265" i="50" s="1"/>
  <c r="V62" i="66"/>
  <c r="F300" i="50" s="1"/>
  <c r="V53" i="66"/>
  <c r="F292" i="50" s="1"/>
  <c r="V44" i="66"/>
  <c r="F284" i="50" s="1"/>
  <c r="V71" i="66"/>
  <c r="F307" i="50" s="1"/>
  <c r="V35" i="66"/>
  <c r="F276" i="50" s="1"/>
  <c r="V95" i="66"/>
  <c r="F330" i="50" s="1"/>
  <c r="V41" i="66"/>
  <c r="F281" i="50" s="1"/>
  <c r="V12" i="66"/>
  <c r="F253" i="50" s="1"/>
  <c r="V18" i="66"/>
  <c r="F259" i="50" s="1"/>
  <c r="V22" i="66"/>
  <c r="F263" i="50" s="1"/>
  <c r="V42" i="66"/>
  <c r="F282" i="50" s="1"/>
  <c r="V56" i="66"/>
  <c r="F295" i="50" s="1"/>
  <c r="V47" i="66"/>
  <c r="F287" i="50" s="1"/>
  <c r="V69" i="66"/>
  <c r="F306" i="50" s="1"/>
  <c r="V90" i="66"/>
  <c r="F325" i="50" s="1"/>
  <c r="V61" i="66"/>
  <c r="F299" i="50" s="1"/>
  <c r="V28" i="66"/>
  <c r="F269" i="50" s="1"/>
  <c r="V87" i="66"/>
  <c r="F322" i="50" s="1"/>
  <c r="V34" i="66"/>
  <c r="F275" i="50" s="1"/>
  <c r="V31" i="66"/>
  <c r="F272" i="50" s="1"/>
  <c r="V76" i="66"/>
  <c r="F311" i="50" s="1"/>
  <c r="V82" i="66"/>
  <c r="F317" i="50" s="1"/>
  <c r="V30" i="66"/>
  <c r="F271" i="50" s="1"/>
  <c r="V45" i="66"/>
  <c r="F285" i="50" s="1"/>
  <c r="V52" i="66"/>
  <c r="F291" i="50" s="1"/>
  <c r="V14" i="66"/>
  <c r="F255" i="50" s="1"/>
  <c r="V78" i="66"/>
  <c r="F313" i="50" s="1"/>
  <c r="V9" i="66"/>
  <c r="F251" i="50" s="1"/>
  <c r="V65" i="66"/>
  <c r="F303" i="50" s="1"/>
  <c r="V94" i="66"/>
  <c r="F329" i="50" s="1"/>
  <c r="V86" i="66"/>
  <c r="F321" i="50" s="1"/>
  <c r="V32" i="66"/>
  <c r="F273" i="50" s="1"/>
  <c r="V64" i="66"/>
  <c r="F302" i="50" s="1"/>
  <c r="V23" i="66"/>
  <c r="F264" i="50" s="1"/>
  <c r="V89" i="66"/>
  <c r="F324" i="50" s="1"/>
  <c r="V43" i="66"/>
  <c r="F283" i="50" s="1"/>
  <c r="V54" i="66"/>
  <c r="F293" i="50" s="1"/>
  <c r="V38" i="66"/>
  <c r="F279" i="50" s="1"/>
  <c r="AB8149" i="53"/>
  <c r="AB7140" i="53"/>
  <c r="S8150" i="53"/>
  <c r="S7140" i="53"/>
  <c r="E8149" i="53"/>
  <c r="E7139" i="53"/>
  <c r="Q84" i="66"/>
  <c r="F319" i="50"/>
  <c r="AE4083" i="53"/>
  <c r="AD4083" i="53"/>
  <c r="AC4083" i="53"/>
  <c r="AD5093" i="53"/>
  <c r="AE5093" i="53"/>
  <c r="AC5093" i="53"/>
  <c r="AE6104" i="53"/>
  <c r="AD6104" i="53"/>
  <c r="AC6104" i="53"/>
  <c r="AC3074" i="53"/>
  <c r="AD3074" i="53"/>
  <c r="AE3074" i="53"/>
  <c r="AB6105" i="53"/>
  <c r="AB5094" i="53"/>
  <c r="AB4084" i="53"/>
  <c r="AB3075" i="53"/>
  <c r="V4084" i="53"/>
  <c r="U4084" i="53"/>
  <c r="T4084" i="53"/>
  <c r="V3074" i="53"/>
  <c r="U3074" i="53"/>
  <c r="T3074" i="53"/>
  <c r="V6103" i="53"/>
  <c r="U6103" i="53"/>
  <c r="T6103" i="53"/>
  <c r="V5094" i="53"/>
  <c r="U5094" i="53"/>
  <c r="T5094" i="53"/>
  <c r="S6104" i="53"/>
  <c r="S5095" i="53"/>
  <c r="S4085" i="53"/>
  <c r="S3075" i="53"/>
  <c r="G3074" i="53"/>
  <c r="F3074" i="53"/>
  <c r="G4082" i="53"/>
  <c r="F4082" i="53"/>
  <c r="G5093" i="53"/>
  <c r="F5093" i="53"/>
  <c r="G6103" i="53"/>
  <c r="F6103" i="53"/>
  <c r="E6104" i="53"/>
  <c r="E5094" i="53"/>
  <c r="E4083" i="53"/>
  <c r="E3075" i="53"/>
  <c r="I11" i="53"/>
  <c r="I21" i="53"/>
  <c r="AB8150" i="53" l="1"/>
  <c r="AB7141" i="53"/>
  <c r="S8151" i="53"/>
  <c r="S7141" i="53"/>
  <c r="E8150" i="53"/>
  <c r="E7140" i="53"/>
  <c r="AE3075" i="53"/>
  <c r="AC3075" i="53"/>
  <c r="AD3075" i="53"/>
  <c r="AE4084" i="53"/>
  <c r="AD4084" i="53"/>
  <c r="AC4084" i="53"/>
  <c r="AE6105" i="53"/>
  <c r="AD6105" i="53"/>
  <c r="AC6105" i="53"/>
  <c r="AE5094" i="53"/>
  <c r="AD5094" i="53"/>
  <c r="AC5094" i="53"/>
  <c r="AB6106" i="53"/>
  <c r="AB5095" i="53"/>
  <c r="AB4085" i="53"/>
  <c r="AB3076" i="53"/>
  <c r="V5095" i="53"/>
  <c r="U5095" i="53"/>
  <c r="T5095" i="53"/>
  <c r="V4085" i="53"/>
  <c r="U4085" i="53"/>
  <c r="T4085" i="53"/>
  <c r="V3075" i="53"/>
  <c r="U3075" i="53"/>
  <c r="T3075" i="53"/>
  <c r="V6104" i="53"/>
  <c r="U6104" i="53"/>
  <c r="T6104" i="53"/>
  <c r="S6105" i="53"/>
  <c r="S5096" i="53"/>
  <c r="S4086" i="53"/>
  <c r="S3076" i="53"/>
  <c r="G5094" i="53"/>
  <c r="F5094" i="53"/>
  <c r="G3075" i="53"/>
  <c r="F3075" i="53"/>
  <c r="G4083" i="53"/>
  <c r="F4083" i="53"/>
  <c r="G6104" i="53"/>
  <c r="F6104" i="53"/>
  <c r="E6105" i="53"/>
  <c r="E5095" i="53"/>
  <c r="E4084" i="53"/>
  <c r="E3076" i="53"/>
  <c r="AB8151" i="53" l="1"/>
  <c r="AB7142" i="53"/>
  <c r="S8152" i="53"/>
  <c r="S7142" i="53"/>
  <c r="E8151" i="53"/>
  <c r="E7141" i="53"/>
  <c r="AE3076" i="53"/>
  <c r="AD3076" i="53"/>
  <c r="AC3076" i="53"/>
  <c r="AE4085" i="53"/>
  <c r="AD4085" i="53"/>
  <c r="AC4085" i="53"/>
  <c r="AD5095" i="53"/>
  <c r="AE5095" i="53"/>
  <c r="AC5095" i="53"/>
  <c r="AE6106" i="53"/>
  <c r="AD6106" i="53"/>
  <c r="AC6106" i="53"/>
  <c r="AB6107" i="53"/>
  <c r="AB5096" i="53"/>
  <c r="AB4086" i="53"/>
  <c r="AB3077" i="53"/>
  <c r="V4086" i="53"/>
  <c r="T4086" i="53"/>
  <c r="U4086" i="53"/>
  <c r="V6105" i="53"/>
  <c r="U6105" i="53"/>
  <c r="T6105" i="53"/>
  <c r="V3076" i="53"/>
  <c r="U3076" i="53"/>
  <c r="T3076" i="53"/>
  <c r="V5096" i="53"/>
  <c r="U5096" i="53"/>
  <c r="T5096" i="53"/>
  <c r="S6106" i="53"/>
  <c r="S5097" i="53"/>
  <c r="S4087" i="53"/>
  <c r="S3077" i="53"/>
  <c r="G4084" i="53"/>
  <c r="F4084" i="53"/>
  <c r="G5095" i="53"/>
  <c r="F5095" i="53"/>
  <c r="G3076" i="53"/>
  <c r="F3076" i="53"/>
  <c r="G6105" i="53"/>
  <c r="F6105" i="53"/>
  <c r="E6106" i="53"/>
  <c r="E5096" i="53"/>
  <c r="E4085" i="53"/>
  <c r="E3077" i="53"/>
  <c r="AB8152" i="53" l="1"/>
  <c r="AB7143" i="53"/>
  <c r="S8153" i="53"/>
  <c r="S7143" i="53"/>
  <c r="E8152" i="53"/>
  <c r="E7142" i="53"/>
  <c r="AE3077" i="53"/>
  <c r="AC3077" i="53"/>
  <c r="AD3077" i="53"/>
  <c r="AD4086" i="53"/>
  <c r="AE4086" i="53"/>
  <c r="AC4086" i="53"/>
  <c r="AE5096" i="53"/>
  <c r="AD5096" i="53"/>
  <c r="AC5096" i="53"/>
  <c r="AE6107" i="53"/>
  <c r="AD6107" i="53"/>
  <c r="AC6107" i="53"/>
  <c r="AB6108" i="53"/>
  <c r="AB5097" i="53"/>
  <c r="AB4087" i="53"/>
  <c r="AB3078" i="53"/>
  <c r="V3077" i="53"/>
  <c r="U3077" i="53"/>
  <c r="T3077" i="53"/>
  <c r="V4087" i="53"/>
  <c r="U4087" i="53"/>
  <c r="T4087" i="53"/>
  <c r="V5097" i="53"/>
  <c r="U5097" i="53"/>
  <c r="T5097" i="53"/>
  <c r="V6106" i="53"/>
  <c r="U6106" i="53"/>
  <c r="T6106" i="53"/>
  <c r="S6107" i="53"/>
  <c r="S5098" i="53"/>
  <c r="S4088" i="53"/>
  <c r="S3078" i="53"/>
  <c r="G3077" i="53"/>
  <c r="F3077" i="53"/>
  <c r="G5096" i="53"/>
  <c r="F5096" i="53"/>
  <c r="G4085" i="53"/>
  <c r="F4085" i="53"/>
  <c r="G6106" i="53"/>
  <c r="F6106" i="53"/>
  <c r="E6107" i="53"/>
  <c r="E5097" i="53"/>
  <c r="E4086" i="53"/>
  <c r="E3078" i="53"/>
  <c r="AB8153" i="53" l="1"/>
  <c r="AB7144" i="53"/>
  <c r="S8154" i="53"/>
  <c r="S7144" i="53"/>
  <c r="E8153" i="53"/>
  <c r="E7143" i="53"/>
  <c r="AE4087" i="53"/>
  <c r="AD4087" i="53"/>
  <c r="AC4087" i="53"/>
  <c r="AE5097" i="53"/>
  <c r="AC5097" i="53"/>
  <c r="AD5097" i="53"/>
  <c r="AE6108" i="53"/>
  <c r="AD6108" i="53"/>
  <c r="AC6108" i="53"/>
  <c r="AE3078" i="53"/>
  <c r="AD3078" i="53"/>
  <c r="AC3078" i="53"/>
  <c r="AB6109" i="53"/>
  <c r="AB5098" i="53"/>
  <c r="AB4088" i="53"/>
  <c r="AB3079" i="53"/>
  <c r="V4088" i="53"/>
  <c r="T4088" i="53"/>
  <c r="U4088" i="53"/>
  <c r="V5098" i="53"/>
  <c r="U5098" i="53"/>
  <c r="T5098" i="53"/>
  <c r="V6107" i="53"/>
  <c r="U6107" i="53"/>
  <c r="T6107" i="53"/>
  <c r="U3078" i="53"/>
  <c r="V3078" i="53"/>
  <c r="T3078" i="53"/>
  <c r="S6108" i="53"/>
  <c r="S5099" i="53"/>
  <c r="S4089" i="53"/>
  <c r="S3079" i="53"/>
  <c r="G4086" i="53"/>
  <c r="F4086" i="53"/>
  <c r="G3078" i="53"/>
  <c r="F3078" i="53"/>
  <c r="G5097" i="53"/>
  <c r="F5097" i="53"/>
  <c r="G6107" i="53"/>
  <c r="F6107" i="53"/>
  <c r="E6108" i="53"/>
  <c r="E5098" i="53"/>
  <c r="E4087" i="53"/>
  <c r="E3079" i="53"/>
  <c r="A40" i="41"/>
  <c r="B467" i="50" s="1"/>
  <c r="AB8154" i="53" l="1"/>
  <c r="AB7145" i="53"/>
  <c r="S8155" i="53"/>
  <c r="S7145" i="53"/>
  <c r="E8154" i="53"/>
  <c r="E7144" i="53"/>
  <c r="AE3079" i="53"/>
  <c r="AC3079" i="53"/>
  <c r="AD3079" i="53"/>
  <c r="AE5098" i="53"/>
  <c r="AD5098" i="53"/>
  <c r="AC5098" i="53"/>
  <c r="AE4088" i="53"/>
  <c r="AD4088" i="53"/>
  <c r="AC4088" i="53"/>
  <c r="AE6109" i="53"/>
  <c r="AD6109" i="53"/>
  <c r="AC6109" i="53"/>
  <c r="AB6110" i="53"/>
  <c r="AB5099" i="53"/>
  <c r="AB4089" i="53"/>
  <c r="AB3080" i="53"/>
  <c r="V4089" i="53"/>
  <c r="U4089" i="53"/>
  <c r="T4089" i="53"/>
  <c r="V3079" i="53"/>
  <c r="U3079" i="53"/>
  <c r="T3079" i="53"/>
  <c r="V5099" i="53"/>
  <c r="U5099" i="53"/>
  <c r="T5099" i="53"/>
  <c r="V6108" i="53"/>
  <c r="U6108" i="53"/>
  <c r="T6108" i="53"/>
  <c r="S6109" i="53"/>
  <c r="S5100" i="53"/>
  <c r="S4090" i="53"/>
  <c r="S3080" i="53"/>
  <c r="G4087" i="53"/>
  <c r="F4087" i="53"/>
  <c r="G5098" i="53"/>
  <c r="F5098" i="53"/>
  <c r="G3079" i="53"/>
  <c r="F3079" i="53"/>
  <c r="G6108" i="53"/>
  <c r="F6108" i="53"/>
  <c r="E6109" i="53"/>
  <c r="E5099" i="53"/>
  <c r="E4088" i="53"/>
  <c r="E3080" i="53"/>
  <c r="AB8155" i="53" l="1"/>
  <c r="AB7146" i="53"/>
  <c r="S8156" i="53"/>
  <c r="S7146" i="53"/>
  <c r="E8155" i="53"/>
  <c r="E7145" i="53"/>
  <c r="AE5099" i="53"/>
  <c r="AD5099" i="53"/>
  <c r="AC5099" i="53"/>
  <c r="AC3080" i="53"/>
  <c r="AD3080" i="53"/>
  <c r="AE3080" i="53"/>
  <c r="AE4089" i="53"/>
  <c r="AD4089" i="53"/>
  <c r="AC4089" i="53"/>
  <c r="AE6110" i="53"/>
  <c r="AD6110" i="53"/>
  <c r="AC6110" i="53"/>
  <c r="AB6111" i="53"/>
  <c r="AB5100" i="53"/>
  <c r="AB4090" i="53"/>
  <c r="AB3081" i="53"/>
  <c r="U3080" i="53"/>
  <c r="T3080" i="53"/>
  <c r="V3080" i="53"/>
  <c r="V4090" i="53"/>
  <c r="U4090" i="53"/>
  <c r="T4090" i="53"/>
  <c r="V6109" i="53"/>
  <c r="U6109" i="53"/>
  <c r="T6109" i="53"/>
  <c r="V5100" i="53"/>
  <c r="U5100" i="53"/>
  <c r="T5100" i="53"/>
  <c r="S6110" i="53"/>
  <c r="S5101" i="53"/>
  <c r="S4091" i="53"/>
  <c r="S3081" i="53"/>
  <c r="G4088" i="53"/>
  <c r="F4088" i="53"/>
  <c r="G3080" i="53"/>
  <c r="F3080" i="53"/>
  <c r="G5099" i="53"/>
  <c r="F5099" i="53"/>
  <c r="G6109" i="53"/>
  <c r="F6109" i="53"/>
  <c r="E6110" i="53"/>
  <c r="E5100" i="53"/>
  <c r="E4089" i="53"/>
  <c r="E3081" i="53"/>
  <c r="A47" i="41"/>
  <c r="B473" i="50" s="1"/>
  <c r="AB8156" i="53" l="1"/>
  <c r="AB7147" i="53"/>
  <c r="S8157" i="53"/>
  <c r="S7147" i="53"/>
  <c r="E8156" i="53"/>
  <c r="E7146" i="53"/>
  <c r="AE5100" i="53"/>
  <c r="AD5100" i="53"/>
  <c r="AC5100" i="53"/>
  <c r="AE4090" i="53"/>
  <c r="AC4090" i="53"/>
  <c r="AD4090" i="53"/>
  <c r="AE6111" i="53"/>
  <c r="AD6111" i="53"/>
  <c r="AC6111" i="53"/>
  <c r="AE3081" i="53"/>
  <c r="AC3081" i="53"/>
  <c r="AD3081" i="53"/>
  <c r="AB6112" i="53"/>
  <c r="AB5101" i="53"/>
  <c r="AB4091" i="53"/>
  <c r="AB3082" i="53"/>
  <c r="V3081" i="53"/>
  <c r="T3081" i="53"/>
  <c r="U3081" i="53"/>
  <c r="V4091" i="53"/>
  <c r="U4091" i="53"/>
  <c r="T4091" i="53"/>
  <c r="U5101" i="53"/>
  <c r="V5101" i="53"/>
  <c r="T5101" i="53"/>
  <c r="V6110" i="53"/>
  <c r="U6110" i="53"/>
  <c r="T6110" i="53"/>
  <c r="S6111" i="53"/>
  <c r="S5102" i="53"/>
  <c r="S4092" i="53"/>
  <c r="S3082" i="53"/>
  <c r="G4089" i="53"/>
  <c r="F4089" i="53"/>
  <c r="G3081" i="53"/>
  <c r="F3081" i="53"/>
  <c r="G5100" i="53"/>
  <c r="F5100" i="53"/>
  <c r="G6110" i="53"/>
  <c r="F6110" i="53"/>
  <c r="E6111" i="53"/>
  <c r="E5101" i="53"/>
  <c r="E4090" i="53"/>
  <c r="E3082" i="53"/>
  <c r="AB8157" i="53" l="1"/>
  <c r="AB7148" i="53"/>
  <c r="S8158" i="53"/>
  <c r="S7148" i="53"/>
  <c r="E8157" i="53"/>
  <c r="E7147" i="53"/>
  <c r="AD5101" i="53"/>
  <c r="AE5101" i="53"/>
  <c r="AC5101" i="53"/>
  <c r="AC3082" i="53"/>
  <c r="AD3082" i="53"/>
  <c r="AE3082" i="53"/>
  <c r="AD4091" i="53"/>
  <c r="AC4091" i="53"/>
  <c r="AE4091" i="53"/>
  <c r="AE6112" i="53"/>
  <c r="AD6112" i="53"/>
  <c r="AC6112" i="53"/>
  <c r="AB6113" i="53"/>
  <c r="AB5102" i="53"/>
  <c r="AB4092" i="53"/>
  <c r="AB3083" i="53"/>
  <c r="V3082" i="53"/>
  <c r="U3082" i="53"/>
  <c r="T3082" i="53"/>
  <c r="V4092" i="53"/>
  <c r="U4092" i="53"/>
  <c r="T4092" i="53"/>
  <c r="V5102" i="53"/>
  <c r="U5102" i="53"/>
  <c r="T5102" i="53"/>
  <c r="V6111" i="53"/>
  <c r="U6111" i="53"/>
  <c r="T6111" i="53"/>
  <c r="S6112" i="53"/>
  <c r="S5103" i="53"/>
  <c r="S4093" i="53"/>
  <c r="S3083" i="53"/>
  <c r="G4090" i="53"/>
  <c r="F4090" i="53"/>
  <c r="G5101" i="53"/>
  <c r="F5101" i="53"/>
  <c r="G3082" i="53"/>
  <c r="F3082" i="53"/>
  <c r="G6111" i="53"/>
  <c r="F6111" i="53"/>
  <c r="E6112" i="53"/>
  <c r="E5102" i="53"/>
  <c r="E4091" i="53"/>
  <c r="E3083" i="53"/>
  <c r="AB8158" i="53" l="1"/>
  <c r="AB7149" i="53"/>
  <c r="S8159" i="53"/>
  <c r="S7149" i="53"/>
  <c r="E8158" i="53"/>
  <c r="E7148" i="53"/>
  <c r="AE4092" i="53"/>
  <c r="AC4092" i="53"/>
  <c r="AD4092" i="53"/>
  <c r="AE5102" i="53"/>
  <c r="AD5102" i="53"/>
  <c r="AC5102" i="53"/>
  <c r="AE3083" i="53"/>
  <c r="AC3083" i="53"/>
  <c r="AD3083" i="53"/>
  <c r="AE6113" i="53"/>
  <c r="AD6113" i="53"/>
  <c r="AC6113" i="53"/>
  <c r="AB6114" i="53"/>
  <c r="AB5103" i="53"/>
  <c r="AB4093" i="53"/>
  <c r="AB3084" i="53"/>
  <c r="V3083" i="53"/>
  <c r="U3083" i="53"/>
  <c r="T3083" i="53"/>
  <c r="V4093" i="53"/>
  <c r="U4093" i="53"/>
  <c r="T4093" i="53"/>
  <c r="V6112" i="53"/>
  <c r="U6112" i="53"/>
  <c r="T6112" i="53"/>
  <c r="V5103" i="53"/>
  <c r="U5103" i="53"/>
  <c r="T5103" i="53"/>
  <c r="S6113" i="53"/>
  <c r="S5104" i="53"/>
  <c r="S4094" i="53"/>
  <c r="S3084" i="53"/>
  <c r="G3083" i="53"/>
  <c r="F3083" i="53"/>
  <c r="G5102" i="53"/>
  <c r="F5102" i="53"/>
  <c r="G4091" i="53"/>
  <c r="F4091" i="53"/>
  <c r="G6112" i="53"/>
  <c r="F6112" i="53"/>
  <c r="E6113" i="53"/>
  <c r="E5103" i="53"/>
  <c r="E4092" i="53"/>
  <c r="E3084" i="53"/>
  <c r="AB8159" i="53" l="1"/>
  <c r="AB7150" i="53"/>
  <c r="S8160" i="53"/>
  <c r="S7150" i="53"/>
  <c r="E8159" i="53"/>
  <c r="E7149" i="53"/>
  <c r="AD5103" i="53"/>
  <c r="AE5103" i="53"/>
  <c r="AC5103" i="53"/>
  <c r="AE3084" i="53"/>
  <c r="AD3084" i="53"/>
  <c r="AC3084" i="53"/>
  <c r="AE4093" i="53"/>
  <c r="AC4093" i="53"/>
  <c r="AD4093" i="53"/>
  <c r="AE6114" i="53"/>
  <c r="AD6114" i="53"/>
  <c r="AC6114" i="53"/>
  <c r="AB6115" i="53"/>
  <c r="AB5104" i="53"/>
  <c r="AB4094" i="53"/>
  <c r="AB3085" i="53"/>
  <c r="V3084" i="53"/>
  <c r="U3084" i="53"/>
  <c r="T3084" i="53"/>
  <c r="T4094" i="53"/>
  <c r="V4094" i="53"/>
  <c r="U4094" i="53"/>
  <c r="V5104" i="53"/>
  <c r="U5104" i="53"/>
  <c r="T5104" i="53"/>
  <c r="V6113" i="53"/>
  <c r="U6113" i="53"/>
  <c r="T6113" i="53"/>
  <c r="S6114" i="53"/>
  <c r="S5105" i="53"/>
  <c r="S4095" i="53"/>
  <c r="S3085" i="53"/>
  <c r="G3084" i="53"/>
  <c r="F3084" i="53"/>
  <c r="G4092" i="53"/>
  <c r="F4092" i="53"/>
  <c r="G5103" i="53"/>
  <c r="F5103" i="53"/>
  <c r="G6113" i="53"/>
  <c r="F6113" i="53"/>
  <c r="E6114" i="53"/>
  <c r="E5104" i="53"/>
  <c r="E4093" i="53"/>
  <c r="E3085" i="53"/>
  <c r="AB8160" i="53" l="1"/>
  <c r="AB7151" i="53"/>
  <c r="S8161" i="53"/>
  <c r="S7151" i="53"/>
  <c r="E8160" i="53"/>
  <c r="E7150" i="53"/>
  <c r="AD4094" i="53"/>
  <c r="AE4094" i="53"/>
  <c r="AC4094" i="53"/>
  <c r="AE3085" i="53"/>
  <c r="AC3085" i="53"/>
  <c r="AD3085" i="53"/>
  <c r="AE5104" i="53"/>
  <c r="AD5104" i="53"/>
  <c r="AC5104" i="53"/>
  <c r="AE6115" i="53"/>
  <c r="AD6115" i="53"/>
  <c r="AC6115" i="53"/>
  <c r="AB6116" i="53"/>
  <c r="AB5105" i="53"/>
  <c r="AB4095" i="53"/>
  <c r="AB3086" i="53"/>
  <c r="V3085" i="53"/>
  <c r="U3085" i="53"/>
  <c r="T3085" i="53"/>
  <c r="V6114" i="53"/>
  <c r="U6114" i="53"/>
  <c r="T6114" i="53"/>
  <c r="V4095" i="53"/>
  <c r="U4095" i="53"/>
  <c r="T4095" i="53"/>
  <c r="V5105" i="53"/>
  <c r="U5105" i="53"/>
  <c r="T5105" i="53"/>
  <c r="S6115" i="53"/>
  <c r="S5106" i="53"/>
  <c r="S4096" i="53"/>
  <c r="S3086" i="53"/>
  <c r="G4093" i="53"/>
  <c r="F4093" i="53"/>
  <c r="G5104" i="53"/>
  <c r="F5104" i="53"/>
  <c r="G3085" i="53"/>
  <c r="F3085" i="53"/>
  <c r="G6114" i="53"/>
  <c r="F6114" i="53"/>
  <c r="E6115" i="53"/>
  <c r="E5105" i="53"/>
  <c r="E4094" i="53"/>
  <c r="E3086" i="53"/>
  <c r="AB8161" i="53" l="1"/>
  <c r="AB7152" i="53"/>
  <c r="S8162" i="53"/>
  <c r="S7152" i="53"/>
  <c r="E8161" i="53"/>
  <c r="E7151" i="53"/>
  <c r="AE3086" i="53"/>
  <c r="AD3086" i="53"/>
  <c r="AC3086" i="53"/>
  <c r="AE5105" i="53"/>
  <c r="AC5105" i="53"/>
  <c r="AD5105" i="53"/>
  <c r="AE6116" i="53"/>
  <c r="AD6116" i="53"/>
  <c r="AC6116" i="53"/>
  <c r="AE4095" i="53"/>
  <c r="AD4095" i="53"/>
  <c r="AC4095" i="53"/>
  <c r="AB6117" i="53"/>
  <c r="AB5106" i="53"/>
  <c r="AB4096" i="53"/>
  <c r="AB3087" i="53"/>
  <c r="U3086" i="53"/>
  <c r="V3086" i="53"/>
  <c r="T3086" i="53"/>
  <c r="V4096" i="53"/>
  <c r="U4096" i="53"/>
  <c r="T4096" i="53"/>
  <c r="V5106" i="53"/>
  <c r="U5106" i="53"/>
  <c r="T5106" i="53"/>
  <c r="V6115" i="53"/>
  <c r="U6115" i="53"/>
  <c r="T6115" i="53"/>
  <c r="S6116" i="53"/>
  <c r="S5107" i="53"/>
  <c r="S4097" i="53"/>
  <c r="S3087" i="53"/>
  <c r="BJ1" i="53"/>
  <c r="BD11" i="53"/>
  <c r="BE21" i="53"/>
  <c r="BD1" i="53"/>
  <c r="BK11" i="53"/>
  <c r="G3086" i="53"/>
  <c r="F3086" i="53"/>
  <c r="G4094" i="53"/>
  <c r="F4094" i="53"/>
  <c r="G5105" i="53"/>
  <c r="F5105" i="53"/>
  <c r="G6115" i="53"/>
  <c r="F6115" i="53"/>
  <c r="E6116" i="53"/>
  <c r="E5106" i="53"/>
  <c r="E4095" i="53"/>
  <c r="E3087" i="53"/>
  <c r="BH21" i="53"/>
  <c r="BL11" i="53"/>
  <c r="BI21" i="53"/>
  <c r="BM11" i="53"/>
  <c r="AZ1" i="53"/>
  <c r="AZ11" i="53"/>
  <c r="BA21" i="53"/>
  <c r="BM1" i="53"/>
  <c r="BM21" i="53"/>
  <c r="BL1" i="53"/>
  <c r="BL21" i="53"/>
  <c r="BH11" i="53"/>
  <c r="BI11" i="53"/>
  <c r="BK21" i="53"/>
  <c r="BI1" i="53"/>
  <c r="BK1" i="53"/>
  <c r="BA1" i="53"/>
  <c r="BE1" i="53"/>
  <c r="BA11" i="53"/>
  <c r="BE11" i="53"/>
  <c r="BB21" i="53"/>
  <c r="BF21" i="53"/>
  <c r="BB1" i="53"/>
  <c r="BF1" i="53"/>
  <c r="BB11" i="53"/>
  <c r="BF11" i="53"/>
  <c r="BC21" i="53"/>
  <c r="BJ21" i="53"/>
  <c r="BJ11" i="53"/>
  <c r="BC1" i="53"/>
  <c r="BH1" i="53"/>
  <c r="BC11" i="53"/>
  <c r="AZ21" i="53"/>
  <c r="BD21" i="53"/>
  <c r="M5" i="42"/>
  <c r="M34" i="42"/>
  <c r="M33" i="42"/>
  <c r="M32" i="42"/>
  <c r="M31" i="42"/>
  <c r="M30" i="42"/>
  <c r="M29" i="42"/>
  <c r="M28" i="42"/>
  <c r="M27" i="42"/>
  <c r="M26" i="42"/>
  <c r="M25" i="42"/>
  <c r="M24" i="42"/>
  <c r="M23" i="42"/>
  <c r="M22" i="42"/>
  <c r="M21" i="42"/>
  <c r="M17" i="42"/>
  <c r="M16" i="42"/>
  <c r="M10" i="42"/>
  <c r="AB27" i="41"/>
  <c r="AF27" i="41" s="1"/>
  <c r="AK27" i="41" s="1"/>
  <c r="AP27" i="41" s="1"/>
  <c r="G455" i="50" s="1"/>
  <c r="Q50" i="41"/>
  <c r="AB50" i="41" s="1"/>
  <c r="M48" i="41"/>
  <c r="M46" i="41"/>
  <c r="M44" i="41"/>
  <c r="M40" i="41"/>
  <c r="M39" i="41"/>
  <c r="M34" i="41"/>
  <c r="M29" i="41"/>
  <c r="M27" i="41"/>
  <c r="M24" i="41"/>
  <c r="M23" i="41"/>
  <c r="M22" i="41"/>
  <c r="M50" i="41"/>
  <c r="M5" i="41"/>
  <c r="Y7" i="40"/>
  <c r="Y8" i="40"/>
  <c r="Y6" i="40"/>
  <c r="Y7" i="38"/>
  <c r="Y8" i="38"/>
  <c r="Y9" i="38"/>
  <c r="Y10" i="38"/>
  <c r="Y6" i="38"/>
  <c r="AB8162" i="53" l="1"/>
  <c r="AB7153" i="53"/>
  <c r="S8163" i="53"/>
  <c r="S7153" i="53"/>
  <c r="E8162" i="53"/>
  <c r="E7152" i="53"/>
  <c r="AE3087" i="53"/>
  <c r="AC3087" i="53"/>
  <c r="AD3087" i="53"/>
  <c r="AD4096" i="53"/>
  <c r="AC4096" i="53"/>
  <c r="AE4096" i="53"/>
  <c r="AE5106" i="53"/>
  <c r="AD5106" i="53"/>
  <c r="AC5106" i="53"/>
  <c r="AE6117" i="53"/>
  <c r="AD6117" i="53"/>
  <c r="AC6117" i="53"/>
  <c r="AB6118" i="53"/>
  <c r="AB5107" i="53"/>
  <c r="AB4097" i="53"/>
  <c r="AB3088" i="53"/>
  <c r="V4097" i="53"/>
  <c r="U4097" i="53"/>
  <c r="T4097" i="53"/>
  <c r="V5107" i="53"/>
  <c r="U5107" i="53"/>
  <c r="T5107" i="53"/>
  <c r="V3087" i="53"/>
  <c r="U3087" i="53"/>
  <c r="T3087" i="53"/>
  <c r="V6116" i="53"/>
  <c r="U6116" i="53"/>
  <c r="T6116" i="53"/>
  <c r="S6117" i="53"/>
  <c r="S5108" i="53"/>
  <c r="S4098" i="53"/>
  <c r="S3088" i="53"/>
  <c r="F3087" i="53"/>
  <c r="G3087" i="53"/>
  <c r="G4095" i="53"/>
  <c r="F4095" i="53"/>
  <c r="G5106" i="53"/>
  <c r="F5106" i="53"/>
  <c r="G6116" i="53"/>
  <c r="F6116" i="53"/>
  <c r="E6117" i="53"/>
  <c r="E5107" i="53"/>
  <c r="E4096" i="53"/>
  <c r="E3088" i="53"/>
  <c r="D2" i="42"/>
  <c r="D2" i="41"/>
  <c r="D2" i="40"/>
  <c r="D2" i="38"/>
  <c r="A95" i="59"/>
  <c r="B142" i="50" s="1"/>
  <c r="A94" i="59"/>
  <c r="B141" i="50" s="1"/>
  <c r="A93" i="59"/>
  <c r="B140" i="50" s="1"/>
  <c r="A92" i="59"/>
  <c r="B139" i="50" s="1"/>
  <c r="A90" i="59"/>
  <c r="B137" i="50" s="1"/>
  <c r="A89" i="59"/>
  <c r="B136" i="50" s="1"/>
  <c r="A88" i="59"/>
  <c r="B135" i="50" s="1"/>
  <c r="A87" i="59"/>
  <c r="B134" i="50" s="1"/>
  <c r="A86" i="59"/>
  <c r="B133" i="50" s="1"/>
  <c r="A85" i="59"/>
  <c r="B132" i="50" s="1"/>
  <c r="A84" i="59"/>
  <c r="B131" i="50" s="1"/>
  <c r="A83" i="59"/>
  <c r="B130" i="50" s="1"/>
  <c r="A82" i="59"/>
  <c r="B129" i="50" s="1"/>
  <c r="A81" i="59"/>
  <c r="B128" i="50" s="1"/>
  <c r="A80" i="59"/>
  <c r="B127" i="50" s="1"/>
  <c r="A79" i="59"/>
  <c r="B126" i="50" s="1"/>
  <c r="A78" i="59"/>
  <c r="B125" i="50" s="1"/>
  <c r="A77" i="59"/>
  <c r="B124" i="50" s="1"/>
  <c r="A76" i="59"/>
  <c r="B123" i="50" s="1"/>
  <c r="A73" i="59"/>
  <c r="B121" i="50" s="1"/>
  <c r="A72" i="59"/>
  <c r="B120" i="50" s="1"/>
  <c r="A71" i="59"/>
  <c r="B119" i="50" s="1"/>
  <c r="A69" i="59"/>
  <c r="B118" i="50" s="1"/>
  <c r="A68" i="59"/>
  <c r="B117" i="50" s="1"/>
  <c r="A67" i="59"/>
  <c r="B116" i="50" s="1"/>
  <c r="A65" i="59"/>
  <c r="B115" i="50" s="1"/>
  <c r="A64" i="59"/>
  <c r="B114" i="50" s="1"/>
  <c r="A63" i="59"/>
  <c r="B113" i="50" s="1"/>
  <c r="A62" i="59"/>
  <c r="B112" i="50" s="1"/>
  <c r="A61" i="59"/>
  <c r="B111" i="50" s="1"/>
  <c r="A60" i="59"/>
  <c r="B110" i="50" s="1"/>
  <c r="A59" i="59"/>
  <c r="B109" i="50" s="1"/>
  <c r="A57" i="59"/>
  <c r="B108" i="50" s="1"/>
  <c r="A56" i="59"/>
  <c r="B107" i="50" s="1"/>
  <c r="A55" i="59"/>
  <c r="B106" i="50" s="1"/>
  <c r="A54" i="59"/>
  <c r="B105" i="50" s="1"/>
  <c r="A53" i="59"/>
  <c r="B104" i="50" s="1"/>
  <c r="A52" i="59"/>
  <c r="B103" i="50" s="1"/>
  <c r="A51" i="59"/>
  <c r="B102" i="50" s="1"/>
  <c r="A48" i="59"/>
  <c r="B100" i="50" s="1"/>
  <c r="A47" i="59"/>
  <c r="B99" i="50" s="1"/>
  <c r="A46" i="59"/>
  <c r="B98" i="50" s="1"/>
  <c r="A45" i="59"/>
  <c r="B97" i="50" s="1"/>
  <c r="A44" i="59"/>
  <c r="B96" i="50" s="1"/>
  <c r="A43" i="59"/>
  <c r="B95" i="50" s="1"/>
  <c r="A42" i="59"/>
  <c r="B94" i="50" s="1"/>
  <c r="A41" i="59"/>
  <c r="B93" i="50" s="1"/>
  <c r="A38" i="59"/>
  <c r="B91" i="50" s="1"/>
  <c r="A37" i="59"/>
  <c r="B90" i="50" s="1"/>
  <c r="A36" i="59"/>
  <c r="B89" i="50" s="1"/>
  <c r="A35" i="59"/>
  <c r="B88" i="50" s="1"/>
  <c r="A34" i="59"/>
  <c r="B87" i="50" s="1"/>
  <c r="A32" i="59"/>
  <c r="B85" i="50" s="1"/>
  <c r="A31" i="59"/>
  <c r="B84" i="50" s="1"/>
  <c r="A30" i="59"/>
  <c r="B83" i="50" s="1"/>
  <c r="A29" i="59"/>
  <c r="B82" i="50" s="1"/>
  <c r="A28" i="59"/>
  <c r="B81" i="50" s="1"/>
  <c r="A27" i="59"/>
  <c r="B80" i="50" s="1"/>
  <c r="A26" i="59"/>
  <c r="B79" i="50" s="1"/>
  <c r="A25" i="59"/>
  <c r="B78" i="50" s="1"/>
  <c r="A24" i="59"/>
  <c r="B77" i="50" s="1"/>
  <c r="A19" i="59"/>
  <c r="B72" i="50" s="1"/>
  <c r="A17" i="59"/>
  <c r="B70" i="50" s="1"/>
  <c r="A16" i="59"/>
  <c r="B69" i="50" s="1"/>
  <c r="A15" i="59"/>
  <c r="B68" i="50" s="1"/>
  <c r="A14" i="59"/>
  <c r="B67" i="50" s="1"/>
  <c r="A13" i="59"/>
  <c r="B66" i="50" s="1"/>
  <c r="A12" i="59"/>
  <c r="B65" i="50" s="1"/>
  <c r="A11" i="59"/>
  <c r="B64" i="50" s="1"/>
  <c r="A9" i="59"/>
  <c r="B63" i="50" s="1"/>
  <c r="D2" i="59"/>
  <c r="D2" i="37"/>
  <c r="P21" i="53"/>
  <c r="P11" i="53"/>
  <c r="A32" i="41"/>
  <c r="B460" i="50" s="1"/>
  <c r="A30" i="41"/>
  <c r="B458" i="50" s="1"/>
  <c r="A9" i="38"/>
  <c r="B174" i="50" s="1"/>
  <c r="A8" i="38"/>
  <c r="B173" i="50" s="1"/>
  <c r="A7" i="38"/>
  <c r="B172" i="50" s="1"/>
  <c r="A6" i="38"/>
  <c r="B171" i="50" s="1"/>
  <c r="A44" i="41"/>
  <c r="B470" i="50" s="1"/>
  <c r="A2" i="50"/>
  <c r="A171" i="50"/>
  <c r="A172" i="50"/>
  <c r="A173" i="50"/>
  <c r="A174" i="50"/>
  <c r="A175" i="50"/>
  <c r="A359" i="50"/>
  <c r="A360" i="50"/>
  <c r="A361" i="50"/>
  <c r="A437" i="50"/>
  <c r="A476" i="50"/>
  <c r="C476" i="50"/>
  <c r="A5" i="42"/>
  <c r="B476" i="50" s="1"/>
  <c r="C437" i="50"/>
  <c r="A5" i="41"/>
  <c r="B437" i="50" s="1"/>
  <c r="A8" i="40"/>
  <c r="B361" i="50" s="1"/>
  <c r="A7" i="40"/>
  <c r="B360" i="50" s="1"/>
  <c r="A6" i="40"/>
  <c r="B359" i="50" s="1"/>
  <c r="C361" i="50"/>
  <c r="C360" i="50"/>
  <c r="C359" i="50"/>
  <c r="C175" i="50"/>
  <c r="B175" i="50"/>
  <c r="C174" i="50"/>
  <c r="C173" i="50"/>
  <c r="C172" i="50"/>
  <c r="C171" i="50"/>
  <c r="C4" i="50"/>
  <c r="C3" i="50"/>
  <c r="C5" i="50"/>
  <c r="C2" i="50"/>
  <c r="A9" i="37"/>
  <c r="B5" i="50" s="1"/>
  <c r="A8" i="37"/>
  <c r="B4" i="50" s="1"/>
  <c r="A7" i="37"/>
  <c r="B3" i="50" s="1"/>
  <c r="A6" i="37"/>
  <c r="B2" i="50" s="1"/>
  <c r="AB2024" i="53"/>
  <c r="AB1014" i="53"/>
  <c r="AB4" i="53"/>
  <c r="E2024" i="53"/>
  <c r="E1014" i="53"/>
  <c r="E4" i="53"/>
  <c r="S2024" i="53"/>
  <c r="S1014" i="53"/>
  <c r="S4" i="53"/>
  <c r="A17" i="42"/>
  <c r="B485" i="50" s="1"/>
  <c r="A34" i="42"/>
  <c r="B501" i="50" s="1"/>
  <c r="A32" i="42"/>
  <c r="B499" i="50" s="1"/>
  <c r="A30" i="42"/>
  <c r="B497" i="50" s="1"/>
  <c r="A28" i="42"/>
  <c r="B495" i="50" s="1"/>
  <c r="A26" i="42"/>
  <c r="B493" i="50" s="1"/>
  <c r="A23" i="42"/>
  <c r="B490" i="50" s="1"/>
  <c r="A24" i="42"/>
  <c r="B491" i="50" s="1"/>
  <c r="A46" i="41"/>
  <c r="B472" i="50" s="1"/>
  <c r="A45" i="41"/>
  <c r="B471" i="50" s="1"/>
  <c r="A34" i="41"/>
  <c r="B462" i="50" s="1"/>
  <c r="A31" i="41"/>
  <c r="B459" i="50" s="1"/>
  <c r="A33" i="41"/>
  <c r="B461" i="50" s="1"/>
  <c r="A29" i="41"/>
  <c r="B457" i="50" s="1"/>
  <c r="A27" i="41"/>
  <c r="B455" i="50" s="1"/>
  <c r="A28" i="41"/>
  <c r="B456" i="50" s="1"/>
  <c r="A24" i="41"/>
  <c r="B452" i="50" s="1"/>
  <c r="B451" i="50"/>
  <c r="A33" i="42"/>
  <c r="B500" i="50" s="1"/>
  <c r="A31" i="42"/>
  <c r="B498" i="50" s="1"/>
  <c r="A29" i="42"/>
  <c r="B496" i="50" s="1"/>
  <c r="A27" i="42"/>
  <c r="B494" i="50" s="1"/>
  <c r="A25" i="42"/>
  <c r="B492" i="50" s="1"/>
  <c r="A22" i="42"/>
  <c r="B489" i="50" s="1"/>
  <c r="A21" i="42"/>
  <c r="B488" i="50" s="1"/>
  <c r="A10" i="42"/>
  <c r="B479" i="50" s="1"/>
  <c r="A49" i="41"/>
  <c r="B475" i="50" s="1"/>
  <c r="A48" i="41"/>
  <c r="B474" i="50" s="1"/>
  <c r="A22" i="41"/>
  <c r="B450" i="50" s="1"/>
  <c r="A21" i="41"/>
  <c r="B449" i="50" s="1"/>
  <c r="A10" i="41"/>
  <c r="B440" i="50" s="1"/>
  <c r="A25" i="41"/>
  <c r="B453" i="50" s="1"/>
  <c r="A60" i="37"/>
  <c r="B41" i="50" s="1"/>
  <c r="A59" i="37"/>
  <c r="B40" i="50" s="1"/>
  <c r="A57" i="37"/>
  <c r="B39" i="50" s="1"/>
  <c r="A56" i="37"/>
  <c r="B38" i="50" s="1"/>
  <c r="AB8163" i="53" l="1"/>
  <c r="AB7154" i="53"/>
  <c r="S8164" i="53"/>
  <c r="S7154" i="53"/>
  <c r="E8163" i="53"/>
  <c r="E7153" i="53"/>
  <c r="V84" i="59"/>
  <c r="V6" i="37"/>
  <c r="AE4097" i="53"/>
  <c r="AD4097" i="53"/>
  <c r="AC4097" i="53"/>
  <c r="AE3088" i="53"/>
  <c r="AC3088" i="53"/>
  <c r="AD3088" i="53"/>
  <c r="AB5" i="53"/>
  <c r="AB6" i="53" s="1"/>
  <c r="AE4" i="53"/>
  <c r="AD4" i="53"/>
  <c r="AC4" i="53"/>
  <c r="AE5107" i="53"/>
  <c r="AC5107" i="53"/>
  <c r="AD5107" i="53"/>
  <c r="AD2024" i="53"/>
  <c r="AE2024" i="53"/>
  <c r="AC2024" i="53"/>
  <c r="AB1015" i="53"/>
  <c r="AE1014" i="53"/>
  <c r="AD1014" i="53"/>
  <c r="AC1014" i="53"/>
  <c r="AE6118" i="53"/>
  <c r="AD6118" i="53"/>
  <c r="AC6118" i="53"/>
  <c r="AB6119" i="53"/>
  <c r="AB5108" i="53"/>
  <c r="AB4098" i="53"/>
  <c r="AB3089" i="53"/>
  <c r="U3088" i="53"/>
  <c r="T3088" i="53"/>
  <c r="V3088" i="53"/>
  <c r="V4098" i="53"/>
  <c r="U4098" i="53"/>
  <c r="T4098" i="53"/>
  <c r="V5108" i="53"/>
  <c r="U5108" i="53"/>
  <c r="T5108" i="53"/>
  <c r="S1015" i="53"/>
  <c r="V1014" i="53"/>
  <c r="U1014" i="53"/>
  <c r="T1014" i="53"/>
  <c r="V6117" i="53"/>
  <c r="U6117" i="53"/>
  <c r="T6117" i="53"/>
  <c r="V2024" i="53"/>
  <c r="T2024" i="53"/>
  <c r="U2024" i="53"/>
  <c r="S6118" i="53"/>
  <c r="S5109" i="53"/>
  <c r="S4099" i="53"/>
  <c r="S3089" i="53"/>
  <c r="S5" i="53"/>
  <c r="V4" i="53"/>
  <c r="U4" i="53"/>
  <c r="T4" i="53"/>
  <c r="E2025" i="53"/>
  <c r="E2026" i="53" s="1"/>
  <c r="G2024" i="53"/>
  <c r="F2024" i="53"/>
  <c r="E5" i="53"/>
  <c r="G4" i="53"/>
  <c r="F4" i="53"/>
  <c r="G3088" i="53"/>
  <c r="F3088" i="53"/>
  <c r="G4096" i="53"/>
  <c r="F4096" i="53"/>
  <c r="G1014" i="53"/>
  <c r="F1014" i="53"/>
  <c r="G5107" i="53"/>
  <c r="F5107" i="53"/>
  <c r="E1015" i="53"/>
  <c r="E1016" i="53" s="1"/>
  <c r="G6117" i="53"/>
  <c r="F6117" i="53"/>
  <c r="E6118" i="53"/>
  <c r="E5108" i="53"/>
  <c r="E4097" i="53"/>
  <c r="E3089" i="53"/>
  <c r="Q11" i="53"/>
  <c r="Q21" i="53"/>
  <c r="E6" i="53"/>
  <c r="S2025" i="53"/>
  <c r="AB2025" i="53"/>
  <c r="O11" i="53"/>
  <c r="O21" i="53"/>
  <c r="M47" i="41"/>
  <c r="M43" i="41"/>
  <c r="M38" i="41"/>
  <c r="M32" i="41"/>
  <c r="M30" i="41"/>
  <c r="M25" i="41"/>
  <c r="M21" i="41"/>
  <c r="M10" i="41"/>
  <c r="M49" i="41"/>
  <c r="M28" i="41"/>
  <c r="M33" i="41"/>
  <c r="M42" i="41"/>
  <c r="M37" i="41"/>
  <c r="M31" i="41"/>
  <c r="M45" i="41"/>
  <c r="M36" i="41"/>
  <c r="X1" i="53"/>
  <c r="Z1" i="53"/>
  <c r="Y11" i="53"/>
  <c r="Y21" i="53"/>
  <c r="Z11" i="53"/>
  <c r="X21" i="53"/>
  <c r="Y1" i="53"/>
  <c r="X11" i="53"/>
  <c r="Z21" i="53"/>
  <c r="P1" i="53"/>
  <c r="O1" i="53"/>
  <c r="Q1" i="53"/>
  <c r="B11" i="53"/>
  <c r="C21" i="53"/>
  <c r="B1" i="53"/>
  <c r="C11" i="53"/>
  <c r="C1" i="53"/>
  <c r="B21" i="53"/>
  <c r="V26" i="42" l="1"/>
  <c r="F493" i="50" s="1"/>
  <c r="V85" i="59"/>
  <c r="F132" i="50" s="1"/>
  <c r="V78" i="59"/>
  <c r="F125" i="50" s="1"/>
  <c r="V38" i="59"/>
  <c r="F91" i="50" s="1"/>
  <c r="V64" i="59"/>
  <c r="F114" i="50" s="1"/>
  <c r="V82" i="59"/>
  <c r="F129" i="50" s="1"/>
  <c r="V41" i="59"/>
  <c r="F93" i="50" s="1"/>
  <c r="V27" i="59"/>
  <c r="F80" i="50" s="1"/>
  <c r="V61" i="59"/>
  <c r="F111" i="50" s="1"/>
  <c r="V95" i="59"/>
  <c r="F142" i="50" s="1"/>
  <c r="V17" i="59"/>
  <c r="F70" i="50" s="1"/>
  <c r="V79" i="38"/>
  <c r="F227" i="50" s="1"/>
  <c r="V97" i="40"/>
  <c r="F427" i="50" s="1"/>
  <c r="V29" i="41"/>
  <c r="F457" i="50" s="1"/>
  <c r="V24" i="42"/>
  <c r="F491" i="50" s="1"/>
  <c r="V71" i="37"/>
  <c r="F49" i="50" s="1"/>
  <c r="V67" i="37"/>
  <c r="F46" i="50" s="1"/>
  <c r="V23" i="37"/>
  <c r="F13" i="50" s="1"/>
  <c r="V72" i="37"/>
  <c r="F50" i="50" s="1"/>
  <c r="V33" i="38"/>
  <c r="F191" i="50" s="1"/>
  <c r="V72" i="38"/>
  <c r="F222" i="50" s="1"/>
  <c r="V93" i="38"/>
  <c r="F240" i="50" s="1"/>
  <c r="V66" i="38"/>
  <c r="F217" i="50" s="1"/>
  <c r="V99" i="38"/>
  <c r="F245" i="50" s="1"/>
  <c r="V83" i="38"/>
  <c r="F231" i="50" s="1"/>
  <c r="V27" i="38"/>
  <c r="F186" i="50" s="1"/>
  <c r="V20" i="40"/>
  <c r="F368" i="50" s="1"/>
  <c r="V89" i="40"/>
  <c r="F421" i="50" s="1"/>
  <c r="V80" i="40"/>
  <c r="F414" i="50" s="1"/>
  <c r="V87" i="40"/>
  <c r="F419" i="50" s="1"/>
  <c r="V6" i="40"/>
  <c r="F359" i="50" s="1"/>
  <c r="V101" i="40"/>
  <c r="F430" i="50" s="1"/>
  <c r="V21" i="41"/>
  <c r="F449" i="50" s="1"/>
  <c r="V27" i="41"/>
  <c r="F455" i="50" s="1"/>
  <c r="V33" i="41"/>
  <c r="F461" i="50" s="1"/>
  <c r="V17" i="41"/>
  <c r="F446" i="50" s="1"/>
  <c r="V23" i="42"/>
  <c r="F490" i="50" s="1"/>
  <c r="V28" i="42"/>
  <c r="F495" i="50" s="1"/>
  <c r="V17" i="42"/>
  <c r="F485" i="50" s="1"/>
  <c r="V77" i="59"/>
  <c r="F124" i="50" s="1"/>
  <c r="V24" i="59"/>
  <c r="F77" i="50" s="1"/>
  <c r="V30" i="59"/>
  <c r="F83" i="50" s="1"/>
  <c r="V55" i="59"/>
  <c r="F106" i="50" s="1"/>
  <c r="V73" i="59"/>
  <c r="F121" i="50" s="1"/>
  <c r="V89" i="59"/>
  <c r="F136" i="50" s="1"/>
  <c r="V19" i="59"/>
  <c r="F72" i="50" s="1"/>
  <c r="V52" i="59"/>
  <c r="F103" i="50" s="1"/>
  <c r="V87" i="59"/>
  <c r="F134" i="50" s="1"/>
  <c r="V8" i="59"/>
  <c r="F62" i="50" s="1"/>
  <c r="V75" i="37"/>
  <c r="F53" i="50" s="1"/>
  <c r="V18" i="38"/>
  <c r="F180" i="50" s="1"/>
  <c r="V88" i="40"/>
  <c r="F420" i="50" s="1"/>
  <c r="V49" i="41"/>
  <c r="F475" i="50" s="1"/>
  <c r="V31" i="42"/>
  <c r="F498" i="50" s="1"/>
  <c r="V62" i="37"/>
  <c r="F42" i="50" s="1"/>
  <c r="V68" i="37"/>
  <c r="F47" i="50" s="1"/>
  <c r="V59" i="37"/>
  <c r="F40" i="50" s="1"/>
  <c r="V81" i="37"/>
  <c r="F59" i="50" s="1"/>
  <c r="V56" i="37"/>
  <c r="F38" i="50" s="1"/>
  <c r="V17" i="38"/>
  <c r="F179" i="50" s="1"/>
  <c r="V40" i="38"/>
  <c r="F197" i="50" s="1"/>
  <c r="V86" i="38"/>
  <c r="F233" i="50" s="1"/>
  <c r="V26" i="38"/>
  <c r="F185" i="50" s="1"/>
  <c r="V37" i="38"/>
  <c r="F194" i="50" s="1"/>
  <c r="V68" i="38"/>
  <c r="F219" i="50" s="1"/>
  <c r="V21" i="40"/>
  <c r="F369" i="50" s="1"/>
  <c r="V29" i="40"/>
  <c r="F375" i="50" s="1"/>
  <c r="V73" i="40"/>
  <c r="F408" i="50" s="1"/>
  <c r="V64" i="40"/>
  <c r="F401" i="50" s="1"/>
  <c r="V79" i="40"/>
  <c r="F413" i="50" s="1"/>
  <c r="V61" i="40"/>
  <c r="F399" i="50" s="1"/>
  <c r="V93" i="40"/>
  <c r="F424" i="50" s="1"/>
  <c r="V14" i="41"/>
  <c r="F443" i="50" s="1"/>
  <c r="V5" i="41"/>
  <c r="F437" i="50" s="1"/>
  <c r="V25" i="41"/>
  <c r="F453" i="50" s="1"/>
  <c r="V44" i="41"/>
  <c r="F470" i="50" s="1"/>
  <c r="V30" i="42"/>
  <c r="F497" i="50" s="1"/>
  <c r="V13" i="42"/>
  <c r="F481" i="50" s="1"/>
  <c r="V16" i="42"/>
  <c r="F484" i="50" s="1"/>
  <c r="V67" i="59"/>
  <c r="F116" i="50" s="1"/>
  <c r="V92" i="59"/>
  <c r="F139" i="50" s="1"/>
  <c r="V22" i="59"/>
  <c r="F75" i="50" s="1"/>
  <c r="V46" i="59"/>
  <c r="F98" i="50" s="1"/>
  <c r="V63" i="59"/>
  <c r="F113" i="50" s="1"/>
  <c r="V81" i="59"/>
  <c r="F128" i="50" s="1"/>
  <c r="V11" i="59"/>
  <c r="F64" i="50" s="1"/>
  <c r="V43" i="59"/>
  <c r="F95" i="50" s="1"/>
  <c r="V79" i="59"/>
  <c r="F126" i="50" s="1"/>
  <c r="V80" i="38"/>
  <c r="F228" i="50" s="1"/>
  <c r="V28" i="40"/>
  <c r="F374" i="50" s="1"/>
  <c r="V43" i="41"/>
  <c r="F469" i="50" s="1"/>
  <c r="V34" i="37"/>
  <c r="F22" i="50" s="1"/>
  <c r="V73" i="37"/>
  <c r="F51" i="50" s="1"/>
  <c r="V20" i="37"/>
  <c r="F11" i="50" s="1"/>
  <c r="V8" i="38"/>
  <c r="F173" i="50" s="1"/>
  <c r="V32" i="38"/>
  <c r="F190" i="50" s="1"/>
  <c r="V71" i="38"/>
  <c r="F221" i="50" s="1"/>
  <c r="V100" i="38"/>
  <c r="F246" i="50" s="1"/>
  <c r="V29" i="38"/>
  <c r="F188" i="50" s="1"/>
  <c r="V28" i="38"/>
  <c r="F187" i="50" s="1"/>
  <c r="V107" i="40"/>
  <c r="F436" i="50" s="1"/>
  <c r="V74" i="40"/>
  <c r="F409" i="50" s="1"/>
  <c r="V58" i="40"/>
  <c r="F397" i="50" s="1"/>
  <c r="V57" i="40"/>
  <c r="F396" i="50" s="1"/>
  <c r="V71" i="40"/>
  <c r="F407" i="50" s="1"/>
  <c r="V102" i="40"/>
  <c r="F431" i="50" s="1"/>
  <c r="V69" i="40"/>
  <c r="F405" i="50" s="1"/>
  <c r="V46" i="41"/>
  <c r="F472" i="50" s="1"/>
  <c r="V42" i="41"/>
  <c r="F468" i="50" s="1"/>
  <c r="V10" i="41"/>
  <c r="F440" i="50" s="1"/>
  <c r="V47" i="41"/>
  <c r="F473" i="50" s="1"/>
  <c r="V22" i="42"/>
  <c r="F489" i="50" s="1"/>
  <c r="V5" i="42"/>
  <c r="F476" i="50" s="1"/>
  <c r="V33" i="42"/>
  <c r="F500" i="50" s="1"/>
  <c r="V57" i="59"/>
  <c r="F108" i="50" s="1"/>
  <c r="V14" i="59"/>
  <c r="F67" i="50" s="1"/>
  <c r="V37" i="59"/>
  <c r="F90" i="50" s="1"/>
  <c r="V54" i="59"/>
  <c r="F105" i="50" s="1"/>
  <c r="V72" i="59"/>
  <c r="F120" i="50" s="1"/>
  <c r="V94" i="59"/>
  <c r="F141" i="50" s="1"/>
  <c r="V34" i="59"/>
  <c r="F87" i="50" s="1"/>
  <c r="V69" i="59"/>
  <c r="F118" i="50" s="1"/>
  <c r="V15" i="37"/>
  <c r="F8" i="50" s="1"/>
  <c r="V22" i="38"/>
  <c r="F182" i="50" s="1"/>
  <c r="V8" i="40"/>
  <c r="F361" i="50" s="1"/>
  <c r="V78" i="37"/>
  <c r="F56" i="50" s="1"/>
  <c r="V79" i="37"/>
  <c r="F57" i="50" s="1"/>
  <c r="V24" i="37"/>
  <c r="F14" i="50" s="1"/>
  <c r="V65" i="37"/>
  <c r="F44" i="50" s="1"/>
  <c r="V7" i="37"/>
  <c r="F3" i="50" s="1"/>
  <c r="V96" i="38"/>
  <c r="F242" i="50" s="1"/>
  <c r="V24" i="38"/>
  <c r="F184" i="50" s="1"/>
  <c r="V39" i="38"/>
  <c r="F196" i="50" s="1"/>
  <c r="V92" i="38"/>
  <c r="F239" i="50" s="1"/>
  <c r="V21" i="38"/>
  <c r="F181" i="50" s="1"/>
  <c r="V97" i="38"/>
  <c r="F243" i="50" s="1"/>
  <c r="V99" i="40"/>
  <c r="F428" i="50" s="1"/>
  <c r="V35" i="40"/>
  <c r="F380" i="50" s="1"/>
  <c r="V34" i="40"/>
  <c r="F379" i="50" s="1"/>
  <c r="V33" i="40"/>
  <c r="F378" i="50" s="1"/>
  <c r="V56" i="40"/>
  <c r="F395" i="50" s="1"/>
  <c r="V78" i="40"/>
  <c r="F412" i="50" s="1"/>
  <c r="V62" i="40"/>
  <c r="F400" i="50" s="1"/>
  <c r="V22" i="41"/>
  <c r="F450" i="50" s="1"/>
  <c r="V34" i="41"/>
  <c r="F462" i="50" s="1"/>
  <c r="V36" i="41"/>
  <c r="F463" i="50" s="1"/>
  <c r="V39" i="41"/>
  <c r="F466" i="50" s="1"/>
  <c r="V29" i="42"/>
  <c r="F496" i="50" s="1"/>
  <c r="V27" i="42"/>
  <c r="F494" i="50" s="1"/>
  <c r="V25" i="42"/>
  <c r="F492" i="50" s="1"/>
  <c r="V48" i="59"/>
  <c r="F100" i="50" s="1"/>
  <c r="V76" i="59"/>
  <c r="F123" i="50" s="1"/>
  <c r="V86" i="59"/>
  <c r="F133" i="50" s="1"/>
  <c r="V29" i="59"/>
  <c r="F82" i="50" s="1"/>
  <c r="V45" i="59"/>
  <c r="F97" i="50" s="1"/>
  <c r="V62" i="59"/>
  <c r="F112" i="50" s="1"/>
  <c r="V68" i="59"/>
  <c r="F117" i="50" s="1"/>
  <c r="V26" i="59"/>
  <c r="F79" i="50" s="1"/>
  <c r="V60" i="59"/>
  <c r="F110" i="50" s="1"/>
  <c r="V81" i="38"/>
  <c r="F229" i="50" s="1"/>
  <c r="V95" i="40"/>
  <c r="F425" i="50" s="1"/>
  <c r="V24" i="41"/>
  <c r="F452" i="50" s="1"/>
  <c r="V28" i="37"/>
  <c r="F17" i="50" s="1"/>
  <c r="F2" i="50"/>
  <c r="V29" i="37"/>
  <c r="F18" i="50" s="1"/>
  <c r="V57" i="37"/>
  <c r="F39" i="50" s="1"/>
  <c r="V34" i="38"/>
  <c r="F192" i="50" s="1"/>
  <c r="V102" i="38"/>
  <c r="F248" i="50" s="1"/>
  <c r="V16" i="38"/>
  <c r="F178" i="50" s="1"/>
  <c r="V31" i="38"/>
  <c r="F189" i="50" s="1"/>
  <c r="V85" i="38"/>
  <c r="F232" i="50" s="1"/>
  <c r="V91" i="38"/>
  <c r="F238" i="50" s="1"/>
  <c r="V89" i="38"/>
  <c r="F236" i="50" s="1"/>
  <c r="V91" i="40"/>
  <c r="F422" i="50" s="1"/>
  <c r="V27" i="40"/>
  <c r="F373" i="50" s="1"/>
  <c r="V92" i="40"/>
  <c r="F423" i="50" s="1"/>
  <c r="V25" i="40"/>
  <c r="F372" i="50" s="1"/>
  <c r="V32" i="40"/>
  <c r="F377" i="50" s="1"/>
  <c r="V70" i="40"/>
  <c r="F406" i="50" s="1"/>
  <c r="V14" i="40"/>
  <c r="F364" i="50" s="1"/>
  <c r="V28" i="41"/>
  <c r="F456" i="50" s="1"/>
  <c r="V38" i="41"/>
  <c r="F465" i="50" s="1"/>
  <c r="V48" i="41"/>
  <c r="F474" i="50" s="1"/>
  <c r="V31" i="41"/>
  <c r="F459" i="50" s="1"/>
  <c r="V21" i="42"/>
  <c r="F488" i="50" s="1"/>
  <c r="V19" i="42"/>
  <c r="F486" i="50" s="1"/>
  <c r="V10" i="42"/>
  <c r="F479" i="50" s="1"/>
  <c r="V31" i="59"/>
  <c r="F84" i="50" s="1"/>
  <c r="V65" i="59"/>
  <c r="F115" i="50" s="1"/>
  <c r="V16" i="59"/>
  <c r="F69" i="50" s="1"/>
  <c r="V21" i="59"/>
  <c r="F74" i="50" s="1"/>
  <c r="V36" i="59"/>
  <c r="F89" i="50" s="1"/>
  <c r="V53" i="59"/>
  <c r="F104" i="50" s="1"/>
  <c r="V88" i="59"/>
  <c r="F135" i="50" s="1"/>
  <c r="V18" i="59"/>
  <c r="F71" i="50" s="1"/>
  <c r="V51" i="59"/>
  <c r="F102" i="50" s="1"/>
  <c r="V8" i="37"/>
  <c r="F4" i="50" s="1"/>
  <c r="V67" i="38"/>
  <c r="F218" i="50" s="1"/>
  <c r="V7" i="40"/>
  <c r="F360" i="50" s="1"/>
  <c r="V14" i="37"/>
  <c r="F7" i="50" s="1"/>
  <c r="V16" i="37"/>
  <c r="F9" i="50" s="1"/>
  <c r="V69" i="37"/>
  <c r="F48" i="50" s="1"/>
  <c r="V60" i="37"/>
  <c r="F41" i="50" s="1"/>
  <c r="V66" i="37"/>
  <c r="F45" i="50" s="1"/>
  <c r="V32" i="37"/>
  <c r="F20" i="50" s="1"/>
  <c r="V9" i="38"/>
  <c r="F174" i="50" s="1"/>
  <c r="V94" i="38"/>
  <c r="F241" i="50" s="1"/>
  <c r="V7" i="38"/>
  <c r="F172" i="50" s="1"/>
  <c r="V23" i="38"/>
  <c r="F183" i="50" s="1"/>
  <c r="V70" i="38"/>
  <c r="F220" i="50" s="1"/>
  <c r="V76" i="38"/>
  <c r="F225" i="50" s="1"/>
  <c r="V82" i="38"/>
  <c r="F230" i="50" s="1"/>
  <c r="V75" i="40"/>
  <c r="F410" i="50" s="1"/>
  <c r="V19" i="40"/>
  <c r="F367" i="50" s="1"/>
  <c r="V104" i="40"/>
  <c r="F433" i="50" s="1"/>
  <c r="V100" i="40"/>
  <c r="F429" i="50" s="1"/>
  <c r="V24" i="40"/>
  <c r="F371" i="50" s="1"/>
  <c r="V23" i="40"/>
  <c r="F370" i="50" s="1"/>
  <c r="V45" i="41"/>
  <c r="F471" i="50" s="1"/>
  <c r="V12" i="41"/>
  <c r="F441" i="50" s="1"/>
  <c r="V13" i="41"/>
  <c r="F442" i="50" s="1"/>
  <c r="V40" i="41"/>
  <c r="F467" i="50" s="1"/>
  <c r="V23" i="41"/>
  <c r="F451" i="50" s="1"/>
  <c r="V14" i="42"/>
  <c r="F482" i="50" s="1"/>
  <c r="V12" i="42"/>
  <c r="F480" i="50" s="1"/>
  <c r="V32" i="59"/>
  <c r="F85" i="50" s="1"/>
  <c r="V23" i="59"/>
  <c r="F76" i="50" s="1"/>
  <c r="V56" i="59"/>
  <c r="F107" i="50" s="1"/>
  <c r="V91" i="59"/>
  <c r="F138" i="50" s="1"/>
  <c r="V13" i="59"/>
  <c r="F66" i="50" s="1"/>
  <c r="V28" i="59"/>
  <c r="F81" i="50" s="1"/>
  <c r="V44" i="59"/>
  <c r="F96" i="50" s="1"/>
  <c r="V80" i="59"/>
  <c r="F127" i="50" s="1"/>
  <c r="V9" i="59"/>
  <c r="F63" i="50" s="1"/>
  <c r="V42" i="59"/>
  <c r="F94" i="50" s="1"/>
  <c r="V33" i="37"/>
  <c r="F21" i="50" s="1"/>
  <c r="V90" i="38"/>
  <c r="F237" i="50" s="1"/>
  <c r="V27" i="37"/>
  <c r="F16" i="50" s="1"/>
  <c r="V25" i="37"/>
  <c r="F15" i="50" s="1"/>
  <c r="V19" i="37"/>
  <c r="F10" i="50" s="1"/>
  <c r="V21" i="37"/>
  <c r="F12" i="50" s="1"/>
  <c r="V6" i="38"/>
  <c r="F171" i="50" s="1"/>
  <c r="V87" i="38"/>
  <c r="F234" i="50" s="1"/>
  <c r="V88" i="38"/>
  <c r="F235" i="50" s="1"/>
  <c r="V15" i="38"/>
  <c r="F177" i="50" s="1"/>
  <c r="V38" i="38"/>
  <c r="F195" i="50" s="1"/>
  <c r="V98" i="38"/>
  <c r="F244" i="50" s="1"/>
  <c r="V74" i="38"/>
  <c r="F223" i="50" s="1"/>
  <c r="V60" i="40"/>
  <c r="F398" i="50" s="1"/>
  <c r="V105" i="40"/>
  <c r="F434" i="50" s="1"/>
  <c r="V96" i="40"/>
  <c r="F426" i="50" s="1"/>
  <c r="V103" i="40"/>
  <c r="F432" i="50" s="1"/>
  <c r="V16" i="40"/>
  <c r="F366" i="50" s="1"/>
  <c r="V15" i="40"/>
  <c r="F365" i="50" s="1"/>
  <c r="V37" i="41"/>
  <c r="F464" i="50" s="1"/>
  <c r="V30" i="41"/>
  <c r="F458" i="50" s="1"/>
  <c r="V19" i="41"/>
  <c r="F447" i="50" s="1"/>
  <c r="V32" i="41"/>
  <c r="F460" i="50" s="1"/>
  <c r="V16" i="41"/>
  <c r="F445" i="50" s="1"/>
  <c r="V32" i="42"/>
  <c r="F499" i="50" s="1"/>
  <c r="V34" i="42"/>
  <c r="F501" i="50" s="1"/>
  <c r="V93" i="59"/>
  <c r="F140" i="50" s="1"/>
  <c r="V15" i="59"/>
  <c r="F68" i="50" s="1"/>
  <c r="V47" i="59"/>
  <c r="F99" i="50" s="1"/>
  <c r="V83" i="59"/>
  <c r="F130" i="50" s="1"/>
  <c r="V90" i="59"/>
  <c r="F137" i="50" s="1"/>
  <c r="V12" i="59"/>
  <c r="F65" i="50" s="1"/>
  <c r="V35" i="59"/>
  <c r="F88" i="50" s="1"/>
  <c r="V71" i="59"/>
  <c r="F119" i="50" s="1"/>
  <c r="V59" i="59"/>
  <c r="F109" i="50" s="1"/>
  <c r="V25" i="59"/>
  <c r="F78" i="50" s="1"/>
  <c r="AB8164" i="53"/>
  <c r="AB7155" i="53"/>
  <c r="S8165" i="53"/>
  <c r="S7155" i="53"/>
  <c r="E8164" i="53"/>
  <c r="E7154" i="53"/>
  <c r="F131" i="50"/>
  <c r="AE5" i="53"/>
  <c r="AD5" i="53"/>
  <c r="AC5" i="53"/>
  <c r="AB1016" i="53"/>
  <c r="AE1015" i="53"/>
  <c r="AD1015" i="53"/>
  <c r="AC1015" i="53"/>
  <c r="AE6119" i="53"/>
  <c r="AD6119" i="53"/>
  <c r="AC6119" i="53"/>
  <c r="AE5108" i="53"/>
  <c r="AC5108" i="53"/>
  <c r="AD5108" i="53"/>
  <c r="AC6" i="53"/>
  <c r="AE6" i="53"/>
  <c r="AD6" i="53"/>
  <c r="AD2025" i="53"/>
  <c r="AE2025" i="53"/>
  <c r="AC2025" i="53"/>
  <c r="AE3089" i="53"/>
  <c r="AC3089" i="53"/>
  <c r="AD3089" i="53"/>
  <c r="AE4098" i="53"/>
  <c r="AC4098" i="53"/>
  <c r="AD4098" i="53"/>
  <c r="AB6120" i="53"/>
  <c r="AB5109" i="53"/>
  <c r="AB4099" i="53"/>
  <c r="AB3090" i="53"/>
  <c r="V2025" i="53"/>
  <c r="U2025" i="53"/>
  <c r="T2025" i="53"/>
  <c r="V3089" i="53"/>
  <c r="U3089" i="53"/>
  <c r="T3089" i="53"/>
  <c r="V4099" i="53"/>
  <c r="U4099" i="53"/>
  <c r="T4099" i="53"/>
  <c r="V5109" i="53"/>
  <c r="U5109" i="53"/>
  <c r="T5109" i="53"/>
  <c r="V6118" i="53"/>
  <c r="U6118" i="53"/>
  <c r="T6118" i="53"/>
  <c r="AB7" i="53"/>
  <c r="S1016" i="53"/>
  <c r="V1015" i="53"/>
  <c r="U1015" i="53"/>
  <c r="T1015" i="53"/>
  <c r="S6119" i="53"/>
  <c r="S5110" i="53"/>
  <c r="S4100" i="53"/>
  <c r="S3090" i="53"/>
  <c r="S6" i="53"/>
  <c r="V5" i="53"/>
  <c r="U5" i="53"/>
  <c r="T5" i="53"/>
  <c r="G6" i="53"/>
  <c r="F6" i="53"/>
  <c r="G2026" i="53"/>
  <c r="F2026" i="53"/>
  <c r="G5" i="53"/>
  <c r="F5" i="53"/>
  <c r="G2025" i="53"/>
  <c r="F2025" i="53"/>
  <c r="G3089" i="53"/>
  <c r="F3089" i="53"/>
  <c r="G4097" i="53"/>
  <c r="F4097" i="53"/>
  <c r="G5108" i="53"/>
  <c r="F5108" i="53"/>
  <c r="G6118" i="53"/>
  <c r="F6118" i="53"/>
  <c r="G1016" i="53"/>
  <c r="F1016" i="53"/>
  <c r="G1015" i="53"/>
  <c r="F1015" i="53"/>
  <c r="E6119" i="53"/>
  <c r="E5109" i="53"/>
  <c r="E4098" i="53"/>
  <c r="E3090" i="53"/>
  <c r="E1017" i="53"/>
  <c r="AB2026" i="53"/>
  <c r="E2027" i="53"/>
  <c r="S2026" i="53"/>
  <c r="E7" i="53"/>
  <c r="AB8165" i="53" l="1"/>
  <c r="AB7156" i="53"/>
  <c r="S8166" i="53"/>
  <c r="S7156" i="53"/>
  <c r="E8165" i="53"/>
  <c r="E7155" i="53"/>
  <c r="AE3090" i="53"/>
  <c r="AC3090" i="53"/>
  <c r="AD3090" i="53"/>
  <c r="AB8" i="53"/>
  <c r="AE7" i="53"/>
  <c r="AD7" i="53"/>
  <c r="AC7" i="53"/>
  <c r="AE4099" i="53"/>
  <c r="AD4099" i="53"/>
  <c r="AC4099" i="53"/>
  <c r="AB1017" i="53"/>
  <c r="AE1016" i="53"/>
  <c r="AD1016" i="53"/>
  <c r="AC1016" i="53"/>
  <c r="AD2026" i="53"/>
  <c r="AE2026" i="53"/>
  <c r="AC2026" i="53"/>
  <c r="AD5109" i="53"/>
  <c r="AE5109" i="53"/>
  <c r="AC5109" i="53"/>
  <c r="AE6120" i="53"/>
  <c r="AD6120" i="53"/>
  <c r="AC6120" i="53"/>
  <c r="AB6121" i="53"/>
  <c r="AB5110" i="53"/>
  <c r="AB4100" i="53"/>
  <c r="AB3091" i="53"/>
  <c r="V3090" i="53"/>
  <c r="U3090" i="53"/>
  <c r="T3090" i="53"/>
  <c r="V4100" i="53"/>
  <c r="U4100" i="53"/>
  <c r="T4100" i="53"/>
  <c r="V5110" i="53"/>
  <c r="U5110" i="53"/>
  <c r="T5110" i="53"/>
  <c r="T2026" i="53"/>
  <c r="U2026" i="53"/>
  <c r="V2026" i="53"/>
  <c r="S1017" i="53"/>
  <c r="V1016" i="53"/>
  <c r="U1016" i="53"/>
  <c r="T1016" i="53"/>
  <c r="V6119" i="53"/>
  <c r="U6119" i="53"/>
  <c r="T6119" i="53"/>
  <c r="S6120" i="53"/>
  <c r="S5111" i="53"/>
  <c r="S4101" i="53"/>
  <c r="S3091" i="53"/>
  <c r="V6" i="53"/>
  <c r="U6" i="53"/>
  <c r="T6" i="53"/>
  <c r="S7" i="53"/>
  <c r="G2027" i="53"/>
  <c r="F2027" i="53"/>
  <c r="G7" i="53"/>
  <c r="F7" i="53"/>
  <c r="G4098" i="53"/>
  <c r="F4098" i="53"/>
  <c r="G5109" i="53"/>
  <c r="F5109" i="53"/>
  <c r="G3090" i="53"/>
  <c r="F3090" i="53"/>
  <c r="G6119" i="53"/>
  <c r="F6119" i="53"/>
  <c r="G1017" i="53"/>
  <c r="F1017" i="53"/>
  <c r="E6120" i="53"/>
  <c r="E5110" i="53"/>
  <c r="E4099" i="53"/>
  <c r="E3091" i="53"/>
  <c r="E1018" i="53"/>
  <c r="S2027" i="53"/>
  <c r="AB9" i="53"/>
  <c r="E8" i="53"/>
  <c r="AB2027" i="53"/>
  <c r="E2028" i="53"/>
  <c r="AB8166" i="53" l="1"/>
  <c r="AB7157" i="53"/>
  <c r="S8167" i="53"/>
  <c r="S7157" i="53"/>
  <c r="E8166" i="53"/>
  <c r="E7156" i="53"/>
  <c r="AE6121" i="53"/>
  <c r="AD6121" i="53"/>
  <c r="AC6121" i="53"/>
  <c r="AD2027" i="53"/>
  <c r="AE2027" i="53"/>
  <c r="AC2027" i="53"/>
  <c r="AC8" i="53"/>
  <c r="AE8" i="53"/>
  <c r="AD8" i="53"/>
  <c r="AE5110" i="53"/>
  <c r="AD5110" i="53"/>
  <c r="AC5110" i="53"/>
  <c r="AB1018" i="53"/>
  <c r="AE1017" i="53"/>
  <c r="AD1017" i="53"/>
  <c r="AC1017" i="53"/>
  <c r="AD9" i="53"/>
  <c r="AC9" i="53"/>
  <c r="AE9" i="53"/>
  <c r="AE3091" i="53"/>
  <c r="AC3091" i="53"/>
  <c r="AD3091" i="53"/>
  <c r="AE4100" i="53"/>
  <c r="AD4100" i="53"/>
  <c r="AC4100" i="53"/>
  <c r="AB6122" i="53"/>
  <c r="AB5111" i="53"/>
  <c r="AB4101" i="53"/>
  <c r="AB3092" i="53"/>
  <c r="V2027" i="53"/>
  <c r="T2027" i="53"/>
  <c r="U2027" i="53"/>
  <c r="V3091" i="53"/>
  <c r="U3091" i="53"/>
  <c r="T3091" i="53"/>
  <c r="V4101" i="53"/>
  <c r="U4101" i="53"/>
  <c r="T4101" i="53"/>
  <c r="V5111" i="53"/>
  <c r="U5111" i="53"/>
  <c r="T5111" i="53"/>
  <c r="V1017" i="53"/>
  <c r="U1017" i="53"/>
  <c r="T1017" i="53"/>
  <c r="S1018" i="53"/>
  <c r="V6120" i="53"/>
  <c r="U6120" i="53"/>
  <c r="T6120" i="53"/>
  <c r="S6121" i="53"/>
  <c r="S5112" i="53"/>
  <c r="S4102" i="53"/>
  <c r="S3092" i="53"/>
  <c r="V7" i="53"/>
  <c r="U7" i="53"/>
  <c r="T7" i="53"/>
  <c r="S8" i="53"/>
  <c r="G2028" i="53"/>
  <c r="F2028" i="53"/>
  <c r="G8" i="53"/>
  <c r="F8" i="53"/>
  <c r="G3091" i="53"/>
  <c r="F3091" i="53"/>
  <c r="G6120" i="53"/>
  <c r="F6120" i="53"/>
  <c r="G4099" i="53"/>
  <c r="F4099" i="53"/>
  <c r="G1018" i="53"/>
  <c r="F1018" i="53"/>
  <c r="G5110" i="53"/>
  <c r="F5110" i="53"/>
  <c r="E6121" i="53"/>
  <c r="E5111" i="53"/>
  <c r="E4100" i="53"/>
  <c r="E3092" i="53"/>
  <c r="E1019" i="53"/>
  <c r="AB10" i="53"/>
  <c r="E9" i="53"/>
  <c r="AB2028" i="53"/>
  <c r="E2029" i="53"/>
  <c r="S2028" i="53"/>
  <c r="AB8167" i="53" l="1"/>
  <c r="AB7158" i="53"/>
  <c r="S8168" i="53"/>
  <c r="S7158" i="53"/>
  <c r="E8167" i="53"/>
  <c r="E7157" i="53"/>
  <c r="AE3092" i="53"/>
  <c r="AD3092" i="53"/>
  <c r="AC3092" i="53"/>
  <c r="AB1019" i="53"/>
  <c r="AE1018" i="53"/>
  <c r="AD1018" i="53"/>
  <c r="AC1018" i="53"/>
  <c r="AC10" i="53"/>
  <c r="AE10" i="53"/>
  <c r="AD10" i="53"/>
  <c r="AE4101" i="53"/>
  <c r="AD4101" i="53"/>
  <c r="AC4101" i="53"/>
  <c r="AD2028" i="53"/>
  <c r="AE2028" i="53"/>
  <c r="AC2028" i="53"/>
  <c r="AE5111" i="53"/>
  <c r="AD5111" i="53"/>
  <c r="AC5111" i="53"/>
  <c r="AE6122" i="53"/>
  <c r="AD6122" i="53"/>
  <c r="AC6122" i="53"/>
  <c r="AB6123" i="53"/>
  <c r="AB5112" i="53"/>
  <c r="AB4102" i="53"/>
  <c r="AB3093" i="53"/>
  <c r="V3092" i="53"/>
  <c r="U3092" i="53"/>
  <c r="T3092" i="53"/>
  <c r="V1018" i="53"/>
  <c r="U1018" i="53"/>
  <c r="T1018" i="53"/>
  <c r="S1019" i="53"/>
  <c r="V4102" i="53"/>
  <c r="T4102" i="53"/>
  <c r="U4102" i="53"/>
  <c r="V5112" i="53"/>
  <c r="T5112" i="53"/>
  <c r="U5112" i="53"/>
  <c r="V6121" i="53"/>
  <c r="U6121" i="53"/>
  <c r="T6121" i="53"/>
  <c r="V2028" i="53"/>
  <c r="T2028" i="53"/>
  <c r="U2028" i="53"/>
  <c r="S6122" i="53"/>
  <c r="S5113" i="53"/>
  <c r="S4103" i="53"/>
  <c r="S3093" i="53"/>
  <c r="V8" i="53"/>
  <c r="U8" i="53"/>
  <c r="T8" i="53"/>
  <c r="S9" i="53"/>
  <c r="G9" i="53"/>
  <c r="F9" i="53"/>
  <c r="G2029" i="53"/>
  <c r="F2029" i="53"/>
  <c r="G1019" i="53"/>
  <c r="F1019" i="53"/>
  <c r="G5111" i="53"/>
  <c r="F5111" i="53"/>
  <c r="G3092" i="53"/>
  <c r="F3092" i="53"/>
  <c r="G4100" i="53"/>
  <c r="F4100" i="53"/>
  <c r="G6121" i="53"/>
  <c r="F6121" i="53"/>
  <c r="E6122" i="53"/>
  <c r="E5112" i="53"/>
  <c r="E4101" i="53"/>
  <c r="E3093" i="53"/>
  <c r="E1020" i="53"/>
  <c r="E2030" i="53"/>
  <c r="S2029" i="53"/>
  <c r="E10" i="53"/>
  <c r="AB11" i="53"/>
  <c r="AB2029" i="53"/>
  <c r="AB8168" i="53" l="1"/>
  <c r="AB7159" i="53"/>
  <c r="S8169" i="53"/>
  <c r="S7159" i="53"/>
  <c r="E8168" i="53"/>
  <c r="E7158" i="53"/>
  <c r="AE5112" i="53"/>
  <c r="AD5112" i="53"/>
  <c r="AC5112" i="53"/>
  <c r="AE6123" i="53"/>
  <c r="AD6123" i="53"/>
  <c r="AC6123" i="53"/>
  <c r="AB1020" i="53"/>
  <c r="AE1019" i="53"/>
  <c r="AD1019" i="53"/>
  <c r="AC1019" i="53"/>
  <c r="AE11" i="53"/>
  <c r="AD11" i="53"/>
  <c r="AC11" i="53"/>
  <c r="AD4102" i="53"/>
  <c r="AE4102" i="53"/>
  <c r="AC4102" i="53"/>
  <c r="AD2029" i="53"/>
  <c r="AE2029" i="53"/>
  <c r="AC2029" i="53"/>
  <c r="AE3093" i="53"/>
  <c r="AC3093" i="53"/>
  <c r="AD3093" i="53"/>
  <c r="AB6124" i="53"/>
  <c r="AB5113" i="53"/>
  <c r="AB4103" i="53"/>
  <c r="AB3094" i="53"/>
  <c r="V3093" i="53"/>
  <c r="U3093" i="53"/>
  <c r="T3093" i="53"/>
  <c r="V1019" i="53"/>
  <c r="U1019" i="53"/>
  <c r="T1019" i="53"/>
  <c r="S1020" i="53"/>
  <c r="V4103" i="53"/>
  <c r="U4103" i="53"/>
  <c r="T4103" i="53"/>
  <c r="V5113" i="53"/>
  <c r="U5113" i="53"/>
  <c r="T5113" i="53"/>
  <c r="V6122" i="53"/>
  <c r="U6122" i="53"/>
  <c r="T6122" i="53"/>
  <c r="V2029" i="53"/>
  <c r="T2029" i="53"/>
  <c r="U2029" i="53"/>
  <c r="S6123" i="53"/>
  <c r="S5114" i="53"/>
  <c r="S4104" i="53"/>
  <c r="S3094" i="53"/>
  <c r="V9" i="53"/>
  <c r="U9" i="53"/>
  <c r="T9" i="53"/>
  <c r="S10" i="53"/>
  <c r="G10" i="53"/>
  <c r="F10" i="53"/>
  <c r="G2030" i="53"/>
  <c r="F2030" i="53"/>
  <c r="G1020" i="53"/>
  <c r="F1020" i="53"/>
  <c r="G3093" i="53"/>
  <c r="F3093" i="53"/>
  <c r="F5112" i="53"/>
  <c r="G5112" i="53"/>
  <c r="G4101" i="53"/>
  <c r="F4101" i="53"/>
  <c r="G6122" i="53"/>
  <c r="F6122" i="53"/>
  <c r="E6123" i="53"/>
  <c r="E5113" i="53"/>
  <c r="E4102" i="53"/>
  <c r="E3094" i="53"/>
  <c r="E1021" i="53"/>
  <c r="AB2030" i="53"/>
  <c r="E11" i="53"/>
  <c r="S2030" i="53"/>
  <c r="E2031" i="53"/>
  <c r="AB12" i="53"/>
  <c r="AB8169" i="53" l="1"/>
  <c r="AB7160" i="53"/>
  <c r="S8170" i="53"/>
  <c r="S7160" i="53"/>
  <c r="E8169" i="53"/>
  <c r="E7159" i="53"/>
  <c r="AE5113" i="53"/>
  <c r="AC5113" i="53"/>
  <c r="AD5113" i="53"/>
  <c r="AE6124" i="53"/>
  <c r="AD6124" i="53"/>
  <c r="AC6124" i="53"/>
  <c r="AB1021" i="53"/>
  <c r="AD1020" i="53"/>
  <c r="AC1020" i="53"/>
  <c r="AE1020" i="53"/>
  <c r="AE4103" i="53"/>
  <c r="AD4103" i="53"/>
  <c r="AC4103" i="53"/>
  <c r="AE2030" i="53"/>
  <c r="AC2030" i="53"/>
  <c r="AD2030" i="53"/>
  <c r="AE12" i="53"/>
  <c r="AD12" i="53"/>
  <c r="AC12" i="53"/>
  <c r="AE3094" i="53"/>
  <c r="AD3094" i="53"/>
  <c r="AC3094" i="53"/>
  <c r="AB6125" i="53"/>
  <c r="AB5114" i="53"/>
  <c r="AB4104" i="53"/>
  <c r="AB3095" i="53"/>
  <c r="V3094" i="53"/>
  <c r="U3094" i="53"/>
  <c r="T3094" i="53"/>
  <c r="V1020" i="53"/>
  <c r="U1020" i="53"/>
  <c r="T1020" i="53"/>
  <c r="S1021" i="53"/>
  <c r="V4104" i="53"/>
  <c r="U4104" i="53"/>
  <c r="T4104" i="53"/>
  <c r="V2030" i="53"/>
  <c r="T2030" i="53"/>
  <c r="U2030" i="53"/>
  <c r="V5114" i="53"/>
  <c r="U5114" i="53"/>
  <c r="T5114" i="53"/>
  <c r="V6123" i="53"/>
  <c r="U6123" i="53"/>
  <c r="T6123" i="53"/>
  <c r="S6124" i="53"/>
  <c r="S5115" i="53"/>
  <c r="S4105" i="53"/>
  <c r="S3095" i="53"/>
  <c r="V10" i="53"/>
  <c r="U10" i="53"/>
  <c r="T10" i="53"/>
  <c r="S11" i="53"/>
  <c r="G2031" i="53"/>
  <c r="F2031" i="53"/>
  <c r="G11" i="53"/>
  <c r="F11" i="53"/>
  <c r="G3094" i="53"/>
  <c r="F3094" i="53"/>
  <c r="G4102" i="53"/>
  <c r="F4102" i="53"/>
  <c r="G5113" i="53"/>
  <c r="F5113" i="53"/>
  <c r="G1021" i="53"/>
  <c r="F1021" i="53"/>
  <c r="G6123" i="53"/>
  <c r="F6123" i="53"/>
  <c r="E6124" i="53"/>
  <c r="E5114" i="53"/>
  <c r="E4103" i="53"/>
  <c r="E3095" i="53"/>
  <c r="E1022" i="53"/>
  <c r="AB13" i="53"/>
  <c r="AB2031" i="53"/>
  <c r="S2031" i="53"/>
  <c r="E2032" i="53"/>
  <c r="E12" i="53"/>
  <c r="AB8170" i="53" l="1"/>
  <c r="AB7161" i="53"/>
  <c r="S8171" i="53"/>
  <c r="S7161" i="53"/>
  <c r="E8170" i="53"/>
  <c r="E7160" i="53"/>
  <c r="AE6125" i="53"/>
  <c r="AD6125" i="53"/>
  <c r="AC6125" i="53"/>
  <c r="AB1022" i="53"/>
  <c r="AD1021" i="53"/>
  <c r="AC1021" i="53"/>
  <c r="AE1021" i="53"/>
  <c r="AE3095" i="53"/>
  <c r="AC3095" i="53"/>
  <c r="AD3095" i="53"/>
  <c r="AE5114" i="53"/>
  <c r="AD5114" i="53"/>
  <c r="AC5114" i="53"/>
  <c r="AD2031" i="53"/>
  <c r="AE2031" i="53"/>
  <c r="AC2031" i="53"/>
  <c r="AE13" i="53"/>
  <c r="AD13" i="53"/>
  <c r="AC13" i="53"/>
  <c r="AE4104" i="53"/>
  <c r="AD4104" i="53"/>
  <c r="AC4104" i="53"/>
  <c r="AB6126" i="53"/>
  <c r="AB5115" i="53"/>
  <c r="AB4105" i="53"/>
  <c r="AB3096" i="53"/>
  <c r="V3095" i="53"/>
  <c r="U3095" i="53"/>
  <c r="T3095" i="53"/>
  <c r="V1021" i="53"/>
  <c r="U1021" i="53"/>
  <c r="T1021" i="53"/>
  <c r="S1022" i="53"/>
  <c r="V2031" i="53"/>
  <c r="U2031" i="53"/>
  <c r="T2031" i="53"/>
  <c r="V6124" i="53"/>
  <c r="U6124" i="53"/>
  <c r="T6124" i="53"/>
  <c r="V4105" i="53"/>
  <c r="U4105" i="53"/>
  <c r="T4105" i="53"/>
  <c r="V5115" i="53"/>
  <c r="U5115" i="53"/>
  <c r="T5115" i="53"/>
  <c r="S6125" i="53"/>
  <c r="S5116" i="53"/>
  <c r="S4106" i="53"/>
  <c r="S3096" i="53"/>
  <c r="V11" i="53"/>
  <c r="U11" i="53"/>
  <c r="T11" i="53"/>
  <c r="S12" i="53"/>
  <c r="G12" i="53"/>
  <c r="F12" i="53"/>
  <c r="G2032" i="53"/>
  <c r="F2032" i="53"/>
  <c r="G3095" i="53"/>
  <c r="F3095" i="53"/>
  <c r="G5114" i="53"/>
  <c r="F5114" i="53"/>
  <c r="G6124" i="53"/>
  <c r="F6124" i="53"/>
  <c r="G1022" i="53"/>
  <c r="F1022" i="53"/>
  <c r="G4103" i="53"/>
  <c r="F4103" i="53"/>
  <c r="E6125" i="53"/>
  <c r="E5115" i="53"/>
  <c r="E4104" i="53"/>
  <c r="E3096" i="53"/>
  <c r="E1023" i="53"/>
  <c r="AB2032" i="53"/>
  <c r="E13" i="53"/>
  <c r="S2032" i="53"/>
  <c r="E2033" i="53"/>
  <c r="AB14" i="53"/>
  <c r="AB8171" i="53" l="1"/>
  <c r="AB7162" i="53"/>
  <c r="S8172" i="53"/>
  <c r="S7162" i="53"/>
  <c r="E8171" i="53"/>
  <c r="E7161" i="53"/>
  <c r="AE6126" i="53"/>
  <c r="AD6126" i="53"/>
  <c r="AC6126" i="53"/>
  <c r="AB1023" i="53"/>
  <c r="AE1022" i="53"/>
  <c r="AD1022" i="53"/>
  <c r="AC1022" i="53"/>
  <c r="AE5115" i="53"/>
  <c r="AD5115" i="53"/>
  <c r="AC5115" i="53"/>
  <c r="AC14" i="53"/>
  <c r="AE14" i="53"/>
  <c r="AD14" i="53"/>
  <c r="AE2032" i="53"/>
  <c r="AD2032" i="53"/>
  <c r="AC2032" i="53"/>
  <c r="AC3096" i="53"/>
  <c r="AE3096" i="53"/>
  <c r="AD3096" i="53"/>
  <c r="AE4105" i="53"/>
  <c r="AD4105" i="53"/>
  <c r="AC4105" i="53"/>
  <c r="AB6127" i="53"/>
  <c r="AB5116" i="53"/>
  <c r="AB4106" i="53"/>
  <c r="AB3097" i="53"/>
  <c r="T2032" i="53"/>
  <c r="V2032" i="53"/>
  <c r="U2032" i="53"/>
  <c r="V3096" i="53"/>
  <c r="U3096" i="53"/>
  <c r="T3096" i="53"/>
  <c r="V1022" i="53"/>
  <c r="U1022" i="53"/>
  <c r="T1022" i="53"/>
  <c r="S1023" i="53"/>
  <c r="V5116" i="53"/>
  <c r="U5116" i="53"/>
  <c r="T5116" i="53"/>
  <c r="V6125" i="53"/>
  <c r="U6125" i="53"/>
  <c r="T6125" i="53"/>
  <c r="V4106" i="53"/>
  <c r="U4106" i="53"/>
  <c r="T4106" i="53"/>
  <c r="S6126" i="53"/>
  <c r="S5117" i="53"/>
  <c r="S4107" i="53"/>
  <c r="S3097" i="53"/>
  <c r="V12" i="53"/>
  <c r="U12" i="53"/>
  <c r="T12" i="53"/>
  <c r="S13" i="53"/>
  <c r="G2033" i="53"/>
  <c r="F2033" i="53"/>
  <c r="G13" i="53"/>
  <c r="F13" i="53"/>
  <c r="G4104" i="53"/>
  <c r="F4104" i="53"/>
  <c r="G1023" i="53"/>
  <c r="F1023" i="53"/>
  <c r="G3096" i="53"/>
  <c r="F3096" i="53"/>
  <c r="G5115" i="53"/>
  <c r="F5115" i="53"/>
  <c r="G6125" i="53"/>
  <c r="F6125" i="53"/>
  <c r="E6126" i="53"/>
  <c r="E5116" i="53"/>
  <c r="E4105" i="53"/>
  <c r="E3097" i="53"/>
  <c r="E1024" i="53"/>
  <c r="S2033" i="53"/>
  <c r="AB15" i="53"/>
  <c r="E2034" i="53"/>
  <c r="E14" i="53"/>
  <c r="AB2033" i="53"/>
  <c r="AB8172" i="53" l="1"/>
  <c r="AB7163" i="53"/>
  <c r="S8173" i="53"/>
  <c r="S7163" i="53"/>
  <c r="E8172" i="53"/>
  <c r="E7162" i="53"/>
  <c r="AE6127" i="53"/>
  <c r="AD6127" i="53"/>
  <c r="AC6127" i="53"/>
  <c r="AE5116" i="53"/>
  <c r="AD5116" i="53"/>
  <c r="AC5116" i="53"/>
  <c r="AD2033" i="53"/>
  <c r="AE2033" i="53"/>
  <c r="AC2033" i="53"/>
  <c r="AD1023" i="53"/>
  <c r="AC1023" i="53"/>
  <c r="AE1023" i="53"/>
  <c r="AB1024" i="53"/>
  <c r="AE3097" i="53"/>
  <c r="AC3097" i="53"/>
  <c r="AD3097" i="53"/>
  <c r="AE15" i="53"/>
  <c r="AD15" i="53"/>
  <c r="AC15" i="53"/>
  <c r="AE4106" i="53"/>
  <c r="AC4106" i="53"/>
  <c r="AD4106" i="53"/>
  <c r="AB6128" i="53"/>
  <c r="AB5117" i="53"/>
  <c r="AB4107" i="53"/>
  <c r="AB3098" i="53"/>
  <c r="V1023" i="53"/>
  <c r="U1023" i="53"/>
  <c r="T1023" i="53"/>
  <c r="S1024" i="53"/>
  <c r="V2033" i="53"/>
  <c r="T2033" i="53"/>
  <c r="U2033" i="53"/>
  <c r="V3097" i="53"/>
  <c r="U3097" i="53"/>
  <c r="T3097" i="53"/>
  <c r="V6126" i="53"/>
  <c r="U6126" i="53"/>
  <c r="T6126" i="53"/>
  <c r="V4107" i="53"/>
  <c r="U4107" i="53"/>
  <c r="T4107" i="53"/>
  <c r="V5117" i="53"/>
  <c r="U5117" i="53"/>
  <c r="T5117" i="53"/>
  <c r="S6127" i="53"/>
  <c r="S5118" i="53"/>
  <c r="S4108" i="53"/>
  <c r="S3098" i="53"/>
  <c r="V13" i="53"/>
  <c r="U13" i="53"/>
  <c r="T13" i="53"/>
  <c r="S14" i="53"/>
  <c r="G14" i="53"/>
  <c r="F14" i="53"/>
  <c r="G2034" i="53"/>
  <c r="F2034" i="53"/>
  <c r="G5116" i="53"/>
  <c r="F5116" i="53"/>
  <c r="G1024" i="53"/>
  <c r="F1024" i="53"/>
  <c r="G3097" i="53"/>
  <c r="F3097" i="53"/>
  <c r="G4105" i="53"/>
  <c r="F4105" i="53"/>
  <c r="G6126" i="53"/>
  <c r="F6126" i="53"/>
  <c r="E6127" i="53"/>
  <c r="E5117" i="53"/>
  <c r="E4106" i="53"/>
  <c r="E3098" i="53"/>
  <c r="E1025" i="53"/>
  <c r="AB16" i="53"/>
  <c r="E2035" i="53"/>
  <c r="E15" i="53"/>
  <c r="S2034" i="53"/>
  <c r="AB2034" i="53"/>
  <c r="AB8173" i="53" l="1"/>
  <c r="AB7164" i="53"/>
  <c r="S8174" i="53"/>
  <c r="S7164" i="53"/>
  <c r="E8173" i="53"/>
  <c r="E7163" i="53"/>
  <c r="AE5117" i="53"/>
  <c r="AD5117" i="53"/>
  <c r="AC5117" i="53"/>
  <c r="AD6128" i="53"/>
  <c r="AE6128" i="53"/>
  <c r="AC6128" i="53"/>
  <c r="AD2034" i="53"/>
  <c r="AE2034" i="53"/>
  <c r="AC2034" i="53"/>
  <c r="AE1024" i="53"/>
  <c r="AD1024" i="53"/>
  <c r="AC1024" i="53"/>
  <c r="AB1025" i="53"/>
  <c r="AE3098" i="53"/>
  <c r="AC3098" i="53"/>
  <c r="AD3098" i="53"/>
  <c r="AC16" i="53"/>
  <c r="AE16" i="53"/>
  <c r="AD16" i="53"/>
  <c r="AD4107" i="53"/>
  <c r="AE4107" i="53"/>
  <c r="AC4107" i="53"/>
  <c r="AB6129" i="53"/>
  <c r="AB5118" i="53"/>
  <c r="AB4108" i="53"/>
  <c r="AB3099" i="53"/>
  <c r="V3098" i="53"/>
  <c r="U3098" i="53"/>
  <c r="T3098" i="53"/>
  <c r="T2034" i="53"/>
  <c r="U2034" i="53"/>
  <c r="V2034" i="53"/>
  <c r="V4108" i="53"/>
  <c r="U4108" i="53"/>
  <c r="T4108" i="53"/>
  <c r="V6127" i="53"/>
  <c r="U6127" i="53"/>
  <c r="T6127" i="53"/>
  <c r="V1024" i="53"/>
  <c r="U1024" i="53"/>
  <c r="T1024" i="53"/>
  <c r="S1025" i="53"/>
  <c r="V5118" i="53"/>
  <c r="U5118" i="53"/>
  <c r="T5118" i="53"/>
  <c r="S6128" i="53"/>
  <c r="S5119" i="53"/>
  <c r="S4109" i="53"/>
  <c r="S3099" i="53"/>
  <c r="V14" i="53"/>
  <c r="U14" i="53"/>
  <c r="T14" i="53"/>
  <c r="S15" i="53"/>
  <c r="G2035" i="53"/>
  <c r="F2035" i="53"/>
  <c r="G15" i="53"/>
  <c r="F15" i="53"/>
  <c r="G1025" i="53"/>
  <c r="F1025" i="53"/>
  <c r="G6127" i="53"/>
  <c r="F6127" i="53"/>
  <c r="G5117" i="53"/>
  <c r="F5117" i="53"/>
  <c r="F3098" i="53"/>
  <c r="G3098" i="53"/>
  <c r="G4106" i="53"/>
  <c r="F4106" i="53"/>
  <c r="E6128" i="53"/>
  <c r="E5118" i="53"/>
  <c r="E4107" i="53"/>
  <c r="E3099" i="53"/>
  <c r="E1026" i="53"/>
  <c r="E16" i="53"/>
  <c r="E2036" i="53"/>
  <c r="S2035" i="53"/>
  <c r="AB17" i="53"/>
  <c r="AB2035" i="53"/>
  <c r="AB8174" i="53" l="1"/>
  <c r="AB7165" i="53"/>
  <c r="S8175" i="53"/>
  <c r="S7165" i="53"/>
  <c r="E8174" i="53"/>
  <c r="E7164" i="53"/>
  <c r="AE6129" i="53"/>
  <c r="AD6129" i="53"/>
  <c r="AC6129" i="53"/>
  <c r="AD2035" i="53"/>
  <c r="AE2035" i="53"/>
  <c r="AC2035" i="53"/>
  <c r="AE1025" i="53"/>
  <c r="AD1025" i="53"/>
  <c r="AC1025" i="53"/>
  <c r="AB1026" i="53"/>
  <c r="AE17" i="53"/>
  <c r="AC17" i="53"/>
  <c r="AD17" i="53"/>
  <c r="AE3099" i="53"/>
  <c r="AC3099" i="53"/>
  <c r="AD3099" i="53"/>
  <c r="AE5118" i="53"/>
  <c r="AD5118" i="53"/>
  <c r="AC5118" i="53"/>
  <c r="AE4108" i="53"/>
  <c r="AC4108" i="53"/>
  <c r="AD4108" i="53"/>
  <c r="AB6130" i="53"/>
  <c r="AB5119" i="53"/>
  <c r="AB4109" i="53"/>
  <c r="AB3100" i="53"/>
  <c r="V1025" i="53"/>
  <c r="U1025" i="53"/>
  <c r="T1025" i="53"/>
  <c r="S1026" i="53"/>
  <c r="V3099" i="53"/>
  <c r="U3099" i="53"/>
  <c r="T3099" i="53"/>
  <c r="V6128" i="53"/>
  <c r="U6128" i="53"/>
  <c r="T6128" i="53"/>
  <c r="V2035" i="53"/>
  <c r="T2035" i="53"/>
  <c r="U2035" i="53"/>
  <c r="V4109" i="53"/>
  <c r="U4109" i="53"/>
  <c r="T4109" i="53"/>
  <c r="V5119" i="53"/>
  <c r="U5119" i="53"/>
  <c r="T5119" i="53"/>
  <c r="S6129" i="53"/>
  <c r="S5120" i="53"/>
  <c r="S4110" i="53"/>
  <c r="S3100" i="53"/>
  <c r="V15" i="53"/>
  <c r="U15" i="53"/>
  <c r="T15" i="53"/>
  <c r="S16" i="53"/>
  <c r="G2036" i="53"/>
  <c r="F2036" i="53"/>
  <c r="G16" i="53"/>
  <c r="F16" i="53"/>
  <c r="G1026" i="53"/>
  <c r="F1026" i="53"/>
  <c r="G3099" i="53"/>
  <c r="F3099" i="53"/>
  <c r="G4107" i="53"/>
  <c r="F4107" i="53"/>
  <c r="G6128" i="53"/>
  <c r="F6128" i="53"/>
  <c r="G5118" i="53"/>
  <c r="F5118" i="53"/>
  <c r="E6129" i="53"/>
  <c r="E5119" i="53"/>
  <c r="E4108" i="53"/>
  <c r="E3100" i="53"/>
  <c r="E1027" i="53"/>
  <c r="AB18" i="53"/>
  <c r="E2037" i="53"/>
  <c r="S2036" i="53"/>
  <c r="E17" i="53"/>
  <c r="AB2036" i="53"/>
  <c r="AB8175" i="53" l="1"/>
  <c r="AB7166" i="53"/>
  <c r="S8176" i="53"/>
  <c r="S7166" i="53"/>
  <c r="E8175" i="53"/>
  <c r="E7165" i="53"/>
  <c r="AE6130" i="53"/>
  <c r="AD6130" i="53"/>
  <c r="AC6130" i="53"/>
  <c r="AD2036" i="53"/>
  <c r="AE2036" i="53"/>
  <c r="AC2036" i="53"/>
  <c r="AE3100" i="53"/>
  <c r="AD3100" i="53"/>
  <c r="AC3100" i="53"/>
  <c r="AE1026" i="53"/>
  <c r="AD1026" i="53"/>
  <c r="AC1026" i="53"/>
  <c r="AB1027" i="53"/>
  <c r="AE5119" i="53"/>
  <c r="AD5119" i="53"/>
  <c r="AC5119" i="53"/>
  <c r="AC18" i="53"/>
  <c r="AE18" i="53"/>
  <c r="AD18" i="53"/>
  <c r="AE4109" i="53"/>
  <c r="AC4109" i="53"/>
  <c r="AD4109" i="53"/>
  <c r="AB6131" i="53"/>
  <c r="AB5120" i="53"/>
  <c r="AB4110" i="53"/>
  <c r="AB3101" i="53"/>
  <c r="V3100" i="53"/>
  <c r="U3100" i="53"/>
  <c r="T3100" i="53"/>
  <c r="V4110" i="53"/>
  <c r="T4110" i="53"/>
  <c r="U4110" i="53"/>
  <c r="V5120" i="53"/>
  <c r="U5120" i="53"/>
  <c r="T5120" i="53"/>
  <c r="V2036" i="53"/>
  <c r="T2036" i="53"/>
  <c r="U2036" i="53"/>
  <c r="V6129" i="53"/>
  <c r="U6129" i="53"/>
  <c r="T6129" i="53"/>
  <c r="U1026" i="53"/>
  <c r="V1026" i="53"/>
  <c r="T1026" i="53"/>
  <c r="S1027" i="53"/>
  <c r="S6130" i="53"/>
  <c r="S5121" i="53"/>
  <c r="S4111" i="53"/>
  <c r="S3101" i="53"/>
  <c r="V16" i="53"/>
  <c r="U16" i="53"/>
  <c r="T16" i="53"/>
  <c r="S17" i="53"/>
  <c r="G2037" i="53"/>
  <c r="F2037" i="53"/>
  <c r="G17" i="53"/>
  <c r="F17" i="53"/>
  <c r="F1027" i="53"/>
  <c r="G1027" i="53"/>
  <c r="G3100" i="53"/>
  <c r="F3100" i="53"/>
  <c r="G6129" i="53"/>
  <c r="F6129" i="53"/>
  <c r="G4108" i="53"/>
  <c r="F4108" i="53"/>
  <c r="G5119" i="53"/>
  <c r="F5119" i="53"/>
  <c r="E6130" i="53"/>
  <c r="E5120" i="53"/>
  <c r="E4109" i="53"/>
  <c r="E3101" i="53"/>
  <c r="E1028" i="53"/>
  <c r="E2038" i="53"/>
  <c r="AB19" i="53"/>
  <c r="E18" i="53"/>
  <c r="AB2037" i="53"/>
  <c r="S2037" i="53"/>
  <c r="AB8176" i="53" l="1"/>
  <c r="AB7167" i="53"/>
  <c r="S8177" i="53"/>
  <c r="S7167" i="53"/>
  <c r="E8176" i="53"/>
  <c r="E7166" i="53"/>
  <c r="AE5120" i="53"/>
  <c r="AD5120" i="53"/>
  <c r="AC5120" i="53"/>
  <c r="AE6131" i="53"/>
  <c r="AD6131" i="53"/>
  <c r="AC6131" i="53"/>
  <c r="AE1027" i="53"/>
  <c r="AD1027" i="53"/>
  <c r="AC1027" i="53"/>
  <c r="AB1028" i="53"/>
  <c r="AD2037" i="53"/>
  <c r="AC2037" i="53"/>
  <c r="AE2037" i="53"/>
  <c r="AE3101" i="53"/>
  <c r="AC3101" i="53"/>
  <c r="AD3101" i="53"/>
  <c r="AE19" i="53"/>
  <c r="AD19" i="53"/>
  <c r="AC19" i="53"/>
  <c r="AD4110" i="53"/>
  <c r="AE4110" i="53"/>
  <c r="AC4110" i="53"/>
  <c r="AB6132" i="53"/>
  <c r="AB5121" i="53"/>
  <c r="AB4111" i="53"/>
  <c r="AB3102" i="53"/>
  <c r="V3101" i="53"/>
  <c r="U3101" i="53"/>
  <c r="T3101" i="53"/>
  <c r="V4111" i="53"/>
  <c r="U4111" i="53"/>
  <c r="T4111" i="53"/>
  <c r="V2037" i="53"/>
  <c r="T2037" i="53"/>
  <c r="U2037" i="53"/>
  <c r="V5121" i="53"/>
  <c r="U5121" i="53"/>
  <c r="T5121" i="53"/>
  <c r="V6130" i="53"/>
  <c r="U6130" i="53"/>
  <c r="T6130" i="53"/>
  <c r="V1027" i="53"/>
  <c r="U1027" i="53"/>
  <c r="T1027" i="53"/>
  <c r="S1028" i="53"/>
  <c r="S6131" i="53"/>
  <c r="S5122" i="53"/>
  <c r="S4112" i="53"/>
  <c r="S3102" i="53"/>
  <c r="V17" i="53"/>
  <c r="U17" i="53"/>
  <c r="T17" i="53"/>
  <c r="S18" i="53"/>
  <c r="G2038" i="53"/>
  <c r="F2038" i="53"/>
  <c r="G18" i="53"/>
  <c r="F18" i="53"/>
  <c r="G1028" i="53"/>
  <c r="F1028" i="53"/>
  <c r="G4109" i="53"/>
  <c r="F4109" i="53"/>
  <c r="G3101" i="53"/>
  <c r="F3101" i="53"/>
  <c r="G5120" i="53"/>
  <c r="F5120" i="53"/>
  <c r="G6130" i="53"/>
  <c r="F6130" i="53"/>
  <c r="E6131" i="53"/>
  <c r="E5121" i="53"/>
  <c r="E4110" i="53"/>
  <c r="E3102" i="53"/>
  <c r="E1029" i="53"/>
  <c r="AB2038" i="53"/>
  <c r="AB20" i="53"/>
  <c r="E2039" i="53"/>
  <c r="S2038" i="53"/>
  <c r="E19" i="53"/>
  <c r="AB8177" i="53" l="1"/>
  <c r="AB7168" i="53"/>
  <c r="S8178" i="53"/>
  <c r="S7168" i="53"/>
  <c r="E8177" i="53"/>
  <c r="E7167" i="53"/>
  <c r="AE6132" i="53"/>
  <c r="AD6132" i="53"/>
  <c r="AC6132" i="53"/>
  <c r="AE5121" i="53"/>
  <c r="AC5121" i="53"/>
  <c r="AD5121" i="53"/>
  <c r="AE3102" i="53"/>
  <c r="AD3102" i="53"/>
  <c r="AC3102" i="53"/>
  <c r="AD1028" i="53"/>
  <c r="AC1028" i="53"/>
  <c r="AE1028" i="53"/>
  <c r="AB1029" i="53"/>
  <c r="AE20" i="53"/>
  <c r="AD20" i="53"/>
  <c r="AC20" i="53"/>
  <c r="AE2038" i="53"/>
  <c r="AC2038" i="53"/>
  <c r="AD2038" i="53"/>
  <c r="AE4111" i="53"/>
  <c r="AD4111" i="53"/>
  <c r="AC4111" i="53"/>
  <c r="AB6133" i="53"/>
  <c r="AB5122" i="53"/>
  <c r="AB4112" i="53"/>
  <c r="AB3103" i="53"/>
  <c r="V2038" i="53"/>
  <c r="T2038" i="53"/>
  <c r="U2038" i="53"/>
  <c r="V4112" i="53"/>
  <c r="T4112" i="53"/>
  <c r="U4112" i="53"/>
  <c r="V5122" i="53"/>
  <c r="U5122" i="53"/>
  <c r="T5122" i="53"/>
  <c r="V6131" i="53"/>
  <c r="U6131" i="53"/>
  <c r="T6131" i="53"/>
  <c r="V3102" i="53"/>
  <c r="U3102" i="53"/>
  <c r="T3102" i="53"/>
  <c r="T1028" i="53"/>
  <c r="V1028" i="53"/>
  <c r="U1028" i="53"/>
  <c r="S1029" i="53"/>
  <c r="S6132" i="53"/>
  <c r="S5123" i="53"/>
  <c r="S4113" i="53"/>
  <c r="S3103" i="53"/>
  <c r="V18" i="53"/>
  <c r="U18" i="53"/>
  <c r="T18" i="53"/>
  <c r="S19" i="53"/>
  <c r="G19" i="53"/>
  <c r="F19" i="53"/>
  <c r="G2039" i="53"/>
  <c r="F2039" i="53"/>
  <c r="G3102" i="53"/>
  <c r="F3102" i="53"/>
  <c r="G5121" i="53"/>
  <c r="F5121" i="53"/>
  <c r="G1029" i="53"/>
  <c r="F1029" i="53"/>
  <c r="G4110" i="53"/>
  <c r="F4110" i="53"/>
  <c r="G6131" i="53"/>
  <c r="F6131" i="53"/>
  <c r="E6132" i="53"/>
  <c r="E5122" i="53"/>
  <c r="E4111" i="53"/>
  <c r="E3103" i="53"/>
  <c r="E1030" i="53"/>
  <c r="AB21" i="53"/>
  <c r="E20" i="53"/>
  <c r="S2039" i="53"/>
  <c r="E2040" i="53"/>
  <c r="AB2039" i="53"/>
  <c r="AB8178" i="53" l="1"/>
  <c r="AB7169" i="53"/>
  <c r="S8179" i="53"/>
  <c r="S7169" i="53"/>
  <c r="E8178" i="53"/>
  <c r="E7168" i="53"/>
  <c r="AE6133" i="53"/>
  <c r="AD6133" i="53"/>
  <c r="AC6133" i="53"/>
  <c r="AD1029" i="53"/>
  <c r="AC1029" i="53"/>
  <c r="AE1029" i="53"/>
  <c r="AB1030" i="53"/>
  <c r="AD2039" i="53"/>
  <c r="AC2039" i="53"/>
  <c r="AE2039" i="53"/>
  <c r="AE5122" i="53"/>
  <c r="AD5122" i="53"/>
  <c r="AC5122" i="53"/>
  <c r="AE3103" i="53"/>
  <c r="AC3103" i="53"/>
  <c r="AD3103" i="53"/>
  <c r="AE21" i="53"/>
  <c r="AD21" i="53"/>
  <c r="AC21" i="53"/>
  <c r="AE4112" i="53"/>
  <c r="AD4112" i="53"/>
  <c r="AC4112" i="53"/>
  <c r="AB6134" i="53"/>
  <c r="AB5123" i="53"/>
  <c r="AB4113" i="53"/>
  <c r="AB3104" i="53"/>
  <c r="V3103" i="53"/>
  <c r="U3103" i="53"/>
  <c r="T3103" i="53"/>
  <c r="V6132" i="53"/>
  <c r="U6132" i="53"/>
  <c r="T6132" i="53"/>
  <c r="V5123" i="53"/>
  <c r="U5123" i="53"/>
  <c r="T5123" i="53"/>
  <c r="V1029" i="53"/>
  <c r="U1029" i="53"/>
  <c r="T1029" i="53"/>
  <c r="S1030" i="53"/>
  <c r="V4113" i="53"/>
  <c r="U4113" i="53"/>
  <c r="T4113" i="53"/>
  <c r="V2039" i="53"/>
  <c r="T2039" i="53"/>
  <c r="U2039" i="53"/>
  <c r="S6133" i="53"/>
  <c r="S5124" i="53"/>
  <c r="S4114" i="53"/>
  <c r="S3104" i="53"/>
  <c r="V19" i="53"/>
  <c r="U19" i="53"/>
  <c r="T19" i="53"/>
  <c r="S20" i="53"/>
  <c r="G20" i="53"/>
  <c r="F20" i="53"/>
  <c r="G2040" i="53"/>
  <c r="F2040" i="53"/>
  <c r="G3103" i="53"/>
  <c r="F3103" i="53"/>
  <c r="G5122" i="53"/>
  <c r="F5122" i="53"/>
  <c r="G1030" i="53"/>
  <c r="F1030" i="53"/>
  <c r="G4111" i="53"/>
  <c r="F4111" i="53"/>
  <c r="G6132" i="53"/>
  <c r="F6132" i="53"/>
  <c r="E6133" i="53"/>
  <c r="E5123" i="53"/>
  <c r="E4112" i="53"/>
  <c r="E3104" i="53"/>
  <c r="E1031" i="53"/>
  <c r="AB22" i="53"/>
  <c r="E2041" i="53"/>
  <c r="E21" i="53"/>
  <c r="S2040" i="53"/>
  <c r="AB2040" i="53"/>
  <c r="AB8179" i="53" l="1"/>
  <c r="AB7170" i="53"/>
  <c r="S8180" i="53"/>
  <c r="S7170" i="53"/>
  <c r="E8179" i="53"/>
  <c r="E7169" i="53"/>
  <c r="AE6134" i="53"/>
  <c r="AD6134" i="53"/>
  <c r="AC6134" i="53"/>
  <c r="AE1030" i="53"/>
  <c r="AD1030" i="53"/>
  <c r="AC1030" i="53"/>
  <c r="AB1031" i="53"/>
  <c r="AE2040" i="53"/>
  <c r="AD2040" i="53"/>
  <c r="AC2040" i="53"/>
  <c r="AC3104" i="53"/>
  <c r="AD3104" i="53"/>
  <c r="AE3104" i="53"/>
  <c r="AE5123" i="53"/>
  <c r="AC5123" i="53"/>
  <c r="AD5123" i="53"/>
  <c r="AC22" i="53"/>
  <c r="AE22" i="53"/>
  <c r="AD22" i="53"/>
  <c r="AE4113" i="53"/>
  <c r="AD4113" i="53"/>
  <c r="AC4113" i="53"/>
  <c r="AB6135" i="53"/>
  <c r="AB5124" i="53"/>
  <c r="AB4114" i="53"/>
  <c r="AB3105" i="53"/>
  <c r="V3104" i="53"/>
  <c r="U3104" i="53"/>
  <c r="T3104" i="53"/>
  <c r="V4114" i="53"/>
  <c r="U4114" i="53"/>
  <c r="T4114" i="53"/>
  <c r="V5124" i="53"/>
  <c r="U5124" i="53"/>
  <c r="T5124" i="53"/>
  <c r="V1030" i="53"/>
  <c r="U1030" i="53"/>
  <c r="T1030" i="53"/>
  <c r="S1031" i="53"/>
  <c r="V6133" i="53"/>
  <c r="U6133" i="53"/>
  <c r="T6133" i="53"/>
  <c r="T2040" i="53"/>
  <c r="V2040" i="53"/>
  <c r="U2040" i="53"/>
  <c r="S6134" i="53"/>
  <c r="S5125" i="53"/>
  <c r="S4115" i="53"/>
  <c r="S3105" i="53"/>
  <c r="V20" i="53"/>
  <c r="U20" i="53"/>
  <c r="T20" i="53"/>
  <c r="S21" i="53"/>
  <c r="G2041" i="53"/>
  <c r="F2041" i="53"/>
  <c r="G21" i="53"/>
  <c r="F21" i="53"/>
  <c r="G1031" i="53"/>
  <c r="F1031" i="53"/>
  <c r="G6133" i="53"/>
  <c r="F6133" i="53"/>
  <c r="G3104" i="53"/>
  <c r="F3104" i="53"/>
  <c r="G4112" i="53"/>
  <c r="F4112" i="53"/>
  <c r="G5123" i="53"/>
  <c r="F5123" i="53"/>
  <c r="E6134" i="53"/>
  <c r="E5124" i="53"/>
  <c r="E4113" i="53"/>
  <c r="E3105" i="53"/>
  <c r="E1032" i="53"/>
  <c r="E2042" i="53"/>
  <c r="E22" i="53"/>
  <c r="S2041" i="53"/>
  <c r="AB2041" i="53"/>
  <c r="AB23" i="53"/>
  <c r="AB8180" i="53" l="1"/>
  <c r="AB7171" i="53"/>
  <c r="S8181" i="53"/>
  <c r="S7171" i="53"/>
  <c r="E8180" i="53"/>
  <c r="E7170" i="53"/>
  <c r="AE6135" i="53"/>
  <c r="AD6135" i="53"/>
  <c r="AC6135" i="53"/>
  <c r="AE1031" i="53"/>
  <c r="AC1031" i="53"/>
  <c r="AD1031" i="53"/>
  <c r="AB1032" i="53"/>
  <c r="AE23" i="53"/>
  <c r="AD23" i="53"/>
  <c r="AC23" i="53"/>
  <c r="AE5124" i="53"/>
  <c r="AC5124" i="53"/>
  <c r="AD5124" i="53"/>
  <c r="AD2041" i="53"/>
  <c r="AE2041" i="53"/>
  <c r="AC2041" i="53"/>
  <c r="AE3105" i="53"/>
  <c r="AC3105" i="53"/>
  <c r="AD3105" i="53"/>
  <c r="AE4114" i="53"/>
  <c r="AC4114" i="53"/>
  <c r="AD4114" i="53"/>
  <c r="AB6136" i="53"/>
  <c r="AB5125" i="53"/>
  <c r="AB4115" i="53"/>
  <c r="AB3106" i="53"/>
  <c r="V3105" i="53"/>
  <c r="T3105" i="53"/>
  <c r="U3105" i="53"/>
  <c r="V1031" i="53"/>
  <c r="U1031" i="53"/>
  <c r="T1031" i="53"/>
  <c r="S1032" i="53"/>
  <c r="V6134" i="53"/>
  <c r="U6134" i="53"/>
  <c r="T6134" i="53"/>
  <c r="V4115" i="53"/>
  <c r="U4115" i="53"/>
  <c r="T4115" i="53"/>
  <c r="V2041" i="53"/>
  <c r="U2041" i="53"/>
  <c r="T2041" i="53"/>
  <c r="U5125" i="53"/>
  <c r="V5125" i="53"/>
  <c r="T5125" i="53"/>
  <c r="S6135" i="53"/>
  <c r="S5126" i="53"/>
  <c r="S4116" i="53"/>
  <c r="S3106" i="53"/>
  <c r="V21" i="53"/>
  <c r="U21" i="53"/>
  <c r="T21" i="53"/>
  <c r="S22" i="53"/>
  <c r="G22" i="53"/>
  <c r="F22" i="53"/>
  <c r="G2042" i="53"/>
  <c r="F2042" i="53"/>
  <c r="G1032" i="53"/>
  <c r="F1032" i="53"/>
  <c r="G6134" i="53"/>
  <c r="F6134" i="53"/>
  <c r="G5124" i="53"/>
  <c r="F5124" i="53"/>
  <c r="G3105" i="53"/>
  <c r="F3105" i="53"/>
  <c r="G4113" i="53"/>
  <c r="F4113" i="53"/>
  <c r="E6135" i="53"/>
  <c r="E5125" i="53"/>
  <c r="E4114" i="53"/>
  <c r="E3106" i="53"/>
  <c r="E1033" i="53"/>
  <c r="AB24" i="53"/>
  <c r="S2042" i="53"/>
  <c r="E23" i="53"/>
  <c r="E2043" i="53"/>
  <c r="AB2042" i="53"/>
  <c r="AB8181" i="53" l="1"/>
  <c r="AB7172" i="53"/>
  <c r="S8182" i="53"/>
  <c r="S7172" i="53"/>
  <c r="E8181" i="53"/>
  <c r="E7171" i="53"/>
  <c r="AE6136" i="53"/>
  <c r="AD6136" i="53"/>
  <c r="AC6136" i="53"/>
  <c r="AE1032" i="53"/>
  <c r="AC1032" i="53"/>
  <c r="AD1032" i="53"/>
  <c r="AB1033" i="53"/>
  <c r="AC3106" i="53"/>
  <c r="AD3106" i="53"/>
  <c r="AE3106" i="53"/>
  <c r="AD5125" i="53"/>
  <c r="AE5125" i="53"/>
  <c r="AC5125" i="53"/>
  <c r="AD2042" i="53"/>
  <c r="AE2042" i="53"/>
  <c r="AC2042" i="53"/>
  <c r="AC24" i="53"/>
  <c r="AE24" i="53"/>
  <c r="AD24" i="53"/>
  <c r="AE4115" i="53"/>
  <c r="AD4115" i="53"/>
  <c r="AC4115" i="53"/>
  <c r="AB6137" i="53"/>
  <c r="AB5126" i="53"/>
  <c r="AB4116" i="53"/>
  <c r="AB3107" i="53"/>
  <c r="V3106" i="53"/>
  <c r="U3106" i="53"/>
  <c r="T3106" i="53"/>
  <c r="V1032" i="53"/>
  <c r="U1032" i="53"/>
  <c r="T1032" i="53"/>
  <c r="S1033" i="53"/>
  <c r="V6135" i="53"/>
  <c r="U6135" i="53"/>
  <c r="T6135" i="53"/>
  <c r="V4116" i="53"/>
  <c r="U4116" i="53"/>
  <c r="T4116" i="53"/>
  <c r="T2042" i="53"/>
  <c r="U2042" i="53"/>
  <c r="V2042" i="53"/>
  <c r="V5126" i="53"/>
  <c r="U5126" i="53"/>
  <c r="T5126" i="53"/>
  <c r="S6136" i="53"/>
  <c r="S5127" i="53"/>
  <c r="S4117" i="53"/>
  <c r="S3107" i="53"/>
  <c r="V22" i="53"/>
  <c r="U22" i="53"/>
  <c r="T22" i="53"/>
  <c r="S23" i="53"/>
  <c r="G2043" i="53"/>
  <c r="F2043" i="53"/>
  <c r="G23" i="53"/>
  <c r="F23" i="53"/>
  <c r="G1033" i="53"/>
  <c r="F1033" i="53"/>
  <c r="G3106" i="53"/>
  <c r="F3106" i="53"/>
  <c r="G6135" i="53"/>
  <c r="F6135" i="53"/>
  <c r="G4114" i="53"/>
  <c r="F4114" i="53"/>
  <c r="G5125" i="53"/>
  <c r="F5125" i="53"/>
  <c r="E6136" i="53"/>
  <c r="E5126" i="53"/>
  <c r="E4115" i="53"/>
  <c r="E3107" i="53"/>
  <c r="E1034" i="53"/>
  <c r="AB25" i="53"/>
  <c r="AB2043" i="53"/>
  <c r="E24" i="53"/>
  <c r="E2044" i="53"/>
  <c r="S2043" i="53"/>
  <c r="AB8182" i="53" l="1"/>
  <c r="AB7173" i="53"/>
  <c r="S8183" i="53"/>
  <c r="S7173" i="53"/>
  <c r="E8182" i="53"/>
  <c r="E7172" i="53"/>
  <c r="AE5126" i="53"/>
  <c r="AD5126" i="53"/>
  <c r="AC5126" i="53"/>
  <c r="AE6137" i="53"/>
  <c r="AD6137" i="53"/>
  <c r="AC6137" i="53"/>
  <c r="AE1033" i="53"/>
  <c r="AD1033" i="53"/>
  <c r="AC1033" i="53"/>
  <c r="AB1034" i="53"/>
  <c r="AD2043" i="53"/>
  <c r="AE2043" i="53"/>
  <c r="AC2043" i="53"/>
  <c r="AE3107" i="53"/>
  <c r="AC3107" i="53"/>
  <c r="AD3107" i="53"/>
  <c r="AD25" i="53"/>
  <c r="AC25" i="53"/>
  <c r="AE25" i="53"/>
  <c r="AE4116" i="53"/>
  <c r="AD4116" i="53"/>
  <c r="AC4116" i="53"/>
  <c r="AB6138" i="53"/>
  <c r="AB5127" i="53"/>
  <c r="AB4117" i="53"/>
  <c r="AB3108" i="53"/>
  <c r="V3107" i="53"/>
  <c r="U3107" i="53"/>
  <c r="T3107" i="53"/>
  <c r="V1033" i="53"/>
  <c r="U1033" i="53"/>
  <c r="T1033" i="53"/>
  <c r="S1034" i="53"/>
  <c r="V4117" i="53"/>
  <c r="U4117" i="53"/>
  <c r="T4117" i="53"/>
  <c r="V6136" i="53"/>
  <c r="U6136" i="53"/>
  <c r="T6136" i="53"/>
  <c r="V2043" i="53"/>
  <c r="T2043" i="53"/>
  <c r="U2043" i="53"/>
  <c r="V5127" i="53"/>
  <c r="U5127" i="53"/>
  <c r="T5127" i="53"/>
  <c r="S6137" i="53"/>
  <c r="S5128" i="53"/>
  <c r="S4118" i="53"/>
  <c r="S3108" i="53"/>
  <c r="V23" i="53"/>
  <c r="U23" i="53"/>
  <c r="T23" i="53"/>
  <c r="S24" i="53"/>
  <c r="G24" i="53"/>
  <c r="F24" i="53"/>
  <c r="G2044" i="53"/>
  <c r="F2044" i="53"/>
  <c r="G1034" i="53"/>
  <c r="F1034" i="53"/>
  <c r="G3107" i="53"/>
  <c r="F3107" i="53"/>
  <c r="G6136" i="53"/>
  <c r="F6136" i="53"/>
  <c r="G4115" i="53"/>
  <c r="F4115" i="53"/>
  <c r="G5126" i="53"/>
  <c r="F5126" i="53"/>
  <c r="E6137" i="53"/>
  <c r="E5127" i="53"/>
  <c r="E4116" i="53"/>
  <c r="E3108" i="53"/>
  <c r="E1035" i="53"/>
  <c r="AB2044" i="53"/>
  <c r="E25" i="53"/>
  <c r="S2044" i="53"/>
  <c r="AB26" i="53"/>
  <c r="E2045" i="53"/>
  <c r="AB8183" i="53" l="1"/>
  <c r="AB7174" i="53"/>
  <c r="S8184" i="53"/>
  <c r="S7174" i="53"/>
  <c r="E8183" i="53"/>
  <c r="E7173" i="53"/>
  <c r="AE6138" i="53"/>
  <c r="AD6138" i="53"/>
  <c r="AC6138" i="53"/>
  <c r="AC26" i="53"/>
  <c r="AE26" i="53"/>
  <c r="AD26" i="53"/>
  <c r="AE3108" i="53"/>
  <c r="AD3108" i="53"/>
  <c r="AC3108" i="53"/>
  <c r="AE1034" i="53"/>
  <c r="AD1034" i="53"/>
  <c r="AC1034" i="53"/>
  <c r="AB1035" i="53"/>
  <c r="AD5127" i="53"/>
  <c r="AE5127" i="53"/>
  <c r="AC5127" i="53"/>
  <c r="AD2044" i="53"/>
  <c r="AE2044" i="53"/>
  <c r="AC2044" i="53"/>
  <c r="AE4117" i="53"/>
  <c r="AD4117" i="53"/>
  <c r="AC4117" i="53"/>
  <c r="AB6139" i="53"/>
  <c r="AB5128" i="53"/>
  <c r="AB4118" i="53"/>
  <c r="AB3109" i="53"/>
  <c r="V3108" i="53"/>
  <c r="U3108" i="53"/>
  <c r="T3108" i="53"/>
  <c r="T1034" i="53"/>
  <c r="V1034" i="53"/>
  <c r="U1034" i="53"/>
  <c r="S1035" i="53"/>
  <c r="V2044" i="53"/>
  <c r="T2044" i="53"/>
  <c r="U2044" i="53"/>
  <c r="V4118" i="53"/>
  <c r="T4118" i="53"/>
  <c r="U4118" i="53"/>
  <c r="V6137" i="53"/>
  <c r="U6137" i="53"/>
  <c r="T6137" i="53"/>
  <c r="V5128" i="53"/>
  <c r="U5128" i="53"/>
  <c r="T5128" i="53"/>
  <c r="S6138" i="53"/>
  <c r="S5129" i="53"/>
  <c r="S4119" i="53"/>
  <c r="S3109" i="53"/>
  <c r="V24" i="53"/>
  <c r="U24" i="53"/>
  <c r="T24" i="53"/>
  <c r="S25" i="53"/>
  <c r="G2045" i="53"/>
  <c r="F2045" i="53"/>
  <c r="G25" i="53"/>
  <c r="F25" i="53"/>
  <c r="F1035" i="53"/>
  <c r="G1035" i="53"/>
  <c r="G6137" i="53"/>
  <c r="F6137" i="53"/>
  <c r="G3108" i="53"/>
  <c r="F3108" i="53"/>
  <c r="G4116" i="53"/>
  <c r="F4116" i="53"/>
  <c r="G5127" i="53"/>
  <c r="F5127" i="53"/>
  <c r="E6138" i="53"/>
  <c r="E5128" i="53"/>
  <c r="E4117" i="53"/>
  <c r="E3109" i="53"/>
  <c r="E1036" i="53"/>
  <c r="S2045" i="53"/>
  <c r="E26" i="53"/>
  <c r="AB27" i="53"/>
  <c r="E2046" i="53"/>
  <c r="AB2045" i="53"/>
  <c r="AB8184" i="53" l="1"/>
  <c r="AB7175" i="53"/>
  <c r="S8185" i="53"/>
  <c r="S7175" i="53"/>
  <c r="E8184" i="53"/>
  <c r="E7174" i="53"/>
  <c r="AE6139" i="53"/>
  <c r="AD6139" i="53"/>
  <c r="AC6139" i="53"/>
  <c r="AE1035" i="53"/>
  <c r="AD1035" i="53"/>
  <c r="AC1035" i="53"/>
  <c r="AB1036" i="53"/>
  <c r="AE5128" i="53"/>
  <c r="AD5128" i="53"/>
  <c r="AC5128" i="53"/>
  <c r="AE27" i="53"/>
  <c r="AD27" i="53"/>
  <c r="AC27" i="53"/>
  <c r="AE3109" i="53"/>
  <c r="AC3109" i="53"/>
  <c r="AD3109" i="53"/>
  <c r="AD2045" i="53"/>
  <c r="AC2045" i="53"/>
  <c r="AE2045" i="53"/>
  <c r="AD4118" i="53"/>
  <c r="AE4118" i="53"/>
  <c r="AC4118" i="53"/>
  <c r="AB6140" i="53"/>
  <c r="AB5129" i="53"/>
  <c r="AB4119" i="53"/>
  <c r="AB3110" i="53"/>
  <c r="V2045" i="53"/>
  <c r="T2045" i="53"/>
  <c r="U2045" i="53"/>
  <c r="V3109" i="53"/>
  <c r="U3109" i="53"/>
  <c r="T3109" i="53"/>
  <c r="V1035" i="53"/>
  <c r="U1035" i="53"/>
  <c r="T1035" i="53"/>
  <c r="S1036" i="53"/>
  <c r="V6138" i="53"/>
  <c r="U6138" i="53"/>
  <c r="T6138" i="53"/>
  <c r="V4119" i="53"/>
  <c r="U4119" i="53"/>
  <c r="T4119" i="53"/>
  <c r="V5129" i="53"/>
  <c r="U5129" i="53"/>
  <c r="T5129" i="53"/>
  <c r="S6139" i="53"/>
  <c r="S5130" i="53"/>
  <c r="S4120" i="53"/>
  <c r="S3110" i="53"/>
  <c r="V25" i="53"/>
  <c r="U25" i="53"/>
  <c r="T25" i="53"/>
  <c r="S26" i="53"/>
  <c r="G26" i="53"/>
  <c r="F26" i="53"/>
  <c r="G2046" i="53"/>
  <c r="F2046" i="53"/>
  <c r="G1036" i="53"/>
  <c r="F1036" i="53"/>
  <c r="G4117" i="53"/>
  <c r="F4117" i="53"/>
  <c r="G5128" i="53"/>
  <c r="F5128" i="53"/>
  <c r="G6138" i="53"/>
  <c r="F6138" i="53"/>
  <c r="G3109" i="53"/>
  <c r="F3109" i="53"/>
  <c r="E6139" i="53"/>
  <c r="E5129" i="53"/>
  <c r="E4118" i="53"/>
  <c r="E3110" i="53"/>
  <c r="E1037" i="53"/>
  <c r="S2046" i="53"/>
  <c r="AB28" i="53"/>
  <c r="E27" i="53"/>
  <c r="AB2046" i="53"/>
  <c r="E2047" i="53"/>
  <c r="AB8185" i="53" l="1"/>
  <c r="AB7176" i="53"/>
  <c r="S8186" i="53"/>
  <c r="S7176" i="53"/>
  <c r="E8185" i="53"/>
  <c r="E7175" i="53"/>
  <c r="AE6140" i="53"/>
  <c r="AD6140" i="53"/>
  <c r="AC6140" i="53"/>
  <c r="AE1036" i="53"/>
  <c r="AD1036" i="53"/>
  <c r="AC1036" i="53"/>
  <c r="AB1037" i="53"/>
  <c r="AE5129" i="53"/>
  <c r="AC5129" i="53"/>
  <c r="AD5129" i="53"/>
  <c r="AE3110" i="53"/>
  <c r="AD3110" i="53"/>
  <c r="AC3110" i="53"/>
  <c r="AE2046" i="53"/>
  <c r="AD2046" i="53"/>
  <c r="AC2046" i="53"/>
  <c r="AE28" i="53"/>
  <c r="AD28" i="53"/>
  <c r="AC28" i="53"/>
  <c r="AE4119" i="53"/>
  <c r="AD4119" i="53"/>
  <c r="AC4119" i="53"/>
  <c r="AB6141" i="53"/>
  <c r="AB5130" i="53"/>
  <c r="AB4120" i="53"/>
  <c r="AB3111" i="53"/>
  <c r="V2046" i="53"/>
  <c r="T2046" i="53"/>
  <c r="U2046" i="53"/>
  <c r="U3110" i="53"/>
  <c r="V3110" i="53"/>
  <c r="T3110" i="53"/>
  <c r="V4120" i="53"/>
  <c r="T4120" i="53"/>
  <c r="U4120" i="53"/>
  <c r="V6139" i="53"/>
  <c r="U6139" i="53"/>
  <c r="T6139" i="53"/>
  <c r="V5130" i="53"/>
  <c r="U5130" i="53"/>
  <c r="T5130" i="53"/>
  <c r="U1036" i="53"/>
  <c r="T1036" i="53"/>
  <c r="V1036" i="53"/>
  <c r="S1037" i="53"/>
  <c r="S6140" i="53"/>
  <c r="S5131" i="53"/>
  <c r="S4121" i="53"/>
  <c r="S3111" i="53"/>
  <c r="V26" i="53"/>
  <c r="U26" i="53"/>
  <c r="T26" i="53"/>
  <c r="S27" i="53"/>
  <c r="G2047" i="53"/>
  <c r="F2047" i="53"/>
  <c r="G27" i="53"/>
  <c r="F27" i="53"/>
  <c r="G1037" i="53"/>
  <c r="F1037" i="53"/>
  <c r="G3110" i="53"/>
  <c r="F3110" i="53"/>
  <c r="G4118" i="53"/>
  <c r="F4118" i="53"/>
  <c r="G5129" i="53"/>
  <c r="F5129" i="53"/>
  <c r="G6139" i="53"/>
  <c r="F6139" i="53"/>
  <c r="E6140" i="53"/>
  <c r="E5130" i="53"/>
  <c r="E4119" i="53"/>
  <c r="E3111" i="53"/>
  <c r="E1038" i="53"/>
  <c r="E2048" i="53"/>
  <c r="S2047" i="53"/>
  <c r="AB29" i="53"/>
  <c r="E28" i="53"/>
  <c r="AB2047" i="53"/>
  <c r="AB8186" i="53" l="1"/>
  <c r="AB7177" i="53"/>
  <c r="S8187" i="53"/>
  <c r="S7177" i="53"/>
  <c r="E8186" i="53"/>
  <c r="E7176" i="53"/>
  <c r="AE6141" i="53"/>
  <c r="AD6141" i="53"/>
  <c r="AC6141" i="53"/>
  <c r="AE1037" i="53"/>
  <c r="AD1037" i="53"/>
  <c r="AC1037" i="53"/>
  <c r="AB1038" i="53"/>
  <c r="AE5130" i="53"/>
  <c r="AD5130" i="53"/>
  <c r="AC5130" i="53"/>
  <c r="AE29" i="53"/>
  <c r="AD29" i="53"/>
  <c r="AC29" i="53"/>
  <c r="AD2047" i="53"/>
  <c r="AE2047" i="53"/>
  <c r="AC2047" i="53"/>
  <c r="AE3111" i="53"/>
  <c r="AC3111" i="53"/>
  <c r="AD3111" i="53"/>
  <c r="AD4120" i="53"/>
  <c r="AE4120" i="53"/>
  <c r="AC4120" i="53"/>
  <c r="AB6142" i="53"/>
  <c r="AB5131" i="53"/>
  <c r="AB4121" i="53"/>
  <c r="AB3112" i="53"/>
  <c r="V2047" i="53"/>
  <c r="T2047" i="53"/>
  <c r="U2047" i="53"/>
  <c r="V3111" i="53"/>
  <c r="U3111" i="53"/>
  <c r="T3111" i="53"/>
  <c r="V6140" i="53"/>
  <c r="U6140" i="53"/>
  <c r="T6140" i="53"/>
  <c r="V4121" i="53"/>
  <c r="U4121" i="53"/>
  <c r="T4121" i="53"/>
  <c r="V1037" i="53"/>
  <c r="U1037" i="53"/>
  <c r="T1037" i="53"/>
  <c r="S1038" i="53"/>
  <c r="V5131" i="53"/>
  <c r="U5131" i="53"/>
  <c r="T5131" i="53"/>
  <c r="S6141" i="53"/>
  <c r="S5132" i="53"/>
  <c r="S4122" i="53"/>
  <c r="S3112" i="53"/>
  <c r="V27" i="53"/>
  <c r="U27" i="53"/>
  <c r="T27" i="53"/>
  <c r="S28" i="53"/>
  <c r="G28" i="53"/>
  <c r="F28" i="53"/>
  <c r="G2048" i="53"/>
  <c r="F2048" i="53"/>
  <c r="G5130" i="53"/>
  <c r="F5130" i="53"/>
  <c r="G6140" i="53"/>
  <c r="F6140" i="53"/>
  <c r="G1038" i="53"/>
  <c r="F1038" i="53"/>
  <c r="G3111" i="53"/>
  <c r="F3111" i="53"/>
  <c r="G4119" i="53"/>
  <c r="F4119" i="53"/>
  <c r="E6141" i="53"/>
  <c r="E5131" i="53"/>
  <c r="E4120" i="53"/>
  <c r="E3112" i="53"/>
  <c r="E1039" i="53"/>
  <c r="E29" i="53"/>
  <c r="S2048" i="53"/>
  <c r="AB2048" i="53"/>
  <c r="AB30" i="53"/>
  <c r="E2049" i="53"/>
  <c r="AB8187" i="53" l="1"/>
  <c r="AB7178" i="53"/>
  <c r="S8188" i="53"/>
  <c r="S7178" i="53"/>
  <c r="E8187" i="53"/>
  <c r="E7177" i="53"/>
  <c r="AE6142" i="53"/>
  <c r="AD6142" i="53"/>
  <c r="AC6142" i="53"/>
  <c r="AE1038" i="53"/>
  <c r="AD1038" i="53"/>
  <c r="AC1038" i="53"/>
  <c r="AB1039" i="53"/>
  <c r="AE5131" i="53"/>
  <c r="AD5131" i="53"/>
  <c r="AC5131" i="53"/>
  <c r="AC30" i="53"/>
  <c r="AE30" i="53"/>
  <c r="AD30" i="53"/>
  <c r="AE2048" i="53"/>
  <c r="AD2048" i="53"/>
  <c r="AC2048" i="53"/>
  <c r="AC3112" i="53"/>
  <c r="AD3112" i="53"/>
  <c r="AE3112" i="53"/>
  <c r="AD4121" i="53"/>
  <c r="AE4121" i="53"/>
  <c r="AC4121" i="53"/>
  <c r="AB6143" i="53"/>
  <c r="AB5132" i="53"/>
  <c r="AB4122" i="53"/>
  <c r="AB3113" i="53"/>
  <c r="U3112" i="53"/>
  <c r="T3112" i="53"/>
  <c r="V3112" i="53"/>
  <c r="T2048" i="53"/>
  <c r="V2048" i="53"/>
  <c r="U2048" i="53"/>
  <c r="V1038" i="53"/>
  <c r="U1038" i="53"/>
  <c r="T1038" i="53"/>
  <c r="S1039" i="53"/>
  <c r="V6141" i="53"/>
  <c r="U6141" i="53"/>
  <c r="T6141" i="53"/>
  <c r="V4122" i="53"/>
  <c r="U4122" i="53"/>
  <c r="T4122" i="53"/>
  <c r="V5132" i="53"/>
  <c r="U5132" i="53"/>
  <c r="T5132" i="53"/>
  <c r="S6142" i="53"/>
  <c r="S5133" i="53"/>
  <c r="S4123" i="53"/>
  <c r="S3113" i="53"/>
  <c r="V28" i="53"/>
  <c r="U28" i="53"/>
  <c r="T28" i="53"/>
  <c r="S29" i="53"/>
  <c r="G29" i="53"/>
  <c r="F29" i="53"/>
  <c r="G2049" i="53"/>
  <c r="F2049" i="53"/>
  <c r="G5131" i="53"/>
  <c r="F5131" i="53"/>
  <c r="G6141" i="53"/>
  <c r="F6141" i="53"/>
  <c r="G1039" i="53"/>
  <c r="F1039" i="53"/>
  <c r="G3112" i="53"/>
  <c r="F3112" i="53"/>
  <c r="G4120" i="53"/>
  <c r="F4120" i="53"/>
  <c r="E6142" i="53"/>
  <c r="E5132" i="53"/>
  <c r="E4121" i="53"/>
  <c r="E3113" i="53"/>
  <c r="E1040" i="53"/>
  <c r="AB31" i="53"/>
  <c r="E2050" i="53"/>
  <c r="S2049" i="53"/>
  <c r="AB2049" i="53"/>
  <c r="E30" i="53"/>
  <c r="AB8188" i="53" l="1"/>
  <c r="AB7179" i="53"/>
  <c r="S8189" i="53"/>
  <c r="S7179" i="53"/>
  <c r="E8188" i="53"/>
  <c r="E7178" i="53"/>
  <c r="AE6143" i="53"/>
  <c r="AD6143" i="53"/>
  <c r="AC6143" i="53"/>
  <c r="AE1039" i="53"/>
  <c r="AD1039" i="53"/>
  <c r="AC1039" i="53"/>
  <c r="AB1040" i="53"/>
  <c r="AD2049" i="53"/>
  <c r="AE2049" i="53"/>
  <c r="AC2049" i="53"/>
  <c r="AE3113" i="53"/>
  <c r="AC3113" i="53"/>
  <c r="AD3113" i="53"/>
  <c r="AE5132" i="53"/>
  <c r="AD5132" i="53"/>
  <c r="AC5132" i="53"/>
  <c r="AE31" i="53"/>
  <c r="AD31" i="53"/>
  <c r="AC31" i="53"/>
  <c r="AE4122" i="53"/>
  <c r="AC4122" i="53"/>
  <c r="AD4122" i="53"/>
  <c r="AB6144" i="53"/>
  <c r="AB5133" i="53"/>
  <c r="AB4123" i="53"/>
  <c r="AB3114" i="53"/>
  <c r="V3113" i="53"/>
  <c r="T3113" i="53"/>
  <c r="U3113" i="53"/>
  <c r="V6142" i="53"/>
  <c r="U6142" i="53"/>
  <c r="T6142" i="53"/>
  <c r="V1039" i="53"/>
  <c r="U1039" i="53"/>
  <c r="T1039" i="53"/>
  <c r="S1040" i="53"/>
  <c r="V4123" i="53"/>
  <c r="U4123" i="53"/>
  <c r="T4123" i="53"/>
  <c r="V2049" i="53"/>
  <c r="U2049" i="53"/>
  <c r="T2049" i="53"/>
  <c r="U5133" i="53"/>
  <c r="V5133" i="53"/>
  <c r="T5133" i="53"/>
  <c r="S6143" i="53"/>
  <c r="S5134" i="53"/>
  <c r="S4124" i="53"/>
  <c r="S3114" i="53"/>
  <c r="V29" i="53"/>
  <c r="U29" i="53"/>
  <c r="T29" i="53"/>
  <c r="S30" i="53"/>
  <c r="G30" i="53"/>
  <c r="F30" i="53"/>
  <c r="G2050" i="53"/>
  <c r="F2050" i="53"/>
  <c r="G1040" i="53"/>
  <c r="F1040" i="53"/>
  <c r="G4121" i="53"/>
  <c r="F4121" i="53"/>
  <c r="G5132" i="53"/>
  <c r="F5132" i="53"/>
  <c r="G6142" i="53"/>
  <c r="F6142" i="53"/>
  <c r="G3113" i="53"/>
  <c r="F3113" i="53"/>
  <c r="E6143" i="53"/>
  <c r="E5133" i="53"/>
  <c r="E4122" i="53"/>
  <c r="E3114" i="53"/>
  <c r="E1041" i="53"/>
  <c r="AB2050" i="53"/>
  <c r="E31" i="53"/>
  <c r="E2051" i="53"/>
  <c r="S2050" i="53"/>
  <c r="AB32" i="53"/>
  <c r="AB8189" i="53" l="1"/>
  <c r="AB7180" i="53"/>
  <c r="S8190" i="53"/>
  <c r="S7180" i="53"/>
  <c r="E8189" i="53"/>
  <c r="E7179" i="53"/>
  <c r="AE6144" i="53"/>
  <c r="AD6144" i="53"/>
  <c r="AC6144" i="53"/>
  <c r="AE1040" i="53"/>
  <c r="AD1040" i="53"/>
  <c r="AC1040" i="53"/>
  <c r="AB1041" i="53"/>
  <c r="AC32" i="53"/>
  <c r="AE32" i="53"/>
  <c r="AD32" i="53"/>
  <c r="AC3114" i="53"/>
  <c r="AD3114" i="53"/>
  <c r="AE3114" i="53"/>
  <c r="AD5133" i="53"/>
  <c r="AE5133" i="53"/>
  <c r="AC5133" i="53"/>
  <c r="AD2050" i="53"/>
  <c r="AE2050" i="53"/>
  <c r="AC2050" i="53"/>
  <c r="AD4123" i="53"/>
  <c r="AC4123" i="53"/>
  <c r="AE4123" i="53"/>
  <c r="AB6145" i="53"/>
  <c r="AB5134" i="53"/>
  <c r="AB4124" i="53"/>
  <c r="AB3115" i="53"/>
  <c r="V3114" i="53"/>
  <c r="U3114" i="53"/>
  <c r="T3114" i="53"/>
  <c r="V4124" i="53"/>
  <c r="U4124" i="53"/>
  <c r="T4124" i="53"/>
  <c r="V6143" i="53"/>
  <c r="U6143" i="53"/>
  <c r="T6143" i="53"/>
  <c r="T2050" i="53"/>
  <c r="V2050" i="53"/>
  <c r="U2050" i="53"/>
  <c r="V1040" i="53"/>
  <c r="U1040" i="53"/>
  <c r="T1040" i="53"/>
  <c r="S1041" i="53"/>
  <c r="V5134" i="53"/>
  <c r="U5134" i="53"/>
  <c r="T5134" i="53"/>
  <c r="S6144" i="53"/>
  <c r="S5135" i="53"/>
  <c r="S4125" i="53"/>
  <c r="S3115" i="53"/>
  <c r="V30" i="53"/>
  <c r="U30" i="53"/>
  <c r="T30" i="53"/>
  <c r="S31" i="53"/>
  <c r="G31" i="53"/>
  <c r="F31" i="53"/>
  <c r="G2051" i="53"/>
  <c r="F2051" i="53"/>
  <c r="G4122" i="53"/>
  <c r="F4122" i="53"/>
  <c r="G5133" i="53"/>
  <c r="F5133" i="53"/>
  <c r="G3114" i="53"/>
  <c r="F3114" i="53"/>
  <c r="G6143" i="53"/>
  <c r="F6143" i="53"/>
  <c r="G1041" i="53"/>
  <c r="F1041" i="53"/>
  <c r="E6144" i="53"/>
  <c r="E5134" i="53"/>
  <c r="E4123" i="53"/>
  <c r="E3115" i="53"/>
  <c r="E1042" i="53"/>
  <c r="E32" i="53"/>
  <c r="AB33" i="53"/>
  <c r="S2051" i="53"/>
  <c r="E2052" i="53"/>
  <c r="AB2051" i="53"/>
  <c r="AB8190" i="53" l="1"/>
  <c r="AB7181" i="53"/>
  <c r="S8191" i="53"/>
  <c r="S7181" i="53"/>
  <c r="E8190" i="53"/>
  <c r="E7180" i="53"/>
  <c r="AE6145" i="53"/>
  <c r="AD6145" i="53"/>
  <c r="AC6145" i="53"/>
  <c r="AE1041" i="53"/>
  <c r="AD1041" i="53"/>
  <c r="AC1041" i="53"/>
  <c r="AB1042" i="53"/>
  <c r="AD2051" i="53"/>
  <c r="AE2051" i="53"/>
  <c r="AC2051" i="53"/>
  <c r="AE5134" i="53"/>
  <c r="AD5134" i="53"/>
  <c r="AC5134" i="53"/>
  <c r="AE33" i="53"/>
  <c r="AC33" i="53"/>
  <c r="AD33" i="53"/>
  <c r="AE3115" i="53"/>
  <c r="AC3115" i="53"/>
  <c r="AD3115" i="53"/>
  <c r="AE4124" i="53"/>
  <c r="AC4124" i="53"/>
  <c r="AD4124" i="53"/>
  <c r="AB6146" i="53"/>
  <c r="AB5135" i="53"/>
  <c r="AB4125" i="53"/>
  <c r="AB3116" i="53"/>
  <c r="V3115" i="53"/>
  <c r="U3115" i="53"/>
  <c r="T3115" i="53"/>
  <c r="V1041" i="53"/>
  <c r="U1041" i="53"/>
  <c r="T1041" i="53"/>
  <c r="S1042" i="53"/>
  <c r="V6144" i="53"/>
  <c r="U6144" i="53"/>
  <c r="T6144" i="53"/>
  <c r="V5135" i="53"/>
  <c r="U5135" i="53"/>
  <c r="T5135" i="53"/>
  <c r="V4125" i="53"/>
  <c r="U4125" i="53"/>
  <c r="T4125" i="53"/>
  <c r="V2051" i="53"/>
  <c r="T2051" i="53"/>
  <c r="U2051" i="53"/>
  <c r="S6145" i="53"/>
  <c r="S5136" i="53"/>
  <c r="S4126" i="53"/>
  <c r="S3116" i="53"/>
  <c r="V31" i="53"/>
  <c r="U31" i="53"/>
  <c r="T31" i="53"/>
  <c r="S32" i="53"/>
  <c r="G32" i="53"/>
  <c r="F32" i="53"/>
  <c r="G2052" i="53"/>
  <c r="F2052" i="53"/>
  <c r="G1042" i="53"/>
  <c r="F1042" i="53"/>
  <c r="G5134" i="53"/>
  <c r="F5134" i="53"/>
  <c r="G6144" i="53"/>
  <c r="F6144" i="53"/>
  <c r="G3115" i="53"/>
  <c r="F3115" i="53"/>
  <c r="G4123" i="53"/>
  <c r="F4123" i="53"/>
  <c r="E6145" i="53"/>
  <c r="E5135" i="53"/>
  <c r="E4124" i="53"/>
  <c r="E3116" i="53"/>
  <c r="E1043" i="53"/>
  <c r="E33" i="53"/>
  <c r="S2052" i="53"/>
  <c r="AB34" i="53"/>
  <c r="AB2052" i="53"/>
  <c r="E2053" i="53"/>
  <c r="AB8191" i="53" l="1"/>
  <c r="AB7182" i="53"/>
  <c r="S8192" i="53"/>
  <c r="S7182" i="53"/>
  <c r="E8191" i="53"/>
  <c r="E7181" i="53"/>
  <c r="AD5135" i="53"/>
  <c r="AE5135" i="53"/>
  <c r="AC5135" i="53"/>
  <c r="AE6146" i="53"/>
  <c r="AD6146" i="53"/>
  <c r="AC6146" i="53"/>
  <c r="AE1042" i="53"/>
  <c r="AD1042" i="53"/>
  <c r="AC1042" i="53"/>
  <c r="AB1043" i="53"/>
  <c r="AD2052" i="53"/>
  <c r="AE2052" i="53"/>
  <c r="AC2052" i="53"/>
  <c r="AC34" i="53"/>
  <c r="AE34" i="53"/>
  <c r="AD34" i="53"/>
  <c r="AE3116" i="53"/>
  <c r="AD3116" i="53"/>
  <c r="AC3116" i="53"/>
  <c r="AE4125" i="53"/>
  <c r="AC4125" i="53"/>
  <c r="AD4125" i="53"/>
  <c r="AB6147" i="53"/>
  <c r="AB5136" i="53"/>
  <c r="AB4126" i="53"/>
  <c r="AB3117" i="53"/>
  <c r="V3116" i="53"/>
  <c r="U3116" i="53"/>
  <c r="T3116" i="53"/>
  <c r="U1042" i="53"/>
  <c r="T1042" i="53"/>
  <c r="V1042" i="53"/>
  <c r="S1043" i="53"/>
  <c r="V6145" i="53"/>
  <c r="U6145" i="53"/>
  <c r="T6145" i="53"/>
  <c r="V4126" i="53"/>
  <c r="T4126" i="53"/>
  <c r="U4126" i="53"/>
  <c r="V2052" i="53"/>
  <c r="T2052" i="53"/>
  <c r="U2052" i="53"/>
  <c r="V5136" i="53"/>
  <c r="U5136" i="53"/>
  <c r="T5136" i="53"/>
  <c r="S6146" i="53"/>
  <c r="S5137" i="53"/>
  <c r="S4127" i="53"/>
  <c r="S3117" i="53"/>
  <c r="V32" i="53"/>
  <c r="U32" i="53"/>
  <c r="T32" i="53"/>
  <c r="S33" i="53"/>
  <c r="G2053" i="53"/>
  <c r="F2053" i="53"/>
  <c r="G33" i="53"/>
  <c r="F33" i="53"/>
  <c r="G5135" i="53"/>
  <c r="F5135" i="53"/>
  <c r="G6145" i="53"/>
  <c r="F6145" i="53"/>
  <c r="G1043" i="53"/>
  <c r="F1043" i="53"/>
  <c r="G3116" i="53"/>
  <c r="F3116" i="53"/>
  <c r="G4124" i="53"/>
  <c r="F4124" i="53"/>
  <c r="E6146" i="53"/>
  <c r="E5136" i="53"/>
  <c r="E4125" i="53"/>
  <c r="E3117" i="53"/>
  <c r="E1044" i="53"/>
  <c r="S2053" i="53"/>
  <c r="E2054" i="53"/>
  <c r="AB2053" i="53"/>
  <c r="E34" i="53"/>
  <c r="AB35" i="53"/>
  <c r="AB8192" i="53" l="1"/>
  <c r="AB7183" i="53"/>
  <c r="S8193" i="53"/>
  <c r="S7183" i="53"/>
  <c r="E8192" i="53"/>
  <c r="E7182" i="53"/>
  <c r="AE6147" i="53"/>
  <c r="AD6147" i="53"/>
  <c r="AC6147" i="53"/>
  <c r="AE35" i="53"/>
  <c r="AD35" i="53"/>
  <c r="AC35" i="53"/>
  <c r="AD2053" i="53"/>
  <c r="AE2053" i="53"/>
  <c r="AC2053" i="53"/>
  <c r="AE3117" i="53"/>
  <c r="AC3117" i="53"/>
  <c r="AD3117" i="53"/>
  <c r="AE1043" i="53"/>
  <c r="AD1043" i="53"/>
  <c r="AC1043" i="53"/>
  <c r="AB1044" i="53"/>
  <c r="AE5136" i="53"/>
  <c r="AD5136" i="53"/>
  <c r="AC5136" i="53"/>
  <c r="AE4126" i="53"/>
  <c r="AD4126" i="53"/>
  <c r="AC4126" i="53"/>
  <c r="AB6148" i="53"/>
  <c r="AB5137" i="53"/>
  <c r="AB4127" i="53"/>
  <c r="AB3118" i="53"/>
  <c r="V2053" i="53"/>
  <c r="T2053" i="53"/>
  <c r="U2053" i="53"/>
  <c r="V3117" i="53"/>
  <c r="U3117" i="53"/>
  <c r="T3117" i="53"/>
  <c r="V1043" i="53"/>
  <c r="U1043" i="53"/>
  <c r="T1043" i="53"/>
  <c r="S1044" i="53"/>
  <c r="V4127" i="53"/>
  <c r="U4127" i="53"/>
  <c r="T4127" i="53"/>
  <c r="V6146" i="53"/>
  <c r="U6146" i="53"/>
  <c r="T6146" i="53"/>
  <c r="V5137" i="53"/>
  <c r="U5137" i="53"/>
  <c r="T5137" i="53"/>
  <c r="S6147" i="53"/>
  <c r="S5138" i="53"/>
  <c r="S4128" i="53"/>
  <c r="S3118" i="53"/>
  <c r="V33" i="53"/>
  <c r="U33" i="53"/>
  <c r="T33" i="53"/>
  <c r="S34" i="53"/>
  <c r="G34" i="53"/>
  <c r="F34" i="53"/>
  <c r="G2054" i="53"/>
  <c r="F2054" i="53"/>
  <c r="G1044" i="53"/>
  <c r="F1044" i="53"/>
  <c r="G3117" i="53"/>
  <c r="F3117" i="53"/>
  <c r="G4125" i="53"/>
  <c r="F4125" i="53"/>
  <c r="G5136" i="53"/>
  <c r="F5136" i="53"/>
  <c r="G6146" i="53"/>
  <c r="F6146" i="53"/>
  <c r="E6147" i="53"/>
  <c r="E5137" i="53"/>
  <c r="E4126" i="53"/>
  <c r="E3118" i="53"/>
  <c r="E1045" i="53"/>
  <c r="AB2054" i="53"/>
  <c r="AB36" i="53"/>
  <c r="E2055" i="53"/>
  <c r="E35" i="53"/>
  <c r="S2054" i="53"/>
  <c r="AB8193" i="53" l="1"/>
  <c r="AB7184" i="53"/>
  <c r="S8194" i="53"/>
  <c r="S7184" i="53"/>
  <c r="E8193" i="53"/>
  <c r="E7183" i="53"/>
  <c r="AE6148" i="53"/>
  <c r="AD6148" i="53"/>
  <c r="AC6148" i="53"/>
  <c r="AD1044" i="53"/>
  <c r="AC1044" i="53"/>
  <c r="AE1044" i="53"/>
  <c r="AB1045" i="53"/>
  <c r="AE36" i="53"/>
  <c r="AC36" i="53"/>
  <c r="AD36" i="53"/>
  <c r="AE5137" i="53"/>
  <c r="AC5137" i="53"/>
  <c r="AD5137" i="53"/>
  <c r="AE3118" i="53"/>
  <c r="AD3118" i="53"/>
  <c r="AC3118" i="53"/>
  <c r="AE2054" i="53"/>
  <c r="AD2054" i="53"/>
  <c r="AC2054" i="53"/>
  <c r="AE4127" i="53"/>
  <c r="AD4127" i="53"/>
  <c r="AC4127" i="53"/>
  <c r="AB6149" i="53"/>
  <c r="AB5138" i="53"/>
  <c r="AB4128" i="53"/>
  <c r="AB3119" i="53"/>
  <c r="U3118" i="53"/>
  <c r="V3118" i="53"/>
  <c r="T3118" i="53"/>
  <c r="V6147" i="53"/>
  <c r="U6147" i="53"/>
  <c r="T6147" i="53"/>
  <c r="V2054" i="53"/>
  <c r="T2054" i="53"/>
  <c r="U2054" i="53"/>
  <c r="V4128" i="53"/>
  <c r="U4128" i="53"/>
  <c r="T4128" i="53"/>
  <c r="V5138" i="53"/>
  <c r="U5138" i="53"/>
  <c r="T5138" i="53"/>
  <c r="V1044" i="53"/>
  <c r="U1044" i="53"/>
  <c r="T1044" i="53"/>
  <c r="S1045" i="53"/>
  <c r="S6148" i="53"/>
  <c r="S5139" i="53"/>
  <c r="S4129" i="53"/>
  <c r="S3119" i="53"/>
  <c r="V34" i="53"/>
  <c r="U34" i="53"/>
  <c r="T34" i="53"/>
  <c r="S35" i="53"/>
  <c r="G35" i="53"/>
  <c r="F35" i="53"/>
  <c r="G2055" i="53"/>
  <c r="F2055" i="53"/>
  <c r="G1045" i="53"/>
  <c r="F1045" i="53"/>
  <c r="G3118" i="53"/>
  <c r="F3118" i="53"/>
  <c r="G4126" i="53"/>
  <c r="F4126" i="53"/>
  <c r="G5137" i="53"/>
  <c r="F5137" i="53"/>
  <c r="G6147" i="53"/>
  <c r="F6147" i="53"/>
  <c r="E6148" i="53"/>
  <c r="E5138" i="53"/>
  <c r="E4127" i="53"/>
  <c r="E3119" i="53"/>
  <c r="E1046" i="53"/>
  <c r="E2056" i="53"/>
  <c r="AB37" i="53"/>
  <c r="S2055" i="53"/>
  <c r="E36" i="53"/>
  <c r="AB2055" i="53"/>
  <c r="AB8194" i="53" l="1"/>
  <c r="AB7185" i="53"/>
  <c r="S8195" i="53"/>
  <c r="S7185" i="53"/>
  <c r="E8194" i="53"/>
  <c r="E7184" i="53"/>
  <c r="AD5138" i="53"/>
  <c r="AE5138" i="53"/>
  <c r="AC5138" i="53"/>
  <c r="AE6149" i="53"/>
  <c r="AD6149" i="53"/>
  <c r="AC6149" i="53"/>
  <c r="AD1045" i="53"/>
  <c r="AC1045" i="53"/>
  <c r="AE1045" i="53"/>
  <c r="AB1046" i="53"/>
  <c r="AE37" i="53"/>
  <c r="AD37" i="53"/>
  <c r="AC37" i="53"/>
  <c r="AD2055" i="53"/>
  <c r="AE2055" i="53"/>
  <c r="AC2055" i="53"/>
  <c r="AE3119" i="53"/>
  <c r="AC3119" i="53"/>
  <c r="AD3119" i="53"/>
  <c r="AE4128" i="53"/>
  <c r="AD4128" i="53"/>
  <c r="AC4128" i="53"/>
  <c r="AB6150" i="53"/>
  <c r="AB5139" i="53"/>
  <c r="AB4129" i="53"/>
  <c r="AB3120" i="53"/>
  <c r="V3119" i="53"/>
  <c r="U3119" i="53"/>
  <c r="T3119" i="53"/>
  <c r="V2055" i="53"/>
  <c r="T2055" i="53"/>
  <c r="U2055" i="53"/>
  <c r="V6148" i="53"/>
  <c r="U6148" i="53"/>
  <c r="T6148" i="53"/>
  <c r="V1045" i="53"/>
  <c r="U1045" i="53"/>
  <c r="T1045" i="53"/>
  <c r="S1046" i="53"/>
  <c r="V5139" i="53"/>
  <c r="U5139" i="53"/>
  <c r="T5139" i="53"/>
  <c r="V4129" i="53"/>
  <c r="U4129" i="53"/>
  <c r="T4129" i="53"/>
  <c r="S6149" i="53"/>
  <c r="S5140" i="53"/>
  <c r="S4130" i="53"/>
  <c r="S3120" i="53"/>
  <c r="V35" i="53"/>
  <c r="U35" i="53"/>
  <c r="T35" i="53"/>
  <c r="S36" i="53"/>
  <c r="G36" i="53"/>
  <c r="F36" i="53"/>
  <c r="G2056" i="53"/>
  <c r="F2056" i="53"/>
  <c r="G3119" i="53"/>
  <c r="F3119" i="53"/>
  <c r="F4127" i="53"/>
  <c r="G4127" i="53"/>
  <c r="G6148" i="53"/>
  <c r="F6148" i="53"/>
  <c r="G5138" i="53"/>
  <c r="F5138" i="53"/>
  <c r="G1046" i="53"/>
  <c r="F1046" i="53"/>
  <c r="E6149" i="53"/>
  <c r="E5139" i="53"/>
  <c r="E4128" i="53"/>
  <c r="E3120" i="53"/>
  <c r="E1047" i="53"/>
  <c r="S2056" i="53"/>
  <c r="AB2056" i="53"/>
  <c r="E2057" i="53"/>
  <c r="E37" i="53"/>
  <c r="AB38" i="53"/>
  <c r="AB8195" i="53" l="1"/>
  <c r="AB7186" i="53"/>
  <c r="S8196" i="53"/>
  <c r="S7186" i="53"/>
  <c r="E8195" i="53"/>
  <c r="E7185" i="53"/>
  <c r="AE6150" i="53"/>
  <c r="AD6150" i="53"/>
  <c r="AC6150" i="53"/>
  <c r="AE2056" i="53"/>
  <c r="AD2056" i="53"/>
  <c r="AC2056" i="53"/>
  <c r="AE3120" i="53"/>
  <c r="AC3120" i="53"/>
  <c r="AD3120" i="53"/>
  <c r="AE1046" i="53"/>
  <c r="AD1046" i="53"/>
  <c r="AC1046" i="53"/>
  <c r="AB1047" i="53"/>
  <c r="AE5139" i="53"/>
  <c r="AC5139" i="53"/>
  <c r="AD5139" i="53"/>
  <c r="AC38" i="53"/>
  <c r="AE38" i="53"/>
  <c r="AD38" i="53"/>
  <c r="AE4129" i="53"/>
  <c r="AD4129" i="53"/>
  <c r="AC4129" i="53"/>
  <c r="AB6151" i="53"/>
  <c r="AB5140" i="53"/>
  <c r="AB4130" i="53"/>
  <c r="AB3121" i="53"/>
  <c r="U3120" i="53"/>
  <c r="T3120" i="53"/>
  <c r="V3120" i="53"/>
  <c r="V4130" i="53"/>
  <c r="U4130" i="53"/>
  <c r="T4130" i="53"/>
  <c r="V6149" i="53"/>
  <c r="U6149" i="53"/>
  <c r="T6149" i="53"/>
  <c r="V1046" i="53"/>
  <c r="U1046" i="53"/>
  <c r="T1046" i="53"/>
  <c r="S1047" i="53"/>
  <c r="T2056" i="53"/>
  <c r="V2056" i="53"/>
  <c r="U2056" i="53"/>
  <c r="V5140" i="53"/>
  <c r="U5140" i="53"/>
  <c r="T5140" i="53"/>
  <c r="S6150" i="53"/>
  <c r="S5141" i="53"/>
  <c r="S4131" i="53"/>
  <c r="S3121" i="53"/>
  <c r="V36" i="53"/>
  <c r="U36" i="53"/>
  <c r="T36" i="53"/>
  <c r="S37" i="53"/>
  <c r="G37" i="53"/>
  <c r="F37" i="53"/>
  <c r="G2057" i="53"/>
  <c r="F2057" i="53"/>
  <c r="G1047" i="53"/>
  <c r="F1047" i="53"/>
  <c r="G3120" i="53"/>
  <c r="F3120" i="53"/>
  <c r="G4128" i="53"/>
  <c r="F4128" i="53"/>
  <c r="G6149" i="53"/>
  <c r="F6149" i="53"/>
  <c r="G5139" i="53"/>
  <c r="F5139" i="53"/>
  <c r="E6150" i="53"/>
  <c r="E5140" i="53"/>
  <c r="E4129" i="53"/>
  <c r="E3121" i="53"/>
  <c r="E1048" i="53"/>
  <c r="AB39" i="53"/>
  <c r="E2058" i="53"/>
  <c r="AB2057" i="53"/>
  <c r="E38" i="53"/>
  <c r="S2057" i="53"/>
  <c r="AB8196" i="53" l="1"/>
  <c r="AB7187" i="53"/>
  <c r="S8197" i="53"/>
  <c r="S7187" i="53"/>
  <c r="E8196" i="53"/>
  <c r="E7186" i="53"/>
  <c r="AE6151" i="53"/>
  <c r="AD6151" i="53"/>
  <c r="AC6151" i="53"/>
  <c r="AE1047" i="53"/>
  <c r="AC1047" i="53"/>
  <c r="AD1047" i="53"/>
  <c r="AB1048" i="53"/>
  <c r="AE5140" i="53"/>
  <c r="AC5140" i="53"/>
  <c r="AD5140" i="53"/>
  <c r="AE3121" i="53"/>
  <c r="AC3121" i="53"/>
  <c r="AD3121" i="53"/>
  <c r="AD2057" i="53"/>
  <c r="AE2057" i="53"/>
  <c r="AC2057" i="53"/>
  <c r="AE39" i="53"/>
  <c r="AD39" i="53"/>
  <c r="AC39" i="53"/>
  <c r="AE4130" i="53"/>
  <c r="AC4130" i="53"/>
  <c r="AD4130" i="53"/>
  <c r="AB6152" i="53"/>
  <c r="AB5141" i="53"/>
  <c r="AB4131" i="53"/>
  <c r="AB3122" i="53"/>
  <c r="V3121" i="53"/>
  <c r="U3121" i="53"/>
  <c r="T3121" i="53"/>
  <c r="V2057" i="53"/>
  <c r="U2057" i="53"/>
  <c r="T2057" i="53"/>
  <c r="V4131" i="53"/>
  <c r="U4131" i="53"/>
  <c r="T4131" i="53"/>
  <c r="V5141" i="53"/>
  <c r="U5141" i="53"/>
  <c r="T5141" i="53"/>
  <c r="V6150" i="53"/>
  <c r="U6150" i="53"/>
  <c r="T6150" i="53"/>
  <c r="V1047" i="53"/>
  <c r="U1047" i="53"/>
  <c r="T1047" i="53"/>
  <c r="S1048" i="53"/>
  <c r="S6151" i="53"/>
  <c r="S5142" i="53"/>
  <c r="S4132" i="53"/>
  <c r="S3122" i="53"/>
  <c r="V37" i="53"/>
  <c r="U37" i="53"/>
  <c r="T37" i="53"/>
  <c r="S38" i="53"/>
  <c r="G38" i="53"/>
  <c r="F38" i="53"/>
  <c r="G2058" i="53"/>
  <c r="F2058" i="53"/>
  <c r="G4129" i="53"/>
  <c r="F4129" i="53"/>
  <c r="G6150" i="53"/>
  <c r="F6150" i="53"/>
  <c r="G3121" i="53"/>
  <c r="F3121" i="53"/>
  <c r="G1048" i="53"/>
  <c r="F1048" i="53"/>
  <c r="G5140" i="53"/>
  <c r="F5140" i="53"/>
  <c r="E6151" i="53"/>
  <c r="E5141" i="53"/>
  <c r="E4130" i="53"/>
  <c r="E3122" i="53"/>
  <c r="E1049" i="53"/>
  <c r="E2059" i="53"/>
  <c r="AB2058" i="53"/>
  <c r="E39" i="53"/>
  <c r="AB40" i="53"/>
  <c r="S2058" i="53"/>
  <c r="AB8197" i="53" l="1"/>
  <c r="AB7188" i="53"/>
  <c r="S8198" i="53"/>
  <c r="S7188" i="53"/>
  <c r="E8197" i="53"/>
  <c r="E7187" i="53"/>
  <c r="AE6152" i="53"/>
  <c r="AD6152" i="53"/>
  <c r="AC6152" i="53"/>
  <c r="AE1048" i="53"/>
  <c r="AC1048" i="53"/>
  <c r="AD1048" i="53"/>
  <c r="AB1049" i="53"/>
  <c r="AC40" i="53"/>
  <c r="AE40" i="53"/>
  <c r="AD40" i="53"/>
  <c r="AE5141" i="53"/>
  <c r="AD5141" i="53"/>
  <c r="AC5141" i="53"/>
  <c r="AE3122" i="53"/>
  <c r="AC3122" i="53"/>
  <c r="AD3122" i="53"/>
  <c r="AD2058" i="53"/>
  <c r="AE2058" i="53"/>
  <c r="AC2058" i="53"/>
  <c r="AE4131" i="53"/>
  <c r="AD4131" i="53"/>
  <c r="AC4131" i="53"/>
  <c r="AB6153" i="53"/>
  <c r="AB5142" i="53"/>
  <c r="AB4132" i="53"/>
  <c r="AB3123" i="53"/>
  <c r="V3122" i="53"/>
  <c r="U3122" i="53"/>
  <c r="T3122" i="53"/>
  <c r="T2058" i="53"/>
  <c r="U2058" i="53"/>
  <c r="V2058" i="53"/>
  <c r="U4132" i="53"/>
  <c r="T4132" i="53"/>
  <c r="V4132" i="53"/>
  <c r="V5142" i="53"/>
  <c r="U5142" i="53"/>
  <c r="T5142" i="53"/>
  <c r="V6151" i="53"/>
  <c r="U6151" i="53"/>
  <c r="T6151" i="53"/>
  <c r="V1048" i="53"/>
  <c r="U1048" i="53"/>
  <c r="T1048" i="53"/>
  <c r="S1049" i="53"/>
  <c r="S6152" i="53"/>
  <c r="S5143" i="53"/>
  <c r="S4133" i="53"/>
  <c r="S3123" i="53"/>
  <c r="V38" i="53"/>
  <c r="U38" i="53"/>
  <c r="T38" i="53"/>
  <c r="S39" i="53"/>
  <c r="G39" i="53"/>
  <c r="F39" i="53"/>
  <c r="G2059" i="53"/>
  <c r="F2059" i="53"/>
  <c r="G1049" i="53"/>
  <c r="F1049" i="53"/>
  <c r="G4130" i="53"/>
  <c r="F4130" i="53"/>
  <c r="G6151" i="53"/>
  <c r="F6151" i="53"/>
  <c r="G3122" i="53"/>
  <c r="F3122" i="53"/>
  <c r="G5141" i="53"/>
  <c r="F5141" i="53"/>
  <c r="E6152" i="53"/>
  <c r="E5142" i="53"/>
  <c r="E4131" i="53"/>
  <c r="E3123" i="53"/>
  <c r="E1050" i="53"/>
  <c r="S2059" i="53"/>
  <c r="E2060" i="53"/>
  <c r="E40" i="53"/>
  <c r="AB2059" i="53"/>
  <c r="AB41" i="53"/>
  <c r="AB8198" i="53" l="1"/>
  <c r="AB7189" i="53"/>
  <c r="S8199" i="53"/>
  <c r="S7189" i="53"/>
  <c r="E8198" i="53"/>
  <c r="E7188" i="53"/>
  <c r="AE6153" i="53"/>
  <c r="AD6153" i="53"/>
  <c r="AC6153" i="53"/>
  <c r="AE1049" i="53"/>
  <c r="AD1049" i="53"/>
  <c r="AC1049" i="53"/>
  <c r="AB1050" i="53"/>
  <c r="AD41" i="53"/>
  <c r="AC41" i="53"/>
  <c r="AE41" i="53"/>
  <c r="AD2059" i="53"/>
  <c r="AE2059" i="53"/>
  <c r="AC2059" i="53"/>
  <c r="AE5142" i="53"/>
  <c r="AD5142" i="53"/>
  <c r="AC5142" i="53"/>
  <c r="AE3123" i="53"/>
  <c r="AC3123" i="53"/>
  <c r="AD3123" i="53"/>
  <c r="AD4132" i="53"/>
  <c r="AC4132" i="53"/>
  <c r="AE4132" i="53"/>
  <c r="AB6154" i="53"/>
  <c r="AB5143" i="53"/>
  <c r="AB4133" i="53"/>
  <c r="AB3124" i="53"/>
  <c r="V3123" i="53"/>
  <c r="U3123" i="53"/>
  <c r="T3123" i="53"/>
  <c r="V4133" i="53"/>
  <c r="U4133" i="53"/>
  <c r="T4133" i="53"/>
  <c r="V6152" i="53"/>
  <c r="U6152" i="53"/>
  <c r="T6152" i="53"/>
  <c r="V2059" i="53"/>
  <c r="T2059" i="53"/>
  <c r="U2059" i="53"/>
  <c r="V1049" i="53"/>
  <c r="U1049" i="53"/>
  <c r="T1049" i="53"/>
  <c r="S1050" i="53"/>
  <c r="V5143" i="53"/>
  <c r="U5143" i="53"/>
  <c r="T5143" i="53"/>
  <c r="S6153" i="53"/>
  <c r="S5144" i="53"/>
  <c r="S4134" i="53"/>
  <c r="S3124" i="53"/>
  <c r="V39" i="53"/>
  <c r="U39" i="53"/>
  <c r="T39" i="53"/>
  <c r="S40" i="53"/>
  <c r="G40" i="53"/>
  <c r="F40" i="53"/>
  <c r="G2060" i="53"/>
  <c r="F2060" i="53"/>
  <c r="G1050" i="53"/>
  <c r="F1050" i="53"/>
  <c r="G3123" i="53"/>
  <c r="F3123" i="53"/>
  <c r="G5142" i="53"/>
  <c r="F5142" i="53"/>
  <c r="G6152" i="53"/>
  <c r="F6152" i="53"/>
  <c r="G4131" i="53"/>
  <c r="F4131" i="53"/>
  <c r="E6153" i="53"/>
  <c r="E5143" i="53"/>
  <c r="E4132" i="53"/>
  <c r="E3124" i="53"/>
  <c r="E1051" i="53"/>
  <c r="AB42" i="53"/>
  <c r="E2061" i="53"/>
  <c r="E41" i="53"/>
  <c r="AB2060" i="53"/>
  <c r="S2060" i="53"/>
  <c r="AB8199" i="53" l="1"/>
  <c r="AB7190" i="53"/>
  <c r="S8200" i="53"/>
  <c r="S7190" i="53"/>
  <c r="E8199" i="53"/>
  <c r="E7189" i="53"/>
  <c r="AE5143" i="53"/>
  <c r="AD5143" i="53"/>
  <c r="AC5143" i="53"/>
  <c r="AE6154" i="53"/>
  <c r="AD6154" i="53"/>
  <c r="AC6154" i="53"/>
  <c r="AE1050" i="53"/>
  <c r="AC1050" i="53"/>
  <c r="AD1050" i="53"/>
  <c r="AB1051" i="53"/>
  <c r="AD2060" i="53"/>
  <c r="AE2060" i="53"/>
  <c r="AC2060" i="53"/>
  <c r="AE3124" i="53"/>
  <c r="AD3124" i="53"/>
  <c r="AC3124" i="53"/>
  <c r="AC42" i="53"/>
  <c r="AE42" i="53"/>
  <c r="AD42" i="53"/>
  <c r="AE4133" i="53"/>
  <c r="AD4133" i="53"/>
  <c r="AC4133" i="53"/>
  <c r="AB6155" i="53"/>
  <c r="AB5144" i="53"/>
  <c r="AB4134" i="53"/>
  <c r="AB3125" i="53"/>
  <c r="V3124" i="53"/>
  <c r="U3124" i="53"/>
  <c r="T3124" i="53"/>
  <c r="V2060" i="53"/>
  <c r="T2060" i="53"/>
  <c r="U2060" i="53"/>
  <c r="V4134" i="53"/>
  <c r="U4134" i="53"/>
  <c r="T4134" i="53"/>
  <c r="V6153" i="53"/>
  <c r="U6153" i="53"/>
  <c r="T6153" i="53"/>
  <c r="V5144" i="53"/>
  <c r="T5144" i="53"/>
  <c r="U5144" i="53"/>
  <c r="V1050" i="53"/>
  <c r="U1050" i="53"/>
  <c r="T1050" i="53"/>
  <c r="S1051" i="53"/>
  <c r="S6154" i="53"/>
  <c r="S5145" i="53"/>
  <c r="S4135" i="53"/>
  <c r="S3125" i="53"/>
  <c r="V40" i="53"/>
  <c r="U40" i="53"/>
  <c r="T40" i="53"/>
  <c r="S41" i="53"/>
  <c r="G2061" i="53"/>
  <c r="F2061" i="53"/>
  <c r="G41" i="53"/>
  <c r="F41" i="53"/>
  <c r="G5143" i="53"/>
  <c r="F5143" i="53"/>
  <c r="G6153" i="53"/>
  <c r="F6153" i="53"/>
  <c r="F1051" i="53"/>
  <c r="G1051" i="53"/>
  <c r="G3124" i="53"/>
  <c r="F3124" i="53"/>
  <c r="G4132" i="53"/>
  <c r="F4132" i="53"/>
  <c r="E6154" i="53"/>
  <c r="E5144" i="53"/>
  <c r="E4133" i="53"/>
  <c r="E3125" i="53"/>
  <c r="E1052" i="53"/>
  <c r="S2061" i="53"/>
  <c r="E2062" i="53"/>
  <c r="AB2061" i="53"/>
  <c r="E42" i="53"/>
  <c r="AB43" i="53"/>
  <c r="AB8200" i="53" l="1"/>
  <c r="AB7191" i="53"/>
  <c r="S8201" i="53"/>
  <c r="S7191" i="53"/>
  <c r="E8200" i="53"/>
  <c r="E7190" i="53"/>
  <c r="AE6155" i="53"/>
  <c r="AD6155" i="53"/>
  <c r="AC6155" i="53"/>
  <c r="AD43" i="53"/>
  <c r="AE43" i="53"/>
  <c r="AC43" i="53"/>
  <c r="AE5144" i="53"/>
  <c r="AD5144" i="53"/>
  <c r="AC5144" i="53"/>
  <c r="AD2061" i="53"/>
  <c r="AE2061" i="53"/>
  <c r="AC2061" i="53"/>
  <c r="AE3125" i="53"/>
  <c r="AC3125" i="53"/>
  <c r="AD3125" i="53"/>
  <c r="AE1051" i="53"/>
  <c r="AD1051" i="53"/>
  <c r="AC1051" i="53"/>
  <c r="AB1052" i="53"/>
  <c r="AD4134" i="53"/>
  <c r="AC4134" i="53"/>
  <c r="AE4134" i="53"/>
  <c r="AB6156" i="53"/>
  <c r="AB5145" i="53"/>
  <c r="AB4135" i="53"/>
  <c r="AB3126" i="53"/>
  <c r="V3125" i="53"/>
  <c r="U3125" i="53"/>
  <c r="T3125" i="53"/>
  <c r="V6154" i="53"/>
  <c r="U6154" i="53"/>
  <c r="T6154" i="53"/>
  <c r="V5145" i="53"/>
  <c r="U5145" i="53"/>
  <c r="T5145" i="53"/>
  <c r="V1051" i="53"/>
  <c r="U1051" i="53"/>
  <c r="T1051" i="53"/>
  <c r="S1052" i="53"/>
  <c r="V2061" i="53"/>
  <c r="T2061" i="53"/>
  <c r="U2061" i="53"/>
  <c r="V4135" i="53"/>
  <c r="U4135" i="53"/>
  <c r="T4135" i="53"/>
  <c r="S6155" i="53"/>
  <c r="S5146" i="53"/>
  <c r="S4136" i="53"/>
  <c r="S3126" i="53"/>
  <c r="V41" i="53"/>
  <c r="U41" i="53"/>
  <c r="T41" i="53"/>
  <c r="S42" i="53"/>
  <c r="G42" i="53"/>
  <c r="F42" i="53"/>
  <c r="G2062" i="53"/>
  <c r="F2062" i="53"/>
  <c r="G4133" i="53"/>
  <c r="F4133" i="53"/>
  <c r="G1052" i="53"/>
  <c r="F1052" i="53"/>
  <c r="G5144" i="53"/>
  <c r="F5144" i="53"/>
  <c r="G6154" i="53"/>
  <c r="F6154" i="53"/>
  <c r="G3125" i="53"/>
  <c r="F3125" i="53"/>
  <c r="E6155" i="53"/>
  <c r="E5145" i="53"/>
  <c r="E4134" i="53"/>
  <c r="E3126" i="53"/>
  <c r="E1053" i="53"/>
  <c r="E2063" i="53"/>
  <c r="AB44" i="53"/>
  <c r="E43" i="53"/>
  <c r="AB2062" i="53"/>
  <c r="S2062" i="53"/>
  <c r="AB8201" i="53" l="1"/>
  <c r="AB7192" i="53"/>
  <c r="S8202" i="53"/>
  <c r="S7192" i="53"/>
  <c r="E8201" i="53"/>
  <c r="E7191" i="53"/>
  <c r="AE6156" i="53"/>
  <c r="AD6156" i="53"/>
  <c r="AC6156" i="53"/>
  <c r="AE5145" i="53"/>
  <c r="AC5145" i="53"/>
  <c r="AD5145" i="53"/>
  <c r="AD1052" i="53"/>
  <c r="AC1052" i="53"/>
  <c r="AE1052" i="53"/>
  <c r="AB1053" i="53"/>
  <c r="AE2062" i="53"/>
  <c r="AC2062" i="53"/>
  <c r="AD2062" i="53"/>
  <c r="AE3126" i="53"/>
  <c r="AD3126" i="53"/>
  <c r="AC3126" i="53"/>
  <c r="AE44" i="53"/>
  <c r="AD44" i="53"/>
  <c r="AC44" i="53"/>
  <c r="AE4135" i="53"/>
  <c r="AD4135" i="53"/>
  <c r="AC4135" i="53"/>
  <c r="AB6157" i="53"/>
  <c r="AB5146" i="53"/>
  <c r="AB4136" i="53"/>
  <c r="AB3127" i="53"/>
  <c r="V3126" i="53"/>
  <c r="U3126" i="53"/>
  <c r="T3126" i="53"/>
  <c r="V4136" i="53"/>
  <c r="U4136" i="53"/>
  <c r="T4136" i="53"/>
  <c r="V1052" i="53"/>
  <c r="U1052" i="53"/>
  <c r="T1052" i="53"/>
  <c r="S1053" i="53"/>
  <c r="V6155" i="53"/>
  <c r="U6155" i="53"/>
  <c r="T6155" i="53"/>
  <c r="V2062" i="53"/>
  <c r="T2062" i="53"/>
  <c r="U2062" i="53"/>
  <c r="V5146" i="53"/>
  <c r="U5146" i="53"/>
  <c r="T5146" i="53"/>
  <c r="S6156" i="53"/>
  <c r="S5147" i="53"/>
  <c r="S4137" i="53"/>
  <c r="S3127" i="53"/>
  <c r="V42" i="53"/>
  <c r="U42" i="53"/>
  <c r="T42" i="53"/>
  <c r="S43" i="53"/>
  <c r="G43" i="53"/>
  <c r="F43" i="53"/>
  <c r="G2063" i="53"/>
  <c r="F2063" i="53"/>
  <c r="G1053" i="53"/>
  <c r="F1053" i="53"/>
  <c r="G3126" i="53"/>
  <c r="F3126" i="53"/>
  <c r="G4134" i="53"/>
  <c r="F4134" i="53"/>
  <c r="G6155" i="53"/>
  <c r="F6155" i="53"/>
  <c r="G5145" i="53"/>
  <c r="F5145" i="53"/>
  <c r="E6156" i="53"/>
  <c r="E5146" i="53"/>
  <c r="E4135" i="53"/>
  <c r="E3127" i="53"/>
  <c r="E1054" i="53"/>
  <c r="AB2063" i="53"/>
  <c r="AB45" i="53"/>
  <c r="E44" i="53"/>
  <c r="E2064" i="53"/>
  <c r="S2063" i="53"/>
  <c r="AB8202" i="53" l="1"/>
  <c r="AB7193" i="53"/>
  <c r="S8203" i="53"/>
  <c r="S7193" i="53"/>
  <c r="E8202" i="53"/>
  <c r="E7192" i="53"/>
  <c r="AE6157" i="53"/>
  <c r="AD6157" i="53"/>
  <c r="AC6157" i="53"/>
  <c r="AE5146" i="53"/>
  <c r="AD5146" i="53"/>
  <c r="AC5146" i="53"/>
  <c r="AE3127" i="53"/>
  <c r="AC3127" i="53"/>
  <c r="AD3127" i="53"/>
  <c r="AE1053" i="53"/>
  <c r="AD1053" i="53"/>
  <c r="AC1053" i="53"/>
  <c r="AB1054" i="53"/>
  <c r="AE45" i="53"/>
  <c r="AD45" i="53"/>
  <c r="AC45" i="53"/>
  <c r="AD2063" i="53"/>
  <c r="AE2063" i="53"/>
  <c r="AC2063" i="53"/>
  <c r="AE4136" i="53"/>
  <c r="AD4136" i="53"/>
  <c r="AC4136" i="53"/>
  <c r="AB6158" i="53"/>
  <c r="AB5147" i="53"/>
  <c r="AB4137" i="53"/>
  <c r="AB3128" i="53"/>
  <c r="V3127" i="53"/>
  <c r="U3127" i="53"/>
  <c r="T3127" i="53"/>
  <c r="V2063" i="53"/>
  <c r="U2063" i="53"/>
  <c r="T2063" i="53"/>
  <c r="V4137" i="53"/>
  <c r="U4137" i="53"/>
  <c r="T4137" i="53"/>
  <c r="V6156" i="53"/>
  <c r="U6156" i="53"/>
  <c r="T6156" i="53"/>
  <c r="V5147" i="53"/>
  <c r="U5147" i="53"/>
  <c r="T5147" i="53"/>
  <c r="V1053" i="53"/>
  <c r="U1053" i="53"/>
  <c r="T1053" i="53"/>
  <c r="S1054" i="53"/>
  <c r="S6157" i="53"/>
  <c r="S5148" i="53"/>
  <c r="S4138" i="53"/>
  <c r="S3128" i="53"/>
  <c r="V43" i="53"/>
  <c r="U43" i="53"/>
  <c r="T43" i="53"/>
  <c r="S44" i="53"/>
  <c r="G2064" i="53"/>
  <c r="F2064" i="53"/>
  <c r="G44" i="53"/>
  <c r="F44" i="53"/>
  <c r="G1054" i="53"/>
  <c r="F1054" i="53"/>
  <c r="G3127" i="53"/>
  <c r="F3127" i="53"/>
  <c r="F4135" i="53"/>
  <c r="G4135" i="53"/>
  <c r="G6156" i="53"/>
  <c r="F6156" i="53"/>
  <c r="G5146" i="53"/>
  <c r="F5146" i="53"/>
  <c r="E6157" i="53"/>
  <c r="E5147" i="53"/>
  <c r="E4136" i="53"/>
  <c r="E3128" i="53"/>
  <c r="E1055" i="53"/>
  <c r="E45" i="53"/>
  <c r="AB2064" i="53"/>
  <c r="S2064" i="53"/>
  <c r="E2065" i="53"/>
  <c r="AB46" i="53"/>
  <c r="AB8203" i="53" l="1"/>
  <c r="AB7194" i="53"/>
  <c r="S8204" i="53"/>
  <c r="S7194" i="53"/>
  <c r="E8203" i="53"/>
  <c r="E7193" i="53"/>
  <c r="AE6158" i="53"/>
  <c r="AD6158" i="53"/>
  <c r="AC6158" i="53"/>
  <c r="AE1054" i="53"/>
  <c r="AD1054" i="53"/>
  <c r="AC1054" i="53"/>
  <c r="AB1055" i="53"/>
  <c r="AE5147" i="53"/>
  <c r="AD5147" i="53"/>
  <c r="AC5147" i="53"/>
  <c r="AC3128" i="53"/>
  <c r="AE3128" i="53"/>
  <c r="AD3128" i="53"/>
  <c r="AC46" i="53"/>
  <c r="AE46" i="53"/>
  <c r="AD46" i="53"/>
  <c r="AE2064" i="53"/>
  <c r="AD2064" i="53"/>
  <c r="AC2064" i="53"/>
  <c r="AE4137" i="53"/>
  <c r="AD4137" i="53"/>
  <c r="AC4137" i="53"/>
  <c r="AB6159" i="53"/>
  <c r="AB5148" i="53"/>
  <c r="AB4138" i="53"/>
  <c r="AB3129" i="53"/>
  <c r="V3128" i="53"/>
  <c r="U3128" i="53"/>
  <c r="T3128" i="53"/>
  <c r="V6157" i="53"/>
  <c r="U6157" i="53"/>
  <c r="T6157" i="53"/>
  <c r="V1054" i="53"/>
  <c r="U1054" i="53"/>
  <c r="T1054" i="53"/>
  <c r="S1055" i="53"/>
  <c r="V5148" i="53"/>
  <c r="U5148" i="53"/>
  <c r="T5148" i="53"/>
  <c r="V4138" i="53"/>
  <c r="U4138" i="53"/>
  <c r="T4138" i="53"/>
  <c r="T2064" i="53"/>
  <c r="V2064" i="53"/>
  <c r="U2064" i="53"/>
  <c r="S6158" i="53"/>
  <c r="S5149" i="53"/>
  <c r="S4139" i="53"/>
  <c r="S3129" i="53"/>
  <c r="V44" i="53"/>
  <c r="U44" i="53"/>
  <c r="T44" i="53"/>
  <c r="S45" i="53"/>
  <c r="G2065" i="53"/>
  <c r="F2065" i="53"/>
  <c r="G45" i="53"/>
  <c r="F45" i="53"/>
  <c r="G1055" i="53"/>
  <c r="F1055" i="53"/>
  <c r="G3128" i="53"/>
  <c r="F3128" i="53"/>
  <c r="G4136" i="53"/>
  <c r="F4136" i="53"/>
  <c r="G5147" i="53"/>
  <c r="F5147" i="53"/>
  <c r="G6157" i="53"/>
  <c r="F6157" i="53"/>
  <c r="E6158" i="53"/>
  <c r="E5148" i="53"/>
  <c r="E4137" i="53"/>
  <c r="E3129" i="53"/>
  <c r="E1056" i="53"/>
  <c r="E2066" i="53"/>
  <c r="AB2065" i="53"/>
  <c r="S2065" i="53"/>
  <c r="AB47" i="53"/>
  <c r="E46" i="53"/>
  <c r="AB8204" i="53" l="1"/>
  <c r="AB7195" i="53"/>
  <c r="S8205" i="53"/>
  <c r="S7195" i="53"/>
  <c r="E8204" i="53"/>
  <c r="E7194" i="53"/>
  <c r="AE6159" i="53"/>
  <c r="AC6159" i="53"/>
  <c r="AD6159" i="53"/>
  <c r="AE1055" i="53"/>
  <c r="AD1055" i="53"/>
  <c r="AC1055" i="53"/>
  <c r="AB1056" i="53"/>
  <c r="AE47" i="53"/>
  <c r="AD47" i="53"/>
  <c r="AC47" i="53"/>
  <c r="AE3129" i="53"/>
  <c r="AC3129" i="53"/>
  <c r="AD3129" i="53"/>
  <c r="AE5148" i="53"/>
  <c r="AD5148" i="53"/>
  <c r="AC5148" i="53"/>
  <c r="AD2065" i="53"/>
  <c r="AE2065" i="53"/>
  <c r="AC2065" i="53"/>
  <c r="AE4138" i="53"/>
  <c r="AC4138" i="53"/>
  <c r="AD4138" i="53"/>
  <c r="AB6160" i="53"/>
  <c r="AB5149" i="53"/>
  <c r="AB4139" i="53"/>
  <c r="AB3130" i="53"/>
  <c r="V3129" i="53"/>
  <c r="U3129" i="53"/>
  <c r="T3129" i="53"/>
  <c r="V6158" i="53"/>
  <c r="U6158" i="53"/>
  <c r="T6158" i="53"/>
  <c r="V1055" i="53"/>
  <c r="U1055" i="53"/>
  <c r="T1055" i="53"/>
  <c r="S1056" i="53"/>
  <c r="V4139" i="53"/>
  <c r="U4139" i="53"/>
  <c r="T4139" i="53"/>
  <c r="V2065" i="53"/>
  <c r="T2065" i="53"/>
  <c r="U2065" i="53"/>
  <c r="U5149" i="53"/>
  <c r="V5149" i="53"/>
  <c r="T5149" i="53"/>
  <c r="S6159" i="53"/>
  <c r="S5150" i="53"/>
  <c r="S4140" i="53"/>
  <c r="S3130" i="53"/>
  <c r="V45" i="53"/>
  <c r="U45" i="53"/>
  <c r="T45" i="53"/>
  <c r="S46" i="53"/>
  <c r="G46" i="53"/>
  <c r="F46" i="53"/>
  <c r="G2066" i="53"/>
  <c r="F2066" i="53"/>
  <c r="G1056" i="53"/>
  <c r="F1056" i="53"/>
  <c r="G3129" i="53"/>
  <c r="F3129" i="53"/>
  <c r="G5148" i="53"/>
  <c r="F5148" i="53"/>
  <c r="G4137" i="53"/>
  <c r="F4137" i="53"/>
  <c r="G6158" i="53"/>
  <c r="F6158" i="53"/>
  <c r="E6159" i="53"/>
  <c r="E5149" i="53"/>
  <c r="E4138" i="53"/>
  <c r="E3130" i="53"/>
  <c r="E1057" i="53"/>
  <c r="AB2066" i="53"/>
  <c r="E47" i="53"/>
  <c r="AB48" i="53"/>
  <c r="S2066" i="53"/>
  <c r="E2067" i="53"/>
  <c r="AB8205" i="53" l="1"/>
  <c r="AB7196" i="53"/>
  <c r="S8206" i="53"/>
  <c r="S7196" i="53"/>
  <c r="E8205" i="53"/>
  <c r="E7195" i="53"/>
  <c r="AD6160" i="53"/>
  <c r="AE6160" i="53"/>
  <c r="AC6160" i="53"/>
  <c r="AE1056" i="53"/>
  <c r="AD1056" i="53"/>
  <c r="AC1056" i="53"/>
  <c r="AB1057" i="53"/>
  <c r="AD5149" i="53"/>
  <c r="AE5149" i="53"/>
  <c r="AC5149" i="53"/>
  <c r="AE3130" i="53"/>
  <c r="AC3130" i="53"/>
  <c r="AD3130" i="53"/>
  <c r="AC48" i="53"/>
  <c r="AE48" i="53"/>
  <c r="AD48" i="53"/>
  <c r="AD2066" i="53"/>
  <c r="AE2066" i="53"/>
  <c r="AC2066" i="53"/>
  <c r="AE4139" i="53"/>
  <c r="AD4139" i="53"/>
  <c r="AC4139" i="53"/>
  <c r="AB6161" i="53"/>
  <c r="AB5150" i="53"/>
  <c r="AB4140" i="53"/>
  <c r="AB3131" i="53"/>
  <c r="V3130" i="53"/>
  <c r="U3130" i="53"/>
  <c r="T3130" i="53"/>
  <c r="U5150" i="53"/>
  <c r="V5150" i="53"/>
  <c r="T5150" i="53"/>
  <c r="V6159" i="53"/>
  <c r="U6159" i="53"/>
  <c r="T6159" i="53"/>
  <c r="V4140" i="53"/>
  <c r="U4140" i="53"/>
  <c r="T4140" i="53"/>
  <c r="V1056" i="53"/>
  <c r="U1056" i="53"/>
  <c r="T1056" i="53"/>
  <c r="S1057" i="53"/>
  <c r="T2066" i="53"/>
  <c r="V2066" i="53"/>
  <c r="U2066" i="53"/>
  <c r="S6160" i="53"/>
  <c r="S5151" i="53"/>
  <c r="S4141" i="53"/>
  <c r="S3131" i="53"/>
  <c r="V46" i="53"/>
  <c r="U46" i="53"/>
  <c r="T46" i="53"/>
  <c r="S47" i="53"/>
  <c r="G47" i="53"/>
  <c r="F47" i="53"/>
  <c r="G2067" i="53"/>
  <c r="F2067" i="53"/>
  <c r="G1057" i="53"/>
  <c r="F1057" i="53"/>
  <c r="G4138" i="53"/>
  <c r="F4138" i="53"/>
  <c r="G3130" i="53"/>
  <c r="F3130" i="53"/>
  <c r="G5149" i="53"/>
  <c r="F5149" i="53"/>
  <c r="G6159" i="53"/>
  <c r="F6159" i="53"/>
  <c r="E6160" i="53"/>
  <c r="E5150" i="53"/>
  <c r="E4139" i="53"/>
  <c r="E3131" i="53"/>
  <c r="E1058" i="53"/>
  <c r="E48" i="53"/>
  <c r="AB49" i="53"/>
  <c r="E2068" i="53"/>
  <c r="S2067" i="53"/>
  <c r="AB2067" i="53"/>
  <c r="AB8206" i="53" l="1"/>
  <c r="AB7197" i="53"/>
  <c r="S8207" i="53"/>
  <c r="S7197" i="53"/>
  <c r="E8206" i="53"/>
  <c r="E7196" i="53"/>
  <c r="AE6161" i="53"/>
  <c r="AD6161" i="53"/>
  <c r="AC6161" i="53"/>
  <c r="AE1057" i="53"/>
  <c r="AD1057" i="53"/>
  <c r="AC1057" i="53"/>
  <c r="AB1058" i="53"/>
  <c r="AD2067" i="53"/>
  <c r="AE2067" i="53"/>
  <c r="AC2067" i="53"/>
  <c r="AE5150" i="53"/>
  <c r="AD5150" i="53"/>
  <c r="AC5150" i="53"/>
  <c r="AE49" i="53"/>
  <c r="AC49" i="53"/>
  <c r="AD49" i="53"/>
  <c r="AE3131" i="53"/>
  <c r="AC3131" i="53"/>
  <c r="AD3131" i="53"/>
  <c r="AE4140" i="53"/>
  <c r="AC4140" i="53"/>
  <c r="AD4140" i="53"/>
  <c r="AB6162" i="53"/>
  <c r="AB5151" i="53"/>
  <c r="AB4141" i="53"/>
  <c r="AB3132" i="53"/>
  <c r="V3131" i="53"/>
  <c r="U3131" i="53"/>
  <c r="T3131" i="53"/>
  <c r="V4141" i="53"/>
  <c r="U4141" i="53"/>
  <c r="T4141" i="53"/>
  <c r="V5151" i="53"/>
  <c r="U5151" i="53"/>
  <c r="T5151" i="53"/>
  <c r="V6160" i="53"/>
  <c r="U6160" i="53"/>
  <c r="T6160" i="53"/>
  <c r="V2067" i="53"/>
  <c r="T2067" i="53"/>
  <c r="U2067" i="53"/>
  <c r="V1057" i="53"/>
  <c r="U1057" i="53"/>
  <c r="T1057" i="53"/>
  <c r="S1058" i="53"/>
  <c r="S6161" i="53"/>
  <c r="S5152" i="53"/>
  <c r="S4142" i="53"/>
  <c r="S3132" i="53"/>
  <c r="V47" i="53"/>
  <c r="U47" i="53"/>
  <c r="T47" i="53"/>
  <c r="S48" i="53"/>
  <c r="G48" i="53"/>
  <c r="F48" i="53"/>
  <c r="G2068" i="53"/>
  <c r="F2068" i="53"/>
  <c r="G5150" i="53"/>
  <c r="F5150" i="53"/>
  <c r="G6160" i="53"/>
  <c r="F6160" i="53"/>
  <c r="G1058" i="53"/>
  <c r="F1058" i="53"/>
  <c r="G3131" i="53"/>
  <c r="F3131" i="53"/>
  <c r="G4139" i="53"/>
  <c r="F4139" i="53"/>
  <c r="E6161" i="53"/>
  <c r="E5151" i="53"/>
  <c r="E4140" i="53"/>
  <c r="E3132" i="53"/>
  <c r="E1059" i="53"/>
  <c r="E2069" i="53"/>
  <c r="AB2068" i="53"/>
  <c r="AB50" i="53"/>
  <c r="E49" i="53"/>
  <c r="S2068" i="53"/>
  <c r="AB8207" i="53" l="1"/>
  <c r="AB7198" i="53"/>
  <c r="S8208" i="53"/>
  <c r="S7198" i="53"/>
  <c r="E8207" i="53"/>
  <c r="E7197" i="53"/>
  <c r="AE6162" i="53"/>
  <c r="AD6162" i="53"/>
  <c r="AC6162" i="53"/>
  <c r="AE1058" i="53"/>
  <c r="AD1058" i="53"/>
  <c r="AC1058" i="53"/>
  <c r="AB1059" i="53"/>
  <c r="AD5151" i="53"/>
  <c r="AE5151" i="53"/>
  <c r="AC5151" i="53"/>
  <c r="AC50" i="53"/>
  <c r="AE50" i="53"/>
  <c r="AD50" i="53"/>
  <c r="AD2068" i="53"/>
  <c r="AE2068" i="53"/>
  <c r="AC2068" i="53"/>
  <c r="AE3132" i="53"/>
  <c r="AD3132" i="53"/>
  <c r="AC3132" i="53"/>
  <c r="AE4141" i="53"/>
  <c r="AC4141" i="53"/>
  <c r="AD4141" i="53"/>
  <c r="AB6163" i="53"/>
  <c r="AB5152" i="53"/>
  <c r="AB4142" i="53"/>
  <c r="AB3133" i="53"/>
  <c r="V3132" i="53"/>
  <c r="U3132" i="53"/>
  <c r="T3132" i="53"/>
  <c r="V5152" i="53"/>
  <c r="T5152" i="53"/>
  <c r="U5152" i="53"/>
  <c r="V6161" i="53"/>
  <c r="U6161" i="53"/>
  <c r="T6161" i="53"/>
  <c r="T1058" i="53"/>
  <c r="V1058" i="53"/>
  <c r="U1058" i="53"/>
  <c r="S1059" i="53"/>
  <c r="V2068" i="53"/>
  <c r="T2068" i="53"/>
  <c r="U2068" i="53"/>
  <c r="V4142" i="53"/>
  <c r="U4142" i="53"/>
  <c r="T4142" i="53"/>
  <c r="S6162" i="53"/>
  <c r="S5153" i="53"/>
  <c r="S4143" i="53"/>
  <c r="S3133" i="53"/>
  <c r="V48" i="53"/>
  <c r="U48" i="53"/>
  <c r="T48" i="53"/>
  <c r="S49" i="53"/>
  <c r="G49" i="53"/>
  <c r="F49" i="53"/>
  <c r="G2069" i="53"/>
  <c r="F2069" i="53"/>
  <c r="G5151" i="53"/>
  <c r="F5151" i="53"/>
  <c r="G4140" i="53"/>
  <c r="F4140" i="53"/>
  <c r="G6161" i="53"/>
  <c r="F6161" i="53"/>
  <c r="G1059" i="53"/>
  <c r="F1059" i="53"/>
  <c r="G3132" i="53"/>
  <c r="F3132" i="53"/>
  <c r="E6162" i="53"/>
  <c r="E5152" i="53"/>
  <c r="E4141" i="53"/>
  <c r="E3133" i="53"/>
  <c r="E1060" i="53"/>
  <c r="S2069" i="53"/>
  <c r="E50" i="53"/>
  <c r="AB51" i="53"/>
  <c r="AB2069" i="53"/>
  <c r="E2070" i="53"/>
  <c r="AB8208" i="53" l="1"/>
  <c r="AB7199" i="53"/>
  <c r="S8209" i="53"/>
  <c r="S7199" i="53"/>
  <c r="E8208" i="53"/>
  <c r="E7198" i="53"/>
  <c r="AE6163" i="53"/>
  <c r="AD6163" i="53"/>
  <c r="AC6163" i="53"/>
  <c r="AE1059" i="53"/>
  <c r="AD1059" i="53"/>
  <c r="AC1059" i="53"/>
  <c r="AB1060" i="53"/>
  <c r="AD5152" i="53"/>
  <c r="AE5152" i="53"/>
  <c r="AC5152" i="53"/>
  <c r="AD2069" i="53"/>
  <c r="AC2069" i="53"/>
  <c r="AE2069" i="53"/>
  <c r="AE3133" i="53"/>
  <c r="AC3133" i="53"/>
  <c r="AD3133" i="53"/>
  <c r="AE51" i="53"/>
  <c r="AD51" i="53"/>
  <c r="AC51" i="53"/>
  <c r="AD4142" i="53"/>
  <c r="AC4142" i="53"/>
  <c r="AE4142" i="53"/>
  <c r="AB6164" i="53"/>
  <c r="AB5153" i="53"/>
  <c r="AB4143" i="53"/>
  <c r="AB3134" i="53"/>
  <c r="V3133" i="53"/>
  <c r="U3133" i="53"/>
  <c r="T3133" i="53"/>
  <c r="V6162" i="53"/>
  <c r="U6162" i="53"/>
  <c r="T6162" i="53"/>
  <c r="V2069" i="53"/>
  <c r="T2069" i="53"/>
  <c r="U2069" i="53"/>
  <c r="V5153" i="53"/>
  <c r="U5153" i="53"/>
  <c r="T5153" i="53"/>
  <c r="V4143" i="53"/>
  <c r="U4143" i="53"/>
  <c r="T4143" i="53"/>
  <c r="V1059" i="53"/>
  <c r="U1059" i="53"/>
  <c r="T1059" i="53"/>
  <c r="S1060" i="53"/>
  <c r="S6163" i="53"/>
  <c r="S5154" i="53"/>
  <c r="S4144" i="53"/>
  <c r="S3134" i="53"/>
  <c r="V49" i="53"/>
  <c r="U49" i="53"/>
  <c r="T49" i="53"/>
  <c r="S50" i="53"/>
  <c r="G2070" i="53"/>
  <c r="F2070" i="53"/>
  <c r="G50" i="53"/>
  <c r="F50" i="53"/>
  <c r="G5152" i="53"/>
  <c r="F5152" i="53"/>
  <c r="G6162" i="53"/>
  <c r="F6162" i="53"/>
  <c r="G1060" i="53"/>
  <c r="F1060" i="53"/>
  <c r="G3133" i="53"/>
  <c r="F3133" i="53"/>
  <c r="G4141" i="53"/>
  <c r="F4141" i="53"/>
  <c r="E6163" i="53"/>
  <c r="E5153" i="53"/>
  <c r="E4142" i="53"/>
  <c r="E3134" i="53"/>
  <c r="E1061" i="53"/>
  <c r="E2071" i="53"/>
  <c r="AB52" i="53"/>
  <c r="AB2070" i="53"/>
  <c r="E51" i="53"/>
  <c r="S2070" i="53"/>
  <c r="AB8209" i="53" l="1"/>
  <c r="AB7200" i="53"/>
  <c r="S8210" i="53"/>
  <c r="S7200" i="53"/>
  <c r="E8209" i="53"/>
  <c r="E7199" i="53"/>
  <c r="AE6164" i="53"/>
  <c r="AD6164" i="53"/>
  <c r="AC6164" i="53"/>
  <c r="AD1060" i="53"/>
  <c r="AC1060" i="53"/>
  <c r="AE1060" i="53"/>
  <c r="AB1061" i="53"/>
  <c r="AE5153" i="53"/>
  <c r="AC5153" i="53"/>
  <c r="AD5153" i="53"/>
  <c r="AE2070" i="53"/>
  <c r="AC2070" i="53"/>
  <c r="AD2070" i="53"/>
  <c r="AE52" i="53"/>
  <c r="AD52" i="53"/>
  <c r="AC52" i="53"/>
  <c r="AE3134" i="53"/>
  <c r="AD3134" i="53"/>
  <c r="AC3134" i="53"/>
  <c r="AE4143" i="53"/>
  <c r="AD4143" i="53"/>
  <c r="AC4143" i="53"/>
  <c r="AB6165" i="53"/>
  <c r="AB5154" i="53"/>
  <c r="AB4144" i="53"/>
  <c r="AB3135" i="53"/>
  <c r="V3134" i="53"/>
  <c r="U3134" i="53"/>
  <c r="T3134" i="53"/>
  <c r="V2070" i="53"/>
  <c r="T2070" i="53"/>
  <c r="U2070" i="53"/>
  <c r="U5154" i="53"/>
  <c r="V5154" i="53"/>
  <c r="T5154" i="53"/>
  <c r="V6163" i="53"/>
  <c r="U6163" i="53"/>
  <c r="T6163" i="53"/>
  <c r="T1060" i="53"/>
  <c r="V1060" i="53"/>
  <c r="U1060" i="53"/>
  <c r="S1061" i="53"/>
  <c r="T4144" i="53"/>
  <c r="U4144" i="53"/>
  <c r="V4144" i="53"/>
  <c r="S6164" i="53"/>
  <c r="S5155" i="53"/>
  <c r="S4145" i="53"/>
  <c r="S3135" i="53"/>
  <c r="V50" i="53"/>
  <c r="U50" i="53"/>
  <c r="T50" i="53"/>
  <c r="S51" i="53"/>
  <c r="G2071" i="53"/>
  <c r="F2071" i="53"/>
  <c r="G51" i="53"/>
  <c r="F51" i="53"/>
  <c r="G1061" i="53"/>
  <c r="F1061" i="53"/>
  <c r="G3134" i="53"/>
  <c r="F3134" i="53"/>
  <c r="G5153" i="53"/>
  <c r="F5153" i="53"/>
  <c r="G6163" i="53"/>
  <c r="F6163" i="53"/>
  <c r="G4142" i="53"/>
  <c r="F4142" i="53"/>
  <c r="E6164" i="53"/>
  <c r="E5154" i="53"/>
  <c r="E4143" i="53"/>
  <c r="E3135" i="53"/>
  <c r="E1062" i="53"/>
  <c r="E52" i="53"/>
  <c r="AB2071" i="53"/>
  <c r="S2071" i="53"/>
  <c r="E2072" i="53"/>
  <c r="AB53" i="53"/>
  <c r="AB8210" i="53" l="1"/>
  <c r="AB7201" i="53"/>
  <c r="S8211" i="53"/>
  <c r="S7201" i="53"/>
  <c r="E8210" i="53"/>
  <c r="E7200" i="53"/>
  <c r="AE6165" i="53"/>
  <c r="AD6165" i="53"/>
  <c r="AC6165" i="53"/>
  <c r="AD1061" i="53"/>
  <c r="AC1061" i="53"/>
  <c r="AE1061" i="53"/>
  <c r="AB1062" i="53"/>
  <c r="AE53" i="53"/>
  <c r="AD53" i="53"/>
  <c r="AC53" i="53"/>
  <c r="AD5154" i="53"/>
  <c r="AC5154" i="53"/>
  <c r="AE5154" i="53"/>
  <c r="AE3135" i="53"/>
  <c r="AC3135" i="53"/>
  <c r="AD3135" i="53"/>
  <c r="AD2071" i="53"/>
  <c r="AC2071" i="53"/>
  <c r="AE2071" i="53"/>
  <c r="AD4144" i="53"/>
  <c r="AE4144" i="53"/>
  <c r="AC4144" i="53"/>
  <c r="AB6166" i="53"/>
  <c r="AB5155" i="53"/>
  <c r="AB4145" i="53"/>
  <c r="AB3136" i="53"/>
  <c r="V3135" i="53"/>
  <c r="U3135" i="53"/>
  <c r="T3135" i="53"/>
  <c r="V5155" i="53"/>
  <c r="U5155" i="53"/>
  <c r="T5155" i="53"/>
  <c r="V4145" i="53"/>
  <c r="U4145" i="53"/>
  <c r="T4145" i="53"/>
  <c r="V6164" i="53"/>
  <c r="U6164" i="53"/>
  <c r="T6164" i="53"/>
  <c r="V1061" i="53"/>
  <c r="U1061" i="53"/>
  <c r="T1061" i="53"/>
  <c r="S1062" i="53"/>
  <c r="V2071" i="53"/>
  <c r="T2071" i="53"/>
  <c r="U2071" i="53"/>
  <c r="S6165" i="53"/>
  <c r="S5156" i="53"/>
  <c r="S4146" i="53"/>
  <c r="S3136" i="53"/>
  <c r="V51" i="53"/>
  <c r="U51" i="53"/>
  <c r="T51" i="53"/>
  <c r="S52" i="53"/>
  <c r="G52" i="53"/>
  <c r="F52" i="53"/>
  <c r="G2072" i="53"/>
  <c r="F2072" i="53"/>
  <c r="G1062" i="53"/>
  <c r="F1062" i="53"/>
  <c r="F5154" i="53"/>
  <c r="G5154" i="53"/>
  <c r="G3135" i="53"/>
  <c r="F3135" i="53"/>
  <c r="F4143" i="53"/>
  <c r="G4143" i="53"/>
  <c r="G6164" i="53"/>
  <c r="F6164" i="53"/>
  <c r="E6165" i="53"/>
  <c r="E5155" i="53"/>
  <c r="E4144" i="53"/>
  <c r="E3136" i="53"/>
  <c r="E1063" i="53"/>
  <c r="AB2072" i="53"/>
  <c r="AB54" i="53"/>
  <c r="E53" i="53"/>
  <c r="S2072" i="53"/>
  <c r="E2073" i="53"/>
  <c r="AB8211" i="53" l="1"/>
  <c r="AB7202" i="53"/>
  <c r="S8212" i="53"/>
  <c r="S7202" i="53"/>
  <c r="E8211" i="53"/>
  <c r="E7201" i="53"/>
  <c r="AE6166" i="53"/>
  <c r="AD6166" i="53"/>
  <c r="AC6166" i="53"/>
  <c r="AE1062" i="53"/>
  <c r="AD1062" i="53"/>
  <c r="AC1062" i="53"/>
  <c r="AB1063" i="53"/>
  <c r="AE5155" i="53"/>
  <c r="AC5155" i="53"/>
  <c r="AD5155" i="53"/>
  <c r="AC3136" i="53"/>
  <c r="AD3136" i="53"/>
  <c r="AE3136" i="53"/>
  <c r="AC54" i="53"/>
  <c r="AE54" i="53"/>
  <c r="AD54" i="53"/>
  <c r="AE2072" i="53"/>
  <c r="AD2072" i="53"/>
  <c r="AC2072" i="53"/>
  <c r="AD4145" i="53"/>
  <c r="AE4145" i="53"/>
  <c r="AC4145" i="53"/>
  <c r="AB6167" i="53"/>
  <c r="AB5156" i="53"/>
  <c r="AB4146" i="53"/>
  <c r="AB3137" i="53"/>
  <c r="V3136" i="53"/>
  <c r="U3136" i="53"/>
  <c r="T3136" i="53"/>
  <c r="V1062" i="53"/>
  <c r="U1062" i="53"/>
  <c r="T1062" i="53"/>
  <c r="S1063" i="53"/>
  <c r="V5156" i="53"/>
  <c r="U5156" i="53"/>
  <c r="T5156" i="53"/>
  <c r="V4146" i="53"/>
  <c r="U4146" i="53"/>
  <c r="T4146" i="53"/>
  <c r="V6165" i="53"/>
  <c r="U6165" i="53"/>
  <c r="T6165" i="53"/>
  <c r="T2072" i="53"/>
  <c r="V2072" i="53"/>
  <c r="U2072" i="53"/>
  <c r="S6166" i="53"/>
  <c r="S5157" i="53"/>
  <c r="S4147" i="53"/>
  <c r="S3137" i="53"/>
  <c r="V52" i="53"/>
  <c r="U52" i="53"/>
  <c r="T52" i="53"/>
  <c r="S53" i="53"/>
  <c r="G2073" i="53"/>
  <c r="F2073" i="53"/>
  <c r="G53" i="53"/>
  <c r="F53" i="53"/>
  <c r="G4144" i="53"/>
  <c r="F4144" i="53"/>
  <c r="G1063" i="53"/>
  <c r="F1063" i="53"/>
  <c r="G3136" i="53"/>
  <c r="F3136" i="53"/>
  <c r="G5155" i="53"/>
  <c r="F5155" i="53"/>
  <c r="G6165" i="53"/>
  <c r="F6165" i="53"/>
  <c r="E6166" i="53"/>
  <c r="E5156" i="53"/>
  <c r="E4145" i="53"/>
  <c r="E3137" i="53"/>
  <c r="E1064" i="53"/>
  <c r="AB55" i="53"/>
  <c r="E2074" i="53"/>
  <c r="E54" i="53"/>
  <c r="S2073" i="53"/>
  <c r="AB2073" i="53"/>
  <c r="AB8212" i="53" l="1"/>
  <c r="AB7203" i="53"/>
  <c r="S8213" i="53"/>
  <c r="S7203" i="53"/>
  <c r="E8212" i="53"/>
  <c r="E7202" i="53"/>
  <c r="AE5156" i="53"/>
  <c r="AC5156" i="53"/>
  <c r="AD5156" i="53"/>
  <c r="AE6167" i="53"/>
  <c r="AD6167" i="53"/>
  <c r="AC6167" i="53"/>
  <c r="AC1063" i="53"/>
  <c r="AD1063" i="53"/>
  <c r="AE1063" i="53"/>
  <c r="AB1064" i="53"/>
  <c r="AD2073" i="53"/>
  <c r="AE2073" i="53"/>
  <c r="AC2073" i="53"/>
  <c r="AE3137" i="53"/>
  <c r="AC3137" i="53"/>
  <c r="AD3137" i="53"/>
  <c r="AE55" i="53"/>
  <c r="AD55" i="53"/>
  <c r="AC55" i="53"/>
  <c r="AE4146" i="53"/>
  <c r="AC4146" i="53"/>
  <c r="AD4146" i="53"/>
  <c r="AB6168" i="53"/>
  <c r="AB5157" i="53"/>
  <c r="AB4147" i="53"/>
  <c r="AB3138" i="53"/>
  <c r="V3137" i="53"/>
  <c r="T3137" i="53"/>
  <c r="U3137" i="53"/>
  <c r="V1063" i="53"/>
  <c r="U1063" i="53"/>
  <c r="T1063" i="53"/>
  <c r="S1064" i="53"/>
  <c r="V4147" i="53"/>
  <c r="U4147" i="53"/>
  <c r="T4147" i="53"/>
  <c r="V6166" i="53"/>
  <c r="U6166" i="53"/>
  <c r="T6166" i="53"/>
  <c r="V5157" i="53"/>
  <c r="U5157" i="53"/>
  <c r="T5157" i="53"/>
  <c r="V2073" i="53"/>
  <c r="U2073" i="53"/>
  <c r="T2073" i="53"/>
  <c r="S6167" i="53"/>
  <c r="S5158" i="53"/>
  <c r="S4148" i="53"/>
  <c r="S3138" i="53"/>
  <c r="V53" i="53"/>
  <c r="U53" i="53"/>
  <c r="T53" i="53"/>
  <c r="S54" i="53"/>
  <c r="G54" i="53"/>
  <c r="F54" i="53"/>
  <c r="G2074" i="53"/>
  <c r="F2074" i="53"/>
  <c r="G3137" i="53"/>
  <c r="F3137" i="53"/>
  <c r="G4145" i="53"/>
  <c r="F4145" i="53"/>
  <c r="G5156" i="53"/>
  <c r="F5156" i="53"/>
  <c r="G6166" i="53"/>
  <c r="F6166" i="53"/>
  <c r="G1064" i="53"/>
  <c r="F1064" i="53"/>
  <c r="E6167" i="53"/>
  <c r="E5157" i="53"/>
  <c r="E4146" i="53"/>
  <c r="E3138" i="53"/>
  <c r="E1065" i="53"/>
  <c r="AB2074" i="53"/>
  <c r="AB56" i="53"/>
  <c r="S2074" i="53"/>
  <c r="E2075" i="53"/>
  <c r="E55" i="53"/>
  <c r="AB8213" i="53" l="1"/>
  <c r="AB7204" i="53"/>
  <c r="S8214" i="53"/>
  <c r="S7204" i="53"/>
  <c r="E8213" i="53"/>
  <c r="E7203" i="53"/>
  <c r="AE6168" i="53"/>
  <c r="AD6168" i="53"/>
  <c r="AC6168" i="53"/>
  <c r="AE5157" i="53"/>
  <c r="AD5157" i="53"/>
  <c r="AC5157" i="53"/>
  <c r="AC56" i="53"/>
  <c r="AE56" i="53"/>
  <c r="AD56" i="53"/>
  <c r="AC3138" i="53"/>
  <c r="AD3138" i="53"/>
  <c r="AE3138" i="53"/>
  <c r="AE1064" i="53"/>
  <c r="AC1064" i="53"/>
  <c r="AD1064" i="53"/>
  <c r="AB1065" i="53"/>
  <c r="AD2074" i="53"/>
  <c r="AE2074" i="53"/>
  <c r="AC2074" i="53"/>
  <c r="AE4147" i="53"/>
  <c r="AD4147" i="53"/>
  <c r="AC4147" i="53"/>
  <c r="AB6169" i="53"/>
  <c r="AB5158" i="53"/>
  <c r="AB4148" i="53"/>
  <c r="AB3139" i="53"/>
  <c r="V3138" i="53"/>
  <c r="U3138" i="53"/>
  <c r="T3138" i="53"/>
  <c r="V1064" i="53"/>
  <c r="U1064" i="53"/>
  <c r="T1064" i="53"/>
  <c r="S1065" i="53"/>
  <c r="V4148" i="53"/>
  <c r="U4148" i="53"/>
  <c r="T4148" i="53"/>
  <c r="V5158" i="53"/>
  <c r="U5158" i="53"/>
  <c r="T5158" i="53"/>
  <c r="V6167" i="53"/>
  <c r="U6167" i="53"/>
  <c r="T6167" i="53"/>
  <c r="T2074" i="53"/>
  <c r="U2074" i="53"/>
  <c r="V2074" i="53"/>
  <c r="S6168" i="53"/>
  <c r="S5159" i="53"/>
  <c r="S4149" i="53"/>
  <c r="S3139" i="53"/>
  <c r="V54" i="53"/>
  <c r="U54" i="53"/>
  <c r="T54" i="53"/>
  <c r="S55" i="53"/>
  <c r="G2075" i="53"/>
  <c r="F2075" i="53"/>
  <c r="G55" i="53"/>
  <c r="F55" i="53"/>
  <c r="G4146" i="53"/>
  <c r="F4146" i="53"/>
  <c r="G5157" i="53"/>
  <c r="F5157" i="53"/>
  <c r="G6167" i="53"/>
  <c r="F6167" i="53"/>
  <c r="G1065" i="53"/>
  <c r="F1065" i="53"/>
  <c r="G3138" i="53"/>
  <c r="F3138" i="53"/>
  <c r="E6168" i="53"/>
  <c r="E5158" i="53"/>
  <c r="E4147" i="53"/>
  <c r="E3139" i="53"/>
  <c r="E1066" i="53"/>
  <c r="AB57" i="53"/>
  <c r="E56" i="53"/>
  <c r="E2076" i="53"/>
  <c r="S2075" i="53"/>
  <c r="AB2075" i="53"/>
  <c r="AB8214" i="53" l="1"/>
  <c r="AB7205" i="53"/>
  <c r="S8215" i="53"/>
  <c r="S7205" i="53"/>
  <c r="E8214" i="53"/>
  <c r="E7204" i="53"/>
  <c r="AE6169" i="53"/>
  <c r="AD6169" i="53"/>
  <c r="AC6169" i="53"/>
  <c r="AE1065" i="53"/>
  <c r="AD1065" i="53"/>
  <c r="AC1065" i="53"/>
  <c r="AB1066" i="53"/>
  <c r="AD2075" i="53"/>
  <c r="AE2075" i="53"/>
  <c r="AC2075" i="53"/>
  <c r="AE5158" i="53"/>
  <c r="AD5158" i="53"/>
  <c r="AC5158" i="53"/>
  <c r="AE3139" i="53"/>
  <c r="AC3139" i="53"/>
  <c r="AD3139" i="53"/>
  <c r="AD57" i="53"/>
  <c r="AC57" i="53"/>
  <c r="AE57" i="53"/>
  <c r="AE4148" i="53"/>
  <c r="AD4148" i="53"/>
  <c r="AC4148" i="53"/>
  <c r="AB6170" i="53"/>
  <c r="AB5159" i="53"/>
  <c r="AB4149" i="53"/>
  <c r="AB3140" i="53"/>
  <c r="V3139" i="53"/>
  <c r="U3139" i="53"/>
  <c r="T3139" i="53"/>
  <c r="V1065" i="53"/>
  <c r="U1065" i="53"/>
  <c r="T1065" i="53"/>
  <c r="S1066" i="53"/>
  <c r="V5159" i="53"/>
  <c r="U5159" i="53"/>
  <c r="T5159" i="53"/>
  <c r="V6168" i="53"/>
  <c r="U6168" i="53"/>
  <c r="T6168" i="53"/>
  <c r="V4149" i="53"/>
  <c r="U4149" i="53"/>
  <c r="T4149" i="53"/>
  <c r="V2075" i="53"/>
  <c r="T2075" i="53"/>
  <c r="U2075" i="53"/>
  <c r="S6169" i="53"/>
  <c r="S5160" i="53"/>
  <c r="S4150" i="53"/>
  <c r="S3140" i="53"/>
  <c r="V55" i="53"/>
  <c r="U55" i="53"/>
  <c r="T55" i="53"/>
  <c r="S56" i="53"/>
  <c r="G2076" i="53"/>
  <c r="F2076" i="53"/>
  <c r="G56" i="53"/>
  <c r="F56" i="53"/>
  <c r="G3139" i="53"/>
  <c r="F3139" i="53"/>
  <c r="G5158" i="53"/>
  <c r="F5158" i="53"/>
  <c r="G6168" i="53"/>
  <c r="F6168" i="53"/>
  <c r="G1066" i="53"/>
  <c r="F1066" i="53"/>
  <c r="G4147" i="53"/>
  <c r="F4147" i="53"/>
  <c r="E6169" i="53"/>
  <c r="E5159" i="53"/>
  <c r="E4148" i="53"/>
  <c r="E3140" i="53"/>
  <c r="E1067" i="53"/>
  <c r="S2076" i="53"/>
  <c r="E57" i="53"/>
  <c r="AB58" i="53"/>
  <c r="AB2076" i="53"/>
  <c r="E2077" i="53"/>
  <c r="AB8215" i="53" l="1"/>
  <c r="AB7206" i="53"/>
  <c r="S8216" i="53"/>
  <c r="S7206" i="53"/>
  <c r="E8215" i="53"/>
  <c r="E7205" i="53"/>
  <c r="AE6170" i="53"/>
  <c r="AD6170" i="53"/>
  <c r="AC6170" i="53"/>
  <c r="AE1066" i="53"/>
  <c r="AC1066" i="53"/>
  <c r="AD1066" i="53"/>
  <c r="AB1067" i="53"/>
  <c r="AE5159" i="53"/>
  <c r="AD5159" i="53"/>
  <c r="AC5159" i="53"/>
  <c r="AD2076" i="53"/>
  <c r="AE2076" i="53"/>
  <c r="AC2076" i="53"/>
  <c r="AE3140" i="53"/>
  <c r="AD3140" i="53"/>
  <c r="AC3140" i="53"/>
  <c r="AC58" i="53"/>
  <c r="AE58" i="53"/>
  <c r="AD58" i="53"/>
  <c r="AE4149" i="53"/>
  <c r="AD4149" i="53"/>
  <c r="AC4149" i="53"/>
  <c r="AB6171" i="53"/>
  <c r="AB5160" i="53"/>
  <c r="AB4150" i="53"/>
  <c r="AB3141" i="53"/>
  <c r="V3140" i="53"/>
  <c r="U3140" i="53"/>
  <c r="T3140" i="53"/>
  <c r="T1066" i="53"/>
  <c r="V1066" i="53"/>
  <c r="U1066" i="53"/>
  <c r="S1067" i="53"/>
  <c r="V6169" i="53"/>
  <c r="U6169" i="53"/>
  <c r="T6169" i="53"/>
  <c r="V5160" i="53"/>
  <c r="U5160" i="53"/>
  <c r="T5160" i="53"/>
  <c r="V2076" i="53"/>
  <c r="T2076" i="53"/>
  <c r="U2076" i="53"/>
  <c r="V4150" i="53"/>
  <c r="T4150" i="53"/>
  <c r="U4150" i="53"/>
  <c r="S6170" i="53"/>
  <c r="S5161" i="53"/>
  <c r="S4151" i="53"/>
  <c r="S3141" i="53"/>
  <c r="V56" i="53"/>
  <c r="U56" i="53"/>
  <c r="T56" i="53"/>
  <c r="S57" i="53"/>
  <c r="G2077" i="53"/>
  <c r="F2077" i="53"/>
  <c r="G57" i="53"/>
  <c r="F57" i="53"/>
  <c r="G6169" i="53"/>
  <c r="F6169" i="53"/>
  <c r="G1067" i="53"/>
  <c r="F1067" i="53"/>
  <c r="G4148" i="53"/>
  <c r="F4148" i="53"/>
  <c r="G3140" i="53"/>
  <c r="F3140" i="53"/>
  <c r="G5159" i="53"/>
  <c r="F5159" i="53"/>
  <c r="E6170" i="53"/>
  <c r="E5160" i="53"/>
  <c r="E4149" i="53"/>
  <c r="E3141" i="53"/>
  <c r="E1068" i="53"/>
  <c r="AB2077" i="53"/>
  <c r="E2078" i="53"/>
  <c r="AB59" i="53"/>
  <c r="E58" i="53"/>
  <c r="S2077" i="53"/>
  <c r="AB8216" i="53" l="1"/>
  <c r="AB7207" i="53"/>
  <c r="S8217" i="53"/>
  <c r="S7207" i="53"/>
  <c r="E8216" i="53"/>
  <c r="E7206" i="53"/>
  <c r="AE6171" i="53"/>
  <c r="AD6171" i="53"/>
  <c r="AC6171" i="53"/>
  <c r="AE1067" i="53"/>
  <c r="AD1067" i="53"/>
  <c r="AC1067" i="53"/>
  <c r="AB1068" i="53"/>
  <c r="AE5160" i="53"/>
  <c r="AD5160" i="53"/>
  <c r="AC5160" i="53"/>
  <c r="AE3141" i="53"/>
  <c r="AC3141" i="53"/>
  <c r="AD3141" i="53"/>
  <c r="AE59" i="53"/>
  <c r="AD59" i="53"/>
  <c r="AC59" i="53"/>
  <c r="AD2077" i="53"/>
  <c r="AC2077" i="53"/>
  <c r="AE2077" i="53"/>
  <c r="AD4150" i="53"/>
  <c r="AE4150" i="53"/>
  <c r="AC4150" i="53"/>
  <c r="AB6172" i="53"/>
  <c r="AB5161" i="53"/>
  <c r="AB4151" i="53"/>
  <c r="AB3142" i="53"/>
  <c r="V3141" i="53"/>
  <c r="U3141" i="53"/>
  <c r="T3141" i="53"/>
  <c r="V1067" i="53"/>
  <c r="U1067" i="53"/>
  <c r="T1067" i="53"/>
  <c r="S1068" i="53"/>
  <c r="V5161" i="53"/>
  <c r="U5161" i="53"/>
  <c r="T5161" i="53"/>
  <c r="V6170" i="53"/>
  <c r="U6170" i="53"/>
  <c r="T6170" i="53"/>
  <c r="V2077" i="53"/>
  <c r="T2077" i="53"/>
  <c r="U2077" i="53"/>
  <c r="V4151" i="53"/>
  <c r="U4151" i="53"/>
  <c r="T4151" i="53"/>
  <c r="S6171" i="53"/>
  <c r="S5162" i="53"/>
  <c r="S4152" i="53"/>
  <c r="S3142" i="53"/>
  <c r="V57" i="53"/>
  <c r="U57" i="53"/>
  <c r="T57" i="53"/>
  <c r="S58" i="53"/>
  <c r="G2078" i="53"/>
  <c r="F2078" i="53"/>
  <c r="G58" i="53"/>
  <c r="F58" i="53"/>
  <c r="G5160" i="53"/>
  <c r="F5160" i="53"/>
  <c r="G6170" i="53"/>
  <c r="F6170" i="53"/>
  <c r="G1068" i="53"/>
  <c r="F1068" i="53"/>
  <c r="G3141" i="53"/>
  <c r="F3141" i="53"/>
  <c r="G4149" i="53"/>
  <c r="F4149" i="53"/>
  <c r="E6171" i="53"/>
  <c r="E5161" i="53"/>
  <c r="E4150" i="53"/>
  <c r="E3142" i="53"/>
  <c r="E1069" i="53"/>
  <c r="AB60" i="53"/>
  <c r="E2079" i="53"/>
  <c r="S2078" i="53"/>
  <c r="E59" i="53"/>
  <c r="AB2078" i="53"/>
  <c r="AB8217" i="53" l="1"/>
  <c r="AB7208" i="53"/>
  <c r="S8218" i="53"/>
  <c r="S7208" i="53"/>
  <c r="E8217" i="53"/>
  <c r="E7207" i="53"/>
  <c r="AE6172" i="53"/>
  <c r="AD6172" i="53"/>
  <c r="AC6172" i="53"/>
  <c r="AD1068" i="53"/>
  <c r="AE1068" i="53"/>
  <c r="AC1068" i="53"/>
  <c r="AB1069" i="53"/>
  <c r="AE2078" i="53"/>
  <c r="AD2078" i="53"/>
  <c r="AC2078" i="53"/>
  <c r="AE5161" i="53"/>
  <c r="AC5161" i="53"/>
  <c r="AD5161" i="53"/>
  <c r="AE3142" i="53"/>
  <c r="AD3142" i="53"/>
  <c r="AC3142" i="53"/>
  <c r="AE60" i="53"/>
  <c r="AD60" i="53"/>
  <c r="AC60" i="53"/>
  <c r="AE4151" i="53"/>
  <c r="AD4151" i="53"/>
  <c r="AC4151" i="53"/>
  <c r="AB6173" i="53"/>
  <c r="AB5162" i="53"/>
  <c r="AB4152" i="53"/>
  <c r="AB3143" i="53"/>
  <c r="U3142" i="53"/>
  <c r="V3142" i="53"/>
  <c r="T3142" i="53"/>
  <c r="U1068" i="53"/>
  <c r="T1068" i="53"/>
  <c r="V1068" i="53"/>
  <c r="S1069" i="53"/>
  <c r="V4152" i="53"/>
  <c r="T4152" i="53"/>
  <c r="U4152" i="53"/>
  <c r="V2078" i="53"/>
  <c r="T2078" i="53"/>
  <c r="U2078" i="53"/>
  <c r="V6171" i="53"/>
  <c r="U6171" i="53"/>
  <c r="T6171" i="53"/>
  <c r="U5162" i="53"/>
  <c r="T5162" i="53"/>
  <c r="V5162" i="53"/>
  <c r="S6172" i="53"/>
  <c r="S5163" i="53"/>
  <c r="S4153" i="53"/>
  <c r="S3143" i="53"/>
  <c r="V58" i="53"/>
  <c r="U58" i="53"/>
  <c r="T58" i="53"/>
  <c r="S59" i="53"/>
  <c r="G2079" i="53"/>
  <c r="F2079" i="53"/>
  <c r="G59" i="53"/>
  <c r="F59" i="53"/>
  <c r="G1069" i="53"/>
  <c r="F1069" i="53"/>
  <c r="G6171" i="53"/>
  <c r="F6171" i="53"/>
  <c r="G3142" i="53"/>
  <c r="F3142" i="53"/>
  <c r="G4150" i="53"/>
  <c r="F4150" i="53"/>
  <c r="G5161" i="53"/>
  <c r="F5161" i="53"/>
  <c r="E6172" i="53"/>
  <c r="E5162" i="53"/>
  <c r="E4151" i="53"/>
  <c r="E3143" i="53"/>
  <c r="E1070" i="53"/>
  <c r="AB2079" i="53"/>
  <c r="E60" i="53"/>
  <c r="S2079" i="53"/>
  <c r="E2080" i="53"/>
  <c r="AB61" i="53"/>
  <c r="AB8218" i="53" l="1"/>
  <c r="AB7209" i="53"/>
  <c r="S8219" i="53"/>
  <c r="S7209" i="53"/>
  <c r="E8218" i="53"/>
  <c r="E7208" i="53"/>
  <c r="AE6173" i="53"/>
  <c r="AD6173" i="53"/>
  <c r="AC6173" i="53"/>
  <c r="AD1069" i="53"/>
  <c r="AC1069" i="53"/>
  <c r="AE1069" i="53"/>
  <c r="AB1070" i="53"/>
  <c r="AE61" i="53"/>
  <c r="AD61" i="53"/>
  <c r="AC61" i="53"/>
  <c r="AE5162" i="53"/>
  <c r="AD5162" i="53"/>
  <c r="AC5162" i="53"/>
  <c r="AE3143" i="53"/>
  <c r="AC3143" i="53"/>
  <c r="AD3143" i="53"/>
  <c r="AD2079" i="53"/>
  <c r="AC2079" i="53"/>
  <c r="AE2079" i="53"/>
  <c r="AD4152" i="53"/>
  <c r="AE4152" i="53"/>
  <c r="AC4152" i="53"/>
  <c r="AB6174" i="53"/>
  <c r="AB5163" i="53"/>
  <c r="AB4153" i="53"/>
  <c r="AB3144" i="53"/>
  <c r="V3143" i="53"/>
  <c r="U3143" i="53"/>
  <c r="T3143" i="53"/>
  <c r="V1069" i="53"/>
  <c r="U1069" i="53"/>
  <c r="T1069" i="53"/>
  <c r="S1070" i="53"/>
  <c r="V4153" i="53"/>
  <c r="U4153" i="53"/>
  <c r="T4153" i="53"/>
  <c r="V5163" i="53"/>
  <c r="U5163" i="53"/>
  <c r="T5163" i="53"/>
  <c r="V6172" i="53"/>
  <c r="U6172" i="53"/>
  <c r="T6172" i="53"/>
  <c r="V2079" i="53"/>
  <c r="T2079" i="53"/>
  <c r="U2079" i="53"/>
  <c r="S6173" i="53"/>
  <c r="S5164" i="53"/>
  <c r="S4154" i="53"/>
  <c r="S3144" i="53"/>
  <c r="V59" i="53"/>
  <c r="U59" i="53"/>
  <c r="T59" i="53"/>
  <c r="S60" i="53"/>
  <c r="G60" i="53"/>
  <c r="F60" i="53"/>
  <c r="G2080" i="53"/>
  <c r="F2080" i="53"/>
  <c r="G4151" i="53"/>
  <c r="F4151" i="53"/>
  <c r="G3143" i="53"/>
  <c r="F3143" i="53"/>
  <c r="G6172" i="53"/>
  <c r="F6172" i="53"/>
  <c r="G1070" i="53"/>
  <c r="F1070" i="53"/>
  <c r="G5162" i="53"/>
  <c r="F5162" i="53"/>
  <c r="E6173" i="53"/>
  <c r="E5163" i="53"/>
  <c r="E4152" i="53"/>
  <c r="E3144" i="53"/>
  <c r="E1071" i="53"/>
  <c r="AB2080" i="53"/>
  <c r="S2080" i="53"/>
  <c r="AB62" i="53"/>
  <c r="E61" i="53"/>
  <c r="E2081" i="53"/>
  <c r="AB8219" i="53" l="1"/>
  <c r="AB7210" i="53"/>
  <c r="S8220" i="53"/>
  <c r="S7210" i="53"/>
  <c r="E8219" i="53"/>
  <c r="E7209" i="53"/>
  <c r="AE6174" i="53"/>
  <c r="AD6174" i="53"/>
  <c r="AC6174" i="53"/>
  <c r="AE1070" i="53"/>
  <c r="AD1070" i="53"/>
  <c r="AC1070" i="53"/>
  <c r="AB1071" i="53"/>
  <c r="AE5163" i="53"/>
  <c r="AD5163" i="53"/>
  <c r="AC5163" i="53"/>
  <c r="AC62" i="53"/>
  <c r="AE62" i="53"/>
  <c r="AD62" i="53"/>
  <c r="AC3144" i="53"/>
  <c r="AD3144" i="53"/>
  <c r="AE3144" i="53"/>
  <c r="AE2080" i="53"/>
  <c r="AD2080" i="53"/>
  <c r="AC2080" i="53"/>
  <c r="AD4153" i="53"/>
  <c r="AE4153" i="53"/>
  <c r="AC4153" i="53"/>
  <c r="AB6175" i="53"/>
  <c r="AB5164" i="53"/>
  <c r="AB4154" i="53"/>
  <c r="AB3145" i="53"/>
  <c r="U3144" i="53"/>
  <c r="T3144" i="53"/>
  <c r="V3144" i="53"/>
  <c r="V1070" i="53"/>
  <c r="U1070" i="53"/>
  <c r="T1070" i="53"/>
  <c r="S1071" i="53"/>
  <c r="V6173" i="53"/>
  <c r="U6173" i="53"/>
  <c r="T6173" i="53"/>
  <c r="V5164" i="53"/>
  <c r="U5164" i="53"/>
  <c r="T5164" i="53"/>
  <c r="V4154" i="53"/>
  <c r="U4154" i="53"/>
  <c r="T4154" i="53"/>
  <c r="T2080" i="53"/>
  <c r="V2080" i="53"/>
  <c r="U2080" i="53"/>
  <c r="S6174" i="53"/>
  <c r="S5165" i="53"/>
  <c r="S4155" i="53"/>
  <c r="S3145" i="53"/>
  <c r="V60" i="53"/>
  <c r="U60" i="53"/>
  <c r="T60" i="53"/>
  <c r="S61" i="53"/>
  <c r="F61" i="53"/>
  <c r="G61" i="53"/>
  <c r="G2081" i="53"/>
  <c r="F2081" i="53"/>
  <c r="G1071" i="53"/>
  <c r="F1071" i="53"/>
  <c r="G6173" i="53"/>
  <c r="F6173" i="53"/>
  <c r="G3144" i="53"/>
  <c r="F3144" i="53"/>
  <c r="G4152" i="53"/>
  <c r="F4152" i="53"/>
  <c r="G5163" i="53"/>
  <c r="F5163" i="53"/>
  <c r="E6174" i="53"/>
  <c r="E5164" i="53"/>
  <c r="E4153" i="53"/>
  <c r="E3145" i="53"/>
  <c r="E1072" i="53"/>
  <c r="E62" i="53"/>
  <c r="AB2081" i="53"/>
  <c r="AB63" i="53"/>
  <c r="E2082" i="53"/>
  <c r="S2081" i="53"/>
  <c r="AB8220" i="53" l="1"/>
  <c r="AB7211" i="53"/>
  <c r="S8221" i="53"/>
  <c r="S7211" i="53"/>
  <c r="E8220" i="53"/>
  <c r="E7210" i="53"/>
  <c r="AE6175" i="53"/>
  <c r="AD6175" i="53"/>
  <c r="AC6175" i="53"/>
  <c r="AE1071" i="53"/>
  <c r="AD1071" i="53"/>
  <c r="AC1071" i="53"/>
  <c r="AB1072" i="53"/>
  <c r="AE5164" i="53"/>
  <c r="AD5164" i="53"/>
  <c r="AC5164" i="53"/>
  <c r="AE63" i="53"/>
  <c r="AD63" i="53"/>
  <c r="AC63" i="53"/>
  <c r="AE3145" i="53"/>
  <c r="AC3145" i="53"/>
  <c r="AD3145" i="53"/>
  <c r="AD2081" i="53"/>
  <c r="AE2081" i="53"/>
  <c r="AC2081" i="53"/>
  <c r="AE4154" i="53"/>
  <c r="AC4154" i="53"/>
  <c r="AD4154" i="53"/>
  <c r="AB6176" i="53"/>
  <c r="AB5165" i="53"/>
  <c r="AB4155" i="53"/>
  <c r="AB3146" i="53"/>
  <c r="V3145" i="53"/>
  <c r="T3145" i="53"/>
  <c r="U3145" i="53"/>
  <c r="V1071" i="53"/>
  <c r="U1071" i="53"/>
  <c r="T1071" i="53"/>
  <c r="S1072" i="53"/>
  <c r="V6174" i="53"/>
  <c r="U6174" i="53"/>
  <c r="T6174" i="53"/>
  <c r="V5165" i="53"/>
  <c r="U5165" i="53"/>
  <c r="T5165" i="53"/>
  <c r="V2081" i="53"/>
  <c r="U2081" i="53"/>
  <c r="T2081" i="53"/>
  <c r="V4155" i="53"/>
  <c r="U4155" i="53"/>
  <c r="T4155" i="53"/>
  <c r="S6175" i="53"/>
  <c r="S5166" i="53"/>
  <c r="S4156" i="53"/>
  <c r="S3146" i="53"/>
  <c r="V61" i="53"/>
  <c r="T61" i="53"/>
  <c r="U61" i="53"/>
  <c r="S62" i="53"/>
  <c r="G62" i="53"/>
  <c r="F62" i="53"/>
  <c r="G2082" i="53"/>
  <c r="F2082" i="53"/>
  <c r="G3145" i="53"/>
  <c r="F3145" i="53"/>
  <c r="G4153" i="53"/>
  <c r="F4153" i="53"/>
  <c r="G6174" i="53"/>
  <c r="F6174" i="53"/>
  <c r="G1072" i="53"/>
  <c r="F1072" i="53"/>
  <c r="G5164" i="53"/>
  <c r="F5164" i="53"/>
  <c r="E6175" i="53"/>
  <c r="E5165" i="53"/>
  <c r="E4154" i="53"/>
  <c r="E3146" i="53"/>
  <c r="E1073" i="53"/>
  <c r="AB64" i="53"/>
  <c r="AB2082" i="53"/>
  <c r="E63" i="53"/>
  <c r="S2082" i="53"/>
  <c r="E2083" i="53"/>
  <c r="AB8221" i="53" l="1"/>
  <c r="AB7212" i="53"/>
  <c r="S8222" i="53"/>
  <c r="S7212" i="53"/>
  <c r="E8221" i="53"/>
  <c r="E7211" i="53"/>
  <c r="AD5165" i="53"/>
  <c r="AE5165" i="53"/>
  <c r="AC5165" i="53"/>
  <c r="AE6176" i="53"/>
  <c r="AD6176" i="53"/>
  <c r="AC6176" i="53"/>
  <c r="AE1072" i="53"/>
  <c r="AC1072" i="53"/>
  <c r="AD1072" i="53"/>
  <c r="AB1073" i="53"/>
  <c r="AD2082" i="53"/>
  <c r="AE2082" i="53"/>
  <c r="AC2082" i="53"/>
  <c r="AC3146" i="53"/>
  <c r="AD3146" i="53"/>
  <c r="AE3146" i="53"/>
  <c r="AC64" i="53"/>
  <c r="AE64" i="53"/>
  <c r="AD64" i="53"/>
  <c r="AE4155" i="53"/>
  <c r="AD4155" i="53"/>
  <c r="AC4155" i="53"/>
  <c r="AB6177" i="53"/>
  <c r="AB5166" i="53"/>
  <c r="AB4156" i="53"/>
  <c r="AB3147" i="53"/>
  <c r="V3146" i="53"/>
  <c r="U3146" i="53"/>
  <c r="T3146" i="53"/>
  <c r="V1072" i="53"/>
  <c r="U1072" i="53"/>
  <c r="T1072" i="53"/>
  <c r="S1073" i="53"/>
  <c r="V4156" i="53"/>
  <c r="U4156" i="53"/>
  <c r="T4156" i="53"/>
  <c r="V6175" i="53"/>
  <c r="U6175" i="53"/>
  <c r="T6175" i="53"/>
  <c r="T2082" i="53"/>
  <c r="V2082" i="53"/>
  <c r="U2082" i="53"/>
  <c r="V5166" i="53"/>
  <c r="U5166" i="53"/>
  <c r="T5166" i="53"/>
  <c r="S6176" i="53"/>
  <c r="S5167" i="53"/>
  <c r="S4157" i="53"/>
  <c r="S3147" i="53"/>
  <c r="V62" i="53"/>
  <c r="U62" i="53"/>
  <c r="T62" i="53"/>
  <c r="S63" i="53"/>
  <c r="G63" i="53"/>
  <c r="F63" i="53"/>
  <c r="G2083" i="53"/>
  <c r="F2083" i="53"/>
  <c r="G6175" i="53"/>
  <c r="F6175" i="53"/>
  <c r="G1073" i="53"/>
  <c r="F1073" i="53"/>
  <c r="G3146" i="53"/>
  <c r="F3146" i="53"/>
  <c r="G4154" i="53"/>
  <c r="F4154" i="53"/>
  <c r="G5165" i="53"/>
  <c r="F5165" i="53"/>
  <c r="E6176" i="53"/>
  <c r="E5166" i="53"/>
  <c r="E4155" i="53"/>
  <c r="E3147" i="53"/>
  <c r="E1074" i="53"/>
  <c r="E2084" i="53"/>
  <c r="S2083" i="53"/>
  <c r="AB2083" i="53"/>
  <c r="E64" i="53"/>
  <c r="AB65" i="53"/>
  <c r="AB8222" i="53" l="1"/>
  <c r="AB7213" i="53"/>
  <c r="S8223" i="53"/>
  <c r="S7213" i="53"/>
  <c r="E8222" i="53"/>
  <c r="E7212" i="53"/>
  <c r="AE6177" i="53"/>
  <c r="AD6177" i="53"/>
  <c r="AC6177" i="53"/>
  <c r="AC65" i="53"/>
  <c r="AE65" i="53"/>
  <c r="AD65" i="53"/>
  <c r="AE3147" i="53"/>
  <c r="AC3147" i="53"/>
  <c r="AD3147" i="53"/>
  <c r="AE1073" i="53"/>
  <c r="AD1073" i="53"/>
  <c r="AC1073" i="53"/>
  <c r="AB1074" i="53"/>
  <c r="AE5166" i="53"/>
  <c r="AD5166" i="53"/>
  <c r="AC5166" i="53"/>
  <c r="AD2083" i="53"/>
  <c r="AE2083" i="53"/>
  <c r="AC2083" i="53"/>
  <c r="AE4156" i="53"/>
  <c r="AC4156" i="53"/>
  <c r="AD4156" i="53"/>
  <c r="AB6178" i="53"/>
  <c r="AB5167" i="53"/>
  <c r="AB4157" i="53"/>
  <c r="AB3148" i="53"/>
  <c r="V3147" i="53"/>
  <c r="U3147" i="53"/>
  <c r="T3147" i="53"/>
  <c r="V1073" i="53"/>
  <c r="U1073" i="53"/>
  <c r="T1073" i="53"/>
  <c r="S1074" i="53"/>
  <c r="V5167" i="53"/>
  <c r="U5167" i="53"/>
  <c r="T5167" i="53"/>
  <c r="V2083" i="53"/>
  <c r="T2083" i="53"/>
  <c r="U2083" i="53"/>
  <c r="V6176" i="53"/>
  <c r="U6176" i="53"/>
  <c r="T6176" i="53"/>
  <c r="V4157" i="53"/>
  <c r="U4157" i="53"/>
  <c r="T4157" i="53"/>
  <c r="S6177" i="53"/>
  <c r="S5168" i="53"/>
  <c r="S4158" i="53"/>
  <c r="S3148" i="53"/>
  <c r="V63" i="53"/>
  <c r="U63" i="53"/>
  <c r="T63" i="53"/>
  <c r="S64" i="53"/>
  <c r="G2084" i="53"/>
  <c r="F2084" i="53"/>
  <c r="G64" i="53"/>
  <c r="F64" i="53"/>
  <c r="G1074" i="53"/>
  <c r="F1074" i="53"/>
  <c r="G3147" i="53"/>
  <c r="F3147" i="53"/>
  <c r="G4155" i="53"/>
  <c r="F4155" i="53"/>
  <c r="G6176" i="53"/>
  <c r="F6176" i="53"/>
  <c r="G5166" i="53"/>
  <c r="F5166" i="53"/>
  <c r="E6177" i="53"/>
  <c r="E5167" i="53"/>
  <c r="E4156" i="53"/>
  <c r="E3148" i="53"/>
  <c r="E1075" i="53"/>
  <c r="AB2084" i="53"/>
  <c r="E2085" i="53"/>
  <c r="AB66" i="53"/>
  <c r="S2084" i="53"/>
  <c r="E65" i="53"/>
  <c r="AB8223" i="53" l="1"/>
  <c r="AB7214" i="53"/>
  <c r="S8224" i="53"/>
  <c r="S7214" i="53"/>
  <c r="E8223" i="53"/>
  <c r="E7213" i="53"/>
  <c r="AE6178" i="53"/>
  <c r="AD6178" i="53"/>
  <c r="AC6178" i="53"/>
  <c r="AE1074" i="53"/>
  <c r="AC1074" i="53"/>
  <c r="AD1074" i="53"/>
  <c r="AB1075" i="53"/>
  <c r="AC66" i="53"/>
  <c r="AE66" i="53"/>
  <c r="AD66" i="53"/>
  <c r="AD5167" i="53"/>
  <c r="AE5167" i="53"/>
  <c r="AC5167" i="53"/>
  <c r="AE3148" i="53"/>
  <c r="AD3148" i="53"/>
  <c r="AC3148" i="53"/>
  <c r="AD2084" i="53"/>
  <c r="AE2084" i="53"/>
  <c r="AC2084" i="53"/>
  <c r="AE4157" i="53"/>
  <c r="AC4157" i="53"/>
  <c r="AD4157" i="53"/>
  <c r="AB6179" i="53"/>
  <c r="AB5168" i="53"/>
  <c r="AB4158" i="53"/>
  <c r="AB3149" i="53"/>
  <c r="V3148" i="53"/>
  <c r="U3148" i="53"/>
  <c r="T3148" i="53"/>
  <c r="U1074" i="53"/>
  <c r="T1074" i="53"/>
  <c r="V1074" i="53"/>
  <c r="S1075" i="53"/>
  <c r="V6177" i="53"/>
  <c r="U6177" i="53"/>
  <c r="T6177" i="53"/>
  <c r="V5168" i="53"/>
  <c r="U5168" i="53"/>
  <c r="T5168" i="53"/>
  <c r="V4158" i="53"/>
  <c r="T4158" i="53"/>
  <c r="U4158" i="53"/>
  <c r="V2084" i="53"/>
  <c r="T2084" i="53"/>
  <c r="U2084" i="53"/>
  <c r="S6178" i="53"/>
  <c r="S5169" i="53"/>
  <c r="S4159" i="53"/>
  <c r="S3149" i="53"/>
  <c r="V64" i="53"/>
  <c r="U64" i="53"/>
  <c r="T64" i="53"/>
  <c r="S65" i="53"/>
  <c r="G2085" i="53"/>
  <c r="F2085" i="53"/>
  <c r="G65" i="53"/>
  <c r="F65" i="53"/>
  <c r="F1075" i="53"/>
  <c r="G1075" i="53"/>
  <c r="G6177" i="53"/>
  <c r="F6177" i="53"/>
  <c r="G3148" i="53"/>
  <c r="F3148" i="53"/>
  <c r="G4156" i="53"/>
  <c r="F4156" i="53"/>
  <c r="G5167" i="53"/>
  <c r="F5167" i="53"/>
  <c r="E6178" i="53"/>
  <c r="E5168" i="53"/>
  <c r="E4157" i="53"/>
  <c r="E3149" i="53"/>
  <c r="E1076" i="53"/>
  <c r="E66" i="53"/>
  <c r="E2086" i="53"/>
  <c r="S2085" i="53"/>
  <c r="AB67" i="53"/>
  <c r="AB2085" i="53"/>
  <c r="AB8224" i="53" l="1"/>
  <c r="AB7215" i="53"/>
  <c r="S8225" i="53"/>
  <c r="S7215" i="53"/>
  <c r="E8224" i="53"/>
  <c r="E7214" i="53"/>
  <c r="AE6179" i="53"/>
  <c r="AD6179" i="53"/>
  <c r="AC6179" i="53"/>
  <c r="AE1075" i="53"/>
  <c r="AD1075" i="53"/>
  <c r="AC1075" i="53"/>
  <c r="AB1076" i="53"/>
  <c r="AD5168" i="53"/>
  <c r="AE5168" i="53"/>
  <c r="AC5168" i="53"/>
  <c r="AD2085" i="53"/>
  <c r="AE2085" i="53"/>
  <c r="AC2085" i="53"/>
  <c r="AE67" i="53"/>
  <c r="AD67" i="53"/>
  <c r="AC67" i="53"/>
  <c r="AE3149" i="53"/>
  <c r="AC3149" i="53"/>
  <c r="AD3149" i="53"/>
  <c r="AE4158" i="53"/>
  <c r="AD4158" i="53"/>
  <c r="AC4158" i="53"/>
  <c r="AB6180" i="53"/>
  <c r="AB5169" i="53"/>
  <c r="AB4159" i="53"/>
  <c r="AB3150" i="53"/>
  <c r="V3149" i="53"/>
  <c r="U3149" i="53"/>
  <c r="T3149" i="53"/>
  <c r="V1075" i="53"/>
  <c r="U1075" i="53"/>
  <c r="T1075" i="53"/>
  <c r="S1076" i="53"/>
  <c r="V6178" i="53"/>
  <c r="U6178" i="53"/>
  <c r="T6178" i="53"/>
  <c r="V2085" i="53"/>
  <c r="T2085" i="53"/>
  <c r="U2085" i="53"/>
  <c r="V5169" i="53"/>
  <c r="U5169" i="53"/>
  <c r="T5169" i="53"/>
  <c r="V4159" i="53"/>
  <c r="U4159" i="53"/>
  <c r="T4159" i="53"/>
  <c r="S6179" i="53"/>
  <c r="S5170" i="53"/>
  <c r="S4160" i="53"/>
  <c r="S3150" i="53"/>
  <c r="V65" i="53"/>
  <c r="U65" i="53"/>
  <c r="T65" i="53"/>
  <c r="S66" i="53"/>
  <c r="G2086" i="53"/>
  <c r="F2086" i="53"/>
  <c r="G66" i="53"/>
  <c r="F66" i="53"/>
  <c r="G1076" i="53"/>
  <c r="F1076" i="53"/>
  <c r="G3149" i="53"/>
  <c r="F3149" i="53"/>
  <c r="G4157" i="53"/>
  <c r="F4157" i="53"/>
  <c r="G5168" i="53"/>
  <c r="F5168" i="53"/>
  <c r="G6178" i="53"/>
  <c r="F6178" i="53"/>
  <c r="E6179" i="53"/>
  <c r="E5169" i="53"/>
  <c r="E4158" i="53"/>
  <c r="E3150" i="53"/>
  <c r="E1077" i="53"/>
  <c r="E67" i="53"/>
  <c r="S2086" i="53"/>
  <c r="E2087" i="53"/>
  <c r="AB68" i="53"/>
  <c r="AB2086" i="53"/>
  <c r="AB8225" i="53" l="1"/>
  <c r="AB7216" i="53"/>
  <c r="S8226" i="53"/>
  <c r="S7216" i="53"/>
  <c r="E8225" i="53"/>
  <c r="E7215" i="53"/>
  <c r="AE6180" i="53"/>
  <c r="AD6180" i="53"/>
  <c r="AC6180" i="53"/>
  <c r="AE1076" i="53"/>
  <c r="AD1076" i="53"/>
  <c r="AC1076" i="53"/>
  <c r="AB1077" i="53"/>
  <c r="AE68" i="53"/>
  <c r="AD68" i="53"/>
  <c r="AC68" i="53"/>
  <c r="AE3150" i="53"/>
  <c r="AD3150" i="53"/>
  <c r="AC3150" i="53"/>
  <c r="AE5169" i="53"/>
  <c r="AC5169" i="53"/>
  <c r="AD5169" i="53"/>
  <c r="AE2086" i="53"/>
  <c r="AD2086" i="53"/>
  <c r="AC2086" i="53"/>
  <c r="AE4159" i="53"/>
  <c r="AD4159" i="53"/>
  <c r="AC4159" i="53"/>
  <c r="AB6181" i="53"/>
  <c r="AB5170" i="53"/>
  <c r="AB4160" i="53"/>
  <c r="AB3151" i="53"/>
  <c r="U3150" i="53"/>
  <c r="V3150" i="53"/>
  <c r="T3150" i="53"/>
  <c r="V1076" i="53"/>
  <c r="U1076" i="53"/>
  <c r="T1076" i="53"/>
  <c r="S1077" i="53"/>
  <c r="V4160" i="53"/>
  <c r="U4160" i="53"/>
  <c r="T4160" i="53"/>
  <c r="V6179" i="53"/>
  <c r="U6179" i="53"/>
  <c r="T6179" i="53"/>
  <c r="V5170" i="53"/>
  <c r="T5170" i="53"/>
  <c r="U5170" i="53"/>
  <c r="V2086" i="53"/>
  <c r="T2086" i="53"/>
  <c r="U2086" i="53"/>
  <c r="S6180" i="53"/>
  <c r="S5171" i="53"/>
  <c r="S4161" i="53"/>
  <c r="S3151" i="53"/>
  <c r="V66" i="53"/>
  <c r="U66" i="53"/>
  <c r="T66" i="53"/>
  <c r="S67" i="53"/>
  <c r="F2087" i="53"/>
  <c r="G2087" i="53"/>
  <c r="G67" i="53"/>
  <c r="F67" i="53"/>
  <c r="G1077" i="53"/>
  <c r="F1077" i="53"/>
  <c r="G3150" i="53"/>
  <c r="F3150" i="53"/>
  <c r="G4158" i="53"/>
  <c r="F4158" i="53"/>
  <c r="G6179" i="53"/>
  <c r="F6179" i="53"/>
  <c r="G5169" i="53"/>
  <c r="F5169" i="53"/>
  <c r="E6180" i="53"/>
  <c r="E5170" i="53"/>
  <c r="E4159" i="53"/>
  <c r="E3151" i="53"/>
  <c r="E1078" i="53"/>
  <c r="AB2087" i="53"/>
  <c r="E68" i="53"/>
  <c r="AB69" i="53"/>
  <c r="E2088" i="53"/>
  <c r="S2087" i="53"/>
  <c r="AB8226" i="53" l="1"/>
  <c r="AB7217" i="53"/>
  <c r="S8227" i="53"/>
  <c r="S7217" i="53"/>
  <c r="E8226" i="53"/>
  <c r="E7216" i="53"/>
  <c r="AE6181" i="53"/>
  <c r="AD6181" i="53"/>
  <c r="AC6181" i="53"/>
  <c r="AE1077" i="53"/>
  <c r="AD1077" i="53"/>
  <c r="AC1077" i="53"/>
  <c r="AB1078" i="53"/>
  <c r="AD5170" i="53"/>
  <c r="AC5170" i="53"/>
  <c r="AE5170" i="53"/>
  <c r="AE69" i="53"/>
  <c r="AD69" i="53"/>
  <c r="AC69" i="53"/>
  <c r="AE3151" i="53"/>
  <c r="AC3151" i="53"/>
  <c r="AD3151" i="53"/>
  <c r="AD2087" i="53"/>
  <c r="AE2087" i="53"/>
  <c r="AC2087" i="53"/>
  <c r="AE4160" i="53"/>
  <c r="AD4160" i="53"/>
  <c r="AC4160" i="53"/>
  <c r="AB6182" i="53"/>
  <c r="AB5171" i="53"/>
  <c r="AB4161" i="53"/>
  <c r="AB3152" i="53"/>
  <c r="V3151" i="53"/>
  <c r="U3151" i="53"/>
  <c r="T3151" i="53"/>
  <c r="V1077" i="53"/>
  <c r="U1077" i="53"/>
  <c r="T1077" i="53"/>
  <c r="S1078" i="53"/>
  <c r="V2087" i="53"/>
  <c r="T2087" i="53"/>
  <c r="U2087" i="53"/>
  <c r="V4161" i="53"/>
  <c r="U4161" i="53"/>
  <c r="T4161" i="53"/>
  <c r="V5171" i="53"/>
  <c r="U5171" i="53"/>
  <c r="T5171" i="53"/>
  <c r="V6180" i="53"/>
  <c r="U6180" i="53"/>
  <c r="T6180" i="53"/>
  <c r="S6181" i="53"/>
  <c r="S5172" i="53"/>
  <c r="S4162" i="53"/>
  <c r="S3152" i="53"/>
  <c r="V67" i="53"/>
  <c r="U67" i="53"/>
  <c r="T67" i="53"/>
  <c r="S68" i="53"/>
  <c r="G68" i="53"/>
  <c r="F68" i="53"/>
  <c r="G2088" i="53"/>
  <c r="F2088" i="53"/>
  <c r="G6180" i="53"/>
  <c r="F6180" i="53"/>
  <c r="G1078" i="53"/>
  <c r="F1078" i="53"/>
  <c r="F3151" i="53"/>
  <c r="G3151" i="53"/>
  <c r="G4159" i="53"/>
  <c r="F4159" i="53"/>
  <c r="G5170" i="53"/>
  <c r="F5170" i="53"/>
  <c r="E6181" i="53"/>
  <c r="E5171" i="53"/>
  <c r="E4160" i="53"/>
  <c r="E3152" i="53"/>
  <c r="E1079" i="53"/>
  <c r="AB70" i="53"/>
  <c r="E69" i="53"/>
  <c r="E2089" i="53"/>
  <c r="S2088" i="53"/>
  <c r="AB2088" i="53"/>
  <c r="AB8227" i="53" l="1"/>
  <c r="AB7218" i="53"/>
  <c r="S8228" i="53"/>
  <c r="S7218" i="53"/>
  <c r="E8227" i="53"/>
  <c r="E7217" i="53"/>
  <c r="AE6182" i="53"/>
  <c r="AD6182" i="53"/>
  <c r="AC6182" i="53"/>
  <c r="AE1078" i="53"/>
  <c r="AD1078" i="53"/>
  <c r="AC1078" i="53"/>
  <c r="AB1079" i="53"/>
  <c r="AE5171" i="53"/>
  <c r="AC5171" i="53"/>
  <c r="AD5171" i="53"/>
  <c r="AE3152" i="53"/>
  <c r="AC3152" i="53"/>
  <c r="AD3152" i="53"/>
  <c r="AE2088" i="53"/>
  <c r="AD2088" i="53"/>
  <c r="AC2088" i="53"/>
  <c r="AC70" i="53"/>
  <c r="AE70" i="53"/>
  <c r="AD70" i="53"/>
  <c r="AE4161" i="53"/>
  <c r="AD4161" i="53"/>
  <c r="AC4161" i="53"/>
  <c r="AB6183" i="53"/>
  <c r="AB5172" i="53"/>
  <c r="AB4162" i="53"/>
  <c r="AB3153" i="53"/>
  <c r="U3152" i="53"/>
  <c r="V3152" i="53"/>
  <c r="T3152" i="53"/>
  <c r="V1078" i="53"/>
  <c r="U1078" i="53"/>
  <c r="T1078" i="53"/>
  <c r="S1079" i="53"/>
  <c r="V5172" i="53"/>
  <c r="U5172" i="53"/>
  <c r="T5172" i="53"/>
  <c r="V6181" i="53"/>
  <c r="U6181" i="53"/>
  <c r="T6181" i="53"/>
  <c r="T2088" i="53"/>
  <c r="V2088" i="53"/>
  <c r="U2088" i="53"/>
  <c r="V4162" i="53"/>
  <c r="U4162" i="53"/>
  <c r="T4162" i="53"/>
  <c r="S6182" i="53"/>
  <c r="S5173" i="53"/>
  <c r="S4163" i="53"/>
  <c r="S3153" i="53"/>
  <c r="U68" i="53"/>
  <c r="V68" i="53"/>
  <c r="T68" i="53"/>
  <c r="S69" i="53"/>
  <c r="G69" i="53"/>
  <c r="F69" i="53"/>
  <c r="G2089" i="53"/>
  <c r="F2089" i="53"/>
  <c r="G6181" i="53"/>
  <c r="F6181" i="53"/>
  <c r="G3152" i="53"/>
  <c r="F3152" i="53"/>
  <c r="G4160" i="53"/>
  <c r="F4160" i="53"/>
  <c r="G5171" i="53"/>
  <c r="F5171" i="53"/>
  <c r="G1079" i="53"/>
  <c r="F1079" i="53"/>
  <c r="E6182" i="53"/>
  <c r="E5172" i="53"/>
  <c r="E4161" i="53"/>
  <c r="E3153" i="53"/>
  <c r="E1080" i="53"/>
  <c r="AB2089" i="53"/>
  <c r="S2089" i="53"/>
  <c r="E2090" i="53"/>
  <c r="AB71" i="53"/>
  <c r="E70" i="53"/>
  <c r="AB8228" i="53" l="1"/>
  <c r="AB7219" i="53"/>
  <c r="S8229" i="53"/>
  <c r="S7219" i="53"/>
  <c r="E8228" i="53"/>
  <c r="E7218" i="53"/>
  <c r="AE6183" i="53"/>
  <c r="AD6183" i="53"/>
  <c r="AC6183" i="53"/>
  <c r="AE1079" i="53"/>
  <c r="AD1079" i="53"/>
  <c r="AC1079" i="53"/>
  <c r="AB1080" i="53"/>
  <c r="AE5172" i="53"/>
  <c r="AC5172" i="53"/>
  <c r="AD5172" i="53"/>
  <c r="AE71" i="53"/>
  <c r="AD71" i="53"/>
  <c r="AC71" i="53"/>
  <c r="AE3153" i="53"/>
  <c r="AC3153" i="53"/>
  <c r="AD3153" i="53"/>
  <c r="AD2089" i="53"/>
  <c r="AE2089" i="53"/>
  <c r="AC2089" i="53"/>
  <c r="AE4162" i="53"/>
  <c r="AC4162" i="53"/>
  <c r="AD4162" i="53"/>
  <c r="AB6184" i="53"/>
  <c r="AB5173" i="53"/>
  <c r="AB4163" i="53"/>
  <c r="AB3154" i="53"/>
  <c r="V3153" i="53"/>
  <c r="U3153" i="53"/>
  <c r="T3153" i="53"/>
  <c r="V1079" i="53"/>
  <c r="U1079" i="53"/>
  <c r="T1079" i="53"/>
  <c r="S1080" i="53"/>
  <c r="V4163" i="53"/>
  <c r="U4163" i="53"/>
  <c r="T4163" i="53"/>
  <c r="V6182" i="53"/>
  <c r="U6182" i="53"/>
  <c r="T6182" i="53"/>
  <c r="V2089" i="53"/>
  <c r="U2089" i="53"/>
  <c r="T2089" i="53"/>
  <c r="U5173" i="53"/>
  <c r="V5173" i="53"/>
  <c r="T5173" i="53"/>
  <c r="S6183" i="53"/>
  <c r="S5174" i="53"/>
  <c r="S4164" i="53"/>
  <c r="S3154" i="53"/>
  <c r="V69" i="53"/>
  <c r="U69" i="53"/>
  <c r="T69" i="53"/>
  <c r="S70" i="53"/>
  <c r="G70" i="53"/>
  <c r="F70" i="53"/>
  <c r="G2090" i="53"/>
  <c r="F2090" i="53"/>
  <c r="G4161" i="53"/>
  <c r="F4161" i="53"/>
  <c r="G6182" i="53"/>
  <c r="F6182" i="53"/>
  <c r="G1080" i="53"/>
  <c r="F1080" i="53"/>
  <c r="G3153" i="53"/>
  <c r="F3153" i="53"/>
  <c r="G5172" i="53"/>
  <c r="F5172" i="53"/>
  <c r="E6183" i="53"/>
  <c r="E5173" i="53"/>
  <c r="E4162" i="53"/>
  <c r="E3154" i="53"/>
  <c r="E1081" i="53"/>
  <c r="E2091" i="53"/>
  <c r="S2090" i="53"/>
  <c r="E71" i="53"/>
  <c r="AB2090" i="53"/>
  <c r="AB72" i="53"/>
  <c r="AB8229" i="53" l="1"/>
  <c r="AB7220" i="53"/>
  <c r="S8230" i="53"/>
  <c r="S7220" i="53"/>
  <c r="E8229" i="53"/>
  <c r="E7219" i="53"/>
  <c r="AD6184" i="53"/>
  <c r="AE6184" i="53"/>
  <c r="AC6184" i="53"/>
  <c r="AE1080" i="53"/>
  <c r="AD1080" i="53"/>
  <c r="AC1080" i="53"/>
  <c r="AB1081" i="53"/>
  <c r="AC72" i="53"/>
  <c r="AE72" i="53"/>
  <c r="AD72" i="53"/>
  <c r="AE5173" i="53"/>
  <c r="AD5173" i="53"/>
  <c r="AC5173" i="53"/>
  <c r="AE3154" i="53"/>
  <c r="AC3154" i="53"/>
  <c r="AD3154" i="53"/>
  <c r="AD2090" i="53"/>
  <c r="AE2090" i="53"/>
  <c r="AC2090" i="53"/>
  <c r="AE4163" i="53"/>
  <c r="AD4163" i="53"/>
  <c r="AC4163" i="53"/>
  <c r="AB6185" i="53"/>
  <c r="AB5174" i="53"/>
  <c r="AB4164" i="53"/>
  <c r="AB3155" i="53"/>
  <c r="V3154" i="53"/>
  <c r="U3154" i="53"/>
  <c r="T3154" i="53"/>
  <c r="V1080" i="53"/>
  <c r="U1080" i="53"/>
  <c r="T1080" i="53"/>
  <c r="S1081" i="53"/>
  <c r="V4164" i="53"/>
  <c r="U4164" i="53"/>
  <c r="T4164" i="53"/>
  <c r="V6183" i="53"/>
  <c r="U6183" i="53"/>
  <c r="T6183" i="53"/>
  <c r="U5174" i="53"/>
  <c r="V5174" i="53"/>
  <c r="T5174" i="53"/>
  <c r="T2090" i="53"/>
  <c r="U2090" i="53"/>
  <c r="V2090" i="53"/>
  <c r="S6184" i="53"/>
  <c r="S5175" i="53"/>
  <c r="S4165" i="53"/>
  <c r="S3155" i="53"/>
  <c r="V70" i="53"/>
  <c r="U70" i="53"/>
  <c r="T70" i="53"/>
  <c r="S71" i="53"/>
  <c r="G71" i="53"/>
  <c r="F71" i="53"/>
  <c r="G2091" i="53"/>
  <c r="F2091" i="53"/>
  <c r="G3154" i="53"/>
  <c r="F3154" i="53"/>
  <c r="G6183" i="53"/>
  <c r="F6183" i="53"/>
  <c r="G4162" i="53"/>
  <c r="F4162" i="53"/>
  <c r="G5173" i="53"/>
  <c r="F5173" i="53"/>
  <c r="G1081" i="53"/>
  <c r="F1081" i="53"/>
  <c r="E6184" i="53"/>
  <c r="E5174" i="53"/>
  <c r="E4163" i="53"/>
  <c r="E3155" i="53"/>
  <c r="E1082" i="53"/>
  <c r="E2092" i="53"/>
  <c r="S2091" i="53"/>
  <c r="AB2091" i="53"/>
  <c r="AB73" i="53"/>
  <c r="E72" i="53"/>
  <c r="AB8230" i="53" l="1"/>
  <c r="AB7221" i="53"/>
  <c r="S8231" i="53"/>
  <c r="S7221" i="53"/>
  <c r="E8230" i="53"/>
  <c r="E7220" i="53"/>
  <c r="AE6185" i="53"/>
  <c r="AD6185" i="53"/>
  <c r="AC6185" i="53"/>
  <c r="AE1081" i="53"/>
  <c r="AD1081" i="53"/>
  <c r="AC1081" i="53"/>
  <c r="AB1082" i="53"/>
  <c r="AE5174" i="53"/>
  <c r="AD5174" i="53"/>
  <c r="AC5174" i="53"/>
  <c r="AD2091" i="53"/>
  <c r="AE2091" i="53"/>
  <c r="AC2091" i="53"/>
  <c r="AE3155" i="53"/>
  <c r="AC3155" i="53"/>
  <c r="AD3155" i="53"/>
  <c r="AE73" i="53"/>
  <c r="AD73" i="53"/>
  <c r="AC73" i="53"/>
  <c r="AD4164" i="53"/>
  <c r="AE4164" i="53"/>
  <c r="AC4164" i="53"/>
  <c r="AB6186" i="53"/>
  <c r="AB5175" i="53"/>
  <c r="AB4165" i="53"/>
  <c r="AB3156" i="53"/>
  <c r="V2091" i="53"/>
  <c r="T2091" i="53"/>
  <c r="U2091" i="53"/>
  <c r="V3155" i="53"/>
  <c r="U3155" i="53"/>
  <c r="T3155" i="53"/>
  <c r="V1081" i="53"/>
  <c r="U1081" i="53"/>
  <c r="T1081" i="53"/>
  <c r="S1082" i="53"/>
  <c r="V6184" i="53"/>
  <c r="U6184" i="53"/>
  <c r="T6184" i="53"/>
  <c r="V4165" i="53"/>
  <c r="U4165" i="53"/>
  <c r="T4165" i="53"/>
  <c r="V5175" i="53"/>
  <c r="U5175" i="53"/>
  <c r="T5175" i="53"/>
  <c r="S6185" i="53"/>
  <c r="S5176" i="53"/>
  <c r="S4166" i="53"/>
  <c r="S3156" i="53"/>
  <c r="V71" i="53"/>
  <c r="U71" i="53"/>
  <c r="T71" i="53"/>
  <c r="S72" i="53"/>
  <c r="G2092" i="53"/>
  <c r="F2092" i="53"/>
  <c r="G72" i="53"/>
  <c r="F72" i="53"/>
  <c r="G4163" i="53"/>
  <c r="F4163" i="53"/>
  <c r="G6184" i="53"/>
  <c r="F6184" i="53"/>
  <c r="G1082" i="53"/>
  <c r="F1082" i="53"/>
  <c r="G3155" i="53"/>
  <c r="F3155" i="53"/>
  <c r="G5174" i="53"/>
  <c r="F5174" i="53"/>
  <c r="E6185" i="53"/>
  <c r="E5175" i="53"/>
  <c r="E4164" i="53"/>
  <c r="E3156" i="53"/>
  <c r="E1083" i="53"/>
  <c r="AB2092" i="53"/>
  <c r="E2093" i="53"/>
  <c r="AB74" i="53"/>
  <c r="E73" i="53"/>
  <c r="S2092" i="53"/>
  <c r="AB8231" i="53" l="1"/>
  <c r="AB7222" i="53"/>
  <c r="S8232" i="53"/>
  <c r="S7222" i="53"/>
  <c r="E8231" i="53"/>
  <c r="E7221" i="53"/>
  <c r="AE6186" i="53"/>
  <c r="AD6186" i="53"/>
  <c r="AC6186" i="53"/>
  <c r="AE1082" i="53"/>
  <c r="AD1082" i="53"/>
  <c r="AC1082" i="53"/>
  <c r="AB1083" i="53"/>
  <c r="AE5175" i="53"/>
  <c r="AD5175" i="53"/>
  <c r="AC5175" i="53"/>
  <c r="AE3156" i="53"/>
  <c r="AD3156" i="53"/>
  <c r="AC3156" i="53"/>
  <c r="AC74" i="53"/>
  <c r="AE74" i="53"/>
  <c r="AD74" i="53"/>
  <c r="AD2092" i="53"/>
  <c r="AE2092" i="53"/>
  <c r="AC2092" i="53"/>
  <c r="AE4165" i="53"/>
  <c r="AD4165" i="53"/>
  <c r="AC4165" i="53"/>
  <c r="AB6187" i="53"/>
  <c r="AB5176" i="53"/>
  <c r="AB4166" i="53"/>
  <c r="AB3157" i="53"/>
  <c r="V3156" i="53"/>
  <c r="U3156" i="53"/>
  <c r="T3156" i="53"/>
  <c r="U5176" i="53"/>
  <c r="V5176" i="53"/>
  <c r="T5176" i="53"/>
  <c r="V6185" i="53"/>
  <c r="U6185" i="53"/>
  <c r="T6185" i="53"/>
  <c r="V2092" i="53"/>
  <c r="T2092" i="53"/>
  <c r="U2092" i="53"/>
  <c r="V4166" i="53"/>
  <c r="U4166" i="53"/>
  <c r="T4166" i="53"/>
  <c r="V1082" i="53"/>
  <c r="T1082" i="53"/>
  <c r="U1082" i="53"/>
  <c r="S1083" i="53"/>
  <c r="S6186" i="53"/>
  <c r="S5177" i="53"/>
  <c r="S4167" i="53"/>
  <c r="S3157" i="53"/>
  <c r="V72" i="53"/>
  <c r="U72" i="53"/>
  <c r="T72" i="53"/>
  <c r="S73" i="53"/>
  <c r="G2093" i="53"/>
  <c r="F2093" i="53"/>
  <c r="G73" i="53"/>
  <c r="F73" i="53"/>
  <c r="G3156" i="53"/>
  <c r="F3156" i="53"/>
  <c r="G4164" i="53"/>
  <c r="F4164" i="53"/>
  <c r="G6185" i="53"/>
  <c r="F6185" i="53"/>
  <c r="G1083" i="53"/>
  <c r="F1083" i="53"/>
  <c r="G5175" i="53"/>
  <c r="F5175" i="53"/>
  <c r="E6186" i="53"/>
  <c r="E5176" i="53"/>
  <c r="E4165" i="53"/>
  <c r="E3157" i="53"/>
  <c r="E1084" i="53"/>
  <c r="AB2093" i="53"/>
  <c r="S2093" i="53"/>
  <c r="E74" i="53"/>
  <c r="AB75" i="53"/>
  <c r="E2094" i="53"/>
  <c r="AB8232" i="53" l="1"/>
  <c r="AB7223" i="53"/>
  <c r="S8233" i="53"/>
  <c r="S7223" i="53"/>
  <c r="E8232" i="53"/>
  <c r="E7222" i="53"/>
  <c r="AE6187" i="53"/>
  <c r="AD6187" i="53"/>
  <c r="AC6187" i="53"/>
  <c r="AE1083" i="53"/>
  <c r="AD1083" i="53"/>
  <c r="AC1083" i="53"/>
  <c r="AB1084" i="53"/>
  <c r="AE75" i="53"/>
  <c r="AD75" i="53"/>
  <c r="AC75" i="53"/>
  <c r="AE3157" i="53"/>
  <c r="AC3157" i="53"/>
  <c r="AD3157" i="53"/>
  <c r="AE5176" i="53"/>
  <c r="AD5176" i="53"/>
  <c r="AC5176" i="53"/>
  <c r="AD2093" i="53"/>
  <c r="AE2093" i="53"/>
  <c r="AC2093" i="53"/>
  <c r="AD4166" i="53"/>
  <c r="AE4166" i="53"/>
  <c r="AC4166" i="53"/>
  <c r="AB6188" i="53"/>
  <c r="AB5177" i="53"/>
  <c r="AB4167" i="53"/>
  <c r="AB3158" i="53"/>
  <c r="V3157" i="53"/>
  <c r="U3157" i="53"/>
  <c r="T3157" i="53"/>
  <c r="V5177" i="53"/>
  <c r="U5177" i="53"/>
  <c r="T5177" i="53"/>
  <c r="V6186" i="53"/>
  <c r="U6186" i="53"/>
  <c r="T6186" i="53"/>
  <c r="V4167" i="53"/>
  <c r="U4167" i="53"/>
  <c r="T4167" i="53"/>
  <c r="V1083" i="53"/>
  <c r="U1083" i="53"/>
  <c r="T1083" i="53"/>
  <c r="S1084" i="53"/>
  <c r="V2093" i="53"/>
  <c r="T2093" i="53"/>
  <c r="U2093" i="53"/>
  <c r="S6187" i="53"/>
  <c r="S5178" i="53"/>
  <c r="S4168" i="53"/>
  <c r="S3158" i="53"/>
  <c r="V73" i="53"/>
  <c r="U73" i="53"/>
  <c r="T73" i="53"/>
  <c r="S74" i="53"/>
  <c r="G2094" i="53"/>
  <c r="F2094" i="53"/>
  <c r="G74" i="53"/>
  <c r="F74" i="53"/>
  <c r="G3157" i="53"/>
  <c r="F3157" i="53"/>
  <c r="G6186" i="53"/>
  <c r="F6186" i="53"/>
  <c r="G4165" i="53"/>
  <c r="F4165" i="53"/>
  <c r="G5176" i="53"/>
  <c r="F5176" i="53"/>
  <c r="G1084" i="53"/>
  <c r="F1084" i="53"/>
  <c r="E6187" i="53"/>
  <c r="E5177" i="53"/>
  <c r="E4166" i="53"/>
  <c r="E3158" i="53"/>
  <c r="E1085" i="53"/>
  <c r="E75" i="53"/>
  <c r="AB76" i="53"/>
  <c r="E2095" i="53"/>
  <c r="AB2094" i="53"/>
  <c r="S2094" i="53"/>
  <c r="AB8233" i="53" l="1"/>
  <c r="AB7224" i="53"/>
  <c r="S8234" i="53"/>
  <c r="S7224" i="53"/>
  <c r="E8233" i="53"/>
  <c r="E7223" i="53"/>
  <c r="AE6188" i="53"/>
  <c r="AD6188" i="53"/>
  <c r="AC6188" i="53"/>
  <c r="AD1084" i="53"/>
  <c r="AE1084" i="53"/>
  <c r="AC1084" i="53"/>
  <c r="AB1085" i="53"/>
  <c r="AE5177" i="53"/>
  <c r="AC5177" i="53"/>
  <c r="AD5177" i="53"/>
  <c r="AE2094" i="53"/>
  <c r="AC2094" i="53"/>
  <c r="AD2094" i="53"/>
  <c r="AE3158" i="53"/>
  <c r="AD3158" i="53"/>
  <c r="AC3158" i="53"/>
  <c r="AE76" i="53"/>
  <c r="AD76" i="53"/>
  <c r="AC76" i="53"/>
  <c r="AE4167" i="53"/>
  <c r="AD4167" i="53"/>
  <c r="AC4167" i="53"/>
  <c r="AB6189" i="53"/>
  <c r="AB5178" i="53"/>
  <c r="AB4168" i="53"/>
  <c r="AB3159" i="53"/>
  <c r="V3158" i="53"/>
  <c r="U3158" i="53"/>
  <c r="T3158" i="53"/>
  <c r="V1084" i="53"/>
  <c r="U1084" i="53"/>
  <c r="T1084" i="53"/>
  <c r="S1085" i="53"/>
  <c r="V5178" i="53"/>
  <c r="T5178" i="53"/>
  <c r="U5178" i="53"/>
  <c r="V6187" i="53"/>
  <c r="U6187" i="53"/>
  <c r="T6187" i="53"/>
  <c r="V2094" i="53"/>
  <c r="T2094" i="53"/>
  <c r="U2094" i="53"/>
  <c r="V4168" i="53"/>
  <c r="U4168" i="53"/>
  <c r="T4168" i="53"/>
  <c r="S6188" i="53"/>
  <c r="S5179" i="53"/>
  <c r="S4169" i="53"/>
  <c r="S3159" i="53"/>
  <c r="V74" i="53"/>
  <c r="U74" i="53"/>
  <c r="T74" i="53"/>
  <c r="S75" i="53"/>
  <c r="G75" i="53"/>
  <c r="F75" i="53"/>
  <c r="G2095" i="53"/>
  <c r="F2095" i="53"/>
  <c r="G4166" i="53"/>
  <c r="F4166" i="53"/>
  <c r="G6187" i="53"/>
  <c r="F6187" i="53"/>
  <c r="G5177" i="53"/>
  <c r="F5177" i="53"/>
  <c r="G1085" i="53"/>
  <c r="F1085" i="53"/>
  <c r="G3158" i="53"/>
  <c r="F3158" i="53"/>
  <c r="E6188" i="53"/>
  <c r="E5178" i="53"/>
  <c r="E4167" i="53"/>
  <c r="E3159" i="53"/>
  <c r="E1086" i="53"/>
  <c r="AB77" i="53"/>
  <c r="E76" i="53"/>
  <c r="AB2095" i="53"/>
  <c r="E2096" i="53"/>
  <c r="S2095" i="53"/>
  <c r="AB8234" i="53" l="1"/>
  <c r="AB7225" i="53"/>
  <c r="S8235" i="53"/>
  <c r="S7225" i="53"/>
  <c r="E8234" i="53"/>
  <c r="E7224" i="53"/>
  <c r="AE6189" i="53"/>
  <c r="AD6189" i="53"/>
  <c r="AC6189" i="53"/>
  <c r="AD1085" i="53"/>
  <c r="AC1085" i="53"/>
  <c r="AE1085" i="53"/>
  <c r="AB1086" i="53"/>
  <c r="AE5178" i="53"/>
  <c r="AD5178" i="53"/>
  <c r="AC5178" i="53"/>
  <c r="AD2095" i="53"/>
  <c r="AE2095" i="53"/>
  <c r="AC2095" i="53"/>
  <c r="AE3159" i="53"/>
  <c r="AC3159" i="53"/>
  <c r="AD3159" i="53"/>
  <c r="AE77" i="53"/>
  <c r="AD77" i="53"/>
  <c r="AC77" i="53"/>
  <c r="AE4168" i="53"/>
  <c r="AD4168" i="53"/>
  <c r="AC4168" i="53"/>
  <c r="AB6190" i="53"/>
  <c r="AB5179" i="53"/>
  <c r="AB4169" i="53"/>
  <c r="AB3160" i="53"/>
  <c r="V3159" i="53"/>
  <c r="U3159" i="53"/>
  <c r="T3159" i="53"/>
  <c r="V1085" i="53"/>
  <c r="U1085" i="53"/>
  <c r="T1085" i="53"/>
  <c r="S1086" i="53"/>
  <c r="V6188" i="53"/>
  <c r="U6188" i="53"/>
  <c r="T6188" i="53"/>
  <c r="V4169" i="53"/>
  <c r="U4169" i="53"/>
  <c r="T4169" i="53"/>
  <c r="V5179" i="53"/>
  <c r="U5179" i="53"/>
  <c r="T5179" i="53"/>
  <c r="V2095" i="53"/>
  <c r="U2095" i="53"/>
  <c r="T2095" i="53"/>
  <c r="S6189" i="53"/>
  <c r="S5180" i="53"/>
  <c r="S4170" i="53"/>
  <c r="S3160" i="53"/>
  <c r="V75" i="53"/>
  <c r="U75" i="53"/>
  <c r="T75" i="53"/>
  <c r="S76" i="53"/>
  <c r="G76" i="53"/>
  <c r="F76" i="53"/>
  <c r="G2096" i="53"/>
  <c r="F2096" i="53"/>
  <c r="G4167" i="53"/>
  <c r="F4167" i="53"/>
  <c r="G6188" i="53"/>
  <c r="F6188" i="53"/>
  <c r="G1086" i="53"/>
  <c r="F1086" i="53"/>
  <c r="F3159" i="53"/>
  <c r="G3159" i="53"/>
  <c r="G5178" i="53"/>
  <c r="F5178" i="53"/>
  <c r="E6189" i="53"/>
  <c r="E5179" i="53"/>
  <c r="E4168" i="53"/>
  <c r="E3160" i="53"/>
  <c r="E1087" i="53"/>
  <c r="S2096" i="53"/>
  <c r="AB2096" i="53"/>
  <c r="E77" i="53"/>
  <c r="AB78" i="53"/>
  <c r="E2097" i="53"/>
  <c r="AB8235" i="53" l="1"/>
  <c r="AB7226" i="53"/>
  <c r="S8236" i="53"/>
  <c r="S7226" i="53"/>
  <c r="E8235" i="53"/>
  <c r="E7225" i="53"/>
  <c r="AE6190" i="53"/>
  <c r="AD6190" i="53"/>
  <c r="AC6190" i="53"/>
  <c r="AE1086" i="53"/>
  <c r="AD1086" i="53"/>
  <c r="AC1086" i="53"/>
  <c r="AB1087" i="53"/>
  <c r="AC78" i="53"/>
  <c r="AE78" i="53"/>
  <c r="AD78" i="53"/>
  <c r="AE5179" i="53"/>
  <c r="AD5179" i="53"/>
  <c r="AC5179" i="53"/>
  <c r="AE2096" i="53"/>
  <c r="AD2096" i="53"/>
  <c r="AC2096" i="53"/>
  <c r="AC3160" i="53"/>
  <c r="AE3160" i="53"/>
  <c r="AD3160" i="53"/>
  <c r="AE4169" i="53"/>
  <c r="AD4169" i="53"/>
  <c r="AC4169" i="53"/>
  <c r="AB6191" i="53"/>
  <c r="AB5180" i="53"/>
  <c r="AB4170" i="53"/>
  <c r="AB3161" i="53"/>
  <c r="T2096" i="53"/>
  <c r="V2096" i="53"/>
  <c r="U2096" i="53"/>
  <c r="V3160" i="53"/>
  <c r="U3160" i="53"/>
  <c r="T3160" i="53"/>
  <c r="V1086" i="53"/>
  <c r="U1086" i="53"/>
  <c r="T1086" i="53"/>
  <c r="S1087" i="53"/>
  <c r="V6189" i="53"/>
  <c r="U6189" i="53"/>
  <c r="T6189" i="53"/>
  <c r="V5180" i="53"/>
  <c r="U5180" i="53"/>
  <c r="T5180" i="53"/>
  <c r="V4170" i="53"/>
  <c r="U4170" i="53"/>
  <c r="T4170" i="53"/>
  <c r="S6190" i="53"/>
  <c r="S5181" i="53"/>
  <c r="S4171" i="53"/>
  <c r="S3161" i="53"/>
  <c r="V76" i="53"/>
  <c r="U76" i="53"/>
  <c r="T76" i="53"/>
  <c r="S77" i="53"/>
  <c r="G77" i="53"/>
  <c r="F77" i="53"/>
  <c r="G2097" i="53"/>
  <c r="F2097" i="53"/>
  <c r="G1087" i="53"/>
  <c r="F1087" i="53"/>
  <c r="G6189" i="53"/>
  <c r="F6189" i="53"/>
  <c r="G3160" i="53"/>
  <c r="F3160" i="53"/>
  <c r="G4168" i="53"/>
  <c r="F4168" i="53"/>
  <c r="G5179" i="53"/>
  <c r="F5179" i="53"/>
  <c r="E6190" i="53"/>
  <c r="E5180" i="53"/>
  <c r="E4169" i="53"/>
  <c r="E3161" i="53"/>
  <c r="E1088" i="53"/>
  <c r="AB79" i="53"/>
  <c r="E2098" i="53"/>
  <c r="AB2097" i="53"/>
  <c r="E78" i="53"/>
  <c r="S2097" i="53"/>
  <c r="AB8236" i="53" l="1"/>
  <c r="AB7227" i="53"/>
  <c r="S8237" i="53"/>
  <c r="S7227" i="53"/>
  <c r="E8236" i="53"/>
  <c r="E7226" i="53"/>
  <c r="AE5180" i="53"/>
  <c r="AD5180" i="53"/>
  <c r="AC5180" i="53"/>
  <c r="AE6191" i="53"/>
  <c r="AD6191" i="53"/>
  <c r="AC6191" i="53"/>
  <c r="AC1087" i="53"/>
  <c r="AD1087" i="53"/>
  <c r="AE1087" i="53"/>
  <c r="AB1088" i="53"/>
  <c r="AD2097" i="53"/>
  <c r="AE2097" i="53"/>
  <c r="AC2097" i="53"/>
  <c r="AE3161" i="53"/>
  <c r="AC3161" i="53"/>
  <c r="AD3161" i="53"/>
  <c r="AE79" i="53"/>
  <c r="AD79" i="53"/>
  <c r="AC79" i="53"/>
  <c r="AE4170" i="53"/>
  <c r="AC4170" i="53"/>
  <c r="AD4170" i="53"/>
  <c r="AB6192" i="53"/>
  <c r="AB5181" i="53"/>
  <c r="AB4171" i="53"/>
  <c r="AB3162" i="53"/>
  <c r="U4171" i="53"/>
  <c r="V4171" i="53"/>
  <c r="T4171" i="53"/>
  <c r="V5181" i="53"/>
  <c r="U5181" i="53"/>
  <c r="T5181" i="53"/>
  <c r="V1087" i="53"/>
  <c r="U1087" i="53"/>
  <c r="T1087" i="53"/>
  <c r="S1088" i="53"/>
  <c r="V3161" i="53"/>
  <c r="U3161" i="53"/>
  <c r="T3161" i="53"/>
  <c r="V2097" i="53"/>
  <c r="T2097" i="53"/>
  <c r="U2097" i="53"/>
  <c r="V6190" i="53"/>
  <c r="U6190" i="53"/>
  <c r="T6190" i="53"/>
  <c r="S6191" i="53"/>
  <c r="S5182" i="53"/>
  <c r="S4172" i="53"/>
  <c r="S3162" i="53"/>
  <c r="V77" i="53"/>
  <c r="U77" i="53"/>
  <c r="T77" i="53"/>
  <c r="S78" i="53"/>
  <c r="G2098" i="53"/>
  <c r="F2098" i="53"/>
  <c r="G78" i="53"/>
  <c r="F78" i="53"/>
  <c r="G1088" i="53"/>
  <c r="F1088" i="53"/>
  <c r="G6190" i="53"/>
  <c r="F6190" i="53"/>
  <c r="G3161" i="53"/>
  <c r="F3161" i="53"/>
  <c r="G4169" i="53"/>
  <c r="F4169" i="53"/>
  <c r="G5180" i="53"/>
  <c r="F5180" i="53"/>
  <c r="E6191" i="53"/>
  <c r="E5181" i="53"/>
  <c r="E4170" i="53"/>
  <c r="E3162" i="53"/>
  <c r="E1089" i="53"/>
  <c r="AB80" i="53"/>
  <c r="AB2098" i="53"/>
  <c r="E79" i="53"/>
  <c r="E2099" i="53"/>
  <c r="S2098" i="53"/>
  <c r="AB8237" i="53" l="1"/>
  <c r="AB7228" i="53"/>
  <c r="S8238" i="53"/>
  <c r="S7228" i="53"/>
  <c r="E8237" i="53"/>
  <c r="E7227" i="53"/>
  <c r="AD6192" i="53"/>
  <c r="AE6192" i="53"/>
  <c r="AC6192" i="53"/>
  <c r="AD5181" i="53"/>
  <c r="AE5181" i="53"/>
  <c r="AC5181" i="53"/>
  <c r="AE3162" i="53"/>
  <c r="AC3162" i="53"/>
  <c r="AD3162" i="53"/>
  <c r="AE1088" i="53"/>
  <c r="AC1088" i="53"/>
  <c r="AD1088" i="53"/>
  <c r="AB1089" i="53"/>
  <c r="AD2098" i="53"/>
  <c r="AE2098" i="53"/>
  <c r="AC2098" i="53"/>
  <c r="AC80" i="53"/>
  <c r="AE80" i="53"/>
  <c r="AD80" i="53"/>
  <c r="AE4171" i="53"/>
  <c r="AD4171" i="53"/>
  <c r="AC4171" i="53"/>
  <c r="AB6193" i="53"/>
  <c r="AB5182" i="53"/>
  <c r="AB4172" i="53"/>
  <c r="AB3163" i="53"/>
  <c r="V3162" i="53"/>
  <c r="U3162" i="53"/>
  <c r="T3162" i="53"/>
  <c r="U4172" i="53"/>
  <c r="V4172" i="53"/>
  <c r="T4172" i="53"/>
  <c r="V5182" i="53"/>
  <c r="U5182" i="53"/>
  <c r="T5182" i="53"/>
  <c r="T2098" i="53"/>
  <c r="U2098" i="53"/>
  <c r="V2098" i="53"/>
  <c r="V1088" i="53"/>
  <c r="U1088" i="53"/>
  <c r="T1088" i="53"/>
  <c r="S1089" i="53"/>
  <c r="V6191" i="53"/>
  <c r="U6191" i="53"/>
  <c r="T6191" i="53"/>
  <c r="S6192" i="53"/>
  <c r="S5183" i="53"/>
  <c r="S4173" i="53"/>
  <c r="S3163" i="53"/>
  <c r="V78" i="53"/>
  <c r="U78" i="53"/>
  <c r="T78" i="53"/>
  <c r="S79" i="53"/>
  <c r="G79" i="53"/>
  <c r="F79" i="53"/>
  <c r="G2099" i="53"/>
  <c r="F2099" i="53"/>
  <c r="G6191" i="53"/>
  <c r="F6191" i="53"/>
  <c r="G3162" i="53"/>
  <c r="F3162" i="53"/>
  <c r="G4170" i="53"/>
  <c r="F4170" i="53"/>
  <c r="G1089" i="53"/>
  <c r="F1089" i="53"/>
  <c r="G5181" i="53"/>
  <c r="F5181" i="53"/>
  <c r="E6192" i="53"/>
  <c r="E5182" i="53"/>
  <c r="E4171" i="53"/>
  <c r="E3163" i="53"/>
  <c r="E1090" i="53"/>
  <c r="AB2099" i="53"/>
  <c r="E80" i="53"/>
  <c r="E2100" i="53"/>
  <c r="S2099" i="53"/>
  <c r="AB81" i="53"/>
  <c r="AB8238" i="53" l="1"/>
  <c r="AB7229" i="53"/>
  <c r="S8239" i="53"/>
  <c r="S7229" i="53"/>
  <c r="E8238" i="53"/>
  <c r="E7228" i="53"/>
  <c r="AE6193" i="53"/>
  <c r="AD6193" i="53"/>
  <c r="AC6193" i="53"/>
  <c r="AE1089" i="53"/>
  <c r="AD1089" i="53"/>
  <c r="AC1089" i="53"/>
  <c r="AB1090" i="53"/>
  <c r="AE81" i="53"/>
  <c r="AC81" i="53"/>
  <c r="AD81" i="53"/>
  <c r="AE3163" i="53"/>
  <c r="AC3163" i="53"/>
  <c r="AD3163" i="53"/>
  <c r="AE5182" i="53"/>
  <c r="AD5182" i="53"/>
  <c r="AC5182" i="53"/>
  <c r="AD2099" i="53"/>
  <c r="AE2099" i="53"/>
  <c r="AC2099" i="53"/>
  <c r="AE4172" i="53"/>
  <c r="AC4172" i="53"/>
  <c r="AD4172" i="53"/>
  <c r="AB6194" i="53"/>
  <c r="AB5183" i="53"/>
  <c r="AB4173" i="53"/>
  <c r="AB3164" i="53"/>
  <c r="V3163" i="53"/>
  <c r="U3163" i="53"/>
  <c r="T3163" i="53"/>
  <c r="V5183" i="53"/>
  <c r="U5183" i="53"/>
  <c r="T5183" i="53"/>
  <c r="V1089" i="53"/>
  <c r="U1089" i="53"/>
  <c r="T1089" i="53"/>
  <c r="S1090" i="53"/>
  <c r="V2099" i="53"/>
  <c r="T2099" i="53"/>
  <c r="U2099" i="53"/>
  <c r="V4173" i="53"/>
  <c r="U4173" i="53"/>
  <c r="T4173" i="53"/>
  <c r="V6192" i="53"/>
  <c r="U6192" i="53"/>
  <c r="T6192" i="53"/>
  <c r="S6193" i="53"/>
  <c r="S5184" i="53"/>
  <c r="S4174" i="53"/>
  <c r="S3164" i="53"/>
  <c r="V79" i="53"/>
  <c r="U79" i="53"/>
  <c r="T79" i="53"/>
  <c r="S80" i="53"/>
  <c r="G80" i="53"/>
  <c r="F80" i="53"/>
  <c r="G2100" i="53"/>
  <c r="F2100" i="53"/>
  <c r="G3163" i="53"/>
  <c r="F3163" i="53"/>
  <c r="G4171" i="53"/>
  <c r="F4171" i="53"/>
  <c r="G6192" i="53"/>
  <c r="F6192" i="53"/>
  <c r="G1090" i="53"/>
  <c r="F1090" i="53"/>
  <c r="G5182" i="53"/>
  <c r="F5182" i="53"/>
  <c r="E6193" i="53"/>
  <c r="E5183" i="53"/>
  <c r="E4172" i="53"/>
  <c r="E3164" i="53"/>
  <c r="E1091" i="53"/>
  <c r="AB2100" i="53"/>
  <c r="E81" i="53"/>
  <c r="AB82" i="53"/>
  <c r="S2100" i="53"/>
  <c r="E2101" i="53"/>
  <c r="AB8239" i="53" l="1"/>
  <c r="AB7230" i="53"/>
  <c r="S8240" i="53"/>
  <c r="S7230" i="53"/>
  <c r="E8239" i="53"/>
  <c r="E7229" i="53"/>
  <c r="AE6194" i="53"/>
  <c r="AD6194" i="53"/>
  <c r="AC6194" i="53"/>
  <c r="AE1090" i="53"/>
  <c r="AC1090" i="53"/>
  <c r="AD1090" i="53"/>
  <c r="AB1091" i="53"/>
  <c r="AE3164" i="53"/>
  <c r="AD3164" i="53"/>
  <c r="AC3164" i="53"/>
  <c r="AD5183" i="53"/>
  <c r="AE5183" i="53"/>
  <c r="AC5183" i="53"/>
  <c r="AC82" i="53"/>
  <c r="AE82" i="53"/>
  <c r="AD82" i="53"/>
  <c r="AD2100" i="53"/>
  <c r="AE2100" i="53"/>
  <c r="AC2100" i="53"/>
  <c r="AE4173" i="53"/>
  <c r="AC4173" i="53"/>
  <c r="AD4173" i="53"/>
  <c r="AB6195" i="53"/>
  <c r="AB5184" i="53"/>
  <c r="AB4174" i="53"/>
  <c r="AB3165" i="53"/>
  <c r="V3164" i="53"/>
  <c r="U3164" i="53"/>
  <c r="T3164" i="53"/>
  <c r="V5184" i="53"/>
  <c r="U5184" i="53"/>
  <c r="T5184" i="53"/>
  <c r="V4174" i="53"/>
  <c r="U4174" i="53"/>
  <c r="T4174" i="53"/>
  <c r="V6193" i="53"/>
  <c r="U6193" i="53"/>
  <c r="T6193" i="53"/>
  <c r="T1090" i="53"/>
  <c r="V1090" i="53"/>
  <c r="U1090" i="53"/>
  <c r="S1091" i="53"/>
  <c r="V2100" i="53"/>
  <c r="T2100" i="53"/>
  <c r="U2100" i="53"/>
  <c r="S6194" i="53"/>
  <c r="S5185" i="53"/>
  <c r="S4175" i="53"/>
  <c r="S3165" i="53"/>
  <c r="V80" i="53"/>
  <c r="U80" i="53"/>
  <c r="T80" i="53"/>
  <c r="S81" i="53"/>
  <c r="G2101" i="53"/>
  <c r="F2101" i="53"/>
  <c r="F81" i="53"/>
  <c r="G81" i="53"/>
  <c r="G3164" i="53"/>
  <c r="F3164" i="53"/>
  <c r="G6193" i="53"/>
  <c r="F6193" i="53"/>
  <c r="G4172" i="53"/>
  <c r="F4172" i="53"/>
  <c r="G5183" i="53"/>
  <c r="F5183" i="53"/>
  <c r="F1091" i="53"/>
  <c r="G1091" i="53"/>
  <c r="E6194" i="53"/>
  <c r="E5184" i="53"/>
  <c r="E4173" i="53"/>
  <c r="E3165" i="53"/>
  <c r="E1092" i="53"/>
  <c r="S2101" i="53"/>
  <c r="AB2101" i="53"/>
  <c r="AB83" i="53"/>
  <c r="E2102" i="53"/>
  <c r="E82" i="53"/>
  <c r="AB8240" i="53" l="1"/>
  <c r="AB7231" i="53"/>
  <c r="S8241" i="53"/>
  <c r="S7231" i="53"/>
  <c r="E8240" i="53"/>
  <c r="E7230" i="53"/>
  <c r="AE6195" i="53"/>
  <c r="AD6195" i="53"/>
  <c r="AC6195" i="53"/>
  <c r="AE1091" i="53"/>
  <c r="AD1091" i="53"/>
  <c r="AC1091" i="53"/>
  <c r="AB1092" i="53"/>
  <c r="AE83" i="53"/>
  <c r="AD83" i="53"/>
  <c r="AC83" i="53"/>
  <c r="AD5184" i="53"/>
  <c r="AE5184" i="53"/>
  <c r="AC5184" i="53"/>
  <c r="AD2101" i="53"/>
  <c r="AC2101" i="53"/>
  <c r="AE2101" i="53"/>
  <c r="AE3165" i="53"/>
  <c r="AC3165" i="53"/>
  <c r="AD3165" i="53"/>
  <c r="AD4174" i="53"/>
  <c r="AE4174" i="53"/>
  <c r="AC4174" i="53"/>
  <c r="AB6196" i="53"/>
  <c r="AB5185" i="53"/>
  <c r="AB4175" i="53"/>
  <c r="AB3166" i="53"/>
  <c r="V3165" i="53"/>
  <c r="U3165" i="53"/>
  <c r="T3165" i="53"/>
  <c r="V5185" i="53"/>
  <c r="U5185" i="53"/>
  <c r="T5185" i="53"/>
  <c r="V1091" i="53"/>
  <c r="U1091" i="53"/>
  <c r="T1091" i="53"/>
  <c r="S1092" i="53"/>
  <c r="V4175" i="53"/>
  <c r="U4175" i="53"/>
  <c r="T4175" i="53"/>
  <c r="V6194" i="53"/>
  <c r="U6194" i="53"/>
  <c r="T6194" i="53"/>
  <c r="V2101" i="53"/>
  <c r="T2101" i="53"/>
  <c r="U2101" i="53"/>
  <c r="S6195" i="53"/>
  <c r="S5186" i="53"/>
  <c r="S4176" i="53"/>
  <c r="S3166" i="53"/>
  <c r="V81" i="53"/>
  <c r="U81" i="53"/>
  <c r="T81" i="53"/>
  <c r="S82" i="53"/>
  <c r="G82" i="53"/>
  <c r="F82" i="53"/>
  <c r="G2102" i="53"/>
  <c r="F2102" i="53"/>
  <c r="G6194" i="53"/>
  <c r="F6194" i="53"/>
  <c r="G4173" i="53"/>
  <c r="F4173" i="53"/>
  <c r="G5184" i="53"/>
  <c r="F5184" i="53"/>
  <c r="G1092" i="53"/>
  <c r="F1092" i="53"/>
  <c r="G3165" i="53"/>
  <c r="F3165" i="53"/>
  <c r="E6195" i="53"/>
  <c r="E5185" i="53"/>
  <c r="E4174" i="53"/>
  <c r="E3166" i="53"/>
  <c r="E1093" i="53"/>
  <c r="AB84" i="53"/>
  <c r="E83" i="53"/>
  <c r="S2102" i="53"/>
  <c r="E2103" i="53"/>
  <c r="AB2102" i="53"/>
  <c r="AB8241" i="53" l="1"/>
  <c r="AB7232" i="53"/>
  <c r="S8242" i="53"/>
  <c r="S7232" i="53"/>
  <c r="E8241" i="53"/>
  <c r="E7231" i="53"/>
  <c r="AE6196" i="53"/>
  <c r="AD6196" i="53"/>
  <c r="AC6196" i="53"/>
  <c r="AD1092" i="53"/>
  <c r="AE1092" i="53"/>
  <c r="AC1092" i="53"/>
  <c r="AB1093" i="53"/>
  <c r="AE3166" i="53"/>
  <c r="AD3166" i="53"/>
  <c r="AC3166" i="53"/>
  <c r="AE5185" i="53"/>
  <c r="AC5185" i="53"/>
  <c r="AD5185" i="53"/>
  <c r="AE2102" i="53"/>
  <c r="AC2102" i="53"/>
  <c r="AD2102" i="53"/>
  <c r="AC84" i="53"/>
  <c r="AE84" i="53"/>
  <c r="AD84" i="53"/>
  <c r="AE4175" i="53"/>
  <c r="AD4175" i="53"/>
  <c r="AC4175" i="53"/>
  <c r="AB6197" i="53"/>
  <c r="AB5186" i="53"/>
  <c r="AB4176" i="53"/>
  <c r="AB3167" i="53"/>
  <c r="V3166" i="53"/>
  <c r="U3166" i="53"/>
  <c r="T3166" i="53"/>
  <c r="V4176" i="53"/>
  <c r="T4176" i="53"/>
  <c r="U4176" i="53"/>
  <c r="V5186" i="53"/>
  <c r="T5186" i="53"/>
  <c r="U5186" i="53"/>
  <c r="T1092" i="53"/>
  <c r="V1092" i="53"/>
  <c r="U1092" i="53"/>
  <c r="S1093" i="53"/>
  <c r="V2102" i="53"/>
  <c r="T2102" i="53"/>
  <c r="U2102" i="53"/>
  <c r="V6195" i="53"/>
  <c r="U6195" i="53"/>
  <c r="T6195" i="53"/>
  <c r="S6196" i="53"/>
  <c r="S5187" i="53"/>
  <c r="S4177" i="53"/>
  <c r="S3167" i="53"/>
  <c r="V82" i="53"/>
  <c r="U82" i="53"/>
  <c r="T82" i="53"/>
  <c r="S83" i="53"/>
  <c r="G83" i="53"/>
  <c r="F83" i="53"/>
  <c r="G2103" i="53"/>
  <c r="F2103" i="53"/>
  <c r="G1093" i="53"/>
  <c r="F1093" i="53"/>
  <c r="G3166" i="53"/>
  <c r="F3166" i="53"/>
  <c r="G6195" i="53"/>
  <c r="F6195" i="53"/>
  <c r="G4174" i="53"/>
  <c r="F4174" i="53"/>
  <c r="G5185" i="53"/>
  <c r="F5185" i="53"/>
  <c r="E6196" i="53"/>
  <c r="E5186" i="53"/>
  <c r="E4175" i="53"/>
  <c r="E3167" i="53"/>
  <c r="E1094" i="53"/>
  <c r="E2104" i="53"/>
  <c r="E84" i="53"/>
  <c r="AB2103" i="53"/>
  <c r="S2103" i="53"/>
  <c r="AB85" i="53"/>
  <c r="AB8242" i="53" l="1"/>
  <c r="AB7233" i="53"/>
  <c r="S8243" i="53"/>
  <c r="S7233" i="53"/>
  <c r="E8242" i="53"/>
  <c r="E7232" i="53"/>
  <c r="AE6197" i="53"/>
  <c r="AD6197" i="53"/>
  <c r="AC6197" i="53"/>
  <c r="AD1093" i="53"/>
  <c r="AC1093" i="53"/>
  <c r="AE1093" i="53"/>
  <c r="AB1094" i="53"/>
  <c r="AD5186" i="53"/>
  <c r="AC5186" i="53"/>
  <c r="AE5186" i="53"/>
  <c r="AE85" i="53"/>
  <c r="AD85" i="53"/>
  <c r="AC85" i="53"/>
  <c r="AD2103" i="53"/>
  <c r="AE2103" i="53"/>
  <c r="AC2103" i="53"/>
  <c r="AE3167" i="53"/>
  <c r="AC3167" i="53"/>
  <c r="AD3167" i="53"/>
  <c r="AD4176" i="53"/>
  <c r="AE4176" i="53"/>
  <c r="AC4176" i="53"/>
  <c r="AB6198" i="53"/>
  <c r="AB5187" i="53"/>
  <c r="AB4177" i="53"/>
  <c r="AB3168" i="53"/>
  <c r="V3167" i="53"/>
  <c r="U3167" i="53"/>
  <c r="T3167" i="53"/>
  <c r="V4177" i="53"/>
  <c r="U4177" i="53"/>
  <c r="T4177" i="53"/>
  <c r="V5187" i="53"/>
  <c r="U5187" i="53"/>
  <c r="T5187" i="53"/>
  <c r="V1093" i="53"/>
  <c r="U1093" i="53"/>
  <c r="T1093" i="53"/>
  <c r="S1094" i="53"/>
  <c r="V6196" i="53"/>
  <c r="U6196" i="53"/>
  <c r="T6196" i="53"/>
  <c r="V2103" i="53"/>
  <c r="T2103" i="53"/>
  <c r="U2103" i="53"/>
  <c r="S6197" i="53"/>
  <c r="S5188" i="53"/>
  <c r="S4178" i="53"/>
  <c r="S3168" i="53"/>
  <c r="V83" i="53"/>
  <c r="U83" i="53"/>
  <c r="T83" i="53"/>
  <c r="S84" i="53"/>
  <c r="G84" i="53"/>
  <c r="F84" i="53"/>
  <c r="G2104" i="53"/>
  <c r="F2104" i="53"/>
  <c r="G6196" i="53"/>
  <c r="F6196" i="53"/>
  <c r="G1094" i="53"/>
  <c r="F1094" i="53"/>
  <c r="F3167" i="53"/>
  <c r="G3167" i="53"/>
  <c r="G4175" i="53"/>
  <c r="F4175" i="53"/>
  <c r="G5186" i="53"/>
  <c r="F5186" i="53"/>
  <c r="E6197" i="53"/>
  <c r="E5187" i="53"/>
  <c r="E4176" i="53"/>
  <c r="E3168" i="53"/>
  <c r="E1095" i="53"/>
  <c r="AB2104" i="53"/>
  <c r="AB86" i="53"/>
  <c r="E85" i="53"/>
  <c r="S2104" i="53"/>
  <c r="E2105" i="53"/>
  <c r="AB8243" i="53" l="1"/>
  <c r="AB7234" i="53"/>
  <c r="S8244" i="53"/>
  <c r="S7234" i="53"/>
  <c r="E8243" i="53"/>
  <c r="E7233" i="53"/>
  <c r="AE6198" i="53"/>
  <c r="AD6198" i="53"/>
  <c r="AC6198" i="53"/>
  <c r="AE1094" i="53"/>
  <c r="AD1094" i="53"/>
  <c r="AC1094" i="53"/>
  <c r="AB1095" i="53"/>
  <c r="AE5187" i="53"/>
  <c r="AC5187" i="53"/>
  <c r="AD5187" i="53"/>
  <c r="AC3168" i="53"/>
  <c r="AD3168" i="53"/>
  <c r="AE3168" i="53"/>
  <c r="AC86" i="53"/>
  <c r="AE86" i="53"/>
  <c r="AD86" i="53"/>
  <c r="AE2104" i="53"/>
  <c r="AC2104" i="53"/>
  <c r="AD2104" i="53"/>
  <c r="AD4177" i="53"/>
  <c r="AC4177" i="53"/>
  <c r="AE4177" i="53"/>
  <c r="AB6199" i="53"/>
  <c r="AB5188" i="53"/>
  <c r="AB4178" i="53"/>
  <c r="AB3169" i="53"/>
  <c r="V3168" i="53"/>
  <c r="U3168" i="53"/>
  <c r="T3168" i="53"/>
  <c r="V5188" i="53"/>
  <c r="T5188" i="53"/>
  <c r="U5188" i="53"/>
  <c r="V1094" i="53"/>
  <c r="U1094" i="53"/>
  <c r="T1094" i="53"/>
  <c r="S1095" i="53"/>
  <c r="V6197" i="53"/>
  <c r="U6197" i="53"/>
  <c r="T6197" i="53"/>
  <c r="V4178" i="53"/>
  <c r="U4178" i="53"/>
  <c r="T4178" i="53"/>
  <c r="T2104" i="53"/>
  <c r="V2104" i="53"/>
  <c r="U2104" i="53"/>
  <c r="S6198" i="53"/>
  <c r="S5189" i="53"/>
  <c r="S4179" i="53"/>
  <c r="S3169" i="53"/>
  <c r="V84" i="53"/>
  <c r="U84" i="53"/>
  <c r="T84" i="53"/>
  <c r="S85" i="53"/>
  <c r="G2105" i="53"/>
  <c r="F2105" i="53"/>
  <c r="G85" i="53"/>
  <c r="F85" i="53"/>
  <c r="G1095" i="53"/>
  <c r="F1095" i="53"/>
  <c r="G3168" i="53"/>
  <c r="F3168" i="53"/>
  <c r="G4176" i="53"/>
  <c r="F4176" i="53"/>
  <c r="G6197" i="53"/>
  <c r="F6197" i="53"/>
  <c r="G5187" i="53"/>
  <c r="F5187" i="53"/>
  <c r="E6198" i="53"/>
  <c r="E5188" i="53"/>
  <c r="E4177" i="53"/>
  <c r="E3169" i="53"/>
  <c r="E1096" i="53"/>
  <c r="AB2105" i="53"/>
  <c r="AB87" i="53"/>
  <c r="E2106" i="53"/>
  <c r="S2105" i="53"/>
  <c r="E86" i="53"/>
  <c r="AB8244" i="53" l="1"/>
  <c r="AB7235" i="53"/>
  <c r="S8245" i="53"/>
  <c r="S7235" i="53"/>
  <c r="E8244" i="53"/>
  <c r="E7234" i="53"/>
  <c r="AE5188" i="53"/>
  <c r="AC5188" i="53"/>
  <c r="AD5188" i="53"/>
  <c r="AE6199" i="53"/>
  <c r="AD6199" i="53"/>
  <c r="AC6199" i="53"/>
  <c r="AE1095" i="53"/>
  <c r="AC1095" i="53"/>
  <c r="AD1095" i="53"/>
  <c r="AB1096" i="53"/>
  <c r="AE3169" i="53"/>
  <c r="AC3169" i="53"/>
  <c r="AD3169" i="53"/>
  <c r="AE87" i="53"/>
  <c r="AD87" i="53"/>
  <c r="AC87" i="53"/>
  <c r="AD2105" i="53"/>
  <c r="AE2105" i="53"/>
  <c r="AC2105" i="53"/>
  <c r="AE4178" i="53"/>
  <c r="AC4178" i="53"/>
  <c r="AD4178" i="53"/>
  <c r="AB6200" i="53"/>
  <c r="AB5189" i="53"/>
  <c r="AB4179" i="53"/>
  <c r="AB3170" i="53"/>
  <c r="V3169" i="53"/>
  <c r="T3169" i="53"/>
  <c r="U3169" i="53"/>
  <c r="U5189" i="53"/>
  <c r="T5189" i="53"/>
  <c r="V5189" i="53"/>
  <c r="V4179" i="53"/>
  <c r="U4179" i="53"/>
  <c r="T4179" i="53"/>
  <c r="V6198" i="53"/>
  <c r="U6198" i="53"/>
  <c r="T6198" i="53"/>
  <c r="V1095" i="53"/>
  <c r="U1095" i="53"/>
  <c r="T1095" i="53"/>
  <c r="S1096" i="53"/>
  <c r="V2105" i="53"/>
  <c r="U2105" i="53"/>
  <c r="T2105" i="53"/>
  <c r="S6199" i="53"/>
  <c r="S5190" i="53"/>
  <c r="S4180" i="53"/>
  <c r="S3170" i="53"/>
  <c r="V85" i="53"/>
  <c r="U85" i="53"/>
  <c r="T85" i="53"/>
  <c r="S86" i="53"/>
  <c r="G86" i="53"/>
  <c r="F86" i="53"/>
  <c r="G2106" i="53"/>
  <c r="F2106" i="53"/>
  <c r="G3169" i="53"/>
  <c r="F3169" i="53"/>
  <c r="G4177" i="53"/>
  <c r="F4177" i="53"/>
  <c r="G6198" i="53"/>
  <c r="F6198" i="53"/>
  <c r="G5188" i="53"/>
  <c r="F5188" i="53"/>
  <c r="G1096" i="53"/>
  <c r="F1096" i="53"/>
  <c r="E6199" i="53"/>
  <c r="E5189" i="53"/>
  <c r="E4178" i="53"/>
  <c r="E3170" i="53"/>
  <c r="E1097" i="53"/>
  <c r="AB2106" i="53"/>
  <c r="AB88" i="53"/>
  <c r="S2106" i="53"/>
  <c r="E87" i="53"/>
  <c r="E2107" i="53"/>
  <c r="AB8245" i="53" l="1"/>
  <c r="AB7236" i="53"/>
  <c r="S8246" i="53"/>
  <c r="S7236" i="53"/>
  <c r="E8245" i="53"/>
  <c r="E7235" i="53"/>
  <c r="AE6200" i="53"/>
  <c r="AD6200" i="53"/>
  <c r="AC6200" i="53"/>
  <c r="AE5189" i="53"/>
  <c r="AD5189" i="53"/>
  <c r="AC5189" i="53"/>
  <c r="AC3170" i="53"/>
  <c r="AD3170" i="53"/>
  <c r="AE3170" i="53"/>
  <c r="AE1096" i="53"/>
  <c r="AD1096" i="53"/>
  <c r="AC1096" i="53"/>
  <c r="AB1097" i="53"/>
  <c r="AC88" i="53"/>
  <c r="AE88" i="53"/>
  <c r="AD88" i="53"/>
  <c r="AD2106" i="53"/>
  <c r="AE2106" i="53"/>
  <c r="AC2106" i="53"/>
  <c r="AE4179" i="53"/>
  <c r="AD4179" i="53"/>
  <c r="AC4179" i="53"/>
  <c r="AB6201" i="53"/>
  <c r="AB5190" i="53"/>
  <c r="AB4180" i="53"/>
  <c r="AB3171" i="53"/>
  <c r="V1096" i="53"/>
  <c r="U1096" i="53"/>
  <c r="T1096" i="53"/>
  <c r="S1097" i="53"/>
  <c r="V3170" i="53"/>
  <c r="U3170" i="53"/>
  <c r="T3170" i="53"/>
  <c r="V5190" i="53"/>
  <c r="U5190" i="53"/>
  <c r="T5190" i="53"/>
  <c r="V6199" i="53"/>
  <c r="U6199" i="53"/>
  <c r="T6199" i="53"/>
  <c r="T2106" i="53"/>
  <c r="U2106" i="53"/>
  <c r="V2106" i="53"/>
  <c r="V4180" i="53"/>
  <c r="U4180" i="53"/>
  <c r="T4180" i="53"/>
  <c r="S6200" i="53"/>
  <c r="S5191" i="53"/>
  <c r="S4181" i="53"/>
  <c r="S3171" i="53"/>
  <c r="V86" i="53"/>
  <c r="U86" i="53"/>
  <c r="T86" i="53"/>
  <c r="S87" i="53"/>
  <c r="G2107" i="53"/>
  <c r="F2107" i="53"/>
  <c r="G87" i="53"/>
  <c r="F87" i="53"/>
  <c r="G6199" i="53"/>
  <c r="F6199" i="53"/>
  <c r="G1097" i="53"/>
  <c r="F1097" i="53"/>
  <c r="G3170" i="53"/>
  <c r="F3170" i="53"/>
  <c r="G5189" i="53"/>
  <c r="F5189" i="53"/>
  <c r="G4178" i="53"/>
  <c r="F4178" i="53"/>
  <c r="E6200" i="53"/>
  <c r="E5190" i="53"/>
  <c r="E4179" i="53"/>
  <c r="E3171" i="53"/>
  <c r="E1098" i="53"/>
  <c r="E88" i="53"/>
  <c r="AB89" i="53"/>
  <c r="E2108" i="53"/>
  <c r="S2107" i="53"/>
  <c r="AB2107" i="53"/>
  <c r="AB8246" i="53" l="1"/>
  <c r="AB7237" i="53"/>
  <c r="S8247" i="53"/>
  <c r="S7237" i="53"/>
  <c r="E8246" i="53"/>
  <c r="E7236" i="53"/>
  <c r="AE6201" i="53"/>
  <c r="AD6201" i="53"/>
  <c r="AC6201" i="53"/>
  <c r="AE1097" i="53"/>
  <c r="AD1097" i="53"/>
  <c r="AC1097" i="53"/>
  <c r="AB1098" i="53"/>
  <c r="AD2107" i="53"/>
  <c r="AE2107" i="53"/>
  <c r="AC2107" i="53"/>
  <c r="AE5190" i="53"/>
  <c r="AD5190" i="53"/>
  <c r="AC5190" i="53"/>
  <c r="AD89" i="53"/>
  <c r="AC89" i="53"/>
  <c r="AE89" i="53"/>
  <c r="AE3171" i="53"/>
  <c r="AC3171" i="53"/>
  <c r="AD3171" i="53"/>
  <c r="AE4180" i="53"/>
  <c r="AD4180" i="53"/>
  <c r="AC4180" i="53"/>
  <c r="AB6202" i="53"/>
  <c r="AB5191" i="53"/>
  <c r="AB4181" i="53"/>
  <c r="AB3172" i="53"/>
  <c r="V3171" i="53"/>
  <c r="U3171" i="53"/>
  <c r="T3171" i="53"/>
  <c r="V5191" i="53"/>
  <c r="U5191" i="53"/>
  <c r="T5191" i="53"/>
  <c r="V6200" i="53"/>
  <c r="U6200" i="53"/>
  <c r="T6200" i="53"/>
  <c r="V1097" i="53"/>
  <c r="U1097" i="53"/>
  <c r="T1097" i="53"/>
  <c r="S1098" i="53"/>
  <c r="V4181" i="53"/>
  <c r="U4181" i="53"/>
  <c r="T4181" i="53"/>
  <c r="V2107" i="53"/>
  <c r="T2107" i="53"/>
  <c r="U2107" i="53"/>
  <c r="S6201" i="53"/>
  <c r="S5192" i="53"/>
  <c r="S4182" i="53"/>
  <c r="S3172" i="53"/>
  <c r="V87" i="53"/>
  <c r="U87" i="53"/>
  <c r="T87" i="53"/>
  <c r="S88" i="53"/>
  <c r="G88" i="53"/>
  <c r="F88" i="53"/>
  <c r="G2108" i="53"/>
  <c r="F2108" i="53"/>
  <c r="G3171" i="53"/>
  <c r="F3171" i="53"/>
  <c r="G5190" i="53"/>
  <c r="F5190" i="53"/>
  <c r="F1098" i="53"/>
  <c r="G1098" i="53"/>
  <c r="F6200" i="53"/>
  <c r="G6200" i="53"/>
  <c r="G4179" i="53"/>
  <c r="F4179" i="53"/>
  <c r="E6201" i="53"/>
  <c r="E5191" i="53"/>
  <c r="E4180" i="53"/>
  <c r="E3172" i="53"/>
  <c r="E1099" i="53"/>
  <c r="E2109" i="53"/>
  <c r="AB2108" i="53"/>
  <c r="S2108" i="53"/>
  <c r="AB90" i="53"/>
  <c r="E89" i="53"/>
  <c r="AB8247" i="53" l="1"/>
  <c r="AB7238" i="53"/>
  <c r="S8248" i="53"/>
  <c r="S7238" i="53"/>
  <c r="E8247" i="53"/>
  <c r="E7237" i="53"/>
  <c r="AE5191" i="53"/>
  <c r="AD5191" i="53"/>
  <c r="AC5191" i="53"/>
  <c r="AE6202" i="53"/>
  <c r="AD6202" i="53"/>
  <c r="AC6202" i="53"/>
  <c r="AE1098" i="53"/>
  <c r="AD1098" i="53"/>
  <c r="AC1098" i="53"/>
  <c r="AB1099" i="53"/>
  <c r="AE3172" i="53"/>
  <c r="AD3172" i="53"/>
  <c r="AC3172" i="53"/>
  <c r="AC90" i="53"/>
  <c r="AE90" i="53"/>
  <c r="AD90" i="53"/>
  <c r="AD2108" i="53"/>
  <c r="AE2108" i="53"/>
  <c r="AC2108" i="53"/>
  <c r="AE4181" i="53"/>
  <c r="AD4181" i="53"/>
  <c r="AC4181" i="53"/>
  <c r="AB6203" i="53"/>
  <c r="AB5192" i="53"/>
  <c r="AB4182" i="53"/>
  <c r="AB3173" i="53"/>
  <c r="V3172" i="53"/>
  <c r="U3172" i="53"/>
  <c r="T3172" i="53"/>
  <c r="V5192" i="53"/>
  <c r="U5192" i="53"/>
  <c r="T5192" i="53"/>
  <c r="T1098" i="53"/>
  <c r="V1098" i="53"/>
  <c r="U1098" i="53"/>
  <c r="S1099" i="53"/>
  <c r="V4182" i="53"/>
  <c r="U4182" i="53"/>
  <c r="T4182" i="53"/>
  <c r="V6201" i="53"/>
  <c r="U6201" i="53"/>
  <c r="T6201" i="53"/>
  <c r="V2108" i="53"/>
  <c r="T2108" i="53"/>
  <c r="U2108" i="53"/>
  <c r="S6202" i="53"/>
  <c r="S5193" i="53"/>
  <c r="S4183" i="53"/>
  <c r="S3173" i="53"/>
  <c r="V88" i="53"/>
  <c r="U88" i="53"/>
  <c r="T88" i="53"/>
  <c r="S89" i="53"/>
  <c r="G89" i="53"/>
  <c r="F89" i="53"/>
  <c r="G2109" i="53"/>
  <c r="F2109" i="53"/>
  <c r="G1099" i="53"/>
  <c r="F1099" i="53"/>
  <c r="G4180" i="53"/>
  <c r="F4180" i="53"/>
  <c r="G6201" i="53"/>
  <c r="F6201" i="53"/>
  <c r="G5191" i="53"/>
  <c r="F5191" i="53"/>
  <c r="G3172" i="53"/>
  <c r="F3172" i="53"/>
  <c r="E6202" i="53"/>
  <c r="E5192" i="53"/>
  <c r="E4181" i="53"/>
  <c r="E3173" i="53"/>
  <c r="E1100" i="53"/>
  <c r="E2110" i="53"/>
  <c r="E90" i="53"/>
  <c r="AB91" i="53"/>
  <c r="AB2109" i="53"/>
  <c r="S2109" i="53"/>
  <c r="AB8248" i="53" l="1"/>
  <c r="AB7239" i="53"/>
  <c r="S8249" i="53"/>
  <c r="S7239" i="53"/>
  <c r="E8248" i="53"/>
  <c r="E7238" i="53"/>
  <c r="AE5192" i="53"/>
  <c r="AD5192" i="53"/>
  <c r="AC5192" i="53"/>
  <c r="AE6203" i="53"/>
  <c r="AD6203" i="53"/>
  <c r="AC6203" i="53"/>
  <c r="AD2109" i="53"/>
  <c r="AC2109" i="53"/>
  <c r="AE2109" i="53"/>
  <c r="AE3173" i="53"/>
  <c r="AC3173" i="53"/>
  <c r="AD3173" i="53"/>
  <c r="AE1099" i="53"/>
  <c r="AD1099" i="53"/>
  <c r="AC1099" i="53"/>
  <c r="AB1100" i="53"/>
  <c r="AE91" i="53"/>
  <c r="AD91" i="53"/>
  <c r="AC91" i="53"/>
  <c r="AD4182" i="53"/>
  <c r="AE4182" i="53"/>
  <c r="AC4182" i="53"/>
  <c r="AB6204" i="53"/>
  <c r="AB5193" i="53"/>
  <c r="AB4183" i="53"/>
  <c r="AB3174" i="53"/>
  <c r="U4183" i="53"/>
  <c r="T4183" i="53"/>
  <c r="V4183" i="53"/>
  <c r="V5193" i="53"/>
  <c r="U5193" i="53"/>
  <c r="T5193" i="53"/>
  <c r="V6202" i="53"/>
  <c r="U6202" i="53"/>
  <c r="T6202" i="53"/>
  <c r="V3173" i="53"/>
  <c r="U3173" i="53"/>
  <c r="T3173" i="53"/>
  <c r="V1099" i="53"/>
  <c r="U1099" i="53"/>
  <c r="T1099" i="53"/>
  <c r="S1100" i="53"/>
  <c r="V2109" i="53"/>
  <c r="T2109" i="53"/>
  <c r="U2109" i="53"/>
  <c r="S6203" i="53"/>
  <c r="S5194" i="53"/>
  <c r="S4184" i="53"/>
  <c r="S3174" i="53"/>
  <c r="V89" i="53"/>
  <c r="U89" i="53"/>
  <c r="T89" i="53"/>
  <c r="S90" i="53"/>
  <c r="G90" i="53"/>
  <c r="F90" i="53"/>
  <c r="G2110" i="53"/>
  <c r="F2110" i="53"/>
  <c r="G1100" i="53"/>
  <c r="F1100" i="53"/>
  <c r="G3173" i="53"/>
  <c r="F3173" i="53"/>
  <c r="G4181" i="53"/>
  <c r="F4181" i="53"/>
  <c r="G5192" i="53"/>
  <c r="F5192" i="53"/>
  <c r="G6202" i="53"/>
  <c r="F6202" i="53"/>
  <c r="E6203" i="53"/>
  <c r="E5193" i="53"/>
  <c r="E4182" i="53"/>
  <c r="E3174" i="53"/>
  <c r="E1101" i="53"/>
  <c r="E2111" i="53"/>
  <c r="S2110" i="53"/>
  <c r="AB92" i="53"/>
  <c r="E91" i="53"/>
  <c r="AB2110" i="53"/>
  <c r="AB8249" i="53" l="1"/>
  <c r="AB7240" i="53"/>
  <c r="S8250" i="53"/>
  <c r="S7240" i="53"/>
  <c r="E8249" i="53"/>
  <c r="E7239" i="53"/>
  <c r="AE5193" i="53"/>
  <c r="AC5193" i="53"/>
  <c r="AD5193" i="53"/>
  <c r="AE6204" i="53"/>
  <c r="AD6204" i="53"/>
  <c r="AC6204" i="53"/>
  <c r="AE1100" i="53"/>
  <c r="AD1100" i="53"/>
  <c r="AC1100" i="53"/>
  <c r="AB1101" i="53"/>
  <c r="AE2110" i="53"/>
  <c r="AD2110" i="53"/>
  <c r="AC2110" i="53"/>
  <c r="AE92" i="53"/>
  <c r="AD92" i="53"/>
  <c r="AC92" i="53"/>
  <c r="AE3174" i="53"/>
  <c r="AD3174" i="53"/>
  <c r="AC3174" i="53"/>
  <c r="AE4183" i="53"/>
  <c r="AD4183" i="53"/>
  <c r="AC4183" i="53"/>
  <c r="AB6205" i="53"/>
  <c r="AB5194" i="53"/>
  <c r="AB4184" i="53"/>
  <c r="AB3175" i="53"/>
  <c r="U1100" i="53"/>
  <c r="T1100" i="53"/>
  <c r="V1100" i="53"/>
  <c r="S1101" i="53"/>
  <c r="U3174" i="53"/>
  <c r="V3174" i="53"/>
  <c r="T3174" i="53"/>
  <c r="V2110" i="53"/>
  <c r="T2110" i="53"/>
  <c r="U2110" i="53"/>
  <c r="V5194" i="53"/>
  <c r="T5194" i="53"/>
  <c r="U5194" i="53"/>
  <c r="V6203" i="53"/>
  <c r="U6203" i="53"/>
  <c r="T6203" i="53"/>
  <c r="V4184" i="53"/>
  <c r="T4184" i="53"/>
  <c r="U4184" i="53"/>
  <c r="S6204" i="53"/>
  <c r="S5195" i="53"/>
  <c r="S4185" i="53"/>
  <c r="S3175" i="53"/>
  <c r="V90" i="53"/>
  <c r="U90" i="53"/>
  <c r="T90" i="53"/>
  <c r="S91" i="53"/>
  <c r="G2111" i="53"/>
  <c r="F2111" i="53"/>
  <c r="G91" i="53"/>
  <c r="F91" i="53"/>
  <c r="G1101" i="53"/>
  <c r="F1101" i="53"/>
  <c r="G6203" i="53"/>
  <c r="F6203" i="53"/>
  <c r="G3174" i="53"/>
  <c r="F3174" i="53"/>
  <c r="G5193" i="53"/>
  <c r="F5193" i="53"/>
  <c r="G4182" i="53"/>
  <c r="F4182" i="53"/>
  <c r="E6204" i="53"/>
  <c r="E5194" i="53"/>
  <c r="E4183" i="53"/>
  <c r="E3175" i="53"/>
  <c r="E1102" i="53"/>
  <c r="AB93" i="53"/>
  <c r="S2111" i="53"/>
  <c r="AB2111" i="53"/>
  <c r="E2112" i="53"/>
  <c r="E92" i="53"/>
  <c r="AB8250" i="53" l="1"/>
  <c r="AB7241" i="53"/>
  <c r="S8251" i="53"/>
  <c r="S7241" i="53"/>
  <c r="E8250" i="53"/>
  <c r="E7240" i="53"/>
  <c r="AE6205" i="53"/>
  <c r="AD6205" i="53"/>
  <c r="AC6205" i="53"/>
  <c r="AD2111" i="53"/>
  <c r="AE2111" i="53"/>
  <c r="AC2111" i="53"/>
  <c r="AE3175" i="53"/>
  <c r="AC3175" i="53"/>
  <c r="AD3175" i="53"/>
  <c r="AE1101" i="53"/>
  <c r="AD1101" i="53"/>
  <c r="AC1101" i="53"/>
  <c r="AB1102" i="53"/>
  <c r="AE5194" i="53"/>
  <c r="AD5194" i="53"/>
  <c r="AC5194" i="53"/>
  <c r="AE93" i="53"/>
  <c r="AD93" i="53"/>
  <c r="AC93" i="53"/>
  <c r="AD4184" i="53"/>
  <c r="AE4184" i="53"/>
  <c r="AC4184" i="53"/>
  <c r="AB6206" i="53"/>
  <c r="AB5195" i="53"/>
  <c r="AB4185" i="53"/>
  <c r="AB3176" i="53"/>
  <c r="V3175" i="53"/>
  <c r="U3175" i="53"/>
  <c r="T3175" i="53"/>
  <c r="V4185" i="53"/>
  <c r="U4185" i="53"/>
  <c r="T4185" i="53"/>
  <c r="V5195" i="53"/>
  <c r="U5195" i="53"/>
  <c r="T5195" i="53"/>
  <c r="V6204" i="53"/>
  <c r="U6204" i="53"/>
  <c r="T6204" i="53"/>
  <c r="V1101" i="53"/>
  <c r="U1101" i="53"/>
  <c r="T1101" i="53"/>
  <c r="S1102" i="53"/>
  <c r="V2111" i="53"/>
  <c r="T2111" i="53"/>
  <c r="U2111" i="53"/>
  <c r="S6205" i="53"/>
  <c r="S5196" i="53"/>
  <c r="S4186" i="53"/>
  <c r="S3176" i="53"/>
  <c r="V91" i="53"/>
  <c r="U91" i="53"/>
  <c r="T91" i="53"/>
  <c r="S92" i="53"/>
  <c r="G92" i="53"/>
  <c r="F92" i="53"/>
  <c r="G2112" i="53"/>
  <c r="F2112" i="53"/>
  <c r="G1102" i="53"/>
  <c r="F1102" i="53"/>
  <c r="F3175" i="53"/>
  <c r="G3175" i="53"/>
  <c r="G4183" i="53"/>
  <c r="F4183" i="53"/>
  <c r="G5194" i="53"/>
  <c r="F5194" i="53"/>
  <c r="G6204" i="53"/>
  <c r="F6204" i="53"/>
  <c r="E6205" i="53"/>
  <c r="E5195" i="53"/>
  <c r="E4184" i="53"/>
  <c r="E3176" i="53"/>
  <c r="E1103" i="53"/>
  <c r="AB2112" i="53"/>
  <c r="E93" i="53"/>
  <c r="S2112" i="53"/>
  <c r="E2113" i="53"/>
  <c r="AB94" i="53"/>
  <c r="AB8251" i="53" l="1"/>
  <c r="AB7242" i="53"/>
  <c r="S8252" i="53"/>
  <c r="S7242" i="53"/>
  <c r="E8251" i="53"/>
  <c r="E7241" i="53"/>
  <c r="AE6206" i="53"/>
  <c r="AD6206" i="53"/>
  <c r="AC6206" i="53"/>
  <c r="AC94" i="53"/>
  <c r="AE94" i="53"/>
  <c r="AD94" i="53"/>
  <c r="AE1102" i="53"/>
  <c r="AD1102" i="53"/>
  <c r="AC1102" i="53"/>
  <c r="AB1103" i="53"/>
  <c r="AC3176" i="53"/>
  <c r="AD3176" i="53"/>
  <c r="AE3176" i="53"/>
  <c r="AE5195" i="53"/>
  <c r="AD5195" i="53"/>
  <c r="AC5195" i="53"/>
  <c r="AE2112" i="53"/>
  <c r="AD2112" i="53"/>
  <c r="AC2112" i="53"/>
  <c r="AD4185" i="53"/>
  <c r="AE4185" i="53"/>
  <c r="AC4185" i="53"/>
  <c r="AB6207" i="53"/>
  <c r="AB5196" i="53"/>
  <c r="AB4186" i="53"/>
  <c r="AB3177" i="53"/>
  <c r="V1102" i="53"/>
  <c r="U1102" i="53"/>
  <c r="T1102" i="53"/>
  <c r="S1103" i="53"/>
  <c r="U3176" i="53"/>
  <c r="V3176" i="53"/>
  <c r="T3176" i="53"/>
  <c r="V4186" i="53"/>
  <c r="U4186" i="53"/>
  <c r="T4186" i="53"/>
  <c r="V5196" i="53"/>
  <c r="U5196" i="53"/>
  <c r="T5196" i="53"/>
  <c r="V2112" i="53"/>
  <c r="T2112" i="53"/>
  <c r="U2112" i="53"/>
  <c r="V6205" i="53"/>
  <c r="U6205" i="53"/>
  <c r="T6205" i="53"/>
  <c r="S6206" i="53"/>
  <c r="S5197" i="53"/>
  <c r="S4187" i="53"/>
  <c r="S3177" i="53"/>
  <c r="V92" i="53"/>
  <c r="U92" i="53"/>
  <c r="T92" i="53"/>
  <c r="S93" i="53"/>
  <c r="G93" i="53"/>
  <c r="F93" i="53"/>
  <c r="G2113" i="53"/>
  <c r="F2113" i="53"/>
  <c r="G1103" i="53"/>
  <c r="F1103" i="53"/>
  <c r="G4184" i="53"/>
  <c r="F4184" i="53"/>
  <c r="G3176" i="53"/>
  <c r="F3176" i="53"/>
  <c r="G6205" i="53"/>
  <c r="F6205" i="53"/>
  <c r="G5195" i="53"/>
  <c r="F5195" i="53"/>
  <c r="E6206" i="53"/>
  <c r="E5196" i="53"/>
  <c r="E4185" i="53"/>
  <c r="E3177" i="53"/>
  <c r="E1104" i="53"/>
  <c r="AB95" i="53"/>
  <c r="E2114" i="53"/>
  <c r="S2113" i="53"/>
  <c r="E94" i="53"/>
  <c r="AB2113" i="53"/>
  <c r="AB8252" i="53" l="1"/>
  <c r="AB7243" i="53"/>
  <c r="S8253" i="53"/>
  <c r="S7243" i="53"/>
  <c r="E8252" i="53"/>
  <c r="E7242" i="53"/>
  <c r="AE6207" i="53"/>
  <c r="AD6207" i="53"/>
  <c r="AC6207" i="53"/>
  <c r="AD2113" i="53"/>
  <c r="AE2113" i="53"/>
  <c r="AC2113" i="53"/>
  <c r="AE5196" i="53"/>
  <c r="AD5196" i="53"/>
  <c r="AC5196" i="53"/>
  <c r="AE3177" i="53"/>
  <c r="AC3177" i="53"/>
  <c r="AD3177" i="53"/>
  <c r="AE1103" i="53"/>
  <c r="AD1103" i="53"/>
  <c r="AC1103" i="53"/>
  <c r="AB1104" i="53"/>
  <c r="AE95" i="53"/>
  <c r="AD95" i="53"/>
  <c r="AC95" i="53"/>
  <c r="AE4186" i="53"/>
  <c r="AC4186" i="53"/>
  <c r="AD4186" i="53"/>
  <c r="AB6208" i="53"/>
  <c r="AB5197" i="53"/>
  <c r="AB4187" i="53"/>
  <c r="AB3178" i="53"/>
  <c r="V4187" i="53"/>
  <c r="U4187" i="53"/>
  <c r="T4187" i="53"/>
  <c r="V5197" i="53"/>
  <c r="U5197" i="53"/>
  <c r="T5197" i="53"/>
  <c r="V3177" i="53"/>
  <c r="T3177" i="53"/>
  <c r="U3177" i="53"/>
  <c r="V6206" i="53"/>
  <c r="U6206" i="53"/>
  <c r="T6206" i="53"/>
  <c r="V1103" i="53"/>
  <c r="U1103" i="53"/>
  <c r="T1103" i="53"/>
  <c r="S1104" i="53"/>
  <c r="V2113" i="53"/>
  <c r="U2113" i="53"/>
  <c r="T2113" i="53"/>
  <c r="S6207" i="53"/>
  <c r="S5198" i="53"/>
  <c r="S4188" i="53"/>
  <c r="S3178" i="53"/>
  <c r="V93" i="53"/>
  <c r="U93" i="53"/>
  <c r="T93" i="53"/>
  <c r="S94" i="53"/>
  <c r="G2114" i="53"/>
  <c r="F2114" i="53"/>
  <c r="G94" i="53"/>
  <c r="F94" i="53"/>
  <c r="G6206" i="53"/>
  <c r="F6206" i="53"/>
  <c r="G1104" i="53"/>
  <c r="F1104" i="53"/>
  <c r="G3177" i="53"/>
  <c r="F3177" i="53"/>
  <c r="G4185" i="53"/>
  <c r="F4185" i="53"/>
  <c r="G5196" i="53"/>
  <c r="F5196" i="53"/>
  <c r="E6207" i="53"/>
  <c r="E5197" i="53"/>
  <c r="E4186" i="53"/>
  <c r="E3178" i="53"/>
  <c r="E1105" i="53"/>
  <c r="AB2114" i="53"/>
  <c r="S2114" i="53"/>
  <c r="E95" i="53"/>
  <c r="E2115" i="53"/>
  <c r="AB96" i="53"/>
  <c r="AB8253" i="53" l="1"/>
  <c r="AB7244" i="53"/>
  <c r="S8254" i="53"/>
  <c r="S7244" i="53"/>
  <c r="E8253" i="53"/>
  <c r="E7243" i="53"/>
  <c r="AE6208" i="53"/>
  <c r="AD6208" i="53"/>
  <c r="AC6208" i="53"/>
  <c r="AE1104" i="53"/>
  <c r="AD1104" i="53"/>
  <c r="AC1104" i="53"/>
  <c r="AB1105" i="53"/>
  <c r="AD5197" i="53"/>
  <c r="AE5197" i="53"/>
  <c r="AC5197" i="53"/>
  <c r="AC3178" i="53"/>
  <c r="AD3178" i="53"/>
  <c r="AE3178" i="53"/>
  <c r="AC96" i="53"/>
  <c r="AE96" i="53"/>
  <c r="AD96" i="53"/>
  <c r="AD2114" i="53"/>
  <c r="AE2114" i="53"/>
  <c r="AC2114" i="53"/>
  <c r="AD4187" i="53"/>
  <c r="AC4187" i="53"/>
  <c r="AE4187" i="53"/>
  <c r="AB6209" i="53"/>
  <c r="AB5198" i="53"/>
  <c r="AB4188" i="53"/>
  <c r="AB3179" i="53"/>
  <c r="V1104" i="53"/>
  <c r="U1104" i="53"/>
  <c r="T1104" i="53"/>
  <c r="S1105" i="53"/>
  <c r="V3178" i="53"/>
  <c r="U3178" i="53"/>
  <c r="T3178" i="53"/>
  <c r="V5198" i="53"/>
  <c r="U5198" i="53"/>
  <c r="T5198" i="53"/>
  <c r="V6207" i="53"/>
  <c r="U6207" i="53"/>
  <c r="T6207" i="53"/>
  <c r="V4188" i="53"/>
  <c r="U4188" i="53"/>
  <c r="T4188" i="53"/>
  <c r="T2114" i="53"/>
  <c r="V2114" i="53"/>
  <c r="U2114" i="53"/>
  <c r="S6208" i="53"/>
  <c r="S5199" i="53"/>
  <c r="S4189" i="53"/>
  <c r="S3179" i="53"/>
  <c r="V94" i="53"/>
  <c r="U94" i="53"/>
  <c r="T94" i="53"/>
  <c r="S95" i="53"/>
  <c r="G95" i="53"/>
  <c r="F95" i="53"/>
  <c r="G2115" i="53"/>
  <c r="F2115" i="53"/>
  <c r="G1105" i="53"/>
  <c r="F1105" i="53"/>
  <c r="G3178" i="53"/>
  <c r="F3178" i="53"/>
  <c r="G4186" i="53"/>
  <c r="F4186" i="53"/>
  <c r="G5197" i="53"/>
  <c r="F5197" i="53"/>
  <c r="G6207" i="53"/>
  <c r="F6207" i="53"/>
  <c r="E6208" i="53"/>
  <c r="E5198" i="53"/>
  <c r="E4187" i="53"/>
  <c r="E3179" i="53"/>
  <c r="E1106" i="53"/>
  <c r="E96" i="53"/>
  <c r="E2116" i="53"/>
  <c r="S2115" i="53"/>
  <c r="AB2115" i="53"/>
  <c r="AB97" i="53"/>
  <c r="AB8254" i="53" l="1"/>
  <c r="AB7245" i="53"/>
  <c r="S8255" i="53"/>
  <c r="S7245" i="53"/>
  <c r="E8254" i="53"/>
  <c r="E7244" i="53"/>
  <c r="AE6209" i="53"/>
  <c r="AD6209" i="53"/>
  <c r="AC6209" i="53"/>
  <c r="AE1105" i="53"/>
  <c r="AD1105" i="53"/>
  <c r="AC1105" i="53"/>
  <c r="AB1106" i="53"/>
  <c r="AE5198" i="53"/>
  <c r="AD5198" i="53"/>
  <c r="AC5198" i="53"/>
  <c r="AD2115" i="53"/>
  <c r="AE2115" i="53"/>
  <c r="AC2115" i="53"/>
  <c r="AE3179" i="53"/>
  <c r="AC3179" i="53"/>
  <c r="AD3179" i="53"/>
  <c r="AE97" i="53"/>
  <c r="AC97" i="53"/>
  <c r="AD97" i="53"/>
  <c r="AE4188" i="53"/>
  <c r="AC4188" i="53"/>
  <c r="AD4188" i="53"/>
  <c r="AB6210" i="53"/>
  <c r="AB5199" i="53"/>
  <c r="AB4189" i="53"/>
  <c r="AB3180" i="53"/>
  <c r="V3179" i="53"/>
  <c r="U3179" i="53"/>
  <c r="T3179" i="53"/>
  <c r="V5199" i="53"/>
  <c r="U5199" i="53"/>
  <c r="T5199" i="53"/>
  <c r="V6208" i="53"/>
  <c r="U6208" i="53"/>
  <c r="T6208" i="53"/>
  <c r="V1105" i="53"/>
  <c r="U1105" i="53"/>
  <c r="T1105" i="53"/>
  <c r="S1106" i="53"/>
  <c r="V4189" i="53"/>
  <c r="U4189" i="53"/>
  <c r="T4189" i="53"/>
  <c r="V2115" i="53"/>
  <c r="T2115" i="53"/>
  <c r="U2115" i="53"/>
  <c r="S6209" i="53"/>
  <c r="S5200" i="53"/>
  <c r="S4190" i="53"/>
  <c r="S3180" i="53"/>
  <c r="V95" i="53"/>
  <c r="U95" i="53"/>
  <c r="T95" i="53"/>
  <c r="S96" i="53"/>
  <c r="G2116" i="53"/>
  <c r="F2116" i="53"/>
  <c r="G96" i="53"/>
  <c r="F96" i="53"/>
  <c r="F1106" i="53"/>
  <c r="G1106" i="53"/>
  <c r="G3179" i="53"/>
  <c r="F3179" i="53"/>
  <c r="G4187" i="53"/>
  <c r="F4187" i="53"/>
  <c r="G5198" i="53"/>
  <c r="F5198" i="53"/>
  <c r="G6208" i="53"/>
  <c r="F6208" i="53"/>
  <c r="E6209" i="53"/>
  <c r="E5199" i="53"/>
  <c r="E4188" i="53"/>
  <c r="E3180" i="53"/>
  <c r="E1107" i="53"/>
  <c r="AB98" i="53"/>
  <c r="S2116" i="53"/>
  <c r="E2117" i="53"/>
  <c r="AB2116" i="53"/>
  <c r="E97" i="53"/>
  <c r="AB8255" i="53" l="1"/>
  <c r="AB7246" i="53"/>
  <c r="S8256" i="53"/>
  <c r="S7246" i="53"/>
  <c r="E8255" i="53"/>
  <c r="E7245" i="53"/>
  <c r="AE6210" i="53"/>
  <c r="AD6210" i="53"/>
  <c r="AC6210" i="53"/>
  <c r="AE1106" i="53"/>
  <c r="AD1106" i="53"/>
  <c r="AC1106" i="53"/>
  <c r="AB1107" i="53"/>
  <c r="AD5199" i="53"/>
  <c r="AE5199" i="53"/>
  <c r="AC5199" i="53"/>
  <c r="AD2116" i="53"/>
  <c r="AE2116" i="53"/>
  <c r="AC2116" i="53"/>
  <c r="AE3180" i="53"/>
  <c r="AD3180" i="53"/>
  <c r="AC3180" i="53"/>
  <c r="AC98" i="53"/>
  <c r="AE98" i="53"/>
  <c r="AD98" i="53"/>
  <c r="AE4189" i="53"/>
  <c r="AC4189" i="53"/>
  <c r="AD4189" i="53"/>
  <c r="AB6211" i="53"/>
  <c r="AB5200" i="53"/>
  <c r="AB4190" i="53"/>
  <c r="AB3181" i="53"/>
  <c r="V3180" i="53"/>
  <c r="U3180" i="53"/>
  <c r="T3180" i="53"/>
  <c r="V5200" i="53"/>
  <c r="U5200" i="53"/>
  <c r="T5200" i="53"/>
  <c r="U1106" i="53"/>
  <c r="T1106" i="53"/>
  <c r="V1106" i="53"/>
  <c r="S1107" i="53"/>
  <c r="V6209" i="53"/>
  <c r="U6209" i="53"/>
  <c r="T6209" i="53"/>
  <c r="V2116" i="53"/>
  <c r="T2116" i="53"/>
  <c r="U2116" i="53"/>
  <c r="V4190" i="53"/>
  <c r="U4190" i="53"/>
  <c r="T4190" i="53"/>
  <c r="S6210" i="53"/>
  <c r="S5201" i="53"/>
  <c r="S4191" i="53"/>
  <c r="S3181" i="53"/>
  <c r="V96" i="53"/>
  <c r="T96" i="53"/>
  <c r="U96" i="53"/>
  <c r="S97" i="53"/>
  <c r="G97" i="53"/>
  <c r="F97" i="53"/>
  <c r="G2117" i="53"/>
  <c r="F2117" i="53"/>
  <c r="F1107" i="53"/>
  <c r="G1107" i="53"/>
  <c r="G4188" i="53"/>
  <c r="F4188" i="53"/>
  <c r="G5199" i="53"/>
  <c r="F5199" i="53"/>
  <c r="G3180" i="53"/>
  <c r="F3180" i="53"/>
  <c r="G6209" i="53"/>
  <c r="F6209" i="53"/>
  <c r="E6210" i="53"/>
  <c r="E5200" i="53"/>
  <c r="E4189" i="53"/>
  <c r="E3181" i="53"/>
  <c r="E1108" i="53"/>
  <c r="E98" i="53"/>
  <c r="AB2117" i="53"/>
  <c r="E2118" i="53"/>
  <c r="S2117" i="53"/>
  <c r="AB99" i="53"/>
  <c r="AB8256" i="53" l="1"/>
  <c r="AB7247" i="53"/>
  <c r="S8257" i="53"/>
  <c r="S7247" i="53"/>
  <c r="E8256" i="53"/>
  <c r="E7246" i="53"/>
  <c r="AE6211" i="53"/>
  <c r="AD6211" i="53"/>
  <c r="AC6211" i="53"/>
  <c r="AE1107" i="53"/>
  <c r="AD1107" i="53"/>
  <c r="AC1107" i="53"/>
  <c r="AB1108" i="53"/>
  <c r="AD5200" i="53"/>
  <c r="AE5200" i="53"/>
  <c r="AC5200" i="53"/>
  <c r="AE99" i="53"/>
  <c r="AD99" i="53"/>
  <c r="AC99" i="53"/>
  <c r="AE3181" i="53"/>
  <c r="AC3181" i="53"/>
  <c r="AD3181" i="53"/>
  <c r="AD2117" i="53"/>
  <c r="AE2117" i="53"/>
  <c r="AC2117" i="53"/>
  <c r="AD4190" i="53"/>
  <c r="AE4190" i="53"/>
  <c r="AC4190" i="53"/>
  <c r="AB6212" i="53"/>
  <c r="AB5201" i="53"/>
  <c r="AB4191" i="53"/>
  <c r="AB3182" i="53"/>
  <c r="V3181" i="53"/>
  <c r="U3181" i="53"/>
  <c r="T3181" i="53"/>
  <c r="V2117" i="53"/>
  <c r="T2117" i="53"/>
  <c r="U2117" i="53"/>
  <c r="V5201" i="53"/>
  <c r="U5201" i="53"/>
  <c r="T5201" i="53"/>
  <c r="V6210" i="53"/>
  <c r="U6210" i="53"/>
  <c r="T6210" i="53"/>
  <c r="V1107" i="53"/>
  <c r="U1107" i="53"/>
  <c r="T1107" i="53"/>
  <c r="S1108" i="53"/>
  <c r="V4191" i="53"/>
  <c r="U4191" i="53"/>
  <c r="T4191" i="53"/>
  <c r="S6211" i="53"/>
  <c r="S5202" i="53"/>
  <c r="S4192" i="53"/>
  <c r="S3182" i="53"/>
  <c r="V97" i="53"/>
  <c r="U97" i="53"/>
  <c r="T97" i="53"/>
  <c r="S98" i="53"/>
  <c r="G2118" i="53"/>
  <c r="F2118" i="53"/>
  <c r="G98" i="53"/>
  <c r="F98" i="53"/>
  <c r="G3181" i="53"/>
  <c r="F3181" i="53"/>
  <c r="G4189" i="53"/>
  <c r="F4189" i="53"/>
  <c r="G1108" i="53"/>
  <c r="F1108" i="53"/>
  <c r="G5200" i="53"/>
  <c r="F5200" i="53"/>
  <c r="G6210" i="53"/>
  <c r="F6210" i="53"/>
  <c r="E6211" i="53"/>
  <c r="E5201" i="53"/>
  <c r="E4190" i="53"/>
  <c r="E3182" i="53"/>
  <c r="E1109" i="53"/>
  <c r="AB2118" i="53"/>
  <c r="AB100" i="53"/>
  <c r="S2118" i="53"/>
  <c r="E2119" i="53"/>
  <c r="E99" i="53"/>
  <c r="AB8257" i="53" l="1"/>
  <c r="AB7248" i="53"/>
  <c r="S8258" i="53"/>
  <c r="S7248" i="53"/>
  <c r="E8257" i="53"/>
  <c r="E7247" i="53"/>
  <c r="AE5201" i="53"/>
  <c r="AC5201" i="53"/>
  <c r="AD5201" i="53"/>
  <c r="AE6212" i="53"/>
  <c r="AD6212" i="53"/>
  <c r="AC6212" i="53"/>
  <c r="AD1108" i="53"/>
  <c r="AE1108" i="53"/>
  <c r="AC1108" i="53"/>
  <c r="AB1109" i="53"/>
  <c r="AE100" i="53"/>
  <c r="AD100" i="53"/>
  <c r="AC100" i="53"/>
  <c r="AE3182" i="53"/>
  <c r="AD3182" i="53"/>
  <c r="AC3182" i="53"/>
  <c r="AE2118" i="53"/>
  <c r="AD2118" i="53"/>
  <c r="AC2118" i="53"/>
  <c r="AE4191" i="53"/>
  <c r="AD4191" i="53"/>
  <c r="AC4191" i="53"/>
  <c r="AB6213" i="53"/>
  <c r="AB5202" i="53"/>
  <c r="AB4192" i="53"/>
  <c r="AB3183" i="53"/>
  <c r="V1108" i="53"/>
  <c r="U1108" i="53"/>
  <c r="T1108" i="53"/>
  <c r="S1109" i="53"/>
  <c r="U3182" i="53"/>
  <c r="V3182" i="53"/>
  <c r="T3182" i="53"/>
  <c r="V5202" i="53"/>
  <c r="T5202" i="53"/>
  <c r="U5202" i="53"/>
  <c r="V4192" i="53"/>
  <c r="U4192" i="53"/>
  <c r="T4192" i="53"/>
  <c r="V6211" i="53"/>
  <c r="U6211" i="53"/>
  <c r="T6211" i="53"/>
  <c r="V2118" i="53"/>
  <c r="T2118" i="53"/>
  <c r="U2118" i="53"/>
  <c r="S6212" i="53"/>
  <c r="S5203" i="53"/>
  <c r="S4193" i="53"/>
  <c r="S3183" i="53"/>
  <c r="V98" i="53"/>
  <c r="U98" i="53"/>
  <c r="T98" i="53"/>
  <c r="S99" i="53"/>
  <c r="G99" i="53"/>
  <c r="F99" i="53"/>
  <c r="G2119" i="53"/>
  <c r="F2119" i="53"/>
  <c r="G3182" i="53"/>
  <c r="F3182" i="53"/>
  <c r="G1109" i="53"/>
  <c r="F1109" i="53"/>
  <c r="G4190" i="53"/>
  <c r="F4190" i="53"/>
  <c r="F5201" i="53"/>
  <c r="G5201" i="53"/>
  <c r="G6211" i="53"/>
  <c r="F6211" i="53"/>
  <c r="E6212" i="53"/>
  <c r="E5202" i="53"/>
  <c r="E4191" i="53"/>
  <c r="E3183" i="53"/>
  <c r="E1110" i="53"/>
  <c r="E100" i="53"/>
  <c r="S2119" i="53"/>
  <c r="E2120" i="53"/>
  <c r="AB101" i="53"/>
  <c r="AB2119" i="53"/>
  <c r="AB8258" i="53" l="1"/>
  <c r="AB7249" i="53"/>
  <c r="S8259" i="53"/>
  <c r="S7249" i="53"/>
  <c r="E8258" i="53"/>
  <c r="E7248" i="53"/>
  <c r="AD5202" i="53"/>
  <c r="AE5202" i="53"/>
  <c r="AC5202" i="53"/>
  <c r="AE6213" i="53"/>
  <c r="AD6213" i="53"/>
  <c r="AC6213" i="53"/>
  <c r="AD2119" i="53"/>
  <c r="AE2119" i="53"/>
  <c r="AC2119" i="53"/>
  <c r="AE101" i="53"/>
  <c r="AD101" i="53"/>
  <c r="AC101" i="53"/>
  <c r="AE3183" i="53"/>
  <c r="AC3183" i="53"/>
  <c r="AD3183" i="53"/>
  <c r="AD1109" i="53"/>
  <c r="AC1109" i="53"/>
  <c r="AE1109" i="53"/>
  <c r="AB1110" i="53"/>
  <c r="AD4192" i="53"/>
  <c r="AE4192" i="53"/>
  <c r="AC4192" i="53"/>
  <c r="AB6214" i="53"/>
  <c r="AB5203" i="53"/>
  <c r="AB4193" i="53"/>
  <c r="AB3184" i="53"/>
  <c r="V3183" i="53"/>
  <c r="U3183" i="53"/>
  <c r="T3183" i="53"/>
  <c r="V5203" i="53"/>
  <c r="U5203" i="53"/>
  <c r="T5203" i="53"/>
  <c r="V6212" i="53"/>
  <c r="U6212" i="53"/>
  <c r="T6212" i="53"/>
  <c r="V1109" i="53"/>
  <c r="U1109" i="53"/>
  <c r="T1109" i="53"/>
  <c r="S1110" i="53"/>
  <c r="V4193" i="53"/>
  <c r="U4193" i="53"/>
  <c r="T4193" i="53"/>
  <c r="V2119" i="53"/>
  <c r="U2119" i="53"/>
  <c r="T2119" i="53"/>
  <c r="S6213" i="53"/>
  <c r="S5204" i="53"/>
  <c r="S4194" i="53"/>
  <c r="S3184" i="53"/>
  <c r="V99" i="53"/>
  <c r="U99" i="53"/>
  <c r="T99" i="53"/>
  <c r="S100" i="53"/>
  <c r="G2120" i="53"/>
  <c r="F2120" i="53"/>
  <c r="G100" i="53"/>
  <c r="F100" i="53"/>
  <c r="G1110" i="53"/>
  <c r="F1110" i="53"/>
  <c r="F4191" i="53"/>
  <c r="G4191" i="53"/>
  <c r="G3183" i="53"/>
  <c r="F3183" i="53"/>
  <c r="G5202" i="53"/>
  <c r="F5202" i="53"/>
  <c r="G6212" i="53"/>
  <c r="F6212" i="53"/>
  <c r="E6213" i="53"/>
  <c r="E5203" i="53"/>
  <c r="E4192" i="53"/>
  <c r="E3184" i="53"/>
  <c r="E1111" i="53"/>
  <c r="E2121" i="53"/>
  <c r="AB102" i="53"/>
  <c r="AB2120" i="53"/>
  <c r="S2120" i="53"/>
  <c r="E101" i="53"/>
  <c r="AB8259" i="53" l="1"/>
  <c r="AB7250" i="53"/>
  <c r="S8260" i="53"/>
  <c r="S7250" i="53"/>
  <c r="E8259" i="53"/>
  <c r="E7249" i="53"/>
  <c r="AE5203" i="53"/>
  <c r="AC5203" i="53"/>
  <c r="AD5203" i="53"/>
  <c r="AE6214" i="53"/>
  <c r="AD6214" i="53"/>
  <c r="AC6214" i="53"/>
  <c r="AE1110" i="53"/>
  <c r="AD1110" i="53"/>
  <c r="AC1110" i="53"/>
  <c r="AB1111" i="53"/>
  <c r="AE2120" i="53"/>
  <c r="AD2120" i="53"/>
  <c r="AC2120" i="53"/>
  <c r="AC102" i="53"/>
  <c r="AE102" i="53"/>
  <c r="AD102" i="53"/>
  <c r="AE3184" i="53"/>
  <c r="AC3184" i="53"/>
  <c r="AD3184" i="53"/>
  <c r="AD4193" i="53"/>
  <c r="AE4193" i="53"/>
  <c r="AC4193" i="53"/>
  <c r="AB6215" i="53"/>
  <c r="AB5204" i="53"/>
  <c r="AB4194" i="53"/>
  <c r="AB3185" i="53"/>
  <c r="U3184" i="53"/>
  <c r="V3184" i="53"/>
  <c r="T3184" i="53"/>
  <c r="V5204" i="53"/>
  <c r="T5204" i="53"/>
  <c r="U5204" i="53"/>
  <c r="V1110" i="53"/>
  <c r="U1110" i="53"/>
  <c r="T1110" i="53"/>
  <c r="S1111" i="53"/>
  <c r="V6213" i="53"/>
  <c r="U6213" i="53"/>
  <c r="T6213" i="53"/>
  <c r="T2120" i="53"/>
  <c r="V2120" i="53"/>
  <c r="U2120" i="53"/>
  <c r="V4194" i="53"/>
  <c r="U4194" i="53"/>
  <c r="T4194" i="53"/>
  <c r="S6214" i="53"/>
  <c r="S5205" i="53"/>
  <c r="S4195" i="53"/>
  <c r="S3185" i="53"/>
  <c r="V100" i="53"/>
  <c r="U100" i="53"/>
  <c r="T100" i="53"/>
  <c r="S101" i="53"/>
  <c r="G101" i="53"/>
  <c r="F101" i="53"/>
  <c r="G2121" i="53"/>
  <c r="F2121" i="53"/>
  <c r="G1111" i="53"/>
  <c r="F1111" i="53"/>
  <c r="G3184" i="53"/>
  <c r="F3184" i="53"/>
  <c r="G4192" i="53"/>
  <c r="F4192" i="53"/>
  <c r="G5203" i="53"/>
  <c r="F5203" i="53"/>
  <c r="G6213" i="53"/>
  <c r="F6213" i="53"/>
  <c r="E6214" i="53"/>
  <c r="E5204" i="53"/>
  <c r="E4193" i="53"/>
  <c r="E3185" i="53"/>
  <c r="E1112" i="53"/>
  <c r="E102" i="53"/>
  <c r="S2121" i="53"/>
  <c r="E2122" i="53"/>
  <c r="AB103" i="53"/>
  <c r="AB2121" i="53"/>
  <c r="AB8260" i="53" l="1"/>
  <c r="AB7251" i="53"/>
  <c r="S8261" i="53"/>
  <c r="S7251" i="53"/>
  <c r="E8260" i="53"/>
  <c r="E7250" i="53"/>
  <c r="AE5204" i="53"/>
  <c r="AC5204" i="53"/>
  <c r="AD5204" i="53"/>
  <c r="AE6215" i="53"/>
  <c r="AD6215" i="53"/>
  <c r="AC6215" i="53"/>
  <c r="AE103" i="53"/>
  <c r="AD103" i="53"/>
  <c r="AC103" i="53"/>
  <c r="AD2121" i="53"/>
  <c r="AE2121" i="53"/>
  <c r="AC2121" i="53"/>
  <c r="AE3185" i="53"/>
  <c r="AC3185" i="53"/>
  <c r="AD3185" i="53"/>
  <c r="AE1111" i="53"/>
  <c r="AD1111" i="53"/>
  <c r="AC1111" i="53"/>
  <c r="AB1112" i="53"/>
  <c r="AE4194" i="53"/>
  <c r="AC4194" i="53"/>
  <c r="AD4194" i="53"/>
  <c r="AB6216" i="53"/>
  <c r="AB5205" i="53"/>
  <c r="AB4195" i="53"/>
  <c r="AB3186" i="53"/>
  <c r="V3185" i="53"/>
  <c r="U3185" i="53"/>
  <c r="T3185" i="53"/>
  <c r="V5205" i="53"/>
  <c r="U5205" i="53"/>
  <c r="T5205" i="53"/>
  <c r="V4195" i="53"/>
  <c r="U4195" i="53"/>
  <c r="T4195" i="53"/>
  <c r="V6214" i="53"/>
  <c r="U6214" i="53"/>
  <c r="T6214" i="53"/>
  <c r="V1111" i="53"/>
  <c r="U1111" i="53"/>
  <c r="T1111" i="53"/>
  <c r="S1112" i="53"/>
  <c r="V2121" i="53"/>
  <c r="U2121" i="53"/>
  <c r="T2121" i="53"/>
  <c r="S6215" i="53"/>
  <c r="S5206" i="53"/>
  <c r="S4196" i="53"/>
  <c r="S3186" i="53"/>
  <c r="V101" i="53"/>
  <c r="U101" i="53"/>
  <c r="T101" i="53"/>
  <c r="S102" i="53"/>
  <c r="G2122" i="53"/>
  <c r="F2122" i="53"/>
  <c r="G102" i="53"/>
  <c r="F102" i="53"/>
  <c r="G1112" i="53"/>
  <c r="F1112" i="53"/>
  <c r="G5204" i="53"/>
  <c r="F5204" i="53"/>
  <c r="G3185" i="53"/>
  <c r="F3185" i="53"/>
  <c r="G4193" i="53"/>
  <c r="F4193" i="53"/>
  <c r="G6214" i="53"/>
  <c r="F6214" i="53"/>
  <c r="E6215" i="53"/>
  <c r="E5205" i="53"/>
  <c r="E4194" i="53"/>
  <c r="E3186" i="53"/>
  <c r="E1113" i="53"/>
  <c r="AB104" i="53"/>
  <c r="E103" i="53"/>
  <c r="AB2122" i="53"/>
  <c r="E2123" i="53"/>
  <c r="S2122" i="53"/>
  <c r="AB8261" i="53" l="1"/>
  <c r="AB7252" i="53"/>
  <c r="S8262" i="53"/>
  <c r="S7252" i="53"/>
  <c r="E8261" i="53"/>
  <c r="E7251" i="53"/>
  <c r="AE5205" i="53"/>
  <c r="AD5205" i="53"/>
  <c r="AC5205" i="53"/>
  <c r="AE6216" i="53"/>
  <c r="AD6216" i="53"/>
  <c r="AC6216" i="53"/>
  <c r="AC104" i="53"/>
  <c r="AE104" i="53"/>
  <c r="AD104" i="53"/>
  <c r="AD2122" i="53"/>
  <c r="AE2122" i="53"/>
  <c r="AC2122" i="53"/>
  <c r="AE1112" i="53"/>
  <c r="AC1112" i="53"/>
  <c r="AD1112" i="53"/>
  <c r="AB1113" i="53"/>
  <c r="AE3186" i="53"/>
  <c r="AC3186" i="53"/>
  <c r="AD3186" i="53"/>
  <c r="AD4195" i="53"/>
  <c r="AE4195" i="53"/>
  <c r="AC4195" i="53"/>
  <c r="AB6217" i="53"/>
  <c r="AB5206" i="53"/>
  <c r="AB4196" i="53"/>
  <c r="AB3187" i="53"/>
  <c r="U4196" i="53"/>
  <c r="V4196" i="53"/>
  <c r="T4196" i="53"/>
  <c r="V5206" i="53"/>
  <c r="U5206" i="53"/>
  <c r="T5206" i="53"/>
  <c r="V6215" i="53"/>
  <c r="U6215" i="53"/>
  <c r="T6215" i="53"/>
  <c r="T2122" i="53"/>
  <c r="U2122" i="53"/>
  <c r="V2122" i="53"/>
  <c r="V1112" i="53"/>
  <c r="U1112" i="53"/>
  <c r="T1112" i="53"/>
  <c r="S1113" i="53"/>
  <c r="V3186" i="53"/>
  <c r="U3186" i="53"/>
  <c r="T3186" i="53"/>
  <c r="S6216" i="53"/>
  <c r="S5207" i="53"/>
  <c r="S4197" i="53"/>
  <c r="S3187" i="53"/>
  <c r="V102" i="53"/>
  <c r="U102" i="53"/>
  <c r="T102" i="53"/>
  <c r="S103" i="53"/>
  <c r="F103" i="53"/>
  <c r="G103" i="53"/>
  <c r="G2123" i="53"/>
  <c r="F2123" i="53"/>
  <c r="G3186" i="53"/>
  <c r="F3186" i="53"/>
  <c r="G4194" i="53"/>
  <c r="F4194" i="53"/>
  <c r="G1113" i="53"/>
  <c r="F1113" i="53"/>
  <c r="G5205" i="53"/>
  <c r="F5205" i="53"/>
  <c r="G6215" i="53"/>
  <c r="F6215" i="53"/>
  <c r="E6216" i="53"/>
  <c r="E5206" i="53"/>
  <c r="E4195" i="53"/>
  <c r="E3187" i="53"/>
  <c r="E1114" i="53"/>
  <c r="AB105" i="53"/>
  <c r="S2123" i="53"/>
  <c r="E2124" i="53"/>
  <c r="AB2123" i="53"/>
  <c r="E104" i="53"/>
  <c r="AB8262" i="53" l="1"/>
  <c r="AB7253" i="53"/>
  <c r="S8263" i="53"/>
  <c r="S7253" i="53"/>
  <c r="E8262" i="53"/>
  <c r="E7252" i="53"/>
  <c r="AE5206" i="53"/>
  <c r="AD5206" i="53"/>
  <c r="AC5206" i="53"/>
  <c r="AE1113" i="53"/>
  <c r="AD1113" i="53"/>
  <c r="AC1113" i="53"/>
  <c r="AB1114" i="53"/>
  <c r="AE6217" i="53"/>
  <c r="AD6217" i="53"/>
  <c r="AC6217" i="53"/>
  <c r="AD105" i="53"/>
  <c r="AC105" i="53"/>
  <c r="AE105" i="53"/>
  <c r="AE4196" i="53"/>
  <c r="AD4196" i="53"/>
  <c r="AC4196" i="53"/>
  <c r="AD2123" i="53"/>
  <c r="AE2123" i="53"/>
  <c r="AC2123" i="53"/>
  <c r="AE3187" i="53"/>
  <c r="AC3187" i="53"/>
  <c r="AD3187" i="53"/>
  <c r="AB6218" i="53"/>
  <c r="AB5207" i="53"/>
  <c r="AB4197" i="53"/>
  <c r="AB3188" i="53"/>
  <c r="V1113" i="53"/>
  <c r="U1113" i="53"/>
  <c r="T1113" i="53"/>
  <c r="S1114" i="53"/>
  <c r="V3187" i="53"/>
  <c r="U3187" i="53"/>
  <c r="T3187" i="53"/>
  <c r="V4197" i="53"/>
  <c r="U4197" i="53"/>
  <c r="T4197" i="53"/>
  <c r="V5207" i="53"/>
  <c r="U5207" i="53"/>
  <c r="T5207" i="53"/>
  <c r="V2123" i="53"/>
  <c r="T2123" i="53"/>
  <c r="U2123" i="53"/>
  <c r="V6216" i="53"/>
  <c r="U6216" i="53"/>
  <c r="T6216" i="53"/>
  <c r="S6217" i="53"/>
  <c r="S5208" i="53"/>
  <c r="S4198" i="53"/>
  <c r="S3188" i="53"/>
  <c r="V103" i="53"/>
  <c r="U103" i="53"/>
  <c r="T103" i="53"/>
  <c r="S104" i="53"/>
  <c r="G104" i="53"/>
  <c r="F104" i="53"/>
  <c r="G2124" i="53"/>
  <c r="F2124" i="53"/>
  <c r="G3187" i="53"/>
  <c r="F3187" i="53"/>
  <c r="G4195" i="53"/>
  <c r="F4195" i="53"/>
  <c r="G6216" i="53"/>
  <c r="F6216" i="53"/>
  <c r="F1114" i="53"/>
  <c r="G1114" i="53"/>
  <c r="G5206" i="53"/>
  <c r="F5206" i="53"/>
  <c r="E6217" i="53"/>
  <c r="E5207" i="53"/>
  <c r="E4196" i="53"/>
  <c r="E3188" i="53"/>
  <c r="E1115" i="53"/>
  <c r="S2124" i="53"/>
  <c r="AB2124" i="53"/>
  <c r="E105" i="53"/>
  <c r="E2125" i="53"/>
  <c r="AB106" i="53"/>
  <c r="AB8263" i="53" l="1"/>
  <c r="AB7254" i="53"/>
  <c r="S8264" i="53"/>
  <c r="S7254" i="53"/>
  <c r="E8263" i="53"/>
  <c r="E7253" i="53"/>
  <c r="AE5207" i="53"/>
  <c r="AD5207" i="53"/>
  <c r="AC5207" i="53"/>
  <c r="AE6218" i="53"/>
  <c r="AD6218" i="53"/>
  <c r="AC6218" i="53"/>
  <c r="AE1114" i="53"/>
  <c r="AC1114" i="53"/>
  <c r="AD1114" i="53"/>
  <c r="AB1115" i="53"/>
  <c r="AC106" i="53"/>
  <c r="AE106" i="53"/>
  <c r="AD106" i="53"/>
  <c r="AD2124" i="53"/>
  <c r="AE2124" i="53"/>
  <c r="AC2124" i="53"/>
  <c r="AE3188" i="53"/>
  <c r="AD3188" i="53"/>
  <c r="AC3188" i="53"/>
  <c r="AE4197" i="53"/>
  <c r="AD4197" i="53"/>
  <c r="AC4197" i="53"/>
  <c r="AB6219" i="53"/>
  <c r="AB5208" i="53"/>
  <c r="AB4198" i="53"/>
  <c r="AB3189" i="53"/>
  <c r="V2124" i="53"/>
  <c r="T2124" i="53"/>
  <c r="U2124" i="53"/>
  <c r="V3188" i="53"/>
  <c r="U3188" i="53"/>
  <c r="T3188" i="53"/>
  <c r="V5208" i="53"/>
  <c r="U5208" i="53"/>
  <c r="T5208" i="53"/>
  <c r="V6217" i="53"/>
  <c r="U6217" i="53"/>
  <c r="T6217" i="53"/>
  <c r="V1114" i="53"/>
  <c r="U1114" i="53"/>
  <c r="T1114" i="53"/>
  <c r="S1115" i="53"/>
  <c r="V4198" i="53"/>
  <c r="U4198" i="53"/>
  <c r="T4198" i="53"/>
  <c r="S6218" i="53"/>
  <c r="S5209" i="53"/>
  <c r="S4199" i="53"/>
  <c r="S3189" i="53"/>
  <c r="V104" i="53"/>
  <c r="T104" i="53"/>
  <c r="U104" i="53"/>
  <c r="S105" i="53"/>
  <c r="G2125" i="53"/>
  <c r="F2125" i="53"/>
  <c r="G105" i="53"/>
  <c r="F105" i="53"/>
  <c r="G1115" i="53"/>
  <c r="F1115" i="53"/>
  <c r="G3188" i="53"/>
  <c r="F3188" i="53"/>
  <c r="G4196" i="53"/>
  <c r="F4196" i="53"/>
  <c r="G5207" i="53"/>
  <c r="F5207" i="53"/>
  <c r="G6217" i="53"/>
  <c r="F6217" i="53"/>
  <c r="E6218" i="53"/>
  <c r="E5208" i="53"/>
  <c r="E4197" i="53"/>
  <c r="E3189" i="53"/>
  <c r="E1116" i="53"/>
  <c r="E106" i="53"/>
  <c r="AB2125" i="53"/>
  <c r="AB107" i="53"/>
  <c r="E2126" i="53"/>
  <c r="S2125" i="53"/>
  <c r="AB8264" i="53" l="1"/>
  <c r="AB7255" i="53"/>
  <c r="S8265" i="53"/>
  <c r="S7255" i="53"/>
  <c r="E8264" i="53"/>
  <c r="E7254" i="53"/>
  <c r="AE5208" i="53"/>
  <c r="AD5208" i="53"/>
  <c r="AC5208" i="53"/>
  <c r="AE6219" i="53"/>
  <c r="AD6219" i="53"/>
  <c r="AC6219" i="53"/>
  <c r="AD107" i="53"/>
  <c r="AC107" i="53"/>
  <c r="AE107" i="53"/>
  <c r="AD2125" i="53"/>
  <c r="AE2125" i="53"/>
  <c r="AC2125" i="53"/>
  <c r="AE3189" i="53"/>
  <c r="AC3189" i="53"/>
  <c r="AD3189" i="53"/>
  <c r="AE1115" i="53"/>
  <c r="AD1115" i="53"/>
  <c r="AC1115" i="53"/>
  <c r="AB1116" i="53"/>
  <c r="AD4198" i="53"/>
  <c r="AE4198" i="53"/>
  <c r="AC4198" i="53"/>
  <c r="AB6220" i="53"/>
  <c r="AB5209" i="53"/>
  <c r="AB4199" i="53"/>
  <c r="AB3190" i="53"/>
  <c r="V3189" i="53"/>
  <c r="U3189" i="53"/>
  <c r="T3189" i="53"/>
  <c r="V5209" i="53"/>
  <c r="U5209" i="53"/>
  <c r="T5209" i="53"/>
  <c r="V6218" i="53"/>
  <c r="U6218" i="53"/>
  <c r="T6218" i="53"/>
  <c r="V1115" i="53"/>
  <c r="U1115" i="53"/>
  <c r="T1115" i="53"/>
  <c r="S1116" i="53"/>
  <c r="V4199" i="53"/>
  <c r="U4199" i="53"/>
  <c r="T4199" i="53"/>
  <c r="V2125" i="53"/>
  <c r="T2125" i="53"/>
  <c r="U2125" i="53"/>
  <c r="S6219" i="53"/>
  <c r="S5210" i="53"/>
  <c r="S4200" i="53"/>
  <c r="S3190" i="53"/>
  <c r="V105" i="53"/>
  <c r="U105" i="53"/>
  <c r="T105" i="53"/>
  <c r="S106" i="53"/>
  <c r="G2126" i="53"/>
  <c r="F2126" i="53"/>
  <c r="G106" i="53"/>
  <c r="F106" i="53"/>
  <c r="G1116" i="53"/>
  <c r="F1116" i="53"/>
  <c r="G4197" i="53"/>
  <c r="F4197" i="53"/>
  <c r="G3189" i="53"/>
  <c r="F3189" i="53"/>
  <c r="G5208" i="53"/>
  <c r="F5208" i="53"/>
  <c r="G6218" i="53"/>
  <c r="F6218" i="53"/>
  <c r="E6219" i="53"/>
  <c r="E5209" i="53"/>
  <c r="E4198" i="53"/>
  <c r="E3190" i="53"/>
  <c r="E1117" i="53"/>
  <c r="E2127" i="53"/>
  <c r="S2126" i="53"/>
  <c r="AB2126" i="53"/>
  <c r="AB108" i="53"/>
  <c r="E107" i="53"/>
  <c r="AB8265" i="53" l="1"/>
  <c r="AB7256" i="53"/>
  <c r="S8266" i="53"/>
  <c r="S7256" i="53"/>
  <c r="E8265" i="53"/>
  <c r="E7255" i="53"/>
  <c r="AE5209" i="53"/>
  <c r="AC5209" i="53"/>
  <c r="AD5209" i="53"/>
  <c r="AE6220" i="53"/>
  <c r="AD6220" i="53"/>
  <c r="AC6220" i="53"/>
  <c r="AE108" i="53"/>
  <c r="AD108" i="53"/>
  <c r="AC108" i="53"/>
  <c r="AE2126" i="53"/>
  <c r="AC2126" i="53"/>
  <c r="AD2126" i="53"/>
  <c r="AD1116" i="53"/>
  <c r="AC1116" i="53"/>
  <c r="AE1116" i="53"/>
  <c r="AB1117" i="53"/>
  <c r="AE3190" i="53"/>
  <c r="AD3190" i="53"/>
  <c r="AC3190" i="53"/>
  <c r="AE4199" i="53"/>
  <c r="AD4199" i="53"/>
  <c r="AC4199" i="53"/>
  <c r="AB6221" i="53"/>
  <c r="AB5210" i="53"/>
  <c r="AB4200" i="53"/>
  <c r="AB3191" i="53"/>
  <c r="V3190" i="53"/>
  <c r="U3190" i="53"/>
  <c r="T3190" i="53"/>
  <c r="V5210" i="53"/>
  <c r="T5210" i="53"/>
  <c r="U5210" i="53"/>
  <c r="V1116" i="53"/>
  <c r="U1116" i="53"/>
  <c r="T1116" i="53"/>
  <c r="S1117" i="53"/>
  <c r="V4200" i="53"/>
  <c r="U4200" i="53"/>
  <c r="T4200" i="53"/>
  <c r="V2126" i="53"/>
  <c r="T2126" i="53"/>
  <c r="U2126" i="53"/>
  <c r="V6219" i="53"/>
  <c r="U6219" i="53"/>
  <c r="T6219" i="53"/>
  <c r="S6220" i="53"/>
  <c r="S5211" i="53"/>
  <c r="S4201" i="53"/>
  <c r="S3191" i="53"/>
  <c r="V106" i="53"/>
  <c r="U106" i="53"/>
  <c r="T106" i="53"/>
  <c r="S107" i="53"/>
  <c r="G2127" i="53"/>
  <c r="F2127" i="53"/>
  <c r="G107" i="53"/>
  <c r="F107" i="53"/>
  <c r="G1117" i="53"/>
  <c r="F1117" i="53"/>
  <c r="G3190" i="53"/>
  <c r="F3190" i="53"/>
  <c r="G4198" i="53"/>
  <c r="F4198" i="53"/>
  <c r="F5209" i="53"/>
  <c r="G5209" i="53"/>
  <c r="G6219" i="53"/>
  <c r="F6219" i="53"/>
  <c r="E6220" i="53"/>
  <c r="E5210" i="53"/>
  <c r="E4199" i="53"/>
  <c r="E3191" i="53"/>
  <c r="E1118" i="53"/>
  <c r="E108" i="53"/>
  <c r="AB2127" i="53"/>
  <c r="E2128" i="53"/>
  <c r="AB109" i="53"/>
  <c r="S2127" i="53"/>
  <c r="AB8266" i="53" l="1"/>
  <c r="AB7257" i="53"/>
  <c r="S8267" i="53"/>
  <c r="S7257" i="53"/>
  <c r="E8266" i="53"/>
  <c r="E7256" i="53"/>
  <c r="AE5210" i="53"/>
  <c r="AD5210" i="53"/>
  <c r="AC5210" i="53"/>
  <c r="AE1117" i="53"/>
  <c r="AD1117" i="53"/>
  <c r="AC1117" i="53"/>
  <c r="AB1118" i="53"/>
  <c r="AE6221" i="53"/>
  <c r="AD6221" i="53"/>
  <c r="AC6221" i="53"/>
  <c r="AE109" i="53"/>
  <c r="AD109" i="53"/>
  <c r="AC109" i="53"/>
  <c r="AD2127" i="53"/>
  <c r="AE2127" i="53"/>
  <c r="AC2127" i="53"/>
  <c r="AE3191" i="53"/>
  <c r="AC3191" i="53"/>
  <c r="AD3191" i="53"/>
  <c r="AD4200" i="53"/>
  <c r="AE4200" i="53"/>
  <c r="AC4200" i="53"/>
  <c r="AB6222" i="53"/>
  <c r="AB5211" i="53"/>
  <c r="AB4201" i="53"/>
  <c r="AB3192" i="53"/>
  <c r="V4201" i="53"/>
  <c r="U4201" i="53"/>
  <c r="T4201" i="53"/>
  <c r="V5211" i="53"/>
  <c r="U5211" i="53"/>
  <c r="T5211" i="53"/>
  <c r="V3191" i="53"/>
  <c r="U3191" i="53"/>
  <c r="T3191" i="53"/>
  <c r="U6220" i="53"/>
  <c r="V6220" i="53"/>
  <c r="T6220" i="53"/>
  <c r="V2127" i="53"/>
  <c r="T2127" i="53"/>
  <c r="U2127" i="53"/>
  <c r="V1117" i="53"/>
  <c r="U1117" i="53"/>
  <c r="T1117" i="53"/>
  <c r="S1118" i="53"/>
  <c r="S6221" i="53"/>
  <c r="S5212" i="53"/>
  <c r="S4202" i="53"/>
  <c r="S3192" i="53"/>
  <c r="V107" i="53"/>
  <c r="U107" i="53"/>
  <c r="T107" i="53"/>
  <c r="S108" i="53"/>
  <c r="G108" i="53"/>
  <c r="F108" i="53"/>
  <c r="G2128" i="53"/>
  <c r="F2128" i="53"/>
  <c r="G1118" i="53"/>
  <c r="F1118" i="53"/>
  <c r="G3191" i="53"/>
  <c r="F3191" i="53"/>
  <c r="F4199" i="53"/>
  <c r="G4199" i="53"/>
  <c r="G5210" i="53"/>
  <c r="F5210" i="53"/>
  <c r="G6220" i="53"/>
  <c r="F6220" i="53"/>
  <c r="E6221" i="53"/>
  <c r="E5211" i="53"/>
  <c r="E4200" i="53"/>
  <c r="E3192" i="53"/>
  <c r="E1119" i="53"/>
  <c r="S2128" i="53"/>
  <c r="AB110" i="53"/>
  <c r="E2129" i="53"/>
  <c r="E109" i="53"/>
  <c r="AB2128" i="53"/>
  <c r="AB8267" i="53" l="1"/>
  <c r="AB7258" i="53"/>
  <c r="S8268" i="53"/>
  <c r="S7258" i="53"/>
  <c r="E8267" i="53"/>
  <c r="E7257" i="53"/>
  <c r="AE5211" i="53"/>
  <c r="AD5211" i="53"/>
  <c r="AC5211" i="53"/>
  <c r="AE6222" i="53"/>
  <c r="AD6222" i="53"/>
  <c r="AC6222" i="53"/>
  <c r="AE1118" i="53"/>
  <c r="AD1118" i="53"/>
  <c r="AC1118" i="53"/>
  <c r="AB1119" i="53"/>
  <c r="AE2128" i="53"/>
  <c r="AD2128" i="53"/>
  <c r="AC2128" i="53"/>
  <c r="AC110" i="53"/>
  <c r="AE110" i="53"/>
  <c r="AD110" i="53"/>
  <c r="AC3192" i="53"/>
  <c r="AE3192" i="53"/>
  <c r="AD3192" i="53"/>
  <c r="AD4201" i="53"/>
  <c r="AE4201" i="53"/>
  <c r="AC4201" i="53"/>
  <c r="AB6223" i="53"/>
  <c r="AB5212" i="53"/>
  <c r="AB4202" i="53"/>
  <c r="AB3193" i="53"/>
  <c r="V4202" i="53"/>
  <c r="U4202" i="53"/>
  <c r="T4202" i="53"/>
  <c r="V5212" i="53"/>
  <c r="U5212" i="53"/>
  <c r="T5212" i="53"/>
  <c r="V6221" i="53"/>
  <c r="U6221" i="53"/>
  <c r="T6221" i="53"/>
  <c r="V1118" i="53"/>
  <c r="U1118" i="53"/>
  <c r="T1118" i="53"/>
  <c r="S1119" i="53"/>
  <c r="T2128" i="53"/>
  <c r="V2128" i="53"/>
  <c r="U2128" i="53"/>
  <c r="V3192" i="53"/>
  <c r="U3192" i="53"/>
  <c r="T3192" i="53"/>
  <c r="S6222" i="53"/>
  <c r="S5213" i="53"/>
  <c r="S4203" i="53"/>
  <c r="S3193" i="53"/>
  <c r="V108" i="53"/>
  <c r="U108" i="53"/>
  <c r="T108" i="53"/>
  <c r="S109" i="53"/>
  <c r="G2129" i="53"/>
  <c r="F2129" i="53"/>
  <c r="G109" i="53"/>
  <c r="F109" i="53"/>
  <c r="G6221" i="53"/>
  <c r="F6221" i="53"/>
  <c r="G1119" i="53"/>
  <c r="F1119" i="53"/>
  <c r="G3192" i="53"/>
  <c r="F3192" i="53"/>
  <c r="G4200" i="53"/>
  <c r="F4200" i="53"/>
  <c r="G5211" i="53"/>
  <c r="F5211" i="53"/>
  <c r="E6222" i="53"/>
  <c r="E5212" i="53"/>
  <c r="E4201" i="53"/>
  <c r="E3193" i="53"/>
  <c r="E1120" i="53"/>
  <c r="E110" i="53"/>
  <c r="S2129" i="53"/>
  <c r="E2130" i="53"/>
  <c r="AB111" i="53"/>
  <c r="AB2129" i="53"/>
  <c r="AB8268" i="53" l="1"/>
  <c r="AB7259" i="53"/>
  <c r="S8269" i="53"/>
  <c r="S7259" i="53"/>
  <c r="E8268" i="53"/>
  <c r="E7258" i="53"/>
  <c r="AE5212" i="53"/>
  <c r="AD5212" i="53"/>
  <c r="AC5212" i="53"/>
  <c r="AE6223" i="53"/>
  <c r="AD6223" i="53"/>
  <c r="AC6223" i="53"/>
  <c r="AD2129" i="53"/>
  <c r="AE2129" i="53"/>
  <c r="AC2129" i="53"/>
  <c r="AE111" i="53"/>
  <c r="AD111" i="53"/>
  <c r="AC111" i="53"/>
  <c r="AE3193" i="53"/>
  <c r="AC3193" i="53"/>
  <c r="AD3193" i="53"/>
  <c r="AE1119" i="53"/>
  <c r="AC1119" i="53"/>
  <c r="AD1119" i="53"/>
  <c r="AB1120" i="53"/>
  <c r="AE4202" i="53"/>
  <c r="AC4202" i="53"/>
  <c r="AD4202" i="53"/>
  <c r="AB6224" i="53"/>
  <c r="AB5213" i="53"/>
  <c r="AB4203" i="53"/>
  <c r="AB3194" i="53"/>
  <c r="V4203" i="53"/>
  <c r="U4203" i="53"/>
  <c r="T4203" i="53"/>
  <c r="V3193" i="53"/>
  <c r="U3193" i="53"/>
  <c r="T3193" i="53"/>
  <c r="U5213" i="53"/>
  <c r="V5213" i="53"/>
  <c r="T5213" i="53"/>
  <c r="V1119" i="53"/>
  <c r="U1119" i="53"/>
  <c r="T1119" i="53"/>
  <c r="S1120" i="53"/>
  <c r="V6222" i="53"/>
  <c r="U6222" i="53"/>
  <c r="T6222" i="53"/>
  <c r="V2129" i="53"/>
  <c r="U2129" i="53"/>
  <c r="T2129" i="53"/>
  <c r="S6223" i="53"/>
  <c r="S5214" i="53"/>
  <c r="S4204" i="53"/>
  <c r="S3194" i="53"/>
  <c r="V109" i="53"/>
  <c r="U109" i="53"/>
  <c r="T109" i="53"/>
  <c r="S110" i="53"/>
  <c r="G2130" i="53"/>
  <c r="F2130" i="53"/>
  <c r="G110" i="53"/>
  <c r="F110" i="53"/>
  <c r="G5212" i="53"/>
  <c r="F5212" i="53"/>
  <c r="G3193" i="53"/>
  <c r="F3193" i="53"/>
  <c r="G4201" i="53"/>
  <c r="F4201" i="53"/>
  <c r="G1120" i="53"/>
  <c r="F1120" i="53"/>
  <c r="G6222" i="53"/>
  <c r="F6222" i="53"/>
  <c r="E6223" i="53"/>
  <c r="E5213" i="53"/>
  <c r="E4202" i="53"/>
  <c r="E3194" i="53"/>
  <c r="E1121" i="53"/>
  <c r="AB2130" i="53"/>
  <c r="AB112" i="53"/>
  <c r="S2130" i="53"/>
  <c r="E2131" i="53"/>
  <c r="E111" i="53"/>
  <c r="AB8269" i="53" l="1"/>
  <c r="AB7260" i="53"/>
  <c r="S8270" i="53"/>
  <c r="S7260" i="53"/>
  <c r="E8269" i="53"/>
  <c r="E7259" i="53"/>
  <c r="AD5213" i="53"/>
  <c r="AE5213" i="53"/>
  <c r="AC5213" i="53"/>
  <c r="AD6224" i="53"/>
  <c r="AE6224" i="53"/>
  <c r="AC6224" i="53"/>
  <c r="AC112" i="53"/>
  <c r="AE112" i="53"/>
  <c r="AD112" i="53"/>
  <c r="AE1120" i="53"/>
  <c r="AD1120" i="53"/>
  <c r="AC1120" i="53"/>
  <c r="AB1121" i="53"/>
  <c r="AE3194" i="53"/>
  <c r="AC3194" i="53"/>
  <c r="AD3194" i="53"/>
  <c r="AD2130" i="53"/>
  <c r="AE2130" i="53"/>
  <c r="AC2130" i="53"/>
  <c r="AD4203" i="53"/>
  <c r="AC4203" i="53"/>
  <c r="AE4203" i="53"/>
  <c r="AB6225" i="53"/>
  <c r="AB5214" i="53"/>
  <c r="AB4204" i="53"/>
  <c r="AB3195" i="53"/>
  <c r="V3194" i="53"/>
  <c r="U3194" i="53"/>
  <c r="T3194" i="53"/>
  <c r="V4204" i="53"/>
  <c r="U4204" i="53"/>
  <c r="T4204" i="53"/>
  <c r="U5214" i="53"/>
  <c r="V5214" i="53"/>
  <c r="T5214" i="53"/>
  <c r="V1120" i="53"/>
  <c r="U1120" i="53"/>
  <c r="T1120" i="53"/>
  <c r="S1121" i="53"/>
  <c r="V6223" i="53"/>
  <c r="U6223" i="53"/>
  <c r="T6223" i="53"/>
  <c r="T2130" i="53"/>
  <c r="U2130" i="53"/>
  <c r="V2130" i="53"/>
  <c r="S6224" i="53"/>
  <c r="S5215" i="53"/>
  <c r="S4205" i="53"/>
  <c r="S3195" i="53"/>
  <c r="V110" i="53"/>
  <c r="U110" i="53"/>
  <c r="T110" i="53"/>
  <c r="S111" i="53"/>
  <c r="G2131" i="53"/>
  <c r="F2131" i="53"/>
  <c r="G111" i="53"/>
  <c r="F111" i="53"/>
  <c r="G3194" i="53"/>
  <c r="F3194" i="53"/>
  <c r="G4202" i="53"/>
  <c r="F4202" i="53"/>
  <c r="G1121" i="53"/>
  <c r="F1121" i="53"/>
  <c r="G5213" i="53"/>
  <c r="F5213" i="53"/>
  <c r="G6223" i="53"/>
  <c r="F6223" i="53"/>
  <c r="E6224" i="53"/>
  <c r="E5214" i="53"/>
  <c r="E4203" i="53"/>
  <c r="E3195" i="53"/>
  <c r="E1122" i="53"/>
  <c r="E2132" i="53"/>
  <c r="S2131" i="53"/>
  <c r="AB113" i="53"/>
  <c r="E112" i="53"/>
  <c r="AB2131" i="53"/>
  <c r="AB8270" i="53" l="1"/>
  <c r="AB7261" i="53"/>
  <c r="S8271" i="53"/>
  <c r="S7261" i="53"/>
  <c r="E8270" i="53"/>
  <c r="E7260" i="53"/>
  <c r="AE4204" i="53"/>
  <c r="AC4204" i="53"/>
  <c r="AD4204" i="53"/>
  <c r="AE5214" i="53"/>
  <c r="AD5214" i="53"/>
  <c r="AC5214" i="53"/>
  <c r="AE6225" i="53"/>
  <c r="AD6225" i="53"/>
  <c r="AC6225" i="53"/>
  <c r="AD2131" i="53"/>
  <c r="AE2131" i="53"/>
  <c r="AC2131" i="53"/>
  <c r="AE1121" i="53"/>
  <c r="AD1121" i="53"/>
  <c r="AC1121" i="53"/>
  <c r="AB1122" i="53"/>
  <c r="AE113" i="53"/>
  <c r="AC113" i="53"/>
  <c r="AD113" i="53"/>
  <c r="AE3195" i="53"/>
  <c r="AC3195" i="53"/>
  <c r="AD3195" i="53"/>
  <c r="AB6226" i="53"/>
  <c r="AB5215" i="53"/>
  <c r="AB4205" i="53"/>
  <c r="AB3196" i="53"/>
  <c r="V3195" i="53"/>
  <c r="U3195" i="53"/>
  <c r="T3195" i="53"/>
  <c r="V5215" i="53"/>
  <c r="U5215" i="53"/>
  <c r="T5215" i="53"/>
  <c r="V1121" i="53"/>
  <c r="U1121" i="53"/>
  <c r="T1121" i="53"/>
  <c r="S1122" i="53"/>
  <c r="V6224" i="53"/>
  <c r="U6224" i="53"/>
  <c r="T6224" i="53"/>
  <c r="V4205" i="53"/>
  <c r="U4205" i="53"/>
  <c r="T4205" i="53"/>
  <c r="V2131" i="53"/>
  <c r="T2131" i="53"/>
  <c r="U2131" i="53"/>
  <c r="S6225" i="53"/>
  <c r="S5216" i="53"/>
  <c r="S4206" i="53"/>
  <c r="S3196" i="53"/>
  <c r="V111" i="53"/>
  <c r="U111" i="53"/>
  <c r="T111" i="53"/>
  <c r="S112" i="53"/>
  <c r="G112" i="53"/>
  <c r="F112" i="53"/>
  <c r="G2132" i="53"/>
  <c r="F2132" i="53"/>
  <c r="F1122" i="53"/>
  <c r="G1122" i="53"/>
  <c r="G6224" i="53"/>
  <c r="F6224" i="53"/>
  <c r="G5214" i="53"/>
  <c r="F5214" i="53"/>
  <c r="G3195" i="53"/>
  <c r="F3195" i="53"/>
  <c r="G4203" i="53"/>
  <c r="F4203" i="53"/>
  <c r="E6225" i="53"/>
  <c r="E5215" i="53"/>
  <c r="E4204" i="53"/>
  <c r="E3196" i="53"/>
  <c r="E1123" i="53"/>
  <c r="AB114" i="53"/>
  <c r="S2132" i="53"/>
  <c r="AB2132" i="53"/>
  <c r="E113" i="53"/>
  <c r="E2133" i="53"/>
  <c r="AB8271" i="53" l="1"/>
  <c r="AB7262" i="53"/>
  <c r="S8272" i="53"/>
  <c r="S7262" i="53"/>
  <c r="E8271" i="53"/>
  <c r="E7261" i="53"/>
  <c r="AD5215" i="53"/>
  <c r="AE5215" i="53"/>
  <c r="AC5215" i="53"/>
  <c r="AE1122" i="53"/>
  <c r="AD1122" i="53"/>
  <c r="AC1122" i="53"/>
  <c r="AB1123" i="53"/>
  <c r="AE6226" i="53"/>
  <c r="AD6226" i="53"/>
  <c r="AC6226" i="53"/>
  <c r="AE3196" i="53"/>
  <c r="AD3196" i="53"/>
  <c r="AC3196" i="53"/>
  <c r="AD2132" i="53"/>
  <c r="AE2132" i="53"/>
  <c r="AC2132" i="53"/>
  <c r="AC114" i="53"/>
  <c r="AE114" i="53"/>
  <c r="AD114" i="53"/>
  <c r="AE4205" i="53"/>
  <c r="AC4205" i="53"/>
  <c r="AD4205" i="53"/>
  <c r="AB6227" i="53"/>
  <c r="AB5216" i="53"/>
  <c r="AB4206" i="53"/>
  <c r="AB3197" i="53"/>
  <c r="V3196" i="53"/>
  <c r="U3196" i="53"/>
  <c r="T3196" i="53"/>
  <c r="V4206" i="53"/>
  <c r="U4206" i="53"/>
  <c r="T4206" i="53"/>
  <c r="V6225" i="53"/>
  <c r="U6225" i="53"/>
  <c r="T6225" i="53"/>
  <c r="V5216" i="53"/>
  <c r="U5216" i="53"/>
  <c r="T5216" i="53"/>
  <c r="V1122" i="53"/>
  <c r="U1122" i="53"/>
  <c r="T1122" i="53"/>
  <c r="S1123" i="53"/>
  <c r="V2132" i="53"/>
  <c r="T2132" i="53"/>
  <c r="U2132" i="53"/>
  <c r="S6226" i="53"/>
  <c r="S5217" i="53"/>
  <c r="S4207" i="53"/>
  <c r="S3197" i="53"/>
  <c r="V112" i="53"/>
  <c r="U112" i="53"/>
  <c r="T112" i="53"/>
  <c r="S113" i="53"/>
  <c r="G113" i="53"/>
  <c r="F113" i="53"/>
  <c r="G2133" i="53"/>
  <c r="F2133" i="53"/>
  <c r="F1123" i="53"/>
  <c r="G1123" i="53"/>
  <c r="G3196" i="53"/>
  <c r="F3196" i="53"/>
  <c r="G4204" i="53"/>
  <c r="F4204" i="53"/>
  <c r="G5215" i="53"/>
  <c r="F5215" i="53"/>
  <c r="G6225" i="53"/>
  <c r="F6225" i="53"/>
  <c r="E6226" i="53"/>
  <c r="E5216" i="53"/>
  <c r="E4205" i="53"/>
  <c r="E3197" i="53"/>
  <c r="E1124" i="53"/>
  <c r="AB115" i="53"/>
  <c r="E2134" i="53"/>
  <c r="AB2133" i="53"/>
  <c r="E114" i="53"/>
  <c r="S2133" i="53"/>
  <c r="AB8272" i="53" l="1"/>
  <c r="AB7263" i="53"/>
  <c r="S8273" i="53"/>
  <c r="S7263" i="53"/>
  <c r="E8272" i="53"/>
  <c r="E7262" i="53"/>
  <c r="AD5216" i="53"/>
  <c r="AE5216" i="53"/>
  <c r="AC5216" i="53"/>
  <c r="AE6227" i="53"/>
  <c r="AD6227" i="53"/>
  <c r="AC6227" i="53"/>
  <c r="AE1123" i="53"/>
  <c r="AD1123" i="53"/>
  <c r="AC1123" i="53"/>
  <c r="AB1124" i="53"/>
  <c r="AD2133" i="53"/>
  <c r="AC2133" i="53"/>
  <c r="AE2133" i="53"/>
  <c r="AE3197" i="53"/>
  <c r="AC3197" i="53"/>
  <c r="AD3197" i="53"/>
  <c r="AE115" i="53"/>
  <c r="AD115" i="53"/>
  <c r="AC115" i="53"/>
  <c r="AD4206" i="53"/>
  <c r="AE4206" i="53"/>
  <c r="AC4206" i="53"/>
  <c r="AB6228" i="53"/>
  <c r="AB5217" i="53"/>
  <c r="AB4207" i="53"/>
  <c r="AB3198" i="53"/>
  <c r="V1123" i="53"/>
  <c r="U1123" i="53"/>
  <c r="T1123" i="53"/>
  <c r="S1124" i="53"/>
  <c r="V3197" i="53"/>
  <c r="U3197" i="53"/>
  <c r="T3197" i="53"/>
  <c r="V5217" i="53"/>
  <c r="U5217" i="53"/>
  <c r="T5217" i="53"/>
  <c r="V6226" i="53"/>
  <c r="U6226" i="53"/>
  <c r="T6226" i="53"/>
  <c r="V4207" i="53"/>
  <c r="U4207" i="53"/>
  <c r="T4207" i="53"/>
  <c r="V2133" i="53"/>
  <c r="T2133" i="53"/>
  <c r="U2133" i="53"/>
  <c r="S6227" i="53"/>
  <c r="S5218" i="53"/>
  <c r="S4208" i="53"/>
  <c r="S3198" i="53"/>
  <c r="V113" i="53"/>
  <c r="U113" i="53"/>
  <c r="T113" i="53"/>
  <c r="S114" i="53"/>
  <c r="G2134" i="53"/>
  <c r="F2134" i="53"/>
  <c r="G114" i="53"/>
  <c r="F114" i="53"/>
  <c r="G6226" i="53"/>
  <c r="F6226" i="53"/>
  <c r="G1124" i="53"/>
  <c r="F1124" i="53"/>
  <c r="G3197" i="53"/>
  <c r="F3197" i="53"/>
  <c r="G5216" i="53"/>
  <c r="F5216" i="53"/>
  <c r="G4205" i="53"/>
  <c r="F4205" i="53"/>
  <c r="E6227" i="53"/>
  <c r="E5217" i="53"/>
  <c r="E4206" i="53"/>
  <c r="E3198" i="53"/>
  <c r="E1125" i="53"/>
  <c r="AB2134" i="53"/>
  <c r="AB116" i="53"/>
  <c r="E2135" i="53"/>
  <c r="S2134" i="53"/>
  <c r="E115" i="53"/>
  <c r="AB8273" i="53" l="1"/>
  <c r="AB7264" i="53"/>
  <c r="S8274" i="53"/>
  <c r="S7264" i="53"/>
  <c r="E8273" i="53"/>
  <c r="E7263" i="53"/>
  <c r="AE5217" i="53"/>
  <c r="AC5217" i="53"/>
  <c r="AD5217" i="53"/>
  <c r="AE6228" i="53"/>
  <c r="AD6228" i="53"/>
  <c r="AC6228" i="53"/>
  <c r="AE116" i="53"/>
  <c r="AC116" i="53"/>
  <c r="AD116" i="53"/>
  <c r="AE3198" i="53"/>
  <c r="AD3198" i="53"/>
  <c r="AC3198" i="53"/>
  <c r="AD1124" i="53"/>
  <c r="AE1124" i="53"/>
  <c r="AC1124" i="53"/>
  <c r="AB1125" i="53"/>
  <c r="AE2134" i="53"/>
  <c r="AC2134" i="53"/>
  <c r="AD2134" i="53"/>
  <c r="AE4207" i="53"/>
  <c r="AD4207" i="53"/>
  <c r="AC4207" i="53"/>
  <c r="AB6229" i="53"/>
  <c r="AB5218" i="53"/>
  <c r="AB4208" i="53"/>
  <c r="AB3199" i="53"/>
  <c r="V3198" i="53"/>
  <c r="U3198" i="53"/>
  <c r="T3198" i="53"/>
  <c r="V6227" i="53"/>
  <c r="U6227" i="53"/>
  <c r="T6227" i="53"/>
  <c r="T1124" i="53"/>
  <c r="V1124" i="53"/>
  <c r="U1124" i="53"/>
  <c r="S1125" i="53"/>
  <c r="V4208" i="53"/>
  <c r="T4208" i="53"/>
  <c r="U4208" i="53"/>
  <c r="V2134" i="53"/>
  <c r="T2134" i="53"/>
  <c r="U2134" i="53"/>
  <c r="V5218" i="53"/>
  <c r="T5218" i="53"/>
  <c r="U5218" i="53"/>
  <c r="S6228" i="53"/>
  <c r="S5219" i="53"/>
  <c r="S4209" i="53"/>
  <c r="S3199" i="53"/>
  <c r="V114" i="53"/>
  <c r="U114" i="53"/>
  <c r="T114" i="53"/>
  <c r="S115" i="53"/>
  <c r="G2135" i="53"/>
  <c r="F2135" i="53"/>
  <c r="G115" i="53"/>
  <c r="F115" i="53"/>
  <c r="G1125" i="53"/>
  <c r="F1125" i="53"/>
  <c r="G3198" i="53"/>
  <c r="F3198" i="53"/>
  <c r="G4206" i="53"/>
  <c r="F4206" i="53"/>
  <c r="F5217" i="53"/>
  <c r="G5217" i="53"/>
  <c r="G6227" i="53"/>
  <c r="F6227" i="53"/>
  <c r="E6228" i="53"/>
  <c r="E5218" i="53"/>
  <c r="E4207" i="53"/>
  <c r="E3199" i="53"/>
  <c r="E1126" i="53"/>
  <c r="AB117" i="53"/>
  <c r="E2136" i="53"/>
  <c r="S2135" i="53"/>
  <c r="E116" i="53"/>
  <c r="AB2135" i="53"/>
  <c r="AB8274" i="53" l="1"/>
  <c r="AB7265" i="53"/>
  <c r="S8275" i="53"/>
  <c r="S7265" i="53"/>
  <c r="E8274" i="53"/>
  <c r="E7264" i="53"/>
  <c r="AD5218" i="53"/>
  <c r="AC5218" i="53"/>
  <c r="AE5218" i="53"/>
  <c r="AD1125" i="53"/>
  <c r="AC1125" i="53"/>
  <c r="AE1125" i="53"/>
  <c r="AB1126" i="53"/>
  <c r="AE6229" i="53"/>
  <c r="AD6229" i="53"/>
  <c r="AC6229" i="53"/>
  <c r="AD2135" i="53"/>
  <c r="AE2135" i="53"/>
  <c r="AC2135" i="53"/>
  <c r="AE3199" i="53"/>
  <c r="AC3199" i="53"/>
  <c r="AD3199" i="53"/>
  <c r="AE117" i="53"/>
  <c r="AD117" i="53"/>
  <c r="AC117" i="53"/>
  <c r="AD4208" i="53"/>
  <c r="AE4208" i="53"/>
  <c r="AC4208" i="53"/>
  <c r="AB6230" i="53"/>
  <c r="AB5219" i="53"/>
  <c r="AB4209" i="53"/>
  <c r="AB3200" i="53"/>
  <c r="V3199" i="53"/>
  <c r="U3199" i="53"/>
  <c r="T3199" i="53"/>
  <c r="V6228" i="53"/>
  <c r="U6228" i="53"/>
  <c r="T6228" i="53"/>
  <c r="V4209" i="53"/>
  <c r="U4209" i="53"/>
  <c r="T4209" i="53"/>
  <c r="V2135" i="53"/>
  <c r="T2135" i="53"/>
  <c r="U2135" i="53"/>
  <c r="V5219" i="53"/>
  <c r="U5219" i="53"/>
  <c r="T5219" i="53"/>
  <c r="V1125" i="53"/>
  <c r="U1125" i="53"/>
  <c r="T1125" i="53"/>
  <c r="S1126" i="53"/>
  <c r="S6229" i="53"/>
  <c r="S5220" i="53"/>
  <c r="S4210" i="53"/>
  <c r="S3200" i="53"/>
  <c r="V115" i="53"/>
  <c r="U115" i="53"/>
  <c r="T115" i="53"/>
  <c r="S116" i="53"/>
  <c r="G116" i="53"/>
  <c r="F116" i="53"/>
  <c r="G2136" i="53"/>
  <c r="F2136" i="53"/>
  <c r="G5218" i="53"/>
  <c r="F5218" i="53"/>
  <c r="G1126" i="53"/>
  <c r="F1126" i="53"/>
  <c r="F3199" i="53"/>
  <c r="G3199" i="53"/>
  <c r="F4207" i="53"/>
  <c r="G4207" i="53"/>
  <c r="G6228" i="53"/>
  <c r="F6228" i="53"/>
  <c r="E6229" i="53"/>
  <c r="E5219" i="53"/>
  <c r="E4208" i="53"/>
  <c r="E3200" i="53"/>
  <c r="E1127" i="53"/>
  <c r="S2136" i="53"/>
  <c r="E2137" i="53"/>
  <c r="AB118" i="53"/>
  <c r="AB2136" i="53"/>
  <c r="E117" i="53"/>
  <c r="AB8275" i="53" l="1"/>
  <c r="AB7266" i="53"/>
  <c r="S8276" i="53"/>
  <c r="S7266" i="53"/>
  <c r="E8275" i="53"/>
  <c r="E7265" i="53"/>
  <c r="AE5219" i="53"/>
  <c r="AC5219" i="53"/>
  <c r="AD5219" i="53"/>
  <c r="AE6230" i="53"/>
  <c r="AD6230" i="53"/>
  <c r="AC6230" i="53"/>
  <c r="AE1126" i="53"/>
  <c r="AD1126" i="53"/>
  <c r="AC1126" i="53"/>
  <c r="AB1127" i="53"/>
  <c r="AC3200" i="53"/>
  <c r="AD3200" i="53"/>
  <c r="AE3200" i="53"/>
  <c r="AE2136" i="53"/>
  <c r="AD2136" i="53"/>
  <c r="AC2136" i="53"/>
  <c r="AC118" i="53"/>
  <c r="AE118" i="53"/>
  <c r="AD118" i="53"/>
  <c r="AD4209" i="53"/>
  <c r="AE4209" i="53"/>
  <c r="AC4209" i="53"/>
  <c r="AB6231" i="53"/>
  <c r="AB5220" i="53"/>
  <c r="AB4210" i="53"/>
  <c r="AB3201" i="53"/>
  <c r="V3200" i="53"/>
  <c r="U3200" i="53"/>
  <c r="T3200" i="53"/>
  <c r="V1126" i="53"/>
  <c r="U1126" i="53"/>
  <c r="T1126" i="53"/>
  <c r="S1127" i="53"/>
  <c r="V4210" i="53"/>
  <c r="U4210" i="53"/>
  <c r="T4210" i="53"/>
  <c r="V2136" i="53"/>
  <c r="T2136" i="53"/>
  <c r="U2136" i="53"/>
  <c r="V5220" i="53"/>
  <c r="T5220" i="53"/>
  <c r="U5220" i="53"/>
  <c r="V6229" i="53"/>
  <c r="U6229" i="53"/>
  <c r="T6229" i="53"/>
  <c r="S6230" i="53"/>
  <c r="S5221" i="53"/>
  <c r="S4211" i="53"/>
  <c r="S3201" i="53"/>
  <c r="V116" i="53"/>
  <c r="U116" i="53"/>
  <c r="T116" i="53"/>
  <c r="S117" i="53"/>
  <c r="G117" i="53"/>
  <c r="F117" i="53"/>
  <c r="G2137" i="53"/>
  <c r="F2137" i="53"/>
  <c r="G3200" i="53"/>
  <c r="F3200" i="53"/>
  <c r="G4208" i="53"/>
  <c r="F4208" i="53"/>
  <c r="G1127" i="53"/>
  <c r="F1127" i="53"/>
  <c r="G5219" i="53"/>
  <c r="F5219" i="53"/>
  <c r="G6229" i="53"/>
  <c r="F6229" i="53"/>
  <c r="E6230" i="53"/>
  <c r="E5220" i="53"/>
  <c r="E4209" i="53"/>
  <c r="E3201" i="53"/>
  <c r="E1128" i="53"/>
  <c r="E118" i="53"/>
  <c r="E2138" i="53"/>
  <c r="AB2137" i="53"/>
  <c r="AB119" i="53"/>
  <c r="S2137" i="53"/>
  <c r="AB8276" i="53" l="1"/>
  <c r="AB7267" i="53"/>
  <c r="S8277" i="53"/>
  <c r="S7267" i="53"/>
  <c r="E8276" i="53"/>
  <c r="E7266" i="53"/>
  <c r="AE5220" i="53"/>
  <c r="AC5220" i="53"/>
  <c r="AD5220" i="53"/>
  <c r="AE6231" i="53"/>
  <c r="AD6231" i="53"/>
  <c r="AC6231" i="53"/>
  <c r="AE119" i="53"/>
  <c r="AD119" i="53"/>
  <c r="AC119" i="53"/>
  <c r="AD2137" i="53"/>
  <c r="AE2137" i="53"/>
  <c r="AC2137" i="53"/>
  <c r="AE3201" i="53"/>
  <c r="AC3201" i="53"/>
  <c r="AD3201" i="53"/>
  <c r="AC1127" i="53"/>
  <c r="AD1127" i="53"/>
  <c r="AE1127" i="53"/>
  <c r="AB1128" i="53"/>
  <c r="AE4210" i="53"/>
  <c r="AC4210" i="53"/>
  <c r="AD4210" i="53"/>
  <c r="AB6232" i="53"/>
  <c r="AB5221" i="53"/>
  <c r="AB4211" i="53"/>
  <c r="AB3202" i="53"/>
  <c r="V4211" i="53"/>
  <c r="U4211" i="53"/>
  <c r="T4211" i="53"/>
  <c r="V1127" i="53"/>
  <c r="U1127" i="53"/>
  <c r="T1127" i="53"/>
  <c r="S1128" i="53"/>
  <c r="V5221" i="53"/>
  <c r="U5221" i="53"/>
  <c r="T5221" i="53"/>
  <c r="V6230" i="53"/>
  <c r="U6230" i="53"/>
  <c r="T6230" i="53"/>
  <c r="V3201" i="53"/>
  <c r="T3201" i="53"/>
  <c r="U3201" i="53"/>
  <c r="V2137" i="53"/>
  <c r="U2137" i="53"/>
  <c r="T2137" i="53"/>
  <c r="S6231" i="53"/>
  <c r="S5222" i="53"/>
  <c r="S4212" i="53"/>
  <c r="S3202" i="53"/>
  <c r="V117" i="53"/>
  <c r="U117" i="53"/>
  <c r="T117" i="53"/>
  <c r="S118" i="53"/>
  <c r="G118" i="53"/>
  <c r="F118" i="53"/>
  <c r="G2138" i="53"/>
  <c r="F2138" i="53"/>
  <c r="G1128" i="53"/>
  <c r="F1128" i="53"/>
  <c r="G4209" i="53"/>
  <c r="F4209" i="53"/>
  <c r="G6230" i="53"/>
  <c r="F6230" i="53"/>
  <c r="G5220" i="53"/>
  <c r="F5220" i="53"/>
  <c r="G3201" i="53"/>
  <c r="F3201" i="53"/>
  <c r="E6231" i="53"/>
  <c r="E5221" i="53"/>
  <c r="E4210" i="53"/>
  <c r="E3202" i="53"/>
  <c r="E1129" i="53"/>
  <c r="AB2138" i="53"/>
  <c r="E2139" i="53"/>
  <c r="S2138" i="53"/>
  <c r="E119" i="53"/>
  <c r="AB120" i="53"/>
  <c r="AB8277" i="53" l="1"/>
  <c r="AB7268" i="53"/>
  <c r="S8278" i="53"/>
  <c r="S7268" i="53"/>
  <c r="E8277" i="53"/>
  <c r="E7267" i="53"/>
  <c r="AE5221" i="53"/>
  <c r="AD5221" i="53"/>
  <c r="AC5221" i="53"/>
  <c r="AE6232" i="53"/>
  <c r="AD6232" i="53"/>
  <c r="AC6232" i="53"/>
  <c r="AE1128" i="53"/>
  <c r="AC1128" i="53"/>
  <c r="AD1128" i="53"/>
  <c r="AB1129" i="53"/>
  <c r="AC3202" i="53"/>
  <c r="AD3202" i="53"/>
  <c r="AE3202" i="53"/>
  <c r="AC120" i="53"/>
  <c r="AE120" i="53"/>
  <c r="AD120" i="53"/>
  <c r="AD2138" i="53"/>
  <c r="AE2138" i="53"/>
  <c r="AC2138" i="53"/>
  <c r="AD4211" i="53"/>
  <c r="AC4211" i="53"/>
  <c r="AE4211" i="53"/>
  <c r="AB6233" i="53"/>
  <c r="AB5222" i="53"/>
  <c r="AB4212" i="53"/>
  <c r="AB3203" i="53"/>
  <c r="V5222" i="53"/>
  <c r="U5222" i="53"/>
  <c r="T5222" i="53"/>
  <c r="V3202" i="53"/>
  <c r="U3202" i="53"/>
  <c r="T3202" i="53"/>
  <c r="V1128" i="53"/>
  <c r="U1128" i="53"/>
  <c r="T1128" i="53"/>
  <c r="S1129" i="53"/>
  <c r="V6231" i="53"/>
  <c r="U6231" i="53"/>
  <c r="T6231" i="53"/>
  <c r="T2138" i="53"/>
  <c r="U2138" i="53"/>
  <c r="V2138" i="53"/>
  <c r="V4212" i="53"/>
  <c r="U4212" i="53"/>
  <c r="T4212" i="53"/>
  <c r="S6232" i="53"/>
  <c r="S5223" i="53"/>
  <c r="S4213" i="53"/>
  <c r="S3203" i="53"/>
  <c r="V118" i="53"/>
  <c r="U118" i="53"/>
  <c r="T118" i="53"/>
  <c r="S119" i="53"/>
  <c r="G2139" i="53"/>
  <c r="F2139" i="53"/>
  <c r="G119" i="53"/>
  <c r="F119" i="53"/>
  <c r="G1129" i="53"/>
  <c r="F1129" i="53"/>
  <c r="G6231" i="53"/>
  <c r="F6231" i="53"/>
  <c r="G3202" i="53"/>
  <c r="F3202" i="53"/>
  <c r="G4210" i="53"/>
  <c r="F4210" i="53"/>
  <c r="G5221" i="53"/>
  <c r="F5221" i="53"/>
  <c r="E6232" i="53"/>
  <c r="E5222" i="53"/>
  <c r="E4211" i="53"/>
  <c r="E3203" i="53"/>
  <c r="E1130" i="53"/>
  <c r="E120" i="53"/>
  <c r="AB121" i="53"/>
  <c r="S2139" i="53"/>
  <c r="E2140" i="53"/>
  <c r="AB2139" i="53"/>
  <c r="AB8278" i="53" l="1"/>
  <c r="AB7269" i="53"/>
  <c r="S8279" i="53"/>
  <c r="S7269" i="53"/>
  <c r="E8278" i="53"/>
  <c r="E7268" i="53"/>
  <c r="AE5222" i="53"/>
  <c r="AD5222" i="53"/>
  <c r="AC5222" i="53"/>
  <c r="AE6233" i="53"/>
  <c r="AD6233" i="53"/>
  <c r="AC6233" i="53"/>
  <c r="AD2139" i="53"/>
  <c r="AE2139" i="53"/>
  <c r="AC2139" i="53"/>
  <c r="AD121" i="53"/>
  <c r="AC121" i="53"/>
  <c r="AE121" i="53"/>
  <c r="AE3203" i="53"/>
  <c r="AD3203" i="53"/>
  <c r="AC3203" i="53"/>
  <c r="AE1129" i="53"/>
  <c r="AD1129" i="53"/>
  <c r="AC1129" i="53"/>
  <c r="AB1130" i="53"/>
  <c r="AE4212" i="53"/>
  <c r="AD4212" i="53"/>
  <c r="AC4212" i="53"/>
  <c r="AB6234" i="53"/>
  <c r="AB5223" i="53"/>
  <c r="AB4213" i="53"/>
  <c r="AB3204" i="53"/>
  <c r="V3203" i="53"/>
  <c r="U3203" i="53"/>
  <c r="T3203" i="53"/>
  <c r="V5223" i="53"/>
  <c r="U5223" i="53"/>
  <c r="T5223" i="53"/>
  <c r="V6232" i="53"/>
  <c r="U6232" i="53"/>
  <c r="T6232" i="53"/>
  <c r="V4213" i="53"/>
  <c r="U4213" i="53"/>
  <c r="T4213" i="53"/>
  <c r="V1129" i="53"/>
  <c r="U1129" i="53"/>
  <c r="T1129" i="53"/>
  <c r="S1130" i="53"/>
  <c r="V2139" i="53"/>
  <c r="T2139" i="53"/>
  <c r="U2139" i="53"/>
  <c r="S6233" i="53"/>
  <c r="S5224" i="53"/>
  <c r="S4214" i="53"/>
  <c r="S3204" i="53"/>
  <c r="V119" i="53"/>
  <c r="U119" i="53"/>
  <c r="T119" i="53"/>
  <c r="S120" i="53"/>
  <c r="G2140" i="53"/>
  <c r="F2140" i="53"/>
  <c r="G120" i="53"/>
  <c r="F120" i="53"/>
  <c r="F1130" i="53"/>
  <c r="G1130" i="53"/>
  <c r="G5222" i="53"/>
  <c r="F5222" i="53"/>
  <c r="G6232" i="53"/>
  <c r="F6232" i="53"/>
  <c r="G3203" i="53"/>
  <c r="F3203" i="53"/>
  <c r="G4211" i="53"/>
  <c r="F4211" i="53"/>
  <c r="E6233" i="53"/>
  <c r="E5223" i="53"/>
  <c r="E4212" i="53"/>
  <c r="E3204" i="53"/>
  <c r="E1131" i="53"/>
  <c r="S2140" i="53"/>
  <c r="AB122" i="53"/>
  <c r="AB2140" i="53"/>
  <c r="E2141" i="53"/>
  <c r="E121" i="53"/>
  <c r="AB8279" i="53" l="1"/>
  <c r="AB7270" i="53"/>
  <c r="S8280" i="53"/>
  <c r="S7270" i="53"/>
  <c r="E8279" i="53"/>
  <c r="E7269" i="53"/>
  <c r="AE5223" i="53"/>
  <c r="AD5223" i="53"/>
  <c r="AC5223" i="53"/>
  <c r="AE6234" i="53"/>
  <c r="AD6234" i="53"/>
  <c r="AC6234" i="53"/>
  <c r="AE1130" i="53"/>
  <c r="AC1130" i="53"/>
  <c r="AD1130" i="53"/>
  <c r="AB1131" i="53"/>
  <c r="AD2140" i="53"/>
  <c r="AE2140" i="53"/>
  <c r="AC2140" i="53"/>
  <c r="AE3204" i="53"/>
  <c r="AD3204" i="53"/>
  <c r="AC3204" i="53"/>
  <c r="AC122" i="53"/>
  <c r="AE122" i="53"/>
  <c r="AD122" i="53"/>
  <c r="AE4213" i="53"/>
  <c r="AD4213" i="53"/>
  <c r="AC4213" i="53"/>
  <c r="AB6235" i="53"/>
  <c r="AB5224" i="53"/>
  <c r="AB4214" i="53"/>
  <c r="AB3205" i="53"/>
  <c r="V4214" i="53"/>
  <c r="T4214" i="53"/>
  <c r="U4214" i="53"/>
  <c r="T1130" i="53"/>
  <c r="V1130" i="53"/>
  <c r="U1130" i="53"/>
  <c r="S1131" i="53"/>
  <c r="V2140" i="53"/>
  <c r="T2140" i="53"/>
  <c r="U2140" i="53"/>
  <c r="V3204" i="53"/>
  <c r="U3204" i="53"/>
  <c r="T3204" i="53"/>
  <c r="V6233" i="53"/>
  <c r="U6233" i="53"/>
  <c r="T6233" i="53"/>
  <c r="V5224" i="53"/>
  <c r="U5224" i="53"/>
  <c r="T5224" i="53"/>
  <c r="S6234" i="53"/>
  <c r="S5225" i="53"/>
  <c r="S4215" i="53"/>
  <c r="S3205" i="53"/>
  <c r="V120" i="53"/>
  <c r="U120" i="53"/>
  <c r="T120" i="53"/>
  <c r="S121" i="53"/>
  <c r="G2141" i="53"/>
  <c r="F2141" i="53"/>
  <c r="G121" i="53"/>
  <c r="F121" i="53"/>
  <c r="G5223" i="53"/>
  <c r="F5223" i="53"/>
  <c r="G6233" i="53"/>
  <c r="F6233" i="53"/>
  <c r="G1131" i="53"/>
  <c r="F1131" i="53"/>
  <c r="G3204" i="53"/>
  <c r="F3204" i="53"/>
  <c r="G4212" i="53"/>
  <c r="F4212" i="53"/>
  <c r="E6234" i="53"/>
  <c r="E5224" i="53"/>
  <c r="E4213" i="53"/>
  <c r="E3205" i="53"/>
  <c r="E1132" i="53"/>
  <c r="AB2141" i="53"/>
  <c r="E122" i="53"/>
  <c r="E2142" i="53"/>
  <c r="S2141" i="53"/>
  <c r="AB123" i="53"/>
  <c r="AB8280" i="53" l="1"/>
  <c r="AB7271" i="53"/>
  <c r="S8281" i="53"/>
  <c r="S7271" i="53"/>
  <c r="E8280" i="53"/>
  <c r="E7270" i="53"/>
  <c r="AE5224" i="53"/>
  <c r="AD5224" i="53"/>
  <c r="AC5224" i="53"/>
  <c r="AE6235" i="53"/>
  <c r="AD6235" i="53"/>
  <c r="AC6235" i="53"/>
  <c r="AE123" i="53"/>
  <c r="AD123" i="53"/>
  <c r="AC123" i="53"/>
  <c r="AD2141" i="53"/>
  <c r="AC2141" i="53"/>
  <c r="AE2141" i="53"/>
  <c r="AE3205" i="53"/>
  <c r="AC3205" i="53"/>
  <c r="AD3205" i="53"/>
  <c r="AE1131" i="53"/>
  <c r="AD1131" i="53"/>
  <c r="AC1131" i="53"/>
  <c r="AB1132" i="53"/>
  <c r="AD4214" i="53"/>
  <c r="AE4214" i="53"/>
  <c r="AC4214" i="53"/>
  <c r="AB6236" i="53"/>
  <c r="AB5225" i="53"/>
  <c r="AB4215" i="53"/>
  <c r="AB3206" i="53"/>
  <c r="V3205" i="53"/>
  <c r="U3205" i="53"/>
  <c r="T3205" i="53"/>
  <c r="V1131" i="53"/>
  <c r="U1131" i="53"/>
  <c r="T1131" i="53"/>
  <c r="S1132" i="53"/>
  <c r="V5225" i="53"/>
  <c r="U5225" i="53"/>
  <c r="T5225" i="53"/>
  <c r="V6234" i="53"/>
  <c r="U6234" i="53"/>
  <c r="T6234" i="53"/>
  <c r="V4215" i="53"/>
  <c r="U4215" i="53"/>
  <c r="T4215" i="53"/>
  <c r="V2141" i="53"/>
  <c r="T2141" i="53"/>
  <c r="U2141" i="53"/>
  <c r="S6235" i="53"/>
  <c r="S5226" i="53"/>
  <c r="S4216" i="53"/>
  <c r="S3206" i="53"/>
  <c r="V121" i="53"/>
  <c r="U121" i="53"/>
  <c r="T121" i="53"/>
  <c r="S122" i="53"/>
  <c r="G2142" i="53"/>
  <c r="F2142" i="53"/>
  <c r="G122" i="53"/>
  <c r="F122" i="53"/>
  <c r="G1132" i="53"/>
  <c r="F1132" i="53"/>
  <c r="G4213" i="53"/>
  <c r="F4213" i="53"/>
  <c r="G5224" i="53"/>
  <c r="F5224" i="53"/>
  <c r="G6234" i="53"/>
  <c r="F6234" i="53"/>
  <c r="G3205" i="53"/>
  <c r="F3205" i="53"/>
  <c r="E6235" i="53"/>
  <c r="E5225" i="53"/>
  <c r="E4214" i="53"/>
  <c r="E3206" i="53"/>
  <c r="E1133" i="53"/>
  <c r="E2143" i="53"/>
  <c r="AB2142" i="53"/>
  <c r="E123" i="53"/>
  <c r="AB124" i="53"/>
  <c r="S2142" i="53"/>
  <c r="AB8281" i="53" l="1"/>
  <c r="AB7272" i="53"/>
  <c r="S8282" i="53"/>
  <c r="S7272" i="53"/>
  <c r="E8281" i="53"/>
  <c r="E7271" i="53"/>
  <c r="AE5225" i="53"/>
  <c r="AC5225" i="53"/>
  <c r="AD5225" i="53"/>
  <c r="AE6236" i="53"/>
  <c r="AD6236" i="53"/>
  <c r="AC6236" i="53"/>
  <c r="AE124" i="53"/>
  <c r="AD124" i="53"/>
  <c r="AC124" i="53"/>
  <c r="AD1132" i="53"/>
  <c r="AC1132" i="53"/>
  <c r="AE1132" i="53"/>
  <c r="AB1133" i="53"/>
  <c r="AE2142" i="53"/>
  <c r="AD2142" i="53"/>
  <c r="AC2142" i="53"/>
  <c r="AE3206" i="53"/>
  <c r="AD3206" i="53"/>
  <c r="AC3206" i="53"/>
  <c r="AE4215" i="53"/>
  <c r="AD4215" i="53"/>
  <c r="AC4215" i="53"/>
  <c r="AB6237" i="53"/>
  <c r="AB5226" i="53"/>
  <c r="AB4216" i="53"/>
  <c r="AB3207" i="53"/>
  <c r="U3206" i="53"/>
  <c r="V3206" i="53"/>
  <c r="T3206" i="53"/>
  <c r="U1132" i="53"/>
  <c r="T1132" i="53"/>
  <c r="V1132" i="53"/>
  <c r="S1133" i="53"/>
  <c r="V6235" i="53"/>
  <c r="U6235" i="53"/>
  <c r="T6235" i="53"/>
  <c r="V4216" i="53"/>
  <c r="T4216" i="53"/>
  <c r="U4216" i="53"/>
  <c r="V5226" i="53"/>
  <c r="T5226" i="53"/>
  <c r="U5226" i="53"/>
  <c r="V2142" i="53"/>
  <c r="T2142" i="53"/>
  <c r="U2142" i="53"/>
  <c r="S6236" i="53"/>
  <c r="S5227" i="53"/>
  <c r="S4217" i="53"/>
  <c r="S3207" i="53"/>
  <c r="V122" i="53"/>
  <c r="U122" i="53"/>
  <c r="T122" i="53"/>
  <c r="S123" i="53"/>
  <c r="G2143" i="53"/>
  <c r="F2143" i="53"/>
  <c r="G123" i="53"/>
  <c r="F123" i="53"/>
  <c r="G1133" i="53"/>
  <c r="F1133" i="53"/>
  <c r="G6235" i="53"/>
  <c r="F6235" i="53"/>
  <c r="G3206" i="53"/>
  <c r="F3206" i="53"/>
  <c r="G4214" i="53"/>
  <c r="F4214" i="53"/>
  <c r="F5225" i="53"/>
  <c r="G5225" i="53"/>
  <c r="E6236" i="53"/>
  <c r="E5226" i="53"/>
  <c r="E4215" i="53"/>
  <c r="E3207" i="53"/>
  <c r="E1134" i="53"/>
  <c r="E124" i="53"/>
  <c r="S2143" i="53"/>
  <c r="AB125" i="53"/>
  <c r="AB2143" i="53"/>
  <c r="E2144" i="53"/>
  <c r="AB8282" i="53" l="1"/>
  <c r="AB7273" i="53"/>
  <c r="S8283" i="53"/>
  <c r="S7273" i="53"/>
  <c r="E8282" i="53"/>
  <c r="E7272" i="53"/>
  <c r="AE5226" i="53"/>
  <c r="AD5226" i="53"/>
  <c r="AC5226" i="53"/>
  <c r="AE6237" i="53"/>
  <c r="AD6237" i="53"/>
  <c r="AC6237" i="53"/>
  <c r="AD1133" i="53"/>
  <c r="AC1133" i="53"/>
  <c r="AE1133" i="53"/>
  <c r="AB1134" i="53"/>
  <c r="AD2143" i="53"/>
  <c r="AC2143" i="53"/>
  <c r="AE2143" i="53"/>
  <c r="AE125" i="53"/>
  <c r="AD125" i="53"/>
  <c r="AC125" i="53"/>
  <c r="AE3207" i="53"/>
  <c r="AC3207" i="53"/>
  <c r="AD3207" i="53"/>
  <c r="AD4216" i="53"/>
  <c r="AE4216" i="53"/>
  <c r="AC4216" i="53"/>
  <c r="AB6238" i="53"/>
  <c r="AB5227" i="53"/>
  <c r="AB4217" i="53"/>
  <c r="AB3208" i="53"/>
  <c r="V3207" i="53"/>
  <c r="U3207" i="53"/>
  <c r="T3207" i="53"/>
  <c r="V4217" i="53"/>
  <c r="U4217" i="53"/>
  <c r="T4217" i="53"/>
  <c r="V5227" i="53"/>
  <c r="U5227" i="53"/>
  <c r="T5227" i="53"/>
  <c r="V1133" i="53"/>
  <c r="U1133" i="53"/>
  <c r="T1133" i="53"/>
  <c r="S1134" i="53"/>
  <c r="V6236" i="53"/>
  <c r="U6236" i="53"/>
  <c r="T6236" i="53"/>
  <c r="V2143" i="53"/>
  <c r="T2143" i="53"/>
  <c r="U2143" i="53"/>
  <c r="S6237" i="53"/>
  <c r="S5228" i="53"/>
  <c r="S4218" i="53"/>
  <c r="S3208" i="53"/>
  <c r="V123" i="53"/>
  <c r="U123" i="53"/>
  <c r="T123" i="53"/>
  <c r="S124" i="53"/>
  <c r="G2144" i="53"/>
  <c r="F2144" i="53"/>
  <c r="G124" i="53"/>
  <c r="F124" i="53"/>
  <c r="G1134" i="53"/>
  <c r="F1134" i="53"/>
  <c r="G5226" i="53"/>
  <c r="F5226" i="53"/>
  <c r="F3207" i="53"/>
  <c r="G3207" i="53"/>
  <c r="G4215" i="53"/>
  <c r="F4215" i="53"/>
  <c r="G6236" i="53"/>
  <c r="F6236" i="53"/>
  <c r="E6237" i="53"/>
  <c r="E5227" i="53"/>
  <c r="E4216" i="53"/>
  <c r="E3208" i="53"/>
  <c r="E1135" i="53"/>
  <c r="E125" i="53"/>
  <c r="E2145" i="53"/>
  <c r="AB2144" i="53"/>
  <c r="AB126" i="53"/>
  <c r="S2144" i="53"/>
  <c r="AB8283" i="53" l="1"/>
  <c r="AB7274" i="53"/>
  <c r="S8284" i="53"/>
  <c r="S7274" i="53"/>
  <c r="E8283" i="53"/>
  <c r="E7273" i="53"/>
  <c r="AE5227" i="53"/>
  <c r="AD5227" i="53"/>
  <c r="AC5227" i="53"/>
  <c r="AE6238" i="53"/>
  <c r="AD6238" i="53"/>
  <c r="AC6238" i="53"/>
  <c r="AC126" i="53"/>
  <c r="AE126" i="53"/>
  <c r="AD126" i="53"/>
  <c r="AC3208" i="53"/>
  <c r="AD3208" i="53"/>
  <c r="AE3208" i="53"/>
  <c r="AE1134" i="53"/>
  <c r="AD1134" i="53"/>
  <c r="AC1134" i="53"/>
  <c r="AB1135" i="53"/>
  <c r="AE2144" i="53"/>
  <c r="AD2144" i="53"/>
  <c r="AC2144" i="53"/>
  <c r="AD4217" i="53"/>
  <c r="AE4217" i="53"/>
  <c r="AC4217" i="53"/>
  <c r="AB6239" i="53"/>
  <c r="AB5228" i="53"/>
  <c r="AB4218" i="53"/>
  <c r="AB3209" i="53"/>
  <c r="U3208" i="53"/>
  <c r="T3208" i="53"/>
  <c r="V3208" i="53"/>
  <c r="V2144" i="53"/>
  <c r="T2144" i="53"/>
  <c r="U2144" i="53"/>
  <c r="V4218" i="53"/>
  <c r="U4218" i="53"/>
  <c r="T4218" i="53"/>
  <c r="V5228" i="53"/>
  <c r="U5228" i="53"/>
  <c r="T5228" i="53"/>
  <c r="V6237" i="53"/>
  <c r="U6237" i="53"/>
  <c r="T6237" i="53"/>
  <c r="V1134" i="53"/>
  <c r="U1134" i="53"/>
  <c r="T1134" i="53"/>
  <c r="S1135" i="53"/>
  <c r="S6238" i="53"/>
  <c r="S5229" i="53"/>
  <c r="S4219" i="53"/>
  <c r="S3209" i="53"/>
  <c r="V124" i="53"/>
  <c r="U124" i="53"/>
  <c r="T124" i="53"/>
  <c r="S125" i="53"/>
  <c r="G2145" i="53"/>
  <c r="F2145" i="53"/>
  <c r="G125" i="53"/>
  <c r="F125" i="53"/>
  <c r="G1135" i="53"/>
  <c r="F1135" i="53"/>
  <c r="G6237" i="53"/>
  <c r="F6237" i="53"/>
  <c r="G4216" i="53"/>
  <c r="F4216" i="53"/>
  <c r="G3208" i="53"/>
  <c r="F3208" i="53"/>
  <c r="G5227" i="53"/>
  <c r="F5227" i="53"/>
  <c r="E6238" i="53"/>
  <c r="E5228" i="53"/>
  <c r="E4217" i="53"/>
  <c r="E3209" i="53"/>
  <c r="E1136" i="53"/>
  <c r="S2145" i="53"/>
  <c r="AB127" i="53"/>
  <c r="AB2145" i="53"/>
  <c r="E126" i="53"/>
  <c r="E2146" i="53"/>
  <c r="AB8284" i="53" l="1"/>
  <c r="AB7275" i="53"/>
  <c r="S8285" i="53"/>
  <c r="S7275" i="53"/>
  <c r="E8284" i="53"/>
  <c r="E7274" i="53"/>
  <c r="AE5228" i="53"/>
  <c r="AD5228" i="53"/>
  <c r="AC5228" i="53"/>
  <c r="AD1135" i="53"/>
  <c r="AC1135" i="53"/>
  <c r="AE1135" i="53"/>
  <c r="AB1136" i="53"/>
  <c r="AE6239" i="53"/>
  <c r="AD6239" i="53"/>
  <c r="AC6239" i="53"/>
  <c r="AE3209" i="53"/>
  <c r="AC3209" i="53"/>
  <c r="AD3209" i="53"/>
  <c r="AD2145" i="53"/>
  <c r="AE2145" i="53"/>
  <c r="AC2145" i="53"/>
  <c r="AE127" i="53"/>
  <c r="AD127" i="53"/>
  <c r="AC127" i="53"/>
  <c r="AE4218" i="53"/>
  <c r="AC4218" i="53"/>
  <c r="AD4218" i="53"/>
  <c r="AB6240" i="53"/>
  <c r="AB5229" i="53"/>
  <c r="AB4219" i="53"/>
  <c r="AB3210" i="53"/>
  <c r="V2145" i="53"/>
  <c r="U2145" i="53"/>
  <c r="T2145" i="53"/>
  <c r="V3209" i="53"/>
  <c r="T3209" i="53"/>
  <c r="U3209" i="53"/>
  <c r="V5229" i="53"/>
  <c r="U5229" i="53"/>
  <c r="T5229" i="53"/>
  <c r="V4219" i="53"/>
  <c r="U4219" i="53"/>
  <c r="T4219" i="53"/>
  <c r="V6238" i="53"/>
  <c r="U6238" i="53"/>
  <c r="T6238" i="53"/>
  <c r="V1135" i="53"/>
  <c r="U1135" i="53"/>
  <c r="T1135" i="53"/>
  <c r="S1136" i="53"/>
  <c r="S6239" i="53"/>
  <c r="S5230" i="53"/>
  <c r="S4220" i="53"/>
  <c r="S3210" i="53"/>
  <c r="V125" i="53"/>
  <c r="U125" i="53"/>
  <c r="T125" i="53"/>
  <c r="S126" i="53"/>
  <c r="G126" i="53"/>
  <c r="F126" i="53"/>
  <c r="G2146" i="53"/>
  <c r="F2146" i="53"/>
  <c r="G3209" i="53"/>
  <c r="F3209" i="53"/>
  <c r="G5228" i="53"/>
  <c r="F5228" i="53"/>
  <c r="G4217" i="53"/>
  <c r="F4217" i="53"/>
  <c r="G6238" i="53"/>
  <c r="F6238" i="53"/>
  <c r="G1136" i="53"/>
  <c r="F1136" i="53"/>
  <c r="E6239" i="53"/>
  <c r="E5229" i="53"/>
  <c r="E4218" i="53"/>
  <c r="E3210" i="53"/>
  <c r="E1137" i="53"/>
  <c r="AB128" i="53"/>
  <c r="E127" i="53"/>
  <c r="S2146" i="53"/>
  <c r="E2147" i="53"/>
  <c r="AB2146" i="53"/>
  <c r="AB8285" i="53" l="1"/>
  <c r="AB7276" i="53"/>
  <c r="S8286" i="53"/>
  <c r="S7276" i="53"/>
  <c r="E8285" i="53"/>
  <c r="E7275" i="53"/>
  <c r="AD5229" i="53"/>
  <c r="AE5229" i="53"/>
  <c r="AC5229" i="53"/>
  <c r="AE6240" i="53"/>
  <c r="AD6240" i="53"/>
  <c r="AC6240" i="53"/>
  <c r="AE1136" i="53"/>
  <c r="AD1136" i="53"/>
  <c r="AC1136" i="53"/>
  <c r="AB1137" i="53"/>
  <c r="AC3210" i="53"/>
  <c r="AD3210" i="53"/>
  <c r="AE3210" i="53"/>
  <c r="AD2146" i="53"/>
  <c r="AE2146" i="53"/>
  <c r="AC2146" i="53"/>
  <c r="AC128" i="53"/>
  <c r="AE128" i="53"/>
  <c r="AD128" i="53"/>
  <c r="AD4219" i="53"/>
  <c r="AC4219" i="53"/>
  <c r="AE4219" i="53"/>
  <c r="AB6241" i="53"/>
  <c r="AB5230" i="53"/>
  <c r="AB4220" i="53"/>
  <c r="AB3211" i="53"/>
  <c r="V3210" i="53"/>
  <c r="U3210" i="53"/>
  <c r="T3210" i="53"/>
  <c r="V4220" i="53"/>
  <c r="U4220" i="53"/>
  <c r="T4220" i="53"/>
  <c r="V5230" i="53"/>
  <c r="U5230" i="53"/>
  <c r="T5230" i="53"/>
  <c r="V6239" i="53"/>
  <c r="U6239" i="53"/>
  <c r="T6239" i="53"/>
  <c r="V1136" i="53"/>
  <c r="U1136" i="53"/>
  <c r="T1136" i="53"/>
  <c r="S1137" i="53"/>
  <c r="T2146" i="53"/>
  <c r="V2146" i="53"/>
  <c r="U2146" i="53"/>
  <c r="S6240" i="53"/>
  <c r="S5231" i="53"/>
  <c r="S4221" i="53"/>
  <c r="S3211" i="53"/>
  <c r="V126" i="53"/>
  <c r="U126" i="53"/>
  <c r="T126" i="53"/>
  <c r="S127" i="53"/>
  <c r="G2147" i="53"/>
  <c r="F2147" i="53"/>
  <c r="G127" i="53"/>
  <c r="F127" i="53"/>
  <c r="G1137" i="53"/>
  <c r="F1137" i="53"/>
  <c r="G4218" i="53"/>
  <c r="F4218" i="53"/>
  <c r="G3210" i="53"/>
  <c r="F3210" i="53"/>
  <c r="G5229" i="53"/>
  <c r="F5229" i="53"/>
  <c r="G6239" i="53"/>
  <c r="F6239" i="53"/>
  <c r="E6240" i="53"/>
  <c r="E5230" i="53"/>
  <c r="E4219" i="53"/>
  <c r="E3211" i="53"/>
  <c r="E1138" i="53"/>
  <c r="AB2147" i="53"/>
  <c r="E2148" i="53"/>
  <c r="AB129" i="53"/>
  <c r="S2147" i="53"/>
  <c r="E128" i="53"/>
  <c r="AB8286" i="53" l="1"/>
  <c r="AB7277" i="53"/>
  <c r="S8287" i="53"/>
  <c r="S7277" i="53"/>
  <c r="E8286" i="53"/>
  <c r="E7276" i="53"/>
  <c r="AE5230" i="53"/>
  <c r="AD5230" i="53"/>
  <c r="AC5230" i="53"/>
  <c r="AE6241" i="53"/>
  <c r="AD6241" i="53"/>
  <c r="AC6241" i="53"/>
  <c r="AD2147" i="53"/>
  <c r="AE2147" i="53"/>
  <c r="AC2147" i="53"/>
  <c r="AE3211" i="53"/>
  <c r="AC3211" i="53"/>
  <c r="AD3211" i="53"/>
  <c r="AE1137" i="53"/>
  <c r="AD1137" i="53"/>
  <c r="AC1137" i="53"/>
  <c r="AB1138" i="53"/>
  <c r="AE129" i="53"/>
  <c r="AC129" i="53"/>
  <c r="AD129" i="53"/>
  <c r="AE4220" i="53"/>
  <c r="AC4220" i="53"/>
  <c r="AD4220" i="53"/>
  <c r="AB6242" i="53"/>
  <c r="AB5231" i="53"/>
  <c r="AB4221" i="53"/>
  <c r="AB3212" i="53"/>
  <c r="V1137" i="53"/>
  <c r="U1137" i="53"/>
  <c r="T1137" i="53"/>
  <c r="S1138" i="53"/>
  <c r="V3211" i="53"/>
  <c r="U3211" i="53"/>
  <c r="T3211" i="53"/>
  <c r="V5231" i="53"/>
  <c r="U5231" i="53"/>
  <c r="T5231" i="53"/>
  <c r="V4221" i="53"/>
  <c r="U4221" i="53"/>
  <c r="T4221" i="53"/>
  <c r="V6240" i="53"/>
  <c r="U6240" i="53"/>
  <c r="T6240" i="53"/>
  <c r="V2147" i="53"/>
  <c r="T2147" i="53"/>
  <c r="U2147" i="53"/>
  <c r="S6241" i="53"/>
  <c r="S5232" i="53"/>
  <c r="S4222" i="53"/>
  <c r="S3212" i="53"/>
  <c r="V127" i="53"/>
  <c r="U127" i="53"/>
  <c r="T127" i="53"/>
  <c r="S128" i="53"/>
  <c r="G128" i="53"/>
  <c r="F128" i="53"/>
  <c r="G2148" i="53"/>
  <c r="F2148" i="53"/>
  <c r="F1138" i="53"/>
  <c r="G1138" i="53"/>
  <c r="G4219" i="53"/>
  <c r="F4219" i="53"/>
  <c r="G6240" i="53"/>
  <c r="F6240" i="53"/>
  <c r="G5230" i="53"/>
  <c r="F5230" i="53"/>
  <c r="G3211" i="53"/>
  <c r="F3211" i="53"/>
  <c r="E6241" i="53"/>
  <c r="E5231" i="53"/>
  <c r="E4220" i="53"/>
  <c r="E3212" i="53"/>
  <c r="E1139" i="53"/>
  <c r="AB130" i="53"/>
  <c r="AB2148" i="53"/>
  <c r="E129" i="53"/>
  <c r="E2149" i="53"/>
  <c r="S2148" i="53"/>
  <c r="AB8287" i="53" l="1"/>
  <c r="AB7278" i="53"/>
  <c r="S8288" i="53"/>
  <c r="S7278" i="53"/>
  <c r="E8287" i="53"/>
  <c r="E7277" i="53"/>
  <c r="AD5231" i="53"/>
  <c r="AE5231" i="53"/>
  <c r="AC5231" i="53"/>
  <c r="AE1138" i="53"/>
  <c r="AC1138" i="53"/>
  <c r="AD1138" i="53"/>
  <c r="AB1139" i="53"/>
  <c r="AE6242" i="53"/>
  <c r="AD6242" i="53"/>
  <c r="AC6242" i="53"/>
  <c r="AE3212" i="53"/>
  <c r="AD3212" i="53"/>
  <c r="AC3212" i="53"/>
  <c r="AD2148" i="53"/>
  <c r="AE2148" i="53"/>
  <c r="AC2148" i="53"/>
  <c r="AC130" i="53"/>
  <c r="AD130" i="53"/>
  <c r="AE130" i="53"/>
  <c r="AE4221" i="53"/>
  <c r="AC4221" i="53"/>
  <c r="AD4221" i="53"/>
  <c r="AB6243" i="53"/>
  <c r="AB5232" i="53"/>
  <c r="AB4222" i="53"/>
  <c r="AB3213" i="53"/>
  <c r="V3212" i="53"/>
  <c r="U3212" i="53"/>
  <c r="T3212" i="53"/>
  <c r="V2148" i="53"/>
  <c r="T2148" i="53"/>
  <c r="U2148" i="53"/>
  <c r="U1138" i="53"/>
  <c r="T1138" i="53"/>
  <c r="V1138" i="53"/>
  <c r="S1139" i="53"/>
  <c r="V5232" i="53"/>
  <c r="U5232" i="53"/>
  <c r="T5232" i="53"/>
  <c r="V6241" i="53"/>
  <c r="U6241" i="53"/>
  <c r="T6241" i="53"/>
  <c r="V4222" i="53"/>
  <c r="U4222" i="53"/>
  <c r="T4222" i="53"/>
  <c r="S6242" i="53"/>
  <c r="S5233" i="53"/>
  <c r="S4223" i="53"/>
  <c r="S3213" i="53"/>
  <c r="V128" i="53"/>
  <c r="U128" i="53"/>
  <c r="T128" i="53"/>
  <c r="S129" i="53"/>
  <c r="G2149" i="53"/>
  <c r="F2149" i="53"/>
  <c r="G129" i="53"/>
  <c r="F129" i="53"/>
  <c r="G4220" i="53"/>
  <c r="F4220" i="53"/>
  <c r="G3212" i="53"/>
  <c r="F3212" i="53"/>
  <c r="G5231" i="53"/>
  <c r="F5231" i="53"/>
  <c r="G6241" i="53"/>
  <c r="F6241" i="53"/>
  <c r="F1139" i="53"/>
  <c r="G1139" i="53"/>
  <c r="E6242" i="53"/>
  <c r="E5232" i="53"/>
  <c r="E4221" i="53"/>
  <c r="E3213" i="53"/>
  <c r="E1140" i="53"/>
  <c r="E2150" i="53"/>
  <c r="AB131" i="53"/>
  <c r="E130" i="53"/>
  <c r="S2149" i="53"/>
  <c r="AB2149" i="53"/>
  <c r="AB8288" i="53" l="1"/>
  <c r="AB7279" i="53"/>
  <c r="S8289" i="53"/>
  <c r="S7279" i="53"/>
  <c r="E8288" i="53"/>
  <c r="E7278" i="53"/>
  <c r="AD5232" i="53"/>
  <c r="AE5232" i="53"/>
  <c r="AC5232" i="53"/>
  <c r="AE6243" i="53"/>
  <c r="AD6243" i="53"/>
  <c r="AC6243" i="53"/>
  <c r="AE1139" i="53"/>
  <c r="AD1139" i="53"/>
  <c r="AC1139" i="53"/>
  <c r="AB1140" i="53"/>
  <c r="AD2149" i="53"/>
  <c r="AE2149" i="53"/>
  <c r="AC2149" i="53"/>
  <c r="AE131" i="53"/>
  <c r="AD131" i="53"/>
  <c r="AC131" i="53"/>
  <c r="AE3213" i="53"/>
  <c r="AC3213" i="53"/>
  <c r="AD3213" i="53"/>
  <c r="AD4222" i="53"/>
  <c r="AE4222" i="53"/>
  <c r="AC4222" i="53"/>
  <c r="AB6244" i="53"/>
  <c r="AB5233" i="53"/>
  <c r="AB4223" i="53"/>
  <c r="AB3214" i="53"/>
  <c r="V3213" i="53"/>
  <c r="U3213" i="53"/>
  <c r="T3213" i="53"/>
  <c r="V4223" i="53"/>
  <c r="U4223" i="53"/>
  <c r="T4223" i="53"/>
  <c r="V2149" i="53"/>
  <c r="T2149" i="53"/>
  <c r="U2149" i="53"/>
  <c r="V6242" i="53"/>
  <c r="U6242" i="53"/>
  <c r="T6242" i="53"/>
  <c r="V1139" i="53"/>
  <c r="U1139" i="53"/>
  <c r="T1139" i="53"/>
  <c r="S1140" i="53"/>
  <c r="V5233" i="53"/>
  <c r="T5233" i="53"/>
  <c r="U5233" i="53"/>
  <c r="S6243" i="53"/>
  <c r="S5234" i="53"/>
  <c r="S4224" i="53"/>
  <c r="S3214" i="53"/>
  <c r="V129" i="53"/>
  <c r="U129" i="53"/>
  <c r="T129" i="53"/>
  <c r="S130" i="53"/>
  <c r="G130" i="53"/>
  <c r="F130" i="53"/>
  <c r="G2150" i="53"/>
  <c r="F2150" i="53"/>
  <c r="G4221" i="53"/>
  <c r="F4221" i="53"/>
  <c r="G6242" i="53"/>
  <c r="F6242" i="53"/>
  <c r="F1140" i="53"/>
  <c r="G1140" i="53"/>
  <c r="G5232" i="53"/>
  <c r="F5232" i="53"/>
  <c r="G3213" i="53"/>
  <c r="F3213" i="53"/>
  <c r="E6243" i="53"/>
  <c r="E5233" i="53"/>
  <c r="E4222" i="53"/>
  <c r="E3214" i="53"/>
  <c r="E1141" i="53"/>
  <c r="E2151" i="53"/>
  <c r="AB2150" i="53"/>
  <c r="S2150" i="53"/>
  <c r="AB132" i="53"/>
  <c r="E131" i="53"/>
  <c r="AB8289" i="53" l="1"/>
  <c r="AB7280" i="53"/>
  <c r="S8290" i="53"/>
  <c r="S7280" i="53"/>
  <c r="E8289" i="53"/>
  <c r="E7279" i="53"/>
  <c r="AE5233" i="53"/>
  <c r="AC5233" i="53"/>
  <c r="AD5233" i="53"/>
  <c r="AE6244" i="53"/>
  <c r="AD6244" i="53"/>
  <c r="AC6244" i="53"/>
  <c r="AE2150" i="53"/>
  <c r="AD2150" i="53"/>
  <c r="AC2150" i="53"/>
  <c r="AE3214" i="53"/>
  <c r="AD3214" i="53"/>
  <c r="AC3214" i="53"/>
  <c r="AE1140" i="53"/>
  <c r="AD1140" i="53"/>
  <c r="AC1140" i="53"/>
  <c r="AB1141" i="53"/>
  <c r="AE132" i="53"/>
  <c r="AD132" i="53"/>
  <c r="AC132" i="53"/>
  <c r="AE4223" i="53"/>
  <c r="AD4223" i="53"/>
  <c r="AC4223" i="53"/>
  <c r="AB6245" i="53"/>
  <c r="AB5234" i="53"/>
  <c r="AB4224" i="53"/>
  <c r="AB3215" i="53"/>
  <c r="V1140" i="53"/>
  <c r="U1140" i="53"/>
  <c r="T1140" i="53"/>
  <c r="S1141" i="53"/>
  <c r="U3214" i="53"/>
  <c r="V3214" i="53"/>
  <c r="T3214" i="53"/>
  <c r="V5234" i="53"/>
  <c r="T5234" i="53"/>
  <c r="U5234" i="53"/>
  <c r="V6243" i="53"/>
  <c r="U6243" i="53"/>
  <c r="T6243" i="53"/>
  <c r="V4224" i="53"/>
  <c r="U4224" i="53"/>
  <c r="T4224" i="53"/>
  <c r="V2150" i="53"/>
  <c r="T2150" i="53"/>
  <c r="U2150" i="53"/>
  <c r="S6244" i="53"/>
  <c r="S5235" i="53"/>
  <c r="S4225" i="53"/>
  <c r="S3215" i="53"/>
  <c r="V130" i="53"/>
  <c r="U130" i="53"/>
  <c r="T130" i="53"/>
  <c r="S131" i="53"/>
  <c r="F2151" i="53"/>
  <c r="G2151" i="53"/>
  <c r="G131" i="53"/>
  <c r="F131" i="53"/>
  <c r="G1141" i="53"/>
  <c r="F1141" i="53"/>
  <c r="G3214" i="53"/>
  <c r="F3214" i="53"/>
  <c r="F5233" i="53"/>
  <c r="G5233" i="53"/>
  <c r="G4222" i="53"/>
  <c r="F4222" i="53"/>
  <c r="G6243" i="53"/>
  <c r="F6243" i="53"/>
  <c r="E6244" i="53"/>
  <c r="E5234" i="53"/>
  <c r="E4223" i="53"/>
  <c r="E3215" i="53"/>
  <c r="E1142" i="53"/>
  <c r="S2151" i="53"/>
  <c r="AB2151" i="53"/>
  <c r="E2152" i="53"/>
  <c r="AB133" i="53"/>
  <c r="E132" i="53"/>
  <c r="AB8290" i="53" l="1"/>
  <c r="AB7281" i="53"/>
  <c r="S8291" i="53"/>
  <c r="S7281" i="53"/>
  <c r="E8290" i="53"/>
  <c r="E7280" i="53"/>
  <c r="AD5234" i="53"/>
  <c r="AC5234" i="53"/>
  <c r="AE5234" i="53"/>
  <c r="AE1141" i="53"/>
  <c r="AD1141" i="53"/>
  <c r="AC1141" i="53"/>
  <c r="AB1142" i="53"/>
  <c r="AE6245" i="53"/>
  <c r="AD6245" i="53"/>
  <c r="AC6245" i="53"/>
  <c r="AE133" i="53"/>
  <c r="AD133" i="53"/>
  <c r="AC133" i="53"/>
  <c r="AD2151" i="53"/>
  <c r="AE2151" i="53"/>
  <c r="AC2151" i="53"/>
  <c r="AE3215" i="53"/>
  <c r="AC3215" i="53"/>
  <c r="AD3215" i="53"/>
  <c r="AD4224" i="53"/>
  <c r="AE4224" i="53"/>
  <c r="AC4224" i="53"/>
  <c r="AB6246" i="53"/>
  <c r="AB5235" i="53"/>
  <c r="AB4225" i="53"/>
  <c r="AB3216" i="53"/>
  <c r="V2151" i="53"/>
  <c r="T2151" i="53"/>
  <c r="U2151" i="53"/>
  <c r="V3215" i="53"/>
  <c r="U3215" i="53"/>
  <c r="T3215" i="53"/>
  <c r="V5235" i="53"/>
  <c r="U5235" i="53"/>
  <c r="T5235" i="53"/>
  <c r="V6244" i="53"/>
  <c r="U6244" i="53"/>
  <c r="T6244" i="53"/>
  <c r="V1141" i="53"/>
  <c r="U1141" i="53"/>
  <c r="T1141" i="53"/>
  <c r="S1142" i="53"/>
  <c r="V4225" i="53"/>
  <c r="U4225" i="53"/>
  <c r="T4225" i="53"/>
  <c r="S6245" i="53"/>
  <c r="S5236" i="53"/>
  <c r="S4226" i="53"/>
  <c r="S3216" i="53"/>
  <c r="V131" i="53"/>
  <c r="U131" i="53"/>
  <c r="T131" i="53"/>
  <c r="S132" i="53"/>
  <c r="G2152" i="53"/>
  <c r="F2152" i="53"/>
  <c r="G132" i="53"/>
  <c r="F132" i="53"/>
  <c r="G4223" i="53"/>
  <c r="F4223" i="53"/>
  <c r="G6244" i="53"/>
  <c r="F6244" i="53"/>
  <c r="G1142" i="53"/>
  <c r="F1142" i="53"/>
  <c r="F3215" i="53"/>
  <c r="G3215" i="53"/>
  <c r="G5234" i="53"/>
  <c r="F5234" i="53"/>
  <c r="E6245" i="53"/>
  <c r="E5235" i="53"/>
  <c r="E4224" i="53"/>
  <c r="E3216" i="53"/>
  <c r="E1143" i="53"/>
  <c r="AB2152" i="53"/>
  <c r="AB134" i="53"/>
  <c r="E133" i="53"/>
  <c r="E2153" i="53"/>
  <c r="S2152" i="53"/>
  <c r="AB8291" i="53" l="1"/>
  <c r="AB7282" i="53"/>
  <c r="S8292" i="53"/>
  <c r="S7282" i="53"/>
  <c r="E8291" i="53"/>
  <c r="E7281" i="53"/>
  <c r="AE5235" i="53"/>
  <c r="AC5235" i="53"/>
  <c r="AD5235" i="53"/>
  <c r="AE6246" i="53"/>
  <c r="AD6246" i="53"/>
  <c r="AC6246" i="53"/>
  <c r="AE1142" i="53"/>
  <c r="AD1142" i="53"/>
  <c r="AC1142" i="53"/>
  <c r="AB1143" i="53"/>
  <c r="AC134" i="53"/>
  <c r="AE134" i="53"/>
  <c r="AD134" i="53"/>
  <c r="AE3216" i="53"/>
  <c r="AC3216" i="53"/>
  <c r="AD3216" i="53"/>
  <c r="AE2152" i="53"/>
  <c r="AD2152" i="53"/>
  <c r="AC2152" i="53"/>
  <c r="AD4225" i="53"/>
  <c r="AE4225" i="53"/>
  <c r="AC4225" i="53"/>
  <c r="AB6247" i="53"/>
  <c r="AB5236" i="53"/>
  <c r="AB4226" i="53"/>
  <c r="AB3217" i="53"/>
  <c r="U3216" i="53"/>
  <c r="T3216" i="53"/>
  <c r="V3216" i="53"/>
  <c r="V1142" i="53"/>
  <c r="U1142" i="53"/>
  <c r="T1142" i="53"/>
  <c r="S1143" i="53"/>
  <c r="V6245" i="53"/>
  <c r="U6245" i="53"/>
  <c r="T6245" i="53"/>
  <c r="V2152" i="53"/>
  <c r="T2152" i="53"/>
  <c r="U2152" i="53"/>
  <c r="V4226" i="53"/>
  <c r="U4226" i="53"/>
  <c r="T4226" i="53"/>
  <c r="V5236" i="53"/>
  <c r="U5236" i="53"/>
  <c r="T5236" i="53"/>
  <c r="S6246" i="53"/>
  <c r="S5237" i="53"/>
  <c r="S4227" i="53"/>
  <c r="S3217" i="53"/>
  <c r="U132" i="53"/>
  <c r="V132" i="53"/>
  <c r="T132" i="53"/>
  <c r="S133" i="53"/>
  <c r="G2153" i="53"/>
  <c r="F2153" i="53"/>
  <c r="G133" i="53"/>
  <c r="F133" i="53"/>
  <c r="G3216" i="53"/>
  <c r="F3216" i="53"/>
  <c r="G1143" i="53"/>
  <c r="F1143" i="53"/>
  <c r="G5235" i="53"/>
  <c r="F5235" i="53"/>
  <c r="G6245" i="53"/>
  <c r="F6245" i="53"/>
  <c r="G4224" i="53"/>
  <c r="F4224" i="53"/>
  <c r="E6246" i="53"/>
  <c r="E5236" i="53"/>
  <c r="E4225" i="53"/>
  <c r="E3217" i="53"/>
  <c r="E1144" i="53"/>
  <c r="E134" i="53"/>
  <c r="AB135" i="53"/>
  <c r="S2153" i="53"/>
  <c r="AB2153" i="53"/>
  <c r="E2154" i="53"/>
  <c r="AB8292" i="53" l="1"/>
  <c r="AB7283" i="53"/>
  <c r="S8293" i="53"/>
  <c r="S7283" i="53"/>
  <c r="E8292" i="53"/>
  <c r="E7282" i="53"/>
  <c r="AE5236" i="53"/>
  <c r="AC5236" i="53"/>
  <c r="AD5236" i="53"/>
  <c r="AE6247" i="53"/>
  <c r="AD6247" i="53"/>
  <c r="AC6247" i="53"/>
  <c r="AD2153" i="53"/>
  <c r="AE2153" i="53"/>
  <c r="AC2153" i="53"/>
  <c r="AE3217" i="53"/>
  <c r="AC3217" i="53"/>
  <c r="AD3217" i="53"/>
  <c r="AE1143" i="53"/>
  <c r="AD1143" i="53"/>
  <c r="AC1143" i="53"/>
  <c r="AB1144" i="53"/>
  <c r="AE135" i="53"/>
  <c r="AD135" i="53"/>
  <c r="AC135" i="53"/>
  <c r="AE4226" i="53"/>
  <c r="AC4226" i="53"/>
  <c r="AD4226" i="53"/>
  <c r="AB6248" i="53"/>
  <c r="AB5237" i="53"/>
  <c r="AB4227" i="53"/>
  <c r="AB3218" i="53"/>
  <c r="V3217" i="53"/>
  <c r="U3217" i="53"/>
  <c r="T3217" i="53"/>
  <c r="V1143" i="53"/>
  <c r="U1143" i="53"/>
  <c r="T1143" i="53"/>
  <c r="S1144" i="53"/>
  <c r="U5237" i="53"/>
  <c r="V5237" i="53"/>
  <c r="T5237" i="53"/>
  <c r="V6246" i="53"/>
  <c r="T6246" i="53"/>
  <c r="U6246" i="53"/>
  <c r="V4227" i="53"/>
  <c r="U4227" i="53"/>
  <c r="T4227" i="53"/>
  <c r="V2153" i="53"/>
  <c r="U2153" i="53"/>
  <c r="T2153" i="53"/>
  <c r="S6247" i="53"/>
  <c r="S5238" i="53"/>
  <c r="S4228" i="53"/>
  <c r="S3218" i="53"/>
  <c r="V133" i="53"/>
  <c r="U133" i="53"/>
  <c r="T133" i="53"/>
  <c r="S134" i="53"/>
  <c r="G134" i="53"/>
  <c r="F134" i="53"/>
  <c r="G2154" i="53"/>
  <c r="F2154" i="53"/>
  <c r="G1144" i="53"/>
  <c r="F1144" i="53"/>
  <c r="G3217" i="53"/>
  <c r="F3217" i="53"/>
  <c r="G5236" i="53"/>
  <c r="F5236" i="53"/>
  <c r="G6246" i="53"/>
  <c r="F6246" i="53"/>
  <c r="G4225" i="53"/>
  <c r="F4225" i="53"/>
  <c r="E6247" i="53"/>
  <c r="E5237" i="53"/>
  <c r="E4226" i="53"/>
  <c r="E3218" i="53"/>
  <c r="E1145" i="53"/>
  <c r="S2154" i="53"/>
  <c r="AB136" i="53"/>
  <c r="E135" i="53"/>
  <c r="AB2154" i="53"/>
  <c r="E2155" i="53"/>
  <c r="AB8293" i="53" l="1"/>
  <c r="AB7284" i="53"/>
  <c r="S8294" i="53"/>
  <c r="S7284" i="53"/>
  <c r="E8293" i="53"/>
  <c r="E7283" i="53"/>
  <c r="AE5237" i="53"/>
  <c r="AD5237" i="53"/>
  <c r="AC5237" i="53"/>
  <c r="AE1144" i="53"/>
  <c r="AD1144" i="53"/>
  <c r="AC1144" i="53"/>
  <c r="AB1145" i="53"/>
  <c r="AD6248" i="53"/>
  <c r="AE6248" i="53"/>
  <c r="AC6248" i="53"/>
  <c r="AE3218" i="53"/>
  <c r="AC3218" i="53"/>
  <c r="AD3218" i="53"/>
  <c r="AD2154" i="53"/>
  <c r="AE2154" i="53"/>
  <c r="AC2154" i="53"/>
  <c r="AC136" i="53"/>
  <c r="AE136" i="53"/>
  <c r="AD136" i="53"/>
  <c r="AD4227" i="53"/>
  <c r="AE4227" i="53"/>
  <c r="AC4227" i="53"/>
  <c r="AB6249" i="53"/>
  <c r="AB5238" i="53"/>
  <c r="AB4228" i="53"/>
  <c r="AB3219" i="53"/>
  <c r="T2154" i="53"/>
  <c r="U2154" i="53"/>
  <c r="V2154" i="53"/>
  <c r="V3218" i="53"/>
  <c r="U3218" i="53"/>
  <c r="T3218" i="53"/>
  <c r="V1144" i="53"/>
  <c r="U1144" i="53"/>
  <c r="T1144" i="53"/>
  <c r="S1145" i="53"/>
  <c r="V4228" i="53"/>
  <c r="U4228" i="53"/>
  <c r="T4228" i="53"/>
  <c r="U5238" i="53"/>
  <c r="V5238" i="53"/>
  <c r="T5238" i="53"/>
  <c r="V6247" i="53"/>
  <c r="U6247" i="53"/>
  <c r="T6247" i="53"/>
  <c r="S6248" i="53"/>
  <c r="S5239" i="53"/>
  <c r="S4229" i="53"/>
  <c r="S3219" i="53"/>
  <c r="V134" i="53"/>
  <c r="U134" i="53"/>
  <c r="T134" i="53"/>
  <c r="S135" i="53"/>
  <c r="G2155" i="53"/>
  <c r="F2155" i="53"/>
  <c r="G135" i="53"/>
  <c r="F135" i="53"/>
  <c r="G1145" i="53"/>
  <c r="F1145" i="53"/>
  <c r="G3218" i="53"/>
  <c r="F3218" i="53"/>
  <c r="G4226" i="53"/>
  <c r="F4226" i="53"/>
  <c r="G5237" i="53"/>
  <c r="F5237" i="53"/>
  <c r="G6247" i="53"/>
  <c r="F6247" i="53"/>
  <c r="E6248" i="53"/>
  <c r="E5238" i="53"/>
  <c r="E4227" i="53"/>
  <c r="E3219" i="53"/>
  <c r="E1146" i="53"/>
  <c r="AB137" i="53"/>
  <c r="E136" i="53"/>
  <c r="E2156" i="53"/>
  <c r="AB2155" i="53"/>
  <c r="S2155" i="53"/>
  <c r="AB8294" i="53" l="1"/>
  <c r="AB7285" i="53"/>
  <c r="S8295" i="53"/>
  <c r="S7285" i="53"/>
  <c r="E8294" i="53"/>
  <c r="E7284" i="53"/>
  <c r="AE5238" i="53"/>
  <c r="AD5238" i="53"/>
  <c r="AC5238" i="53"/>
  <c r="AE1145" i="53"/>
  <c r="AD1145" i="53"/>
  <c r="AC1145" i="53"/>
  <c r="AB1146" i="53"/>
  <c r="AE6249" i="53"/>
  <c r="AD6249" i="53"/>
  <c r="AC6249" i="53"/>
  <c r="AD2155" i="53"/>
  <c r="AE2155" i="53"/>
  <c r="AC2155" i="53"/>
  <c r="AD137" i="53"/>
  <c r="AC137" i="53"/>
  <c r="AE137" i="53"/>
  <c r="AE3219" i="53"/>
  <c r="AC3219" i="53"/>
  <c r="AD3219" i="53"/>
  <c r="AE4228" i="53"/>
  <c r="AD4228" i="53"/>
  <c r="AC4228" i="53"/>
  <c r="AB6250" i="53"/>
  <c r="AB5239" i="53"/>
  <c r="AB4229" i="53"/>
  <c r="AB3220" i="53"/>
  <c r="V3219" i="53"/>
  <c r="U3219" i="53"/>
  <c r="T3219" i="53"/>
  <c r="V2155" i="53"/>
  <c r="T2155" i="53"/>
  <c r="U2155" i="53"/>
  <c r="V5239" i="53"/>
  <c r="U5239" i="53"/>
  <c r="T5239" i="53"/>
  <c r="V6248" i="53"/>
  <c r="U6248" i="53"/>
  <c r="T6248" i="53"/>
  <c r="V4229" i="53"/>
  <c r="U4229" i="53"/>
  <c r="T4229" i="53"/>
  <c r="V1145" i="53"/>
  <c r="U1145" i="53"/>
  <c r="T1145" i="53"/>
  <c r="S1146" i="53"/>
  <c r="S6249" i="53"/>
  <c r="S5240" i="53"/>
  <c r="S4230" i="53"/>
  <c r="S3220" i="53"/>
  <c r="V135" i="53"/>
  <c r="U135" i="53"/>
  <c r="T135" i="53"/>
  <c r="S136" i="53"/>
  <c r="G2156" i="53"/>
  <c r="F2156" i="53"/>
  <c r="G136" i="53"/>
  <c r="F136" i="53"/>
  <c r="G4227" i="53"/>
  <c r="F4227" i="53"/>
  <c r="G3219" i="53"/>
  <c r="F3219" i="53"/>
  <c r="G5238" i="53"/>
  <c r="F5238" i="53"/>
  <c r="G6248" i="53"/>
  <c r="F6248" i="53"/>
  <c r="G1146" i="53"/>
  <c r="F1146" i="53"/>
  <c r="E6249" i="53"/>
  <c r="E5239" i="53"/>
  <c r="E4228" i="53"/>
  <c r="E3220" i="53"/>
  <c r="E1147" i="53"/>
  <c r="AB2156" i="53"/>
  <c r="AB138" i="53"/>
  <c r="E2157" i="53"/>
  <c r="S2156" i="53"/>
  <c r="E137" i="53"/>
  <c r="AB8295" i="53" l="1"/>
  <c r="AB7286" i="53"/>
  <c r="S8296" i="53"/>
  <c r="S7286" i="53"/>
  <c r="E8295" i="53"/>
  <c r="E7285" i="53"/>
  <c r="AE5239" i="53"/>
  <c r="AD5239" i="53"/>
  <c r="AC5239" i="53"/>
  <c r="AE6250" i="53"/>
  <c r="AD6250" i="53"/>
  <c r="AC6250" i="53"/>
  <c r="AE1146" i="53"/>
  <c r="AD1146" i="53"/>
  <c r="AC1146" i="53"/>
  <c r="AB1147" i="53"/>
  <c r="AC138" i="53"/>
  <c r="AE138" i="53"/>
  <c r="AD138" i="53"/>
  <c r="AE3220" i="53"/>
  <c r="AD3220" i="53"/>
  <c r="AC3220" i="53"/>
  <c r="AD2156" i="53"/>
  <c r="AE2156" i="53"/>
  <c r="AC2156" i="53"/>
  <c r="AE4229" i="53"/>
  <c r="AD4229" i="53"/>
  <c r="AC4229" i="53"/>
  <c r="AB6251" i="53"/>
  <c r="AB5240" i="53"/>
  <c r="AB4230" i="53"/>
  <c r="AB3221" i="53"/>
  <c r="V6249" i="53"/>
  <c r="U6249" i="53"/>
  <c r="T6249" i="53"/>
  <c r="V2156" i="53"/>
  <c r="T2156" i="53"/>
  <c r="U2156" i="53"/>
  <c r="V4230" i="53"/>
  <c r="U4230" i="53"/>
  <c r="T4230" i="53"/>
  <c r="U5240" i="53"/>
  <c r="V5240" i="53"/>
  <c r="T5240" i="53"/>
  <c r="V1146" i="53"/>
  <c r="T1146" i="53"/>
  <c r="U1146" i="53"/>
  <c r="S1147" i="53"/>
  <c r="V3220" i="53"/>
  <c r="U3220" i="53"/>
  <c r="T3220" i="53"/>
  <c r="S6250" i="53"/>
  <c r="S5241" i="53"/>
  <c r="S4231" i="53"/>
  <c r="S3221" i="53"/>
  <c r="V136" i="53"/>
  <c r="U136" i="53"/>
  <c r="T136" i="53"/>
  <c r="S137" i="53"/>
  <c r="F137" i="53"/>
  <c r="G137" i="53"/>
  <c r="G2157" i="53"/>
  <c r="F2157" i="53"/>
  <c r="G1147" i="53"/>
  <c r="F1147" i="53"/>
  <c r="G4228" i="53"/>
  <c r="F4228" i="53"/>
  <c r="G5239" i="53"/>
  <c r="F5239" i="53"/>
  <c r="G6249" i="53"/>
  <c r="F6249" i="53"/>
  <c r="G3220" i="53"/>
  <c r="F3220" i="53"/>
  <c r="E6250" i="53"/>
  <c r="E5240" i="53"/>
  <c r="E4229" i="53"/>
  <c r="E3221" i="53"/>
  <c r="E1148" i="53"/>
  <c r="E138" i="53"/>
  <c r="AB139" i="53"/>
  <c r="E2158" i="53"/>
  <c r="S2157" i="53"/>
  <c r="AB2157" i="53"/>
  <c r="AB8296" i="53" l="1"/>
  <c r="AB7287" i="53"/>
  <c r="S8297" i="53"/>
  <c r="S7287" i="53"/>
  <c r="E8296" i="53"/>
  <c r="E7286" i="53"/>
  <c r="AE5240" i="53"/>
  <c r="AD5240" i="53"/>
  <c r="AC5240" i="53"/>
  <c r="AE6251" i="53"/>
  <c r="AD6251" i="53"/>
  <c r="AC6251" i="53"/>
  <c r="AD2157" i="53"/>
  <c r="AE2157" i="53"/>
  <c r="AC2157" i="53"/>
  <c r="AE139" i="53"/>
  <c r="AD139" i="53"/>
  <c r="AC139" i="53"/>
  <c r="AE3221" i="53"/>
  <c r="AC3221" i="53"/>
  <c r="AD3221" i="53"/>
  <c r="AE1147" i="53"/>
  <c r="AD1147" i="53"/>
  <c r="AC1147" i="53"/>
  <c r="AB1148" i="53"/>
  <c r="AD4230" i="53"/>
  <c r="AE4230" i="53"/>
  <c r="AC4230" i="53"/>
  <c r="AB6252" i="53"/>
  <c r="AB5241" i="53"/>
  <c r="AB4231" i="53"/>
  <c r="AB3222" i="53"/>
  <c r="V1147" i="53"/>
  <c r="U1147" i="53"/>
  <c r="T1147" i="53"/>
  <c r="S1148" i="53"/>
  <c r="U4231" i="53"/>
  <c r="V4231" i="53"/>
  <c r="T4231" i="53"/>
  <c r="U5241" i="53"/>
  <c r="V5241" i="53"/>
  <c r="T5241" i="53"/>
  <c r="V6250" i="53"/>
  <c r="U6250" i="53"/>
  <c r="T6250" i="53"/>
  <c r="V3221" i="53"/>
  <c r="U3221" i="53"/>
  <c r="T3221" i="53"/>
  <c r="V2157" i="53"/>
  <c r="T2157" i="53"/>
  <c r="U2157" i="53"/>
  <c r="S6251" i="53"/>
  <c r="S5242" i="53"/>
  <c r="S4232" i="53"/>
  <c r="S3222" i="53"/>
  <c r="V137" i="53"/>
  <c r="U137" i="53"/>
  <c r="T137" i="53"/>
  <c r="S138" i="53"/>
  <c r="G2158" i="53"/>
  <c r="F2158" i="53"/>
  <c r="G138" i="53"/>
  <c r="F138" i="53"/>
  <c r="G3221" i="53"/>
  <c r="F3221" i="53"/>
  <c r="G4229" i="53"/>
  <c r="F4229" i="53"/>
  <c r="G5240" i="53"/>
  <c r="F5240" i="53"/>
  <c r="G1148" i="53"/>
  <c r="F1148" i="53"/>
  <c r="G6250" i="53"/>
  <c r="F6250" i="53"/>
  <c r="E6251" i="53"/>
  <c r="E5241" i="53"/>
  <c r="E4230" i="53"/>
  <c r="E3222" i="53"/>
  <c r="E1149" i="53"/>
  <c r="E139" i="53"/>
  <c r="AB2158" i="53"/>
  <c r="S2158" i="53"/>
  <c r="E2159" i="53"/>
  <c r="AB140" i="53"/>
  <c r="AB8297" i="53" l="1"/>
  <c r="AB7288" i="53"/>
  <c r="S8298" i="53"/>
  <c r="S7288" i="53"/>
  <c r="E8297" i="53"/>
  <c r="E7287" i="53"/>
  <c r="AE5241" i="53"/>
  <c r="AC5241" i="53"/>
  <c r="AD5241" i="53"/>
  <c r="AE6252" i="53"/>
  <c r="AD6252" i="53"/>
  <c r="AC6252" i="53"/>
  <c r="AE140" i="53"/>
  <c r="AD140" i="53"/>
  <c r="AC140" i="53"/>
  <c r="AD1148" i="53"/>
  <c r="AE1148" i="53"/>
  <c r="AC1148" i="53"/>
  <c r="AB1149" i="53"/>
  <c r="AE3222" i="53"/>
  <c r="AD3222" i="53"/>
  <c r="AC3222" i="53"/>
  <c r="AE2158" i="53"/>
  <c r="AC2158" i="53"/>
  <c r="AD2158" i="53"/>
  <c r="AE4231" i="53"/>
  <c r="AD4231" i="53"/>
  <c r="AC4231" i="53"/>
  <c r="AB6253" i="53"/>
  <c r="AB5242" i="53"/>
  <c r="AB4232" i="53"/>
  <c r="AB3223" i="53"/>
  <c r="V3222" i="53"/>
  <c r="U3222" i="53"/>
  <c r="T3222" i="53"/>
  <c r="V4232" i="53"/>
  <c r="U4232" i="53"/>
  <c r="T4232" i="53"/>
  <c r="V5242" i="53"/>
  <c r="T5242" i="53"/>
  <c r="U5242" i="53"/>
  <c r="V6251" i="53"/>
  <c r="U6251" i="53"/>
  <c r="T6251" i="53"/>
  <c r="V1148" i="53"/>
  <c r="U1148" i="53"/>
  <c r="T1148" i="53"/>
  <c r="S1149" i="53"/>
  <c r="V2158" i="53"/>
  <c r="T2158" i="53"/>
  <c r="U2158" i="53"/>
  <c r="S6252" i="53"/>
  <c r="S5243" i="53"/>
  <c r="S4233" i="53"/>
  <c r="S3223" i="53"/>
  <c r="V138" i="53"/>
  <c r="U138" i="53"/>
  <c r="T138" i="53"/>
  <c r="S139" i="53"/>
  <c r="G139" i="53"/>
  <c r="F139" i="53"/>
  <c r="G2159" i="53"/>
  <c r="F2159" i="53"/>
  <c r="G1149" i="53"/>
  <c r="F1149" i="53"/>
  <c r="G6251" i="53"/>
  <c r="F6251" i="53"/>
  <c r="G5241" i="53"/>
  <c r="F5241" i="53"/>
  <c r="G3222" i="53"/>
  <c r="F3222" i="53"/>
  <c r="G4230" i="53"/>
  <c r="F4230" i="53"/>
  <c r="E6252" i="53"/>
  <c r="E5242" i="53"/>
  <c r="E4231" i="53"/>
  <c r="E3223" i="53"/>
  <c r="E1150" i="53"/>
  <c r="AB141" i="53"/>
  <c r="E2160" i="53"/>
  <c r="S2159" i="53"/>
  <c r="E140" i="53"/>
  <c r="AB2159" i="53"/>
  <c r="AB8298" i="53" l="1"/>
  <c r="AB7289" i="53"/>
  <c r="S8299" i="53"/>
  <c r="S7289" i="53"/>
  <c r="E8298" i="53"/>
  <c r="E7288" i="53"/>
  <c r="AE5242" i="53"/>
  <c r="AD5242" i="53"/>
  <c r="AC5242" i="53"/>
  <c r="AE6253" i="53"/>
  <c r="AD6253" i="53"/>
  <c r="AC6253" i="53"/>
  <c r="AD1149" i="53"/>
  <c r="AC1149" i="53"/>
  <c r="AE1149" i="53"/>
  <c r="AB1150" i="53"/>
  <c r="AE3223" i="53"/>
  <c r="AC3223" i="53"/>
  <c r="AD3223" i="53"/>
  <c r="AD2159" i="53"/>
  <c r="AE2159" i="53"/>
  <c r="AC2159" i="53"/>
  <c r="AE141" i="53"/>
  <c r="AD141" i="53"/>
  <c r="AC141" i="53"/>
  <c r="AD4232" i="53"/>
  <c r="AE4232" i="53"/>
  <c r="AC4232" i="53"/>
  <c r="AB6254" i="53"/>
  <c r="AB5243" i="53"/>
  <c r="AB4233" i="53"/>
  <c r="AB3224" i="53"/>
  <c r="V1149" i="53"/>
  <c r="U1149" i="53"/>
  <c r="T1149" i="53"/>
  <c r="S1150" i="53"/>
  <c r="V3223" i="53"/>
  <c r="U3223" i="53"/>
  <c r="T3223" i="53"/>
  <c r="V5243" i="53"/>
  <c r="U5243" i="53"/>
  <c r="T5243" i="53"/>
  <c r="V2159" i="53"/>
  <c r="T2159" i="53"/>
  <c r="U2159" i="53"/>
  <c r="V6252" i="53"/>
  <c r="U6252" i="53"/>
  <c r="T6252" i="53"/>
  <c r="V4233" i="53"/>
  <c r="U4233" i="53"/>
  <c r="T4233" i="53"/>
  <c r="S6253" i="53"/>
  <c r="S5244" i="53"/>
  <c r="S4234" i="53"/>
  <c r="S3224" i="53"/>
  <c r="V139" i="53"/>
  <c r="U139" i="53"/>
  <c r="T139" i="53"/>
  <c r="S140" i="53"/>
  <c r="G2160" i="53"/>
  <c r="F2160" i="53"/>
  <c r="G140" i="53"/>
  <c r="F140" i="53"/>
  <c r="G1150" i="53"/>
  <c r="F1150" i="53"/>
  <c r="G5242" i="53"/>
  <c r="F5242" i="53"/>
  <c r="G6252" i="53"/>
  <c r="F6252" i="53"/>
  <c r="F3223" i="53"/>
  <c r="G3223" i="53"/>
  <c r="G4231" i="53"/>
  <c r="F4231" i="53"/>
  <c r="E6253" i="53"/>
  <c r="E5243" i="53"/>
  <c r="E4232" i="53"/>
  <c r="E3224" i="53"/>
  <c r="E1151" i="53"/>
  <c r="AB2160" i="53"/>
  <c r="E2161" i="53"/>
  <c r="E141" i="53"/>
  <c r="S2160" i="53"/>
  <c r="AB142" i="53"/>
  <c r="AB8299" i="53" l="1"/>
  <c r="AB7290" i="53"/>
  <c r="S8300" i="53"/>
  <c r="S7290" i="53"/>
  <c r="E8299" i="53"/>
  <c r="E7289" i="53"/>
  <c r="AE5243" i="53"/>
  <c r="AD5243" i="53"/>
  <c r="AC5243" i="53"/>
  <c r="AE6254" i="53"/>
  <c r="AD6254" i="53"/>
  <c r="AC6254" i="53"/>
  <c r="AC3224" i="53"/>
  <c r="AE3224" i="53"/>
  <c r="AD3224" i="53"/>
  <c r="AE1150" i="53"/>
  <c r="AD1150" i="53"/>
  <c r="AC1150" i="53"/>
  <c r="AB1151" i="53"/>
  <c r="AC142" i="53"/>
  <c r="AE142" i="53"/>
  <c r="AD142" i="53"/>
  <c r="AE2160" i="53"/>
  <c r="AD2160" i="53"/>
  <c r="AC2160" i="53"/>
  <c r="AD4233" i="53"/>
  <c r="AE4233" i="53"/>
  <c r="AC4233" i="53"/>
  <c r="AB6255" i="53"/>
  <c r="AB5244" i="53"/>
  <c r="AB4234" i="53"/>
  <c r="AB3225" i="53"/>
  <c r="V2160" i="53"/>
  <c r="U2160" i="53"/>
  <c r="T2160" i="53"/>
  <c r="V3224" i="53"/>
  <c r="U3224" i="53"/>
  <c r="T3224" i="53"/>
  <c r="V4234" i="53"/>
  <c r="U4234" i="53"/>
  <c r="T4234" i="53"/>
  <c r="V5244" i="53"/>
  <c r="U5244" i="53"/>
  <c r="T5244" i="53"/>
  <c r="V6253" i="53"/>
  <c r="U6253" i="53"/>
  <c r="T6253" i="53"/>
  <c r="V1150" i="53"/>
  <c r="U1150" i="53"/>
  <c r="T1150" i="53"/>
  <c r="S1151" i="53"/>
  <c r="S6254" i="53"/>
  <c r="S5245" i="53"/>
  <c r="S4235" i="53"/>
  <c r="S3225" i="53"/>
  <c r="V140" i="53"/>
  <c r="U140" i="53"/>
  <c r="T140" i="53"/>
  <c r="S141" i="53"/>
  <c r="G141" i="53"/>
  <c r="F141" i="53"/>
  <c r="G2161" i="53"/>
  <c r="F2161" i="53"/>
  <c r="G4232" i="53"/>
  <c r="F4232" i="53"/>
  <c r="G5243" i="53"/>
  <c r="F5243" i="53"/>
  <c r="G6253" i="53"/>
  <c r="F6253" i="53"/>
  <c r="G1151" i="53"/>
  <c r="F1151" i="53"/>
  <c r="G3224" i="53"/>
  <c r="F3224" i="53"/>
  <c r="E6254" i="53"/>
  <c r="E5244" i="53"/>
  <c r="E4233" i="53"/>
  <c r="E3225" i="53"/>
  <c r="E1152" i="53"/>
  <c r="S2161" i="53"/>
  <c r="AB143" i="53"/>
  <c r="E2162" i="53"/>
  <c r="AB2161" i="53"/>
  <c r="E142" i="53"/>
  <c r="AB8300" i="53" l="1"/>
  <c r="AB7291" i="53"/>
  <c r="S8301" i="53"/>
  <c r="S7291" i="53"/>
  <c r="E8300" i="53"/>
  <c r="E7290" i="53"/>
  <c r="AE5244" i="53"/>
  <c r="AD5244" i="53"/>
  <c r="AC5244" i="53"/>
  <c r="AE6255" i="53"/>
  <c r="AD6255" i="53"/>
  <c r="AC6255" i="53"/>
  <c r="AE1151" i="53"/>
  <c r="AC1151" i="53"/>
  <c r="AD1151" i="53"/>
  <c r="AB1152" i="53"/>
  <c r="AD2161" i="53"/>
  <c r="AE2161" i="53"/>
  <c r="AC2161" i="53"/>
  <c r="AE143" i="53"/>
  <c r="AD143" i="53"/>
  <c r="AC143" i="53"/>
  <c r="AE3225" i="53"/>
  <c r="AC3225" i="53"/>
  <c r="AD3225" i="53"/>
  <c r="AE4234" i="53"/>
  <c r="AC4234" i="53"/>
  <c r="AD4234" i="53"/>
  <c r="AB6256" i="53"/>
  <c r="AB5245" i="53"/>
  <c r="AB4235" i="53"/>
  <c r="AB3226" i="53"/>
  <c r="V2161" i="53"/>
  <c r="T2161" i="53"/>
  <c r="U2161" i="53"/>
  <c r="V3225" i="53"/>
  <c r="U3225" i="53"/>
  <c r="T3225" i="53"/>
  <c r="V5245" i="53"/>
  <c r="U5245" i="53"/>
  <c r="T5245" i="53"/>
  <c r="V4235" i="53"/>
  <c r="U4235" i="53"/>
  <c r="T4235" i="53"/>
  <c r="V6254" i="53"/>
  <c r="U6254" i="53"/>
  <c r="T6254" i="53"/>
  <c r="V1151" i="53"/>
  <c r="U1151" i="53"/>
  <c r="T1151" i="53"/>
  <c r="S1152" i="53"/>
  <c r="S6255" i="53"/>
  <c r="S5246" i="53"/>
  <c r="S4236" i="53"/>
  <c r="S3226" i="53"/>
  <c r="V141" i="53"/>
  <c r="U141" i="53"/>
  <c r="T141" i="53"/>
  <c r="S142" i="53"/>
  <c r="G142" i="53"/>
  <c r="F142" i="53"/>
  <c r="G2162" i="53"/>
  <c r="F2162" i="53"/>
  <c r="G1152" i="53"/>
  <c r="F1152" i="53"/>
  <c r="G3225" i="53"/>
  <c r="F3225" i="53"/>
  <c r="G4233" i="53"/>
  <c r="F4233" i="53"/>
  <c r="G5244" i="53"/>
  <c r="F5244" i="53"/>
  <c r="G6254" i="53"/>
  <c r="F6254" i="53"/>
  <c r="E6255" i="53"/>
  <c r="E5245" i="53"/>
  <c r="E4234" i="53"/>
  <c r="E3226" i="53"/>
  <c r="E1153" i="53"/>
  <c r="E143" i="53"/>
  <c r="AB144" i="53"/>
  <c r="AB2162" i="53"/>
  <c r="S2162" i="53"/>
  <c r="E2163" i="53"/>
  <c r="AB8301" i="53" l="1"/>
  <c r="AB7292" i="53"/>
  <c r="S8302" i="53"/>
  <c r="S7292" i="53"/>
  <c r="E8301" i="53"/>
  <c r="E7291" i="53"/>
  <c r="AD5245" i="53"/>
  <c r="AE5245" i="53"/>
  <c r="AC5245" i="53"/>
  <c r="AE6256" i="53"/>
  <c r="AC6256" i="53"/>
  <c r="AD6256" i="53"/>
  <c r="AD2162" i="53"/>
  <c r="AE2162" i="53"/>
  <c r="AC2162" i="53"/>
  <c r="AC144" i="53"/>
  <c r="AE144" i="53"/>
  <c r="AD144" i="53"/>
  <c r="AE3226" i="53"/>
  <c r="AC3226" i="53"/>
  <c r="AD3226" i="53"/>
  <c r="AE1152" i="53"/>
  <c r="AC1152" i="53"/>
  <c r="AD1152" i="53"/>
  <c r="AB1153" i="53"/>
  <c r="AD4235" i="53"/>
  <c r="AC4235" i="53"/>
  <c r="AE4235" i="53"/>
  <c r="AB6257" i="53"/>
  <c r="AB5246" i="53"/>
  <c r="AB4236" i="53"/>
  <c r="AB3227" i="53"/>
  <c r="V3226" i="53"/>
  <c r="U3226" i="53"/>
  <c r="T3226" i="53"/>
  <c r="V4236" i="53"/>
  <c r="U4236" i="53"/>
  <c r="T4236" i="53"/>
  <c r="V2162" i="53"/>
  <c r="T2162" i="53"/>
  <c r="U2162" i="53"/>
  <c r="V5246" i="53"/>
  <c r="U5246" i="53"/>
  <c r="T5246" i="53"/>
  <c r="V6255" i="53"/>
  <c r="U6255" i="53"/>
  <c r="T6255" i="53"/>
  <c r="V1152" i="53"/>
  <c r="U1152" i="53"/>
  <c r="T1152" i="53"/>
  <c r="S1153" i="53"/>
  <c r="S6256" i="53"/>
  <c r="S5247" i="53"/>
  <c r="S4237" i="53"/>
  <c r="S3227" i="53"/>
  <c r="V142" i="53"/>
  <c r="U142" i="53"/>
  <c r="T142" i="53"/>
  <c r="S143" i="53"/>
  <c r="G2163" i="53"/>
  <c r="F2163" i="53"/>
  <c r="G143" i="53"/>
  <c r="F143" i="53"/>
  <c r="G3226" i="53"/>
  <c r="F3226" i="53"/>
  <c r="G1153" i="53"/>
  <c r="F1153" i="53"/>
  <c r="G5245" i="53"/>
  <c r="F5245" i="53"/>
  <c r="G6255" i="53"/>
  <c r="F6255" i="53"/>
  <c r="G4234" i="53"/>
  <c r="F4234" i="53"/>
  <c r="E6256" i="53"/>
  <c r="E5246" i="53"/>
  <c r="E4235" i="53"/>
  <c r="E3227" i="53"/>
  <c r="E1154" i="53"/>
  <c r="E2164" i="53"/>
  <c r="AB145" i="53"/>
  <c r="AB2163" i="53"/>
  <c r="S2163" i="53"/>
  <c r="E144" i="53"/>
  <c r="AB8302" i="53" l="1"/>
  <c r="AB7293" i="53"/>
  <c r="S8303" i="53"/>
  <c r="S7293" i="53"/>
  <c r="E8302" i="53"/>
  <c r="E7292" i="53"/>
  <c r="AE5246" i="53"/>
  <c r="AD5246" i="53"/>
  <c r="AC5246" i="53"/>
  <c r="AE6257" i="53"/>
  <c r="AD6257" i="53"/>
  <c r="AC6257" i="53"/>
  <c r="AE1153" i="53"/>
  <c r="AD1153" i="53"/>
  <c r="AC1153" i="53"/>
  <c r="AB1154" i="53"/>
  <c r="AE145" i="53"/>
  <c r="AC145" i="53"/>
  <c r="AD145" i="53"/>
  <c r="AE3227" i="53"/>
  <c r="AD3227" i="53"/>
  <c r="AC3227" i="53"/>
  <c r="AD2163" i="53"/>
  <c r="AE2163" i="53"/>
  <c r="AC2163" i="53"/>
  <c r="AE4236" i="53"/>
  <c r="AC4236" i="53"/>
  <c r="AD4236" i="53"/>
  <c r="AB6258" i="53"/>
  <c r="AB5247" i="53"/>
  <c r="AB4237" i="53"/>
  <c r="AB3228" i="53"/>
  <c r="V3227" i="53"/>
  <c r="U3227" i="53"/>
  <c r="T3227" i="53"/>
  <c r="V4237" i="53"/>
  <c r="U4237" i="53"/>
  <c r="T4237" i="53"/>
  <c r="V2163" i="53"/>
  <c r="T2163" i="53"/>
  <c r="U2163" i="53"/>
  <c r="V5247" i="53"/>
  <c r="U5247" i="53"/>
  <c r="T5247" i="53"/>
  <c r="V6256" i="53"/>
  <c r="U6256" i="53"/>
  <c r="T6256" i="53"/>
  <c r="V1153" i="53"/>
  <c r="U1153" i="53"/>
  <c r="T1153" i="53"/>
  <c r="S1154" i="53"/>
  <c r="S6257" i="53"/>
  <c r="S5248" i="53"/>
  <c r="S4238" i="53"/>
  <c r="S3228" i="53"/>
  <c r="V143" i="53"/>
  <c r="U143" i="53"/>
  <c r="T143" i="53"/>
  <c r="S144" i="53"/>
  <c r="G2164" i="53"/>
  <c r="F2164" i="53"/>
  <c r="G144" i="53"/>
  <c r="F144" i="53"/>
  <c r="G3227" i="53"/>
  <c r="F3227" i="53"/>
  <c r="G4235" i="53"/>
  <c r="F4235" i="53"/>
  <c r="G6256" i="53"/>
  <c r="F6256" i="53"/>
  <c r="F1154" i="53"/>
  <c r="G1154" i="53"/>
  <c r="G5246" i="53"/>
  <c r="F5246" i="53"/>
  <c r="E6257" i="53"/>
  <c r="E5247" i="53"/>
  <c r="E4236" i="53"/>
  <c r="E3228" i="53"/>
  <c r="E1155" i="53"/>
  <c r="AB2164" i="53"/>
  <c r="E2165" i="53"/>
  <c r="E145" i="53"/>
  <c r="S2164" i="53"/>
  <c r="AB146" i="53"/>
  <c r="AB8303" i="53" l="1"/>
  <c r="AB7294" i="53"/>
  <c r="S8304" i="53"/>
  <c r="S7294" i="53"/>
  <c r="E8303" i="53"/>
  <c r="E7293" i="53"/>
  <c r="AD5247" i="53"/>
  <c r="AE5247" i="53"/>
  <c r="AC5247" i="53"/>
  <c r="AE6258" i="53"/>
  <c r="AD6258" i="53"/>
  <c r="AC6258" i="53"/>
  <c r="AC146" i="53"/>
  <c r="AE146" i="53"/>
  <c r="AD146" i="53"/>
  <c r="AE3228" i="53"/>
  <c r="AD3228" i="53"/>
  <c r="AC3228" i="53"/>
  <c r="AE1154" i="53"/>
  <c r="AC1154" i="53"/>
  <c r="AD1154" i="53"/>
  <c r="AB1155" i="53"/>
  <c r="AD2164" i="53"/>
  <c r="AE2164" i="53"/>
  <c r="AC2164" i="53"/>
  <c r="AE4237" i="53"/>
  <c r="AC4237" i="53"/>
  <c r="AD4237" i="53"/>
  <c r="AB6259" i="53"/>
  <c r="AB5248" i="53"/>
  <c r="AB4238" i="53"/>
  <c r="AB3229" i="53"/>
  <c r="V3228" i="53"/>
  <c r="U3228" i="53"/>
  <c r="T3228" i="53"/>
  <c r="V2164" i="53"/>
  <c r="T2164" i="53"/>
  <c r="U2164" i="53"/>
  <c r="V4238" i="53"/>
  <c r="U4238" i="53"/>
  <c r="T4238" i="53"/>
  <c r="V5248" i="53"/>
  <c r="U5248" i="53"/>
  <c r="T5248" i="53"/>
  <c r="U1154" i="53"/>
  <c r="T1154" i="53"/>
  <c r="V1154" i="53"/>
  <c r="S1155" i="53"/>
  <c r="V6257" i="53"/>
  <c r="U6257" i="53"/>
  <c r="T6257" i="53"/>
  <c r="S6258" i="53"/>
  <c r="S5249" i="53"/>
  <c r="S4239" i="53"/>
  <c r="S3229" i="53"/>
  <c r="V144" i="53"/>
  <c r="U144" i="53"/>
  <c r="T144" i="53"/>
  <c r="S145" i="53"/>
  <c r="F145" i="53"/>
  <c r="G145" i="53"/>
  <c r="G2165" i="53"/>
  <c r="F2165" i="53"/>
  <c r="G3228" i="53"/>
  <c r="F3228" i="53"/>
  <c r="G6257" i="53"/>
  <c r="F6257" i="53"/>
  <c r="G4236" i="53"/>
  <c r="F4236" i="53"/>
  <c r="G5247" i="53"/>
  <c r="F5247" i="53"/>
  <c r="F1155" i="53"/>
  <c r="G1155" i="53"/>
  <c r="E6258" i="53"/>
  <c r="E5248" i="53"/>
  <c r="E4237" i="53"/>
  <c r="E3229" i="53"/>
  <c r="E1156" i="53"/>
  <c r="AB147" i="53"/>
  <c r="S2165" i="53"/>
  <c r="E146" i="53"/>
  <c r="E2166" i="53"/>
  <c r="AB2165" i="53"/>
  <c r="AB8304" i="53" l="1"/>
  <c r="AB7295" i="53"/>
  <c r="S8305" i="53"/>
  <c r="S7295" i="53"/>
  <c r="E8304" i="53"/>
  <c r="E7294" i="53"/>
  <c r="AD5248" i="53"/>
  <c r="AE5248" i="53"/>
  <c r="AC5248" i="53"/>
  <c r="AE1155" i="53"/>
  <c r="AD1155" i="53"/>
  <c r="AC1155" i="53"/>
  <c r="AB1156" i="53"/>
  <c r="AE6259" i="53"/>
  <c r="AD6259" i="53"/>
  <c r="AC6259" i="53"/>
  <c r="AE3229" i="53"/>
  <c r="AC3229" i="53"/>
  <c r="AD3229" i="53"/>
  <c r="AD2165" i="53"/>
  <c r="AC2165" i="53"/>
  <c r="AE2165" i="53"/>
  <c r="AE147" i="53"/>
  <c r="AD147" i="53"/>
  <c r="AC147" i="53"/>
  <c r="AD4238" i="53"/>
  <c r="AE4238" i="53"/>
  <c r="AC4238" i="53"/>
  <c r="AB6260" i="53"/>
  <c r="AB5249" i="53"/>
  <c r="AB4239" i="53"/>
  <c r="AB3230" i="53"/>
  <c r="V1155" i="53"/>
  <c r="U1155" i="53"/>
  <c r="T1155" i="53"/>
  <c r="S1156" i="53"/>
  <c r="V3229" i="53"/>
  <c r="U3229" i="53"/>
  <c r="T3229" i="53"/>
  <c r="U4239" i="53"/>
  <c r="T4239" i="53"/>
  <c r="V4239" i="53"/>
  <c r="V5249" i="53"/>
  <c r="T5249" i="53"/>
  <c r="U5249" i="53"/>
  <c r="V2165" i="53"/>
  <c r="T2165" i="53"/>
  <c r="U2165" i="53"/>
  <c r="V6258" i="53"/>
  <c r="U6258" i="53"/>
  <c r="T6258" i="53"/>
  <c r="S6259" i="53"/>
  <c r="S5250" i="53"/>
  <c r="S4240" i="53"/>
  <c r="S3230" i="53"/>
  <c r="V145" i="53"/>
  <c r="U145" i="53"/>
  <c r="T145" i="53"/>
  <c r="S146" i="53"/>
  <c r="G2166" i="53"/>
  <c r="F2166" i="53"/>
  <c r="G146" i="53"/>
  <c r="F146" i="53"/>
  <c r="G1156" i="53"/>
  <c r="F1156" i="53"/>
  <c r="G3229" i="53"/>
  <c r="F3229" i="53"/>
  <c r="G4237" i="53"/>
  <c r="F4237" i="53"/>
  <c r="G6258" i="53"/>
  <c r="F6258" i="53"/>
  <c r="G5248" i="53"/>
  <c r="F5248" i="53"/>
  <c r="E6259" i="53"/>
  <c r="E5249" i="53"/>
  <c r="E4238" i="53"/>
  <c r="E3230" i="53"/>
  <c r="E1157" i="53"/>
  <c r="S2166" i="53"/>
  <c r="AB148" i="53"/>
  <c r="AB2166" i="53"/>
  <c r="E2167" i="53"/>
  <c r="E147" i="53"/>
  <c r="AB8305" i="53" l="1"/>
  <c r="AB7296" i="53"/>
  <c r="S8306" i="53"/>
  <c r="S7296" i="53"/>
  <c r="E8305" i="53"/>
  <c r="E7295" i="53"/>
  <c r="AE5249" i="53"/>
  <c r="AC5249" i="53"/>
  <c r="AD5249" i="53"/>
  <c r="AE6260" i="53"/>
  <c r="AD6260" i="53"/>
  <c r="AC6260" i="53"/>
  <c r="AD1156" i="53"/>
  <c r="AE1156" i="53"/>
  <c r="AC1156" i="53"/>
  <c r="AB1157" i="53"/>
  <c r="AE2166" i="53"/>
  <c r="AC2166" i="53"/>
  <c r="AD2166" i="53"/>
  <c r="AE3230" i="53"/>
  <c r="AD3230" i="53"/>
  <c r="AC3230" i="53"/>
  <c r="AD148" i="53"/>
  <c r="AE148" i="53"/>
  <c r="AC148" i="53"/>
  <c r="AE4239" i="53"/>
  <c r="AD4239" i="53"/>
  <c r="AC4239" i="53"/>
  <c r="AB6261" i="53"/>
  <c r="AB5250" i="53"/>
  <c r="AB4240" i="53"/>
  <c r="AB3231" i="53"/>
  <c r="V3230" i="53"/>
  <c r="U3230" i="53"/>
  <c r="T3230" i="53"/>
  <c r="V4240" i="53"/>
  <c r="T4240" i="53"/>
  <c r="U4240" i="53"/>
  <c r="V5250" i="53"/>
  <c r="T5250" i="53"/>
  <c r="U5250" i="53"/>
  <c r="V6259" i="53"/>
  <c r="U6259" i="53"/>
  <c r="T6259" i="53"/>
  <c r="T1156" i="53"/>
  <c r="V1156" i="53"/>
  <c r="U1156" i="53"/>
  <c r="S1157" i="53"/>
  <c r="V2166" i="53"/>
  <c r="T2166" i="53"/>
  <c r="U2166" i="53"/>
  <c r="S6260" i="53"/>
  <c r="S5251" i="53"/>
  <c r="S4241" i="53"/>
  <c r="S3231" i="53"/>
  <c r="V146" i="53"/>
  <c r="U146" i="53"/>
  <c r="T146" i="53"/>
  <c r="S147" i="53"/>
  <c r="G147" i="53"/>
  <c r="F147" i="53"/>
  <c r="G2167" i="53"/>
  <c r="F2167" i="53"/>
  <c r="G5249" i="53"/>
  <c r="F5249" i="53"/>
  <c r="G6259" i="53"/>
  <c r="F6259" i="53"/>
  <c r="G1157" i="53"/>
  <c r="F1157" i="53"/>
  <c r="G4238" i="53"/>
  <c r="F4238" i="53"/>
  <c r="G3230" i="53"/>
  <c r="F3230" i="53"/>
  <c r="E6260" i="53"/>
  <c r="E5250" i="53"/>
  <c r="E4239" i="53"/>
  <c r="E3231" i="53"/>
  <c r="E1158" i="53"/>
  <c r="AB2167" i="53"/>
  <c r="S2167" i="53"/>
  <c r="E148" i="53"/>
  <c r="AB149" i="53"/>
  <c r="E2168" i="53"/>
  <c r="AB8306" i="53" l="1"/>
  <c r="AB7297" i="53"/>
  <c r="S8307" i="53"/>
  <c r="S7297" i="53"/>
  <c r="E8306" i="53"/>
  <c r="E7296" i="53"/>
  <c r="AD5250" i="53"/>
  <c r="AC5250" i="53"/>
  <c r="AE5250" i="53"/>
  <c r="AE6261" i="53"/>
  <c r="AD6261" i="53"/>
  <c r="AC6261" i="53"/>
  <c r="AE149" i="53"/>
  <c r="AD149" i="53"/>
  <c r="AC149" i="53"/>
  <c r="AE3231" i="53"/>
  <c r="AC3231" i="53"/>
  <c r="AD3231" i="53"/>
  <c r="AD1157" i="53"/>
  <c r="AC1157" i="53"/>
  <c r="AE1157" i="53"/>
  <c r="AB1158" i="53"/>
  <c r="AD2167" i="53"/>
  <c r="AC2167" i="53"/>
  <c r="AE2167" i="53"/>
  <c r="AD4240" i="53"/>
  <c r="AE4240" i="53"/>
  <c r="AC4240" i="53"/>
  <c r="AB6262" i="53"/>
  <c r="AB5251" i="53"/>
  <c r="AB4241" i="53"/>
  <c r="AB3232" i="53"/>
  <c r="V1157" i="53"/>
  <c r="U1157" i="53"/>
  <c r="T1157" i="53"/>
  <c r="S1158" i="53"/>
  <c r="V3231" i="53"/>
  <c r="U3231" i="53"/>
  <c r="T3231" i="53"/>
  <c r="V4241" i="53"/>
  <c r="U4241" i="53"/>
  <c r="T4241" i="53"/>
  <c r="V5251" i="53"/>
  <c r="U5251" i="53"/>
  <c r="T5251" i="53"/>
  <c r="V6260" i="53"/>
  <c r="U6260" i="53"/>
  <c r="T6260" i="53"/>
  <c r="V2167" i="53"/>
  <c r="T2167" i="53"/>
  <c r="U2167" i="53"/>
  <c r="S6261" i="53"/>
  <c r="S5252" i="53"/>
  <c r="S4242" i="53"/>
  <c r="S3232" i="53"/>
  <c r="V147" i="53"/>
  <c r="U147" i="53"/>
  <c r="T147" i="53"/>
  <c r="S148" i="53"/>
  <c r="G148" i="53"/>
  <c r="F148" i="53"/>
  <c r="G2168" i="53"/>
  <c r="F2168" i="53"/>
  <c r="G1158" i="53"/>
  <c r="F1158" i="53"/>
  <c r="F3231" i="53"/>
  <c r="G3231" i="53"/>
  <c r="G5250" i="53"/>
  <c r="F5250" i="53"/>
  <c r="G6260" i="53"/>
  <c r="F6260" i="53"/>
  <c r="G4239" i="53"/>
  <c r="F4239" i="53"/>
  <c r="E6261" i="53"/>
  <c r="E5251" i="53"/>
  <c r="E4240" i="53"/>
  <c r="E3232" i="53"/>
  <c r="E1159" i="53"/>
  <c r="E2169" i="53"/>
  <c r="AB150" i="53"/>
  <c r="AB2168" i="53"/>
  <c r="S2168" i="53"/>
  <c r="E149" i="53"/>
  <c r="AB8307" i="53" l="1"/>
  <c r="AB7298" i="53"/>
  <c r="S8308" i="53"/>
  <c r="S7298" i="53"/>
  <c r="E8307" i="53"/>
  <c r="E7297" i="53"/>
  <c r="AE5251" i="53"/>
  <c r="AC5251" i="53"/>
  <c r="AD5251" i="53"/>
  <c r="AE1158" i="53"/>
  <c r="AD1158" i="53"/>
  <c r="AC1158" i="53"/>
  <c r="AB1159" i="53"/>
  <c r="AE6262" i="53"/>
  <c r="AD6262" i="53"/>
  <c r="AC6262" i="53"/>
  <c r="AE2168" i="53"/>
  <c r="AC2168" i="53"/>
  <c r="AD2168" i="53"/>
  <c r="AC150" i="53"/>
  <c r="AE150" i="53"/>
  <c r="AD150" i="53"/>
  <c r="AC3232" i="53"/>
  <c r="AD3232" i="53"/>
  <c r="AE3232" i="53"/>
  <c r="AD4241" i="53"/>
  <c r="AE4241" i="53"/>
  <c r="AC4241" i="53"/>
  <c r="AB6263" i="53"/>
  <c r="AB5252" i="53"/>
  <c r="AB4242" i="53"/>
  <c r="AB3233" i="53"/>
  <c r="V3232" i="53"/>
  <c r="U3232" i="53"/>
  <c r="T3232" i="53"/>
  <c r="V4242" i="53"/>
  <c r="U4242" i="53"/>
  <c r="T4242" i="53"/>
  <c r="V5252" i="53"/>
  <c r="T5252" i="53"/>
  <c r="U5252" i="53"/>
  <c r="V6261" i="53"/>
  <c r="U6261" i="53"/>
  <c r="T6261" i="53"/>
  <c r="V1158" i="53"/>
  <c r="U1158" i="53"/>
  <c r="T1158" i="53"/>
  <c r="S1159" i="53"/>
  <c r="T2168" i="53"/>
  <c r="V2168" i="53"/>
  <c r="U2168" i="53"/>
  <c r="S6262" i="53"/>
  <c r="S5253" i="53"/>
  <c r="S4243" i="53"/>
  <c r="S3233" i="53"/>
  <c r="V148" i="53"/>
  <c r="U148" i="53"/>
  <c r="T148" i="53"/>
  <c r="S149" i="53"/>
  <c r="G149" i="53"/>
  <c r="F149" i="53"/>
  <c r="G2169" i="53"/>
  <c r="F2169" i="53"/>
  <c r="G5251" i="53"/>
  <c r="F5251" i="53"/>
  <c r="G1159" i="53"/>
  <c r="F1159" i="53"/>
  <c r="G4240" i="53"/>
  <c r="F4240" i="53"/>
  <c r="G3232" i="53"/>
  <c r="F3232" i="53"/>
  <c r="G6261" i="53"/>
  <c r="F6261" i="53"/>
  <c r="E6262" i="53"/>
  <c r="E5252" i="53"/>
  <c r="E4241" i="53"/>
  <c r="E3233" i="53"/>
  <c r="E1160" i="53"/>
  <c r="AB151" i="53"/>
  <c r="E150" i="53"/>
  <c r="S2169" i="53"/>
  <c r="AB2169" i="53"/>
  <c r="E2170" i="53"/>
  <c r="AB8308" i="53" l="1"/>
  <c r="AB7299" i="53"/>
  <c r="S8309" i="53"/>
  <c r="S7299" i="53"/>
  <c r="E8308" i="53"/>
  <c r="E7298" i="53"/>
  <c r="AE5252" i="53"/>
  <c r="AC5252" i="53"/>
  <c r="AD5252" i="53"/>
  <c r="AE6263" i="53"/>
  <c r="AD6263" i="53"/>
  <c r="AC6263" i="53"/>
  <c r="AE1159" i="53"/>
  <c r="AD1159" i="53"/>
  <c r="AC1159" i="53"/>
  <c r="AB1160" i="53"/>
  <c r="AE3233" i="53"/>
  <c r="AC3233" i="53"/>
  <c r="AD3233" i="53"/>
  <c r="AD2169" i="53"/>
  <c r="AE2169" i="53"/>
  <c r="AC2169" i="53"/>
  <c r="AE151" i="53"/>
  <c r="AD151" i="53"/>
  <c r="AC151" i="53"/>
  <c r="AE4242" i="53"/>
  <c r="AC4242" i="53"/>
  <c r="AD4242" i="53"/>
  <c r="AB6264" i="53"/>
  <c r="AB5253" i="53"/>
  <c r="AB4243" i="53"/>
  <c r="AB3234" i="53"/>
  <c r="V3233" i="53"/>
  <c r="T3233" i="53"/>
  <c r="U3233" i="53"/>
  <c r="V4243" i="53"/>
  <c r="U4243" i="53"/>
  <c r="T4243" i="53"/>
  <c r="V1159" i="53"/>
  <c r="U1159" i="53"/>
  <c r="T1159" i="53"/>
  <c r="S1160" i="53"/>
  <c r="V2169" i="53"/>
  <c r="U2169" i="53"/>
  <c r="T2169" i="53"/>
  <c r="V6262" i="53"/>
  <c r="U6262" i="53"/>
  <c r="T6262" i="53"/>
  <c r="U5253" i="53"/>
  <c r="V5253" i="53"/>
  <c r="T5253" i="53"/>
  <c r="S6263" i="53"/>
  <c r="S5254" i="53"/>
  <c r="S4244" i="53"/>
  <c r="S3234" i="53"/>
  <c r="V149" i="53"/>
  <c r="U149" i="53"/>
  <c r="T149" i="53"/>
  <c r="S150" i="53"/>
  <c r="G150" i="53"/>
  <c r="F150" i="53"/>
  <c r="G2170" i="53"/>
  <c r="F2170" i="53"/>
  <c r="G1160" i="53"/>
  <c r="F1160" i="53"/>
  <c r="G3233" i="53"/>
  <c r="F3233" i="53"/>
  <c r="G6262" i="53"/>
  <c r="F6262" i="53"/>
  <c r="G4241" i="53"/>
  <c r="F4241" i="53"/>
  <c r="G5252" i="53"/>
  <c r="F5252" i="53"/>
  <c r="E6263" i="53"/>
  <c r="E5253" i="53"/>
  <c r="E4242" i="53"/>
  <c r="E3234" i="53"/>
  <c r="E1161" i="53"/>
  <c r="E2171" i="53"/>
  <c r="AB152" i="53"/>
  <c r="E151" i="53"/>
  <c r="AB2170" i="53"/>
  <c r="S2170" i="53"/>
  <c r="AB8309" i="53" l="1"/>
  <c r="AB7300" i="53"/>
  <c r="S8310" i="53"/>
  <c r="S7300" i="53"/>
  <c r="E8309" i="53"/>
  <c r="E7299" i="53"/>
  <c r="AE5253" i="53"/>
  <c r="AD5253" i="53"/>
  <c r="AC5253" i="53"/>
  <c r="AE6264" i="53"/>
  <c r="AD6264" i="53"/>
  <c r="AC6264" i="53"/>
  <c r="AD2170" i="53"/>
  <c r="AE2170" i="53"/>
  <c r="AC2170" i="53"/>
  <c r="AC3234" i="53"/>
  <c r="AD3234" i="53"/>
  <c r="AE3234" i="53"/>
  <c r="AE1160" i="53"/>
  <c r="AC1160" i="53"/>
  <c r="AD1160" i="53"/>
  <c r="AB1161" i="53"/>
  <c r="AC152" i="53"/>
  <c r="AE152" i="53"/>
  <c r="AD152" i="53"/>
  <c r="AD4243" i="53"/>
  <c r="AC4243" i="53"/>
  <c r="AE4243" i="53"/>
  <c r="AB6265" i="53"/>
  <c r="AB5254" i="53"/>
  <c r="AB4244" i="53"/>
  <c r="AB3235" i="53"/>
  <c r="V3234" i="53"/>
  <c r="U3234" i="53"/>
  <c r="T3234" i="53"/>
  <c r="V4244" i="53"/>
  <c r="U4244" i="53"/>
  <c r="T4244" i="53"/>
  <c r="V6263" i="53"/>
  <c r="U6263" i="53"/>
  <c r="T6263" i="53"/>
  <c r="U2170" i="53"/>
  <c r="T2170" i="53"/>
  <c r="V2170" i="53"/>
  <c r="U5254" i="53"/>
  <c r="V5254" i="53"/>
  <c r="T5254" i="53"/>
  <c r="V1160" i="53"/>
  <c r="U1160" i="53"/>
  <c r="T1160" i="53"/>
  <c r="S1161" i="53"/>
  <c r="S6264" i="53"/>
  <c r="S5255" i="53"/>
  <c r="S4245" i="53"/>
  <c r="S3235" i="53"/>
  <c r="V150" i="53"/>
  <c r="U150" i="53"/>
  <c r="T150" i="53"/>
  <c r="S151" i="53"/>
  <c r="G2171" i="53"/>
  <c r="F2171" i="53"/>
  <c r="G151" i="53"/>
  <c r="F151" i="53"/>
  <c r="G3234" i="53"/>
  <c r="F3234" i="53"/>
  <c r="G1161" i="53"/>
  <c r="F1161" i="53"/>
  <c r="G4242" i="53"/>
  <c r="F4242" i="53"/>
  <c r="G5253" i="53"/>
  <c r="F5253" i="53"/>
  <c r="G6263" i="53"/>
  <c r="F6263" i="53"/>
  <c r="E6264" i="53"/>
  <c r="E5254" i="53"/>
  <c r="E4243" i="53"/>
  <c r="E3235" i="53"/>
  <c r="E1162" i="53"/>
  <c r="AB2171" i="53"/>
  <c r="E2172" i="53"/>
  <c r="AB153" i="53"/>
  <c r="E152" i="53"/>
  <c r="S2171" i="53"/>
  <c r="AB8310" i="53" l="1"/>
  <c r="AB7301" i="53"/>
  <c r="S8311" i="53"/>
  <c r="S7301" i="53"/>
  <c r="E8310" i="53"/>
  <c r="E7300" i="53"/>
  <c r="AE5254" i="53"/>
  <c r="AD5254" i="53"/>
  <c r="AC5254" i="53"/>
  <c r="AE1161" i="53"/>
  <c r="AD1161" i="53"/>
  <c r="AC1161" i="53"/>
  <c r="AB1162" i="53"/>
  <c r="AE6265" i="53"/>
  <c r="AD6265" i="53"/>
  <c r="AC6265" i="53"/>
  <c r="AD153" i="53"/>
  <c r="AC153" i="53"/>
  <c r="AE153" i="53"/>
  <c r="AE3235" i="53"/>
  <c r="AC3235" i="53"/>
  <c r="AD3235" i="53"/>
  <c r="AD2171" i="53"/>
  <c r="AE2171" i="53"/>
  <c r="AC2171" i="53"/>
  <c r="AE4244" i="53"/>
  <c r="AD4244" i="53"/>
  <c r="AC4244" i="53"/>
  <c r="AB6266" i="53"/>
  <c r="AB5255" i="53"/>
  <c r="AB4245" i="53"/>
  <c r="AB3236" i="53"/>
  <c r="V3235" i="53"/>
  <c r="U3235" i="53"/>
  <c r="T3235" i="53"/>
  <c r="V2171" i="53"/>
  <c r="T2171" i="53"/>
  <c r="U2171" i="53"/>
  <c r="V4245" i="53"/>
  <c r="U4245" i="53"/>
  <c r="T4245" i="53"/>
  <c r="V6264" i="53"/>
  <c r="U6264" i="53"/>
  <c r="T6264" i="53"/>
  <c r="V1161" i="53"/>
  <c r="U1161" i="53"/>
  <c r="T1161" i="53"/>
  <c r="S1162" i="53"/>
  <c r="V5255" i="53"/>
  <c r="U5255" i="53"/>
  <c r="T5255" i="53"/>
  <c r="S6265" i="53"/>
  <c r="S5256" i="53"/>
  <c r="S4246" i="53"/>
  <c r="S3236" i="53"/>
  <c r="V151" i="53"/>
  <c r="U151" i="53"/>
  <c r="T151" i="53"/>
  <c r="S152" i="53"/>
  <c r="G152" i="53"/>
  <c r="F152" i="53"/>
  <c r="G2172" i="53"/>
  <c r="F2172" i="53"/>
  <c r="G6264" i="53"/>
  <c r="F6264" i="53"/>
  <c r="G4243" i="53"/>
  <c r="F4243" i="53"/>
  <c r="F1162" i="53"/>
  <c r="G1162" i="53"/>
  <c r="G3235" i="53"/>
  <c r="F3235" i="53"/>
  <c r="G5254" i="53"/>
  <c r="F5254" i="53"/>
  <c r="E6265" i="53"/>
  <c r="E5255" i="53"/>
  <c r="E4244" i="53"/>
  <c r="E3236" i="53"/>
  <c r="E1163" i="53"/>
  <c r="E2173" i="53"/>
  <c r="E153" i="53"/>
  <c r="S2172" i="53"/>
  <c r="AB154" i="53"/>
  <c r="AB2172" i="53"/>
  <c r="AB8311" i="53" l="1"/>
  <c r="AB7302" i="53"/>
  <c r="S8312" i="53"/>
  <c r="S7302" i="53"/>
  <c r="E8311" i="53"/>
  <c r="E7301" i="53"/>
  <c r="AE5255" i="53"/>
  <c r="AD5255" i="53"/>
  <c r="AC5255" i="53"/>
  <c r="AE6266" i="53"/>
  <c r="AD6266" i="53"/>
  <c r="AC6266" i="53"/>
  <c r="AE1162" i="53"/>
  <c r="AD1162" i="53"/>
  <c r="AC1162" i="53"/>
  <c r="AB1163" i="53"/>
  <c r="AD2172" i="53"/>
  <c r="AE2172" i="53"/>
  <c r="AC2172" i="53"/>
  <c r="AC154" i="53"/>
  <c r="AE154" i="53"/>
  <c r="AD154" i="53"/>
  <c r="AE3236" i="53"/>
  <c r="AD3236" i="53"/>
  <c r="AC3236" i="53"/>
  <c r="AE4245" i="53"/>
  <c r="AD4245" i="53"/>
  <c r="AC4245" i="53"/>
  <c r="AB6267" i="53"/>
  <c r="AB5256" i="53"/>
  <c r="AB4246" i="53"/>
  <c r="AB3237" i="53"/>
  <c r="T1162" i="53"/>
  <c r="V1162" i="53"/>
  <c r="U1162" i="53"/>
  <c r="S1163" i="53"/>
  <c r="V3236" i="53"/>
  <c r="U3236" i="53"/>
  <c r="T3236" i="53"/>
  <c r="V4246" i="53"/>
  <c r="T4246" i="53"/>
  <c r="U4246" i="53"/>
  <c r="V2172" i="53"/>
  <c r="T2172" i="53"/>
  <c r="U2172" i="53"/>
  <c r="V5256" i="53"/>
  <c r="U5256" i="53"/>
  <c r="T5256" i="53"/>
  <c r="V6265" i="53"/>
  <c r="U6265" i="53"/>
  <c r="T6265" i="53"/>
  <c r="S6266" i="53"/>
  <c r="S5257" i="53"/>
  <c r="S4247" i="53"/>
  <c r="S3237" i="53"/>
  <c r="V152" i="53"/>
  <c r="U152" i="53"/>
  <c r="T152" i="53"/>
  <c r="S153" i="53"/>
  <c r="F153" i="53"/>
  <c r="G153" i="53"/>
  <c r="G2173" i="53"/>
  <c r="F2173" i="53"/>
  <c r="F1163" i="53"/>
  <c r="G1163" i="53"/>
  <c r="G3236" i="53"/>
  <c r="F3236" i="53"/>
  <c r="G4244" i="53"/>
  <c r="F4244" i="53"/>
  <c r="G5255" i="53"/>
  <c r="F5255" i="53"/>
  <c r="G6265" i="53"/>
  <c r="F6265" i="53"/>
  <c r="E6266" i="53"/>
  <c r="E5256" i="53"/>
  <c r="E4245" i="53"/>
  <c r="E3237" i="53"/>
  <c r="E1164" i="53"/>
  <c r="S2173" i="53"/>
  <c r="E154" i="53"/>
  <c r="AB155" i="53"/>
  <c r="AB2173" i="53"/>
  <c r="E2174" i="53"/>
  <c r="AB8312" i="53" l="1"/>
  <c r="AB7303" i="53"/>
  <c r="S8313" i="53"/>
  <c r="S7303" i="53"/>
  <c r="E8312" i="53"/>
  <c r="E7302" i="53"/>
  <c r="AE5256" i="53"/>
  <c r="AD5256" i="53"/>
  <c r="AC5256" i="53"/>
  <c r="AE6267" i="53"/>
  <c r="AD6267" i="53"/>
  <c r="AC6267" i="53"/>
  <c r="AD2173" i="53"/>
  <c r="AC2173" i="53"/>
  <c r="AE2173" i="53"/>
  <c r="AE3237" i="53"/>
  <c r="AC3237" i="53"/>
  <c r="AD3237" i="53"/>
  <c r="AE1163" i="53"/>
  <c r="AD1163" i="53"/>
  <c r="AC1163" i="53"/>
  <c r="AB1164" i="53"/>
  <c r="AE155" i="53"/>
  <c r="AD155" i="53"/>
  <c r="AC155" i="53"/>
  <c r="AD4246" i="53"/>
  <c r="AE4246" i="53"/>
  <c r="AC4246" i="53"/>
  <c r="AB6268" i="53"/>
  <c r="AB5257" i="53"/>
  <c r="AB4247" i="53"/>
  <c r="AB3238" i="53"/>
  <c r="V2173" i="53"/>
  <c r="T2173" i="53"/>
  <c r="U2173" i="53"/>
  <c r="V3237" i="53"/>
  <c r="U3237" i="53"/>
  <c r="T3237" i="53"/>
  <c r="V4247" i="53"/>
  <c r="U4247" i="53"/>
  <c r="T4247" i="53"/>
  <c r="V6266" i="53"/>
  <c r="U6266" i="53"/>
  <c r="T6266" i="53"/>
  <c r="V1163" i="53"/>
  <c r="U1163" i="53"/>
  <c r="T1163" i="53"/>
  <c r="S1164" i="53"/>
  <c r="V5257" i="53"/>
  <c r="U5257" i="53"/>
  <c r="T5257" i="53"/>
  <c r="S6267" i="53"/>
  <c r="S5258" i="53"/>
  <c r="S4248" i="53"/>
  <c r="S3238" i="53"/>
  <c r="V153" i="53"/>
  <c r="U153" i="53"/>
  <c r="T153" i="53"/>
  <c r="S154" i="53"/>
  <c r="G2174" i="53"/>
  <c r="F2174" i="53"/>
  <c r="G154" i="53"/>
  <c r="F154" i="53"/>
  <c r="G4245" i="53"/>
  <c r="F4245" i="53"/>
  <c r="F1164" i="53"/>
  <c r="G1164" i="53"/>
  <c r="G6266" i="53"/>
  <c r="F6266" i="53"/>
  <c r="G3237" i="53"/>
  <c r="F3237" i="53"/>
  <c r="G5256" i="53"/>
  <c r="F5256" i="53"/>
  <c r="E6267" i="53"/>
  <c r="E5257" i="53"/>
  <c r="E4246" i="53"/>
  <c r="E3238" i="53"/>
  <c r="E1165" i="53"/>
  <c r="AB2174" i="53"/>
  <c r="E2175" i="53"/>
  <c r="AB156" i="53"/>
  <c r="E155" i="53"/>
  <c r="S2174" i="53"/>
  <c r="AB8313" i="53" l="1"/>
  <c r="AB7304" i="53"/>
  <c r="S8314" i="53"/>
  <c r="S7304" i="53"/>
  <c r="E8313" i="53"/>
  <c r="E7303" i="53"/>
  <c r="AE5257" i="53"/>
  <c r="AC5257" i="53"/>
  <c r="AD5257" i="53"/>
  <c r="AE1164" i="53"/>
  <c r="AD1164" i="53"/>
  <c r="AC1164" i="53"/>
  <c r="AB1165" i="53"/>
  <c r="AE6268" i="53"/>
  <c r="AD6268" i="53"/>
  <c r="AC6268" i="53"/>
  <c r="AE156" i="53"/>
  <c r="AD156" i="53"/>
  <c r="AC156" i="53"/>
  <c r="AE2174" i="53"/>
  <c r="AD2174" i="53"/>
  <c r="AC2174" i="53"/>
  <c r="AE3238" i="53"/>
  <c r="AD3238" i="53"/>
  <c r="AC3238" i="53"/>
  <c r="AE4247" i="53"/>
  <c r="AD4247" i="53"/>
  <c r="AC4247" i="53"/>
  <c r="AB6269" i="53"/>
  <c r="AB5258" i="53"/>
  <c r="AB4248" i="53"/>
  <c r="AB3239" i="53"/>
  <c r="U3238" i="53"/>
  <c r="V3238" i="53"/>
  <c r="T3238" i="53"/>
  <c r="V4248" i="53"/>
  <c r="T4248" i="53"/>
  <c r="U4248" i="53"/>
  <c r="V6267" i="53"/>
  <c r="U6267" i="53"/>
  <c r="T6267" i="53"/>
  <c r="V5258" i="53"/>
  <c r="T5258" i="53"/>
  <c r="U5258" i="53"/>
  <c r="V2174" i="53"/>
  <c r="T2174" i="53"/>
  <c r="U2174" i="53"/>
  <c r="U1164" i="53"/>
  <c r="T1164" i="53"/>
  <c r="V1164" i="53"/>
  <c r="S1165" i="53"/>
  <c r="S6268" i="53"/>
  <c r="S5259" i="53"/>
  <c r="S4249" i="53"/>
  <c r="S3239" i="53"/>
  <c r="V154" i="53"/>
  <c r="U154" i="53"/>
  <c r="T154" i="53"/>
  <c r="S155" i="53"/>
  <c r="G155" i="53"/>
  <c r="F155" i="53"/>
  <c r="G2175" i="53"/>
  <c r="F2175" i="53"/>
  <c r="G3238" i="53"/>
  <c r="F3238" i="53"/>
  <c r="G4246" i="53"/>
  <c r="F4246" i="53"/>
  <c r="G6267" i="53"/>
  <c r="F6267" i="53"/>
  <c r="G1165" i="53"/>
  <c r="F1165" i="53"/>
  <c r="G5257" i="53"/>
  <c r="F5257" i="53"/>
  <c r="E6268" i="53"/>
  <c r="E5258" i="53"/>
  <c r="E4247" i="53"/>
  <c r="E3239" i="53"/>
  <c r="E1166" i="53"/>
  <c r="E2176" i="53"/>
  <c r="AB2175" i="53"/>
  <c r="S2175" i="53"/>
  <c r="AB157" i="53"/>
  <c r="E156" i="53"/>
  <c r="AB8314" i="53" l="1"/>
  <c r="AB7305" i="53"/>
  <c r="S8315" i="53"/>
  <c r="S7305" i="53"/>
  <c r="E8314" i="53"/>
  <c r="E7304" i="53"/>
  <c r="AE5258" i="53"/>
  <c r="AD5258" i="53"/>
  <c r="AC5258" i="53"/>
  <c r="AE6269" i="53"/>
  <c r="AD6269" i="53"/>
  <c r="AC6269" i="53"/>
  <c r="AE1165" i="53"/>
  <c r="AD1165" i="53"/>
  <c r="AC1165" i="53"/>
  <c r="AB1166" i="53"/>
  <c r="AE157" i="53"/>
  <c r="AD157" i="53"/>
  <c r="AC157" i="53"/>
  <c r="AD2175" i="53"/>
  <c r="AE2175" i="53"/>
  <c r="AC2175" i="53"/>
  <c r="AE3239" i="53"/>
  <c r="AC3239" i="53"/>
  <c r="AD3239" i="53"/>
  <c r="AD4248" i="53"/>
  <c r="AE4248" i="53"/>
  <c r="AC4248" i="53"/>
  <c r="AB6270" i="53"/>
  <c r="AB5259" i="53"/>
  <c r="AB4249" i="53"/>
  <c r="AB3240" i="53"/>
  <c r="V3239" i="53"/>
  <c r="U3239" i="53"/>
  <c r="T3239" i="53"/>
  <c r="V4249" i="53"/>
  <c r="U4249" i="53"/>
  <c r="T4249" i="53"/>
  <c r="V6268" i="53"/>
  <c r="U6268" i="53"/>
  <c r="T6268" i="53"/>
  <c r="V2175" i="53"/>
  <c r="T2175" i="53"/>
  <c r="U2175" i="53"/>
  <c r="V5259" i="53"/>
  <c r="U5259" i="53"/>
  <c r="T5259" i="53"/>
  <c r="V1165" i="53"/>
  <c r="U1165" i="53"/>
  <c r="T1165" i="53"/>
  <c r="S1166" i="53"/>
  <c r="S6269" i="53"/>
  <c r="S5260" i="53"/>
  <c r="S4250" i="53"/>
  <c r="S3240" i="53"/>
  <c r="V155" i="53"/>
  <c r="U155" i="53"/>
  <c r="T155" i="53"/>
  <c r="S156" i="53"/>
  <c r="G2176" i="53"/>
  <c r="F2176" i="53"/>
  <c r="G156" i="53"/>
  <c r="F156" i="53"/>
  <c r="G5258" i="53"/>
  <c r="F5258" i="53"/>
  <c r="G1166" i="53"/>
  <c r="F1166" i="53"/>
  <c r="G6268" i="53"/>
  <c r="F6268" i="53"/>
  <c r="F3239" i="53"/>
  <c r="G3239" i="53"/>
  <c r="G4247" i="53"/>
  <c r="F4247" i="53"/>
  <c r="E6269" i="53"/>
  <c r="E5259" i="53"/>
  <c r="E4248" i="53"/>
  <c r="E3240" i="53"/>
  <c r="E1167" i="53"/>
  <c r="S2176" i="53"/>
  <c r="E157" i="53"/>
  <c r="AB158" i="53"/>
  <c r="E2177" i="53"/>
  <c r="AB2176" i="53"/>
  <c r="AB8315" i="53" l="1"/>
  <c r="AB7306" i="53"/>
  <c r="S8316" i="53"/>
  <c r="S7306" i="53"/>
  <c r="E8315" i="53"/>
  <c r="E7305" i="53"/>
  <c r="AE5259" i="53"/>
  <c r="AD5259" i="53"/>
  <c r="AC5259" i="53"/>
  <c r="AE6270" i="53"/>
  <c r="AD6270" i="53"/>
  <c r="AC6270" i="53"/>
  <c r="AE2176" i="53"/>
  <c r="AD2176" i="53"/>
  <c r="AC2176" i="53"/>
  <c r="AC3240" i="53"/>
  <c r="AD3240" i="53"/>
  <c r="AE3240" i="53"/>
  <c r="AE1166" i="53"/>
  <c r="AD1166" i="53"/>
  <c r="AC1166" i="53"/>
  <c r="AB1167" i="53"/>
  <c r="AC158" i="53"/>
  <c r="AE158" i="53"/>
  <c r="AD158" i="53"/>
  <c r="AD4249" i="53"/>
  <c r="AE4249" i="53"/>
  <c r="AC4249" i="53"/>
  <c r="AB6271" i="53"/>
  <c r="AB5260" i="53"/>
  <c r="AB4250" i="53"/>
  <c r="AB3241" i="53"/>
  <c r="V2176" i="53"/>
  <c r="T2176" i="53"/>
  <c r="U2176" i="53"/>
  <c r="U3240" i="53"/>
  <c r="T3240" i="53"/>
  <c r="V3240" i="53"/>
  <c r="V4250" i="53"/>
  <c r="U4250" i="53"/>
  <c r="T4250" i="53"/>
  <c r="V5260" i="53"/>
  <c r="U5260" i="53"/>
  <c r="T5260" i="53"/>
  <c r="V6269" i="53"/>
  <c r="U6269" i="53"/>
  <c r="T6269" i="53"/>
  <c r="V1166" i="53"/>
  <c r="U1166" i="53"/>
  <c r="T1166" i="53"/>
  <c r="S1167" i="53"/>
  <c r="S6270" i="53"/>
  <c r="S5261" i="53"/>
  <c r="S4251" i="53"/>
  <c r="S3241" i="53"/>
  <c r="V156" i="53"/>
  <c r="U156" i="53"/>
  <c r="T156" i="53"/>
  <c r="S157" i="53"/>
  <c r="G157" i="53"/>
  <c r="F157" i="53"/>
  <c r="G2177" i="53"/>
  <c r="F2177" i="53"/>
  <c r="F1167" i="53"/>
  <c r="G1167" i="53"/>
  <c r="G5259" i="53"/>
  <c r="F5259" i="53"/>
  <c r="G4248" i="53"/>
  <c r="F4248" i="53"/>
  <c r="G6269" i="53"/>
  <c r="F6269" i="53"/>
  <c r="G3240" i="53"/>
  <c r="F3240" i="53"/>
  <c r="E6270" i="53"/>
  <c r="E5260" i="53"/>
  <c r="E4249" i="53"/>
  <c r="E3241" i="53"/>
  <c r="E1168" i="53"/>
  <c r="S2177" i="53"/>
  <c r="E2178" i="53"/>
  <c r="AB2177" i="53"/>
  <c r="E158" i="53"/>
  <c r="AB159" i="53"/>
  <c r="AB8316" i="53" l="1"/>
  <c r="AB7307" i="53"/>
  <c r="S8317" i="53"/>
  <c r="S7307" i="53"/>
  <c r="E8316" i="53"/>
  <c r="E7306" i="53"/>
  <c r="AE5260" i="53"/>
  <c r="AD5260" i="53"/>
  <c r="AC5260" i="53"/>
  <c r="AE1167" i="53"/>
  <c r="AD1167" i="53"/>
  <c r="AC1167" i="53"/>
  <c r="AB1168" i="53"/>
  <c r="AE6271" i="53"/>
  <c r="AD6271" i="53"/>
  <c r="AC6271" i="53"/>
  <c r="AD2177" i="53"/>
  <c r="AE2177" i="53"/>
  <c r="AC2177" i="53"/>
  <c r="AE3241" i="53"/>
  <c r="AC3241" i="53"/>
  <c r="AD3241" i="53"/>
  <c r="AE159" i="53"/>
  <c r="AD159" i="53"/>
  <c r="AC159" i="53"/>
  <c r="AE4250" i="53"/>
  <c r="AC4250" i="53"/>
  <c r="AD4250" i="53"/>
  <c r="AB6272" i="53"/>
  <c r="AB5261" i="53"/>
  <c r="AB4251" i="53"/>
  <c r="AB3242" i="53"/>
  <c r="V3241" i="53"/>
  <c r="T3241" i="53"/>
  <c r="U3241" i="53"/>
  <c r="V4251" i="53"/>
  <c r="U4251" i="53"/>
  <c r="T4251" i="53"/>
  <c r="V6270" i="53"/>
  <c r="U6270" i="53"/>
  <c r="T6270" i="53"/>
  <c r="V5261" i="53"/>
  <c r="U5261" i="53"/>
  <c r="T5261" i="53"/>
  <c r="V1167" i="53"/>
  <c r="U1167" i="53"/>
  <c r="T1167" i="53"/>
  <c r="S1168" i="53"/>
  <c r="V2177" i="53"/>
  <c r="T2177" i="53"/>
  <c r="U2177" i="53"/>
  <c r="S6271" i="53"/>
  <c r="S5262" i="53"/>
  <c r="S4252" i="53"/>
  <c r="S3242" i="53"/>
  <c r="V157" i="53"/>
  <c r="U157" i="53"/>
  <c r="T157" i="53"/>
  <c r="S158" i="53"/>
  <c r="G2178" i="53"/>
  <c r="F2178" i="53"/>
  <c r="G158" i="53"/>
  <c r="F158" i="53"/>
  <c r="G1168" i="53"/>
  <c r="F1168" i="53"/>
  <c r="G3241" i="53"/>
  <c r="F3241" i="53"/>
  <c r="G5260" i="53"/>
  <c r="F5260" i="53"/>
  <c r="G6270" i="53"/>
  <c r="F6270" i="53"/>
  <c r="G4249" i="53"/>
  <c r="F4249" i="53"/>
  <c r="E6271" i="53"/>
  <c r="E5261" i="53"/>
  <c r="E4250" i="53"/>
  <c r="E3242" i="53"/>
  <c r="E1169" i="53"/>
  <c r="E2179" i="53"/>
  <c r="AB160" i="53"/>
  <c r="AB2178" i="53"/>
  <c r="S2178" i="53"/>
  <c r="E159" i="53"/>
  <c r="AB8317" i="53" l="1"/>
  <c r="AB7308" i="53"/>
  <c r="S8318" i="53"/>
  <c r="S7308" i="53"/>
  <c r="E8317" i="53"/>
  <c r="E7307" i="53"/>
  <c r="AD5261" i="53"/>
  <c r="AE5261" i="53"/>
  <c r="AC5261" i="53"/>
  <c r="AE6272" i="53"/>
  <c r="AD6272" i="53"/>
  <c r="AC6272" i="53"/>
  <c r="AE1168" i="53"/>
  <c r="AD1168" i="53"/>
  <c r="AC1168" i="53"/>
  <c r="AB1169" i="53"/>
  <c r="AD2178" i="53"/>
  <c r="AE2178" i="53"/>
  <c r="AC2178" i="53"/>
  <c r="AC3242" i="53"/>
  <c r="AD3242" i="53"/>
  <c r="AE3242" i="53"/>
  <c r="AC160" i="53"/>
  <c r="AE160" i="53"/>
  <c r="AD160" i="53"/>
  <c r="AD4251" i="53"/>
  <c r="AC4251" i="53"/>
  <c r="AE4251" i="53"/>
  <c r="AB6273" i="53"/>
  <c r="AB5262" i="53"/>
  <c r="AB4252" i="53"/>
  <c r="AB3243" i="53"/>
  <c r="V3242" i="53"/>
  <c r="U3242" i="53"/>
  <c r="T3242" i="53"/>
  <c r="V4252" i="53"/>
  <c r="U4252" i="53"/>
  <c r="T4252" i="53"/>
  <c r="V1168" i="53"/>
  <c r="U1168" i="53"/>
  <c r="T1168" i="53"/>
  <c r="S1169" i="53"/>
  <c r="V5262" i="53"/>
  <c r="U5262" i="53"/>
  <c r="T5262" i="53"/>
  <c r="V6271" i="53"/>
  <c r="U6271" i="53"/>
  <c r="T6271" i="53"/>
  <c r="V2178" i="53"/>
  <c r="T2178" i="53"/>
  <c r="U2178" i="53"/>
  <c r="S6272" i="53"/>
  <c r="S5263" i="53"/>
  <c r="S4253" i="53"/>
  <c r="S3243" i="53"/>
  <c r="V158" i="53"/>
  <c r="U158" i="53"/>
  <c r="T158" i="53"/>
  <c r="S159" i="53"/>
  <c r="G159" i="53"/>
  <c r="F159" i="53"/>
  <c r="G2179" i="53"/>
  <c r="F2179" i="53"/>
  <c r="G1169" i="53"/>
  <c r="F1169" i="53"/>
  <c r="G6271" i="53"/>
  <c r="F6271" i="53"/>
  <c r="G3242" i="53"/>
  <c r="F3242" i="53"/>
  <c r="G4250" i="53"/>
  <c r="F4250" i="53"/>
  <c r="G5261" i="53"/>
  <c r="F5261" i="53"/>
  <c r="E6272" i="53"/>
  <c r="E5262" i="53"/>
  <c r="E4251" i="53"/>
  <c r="E3243" i="53"/>
  <c r="E1170" i="53"/>
  <c r="E2180" i="53"/>
  <c r="E160" i="53"/>
  <c r="AB2179" i="53"/>
  <c r="AB161" i="53"/>
  <c r="S2179" i="53"/>
  <c r="AB8318" i="53" l="1"/>
  <c r="AB7309" i="53"/>
  <c r="S8319" i="53"/>
  <c r="S7309" i="53"/>
  <c r="E8318" i="53"/>
  <c r="E7308" i="53"/>
  <c r="AE5262" i="53"/>
  <c r="AD5262" i="53"/>
  <c r="AC5262" i="53"/>
  <c r="AE6273" i="53"/>
  <c r="AD6273" i="53"/>
  <c r="AC6273" i="53"/>
  <c r="AD2179" i="53"/>
  <c r="AE2179" i="53"/>
  <c r="AC2179" i="53"/>
  <c r="AE161" i="53"/>
  <c r="AC161" i="53"/>
  <c r="AD161" i="53"/>
  <c r="AE3243" i="53"/>
  <c r="AC3243" i="53"/>
  <c r="AD3243" i="53"/>
  <c r="AE1169" i="53"/>
  <c r="AD1169" i="53"/>
  <c r="AC1169" i="53"/>
  <c r="AB1170" i="53"/>
  <c r="AE4252" i="53"/>
  <c r="AC4252" i="53"/>
  <c r="AD4252" i="53"/>
  <c r="AB6274" i="53"/>
  <c r="AB5263" i="53"/>
  <c r="AB4253" i="53"/>
  <c r="AB3244" i="53"/>
  <c r="V3243" i="53"/>
  <c r="U3243" i="53"/>
  <c r="T3243" i="53"/>
  <c r="V2179" i="53"/>
  <c r="T2179" i="53"/>
  <c r="U2179" i="53"/>
  <c r="V4253" i="53"/>
  <c r="U4253" i="53"/>
  <c r="T4253" i="53"/>
  <c r="V5263" i="53"/>
  <c r="U5263" i="53"/>
  <c r="T5263" i="53"/>
  <c r="V6272" i="53"/>
  <c r="U6272" i="53"/>
  <c r="T6272" i="53"/>
  <c r="V1169" i="53"/>
  <c r="U1169" i="53"/>
  <c r="T1169" i="53"/>
  <c r="S1170" i="53"/>
  <c r="S6273" i="53"/>
  <c r="S5264" i="53"/>
  <c r="S4254" i="53"/>
  <c r="S3244" i="53"/>
  <c r="V159" i="53"/>
  <c r="U159" i="53"/>
  <c r="T159" i="53"/>
  <c r="S160" i="53"/>
  <c r="G2180" i="53"/>
  <c r="F2180" i="53"/>
  <c r="G160" i="53"/>
  <c r="F160" i="53"/>
  <c r="G3243" i="53"/>
  <c r="F3243" i="53"/>
  <c r="G4251" i="53"/>
  <c r="F4251" i="53"/>
  <c r="G5262" i="53"/>
  <c r="F5262" i="53"/>
  <c r="G6272" i="53"/>
  <c r="F6272" i="53"/>
  <c r="G1170" i="53"/>
  <c r="F1170" i="53"/>
  <c r="E6273" i="53"/>
  <c r="E5263" i="53"/>
  <c r="E4252" i="53"/>
  <c r="E3244" i="53"/>
  <c r="E1171" i="53"/>
  <c r="E161" i="53"/>
  <c r="AB162" i="53"/>
  <c r="S2180" i="53"/>
  <c r="E2181" i="53"/>
  <c r="AB2180" i="53"/>
  <c r="AB8319" i="53" l="1"/>
  <c r="AB7310" i="53"/>
  <c r="S8320" i="53"/>
  <c r="S7310" i="53"/>
  <c r="E8319" i="53"/>
  <c r="E7309" i="53"/>
  <c r="AD5263" i="53"/>
  <c r="AE5263" i="53"/>
  <c r="AC5263" i="53"/>
  <c r="AE6274" i="53"/>
  <c r="AD6274" i="53"/>
  <c r="AC6274" i="53"/>
  <c r="AD2180" i="53"/>
  <c r="AE2180" i="53"/>
  <c r="AC2180" i="53"/>
  <c r="AE1170" i="53"/>
  <c r="AD1170" i="53"/>
  <c r="AC1170" i="53"/>
  <c r="AB1171" i="53"/>
  <c r="AE3244" i="53"/>
  <c r="AD3244" i="53"/>
  <c r="AC3244" i="53"/>
  <c r="AC162" i="53"/>
  <c r="AE162" i="53"/>
  <c r="AD162" i="53"/>
  <c r="AE4253" i="53"/>
  <c r="AC4253" i="53"/>
  <c r="AD4253" i="53"/>
  <c r="AB6275" i="53"/>
  <c r="AB5264" i="53"/>
  <c r="AB4254" i="53"/>
  <c r="AB3245" i="53"/>
  <c r="V3244" i="53"/>
  <c r="U3244" i="53"/>
  <c r="T3244" i="53"/>
  <c r="V4254" i="53"/>
  <c r="T4254" i="53"/>
  <c r="U4254" i="53"/>
  <c r="V5264" i="53"/>
  <c r="U5264" i="53"/>
  <c r="T5264" i="53"/>
  <c r="V2180" i="53"/>
  <c r="T2180" i="53"/>
  <c r="U2180" i="53"/>
  <c r="V6273" i="53"/>
  <c r="U6273" i="53"/>
  <c r="T6273" i="53"/>
  <c r="U1170" i="53"/>
  <c r="T1170" i="53"/>
  <c r="V1170" i="53"/>
  <c r="S1171" i="53"/>
  <c r="S6274" i="53"/>
  <c r="S5265" i="53"/>
  <c r="S4255" i="53"/>
  <c r="S3245" i="53"/>
  <c r="V160" i="53"/>
  <c r="U160" i="53"/>
  <c r="T160" i="53"/>
  <c r="S161" i="53"/>
  <c r="G2181" i="53"/>
  <c r="F2181" i="53"/>
  <c r="F161" i="53"/>
  <c r="G161" i="53"/>
  <c r="G3244" i="53"/>
  <c r="F3244" i="53"/>
  <c r="G4252" i="53"/>
  <c r="F4252" i="53"/>
  <c r="G5263" i="53"/>
  <c r="F5263" i="53"/>
  <c r="G1171" i="53"/>
  <c r="F1171" i="53"/>
  <c r="G6273" i="53"/>
  <c r="F6273" i="53"/>
  <c r="E6274" i="53"/>
  <c r="E5264" i="53"/>
  <c r="E4253" i="53"/>
  <c r="E3245" i="53"/>
  <c r="E1172" i="53"/>
  <c r="E2182" i="53"/>
  <c r="AB2181" i="53"/>
  <c r="S2181" i="53"/>
  <c r="AB163" i="53"/>
  <c r="E162" i="53"/>
  <c r="AB8320" i="53" l="1"/>
  <c r="AB7311" i="53"/>
  <c r="S8321" i="53"/>
  <c r="S7311" i="53"/>
  <c r="E8320" i="53"/>
  <c r="E7310" i="53"/>
  <c r="AD5264" i="53"/>
  <c r="AE5264" i="53"/>
  <c r="AC5264" i="53"/>
  <c r="AE6275" i="53"/>
  <c r="AD6275" i="53"/>
  <c r="AC6275" i="53"/>
  <c r="AE1171" i="53"/>
  <c r="AD1171" i="53"/>
  <c r="AC1171" i="53"/>
  <c r="AB1172" i="53"/>
  <c r="AE163" i="53"/>
  <c r="AD163" i="53"/>
  <c r="AC163" i="53"/>
  <c r="AD2181" i="53"/>
  <c r="AE2181" i="53"/>
  <c r="AC2181" i="53"/>
  <c r="AE3245" i="53"/>
  <c r="AC3245" i="53"/>
  <c r="AD3245" i="53"/>
  <c r="AD4254" i="53"/>
  <c r="AE4254" i="53"/>
  <c r="AC4254" i="53"/>
  <c r="AB6276" i="53"/>
  <c r="AB5265" i="53"/>
  <c r="AB4255" i="53"/>
  <c r="AB3246" i="53"/>
  <c r="V3245" i="53"/>
  <c r="U3245" i="53"/>
  <c r="T3245" i="53"/>
  <c r="V4255" i="53"/>
  <c r="U4255" i="53"/>
  <c r="T4255" i="53"/>
  <c r="V2181" i="53"/>
  <c r="T2181" i="53"/>
  <c r="U2181" i="53"/>
  <c r="V6274" i="53"/>
  <c r="U6274" i="53"/>
  <c r="T6274" i="53"/>
  <c r="T5265" i="53"/>
  <c r="V5265" i="53"/>
  <c r="U5265" i="53"/>
  <c r="V1171" i="53"/>
  <c r="U1171" i="53"/>
  <c r="T1171" i="53"/>
  <c r="S1172" i="53"/>
  <c r="S6275" i="53"/>
  <c r="S5266" i="53"/>
  <c r="S4256" i="53"/>
  <c r="S3246" i="53"/>
  <c r="V161" i="53"/>
  <c r="U161" i="53"/>
  <c r="T161" i="53"/>
  <c r="S162" i="53"/>
  <c r="G162" i="53"/>
  <c r="F162" i="53"/>
  <c r="G2182" i="53"/>
  <c r="F2182" i="53"/>
  <c r="G3245" i="53"/>
  <c r="F3245" i="53"/>
  <c r="G4253" i="53"/>
  <c r="F4253" i="53"/>
  <c r="G6274" i="53"/>
  <c r="F6274" i="53"/>
  <c r="G1172" i="53"/>
  <c r="F1172" i="53"/>
  <c r="G5264" i="53"/>
  <c r="F5264" i="53"/>
  <c r="E6275" i="53"/>
  <c r="E5265" i="53"/>
  <c r="E4254" i="53"/>
  <c r="E3246" i="53"/>
  <c r="E1173" i="53"/>
  <c r="AB2182" i="53"/>
  <c r="E163" i="53"/>
  <c r="E2183" i="53"/>
  <c r="AB164" i="53"/>
  <c r="S2182" i="53"/>
  <c r="AB8321" i="53" l="1"/>
  <c r="AB7312" i="53"/>
  <c r="S8322" i="53"/>
  <c r="S7312" i="53"/>
  <c r="E8321" i="53"/>
  <c r="E7311" i="53"/>
  <c r="AE5265" i="53"/>
  <c r="AC5265" i="53"/>
  <c r="AD5265" i="53"/>
  <c r="AE6276" i="53"/>
  <c r="AD6276" i="53"/>
  <c r="AC6276" i="53"/>
  <c r="AE2182" i="53"/>
  <c r="AD2182" i="53"/>
  <c r="AC2182" i="53"/>
  <c r="AE3246" i="53"/>
  <c r="AD3246" i="53"/>
  <c r="AC3246" i="53"/>
  <c r="AD1172" i="53"/>
  <c r="AC1172" i="53"/>
  <c r="AE1172" i="53"/>
  <c r="AB1173" i="53"/>
  <c r="AE164" i="53"/>
  <c r="AD164" i="53"/>
  <c r="AC164" i="53"/>
  <c r="AE4255" i="53"/>
  <c r="AD4255" i="53"/>
  <c r="AC4255" i="53"/>
  <c r="AB6277" i="53"/>
  <c r="AB5266" i="53"/>
  <c r="AB4256" i="53"/>
  <c r="AB3247" i="53"/>
  <c r="U3246" i="53"/>
  <c r="V3246" i="53"/>
  <c r="T3246" i="53"/>
  <c r="V4256" i="53"/>
  <c r="U4256" i="53"/>
  <c r="T4256" i="53"/>
  <c r="V2182" i="53"/>
  <c r="T2182" i="53"/>
  <c r="U2182" i="53"/>
  <c r="V6275" i="53"/>
  <c r="U6275" i="53"/>
  <c r="T6275" i="53"/>
  <c r="V1172" i="53"/>
  <c r="U1172" i="53"/>
  <c r="T1172" i="53"/>
  <c r="S1173" i="53"/>
  <c r="T5266" i="53"/>
  <c r="V5266" i="53"/>
  <c r="U5266" i="53"/>
  <c r="S6276" i="53"/>
  <c r="S5267" i="53"/>
  <c r="S4257" i="53"/>
  <c r="S3247" i="53"/>
  <c r="V162" i="53"/>
  <c r="U162" i="53"/>
  <c r="T162" i="53"/>
  <c r="S163" i="53"/>
  <c r="G163" i="53"/>
  <c r="F163" i="53"/>
  <c r="G2183" i="53"/>
  <c r="F2183" i="53"/>
  <c r="G3246" i="53"/>
  <c r="F3246" i="53"/>
  <c r="G4254" i="53"/>
  <c r="F4254" i="53"/>
  <c r="G1173" i="53"/>
  <c r="F1173" i="53"/>
  <c r="F5265" i="53"/>
  <c r="G5265" i="53"/>
  <c r="G6275" i="53"/>
  <c r="F6275" i="53"/>
  <c r="E6276" i="53"/>
  <c r="E5266" i="53"/>
  <c r="E4255" i="53"/>
  <c r="E3247" i="53"/>
  <c r="E1174" i="53"/>
  <c r="S2183" i="53"/>
  <c r="E164" i="53"/>
  <c r="AB165" i="53"/>
  <c r="E2184" i="53"/>
  <c r="AB2183" i="53"/>
  <c r="AB8322" i="53" l="1"/>
  <c r="AB7313" i="53"/>
  <c r="S8323" i="53"/>
  <c r="S7313" i="53"/>
  <c r="E8322" i="53"/>
  <c r="E7312" i="53"/>
  <c r="AD5266" i="53"/>
  <c r="AE5266" i="53"/>
  <c r="AC5266" i="53"/>
  <c r="AD1173" i="53"/>
  <c r="AC1173" i="53"/>
  <c r="AE1173" i="53"/>
  <c r="AB1174" i="53"/>
  <c r="AE6277" i="53"/>
  <c r="AD6277" i="53"/>
  <c r="AC6277" i="53"/>
  <c r="AD2183" i="53"/>
  <c r="AE2183" i="53"/>
  <c r="AC2183" i="53"/>
  <c r="AE3247" i="53"/>
  <c r="AC3247" i="53"/>
  <c r="AD3247" i="53"/>
  <c r="AE165" i="53"/>
  <c r="AD165" i="53"/>
  <c r="AC165" i="53"/>
  <c r="AD4256" i="53"/>
  <c r="AE4256" i="53"/>
  <c r="AC4256" i="53"/>
  <c r="AB6278" i="53"/>
  <c r="AB5267" i="53"/>
  <c r="AB4257" i="53"/>
  <c r="AB3248" i="53"/>
  <c r="V2183" i="53"/>
  <c r="T2183" i="53"/>
  <c r="U2183" i="53"/>
  <c r="V3247" i="53"/>
  <c r="U3247" i="53"/>
  <c r="T3247" i="53"/>
  <c r="V1173" i="53"/>
  <c r="U1173" i="53"/>
  <c r="T1173" i="53"/>
  <c r="S1174" i="53"/>
  <c r="V6276" i="53"/>
  <c r="U6276" i="53"/>
  <c r="T6276" i="53"/>
  <c r="V4257" i="53"/>
  <c r="U4257" i="53"/>
  <c r="T4257" i="53"/>
  <c r="V5267" i="53"/>
  <c r="U5267" i="53"/>
  <c r="T5267" i="53"/>
  <c r="S6277" i="53"/>
  <c r="S5268" i="53"/>
  <c r="S4258" i="53"/>
  <c r="S3248" i="53"/>
  <c r="V163" i="53"/>
  <c r="U163" i="53"/>
  <c r="T163" i="53"/>
  <c r="S164" i="53"/>
  <c r="G2184" i="53"/>
  <c r="F2184" i="53"/>
  <c r="G164" i="53"/>
  <c r="F164" i="53"/>
  <c r="G5266" i="53"/>
  <c r="F5266" i="53"/>
  <c r="G1174" i="53"/>
  <c r="F1174" i="53"/>
  <c r="G3247" i="53"/>
  <c r="F3247" i="53"/>
  <c r="F4255" i="53"/>
  <c r="G4255" i="53"/>
  <c r="G6276" i="53"/>
  <c r="F6276" i="53"/>
  <c r="E6277" i="53"/>
  <c r="E5267" i="53"/>
  <c r="E4256" i="53"/>
  <c r="E3248" i="53"/>
  <c r="E1175" i="53"/>
  <c r="E165" i="53"/>
  <c r="E2185" i="53"/>
  <c r="AB166" i="53"/>
  <c r="AB2184" i="53"/>
  <c r="S2184" i="53"/>
  <c r="AB8323" i="53" l="1"/>
  <c r="AB7314" i="53"/>
  <c r="S8324" i="53"/>
  <c r="S7314" i="53"/>
  <c r="E8323" i="53"/>
  <c r="E7313" i="53"/>
  <c r="AE5267" i="53"/>
  <c r="AC5267" i="53"/>
  <c r="AD5267" i="53"/>
  <c r="AE6278" i="53"/>
  <c r="AD6278" i="53"/>
  <c r="AC6278" i="53"/>
  <c r="AE1174" i="53"/>
  <c r="AD1174" i="53"/>
  <c r="AC1174" i="53"/>
  <c r="AB1175" i="53"/>
  <c r="AE2184" i="53"/>
  <c r="AD2184" i="53"/>
  <c r="AC2184" i="53"/>
  <c r="AC166" i="53"/>
  <c r="AE166" i="53"/>
  <c r="AD166" i="53"/>
  <c r="AE3248" i="53"/>
  <c r="AC3248" i="53"/>
  <c r="AD3248" i="53"/>
  <c r="AD4257" i="53"/>
  <c r="AE4257" i="53"/>
  <c r="AC4257" i="53"/>
  <c r="AB6279" i="53"/>
  <c r="AB5268" i="53"/>
  <c r="AB4258" i="53"/>
  <c r="AB3249" i="53"/>
  <c r="U3248" i="53"/>
  <c r="T3248" i="53"/>
  <c r="V3248" i="53"/>
  <c r="V4258" i="53"/>
  <c r="U4258" i="53"/>
  <c r="T4258" i="53"/>
  <c r="V5268" i="53"/>
  <c r="T5268" i="53"/>
  <c r="U5268" i="53"/>
  <c r="V2184" i="53"/>
  <c r="T2184" i="53"/>
  <c r="U2184" i="53"/>
  <c r="V1174" i="53"/>
  <c r="U1174" i="53"/>
  <c r="T1174" i="53"/>
  <c r="S1175" i="53"/>
  <c r="V6277" i="53"/>
  <c r="U6277" i="53"/>
  <c r="T6277" i="53"/>
  <c r="S6278" i="53"/>
  <c r="S5269" i="53"/>
  <c r="S4259" i="53"/>
  <c r="S3249" i="53"/>
  <c r="V164" i="53"/>
  <c r="U164" i="53"/>
  <c r="T164" i="53"/>
  <c r="S165" i="53"/>
  <c r="G2185" i="53"/>
  <c r="F2185" i="53"/>
  <c r="G165" i="53"/>
  <c r="F165" i="53"/>
  <c r="G3248" i="53"/>
  <c r="F3248" i="53"/>
  <c r="G4256" i="53"/>
  <c r="F4256" i="53"/>
  <c r="G5267" i="53"/>
  <c r="F5267" i="53"/>
  <c r="F1175" i="53"/>
  <c r="G1175" i="53"/>
  <c r="G6277" i="53"/>
  <c r="F6277" i="53"/>
  <c r="E6278" i="53"/>
  <c r="E5268" i="53"/>
  <c r="E4257" i="53"/>
  <c r="E3249" i="53"/>
  <c r="E1176" i="53"/>
  <c r="AB167" i="53"/>
  <c r="AB2185" i="53"/>
  <c r="E166" i="53"/>
  <c r="S2185" i="53"/>
  <c r="E2186" i="53"/>
  <c r="AB8324" i="53" l="1"/>
  <c r="AB7315" i="53"/>
  <c r="S8325" i="53"/>
  <c r="S7315" i="53"/>
  <c r="E8324" i="53"/>
  <c r="E7314" i="53"/>
  <c r="AE5268" i="53"/>
  <c r="AC5268" i="53"/>
  <c r="AD5268" i="53"/>
  <c r="AE6279" i="53"/>
  <c r="AD6279" i="53"/>
  <c r="AC6279" i="53"/>
  <c r="AD2185" i="53"/>
  <c r="AE2185" i="53"/>
  <c r="AC2185" i="53"/>
  <c r="AE3249" i="53"/>
  <c r="AC3249" i="53"/>
  <c r="AD3249" i="53"/>
  <c r="AE1175" i="53"/>
  <c r="AC1175" i="53"/>
  <c r="AD1175" i="53"/>
  <c r="AB1176" i="53"/>
  <c r="AE167" i="53"/>
  <c r="AD167" i="53"/>
  <c r="AC167" i="53"/>
  <c r="AE4258" i="53"/>
  <c r="AC4258" i="53"/>
  <c r="AD4258" i="53"/>
  <c r="AB6280" i="53"/>
  <c r="AB5269" i="53"/>
  <c r="AB4259" i="53"/>
  <c r="AB3250" i="53"/>
  <c r="V3249" i="53"/>
  <c r="U3249" i="53"/>
  <c r="T3249" i="53"/>
  <c r="V1175" i="53"/>
  <c r="U1175" i="53"/>
  <c r="T1175" i="53"/>
  <c r="S1176" i="53"/>
  <c r="V5269" i="53"/>
  <c r="U5269" i="53"/>
  <c r="T5269" i="53"/>
  <c r="V6278" i="53"/>
  <c r="U6278" i="53"/>
  <c r="T6278" i="53"/>
  <c r="V4259" i="53"/>
  <c r="U4259" i="53"/>
  <c r="T4259" i="53"/>
  <c r="V2185" i="53"/>
  <c r="U2185" i="53"/>
  <c r="T2185" i="53"/>
  <c r="S6279" i="53"/>
  <c r="S5270" i="53"/>
  <c r="S4260" i="53"/>
  <c r="S3250" i="53"/>
  <c r="V165" i="53"/>
  <c r="U165" i="53"/>
  <c r="T165" i="53"/>
  <c r="S166" i="53"/>
  <c r="G166" i="53"/>
  <c r="F166" i="53"/>
  <c r="G2186" i="53"/>
  <c r="F2186" i="53"/>
  <c r="G3249" i="53"/>
  <c r="F3249" i="53"/>
  <c r="G5268" i="53"/>
  <c r="F5268" i="53"/>
  <c r="G1176" i="53"/>
  <c r="F1176" i="53"/>
  <c r="G4257" i="53"/>
  <c r="F4257" i="53"/>
  <c r="G6278" i="53"/>
  <c r="F6278" i="53"/>
  <c r="E6279" i="53"/>
  <c r="E5269" i="53"/>
  <c r="E4258" i="53"/>
  <c r="E3250" i="53"/>
  <c r="E1177" i="53"/>
  <c r="E2187" i="53"/>
  <c r="S2186" i="53"/>
  <c r="AB2186" i="53"/>
  <c r="AB168" i="53"/>
  <c r="E167" i="53"/>
  <c r="AB8325" i="53" l="1"/>
  <c r="AB7316" i="53"/>
  <c r="S8326" i="53"/>
  <c r="S7316" i="53"/>
  <c r="E8325" i="53"/>
  <c r="E7315" i="53"/>
  <c r="AE5269" i="53"/>
  <c r="AD5269" i="53"/>
  <c r="AC5269" i="53"/>
  <c r="AE1176" i="53"/>
  <c r="AC1176" i="53"/>
  <c r="AD1176" i="53"/>
  <c r="AB1177" i="53"/>
  <c r="AE6280" i="53"/>
  <c r="AD6280" i="53"/>
  <c r="AC6280" i="53"/>
  <c r="AD2186" i="53"/>
  <c r="AE2186" i="53"/>
  <c r="AC2186" i="53"/>
  <c r="AC168" i="53"/>
  <c r="AE168" i="53"/>
  <c r="AD168" i="53"/>
  <c r="AE3250" i="53"/>
  <c r="AC3250" i="53"/>
  <c r="AD3250" i="53"/>
  <c r="AD4259" i="53"/>
  <c r="AE4259" i="53"/>
  <c r="AC4259" i="53"/>
  <c r="AB6281" i="53"/>
  <c r="AB5270" i="53"/>
  <c r="AB4260" i="53"/>
  <c r="AB3251" i="53"/>
  <c r="V3250" i="53"/>
  <c r="U3250" i="53"/>
  <c r="T3250" i="53"/>
  <c r="V1176" i="53"/>
  <c r="U1176" i="53"/>
  <c r="T1176" i="53"/>
  <c r="S1177" i="53"/>
  <c r="V4260" i="53"/>
  <c r="U4260" i="53"/>
  <c r="T4260" i="53"/>
  <c r="V5270" i="53"/>
  <c r="U5270" i="53"/>
  <c r="T5270" i="53"/>
  <c r="V6279" i="53"/>
  <c r="U6279" i="53"/>
  <c r="T6279" i="53"/>
  <c r="U2186" i="53"/>
  <c r="T2186" i="53"/>
  <c r="V2186" i="53"/>
  <c r="S6280" i="53"/>
  <c r="S5271" i="53"/>
  <c r="S4261" i="53"/>
  <c r="S3251" i="53"/>
  <c r="V166" i="53"/>
  <c r="U166" i="53"/>
  <c r="T166" i="53"/>
  <c r="S167" i="53"/>
  <c r="G167" i="53"/>
  <c r="F167" i="53"/>
  <c r="G2187" i="53"/>
  <c r="F2187" i="53"/>
  <c r="G1177" i="53"/>
  <c r="F1177" i="53"/>
  <c r="G3250" i="53"/>
  <c r="F3250" i="53"/>
  <c r="G5269" i="53"/>
  <c r="F5269" i="53"/>
  <c r="G4258" i="53"/>
  <c r="F4258" i="53"/>
  <c r="G6279" i="53"/>
  <c r="F6279" i="53"/>
  <c r="E6280" i="53"/>
  <c r="E5270" i="53"/>
  <c r="E4259" i="53"/>
  <c r="E3251" i="53"/>
  <c r="E1178" i="53"/>
  <c r="E2188" i="53"/>
  <c r="AB2187" i="53"/>
  <c r="E168" i="53"/>
  <c r="AB169" i="53"/>
  <c r="S2187" i="53"/>
  <c r="AB8326" i="53" l="1"/>
  <c r="AB7317" i="53"/>
  <c r="S8327" i="53"/>
  <c r="S7317" i="53"/>
  <c r="E8326" i="53"/>
  <c r="E7316" i="53"/>
  <c r="AE5270" i="53"/>
  <c r="AD5270" i="53"/>
  <c r="AC5270" i="53"/>
  <c r="AE6281" i="53"/>
  <c r="AD6281" i="53"/>
  <c r="AC6281" i="53"/>
  <c r="AE1177" i="53"/>
  <c r="AD1177" i="53"/>
  <c r="AC1177" i="53"/>
  <c r="AB1178" i="53"/>
  <c r="AD169" i="53"/>
  <c r="AC169" i="53"/>
  <c r="AE169" i="53"/>
  <c r="AE3251" i="53"/>
  <c r="AD3251" i="53"/>
  <c r="AC3251" i="53"/>
  <c r="AD2187" i="53"/>
  <c r="AE2187" i="53"/>
  <c r="AC2187" i="53"/>
  <c r="AE4260" i="53"/>
  <c r="AD4260" i="53"/>
  <c r="AC4260" i="53"/>
  <c r="AB6282" i="53"/>
  <c r="AB5271" i="53"/>
  <c r="AB4261" i="53"/>
  <c r="AB3252" i="53"/>
  <c r="V3251" i="53"/>
  <c r="U3251" i="53"/>
  <c r="T3251" i="53"/>
  <c r="V1177" i="53"/>
  <c r="U1177" i="53"/>
  <c r="T1177" i="53"/>
  <c r="S1178" i="53"/>
  <c r="V4261" i="53"/>
  <c r="U4261" i="53"/>
  <c r="T4261" i="53"/>
  <c r="V6280" i="53"/>
  <c r="U6280" i="53"/>
  <c r="T6280" i="53"/>
  <c r="V2187" i="53"/>
  <c r="T2187" i="53"/>
  <c r="U2187" i="53"/>
  <c r="V5271" i="53"/>
  <c r="U5271" i="53"/>
  <c r="T5271" i="53"/>
  <c r="S6281" i="53"/>
  <c r="S5272" i="53"/>
  <c r="S4262" i="53"/>
  <c r="S3252" i="53"/>
  <c r="V167" i="53"/>
  <c r="U167" i="53"/>
  <c r="T167" i="53"/>
  <c r="S168" i="53"/>
  <c r="G168" i="53"/>
  <c r="F168" i="53"/>
  <c r="G2188" i="53"/>
  <c r="F2188" i="53"/>
  <c r="G3251" i="53"/>
  <c r="F3251" i="53"/>
  <c r="G4259" i="53"/>
  <c r="F4259" i="53"/>
  <c r="G5270" i="53"/>
  <c r="F5270" i="53"/>
  <c r="G1178" i="53"/>
  <c r="F1178" i="53"/>
  <c r="G6280" i="53"/>
  <c r="F6280" i="53"/>
  <c r="E6281" i="53"/>
  <c r="E5271" i="53"/>
  <c r="E4260" i="53"/>
  <c r="E3252" i="53"/>
  <c r="E1179" i="53"/>
  <c r="S2188" i="53"/>
  <c r="AB2188" i="53"/>
  <c r="E2189" i="53"/>
  <c r="AB170" i="53"/>
  <c r="E169" i="53"/>
  <c r="AB8327" i="53" l="1"/>
  <c r="AB7318" i="53"/>
  <c r="S8328" i="53"/>
  <c r="S7318" i="53"/>
  <c r="E8327" i="53"/>
  <c r="E7317" i="53"/>
  <c r="AE5271" i="53"/>
  <c r="AD5271" i="53"/>
  <c r="AC5271" i="53"/>
  <c r="AE6282" i="53"/>
  <c r="AD6282" i="53"/>
  <c r="AC6282" i="53"/>
  <c r="AC170" i="53"/>
  <c r="AE170" i="53"/>
  <c r="AD170" i="53"/>
  <c r="AE3252" i="53"/>
  <c r="AD3252" i="53"/>
  <c r="AC3252" i="53"/>
  <c r="AE1178" i="53"/>
  <c r="AD1178" i="53"/>
  <c r="AC1178" i="53"/>
  <c r="AB1179" i="53"/>
  <c r="AD2188" i="53"/>
  <c r="AE2188" i="53"/>
  <c r="AC2188" i="53"/>
  <c r="AE4261" i="53"/>
  <c r="AD4261" i="53"/>
  <c r="AC4261" i="53"/>
  <c r="AB6283" i="53"/>
  <c r="AB5272" i="53"/>
  <c r="AB4262" i="53"/>
  <c r="AB3253" i="53"/>
  <c r="V2188" i="53"/>
  <c r="T2188" i="53"/>
  <c r="U2188" i="53"/>
  <c r="V3252" i="53"/>
  <c r="U3252" i="53"/>
  <c r="T3252" i="53"/>
  <c r="T1178" i="53"/>
  <c r="V1178" i="53"/>
  <c r="U1178" i="53"/>
  <c r="S1179" i="53"/>
  <c r="V4262" i="53"/>
  <c r="U4262" i="53"/>
  <c r="T4262" i="53"/>
  <c r="V6281" i="53"/>
  <c r="U6281" i="53"/>
  <c r="T6281" i="53"/>
  <c r="V5272" i="53"/>
  <c r="U5272" i="53"/>
  <c r="T5272" i="53"/>
  <c r="S6282" i="53"/>
  <c r="S5273" i="53"/>
  <c r="S4263" i="53"/>
  <c r="S3253" i="53"/>
  <c r="V168" i="53"/>
  <c r="U168" i="53"/>
  <c r="T168" i="53"/>
  <c r="S169" i="53"/>
  <c r="F169" i="53"/>
  <c r="G169" i="53"/>
  <c r="G2189" i="53"/>
  <c r="F2189" i="53"/>
  <c r="G3252" i="53"/>
  <c r="F3252" i="53"/>
  <c r="G1179" i="53"/>
  <c r="F1179" i="53"/>
  <c r="G4260" i="53"/>
  <c r="F4260" i="53"/>
  <c r="G5271" i="53"/>
  <c r="F5271" i="53"/>
  <c r="G6281" i="53"/>
  <c r="F6281" i="53"/>
  <c r="E6282" i="53"/>
  <c r="E5272" i="53"/>
  <c r="E4261" i="53"/>
  <c r="E3253" i="53"/>
  <c r="E1180" i="53"/>
  <c r="S2189" i="53"/>
  <c r="AB171" i="53"/>
  <c r="E170" i="53"/>
  <c r="AB2189" i="53"/>
  <c r="E2190" i="53"/>
  <c r="AB8328" i="53" l="1"/>
  <c r="AB7319" i="53"/>
  <c r="S8329" i="53"/>
  <c r="S7319" i="53"/>
  <c r="E8328" i="53"/>
  <c r="E7318" i="53"/>
  <c r="AE5272" i="53"/>
  <c r="AD5272" i="53"/>
  <c r="AC5272" i="53"/>
  <c r="AE1179" i="53"/>
  <c r="AD1179" i="53"/>
  <c r="AC1179" i="53"/>
  <c r="AB1180" i="53"/>
  <c r="AE6283" i="53"/>
  <c r="AD6283" i="53"/>
  <c r="AC6283" i="53"/>
  <c r="AD2189" i="53"/>
  <c r="AE2189" i="53"/>
  <c r="AC2189" i="53"/>
  <c r="AE3253" i="53"/>
  <c r="AC3253" i="53"/>
  <c r="AD3253" i="53"/>
  <c r="AD171" i="53"/>
  <c r="AC171" i="53"/>
  <c r="AE171" i="53"/>
  <c r="AD4262" i="53"/>
  <c r="AE4262" i="53"/>
  <c r="AC4262" i="53"/>
  <c r="AB6284" i="53"/>
  <c r="AB5273" i="53"/>
  <c r="AB4263" i="53"/>
  <c r="AB3254" i="53"/>
  <c r="V2189" i="53"/>
  <c r="T2189" i="53"/>
  <c r="U2189" i="53"/>
  <c r="V3253" i="53"/>
  <c r="U3253" i="53"/>
  <c r="T3253" i="53"/>
  <c r="U4263" i="53"/>
  <c r="T4263" i="53"/>
  <c r="V4263" i="53"/>
  <c r="V5273" i="53"/>
  <c r="U5273" i="53"/>
  <c r="T5273" i="53"/>
  <c r="V6282" i="53"/>
  <c r="U6282" i="53"/>
  <c r="T6282" i="53"/>
  <c r="V1179" i="53"/>
  <c r="U1179" i="53"/>
  <c r="T1179" i="53"/>
  <c r="S1180" i="53"/>
  <c r="S6283" i="53"/>
  <c r="S5274" i="53"/>
  <c r="S4264" i="53"/>
  <c r="S3254" i="53"/>
  <c r="V169" i="53"/>
  <c r="U169" i="53"/>
  <c r="T169" i="53"/>
  <c r="S170" i="53"/>
  <c r="G2190" i="53"/>
  <c r="F2190" i="53"/>
  <c r="G170" i="53"/>
  <c r="F170" i="53"/>
  <c r="G3253" i="53"/>
  <c r="F3253" i="53"/>
  <c r="G4261" i="53"/>
  <c r="F4261" i="53"/>
  <c r="G1180" i="53"/>
  <c r="F1180" i="53"/>
  <c r="G5272" i="53"/>
  <c r="F5272" i="53"/>
  <c r="G6282" i="53"/>
  <c r="F6282" i="53"/>
  <c r="E6283" i="53"/>
  <c r="E5273" i="53"/>
  <c r="E4262" i="53"/>
  <c r="E3254" i="53"/>
  <c r="E1181" i="53"/>
  <c r="S2190" i="53"/>
  <c r="AB2190" i="53"/>
  <c r="AB172" i="53"/>
  <c r="E171" i="53"/>
  <c r="E2191" i="53"/>
  <c r="AB8329" i="53" l="1"/>
  <c r="AB7320" i="53"/>
  <c r="S8330" i="53"/>
  <c r="S7320" i="53"/>
  <c r="E8329" i="53"/>
  <c r="E7319" i="53"/>
  <c r="AE5273" i="53"/>
  <c r="AC5273" i="53"/>
  <c r="AD5273" i="53"/>
  <c r="AE6284" i="53"/>
  <c r="AD6284" i="53"/>
  <c r="AC6284" i="53"/>
  <c r="AD1180" i="53"/>
  <c r="AC1180" i="53"/>
  <c r="AE1180" i="53"/>
  <c r="AB1181" i="53"/>
  <c r="AE2190" i="53"/>
  <c r="AC2190" i="53"/>
  <c r="AD2190" i="53"/>
  <c r="AE3254" i="53"/>
  <c r="AD3254" i="53"/>
  <c r="AC3254" i="53"/>
  <c r="AE172" i="53"/>
  <c r="AD172" i="53"/>
  <c r="AC172" i="53"/>
  <c r="AE4263" i="53"/>
  <c r="AD4263" i="53"/>
  <c r="AC4263" i="53"/>
  <c r="AB6285" i="53"/>
  <c r="AB5274" i="53"/>
  <c r="AB4264" i="53"/>
  <c r="AB3255" i="53"/>
  <c r="V3254" i="53"/>
  <c r="U3254" i="53"/>
  <c r="T3254" i="53"/>
  <c r="V2190" i="53"/>
  <c r="T2190" i="53"/>
  <c r="U2190" i="53"/>
  <c r="V5274" i="53"/>
  <c r="T5274" i="53"/>
  <c r="U5274" i="53"/>
  <c r="V6283" i="53"/>
  <c r="U6283" i="53"/>
  <c r="T6283" i="53"/>
  <c r="V1180" i="53"/>
  <c r="U1180" i="53"/>
  <c r="T1180" i="53"/>
  <c r="S1181" i="53"/>
  <c r="V4264" i="53"/>
  <c r="U4264" i="53"/>
  <c r="T4264" i="53"/>
  <c r="S6284" i="53"/>
  <c r="S5275" i="53"/>
  <c r="S4265" i="53"/>
  <c r="S3255" i="53"/>
  <c r="V170" i="53"/>
  <c r="U170" i="53"/>
  <c r="T170" i="53"/>
  <c r="S171" i="53"/>
  <c r="G2191" i="53"/>
  <c r="F2191" i="53"/>
  <c r="G171" i="53"/>
  <c r="F171" i="53"/>
  <c r="G3254" i="53"/>
  <c r="F3254" i="53"/>
  <c r="G4262" i="53"/>
  <c r="F4262" i="53"/>
  <c r="G1181" i="53"/>
  <c r="F1181" i="53"/>
  <c r="G6283" i="53"/>
  <c r="F6283" i="53"/>
  <c r="F5273" i="53"/>
  <c r="G5273" i="53"/>
  <c r="E6284" i="53"/>
  <c r="E5274" i="53"/>
  <c r="E4263" i="53"/>
  <c r="E3255" i="53"/>
  <c r="E1182" i="53"/>
  <c r="AB2191" i="53"/>
  <c r="S2191" i="53"/>
  <c r="E2192" i="53"/>
  <c r="AB173" i="53"/>
  <c r="E172" i="53"/>
  <c r="AB8330" i="53" l="1"/>
  <c r="AB7321" i="53"/>
  <c r="S8331" i="53"/>
  <c r="S7321" i="53"/>
  <c r="E8330" i="53"/>
  <c r="E7320" i="53"/>
  <c r="AE5274" i="53"/>
  <c r="AD5274" i="53"/>
  <c r="AC5274" i="53"/>
  <c r="AE6285" i="53"/>
  <c r="AD6285" i="53"/>
  <c r="AC6285" i="53"/>
  <c r="AE173" i="53"/>
  <c r="AD173" i="53"/>
  <c r="AC173" i="53"/>
  <c r="AE3255" i="53"/>
  <c r="AC3255" i="53"/>
  <c r="AD3255" i="53"/>
  <c r="AE1181" i="53"/>
  <c r="AD1181" i="53"/>
  <c r="AC1181" i="53"/>
  <c r="AB1182" i="53"/>
  <c r="AD2191" i="53"/>
  <c r="AE2191" i="53"/>
  <c r="AC2191" i="53"/>
  <c r="AD4264" i="53"/>
  <c r="AE4264" i="53"/>
  <c r="AC4264" i="53"/>
  <c r="AB6286" i="53"/>
  <c r="AB5275" i="53"/>
  <c r="AB4265" i="53"/>
  <c r="AB3256" i="53"/>
  <c r="V3255" i="53"/>
  <c r="U3255" i="53"/>
  <c r="T3255" i="53"/>
  <c r="V4265" i="53"/>
  <c r="U4265" i="53"/>
  <c r="T4265" i="53"/>
  <c r="U6284" i="53"/>
  <c r="V6284" i="53"/>
  <c r="T6284" i="53"/>
  <c r="V5275" i="53"/>
  <c r="U5275" i="53"/>
  <c r="T5275" i="53"/>
  <c r="V2191" i="53"/>
  <c r="T2191" i="53"/>
  <c r="U2191" i="53"/>
  <c r="V1181" i="53"/>
  <c r="U1181" i="53"/>
  <c r="T1181" i="53"/>
  <c r="S1182" i="53"/>
  <c r="S6285" i="53"/>
  <c r="S5276" i="53"/>
  <c r="S4266" i="53"/>
  <c r="S3256" i="53"/>
  <c r="V171" i="53"/>
  <c r="U171" i="53"/>
  <c r="T171" i="53"/>
  <c r="S172" i="53"/>
  <c r="G172" i="53"/>
  <c r="F172" i="53"/>
  <c r="G2192" i="53"/>
  <c r="F2192" i="53"/>
  <c r="G3255" i="53"/>
  <c r="F3255" i="53"/>
  <c r="F4263" i="53"/>
  <c r="G4263" i="53"/>
  <c r="G5274" i="53"/>
  <c r="F5274" i="53"/>
  <c r="G6284" i="53"/>
  <c r="F6284" i="53"/>
  <c r="G1182" i="53"/>
  <c r="F1182" i="53"/>
  <c r="E6285" i="53"/>
  <c r="E5275" i="53"/>
  <c r="E4264" i="53"/>
  <c r="E3256" i="53"/>
  <c r="E1183" i="53"/>
  <c r="AB174" i="53"/>
  <c r="E2193" i="53"/>
  <c r="AB2192" i="53"/>
  <c r="E173" i="53"/>
  <c r="S2192" i="53"/>
  <c r="AB8331" i="53" l="1"/>
  <c r="AB7322" i="53"/>
  <c r="S8332" i="53"/>
  <c r="S7322" i="53"/>
  <c r="E8331" i="53"/>
  <c r="E7321" i="53"/>
  <c r="AE5275" i="53"/>
  <c r="AD5275" i="53"/>
  <c r="AC5275" i="53"/>
  <c r="AE1182" i="53"/>
  <c r="AD1182" i="53"/>
  <c r="AC1182" i="53"/>
  <c r="AB1183" i="53"/>
  <c r="AE6286" i="53"/>
  <c r="AD6286" i="53"/>
  <c r="AC6286" i="53"/>
  <c r="AE2192" i="53"/>
  <c r="AC2192" i="53"/>
  <c r="AD2192" i="53"/>
  <c r="AC3256" i="53"/>
  <c r="AE3256" i="53"/>
  <c r="AD3256" i="53"/>
  <c r="AC174" i="53"/>
  <c r="AE174" i="53"/>
  <c r="AD174" i="53"/>
  <c r="AD4265" i="53"/>
  <c r="AE4265" i="53"/>
  <c r="AC4265" i="53"/>
  <c r="AB6287" i="53"/>
  <c r="AB5276" i="53"/>
  <c r="AB4266" i="53"/>
  <c r="AB3257" i="53"/>
  <c r="V3256" i="53"/>
  <c r="U3256" i="53"/>
  <c r="T3256" i="53"/>
  <c r="V4266" i="53"/>
  <c r="U4266" i="53"/>
  <c r="T4266" i="53"/>
  <c r="V5276" i="53"/>
  <c r="U5276" i="53"/>
  <c r="T5276" i="53"/>
  <c r="V6285" i="53"/>
  <c r="U6285" i="53"/>
  <c r="T6285" i="53"/>
  <c r="V2192" i="53"/>
  <c r="U2192" i="53"/>
  <c r="T2192" i="53"/>
  <c r="V1182" i="53"/>
  <c r="U1182" i="53"/>
  <c r="T1182" i="53"/>
  <c r="S1183" i="53"/>
  <c r="S6286" i="53"/>
  <c r="S5277" i="53"/>
  <c r="S4267" i="53"/>
  <c r="S3257" i="53"/>
  <c r="V172" i="53"/>
  <c r="U172" i="53"/>
  <c r="T172" i="53"/>
  <c r="S173" i="53"/>
  <c r="G2193" i="53"/>
  <c r="F2193" i="53"/>
  <c r="G173" i="53"/>
  <c r="F173" i="53"/>
  <c r="G1183" i="53"/>
  <c r="F1183" i="53"/>
  <c r="G3256" i="53"/>
  <c r="F3256" i="53"/>
  <c r="G4264" i="53"/>
  <c r="F4264" i="53"/>
  <c r="G6285" i="53"/>
  <c r="F6285" i="53"/>
  <c r="G5275" i="53"/>
  <c r="F5275" i="53"/>
  <c r="E6286" i="53"/>
  <c r="E5276" i="53"/>
  <c r="E4265" i="53"/>
  <c r="E3257" i="53"/>
  <c r="E1184" i="53"/>
  <c r="AB2193" i="53"/>
  <c r="E174" i="53"/>
  <c r="E2194" i="53"/>
  <c r="S2193" i="53"/>
  <c r="AB175" i="53"/>
  <c r="AB8332" i="53" l="1"/>
  <c r="AB7323" i="53"/>
  <c r="S8333" i="53"/>
  <c r="S7323" i="53"/>
  <c r="E8332" i="53"/>
  <c r="E7322" i="53"/>
  <c r="AE5276" i="53"/>
  <c r="AD5276" i="53"/>
  <c r="AC5276" i="53"/>
  <c r="AE6287" i="53"/>
  <c r="AD6287" i="53"/>
  <c r="AC6287" i="53"/>
  <c r="AE1183" i="53"/>
  <c r="AC1183" i="53"/>
  <c r="AD1183" i="53"/>
  <c r="AB1184" i="53"/>
  <c r="AE3257" i="53"/>
  <c r="AC3257" i="53"/>
  <c r="AD3257" i="53"/>
  <c r="AE175" i="53"/>
  <c r="AD175" i="53"/>
  <c r="AC175" i="53"/>
  <c r="AD2193" i="53"/>
  <c r="AE2193" i="53"/>
  <c r="AC2193" i="53"/>
  <c r="AE4266" i="53"/>
  <c r="AC4266" i="53"/>
  <c r="AD4266" i="53"/>
  <c r="AB6288" i="53"/>
  <c r="AB5277" i="53"/>
  <c r="AB4267" i="53"/>
  <c r="AB3258" i="53"/>
  <c r="V3257" i="53"/>
  <c r="U3257" i="53"/>
  <c r="T3257" i="53"/>
  <c r="V4267" i="53"/>
  <c r="U4267" i="53"/>
  <c r="T4267" i="53"/>
  <c r="U5277" i="53"/>
  <c r="V5277" i="53"/>
  <c r="T5277" i="53"/>
  <c r="V6286" i="53"/>
  <c r="U6286" i="53"/>
  <c r="T6286" i="53"/>
  <c r="V1183" i="53"/>
  <c r="U1183" i="53"/>
  <c r="T1183" i="53"/>
  <c r="S1184" i="53"/>
  <c r="V2193" i="53"/>
  <c r="T2193" i="53"/>
  <c r="U2193" i="53"/>
  <c r="S6287" i="53"/>
  <c r="S5278" i="53"/>
  <c r="S4268" i="53"/>
  <c r="S3258" i="53"/>
  <c r="V173" i="53"/>
  <c r="U173" i="53"/>
  <c r="T173" i="53"/>
  <c r="S174" i="53"/>
  <c r="G174" i="53"/>
  <c r="F174" i="53"/>
  <c r="G2194" i="53"/>
  <c r="F2194" i="53"/>
  <c r="G1184" i="53"/>
  <c r="F1184" i="53"/>
  <c r="G3257" i="53"/>
  <c r="F3257" i="53"/>
  <c r="G4265" i="53"/>
  <c r="F4265" i="53"/>
  <c r="G6286" i="53"/>
  <c r="F6286" i="53"/>
  <c r="G5276" i="53"/>
  <c r="F5276" i="53"/>
  <c r="E6287" i="53"/>
  <c r="E5277" i="53"/>
  <c r="E4266" i="53"/>
  <c r="E3258" i="53"/>
  <c r="E1185" i="53"/>
  <c r="E2195" i="53"/>
  <c r="AB2194" i="53"/>
  <c r="E175" i="53"/>
  <c r="AB176" i="53"/>
  <c r="S2194" i="53"/>
  <c r="AB8333" i="53" l="1"/>
  <c r="AB7324" i="53"/>
  <c r="S8334" i="53"/>
  <c r="S7324" i="53"/>
  <c r="E8333" i="53"/>
  <c r="E7323" i="53"/>
  <c r="AD5277" i="53"/>
  <c r="AE5277" i="53"/>
  <c r="AC5277" i="53"/>
  <c r="AE6288" i="53"/>
  <c r="AC6288" i="53"/>
  <c r="AD6288" i="53"/>
  <c r="AC176" i="53"/>
  <c r="AE176" i="53"/>
  <c r="AD176" i="53"/>
  <c r="AD2194" i="53"/>
  <c r="AE2194" i="53"/>
  <c r="AC2194" i="53"/>
  <c r="AE3258" i="53"/>
  <c r="AC3258" i="53"/>
  <c r="AD3258" i="53"/>
  <c r="AE1184" i="53"/>
  <c r="AD1184" i="53"/>
  <c r="AC1184" i="53"/>
  <c r="AB1185" i="53"/>
  <c r="AD4267" i="53"/>
  <c r="AC4267" i="53"/>
  <c r="AE4267" i="53"/>
  <c r="AB6289" i="53"/>
  <c r="AB5278" i="53"/>
  <c r="AB4268" i="53"/>
  <c r="AB3259" i="53"/>
  <c r="V3258" i="53"/>
  <c r="U3258" i="53"/>
  <c r="T3258" i="53"/>
  <c r="T2194" i="53"/>
  <c r="U2194" i="53"/>
  <c r="V2194" i="53"/>
  <c r="V4268" i="53"/>
  <c r="U4268" i="53"/>
  <c r="T4268" i="53"/>
  <c r="V6287" i="53"/>
  <c r="U6287" i="53"/>
  <c r="T6287" i="53"/>
  <c r="V1184" i="53"/>
  <c r="U1184" i="53"/>
  <c r="T1184" i="53"/>
  <c r="S1185" i="53"/>
  <c r="U5278" i="53"/>
  <c r="T5278" i="53"/>
  <c r="V5278" i="53"/>
  <c r="S6288" i="53"/>
  <c r="S5279" i="53"/>
  <c r="S4269" i="53"/>
  <c r="S3259" i="53"/>
  <c r="V174" i="53"/>
  <c r="U174" i="53"/>
  <c r="T174" i="53"/>
  <c r="S175" i="53"/>
  <c r="G175" i="53"/>
  <c r="F175" i="53"/>
  <c r="G2195" i="53"/>
  <c r="F2195" i="53"/>
  <c r="G1185" i="53"/>
  <c r="F1185" i="53"/>
  <c r="G3258" i="53"/>
  <c r="F3258" i="53"/>
  <c r="G4266" i="53"/>
  <c r="F4266" i="53"/>
  <c r="G5277" i="53"/>
  <c r="F5277" i="53"/>
  <c r="G6287" i="53"/>
  <c r="F6287" i="53"/>
  <c r="E6288" i="53"/>
  <c r="E5278" i="53"/>
  <c r="E4267" i="53"/>
  <c r="E3259" i="53"/>
  <c r="E1186" i="53"/>
  <c r="E2196" i="53"/>
  <c r="S2195" i="53"/>
  <c r="E176" i="53"/>
  <c r="AB2195" i="53"/>
  <c r="AB177" i="53"/>
  <c r="AB8334" i="53" l="1"/>
  <c r="AB7325" i="53"/>
  <c r="S8335" i="53"/>
  <c r="S7325" i="53"/>
  <c r="E8334" i="53"/>
  <c r="E7324" i="53"/>
  <c r="AE5278" i="53"/>
  <c r="AD5278" i="53"/>
  <c r="AC5278" i="53"/>
  <c r="AE177" i="53"/>
  <c r="AC177" i="53"/>
  <c r="AD177" i="53"/>
  <c r="AE6289" i="53"/>
  <c r="AD6289" i="53"/>
  <c r="AC6289" i="53"/>
  <c r="AD2195" i="53"/>
  <c r="AE2195" i="53"/>
  <c r="AC2195" i="53"/>
  <c r="AE1185" i="53"/>
  <c r="AD1185" i="53"/>
  <c r="AC1185" i="53"/>
  <c r="AB1186" i="53"/>
  <c r="AE3259" i="53"/>
  <c r="AD3259" i="53"/>
  <c r="AC3259" i="53"/>
  <c r="AE4268" i="53"/>
  <c r="AC4268" i="53"/>
  <c r="AD4268" i="53"/>
  <c r="AB6290" i="53"/>
  <c r="AB5279" i="53"/>
  <c r="AB4269" i="53"/>
  <c r="AB3260" i="53"/>
  <c r="V3259" i="53"/>
  <c r="U3259" i="53"/>
  <c r="T3259" i="53"/>
  <c r="V1185" i="53"/>
  <c r="U1185" i="53"/>
  <c r="T1185" i="53"/>
  <c r="S1186" i="53"/>
  <c r="V4269" i="53"/>
  <c r="U4269" i="53"/>
  <c r="T4269" i="53"/>
  <c r="V5279" i="53"/>
  <c r="U5279" i="53"/>
  <c r="T5279" i="53"/>
  <c r="V2195" i="53"/>
  <c r="T2195" i="53"/>
  <c r="U2195" i="53"/>
  <c r="V6288" i="53"/>
  <c r="U6288" i="53"/>
  <c r="T6288" i="53"/>
  <c r="S6289" i="53"/>
  <c r="S5280" i="53"/>
  <c r="S4270" i="53"/>
  <c r="S3260" i="53"/>
  <c r="V175" i="53"/>
  <c r="U175" i="53"/>
  <c r="T175" i="53"/>
  <c r="S176" i="53"/>
  <c r="G176" i="53"/>
  <c r="F176" i="53"/>
  <c r="G2196" i="53"/>
  <c r="F2196" i="53"/>
  <c r="G3259" i="53"/>
  <c r="F3259" i="53"/>
  <c r="G1186" i="53"/>
  <c r="F1186" i="53"/>
  <c r="G4267" i="53"/>
  <c r="F4267" i="53"/>
  <c r="G5278" i="53"/>
  <c r="F5278" i="53"/>
  <c r="F6288" i="53"/>
  <c r="G6288" i="53"/>
  <c r="E6289" i="53"/>
  <c r="E5279" i="53"/>
  <c r="E4268" i="53"/>
  <c r="E3260" i="53"/>
  <c r="E1187" i="53"/>
  <c r="S2196" i="53"/>
  <c r="E177" i="53"/>
  <c r="AB2196" i="53"/>
  <c r="AB178" i="53"/>
  <c r="E2197" i="53"/>
  <c r="AB8335" i="53" l="1"/>
  <c r="AB7326" i="53"/>
  <c r="S8336" i="53"/>
  <c r="S7326" i="53"/>
  <c r="E8335" i="53"/>
  <c r="E7325" i="53"/>
  <c r="AD5279" i="53"/>
  <c r="AE5279" i="53"/>
  <c r="AC5279" i="53"/>
  <c r="AE1186" i="53"/>
  <c r="AD1186" i="53"/>
  <c r="AC1186" i="53"/>
  <c r="AB1187" i="53"/>
  <c r="AE6290" i="53"/>
  <c r="AD6290" i="53"/>
  <c r="AC6290" i="53"/>
  <c r="AC178" i="53"/>
  <c r="AE178" i="53"/>
  <c r="AD178" i="53"/>
  <c r="AD2196" i="53"/>
  <c r="AE2196" i="53"/>
  <c r="AC2196" i="53"/>
  <c r="AE3260" i="53"/>
  <c r="AD3260" i="53"/>
  <c r="AC3260" i="53"/>
  <c r="AE4269" i="53"/>
  <c r="AC4269" i="53"/>
  <c r="AD4269" i="53"/>
  <c r="AB6291" i="53"/>
  <c r="AB5280" i="53"/>
  <c r="AB4270" i="53"/>
  <c r="AB3261" i="53"/>
  <c r="V2196" i="53"/>
  <c r="T2196" i="53"/>
  <c r="U2196" i="53"/>
  <c r="V3260" i="53"/>
  <c r="U3260" i="53"/>
  <c r="T3260" i="53"/>
  <c r="U1186" i="53"/>
  <c r="V1186" i="53"/>
  <c r="T1186" i="53"/>
  <c r="S1187" i="53"/>
  <c r="V4270" i="53"/>
  <c r="U4270" i="53"/>
  <c r="T4270" i="53"/>
  <c r="V6289" i="53"/>
  <c r="U6289" i="53"/>
  <c r="T6289" i="53"/>
  <c r="V5280" i="53"/>
  <c r="U5280" i="53"/>
  <c r="T5280" i="53"/>
  <c r="S6290" i="53"/>
  <c r="S5281" i="53"/>
  <c r="S4271" i="53"/>
  <c r="S3261" i="53"/>
  <c r="V176" i="53"/>
  <c r="U176" i="53"/>
  <c r="T176" i="53"/>
  <c r="S177" i="53"/>
  <c r="G2197" i="53"/>
  <c r="F2197" i="53"/>
  <c r="F177" i="53"/>
  <c r="G177" i="53"/>
  <c r="G3260" i="53"/>
  <c r="F3260" i="53"/>
  <c r="G4268" i="53"/>
  <c r="F4268" i="53"/>
  <c r="G1187" i="53"/>
  <c r="F1187" i="53"/>
  <c r="G5279" i="53"/>
  <c r="F5279" i="53"/>
  <c r="G6289" i="53"/>
  <c r="F6289" i="53"/>
  <c r="E6290" i="53"/>
  <c r="E5280" i="53"/>
  <c r="E4269" i="53"/>
  <c r="E3261" i="53"/>
  <c r="E1188" i="53"/>
  <c r="AB179" i="53"/>
  <c r="E178" i="53"/>
  <c r="S2197" i="53"/>
  <c r="E2198" i="53"/>
  <c r="AB2197" i="53"/>
  <c r="AB8336" i="53" l="1"/>
  <c r="AB7327" i="53"/>
  <c r="S8337" i="53"/>
  <c r="S7327" i="53"/>
  <c r="E8336" i="53"/>
  <c r="E7326" i="53"/>
  <c r="AE6291" i="53"/>
  <c r="AD6291" i="53"/>
  <c r="AC6291" i="53"/>
  <c r="AE1187" i="53"/>
  <c r="AD1187" i="53"/>
  <c r="AC1187" i="53"/>
  <c r="AB1188" i="53"/>
  <c r="AD5280" i="53"/>
  <c r="AE5280" i="53"/>
  <c r="AC5280" i="53"/>
  <c r="AE3261" i="53"/>
  <c r="AC3261" i="53"/>
  <c r="AD3261" i="53"/>
  <c r="AD2197" i="53"/>
  <c r="AC2197" i="53"/>
  <c r="AE2197" i="53"/>
  <c r="AE179" i="53"/>
  <c r="AD179" i="53"/>
  <c r="AC179" i="53"/>
  <c r="AD4270" i="53"/>
  <c r="AE4270" i="53"/>
  <c r="AC4270" i="53"/>
  <c r="AB6292" i="53"/>
  <c r="AB5281" i="53"/>
  <c r="AB4271" i="53"/>
  <c r="AB3262" i="53"/>
  <c r="V3261" i="53"/>
  <c r="U3261" i="53"/>
  <c r="T3261" i="53"/>
  <c r="V6290" i="53"/>
  <c r="U6290" i="53"/>
  <c r="T6290" i="53"/>
  <c r="U4271" i="53"/>
  <c r="T4271" i="53"/>
  <c r="V4271" i="53"/>
  <c r="V5281" i="53"/>
  <c r="T5281" i="53"/>
  <c r="U5281" i="53"/>
  <c r="V2197" i="53"/>
  <c r="T2197" i="53"/>
  <c r="U2197" i="53"/>
  <c r="V1187" i="53"/>
  <c r="U1187" i="53"/>
  <c r="T1187" i="53"/>
  <c r="S1188" i="53"/>
  <c r="S6291" i="53"/>
  <c r="S5282" i="53"/>
  <c r="S4272" i="53"/>
  <c r="S3262" i="53"/>
  <c r="V177" i="53"/>
  <c r="U177" i="53"/>
  <c r="T177" i="53"/>
  <c r="S178" i="53"/>
  <c r="G2198" i="53"/>
  <c r="F2198" i="53"/>
  <c r="G178" i="53"/>
  <c r="F178" i="53"/>
  <c r="G3261" i="53"/>
  <c r="F3261" i="53"/>
  <c r="G4269" i="53"/>
  <c r="F4269" i="53"/>
  <c r="G5280" i="53"/>
  <c r="F5280" i="53"/>
  <c r="G6290" i="53"/>
  <c r="F6290" i="53"/>
  <c r="G1188" i="53"/>
  <c r="F1188" i="53"/>
  <c r="E6291" i="53"/>
  <c r="E5281" i="53"/>
  <c r="E4270" i="53"/>
  <c r="E3262" i="53"/>
  <c r="E1189" i="53"/>
  <c r="AB2198" i="53"/>
  <c r="E2199" i="53"/>
  <c r="S2198" i="53"/>
  <c r="AB180" i="53"/>
  <c r="E179" i="53"/>
  <c r="AB8337" i="53" l="1"/>
  <c r="AB7328" i="53"/>
  <c r="S8338" i="53"/>
  <c r="S7328" i="53"/>
  <c r="E8337" i="53"/>
  <c r="E7327" i="53"/>
  <c r="AE6292" i="53"/>
  <c r="AD6292" i="53"/>
  <c r="AC6292" i="53"/>
  <c r="AD1188" i="53"/>
  <c r="AE1188" i="53"/>
  <c r="AC1188" i="53"/>
  <c r="AB1189" i="53"/>
  <c r="AE5281" i="53"/>
  <c r="AC5281" i="53"/>
  <c r="AD5281" i="53"/>
  <c r="AE180" i="53"/>
  <c r="AC180" i="53"/>
  <c r="AD180" i="53"/>
  <c r="AE3262" i="53"/>
  <c r="AD3262" i="53"/>
  <c r="AC3262" i="53"/>
  <c r="AE2198" i="53"/>
  <c r="AC2198" i="53"/>
  <c r="AD2198" i="53"/>
  <c r="AE4271" i="53"/>
  <c r="AD4271" i="53"/>
  <c r="AC4271" i="53"/>
  <c r="AB6293" i="53"/>
  <c r="AB5282" i="53"/>
  <c r="AB4272" i="53"/>
  <c r="AB3263" i="53"/>
  <c r="V3262" i="53"/>
  <c r="U3262" i="53"/>
  <c r="T3262" i="53"/>
  <c r="V4272" i="53"/>
  <c r="T4272" i="53"/>
  <c r="U4272" i="53"/>
  <c r="V5282" i="53"/>
  <c r="T5282" i="53"/>
  <c r="U5282" i="53"/>
  <c r="V6291" i="53"/>
  <c r="U6291" i="53"/>
  <c r="T6291" i="53"/>
  <c r="T1188" i="53"/>
  <c r="V1188" i="53"/>
  <c r="U1188" i="53"/>
  <c r="S1189" i="53"/>
  <c r="V2198" i="53"/>
  <c r="T2198" i="53"/>
  <c r="U2198" i="53"/>
  <c r="S6292" i="53"/>
  <c r="S5283" i="53"/>
  <c r="S4273" i="53"/>
  <c r="S3263" i="53"/>
  <c r="V178" i="53"/>
  <c r="U178" i="53"/>
  <c r="T178" i="53"/>
  <c r="S179" i="53"/>
  <c r="G179" i="53"/>
  <c r="F179" i="53"/>
  <c r="G2199" i="53"/>
  <c r="F2199" i="53"/>
  <c r="G3262" i="53"/>
  <c r="F3262" i="53"/>
  <c r="G4270" i="53"/>
  <c r="F4270" i="53"/>
  <c r="G1189" i="53"/>
  <c r="F1189" i="53"/>
  <c r="F5281" i="53"/>
  <c r="G5281" i="53"/>
  <c r="G6291" i="53"/>
  <c r="F6291" i="53"/>
  <c r="E6292" i="53"/>
  <c r="E5282" i="53"/>
  <c r="E4271" i="53"/>
  <c r="E3263" i="53"/>
  <c r="E1190" i="53"/>
  <c r="AB2199" i="53"/>
  <c r="S2199" i="53"/>
  <c r="E180" i="53"/>
  <c r="E2200" i="53"/>
  <c r="AB181" i="53"/>
  <c r="AB8338" i="53" l="1"/>
  <c r="AB7329" i="53"/>
  <c r="S8339" i="53"/>
  <c r="S7329" i="53"/>
  <c r="E8338" i="53"/>
  <c r="E7328" i="53"/>
  <c r="AE6293" i="53"/>
  <c r="AD6293" i="53"/>
  <c r="AC6293" i="53"/>
  <c r="AD1189" i="53"/>
  <c r="AE1189" i="53"/>
  <c r="AC1189" i="53"/>
  <c r="AB1190" i="53"/>
  <c r="AD5282" i="53"/>
  <c r="AC5282" i="53"/>
  <c r="AE5282" i="53"/>
  <c r="AE181" i="53"/>
  <c r="AD181" i="53"/>
  <c r="AC181" i="53"/>
  <c r="AE3263" i="53"/>
  <c r="AC3263" i="53"/>
  <c r="AD3263" i="53"/>
  <c r="AD2199" i="53"/>
  <c r="AE2199" i="53"/>
  <c r="AC2199" i="53"/>
  <c r="AD4272" i="53"/>
  <c r="AE4272" i="53"/>
  <c r="AC4272" i="53"/>
  <c r="AB6294" i="53"/>
  <c r="AB5283" i="53"/>
  <c r="AB4273" i="53"/>
  <c r="AB3264" i="53"/>
  <c r="V3263" i="53"/>
  <c r="U3263" i="53"/>
  <c r="T3263" i="53"/>
  <c r="V1189" i="53"/>
  <c r="U1189" i="53"/>
  <c r="T1189" i="53"/>
  <c r="S1190" i="53"/>
  <c r="V4273" i="53"/>
  <c r="U4273" i="53"/>
  <c r="T4273" i="53"/>
  <c r="V6292" i="53"/>
  <c r="U6292" i="53"/>
  <c r="T6292" i="53"/>
  <c r="V5283" i="53"/>
  <c r="U5283" i="53"/>
  <c r="T5283" i="53"/>
  <c r="V2199" i="53"/>
  <c r="T2199" i="53"/>
  <c r="U2199" i="53"/>
  <c r="S6293" i="53"/>
  <c r="S5284" i="53"/>
  <c r="S4274" i="53"/>
  <c r="S3264" i="53"/>
  <c r="V179" i="53"/>
  <c r="U179" i="53"/>
  <c r="T179" i="53"/>
  <c r="S180" i="53"/>
  <c r="G2200" i="53"/>
  <c r="F2200" i="53"/>
  <c r="G180" i="53"/>
  <c r="F180" i="53"/>
  <c r="F3263" i="53"/>
  <c r="G3263" i="53"/>
  <c r="F4271" i="53"/>
  <c r="G4271" i="53"/>
  <c r="G6292" i="53"/>
  <c r="F6292" i="53"/>
  <c r="G1190" i="53"/>
  <c r="F1190" i="53"/>
  <c r="G5282" i="53"/>
  <c r="F5282" i="53"/>
  <c r="E6293" i="53"/>
  <c r="E5283" i="53"/>
  <c r="E4272" i="53"/>
  <c r="E3264" i="53"/>
  <c r="E1191" i="53"/>
  <c r="E181" i="53"/>
  <c r="AB182" i="53"/>
  <c r="S2200" i="53"/>
  <c r="AB2200" i="53"/>
  <c r="E2201" i="53"/>
  <c r="AB8339" i="53" l="1"/>
  <c r="AB7330" i="53"/>
  <c r="S8340" i="53"/>
  <c r="S7330" i="53"/>
  <c r="E8339" i="53"/>
  <c r="E7329" i="53"/>
  <c r="AE5283" i="53"/>
  <c r="AC5283" i="53"/>
  <c r="AD5283" i="53"/>
  <c r="AE6294" i="53"/>
  <c r="AD6294" i="53"/>
  <c r="AC6294" i="53"/>
  <c r="AE1190" i="53"/>
  <c r="AD1190" i="53"/>
  <c r="AC1190" i="53"/>
  <c r="AB1191" i="53"/>
  <c r="AC3264" i="53"/>
  <c r="AD3264" i="53"/>
  <c r="AE3264" i="53"/>
  <c r="AE2200" i="53"/>
  <c r="AC2200" i="53"/>
  <c r="AD2200" i="53"/>
  <c r="AC182" i="53"/>
  <c r="AE182" i="53"/>
  <c r="AD182" i="53"/>
  <c r="AD4273" i="53"/>
  <c r="AE4273" i="53"/>
  <c r="AC4273" i="53"/>
  <c r="AB6295" i="53"/>
  <c r="AB5284" i="53"/>
  <c r="AB4274" i="53"/>
  <c r="AB3265" i="53"/>
  <c r="V3264" i="53"/>
  <c r="U3264" i="53"/>
  <c r="T3264" i="53"/>
  <c r="V1190" i="53"/>
  <c r="U1190" i="53"/>
  <c r="T1190" i="53"/>
  <c r="S1191" i="53"/>
  <c r="V4274" i="53"/>
  <c r="U4274" i="53"/>
  <c r="T4274" i="53"/>
  <c r="V5284" i="53"/>
  <c r="T5284" i="53"/>
  <c r="U5284" i="53"/>
  <c r="T2200" i="53"/>
  <c r="V2200" i="53"/>
  <c r="U2200" i="53"/>
  <c r="V6293" i="53"/>
  <c r="U6293" i="53"/>
  <c r="T6293" i="53"/>
  <c r="S6294" i="53"/>
  <c r="S5285" i="53"/>
  <c r="S4275" i="53"/>
  <c r="S3265" i="53"/>
  <c r="V180" i="53"/>
  <c r="U180" i="53"/>
  <c r="T180" i="53"/>
  <c r="S181" i="53"/>
  <c r="G181" i="53"/>
  <c r="F181" i="53"/>
  <c r="G2201" i="53"/>
  <c r="F2201" i="53"/>
  <c r="G3264" i="53"/>
  <c r="F3264" i="53"/>
  <c r="G1191" i="53"/>
  <c r="F1191" i="53"/>
  <c r="G4272" i="53"/>
  <c r="F4272" i="53"/>
  <c r="G6293" i="53"/>
  <c r="F6293" i="53"/>
  <c r="G5283" i="53"/>
  <c r="F5283" i="53"/>
  <c r="E6294" i="53"/>
  <c r="E5284" i="53"/>
  <c r="E4273" i="53"/>
  <c r="E3265" i="53"/>
  <c r="E1192" i="53"/>
  <c r="AB183" i="53"/>
  <c r="E2202" i="53"/>
  <c r="S2201" i="53"/>
  <c r="AB2201" i="53"/>
  <c r="E182" i="53"/>
  <c r="AB8340" i="53" l="1"/>
  <c r="AB7331" i="53"/>
  <c r="S8341" i="53"/>
  <c r="S7331" i="53"/>
  <c r="E8340" i="53"/>
  <c r="E7330" i="53"/>
  <c r="AE5284" i="53"/>
  <c r="AC5284" i="53"/>
  <c r="AD5284" i="53"/>
  <c r="AE6295" i="53"/>
  <c r="AD6295" i="53"/>
  <c r="AC6295" i="53"/>
  <c r="AD2201" i="53"/>
  <c r="AE2201" i="53"/>
  <c r="AC2201" i="53"/>
  <c r="AE3265" i="53"/>
  <c r="AC3265" i="53"/>
  <c r="AD3265" i="53"/>
  <c r="AD1191" i="53"/>
  <c r="AC1191" i="53"/>
  <c r="AE1191" i="53"/>
  <c r="AB1192" i="53"/>
  <c r="AE183" i="53"/>
  <c r="AD183" i="53"/>
  <c r="AC183" i="53"/>
  <c r="AE4274" i="53"/>
  <c r="AC4274" i="53"/>
  <c r="AD4274" i="53"/>
  <c r="AB6296" i="53"/>
  <c r="AB5285" i="53"/>
  <c r="AB4275" i="53"/>
  <c r="AB3266" i="53"/>
  <c r="V3265" i="53"/>
  <c r="T3265" i="53"/>
  <c r="U3265" i="53"/>
  <c r="V1191" i="53"/>
  <c r="U1191" i="53"/>
  <c r="T1191" i="53"/>
  <c r="S1192" i="53"/>
  <c r="V6294" i="53"/>
  <c r="U6294" i="53"/>
  <c r="T6294" i="53"/>
  <c r="V4275" i="53"/>
  <c r="U4275" i="53"/>
  <c r="T4275" i="53"/>
  <c r="V2201" i="53"/>
  <c r="U2201" i="53"/>
  <c r="T2201" i="53"/>
  <c r="V5285" i="53"/>
  <c r="U5285" i="53"/>
  <c r="T5285" i="53"/>
  <c r="S6295" i="53"/>
  <c r="S5286" i="53"/>
  <c r="S4276" i="53"/>
  <c r="S3266" i="53"/>
  <c r="V181" i="53"/>
  <c r="U181" i="53"/>
  <c r="T181" i="53"/>
  <c r="S182" i="53"/>
  <c r="G182" i="53"/>
  <c r="F182" i="53"/>
  <c r="G2202" i="53"/>
  <c r="F2202" i="53"/>
  <c r="G3265" i="53"/>
  <c r="F3265" i="53"/>
  <c r="G4273" i="53"/>
  <c r="F4273" i="53"/>
  <c r="G6294" i="53"/>
  <c r="F6294" i="53"/>
  <c r="G5284" i="53"/>
  <c r="F5284" i="53"/>
  <c r="G1192" i="53"/>
  <c r="F1192" i="53"/>
  <c r="E6295" i="53"/>
  <c r="E5285" i="53"/>
  <c r="E4274" i="53"/>
  <c r="E3266" i="53"/>
  <c r="E1193" i="53"/>
  <c r="S2202" i="53"/>
  <c r="AB2202" i="53"/>
  <c r="E2203" i="53"/>
  <c r="E183" i="53"/>
  <c r="AB184" i="53"/>
  <c r="AB8341" i="53" l="1"/>
  <c r="AB7332" i="53"/>
  <c r="S8342" i="53"/>
  <c r="S7332" i="53"/>
  <c r="E8341" i="53"/>
  <c r="E7331" i="53"/>
  <c r="AE5285" i="53"/>
  <c r="AD5285" i="53"/>
  <c r="AC5285" i="53"/>
  <c r="AE1192" i="53"/>
  <c r="AD1192" i="53"/>
  <c r="AC1192" i="53"/>
  <c r="AB1193" i="53"/>
  <c r="AE6296" i="53"/>
  <c r="AC6296" i="53"/>
  <c r="AD6296" i="53"/>
  <c r="AC184" i="53"/>
  <c r="AE184" i="53"/>
  <c r="AD184" i="53"/>
  <c r="AD2202" i="53"/>
  <c r="AE2202" i="53"/>
  <c r="AC2202" i="53"/>
  <c r="AC3266" i="53"/>
  <c r="AD3266" i="53"/>
  <c r="AE3266" i="53"/>
  <c r="AD4275" i="53"/>
  <c r="AC4275" i="53"/>
  <c r="AE4275" i="53"/>
  <c r="AB6297" i="53"/>
  <c r="AB5286" i="53"/>
  <c r="AB4276" i="53"/>
  <c r="AB3267" i="53"/>
  <c r="V3266" i="53"/>
  <c r="U3266" i="53"/>
  <c r="T3266" i="53"/>
  <c r="V1192" i="53"/>
  <c r="U1192" i="53"/>
  <c r="T1192" i="53"/>
  <c r="S1193" i="53"/>
  <c r="U2202" i="53"/>
  <c r="T2202" i="53"/>
  <c r="V2202" i="53"/>
  <c r="V4276" i="53"/>
  <c r="U4276" i="53"/>
  <c r="T4276" i="53"/>
  <c r="V6295" i="53"/>
  <c r="U6295" i="53"/>
  <c r="T6295" i="53"/>
  <c r="V5286" i="53"/>
  <c r="U5286" i="53"/>
  <c r="T5286" i="53"/>
  <c r="S6296" i="53"/>
  <c r="S5287" i="53"/>
  <c r="S4277" i="53"/>
  <c r="S3267" i="53"/>
  <c r="V182" i="53"/>
  <c r="U182" i="53"/>
  <c r="T182" i="53"/>
  <c r="S183" i="53"/>
  <c r="G2203" i="53"/>
  <c r="F2203" i="53"/>
  <c r="G183" i="53"/>
  <c r="F183" i="53"/>
  <c r="G4274" i="53"/>
  <c r="F4274" i="53"/>
  <c r="G5285" i="53"/>
  <c r="F5285" i="53"/>
  <c r="G6295" i="53"/>
  <c r="F6295" i="53"/>
  <c r="G1193" i="53"/>
  <c r="F1193" i="53"/>
  <c r="G3266" i="53"/>
  <c r="F3266" i="53"/>
  <c r="E6296" i="53"/>
  <c r="E5286" i="53"/>
  <c r="E4275" i="53"/>
  <c r="E3267" i="53"/>
  <c r="E1194" i="53"/>
  <c r="AB2203" i="53"/>
  <c r="E2204" i="53"/>
  <c r="AB185" i="53"/>
  <c r="E184" i="53"/>
  <c r="S2203" i="53"/>
  <c r="AB8342" i="53" l="1"/>
  <c r="AB7333" i="53"/>
  <c r="S8343" i="53"/>
  <c r="S7333" i="53"/>
  <c r="E8342" i="53"/>
  <c r="E7332" i="53"/>
  <c r="AE5286" i="53"/>
  <c r="AD5286" i="53"/>
  <c r="AC5286" i="53"/>
  <c r="AE6297" i="53"/>
  <c r="AD6297" i="53"/>
  <c r="AC6297" i="53"/>
  <c r="AE1193" i="53"/>
  <c r="AD1193" i="53"/>
  <c r="AC1193" i="53"/>
  <c r="AB1194" i="53"/>
  <c r="AD185" i="53"/>
  <c r="AC185" i="53"/>
  <c r="AE185" i="53"/>
  <c r="AE3267" i="53"/>
  <c r="AD3267" i="53"/>
  <c r="AC3267" i="53"/>
  <c r="AD2203" i="53"/>
  <c r="AE2203" i="53"/>
  <c r="AC2203" i="53"/>
  <c r="AE4276" i="53"/>
  <c r="AD4276" i="53"/>
  <c r="AC4276" i="53"/>
  <c r="AB6298" i="53"/>
  <c r="AB5287" i="53"/>
  <c r="AB4277" i="53"/>
  <c r="AB3268" i="53"/>
  <c r="V3267" i="53"/>
  <c r="U3267" i="53"/>
  <c r="T3267" i="53"/>
  <c r="V1193" i="53"/>
  <c r="U1193" i="53"/>
  <c r="T1193" i="53"/>
  <c r="S1194" i="53"/>
  <c r="V2203" i="53"/>
  <c r="T2203" i="53"/>
  <c r="U2203" i="53"/>
  <c r="V6296" i="53"/>
  <c r="U6296" i="53"/>
  <c r="T6296" i="53"/>
  <c r="V4277" i="53"/>
  <c r="U4277" i="53"/>
  <c r="T4277" i="53"/>
  <c r="V5287" i="53"/>
  <c r="U5287" i="53"/>
  <c r="T5287" i="53"/>
  <c r="S6297" i="53"/>
  <c r="S5288" i="53"/>
  <c r="S4278" i="53"/>
  <c r="S3268" i="53"/>
  <c r="V183" i="53"/>
  <c r="U183" i="53"/>
  <c r="T183" i="53"/>
  <c r="S184" i="53"/>
  <c r="G2204" i="53"/>
  <c r="F2204" i="53"/>
  <c r="G184" i="53"/>
  <c r="F184" i="53"/>
  <c r="G3267" i="53"/>
  <c r="F3267" i="53"/>
  <c r="G1194" i="53"/>
  <c r="F1194" i="53"/>
  <c r="G4275" i="53"/>
  <c r="F4275" i="53"/>
  <c r="G5286" i="53"/>
  <c r="F5286" i="53"/>
  <c r="G6296" i="53"/>
  <c r="F6296" i="53"/>
  <c r="E6297" i="53"/>
  <c r="E5287" i="53"/>
  <c r="E4276" i="53"/>
  <c r="E3268" i="53"/>
  <c r="E1195" i="53"/>
  <c r="S2204" i="53"/>
  <c r="AB186" i="53"/>
  <c r="E2205" i="53"/>
  <c r="E185" i="53"/>
  <c r="AB2204" i="53"/>
  <c r="AB8343" i="53" l="1"/>
  <c r="AB7334" i="53"/>
  <c r="S8344" i="53"/>
  <c r="S7334" i="53"/>
  <c r="E8343" i="53"/>
  <c r="E7333" i="53"/>
  <c r="AE5287" i="53"/>
  <c r="AD5287" i="53"/>
  <c r="AC5287" i="53"/>
  <c r="AE6298" i="53"/>
  <c r="AD6298" i="53"/>
  <c r="AC6298" i="53"/>
  <c r="AD2204" i="53"/>
  <c r="AE2204" i="53"/>
  <c r="AC2204" i="53"/>
  <c r="AC186" i="53"/>
  <c r="AE186" i="53"/>
  <c r="AD186" i="53"/>
  <c r="AE3268" i="53"/>
  <c r="AD3268" i="53"/>
  <c r="AC3268" i="53"/>
  <c r="AE1194" i="53"/>
  <c r="AD1194" i="53"/>
  <c r="AC1194" i="53"/>
  <c r="AB1195" i="53"/>
  <c r="AE4277" i="53"/>
  <c r="AD4277" i="53"/>
  <c r="AC4277" i="53"/>
  <c r="AB6299" i="53"/>
  <c r="AB5288" i="53"/>
  <c r="AB4278" i="53"/>
  <c r="AB3269" i="53"/>
  <c r="V3268" i="53"/>
  <c r="U3268" i="53"/>
  <c r="T3268" i="53"/>
  <c r="T1194" i="53"/>
  <c r="V1194" i="53"/>
  <c r="U1194" i="53"/>
  <c r="S1195" i="53"/>
  <c r="V4278" i="53"/>
  <c r="T4278" i="53"/>
  <c r="U4278" i="53"/>
  <c r="V2204" i="53"/>
  <c r="T2204" i="53"/>
  <c r="U2204" i="53"/>
  <c r="V5288" i="53"/>
  <c r="U5288" i="53"/>
  <c r="T5288" i="53"/>
  <c r="V6297" i="53"/>
  <c r="U6297" i="53"/>
  <c r="T6297" i="53"/>
  <c r="S6298" i="53"/>
  <c r="S5289" i="53"/>
  <c r="S4279" i="53"/>
  <c r="S3269" i="53"/>
  <c r="V184" i="53"/>
  <c r="U184" i="53"/>
  <c r="T184" i="53"/>
  <c r="S185" i="53"/>
  <c r="F185" i="53"/>
  <c r="G185" i="53"/>
  <c r="G2205" i="53"/>
  <c r="F2205" i="53"/>
  <c r="G1195" i="53"/>
  <c r="F1195" i="53"/>
  <c r="G3268" i="53"/>
  <c r="F3268" i="53"/>
  <c r="G4276" i="53"/>
  <c r="F4276" i="53"/>
  <c r="G5287" i="53"/>
  <c r="F5287" i="53"/>
  <c r="G6297" i="53"/>
  <c r="F6297" i="53"/>
  <c r="E6298" i="53"/>
  <c r="E5288" i="53"/>
  <c r="E4277" i="53"/>
  <c r="E3269" i="53"/>
  <c r="E1196" i="53"/>
  <c r="E186" i="53"/>
  <c r="S2205" i="53"/>
  <c r="E2206" i="53"/>
  <c r="AB2205" i="53"/>
  <c r="AB187" i="53"/>
  <c r="AB8344" i="53" l="1"/>
  <c r="AB7335" i="53"/>
  <c r="S8345" i="53"/>
  <c r="S7335" i="53"/>
  <c r="E8344" i="53"/>
  <c r="E7334" i="53"/>
  <c r="AE5288" i="53"/>
  <c r="AD5288" i="53"/>
  <c r="AC5288" i="53"/>
  <c r="AE6299" i="53"/>
  <c r="AD6299" i="53"/>
  <c r="AC6299" i="53"/>
  <c r="AD1195" i="53"/>
  <c r="AE1195" i="53"/>
  <c r="AC1195" i="53"/>
  <c r="AB1196" i="53"/>
  <c r="AE187" i="53"/>
  <c r="AD187" i="53"/>
  <c r="AC187" i="53"/>
  <c r="AD2205" i="53"/>
  <c r="AC2205" i="53"/>
  <c r="AE2205" i="53"/>
  <c r="AE3269" i="53"/>
  <c r="AC3269" i="53"/>
  <c r="AD3269" i="53"/>
  <c r="AD4278" i="53"/>
  <c r="AE4278" i="53"/>
  <c r="AC4278" i="53"/>
  <c r="AB6300" i="53"/>
  <c r="AB5289" i="53"/>
  <c r="AB4279" i="53"/>
  <c r="AB3270" i="53"/>
  <c r="V3269" i="53"/>
  <c r="U3269" i="53"/>
  <c r="T3269" i="53"/>
  <c r="V1195" i="53"/>
  <c r="U1195" i="53"/>
  <c r="T1195" i="53"/>
  <c r="S1196" i="53"/>
  <c r="V5289" i="53"/>
  <c r="U5289" i="53"/>
  <c r="T5289" i="53"/>
  <c r="V6298" i="53"/>
  <c r="U6298" i="53"/>
  <c r="T6298" i="53"/>
  <c r="V4279" i="53"/>
  <c r="U4279" i="53"/>
  <c r="T4279" i="53"/>
  <c r="V2205" i="53"/>
  <c r="U2205" i="53"/>
  <c r="T2205" i="53"/>
  <c r="S6299" i="53"/>
  <c r="S5290" i="53"/>
  <c r="S4280" i="53"/>
  <c r="S3270" i="53"/>
  <c r="V185" i="53"/>
  <c r="U185" i="53"/>
  <c r="T185" i="53"/>
  <c r="S186" i="53"/>
  <c r="G2206" i="53"/>
  <c r="F2206" i="53"/>
  <c r="G186" i="53"/>
  <c r="F186" i="53"/>
  <c r="G3269" i="53"/>
  <c r="F3269" i="53"/>
  <c r="G4277" i="53"/>
  <c r="F4277" i="53"/>
  <c r="G5288" i="53"/>
  <c r="F5288" i="53"/>
  <c r="G6298" i="53"/>
  <c r="F6298" i="53"/>
  <c r="G1196" i="53"/>
  <c r="F1196" i="53"/>
  <c r="E6299" i="53"/>
  <c r="E5289" i="53"/>
  <c r="E4278" i="53"/>
  <c r="E3270" i="53"/>
  <c r="E1197" i="53"/>
  <c r="AB188" i="53"/>
  <c r="E187" i="53"/>
  <c r="E2207" i="53"/>
  <c r="AB2206" i="53"/>
  <c r="S2206" i="53"/>
  <c r="AB8345" i="53" l="1"/>
  <c r="AB7336" i="53"/>
  <c r="S8346" i="53"/>
  <c r="S7336" i="53"/>
  <c r="E8345" i="53"/>
  <c r="E7335" i="53"/>
  <c r="AE5289" i="53"/>
  <c r="AC5289" i="53"/>
  <c r="AD5289" i="53"/>
  <c r="AE6300" i="53"/>
  <c r="AD6300" i="53"/>
  <c r="AC6300" i="53"/>
  <c r="AE3270" i="53"/>
  <c r="AD3270" i="53"/>
  <c r="AC3270" i="53"/>
  <c r="AD1196" i="53"/>
  <c r="AE1196" i="53"/>
  <c r="AC1196" i="53"/>
  <c r="AB1197" i="53"/>
  <c r="AE2206" i="53"/>
  <c r="AD2206" i="53"/>
  <c r="AC2206" i="53"/>
  <c r="AE188" i="53"/>
  <c r="AD188" i="53"/>
  <c r="AC188" i="53"/>
  <c r="AE4279" i="53"/>
  <c r="AD4279" i="53"/>
  <c r="AC4279" i="53"/>
  <c r="AB6301" i="53"/>
  <c r="AB5290" i="53"/>
  <c r="AB4280" i="53"/>
  <c r="AB3271" i="53"/>
  <c r="U3270" i="53"/>
  <c r="V3270" i="53"/>
  <c r="T3270" i="53"/>
  <c r="U1196" i="53"/>
  <c r="T1196" i="53"/>
  <c r="V1196" i="53"/>
  <c r="S1197" i="53"/>
  <c r="V5290" i="53"/>
  <c r="T5290" i="53"/>
  <c r="U5290" i="53"/>
  <c r="V4280" i="53"/>
  <c r="T4280" i="53"/>
  <c r="U4280" i="53"/>
  <c r="V6299" i="53"/>
  <c r="U6299" i="53"/>
  <c r="T6299" i="53"/>
  <c r="V2206" i="53"/>
  <c r="T2206" i="53"/>
  <c r="U2206" i="53"/>
  <c r="S6300" i="53"/>
  <c r="S5291" i="53"/>
  <c r="S4281" i="53"/>
  <c r="S3271" i="53"/>
  <c r="V186" i="53"/>
  <c r="U186" i="53"/>
  <c r="T186" i="53"/>
  <c r="S187" i="53"/>
  <c r="G2207" i="53"/>
  <c r="F2207" i="53"/>
  <c r="G187" i="53"/>
  <c r="F187" i="53"/>
  <c r="G3270" i="53"/>
  <c r="F3270" i="53"/>
  <c r="G4278" i="53"/>
  <c r="F4278" i="53"/>
  <c r="G6299" i="53"/>
  <c r="F6299" i="53"/>
  <c r="G1197" i="53"/>
  <c r="F1197" i="53"/>
  <c r="F5289" i="53"/>
  <c r="G5289" i="53"/>
  <c r="E6300" i="53"/>
  <c r="E5290" i="53"/>
  <c r="E4279" i="53"/>
  <c r="E3271" i="53"/>
  <c r="E1198" i="53"/>
  <c r="AB189" i="53"/>
  <c r="S2207" i="53"/>
  <c r="E188" i="53"/>
  <c r="E2208" i="53"/>
  <c r="AB2207" i="53"/>
  <c r="AB8346" i="53" l="1"/>
  <c r="AB7337" i="53"/>
  <c r="S8347" i="53"/>
  <c r="S7337" i="53"/>
  <c r="E8346" i="53"/>
  <c r="E7336" i="53"/>
  <c r="AE5290" i="53"/>
  <c r="AD5290" i="53"/>
  <c r="AC5290" i="53"/>
  <c r="AE6301" i="53"/>
  <c r="AD6301" i="53"/>
  <c r="AC6301" i="53"/>
  <c r="AD1197" i="53"/>
  <c r="AC1197" i="53"/>
  <c r="AE1197" i="53"/>
  <c r="AB1198" i="53"/>
  <c r="AD2207" i="53"/>
  <c r="AC2207" i="53"/>
  <c r="AE2207" i="53"/>
  <c r="AE3271" i="53"/>
  <c r="AC3271" i="53"/>
  <c r="AD3271" i="53"/>
  <c r="AE189" i="53"/>
  <c r="AD189" i="53"/>
  <c r="AC189" i="53"/>
  <c r="AD4280" i="53"/>
  <c r="AE4280" i="53"/>
  <c r="AC4280" i="53"/>
  <c r="AB6302" i="53"/>
  <c r="AB5291" i="53"/>
  <c r="AB4281" i="53"/>
  <c r="AB3272" i="53"/>
  <c r="V3271" i="53"/>
  <c r="U3271" i="53"/>
  <c r="T3271" i="53"/>
  <c r="V1197" i="53"/>
  <c r="U1197" i="53"/>
  <c r="T1197" i="53"/>
  <c r="S1198" i="53"/>
  <c r="V5291" i="53"/>
  <c r="U5291" i="53"/>
  <c r="T5291" i="53"/>
  <c r="V6300" i="53"/>
  <c r="U6300" i="53"/>
  <c r="T6300" i="53"/>
  <c r="V4281" i="53"/>
  <c r="U4281" i="53"/>
  <c r="T4281" i="53"/>
  <c r="V2207" i="53"/>
  <c r="U2207" i="53"/>
  <c r="T2207" i="53"/>
  <c r="S6301" i="53"/>
  <c r="S5292" i="53"/>
  <c r="S4282" i="53"/>
  <c r="S3272" i="53"/>
  <c r="V187" i="53"/>
  <c r="U187" i="53"/>
  <c r="T187" i="53"/>
  <c r="S188" i="53"/>
  <c r="G2208" i="53"/>
  <c r="F2208" i="53"/>
  <c r="G188" i="53"/>
  <c r="F188" i="53"/>
  <c r="G1198" i="53"/>
  <c r="F1198" i="53"/>
  <c r="F3271" i="53"/>
  <c r="G3271" i="53"/>
  <c r="G4279" i="53"/>
  <c r="F4279" i="53"/>
  <c r="G5290" i="53"/>
  <c r="F5290" i="53"/>
  <c r="G6300" i="53"/>
  <c r="F6300" i="53"/>
  <c r="E6301" i="53"/>
  <c r="E5291" i="53"/>
  <c r="E4280" i="53"/>
  <c r="E3272" i="53"/>
  <c r="E1199" i="53"/>
  <c r="AB190" i="53"/>
  <c r="E2209" i="53"/>
  <c r="E189" i="53"/>
  <c r="AB2208" i="53"/>
  <c r="S2208" i="53"/>
  <c r="AB8347" i="53" l="1"/>
  <c r="AB7338" i="53"/>
  <c r="S8348" i="53"/>
  <c r="S7338" i="53"/>
  <c r="E8347" i="53"/>
  <c r="E7337" i="53"/>
  <c r="AE5291" i="53"/>
  <c r="AD5291" i="53"/>
  <c r="AC5291" i="53"/>
  <c r="AE6302" i="53"/>
  <c r="AD6302" i="53"/>
  <c r="AC6302" i="53"/>
  <c r="AC3272" i="53"/>
  <c r="AD3272" i="53"/>
  <c r="AE3272" i="53"/>
  <c r="AE1198" i="53"/>
  <c r="AD1198" i="53"/>
  <c r="AC1198" i="53"/>
  <c r="AB1199" i="53"/>
  <c r="AE2208" i="53"/>
  <c r="AD2208" i="53"/>
  <c r="AC2208" i="53"/>
  <c r="AC190" i="53"/>
  <c r="AE190" i="53"/>
  <c r="AD190" i="53"/>
  <c r="AD4281" i="53"/>
  <c r="AE4281" i="53"/>
  <c r="AC4281" i="53"/>
  <c r="AB6303" i="53"/>
  <c r="AB5292" i="53"/>
  <c r="AB4282" i="53"/>
  <c r="AB3273" i="53"/>
  <c r="U3272" i="53"/>
  <c r="T3272" i="53"/>
  <c r="V3272" i="53"/>
  <c r="V1198" i="53"/>
  <c r="U1198" i="53"/>
  <c r="T1198" i="53"/>
  <c r="S1199" i="53"/>
  <c r="V5292" i="53"/>
  <c r="U5292" i="53"/>
  <c r="T5292" i="53"/>
  <c r="V6301" i="53"/>
  <c r="U6301" i="53"/>
  <c r="T6301" i="53"/>
  <c r="V4282" i="53"/>
  <c r="U4282" i="53"/>
  <c r="T4282" i="53"/>
  <c r="V2208" i="53"/>
  <c r="T2208" i="53"/>
  <c r="U2208" i="53"/>
  <c r="S6302" i="53"/>
  <c r="S5293" i="53"/>
  <c r="S4283" i="53"/>
  <c r="S3273" i="53"/>
  <c r="V188" i="53"/>
  <c r="U188" i="53"/>
  <c r="T188" i="53"/>
  <c r="S189" i="53"/>
  <c r="G2209" i="53"/>
  <c r="F2209" i="53"/>
  <c r="G189" i="53"/>
  <c r="F189" i="53"/>
  <c r="G3272" i="53"/>
  <c r="F3272" i="53"/>
  <c r="G4280" i="53"/>
  <c r="F4280" i="53"/>
  <c r="G1199" i="53"/>
  <c r="F1199" i="53"/>
  <c r="G6301" i="53"/>
  <c r="F6301" i="53"/>
  <c r="G5291" i="53"/>
  <c r="F5291" i="53"/>
  <c r="E6302" i="53"/>
  <c r="E5292" i="53"/>
  <c r="E4281" i="53"/>
  <c r="E3273" i="53"/>
  <c r="E1200" i="53"/>
  <c r="AB191" i="53"/>
  <c r="S2209" i="53"/>
  <c r="E190" i="53"/>
  <c r="E2210" i="53"/>
  <c r="AB2209" i="53"/>
  <c r="AB8348" i="53" l="1"/>
  <c r="AB7339" i="53"/>
  <c r="S8349" i="53"/>
  <c r="S7339" i="53"/>
  <c r="E8348" i="53"/>
  <c r="E7338" i="53"/>
  <c r="AE5292" i="53"/>
  <c r="AD5292" i="53"/>
  <c r="AC5292" i="53"/>
  <c r="AE6303" i="53"/>
  <c r="AD6303" i="53"/>
  <c r="AC6303" i="53"/>
  <c r="AE1199" i="53"/>
  <c r="AC1199" i="53"/>
  <c r="AD1199" i="53"/>
  <c r="AB1200" i="53"/>
  <c r="AE191" i="53"/>
  <c r="AD191" i="53"/>
  <c r="AC191" i="53"/>
  <c r="AE3273" i="53"/>
  <c r="AC3273" i="53"/>
  <c r="AD3273" i="53"/>
  <c r="AD2209" i="53"/>
  <c r="AE2209" i="53"/>
  <c r="AC2209" i="53"/>
  <c r="AE4282" i="53"/>
  <c r="AC4282" i="53"/>
  <c r="AD4282" i="53"/>
  <c r="AB6304" i="53"/>
  <c r="AB5293" i="53"/>
  <c r="AB4283" i="53"/>
  <c r="AB3274" i="53"/>
  <c r="V3273" i="53"/>
  <c r="T3273" i="53"/>
  <c r="U3273" i="53"/>
  <c r="V1199" i="53"/>
  <c r="U1199" i="53"/>
  <c r="T1199" i="53"/>
  <c r="S1200" i="53"/>
  <c r="V6302" i="53"/>
  <c r="U6302" i="53"/>
  <c r="T6302" i="53"/>
  <c r="V2209" i="53"/>
  <c r="U2209" i="53"/>
  <c r="T2209" i="53"/>
  <c r="U5293" i="53"/>
  <c r="V5293" i="53"/>
  <c r="T5293" i="53"/>
  <c r="V4283" i="53"/>
  <c r="U4283" i="53"/>
  <c r="T4283" i="53"/>
  <c r="S6303" i="53"/>
  <c r="S5294" i="53"/>
  <c r="S4284" i="53"/>
  <c r="S3274" i="53"/>
  <c r="V189" i="53"/>
  <c r="U189" i="53"/>
  <c r="T189" i="53"/>
  <c r="S190" i="53"/>
  <c r="G2210" i="53"/>
  <c r="F2210" i="53"/>
  <c r="G190" i="53"/>
  <c r="F190" i="53"/>
  <c r="G4281" i="53"/>
  <c r="F4281" i="53"/>
  <c r="G5292" i="53"/>
  <c r="F5292" i="53"/>
  <c r="G1200" i="53"/>
  <c r="F1200" i="53"/>
  <c r="G6302" i="53"/>
  <c r="F6302" i="53"/>
  <c r="G3273" i="53"/>
  <c r="F3273" i="53"/>
  <c r="E6303" i="53"/>
  <c r="E5293" i="53"/>
  <c r="E4282" i="53"/>
  <c r="E3274" i="53"/>
  <c r="E1201" i="53"/>
  <c r="E191" i="53"/>
  <c r="AB192" i="53"/>
  <c r="S2210" i="53"/>
  <c r="AB2210" i="53"/>
  <c r="E2211" i="53"/>
  <c r="AB8349" i="53" l="1"/>
  <c r="AB7340" i="53"/>
  <c r="S8350" i="53"/>
  <c r="S7340" i="53"/>
  <c r="E8349" i="53"/>
  <c r="E7339" i="53"/>
  <c r="AD5293" i="53"/>
  <c r="AE5293" i="53"/>
  <c r="AC5293" i="53"/>
  <c r="AE6304" i="53"/>
  <c r="AD6304" i="53"/>
  <c r="AC6304" i="53"/>
  <c r="AC3274" i="53"/>
  <c r="AD3274" i="53"/>
  <c r="AE3274" i="53"/>
  <c r="AE1200" i="53"/>
  <c r="AC1200" i="53"/>
  <c r="AD1200" i="53"/>
  <c r="AB1201" i="53"/>
  <c r="AD2210" i="53"/>
  <c r="AE2210" i="53"/>
  <c r="AC2210" i="53"/>
  <c r="AC192" i="53"/>
  <c r="AE192" i="53"/>
  <c r="AD192" i="53"/>
  <c r="AD4283" i="53"/>
  <c r="AC4283" i="53"/>
  <c r="AE4283" i="53"/>
  <c r="AB6305" i="53"/>
  <c r="AB5294" i="53"/>
  <c r="AB4284" i="53"/>
  <c r="AB3275" i="53"/>
  <c r="V3274" i="53"/>
  <c r="U3274" i="53"/>
  <c r="T3274" i="53"/>
  <c r="V1200" i="53"/>
  <c r="U1200" i="53"/>
  <c r="T1200" i="53"/>
  <c r="S1201" i="53"/>
  <c r="V4284" i="53"/>
  <c r="U4284" i="53"/>
  <c r="T4284" i="53"/>
  <c r="V6303" i="53"/>
  <c r="U6303" i="53"/>
  <c r="T6303" i="53"/>
  <c r="V5294" i="53"/>
  <c r="U5294" i="53"/>
  <c r="T5294" i="53"/>
  <c r="V2210" i="53"/>
  <c r="U2210" i="53"/>
  <c r="T2210" i="53"/>
  <c r="S6304" i="53"/>
  <c r="S5295" i="53"/>
  <c r="S4285" i="53"/>
  <c r="S3275" i="53"/>
  <c r="V190" i="53"/>
  <c r="U190" i="53"/>
  <c r="T190" i="53"/>
  <c r="S191" i="53"/>
  <c r="G2211" i="53"/>
  <c r="F2211" i="53"/>
  <c r="G191" i="53"/>
  <c r="F191" i="53"/>
  <c r="G4282" i="53"/>
  <c r="F4282" i="53"/>
  <c r="G5293" i="53"/>
  <c r="F5293" i="53"/>
  <c r="G6303" i="53"/>
  <c r="F6303" i="53"/>
  <c r="G1201" i="53"/>
  <c r="F1201" i="53"/>
  <c r="G3274" i="53"/>
  <c r="F3274" i="53"/>
  <c r="E6304" i="53"/>
  <c r="E5294" i="53"/>
  <c r="E4283" i="53"/>
  <c r="E3275" i="53"/>
  <c r="E1202" i="53"/>
  <c r="AB2211" i="53"/>
  <c r="AB193" i="53"/>
  <c r="E2212" i="53"/>
  <c r="S2211" i="53"/>
  <c r="E192" i="53"/>
  <c r="AB8350" i="53" l="1"/>
  <c r="AB7341" i="53"/>
  <c r="S8351" i="53"/>
  <c r="S7341" i="53"/>
  <c r="E8350" i="53"/>
  <c r="E7340" i="53"/>
  <c r="AE5294" i="53"/>
  <c r="AD5294" i="53"/>
  <c r="AC5294" i="53"/>
  <c r="AE6305" i="53"/>
  <c r="AD6305" i="53"/>
  <c r="AC6305" i="53"/>
  <c r="AE1201" i="53"/>
  <c r="AD1201" i="53"/>
  <c r="AC1201" i="53"/>
  <c r="AB1202" i="53"/>
  <c r="AD2211" i="53"/>
  <c r="AE2211" i="53"/>
  <c r="AC2211" i="53"/>
  <c r="AE3275" i="53"/>
  <c r="AC3275" i="53"/>
  <c r="AD3275" i="53"/>
  <c r="AE193" i="53"/>
  <c r="AC193" i="53"/>
  <c r="AD193" i="53"/>
  <c r="AE4284" i="53"/>
  <c r="AC4284" i="53"/>
  <c r="AD4284" i="53"/>
  <c r="AB6306" i="53"/>
  <c r="AB5295" i="53"/>
  <c r="AB4285" i="53"/>
  <c r="AB3276" i="53"/>
  <c r="V3275" i="53"/>
  <c r="U3275" i="53"/>
  <c r="T3275" i="53"/>
  <c r="V1201" i="53"/>
  <c r="U1201" i="53"/>
  <c r="T1201" i="53"/>
  <c r="S1202" i="53"/>
  <c r="V4285" i="53"/>
  <c r="U4285" i="53"/>
  <c r="T4285" i="53"/>
  <c r="V5295" i="53"/>
  <c r="U5295" i="53"/>
  <c r="T5295" i="53"/>
  <c r="V6304" i="53"/>
  <c r="U6304" i="53"/>
  <c r="T6304" i="53"/>
  <c r="V2211" i="53"/>
  <c r="U2211" i="53"/>
  <c r="T2211" i="53"/>
  <c r="S6305" i="53"/>
  <c r="S5296" i="53"/>
  <c r="S4286" i="53"/>
  <c r="S3276" i="53"/>
  <c r="V191" i="53"/>
  <c r="U191" i="53"/>
  <c r="T191" i="53"/>
  <c r="S192" i="53"/>
  <c r="G192" i="53"/>
  <c r="F192" i="53"/>
  <c r="G2212" i="53"/>
  <c r="F2212" i="53"/>
  <c r="G1202" i="53"/>
  <c r="F1202" i="53"/>
  <c r="G4283" i="53"/>
  <c r="F4283" i="53"/>
  <c r="G5294" i="53"/>
  <c r="F5294" i="53"/>
  <c r="G3275" i="53"/>
  <c r="F3275" i="53"/>
  <c r="G6304" i="53"/>
  <c r="F6304" i="53"/>
  <c r="E6305" i="53"/>
  <c r="E5295" i="53"/>
  <c r="E4284" i="53"/>
  <c r="E3276" i="53"/>
  <c r="E1203" i="53"/>
  <c r="S2212" i="53"/>
  <c r="AB194" i="53"/>
  <c r="E193" i="53"/>
  <c r="E2213" i="53"/>
  <c r="AB2212" i="53"/>
  <c r="AB8351" i="53" l="1"/>
  <c r="AB7342" i="53"/>
  <c r="S8352" i="53"/>
  <c r="S7342" i="53"/>
  <c r="E8351" i="53"/>
  <c r="E7341" i="53"/>
  <c r="AD5295" i="53"/>
  <c r="AE5295" i="53"/>
  <c r="AC5295" i="53"/>
  <c r="AE6306" i="53"/>
  <c r="AD6306" i="53"/>
  <c r="AC6306" i="53"/>
  <c r="AD2212" i="53"/>
  <c r="AE2212" i="53"/>
  <c r="AC2212" i="53"/>
  <c r="AC194" i="53"/>
  <c r="AE194" i="53"/>
  <c r="AD194" i="53"/>
  <c r="AE3276" i="53"/>
  <c r="AD3276" i="53"/>
  <c r="AC3276" i="53"/>
  <c r="AE1202" i="53"/>
  <c r="AD1202" i="53"/>
  <c r="AC1202" i="53"/>
  <c r="AB1203" i="53"/>
  <c r="AE4285" i="53"/>
  <c r="AC4285" i="53"/>
  <c r="AD4285" i="53"/>
  <c r="AB6307" i="53"/>
  <c r="AB5296" i="53"/>
  <c r="AB4286" i="53"/>
  <c r="AB3277" i="53"/>
  <c r="V3276" i="53"/>
  <c r="U3276" i="53"/>
  <c r="T3276" i="53"/>
  <c r="U1202" i="53"/>
  <c r="T1202" i="53"/>
  <c r="V1202" i="53"/>
  <c r="S1203" i="53"/>
  <c r="V2212" i="53"/>
  <c r="U2212" i="53"/>
  <c r="T2212" i="53"/>
  <c r="V6305" i="53"/>
  <c r="U6305" i="53"/>
  <c r="T6305" i="53"/>
  <c r="V5296" i="53"/>
  <c r="U5296" i="53"/>
  <c r="T5296" i="53"/>
  <c r="V4286" i="53"/>
  <c r="T4286" i="53"/>
  <c r="U4286" i="53"/>
  <c r="S6306" i="53"/>
  <c r="S5297" i="53"/>
  <c r="S4287" i="53"/>
  <c r="S3277" i="53"/>
  <c r="V192" i="53"/>
  <c r="U192" i="53"/>
  <c r="T192" i="53"/>
  <c r="S193" i="53"/>
  <c r="G2213" i="53"/>
  <c r="F2213" i="53"/>
  <c r="G193" i="53"/>
  <c r="F193" i="53"/>
  <c r="G1203" i="53"/>
  <c r="F1203" i="53"/>
  <c r="G3276" i="53"/>
  <c r="F3276" i="53"/>
  <c r="G4284" i="53"/>
  <c r="F4284" i="53"/>
  <c r="G5295" i="53"/>
  <c r="F5295" i="53"/>
  <c r="G6305" i="53"/>
  <c r="F6305" i="53"/>
  <c r="E6306" i="53"/>
  <c r="E5296" i="53"/>
  <c r="E4285" i="53"/>
  <c r="E3277" i="53"/>
  <c r="E1204" i="53"/>
  <c r="AB195" i="53"/>
  <c r="E2214" i="53"/>
  <c r="AB2213" i="53"/>
  <c r="E194" i="53"/>
  <c r="S2213" i="53"/>
  <c r="AB8352" i="53" l="1"/>
  <c r="AB7343" i="53"/>
  <c r="S8353" i="53"/>
  <c r="S7343" i="53"/>
  <c r="E8352" i="53"/>
  <c r="E7342" i="53"/>
  <c r="AD5296" i="53"/>
  <c r="AE5296" i="53"/>
  <c r="AC5296" i="53"/>
  <c r="AE6307" i="53"/>
  <c r="AD6307" i="53"/>
  <c r="AC6307" i="53"/>
  <c r="AD1203" i="53"/>
  <c r="AE1203" i="53"/>
  <c r="AC1203" i="53"/>
  <c r="AB1204" i="53"/>
  <c r="AD2213" i="53"/>
  <c r="AE2213" i="53"/>
  <c r="AC2213" i="53"/>
  <c r="AE3277" i="53"/>
  <c r="AC3277" i="53"/>
  <c r="AD3277" i="53"/>
  <c r="AE195" i="53"/>
  <c r="AD195" i="53"/>
  <c r="AC195" i="53"/>
  <c r="AD4286" i="53"/>
  <c r="AE4286" i="53"/>
  <c r="AC4286" i="53"/>
  <c r="AB6308" i="53"/>
  <c r="AB5297" i="53"/>
  <c r="AB4287" i="53"/>
  <c r="AB3278" i="53"/>
  <c r="V3277" i="53"/>
  <c r="U3277" i="53"/>
  <c r="T3277" i="53"/>
  <c r="V1203" i="53"/>
  <c r="U1203" i="53"/>
  <c r="T1203" i="53"/>
  <c r="S1204" i="53"/>
  <c r="V6306" i="53"/>
  <c r="U6306" i="53"/>
  <c r="T6306" i="53"/>
  <c r="V4287" i="53"/>
  <c r="U4287" i="53"/>
  <c r="T4287" i="53"/>
  <c r="V2213" i="53"/>
  <c r="T2213" i="53"/>
  <c r="U2213" i="53"/>
  <c r="V5297" i="53"/>
  <c r="T5297" i="53"/>
  <c r="U5297" i="53"/>
  <c r="S6307" i="53"/>
  <c r="S5298" i="53"/>
  <c r="S4288" i="53"/>
  <c r="S3278" i="53"/>
  <c r="V193" i="53"/>
  <c r="U193" i="53"/>
  <c r="T193" i="53"/>
  <c r="S194" i="53"/>
  <c r="G194" i="53"/>
  <c r="F194" i="53"/>
  <c r="G2214" i="53"/>
  <c r="F2214" i="53"/>
  <c r="G4285" i="53"/>
  <c r="F4285" i="53"/>
  <c r="G5296" i="53"/>
  <c r="F5296" i="53"/>
  <c r="G3277" i="53"/>
  <c r="F3277" i="53"/>
  <c r="G6306" i="53"/>
  <c r="F6306" i="53"/>
  <c r="G1204" i="53"/>
  <c r="F1204" i="53"/>
  <c r="E6307" i="53"/>
  <c r="E5297" i="53"/>
  <c r="E4286" i="53"/>
  <c r="E3278" i="53"/>
  <c r="E1205" i="53"/>
  <c r="E2215" i="53"/>
  <c r="AB196" i="53"/>
  <c r="S2214" i="53"/>
  <c r="AB2214" i="53"/>
  <c r="E195" i="53"/>
  <c r="AB8353" i="53" l="1"/>
  <c r="AB7344" i="53"/>
  <c r="S8354" i="53"/>
  <c r="S7344" i="53"/>
  <c r="E8353" i="53"/>
  <c r="E7343" i="53"/>
  <c r="AE5297" i="53"/>
  <c r="AC5297" i="53"/>
  <c r="AD5297" i="53"/>
  <c r="AE6308" i="53"/>
  <c r="AD6308" i="53"/>
  <c r="AC6308" i="53"/>
  <c r="AE3278" i="53"/>
  <c r="AD3278" i="53"/>
  <c r="AC3278" i="53"/>
  <c r="AD1204" i="53"/>
  <c r="AE1204" i="53"/>
  <c r="AC1204" i="53"/>
  <c r="AB1205" i="53"/>
  <c r="AE2214" i="53"/>
  <c r="AD2214" i="53"/>
  <c r="AC2214" i="53"/>
  <c r="AE196" i="53"/>
  <c r="AD196" i="53"/>
  <c r="AC196" i="53"/>
  <c r="AE4287" i="53"/>
  <c r="AD4287" i="53"/>
  <c r="AC4287" i="53"/>
  <c r="AB6309" i="53"/>
  <c r="AB5298" i="53"/>
  <c r="AB4288" i="53"/>
  <c r="AB3279" i="53"/>
  <c r="U3278" i="53"/>
  <c r="V3278" i="53"/>
  <c r="T3278" i="53"/>
  <c r="V1204" i="53"/>
  <c r="U1204" i="53"/>
  <c r="T1204" i="53"/>
  <c r="S1205" i="53"/>
  <c r="V4288" i="53"/>
  <c r="U4288" i="53"/>
  <c r="T4288" i="53"/>
  <c r="V6307" i="53"/>
  <c r="U6307" i="53"/>
  <c r="T6307" i="53"/>
  <c r="V5298" i="53"/>
  <c r="T5298" i="53"/>
  <c r="U5298" i="53"/>
  <c r="V2214" i="53"/>
  <c r="T2214" i="53"/>
  <c r="U2214" i="53"/>
  <c r="S6308" i="53"/>
  <c r="S5299" i="53"/>
  <c r="S4289" i="53"/>
  <c r="S3279" i="53"/>
  <c r="V194" i="53"/>
  <c r="U194" i="53"/>
  <c r="T194" i="53"/>
  <c r="S195" i="53"/>
  <c r="F2215" i="53"/>
  <c r="G2215" i="53"/>
  <c r="G195" i="53"/>
  <c r="F195" i="53"/>
  <c r="G3278" i="53"/>
  <c r="F3278" i="53"/>
  <c r="G4286" i="53"/>
  <c r="F4286" i="53"/>
  <c r="G1205" i="53"/>
  <c r="F1205" i="53"/>
  <c r="F5297" i="53"/>
  <c r="G5297" i="53"/>
  <c r="G6307" i="53"/>
  <c r="F6307" i="53"/>
  <c r="E6308" i="53"/>
  <c r="E5298" i="53"/>
  <c r="E4287" i="53"/>
  <c r="E3279" i="53"/>
  <c r="E1206" i="53"/>
  <c r="AB197" i="53"/>
  <c r="E2216" i="53"/>
  <c r="E196" i="53"/>
  <c r="AB2215" i="53"/>
  <c r="S2215" i="53"/>
  <c r="AB8354" i="53" l="1"/>
  <c r="AB7345" i="53"/>
  <c r="S8355" i="53"/>
  <c r="S7345" i="53"/>
  <c r="E8354" i="53"/>
  <c r="E7344" i="53"/>
  <c r="AD5298" i="53"/>
  <c r="AC5298" i="53"/>
  <c r="AE5298" i="53"/>
  <c r="AE6309" i="53"/>
  <c r="AD6309" i="53"/>
  <c r="AC6309" i="53"/>
  <c r="AD1205" i="53"/>
  <c r="AE1205" i="53"/>
  <c r="AC1205" i="53"/>
  <c r="AB1206" i="53"/>
  <c r="AD2215" i="53"/>
  <c r="AE2215" i="53"/>
  <c r="AC2215" i="53"/>
  <c r="AE3279" i="53"/>
  <c r="AC3279" i="53"/>
  <c r="AD3279" i="53"/>
  <c r="AE197" i="53"/>
  <c r="AD197" i="53"/>
  <c r="AC197" i="53"/>
  <c r="AD4288" i="53"/>
  <c r="AE4288" i="53"/>
  <c r="AC4288" i="53"/>
  <c r="AB6310" i="53"/>
  <c r="AB5299" i="53"/>
  <c r="AB4289" i="53"/>
  <c r="AB3280" i="53"/>
  <c r="V3279" i="53"/>
  <c r="U3279" i="53"/>
  <c r="T3279" i="53"/>
  <c r="V1205" i="53"/>
  <c r="U1205" i="53"/>
  <c r="T1205" i="53"/>
  <c r="S1206" i="53"/>
  <c r="V4289" i="53"/>
  <c r="U4289" i="53"/>
  <c r="T4289" i="53"/>
  <c r="V6308" i="53"/>
  <c r="U6308" i="53"/>
  <c r="T6308" i="53"/>
  <c r="V2215" i="53"/>
  <c r="U2215" i="53"/>
  <c r="T2215" i="53"/>
  <c r="V5299" i="53"/>
  <c r="U5299" i="53"/>
  <c r="T5299" i="53"/>
  <c r="S6309" i="53"/>
  <c r="S5300" i="53"/>
  <c r="S4290" i="53"/>
  <c r="S3280" i="53"/>
  <c r="V195" i="53"/>
  <c r="U195" i="53"/>
  <c r="T195" i="53"/>
  <c r="S196" i="53"/>
  <c r="G196" i="53"/>
  <c r="F196" i="53"/>
  <c r="G2216" i="53"/>
  <c r="F2216" i="53"/>
  <c r="G1206" i="53"/>
  <c r="F1206" i="53"/>
  <c r="G5298" i="53"/>
  <c r="F5298" i="53"/>
  <c r="G6308" i="53"/>
  <c r="F6308" i="53"/>
  <c r="F3279" i="53"/>
  <c r="G3279" i="53"/>
  <c r="G4287" i="53"/>
  <c r="F4287" i="53"/>
  <c r="E6309" i="53"/>
  <c r="E5299" i="53"/>
  <c r="E4288" i="53"/>
  <c r="E3280" i="53"/>
  <c r="E1207" i="53"/>
  <c r="E197" i="53"/>
  <c r="AB198" i="53"/>
  <c r="AB2216" i="53"/>
  <c r="S2216" i="53"/>
  <c r="E2217" i="53"/>
  <c r="AB8355" i="53" l="1"/>
  <c r="AB7346" i="53"/>
  <c r="S8356" i="53"/>
  <c r="S7346" i="53"/>
  <c r="E8355" i="53"/>
  <c r="E7345" i="53"/>
  <c r="AE5299" i="53"/>
  <c r="AC5299" i="53"/>
  <c r="AD5299" i="53"/>
  <c r="AE6310" i="53"/>
  <c r="AD6310" i="53"/>
  <c r="AC6310" i="53"/>
  <c r="AE2216" i="53"/>
  <c r="AD2216" i="53"/>
  <c r="AC2216" i="53"/>
  <c r="AE3280" i="53"/>
  <c r="AC3280" i="53"/>
  <c r="AD3280" i="53"/>
  <c r="AE1206" i="53"/>
  <c r="AD1206" i="53"/>
  <c r="AC1206" i="53"/>
  <c r="AB1207" i="53"/>
  <c r="AC198" i="53"/>
  <c r="AE198" i="53"/>
  <c r="AD198" i="53"/>
  <c r="AE4289" i="53"/>
  <c r="AD4289" i="53"/>
  <c r="AC4289" i="53"/>
  <c r="AB6311" i="53"/>
  <c r="AB5300" i="53"/>
  <c r="AB4290" i="53"/>
  <c r="AB3281" i="53"/>
  <c r="U3280" i="53"/>
  <c r="V3280" i="53"/>
  <c r="T3280" i="53"/>
  <c r="V1206" i="53"/>
  <c r="U1206" i="53"/>
  <c r="T1206" i="53"/>
  <c r="S1207" i="53"/>
  <c r="V4290" i="53"/>
  <c r="U4290" i="53"/>
  <c r="T4290" i="53"/>
  <c r="V6309" i="53"/>
  <c r="U6309" i="53"/>
  <c r="T6309" i="53"/>
  <c r="V5300" i="53"/>
  <c r="U5300" i="53"/>
  <c r="T5300" i="53"/>
  <c r="T2216" i="53"/>
  <c r="V2216" i="53"/>
  <c r="U2216" i="53"/>
  <c r="S6310" i="53"/>
  <c r="S5301" i="53"/>
  <c r="S4291" i="53"/>
  <c r="S3281" i="53"/>
  <c r="U196" i="53"/>
  <c r="V196" i="53"/>
  <c r="T196" i="53"/>
  <c r="S197" i="53"/>
  <c r="G2217" i="53"/>
  <c r="F2217" i="53"/>
  <c r="G197" i="53"/>
  <c r="F197" i="53"/>
  <c r="G4288" i="53"/>
  <c r="F4288" i="53"/>
  <c r="F1207" i="53"/>
  <c r="G1207" i="53"/>
  <c r="G3280" i="53"/>
  <c r="F3280" i="53"/>
  <c r="G5299" i="53"/>
  <c r="F5299" i="53"/>
  <c r="G6309" i="53"/>
  <c r="F6309" i="53"/>
  <c r="E6310" i="53"/>
  <c r="E5300" i="53"/>
  <c r="E4289" i="53"/>
  <c r="E3281" i="53"/>
  <c r="E1208" i="53"/>
  <c r="AB2217" i="53"/>
  <c r="E198" i="53"/>
  <c r="AB199" i="53"/>
  <c r="S2217" i="53"/>
  <c r="E2218" i="53"/>
  <c r="AB8356" i="53" l="1"/>
  <c r="AB7347" i="53"/>
  <c r="S8357" i="53"/>
  <c r="S7347" i="53"/>
  <c r="E8356" i="53"/>
  <c r="E7346" i="53"/>
  <c r="AE5300" i="53"/>
  <c r="AC5300" i="53"/>
  <c r="AD5300" i="53"/>
  <c r="AE1207" i="53"/>
  <c r="AD1207" i="53"/>
  <c r="AC1207" i="53"/>
  <c r="AB1208" i="53"/>
  <c r="AE6311" i="53"/>
  <c r="AD6311" i="53"/>
  <c r="AC6311" i="53"/>
  <c r="AE199" i="53"/>
  <c r="AD199" i="53"/>
  <c r="AC199" i="53"/>
  <c r="AE3281" i="53"/>
  <c r="AC3281" i="53"/>
  <c r="AD3281" i="53"/>
  <c r="AD2217" i="53"/>
  <c r="AE2217" i="53"/>
  <c r="AC2217" i="53"/>
  <c r="AE4290" i="53"/>
  <c r="AD4290" i="53"/>
  <c r="AC4290" i="53"/>
  <c r="AB6312" i="53"/>
  <c r="AB5301" i="53"/>
  <c r="AB4291" i="53"/>
  <c r="AB3282" i="53"/>
  <c r="V3281" i="53"/>
  <c r="U3281" i="53"/>
  <c r="T3281" i="53"/>
  <c r="V1207" i="53"/>
  <c r="U1207" i="53"/>
  <c r="T1207" i="53"/>
  <c r="S1208" i="53"/>
  <c r="V4291" i="53"/>
  <c r="U4291" i="53"/>
  <c r="T4291" i="53"/>
  <c r="V6310" i="53"/>
  <c r="U6310" i="53"/>
  <c r="T6310" i="53"/>
  <c r="U5301" i="53"/>
  <c r="V5301" i="53"/>
  <c r="T5301" i="53"/>
  <c r="V2217" i="53"/>
  <c r="U2217" i="53"/>
  <c r="T2217" i="53"/>
  <c r="S6311" i="53"/>
  <c r="S5302" i="53"/>
  <c r="S4292" i="53"/>
  <c r="S3282" i="53"/>
  <c r="V197" i="53"/>
  <c r="U197" i="53"/>
  <c r="T197" i="53"/>
  <c r="S198" i="53"/>
  <c r="G198" i="53"/>
  <c r="F198" i="53"/>
  <c r="G2218" i="53"/>
  <c r="F2218" i="53"/>
  <c r="G4289" i="53"/>
  <c r="F4289" i="53"/>
  <c r="G5300" i="53"/>
  <c r="F5300" i="53"/>
  <c r="G6310" i="53"/>
  <c r="F6310" i="53"/>
  <c r="G1208" i="53"/>
  <c r="F1208" i="53"/>
  <c r="G3281" i="53"/>
  <c r="F3281" i="53"/>
  <c r="E6311" i="53"/>
  <c r="E5301" i="53"/>
  <c r="E4290" i="53"/>
  <c r="E3282" i="53"/>
  <c r="E1209" i="53"/>
  <c r="S2218" i="53"/>
  <c r="AB200" i="53"/>
  <c r="E2219" i="53"/>
  <c r="E199" i="53"/>
  <c r="AB2218" i="53"/>
  <c r="AB8357" i="53" l="1"/>
  <c r="AB7348" i="53"/>
  <c r="S8358" i="53"/>
  <c r="S7348" i="53"/>
  <c r="E8357" i="53"/>
  <c r="E7347" i="53"/>
  <c r="AE5301" i="53"/>
  <c r="AD5301" i="53"/>
  <c r="AC5301" i="53"/>
  <c r="AE6312" i="53"/>
  <c r="AD6312" i="53"/>
  <c r="AC6312" i="53"/>
  <c r="AE1208" i="53"/>
  <c r="AD1208" i="53"/>
  <c r="AC1208" i="53"/>
  <c r="AB1209" i="53"/>
  <c r="AD2218" i="53"/>
  <c r="AE2218" i="53"/>
  <c r="AC2218" i="53"/>
  <c r="AE3282" i="53"/>
  <c r="AC3282" i="53"/>
  <c r="AD3282" i="53"/>
  <c r="AC200" i="53"/>
  <c r="AE200" i="53"/>
  <c r="AD200" i="53"/>
  <c r="AE4291" i="53"/>
  <c r="AD4291" i="53"/>
  <c r="AC4291" i="53"/>
  <c r="AB6313" i="53"/>
  <c r="AB5302" i="53"/>
  <c r="AB4292" i="53"/>
  <c r="AB3283" i="53"/>
  <c r="V3282" i="53"/>
  <c r="U3282" i="53"/>
  <c r="T3282" i="53"/>
  <c r="V1208" i="53"/>
  <c r="U1208" i="53"/>
  <c r="T1208" i="53"/>
  <c r="S1209" i="53"/>
  <c r="V6311" i="53"/>
  <c r="U6311" i="53"/>
  <c r="T6311" i="53"/>
  <c r="U2218" i="53"/>
  <c r="T2218" i="53"/>
  <c r="V2218" i="53"/>
  <c r="V4292" i="53"/>
  <c r="U4292" i="53"/>
  <c r="T4292" i="53"/>
  <c r="U5302" i="53"/>
  <c r="V5302" i="53"/>
  <c r="T5302" i="53"/>
  <c r="S6312" i="53"/>
  <c r="S5303" i="53"/>
  <c r="S4293" i="53"/>
  <c r="S3283" i="53"/>
  <c r="V198" i="53"/>
  <c r="U198" i="53"/>
  <c r="T198" i="53"/>
  <c r="S199" i="53"/>
  <c r="G199" i="53"/>
  <c r="F199" i="53"/>
  <c r="G2219" i="53"/>
  <c r="F2219" i="53"/>
  <c r="G3282" i="53"/>
  <c r="F3282" i="53"/>
  <c r="G4290" i="53"/>
  <c r="F4290" i="53"/>
  <c r="G5301" i="53"/>
  <c r="F5301" i="53"/>
  <c r="G6311" i="53"/>
  <c r="F6311" i="53"/>
  <c r="G1209" i="53"/>
  <c r="F1209" i="53"/>
  <c r="E6312" i="53"/>
  <c r="E5302" i="53"/>
  <c r="E4291" i="53"/>
  <c r="E3283" i="53"/>
  <c r="E1210" i="53"/>
  <c r="E2220" i="53"/>
  <c r="AB2219" i="53"/>
  <c r="E200" i="53"/>
  <c r="AB201" i="53"/>
  <c r="S2219" i="53"/>
  <c r="AB8358" i="53" l="1"/>
  <c r="AB7349" i="53"/>
  <c r="S8359" i="53"/>
  <c r="S7349" i="53"/>
  <c r="E8358" i="53"/>
  <c r="E7348" i="53"/>
  <c r="AE5302" i="53"/>
  <c r="AD5302" i="53"/>
  <c r="AC5302" i="53"/>
  <c r="AE6313" i="53"/>
  <c r="AD6313" i="53"/>
  <c r="AC6313" i="53"/>
  <c r="AC201" i="53"/>
  <c r="AE201" i="53"/>
  <c r="AD201" i="53"/>
  <c r="AD2219" i="53"/>
  <c r="AE2219" i="53"/>
  <c r="AC2219" i="53"/>
  <c r="AE3283" i="53"/>
  <c r="AC3283" i="53"/>
  <c r="AD3283" i="53"/>
  <c r="AE1209" i="53"/>
  <c r="AD1209" i="53"/>
  <c r="AC1209" i="53"/>
  <c r="AB1210" i="53"/>
  <c r="AE4292" i="53"/>
  <c r="AD4292" i="53"/>
  <c r="AC4292" i="53"/>
  <c r="AB6314" i="53"/>
  <c r="AB5303" i="53"/>
  <c r="AB4293" i="53"/>
  <c r="AB3284" i="53"/>
  <c r="V3283" i="53"/>
  <c r="U3283" i="53"/>
  <c r="T3283" i="53"/>
  <c r="V1209" i="53"/>
  <c r="U1209" i="53"/>
  <c r="T1209" i="53"/>
  <c r="S1210" i="53"/>
  <c r="V2219" i="53"/>
  <c r="U2219" i="53"/>
  <c r="T2219" i="53"/>
  <c r="V6312" i="53"/>
  <c r="U6312" i="53"/>
  <c r="T6312" i="53"/>
  <c r="V4293" i="53"/>
  <c r="U4293" i="53"/>
  <c r="T4293" i="53"/>
  <c r="V5303" i="53"/>
  <c r="U5303" i="53"/>
  <c r="T5303" i="53"/>
  <c r="S6313" i="53"/>
  <c r="S5304" i="53"/>
  <c r="S4294" i="53"/>
  <c r="S3284" i="53"/>
  <c r="V199" i="53"/>
  <c r="U199" i="53"/>
  <c r="T199" i="53"/>
  <c r="S200" i="53"/>
  <c r="G200" i="53"/>
  <c r="F200" i="53"/>
  <c r="G2220" i="53"/>
  <c r="F2220" i="53"/>
  <c r="G4291" i="53"/>
  <c r="F4291" i="53"/>
  <c r="G1210" i="53"/>
  <c r="F1210" i="53"/>
  <c r="G5302" i="53"/>
  <c r="F5302" i="53"/>
  <c r="G6312" i="53"/>
  <c r="F6312" i="53"/>
  <c r="G3283" i="53"/>
  <c r="F3283" i="53"/>
  <c r="E6313" i="53"/>
  <c r="E5303" i="53"/>
  <c r="E4292" i="53"/>
  <c r="E3284" i="53"/>
  <c r="E1211" i="53"/>
  <c r="AB202" i="53"/>
  <c r="AB2220" i="53"/>
  <c r="E2221" i="53"/>
  <c r="S2220" i="53"/>
  <c r="E201" i="53"/>
  <c r="AB8359" i="53" l="1"/>
  <c r="AB7350" i="53"/>
  <c r="S8360" i="53"/>
  <c r="S7350" i="53"/>
  <c r="E8359" i="53"/>
  <c r="E7349" i="53"/>
  <c r="AE6314" i="53"/>
  <c r="AD6314" i="53"/>
  <c r="AC6314" i="53"/>
  <c r="AE5303" i="53"/>
  <c r="AD5303" i="53"/>
  <c r="AC5303" i="53"/>
  <c r="AE1210" i="53"/>
  <c r="AD1210" i="53"/>
  <c r="AC1210" i="53"/>
  <c r="AB1211" i="53"/>
  <c r="AD2220" i="53"/>
  <c r="AE2220" i="53"/>
  <c r="AC2220" i="53"/>
  <c r="AE3284" i="53"/>
  <c r="AD3284" i="53"/>
  <c r="AC3284" i="53"/>
  <c r="AC202" i="53"/>
  <c r="AE202" i="53"/>
  <c r="AD202" i="53"/>
  <c r="AE4293" i="53"/>
  <c r="AD4293" i="53"/>
  <c r="AC4293" i="53"/>
  <c r="AB6315" i="53"/>
  <c r="AB5304" i="53"/>
  <c r="AB4294" i="53"/>
  <c r="AB3285" i="53"/>
  <c r="V3284" i="53"/>
  <c r="U3284" i="53"/>
  <c r="T3284" i="53"/>
  <c r="V1210" i="53"/>
  <c r="T1210" i="53"/>
  <c r="U1210" i="53"/>
  <c r="S1211" i="53"/>
  <c r="V4294" i="53"/>
  <c r="U4294" i="53"/>
  <c r="T4294" i="53"/>
  <c r="V6313" i="53"/>
  <c r="U6313" i="53"/>
  <c r="T6313" i="53"/>
  <c r="V2220" i="53"/>
  <c r="U2220" i="53"/>
  <c r="T2220" i="53"/>
  <c r="U5304" i="53"/>
  <c r="V5304" i="53"/>
  <c r="T5304" i="53"/>
  <c r="S6314" i="53"/>
  <c r="S5305" i="53"/>
  <c r="S4295" i="53"/>
  <c r="S3285" i="53"/>
  <c r="V200" i="53"/>
  <c r="U200" i="53"/>
  <c r="T200" i="53"/>
  <c r="S201" i="53"/>
  <c r="F201" i="53"/>
  <c r="G201" i="53"/>
  <c r="G2221" i="53"/>
  <c r="F2221" i="53"/>
  <c r="G1211" i="53"/>
  <c r="F1211" i="53"/>
  <c r="G3284" i="53"/>
  <c r="F3284" i="53"/>
  <c r="G4292" i="53"/>
  <c r="F4292" i="53"/>
  <c r="G6313" i="53"/>
  <c r="F6313" i="53"/>
  <c r="G5303" i="53"/>
  <c r="F5303" i="53"/>
  <c r="E6314" i="53"/>
  <c r="E5304" i="53"/>
  <c r="E4293" i="53"/>
  <c r="E3285" i="53"/>
  <c r="E1212" i="53"/>
  <c r="E202" i="53"/>
  <c r="S2221" i="53"/>
  <c r="E2222" i="53"/>
  <c r="AB2221" i="53"/>
  <c r="AB203" i="53"/>
  <c r="AB8360" i="53" l="1"/>
  <c r="AB7351" i="53"/>
  <c r="S8361" i="53"/>
  <c r="S7351" i="53"/>
  <c r="E8360" i="53"/>
  <c r="E7350" i="53"/>
  <c r="AE6315" i="53"/>
  <c r="AD6315" i="53"/>
  <c r="AC6315" i="53"/>
  <c r="AE203" i="53"/>
  <c r="AD203" i="53"/>
  <c r="AC203" i="53"/>
  <c r="AE5304" i="53"/>
  <c r="AD5304" i="53"/>
  <c r="AC5304" i="53"/>
  <c r="AD2221" i="53"/>
  <c r="AE2221" i="53"/>
  <c r="AC2221" i="53"/>
  <c r="AE3285" i="53"/>
  <c r="AC3285" i="53"/>
  <c r="AD3285" i="53"/>
  <c r="AD1211" i="53"/>
  <c r="AE1211" i="53"/>
  <c r="AC1211" i="53"/>
  <c r="AB1212" i="53"/>
  <c r="AD4294" i="53"/>
  <c r="AE4294" i="53"/>
  <c r="AC4294" i="53"/>
  <c r="AB6316" i="53"/>
  <c r="AB5305" i="53"/>
  <c r="AB4295" i="53"/>
  <c r="AB3286" i="53"/>
  <c r="V3285" i="53"/>
  <c r="U3285" i="53"/>
  <c r="T3285" i="53"/>
  <c r="V1211" i="53"/>
  <c r="U1211" i="53"/>
  <c r="T1211" i="53"/>
  <c r="S1212" i="53"/>
  <c r="V2221" i="53"/>
  <c r="T2221" i="53"/>
  <c r="U2221" i="53"/>
  <c r="V6314" i="53"/>
  <c r="U6314" i="53"/>
  <c r="T6314" i="53"/>
  <c r="U4295" i="53"/>
  <c r="T4295" i="53"/>
  <c r="V4295" i="53"/>
  <c r="U5305" i="53"/>
  <c r="V5305" i="53"/>
  <c r="T5305" i="53"/>
  <c r="S6315" i="53"/>
  <c r="S5306" i="53"/>
  <c r="S4296" i="53"/>
  <c r="S3286" i="53"/>
  <c r="V201" i="53"/>
  <c r="U201" i="53"/>
  <c r="T201" i="53"/>
  <c r="S202" i="53"/>
  <c r="G2222" i="53"/>
  <c r="F2222" i="53"/>
  <c r="G202" i="53"/>
  <c r="F202" i="53"/>
  <c r="G3285" i="53"/>
  <c r="F3285" i="53"/>
  <c r="G1212" i="53"/>
  <c r="F1212" i="53"/>
  <c r="G4293" i="53"/>
  <c r="F4293" i="53"/>
  <c r="G6314" i="53"/>
  <c r="F6314" i="53"/>
  <c r="G5304" i="53"/>
  <c r="F5304" i="53"/>
  <c r="E6315" i="53"/>
  <c r="E5305" i="53"/>
  <c r="E4294" i="53"/>
  <c r="E3286" i="53"/>
  <c r="E1213" i="53"/>
  <c r="AB2222" i="53"/>
  <c r="E2223" i="53"/>
  <c r="AB204" i="53"/>
  <c r="S2222" i="53"/>
  <c r="E203" i="53"/>
  <c r="AB8361" i="53" l="1"/>
  <c r="AB7352" i="53"/>
  <c r="S8362" i="53"/>
  <c r="S7352" i="53"/>
  <c r="E8361" i="53"/>
  <c r="E7351" i="53"/>
  <c r="AE6316" i="53"/>
  <c r="AD6316" i="53"/>
  <c r="AC6316" i="53"/>
  <c r="AE5305" i="53"/>
  <c r="AC5305" i="53"/>
  <c r="AD5305" i="53"/>
  <c r="AE204" i="53"/>
  <c r="AD204" i="53"/>
  <c r="AC204" i="53"/>
  <c r="AD1212" i="53"/>
  <c r="AE1212" i="53"/>
  <c r="AC1212" i="53"/>
  <c r="AB1213" i="53"/>
  <c r="AE3286" i="53"/>
  <c r="AD3286" i="53"/>
  <c r="AC3286" i="53"/>
  <c r="AE2222" i="53"/>
  <c r="AC2222" i="53"/>
  <c r="AD2222" i="53"/>
  <c r="AE4295" i="53"/>
  <c r="AD4295" i="53"/>
  <c r="AC4295" i="53"/>
  <c r="AB6317" i="53"/>
  <c r="AB5306" i="53"/>
  <c r="AB4296" i="53"/>
  <c r="AB3287" i="53"/>
  <c r="V3286" i="53"/>
  <c r="U3286" i="53"/>
  <c r="T3286" i="53"/>
  <c r="V1212" i="53"/>
  <c r="U1212" i="53"/>
  <c r="T1212" i="53"/>
  <c r="S1213" i="53"/>
  <c r="V4296" i="53"/>
  <c r="U4296" i="53"/>
  <c r="T4296" i="53"/>
  <c r="V6315" i="53"/>
  <c r="U6315" i="53"/>
  <c r="T6315" i="53"/>
  <c r="V5306" i="53"/>
  <c r="T5306" i="53"/>
  <c r="U5306" i="53"/>
  <c r="V2222" i="53"/>
  <c r="T2222" i="53"/>
  <c r="U2222" i="53"/>
  <c r="S6316" i="53"/>
  <c r="S5307" i="53"/>
  <c r="S4297" i="53"/>
  <c r="S3287" i="53"/>
  <c r="V202" i="53"/>
  <c r="U202" i="53"/>
  <c r="T202" i="53"/>
  <c r="S203" i="53"/>
  <c r="G2223" i="53"/>
  <c r="F2223" i="53"/>
  <c r="G203" i="53"/>
  <c r="F203" i="53"/>
  <c r="G3286" i="53"/>
  <c r="F3286" i="53"/>
  <c r="G4294" i="53"/>
  <c r="F4294" i="53"/>
  <c r="G6315" i="53"/>
  <c r="F6315" i="53"/>
  <c r="G1213" i="53"/>
  <c r="F1213" i="53"/>
  <c r="G5305" i="53"/>
  <c r="F5305" i="53"/>
  <c r="E6316" i="53"/>
  <c r="E5306" i="53"/>
  <c r="E4295" i="53"/>
  <c r="E3287" i="53"/>
  <c r="E1214" i="53"/>
  <c r="E2224" i="53"/>
  <c r="S2223" i="53"/>
  <c r="E204" i="53"/>
  <c r="AB205" i="53"/>
  <c r="AB2223" i="53"/>
  <c r="AB8362" i="53" l="1"/>
  <c r="AB7353" i="53"/>
  <c r="S8363" i="53"/>
  <c r="S7353" i="53"/>
  <c r="E8362" i="53"/>
  <c r="E7352" i="53"/>
  <c r="AE6317" i="53"/>
  <c r="AD6317" i="53"/>
  <c r="AC6317" i="53"/>
  <c r="AD2223" i="53"/>
  <c r="AE2223" i="53"/>
  <c r="AC2223" i="53"/>
  <c r="AD1213" i="53"/>
  <c r="AC1213" i="53"/>
  <c r="AE1213" i="53"/>
  <c r="AB1214" i="53"/>
  <c r="AE5306" i="53"/>
  <c r="AD5306" i="53"/>
  <c r="AC5306" i="53"/>
  <c r="AE3287" i="53"/>
  <c r="AC3287" i="53"/>
  <c r="AD3287" i="53"/>
  <c r="AE205" i="53"/>
  <c r="AD205" i="53"/>
  <c r="AC205" i="53"/>
  <c r="AD4296" i="53"/>
  <c r="AE4296" i="53"/>
  <c r="AC4296" i="53"/>
  <c r="AB6318" i="53"/>
  <c r="AB5307" i="53"/>
  <c r="AB4297" i="53"/>
  <c r="AB3288" i="53"/>
  <c r="V3287" i="53"/>
  <c r="U3287" i="53"/>
  <c r="T3287" i="53"/>
  <c r="V1213" i="53"/>
  <c r="U1213" i="53"/>
  <c r="T1213" i="53"/>
  <c r="S1214" i="53"/>
  <c r="V4297" i="53"/>
  <c r="U4297" i="53"/>
  <c r="T4297" i="53"/>
  <c r="V6316" i="53"/>
  <c r="U6316" i="53"/>
  <c r="T6316" i="53"/>
  <c r="V5307" i="53"/>
  <c r="U5307" i="53"/>
  <c r="T5307" i="53"/>
  <c r="V2223" i="53"/>
  <c r="U2223" i="53"/>
  <c r="T2223" i="53"/>
  <c r="S6317" i="53"/>
  <c r="S5308" i="53"/>
  <c r="S4298" i="53"/>
  <c r="S3288" i="53"/>
  <c r="V203" i="53"/>
  <c r="U203" i="53"/>
  <c r="T203" i="53"/>
  <c r="S204" i="53"/>
  <c r="G2224" i="53"/>
  <c r="F2224" i="53"/>
  <c r="G204" i="53"/>
  <c r="F204" i="53"/>
  <c r="F3287" i="53"/>
  <c r="G3287" i="53"/>
  <c r="G4295" i="53"/>
  <c r="F4295" i="53"/>
  <c r="G5306" i="53"/>
  <c r="F5306" i="53"/>
  <c r="G6316" i="53"/>
  <c r="F6316" i="53"/>
  <c r="G1214" i="53"/>
  <c r="F1214" i="53"/>
  <c r="E6317" i="53"/>
  <c r="E5307" i="53"/>
  <c r="E4296" i="53"/>
  <c r="E3288" i="53"/>
  <c r="E1215" i="53"/>
  <c r="S2224" i="53"/>
  <c r="AB206" i="53"/>
  <c r="E2225" i="53"/>
  <c r="AB2224" i="53"/>
  <c r="E205" i="53"/>
  <c r="AB8363" i="53" l="1"/>
  <c r="AB7354" i="53"/>
  <c r="S8364" i="53"/>
  <c r="S7354" i="53"/>
  <c r="E8363" i="53"/>
  <c r="E7353" i="53"/>
  <c r="AE5307" i="53"/>
  <c r="AD5307" i="53"/>
  <c r="AC5307" i="53"/>
  <c r="AE6318" i="53"/>
  <c r="AD6318" i="53"/>
  <c r="AC6318" i="53"/>
  <c r="AC3288" i="53"/>
  <c r="AE3288" i="53"/>
  <c r="AD3288" i="53"/>
  <c r="AE1214" i="53"/>
  <c r="AD1214" i="53"/>
  <c r="AC1214" i="53"/>
  <c r="AB1215" i="53"/>
  <c r="AE2224" i="53"/>
  <c r="AD2224" i="53"/>
  <c r="AC2224" i="53"/>
  <c r="AC206" i="53"/>
  <c r="AE206" i="53"/>
  <c r="AD206" i="53"/>
  <c r="AE4297" i="53"/>
  <c r="AC4297" i="53"/>
  <c r="AD4297" i="53"/>
  <c r="AB6319" i="53"/>
  <c r="AB5308" i="53"/>
  <c r="AB4298" i="53"/>
  <c r="AB3289" i="53"/>
  <c r="V3288" i="53"/>
  <c r="U3288" i="53"/>
  <c r="T3288" i="53"/>
  <c r="V1214" i="53"/>
  <c r="U1214" i="53"/>
  <c r="T1214" i="53"/>
  <c r="S1215" i="53"/>
  <c r="V4298" i="53"/>
  <c r="U4298" i="53"/>
  <c r="T4298" i="53"/>
  <c r="T2224" i="53"/>
  <c r="V2224" i="53"/>
  <c r="U2224" i="53"/>
  <c r="V5308" i="53"/>
  <c r="U5308" i="53"/>
  <c r="T5308" i="53"/>
  <c r="V6317" i="53"/>
  <c r="U6317" i="53"/>
  <c r="T6317" i="53"/>
  <c r="S6318" i="53"/>
  <c r="S5309" i="53"/>
  <c r="S4299" i="53"/>
  <c r="S3289" i="53"/>
  <c r="V204" i="53"/>
  <c r="U204" i="53"/>
  <c r="T204" i="53"/>
  <c r="S205" i="53"/>
  <c r="G205" i="53"/>
  <c r="F205" i="53"/>
  <c r="G2225" i="53"/>
  <c r="F2225" i="53"/>
  <c r="G3288" i="53"/>
  <c r="F3288" i="53"/>
  <c r="G1215" i="53"/>
  <c r="F1215" i="53"/>
  <c r="G4296" i="53"/>
  <c r="F4296" i="53"/>
  <c r="G6317" i="53"/>
  <c r="F6317" i="53"/>
  <c r="G5307" i="53"/>
  <c r="F5307" i="53"/>
  <c r="E6318" i="53"/>
  <c r="E5308" i="53"/>
  <c r="E4297" i="53"/>
  <c r="E3289" i="53"/>
  <c r="E1216" i="53"/>
  <c r="AB2225" i="53"/>
  <c r="E206" i="53"/>
  <c r="E2226" i="53"/>
  <c r="S2225" i="53"/>
  <c r="AB207" i="53"/>
  <c r="AB8364" i="53" l="1"/>
  <c r="AB7355" i="53"/>
  <c r="S8365" i="53"/>
  <c r="S7355" i="53"/>
  <c r="E8364" i="53"/>
  <c r="E7354" i="53"/>
  <c r="AE6319" i="53"/>
  <c r="AD6319" i="53"/>
  <c r="AC6319" i="53"/>
  <c r="AE1215" i="53"/>
  <c r="AD1215" i="53"/>
  <c r="AC1215" i="53"/>
  <c r="AB1216" i="53"/>
  <c r="AE207" i="53"/>
  <c r="AD207" i="53"/>
  <c r="AC207" i="53"/>
  <c r="AE3289" i="53"/>
  <c r="AC3289" i="53"/>
  <c r="AD3289" i="53"/>
  <c r="AE5308" i="53"/>
  <c r="AD5308" i="53"/>
  <c r="AC5308" i="53"/>
  <c r="AD2225" i="53"/>
  <c r="AE2225" i="53"/>
  <c r="AC2225" i="53"/>
  <c r="AE4298" i="53"/>
  <c r="AC4298" i="53"/>
  <c r="AD4298" i="53"/>
  <c r="AB6320" i="53"/>
  <c r="AB5309" i="53"/>
  <c r="AB4299" i="53"/>
  <c r="AB3290" i="53"/>
  <c r="V3289" i="53"/>
  <c r="U3289" i="53"/>
  <c r="T3289" i="53"/>
  <c r="V1215" i="53"/>
  <c r="U1215" i="53"/>
  <c r="T1215" i="53"/>
  <c r="S1216" i="53"/>
  <c r="V4299" i="53"/>
  <c r="U4299" i="53"/>
  <c r="T4299" i="53"/>
  <c r="V6318" i="53"/>
  <c r="U6318" i="53"/>
  <c r="T6318" i="53"/>
  <c r="V5309" i="53"/>
  <c r="U5309" i="53"/>
  <c r="T5309" i="53"/>
  <c r="V2225" i="53"/>
  <c r="U2225" i="53"/>
  <c r="T2225" i="53"/>
  <c r="S6319" i="53"/>
  <c r="S5310" i="53"/>
  <c r="S4300" i="53"/>
  <c r="S3290" i="53"/>
  <c r="V205" i="53"/>
  <c r="U205" i="53"/>
  <c r="T205" i="53"/>
  <c r="S206" i="53"/>
  <c r="G206" i="53"/>
  <c r="F206" i="53"/>
  <c r="G2226" i="53"/>
  <c r="F2226" i="53"/>
  <c r="G3289" i="53"/>
  <c r="F3289" i="53"/>
  <c r="G4297" i="53"/>
  <c r="F4297" i="53"/>
  <c r="G1216" i="53"/>
  <c r="F1216" i="53"/>
  <c r="G5308" i="53"/>
  <c r="F5308" i="53"/>
  <c r="G6318" i="53"/>
  <c r="F6318" i="53"/>
  <c r="E6319" i="53"/>
  <c r="E5309" i="53"/>
  <c r="E4298" i="53"/>
  <c r="E3290" i="53"/>
  <c r="E1217" i="53"/>
  <c r="E2227" i="53"/>
  <c r="AB2226" i="53"/>
  <c r="AB208" i="53"/>
  <c r="S2226" i="53"/>
  <c r="E207" i="53"/>
  <c r="AB8365" i="53" l="1"/>
  <c r="AB7356" i="53"/>
  <c r="S8366" i="53"/>
  <c r="S7356" i="53"/>
  <c r="E8365" i="53"/>
  <c r="E7355" i="53"/>
  <c r="AE6320" i="53"/>
  <c r="AC6320" i="53"/>
  <c r="AD6320" i="53"/>
  <c r="AE1216" i="53"/>
  <c r="AD1216" i="53"/>
  <c r="AC1216" i="53"/>
  <c r="AB1217" i="53"/>
  <c r="AD5309" i="53"/>
  <c r="AE5309" i="53"/>
  <c r="AC5309" i="53"/>
  <c r="AC208" i="53"/>
  <c r="AE208" i="53"/>
  <c r="AD208" i="53"/>
  <c r="AD2226" i="53"/>
  <c r="AE2226" i="53"/>
  <c r="AC2226" i="53"/>
  <c r="AE3290" i="53"/>
  <c r="AC3290" i="53"/>
  <c r="AD3290" i="53"/>
  <c r="AC4299" i="53"/>
  <c r="AE4299" i="53"/>
  <c r="AD4299" i="53"/>
  <c r="AB6321" i="53"/>
  <c r="AB5310" i="53"/>
  <c r="AB4300" i="53"/>
  <c r="AB3291" i="53"/>
  <c r="V3290" i="53"/>
  <c r="U3290" i="53"/>
  <c r="T3290" i="53"/>
  <c r="V1216" i="53"/>
  <c r="U1216" i="53"/>
  <c r="T1216" i="53"/>
  <c r="S1217" i="53"/>
  <c r="V6319" i="53"/>
  <c r="U6319" i="53"/>
  <c r="T6319" i="53"/>
  <c r="V4300" i="53"/>
  <c r="U4300" i="53"/>
  <c r="T4300" i="53"/>
  <c r="U2226" i="53"/>
  <c r="T2226" i="53"/>
  <c r="V2226" i="53"/>
  <c r="V5310" i="53"/>
  <c r="U5310" i="53"/>
  <c r="T5310" i="53"/>
  <c r="S6320" i="53"/>
  <c r="S5311" i="53"/>
  <c r="S4301" i="53"/>
  <c r="S3291" i="53"/>
  <c r="V206" i="53"/>
  <c r="U206" i="53"/>
  <c r="T206" i="53"/>
  <c r="S207" i="53"/>
  <c r="G2227" i="53"/>
  <c r="F2227" i="53"/>
  <c r="G207" i="53"/>
  <c r="F207" i="53"/>
  <c r="G3290" i="53"/>
  <c r="F3290" i="53"/>
  <c r="G4298" i="53"/>
  <c r="F4298" i="53"/>
  <c r="G5309" i="53"/>
  <c r="F5309" i="53"/>
  <c r="G6319" i="53"/>
  <c r="F6319" i="53"/>
  <c r="G1217" i="53"/>
  <c r="F1217" i="53"/>
  <c r="E6320" i="53"/>
  <c r="E5310" i="53"/>
  <c r="E4299" i="53"/>
  <c r="E3291" i="53"/>
  <c r="E1218" i="53"/>
  <c r="E2228" i="53"/>
  <c r="E208" i="53"/>
  <c r="AB209" i="53"/>
  <c r="S2227" i="53"/>
  <c r="AB2227" i="53"/>
  <c r="AB8366" i="53" l="1"/>
  <c r="AB7357" i="53"/>
  <c r="S8367" i="53"/>
  <c r="S7357" i="53"/>
  <c r="E8366" i="53"/>
  <c r="E7356" i="53"/>
  <c r="AE6321" i="53"/>
  <c r="AD6321" i="53"/>
  <c r="AC6321" i="53"/>
  <c r="AE1217" i="53"/>
  <c r="AD1217" i="53"/>
  <c r="AC1217" i="53"/>
  <c r="AB1218" i="53"/>
  <c r="AE5310" i="53"/>
  <c r="AD5310" i="53"/>
  <c r="AC5310" i="53"/>
  <c r="AE3291" i="53"/>
  <c r="AD3291" i="53"/>
  <c r="AC3291" i="53"/>
  <c r="AD2227" i="53"/>
  <c r="AE2227" i="53"/>
  <c r="AC2227" i="53"/>
  <c r="AD209" i="53"/>
  <c r="AC209" i="53"/>
  <c r="AE209" i="53"/>
  <c r="AE4300" i="53"/>
  <c r="AD4300" i="53"/>
  <c r="AC4300" i="53"/>
  <c r="AB6322" i="53"/>
  <c r="AB5311" i="53"/>
  <c r="AB4301" i="53"/>
  <c r="AB3292" i="53"/>
  <c r="V3291" i="53"/>
  <c r="U3291" i="53"/>
  <c r="T3291" i="53"/>
  <c r="V1217" i="53"/>
  <c r="U1217" i="53"/>
  <c r="T1217" i="53"/>
  <c r="S1218" i="53"/>
  <c r="V6320" i="53"/>
  <c r="U6320" i="53"/>
  <c r="T6320" i="53"/>
  <c r="V5311" i="53"/>
  <c r="U5311" i="53"/>
  <c r="T5311" i="53"/>
  <c r="V4301" i="53"/>
  <c r="U4301" i="53"/>
  <c r="T4301" i="53"/>
  <c r="V2227" i="53"/>
  <c r="U2227" i="53"/>
  <c r="T2227" i="53"/>
  <c r="S6321" i="53"/>
  <c r="S5312" i="53"/>
  <c r="S4302" i="53"/>
  <c r="S3292" i="53"/>
  <c r="V207" i="53"/>
  <c r="U207" i="53"/>
  <c r="T207" i="53"/>
  <c r="S208" i="53"/>
  <c r="G2228" i="53"/>
  <c r="F2228" i="53"/>
  <c r="G208" i="53"/>
  <c r="F208" i="53"/>
  <c r="G3291" i="53"/>
  <c r="F3291" i="53"/>
  <c r="G1218" i="53"/>
  <c r="F1218" i="53"/>
  <c r="G4299" i="53"/>
  <c r="F4299" i="53"/>
  <c r="G5310" i="53"/>
  <c r="F5310" i="53"/>
  <c r="G6320" i="53"/>
  <c r="F6320" i="53"/>
  <c r="E6321" i="53"/>
  <c r="E5311" i="53"/>
  <c r="E4300" i="53"/>
  <c r="E3292" i="53"/>
  <c r="E1219" i="53"/>
  <c r="S2228" i="53"/>
  <c r="E209" i="53"/>
  <c r="E2229" i="53"/>
  <c r="AB2228" i="53"/>
  <c r="AB210" i="53"/>
  <c r="AB8367" i="53" l="1"/>
  <c r="AB7358" i="53"/>
  <c r="S8368" i="53"/>
  <c r="S7358" i="53"/>
  <c r="E8367" i="53"/>
  <c r="E7357" i="53"/>
  <c r="AE6322" i="53"/>
  <c r="AD6322" i="53"/>
  <c r="AC6322" i="53"/>
  <c r="AE1218" i="53"/>
  <c r="AD1218" i="53"/>
  <c r="AC1218" i="53"/>
  <c r="AB1219" i="53"/>
  <c r="AD5311" i="53"/>
  <c r="AE5311" i="53"/>
  <c r="AC5311" i="53"/>
  <c r="AD2228" i="53"/>
  <c r="AE2228" i="53"/>
  <c r="AC2228" i="53"/>
  <c r="AE210" i="53"/>
  <c r="AD210" i="53"/>
  <c r="AC210" i="53"/>
  <c r="AE3292" i="53"/>
  <c r="AD3292" i="53"/>
  <c r="AC3292" i="53"/>
  <c r="AE4301" i="53"/>
  <c r="AD4301" i="53"/>
  <c r="AC4301" i="53"/>
  <c r="AB6323" i="53"/>
  <c r="AB5312" i="53"/>
  <c r="AB4302" i="53"/>
  <c r="AB3293" i="53"/>
  <c r="V3292" i="53"/>
  <c r="U3292" i="53"/>
  <c r="T3292" i="53"/>
  <c r="U1218" i="53"/>
  <c r="V1218" i="53"/>
  <c r="T1218" i="53"/>
  <c r="S1219" i="53"/>
  <c r="V2228" i="53"/>
  <c r="U2228" i="53"/>
  <c r="T2228" i="53"/>
  <c r="V4302" i="53"/>
  <c r="U4302" i="53"/>
  <c r="T4302" i="53"/>
  <c r="V6321" i="53"/>
  <c r="U6321" i="53"/>
  <c r="T6321" i="53"/>
  <c r="V5312" i="53"/>
  <c r="U5312" i="53"/>
  <c r="T5312" i="53"/>
  <c r="S6322" i="53"/>
  <c r="S5313" i="53"/>
  <c r="S4303" i="53"/>
  <c r="S3293" i="53"/>
  <c r="V208" i="53"/>
  <c r="U208" i="53"/>
  <c r="T208" i="53"/>
  <c r="S209" i="53"/>
  <c r="G2229" i="53"/>
  <c r="F2229" i="53"/>
  <c r="F209" i="53"/>
  <c r="G209" i="53"/>
  <c r="G1219" i="53"/>
  <c r="F1219" i="53"/>
  <c r="G5311" i="53"/>
  <c r="F5311" i="53"/>
  <c r="G3292" i="53"/>
  <c r="F3292" i="53"/>
  <c r="G4300" i="53"/>
  <c r="F4300" i="53"/>
  <c r="G6321" i="53"/>
  <c r="F6321" i="53"/>
  <c r="E6322" i="53"/>
  <c r="E5312" i="53"/>
  <c r="E4301" i="53"/>
  <c r="E3293" i="53"/>
  <c r="E1220" i="53"/>
  <c r="AB2229" i="53"/>
  <c r="AB211" i="53"/>
  <c r="E2230" i="53"/>
  <c r="E210" i="53"/>
  <c r="S2229" i="53"/>
  <c r="AB8368" i="53" l="1"/>
  <c r="AB7359" i="53"/>
  <c r="S8369" i="53"/>
  <c r="S7359" i="53"/>
  <c r="E8368" i="53"/>
  <c r="E7358" i="53"/>
  <c r="AE6323" i="53"/>
  <c r="AD6323" i="53"/>
  <c r="AC6323" i="53"/>
  <c r="AD1219" i="53"/>
  <c r="AE1219" i="53"/>
  <c r="AC1219" i="53"/>
  <c r="AB1220" i="53"/>
  <c r="AD5312" i="53"/>
  <c r="AE5312" i="53"/>
  <c r="AC5312" i="53"/>
  <c r="AE211" i="53"/>
  <c r="AD211" i="53"/>
  <c r="AC211" i="53"/>
  <c r="AE3293" i="53"/>
  <c r="AC3293" i="53"/>
  <c r="AD3293" i="53"/>
  <c r="AD2229" i="53"/>
  <c r="AC2229" i="53"/>
  <c r="AE2229" i="53"/>
  <c r="AD4302" i="53"/>
  <c r="AE4302" i="53"/>
  <c r="AC4302" i="53"/>
  <c r="AB6324" i="53"/>
  <c r="AB5313" i="53"/>
  <c r="AB4303" i="53"/>
  <c r="AB3294" i="53"/>
  <c r="V3293" i="53"/>
  <c r="U3293" i="53"/>
  <c r="T3293" i="53"/>
  <c r="V1219" i="53"/>
  <c r="U1219" i="53"/>
  <c r="T1219" i="53"/>
  <c r="S1220" i="53"/>
  <c r="U4303" i="53"/>
  <c r="T4303" i="53"/>
  <c r="V4303" i="53"/>
  <c r="V5313" i="53"/>
  <c r="T5313" i="53"/>
  <c r="U5313" i="53"/>
  <c r="V6322" i="53"/>
  <c r="U6322" i="53"/>
  <c r="T6322" i="53"/>
  <c r="V2229" i="53"/>
  <c r="T2229" i="53"/>
  <c r="U2229" i="53"/>
  <c r="S6323" i="53"/>
  <c r="S5314" i="53"/>
  <c r="S4304" i="53"/>
  <c r="S3294" i="53"/>
  <c r="V209" i="53"/>
  <c r="U209" i="53"/>
  <c r="T209" i="53"/>
  <c r="S210" i="53"/>
  <c r="G2230" i="53"/>
  <c r="F2230" i="53"/>
  <c r="G210" i="53"/>
  <c r="F210" i="53"/>
  <c r="G1220" i="53"/>
  <c r="F1220" i="53"/>
  <c r="G3293" i="53"/>
  <c r="F3293" i="53"/>
  <c r="G5312" i="53"/>
  <c r="F5312" i="53"/>
  <c r="G6322" i="53"/>
  <c r="F6322" i="53"/>
  <c r="G4301" i="53"/>
  <c r="F4301" i="53"/>
  <c r="E6323" i="53"/>
  <c r="E5313" i="53"/>
  <c r="E4302" i="53"/>
  <c r="E3294" i="53"/>
  <c r="E1221" i="53"/>
  <c r="S2230" i="53"/>
  <c r="E211" i="53"/>
  <c r="AB212" i="53"/>
  <c r="E2231" i="53"/>
  <c r="AB2230" i="53"/>
  <c r="AB8369" i="53" l="1"/>
  <c r="AB7360" i="53"/>
  <c r="S8370" i="53"/>
  <c r="S7360" i="53"/>
  <c r="E8369" i="53"/>
  <c r="E7359" i="53"/>
  <c r="AE5313" i="53"/>
  <c r="AC5313" i="53"/>
  <c r="AD5313" i="53"/>
  <c r="AE6324" i="53"/>
  <c r="AD6324" i="53"/>
  <c r="AC6324" i="53"/>
  <c r="AD1220" i="53"/>
  <c r="AE1220" i="53"/>
  <c r="AC1220" i="53"/>
  <c r="AB1221" i="53"/>
  <c r="AE2230" i="53"/>
  <c r="AC2230" i="53"/>
  <c r="AD2230" i="53"/>
  <c r="AE212" i="53"/>
  <c r="AC212" i="53"/>
  <c r="AD212" i="53"/>
  <c r="AE3294" i="53"/>
  <c r="AD3294" i="53"/>
  <c r="AC3294" i="53"/>
  <c r="AE4303" i="53"/>
  <c r="AD4303" i="53"/>
  <c r="AC4303" i="53"/>
  <c r="AB6325" i="53"/>
  <c r="AB5314" i="53"/>
  <c r="AB4304" i="53"/>
  <c r="AB3295" i="53"/>
  <c r="V2230" i="53"/>
  <c r="T2230" i="53"/>
  <c r="U2230" i="53"/>
  <c r="V3294" i="53"/>
  <c r="U3294" i="53"/>
  <c r="T3294" i="53"/>
  <c r="T1220" i="53"/>
  <c r="V1220" i="53"/>
  <c r="U1220" i="53"/>
  <c r="S1221" i="53"/>
  <c r="V6323" i="53"/>
  <c r="U6323" i="53"/>
  <c r="T6323" i="53"/>
  <c r="V4304" i="53"/>
  <c r="T4304" i="53"/>
  <c r="U4304" i="53"/>
  <c r="V5314" i="53"/>
  <c r="T5314" i="53"/>
  <c r="U5314" i="53"/>
  <c r="S6324" i="53"/>
  <c r="S5315" i="53"/>
  <c r="S4305" i="53"/>
  <c r="S3295" i="53"/>
  <c r="V210" i="53"/>
  <c r="U210" i="53"/>
  <c r="T210" i="53"/>
  <c r="S211" i="53"/>
  <c r="G2231" i="53"/>
  <c r="F2231" i="53"/>
  <c r="G211" i="53"/>
  <c r="F211" i="53"/>
  <c r="G1221" i="53"/>
  <c r="F1221" i="53"/>
  <c r="G4302" i="53"/>
  <c r="F4302" i="53"/>
  <c r="G5313" i="53"/>
  <c r="F5313" i="53"/>
  <c r="G3294" i="53"/>
  <c r="F3294" i="53"/>
  <c r="G6323" i="53"/>
  <c r="F6323" i="53"/>
  <c r="E6324" i="53"/>
  <c r="E5314" i="53"/>
  <c r="E4303" i="53"/>
  <c r="E3295" i="53"/>
  <c r="E1222" i="53"/>
  <c r="E212" i="53"/>
  <c r="AB213" i="53"/>
  <c r="S2231" i="53"/>
  <c r="AB2231" i="53"/>
  <c r="E2232" i="53"/>
  <c r="AB8370" i="53" l="1"/>
  <c r="AB7361" i="53"/>
  <c r="S8371" i="53"/>
  <c r="S7361" i="53"/>
  <c r="E8370" i="53"/>
  <c r="E7360" i="53"/>
  <c r="AE6325" i="53"/>
  <c r="AD6325" i="53"/>
  <c r="AC6325" i="53"/>
  <c r="AD5314" i="53"/>
  <c r="AC5314" i="53"/>
  <c r="AE5314" i="53"/>
  <c r="AD2231" i="53"/>
  <c r="AC2231" i="53"/>
  <c r="AE2231" i="53"/>
  <c r="AE213" i="53"/>
  <c r="AD213" i="53"/>
  <c r="AC213" i="53"/>
  <c r="AE3295" i="53"/>
  <c r="AC3295" i="53"/>
  <c r="AD3295" i="53"/>
  <c r="AD1221" i="53"/>
  <c r="AE1221" i="53"/>
  <c r="AC1221" i="53"/>
  <c r="AB1222" i="53"/>
  <c r="AD4304" i="53"/>
  <c r="AE4304" i="53"/>
  <c r="AC4304" i="53"/>
  <c r="AB6326" i="53"/>
  <c r="AB5315" i="53"/>
  <c r="AB4305" i="53"/>
  <c r="AB3296" i="53"/>
  <c r="V3295" i="53"/>
  <c r="U3295" i="53"/>
  <c r="T3295" i="53"/>
  <c r="V5315" i="53"/>
  <c r="U5315" i="53"/>
  <c r="T5315" i="53"/>
  <c r="V6324" i="53"/>
  <c r="U6324" i="53"/>
  <c r="T6324" i="53"/>
  <c r="V4305" i="53"/>
  <c r="U4305" i="53"/>
  <c r="T4305" i="53"/>
  <c r="V2231" i="53"/>
  <c r="U2231" i="53"/>
  <c r="T2231" i="53"/>
  <c r="V1221" i="53"/>
  <c r="U1221" i="53"/>
  <c r="T1221" i="53"/>
  <c r="S1222" i="53"/>
  <c r="S6325" i="53"/>
  <c r="S5316" i="53"/>
  <c r="S4306" i="53"/>
  <c r="S3296" i="53"/>
  <c r="V211" i="53"/>
  <c r="U211" i="53"/>
  <c r="T211" i="53"/>
  <c r="S212" i="53"/>
  <c r="G2232" i="53"/>
  <c r="F2232" i="53"/>
  <c r="G212" i="53"/>
  <c r="F212" i="53"/>
  <c r="F3295" i="53"/>
  <c r="G3295" i="53"/>
  <c r="G1222" i="53"/>
  <c r="F1222" i="53"/>
  <c r="G4303" i="53"/>
  <c r="F4303" i="53"/>
  <c r="G6324" i="53"/>
  <c r="F6324" i="53"/>
  <c r="G5314" i="53"/>
  <c r="F5314" i="53"/>
  <c r="E6325" i="53"/>
  <c r="E5315" i="53"/>
  <c r="E4304" i="53"/>
  <c r="E3296" i="53"/>
  <c r="E1223" i="53"/>
  <c r="E2233" i="53"/>
  <c r="AB214" i="53"/>
  <c r="AB2232" i="53"/>
  <c r="E213" i="53"/>
  <c r="S2232" i="53"/>
  <c r="AB8371" i="53" l="1"/>
  <c r="AB7362" i="53"/>
  <c r="S8372" i="53"/>
  <c r="S7362" i="53"/>
  <c r="E8371" i="53"/>
  <c r="E7361" i="53"/>
  <c r="AE5315" i="53"/>
  <c r="AC5315" i="53"/>
  <c r="AD5315" i="53"/>
  <c r="AE6326" i="53"/>
  <c r="AD6326" i="53"/>
  <c r="AC6326" i="53"/>
  <c r="AE1222" i="53"/>
  <c r="AD1222" i="53"/>
  <c r="AC1222" i="53"/>
  <c r="AB1223" i="53"/>
  <c r="AE2232" i="53"/>
  <c r="AD2232" i="53"/>
  <c r="AC2232" i="53"/>
  <c r="AC3296" i="53"/>
  <c r="AD3296" i="53"/>
  <c r="AE3296" i="53"/>
  <c r="AC214" i="53"/>
  <c r="AE214" i="53"/>
  <c r="AD214" i="53"/>
  <c r="AD4305" i="53"/>
  <c r="AE4305" i="53"/>
  <c r="AC4305" i="53"/>
  <c r="AB6327" i="53"/>
  <c r="AB5316" i="53"/>
  <c r="AB4306" i="53"/>
  <c r="AB3297" i="53"/>
  <c r="V3296" i="53"/>
  <c r="U3296" i="53"/>
  <c r="T3296" i="53"/>
  <c r="T2232" i="53"/>
  <c r="V2232" i="53"/>
  <c r="U2232" i="53"/>
  <c r="V6325" i="53"/>
  <c r="U6325" i="53"/>
  <c r="T6325" i="53"/>
  <c r="V4306" i="53"/>
  <c r="U4306" i="53"/>
  <c r="T4306" i="53"/>
  <c r="V1222" i="53"/>
  <c r="U1222" i="53"/>
  <c r="T1222" i="53"/>
  <c r="S1223" i="53"/>
  <c r="V5316" i="53"/>
  <c r="T5316" i="53"/>
  <c r="U5316" i="53"/>
  <c r="S6326" i="53"/>
  <c r="S5317" i="53"/>
  <c r="S4307" i="53"/>
  <c r="S3297" i="53"/>
  <c r="V212" i="53"/>
  <c r="U212" i="53"/>
  <c r="T212" i="53"/>
  <c r="S213" i="53"/>
  <c r="G2233" i="53"/>
  <c r="F2233" i="53"/>
  <c r="G213" i="53"/>
  <c r="F213" i="53"/>
  <c r="G1223" i="53"/>
  <c r="F1223" i="53"/>
  <c r="G3296" i="53"/>
  <c r="F3296" i="53"/>
  <c r="G6325" i="53"/>
  <c r="F6325" i="53"/>
  <c r="G5315" i="53"/>
  <c r="F5315" i="53"/>
  <c r="G4304" i="53"/>
  <c r="F4304" i="53"/>
  <c r="E6326" i="53"/>
  <c r="E5316" i="53"/>
  <c r="E4305" i="53"/>
  <c r="E3297" i="53"/>
  <c r="E1224" i="53"/>
  <c r="E2234" i="53"/>
  <c r="AB215" i="53"/>
  <c r="S2233" i="53"/>
  <c r="AB2233" i="53"/>
  <c r="E214" i="53"/>
  <c r="AB8372" i="53" l="1"/>
  <c r="AB7363" i="53"/>
  <c r="S8373" i="53"/>
  <c r="S7363" i="53"/>
  <c r="E8372" i="53"/>
  <c r="E7362" i="53"/>
  <c r="AE6327" i="53"/>
  <c r="AD6327" i="53"/>
  <c r="AC6327" i="53"/>
  <c r="AE5316" i="53"/>
  <c r="AC5316" i="53"/>
  <c r="AD5316" i="53"/>
  <c r="AD2233" i="53"/>
  <c r="AE2233" i="53"/>
  <c r="AC2233" i="53"/>
  <c r="AE3297" i="53"/>
  <c r="AC3297" i="53"/>
  <c r="AD3297" i="53"/>
  <c r="AE1223" i="53"/>
  <c r="AC1223" i="53"/>
  <c r="AD1223" i="53"/>
  <c r="AB1224" i="53"/>
  <c r="AE215" i="53"/>
  <c r="AD215" i="53"/>
  <c r="AC215" i="53"/>
  <c r="AE4306" i="53"/>
  <c r="AC4306" i="53"/>
  <c r="AD4306" i="53"/>
  <c r="AB6328" i="53"/>
  <c r="AB5317" i="53"/>
  <c r="AB4307" i="53"/>
  <c r="AB3298" i="53"/>
  <c r="V3297" i="53"/>
  <c r="T3297" i="53"/>
  <c r="U3297" i="53"/>
  <c r="V2233" i="53"/>
  <c r="U2233" i="53"/>
  <c r="T2233" i="53"/>
  <c r="V6326" i="53"/>
  <c r="U6326" i="53"/>
  <c r="T6326" i="53"/>
  <c r="V4307" i="53"/>
  <c r="U4307" i="53"/>
  <c r="T4307" i="53"/>
  <c r="U5317" i="53"/>
  <c r="T5317" i="53"/>
  <c r="V5317" i="53"/>
  <c r="V1223" i="53"/>
  <c r="U1223" i="53"/>
  <c r="T1223" i="53"/>
  <c r="S1224" i="53"/>
  <c r="S6327" i="53"/>
  <c r="S5318" i="53"/>
  <c r="S4308" i="53"/>
  <c r="S3298" i="53"/>
  <c r="V213" i="53"/>
  <c r="U213" i="53"/>
  <c r="T213" i="53"/>
  <c r="S214" i="53"/>
  <c r="G214" i="53"/>
  <c r="F214" i="53"/>
  <c r="G2234" i="53"/>
  <c r="F2234" i="53"/>
  <c r="G1224" i="53"/>
  <c r="F1224" i="53"/>
  <c r="G3297" i="53"/>
  <c r="F3297" i="53"/>
  <c r="G4305" i="53"/>
  <c r="F4305" i="53"/>
  <c r="G5316" i="53"/>
  <c r="F5316" i="53"/>
  <c r="G6326" i="53"/>
  <c r="F6326" i="53"/>
  <c r="E6327" i="53"/>
  <c r="E5317" i="53"/>
  <c r="E4306" i="53"/>
  <c r="E3298" i="53"/>
  <c r="E1225" i="53"/>
  <c r="AB2234" i="53"/>
  <c r="S2234" i="53"/>
  <c r="AB216" i="53"/>
  <c r="E215" i="53"/>
  <c r="E2235" i="53"/>
  <c r="AB8373" i="53" l="1"/>
  <c r="AB7364" i="53"/>
  <c r="S8374" i="53"/>
  <c r="S7364" i="53"/>
  <c r="E8373" i="53"/>
  <c r="E7363" i="53"/>
  <c r="AE6328" i="53"/>
  <c r="AC6328" i="53"/>
  <c r="AD6328" i="53"/>
  <c r="AE5317" i="53"/>
  <c r="AD5317" i="53"/>
  <c r="AC5317" i="53"/>
  <c r="AE1224" i="53"/>
  <c r="AC1224" i="53"/>
  <c r="AD1224" i="53"/>
  <c r="AB1225" i="53"/>
  <c r="AC3298" i="53"/>
  <c r="AD3298" i="53"/>
  <c r="AE3298" i="53"/>
  <c r="AC216" i="53"/>
  <c r="AE216" i="53"/>
  <c r="AD216" i="53"/>
  <c r="AD2234" i="53"/>
  <c r="AE2234" i="53"/>
  <c r="AC2234" i="53"/>
  <c r="AC4307" i="53"/>
  <c r="AE4307" i="53"/>
  <c r="AD4307" i="53"/>
  <c r="AB6329" i="53"/>
  <c r="AB5318" i="53"/>
  <c r="AB4308" i="53"/>
  <c r="AB3299" i="53"/>
  <c r="V3298" i="53"/>
  <c r="U3298" i="53"/>
  <c r="T3298" i="53"/>
  <c r="U5318" i="53"/>
  <c r="V5318" i="53"/>
  <c r="T5318" i="53"/>
  <c r="V6327" i="53"/>
  <c r="U6327" i="53"/>
  <c r="T6327" i="53"/>
  <c r="U2234" i="53"/>
  <c r="T2234" i="53"/>
  <c r="V2234" i="53"/>
  <c r="V1224" i="53"/>
  <c r="U1224" i="53"/>
  <c r="T1224" i="53"/>
  <c r="S1225" i="53"/>
  <c r="V4308" i="53"/>
  <c r="U4308" i="53"/>
  <c r="T4308" i="53"/>
  <c r="S6328" i="53"/>
  <c r="S5319" i="53"/>
  <c r="S4309" i="53"/>
  <c r="S3299" i="53"/>
  <c r="V214" i="53"/>
  <c r="U214" i="53"/>
  <c r="T214" i="53"/>
  <c r="S215" i="53"/>
  <c r="G2235" i="53"/>
  <c r="F2235" i="53"/>
  <c r="G215" i="53"/>
  <c r="F215" i="53"/>
  <c r="G3298" i="53"/>
  <c r="F3298" i="53"/>
  <c r="G1225" i="53"/>
  <c r="F1225" i="53"/>
  <c r="G4306" i="53"/>
  <c r="F4306" i="53"/>
  <c r="G5317" i="53"/>
  <c r="F5317" i="53"/>
  <c r="G6327" i="53"/>
  <c r="F6327" i="53"/>
  <c r="E6328" i="53"/>
  <c r="E5318" i="53"/>
  <c r="E4307" i="53"/>
  <c r="E3299" i="53"/>
  <c r="E1226" i="53"/>
  <c r="S2235" i="53"/>
  <c r="E216" i="53"/>
  <c r="E2236" i="53"/>
  <c r="AB217" i="53"/>
  <c r="AB2235" i="53"/>
  <c r="AB8374" i="53" l="1"/>
  <c r="AB7365" i="53"/>
  <c r="S8375" i="53"/>
  <c r="S7365" i="53"/>
  <c r="E8374" i="53"/>
  <c r="E7364" i="53"/>
  <c r="AE6329" i="53"/>
  <c r="AD6329" i="53"/>
  <c r="AC6329" i="53"/>
  <c r="AD2235" i="53"/>
  <c r="AE2235" i="53"/>
  <c r="AC2235" i="53"/>
  <c r="AE5318" i="53"/>
  <c r="AD5318" i="53"/>
  <c r="AC5318" i="53"/>
  <c r="AE217" i="53"/>
  <c r="AC217" i="53"/>
  <c r="AD217" i="53"/>
  <c r="AE3299" i="53"/>
  <c r="AC3299" i="53"/>
  <c r="AD3299" i="53"/>
  <c r="AE1225" i="53"/>
  <c r="AD1225" i="53"/>
  <c r="AC1225" i="53"/>
  <c r="AB1226" i="53"/>
  <c r="AE4308" i="53"/>
  <c r="AC4308" i="53"/>
  <c r="AD4308" i="53"/>
  <c r="AB6330" i="53"/>
  <c r="AB5319" i="53"/>
  <c r="AB4309" i="53"/>
  <c r="AB3300" i="53"/>
  <c r="V3299" i="53"/>
  <c r="U3299" i="53"/>
  <c r="T3299" i="53"/>
  <c r="V6328" i="53"/>
  <c r="U6328" i="53"/>
  <c r="T6328" i="53"/>
  <c r="V1225" i="53"/>
  <c r="U1225" i="53"/>
  <c r="T1225" i="53"/>
  <c r="S1226" i="53"/>
  <c r="V4309" i="53"/>
  <c r="U4309" i="53"/>
  <c r="T4309" i="53"/>
  <c r="V5319" i="53"/>
  <c r="U5319" i="53"/>
  <c r="T5319" i="53"/>
  <c r="V2235" i="53"/>
  <c r="U2235" i="53"/>
  <c r="T2235" i="53"/>
  <c r="S6329" i="53"/>
  <c r="S5320" i="53"/>
  <c r="S4310" i="53"/>
  <c r="S3300" i="53"/>
  <c r="V215" i="53"/>
  <c r="U215" i="53"/>
  <c r="T215" i="53"/>
  <c r="S216" i="53"/>
  <c r="G2236" i="53"/>
  <c r="F2236" i="53"/>
  <c r="G216" i="53"/>
  <c r="F216" i="53"/>
  <c r="G1226" i="53"/>
  <c r="F1226" i="53"/>
  <c r="G3299" i="53"/>
  <c r="F3299" i="53"/>
  <c r="G4307" i="53"/>
  <c r="F4307" i="53"/>
  <c r="G5318" i="53"/>
  <c r="F5318" i="53"/>
  <c r="G6328" i="53"/>
  <c r="F6328" i="53"/>
  <c r="E6329" i="53"/>
  <c r="E5319" i="53"/>
  <c r="E4308" i="53"/>
  <c r="E3300" i="53"/>
  <c r="E1227" i="53"/>
  <c r="E2237" i="53"/>
  <c r="AB218" i="53"/>
  <c r="AB2236" i="53"/>
  <c r="S2236" i="53"/>
  <c r="E217" i="53"/>
  <c r="AB8375" i="53" l="1"/>
  <c r="AB7366" i="53"/>
  <c r="S8376" i="53"/>
  <c r="S7366" i="53"/>
  <c r="E8375" i="53"/>
  <c r="E7365" i="53"/>
  <c r="AE6330" i="53"/>
  <c r="AD6330" i="53"/>
  <c r="AC6330" i="53"/>
  <c r="AE5319" i="53"/>
  <c r="AD5319" i="53"/>
  <c r="AC5319" i="53"/>
  <c r="AE1226" i="53"/>
  <c r="AD1226" i="53"/>
  <c r="AC1226" i="53"/>
  <c r="AB1227" i="53"/>
  <c r="AD2236" i="53"/>
  <c r="AE2236" i="53"/>
  <c r="AC2236" i="53"/>
  <c r="AE3300" i="53"/>
  <c r="AD3300" i="53"/>
  <c r="AC3300" i="53"/>
  <c r="AE218" i="53"/>
  <c r="AC218" i="53"/>
  <c r="AD218" i="53"/>
  <c r="AE4309" i="53"/>
  <c r="AC4309" i="53"/>
  <c r="AD4309" i="53"/>
  <c r="AB6331" i="53"/>
  <c r="AB5320" i="53"/>
  <c r="AB4310" i="53"/>
  <c r="AB3301" i="53"/>
  <c r="V3300" i="53"/>
  <c r="U3300" i="53"/>
  <c r="T3300" i="53"/>
  <c r="V6329" i="53"/>
  <c r="U6329" i="53"/>
  <c r="T6329" i="53"/>
  <c r="V2236" i="53"/>
  <c r="U2236" i="53"/>
  <c r="T2236" i="53"/>
  <c r="T1226" i="53"/>
  <c r="V1226" i="53"/>
  <c r="U1226" i="53"/>
  <c r="S1227" i="53"/>
  <c r="V4310" i="53"/>
  <c r="U4310" i="53"/>
  <c r="T4310" i="53"/>
  <c r="V5320" i="53"/>
  <c r="U5320" i="53"/>
  <c r="T5320" i="53"/>
  <c r="S6330" i="53"/>
  <c r="S5321" i="53"/>
  <c r="S4311" i="53"/>
  <c r="S3301" i="53"/>
  <c r="V216" i="53"/>
  <c r="U216" i="53"/>
  <c r="T216" i="53"/>
  <c r="S217" i="53"/>
  <c r="F217" i="53"/>
  <c r="G217" i="53"/>
  <c r="G2237" i="53"/>
  <c r="F2237" i="53"/>
  <c r="G5319" i="53"/>
  <c r="F5319" i="53"/>
  <c r="G3300" i="53"/>
  <c r="F3300" i="53"/>
  <c r="G1227" i="53"/>
  <c r="F1227" i="53"/>
  <c r="G4308" i="53"/>
  <c r="F4308" i="53"/>
  <c r="G6329" i="53"/>
  <c r="F6329" i="53"/>
  <c r="E6330" i="53"/>
  <c r="E5320" i="53"/>
  <c r="E4309" i="53"/>
  <c r="E3301" i="53"/>
  <c r="E1228" i="53"/>
  <c r="E218" i="53"/>
  <c r="AB2237" i="53"/>
  <c r="S2237" i="53"/>
  <c r="AB219" i="53"/>
  <c r="E2238" i="53"/>
  <c r="AB8376" i="53" l="1"/>
  <c r="AB7367" i="53"/>
  <c r="S8377" i="53"/>
  <c r="S7367" i="53"/>
  <c r="E8376" i="53"/>
  <c r="E7366" i="53"/>
  <c r="AE6331" i="53"/>
  <c r="AD6331" i="53"/>
  <c r="AC6331" i="53"/>
  <c r="AE219" i="53"/>
  <c r="AD219" i="53"/>
  <c r="AC219" i="53"/>
  <c r="AE3301" i="53"/>
  <c r="AC3301" i="53"/>
  <c r="AD3301" i="53"/>
  <c r="AD1227" i="53"/>
  <c r="AE1227" i="53"/>
  <c r="AC1227" i="53"/>
  <c r="AB1228" i="53"/>
  <c r="AE5320" i="53"/>
  <c r="AD5320" i="53"/>
  <c r="AC5320" i="53"/>
  <c r="AD2237" i="53"/>
  <c r="AC2237" i="53"/>
  <c r="AE2237" i="53"/>
  <c r="AD4310" i="53"/>
  <c r="AE4310" i="53"/>
  <c r="AC4310" i="53"/>
  <c r="AB6332" i="53"/>
  <c r="AB5321" i="53"/>
  <c r="AB4311" i="53"/>
  <c r="AB3302" i="53"/>
  <c r="V3301" i="53"/>
  <c r="U3301" i="53"/>
  <c r="T3301" i="53"/>
  <c r="V4311" i="53"/>
  <c r="U4311" i="53"/>
  <c r="T4311" i="53"/>
  <c r="V6330" i="53"/>
  <c r="U6330" i="53"/>
  <c r="T6330" i="53"/>
  <c r="V5321" i="53"/>
  <c r="U5321" i="53"/>
  <c r="T5321" i="53"/>
  <c r="V1227" i="53"/>
  <c r="U1227" i="53"/>
  <c r="T1227" i="53"/>
  <c r="S1228" i="53"/>
  <c r="V2237" i="53"/>
  <c r="T2237" i="53"/>
  <c r="U2237" i="53"/>
  <c r="S6331" i="53"/>
  <c r="S5322" i="53"/>
  <c r="S4312" i="53"/>
  <c r="S3302" i="53"/>
  <c r="V217" i="53"/>
  <c r="U217" i="53"/>
  <c r="T217" i="53"/>
  <c r="S218" i="53"/>
  <c r="G2238" i="53"/>
  <c r="F2238" i="53"/>
  <c r="G218" i="53"/>
  <c r="F218" i="53"/>
  <c r="G1228" i="53"/>
  <c r="F1228" i="53"/>
  <c r="G5320" i="53"/>
  <c r="F5320" i="53"/>
  <c r="G3301" i="53"/>
  <c r="F3301" i="53"/>
  <c r="G6330" i="53"/>
  <c r="F6330" i="53"/>
  <c r="G4309" i="53"/>
  <c r="F4309" i="53"/>
  <c r="E6331" i="53"/>
  <c r="E5321" i="53"/>
  <c r="E4310" i="53"/>
  <c r="E3302" i="53"/>
  <c r="E1229" i="53"/>
  <c r="AB2238" i="53"/>
  <c r="E2239" i="53"/>
  <c r="E219" i="53"/>
  <c r="S2238" i="53"/>
  <c r="AB220" i="53"/>
  <c r="AB8377" i="53" l="1"/>
  <c r="AB7368" i="53"/>
  <c r="S8378" i="53"/>
  <c r="S7368" i="53"/>
  <c r="E8377" i="53"/>
  <c r="E7367" i="53"/>
  <c r="AE6332" i="53"/>
  <c r="AD6332" i="53"/>
  <c r="AC6332" i="53"/>
  <c r="AE220" i="53"/>
  <c r="AD220" i="53"/>
  <c r="AC220" i="53"/>
  <c r="AD1228" i="53"/>
  <c r="AE1228" i="53"/>
  <c r="AC1228" i="53"/>
  <c r="AB1229" i="53"/>
  <c r="AE5321" i="53"/>
  <c r="AC5321" i="53"/>
  <c r="AD5321" i="53"/>
  <c r="AE3302" i="53"/>
  <c r="AD3302" i="53"/>
  <c r="AC3302" i="53"/>
  <c r="AE2238" i="53"/>
  <c r="AD2238" i="53"/>
  <c r="AC2238" i="53"/>
  <c r="AE4311" i="53"/>
  <c r="AD4311" i="53"/>
  <c r="AC4311" i="53"/>
  <c r="AB6333" i="53"/>
  <c r="AB5322" i="53"/>
  <c r="AB4312" i="53"/>
  <c r="AB3303" i="53"/>
  <c r="U3302" i="53"/>
  <c r="V3302" i="53"/>
  <c r="T3302" i="53"/>
  <c r="U1228" i="53"/>
  <c r="T1228" i="53"/>
  <c r="V1228" i="53"/>
  <c r="S1229" i="53"/>
  <c r="V4312" i="53"/>
  <c r="T4312" i="53"/>
  <c r="U4312" i="53"/>
  <c r="V6331" i="53"/>
  <c r="U6331" i="53"/>
  <c r="T6331" i="53"/>
  <c r="V2238" i="53"/>
  <c r="T2238" i="53"/>
  <c r="U2238" i="53"/>
  <c r="V5322" i="53"/>
  <c r="T5322" i="53"/>
  <c r="U5322" i="53"/>
  <c r="S6332" i="53"/>
  <c r="S5323" i="53"/>
  <c r="S4313" i="53"/>
  <c r="S3303" i="53"/>
  <c r="V218" i="53"/>
  <c r="U218" i="53"/>
  <c r="T218" i="53"/>
  <c r="S219" i="53"/>
  <c r="G219" i="53"/>
  <c r="F219" i="53"/>
  <c r="G2239" i="53"/>
  <c r="F2239" i="53"/>
  <c r="G1229" i="53"/>
  <c r="F1229" i="53"/>
  <c r="G3302" i="53"/>
  <c r="F3302" i="53"/>
  <c r="G4310" i="53"/>
  <c r="F4310" i="53"/>
  <c r="G5321" i="53"/>
  <c r="F5321" i="53"/>
  <c r="G6331" i="53"/>
  <c r="F6331" i="53"/>
  <c r="E6332" i="53"/>
  <c r="E5322" i="53"/>
  <c r="E4311" i="53"/>
  <c r="E3303" i="53"/>
  <c r="E1230" i="53"/>
  <c r="E220" i="53"/>
  <c r="AB2239" i="53"/>
  <c r="E2240" i="53"/>
  <c r="AB221" i="53"/>
  <c r="S2239" i="53"/>
  <c r="AB8378" i="53" l="1"/>
  <c r="AB7369" i="53"/>
  <c r="S8379" i="53"/>
  <c r="S7369" i="53"/>
  <c r="E8378" i="53"/>
  <c r="E7368" i="53"/>
  <c r="AE6333" i="53"/>
  <c r="AD6333" i="53"/>
  <c r="AC6333" i="53"/>
  <c r="AE221" i="53"/>
  <c r="AD221" i="53"/>
  <c r="AC221" i="53"/>
  <c r="AE5322" i="53"/>
  <c r="AD5322" i="53"/>
  <c r="AC5322" i="53"/>
  <c r="AE3303" i="53"/>
  <c r="AC3303" i="53"/>
  <c r="AD3303" i="53"/>
  <c r="AD1229" i="53"/>
  <c r="AC1229" i="53"/>
  <c r="AE1229" i="53"/>
  <c r="AB1230" i="53"/>
  <c r="AD2239" i="53"/>
  <c r="AE2239" i="53"/>
  <c r="AC2239" i="53"/>
  <c r="AD4312" i="53"/>
  <c r="AE4312" i="53"/>
  <c r="AC4312" i="53"/>
  <c r="AB6334" i="53"/>
  <c r="AB5323" i="53"/>
  <c r="AB4313" i="53"/>
  <c r="AB3304" i="53"/>
  <c r="V3303" i="53"/>
  <c r="U3303" i="53"/>
  <c r="T3303" i="53"/>
  <c r="V1229" i="53"/>
  <c r="U1229" i="53"/>
  <c r="T1229" i="53"/>
  <c r="S1230" i="53"/>
  <c r="V4313" i="53"/>
  <c r="U4313" i="53"/>
  <c r="T4313" i="53"/>
  <c r="V6332" i="53"/>
  <c r="U6332" i="53"/>
  <c r="T6332" i="53"/>
  <c r="V5323" i="53"/>
  <c r="U5323" i="53"/>
  <c r="T5323" i="53"/>
  <c r="V2239" i="53"/>
  <c r="U2239" i="53"/>
  <c r="T2239" i="53"/>
  <c r="S6333" i="53"/>
  <c r="S5324" i="53"/>
  <c r="S4314" i="53"/>
  <c r="S3304" i="53"/>
  <c r="V219" i="53"/>
  <c r="U219" i="53"/>
  <c r="T219" i="53"/>
  <c r="S220" i="53"/>
  <c r="G2240" i="53"/>
  <c r="F2240" i="53"/>
  <c r="G220" i="53"/>
  <c r="F220" i="53"/>
  <c r="G4311" i="53"/>
  <c r="F4311" i="53"/>
  <c r="F3303" i="53"/>
  <c r="G3303" i="53"/>
  <c r="G6332" i="53"/>
  <c r="F6332" i="53"/>
  <c r="G5322" i="53"/>
  <c r="F5322" i="53"/>
  <c r="G1230" i="53"/>
  <c r="F1230" i="53"/>
  <c r="E6333" i="53"/>
  <c r="E5323" i="53"/>
  <c r="E4312" i="53"/>
  <c r="E3304" i="53"/>
  <c r="E1231" i="53"/>
  <c r="E221" i="53"/>
  <c r="S2240" i="53"/>
  <c r="E2241" i="53"/>
  <c r="AB222" i="53"/>
  <c r="AB2240" i="53"/>
  <c r="AB8379" i="53" l="1"/>
  <c r="AB7370" i="53"/>
  <c r="S8380" i="53"/>
  <c r="S7370" i="53"/>
  <c r="E8379" i="53"/>
  <c r="E7369" i="53"/>
  <c r="AE6334" i="53"/>
  <c r="AD6334" i="53"/>
  <c r="AC6334" i="53"/>
  <c r="AE1230" i="53"/>
  <c r="AD1230" i="53"/>
  <c r="AC1230" i="53"/>
  <c r="AB1231" i="53"/>
  <c r="AE2240" i="53"/>
  <c r="AD2240" i="53"/>
  <c r="AC2240" i="53"/>
  <c r="AC222" i="53"/>
  <c r="AE222" i="53"/>
  <c r="AD222" i="53"/>
  <c r="AC3304" i="53"/>
  <c r="AD3304" i="53"/>
  <c r="AE3304" i="53"/>
  <c r="AE5323" i="53"/>
  <c r="AD5323" i="53"/>
  <c r="AC5323" i="53"/>
  <c r="AD4313" i="53"/>
  <c r="AE4313" i="53"/>
  <c r="AC4313" i="53"/>
  <c r="AB6335" i="53"/>
  <c r="AB5324" i="53"/>
  <c r="AB4314" i="53"/>
  <c r="AB3305" i="53"/>
  <c r="U3304" i="53"/>
  <c r="V3304" i="53"/>
  <c r="T3304" i="53"/>
  <c r="V1230" i="53"/>
  <c r="U1230" i="53"/>
  <c r="T1230" i="53"/>
  <c r="S1231" i="53"/>
  <c r="V4314" i="53"/>
  <c r="U4314" i="53"/>
  <c r="T4314" i="53"/>
  <c r="V6333" i="53"/>
  <c r="U6333" i="53"/>
  <c r="T6333" i="53"/>
  <c r="V5324" i="53"/>
  <c r="U5324" i="53"/>
  <c r="T5324" i="53"/>
  <c r="V2240" i="53"/>
  <c r="T2240" i="53"/>
  <c r="U2240" i="53"/>
  <c r="S6334" i="53"/>
  <c r="S5325" i="53"/>
  <c r="S4315" i="53"/>
  <c r="S3305" i="53"/>
  <c r="V220" i="53"/>
  <c r="U220" i="53"/>
  <c r="T220" i="53"/>
  <c r="S221" i="53"/>
  <c r="G2241" i="53"/>
  <c r="F2241" i="53"/>
  <c r="G221" i="53"/>
  <c r="F221" i="53"/>
  <c r="G4312" i="53"/>
  <c r="F4312" i="53"/>
  <c r="G3304" i="53"/>
  <c r="F3304" i="53"/>
  <c r="G5323" i="53"/>
  <c r="F5323" i="53"/>
  <c r="F1231" i="53"/>
  <c r="G1231" i="53"/>
  <c r="G6333" i="53"/>
  <c r="F6333" i="53"/>
  <c r="E6334" i="53"/>
  <c r="E5324" i="53"/>
  <c r="E4313" i="53"/>
  <c r="E3305" i="53"/>
  <c r="E1232" i="53"/>
  <c r="E222" i="53"/>
  <c r="E2242" i="53"/>
  <c r="AB2241" i="53"/>
  <c r="S2241" i="53"/>
  <c r="AB223" i="53"/>
  <c r="AB8380" i="53" l="1"/>
  <c r="AB7371" i="53"/>
  <c r="S8381" i="53"/>
  <c r="S7371" i="53"/>
  <c r="E8380" i="53"/>
  <c r="E7370" i="53"/>
  <c r="AE6335" i="53"/>
  <c r="AD6335" i="53"/>
  <c r="AC6335" i="53"/>
  <c r="AE1231" i="53"/>
  <c r="AD1231" i="53"/>
  <c r="AC1231" i="53"/>
  <c r="AB1232" i="53"/>
  <c r="AE5324" i="53"/>
  <c r="AD5324" i="53"/>
  <c r="AC5324" i="53"/>
  <c r="AE223" i="53"/>
  <c r="AD223" i="53"/>
  <c r="AC223" i="53"/>
  <c r="AD2241" i="53"/>
  <c r="AE2241" i="53"/>
  <c r="AC2241" i="53"/>
  <c r="AE3305" i="53"/>
  <c r="AC3305" i="53"/>
  <c r="AD3305" i="53"/>
  <c r="AE4314" i="53"/>
  <c r="AC4314" i="53"/>
  <c r="AD4314" i="53"/>
  <c r="AB6336" i="53"/>
  <c r="AB5325" i="53"/>
  <c r="AB4315" i="53"/>
  <c r="AB3306" i="53"/>
  <c r="V3305" i="53"/>
  <c r="T3305" i="53"/>
  <c r="U3305" i="53"/>
  <c r="V1231" i="53"/>
  <c r="U1231" i="53"/>
  <c r="T1231" i="53"/>
  <c r="S1232" i="53"/>
  <c r="V6334" i="53"/>
  <c r="U6334" i="53"/>
  <c r="T6334" i="53"/>
  <c r="V5325" i="53"/>
  <c r="U5325" i="53"/>
  <c r="T5325" i="53"/>
  <c r="V2241" i="53"/>
  <c r="U2241" i="53"/>
  <c r="T2241" i="53"/>
  <c r="V4315" i="53"/>
  <c r="U4315" i="53"/>
  <c r="T4315" i="53"/>
  <c r="S6335" i="53"/>
  <c r="S5326" i="53"/>
  <c r="S4316" i="53"/>
  <c r="S3306" i="53"/>
  <c r="V221" i="53"/>
  <c r="U221" i="53"/>
  <c r="T221" i="53"/>
  <c r="S222" i="53"/>
  <c r="G222" i="53"/>
  <c r="F222" i="53"/>
  <c r="G2242" i="53"/>
  <c r="F2242" i="53"/>
  <c r="G1232" i="53"/>
  <c r="F1232" i="53"/>
  <c r="G5324" i="53"/>
  <c r="F5324" i="53"/>
  <c r="G4313" i="53"/>
  <c r="F4313" i="53"/>
  <c r="G6334" i="53"/>
  <c r="F6334" i="53"/>
  <c r="G3305" i="53"/>
  <c r="F3305" i="53"/>
  <c r="E6335" i="53"/>
  <c r="E5325" i="53"/>
  <c r="E4314" i="53"/>
  <c r="E3306" i="53"/>
  <c r="E1233" i="53"/>
  <c r="E223" i="53"/>
  <c r="S2242" i="53"/>
  <c r="AB224" i="53"/>
  <c r="AB2242" i="53"/>
  <c r="E2243" i="53"/>
  <c r="AB8381" i="53" l="1"/>
  <c r="AB7372" i="53"/>
  <c r="S8382" i="53"/>
  <c r="S7372" i="53"/>
  <c r="E8381" i="53"/>
  <c r="E7371" i="53"/>
  <c r="AE6336" i="53"/>
  <c r="AD6336" i="53"/>
  <c r="AC6336" i="53"/>
  <c r="AE1232" i="53"/>
  <c r="AD1232" i="53"/>
  <c r="AC1232" i="53"/>
  <c r="AB1233" i="53"/>
  <c r="AD2242" i="53"/>
  <c r="AE2242" i="53"/>
  <c r="AC2242" i="53"/>
  <c r="AC224" i="53"/>
  <c r="AE224" i="53"/>
  <c r="AD224" i="53"/>
  <c r="AC3306" i="53"/>
  <c r="AD3306" i="53"/>
  <c r="AE3306" i="53"/>
  <c r="AD5325" i="53"/>
  <c r="AE5325" i="53"/>
  <c r="AC5325" i="53"/>
  <c r="AC4315" i="53"/>
  <c r="AD4315" i="53"/>
  <c r="AE4315" i="53"/>
  <c r="AB6337" i="53"/>
  <c r="AB5326" i="53"/>
  <c r="AB4316" i="53"/>
  <c r="AB3307" i="53"/>
  <c r="V3306" i="53"/>
  <c r="U3306" i="53"/>
  <c r="T3306" i="53"/>
  <c r="V1232" i="53"/>
  <c r="U1232" i="53"/>
  <c r="T1232" i="53"/>
  <c r="S1233" i="53"/>
  <c r="V4316" i="53"/>
  <c r="U4316" i="53"/>
  <c r="T4316" i="53"/>
  <c r="V5326" i="53"/>
  <c r="U5326" i="53"/>
  <c r="T5326" i="53"/>
  <c r="V6335" i="53"/>
  <c r="U6335" i="53"/>
  <c r="T6335" i="53"/>
  <c r="V2242" i="53"/>
  <c r="U2242" i="53"/>
  <c r="T2242" i="53"/>
  <c r="S6336" i="53"/>
  <c r="S5327" i="53"/>
  <c r="S4317" i="53"/>
  <c r="S3307" i="53"/>
  <c r="V222" i="53"/>
  <c r="U222" i="53"/>
  <c r="T222" i="53"/>
  <c r="S223" i="53"/>
  <c r="G223" i="53"/>
  <c r="F223" i="53"/>
  <c r="G2243" i="53"/>
  <c r="F2243" i="53"/>
  <c r="G1233" i="53"/>
  <c r="F1233" i="53"/>
  <c r="G3306" i="53"/>
  <c r="F3306" i="53"/>
  <c r="G4314" i="53"/>
  <c r="F4314" i="53"/>
  <c r="G5325" i="53"/>
  <c r="F5325" i="53"/>
  <c r="G6335" i="53"/>
  <c r="F6335" i="53"/>
  <c r="E6336" i="53"/>
  <c r="E5326" i="53"/>
  <c r="E4315" i="53"/>
  <c r="E3307" i="53"/>
  <c r="E1234" i="53"/>
  <c r="E2244" i="53"/>
  <c r="E224" i="53"/>
  <c r="AB225" i="53"/>
  <c r="S2243" i="53"/>
  <c r="AB2243" i="53"/>
  <c r="AB8382" i="53" l="1"/>
  <c r="AB7373" i="53"/>
  <c r="S8383" i="53"/>
  <c r="S7373" i="53"/>
  <c r="E8382" i="53"/>
  <c r="E7372" i="53"/>
  <c r="AE6337" i="53"/>
  <c r="AD6337" i="53"/>
  <c r="AC6337" i="53"/>
  <c r="AE1233" i="53"/>
  <c r="AD1233" i="53"/>
  <c r="AC1233" i="53"/>
  <c r="AB1234" i="53"/>
  <c r="AD2243" i="53"/>
  <c r="AE2243" i="53"/>
  <c r="AC2243" i="53"/>
  <c r="AE5326" i="53"/>
  <c r="AD5326" i="53"/>
  <c r="AC5326" i="53"/>
  <c r="AD225" i="53"/>
  <c r="AC225" i="53"/>
  <c r="AE225" i="53"/>
  <c r="AE3307" i="53"/>
  <c r="AC3307" i="53"/>
  <c r="AD3307" i="53"/>
  <c r="AE4316" i="53"/>
  <c r="AC4316" i="53"/>
  <c r="AD4316" i="53"/>
  <c r="AB6338" i="53"/>
  <c r="AB5327" i="53"/>
  <c r="AB4317" i="53"/>
  <c r="AB3308" i="53"/>
  <c r="V3307" i="53"/>
  <c r="U3307" i="53"/>
  <c r="T3307" i="53"/>
  <c r="V1233" i="53"/>
  <c r="U1233" i="53"/>
  <c r="T1233" i="53"/>
  <c r="S1234" i="53"/>
  <c r="V2243" i="53"/>
  <c r="U2243" i="53"/>
  <c r="T2243" i="53"/>
  <c r="V6336" i="53"/>
  <c r="U6336" i="53"/>
  <c r="T6336" i="53"/>
  <c r="V4317" i="53"/>
  <c r="U4317" i="53"/>
  <c r="T4317" i="53"/>
  <c r="V5327" i="53"/>
  <c r="U5327" i="53"/>
  <c r="T5327" i="53"/>
  <c r="S6337" i="53"/>
  <c r="S5328" i="53"/>
  <c r="S4318" i="53"/>
  <c r="S3308" i="53"/>
  <c r="V223" i="53"/>
  <c r="T223" i="53"/>
  <c r="U223" i="53"/>
  <c r="S224" i="53"/>
  <c r="G2244" i="53"/>
  <c r="F2244" i="53"/>
  <c r="G224" i="53"/>
  <c r="F224" i="53"/>
  <c r="G3307" i="53"/>
  <c r="F3307" i="53"/>
  <c r="G1234" i="53"/>
  <c r="F1234" i="53"/>
  <c r="G4315" i="53"/>
  <c r="F4315" i="53"/>
  <c r="G6336" i="53"/>
  <c r="F6336" i="53"/>
  <c r="G5326" i="53"/>
  <c r="F5326" i="53"/>
  <c r="E6337" i="53"/>
  <c r="E5327" i="53"/>
  <c r="E4316" i="53"/>
  <c r="E3308" i="53"/>
  <c r="E1235" i="53"/>
  <c r="E225" i="53"/>
  <c r="AB2244" i="53"/>
  <c r="S2244" i="53"/>
  <c r="AB226" i="53"/>
  <c r="E2245" i="53"/>
  <c r="AB8383" i="53" l="1"/>
  <c r="AB7374" i="53"/>
  <c r="S8384" i="53"/>
  <c r="S7374" i="53"/>
  <c r="E8383" i="53"/>
  <c r="E7373" i="53"/>
  <c r="AE6338" i="53"/>
  <c r="AD6338" i="53"/>
  <c r="AC6338" i="53"/>
  <c r="AE1234" i="53"/>
  <c r="AD1234" i="53"/>
  <c r="AC1234" i="53"/>
  <c r="AB1235" i="53"/>
  <c r="AD2244" i="53"/>
  <c r="AE2244" i="53"/>
  <c r="AC2244" i="53"/>
  <c r="AD5327" i="53"/>
  <c r="AE5327" i="53"/>
  <c r="AC5327" i="53"/>
  <c r="AE3308" i="53"/>
  <c r="AD3308" i="53"/>
  <c r="AC3308" i="53"/>
  <c r="AE226" i="53"/>
  <c r="AC226" i="53"/>
  <c r="AD226" i="53"/>
  <c r="AE4317" i="53"/>
  <c r="AC4317" i="53"/>
  <c r="AD4317" i="53"/>
  <c r="AB6339" i="53"/>
  <c r="AB5328" i="53"/>
  <c r="AB4318" i="53"/>
  <c r="AB3309" i="53"/>
  <c r="V3308" i="53"/>
  <c r="U3308" i="53"/>
  <c r="T3308" i="53"/>
  <c r="U1234" i="53"/>
  <c r="T1234" i="53"/>
  <c r="V1234" i="53"/>
  <c r="S1235" i="53"/>
  <c r="V4318" i="53"/>
  <c r="U4318" i="53"/>
  <c r="T4318" i="53"/>
  <c r="V5328" i="53"/>
  <c r="U5328" i="53"/>
  <c r="T5328" i="53"/>
  <c r="V6337" i="53"/>
  <c r="U6337" i="53"/>
  <c r="T6337" i="53"/>
  <c r="V2244" i="53"/>
  <c r="U2244" i="53"/>
  <c r="T2244" i="53"/>
  <c r="S6338" i="53"/>
  <c r="S5329" i="53"/>
  <c r="S4319" i="53"/>
  <c r="S3309" i="53"/>
  <c r="V224" i="53"/>
  <c r="U224" i="53"/>
  <c r="T224" i="53"/>
  <c r="S225" i="53"/>
  <c r="F225" i="53"/>
  <c r="G225" i="53"/>
  <c r="G2245" i="53"/>
  <c r="F2245" i="53"/>
  <c r="G3308" i="53"/>
  <c r="F3308" i="53"/>
  <c r="G4316" i="53"/>
  <c r="F4316" i="53"/>
  <c r="G6337" i="53"/>
  <c r="F6337" i="53"/>
  <c r="G1235" i="53"/>
  <c r="F1235" i="53"/>
  <c r="G5327" i="53"/>
  <c r="F5327" i="53"/>
  <c r="E6338" i="53"/>
  <c r="E5328" i="53"/>
  <c r="E4317" i="53"/>
  <c r="E3309" i="53"/>
  <c r="E1236" i="53"/>
  <c r="E2246" i="53"/>
  <c r="AB227" i="53"/>
  <c r="AB2245" i="53"/>
  <c r="E226" i="53"/>
  <c r="S2245" i="53"/>
  <c r="AB8384" i="53" l="1"/>
  <c r="AB7375" i="53"/>
  <c r="S8385" i="53"/>
  <c r="S7375" i="53"/>
  <c r="E8384" i="53"/>
  <c r="E7374" i="53"/>
  <c r="AE6339" i="53"/>
  <c r="AD6339" i="53"/>
  <c r="AC6339" i="53"/>
  <c r="AD1235" i="53"/>
  <c r="AE1235" i="53"/>
  <c r="AC1235" i="53"/>
  <c r="AB1236" i="53"/>
  <c r="AE3309" i="53"/>
  <c r="AC3309" i="53"/>
  <c r="AD3309" i="53"/>
  <c r="AD5328" i="53"/>
  <c r="AE5328" i="53"/>
  <c r="AC5328" i="53"/>
  <c r="AD2245" i="53"/>
  <c r="AE2245" i="53"/>
  <c r="AC2245" i="53"/>
  <c r="AE227" i="53"/>
  <c r="AC227" i="53"/>
  <c r="AD227" i="53"/>
  <c r="AD4318" i="53"/>
  <c r="AE4318" i="53"/>
  <c r="AC4318" i="53"/>
  <c r="AB6340" i="53"/>
  <c r="AB5329" i="53"/>
  <c r="AB4319" i="53"/>
  <c r="AB3310" i="53"/>
  <c r="V3309" i="53"/>
  <c r="U3309" i="53"/>
  <c r="T3309" i="53"/>
  <c r="V1235" i="53"/>
  <c r="U1235" i="53"/>
  <c r="T1235" i="53"/>
  <c r="S1236" i="53"/>
  <c r="V4319" i="53"/>
  <c r="U4319" i="53"/>
  <c r="T4319" i="53"/>
  <c r="V6338" i="53"/>
  <c r="U6338" i="53"/>
  <c r="T6338" i="53"/>
  <c r="T5329" i="53"/>
  <c r="U5329" i="53"/>
  <c r="V5329" i="53"/>
  <c r="V2245" i="53"/>
  <c r="U2245" i="53"/>
  <c r="T2245" i="53"/>
  <c r="S6339" i="53"/>
  <c r="S5330" i="53"/>
  <c r="S4320" i="53"/>
  <c r="S3310" i="53"/>
  <c r="V225" i="53"/>
  <c r="U225" i="53"/>
  <c r="T225" i="53"/>
  <c r="S226" i="53"/>
  <c r="G226" i="53"/>
  <c r="F226" i="53"/>
  <c r="G2246" i="53"/>
  <c r="F2246" i="53"/>
  <c r="G4317" i="53"/>
  <c r="F4317" i="53"/>
  <c r="G3309" i="53"/>
  <c r="F3309" i="53"/>
  <c r="G6338" i="53"/>
  <c r="F6338" i="53"/>
  <c r="G1236" i="53"/>
  <c r="F1236" i="53"/>
  <c r="G5328" i="53"/>
  <c r="F5328" i="53"/>
  <c r="E6339" i="53"/>
  <c r="E5329" i="53"/>
  <c r="E4318" i="53"/>
  <c r="E3310" i="53"/>
  <c r="E1237" i="53"/>
  <c r="E2247" i="53"/>
  <c r="E227" i="53"/>
  <c r="AB2246" i="53"/>
  <c r="S2246" i="53"/>
  <c r="AB228" i="53"/>
  <c r="AB8385" i="53" l="1"/>
  <c r="AB7376" i="53"/>
  <c r="S8386" i="53"/>
  <c r="S7376" i="53"/>
  <c r="E8385" i="53"/>
  <c r="E7375" i="53"/>
  <c r="AE6340" i="53"/>
  <c r="AD6340" i="53"/>
  <c r="AC6340" i="53"/>
  <c r="AD1236" i="53"/>
  <c r="AE1236" i="53"/>
  <c r="AC1236" i="53"/>
  <c r="AB1237" i="53"/>
  <c r="AE228" i="53"/>
  <c r="AC228" i="53"/>
  <c r="AD228" i="53"/>
  <c r="AE5329" i="53"/>
  <c r="AC5329" i="53"/>
  <c r="AD5329" i="53"/>
  <c r="AE3310" i="53"/>
  <c r="AD3310" i="53"/>
  <c r="AC3310" i="53"/>
  <c r="AE2246" i="53"/>
  <c r="AD2246" i="53"/>
  <c r="AC2246" i="53"/>
  <c r="AE4319" i="53"/>
  <c r="AD4319" i="53"/>
  <c r="AC4319" i="53"/>
  <c r="AB6341" i="53"/>
  <c r="AB5330" i="53"/>
  <c r="AB4320" i="53"/>
  <c r="AB3311" i="53"/>
  <c r="V1236" i="53"/>
  <c r="U1236" i="53"/>
  <c r="T1236" i="53"/>
  <c r="S1237" i="53"/>
  <c r="V5330" i="53"/>
  <c r="T5330" i="53"/>
  <c r="U5330" i="53"/>
  <c r="U3310" i="53"/>
  <c r="V3310" i="53"/>
  <c r="T3310" i="53"/>
  <c r="V4320" i="53"/>
  <c r="U4320" i="53"/>
  <c r="T4320" i="53"/>
  <c r="V2246" i="53"/>
  <c r="T2246" i="53"/>
  <c r="U2246" i="53"/>
  <c r="V6339" i="53"/>
  <c r="U6339" i="53"/>
  <c r="T6339" i="53"/>
  <c r="S6340" i="53"/>
  <c r="S5331" i="53"/>
  <c r="S4321" i="53"/>
  <c r="S3311" i="53"/>
  <c r="V226" i="53"/>
  <c r="U226" i="53"/>
  <c r="T226" i="53"/>
  <c r="S227" i="53"/>
  <c r="G2247" i="53"/>
  <c r="F2247" i="53"/>
  <c r="G227" i="53"/>
  <c r="F227" i="53"/>
  <c r="G3310" i="53"/>
  <c r="F3310" i="53"/>
  <c r="G4318" i="53"/>
  <c r="F4318" i="53"/>
  <c r="G1237" i="53"/>
  <c r="F1237" i="53"/>
  <c r="F5329" i="53"/>
  <c r="G5329" i="53"/>
  <c r="G6339" i="53"/>
  <c r="F6339" i="53"/>
  <c r="E6340" i="53"/>
  <c r="E5330" i="53"/>
  <c r="E4319" i="53"/>
  <c r="E3311" i="53"/>
  <c r="E1238" i="53"/>
  <c r="AB2247" i="53"/>
  <c r="AB229" i="53"/>
  <c r="E228" i="53"/>
  <c r="S2247" i="53"/>
  <c r="E2248" i="53"/>
  <c r="AB8386" i="53" l="1"/>
  <c r="AB7377" i="53"/>
  <c r="S8387" i="53"/>
  <c r="S7377" i="53"/>
  <c r="E8386" i="53"/>
  <c r="E7376" i="53"/>
  <c r="AE6341" i="53"/>
  <c r="AD6341" i="53"/>
  <c r="AC6341" i="53"/>
  <c r="AD1237" i="53"/>
  <c r="AE1237" i="53"/>
  <c r="AC1237" i="53"/>
  <c r="AB1238" i="53"/>
  <c r="AD5330" i="53"/>
  <c r="AE5330" i="53"/>
  <c r="AC5330" i="53"/>
  <c r="AE3311" i="53"/>
  <c r="AC3311" i="53"/>
  <c r="AD3311" i="53"/>
  <c r="AE229" i="53"/>
  <c r="AD229" i="53"/>
  <c r="AC229" i="53"/>
  <c r="AD2247" i="53"/>
  <c r="AE2247" i="53"/>
  <c r="AC2247" i="53"/>
  <c r="AE4320" i="53"/>
  <c r="AC4320" i="53"/>
  <c r="AD4320" i="53"/>
  <c r="AB6342" i="53"/>
  <c r="AB5331" i="53"/>
  <c r="AB4321" i="53"/>
  <c r="AB3312" i="53"/>
  <c r="V4321" i="53"/>
  <c r="U4321" i="53"/>
  <c r="T4321" i="53"/>
  <c r="V5331" i="53"/>
  <c r="U5331" i="53"/>
  <c r="T5331" i="53"/>
  <c r="V3311" i="53"/>
  <c r="U3311" i="53"/>
  <c r="T3311" i="53"/>
  <c r="V1237" i="53"/>
  <c r="U1237" i="53"/>
  <c r="T1237" i="53"/>
  <c r="S1238" i="53"/>
  <c r="V2247" i="53"/>
  <c r="U2247" i="53"/>
  <c r="T2247" i="53"/>
  <c r="V6340" i="53"/>
  <c r="U6340" i="53"/>
  <c r="T6340" i="53"/>
  <c r="S6341" i="53"/>
  <c r="S5332" i="53"/>
  <c r="S4322" i="53"/>
  <c r="S3312" i="53"/>
  <c r="V227" i="53"/>
  <c r="U227" i="53"/>
  <c r="T227" i="53"/>
  <c r="S228" i="53"/>
  <c r="G228" i="53"/>
  <c r="F228" i="53"/>
  <c r="G2248" i="53"/>
  <c r="F2248" i="53"/>
  <c r="F4319" i="53"/>
  <c r="G4319" i="53"/>
  <c r="G6340" i="53"/>
  <c r="F6340" i="53"/>
  <c r="G1238" i="53"/>
  <c r="F1238" i="53"/>
  <c r="G3311" i="53"/>
  <c r="F3311" i="53"/>
  <c r="G5330" i="53"/>
  <c r="F5330" i="53"/>
  <c r="E6341" i="53"/>
  <c r="E5331" i="53"/>
  <c r="E4320" i="53"/>
  <c r="E3312" i="53"/>
  <c r="E1239" i="53"/>
  <c r="S2248" i="53"/>
  <c r="E2249" i="53"/>
  <c r="AB230" i="53"/>
  <c r="E229" i="53"/>
  <c r="AB2248" i="53"/>
  <c r="AB8387" i="53" l="1"/>
  <c r="AB7378" i="53"/>
  <c r="S8388" i="53"/>
  <c r="S7378" i="53"/>
  <c r="E8387" i="53"/>
  <c r="E7377" i="53"/>
  <c r="AE6342" i="53"/>
  <c r="AD6342" i="53"/>
  <c r="AC6342" i="53"/>
  <c r="AE1238" i="53"/>
  <c r="AD1238" i="53"/>
  <c r="AC1238" i="53"/>
  <c r="AB1239" i="53"/>
  <c r="AE2248" i="53"/>
  <c r="AD2248" i="53"/>
  <c r="AC2248" i="53"/>
  <c r="AC230" i="53"/>
  <c r="AE230" i="53"/>
  <c r="AD230" i="53"/>
  <c r="AE3312" i="53"/>
  <c r="AC3312" i="53"/>
  <c r="AD3312" i="53"/>
  <c r="AE5331" i="53"/>
  <c r="AC5331" i="53"/>
  <c r="AD5331" i="53"/>
  <c r="AE4321" i="53"/>
  <c r="AD4321" i="53"/>
  <c r="AC4321" i="53"/>
  <c r="AB6343" i="53"/>
  <c r="AB5332" i="53"/>
  <c r="AB4322" i="53"/>
  <c r="AB3313" i="53"/>
  <c r="V5332" i="53"/>
  <c r="T5332" i="53"/>
  <c r="U5332" i="53"/>
  <c r="V1238" i="53"/>
  <c r="U1238" i="53"/>
  <c r="T1238" i="53"/>
  <c r="S1239" i="53"/>
  <c r="T2248" i="53"/>
  <c r="V2248" i="53"/>
  <c r="U2248" i="53"/>
  <c r="V6341" i="53"/>
  <c r="U6341" i="53"/>
  <c r="T6341" i="53"/>
  <c r="U3312" i="53"/>
  <c r="V3312" i="53"/>
  <c r="T3312" i="53"/>
  <c r="V4322" i="53"/>
  <c r="U4322" i="53"/>
  <c r="T4322" i="53"/>
  <c r="S6342" i="53"/>
  <c r="S5333" i="53"/>
  <c r="S4323" i="53"/>
  <c r="S3313" i="53"/>
  <c r="V228" i="53"/>
  <c r="U228" i="53"/>
  <c r="T228" i="53"/>
  <c r="S229" i="53"/>
  <c r="G229" i="53"/>
  <c r="F229" i="53"/>
  <c r="G2249" i="53"/>
  <c r="F2249" i="53"/>
  <c r="G5331" i="53"/>
  <c r="F5331" i="53"/>
  <c r="G4320" i="53"/>
  <c r="F4320" i="53"/>
  <c r="G6341" i="53"/>
  <c r="F6341" i="53"/>
  <c r="G3312" i="53"/>
  <c r="F3312" i="53"/>
  <c r="F1239" i="53"/>
  <c r="G1239" i="53"/>
  <c r="E6342" i="53"/>
  <c r="E5332" i="53"/>
  <c r="E4321" i="53"/>
  <c r="E3313" i="53"/>
  <c r="E1240" i="53"/>
  <c r="AB2249" i="53"/>
  <c r="E230" i="53"/>
  <c r="S2249" i="53"/>
  <c r="E2250" i="53"/>
  <c r="AB231" i="53"/>
  <c r="AB8388" i="53" l="1"/>
  <c r="AB7379" i="53"/>
  <c r="S8389" i="53"/>
  <c r="S7379" i="53"/>
  <c r="E8388" i="53"/>
  <c r="E7378" i="53"/>
  <c r="AE5332" i="53"/>
  <c r="AC5332" i="53"/>
  <c r="AD5332" i="53"/>
  <c r="AE6343" i="53"/>
  <c r="AD6343" i="53"/>
  <c r="AC6343" i="53"/>
  <c r="AC1239" i="53"/>
  <c r="AD1239" i="53"/>
  <c r="AE1239" i="53"/>
  <c r="AB1240" i="53"/>
  <c r="AE231" i="53"/>
  <c r="AD231" i="53"/>
  <c r="AC231" i="53"/>
  <c r="AE3313" i="53"/>
  <c r="AC3313" i="53"/>
  <c r="AD3313" i="53"/>
  <c r="AD2249" i="53"/>
  <c r="AE2249" i="53"/>
  <c r="AC2249" i="53"/>
  <c r="AE4322" i="53"/>
  <c r="AC4322" i="53"/>
  <c r="AD4322" i="53"/>
  <c r="AB6344" i="53"/>
  <c r="AB5333" i="53"/>
  <c r="AB4323" i="53"/>
  <c r="AB3314" i="53"/>
  <c r="V3313" i="53"/>
  <c r="U3313" i="53"/>
  <c r="T3313" i="53"/>
  <c r="V1239" i="53"/>
  <c r="U1239" i="53"/>
  <c r="T1239" i="53"/>
  <c r="S1240" i="53"/>
  <c r="V4323" i="53"/>
  <c r="U4323" i="53"/>
  <c r="T4323" i="53"/>
  <c r="V2249" i="53"/>
  <c r="U2249" i="53"/>
  <c r="T2249" i="53"/>
  <c r="V6342" i="53"/>
  <c r="U6342" i="53"/>
  <c r="T6342" i="53"/>
  <c r="V5333" i="53"/>
  <c r="U5333" i="53"/>
  <c r="T5333" i="53"/>
  <c r="S6343" i="53"/>
  <c r="S5334" i="53"/>
  <c r="S4324" i="53"/>
  <c r="S3314" i="53"/>
  <c r="V229" i="53"/>
  <c r="U229" i="53"/>
  <c r="T229" i="53"/>
  <c r="S230" i="53"/>
  <c r="G230" i="53"/>
  <c r="F230" i="53"/>
  <c r="G2250" i="53"/>
  <c r="F2250" i="53"/>
  <c r="G4321" i="53"/>
  <c r="F4321" i="53"/>
  <c r="G1240" i="53"/>
  <c r="F1240" i="53"/>
  <c r="G5332" i="53"/>
  <c r="F5332" i="53"/>
  <c r="G3313" i="53"/>
  <c r="F3313" i="53"/>
  <c r="G6342" i="53"/>
  <c r="F6342" i="53"/>
  <c r="E6343" i="53"/>
  <c r="E5333" i="53"/>
  <c r="E4322" i="53"/>
  <c r="E3314" i="53"/>
  <c r="E1241" i="53"/>
  <c r="E231" i="53"/>
  <c r="AB232" i="53"/>
  <c r="E2251" i="53"/>
  <c r="S2250" i="53"/>
  <c r="AB2250" i="53"/>
  <c r="AB8389" i="53" l="1"/>
  <c r="AB7380" i="53"/>
  <c r="S8390" i="53"/>
  <c r="S7380" i="53"/>
  <c r="E8389" i="53"/>
  <c r="E7379" i="53"/>
  <c r="AE5333" i="53"/>
  <c r="AD5333" i="53"/>
  <c r="AC5333" i="53"/>
  <c r="AE6344" i="53"/>
  <c r="AD6344" i="53"/>
  <c r="AC6344" i="53"/>
  <c r="AD2250" i="53"/>
  <c r="AE2250" i="53"/>
  <c r="AC2250" i="53"/>
  <c r="AC232" i="53"/>
  <c r="AE232" i="53"/>
  <c r="AD232" i="53"/>
  <c r="AE3314" i="53"/>
  <c r="AC3314" i="53"/>
  <c r="AD3314" i="53"/>
  <c r="AE1240" i="53"/>
  <c r="AC1240" i="53"/>
  <c r="AD1240" i="53"/>
  <c r="AB1241" i="53"/>
  <c r="AE4323" i="53"/>
  <c r="AC4323" i="53"/>
  <c r="AD4323" i="53"/>
  <c r="AB6345" i="53"/>
  <c r="AB5334" i="53"/>
  <c r="AB4324" i="53"/>
  <c r="AB3315" i="53"/>
  <c r="V1240" i="53"/>
  <c r="U1240" i="53"/>
  <c r="T1240" i="53"/>
  <c r="S1241" i="53"/>
  <c r="V3314" i="53"/>
  <c r="U3314" i="53"/>
  <c r="T3314" i="53"/>
  <c r="V5334" i="53"/>
  <c r="U5334" i="53"/>
  <c r="T5334" i="53"/>
  <c r="V4324" i="53"/>
  <c r="U4324" i="53"/>
  <c r="T4324" i="53"/>
  <c r="V6343" i="53"/>
  <c r="U6343" i="53"/>
  <c r="T6343" i="53"/>
  <c r="U2250" i="53"/>
  <c r="T2250" i="53"/>
  <c r="V2250" i="53"/>
  <c r="S6344" i="53"/>
  <c r="S5335" i="53"/>
  <c r="S4325" i="53"/>
  <c r="S3315" i="53"/>
  <c r="V230" i="53"/>
  <c r="U230" i="53"/>
  <c r="T230" i="53"/>
  <c r="S231" i="53"/>
  <c r="G231" i="53"/>
  <c r="F231" i="53"/>
  <c r="G2251" i="53"/>
  <c r="F2251" i="53"/>
  <c r="G1241" i="53"/>
  <c r="F1241" i="53"/>
  <c r="G5333" i="53"/>
  <c r="F5333" i="53"/>
  <c r="G3314" i="53"/>
  <c r="F3314" i="53"/>
  <c r="G6343" i="53"/>
  <c r="F6343" i="53"/>
  <c r="G4322" i="53"/>
  <c r="F4322" i="53"/>
  <c r="E6344" i="53"/>
  <c r="E5334" i="53"/>
  <c r="E4323" i="53"/>
  <c r="E3315" i="53"/>
  <c r="E1242" i="53"/>
  <c r="AB233" i="53"/>
  <c r="S2251" i="53"/>
  <c r="E232" i="53"/>
  <c r="AB2251" i="53"/>
  <c r="E2252" i="53"/>
  <c r="AB8390" i="53" l="1"/>
  <c r="AB7381" i="53"/>
  <c r="S8391" i="53"/>
  <c r="S7381" i="53"/>
  <c r="E8390" i="53"/>
  <c r="E7380" i="53"/>
  <c r="AE6345" i="53"/>
  <c r="AD6345" i="53"/>
  <c r="AC6345" i="53"/>
  <c r="AD2251" i="53"/>
  <c r="AE2251" i="53"/>
  <c r="AC2251" i="53"/>
  <c r="AE1241" i="53"/>
  <c r="AD1241" i="53"/>
  <c r="AC1241" i="53"/>
  <c r="AB1242" i="53"/>
  <c r="AE3315" i="53"/>
  <c r="AD3315" i="53"/>
  <c r="AC3315" i="53"/>
  <c r="AE5334" i="53"/>
  <c r="AD5334" i="53"/>
  <c r="AC5334" i="53"/>
  <c r="AE233" i="53"/>
  <c r="AD233" i="53"/>
  <c r="AC233" i="53"/>
  <c r="AE4324" i="53"/>
  <c r="AC4324" i="53"/>
  <c r="AD4324" i="53"/>
  <c r="AB6346" i="53"/>
  <c r="AB5335" i="53"/>
  <c r="AB4325" i="53"/>
  <c r="AB3316" i="53"/>
  <c r="V3315" i="53"/>
  <c r="U3315" i="53"/>
  <c r="T3315" i="53"/>
  <c r="V5335" i="53"/>
  <c r="U5335" i="53"/>
  <c r="T5335" i="53"/>
  <c r="V1241" i="53"/>
  <c r="U1241" i="53"/>
  <c r="T1241" i="53"/>
  <c r="S1242" i="53"/>
  <c r="V4325" i="53"/>
  <c r="U4325" i="53"/>
  <c r="T4325" i="53"/>
  <c r="V6344" i="53"/>
  <c r="U6344" i="53"/>
  <c r="T6344" i="53"/>
  <c r="V2251" i="53"/>
  <c r="U2251" i="53"/>
  <c r="T2251" i="53"/>
  <c r="S6345" i="53"/>
  <c r="S5336" i="53"/>
  <c r="S4326" i="53"/>
  <c r="S3316" i="53"/>
  <c r="V231" i="53"/>
  <c r="U231" i="53"/>
  <c r="T231" i="53"/>
  <c r="S232" i="53"/>
  <c r="G2252" i="53"/>
  <c r="F2252" i="53"/>
  <c r="G232" i="53"/>
  <c r="F232" i="53"/>
  <c r="G3315" i="53"/>
  <c r="F3315" i="53"/>
  <c r="G4323" i="53"/>
  <c r="F4323" i="53"/>
  <c r="G5334" i="53"/>
  <c r="F5334" i="53"/>
  <c r="G6344" i="53"/>
  <c r="F6344" i="53"/>
  <c r="G1242" i="53"/>
  <c r="F1242" i="53"/>
  <c r="E6345" i="53"/>
  <c r="E5335" i="53"/>
  <c r="E4324" i="53"/>
  <c r="E3316" i="53"/>
  <c r="E1243" i="53"/>
  <c r="AB234" i="53"/>
  <c r="S2252" i="53"/>
  <c r="E2253" i="53"/>
  <c r="E233" i="53"/>
  <c r="AB2252" i="53"/>
  <c r="AB8391" i="53" l="1"/>
  <c r="AB7382" i="53"/>
  <c r="S8392" i="53"/>
  <c r="S7382" i="53"/>
  <c r="E8391" i="53"/>
  <c r="E7381" i="53"/>
  <c r="AE6346" i="53"/>
  <c r="AD6346" i="53"/>
  <c r="AC6346" i="53"/>
  <c r="AD2252" i="53"/>
  <c r="AE2252" i="53"/>
  <c r="AC2252" i="53"/>
  <c r="AE234" i="53"/>
  <c r="AC234" i="53"/>
  <c r="AD234" i="53"/>
  <c r="AE3316" i="53"/>
  <c r="AD3316" i="53"/>
  <c r="AC3316" i="53"/>
  <c r="AE1242" i="53"/>
  <c r="AC1242" i="53"/>
  <c r="AD1242" i="53"/>
  <c r="AB1243" i="53"/>
  <c r="AE5335" i="53"/>
  <c r="AD5335" i="53"/>
  <c r="AC5335" i="53"/>
  <c r="AE4325" i="53"/>
  <c r="AC4325" i="53"/>
  <c r="AD4325" i="53"/>
  <c r="AB6347" i="53"/>
  <c r="AB5336" i="53"/>
  <c r="AB4326" i="53"/>
  <c r="AB3317" i="53"/>
  <c r="V3316" i="53"/>
  <c r="U3316" i="53"/>
  <c r="T3316" i="53"/>
  <c r="V4326" i="53"/>
  <c r="U4326" i="53"/>
  <c r="T4326" i="53"/>
  <c r="V5336" i="53"/>
  <c r="U5336" i="53"/>
  <c r="T5336" i="53"/>
  <c r="V2252" i="53"/>
  <c r="U2252" i="53"/>
  <c r="T2252" i="53"/>
  <c r="V6345" i="53"/>
  <c r="T6345" i="53"/>
  <c r="U6345" i="53"/>
  <c r="V1242" i="53"/>
  <c r="U1242" i="53"/>
  <c r="T1242" i="53"/>
  <c r="S1243" i="53"/>
  <c r="S6346" i="53"/>
  <c r="S5337" i="53"/>
  <c r="S4327" i="53"/>
  <c r="S3317" i="53"/>
  <c r="V232" i="53"/>
  <c r="U232" i="53"/>
  <c r="T232" i="53"/>
  <c r="S233" i="53"/>
  <c r="F233" i="53"/>
  <c r="G233" i="53"/>
  <c r="G2253" i="53"/>
  <c r="F2253" i="53"/>
  <c r="G3316" i="53"/>
  <c r="F3316" i="53"/>
  <c r="G4324" i="53"/>
  <c r="F4324" i="53"/>
  <c r="G5335" i="53"/>
  <c r="F5335" i="53"/>
  <c r="G6345" i="53"/>
  <c r="F6345" i="53"/>
  <c r="G1243" i="53"/>
  <c r="F1243" i="53"/>
  <c r="E6346" i="53"/>
  <c r="E5336" i="53"/>
  <c r="E4325" i="53"/>
  <c r="E3317" i="53"/>
  <c r="E1244" i="53"/>
  <c r="E234" i="53"/>
  <c r="E2254" i="53"/>
  <c r="AB2253" i="53"/>
  <c r="S2253" i="53"/>
  <c r="AB235" i="53"/>
  <c r="AB8392" i="53" l="1"/>
  <c r="AB7383" i="53"/>
  <c r="S8393" i="53"/>
  <c r="S7383" i="53"/>
  <c r="E8392" i="53"/>
  <c r="E7382" i="53"/>
  <c r="AE5336" i="53"/>
  <c r="AD5336" i="53"/>
  <c r="AC5336" i="53"/>
  <c r="AE6347" i="53"/>
  <c r="AD6347" i="53"/>
  <c r="AC6347" i="53"/>
  <c r="AD1243" i="53"/>
  <c r="AE1243" i="53"/>
  <c r="AC1243" i="53"/>
  <c r="AB1244" i="53"/>
  <c r="AD235" i="53"/>
  <c r="AE235" i="53"/>
  <c r="AC235" i="53"/>
  <c r="AD2253" i="53"/>
  <c r="AE2253" i="53"/>
  <c r="AC2253" i="53"/>
  <c r="AE3317" i="53"/>
  <c r="AC3317" i="53"/>
  <c r="AD3317" i="53"/>
  <c r="AE4326" i="53"/>
  <c r="AC4326" i="53"/>
  <c r="AD4326" i="53"/>
  <c r="AB6348" i="53"/>
  <c r="AB5337" i="53"/>
  <c r="AB4327" i="53"/>
  <c r="AB3318" i="53"/>
  <c r="U4327" i="53"/>
  <c r="T4327" i="53"/>
  <c r="V4327" i="53"/>
  <c r="V2253" i="53"/>
  <c r="T2253" i="53"/>
  <c r="U2253" i="53"/>
  <c r="V6346" i="53"/>
  <c r="U6346" i="53"/>
  <c r="T6346" i="53"/>
  <c r="V3317" i="53"/>
  <c r="U3317" i="53"/>
  <c r="T3317" i="53"/>
  <c r="V5337" i="53"/>
  <c r="U5337" i="53"/>
  <c r="T5337" i="53"/>
  <c r="V1243" i="53"/>
  <c r="U1243" i="53"/>
  <c r="T1243" i="53"/>
  <c r="S1244" i="53"/>
  <c r="S6347" i="53"/>
  <c r="S5338" i="53"/>
  <c r="S4328" i="53"/>
  <c r="S3318" i="53"/>
  <c r="V233" i="53"/>
  <c r="U233" i="53"/>
  <c r="T233" i="53"/>
  <c r="S234" i="53"/>
  <c r="G234" i="53"/>
  <c r="F234" i="53"/>
  <c r="G2254" i="53"/>
  <c r="F2254" i="53"/>
  <c r="G4325" i="53"/>
  <c r="F4325" i="53"/>
  <c r="G1244" i="53"/>
  <c r="F1244" i="53"/>
  <c r="G3317" i="53"/>
  <c r="F3317" i="53"/>
  <c r="G5336" i="53"/>
  <c r="F5336" i="53"/>
  <c r="G6346" i="53"/>
  <c r="F6346" i="53"/>
  <c r="E6347" i="53"/>
  <c r="E5337" i="53"/>
  <c r="E4326" i="53"/>
  <c r="E3318" i="53"/>
  <c r="E1245" i="53"/>
  <c r="S2254" i="53"/>
  <c r="E235" i="53"/>
  <c r="E2255" i="53"/>
  <c r="AB236" i="53"/>
  <c r="AB2254" i="53"/>
  <c r="AB8393" i="53" l="1"/>
  <c r="AB7384" i="53"/>
  <c r="S8394" i="53"/>
  <c r="S7384" i="53"/>
  <c r="E8393" i="53"/>
  <c r="E7383" i="53"/>
  <c r="AE6348" i="53"/>
  <c r="AD6348" i="53"/>
  <c r="AC6348" i="53"/>
  <c r="AE2254" i="53"/>
  <c r="AC2254" i="53"/>
  <c r="AD2254" i="53"/>
  <c r="AE5337" i="53"/>
  <c r="AC5337" i="53"/>
  <c r="AD5337" i="53"/>
  <c r="AE236" i="53"/>
  <c r="AC236" i="53"/>
  <c r="AD236" i="53"/>
  <c r="AE3318" i="53"/>
  <c r="AD3318" i="53"/>
  <c r="AC3318" i="53"/>
  <c r="AD1244" i="53"/>
  <c r="AE1244" i="53"/>
  <c r="AC1244" i="53"/>
  <c r="AB1245" i="53"/>
  <c r="AE4327" i="53"/>
  <c r="AD4327" i="53"/>
  <c r="AC4327" i="53"/>
  <c r="AB6349" i="53"/>
  <c r="AB5338" i="53"/>
  <c r="AB4328" i="53"/>
  <c r="AB3319" i="53"/>
  <c r="V5338" i="53"/>
  <c r="T5338" i="53"/>
  <c r="U5338" i="53"/>
  <c r="V3318" i="53"/>
  <c r="U3318" i="53"/>
  <c r="T3318" i="53"/>
  <c r="V1244" i="53"/>
  <c r="U1244" i="53"/>
  <c r="T1244" i="53"/>
  <c r="S1245" i="53"/>
  <c r="V2254" i="53"/>
  <c r="T2254" i="53"/>
  <c r="U2254" i="53"/>
  <c r="V4328" i="53"/>
  <c r="U4328" i="53"/>
  <c r="T4328" i="53"/>
  <c r="V6347" i="53"/>
  <c r="U6347" i="53"/>
  <c r="T6347" i="53"/>
  <c r="S6348" i="53"/>
  <c r="S5339" i="53"/>
  <c r="S4329" i="53"/>
  <c r="S3319" i="53"/>
  <c r="V234" i="53"/>
  <c r="U234" i="53"/>
  <c r="T234" i="53"/>
  <c r="S235" i="53"/>
  <c r="G2255" i="53"/>
  <c r="F2255" i="53"/>
  <c r="G235" i="53"/>
  <c r="F235" i="53"/>
  <c r="G4326" i="53"/>
  <c r="F4326" i="53"/>
  <c r="G3318" i="53"/>
  <c r="F3318" i="53"/>
  <c r="G6347" i="53"/>
  <c r="F6347" i="53"/>
  <c r="G1245" i="53"/>
  <c r="F1245" i="53"/>
  <c r="F5337" i="53"/>
  <c r="G5337" i="53"/>
  <c r="E6348" i="53"/>
  <c r="E5338" i="53"/>
  <c r="E4327" i="53"/>
  <c r="E3319" i="53"/>
  <c r="E1246" i="53"/>
  <c r="AB237" i="53"/>
  <c r="E2256" i="53"/>
  <c r="AB2255" i="53"/>
  <c r="E236" i="53"/>
  <c r="S2255" i="53"/>
  <c r="AB8394" i="53" l="1"/>
  <c r="AB7385" i="53"/>
  <c r="S8395" i="53"/>
  <c r="S7385" i="53"/>
  <c r="E8394" i="53"/>
  <c r="E7384" i="53"/>
  <c r="AE5338" i="53"/>
  <c r="AD5338" i="53"/>
  <c r="AC5338" i="53"/>
  <c r="AD1245" i="53"/>
  <c r="AE1245" i="53"/>
  <c r="AC1245" i="53"/>
  <c r="AB1246" i="53"/>
  <c r="AE6349" i="53"/>
  <c r="AD6349" i="53"/>
  <c r="AC6349" i="53"/>
  <c r="AE3319" i="53"/>
  <c r="AC3319" i="53"/>
  <c r="AD3319" i="53"/>
  <c r="AD2255" i="53"/>
  <c r="AE2255" i="53"/>
  <c r="AC2255" i="53"/>
  <c r="AE237" i="53"/>
  <c r="AD237" i="53"/>
  <c r="AC237" i="53"/>
  <c r="AE4328" i="53"/>
  <c r="AC4328" i="53"/>
  <c r="AD4328" i="53"/>
  <c r="AB6350" i="53"/>
  <c r="AB5339" i="53"/>
  <c r="AB4329" i="53"/>
  <c r="AB3320" i="53"/>
  <c r="V4329" i="53"/>
  <c r="U4329" i="53"/>
  <c r="T4329" i="53"/>
  <c r="V5339" i="53"/>
  <c r="U5339" i="53"/>
  <c r="T5339" i="53"/>
  <c r="V6348" i="53"/>
  <c r="U6348" i="53"/>
  <c r="T6348" i="53"/>
  <c r="V3319" i="53"/>
  <c r="U3319" i="53"/>
  <c r="T3319" i="53"/>
  <c r="V2255" i="53"/>
  <c r="U2255" i="53"/>
  <c r="T2255" i="53"/>
  <c r="V1245" i="53"/>
  <c r="U1245" i="53"/>
  <c r="T1245" i="53"/>
  <c r="S1246" i="53"/>
  <c r="S6349" i="53"/>
  <c r="S5340" i="53"/>
  <c r="S4330" i="53"/>
  <c r="S3320" i="53"/>
  <c r="V235" i="53"/>
  <c r="U235" i="53"/>
  <c r="T235" i="53"/>
  <c r="S236" i="53"/>
  <c r="G236" i="53"/>
  <c r="F236" i="53"/>
  <c r="G2256" i="53"/>
  <c r="F2256" i="53"/>
  <c r="G1246" i="53"/>
  <c r="F1246" i="53"/>
  <c r="G3319" i="53"/>
  <c r="F3319" i="53"/>
  <c r="F4327" i="53"/>
  <c r="G4327" i="53"/>
  <c r="G5338" i="53"/>
  <c r="F5338" i="53"/>
  <c r="G6348" i="53"/>
  <c r="F6348" i="53"/>
  <c r="E6349" i="53"/>
  <c r="E5339" i="53"/>
  <c r="E4328" i="53"/>
  <c r="E3320" i="53"/>
  <c r="E1247" i="53"/>
  <c r="AB2256" i="53"/>
  <c r="AB238" i="53"/>
  <c r="E237" i="53"/>
  <c r="E2257" i="53"/>
  <c r="S2256" i="53"/>
  <c r="AB8395" i="53" l="1"/>
  <c r="AB7386" i="53"/>
  <c r="S8396" i="53"/>
  <c r="S7386" i="53"/>
  <c r="E8395" i="53"/>
  <c r="E7385" i="53"/>
  <c r="AE1246" i="53"/>
  <c r="AD1246" i="53"/>
  <c r="AC1246" i="53"/>
  <c r="AB1247" i="53"/>
  <c r="AE5339" i="53"/>
  <c r="AD5339" i="53"/>
  <c r="AC5339" i="53"/>
  <c r="AE6350" i="53"/>
  <c r="AD6350" i="53"/>
  <c r="AC6350" i="53"/>
  <c r="AC3320" i="53"/>
  <c r="AE3320" i="53"/>
  <c r="AD3320" i="53"/>
  <c r="AC238" i="53"/>
  <c r="AE238" i="53"/>
  <c r="AD238" i="53"/>
  <c r="AE2256" i="53"/>
  <c r="AC2256" i="53"/>
  <c r="AD2256" i="53"/>
  <c r="AD4329" i="53"/>
  <c r="AE4329" i="53"/>
  <c r="AC4329" i="53"/>
  <c r="AB6351" i="53"/>
  <c r="AB5340" i="53"/>
  <c r="AB4330" i="53"/>
  <c r="AB3321" i="53"/>
  <c r="V5340" i="53"/>
  <c r="U5340" i="53"/>
  <c r="T5340" i="53"/>
  <c r="V6349" i="53"/>
  <c r="U6349" i="53"/>
  <c r="T6349" i="53"/>
  <c r="T2256" i="53"/>
  <c r="V2256" i="53"/>
  <c r="U2256" i="53"/>
  <c r="V1246" i="53"/>
  <c r="U1246" i="53"/>
  <c r="T1246" i="53"/>
  <c r="S1247" i="53"/>
  <c r="V3320" i="53"/>
  <c r="U3320" i="53"/>
  <c r="T3320" i="53"/>
  <c r="V4330" i="53"/>
  <c r="U4330" i="53"/>
  <c r="T4330" i="53"/>
  <c r="S6350" i="53"/>
  <c r="S5341" i="53"/>
  <c r="S4331" i="53"/>
  <c r="S3321" i="53"/>
  <c r="V236" i="53"/>
  <c r="U236" i="53"/>
  <c r="T236" i="53"/>
  <c r="S237" i="53"/>
  <c r="G237" i="53"/>
  <c r="F237" i="53"/>
  <c r="G2257" i="53"/>
  <c r="F2257" i="53"/>
  <c r="G1247" i="53"/>
  <c r="F1247" i="53"/>
  <c r="G6349" i="53"/>
  <c r="F6349" i="53"/>
  <c r="G4328" i="53"/>
  <c r="F4328" i="53"/>
  <c r="G3320" i="53"/>
  <c r="F3320" i="53"/>
  <c r="G5339" i="53"/>
  <c r="F5339" i="53"/>
  <c r="E6350" i="53"/>
  <c r="E5340" i="53"/>
  <c r="E4329" i="53"/>
  <c r="E3321" i="53"/>
  <c r="E1248" i="53"/>
  <c r="E238" i="53"/>
  <c r="AB2257" i="53"/>
  <c r="E2258" i="53"/>
  <c r="AB239" i="53"/>
  <c r="S2257" i="53"/>
  <c r="AB8396" i="53" l="1"/>
  <c r="AB7387" i="53"/>
  <c r="S8397" i="53"/>
  <c r="S7387" i="53"/>
  <c r="E8396" i="53"/>
  <c r="E7386" i="53"/>
  <c r="AE5340" i="53"/>
  <c r="AD5340" i="53"/>
  <c r="AC5340" i="53"/>
  <c r="AE6351" i="53"/>
  <c r="AD6351" i="53"/>
  <c r="AC6351" i="53"/>
  <c r="AE1247" i="53"/>
  <c r="AC1247" i="53"/>
  <c r="AD1247" i="53"/>
  <c r="AB1248" i="53"/>
  <c r="AE239" i="53"/>
  <c r="AD239" i="53"/>
  <c r="AC239" i="53"/>
  <c r="AE3321" i="53"/>
  <c r="AC3321" i="53"/>
  <c r="AD3321" i="53"/>
  <c r="AD2257" i="53"/>
  <c r="AE2257" i="53"/>
  <c r="AC2257" i="53"/>
  <c r="AE4330" i="53"/>
  <c r="AC4330" i="53"/>
  <c r="AD4330" i="53"/>
  <c r="AB6352" i="53"/>
  <c r="AB5341" i="53"/>
  <c r="AB4331" i="53"/>
  <c r="AB3322" i="53"/>
  <c r="U5341" i="53"/>
  <c r="V5341" i="53"/>
  <c r="T5341" i="53"/>
  <c r="V1247" i="53"/>
  <c r="U1247" i="53"/>
  <c r="T1247" i="53"/>
  <c r="S1248" i="53"/>
  <c r="V3321" i="53"/>
  <c r="U3321" i="53"/>
  <c r="T3321" i="53"/>
  <c r="V4331" i="53"/>
  <c r="U4331" i="53"/>
  <c r="T4331" i="53"/>
  <c r="V6350" i="53"/>
  <c r="U6350" i="53"/>
  <c r="T6350" i="53"/>
  <c r="V2257" i="53"/>
  <c r="U2257" i="53"/>
  <c r="T2257" i="53"/>
  <c r="S6351" i="53"/>
  <c r="S5342" i="53"/>
  <c r="S4332" i="53"/>
  <c r="S3322" i="53"/>
  <c r="V237" i="53"/>
  <c r="U237" i="53"/>
  <c r="T237" i="53"/>
  <c r="S238" i="53"/>
  <c r="G238" i="53"/>
  <c r="F238" i="53"/>
  <c r="G2258" i="53"/>
  <c r="F2258" i="53"/>
  <c r="G3321" i="53"/>
  <c r="F3321" i="53"/>
  <c r="G4329" i="53"/>
  <c r="F4329" i="53"/>
  <c r="G5340" i="53"/>
  <c r="F5340" i="53"/>
  <c r="G6350" i="53"/>
  <c r="F6350" i="53"/>
  <c r="G1248" i="53"/>
  <c r="F1248" i="53"/>
  <c r="E6351" i="53"/>
  <c r="E5341" i="53"/>
  <c r="E4330" i="53"/>
  <c r="E3322" i="53"/>
  <c r="E1249" i="53"/>
  <c r="E2259" i="53"/>
  <c r="S2258" i="53"/>
  <c r="E239" i="53"/>
  <c r="AB240" i="53"/>
  <c r="AB2258" i="53"/>
  <c r="AB8397" i="53" l="1"/>
  <c r="AB7388" i="53"/>
  <c r="S8398" i="53"/>
  <c r="S7388" i="53"/>
  <c r="E8397" i="53"/>
  <c r="E7387" i="53"/>
  <c r="AD5341" i="53"/>
  <c r="AE5341" i="53"/>
  <c r="AC5341" i="53"/>
  <c r="AE6352" i="53"/>
  <c r="AD6352" i="53"/>
  <c r="AC6352" i="53"/>
  <c r="AD2258" i="53"/>
  <c r="AE2258" i="53"/>
  <c r="AC2258" i="53"/>
  <c r="AC240" i="53"/>
  <c r="AE240" i="53"/>
  <c r="AD240" i="53"/>
  <c r="AE3322" i="53"/>
  <c r="AC3322" i="53"/>
  <c r="AD3322" i="53"/>
  <c r="AE1248" i="53"/>
  <c r="AD1248" i="53"/>
  <c r="AC1248" i="53"/>
  <c r="AB1249" i="53"/>
  <c r="AC4331" i="53"/>
  <c r="AD4331" i="53"/>
  <c r="AE4331" i="53"/>
  <c r="AB6353" i="53"/>
  <c r="AB5342" i="53"/>
  <c r="AB4332" i="53"/>
  <c r="AB3323" i="53"/>
  <c r="V1248" i="53"/>
  <c r="U1248" i="53"/>
  <c r="T1248" i="53"/>
  <c r="S1249" i="53"/>
  <c r="V4332" i="53"/>
  <c r="U4332" i="53"/>
  <c r="T4332" i="53"/>
  <c r="V3322" i="53"/>
  <c r="U3322" i="53"/>
  <c r="T3322" i="53"/>
  <c r="U5342" i="53"/>
  <c r="V5342" i="53"/>
  <c r="T5342" i="53"/>
  <c r="V2258" i="53"/>
  <c r="U2258" i="53"/>
  <c r="T2258" i="53"/>
  <c r="V6351" i="53"/>
  <c r="U6351" i="53"/>
  <c r="T6351" i="53"/>
  <c r="S6352" i="53"/>
  <c r="S5343" i="53"/>
  <c r="S4333" i="53"/>
  <c r="S3323" i="53"/>
  <c r="V238" i="53"/>
  <c r="U238" i="53"/>
  <c r="T238" i="53"/>
  <c r="S239" i="53"/>
  <c r="G2259" i="53"/>
  <c r="F2259" i="53"/>
  <c r="G239" i="53"/>
  <c r="F239" i="53"/>
  <c r="G3322" i="53"/>
  <c r="F3322" i="53"/>
  <c r="G4330" i="53"/>
  <c r="F4330" i="53"/>
  <c r="G1249" i="53"/>
  <c r="F1249" i="53"/>
  <c r="G6351" i="53"/>
  <c r="F6351" i="53"/>
  <c r="G5341" i="53"/>
  <c r="F5341" i="53"/>
  <c r="E6352" i="53"/>
  <c r="E5342" i="53"/>
  <c r="E4331" i="53"/>
  <c r="E3323" i="53"/>
  <c r="E1250" i="53"/>
  <c r="E2260" i="53"/>
  <c r="AB2259" i="53"/>
  <c r="E240" i="53"/>
  <c r="AB241" i="53"/>
  <c r="S2259" i="53"/>
  <c r="AB8398" i="53" l="1"/>
  <c r="AB7389" i="53"/>
  <c r="S8399" i="53"/>
  <c r="S7389" i="53"/>
  <c r="E8398" i="53"/>
  <c r="E7388" i="53"/>
  <c r="AE5342" i="53"/>
  <c r="AD5342" i="53"/>
  <c r="AC5342" i="53"/>
  <c r="AE6353" i="53"/>
  <c r="AD6353" i="53"/>
  <c r="AC6353" i="53"/>
  <c r="AE241" i="53"/>
  <c r="AD241" i="53"/>
  <c r="AC241" i="53"/>
  <c r="AD2259" i="53"/>
  <c r="AE2259" i="53"/>
  <c r="AC2259" i="53"/>
  <c r="AE1249" i="53"/>
  <c r="AD1249" i="53"/>
  <c r="AC1249" i="53"/>
  <c r="AB1250" i="53"/>
  <c r="AE3323" i="53"/>
  <c r="AD3323" i="53"/>
  <c r="AC3323" i="53"/>
  <c r="AE4332" i="53"/>
  <c r="AC4332" i="53"/>
  <c r="AD4332" i="53"/>
  <c r="AB6354" i="53"/>
  <c r="AB5343" i="53"/>
  <c r="AB4333" i="53"/>
  <c r="AB3324" i="53"/>
  <c r="V3323" i="53"/>
  <c r="U3323" i="53"/>
  <c r="T3323" i="53"/>
  <c r="V4333" i="53"/>
  <c r="U4333" i="53"/>
  <c r="T4333" i="53"/>
  <c r="V2259" i="53"/>
  <c r="U2259" i="53"/>
  <c r="T2259" i="53"/>
  <c r="V5343" i="53"/>
  <c r="U5343" i="53"/>
  <c r="T5343" i="53"/>
  <c r="V1249" i="53"/>
  <c r="U1249" i="53"/>
  <c r="T1249" i="53"/>
  <c r="S1250" i="53"/>
  <c r="V6352" i="53"/>
  <c r="U6352" i="53"/>
  <c r="T6352" i="53"/>
  <c r="S6353" i="53"/>
  <c r="S5344" i="53"/>
  <c r="S4334" i="53"/>
  <c r="S3324" i="53"/>
  <c r="V239" i="53"/>
  <c r="T239" i="53"/>
  <c r="U239" i="53"/>
  <c r="S240" i="53"/>
  <c r="G240" i="53"/>
  <c r="F240" i="53"/>
  <c r="G2260" i="53"/>
  <c r="F2260" i="53"/>
  <c r="G1250" i="53"/>
  <c r="F1250" i="53"/>
  <c r="G6352" i="53"/>
  <c r="F6352" i="53"/>
  <c r="G3323" i="53"/>
  <c r="F3323" i="53"/>
  <c r="G4331" i="53"/>
  <c r="F4331" i="53"/>
  <c r="G5342" i="53"/>
  <c r="F5342" i="53"/>
  <c r="E6353" i="53"/>
  <c r="E5343" i="53"/>
  <c r="E4332" i="53"/>
  <c r="E3324" i="53"/>
  <c r="E1251" i="53"/>
  <c r="S2260" i="53"/>
  <c r="AB242" i="53"/>
  <c r="E2261" i="53"/>
  <c r="AB2260" i="53"/>
  <c r="E241" i="53"/>
  <c r="AB8399" i="53" l="1"/>
  <c r="AB7390" i="53"/>
  <c r="S8400" i="53"/>
  <c r="S7390" i="53"/>
  <c r="E8399" i="53"/>
  <c r="E7389" i="53"/>
  <c r="AE6354" i="53"/>
  <c r="AD6354" i="53"/>
  <c r="AC6354" i="53"/>
  <c r="AD5343" i="53"/>
  <c r="AE5343" i="53"/>
  <c r="AC5343" i="53"/>
  <c r="AE1250" i="53"/>
  <c r="AD1250" i="53"/>
  <c r="AC1250" i="53"/>
  <c r="AB1251" i="53"/>
  <c r="AD2260" i="53"/>
  <c r="AE2260" i="53"/>
  <c r="AC2260" i="53"/>
  <c r="AE3324" i="53"/>
  <c r="AD3324" i="53"/>
  <c r="AC3324" i="53"/>
  <c r="AE242" i="53"/>
  <c r="AD242" i="53"/>
  <c r="AC242" i="53"/>
  <c r="AE4333" i="53"/>
  <c r="AC4333" i="53"/>
  <c r="AD4333" i="53"/>
  <c r="AB6355" i="53"/>
  <c r="AB5344" i="53"/>
  <c r="AB4334" i="53"/>
  <c r="AB3325" i="53"/>
  <c r="V1250" i="53"/>
  <c r="U1250" i="53"/>
  <c r="T1250" i="53"/>
  <c r="S1251" i="53"/>
  <c r="V4334" i="53"/>
  <c r="U4334" i="53"/>
  <c r="T4334" i="53"/>
  <c r="V5344" i="53"/>
  <c r="U5344" i="53"/>
  <c r="T5344" i="53"/>
  <c r="V6353" i="53"/>
  <c r="U6353" i="53"/>
  <c r="T6353" i="53"/>
  <c r="V2260" i="53"/>
  <c r="U2260" i="53"/>
  <c r="T2260" i="53"/>
  <c r="V3324" i="53"/>
  <c r="U3324" i="53"/>
  <c r="T3324" i="53"/>
  <c r="S6354" i="53"/>
  <c r="S5345" i="53"/>
  <c r="S4335" i="53"/>
  <c r="S3325" i="53"/>
  <c r="V240" i="53"/>
  <c r="U240" i="53"/>
  <c r="T240" i="53"/>
  <c r="S241" i="53"/>
  <c r="F241" i="53"/>
  <c r="G241" i="53"/>
  <c r="G2261" i="53"/>
  <c r="F2261" i="53"/>
  <c r="G3324" i="53"/>
  <c r="F3324" i="53"/>
  <c r="G5343" i="53"/>
  <c r="F5343" i="53"/>
  <c r="G6353" i="53"/>
  <c r="F6353" i="53"/>
  <c r="G1251" i="53"/>
  <c r="F1251" i="53"/>
  <c r="G4332" i="53"/>
  <c r="F4332" i="53"/>
  <c r="E6354" i="53"/>
  <c r="E5344" i="53"/>
  <c r="E4333" i="53"/>
  <c r="E3325" i="53"/>
  <c r="E1252" i="53"/>
  <c r="AB2261" i="53"/>
  <c r="AB243" i="53"/>
  <c r="E2262" i="53"/>
  <c r="E242" i="53"/>
  <c r="S2261" i="53"/>
  <c r="AB8400" i="53" l="1"/>
  <c r="AB7391" i="53"/>
  <c r="S8401" i="53"/>
  <c r="S7391" i="53"/>
  <c r="E8400" i="53"/>
  <c r="E7390" i="53"/>
  <c r="AE6355" i="53"/>
  <c r="AD6355" i="53"/>
  <c r="AC6355" i="53"/>
  <c r="AD5344" i="53"/>
  <c r="AE5344" i="53"/>
  <c r="AC5344" i="53"/>
  <c r="AE3325" i="53"/>
  <c r="AC3325" i="53"/>
  <c r="AD3325" i="53"/>
  <c r="AD1251" i="53"/>
  <c r="AE1251" i="53"/>
  <c r="AC1251" i="53"/>
  <c r="AB1252" i="53"/>
  <c r="AE243" i="53"/>
  <c r="AD243" i="53"/>
  <c r="AC243" i="53"/>
  <c r="AD2261" i="53"/>
  <c r="AC2261" i="53"/>
  <c r="AE2261" i="53"/>
  <c r="AE4334" i="53"/>
  <c r="AC4334" i="53"/>
  <c r="AD4334" i="53"/>
  <c r="AB6356" i="53"/>
  <c r="AB5345" i="53"/>
  <c r="AB4335" i="53"/>
  <c r="AB3326" i="53"/>
  <c r="V2261" i="53"/>
  <c r="T2261" i="53"/>
  <c r="U2261" i="53"/>
  <c r="V5345" i="53"/>
  <c r="T5345" i="53"/>
  <c r="U5345" i="53"/>
  <c r="V1251" i="53"/>
  <c r="U1251" i="53"/>
  <c r="T1251" i="53"/>
  <c r="S1252" i="53"/>
  <c r="V3325" i="53"/>
  <c r="U3325" i="53"/>
  <c r="T3325" i="53"/>
  <c r="U4335" i="53"/>
  <c r="V4335" i="53"/>
  <c r="T4335" i="53"/>
  <c r="V6354" i="53"/>
  <c r="U6354" i="53"/>
  <c r="T6354" i="53"/>
  <c r="S6355" i="53"/>
  <c r="S5346" i="53"/>
  <c r="S4336" i="53"/>
  <c r="S3326" i="53"/>
  <c r="V241" i="53"/>
  <c r="U241" i="53"/>
  <c r="T241" i="53"/>
  <c r="S242" i="53"/>
  <c r="G2262" i="53"/>
  <c r="F2262" i="53"/>
  <c r="G242" i="53"/>
  <c r="F242" i="53"/>
  <c r="G3325" i="53"/>
  <c r="F3325" i="53"/>
  <c r="G4333" i="53"/>
  <c r="F4333" i="53"/>
  <c r="G5344" i="53"/>
  <c r="F5344" i="53"/>
  <c r="G1252" i="53"/>
  <c r="F1252" i="53"/>
  <c r="G6354" i="53"/>
  <c r="F6354" i="53"/>
  <c r="E6355" i="53"/>
  <c r="E5345" i="53"/>
  <c r="E4334" i="53"/>
  <c r="E3326" i="53"/>
  <c r="E1253" i="53"/>
  <c r="E2263" i="53"/>
  <c r="E243" i="53"/>
  <c r="S2262" i="53"/>
  <c r="AB244" i="53"/>
  <c r="AB2262" i="53"/>
  <c r="AB8401" i="53" l="1"/>
  <c r="AB7392" i="53"/>
  <c r="S8402" i="53"/>
  <c r="S7392" i="53"/>
  <c r="E8401" i="53"/>
  <c r="E7391" i="53"/>
  <c r="AE6356" i="53"/>
  <c r="AD6356" i="53"/>
  <c r="AC6356" i="53"/>
  <c r="AD1252" i="53"/>
  <c r="AE1252" i="53"/>
  <c r="AC1252" i="53"/>
  <c r="AB1253" i="53"/>
  <c r="AE2262" i="53"/>
  <c r="AC2262" i="53"/>
  <c r="AD2262" i="53"/>
  <c r="AE3326" i="53"/>
  <c r="AD3326" i="53"/>
  <c r="AC3326" i="53"/>
  <c r="AE5345" i="53"/>
  <c r="AC5345" i="53"/>
  <c r="AD5345" i="53"/>
  <c r="AE244" i="53"/>
  <c r="AC244" i="53"/>
  <c r="AD244" i="53"/>
  <c r="AE4335" i="53"/>
  <c r="AD4335" i="53"/>
  <c r="AC4335" i="53"/>
  <c r="AB6357" i="53"/>
  <c r="AB5346" i="53"/>
  <c r="AB4336" i="53"/>
  <c r="AB3327" i="53"/>
  <c r="V5346" i="53"/>
  <c r="T5346" i="53"/>
  <c r="U5346" i="53"/>
  <c r="V3326" i="53"/>
  <c r="U3326" i="53"/>
  <c r="T3326" i="53"/>
  <c r="V4336" i="53"/>
  <c r="T4336" i="53"/>
  <c r="U4336" i="53"/>
  <c r="V2262" i="53"/>
  <c r="T2262" i="53"/>
  <c r="U2262" i="53"/>
  <c r="T1252" i="53"/>
  <c r="V1252" i="53"/>
  <c r="U1252" i="53"/>
  <c r="S1253" i="53"/>
  <c r="V6355" i="53"/>
  <c r="U6355" i="53"/>
  <c r="T6355" i="53"/>
  <c r="S6356" i="53"/>
  <c r="S5347" i="53"/>
  <c r="S4337" i="53"/>
  <c r="S3327" i="53"/>
  <c r="V242" i="53"/>
  <c r="U242" i="53"/>
  <c r="T242" i="53"/>
  <c r="S243" i="53"/>
  <c r="G2263" i="53"/>
  <c r="F2263" i="53"/>
  <c r="G243" i="53"/>
  <c r="F243" i="53"/>
  <c r="G3326" i="53"/>
  <c r="F3326" i="53"/>
  <c r="G4334" i="53"/>
  <c r="F4334" i="53"/>
  <c r="G1253" i="53"/>
  <c r="F1253" i="53"/>
  <c r="F5345" i="53"/>
  <c r="G5345" i="53"/>
  <c r="G6355" i="53"/>
  <c r="F6355" i="53"/>
  <c r="E6356" i="53"/>
  <c r="E5346" i="53"/>
  <c r="E4335" i="53"/>
  <c r="E3327" i="53"/>
  <c r="E1254" i="53"/>
  <c r="E2264" i="53"/>
  <c r="E244" i="53"/>
  <c r="S2263" i="53"/>
  <c r="AB2263" i="53"/>
  <c r="AB245" i="53"/>
  <c r="AB8402" i="53" l="1"/>
  <c r="AB7393" i="53"/>
  <c r="S8403" i="53"/>
  <c r="S7393" i="53"/>
  <c r="E8402" i="53"/>
  <c r="E7392" i="53"/>
  <c r="AE6357" i="53"/>
  <c r="AD6357" i="53"/>
  <c r="AC6357" i="53"/>
  <c r="AD1253" i="53"/>
  <c r="AE1253" i="53"/>
  <c r="AC1253" i="53"/>
  <c r="AB1254" i="53"/>
  <c r="AD5346" i="53"/>
  <c r="AC5346" i="53"/>
  <c r="AE5346" i="53"/>
  <c r="AE245" i="53"/>
  <c r="AD245" i="53"/>
  <c r="AC245" i="53"/>
  <c r="AE3327" i="53"/>
  <c r="AC3327" i="53"/>
  <c r="AD3327" i="53"/>
  <c r="AD2263" i="53"/>
  <c r="AC2263" i="53"/>
  <c r="AE2263" i="53"/>
  <c r="AE4336" i="53"/>
  <c r="AC4336" i="53"/>
  <c r="AD4336" i="53"/>
  <c r="AB6358" i="53"/>
  <c r="AB5347" i="53"/>
  <c r="AB4337" i="53"/>
  <c r="AB3328" i="53"/>
  <c r="V1253" i="53"/>
  <c r="U1253" i="53"/>
  <c r="T1253" i="53"/>
  <c r="S1254" i="53"/>
  <c r="V5347" i="53"/>
  <c r="U5347" i="53"/>
  <c r="T5347" i="53"/>
  <c r="V4337" i="53"/>
  <c r="U4337" i="53"/>
  <c r="T4337" i="53"/>
  <c r="V3327" i="53"/>
  <c r="U3327" i="53"/>
  <c r="T3327" i="53"/>
  <c r="V6356" i="53"/>
  <c r="U6356" i="53"/>
  <c r="T6356" i="53"/>
  <c r="V2263" i="53"/>
  <c r="U2263" i="53"/>
  <c r="T2263" i="53"/>
  <c r="S6357" i="53"/>
  <c r="S5348" i="53"/>
  <c r="S4338" i="53"/>
  <c r="S3328" i="53"/>
  <c r="V243" i="53"/>
  <c r="U243" i="53"/>
  <c r="T243" i="53"/>
  <c r="S244" i="53"/>
  <c r="G244" i="53"/>
  <c r="F244" i="53"/>
  <c r="G2264" i="53"/>
  <c r="F2264" i="53"/>
  <c r="F3327" i="53"/>
  <c r="G3327" i="53"/>
  <c r="F4335" i="53"/>
  <c r="G4335" i="53"/>
  <c r="G1254" i="53"/>
  <c r="F1254" i="53"/>
  <c r="G6356" i="53"/>
  <c r="F6356" i="53"/>
  <c r="G5346" i="53"/>
  <c r="F5346" i="53"/>
  <c r="E6357" i="53"/>
  <c r="E5347" i="53"/>
  <c r="E4336" i="53"/>
  <c r="E3328" i="53"/>
  <c r="E1255" i="53"/>
  <c r="AB246" i="53"/>
  <c r="AB2264" i="53"/>
  <c r="E2265" i="53"/>
  <c r="E245" i="53"/>
  <c r="S2264" i="53"/>
  <c r="AB8403" i="53" l="1"/>
  <c r="AB7394" i="53"/>
  <c r="S8404" i="53"/>
  <c r="S7394" i="53"/>
  <c r="E8403" i="53"/>
  <c r="E7393" i="53"/>
  <c r="AE1254" i="53"/>
  <c r="AD1254" i="53"/>
  <c r="AC1254" i="53"/>
  <c r="AB1255" i="53"/>
  <c r="AE6358" i="53"/>
  <c r="AD6358" i="53"/>
  <c r="AC6358" i="53"/>
  <c r="AE5347" i="53"/>
  <c r="AC5347" i="53"/>
  <c r="AD5347" i="53"/>
  <c r="AC3328" i="53"/>
  <c r="AD3328" i="53"/>
  <c r="AE3328" i="53"/>
  <c r="AE2264" i="53"/>
  <c r="AC2264" i="53"/>
  <c r="AD2264" i="53"/>
  <c r="AC246" i="53"/>
  <c r="AE246" i="53"/>
  <c r="AD246" i="53"/>
  <c r="AD4337" i="53"/>
  <c r="AE4337" i="53"/>
  <c r="AC4337" i="53"/>
  <c r="AB6359" i="53"/>
  <c r="AB5348" i="53"/>
  <c r="AB4338" i="53"/>
  <c r="AB3329" i="53"/>
  <c r="V3328" i="53"/>
  <c r="U3328" i="53"/>
  <c r="T3328" i="53"/>
  <c r="V5348" i="53"/>
  <c r="T5348" i="53"/>
  <c r="U5348" i="53"/>
  <c r="V6357" i="53"/>
  <c r="U6357" i="53"/>
  <c r="T6357" i="53"/>
  <c r="V1254" i="53"/>
  <c r="U1254" i="53"/>
  <c r="T1254" i="53"/>
  <c r="S1255" i="53"/>
  <c r="T2264" i="53"/>
  <c r="V2264" i="53"/>
  <c r="U2264" i="53"/>
  <c r="V4338" i="53"/>
  <c r="U4338" i="53"/>
  <c r="T4338" i="53"/>
  <c r="S6358" i="53"/>
  <c r="S5349" i="53"/>
  <c r="S4339" i="53"/>
  <c r="S3329" i="53"/>
  <c r="V244" i="53"/>
  <c r="U244" i="53"/>
  <c r="T244" i="53"/>
  <c r="S245" i="53"/>
  <c r="G245" i="53"/>
  <c r="F245" i="53"/>
  <c r="G2265" i="53"/>
  <c r="F2265" i="53"/>
  <c r="G3328" i="53"/>
  <c r="F3328" i="53"/>
  <c r="G4336" i="53"/>
  <c r="F4336" i="53"/>
  <c r="G1255" i="53"/>
  <c r="F1255" i="53"/>
  <c r="G5347" i="53"/>
  <c r="F5347" i="53"/>
  <c r="G6357" i="53"/>
  <c r="F6357" i="53"/>
  <c r="E6358" i="53"/>
  <c r="E5348" i="53"/>
  <c r="E4337" i="53"/>
  <c r="E3329" i="53"/>
  <c r="E1256" i="53"/>
  <c r="AB247" i="53"/>
  <c r="E2266" i="53"/>
  <c r="AB2265" i="53"/>
  <c r="S2265" i="53"/>
  <c r="E246" i="53"/>
  <c r="AB8404" i="53" l="1"/>
  <c r="AB7395" i="53"/>
  <c r="S8405" i="53"/>
  <c r="S7395" i="53"/>
  <c r="E8404" i="53"/>
  <c r="E7394" i="53"/>
  <c r="AE6359" i="53"/>
  <c r="AD6359" i="53"/>
  <c r="AC6359" i="53"/>
  <c r="AE1255" i="53"/>
  <c r="AD1255" i="53"/>
  <c r="AC1255" i="53"/>
  <c r="AB1256" i="53"/>
  <c r="AE5348" i="53"/>
  <c r="AC5348" i="53"/>
  <c r="AD5348" i="53"/>
  <c r="AD2265" i="53"/>
  <c r="AE2265" i="53"/>
  <c r="AC2265" i="53"/>
  <c r="AE3329" i="53"/>
  <c r="AC3329" i="53"/>
  <c r="AD3329" i="53"/>
  <c r="AE247" i="53"/>
  <c r="AD247" i="53"/>
  <c r="AC247" i="53"/>
  <c r="AE4338" i="53"/>
  <c r="AC4338" i="53"/>
  <c r="AD4338" i="53"/>
  <c r="AB6360" i="53"/>
  <c r="AB5349" i="53"/>
  <c r="AB4339" i="53"/>
  <c r="AB3330" i="53"/>
  <c r="V3329" i="53"/>
  <c r="T3329" i="53"/>
  <c r="U3329" i="53"/>
  <c r="V5349" i="53"/>
  <c r="U5349" i="53"/>
  <c r="T5349" i="53"/>
  <c r="V1255" i="53"/>
  <c r="U1255" i="53"/>
  <c r="T1255" i="53"/>
  <c r="S1256" i="53"/>
  <c r="V4339" i="53"/>
  <c r="U4339" i="53"/>
  <c r="T4339" i="53"/>
  <c r="V2265" i="53"/>
  <c r="U2265" i="53"/>
  <c r="T2265" i="53"/>
  <c r="V6358" i="53"/>
  <c r="U6358" i="53"/>
  <c r="T6358" i="53"/>
  <c r="S6359" i="53"/>
  <c r="S5350" i="53"/>
  <c r="S4340" i="53"/>
  <c r="S3330" i="53"/>
  <c r="V245" i="53"/>
  <c r="U245" i="53"/>
  <c r="T245" i="53"/>
  <c r="S246" i="53"/>
  <c r="G246" i="53"/>
  <c r="F246" i="53"/>
  <c r="G2266" i="53"/>
  <c r="F2266" i="53"/>
  <c r="G4337" i="53"/>
  <c r="F4337" i="53"/>
  <c r="G1256" i="53"/>
  <c r="F1256" i="53"/>
  <c r="G3329" i="53"/>
  <c r="F3329" i="53"/>
  <c r="G6358" i="53"/>
  <c r="F6358" i="53"/>
  <c r="G5348" i="53"/>
  <c r="F5348" i="53"/>
  <c r="E6359" i="53"/>
  <c r="E5349" i="53"/>
  <c r="E4338" i="53"/>
  <c r="E3330" i="53"/>
  <c r="E1257" i="53"/>
  <c r="AB248" i="53"/>
  <c r="E247" i="53"/>
  <c r="E2267" i="53"/>
  <c r="AB2266" i="53"/>
  <c r="S2266" i="53"/>
  <c r="AB8405" i="53" l="1"/>
  <c r="AB7396" i="53"/>
  <c r="S8406" i="53"/>
  <c r="S7396" i="53"/>
  <c r="E8405" i="53"/>
  <c r="E7395" i="53"/>
  <c r="AE6360" i="53"/>
  <c r="AD6360" i="53"/>
  <c r="AC6360" i="53"/>
  <c r="AE1256" i="53"/>
  <c r="AD1256" i="53"/>
  <c r="AC1256" i="53"/>
  <c r="AB1257" i="53"/>
  <c r="AE5349" i="53"/>
  <c r="AD5349" i="53"/>
  <c r="AC5349" i="53"/>
  <c r="AC3330" i="53"/>
  <c r="AD3330" i="53"/>
  <c r="AE3330" i="53"/>
  <c r="AD2266" i="53"/>
  <c r="AE2266" i="53"/>
  <c r="AC2266" i="53"/>
  <c r="AC248" i="53"/>
  <c r="AE248" i="53"/>
  <c r="AD248" i="53"/>
  <c r="AC4339" i="53"/>
  <c r="AD4339" i="53"/>
  <c r="AE4339" i="53"/>
  <c r="AB6361" i="53"/>
  <c r="AB5350" i="53"/>
  <c r="AB4340" i="53"/>
  <c r="AB3331" i="53"/>
  <c r="V3330" i="53"/>
  <c r="U3330" i="53"/>
  <c r="T3330" i="53"/>
  <c r="U2266" i="53"/>
  <c r="T2266" i="53"/>
  <c r="V2266" i="53"/>
  <c r="V5350" i="53"/>
  <c r="U5350" i="53"/>
  <c r="T5350" i="53"/>
  <c r="V4340" i="53"/>
  <c r="U4340" i="53"/>
  <c r="T4340" i="53"/>
  <c r="V6359" i="53"/>
  <c r="U6359" i="53"/>
  <c r="T6359" i="53"/>
  <c r="V1256" i="53"/>
  <c r="U1256" i="53"/>
  <c r="T1256" i="53"/>
  <c r="S1257" i="53"/>
  <c r="S6360" i="53"/>
  <c r="S5351" i="53"/>
  <c r="S4341" i="53"/>
  <c r="S3331" i="53"/>
  <c r="V246" i="53"/>
  <c r="U246" i="53"/>
  <c r="T246" i="53"/>
  <c r="S247" i="53"/>
  <c r="G247" i="53"/>
  <c r="F247" i="53"/>
  <c r="G2267" i="53"/>
  <c r="F2267" i="53"/>
  <c r="G1257" i="53"/>
  <c r="F1257" i="53"/>
  <c r="G3330" i="53"/>
  <c r="F3330" i="53"/>
  <c r="G4338" i="53"/>
  <c r="F4338" i="53"/>
  <c r="G5349" i="53"/>
  <c r="F5349" i="53"/>
  <c r="G6359" i="53"/>
  <c r="F6359" i="53"/>
  <c r="E6360" i="53"/>
  <c r="E5350" i="53"/>
  <c r="E4339" i="53"/>
  <c r="E3331" i="53"/>
  <c r="E1258" i="53"/>
  <c r="E248" i="53"/>
  <c r="AB249" i="53"/>
  <c r="E2268" i="53"/>
  <c r="S2267" i="53"/>
  <c r="AB2267" i="53"/>
  <c r="AB8406" i="53" l="1"/>
  <c r="AB7397" i="53"/>
  <c r="S8407" i="53"/>
  <c r="S7397" i="53"/>
  <c r="E8406" i="53"/>
  <c r="E7396" i="53"/>
  <c r="AD2267" i="53"/>
  <c r="AE2267" i="53"/>
  <c r="AC2267" i="53"/>
  <c r="AE5350" i="53"/>
  <c r="AD5350" i="53"/>
  <c r="AC5350" i="53"/>
  <c r="AE6361" i="53"/>
  <c r="AD6361" i="53"/>
  <c r="AC6361" i="53"/>
  <c r="AE1257" i="53"/>
  <c r="AD1257" i="53"/>
  <c r="AC1257" i="53"/>
  <c r="AB1258" i="53"/>
  <c r="AC249" i="53"/>
  <c r="AE249" i="53"/>
  <c r="AD249" i="53"/>
  <c r="AE3331" i="53"/>
  <c r="AD3331" i="53"/>
  <c r="AC3331" i="53"/>
  <c r="AE4340" i="53"/>
  <c r="AC4340" i="53"/>
  <c r="AD4340" i="53"/>
  <c r="AB6362" i="53"/>
  <c r="AB5351" i="53"/>
  <c r="AB4341" i="53"/>
  <c r="AB3332" i="53"/>
  <c r="V4341" i="53"/>
  <c r="U4341" i="53"/>
  <c r="T4341" i="53"/>
  <c r="V3331" i="53"/>
  <c r="U3331" i="53"/>
  <c r="T3331" i="53"/>
  <c r="V2267" i="53"/>
  <c r="U2267" i="53"/>
  <c r="T2267" i="53"/>
  <c r="V5351" i="53"/>
  <c r="U5351" i="53"/>
  <c r="T5351" i="53"/>
  <c r="V6360" i="53"/>
  <c r="U6360" i="53"/>
  <c r="T6360" i="53"/>
  <c r="V1257" i="53"/>
  <c r="U1257" i="53"/>
  <c r="T1257" i="53"/>
  <c r="S1258" i="53"/>
  <c r="S6361" i="53"/>
  <c r="S5352" i="53"/>
  <c r="S4342" i="53"/>
  <c r="S3332" i="53"/>
  <c r="V247" i="53"/>
  <c r="U247" i="53"/>
  <c r="T247" i="53"/>
  <c r="S248" i="53"/>
  <c r="G248" i="53"/>
  <c r="F248" i="53"/>
  <c r="G2268" i="53"/>
  <c r="F2268" i="53"/>
  <c r="G1258" i="53"/>
  <c r="F1258" i="53"/>
  <c r="G3331" i="53"/>
  <c r="F3331" i="53"/>
  <c r="G4339" i="53"/>
  <c r="F4339" i="53"/>
  <c r="G5350" i="53"/>
  <c r="F5350" i="53"/>
  <c r="G6360" i="53"/>
  <c r="F6360" i="53"/>
  <c r="E6361" i="53"/>
  <c r="E5351" i="53"/>
  <c r="E4340" i="53"/>
  <c r="E3332" i="53"/>
  <c r="E1259" i="53"/>
  <c r="E2269" i="53"/>
  <c r="AB2268" i="53"/>
  <c r="AB250" i="53"/>
  <c r="E249" i="53"/>
  <c r="S2268" i="53"/>
  <c r="AB8407" i="53" l="1"/>
  <c r="AB7398" i="53"/>
  <c r="S8408" i="53"/>
  <c r="S7398" i="53"/>
  <c r="E8407" i="53"/>
  <c r="E7397" i="53"/>
  <c r="AE1258" i="53"/>
  <c r="AD1258" i="53"/>
  <c r="AC1258" i="53"/>
  <c r="AB1259" i="53"/>
  <c r="AE250" i="53"/>
  <c r="AD250" i="53"/>
  <c r="AC250" i="53"/>
  <c r="AE5351" i="53"/>
  <c r="AD5351" i="53"/>
  <c r="AC5351" i="53"/>
  <c r="AE6362" i="53"/>
  <c r="AD6362" i="53"/>
  <c r="AC6362" i="53"/>
  <c r="AE3332" i="53"/>
  <c r="AD3332" i="53"/>
  <c r="AC3332" i="53"/>
  <c r="AD2268" i="53"/>
  <c r="AE2268" i="53"/>
  <c r="AC2268" i="53"/>
  <c r="AE4341" i="53"/>
  <c r="AC4341" i="53"/>
  <c r="AD4341" i="53"/>
  <c r="AB6363" i="53"/>
  <c r="AB5352" i="53"/>
  <c r="AB4342" i="53"/>
  <c r="AB3333" i="53"/>
  <c r="V2268" i="53"/>
  <c r="U2268" i="53"/>
  <c r="T2268" i="53"/>
  <c r="V5352" i="53"/>
  <c r="U5352" i="53"/>
  <c r="T5352" i="53"/>
  <c r="T1258" i="53"/>
  <c r="V1258" i="53"/>
  <c r="U1258" i="53"/>
  <c r="S1259" i="53"/>
  <c r="V6361" i="53"/>
  <c r="U6361" i="53"/>
  <c r="T6361" i="53"/>
  <c r="V3332" i="53"/>
  <c r="U3332" i="53"/>
  <c r="T3332" i="53"/>
  <c r="V4342" i="53"/>
  <c r="U4342" i="53"/>
  <c r="T4342" i="53"/>
  <c r="S6362" i="53"/>
  <c r="S5353" i="53"/>
  <c r="S4343" i="53"/>
  <c r="S3333" i="53"/>
  <c r="V248" i="53"/>
  <c r="U248" i="53"/>
  <c r="T248" i="53"/>
  <c r="S249" i="53"/>
  <c r="F249" i="53"/>
  <c r="G249" i="53"/>
  <c r="G2269" i="53"/>
  <c r="F2269" i="53"/>
  <c r="G1259" i="53"/>
  <c r="F1259" i="53"/>
  <c r="G4340" i="53"/>
  <c r="F4340" i="53"/>
  <c r="G5351" i="53"/>
  <c r="F5351" i="53"/>
  <c r="G3332" i="53"/>
  <c r="F3332" i="53"/>
  <c r="G6361" i="53"/>
  <c r="F6361" i="53"/>
  <c r="E6362" i="53"/>
  <c r="E5352" i="53"/>
  <c r="E4341" i="53"/>
  <c r="E3333" i="53"/>
  <c r="E1260" i="53"/>
  <c r="E250" i="53"/>
  <c r="AB2269" i="53"/>
  <c r="S2269" i="53"/>
  <c r="AB251" i="53"/>
  <c r="E2270" i="53"/>
  <c r="AB8408" i="53" l="1"/>
  <c r="AB7399" i="53"/>
  <c r="S8409" i="53"/>
  <c r="S7399" i="53"/>
  <c r="E8408" i="53"/>
  <c r="E7398" i="53"/>
  <c r="AE5352" i="53"/>
  <c r="AD5352" i="53"/>
  <c r="AC5352" i="53"/>
  <c r="AE6363" i="53"/>
  <c r="AD6363" i="53"/>
  <c r="AC6363" i="53"/>
  <c r="AD1259" i="53"/>
  <c r="AE1259" i="53"/>
  <c r="AC1259" i="53"/>
  <c r="AB1260" i="53"/>
  <c r="AE251" i="53"/>
  <c r="AD251" i="53"/>
  <c r="AC251" i="53"/>
  <c r="AD2269" i="53"/>
  <c r="AC2269" i="53"/>
  <c r="AE2269" i="53"/>
  <c r="AE3333" i="53"/>
  <c r="AD3333" i="53"/>
  <c r="AC3333" i="53"/>
  <c r="AE4342" i="53"/>
  <c r="AC4342" i="53"/>
  <c r="AD4342" i="53"/>
  <c r="AB6364" i="53"/>
  <c r="AB5353" i="53"/>
  <c r="AB4343" i="53"/>
  <c r="AB3334" i="53"/>
  <c r="V5353" i="53"/>
  <c r="U5353" i="53"/>
  <c r="T5353" i="53"/>
  <c r="V3333" i="53"/>
  <c r="U3333" i="53"/>
  <c r="T3333" i="53"/>
  <c r="V6362" i="53"/>
  <c r="U6362" i="53"/>
  <c r="T6362" i="53"/>
  <c r="V1259" i="53"/>
  <c r="U1259" i="53"/>
  <c r="T1259" i="53"/>
  <c r="S1260" i="53"/>
  <c r="V4343" i="53"/>
  <c r="U4343" i="53"/>
  <c r="T4343" i="53"/>
  <c r="V2269" i="53"/>
  <c r="T2269" i="53"/>
  <c r="U2269" i="53"/>
  <c r="S6363" i="53"/>
  <c r="S5354" i="53"/>
  <c r="S4344" i="53"/>
  <c r="S3334" i="53"/>
  <c r="V249" i="53"/>
  <c r="U249" i="53"/>
  <c r="T249" i="53"/>
  <c r="S250" i="53"/>
  <c r="G250" i="53"/>
  <c r="F250" i="53"/>
  <c r="G2270" i="53"/>
  <c r="F2270" i="53"/>
  <c r="G1260" i="53"/>
  <c r="F1260" i="53"/>
  <c r="G3333" i="53"/>
  <c r="F3333" i="53"/>
  <c r="G4341" i="53"/>
  <c r="F4341" i="53"/>
  <c r="G6362" i="53"/>
  <c r="F6362" i="53"/>
  <c r="G5352" i="53"/>
  <c r="F5352" i="53"/>
  <c r="E6363" i="53"/>
  <c r="E5353" i="53"/>
  <c r="E4342" i="53"/>
  <c r="E3334" i="53"/>
  <c r="E1261" i="53"/>
  <c r="AB252" i="53"/>
  <c r="E2271" i="53"/>
  <c r="E251" i="53"/>
  <c r="S2270" i="53"/>
  <c r="AB2270" i="53"/>
  <c r="AB8409" i="53" l="1"/>
  <c r="AB7400" i="53"/>
  <c r="S8410" i="53"/>
  <c r="S7400" i="53"/>
  <c r="E8409" i="53"/>
  <c r="E7399" i="53"/>
  <c r="AE6364" i="53"/>
  <c r="AD6364" i="53"/>
  <c r="AC6364" i="53"/>
  <c r="AE5353" i="53"/>
  <c r="AC5353" i="53"/>
  <c r="AD5353" i="53"/>
  <c r="AE2270" i="53"/>
  <c r="AD2270" i="53"/>
  <c r="AC2270" i="53"/>
  <c r="AE3334" i="53"/>
  <c r="AD3334" i="53"/>
  <c r="AC3334" i="53"/>
  <c r="AD1260" i="53"/>
  <c r="AE1260" i="53"/>
  <c r="AC1260" i="53"/>
  <c r="AB1261" i="53"/>
  <c r="AD252" i="53"/>
  <c r="AC252" i="53"/>
  <c r="AE252" i="53"/>
  <c r="AE4343" i="53"/>
  <c r="AD4343" i="53"/>
  <c r="AC4343" i="53"/>
  <c r="AB6365" i="53"/>
  <c r="AB5354" i="53"/>
  <c r="AB4344" i="53"/>
  <c r="AB3335" i="53"/>
  <c r="U3334" i="53"/>
  <c r="V3334" i="53"/>
  <c r="T3334" i="53"/>
  <c r="T5354" i="53"/>
  <c r="U5354" i="53"/>
  <c r="V5354" i="53"/>
  <c r="U1260" i="53"/>
  <c r="T1260" i="53"/>
  <c r="V1260" i="53"/>
  <c r="S1261" i="53"/>
  <c r="V6363" i="53"/>
  <c r="U6363" i="53"/>
  <c r="T6363" i="53"/>
  <c r="V4344" i="53"/>
  <c r="T4344" i="53"/>
  <c r="U4344" i="53"/>
  <c r="V2270" i="53"/>
  <c r="T2270" i="53"/>
  <c r="U2270" i="53"/>
  <c r="S6364" i="53"/>
  <c r="S5355" i="53"/>
  <c r="S4345" i="53"/>
  <c r="S3335" i="53"/>
  <c r="V250" i="53"/>
  <c r="U250" i="53"/>
  <c r="T250" i="53"/>
  <c r="S251" i="53"/>
  <c r="G251" i="53"/>
  <c r="F251" i="53"/>
  <c r="G2271" i="53"/>
  <c r="F2271" i="53"/>
  <c r="G1261" i="53"/>
  <c r="F1261" i="53"/>
  <c r="G4342" i="53"/>
  <c r="F4342" i="53"/>
  <c r="F5353" i="53"/>
  <c r="G5353" i="53"/>
  <c r="G3334" i="53"/>
  <c r="F3334" i="53"/>
  <c r="G6363" i="53"/>
  <c r="F6363" i="53"/>
  <c r="E6364" i="53"/>
  <c r="E5354" i="53"/>
  <c r="E4343" i="53"/>
  <c r="E3335" i="53"/>
  <c r="E1262" i="53"/>
  <c r="AB2271" i="53"/>
  <c r="E2272" i="53"/>
  <c r="S2271" i="53"/>
  <c r="E252" i="53"/>
  <c r="AB253" i="53"/>
  <c r="AB8410" i="53" l="1"/>
  <c r="AB7401" i="53"/>
  <c r="S8411" i="53"/>
  <c r="S7401" i="53"/>
  <c r="E8410" i="53"/>
  <c r="E7400" i="53"/>
  <c r="AD1261" i="53"/>
  <c r="AC1261" i="53"/>
  <c r="AE1261" i="53"/>
  <c r="AB1262" i="53"/>
  <c r="AE6365" i="53"/>
  <c r="AD6365" i="53"/>
  <c r="AC6365" i="53"/>
  <c r="AE253" i="53"/>
  <c r="AD253" i="53"/>
  <c r="AC253" i="53"/>
  <c r="AE5354" i="53"/>
  <c r="AD5354" i="53"/>
  <c r="AC5354" i="53"/>
  <c r="AE3335" i="53"/>
  <c r="AC3335" i="53"/>
  <c r="AD3335" i="53"/>
  <c r="AD2271" i="53"/>
  <c r="AE2271" i="53"/>
  <c r="AC2271" i="53"/>
  <c r="AE4344" i="53"/>
  <c r="AC4344" i="53"/>
  <c r="AD4344" i="53"/>
  <c r="AB6366" i="53"/>
  <c r="AB5355" i="53"/>
  <c r="AB4345" i="53"/>
  <c r="AB3336" i="53"/>
  <c r="V3335" i="53"/>
  <c r="U3335" i="53"/>
  <c r="T3335" i="53"/>
  <c r="V4345" i="53"/>
  <c r="U4345" i="53"/>
  <c r="T4345" i="53"/>
  <c r="V5355" i="53"/>
  <c r="U5355" i="53"/>
  <c r="T5355" i="53"/>
  <c r="V6364" i="53"/>
  <c r="U6364" i="53"/>
  <c r="T6364" i="53"/>
  <c r="V1261" i="53"/>
  <c r="U1261" i="53"/>
  <c r="T1261" i="53"/>
  <c r="S1262" i="53"/>
  <c r="V2271" i="53"/>
  <c r="U2271" i="53"/>
  <c r="T2271" i="53"/>
  <c r="S6365" i="53"/>
  <c r="S5356" i="53"/>
  <c r="S4346" i="53"/>
  <c r="S3336" i="53"/>
  <c r="V251" i="53"/>
  <c r="U251" i="53"/>
  <c r="T251" i="53"/>
  <c r="S252" i="53"/>
  <c r="G252" i="53"/>
  <c r="F252" i="53"/>
  <c r="G2272" i="53"/>
  <c r="F2272" i="53"/>
  <c r="G1262" i="53"/>
  <c r="F1262" i="53"/>
  <c r="G4343" i="53"/>
  <c r="F4343" i="53"/>
  <c r="G5354" i="53"/>
  <c r="F5354" i="53"/>
  <c r="G6364" i="53"/>
  <c r="F6364" i="53"/>
  <c r="F3335" i="53"/>
  <c r="G3335" i="53"/>
  <c r="E6365" i="53"/>
  <c r="E5355" i="53"/>
  <c r="E4344" i="53"/>
  <c r="E3336" i="53"/>
  <c r="E1263" i="53"/>
  <c r="S2272" i="53"/>
  <c r="AB254" i="53"/>
  <c r="E2273" i="53"/>
  <c r="E253" i="53"/>
  <c r="AB2272" i="53"/>
  <c r="AB8411" i="53" l="1"/>
  <c r="AB7402" i="53"/>
  <c r="S8412" i="53"/>
  <c r="S7402" i="53"/>
  <c r="E8411" i="53"/>
  <c r="E7401" i="53"/>
  <c r="AE2272" i="53"/>
  <c r="AD2272" i="53"/>
  <c r="AC2272" i="53"/>
  <c r="AE1262" i="53"/>
  <c r="AD1262" i="53"/>
  <c r="AC1262" i="53"/>
  <c r="AB1263" i="53"/>
  <c r="AE6366" i="53"/>
  <c r="AD6366" i="53"/>
  <c r="AC6366" i="53"/>
  <c r="AC254" i="53"/>
  <c r="AE254" i="53"/>
  <c r="AD254" i="53"/>
  <c r="AC3336" i="53"/>
  <c r="AD3336" i="53"/>
  <c r="AE3336" i="53"/>
  <c r="AE5355" i="53"/>
  <c r="AD5355" i="53"/>
  <c r="AC5355" i="53"/>
  <c r="AD4345" i="53"/>
  <c r="AE4345" i="53"/>
  <c r="AC4345" i="53"/>
  <c r="AB6367" i="53"/>
  <c r="AB5356" i="53"/>
  <c r="AB4346" i="53"/>
  <c r="AB3337" i="53"/>
  <c r="V1262" i="53"/>
  <c r="U1262" i="53"/>
  <c r="T1262" i="53"/>
  <c r="S1263" i="53"/>
  <c r="V4346" i="53"/>
  <c r="U4346" i="53"/>
  <c r="T4346" i="53"/>
  <c r="V2272" i="53"/>
  <c r="T2272" i="53"/>
  <c r="U2272" i="53"/>
  <c r="V5356" i="53"/>
  <c r="U5356" i="53"/>
  <c r="T5356" i="53"/>
  <c r="U3336" i="53"/>
  <c r="T3336" i="53"/>
  <c r="V3336" i="53"/>
  <c r="V6365" i="53"/>
  <c r="U6365" i="53"/>
  <c r="T6365" i="53"/>
  <c r="S6366" i="53"/>
  <c r="S5357" i="53"/>
  <c r="S4347" i="53"/>
  <c r="S3337" i="53"/>
  <c r="V252" i="53"/>
  <c r="U252" i="53"/>
  <c r="T252" i="53"/>
  <c r="S253" i="53"/>
  <c r="G2273" i="53"/>
  <c r="F2273" i="53"/>
  <c r="G253" i="53"/>
  <c r="F253" i="53"/>
  <c r="G1263" i="53"/>
  <c r="F1263" i="53"/>
  <c r="G3336" i="53"/>
  <c r="F3336" i="53"/>
  <c r="G4344" i="53"/>
  <c r="F4344" i="53"/>
  <c r="G5355" i="53"/>
  <c r="F5355" i="53"/>
  <c r="G6365" i="53"/>
  <c r="F6365" i="53"/>
  <c r="E6366" i="53"/>
  <c r="E5356" i="53"/>
  <c r="E4345" i="53"/>
  <c r="E3337" i="53"/>
  <c r="E1264" i="53"/>
  <c r="AB255" i="53"/>
  <c r="AB2273" i="53"/>
  <c r="E2274" i="53"/>
  <c r="E254" i="53"/>
  <c r="S2273" i="53"/>
  <c r="AB8412" i="53" l="1"/>
  <c r="AB7403" i="53"/>
  <c r="S8413" i="53"/>
  <c r="S7403" i="53"/>
  <c r="E8412" i="53"/>
  <c r="E7402" i="53"/>
  <c r="AE6367" i="53"/>
  <c r="AD6367" i="53"/>
  <c r="AC6367" i="53"/>
  <c r="AE1263" i="53"/>
  <c r="AC1263" i="53"/>
  <c r="AD1263" i="53"/>
  <c r="AB1264" i="53"/>
  <c r="AE5356" i="53"/>
  <c r="AD5356" i="53"/>
  <c r="AC5356" i="53"/>
  <c r="AE3337" i="53"/>
  <c r="AC3337" i="53"/>
  <c r="AD3337" i="53"/>
  <c r="AD2273" i="53"/>
  <c r="AE2273" i="53"/>
  <c r="AC2273" i="53"/>
  <c r="AE255" i="53"/>
  <c r="AD255" i="53"/>
  <c r="AC255" i="53"/>
  <c r="AE4346" i="53"/>
  <c r="AC4346" i="53"/>
  <c r="AD4346" i="53"/>
  <c r="AB6368" i="53"/>
  <c r="AB5357" i="53"/>
  <c r="AB4347" i="53"/>
  <c r="AB3338" i="53"/>
  <c r="V2273" i="53"/>
  <c r="U2273" i="53"/>
  <c r="T2273" i="53"/>
  <c r="V4347" i="53"/>
  <c r="U4347" i="53"/>
  <c r="T4347" i="53"/>
  <c r="U5357" i="53"/>
  <c r="V5357" i="53"/>
  <c r="T5357" i="53"/>
  <c r="V1263" i="53"/>
  <c r="U1263" i="53"/>
  <c r="T1263" i="53"/>
  <c r="S1264" i="53"/>
  <c r="V3337" i="53"/>
  <c r="T3337" i="53"/>
  <c r="U3337" i="53"/>
  <c r="V6366" i="53"/>
  <c r="U6366" i="53"/>
  <c r="T6366" i="53"/>
  <c r="S6367" i="53"/>
  <c r="S5358" i="53"/>
  <c r="S4348" i="53"/>
  <c r="S3338" i="53"/>
  <c r="V253" i="53"/>
  <c r="U253" i="53"/>
  <c r="T253" i="53"/>
  <c r="S254" i="53"/>
  <c r="G254" i="53"/>
  <c r="F254" i="53"/>
  <c r="G2274" i="53"/>
  <c r="F2274" i="53"/>
  <c r="G1264" i="53"/>
  <c r="F1264" i="53"/>
  <c r="G3337" i="53"/>
  <c r="F3337" i="53"/>
  <c r="G4345" i="53"/>
  <c r="F4345" i="53"/>
  <c r="G6366" i="53"/>
  <c r="F6366" i="53"/>
  <c r="G5356" i="53"/>
  <c r="F5356" i="53"/>
  <c r="E6367" i="53"/>
  <c r="E5357" i="53"/>
  <c r="E4346" i="53"/>
  <c r="E3338" i="53"/>
  <c r="E1265" i="53"/>
  <c r="AB256" i="53"/>
  <c r="E255" i="53"/>
  <c r="S2274" i="53"/>
  <c r="AB2274" i="53"/>
  <c r="E2275" i="53"/>
  <c r="AB8413" i="53" l="1"/>
  <c r="AB7404" i="53"/>
  <c r="S8414" i="53"/>
  <c r="S7404" i="53"/>
  <c r="E8413" i="53"/>
  <c r="E7403" i="53"/>
  <c r="AD5357" i="53"/>
  <c r="AE5357" i="53"/>
  <c r="AC5357" i="53"/>
  <c r="AE6368" i="53"/>
  <c r="AD6368" i="53"/>
  <c r="AC6368" i="53"/>
  <c r="AE1264" i="53"/>
  <c r="AC1264" i="53"/>
  <c r="AD1264" i="53"/>
  <c r="AB1265" i="53"/>
  <c r="AD2274" i="53"/>
  <c r="AE2274" i="53"/>
  <c r="AC2274" i="53"/>
  <c r="AC3338" i="53"/>
  <c r="AD3338" i="53"/>
  <c r="AE3338" i="53"/>
  <c r="AC256" i="53"/>
  <c r="AE256" i="53"/>
  <c r="AD256" i="53"/>
  <c r="AC4347" i="53"/>
  <c r="AD4347" i="53"/>
  <c r="AE4347" i="53"/>
  <c r="AB6369" i="53"/>
  <c r="AB5358" i="53"/>
  <c r="AB4348" i="53"/>
  <c r="AB3339" i="53"/>
  <c r="V5358" i="53"/>
  <c r="U5358" i="53"/>
  <c r="T5358" i="53"/>
  <c r="V1264" i="53"/>
  <c r="U1264" i="53"/>
  <c r="T1264" i="53"/>
  <c r="S1265" i="53"/>
  <c r="V6367" i="53"/>
  <c r="U6367" i="53"/>
  <c r="T6367" i="53"/>
  <c r="V3338" i="53"/>
  <c r="U3338" i="53"/>
  <c r="T3338" i="53"/>
  <c r="V4348" i="53"/>
  <c r="U4348" i="53"/>
  <c r="T4348" i="53"/>
  <c r="V2274" i="53"/>
  <c r="U2274" i="53"/>
  <c r="T2274" i="53"/>
  <c r="S6368" i="53"/>
  <c r="S5359" i="53"/>
  <c r="S4349" i="53"/>
  <c r="S3339" i="53"/>
  <c r="V254" i="53"/>
  <c r="U254" i="53"/>
  <c r="T254" i="53"/>
  <c r="S255" i="53"/>
  <c r="G2275" i="53"/>
  <c r="F2275" i="53"/>
  <c r="G255" i="53"/>
  <c r="F255" i="53"/>
  <c r="G3338" i="53"/>
  <c r="F3338" i="53"/>
  <c r="G5357" i="53"/>
  <c r="F5357" i="53"/>
  <c r="G1265" i="53"/>
  <c r="F1265" i="53"/>
  <c r="G4346" i="53"/>
  <c r="F4346" i="53"/>
  <c r="G6367" i="53"/>
  <c r="F6367" i="53"/>
  <c r="E6368" i="53"/>
  <c r="E5358" i="53"/>
  <c r="E4347" i="53"/>
  <c r="E3339" i="53"/>
  <c r="E1266" i="53"/>
  <c r="AB2275" i="53"/>
  <c r="E2276" i="53"/>
  <c r="AB257" i="53"/>
  <c r="S2275" i="53"/>
  <c r="E256" i="53"/>
  <c r="AB8414" i="53" l="1"/>
  <c r="AB7405" i="53"/>
  <c r="S8415" i="53"/>
  <c r="S7405" i="53"/>
  <c r="E8414" i="53"/>
  <c r="E7404" i="53"/>
  <c r="AE6369" i="53"/>
  <c r="AD6369" i="53"/>
  <c r="AC6369" i="53"/>
  <c r="AE257" i="53"/>
  <c r="AD257" i="53"/>
  <c r="AC257" i="53"/>
  <c r="AE3339" i="53"/>
  <c r="AC3339" i="53"/>
  <c r="AD3339" i="53"/>
  <c r="AE1265" i="53"/>
  <c r="AD1265" i="53"/>
  <c r="AC1265" i="53"/>
  <c r="AB1266" i="53"/>
  <c r="AE5358" i="53"/>
  <c r="AD5358" i="53"/>
  <c r="AC5358" i="53"/>
  <c r="AD2275" i="53"/>
  <c r="AE2275" i="53"/>
  <c r="AC2275" i="53"/>
  <c r="AE4348" i="53"/>
  <c r="AC4348" i="53"/>
  <c r="AD4348" i="53"/>
  <c r="AB6370" i="53"/>
  <c r="AB5359" i="53"/>
  <c r="AB4349" i="53"/>
  <c r="AB3340" i="53"/>
  <c r="V1265" i="53"/>
  <c r="U1265" i="53"/>
  <c r="T1265" i="53"/>
  <c r="S1266" i="53"/>
  <c r="V4349" i="53"/>
  <c r="U4349" i="53"/>
  <c r="T4349" i="53"/>
  <c r="V5359" i="53"/>
  <c r="U5359" i="53"/>
  <c r="T5359" i="53"/>
  <c r="V6368" i="53"/>
  <c r="U6368" i="53"/>
  <c r="T6368" i="53"/>
  <c r="V3339" i="53"/>
  <c r="U3339" i="53"/>
  <c r="T3339" i="53"/>
  <c r="V2275" i="53"/>
  <c r="U2275" i="53"/>
  <c r="T2275" i="53"/>
  <c r="S6369" i="53"/>
  <c r="S5360" i="53"/>
  <c r="S4350" i="53"/>
  <c r="S3340" i="53"/>
  <c r="V255" i="53"/>
  <c r="U255" i="53"/>
  <c r="T255" i="53"/>
  <c r="S256" i="53"/>
  <c r="G2276" i="53"/>
  <c r="F2276" i="53"/>
  <c r="G256" i="53"/>
  <c r="F256" i="53"/>
  <c r="G4347" i="53"/>
  <c r="F4347" i="53"/>
  <c r="G1266" i="53"/>
  <c r="F1266" i="53"/>
  <c r="G6368" i="53"/>
  <c r="F6368" i="53"/>
  <c r="G5358" i="53"/>
  <c r="F5358" i="53"/>
  <c r="G3339" i="53"/>
  <c r="F3339" i="53"/>
  <c r="E6369" i="53"/>
  <c r="E5359" i="53"/>
  <c r="E4348" i="53"/>
  <c r="E3340" i="53"/>
  <c r="E1267" i="53"/>
  <c r="E2277" i="53"/>
  <c r="AB258" i="53"/>
  <c r="S2276" i="53"/>
  <c r="E257" i="53"/>
  <c r="AB2276" i="53"/>
  <c r="AB8415" i="53" l="1"/>
  <c r="AB7406" i="53"/>
  <c r="S8416" i="53"/>
  <c r="S7406" i="53"/>
  <c r="E8415" i="53"/>
  <c r="E7405" i="53"/>
  <c r="AE6370" i="53"/>
  <c r="AD6370" i="53"/>
  <c r="AC6370" i="53"/>
  <c r="AD2276" i="53"/>
  <c r="AE2276" i="53"/>
  <c r="AC2276" i="53"/>
  <c r="AE1266" i="53"/>
  <c r="AD1266" i="53"/>
  <c r="AC1266" i="53"/>
  <c r="AB1267" i="53"/>
  <c r="AD5359" i="53"/>
  <c r="AE5359" i="53"/>
  <c r="AC5359" i="53"/>
  <c r="AE3340" i="53"/>
  <c r="AD3340" i="53"/>
  <c r="AC3340" i="53"/>
  <c r="AE258" i="53"/>
  <c r="AD258" i="53"/>
  <c r="AC258" i="53"/>
  <c r="AE4349" i="53"/>
  <c r="AC4349" i="53"/>
  <c r="AD4349" i="53"/>
  <c r="AB6371" i="53"/>
  <c r="AB5360" i="53"/>
  <c r="AB4350" i="53"/>
  <c r="AB3341" i="53"/>
  <c r="V5360" i="53"/>
  <c r="U5360" i="53"/>
  <c r="T5360" i="53"/>
  <c r="U1266" i="53"/>
  <c r="T1266" i="53"/>
  <c r="V1266" i="53"/>
  <c r="S1267" i="53"/>
  <c r="V3340" i="53"/>
  <c r="U3340" i="53"/>
  <c r="T3340" i="53"/>
  <c r="V4350" i="53"/>
  <c r="U4350" i="53"/>
  <c r="T4350" i="53"/>
  <c r="V6369" i="53"/>
  <c r="U6369" i="53"/>
  <c r="T6369" i="53"/>
  <c r="V2276" i="53"/>
  <c r="U2276" i="53"/>
  <c r="T2276" i="53"/>
  <c r="S6370" i="53"/>
  <c r="S5361" i="53"/>
  <c r="S4351" i="53"/>
  <c r="S3341" i="53"/>
  <c r="V256" i="53"/>
  <c r="U256" i="53"/>
  <c r="T256" i="53"/>
  <c r="S257" i="53"/>
  <c r="G2277" i="53"/>
  <c r="F2277" i="53"/>
  <c r="G257" i="53"/>
  <c r="F257" i="53"/>
  <c r="G1267" i="53"/>
  <c r="F1267" i="53"/>
  <c r="G3340" i="53"/>
  <c r="F3340" i="53"/>
  <c r="G4348" i="53"/>
  <c r="F4348" i="53"/>
  <c r="G6369" i="53"/>
  <c r="F6369" i="53"/>
  <c r="G5359" i="53"/>
  <c r="F5359" i="53"/>
  <c r="E6370" i="53"/>
  <c r="E5360" i="53"/>
  <c r="E4349" i="53"/>
  <c r="E3341" i="53"/>
  <c r="E1268" i="53"/>
  <c r="AB259" i="53"/>
  <c r="AB2277" i="53"/>
  <c r="S2277" i="53"/>
  <c r="E258" i="53"/>
  <c r="E2278" i="53"/>
  <c r="AB8416" i="53" l="1"/>
  <c r="AB7407" i="53"/>
  <c r="S8417" i="53"/>
  <c r="S7407" i="53"/>
  <c r="E8416" i="53"/>
  <c r="E7406" i="53"/>
  <c r="AD5360" i="53"/>
  <c r="AE5360" i="53"/>
  <c r="AC5360" i="53"/>
  <c r="AE6371" i="53"/>
  <c r="AD6371" i="53"/>
  <c r="AC6371" i="53"/>
  <c r="AD2277" i="53"/>
  <c r="AE2277" i="53"/>
  <c r="AC2277" i="53"/>
  <c r="AE3341" i="53"/>
  <c r="AC3341" i="53"/>
  <c r="AD3341" i="53"/>
  <c r="AD1267" i="53"/>
  <c r="AE1267" i="53"/>
  <c r="AC1267" i="53"/>
  <c r="AB1268" i="53"/>
  <c r="AE259" i="53"/>
  <c r="AD259" i="53"/>
  <c r="AC259" i="53"/>
  <c r="AE4350" i="53"/>
  <c r="AC4350" i="53"/>
  <c r="AD4350" i="53"/>
  <c r="AB6372" i="53"/>
  <c r="AB5361" i="53"/>
  <c r="AB4351" i="53"/>
  <c r="AB3342" i="53"/>
  <c r="V1267" i="53"/>
  <c r="U1267" i="53"/>
  <c r="T1267" i="53"/>
  <c r="S1268" i="53"/>
  <c r="V4351" i="53"/>
  <c r="U4351" i="53"/>
  <c r="T4351" i="53"/>
  <c r="V5361" i="53"/>
  <c r="U5361" i="53"/>
  <c r="T5361" i="53"/>
  <c r="V3341" i="53"/>
  <c r="U3341" i="53"/>
  <c r="T3341" i="53"/>
  <c r="V2277" i="53"/>
  <c r="T2277" i="53"/>
  <c r="U2277" i="53"/>
  <c r="V6370" i="53"/>
  <c r="U6370" i="53"/>
  <c r="T6370" i="53"/>
  <c r="S6371" i="53"/>
  <c r="S5362" i="53"/>
  <c r="S4352" i="53"/>
  <c r="S3342" i="53"/>
  <c r="V257" i="53"/>
  <c r="U257" i="53"/>
  <c r="T257" i="53"/>
  <c r="S258" i="53"/>
  <c r="G2278" i="53"/>
  <c r="F2278" i="53"/>
  <c r="G258" i="53"/>
  <c r="F258" i="53"/>
  <c r="G1268" i="53"/>
  <c r="F1268" i="53"/>
  <c r="G4349" i="53"/>
  <c r="F4349" i="53"/>
  <c r="G6370" i="53"/>
  <c r="F6370" i="53"/>
  <c r="G3341" i="53"/>
  <c r="F3341" i="53"/>
  <c r="G5360" i="53"/>
  <c r="F5360" i="53"/>
  <c r="E6371" i="53"/>
  <c r="E5361" i="53"/>
  <c r="E4350" i="53"/>
  <c r="E3342" i="53"/>
  <c r="E1269" i="53"/>
  <c r="E259" i="53"/>
  <c r="S2278" i="53"/>
  <c r="E2279" i="53"/>
  <c r="AB2278" i="53"/>
  <c r="AB260" i="53"/>
  <c r="AB8417" i="53" l="1"/>
  <c r="AB7408" i="53"/>
  <c r="S8418" i="53"/>
  <c r="S7408" i="53"/>
  <c r="E8417" i="53"/>
  <c r="E7407" i="53"/>
  <c r="AE6372" i="53"/>
  <c r="AD6372" i="53"/>
  <c r="AC6372" i="53"/>
  <c r="AE260" i="53"/>
  <c r="AD260" i="53"/>
  <c r="AC260" i="53"/>
  <c r="AE5361" i="53"/>
  <c r="AC5361" i="53"/>
  <c r="AD5361" i="53"/>
  <c r="AE3342" i="53"/>
  <c r="AD3342" i="53"/>
  <c r="AC3342" i="53"/>
  <c r="AD1268" i="53"/>
  <c r="AE1268" i="53"/>
  <c r="AC1268" i="53"/>
  <c r="AB1269" i="53"/>
  <c r="AE2278" i="53"/>
  <c r="AD2278" i="53"/>
  <c r="AC2278" i="53"/>
  <c r="AE4351" i="53"/>
  <c r="AD4351" i="53"/>
  <c r="AC4351" i="53"/>
  <c r="AB6373" i="53"/>
  <c r="AB5362" i="53"/>
  <c r="AB4352" i="53"/>
  <c r="AB3343" i="53"/>
  <c r="V6371" i="53"/>
  <c r="U6371" i="53"/>
  <c r="T6371" i="53"/>
  <c r="V1268" i="53"/>
  <c r="U1268" i="53"/>
  <c r="T1268" i="53"/>
  <c r="S1269" i="53"/>
  <c r="U3342" i="53"/>
  <c r="V3342" i="53"/>
  <c r="T3342" i="53"/>
  <c r="V4352" i="53"/>
  <c r="U4352" i="53"/>
  <c r="T4352" i="53"/>
  <c r="V5362" i="53"/>
  <c r="T5362" i="53"/>
  <c r="U5362" i="53"/>
  <c r="V2278" i="53"/>
  <c r="T2278" i="53"/>
  <c r="U2278" i="53"/>
  <c r="S6372" i="53"/>
  <c r="S5363" i="53"/>
  <c r="S4353" i="53"/>
  <c r="S3343" i="53"/>
  <c r="V258" i="53"/>
  <c r="U258" i="53"/>
  <c r="T258" i="53"/>
  <c r="S259" i="53"/>
  <c r="F2279" i="53"/>
  <c r="G2279" i="53"/>
  <c r="G259" i="53"/>
  <c r="F259" i="53"/>
  <c r="G3342" i="53"/>
  <c r="F3342" i="53"/>
  <c r="G4350" i="53"/>
  <c r="F4350" i="53"/>
  <c r="F5361" i="53"/>
  <c r="G5361" i="53"/>
  <c r="G1269" i="53"/>
  <c r="F1269" i="53"/>
  <c r="G6371" i="53"/>
  <c r="F6371" i="53"/>
  <c r="E6372" i="53"/>
  <c r="E5362" i="53"/>
  <c r="E4351" i="53"/>
  <c r="E3343" i="53"/>
  <c r="E1270" i="53"/>
  <c r="E260" i="53"/>
  <c r="AB2279" i="53"/>
  <c r="E2280" i="53"/>
  <c r="S2279" i="53"/>
  <c r="AB261" i="53"/>
  <c r="AB8418" i="53" l="1"/>
  <c r="AB7409" i="53"/>
  <c r="S8419" i="53"/>
  <c r="S7409" i="53"/>
  <c r="E8418" i="53"/>
  <c r="E7408" i="53"/>
  <c r="AD5362" i="53"/>
  <c r="AC5362" i="53"/>
  <c r="AE5362" i="53"/>
  <c r="AE6373" i="53"/>
  <c r="AD6373" i="53"/>
  <c r="AC6373" i="53"/>
  <c r="AD1269" i="53"/>
  <c r="AE1269" i="53"/>
  <c r="AC1269" i="53"/>
  <c r="AB1270" i="53"/>
  <c r="AD2279" i="53"/>
  <c r="AE2279" i="53"/>
  <c r="AC2279" i="53"/>
  <c r="AE3343" i="53"/>
  <c r="AC3343" i="53"/>
  <c r="AD3343" i="53"/>
  <c r="AE261" i="53"/>
  <c r="AD261" i="53"/>
  <c r="AC261" i="53"/>
  <c r="AE4352" i="53"/>
  <c r="AC4352" i="53"/>
  <c r="AD4352" i="53"/>
  <c r="AB6374" i="53"/>
  <c r="AB5363" i="53"/>
  <c r="AB4353" i="53"/>
  <c r="AB3344" i="53"/>
  <c r="V1269" i="53"/>
  <c r="U1269" i="53"/>
  <c r="T1269" i="53"/>
  <c r="S1270" i="53"/>
  <c r="V4353" i="53"/>
  <c r="U4353" i="53"/>
  <c r="T4353" i="53"/>
  <c r="V3343" i="53"/>
  <c r="U3343" i="53"/>
  <c r="T3343" i="53"/>
  <c r="V2279" i="53"/>
  <c r="U2279" i="53"/>
  <c r="T2279" i="53"/>
  <c r="V5363" i="53"/>
  <c r="U5363" i="53"/>
  <c r="T5363" i="53"/>
  <c r="V6372" i="53"/>
  <c r="U6372" i="53"/>
  <c r="T6372" i="53"/>
  <c r="S6373" i="53"/>
  <c r="S5364" i="53"/>
  <c r="S4354" i="53"/>
  <c r="S3344" i="53"/>
  <c r="V259" i="53"/>
  <c r="U259" i="53"/>
  <c r="T259" i="53"/>
  <c r="S260" i="53"/>
  <c r="G2280" i="53"/>
  <c r="F2280" i="53"/>
  <c r="G260" i="53"/>
  <c r="F260" i="53"/>
  <c r="G1270" i="53"/>
  <c r="F1270" i="53"/>
  <c r="F3343" i="53"/>
  <c r="G3343" i="53"/>
  <c r="G4351" i="53"/>
  <c r="F4351" i="53"/>
  <c r="G6372" i="53"/>
  <c r="F6372" i="53"/>
  <c r="G5362" i="53"/>
  <c r="F5362" i="53"/>
  <c r="E6373" i="53"/>
  <c r="E5363" i="53"/>
  <c r="E4352" i="53"/>
  <c r="E3344" i="53"/>
  <c r="E1271" i="53"/>
  <c r="E2281" i="53"/>
  <c r="E261" i="53"/>
  <c r="AB262" i="53"/>
  <c r="S2280" i="53"/>
  <c r="AB2280" i="53"/>
  <c r="AB8419" i="53" l="1"/>
  <c r="AB7410" i="53"/>
  <c r="S8420" i="53"/>
  <c r="S7410" i="53"/>
  <c r="E8419" i="53"/>
  <c r="E7409" i="53"/>
  <c r="AE6374" i="53"/>
  <c r="AD6374" i="53"/>
  <c r="AC6374" i="53"/>
  <c r="AE5363" i="53"/>
  <c r="AC5363" i="53"/>
  <c r="AD5363" i="53"/>
  <c r="AE3344" i="53"/>
  <c r="AC3344" i="53"/>
  <c r="AD3344" i="53"/>
  <c r="AE1270" i="53"/>
  <c r="AD1270" i="53"/>
  <c r="AC1270" i="53"/>
  <c r="AB1271" i="53"/>
  <c r="AE2280" i="53"/>
  <c r="AD2280" i="53"/>
  <c r="AC2280" i="53"/>
  <c r="AC262" i="53"/>
  <c r="AE262" i="53"/>
  <c r="AD262" i="53"/>
  <c r="AE4353" i="53"/>
  <c r="AD4353" i="53"/>
  <c r="AC4353" i="53"/>
  <c r="AB6375" i="53"/>
  <c r="AB5364" i="53"/>
  <c r="AB4354" i="53"/>
  <c r="AB3345" i="53"/>
  <c r="T2280" i="53"/>
  <c r="V2280" i="53"/>
  <c r="U2280" i="53"/>
  <c r="V5364" i="53"/>
  <c r="U5364" i="53"/>
  <c r="T5364" i="53"/>
  <c r="V1270" i="53"/>
  <c r="U1270" i="53"/>
  <c r="T1270" i="53"/>
  <c r="S1271" i="53"/>
  <c r="U3344" i="53"/>
  <c r="T3344" i="53"/>
  <c r="V3344" i="53"/>
  <c r="V4354" i="53"/>
  <c r="U4354" i="53"/>
  <c r="T4354" i="53"/>
  <c r="V6373" i="53"/>
  <c r="U6373" i="53"/>
  <c r="T6373" i="53"/>
  <c r="S6374" i="53"/>
  <c r="S5365" i="53"/>
  <c r="S4355" i="53"/>
  <c r="S3345" i="53"/>
  <c r="V260" i="53"/>
  <c r="U260" i="53"/>
  <c r="T260" i="53"/>
  <c r="S261" i="53"/>
  <c r="G261" i="53"/>
  <c r="F261" i="53"/>
  <c r="G2281" i="53"/>
  <c r="F2281" i="53"/>
  <c r="G3344" i="53"/>
  <c r="F3344" i="53"/>
  <c r="F1271" i="53"/>
  <c r="G1271" i="53"/>
  <c r="G4352" i="53"/>
  <c r="F4352" i="53"/>
  <c r="G5363" i="53"/>
  <c r="F5363" i="53"/>
  <c r="G6373" i="53"/>
  <c r="F6373" i="53"/>
  <c r="E6374" i="53"/>
  <c r="E5364" i="53"/>
  <c r="E4353" i="53"/>
  <c r="E3345" i="53"/>
  <c r="E1272" i="53"/>
  <c r="E2282" i="53"/>
  <c r="S2281" i="53"/>
  <c r="AB2281" i="53"/>
  <c r="E262" i="53"/>
  <c r="AB263" i="53"/>
  <c r="AB8420" i="53" l="1"/>
  <c r="AB7411" i="53"/>
  <c r="S8421" i="53"/>
  <c r="S7411" i="53"/>
  <c r="E8420" i="53"/>
  <c r="E7410" i="53"/>
  <c r="AE5364" i="53"/>
  <c r="AC5364" i="53"/>
  <c r="AD5364" i="53"/>
  <c r="AE6375" i="53"/>
  <c r="AD6375" i="53"/>
  <c r="AC6375" i="53"/>
  <c r="AE263" i="53"/>
  <c r="AD263" i="53"/>
  <c r="AC263" i="53"/>
  <c r="AD1271" i="53"/>
  <c r="AC1271" i="53"/>
  <c r="AE1271" i="53"/>
  <c r="AB1272" i="53"/>
  <c r="AD2281" i="53"/>
  <c r="AE2281" i="53"/>
  <c r="AC2281" i="53"/>
  <c r="AE3345" i="53"/>
  <c r="AC3345" i="53"/>
  <c r="AD3345" i="53"/>
  <c r="AE4354" i="53"/>
  <c r="AC4354" i="53"/>
  <c r="AD4354" i="53"/>
  <c r="AB6376" i="53"/>
  <c r="AB5365" i="53"/>
  <c r="AB4355" i="53"/>
  <c r="AB3346" i="53"/>
  <c r="V3345" i="53"/>
  <c r="U3345" i="53"/>
  <c r="T3345" i="53"/>
  <c r="U5365" i="53"/>
  <c r="V5365" i="53"/>
  <c r="T5365" i="53"/>
  <c r="V2281" i="53"/>
  <c r="U2281" i="53"/>
  <c r="T2281" i="53"/>
  <c r="V4355" i="53"/>
  <c r="U4355" i="53"/>
  <c r="T4355" i="53"/>
  <c r="V1271" i="53"/>
  <c r="U1271" i="53"/>
  <c r="T1271" i="53"/>
  <c r="S1272" i="53"/>
  <c r="V6374" i="53"/>
  <c r="U6374" i="53"/>
  <c r="T6374" i="53"/>
  <c r="S6375" i="53"/>
  <c r="S5366" i="53"/>
  <c r="S4356" i="53"/>
  <c r="S3346" i="53"/>
  <c r="V261" i="53"/>
  <c r="U261" i="53"/>
  <c r="T261" i="53"/>
  <c r="S262" i="53"/>
  <c r="G262" i="53"/>
  <c r="F262" i="53"/>
  <c r="G2282" i="53"/>
  <c r="F2282" i="53"/>
  <c r="G1272" i="53"/>
  <c r="F1272" i="53"/>
  <c r="G4353" i="53"/>
  <c r="F4353" i="53"/>
  <c r="G3345" i="53"/>
  <c r="F3345" i="53"/>
  <c r="G6374" i="53"/>
  <c r="F6374" i="53"/>
  <c r="G5364" i="53"/>
  <c r="F5364" i="53"/>
  <c r="E6375" i="53"/>
  <c r="E5365" i="53"/>
  <c r="E4354" i="53"/>
  <c r="E3346" i="53"/>
  <c r="E1273" i="53"/>
  <c r="AB2282" i="53"/>
  <c r="AB264" i="53"/>
  <c r="E2283" i="53"/>
  <c r="S2282" i="53"/>
  <c r="E263" i="53"/>
  <c r="AB8421" i="53" l="1"/>
  <c r="AB7412" i="53"/>
  <c r="S8422" i="53"/>
  <c r="S7412" i="53"/>
  <c r="E8421" i="53"/>
  <c r="E7411" i="53"/>
  <c r="AE1272" i="53"/>
  <c r="AD1272" i="53"/>
  <c r="AC1272" i="53"/>
  <c r="AB1273" i="53"/>
  <c r="AE5365" i="53"/>
  <c r="AD5365" i="53"/>
  <c r="AC5365" i="53"/>
  <c r="AE6376" i="53"/>
  <c r="AD6376" i="53"/>
  <c r="AC6376" i="53"/>
  <c r="AC264" i="53"/>
  <c r="AE264" i="53"/>
  <c r="AD264" i="53"/>
  <c r="AE3346" i="53"/>
  <c r="AC3346" i="53"/>
  <c r="AD3346" i="53"/>
  <c r="AD2282" i="53"/>
  <c r="AE2282" i="53"/>
  <c r="AC2282" i="53"/>
  <c r="AE4355" i="53"/>
  <c r="AC4355" i="53"/>
  <c r="AD4355" i="53"/>
  <c r="AB6377" i="53"/>
  <c r="AB5366" i="53"/>
  <c r="AB4356" i="53"/>
  <c r="AB3347" i="53"/>
  <c r="V1272" i="53"/>
  <c r="U1272" i="53"/>
  <c r="T1272" i="53"/>
  <c r="S1273" i="53"/>
  <c r="U2282" i="53"/>
  <c r="T2282" i="53"/>
  <c r="V2282" i="53"/>
  <c r="U5366" i="53"/>
  <c r="V5366" i="53"/>
  <c r="T5366" i="53"/>
  <c r="V6375" i="53"/>
  <c r="U6375" i="53"/>
  <c r="T6375" i="53"/>
  <c r="V3346" i="53"/>
  <c r="U3346" i="53"/>
  <c r="T3346" i="53"/>
  <c r="V4356" i="53"/>
  <c r="U4356" i="53"/>
  <c r="T4356" i="53"/>
  <c r="S6376" i="53"/>
  <c r="S5367" i="53"/>
  <c r="S4357" i="53"/>
  <c r="S3347" i="53"/>
  <c r="V262" i="53"/>
  <c r="U262" i="53"/>
  <c r="T262" i="53"/>
  <c r="S263" i="53"/>
  <c r="G263" i="53"/>
  <c r="F263" i="53"/>
  <c r="G2283" i="53"/>
  <c r="F2283" i="53"/>
  <c r="G1273" i="53"/>
  <c r="F1273" i="53"/>
  <c r="G3346" i="53"/>
  <c r="F3346" i="53"/>
  <c r="G4354" i="53"/>
  <c r="F4354" i="53"/>
  <c r="G5365" i="53"/>
  <c r="F5365" i="53"/>
  <c r="G6375" i="53"/>
  <c r="F6375" i="53"/>
  <c r="E6376" i="53"/>
  <c r="E5366" i="53"/>
  <c r="E4355" i="53"/>
  <c r="E3347" i="53"/>
  <c r="E1274" i="53"/>
  <c r="S2283" i="53"/>
  <c r="E2284" i="53"/>
  <c r="AB265" i="53"/>
  <c r="E264" i="53"/>
  <c r="AB2283" i="53"/>
  <c r="AB8422" i="53" l="1"/>
  <c r="AB7413" i="53"/>
  <c r="S8423" i="53"/>
  <c r="S7413" i="53"/>
  <c r="E8422" i="53"/>
  <c r="E7412" i="53"/>
  <c r="AD2283" i="53"/>
  <c r="AE2283" i="53"/>
  <c r="AC2283" i="53"/>
  <c r="AE5366" i="53"/>
  <c r="AD5366" i="53"/>
  <c r="AC5366" i="53"/>
  <c r="AE1273" i="53"/>
  <c r="AD1273" i="53"/>
  <c r="AC1273" i="53"/>
  <c r="AB1274" i="53"/>
  <c r="AE6377" i="53"/>
  <c r="AD6377" i="53"/>
  <c r="AC6377" i="53"/>
  <c r="AC265" i="53"/>
  <c r="AE265" i="53"/>
  <c r="AD265" i="53"/>
  <c r="AE3347" i="53"/>
  <c r="AD3347" i="53"/>
  <c r="AC3347" i="53"/>
  <c r="AE4356" i="53"/>
  <c r="AC4356" i="53"/>
  <c r="AD4356" i="53"/>
  <c r="AB6378" i="53"/>
  <c r="AB5367" i="53"/>
  <c r="AB4357" i="53"/>
  <c r="AB3348" i="53"/>
  <c r="V2283" i="53"/>
  <c r="U2283" i="53"/>
  <c r="T2283" i="53"/>
  <c r="V5367" i="53"/>
  <c r="U5367" i="53"/>
  <c r="T5367" i="53"/>
  <c r="V4357" i="53"/>
  <c r="U4357" i="53"/>
  <c r="T4357" i="53"/>
  <c r="V1273" i="53"/>
  <c r="U1273" i="53"/>
  <c r="T1273" i="53"/>
  <c r="S1274" i="53"/>
  <c r="V3347" i="53"/>
  <c r="U3347" i="53"/>
  <c r="T3347" i="53"/>
  <c r="V6376" i="53"/>
  <c r="U6376" i="53"/>
  <c r="T6376" i="53"/>
  <c r="S6377" i="53"/>
  <c r="S5368" i="53"/>
  <c r="S4358" i="53"/>
  <c r="S3348" i="53"/>
  <c r="V263" i="53"/>
  <c r="U263" i="53"/>
  <c r="T263" i="53"/>
  <c r="S264" i="53"/>
  <c r="G264" i="53"/>
  <c r="F264" i="53"/>
  <c r="G2284" i="53"/>
  <c r="F2284" i="53"/>
  <c r="G1274" i="53"/>
  <c r="F1274" i="53"/>
  <c r="G3347" i="53"/>
  <c r="F3347" i="53"/>
  <c r="G4355" i="53"/>
  <c r="F4355" i="53"/>
  <c r="G5366" i="53"/>
  <c r="F5366" i="53"/>
  <c r="G6376" i="53"/>
  <c r="F6376" i="53"/>
  <c r="E6377" i="53"/>
  <c r="E5367" i="53"/>
  <c r="E4356" i="53"/>
  <c r="E3348" i="53"/>
  <c r="E1275" i="53"/>
  <c r="AB2284" i="53"/>
  <c r="AB266" i="53"/>
  <c r="E265" i="53"/>
  <c r="E2285" i="53"/>
  <c r="S2284" i="53"/>
  <c r="AB8423" i="53" l="1"/>
  <c r="AB7414" i="53"/>
  <c r="S8424" i="53"/>
  <c r="S7414" i="53"/>
  <c r="E8423" i="53"/>
  <c r="E7413" i="53"/>
  <c r="AE6378" i="53"/>
  <c r="AD6378" i="53"/>
  <c r="AC6378" i="53"/>
  <c r="AE5367" i="53"/>
  <c r="AD5367" i="53"/>
  <c r="AC5367" i="53"/>
  <c r="AE266" i="53"/>
  <c r="AC266" i="53"/>
  <c r="AD266" i="53"/>
  <c r="AE3348" i="53"/>
  <c r="AD3348" i="53"/>
  <c r="AC3348" i="53"/>
  <c r="AE1274" i="53"/>
  <c r="AD1274" i="53"/>
  <c r="AC1274" i="53"/>
  <c r="AB1275" i="53"/>
  <c r="AD2284" i="53"/>
  <c r="AE2284" i="53"/>
  <c r="AC2284" i="53"/>
  <c r="AE4357" i="53"/>
  <c r="AC4357" i="53"/>
  <c r="AD4357" i="53"/>
  <c r="AB6379" i="53"/>
  <c r="AB5368" i="53"/>
  <c r="AB4358" i="53"/>
  <c r="AB3349" i="53"/>
  <c r="V3348" i="53"/>
  <c r="U3348" i="53"/>
  <c r="T3348" i="53"/>
  <c r="V2284" i="53"/>
  <c r="U2284" i="53"/>
  <c r="T2284" i="53"/>
  <c r="U5368" i="53"/>
  <c r="T5368" i="53"/>
  <c r="V5368" i="53"/>
  <c r="T1274" i="53"/>
  <c r="V1274" i="53"/>
  <c r="U1274" i="53"/>
  <c r="S1275" i="53"/>
  <c r="V6377" i="53"/>
  <c r="U6377" i="53"/>
  <c r="T6377" i="53"/>
  <c r="V4358" i="53"/>
  <c r="U4358" i="53"/>
  <c r="T4358" i="53"/>
  <c r="S6378" i="53"/>
  <c r="S5369" i="53"/>
  <c r="S4359" i="53"/>
  <c r="S3349" i="53"/>
  <c r="V264" i="53"/>
  <c r="U264" i="53"/>
  <c r="T264" i="53"/>
  <c r="S265" i="53"/>
  <c r="F265" i="53"/>
  <c r="G265" i="53"/>
  <c r="G2285" i="53"/>
  <c r="F2285" i="53"/>
  <c r="G1275" i="53"/>
  <c r="F1275" i="53"/>
  <c r="G3348" i="53"/>
  <c r="F3348" i="53"/>
  <c r="G4356" i="53"/>
  <c r="F4356" i="53"/>
  <c r="G5367" i="53"/>
  <c r="F5367" i="53"/>
  <c r="G6377" i="53"/>
  <c r="F6377" i="53"/>
  <c r="E6378" i="53"/>
  <c r="E5368" i="53"/>
  <c r="E4357" i="53"/>
  <c r="E3349" i="53"/>
  <c r="E1276" i="53"/>
  <c r="AB267" i="53"/>
  <c r="AB2285" i="53"/>
  <c r="E2286" i="53"/>
  <c r="S2285" i="53"/>
  <c r="E266" i="53"/>
  <c r="AB8424" i="53" l="1"/>
  <c r="AB7415" i="53"/>
  <c r="S8425" i="53"/>
  <c r="S7415" i="53"/>
  <c r="E8424" i="53"/>
  <c r="E7414" i="53"/>
  <c r="AE5368" i="53"/>
  <c r="AD5368" i="53"/>
  <c r="AC5368" i="53"/>
  <c r="AD1275" i="53"/>
  <c r="AE1275" i="53"/>
  <c r="AC1275" i="53"/>
  <c r="AB1276" i="53"/>
  <c r="AE6379" i="53"/>
  <c r="AD6379" i="53"/>
  <c r="AC6379" i="53"/>
  <c r="AD2285" i="53"/>
  <c r="AE2285" i="53"/>
  <c r="AC2285" i="53"/>
  <c r="AE267" i="53"/>
  <c r="AD267" i="53"/>
  <c r="AC267" i="53"/>
  <c r="AE3349" i="53"/>
  <c r="AD3349" i="53"/>
  <c r="AC3349" i="53"/>
  <c r="AE4358" i="53"/>
  <c r="AC4358" i="53"/>
  <c r="AD4358" i="53"/>
  <c r="AB6380" i="53"/>
  <c r="AB5369" i="53"/>
  <c r="AB4359" i="53"/>
  <c r="AB3350" i="53"/>
  <c r="V3349" i="53"/>
  <c r="U3349" i="53"/>
  <c r="T3349" i="53"/>
  <c r="U4359" i="53"/>
  <c r="V4359" i="53"/>
  <c r="T4359" i="53"/>
  <c r="U5369" i="53"/>
  <c r="V5369" i="53"/>
  <c r="T5369" i="53"/>
  <c r="V1275" i="53"/>
  <c r="U1275" i="53"/>
  <c r="T1275" i="53"/>
  <c r="S1276" i="53"/>
  <c r="V2285" i="53"/>
  <c r="T2285" i="53"/>
  <c r="U2285" i="53"/>
  <c r="V6378" i="53"/>
  <c r="U6378" i="53"/>
  <c r="T6378" i="53"/>
  <c r="S6379" i="53"/>
  <c r="S5370" i="53"/>
  <c r="S4360" i="53"/>
  <c r="S3350" i="53"/>
  <c r="V265" i="53"/>
  <c r="U265" i="53"/>
  <c r="T265" i="53"/>
  <c r="S266" i="53"/>
  <c r="G2286" i="53"/>
  <c r="F2286" i="53"/>
  <c r="G266" i="53"/>
  <c r="F266" i="53"/>
  <c r="G1276" i="53"/>
  <c r="F1276" i="53"/>
  <c r="G3349" i="53"/>
  <c r="F3349" i="53"/>
  <c r="G4357" i="53"/>
  <c r="F4357" i="53"/>
  <c r="G6378" i="53"/>
  <c r="F6378" i="53"/>
  <c r="G5368" i="53"/>
  <c r="F5368" i="53"/>
  <c r="E6379" i="53"/>
  <c r="E5369" i="53"/>
  <c r="E4358" i="53"/>
  <c r="E3350" i="53"/>
  <c r="E1277" i="53"/>
  <c r="E2287" i="53"/>
  <c r="AB268" i="53"/>
  <c r="E267" i="53"/>
  <c r="S2286" i="53"/>
  <c r="AB2286" i="53"/>
  <c r="AB8425" i="53" l="1"/>
  <c r="AB7416" i="53"/>
  <c r="S8426" i="53"/>
  <c r="S7416" i="53"/>
  <c r="E8425" i="53"/>
  <c r="E7415" i="53"/>
  <c r="AE6380" i="53"/>
  <c r="AD6380" i="53"/>
  <c r="AC6380" i="53"/>
  <c r="AD1276" i="53"/>
  <c r="AE1276" i="53"/>
  <c r="AC1276" i="53"/>
  <c r="AB1277" i="53"/>
  <c r="AE2286" i="53"/>
  <c r="AC2286" i="53"/>
  <c r="AD2286" i="53"/>
  <c r="AE5369" i="53"/>
  <c r="AC5369" i="53"/>
  <c r="AD5369" i="53"/>
  <c r="AE3350" i="53"/>
  <c r="AD3350" i="53"/>
  <c r="AC3350" i="53"/>
  <c r="AD268" i="53"/>
  <c r="AE268" i="53"/>
  <c r="AC268" i="53"/>
  <c r="AE4359" i="53"/>
  <c r="AD4359" i="53"/>
  <c r="AC4359" i="53"/>
  <c r="AB6381" i="53"/>
  <c r="AB5370" i="53"/>
  <c r="AB4360" i="53"/>
  <c r="AB3351" i="53"/>
  <c r="V5370" i="53"/>
  <c r="T5370" i="53"/>
  <c r="U5370" i="53"/>
  <c r="V1276" i="53"/>
  <c r="U1276" i="53"/>
  <c r="T1276" i="53"/>
  <c r="S1277" i="53"/>
  <c r="V2286" i="53"/>
  <c r="T2286" i="53"/>
  <c r="U2286" i="53"/>
  <c r="V4360" i="53"/>
  <c r="T4360" i="53"/>
  <c r="U4360" i="53"/>
  <c r="V6379" i="53"/>
  <c r="U6379" i="53"/>
  <c r="T6379" i="53"/>
  <c r="V3350" i="53"/>
  <c r="U3350" i="53"/>
  <c r="T3350" i="53"/>
  <c r="S6380" i="53"/>
  <c r="S5371" i="53"/>
  <c r="S4361" i="53"/>
  <c r="S3351" i="53"/>
  <c r="V266" i="53"/>
  <c r="U266" i="53"/>
  <c r="T266" i="53"/>
  <c r="S267" i="53"/>
  <c r="G2287" i="53"/>
  <c r="F2287" i="53"/>
  <c r="G267" i="53"/>
  <c r="F267" i="53"/>
  <c r="G1277" i="53"/>
  <c r="F1277" i="53"/>
  <c r="G3350" i="53"/>
  <c r="F3350" i="53"/>
  <c r="G4358" i="53"/>
  <c r="F4358" i="53"/>
  <c r="G5369" i="53"/>
  <c r="F5369" i="53"/>
  <c r="G6379" i="53"/>
  <c r="F6379" i="53"/>
  <c r="E6380" i="53"/>
  <c r="E5370" i="53"/>
  <c r="E4359" i="53"/>
  <c r="E3351" i="53"/>
  <c r="E1278" i="53"/>
  <c r="S2287" i="53"/>
  <c r="AB2287" i="53"/>
  <c r="AB269" i="53"/>
  <c r="E268" i="53"/>
  <c r="E2288" i="53"/>
  <c r="AB8426" i="53" l="1"/>
  <c r="AB7417" i="53"/>
  <c r="S8427" i="53"/>
  <c r="S7417" i="53"/>
  <c r="E8426" i="53"/>
  <c r="E7416" i="53"/>
  <c r="AE5370" i="53"/>
  <c r="AD5370" i="53"/>
  <c r="AC5370" i="53"/>
  <c r="AE6381" i="53"/>
  <c r="AD6381" i="53"/>
  <c r="AC6381" i="53"/>
  <c r="AE269" i="53"/>
  <c r="AD269" i="53"/>
  <c r="AC269" i="53"/>
  <c r="AD2287" i="53"/>
  <c r="AE2287" i="53"/>
  <c r="AC2287" i="53"/>
  <c r="AE3351" i="53"/>
  <c r="AC3351" i="53"/>
  <c r="AD3351" i="53"/>
  <c r="AD1277" i="53"/>
  <c r="AC1277" i="53"/>
  <c r="AE1277" i="53"/>
  <c r="AB1278" i="53"/>
  <c r="AE4360" i="53"/>
  <c r="AC4360" i="53"/>
  <c r="AD4360" i="53"/>
  <c r="AB6382" i="53"/>
  <c r="AB5371" i="53"/>
  <c r="AB4361" i="53"/>
  <c r="AB3352" i="53"/>
  <c r="V1277" i="53"/>
  <c r="U1277" i="53"/>
  <c r="T1277" i="53"/>
  <c r="S1278" i="53"/>
  <c r="V4361" i="53"/>
  <c r="U4361" i="53"/>
  <c r="T4361" i="53"/>
  <c r="V3351" i="53"/>
  <c r="U3351" i="53"/>
  <c r="T3351" i="53"/>
  <c r="V5371" i="53"/>
  <c r="U5371" i="53"/>
  <c r="T5371" i="53"/>
  <c r="V2287" i="53"/>
  <c r="U2287" i="53"/>
  <c r="T2287" i="53"/>
  <c r="V6380" i="53"/>
  <c r="U6380" i="53"/>
  <c r="T6380" i="53"/>
  <c r="S6381" i="53"/>
  <c r="S5372" i="53"/>
  <c r="S4362" i="53"/>
  <c r="S3352" i="53"/>
  <c r="V267" i="53"/>
  <c r="U267" i="53"/>
  <c r="T267" i="53"/>
  <c r="S268" i="53"/>
  <c r="G2288" i="53"/>
  <c r="F2288" i="53"/>
  <c r="G268" i="53"/>
  <c r="F268" i="53"/>
  <c r="G1278" i="53"/>
  <c r="F1278" i="53"/>
  <c r="F3351" i="53"/>
  <c r="G3351" i="53"/>
  <c r="G4359" i="53"/>
  <c r="F4359" i="53"/>
  <c r="G6380" i="53"/>
  <c r="F6380" i="53"/>
  <c r="G5370" i="53"/>
  <c r="F5370" i="53"/>
  <c r="E6381" i="53"/>
  <c r="E5371" i="53"/>
  <c r="E4360" i="53"/>
  <c r="E3352" i="53"/>
  <c r="E1279" i="53"/>
  <c r="AB270" i="53"/>
  <c r="AB2288" i="53"/>
  <c r="E2289" i="53"/>
  <c r="E269" i="53"/>
  <c r="S2288" i="53"/>
  <c r="AB8427" i="53" l="1"/>
  <c r="AB7418" i="53"/>
  <c r="S8428" i="53"/>
  <c r="S7418" i="53"/>
  <c r="E8427" i="53"/>
  <c r="E7417" i="53"/>
  <c r="AE5371" i="53"/>
  <c r="AD5371" i="53"/>
  <c r="AC5371" i="53"/>
  <c r="AE6382" i="53"/>
  <c r="AD6382" i="53"/>
  <c r="AC6382" i="53"/>
  <c r="AE2288" i="53"/>
  <c r="AD2288" i="53"/>
  <c r="AC2288" i="53"/>
  <c r="AE1278" i="53"/>
  <c r="AD1278" i="53"/>
  <c r="AC1278" i="53"/>
  <c r="AB1279" i="53"/>
  <c r="AC3352" i="53"/>
  <c r="AE3352" i="53"/>
  <c r="AD3352" i="53"/>
  <c r="AC270" i="53"/>
  <c r="AE270" i="53"/>
  <c r="AD270" i="53"/>
  <c r="AD4361" i="53"/>
  <c r="AE4361" i="53"/>
  <c r="AC4361" i="53"/>
  <c r="AB6383" i="53"/>
  <c r="AB5372" i="53"/>
  <c r="AB4362" i="53"/>
  <c r="AB3353" i="53"/>
  <c r="V5372" i="53"/>
  <c r="U5372" i="53"/>
  <c r="T5372" i="53"/>
  <c r="V1278" i="53"/>
  <c r="U1278" i="53"/>
  <c r="T1278" i="53"/>
  <c r="S1279" i="53"/>
  <c r="T2288" i="53"/>
  <c r="V2288" i="53"/>
  <c r="U2288" i="53"/>
  <c r="V3352" i="53"/>
  <c r="U3352" i="53"/>
  <c r="T3352" i="53"/>
  <c r="V4362" i="53"/>
  <c r="U4362" i="53"/>
  <c r="T4362" i="53"/>
  <c r="V6381" i="53"/>
  <c r="U6381" i="53"/>
  <c r="T6381" i="53"/>
  <c r="S6382" i="53"/>
  <c r="S5373" i="53"/>
  <c r="S4363" i="53"/>
  <c r="S3353" i="53"/>
  <c r="V268" i="53"/>
  <c r="U268" i="53"/>
  <c r="T268" i="53"/>
  <c r="S269" i="53"/>
  <c r="G269" i="53"/>
  <c r="F269" i="53"/>
  <c r="G2289" i="53"/>
  <c r="F2289" i="53"/>
  <c r="G1279" i="53"/>
  <c r="F1279" i="53"/>
  <c r="G3352" i="53"/>
  <c r="F3352" i="53"/>
  <c r="G4360" i="53"/>
  <c r="F4360" i="53"/>
  <c r="G5371" i="53"/>
  <c r="F5371" i="53"/>
  <c r="G6381" i="53"/>
  <c r="F6381" i="53"/>
  <c r="E6382" i="53"/>
  <c r="E5372" i="53"/>
  <c r="E4361" i="53"/>
  <c r="E3353" i="53"/>
  <c r="E1280" i="53"/>
  <c r="AB271" i="53"/>
  <c r="S2289" i="53"/>
  <c r="E270" i="53"/>
  <c r="AB2289" i="53"/>
  <c r="E2290" i="53"/>
  <c r="AB8428" i="53" l="1"/>
  <c r="AB7419" i="53"/>
  <c r="S8429" i="53"/>
  <c r="S7419" i="53"/>
  <c r="E8428" i="53"/>
  <c r="E7418" i="53"/>
  <c r="AE5372" i="53"/>
  <c r="AD5372" i="53"/>
  <c r="AC5372" i="53"/>
  <c r="AE6383" i="53"/>
  <c r="AD6383" i="53"/>
  <c r="AC6383" i="53"/>
  <c r="AE1279" i="53"/>
  <c r="AD1279" i="53"/>
  <c r="AC1279" i="53"/>
  <c r="AB1280" i="53"/>
  <c r="AD2289" i="53"/>
  <c r="AE2289" i="53"/>
  <c r="AC2289" i="53"/>
  <c r="AE3353" i="53"/>
  <c r="AC3353" i="53"/>
  <c r="AD3353" i="53"/>
  <c r="AE271" i="53"/>
  <c r="AD271" i="53"/>
  <c r="AC271" i="53"/>
  <c r="AE4362" i="53"/>
  <c r="AC4362" i="53"/>
  <c r="AD4362" i="53"/>
  <c r="AB6384" i="53"/>
  <c r="AB5373" i="53"/>
  <c r="AB4363" i="53"/>
  <c r="AB3354" i="53"/>
  <c r="V1279" i="53"/>
  <c r="U1279" i="53"/>
  <c r="T1279" i="53"/>
  <c r="S1280" i="53"/>
  <c r="V4363" i="53"/>
  <c r="U4363" i="53"/>
  <c r="T4363" i="53"/>
  <c r="V5373" i="53"/>
  <c r="U5373" i="53"/>
  <c r="T5373" i="53"/>
  <c r="V3353" i="53"/>
  <c r="U3353" i="53"/>
  <c r="T3353" i="53"/>
  <c r="V6382" i="53"/>
  <c r="U6382" i="53"/>
  <c r="T6382" i="53"/>
  <c r="V2289" i="53"/>
  <c r="U2289" i="53"/>
  <c r="T2289" i="53"/>
  <c r="S6383" i="53"/>
  <c r="S5374" i="53"/>
  <c r="S4364" i="53"/>
  <c r="S3354" i="53"/>
  <c r="V269" i="53"/>
  <c r="U269" i="53"/>
  <c r="T269" i="53"/>
  <c r="S270" i="53"/>
  <c r="G270" i="53"/>
  <c r="F270" i="53"/>
  <c r="G2290" i="53"/>
  <c r="F2290" i="53"/>
  <c r="G1280" i="53"/>
  <c r="F1280" i="53"/>
  <c r="G4361" i="53"/>
  <c r="F4361" i="53"/>
  <c r="G5372" i="53"/>
  <c r="F5372" i="53"/>
  <c r="G6382" i="53"/>
  <c r="F6382" i="53"/>
  <c r="G3353" i="53"/>
  <c r="F3353" i="53"/>
  <c r="E6383" i="53"/>
  <c r="E5373" i="53"/>
  <c r="E4362" i="53"/>
  <c r="E3354" i="53"/>
  <c r="E1281" i="53"/>
  <c r="E271" i="53"/>
  <c r="AB2290" i="53"/>
  <c r="S2290" i="53"/>
  <c r="AB272" i="53"/>
  <c r="E2291" i="53"/>
  <c r="AB8429" i="53" l="1"/>
  <c r="AB7420" i="53"/>
  <c r="S8430" i="53"/>
  <c r="S7420" i="53"/>
  <c r="E8429" i="53"/>
  <c r="E7419" i="53"/>
  <c r="AE6384" i="53"/>
  <c r="AC6384" i="53"/>
  <c r="AD6384" i="53"/>
  <c r="AD5373" i="53"/>
  <c r="AE5373" i="53"/>
  <c r="AC5373" i="53"/>
  <c r="AE3354" i="53"/>
  <c r="AC3354" i="53"/>
  <c r="AD3354" i="53"/>
  <c r="AE1280" i="53"/>
  <c r="AD1280" i="53"/>
  <c r="AC1280" i="53"/>
  <c r="AB1281" i="53"/>
  <c r="AC272" i="53"/>
  <c r="AE272" i="53"/>
  <c r="AD272" i="53"/>
  <c r="AD2290" i="53"/>
  <c r="AE2290" i="53"/>
  <c r="AC2290" i="53"/>
  <c r="AC4363" i="53"/>
  <c r="AD4363" i="53"/>
  <c r="AE4363" i="53"/>
  <c r="AB6385" i="53"/>
  <c r="AB5374" i="53"/>
  <c r="AB4364" i="53"/>
  <c r="AB3355" i="53"/>
  <c r="V3354" i="53"/>
  <c r="U3354" i="53"/>
  <c r="T3354" i="53"/>
  <c r="V5374" i="53"/>
  <c r="U5374" i="53"/>
  <c r="T5374" i="53"/>
  <c r="V1280" i="53"/>
  <c r="U1280" i="53"/>
  <c r="T1280" i="53"/>
  <c r="S1281" i="53"/>
  <c r="V4364" i="53"/>
  <c r="U4364" i="53"/>
  <c r="T4364" i="53"/>
  <c r="U2290" i="53"/>
  <c r="V2290" i="53"/>
  <c r="T2290" i="53"/>
  <c r="V6383" i="53"/>
  <c r="U6383" i="53"/>
  <c r="T6383" i="53"/>
  <c r="S6384" i="53"/>
  <c r="S5375" i="53"/>
  <c r="S4365" i="53"/>
  <c r="S3355" i="53"/>
  <c r="V270" i="53"/>
  <c r="U270" i="53"/>
  <c r="T270" i="53"/>
  <c r="S271" i="53"/>
  <c r="G2291" i="53"/>
  <c r="F2291" i="53"/>
  <c r="G271" i="53"/>
  <c r="F271" i="53"/>
  <c r="G3354" i="53"/>
  <c r="F3354" i="53"/>
  <c r="G4362" i="53"/>
  <c r="F4362" i="53"/>
  <c r="G5373" i="53"/>
  <c r="F5373" i="53"/>
  <c r="G1281" i="53"/>
  <c r="F1281" i="53"/>
  <c r="G6383" i="53"/>
  <c r="F6383" i="53"/>
  <c r="E6384" i="53"/>
  <c r="E5374" i="53"/>
  <c r="E4363" i="53"/>
  <c r="E3355" i="53"/>
  <c r="E1282" i="53"/>
  <c r="AB2291" i="53"/>
  <c r="E2292" i="53"/>
  <c r="E272" i="53"/>
  <c r="S2291" i="53"/>
  <c r="AB273" i="53"/>
  <c r="AB8430" i="53" l="1"/>
  <c r="AB7421" i="53"/>
  <c r="S8431" i="53"/>
  <c r="S7421" i="53"/>
  <c r="E8430" i="53"/>
  <c r="E7420" i="53"/>
  <c r="AE6385" i="53"/>
  <c r="AD6385" i="53"/>
  <c r="AC6385" i="53"/>
  <c r="AE273" i="53"/>
  <c r="AD273" i="53"/>
  <c r="AC273" i="53"/>
  <c r="AE1281" i="53"/>
  <c r="AD1281" i="53"/>
  <c r="AC1281" i="53"/>
  <c r="AB1282" i="53"/>
  <c r="AE5374" i="53"/>
  <c r="AD5374" i="53"/>
  <c r="AC5374" i="53"/>
  <c r="AE3355" i="53"/>
  <c r="AD3355" i="53"/>
  <c r="AC3355" i="53"/>
  <c r="AD2291" i="53"/>
  <c r="AE2291" i="53"/>
  <c r="AC2291" i="53"/>
  <c r="AE4364" i="53"/>
  <c r="AC4364" i="53"/>
  <c r="AD4364" i="53"/>
  <c r="AB6386" i="53"/>
  <c r="AB5375" i="53"/>
  <c r="AB4365" i="53"/>
  <c r="AB3356" i="53"/>
  <c r="V4365" i="53"/>
  <c r="U4365" i="53"/>
  <c r="T4365" i="53"/>
  <c r="V3355" i="53"/>
  <c r="U3355" i="53"/>
  <c r="T3355" i="53"/>
  <c r="V5375" i="53"/>
  <c r="U5375" i="53"/>
  <c r="T5375" i="53"/>
  <c r="V1281" i="53"/>
  <c r="U1281" i="53"/>
  <c r="T1281" i="53"/>
  <c r="S1282" i="53"/>
  <c r="V6384" i="53"/>
  <c r="U6384" i="53"/>
  <c r="T6384" i="53"/>
  <c r="V2291" i="53"/>
  <c r="U2291" i="53"/>
  <c r="T2291" i="53"/>
  <c r="S6385" i="53"/>
  <c r="S5376" i="53"/>
  <c r="S4366" i="53"/>
  <c r="S3356" i="53"/>
  <c r="V271" i="53"/>
  <c r="T271" i="53"/>
  <c r="U271" i="53"/>
  <c r="S272" i="53"/>
  <c r="G272" i="53"/>
  <c r="F272" i="53"/>
  <c r="G2292" i="53"/>
  <c r="F2292" i="53"/>
  <c r="G3355" i="53"/>
  <c r="F3355" i="53"/>
  <c r="G4363" i="53"/>
  <c r="F4363" i="53"/>
  <c r="G5374" i="53"/>
  <c r="F5374" i="53"/>
  <c r="G6384" i="53"/>
  <c r="F6384" i="53"/>
  <c r="G1282" i="53"/>
  <c r="F1282" i="53"/>
  <c r="E6385" i="53"/>
  <c r="E5375" i="53"/>
  <c r="E4364" i="53"/>
  <c r="E3356" i="53"/>
  <c r="E1283" i="53"/>
  <c r="AB274" i="53"/>
  <c r="E2293" i="53"/>
  <c r="E273" i="53"/>
  <c r="S2292" i="53"/>
  <c r="AB2292" i="53"/>
  <c r="AB8431" i="53" l="1"/>
  <c r="AB7422" i="53"/>
  <c r="S8432" i="53"/>
  <c r="S7422" i="53"/>
  <c r="E8431" i="53"/>
  <c r="E7421" i="53"/>
  <c r="AD2292" i="53"/>
  <c r="AE2292" i="53"/>
  <c r="AC2292" i="53"/>
  <c r="AE6386" i="53"/>
  <c r="AD6386" i="53"/>
  <c r="AC6386" i="53"/>
  <c r="AD5375" i="53"/>
  <c r="AE5375" i="53"/>
  <c r="AC5375" i="53"/>
  <c r="AE3356" i="53"/>
  <c r="AD3356" i="53"/>
  <c r="AC3356" i="53"/>
  <c r="AE1282" i="53"/>
  <c r="AD1282" i="53"/>
  <c r="AC1282" i="53"/>
  <c r="AB1283" i="53"/>
  <c r="AE274" i="53"/>
  <c r="AD274" i="53"/>
  <c r="AC274" i="53"/>
  <c r="AE4365" i="53"/>
  <c r="AC4365" i="53"/>
  <c r="AD4365" i="53"/>
  <c r="AB6387" i="53"/>
  <c r="AB5376" i="53"/>
  <c r="AB4366" i="53"/>
  <c r="AB3357" i="53"/>
  <c r="V5376" i="53"/>
  <c r="U5376" i="53"/>
  <c r="T5376" i="53"/>
  <c r="V1282" i="53"/>
  <c r="U1282" i="53"/>
  <c r="T1282" i="53"/>
  <c r="S1283" i="53"/>
  <c r="V2292" i="53"/>
  <c r="U2292" i="53"/>
  <c r="T2292" i="53"/>
  <c r="V6385" i="53"/>
  <c r="U6385" i="53"/>
  <c r="T6385" i="53"/>
  <c r="V3356" i="53"/>
  <c r="U3356" i="53"/>
  <c r="T3356" i="53"/>
  <c r="V4366" i="53"/>
  <c r="T4366" i="53"/>
  <c r="U4366" i="53"/>
  <c r="S6386" i="53"/>
  <c r="S5377" i="53"/>
  <c r="S4367" i="53"/>
  <c r="S3357" i="53"/>
  <c r="V272" i="53"/>
  <c r="U272" i="53"/>
  <c r="T272" i="53"/>
  <c r="S273" i="53"/>
  <c r="G2293" i="53"/>
  <c r="F2293" i="53"/>
  <c r="F273" i="53"/>
  <c r="G273" i="53"/>
  <c r="G1283" i="53"/>
  <c r="F1283" i="53"/>
  <c r="G6385" i="53"/>
  <c r="F6385" i="53"/>
  <c r="G3356" i="53"/>
  <c r="F3356" i="53"/>
  <c r="G4364" i="53"/>
  <c r="F4364" i="53"/>
  <c r="G5375" i="53"/>
  <c r="F5375" i="53"/>
  <c r="E6386" i="53"/>
  <c r="E5376" i="53"/>
  <c r="E4365" i="53"/>
  <c r="E3357" i="53"/>
  <c r="E1284" i="53"/>
  <c r="AB2293" i="53"/>
  <c r="S2293" i="53"/>
  <c r="AB275" i="53"/>
  <c r="E274" i="53"/>
  <c r="E2294" i="53"/>
  <c r="AB8432" i="53" l="1"/>
  <c r="AB7423" i="53"/>
  <c r="S8433" i="53"/>
  <c r="S7423" i="53"/>
  <c r="E8432" i="53"/>
  <c r="E7422" i="53"/>
  <c r="AE6387" i="53"/>
  <c r="AD6387" i="53"/>
  <c r="AC6387" i="53"/>
  <c r="AD5376" i="53"/>
  <c r="AE5376" i="53"/>
  <c r="AC5376" i="53"/>
  <c r="AD1283" i="53"/>
  <c r="AE1283" i="53"/>
  <c r="AC1283" i="53"/>
  <c r="AB1284" i="53"/>
  <c r="AE275" i="53"/>
  <c r="AC275" i="53"/>
  <c r="AD275" i="53"/>
  <c r="AE3357" i="53"/>
  <c r="AD3357" i="53"/>
  <c r="AC3357" i="53"/>
  <c r="AD2293" i="53"/>
  <c r="AC2293" i="53"/>
  <c r="AE2293" i="53"/>
  <c r="AE4366" i="53"/>
  <c r="AC4366" i="53"/>
  <c r="AD4366" i="53"/>
  <c r="AB6388" i="53"/>
  <c r="AB5377" i="53"/>
  <c r="AB4367" i="53"/>
  <c r="AB3358" i="53"/>
  <c r="V1283" i="53"/>
  <c r="U1283" i="53"/>
  <c r="T1283" i="53"/>
  <c r="S1284" i="53"/>
  <c r="V3357" i="53"/>
  <c r="U3357" i="53"/>
  <c r="T3357" i="53"/>
  <c r="V5377" i="53"/>
  <c r="T5377" i="53"/>
  <c r="U5377" i="53"/>
  <c r="V6386" i="53"/>
  <c r="U6386" i="53"/>
  <c r="T6386" i="53"/>
  <c r="U4367" i="53"/>
  <c r="T4367" i="53"/>
  <c r="V4367" i="53"/>
  <c r="V2293" i="53"/>
  <c r="T2293" i="53"/>
  <c r="U2293" i="53"/>
  <c r="S6387" i="53"/>
  <c r="S5378" i="53"/>
  <c r="S4368" i="53"/>
  <c r="S3358" i="53"/>
  <c r="V273" i="53"/>
  <c r="U273" i="53"/>
  <c r="T273" i="53"/>
  <c r="S274" i="53"/>
  <c r="G2294" i="53"/>
  <c r="F2294" i="53"/>
  <c r="G274" i="53"/>
  <c r="F274" i="53"/>
  <c r="G1284" i="53"/>
  <c r="F1284" i="53"/>
  <c r="G3357" i="53"/>
  <c r="F3357" i="53"/>
  <c r="G4365" i="53"/>
  <c r="F4365" i="53"/>
  <c r="G5376" i="53"/>
  <c r="F5376" i="53"/>
  <c r="G6386" i="53"/>
  <c r="F6386" i="53"/>
  <c r="E6387" i="53"/>
  <c r="E5377" i="53"/>
  <c r="E4366" i="53"/>
  <c r="E3358" i="53"/>
  <c r="E1285" i="53"/>
  <c r="AB2294" i="53"/>
  <c r="AB276" i="53"/>
  <c r="E2295" i="53"/>
  <c r="E275" i="53"/>
  <c r="S2294" i="53"/>
  <c r="AB8433" i="53" l="1"/>
  <c r="AB7424" i="53"/>
  <c r="S8434" i="53"/>
  <c r="S7424" i="53"/>
  <c r="E8433" i="53"/>
  <c r="E7423" i="53"/>
  <c r="AE6388" i="53"/>
  <c r="AD6388" i="53"/>
  <c r="AC6388" i="53"/>
  <c r="AE5377" i="53"/>
  <c r="AC5377" i="53"/>
  <c r="AD5377" i="53"/>
  <c r="AE276" i="53"/>
  <c r="AC276" i="53"/>
  <c r="AD276" i="53"/>
  <c r="AE2294" i="53"/>
  <c r="AC2294" i="53"/>
  <c r="AD2294" i="53"/>
  <c r="AE3358" i="53"/>
  <c r="AD3358" i="53"/>
  <c r="AC3358" i="53"/>
  <c r="AD1284" i="53"/>
  <c r="AE1284" i="53"/>
  <c r="AC1284" i="53"/>
  <c r="AB1285" i="53"/>
  <c r="AE4367" i="53"/>
  <c r="AD4367" i="53"/>
  <c r="AC4367" i="53"/>
  <c r="AB6389" i="53"/>
  <c r="AB5378" i="53"/>
  <c r="AB4368" i="53"/>
  <c r="AB3359" i="53"/>
  <c r="V5378" i="53"/>
  <c r="T5378" i="53"/>
  <c r="U5378" i="53"/>
  <c r="V2294" i="53"/>
  <c r="T2294" i="53"/>
  <c r="U2294" i="53"/>
  <c r="V4368" i="53"/>
  <c r="U4368" i="53"/>
  <c r="T4368" i="53"/>
  <c r="V6387" i="53"/>
  <c r="U6387" i="53"/>
  <c r="T6387" i="53"/>
  <c r="T1284" i="53"/>
  <c r="V1284" i="53"/>
  <c r="U1284" i="53"/>
  <c r="S1285" i="53"/>
  <c r="V3358" i="53"/>
  <c r="U3358" i="53"/>
  <c r="T3358" i="53"/>
  <c r="S6388" i="53"/>
  <c r="S5379" i="53"/>
  <c r="S4369" i="53"/>
  <c r="S3359" i="53"/>
  <c r="V274" i="53"/>
  <c r="U274" i="53"/>
  <c r="T274" i="53"/>
  <c r="S275" i="53"/>
  <c r="G2295" i="53"/>
  <c r="F2295" i="53"/>
  <c r="G275" i="53"/>
  <c r="F275" i="53"/>
  <c r="G1285" i="53"/>
  <c r="F1285" i="53"/>
  <c r="G5377" i="53"/>
  <c r="F5377" i="53"/>
  <c r="G3358" i="53"/>
  <c r="F3358" i="53"/>
  <c r="G4366" i="53"/>
  <c r="F4366" i="53"/>
  <c r="G6387" i="53"/>
  <c r="F6387" i="53"/>
  <c r="E6388" i="53"/>
  <c r="E5378" i="53"/>
  <c r="E4367" i="53"/>
  <c r="E3359" i="53"/>
  <c r="E1286" i="53"/>
  <c r="E2296" i="53"/>
  <c r="AB2295" i="53"/>
  <c r="S2295" i="53"/>
  <c r="E276" i="53"/>
  <c r="AB277" i="53"/>
  <c r="AB8434" i="53" l="1"/>
  <c r="AB7425" i="53"/>
  <c r="S8435" i="53"/>
  <c r="S7425" i="53"/>
  <c r="E8434" i="53"/>
  <c r="E7424" i="53"/>
  <c r="AE6389" i="53"/>
  <c r="AD6389" i="53"/>
  <c r="AC6389" i="53"/>
  <c r="AD5378" i="53"/>
  <c r="AC5378" i="53"/>
  <c r="AE5378" i="53"/>
  <c r="AD1285" i="53"/>
  <c r="AE1285" i="53"/>
  <c r="AC1285" i="53"/>
  <c r="AB1286" i="53"/>
  <c r="AE3359" i="53"/>
  <c r="AC3359" i="53"/>
  <c r="AD3359" i="53"/>
  <c r="AE277" i="53"/>
  <c r="AD277" i="53"/>
  <c r="AC277" i="53"/>
  <c r="AD2295" i="53"/>
  <c r="AC2295" i="53"/>
  <c r="AE2295" i="53"/>
  <c r="AE4368" i="53"/>
  <c r="AC4368" i="53"/>
  <c r="AD4368" i="53"/>
  <c r="AB6390" i="53"/>
  <c r="AB5379" i="53"/>
  <c r="AB4369" i="53"/>
  <c r="AB3360" i="53"/>
  <c r="V1285" i="53"/>
  <c r="U1285" i="53"/>
  <c r="T1285" i="53"/>
  <c r="S1286" i="53"/>
  <c r="V3359" i="53"/>
  <c r="U3359" i="53"/>
  <c r="T3359" i="53"/>
  <c r="V5379" i="53"/>
  <c r="U5379" i="53"/>
  <c r="T5379" i="53"/>
  <c r="V4369" i="53"/>
  <c r="U4369" i="53"/>
  <c r="T4369" i="53"/>
  <c r="V2295" i="53"/>
  <c r="U2295" i="53"/>
  <c r="T2295" i="53"/>
  <c r="V6388" i="53"/>
  <c r="U6388" i="53"/>
  <c r="T6388" i="53"/>
  <c r="S6389" i="53"/>
  <c r="S5380" i="53"/>
  <c r="S4370" i="53"/>
  <c r="S3360" i="53"/>
  <c r="V275" i="53"/>
  <c r="U275" i="53"/>
  <c r="T275" i="53"/>
  <c r="S276" i="53"/>
  <c r="G276" i="53"/>
  <c r="F276" i="53"/>
  <c r="G2296" i="53"/>
  <c r="F2296" i="53"/>
  <c r="G1286" i="53"/>
  <c r="F1286" i="53"/>
  <c r="F3359" i="53"/>
  <c r="G3359" i="53"/>
  <c r="G4367" i="53"/>
  <c r="F4367" i="53"/>
  <c r="G6388" i="53"/>
  <c r="F6388" i="53"/>
  <c r="G5378" i="53"/>
  <c r="F5378" i="53"/>
  <c r="E6389" i="53"/>
  <c r="E5379" i="53"/>
  <c r="E4368" i="53"/>
  <c r="E3360" i="53"/>
  <c r="E1287" i="53"/>
  <c r="S2296" i="53"/>
  <c r="E277" i="53"/>
  <c r="AB2296" i="53"/>
  <c r="E2297" i="53"/>
  <c r="AB278" i="53"/>
  <c r="AB8435" i="53" l="1"/>
  <c r="AB7426" i="53"/>
  <c r="S8436" i="53"/>
  <c r="S7426" i="53"/>
  <c r="E8435" i="53"/>
  <c r="E7425" i="53"/>
  <c r="AE6390" i="53"/>
  <c r="AD6390" i="53"/>
  <c r="AC6390" i="53"/>
  <c r="AE2296" i="53"/>
  <c r="AD2296" i="53"/>
  <c r="AC2296" i="53"/>
  <c r="AC278" i="53"/>
  <c r="AE278" i="53"/>
  <c r="AD278" i="53"/>
  <c r="AC3360" i="53"/>
  <c r="AD3360" i="53"/>
  <c r="AE3360" i="53"/>
  <c r="AD1286" i="53"/>
  <c r="AE1286" i="53"/>
  <c r="AC1286" i="53"/>
  <c r="AB1287" i="53"/>
  <c r="AE5379" i="53"/>
  <c r="AC5379" i="53"/>
  <c r="AD5379" i="53"/>
  <c r="AD4369" i="53"/>
  <c r="AE4369" i="53"/>
  <c r="AC4369" i="53"/>
  <c r="AB6391" i="53"/>
  <c r="AB5380" i="53"/>
  <c r="AB4370" i="53"/>
  <c r="AB3361" i="53"/>
  <c r="V3360" i="53"/>
  <c r="U3360" i="53"/>
  <c r="T3360" i="53"/>
  <c r="V5380" i="53"/>
  <c r="T5380" i="53"/>
  <c r="U5380" i="53"/>
  <c r="V4370" i="53"/>
  <c r="U4370" i="53"/>
  <c r="T4370" i="53"/>
  <c r="V1286" i="53"/>
  <c r="U1286" i="53"/>
  <c r="T1286" i="53"/>
  <c r="S1287" i="53"/>
  <c r="T2296" i="53"/>
  <c r="V2296" i="53"/>
  <c r="U2296" i="53"/>
  <c r="V6389" i="53"/>
  <c r="U6389" i="53"/>
  <c r="T6389" i="53"/>
  <c r="S6390" i="53"/>
  <c r="S5381" i="53"/>
  <c r="S4371" i="53"/>
  <c r="S3361" i="53"/>
  <c r="V276" i="53"/>
  <c r="U276" i="53"/>
  <c r="T276" i="53"/>
  <c r="S277" i="53"/>
  <c r="G2297" i="53"/>
  <c r="F2297" i="53"/>
  <c r="G277" i="53"/>
  <c r="F277" i="53"/>
  <c r="G3360" i="53"/>
  <c r="F3360" i="53"/>
  <c r="G4368" i="53"/>
  <c r="F4368" i="53"/>
  <c r="G1287" i="53"/>
  <c r="F1287" i="53"/>
  <c r="G6389" i="53"/>
  <c r="F6389" i="53"/>
  <c r="G5379" i="53"/>
  <c r="F5379" i="53"/>
  <c r="E6390" i="53"/>
  <c r="E5380" i="53"/>
  <c r="E4369" i="53"/>
  <c r="E3361" i="53"/>
  <c r="E1288" i="53"/>
  <c r="E278" i="53"/>
  <c r="AB2297" i="53"/>
  <c r="AB279" i="53"/>
  <c r="E2298" i="53"/>
  <c r="S2297" i="53"/>
  <c r="AB8436" i="53" l="1"/>
  <c r="AB7427" i="53"/>
  <c r="S8437" i="53"/>
  <c r="S7427" i="53"/>
  <c r="E8436" i="53"/>
  <c r="E7426" i="53"/>
  <c r="AE5380" i="53"/>
  <c r="AC5380" i="53"/>
  <c r="AD5380" i="53"/>
  <c r="AE6391" i="53"/>
  <c r="AD6391" i="53"/>
  <c r="AC6391" i="53"/>
  <c r="AE279" i="53"/>
  <c r="AD279" i="53"/>
  <c r="AC279" i="53"/>
  <c r="AD2297" i="53"/>
  <c r="AE2297" i="53"/>
  <c r="AC2297" i="53"/>
  <c r="AE3361" i="53"/>
  <c r="AC3361" i="53"/>
  <c r="AD3361" i="53"/>
  <c r="AE1287" i="53"/>
  <c r="AC1287" i="53"/>
  <c r="AD1287" i="53"/>
  <c r="AB1288" i="53"/>
  <c r="AE4370" i="53"/>
  <c r="AC4370" i="53"/>
  <c r="AD4370" i="53"/>
  <c r="AB6392" i="53"/>
  <c r="AB5381" i="53"/>
  <c r="AB4371" i="53"/>
  <c r="AB3362" i="53"/>
  <c r="V3361" i="53"/>
  <c r="T3361" i="53"/>
  <c r="U3361" i="53"/>
  <c r="U5381" i="53"/>
  <c r="V5381" i="53"/>
  <c r="T5381" i="53"/>
  <c r="V1287" i="53"/>
  <c r="U1287" i="53"/>
  <c r="T1287" i="53"/>
  <c r="S1288" i="53"/>
  <c r="V2297" i="53"/>
  <c r="U2297" i="53"/>
  <c r="T2297" i="53"/>
  <c r="V4371" i="53"/>
  <c r="U4371" i="53"/>
  <c r="T4371" i="53"/>
  <c r="V6390" i="53"/>
  <c r="U6390" i="53"/>
  <c r="T6390" i="53"/>
  <c r="S6391" i="53"/>
  <c r="S5382" i="53"/>
  <c r="S4372" i="53"/>
  <c r="S3362" i="53"/>
  <c r="V277" i="53"/>
  <c r="U277" i="53"/>
  <c r="T277" i="53"/>
  <c r="S278" i="53"/>
  <c r="G278" i="53"/>
  <c r="F278" i="53"/>
  <c r="G2298" i="53"/>
  <c r="F2298" i="53"/>
  <c r="G1288" i="53"/>
  <c r="F1288" i="53"/>
  <c r="G3361" i="53"/>
  <c r="F3361" i="53"/>
  <c r="G4369" i="53"/>
  <c r="F4369" i="53"/>
  <c r="G5380" i="53"/>
  <c r="F5380" i="53"/>
  <c r="G6390" i="53"/>
  <c r="F6390" i="53"/>
  <c r="E6391" i="53"/>
  <c r="E5381" i="53"/>
  <c r="E4370" i="53"/>
  <c r="E3362" i="53"/>
  <c r="E1289" i="53"/>
  <c r="AB280" i="53"/>
  <c r="E279" i="53"/>
  <c r="AB2298" i="53"/>
  <c r="S2298" i="53"/>
  <c r="E2299" i="53"/>
  <c r="AB8437" i="53" l="1"/>
  <c r="AB7428" i="53"/>
  <c r="S8438" i="53"/>
  <c r="S7428" i="53"/>
  <c r="E8437" i="53"/>
  <c r="E7427" i="53"/>
  <c r="AE6392" i="53"/>
  <c r="AD6392" i="53"/>
  <c r="AC6392" i="53"/>
  <c r="AE5381" i="53"/>
  <c r="AD5381" i="53"/>
  <c r="AC5381" i="53"/>
  <c r="AE1288" i="53"/>
  <c r="AC1288" i="53"/>
  <c r="AD1288" i="53"/>
  <c r="AB1289" i="53"/>
  <c r="AD2298" i="53"/>
  <c r="AE2298" i="53"/>
  <c r="AC2298" i="53"/>
  <c r="AC3362" i="53"/>
  <c r="AD3362" i="53"/>
  <c r="AE3362" i="53"/>
  <c r="AC280" i="53"/>
  <c r="AE280" i="53"/>
  <c r="AD280" i="53"/>
  <c r="AC4371" i="53"/>
  <c r="AD4371" i="53"/>
  <c r="AE4371" i="53"/>
  <c r="AB6393" i="53"/>
  <c r="AB5382" i="53"/>
  <c r="AB4372" i="53"/>
  <c r="AB3363" i="53"/>
  <c r="V4372" i="53"/>
  <c r="U4372" i="53"/>
  <c r="T4372" i="53"/>
  <c r="V3362" i="53"/>
  <c r="U3362" i="53"/>
  <c r="T3362" i="53"/>
  <c r="U5382" i="53"/>
  <c r="V5382" i="53"/>
  <c r="T5382" i="53"/>
  <c r="V6391" i="53"/>
  <c r="U6391" i="53"/>
  <c r="T6391" i="53"/>
  <c r="V1288" i="53"/>
  <c r="U1288" i="53"/>
  <c r="T1288" i="53"/>
  <c r="S1289" i="53"/>
  <c r="U2298" i="53"/>
  <c r="T2298" i="53"/>
  <c r="V2298" i="53"/>
  <c r="S6392" i="53"/>
  <c r="S5383" i="53"/>
  <c r="S4373" i="53"/>
  <c r="S3363" i="53"/>
  <c r="V278" i="53"/>
  <c r="U278" i="53"/>
  <c r="T278" i="53"/>
  <c r="S279" i="53"/>
  <c r="G2299" i="53"/>
  <c r="F2299" i="53"/>
  <c r="G279" i="53"/>
  <c r="F279" i="53"/>
  <c r="G1289" i="53"/>
  <c r="F1289" i="53"/>
  <c r="G3362" i="53"/>
  <c r="F3362" i="53"/>
  <c r="G4370" i="53"/>
  <c r="F4370" i="53"/>
  <c r="G5381" i="53"/>
  <c r="F5381" i="53"/>
  <c r="G6391" i="53"/>
  <c r="F6391" i="53"/>
  <c r="E6392" i="53"/>
  <c r="E5382" i="53"/>
  <c r="E4371" i="53"/>
  <c r="E3363" i="53"/>
  <c r="E1290" i="53"/>
  <c r="E280" i="53"/>
  <c r="AB281" i="53"/>
  <c r="E2300" i="53"/>
  <c r="S2299" i="53"/>
  <c r="AB2299" i="53"/>
  <c r="AB8438" i="53" l="1"/>
  <c r="AB7429" i="53"/>
  <c r="S8439" i="53"/>
  <c r="S7429" i="53"/>
  <c r="E8438" i="53"/>
  <c r="E7428" i="53"/>
  <c r="AE6393" i="53"/>
  <c r="AD6393" i="53"/>
  <c r="AC6393" i="53"/>
  <c r="AD2299" i="53"/>
  <c r="AE2299" i="53"/>
  <c r="AC2299" i="53"/>
  <c r="AE5382" i="53"/>
  <c r="AD5382" i="53"/>
  <c r="AC5382" i="53"/>
  <c r="AE3363" i="53"/>
  <c r="AD3363" i="53"/>
  <c r="AC3363" i="53"/>
  <c r="AE1289" i="53"/>
  <c r="AD1289" i="53"/>
  <c r="AC1289" i="53"/>
  <c r="AB1290" i="53"/>
  <c r="AC281" i="53"/>
  <c r="AE281" i="53"/>
  <c r="AD281" i="53"/>
  <c r="AE4372" i="53"/>
  <c r="AC4372" i="53"/>
  <c r="AD4372" i="53"/>
  <c r="AB6394" i="53"/>
  <c r="AB5383" i="53"/>
  <c r="AB4373" i="53"/>
  <c r="AB3364" i="53"/>
  <c r="V1289" i="53"/>
  <c r="U1289" i="53"/>
  <c r="T1289" i="53"/>
  <c r="S1290" i="53"/>
  <c r="V5383" i="53"/>
  <c r="U5383" i="53"/>
  <c r="T5383" i="53"/>
  <c r="V3363" i="53"/>
  <c r="U3363" i="53"/>
  <c r="T3363" i="53"/>
  <c r="V4373" i="53"/>
  <c r="U4373" i="53"/>
  <c r="T4373" i="53"/>
  <c r="V6392" i="53"/>
  <c r="U6392" i="53"/>
  <c r="T6392" i="53"/>
  <c r="V2299" i="53"/>
  <c r="U2299" i="53"/>
  <c r="T2299" i="53"/>
  <c r="S6393" i="53"/>
  <c r="S5384" i="53"/>
  <c r="S4374" i="53"/>
  <c r="S3364" i="53"/>
  <c r="V279" i="53"/>
  <c r="U279" i="53"/>
  <c r="T279" i="53"/>
  <c r="S280" i="53"/>
  <c r="G280" i="53"/>
  <c r="F280" i="53"/>
  <c r="G2300" i="53"/>
  <c r="F2300" i="53"/>
  <c r="G1290" i="53"/>
  <c r="F1290" i="53"/>
  <c r="G5382" i="53"/>
  <c r="F5382" i="53"/>
  <c r="G3363" i="53"/>
  <c r="F3363" i="53"/>
  <c r="G4371" i="53"/>
  <c r="F4371" i="53"/>
  <c r="F6392" i="53"/>
  <c r="G6392" i="53"/>
  <c r="E6393" i="53"/>
  <c r="E5383" i="53"/>
  <c r="E4372" i="53"/>
  <c r="E3364" i="53"/>
  <c r="E1291" i="53"/>
  <c r="S2300" i="53"/>
  <c r="E281" i="53"/>
  <c r="AB282" i="53"/>
  <c r="AB2300" i="53"/>
  <c r="E2301" i="53"/>
  <c r="AB8439" i="53" l="1"/>
  <c r="AB7430" i="53"/>
  <c r="S8440" i="53"/>
  <c r="S7430" i="53"/>
  <c r="E8439" i="53"/>
  <c r="E7429" i="53"/>
  <c r="AE1290" i="53"/>
  <c r="AD1290" i="53"/>
  <c r="AC1290" i="53"/>
  <c r="AB1291" i="53"/>
  <c r="AE6394" i="53"/>
  <c r="AD6394" i="53"/>
  <c r="AC6394" i="53"/>
  <c r="AE5383" i="53"/>
  <c r="AD5383" i="53"/>
  <c r="AC5383" i="53"/>
  <c r="AD2300" i="53"/>
  <c r="AE2300" i="53"/>
  <c r="AC2300" i="53"/>
  <c r="AE282" i="53"/>
  <c r="AC282" i="53"/>
  <c r="AD282" i="53"/>
  <c r="AE3364" i="53"/>
  <c r="AD3364" i="53"/>
  <c r="AC3364" i="53"/>
  <c r="AE4373" i="53"/>
  <c r="AC4373" i="53"/>
  <c r="AD4373" i="53"/>
  <c r="AB6395" i="53"/>
  <c r="AB5384" i="53"/>
  <c r="AB4374" i="53"/>
  <c r="AB3365" i="53"/>
  <c r="V2300" i="53"/>
  <c r="U2300" i="53"/>
  <c r="T2300" i="53"/>
  <c r="V3364" i="53"/>
  <c r="U3364" i="53"/>
  <c r="T3364" i="53"/>
  <c r="V4374" i="53"/>
  <c r="U4374" i="53"/>
  <c r="T4374" i="53"/>
  <c r="V5384" i="53"/>
  <c r="U5384" i="53"/>
  <c r="T5384" i="53"/>
  <c r="T1290" i="53"/>
  <c r="V1290" i="53"/>
  <c r="U1290" i="53"/>
  <c r="S1291" i="53"/>
  <c r="V6393" i="53"/>
  <c r="U6393" i="53"/>
  <c r="T6393" i="53"/>
  <c r="S6394" i="53"/>
  <c r="S5385" i="53"/>
  <c r="S4375" i="53"/>
  <c r="S3365" i="53"/>
  <c r="V280" i="53"/>
  <c r="U280" i="53"/>
  <c r="T280" i="53"/>
  <c r="S281" i="53"/>
  <c r="F281" i="53"/>
  <c r="G281" i="53"/>
  <c r="G2301" i="53"/>
  <c r="F2301" i="53"/>
  <c r="G1291" i="53"/>
  <c r="F1291" i="53"/>
  <c r="G3364" i="53"/>
  <c r="F3364" i="53"/>
  <c r="G4372" i="53"/>
  <c r="F4372" i="53"/>
  <c r="G5383" i="53"/>
  <c r="F5383" i="53"/>
  <c r="G6393" i="53"/>
  <c r="F6393" i="53"/>
  <c r="E6394" i="53"/>
  <c r="E5384" i="53"/>
  <c r="E4373" i="53"/>
  <c r="E3365" i="53"/>
  <c r="E1292" i="53"/>
  <c r="E282" i="53"/>
  <c r="S2301" i="53"/>
  <c r="E2302" i="53"/>
  <c r="AB2301" i="53"/>
  <c r="AB283" i="53"/>
  <c r="AB8440" i="53" l="1"/>
  <c r="AB7431" i="53"/>
  <c r="S8441" i="53"/>
  <c r="S7431" i="53"/>
  <c r="E8440" i="53"/>
  <c r="E7430" i="53"/>
  <c r="AE283" i="53"/>
  <c r="AD283" i="53"/>
  <c r="AC283" i="53"/>
  <c r="AE4374" i="53"/>
  <c r="AC4374" i="53"/>
  <c r="AD4374" i="53"/>
  <c r="AE6395" i="53"/>
  <c r="AD6395" i="53"/>
  <c r="AC6395" i="53"/>
  <c r="AD2301" i="53"/>
  <c r="AC2301" i="53"/>
  <c r="AE2301" i="53"/>
  <c r="AD1291" i="53"/>
  <c r="AE1291" i="53"/>
  <c r="AC1291" i="53"/>
  <c r="AB1292" i="53"/>
  <c r="AE5384" i="53"/>
  <c r="AD5384" i="53"/>
  <c r="AC5384" i="53"/>
  <c r="AE3365" i="53"/>
  <c r="AD3365" i="53"/>
  <c r="AC3365" i="53"/>
  <c r="AB6396" i="53"/>
  <c r="AB5385" i="53"/>
  <c r="AB4375" i="53"/>
  <c r="AB3366" i="53"/>
  <c r="V1291" i="53"/>
  <c r="U1291" i="53"/>
  <c r="T1291" i="53"/>
  <c r="S1292" i="53"/>
  <c r="V4375" i="53"/>
  <c r="U4375" i="53"/>
  <c r="T4375" i="53"/>
  <c r="V2301" i="53"/>
  <c r="U2301" i="53"/>
  <c r="T2301" i="53"/>
  <c r="V5385" i="53"/>
  <c r="U5385" i="53"/>
  <c r="T5385" i="53"/>
  <c r="V3365" i="53"/>
  <c r="U3365" i="53"/>
  <c r="T3365" i="53"/>
  <c r="V6394" i="53"/>
  <c r="U6394" i="53"/>
  <c r="T6394" i="53"/>
  <c r="S6395" i="53"/>
  <c r="S5386" i="53"/>
  <c r="S4376" i="53"/>
  <c r="S3366" i="53"/>
  <c r="V281" i="53"/>
  <c r="U281" i="53"/>
  <c r="T281" i="53"/>
  <c r="S282" i="53"/>
  <c r="G282" i="53"/>
  <c r="F282" i="53"/>
  <c r="G2302" i="53"/>
  <c r="F2302" i="53"/>
  <c r="G1292" i="53"/>
  <c r="F1292" i="53"/>
  <c r="G3365" i="53"/>
  <c r="F3365" i="53"/>
  <c r="G4373" i="53"/>
  <c r="F4373" i="53"/>
  <c r="G5384" i="53"/>
  <c r="F5384" i="53"/>
  <c r="G6394" i="53"/>
  <c r="F6394" i="53"/>
  <c r="E6395" i="53"/>
  <c r="E5385" i="53"/>
  <c r="E4374" i="53"/>
  <c r="E3366" i="53"/>
  <c r="E1293" i="53"/>
  <c r="AB284" i="53"/>
  <c r="E283" i="53"/>
  <c r="AB2302" i="53"/>
  <c r="E2303" i="53"/>
  <c r="S2302" i="53"/>
  <c r="AB8441" i="53" l="1"/>
  <c r="AB7432" i="53"/>
  <c r="S8442" i="53"/>
  <c r="S7432" i="53"/>
  <c r="E8441" i="53"/>
  <c r="E7431" i="53"/>
  <c r="AE5385" i="53"/>
  <c r="AC5385" i="53"/>
  <c r="AD5385" i="53"/>
  <c r="AD1292" i="53"/>
  <c r="AC1292" i="53"/>
  <c r="AE1292" i="53"/>
  <c r="AB1293" i="53"/>
  <c r="AE6396" i="53"/>
  <c r="AD6396" i="53"/>
  <c r="AC6396" i="53"/>
  <c r="AE3366" i="53"/>
  <c r="AD3366" i="53"/>
  <c r="AC3366" i="53"/>
  <c r="AE2302" i="53"/>
  <c r="AD2302" i="53"/>
  <c r="AC2302" i="53"/>
  <c r="AD284" i="53"/>
  <c r="AE284" i="53"/>
  <c r="AC284" i="53"/>
  <c r="AE4375" i="53"/>
  <c r="AD4375" i="53"/>
  <c r="AC4375" i="53"/>
  <c r="AB6397" i="53"/>
  <c r="AB5386" i="53"/>
  <c r="AB4376" i="53"/>
  <c r="AB3367" i="53"/>
  <c r="U3366" i="53"/>
  <c r="V3366" i="53"/>
  <c r="T3366" i="53"/>
  <c r="V2302" i="53"/>
  <c r="T2302" i="53"/>
  <c r="U2302" i="53"/>
  <c r="V5386" i="53"/>
  <c r="T5386" i="53"/>
  <c r="U5386" i="53"/>
  <c r="U1292" i="53"/>
  <c r="T1292" i="53"/>
  <c r="V1292" i="53"/>
  <c r="S1293" i="53"/>
  <c r="V6395" i="53"/>
  <c r="U6395" i="53"/>
  <c r="T6395" i="53"/>
  <c r="V4376" i="53"/>
  <c r="T4376" i="53"/>
  <c r="U4376" i="53"/>
  <c r="S6396" i="53"/>
  <c r="S5387" i="53"/>
  <c r="S4377" i="53"/>
  <c r="S3367" i="53"/>
  <c r="V282" i="53"/>
  <c r="U282" i="53"/>
  <c r="T282" i="53"/>
  <c r="S283" i="53"/>
  <c r="G2303" i="53"/>
  <c r="F2303" i="53"/>
  <c r="G283" i="53"/>
  <c r="F283" i="53"/>
  <c r="G1293" i="53"/>
  <c r="F1293" i="53"/>
  <c r="G3366" i="53"/>
  <c r="F3366" i="53"/>
  <c r="G4374" i="53"/>
  <c r="F4374" i="53"/>
  <c r="G5385" i="53"/>
  <c r="F5385" i="53"/>
  <c r="G6395" i="53"/>
  <c r="F6395" i="53"/>
  <c r="E6396" i="53"/>
  <c r="E5386" i="53"/>
  <c r="E4375" i="53"/>
  <c r="E3367" i="53"/>
  <c r="E1294" i="53"/>
  <c r="AB2303" i="53"/>
  <c r="AB285" i="53"/>
  <c r="E2304" i="53"/>
  <c r="E284" i="53"/>
  <c r="S2303" i="53"/>
  <c r="AB8442" i="53" l="1"/>
  <c r="AB7433" i="53"/>
  <c r="S8443" i="53"/>
  <c r="S7433" i="53"/>
  <c r="E8442" i="53"/>
  <c r="E7432" i="53"/>
  <c r="AE5386" i="53"/>
  <c r="AD5386" i="53"/>
  <c r="AC5386" i="53"/>
  <c r="AD1293" i="53"/>
  <c r="AE1293" i="53"/>
  <c r="AC1293" i="53"/>
  <c r="AB1294" i="53"/>
  <c r="AE6397" i="53"/>
  <c r="AD6397" i="53"/>
  <c r="AC6397" i="53"/>
  <c r="AE285" i="53"/>
  <c r="AD285" i="53"/>
  <c r="AC285" i="53"/>
  <c r="AE3367" i="53"/>
  <c r="AC3367" i="53"/>
  <c r="AD3367" i="53"/>
  <c r="AD2303" i="53"/>
  <c r="AE2303" i="53"/>
  <c r="AC2303" i="53"/>
  <c r="AE4376" i="53"/>
  <c r="AC4376" i="53"/>
  <c r="AD4376" i="53"/>
  <c r="AB6398" i="53"/>
  <c r="AB5387" i="53"/>
  <c r="AB4377" i="53"/>
  <c r="AB3368" i="53"/>
  <c r="V5387" i="53"/>
  <c r="U5387" i="53"/>
  <c r="T5387" i="53"/>
  <c r="V1293" i="53"/>
  <c r="U1293" i="53"/>
  <c r="T1293" i="53"/>
  <c r="S1294" i="53"/>
  <c r="V6396" i="53"/>
  <c r="U6396" i="53"/>
  <c r="T6396" i="53"/>
  <c r="V3367" i="53"/>
  <c r="U3367" i="53"/>
  <c r="T3367" i="53"/>
  <c r="V4377" i="53"/>
  <c r="T4377" i="53"/>
  <c r="U4377" i="53"/>
  <c r="V2303" i="53"/>
  <c r="U2303" i="53"/>
  <c r="T2303" i="53"/>
  <c r="S6397" i="53"/>
  <c r="S5388" i="53"/>
  <c r="S4378" i="53"/>
  <c r="S3368" i="53"/>
  <c r="V283" i="53"/>
  <c r="U283" i="53"/>
  <c r="T283" i="53"/>
  <c r="S284" i="53"/>
  <c r="G284" i="53"/>
  <c r="F284" i="53"/>
  <c r="G2304" i="53"/>
  <c r="F2304" i="53"/>
  <c r="G1294" i="53"/>
  <c r="F1294" i="53"/>
  <c r="F3367" i="53"/>
  <c r="G3367" i="53"/>
  <c r="G4375" i="53"/>
  <c r="F4375" i="53"/>
  <c r="G6396" i="53"/>
  <c r="F6396" i="53"/>
  <c r="G5386" i="53"/>
  <c r="F5386" i="53"/>
  <c r="E6397" i="53"/>
  <c r="E5387" i="53"/>
  <c r="E4376" i="53"/>
  <c r="E3368" i="53"/>
  <c r="E1295" i="53"/>
  <c r="AB2304" i="53"/>
  <c r="E2305" i="53"/>
  <c r="S2304" i="53"/>
  <c r="AB286" i="53"/>
  <c r="E285" i="53"/>
  <c r="AB8443" i="53" l="1"/>
  <c r="AB7434" i="53"/>
  <c r="S8444" i="53"/>
  <c r="S7434" i="53"/>
  <c r="E8443" i="53"/>
  <c r="E7433" i="53"/>
  <c r="AE5387" i="53"/>
  <c r="AD5387" i="53"/>
  <c r="AC5387" i="53"/>
  <c r="AE6398" i="53"/>
  <c r="AD6398" i="53"/>
  <c r="AC6398" i="53"/>
  <c r="AD1294" i="53"/>
  <c r="AC1294" i="53"/>
  <c r="AE1294" i="53"/>
  <c r="AB1295" i="53"/>
  <c r="AC286" i="53"/>
  <c r="AE286" i="53"/>
  <c r="AD286" i="53"/>
  <c r="AC3368" i="53"/>
  <c r="AD3368" i="53"/>
  <c r="AE3368" i="53"/>
  <c r="AE2304" i="53"/>
  <c r="AD2304" i="53"/>
  <c r="AC2304" i="53"/>
  <c r="AD4377" i="53"/>
  <c r="AE4377" i="53"/>
  <c r="AC4377" i="53"/>
  <c r="AB6399" i="53"/>
  <c r="AB5388" i="53"/>
  <c r="AB4378" i="53"/>
  <c r="AB3369" i="53"/>
  <c r="V1294" i="53"/>
  <c r="U1294" i="53"/>
  <c r="T1294" i="53"/>
  <c r="S1295" i="53"/>
  <c r="V5388" i="53"/>
  <c r="U5388" i="53"/>
  <c r="T5388" i="53"/>
  <c r="U3368" i="53"/>
  <c r="T3368" i="53"/>
  <c r="V3368" i="53"/>
  <c r="V2304" i="53"/>
  <c r="T2304" i="53"/>
  <c r="U2304" i="53"/>
  <c r="V4378" i="53"/>
  <c r="U4378" i="53"/>
  <c r="T4378" i="53"/>
  <c r="V6397" i="53"/>
  <c r="U6397" i="53"/>
  <c r="T6397" i="53"/>
  <c r="S6398" i="53"/>
  <c r="S5389" i="53"/>
  <c r="S4379" i="53"/>
  <c r="S3369" i="53"/>
  <c r="V284" i="53"/>
  <c r="U284" i="53"/>
  <c r="T284" i="53"/>
  <c r="S285" i="53"/>
  <c r="G2305" i="53"/>
  <c r="F2305" i="53"/>
  <c r="G285" i="53"/>
  <c r="F285" i="53"/>
  <c r="F1295" i="53"/>
  <c r="G1295" i="53"/>
  <c r="G3368" i="53"/>
  <c r="F3368" i="53"/>
  <c r="G5387" i="53"/>
  <c r="F5387" i="53"/>
  <c r="G4376" i="53"/>
  <c r="F4376" i="53"/>
  <c r="G6397" i="53"/>
  <c r="F6397" i="53"/>
  <c r="E6398" i="53"/>
  <c r="E5388" i="53"/>
  <c r="E4377" i="53"/>
  <c r="E3369" i="53"/>
  <c r="E1296" i="53"/>
  <c r="E2306" i="53"/>
  <c r="AB287" i="53"/>
  <c r="E286" i="53"/>
  <c r="S2305" i="53"/>
  <c r="AB2305" i="53"/>
  <c r="AB8444" i="53" l="1"/>
  <c r="AB7435" i="53"/>
  <c r="S8445" i="53"/>
  <c r="S7435" i="53"/>
  <c r="E8444" i="53"/>
  <c r="E7434" i="53"/>
  <c r="AE6399" i="53"/>
  <c r="AD6399" i="53"/>
  <c r="AC6399" i="53"/>
  <c r="AE5388" i="53"/>
  <c r="AD5388" i="53"/>
  <c r="AC5388" i="53"/>
  <c r="AD2305" i="53"/>
  <c r="AE2305" i="53"/>
  <c r="AC2305" i="53"/>
  <c r="AE287" i="53"/>
  <c r="AD287" i="53"/>
  <c r="AC287" i="53"/>
  <c r="AE3369" i="53"/>
  <c r="AC3369" i="53"/>
  <c r="AD3369" i="53"/>
  <c r="AE1295" i="53"/>
  <c r="AD1295" i="53"/>
  <c r="AC1295" i="53"/>
  <c r="AB1296" i="53"/>
  <c r="AE4378" i="53"/>
  <c r="AC4378" i="53"/>
  <c r="AD4378" i="53"/>
  <c r="AB6400" i="53"/>
  <c r="AB5389" i="53"/>
  <c r="AB4379" i="53"/>
  <c r="AB3370" i="53"/>
  <c r="V4379" i="53"/>
  <c r="U4379" i="53"/>
  <c r="T4379" i="53"/>
  <c r="V3369" i="53"/>
  <c r="T3369" i="53"/>
  <c r="U3369" i="53"/>
  <c r="V5389" i="53"/>
  <c r="U5389" i="53"/>
  <c r="T5389" i="53"/>
  <c r="V1295" i="53"/>
  <c r="U1295" i="53"/>
  <c r="T1295" i="53"/>
  <c r="S1296" i="53"/>
  <c r="V2305" i="53"/>
  <c r="U2305" i="53"/>
  <c r="T2305" i="53"/>
  <c r="V6398" i="53"/>
  <c r="U6398" i="53"/>
  <c r="T6398" i="53"/>
  <c r="S6399" i="53"/>
  <c r="S5390" i="53"/>
  <c r="S4380" i="53"/>
  <c r="S3370" i="53"/>
  <c r="V285" i="53"/>
  <c r="U285" i="53"/>
  <c r="T285" i="53"/>
  <c r="S286" i="53"/>
  <c r="G286" i="53"/>
  <c r="F286" i="53"/>
  <c r="G2306" i="53"/>
  <c r="F2306" i="53"/>
  <c r="G1296" i="53"/>
  <c r="F1296" i="53"/>
  <c r="G3369" i="53"/>
  <c r="F3369" i="53"/>
  <c r="G4377" i="53"/>
  <c r="F4377" i="53"/>
  <c r="G5388" i="53"/>
  <c r="F5388" i="53"/>
  <c r="G6398" i="53"/>
  <c r="F6398" i="53"/>
  <c r="E6399" i="53"/>
  <c r="E5389" i="53"/>
  <c r="E4378" i="53"/>
  <c r="E3370" i="53"/>
  <c r="E1297" i="53"/>
  <c r="S2306" i="53"/>
  <c r="AB288" i="53"/>
  <c r="AB2306" i="53"/>
  <c r="E287" i="53"/>
  <c r="E2307" i="53"/>
  <c r="AB8445" i="53" l="1"/>
  <c r="AB7436" i="53"/>
  <c r="S8446" i="53"/>
  <c r="S7436" i="53"/>
  <c r="E8445" i="53"/>
  <c r="E7435" i="53"/>
  <c r="AD5389" i="53"/>
  <c r="AE5389" i="53"/>
  <c r="AC5389" i="53"/>
  <c r="AE6400" i="53"/>
  <c r="AD6400" i="53"/>
  <c r="AC6400" i="53"/>
  <c r="AE1296" i="53"/>
  <c r="AD1296" i="53"/>
  <c r="AC1296" i="53"/>
  <c r="AB1297" i="53"/>
  <c r="AC4379" i="53"/>
  <c r="AD4379" i="53"/>
  <c r="AE4379" i="53"/>
  <c r="AD2306" i="53"/>
  <c r="AE2306" i="53"/>
  <c r="AC2306" i="53"/>
  <c r="AC288" i="53"/>
  <c r="AE288" i="53"/>
  <c r="AD288" i="53"/>
  <c r="AC3370" i="53"/>
  <c r="AD3370" i="53"/>
  <c r="AE3370" i="53"/>
  <c r="AB6401" i="53"/>
  <c r="AB5390" i="53"/>
  <c r="AB4380" i="53"/>
  <c r="AB3371" i="53"/>
  <c r="V2306" i="53"/>
  <c r="U2306" i="53"/>
  <c r="T2306" i="53"/>
  <c r="V3370" i="53"/>
  <c r="U3370" i="53"/>
  <c r="T3370" i="53"/>
  <c r="V5390" i="53"/>
  <c r="U5390" i="53"/>
  <c r="T5390" i="53"/>
  <c r="V1296" i="53"/>
  <c r="U1296" i="53"/>
  <c r="T1296" i="53"/>
  <c r="S1297" i="53"/>
  <c r="V4380" i="53"/>
  <c r="U4380" i="53"/>
  <c r="T4380" i="53"/>
  <c r="V6399" i="53"/>
  <c r="U6399" i="53"/>
  <c r="T6399" i="53"/>
  <c r="S6400" i="53"/>
  <c r="S5391" i="53"/>
  <c r="S4381" i="53"/>
  <c r="S3371" i="53"/>
  <c r="V286" i="53"/>
  <c r="U286" i="53"/>
  <c r="T286" i="53"/>
  <c r="S287" i="53"/>
  <c r="G2307" i="53"/>
  <c r="F2307" i="53"/>
  <c r="G287" i="53"/>
  <c r="F287" i="53"/>
  <c r="G3370" i="53"/>
  <c r="F3370" i="53"/>
  <c r="G4378" i="53"/>
  <c r="F4378" i="53"/>
  <c r="G1297" i="53"/>
  <c r="F1297" i="53"/>
  <c r="G5389" i="53"/>
  <c r="F5389" i="53"/>
  <c r="G6399" i="53"/>
  <c r="F6399" i="53"/>
  <c r="E6400" i="53"/>
  <c r="E5390" i="53"/>
  <c r="E4379" i="53"/>
  <c r="E3371" i="53"/>
  <c r="E1298" i="53"/>
  <c r="E2308" i="53"/>
  <c r="AB2307" i="53"/>
  <c r="E288" i="53"/>
  <c r="AB289" i="53"/>
  <c r="S2307" i="53"/>
  <c r="AB8446" i="53" l="1"/>
  <c r="AB7437" i="53"/>
  <c r="S8447" i="53"/>
  <c r="S7437" i="53"/>
  <c r="E8446" i="53"/>
  <c r="E7436" i="53"/>
  <c r="AE6401" i="53"/>
  <c r="AD6401" i="53"/>
  <c r="AC6401" i="53"/>
  <c r="AE289" i="53"/>
  <c r="AD289" i="53"/>
  <c r="AC289" i="53"/>
  <c r="AE5390" i="53"/>
  <c r="AD5390" i="53"/>
  <c r="AC5390" i="53"/>
  <c r="AD2307" i="53"/>
  <c r="AE2307" i="53"/>
  <c r="AC2307" i="53"/>
  <c r="AE3371" i="53"/>
  <c r="AC3371" i="53"/>
  <c r="AD3371" i="53"/>
  <c r="AE1297" i="53"/>
  <c r="AD1297" i="53"/>
  <c r="AC1297" i="53"/>
  <c r="AB1298" i="53"/>
  <c r="AE4380" i="53"/>
  <c r="AC4380" i="53"/>
  <c r="AD4380" i="53"/>
  <c r="AB6402" i="53"/>
  <c r="AB5391" i="53"/>
  <c r="AB4381" i="53"/>
  <c r="AB3372" i="53"/>
  <c r="V3371" i="53"/>
  <c r="U3371" i="53"/>
  <c r="T3371" i="53"/>
  <c r="V4381" i="53"/>
  <c r="U4381" i="53"/>
  <c r="T4381" i="53"/>
  <c r="V1297" i="53"/>
  <c r="U1297" i="53"/>
  <c r="T1297" i="53"/>
  <c r="S1298" i="53"/>
  <c r="V2307" i="53"/>
  <c r="U2307" i="53"/>
  <c r="T2307" i="53"/>
  <c r="V6400" i="53"/>
  <c r="U6400" i="53"/>
  <c r="T6400" i="53"/>
  <c r="V5391" i="53"/>
  <c r="U5391" i="53"/>
  <c r="T5391" i="53"/>
  <c r="S6401" i="53"/>
  <c r="S5392" i="53"/>
  <c r="S4382" i="53"/>
  <c r="S3372" i="53"/>
  <c r="V287" i="53"/>
  <c r="U287" i="53"/>
  <c r="T287" i="53"/>
  <c r="S288" i="53"/>
  <c r="G2308" i="53"/>
  <c r="F2308" i="53"/>
  <c r="G288" i="53"/>
  <c r="F288" i="53"/>
  <c r="G3371" i="53"/>
  <c r="F3371" i="53"/>
  <c r="G1298" i="53"/>
  <c r="F1298" i="53"/>
  <c r="G5390" i="53"/>
  <c r="F5390" i="53"/>
  <c r="G4379" i="53"/>
  <c r="F4379" i="53"/>
  <c r="G6400" i="53"/>
  <c r="F6400" i="53"/>
  <c r="E6401" i="53"/>
  <c r="E5391" i="53"/>
  <c r="E4380" i="53"/>
  <c r="E3372" i="53"/>
  <c r="E1299" i="53"/>
  <c r="AB290" i="53"/>
  <c r="E2309" i="53"/>
  <c r="E289" i="53"/>
  <c r="S2308" i="53"/>
  <c r="AB2308" i="53"/>
  <c r="AB8447" i="53" l="1"/>
  <c r="AB7438" i="53"/>
  <c r="S8448" i="53"/>
  <c r="S7438" i="53"/>
  <c r="E8447" i="53"/>
  <c r="E7437" i="53"/>
  <c r="AD5391" i="53"/>
  <c r="AE5391" i="53"/>
  <c r="AC5391" i="53"/>
  <c r="AE6402" i="53"/>
  <c r="AD6402" i="53"/>
  <c r="AC6402" i="53"/>
  <c r="AD2308" i="53"/>
  <c r="AE2308" i="53"/>
  <c r="AC2308" i="53"/>
  <c r="AE1298" i="53"/>
  <c r="AD1298" i="53"/>
  <c r="AC1298" i="53"/>
  <c r="AB1299" i="53"/>
  <c r="AE3372" i="53"/>
  <c r="AD3372" i="53"/>
  <c r="AC3372" i="53"/>
  <c r="AE290" i="53"/>
  <c r="AC290" i="53"/>
  <c r="AD290" i="53"/>
  <c r="AE4381" i="53"/>
  <c r="AC4381" i="53"/>
  <c r="AD4381" i="53"/>
  <c r="AB6403" i="53"/>
  <c r="AB5392" i="53"/>
  <c r="AB4382" i="53"/>
  <c r="AB3373" i="53"/>
  <c r="V5392" i="53"/>
  <c r="U5392" i="53"/>
  <c r="T5392" i="53"/>
  <c r="V3372" i="53"/>
  <c r="U3372" i="53"/>
  <c r="T3372" i="53"/>
  <c r="V2308" i="53"/>
  <c r="U2308" i="53"/>
  <c r="T2308" i="53"/>
  <c r="V4382" i="53"/>
  <c r="T4382" i="53"/>
  <c r="U4382" i="53"/>
  <c r="V6401" i="53"/>
  <c r="U6401" i="53"/>
  <c r="T6401" i="53"/>
  <c r="U1298" i="53"/>
  <c r="T1298" i="53"/>
  <c r="V1298" i="53"/>
  <c r="S1299" i="53"/>
  <c r="S6402" i="53"/>
  <c r="S5393" i="53"/>
  <c r="S4383" i="53"/>
  <c r="S3373" i="53"/>
  <c r="V288" i="53"/>
  <c r="U288" i="53"/>
  <c r="T288" i="53"/>
  <c r="S289" i="53"/>
  <c r="G2309" i="53"/>
  <c r="F2309" i="53"/>
  <c r="F289" i="53"/>
  <c r="G289" i="53"/>
  <c r="G1299" i="53"/>
  <c r="F1299" i="53"/>
  <c r="G4380" i="53"/>
  <c r="F4380" i="53"/>
  <c r="G5391" i="53"/>
  <c r="F5391" i="53"/>
  <c r="G3372" i="53"/>
  <c r="F3372" i="53"/>
  <c r="G6401" i="53"/>
  <c r="F6401" i="53"/>
  <c r="E6402" i="53"/>
  <c r="E5392" i="53"/>
  <c r="E4381" i="53"/>
  <c r="E3373" i="53"/>
  <c r="E1300" i="53"/>
  <c r="E290" i="53"/>
  <c r="E2310" i="53"/>
  <c r="S2309" i="53"/>
  <c r="AB2309" i="53"/>
  <c r="AB291" i="53"/>
  <c r="AB8448" i="53" l="1"/>
  <c r="AB7439" i="53"/>
  <c r="S8449" i="53"/>
  <c r="S7439" i="53"/>
  <c r="E8448" i="53"/>
  <c r="E7438" i="53"/>
  <c r="AD5392" i="53"/>
  <c r="AE5392" i="53"/>
  <c r="AC5392" i="53"/>
  <c r="AE6403" i="53"/>
  <c r="AD6403" i="53"/>
  <c r="AC6403" i="53"/>
  <c r="AD2309" i="53"/>
  <c r="AE2309" i="53"/>
  <c r="AC2309" i="53"/>
  <c r="AD1299" i="53"/>
  <c r="AE1299" i="53"/>
  <c r="AC1299" i="53"/>
  <c r="AB1300" i="53"/>
  <c r="AE291" i="53"/>
  <c r="AC291" i="53"/>
  <c r="AD291" i="53"/>
  <c r="AE3373" i="53"/>
  <c r="AC3373" i="53"/>
  <c r="AD3373" i="53"/>
  <c r="AE4382" i="53"/>
  <c r="AC4382" i="53"/>
  <c r="AD4382" i="53"/>
  <c r="AB6404" i="53"/>
  <c r="AB5393" i="53"/>
  <c r="AB4383" i="53"/>
  <c r="AB3374" i="53"/>
  <c r="V3373" i="53"/>
  <c r="U3373" i="53"/>
  <c r="T3373" i="53"/>
  <c r="V4383" i="53"/>
  <c r="U4383" i="53"/>
  <c r="T4383" i="53"/>
  <c r="V6402" i="53"/>
  <c r="U6402" i="53"/>
  <c r="T6402" i="53"/>
  <c r="V5393" i="53"/>
  <c r="T5393" i="53"/>
  <c r="U5393" i="53"/>
  <c r="V1299" i="53"/>
  <c r="U1299" i="53"/>
  <c r="T1299" i="53"/>
  <c r="S1300" i="53"/>
  <c r="V2309" i="53"/>
  <c r="T2309" i="53"/>
  <c r="U2309" i="53"/>
  <c r="S6403" i="53"/>
  <c r="S5394" i="53"/>
  <c r="S4384" i="53"/>
  <c r="S3374" i="53"/>
  <c r="V289" i="53"/>
  <c r="U289" i="53"/>
  <c r="T289" i="53"/>
  <c r="S290" i="53"/>
  <c r="G290" i="53"/>
  <c r="F290" i="53"/>
  <c r="G2310" i="53"/>
  <c r="F2310" i="53"/>
  <c r="G3373" i="53"/>
  <c r="F3373" i="53"/>
  <c r="G5392" i="53"/>
  <c r="F5392" i="53"/>
  <c r="G1300" i="53"/>
  <c r="F1300" i="53"/>
  <c r="G6402" i="53"/>
  <c r="F6402" i="53"/>
  <c r="G4381" i="53"/>
  <c r="F4381" i="53"/>
  <c r="E6403" i="53"/>
  <c r="E5393" i="53"/>
  <c r="E4382" i="53"/>
  <c r="E3374" i="53"/>
  <c r="E1301" i="53"/>
  <c r="AB292" i="53"/>
  <c r="E2311" i="53"/>
  <c r="E291" i="53"/>
  <c r="AB2310" i="53"/>
  <c r="S2310" i="53"/>
  <c r="AB8449" i="53" l="1"/>
  <c r="AB7440" i="53"/>
  <c r="S8450" i="53"/>
  <c r="S7440" i="53"/>
  <c r="E8449" i="53"/>
  <c r="E7439" i="53"/>
  <c r="AE4383" i="53"/>
  <c r="AD4383" i="53"/>
  <c r="AC4383" i="53"/>
  <c r="AE5393" i="53"/>
  <c r="AC5393" i="53"/>
  <c r="AD5393" i="53"/>
  <c r="AE6404" i="53"/>
  <c r="AD6404" i="53"/>
  <c r="AC6404" i="53"/>
  <c r="AE292" i="53"/>
  <c r="AC292" i="53"/>
  <c r="AD292" i="53"/>
  <c r="AD1300" i="53"/>
  <c r="AC1300" i="53"/>
  <c r="AE1300" i="53"/>
  <c r="AB1301" i="53"/>
  <c r="AE2310" i="53"/>
  <c r="AD2310" i="53"/>
  <c r="AC2310" i="53"/>
  <c r="AE3374" i="53"/>
  <c r="AD3374" i="53"/>
  <c r="AC3374" i="53"/>
  <c r="AB6405" i="53"/>
  <c r="AB5394" i="53"/>
  <c r="AB4384" i="53"/>
  <c r="AB3375" i="53"/>
  <c r="V1300" i="53"/>
  <c r="U1300" i="53"/>
  <c r="T1300" i="53"/>
  <c r="S1301" i="53"/>
  <c r="T5394" i="53"/>
  <c r="V5394" i="53"/>
  <c r="U5394" i="53"/>
  <c r="U3374" i="53"/>
  <c r="V3374" i="53"/>
  <c r="T3374" i="53"/>
  <c r="V4384" i="53"/>
  <c r="U4384" i="53"/>
  <c r="T4384" i="53"/>
  <c r="V2310" i="53"/>
  <c r="T2310" i="53"/>
  <c r="U2310" i="53"/>
  <c r="V6403" i="53"/>
  <c r="U6403" i="53"/>
  <c r="T6403" i="53"/>
  <c r="S6404" i="53"/>
  <c r="S5395" i="53"/>
  <c r="S4385" i="53"/>
  <c r="S3375" i="53"/>
  <c r="V290" i="53"/>
  <c r="U290" i="53"/>
  <c r="T290" i="53"/>
  <c r="S291" i="53"/>
  <c r="G291" i="53"/>
  <c r="F291" i="53"/>
  <c r="G2311" i="53"/>
  <c r="F2311" i="53"/>
  <c r="G3374" i="53"/>
  <c r="F3374" i="53"/>
  <c r="G1301" i="53"/>
  <c r="F1301" i="53"/>
  <c r="G4382" i="53"/>
  <c r="F4382" i="53"/>
  <c r="F5393" i="53"/>
  <c r="G5393" i="53"/>
  <c r="G6403" i="53"/>
  <c r="F6403" i="53"/>
  <c r="E6404" i="53"/>
  <c r="E5394" i="53"/>
  <c r="E4383" i="53"/>
  <c r="E3375" i="53"/>
  <c r="E1302" i="53"/>
  <c r="E2312" i="53"/>
  <c r="E292" i="53"/>
  <c r="S2311" i="53"/>
  <c r="AB2311" i="53"/>
  <c r="AB293" i="53"/>
  <c r="AB8450" i="53" l="1"/>
  <c r="AB7441" i="53"/>
  <c r="S8451" i="53"/>
  <c r="S7441" i="53"/>
  <c r="E8450" i="53"/>
  <c r="E7440" i="53"/>
  <c r="AD5394" i="53"/>
  <c r="AE5394" i="53"/>
  <c r="AC5394" i="53"/>
  <c r="AD1301" i="53"/>
  <c r="AE1301" i="53"/>
  <c r="AC1301" i="53"/>
  <c r="AB1302" i="53"/>
  <c r="AE6405" i="53"/>
  <c r="AD6405" i="53"/>
  <c r="AC6405" i="53"/>
  <c r="AE4384" i="53"/>
  <c r="AC4384" i="53"/>
  <c r="AD4384" i="53"/>
  <c r="AD2311" i="53"/>
  <c r="AE2311" i="53"/>
  <c r="AC2311" i="53"/>
  <c r="AE293" i="53"/>
  <c r="AD293" i="53"/>
  <c r="AC293" i="53"/>
  <c r="AE3375" i="53"/>
  <c r="AC3375" i="53"/>
  <c r="AD3375" i="53"/>
  <c r="AB6406" i="53"/>
  <c r="AB5395" i="53"/>
  <c r="AB4385" i="53"/>
  <c r="AB3376" i="53"/>
  <c r="V5395" i="53"/>
  <c r="U5395" i="53"/>
  <c r="T5395" i="53"/>
  <c r="V3375" i="53"/>
  <c r="U3375" i="53"/>
  <c r="T3375" i="53"/>
  <c r="V1301" i="53"/>
  <c r="U1301" i="53"/>
  <c r="T1301" i="53"/>
  <c r="S1302" i="53"/>
  <c r="V2311" i="53"/>
  <c r="U2311" i="53"/>
  <c r="T2311" i="53"/>
  <c r="V4385" i="53"/>
  <c r="U4385" i="53"/>
  <c r="T4385" i="53"/>
  <c r="V6404" i="53"/>
  <c r="U6404" i="53"/>
  <c r="T6404" i="53"/>
  <c r="S6405" i="53"/>
  <c r="S5396" i="53"/>
  <c r="S4386" i="53"/>
  <c r="S3376" i="53"/>
  <c r="V291" i="53"/>
  <c r="U291" i="53"/>
  <c r="T291" i="53"/>
  <c r="S292" i="53"/>
  <c r="G2312" i="53"/>
  <c r="F2312" i="53"/>
  <c r="G292" i="53"/>
  <c r="F292" i="53"/>
  <c r="G1302" i="53"/>
  <c r="F1302" i="53"/>
  <c r="G5394" i="53"/>
  <c r="F5394" i="53"/>
  <c r="F4383" i="53"/>
  <c r="G4383" i="53"/>
  <c r="G6404" i="53"/>
  <c r="F6404" i="53"/>
  <c r="G3375" i="53"/>
  <c r="F3375" i="53"/>
  <c r="E6405" i="53"/>
  <c r="E5395" i="53"/>
  <c r="E4384" i="53"/>
  <c r="E3376" i="53"/>
  <c r="E1303" i="53"/>
  <c r="AB294" i="53"/>
  <c r="AB2312" i="53"/>
  <c r="S2312" i="53"/>
  <c r="E2313" i="53"/>
  <c r="E293" i="53"/>
  <c r="AB8451" i="53" l="1"/>
  <c r="AB7442" i="53"/>
  <c r="S8452" i="53"/>
  <c r="S7442" i="53"/>
  <c r="E8451" i="53"/>
  <c r="E7441" i="53"/>
  <c r="AE5395" i="53"/>
  <c r="AC5395" i="53"/>
  <c r="AD5395" i="53"/>
  <c r="AE2312" i="53"/>
  <c r="AD2312" i="53"/>
  <c r="AC2312" i="53"/>
  <c r="AE6406" i="53"/>
  <c r="AD6406" i="53"/>
  <c r="AC6406" i="53"/>
  <c r="AC294" i="53"/>
  <c r="AE294" i="53"/>
  <c r="AD294" i="53"/>
  <c r="AE3376" i="53"/>
  <c r="AC3376" i="53"/>
  <c r="AD3376" i="53"/>
  <c r="AD1302" i="53"/>
  <c r="AC1302" i="53"/>
  <c r="AE1302" i="53"/>
  <c r="AB1303" i="53"/>
  <c r="AE4385" i="53"/>
  <c r="AD4385" i="53"/>
  <c r="AC4385" i="53"/>
  <c r="AB6407" i="53"/>
  <c r="AB5396" i="53"/>
  <c r="AB4386" i="53"/>
  <c r="AB3377" i="53"/>
  <c r="V4386" i="53"/>
  <c r="U4386" i="53"/>
  <c r="T4386" i="53"/>
  <c r="U3376" i="53"/>
  <c r="T3376" i="53"/>
  <c r="V3376" i="53"/>
  <c r="V5396" i="53"/>
  <c r="T5396" i="53"/>
  <c r="U5396" i="53"/>
  <c r="V6405" i="53"/>
  <c r="U6405" i="53"/>
  <c r="T6405" i="53"/>
  <c r="V1302" i="53"/>
  <c r="U1302" i="53"/>
  <c r="T1302" i="53"/>
  <c r="S1303" i="53"/>
  <c r="T2312" i="53"/>
  <c r="V2312" i="53"/>
  <c r="U2312" i="53"/>
  <c r="S6406" i="53"/>
  <c r="S5397" i="53"/>
  <c r="S4387" i="53"/>
  <c r="S3377" i="53"/>
  <c r="V292" i="53"/>
  <c r="U292" i="53"/>
  <c r="T292" i="53"/>
  <c r="S293" i="53"/>
  <c r="G293" i="53"/>
  <c r="F293" i="53"/>
  <c r="G2313" i="53"/>
  <c r="F2313" i="53"/>
  <c r="G3376" i="53"/>
  <c r="F3376" i="53"/>
  <c r="G5395" i="53"/>
  <c r="F5395" i="53"/>
  <c r="G6405" i="53"/>
  <c r="F6405" i="53"/>
  <c r="F1303" i="53"/>
  <c r="G1303" i="53"/>
  <c r="G4384" i="53"/>
  <c r="F4384" i="53"/>
  <c r="E6406" i="53"/>
  <c r="E5396" i="53"/>
  <c r="E4385" i="53"/>
  <c r="E3377" i="53"/>
  <c r="E1304" i="53"/>
  <c r="E294" i="53"/>
  <c r="AB295" i="53"/>
  <c r="S2313" i="53"/>
  <c r="AB2313" i="53"/>
  <c r="E2314" i="53"/>
  <c r="AB8452" i="53" l="1"/>
  <c r="AB7443" i="53"/>
  <c r="S8453" i="53"/>
  <c r="S7443" i="53"/>
  <c r="E8452" i="53"/>
  <c r="E7442" i="53"/>
  <c r="AE6407" i="53"/>
  <c r="AD6407" i="53"/>
  <c r="AC6407" i="53"/>
  <c r="AE5396" i="53"/>
  <c r="AC5396" i="53"/>
  <c r="AD5396" i="53"/>
  <c r="AD2313" i="53"/>
  <c r="AE2313" i="53"/>
  <c r="AC2313" i="53"/>
  <c r="AE1303" i="53"/>
  <c r="AC1303" i="53"/>
  <c r="AD1303" i="53"/>
  <c r="AB1304" i="53"/>
  <c r="AE295" i="53"/>
  <c r="AD295" i="53"/>
  <c r="AC295" i="53"/>
  <c r="AE3377" i="53"/>
  <c r="AC3377" i="53"/>
  <c r="AD3377" i="53"/>
  <c r="AE4386" i="53"/>
  <c r="AC4386" i="53"/>
  <c r="AD4386" i="53"/>
  <c r="AB6408" i="53"/>
  <c r="AB5397" i="53"/>
  <c r="AB4387" i="53"/>
  <c r="AB3378" i="53"/>
  <c r="V1303" i="53"/>
  <c r="U1303" i="53"/>
  <c r="T1303" i="53"/>
  <c r="S1304" i="53"/>
  <c r="V5397" i="53"/>
  <c r="U5397" i="53"/>
  <c r="T5397" i="53"/>
  <c r="V4387" i="53"/>
  <c r="U4387" i="53"/>
  <c r="T4387" i="53"/>
  <c r="V6406" i="53"/>
  <c r="U6406" i="53"/>
  <c r="T6406" i="53"/>
  <c r="V2313" i="53"/>
  <c r="U2313" i="53"/>
  <c r="T2313" i="53"/>
  <c r="V3377" i="53"/>
  <c r="U3377" i="53"/>
  <c r="T3377" i="53"/>
  <c r="S6407" i="53"/>
  <c r="S5398" i="53"/>
  <c r="S4388" i="53"/>
  <c r="S3378" i="53"/>
  <c r="V293" i="53"/>
  <c r="U293" i="53"/>
  <c r="T293" i="53"/>
  <c r="S294" i="53"/>
  <c r="G2314" i="53"/>
  <c r="F2314" i="53"/>
  <c r="G294" i="53"/>
  <c r="F294" i="53"/>
  <c r="G5396" i="53"/>
  <c r="F5396" i="53"/>
  <c r="G6406" i="53"/>
  <c r="F6406" i="53"/>
  <c r="G1304" i="53"/>
  <c r="F1304" i="53"/>
  <c r="G3377" i="53"/>
  <c r="F3377" i="53"/>
  <c r="G4385" i="53"/>
  <c r="F4385" i="53"/>
  <c r="E6407" i="53"/>
  <c r="E5397" i="53"/>
  <c r="E4386" i="53"/>
  <c r="E3378" i="53"/>
  <c r="E1305" i="53"/>
  <c r="E2315" i="53"/>
  <c r="AB2314" i="53"/>
  <c r="E295" i="53"/>
  <c r="S2314" i="53"/>
  <c r="AB296" i="53"/>
  <c r="AB8453" i="53" l="1"/>
  <c r="AB7444" i="53"/>
  <c r="S8454" i="53"/>
  <c r="S7444" i="53"/>
  <c r="E8453" i="53"/>
  <c r="E7443" i="53"/>
  <c r="AE6408" i="53"/>
  <c r="AD6408" i="53"/>
  <c r="AC6408" i="53"/>
  <c r="AE1304" i="53"/>
  <c r="AC1304" i="53"/>
  <c r="AD1304" i="53"/>
  <c r="AB1305" i="53"/>
  <c r="AE5397" i="53"/>
  <c r="AD5397" i="53"/>
  <c r="AC5397" i="53"/>
  <c r="AD2314" i="53"/>
  <c r="AE2314" i="53"/>
  <c r="AC2314" i="53"/>
  <c r="AE3378" i="53"/>
  <c r="AC3378" i="53"/>
  <c r="AD3378" i="53"/>
  <c r="AC296" i="53"/>
  <c r="AE296" i="53"/>
  <c r="AD296" i="53"/>
  <c r="AE4387" i="53"/>
  <c r="AC4387" i="53"/>
  <c r="AD4387" i="53"/>
  <c r="AB6409" i="53"/>
  <c r="AB5398" i="53"/>
  <c r="AB4388" i="53"/>
  <c r="AB3379" i="53"/>
  <c r="V4388" i="53"/>
  <c r="U4388" i="53"/>
  <c r="T4388" i="53"/>
  <c r="V3378" i="53"/>
  <c r="U3378" i="53"/>
  <c r="T3378" i="53"/>
  <c r="V5398" i="53"/>
  <c r="U5398" i="53"/>
  <c r="T5398" i="53"/>
  <c r="V1304" i="53"/>
  <c r="U1304" i="53"/>
  <c r="T1304" i="53"/>
  <c r="S1305" i="53"/>
  <c r="V6407" i="53"/>
  <c r="U6407" i="53"/>
  <c r="T6407" i="53"/>
  <c r="U2314" i="53"/>
  <c r="T2314" i="53"/>
  <c r="V2314" i="53"/>
  <c r="S6408" i="53"/>
  <c r="S5399" i="53"/>
  <c r="S4389" i="53"/>
  <c r="S3379" i="53"/>
  <c r="V294" i="53"/>
  <c r="U294" i="53"/>
  <c r="T294" i="53"/>
  <c r="S295" i="53"/>
  <c r="G2315" i="53"/>
  <c r="F2315" i="53"/>
  <c r="G295" i="53"/>
  <c r="F295" i="53"/>
  <c r="G1305" i="53"/>
  <c r="F1305" i="53"/>
  <c r="G3378" i="53"/>
  <c r="F3378" i="53"/>
  <c r="G6407" i="53"/>
  <c r="F6407" i="53"/>
  <c r="G4386" i="53"/>
  <c r="F4386" i="53"/>
  <c r="G5397" i="53"/>
  <c r="F5397" i="53"/>
  <c r="E6408" i="53"/>
  <c r="E5398" i="53"/>
  <c r="E4387" i="53"/>
  <c r="E3379" i="53"/>
  <c r="E1306" i="53"/>
  <c r="E2316" i="53"/>
  <c r="S2315" i="53"/>
  <c r="AB297" i="53"/>
  <c r="AB2315" i="53"/>
  <c r="E296" i="53"/>
  <c r="AB8454" i="53" l="1"/>
  <c r="AB7445" i="53"/>
  <c r="S8455" i="53"/>
  <c r="S7445" i="53"/>
  <c r="E8454" i="53"/>
  <c r="E7444" i="53"/>
  <c r="AE6409" i="53"/>
  <c r="AD6409" i="53"/>
  <c r="AC6409" i="53"/>
  <c r="AE1305" i="53"/>
  <c r="AD1305" i="53"/>
  <c r="AC1305" i="53"/>
  <c r="AB1306" i="53"/>
  <c r="AE5398" i="53"/>
  <c r="AD5398" i="53"/>
  <c r="AC5398" i="53"/>
  <c r="AD2315" i="53"/>
  <c r="AE2315" i="53"/>
  <c r="AC2315" i="53"/>
  <c r="AC297" i="53"/>
  <c r="AE297" i="53"/>
  <c r="AD297" i="53"/>
  <c r="AE3379" i="53"/>
  <c r="AC3379" i="53"/>
  <c r="AD3379" i="53"/>
  <c r="AE4388" i="53"/>
  <c r="AC4388" i="53"/>
  <c r="AD4388" i="53"/>
  <c r="AB6410" i="53"/>
  <c r="AB5399" i="53"/>
  <c r="AB4389" i="53"/>
  <c r="AB3380" i="53"/>
  <c r="V2315" i="53"/>
  <c r="U2315" i="53"/>
  <c r="T2315" i="53"/>
  <c r="V3379" i="53"/>
  <c r="U3379" i="53"/>
  <c r="T3379" i="53"/>
  <c r="V5399" i="53"/>
  <c r="U5399" i="53"/>
  <c r="T5399" i="53"/>
  <c r="V1305" i="53"/>
  <c r="U1305" i="53"/>
  <c r="T1305" i="53"/>
  <c r="S1306" i="53"/>
  <c r="V4389" i="53"/>
  <c r="U4389" i="53"/>
  <c r="T4389" i="53"/>
  <c r="V6408" i="53"/>
  <c r="U6408" i="53"/>
  <c r="T6408" i="53"/>
  <c r="S6409" i="53"/>
  <c r="S5400" i="53"/>
  <c r="S4390" i="53"/>
  <c r="S3380" i="53"/>
  <c r="V295" i="53"/>
  <c r="U295" i="53"/>
  <c r="T295" i="53"/>
  <c r="S296" i="53"/>
  <c r="G2316" i="53"/>
  <c r="F2316" i="53"/>
  <c r="G296" i="53"/>
  <c r="F296" i="53"/>
  <c r="G1306" i="53"/>
  <c r="F1306" i="53"/>
  <c r="G3379" i="53"/>
  <c r="F3379" i="53"/>
  <c r="G4387" i="53"/>
  <c r="F4387" i="53"/>
  <c r="G5398" i="53"/>
  <c r="F5398" i="53"/>
  <c r="G6408" i="53"/>
  <c r="F6408" i="53"/>
  <c r="E6409" i="53"/>
  <c r="E5399" i="53"/>
  <c r="E4388" i="53"/>
  <c r="E3380" i="53"/>
  <c r="E1307" i="53"/>
  <c r="AB2316" i="53"/>
  <c r="S2316" i="53"/>
  <c r="AB298" i="53"/>
  <c r="E2317" i="53"/>
  <c r="E297" i="53"/>
  <c r="AB8455" i="53" l="1"/>
  <c r="AB7446" i="53"/>
  <c r="S8456" i="53"/>
  <c r="S7446" i="53"/>
  <c r="E8455" i="53"/>
  <c r="E7445" i="53"/>
  <c r="AE6410" i="53"/>
  <c r="AD6410" i="53"/>
  <c r="AC6410" i="53"/>
  <c r="AE1306" i="53"/>
  <c r="AD1306" i="53"/>
  <c r="AC1306" i="53"/>
  <c r="AB1307" i="53"/>
  <c r="AE5399" i="53"/>
  <c r="AD5399" i="53"/>
  <c r="AC5399" i="53"/>
  <c r="AE298" i="53"/>
  <c r="AC298" i="53"/>
  <c r="AD298" i="53"/>
  <c r="AE3380" i="53"/>
  <c r="AD3380" i="53"/>
  <c r="AC3380" i="53"/>
  <c r="AD2316" i="53"/>
  <c r="AE2316" i="53"/>
  <c r="AC2316" i="53"/>
  <c r="AE4389" i="53"/>
  <c r="AC4389" i="53"/>
  <c r="AD4389" i="53"/>
  <c r="AB6411" i="53"/>
  <c r="AB5400" i="53"/>
  <c r="AB4390" i="53"/>
  <c r="AB3381" i="53"/>
  <c r="V5400" i="53"/>
  <c r="U5400" i="53"/>
  <c r="T5400" i="53"/>
  <c r="V1306" i="53"/>
  <c r="U1306" i="53"/>
  <c r="T1306" i="53"/>
  <c r="S1307" i="53"/>
  <c r="V3380" i="53"/>
  <c r="U3380" i="53"/>
  <c r="T3380" i="53"/>
  <c r="V6409" i="53"/>
  <c r="T6409" i="53"/>
  <c r="U6409" i="53"/>
  <c r="V4390" i="53"/>
  <c r="U4390" i="53"/>
  <c r="T4390" i="53"/>
  <c r="V2316" i="53"/>
  <c r="U2316" i="53"/>
  <c r="T2316" i="53"/>
  <c r="S6410" i="53"/>
  <c r="S5401" i="53"/>
  <c r="S4391" i="53"/>
  <c r="S3381" i="53"/>
  <c r="V296" i="53"/>
  <c r="U296" i="53"/>
  <c r="T296" i="53"/>
  <c r="S297" i="53"/>
  <c r="G2317" i="53"/>
  <c r="F2317" i="53"/>
  <c r="F297" i="53"/>
  <c r="G297" i="53"/>
  <c r="G1307" i="53"/>
  <c r="F1307" i="53"/>
  <c r="G3380" i="53"/>
  <c r="F3380" i="53"/>
  <c r="G4388" i="53"/>
  <c r="F4388" i="53"/>
  <c r="G6409" i="53"/>
  <c r="F6409" i="53"/>
  <c r="G5399" i="53"/>
  <c r="F5399" i="53"/>
  <c r="E6410" i="53"/>
  <c r="E5400" i="53"/>
  <c r="E4389" i="53"/>
  <c r="E3381" i="53"/>
  <c r="E1308" i="53"/>
  <c r="S2317" i="53"/>
  <c r="AB299" i="53"/>
  <c r="E298" i="53"/>
  <c r="E2318" i="53"/>
  <c r="AB2317" i="53"/>
  <c r="AB8456" i="53" l="1"/>
  <c r="AB7447" i="53"/>
  <c r="S8457" i="53"/>
  <c r="S7447" i="53"/>
  <c r="E8456" i="53"/>
  <c r="E7446" i="53"/>
  <c r="AE5400" i="53"/>
  <c r="AD5400" i="53"/>
  <c r="AC5400" i="53"/>
  <c r="AE6411" i="53"/>
  <c r="AD6411" i="53"/>
  <c r="AC6411" i="53"/>
  <c r="AD1307" i="53"/>
  <c r="AE1307" i="53"/>
  <c r="AC1307" i="53"/>
  <c r="AB1308" i="53"/>
  <c r="AE4390" i="53"/>
  <c r="AC4390" i="53"/>
  <c r="AD4390" i="53"/>
  <c r="AD2317" i="53"/>
  <c r="AE2317" i="53"/>
  <c r="AC2317" i="53"/>
  <c r="AE299" i="53"/>
  <c r="AD299" i="53"/>
  <c r="AC299" i="53"/>
  <c r="AE3381" i="53"/>
  <c r="AD3381" i="53"/>
  <c r="AC3381" i="53"/>
  <c r="AB6412" i="53"/>
  <c r="AB5401" i="53"/>
  <c r="AB4391" i="53"/>
  <c r="AB3382" i="53"/>
  <c r="V3381" i="53"/>
  <c r="U3381" i="53"/>
  <c r="T3381" i="53"/>
  <c r="V1307" i="53"/>
  <c r="U1307" i="53"/>
  <c r="T1307" i="53"/>
  <c r="S1308" i="53"/>
  <c r="U4391" i="53"/>
  <c r="T4391" i="53"/>
  <c r="V4391" i="53"/>
  <c r="V2317" i="53"/>
  <c r="T2317" i="53"/>
  <c r="U2317" i="53"/>
  <c r="V5401" i="53"/>
  <c r="U5401" i="53"/>
  <c r="T5401" i="53"/>
  <c r="V6410" i="53"/>
  <c r="U6410" i="53"/>
  <c r="T6410" i="53"/>
  <c r="S6411" i="53"/>
  <c r="S5402" i="53"/>
  <c r="S4392" i="53"/>
  <c r="S3382" i="53"/>
  <c r="V297" i="53"/>
  <c r="U297" i="53"/>
  <c r="T297" i="53"/>
  <c r="S298" i="53"/>
  <c r="G298" i="53"/>
  <c r="F298" i="53"/>
  <c r="G2318" i="53"/>
  <c r="F2318" i="53"/>
  <c r="G1308" i="53"/>
  <c r="F1308" i="53"/>
  <c r="G3381" i="53"/>
  <c r="F3381" i="53"/>
  <c r="G5400" i="53"/>
  <c r="F5400" i="53"/>
  <c r="G6410" i="53"/>
  <c r="F6410" i="53"/>
  <c r="G4389" i="53"/>
  <c r="F4389" i="53"/>
  <c r="E6411" i="53"/>
  <c r="E5401" i="53"/>
  <c r="E4390" i="53"/>
  <c r="E3382" i="53"/>
  <c r="E1309" i="53"/>
  <c r="E2319" i="53"/>
  <c r="AB300" i="53"/>
  <c r="S2318" i="53"/>
  <c r="AB2318" i="53"/>
  <c r="E299" i="53"/>
  <c r="AB8457" i="53" l="1"/>
  <c r="AB7448" i="53"/>
  <c r="S8458" i="53"/>
  <c r="S7448" i="53"/>
  <c r="E8457" i="53"/>
  <c r="E7447" i="53"/>
  <c r="AE6412" i="53"/>
  <c r="AD6412" i="53"/>
  <c r="AC6412" i="53"/>
  <c r="AE5401" i="53"/>
  <c r="AC5401" i="53"/>
  <c r="AD5401" i="53"/>
  <c r="AE2318" i="53"/>
  <c r="AC2318" i="53"/>
  <c r="AD2318" i="53"/>
  <c r="AD300" i="53"/>
  <c r="AE300" i="53"/>
  <c r="AC300" i="53"/>
  <c r="AE3382" i="53"/>
  <c r="AD3382" i="53"/>
  <c r="AC3382" i="53"/>
  <c r="AD1308" i="53"/>
  <c r="AC1308" i="53"/>
  <c r="AE1308" i="53"/>
  <c r="AB1309" i="53"/>
  <c r="AE4391" i="53"/>
  <c r="AD4391" i="53"/>
  <c r="AC4391" i="53"/>
  <c r="AB6413" i="53"/>
  <c r="AB5402" i="53"/>
  <c r="AB4392" i="53"/>
  <c r="AB3383" i="53"/>
  <c r="V3382" i="53"/>
  <c r="U3382" i="53"/>
  <c r="T3382" i="53"/>
  <c r="V1308" i="53"/>
  <c r="U1308" i="53"/>
  <c r="T1308" i="53"/>
  <c r="S1309" i="53"/>
  <c r="V4392" i="53"/>
  <c r="T4392" i="53"/>
  <c r="U4392" i="53"/>
  <c r="V5402" i="53"/>
  <c r="T5402" i="53"/>
  <c r="U5402" i="53"/>
  <c r="V6411" i="53"/>
  <c r="U6411" i="53"/>
  <c r="T6411" i="53"/>
  <c r="V2318" i="53"/>
  <c r="T2318" i="53"/>
  <c r="U2318" i="53"/>
  <c r="S6412" i="53"/>
  <c r="S5403" i="53"/>
  <c r="S4393" i="53"/>
  <c r="S3383" i="53"/>
  <c r="V298" i="53"/>
  <c r="U298" i="53"/>
  <c r="T298" i="53"/>
  <c r="S299" i="53"/>
  <c r="G299" i="53"/>
  <c r="F299" i="53"/>
  <c r="G2319" i="53"/>
  <c r="F2319" i="53"/>
  <c r="G1309" i="53"/>
  <c r="F1309" i="53"/>
  <c r="G4390" i="53"/>
  <c r="F4390" i="53"/>
  <c r="F5401" i="53"/>
  <c r="G5401" i="53"/>
  <c r="G3382" i="53"/>
  <c r="F3382" i="53"/>
  <c r="G6411" i="53"/>
  <c r="F6411" i="53"/>
  <c r="E6412" i="53"/>
  <c r="E5402" i="53"/>
  <c r="E4391" i="53"/>
  <c r="E3383" i="53"/>
  <c r="E1310" i="53"/>
  <c r="AB2319" i="53"/>
  <c r="AB301" i="53"/>
  <c r="E300" i="53"/>
  <c r="S2319" i="53"/>
  <c r="E2320" i="53"/>
  <c r="AB8458" i="53" l="1"/>
  <c r="AB7449" i="53"/>
  <c r="S8459" i="53"/>
  <c r="S7449" i="53"/>
  <c r="E8458" i="53"/>
  <c r="E7448" i="53"/>
  <c r="AE6413" i="53"/>
  <c r="AD6413" i="53"/>
  <c r="AC6413" i="53"/>
  <c r="AE5402" i="53"/>
  <c r="AD5402" i="53"/>
  <c r="AC5402" i="53"/>
  <c r="AD1309" i="53"/>
  <c r="AE1309" i="53"/>
  <c r="AC1309" i="53"/>
  <c r="AB1310" i="53"/>
  <c r="AE3383" i="53"/>
  <c r="AC3383" i="53"/>
  <c r="AD3383" i="53"/>
  <c r="AE301" i="53"/>
  <c r="AD301" i="53"/>
  <c r="AC301" i="53"/>
  <c r="AD2319" i="53"/>
  <c r="AE2319" i="53"/>
  <c r="AC2319" i="53"/>
  <c r="AE4392" i="53"/>
  <c r="AC4392" i="53"/>
  <c r="AD4392" i="53"/>
  <c r="AB6414" i="53"/>
  <c r="AB5403" i="53"/>
  <c r="AB4393" i="53"/>
  <c r="AB3384" i="53"/>
  <c r="V1309" i="53"/>
  <c r="U1309" i="53"/>
  <c r="T1309" i="53"/>
  <c r="S1310" i="53"/>
  <c r="V2319" i="53"/>
  <c r="U2319" i="53"/>
  <c r="T2319" i="53"/>
  <c r="V3383" i="53"/>
  <c r="U3383" i="53"/>
  <c r="T3383" i="53"/>
  <c r="V5403" i="53"/>
  <c r="U5403" i="53"/>
  <c r="T5403" i="53"/>
  <c r="V4393" i="53"/>
  <c r="U4393" i="53"/>
  <c r="T4393" i="53"/>
  <c r="V6412" i="53"/>
  <c r="U6412" i="53"/>
  <c r="T6412" i="53"/>
  <c r="S6413" i="53"/>
  <c r="S5404" i="53"/>
  <c r="S4394" i="53"/>
  <c r="S3384" i="53"/>
  <c r="V299" i="53"/>
  <c r="U299" i="53"/>
  <c r="T299" i="53"/>
  <c r="S300" i="53"/>
  <c r="G300" i="53"/>
  <c r="F300" i="53"/>
  <c r="G2320" i="53"/>
  <c r="F2320" i="53"/>
  <c r="G1310" i="53"/>
  <c r="F1310" i="53"/>
  <c r="G5402" i="53"/>
  <c r="F5402" i="53"/>
  <c r="G6412" i="53"/>
  <c r="F6412" i="53"/>
  <c r="G3383" i="53"/>
  <c r="F3383" i="53"/>
  <c r="F4391" i="53"/>
  <c r="G4391" i="53"/>
  <c r="E6413" i="53"/>
  <c r="E5403" i="53"/>
  <c r="E4392" i="53"/>
  <c r="E3384" i="53"/>
  <c r="E1311" i="53"/>
  <c r="S2320" i="53"/>
  <c r="AB302" i="53"/>
  <c r="E301" i="53"/>
  <c r="E2321" i="53"/>
  <c r="AB2320" i="53"/>
  <c r="AB8459" i="53" l="1"/>
  <c r="AB7450" i="53"/>
  <c r="S8460" i="53"/>
  <c r="S7450" i="53"/>
  <c r="E8459" i="53"/>
  <c r="E7449" i="53"/>
  <c r="AE5403" i="53"/>
  <c r="AD5403" i="53"/>
  <c r="AC5403" i="53"/>
  <c r="AE2320" i="53"/>
  <c r="AD2320" i="53"/>
  <c r="AC2320" i="53"/>
  <c r="AC302" i="53"/>
  <c r="AE302" i="53"/>
  <c r="AD302" i="53"/>
  <c r="AC3384" i="53"/>
  <c r="AE3384" i="53"/>
  <c r="AD3384" i="53"/>
  <c r="AD1310" i="53"/>
  <c r="AE1310" i="53"/>
  <c r="AC1310" i="53"/>
  <c r="AB1311" i="53"/>
  <c r="AE6414" i="53"/>
  <c r="AD6414" i="53"/>
  <c r="AC6414" i="53"/>
  <c r="AD4393" i="53"/>
  <c r="AE4393" i="53"/>
  <c r="AC4393" i="53"/>
  <c r="AB6415" i="53"/>
  <c r="AB5404" i="53"/>
  <c r="AB4394" i="53"/>
  <c r="AB3385" i="53"/>
  <c r="V4394" i="53"/>
  <c r="U4394" i="53"/>
  <c r="T4394" i="53"/>
  <c r="V5404" i="53"/>
  <c r="U5404" i="53"/>
  <c r="T5404" i="53"/>
  <c r="V3384" i="53"/>
  <c r="U3384" i="53"/>
  <c r="T3384" i="53"/>
  <c r="V1310" i="53"/>
  <c r="U1310" i="53"/>
  <c r="T1310" i="53"/>
  <c r="S1311" i="53"/>
  <c r="T2320" i="53"/>
  <c r="V2320" i="53"/>
  <c r="U2320" i="53"/>
  <c r="V6413" i="53"/>
  <c r="U6413" i="53"/>
  <c r="T6413" i="53"/>
  <c r="S6414" i="53"/>
  <c r="S5405" i="53"/>
  <c r="S4395" i="53"/>
  <c r="S3385" i="53"/>
  <c r="V300" i="53"/>
  <c r="U300" i="53"/>
  <c r="T300" i="53"/>
  <c r="S301" i="53"/>
  <c r="G2321" i="53"/>
  <c r="F2321" i="53"/>
  <c r="G301" i="53"/>
  <c r="F301" i="53"/>
  <c r="F1311" i="53"/>
  <c r="G1311" i="53"/>
  <c r="G3384" i="53"/>
  <c r="F3384" i="53"/>
  <c r="G5403" i="53"/>
  <c r="F5403" i="53"/>
  <c r="G6413" i="53"/>
  <c r="F6413" i="53"/>
  <c r="G4392" i="53"/>
  <c r="F4392" i="53"/>
  <c r="E6414" i="53"/>
  <c r="E5404" i="53"/>
  <c r="E4393" i="53"/>
  <c r="E3385" i="53"/>
  <c r="E1312" i="53"/>
  <c r="S2321" i="53"/>
  <c r="AB2321" i="53"/>
  <c r="AB303" i="53"/>
  <c r="E302" i="53"/>
  <c r="E2322" i="53"/>
  <c r="AB8460" i="53" l="1"/>
  <c r="AB7451" i="53"/>
  <c r="S8461" i="53"/>
  <c r="S7451" i="53"/>
  <c r="E8460" i="53"/>
  <c r="E7450" i="53"/>
  <c r="AE6415" i="53"/>
  <c r="AD6415" i="53"/>
  <c r="AC6415" i="53"/>
  <c r="AE1311" i="53"/>
  <c r="AC1311" i="53"/>
  <c r="AD1311" i="53"/>
  <c r="AB1312" i="53"/>
  <c r="AE5404" i="53"/>
  <c r="AD5404" i="53"/>
  <c r="AC5404" i="53"/>
  <c r="AE303" i="53"/>
  <c r="AD303" i="53"/>
  <c r="AC303" i="53"/>
  <c r="AD2321" i="53"/>
  <c r="AE2321" i="53"/>
  <c r="AC2321" i="53"/>
  <c r="AE3385" i="53"/>
  <c r="AC3385" i="53"/>
  <c r="AD3385" i="53"/>
  <c r="AE4394" i="53"/>
  <c r="AC4394" i="53"/>
  <c r="AD4394" i="53"/>
  <c r="AB6416" i="53"/>
  <c r="AB5405" i="53"/>
  <c r="AB4395" i="53"/>
  <c r="AB3386" i="53"/>
  <c r="V2321" i="53"/>
  <c r="U2321" i="53"/>
  <c r="T2321" i="53"/>
  <c r="V3385" i="53"/>
  <c r="U3385" i="53"/>
  <c r="T3385" i="53"/>
  <c r="V4395" i="53"/>
  <c r="U4395" i="53"/>
  <c r="T4395" i="53"/>
  <c r="V1311" i="53"/>
  <c r="U1311" i="53"/>
  <c r="T1311" i="53"/>
  <c r="S1312" i="53"/>
  <c r="U5405" i="53"/>
  <c r="V5405" i="53"/>
  <c r="T5405" i="53"/>
  <c r="V6414" i="53"/>
  <c r="U6414" i="53"/>
  <c r="T6414" i="53"/>
  <c r="S6415" i="53"/>
  <c r="S5406" i="53"/>
  <c r="S4396" i="53"/>
  <c r="S3386" i="53"/>
  <c r="V301" i="53"/>
  <c r="U301" i="53"/>
  <c r="T301" i="53"/>
  <c r="S302" i="53"/>
  <c r="G2322" i="53"/>
  <c r="F2322" i="53"/>
  <c r="G302" i="53"/>
  <c r="F302" i="53"/>
  <c r="G1312" i="53"/>
  <c r="F1312" i="53"/>
  <c r="G3385" i="53"/>
  <c r="F3385" i="53"/>
  <c r="G6414" i="53"/>
  <c r="F6414" i="53"/>
  <c r="G4393" i="53"/>
  <c r="F4393" i="53"/>
  <c r="G5404" i="53"/>
  <c r="F5404" i="53"/>
  <c r="E6415" i="53"/>
  <c r="E5405" i="53"/>
  <c r="E4394" i="53"/>
  <c r="E3386" i="53"/>
  <c r="E1313" i="53"/>
  <c r="AB304" i="53"/>
  <c r="AB2322" i="53"/>
  <c r="S2322" i="53"/>
  <c r="E303" i="53"/>
  <c r="E2323" i="53"/>
  <c r="AB8461" i="53" l="1"/>
  <c r="AB7452" i="53"/>
  <c r="S8462" i="53"/>
  <c r="S7452" i="53"/>
  <c r="E8461" i="53"/>
  <c r="E7451" i="53"/>
  <c r="AD5405" i="53"/>
  <c r="AE5405" i="53"/>
  <c r="AC5405" i="53"/>
  <c r="AE6416" i="53"/>
  <c r="AC6416" i="53"/>
  <c r="AD6416" i="53"/>
  <c r="AE1312" i="53"/>
  <c r="AD1312" i="53"/>
  <c r="AC1312" i="53"/>
  <c r="AB1313" i="53"/>
  <c r="AE3386" i="53"/>
  <c r="AC3386" i="53"/>
  <c r="AD3386" i="53"/>
  <c r="AD2322" i="53"/>
  <c r="AE2322" i="53"/>
  <c r="AC2322" i="53"/>
  <c r="AC304" i="53"/>
  <c r="AE304" i="53"/>
  <c r="AD304" i="53"/>
  <c r="AC4395" i="53"/>
  <c r="AD4395" i="53"/>
  <c r="AE4395" i="53"/>
  <c r="AB6417" i="53"/>
  <c r="AB5406" i="53"/>
  <c r="AB4396" i="53"/>
  <c r="AB3387" i="53"/>
  <c r="V3386" i="53"/>
  <c r="U3386" i="53"/>
  <c r="T3386" i="53"/>
  <c r="U5406" i="53"/>
  <c r="V5406" i="53"/>
  <c r="T5406" i="53"/>
  <c r="V1312" i="53"/>
  <c r="U1312" i="53"/>
  <c r="T1312" i="53"/>
  <c r="S1313" i="53"/>
  <c r="V4396" i="53"/>
  <c r="U4396" i="53"/>
  <c r="T4396" i="53"/>
  <c r="U2322" i="53"/>
  <c r="T2322" i="53"/>
  <c r="V2322" i="53"/>
  <c r="V6415" i="53"/>
  <c r="U6415" i="53"/>
  <c r="T6415" i="53"/>
  <c r="S6416" i="53"/>
  <c r="S5407" i="53"/>
  <c r="S4397" i="53"/>
  <c r="S3387" i="53"/>
  <c r="V302" i="53"/>
  <c r="U302" i="53"/>
  <c r="T302" i="53"/>
  <c r="S303" i="53"/>
  <c r="G2323" i="53"/>
  <c r="F2323" i="53"/>
  <c r="G303" i="53"/>
  <c r="F303" i="53"/>
  <c r="G1313" i="53"/>
  <c r="F1313" i="53"/>
  <c r="G3386" i="53"/>
  <c r="F3386" i="53"/>
  <c r="G4394" i="53"/>
  <c r="F4394" i="53"/>
  <c r="G5405" i="53"/>
  <c r="F5405" i="53"/>
  <c r="G6415" i="53"/>
  <c r="F6415" i="53"/>
  <c r="E6416" i="53"/>
  <c r="E5406" i="53"/>
  <c r="E4395" i="53"/>
  <c r="E3387" i="53"/>
  <c r="E1314" i="53"/>
  <c r="E2324" i="53"/>
  <c r="AB305" i="53"/>
  <c r="AB2323" i="53"/>
  <c r="E304" i="53"/>
  <c r="S2323" i="53"/>
  <c r="AB8462" i="53" l="1"/>
  <c r="AB7453" i="53"/>
  <c r="S8463" i="53"/>
  <c r="S7453" i="53"/>
  <c r="E8462" i="53"/>
  <c r="E7452" i="53"/>
  <c r="AE5406" i="53"/>
  <c r="AD5406" i="53"/>
  <c r="AC5406" i="53"/>
  <c r="AE6417" i="53"/>
  <c r="AD6417" i="53"/>
  <c r="AC6417" i="53"/>
  <c r="AD2323" i="53"/>
  <c r="AE2323" i="53"/>
  <c r="AC2323" i="53"/>
  <c r="AE3387" i="53"/>
  <c r="AD3387" i="53"/>
  <c r="AC3387" i="53"/>
  <c r="AE1313" i="53"/>
  <c r="AD1313" i="53"/>
  <c r="AC1313" i="53"/>
  <c r="AB1314" i="53"/>
  <c r="AE305" i="53"/>
  <c r="AD305" i="53"/>
  <c r="AC305" i="53"/>
  <c r="AE4396" i="53"/>
  <c r="AC4396" i="53"/>
  <c r="AD4396" i="53"/>
  <c r="AB6418" i="53"/>
  <c r="AB5407" i="53"/>
  <c r="AB4397" i="53"/>
  <c r="AB3388" i="53"/>
  <c r="V3387" i="53"/>
  <c r="U3387" i="53"/>
  <c r="T3387" i="53"/>
  <c r="V4397" i="53"/>
  <c r="U4397" i="53"/>
  <c r="T4397" i="53"/>
  <c r="V5407" i="53"/>
  <c r="U5407" i="53"/>
  <c r="T5407" i="53"/>
  <c r="V6416" i="53"/>
  <c r="U6416" i="53"/>
  <c r="T6416" i="53"/>
  <c r="V2323" i="53"/>
  <c r="U2323" i="53"/>
  <c r="T2323" i="53"/>
  <c r="V1313" i="53"/>
  <c r="U1313" i="53"/>
  <c r="T1313" i="53"/>
  <c r="S1314" i="53"/>
  <c r="S6417" i="53"/>
  <c r="S5408" i="53"/>
  <c r="S4398" i="53"/>
  <c r="S3388" i="53"/>
  <c r="V303" i="53"/>
  <c r="U303" i="53"/>
  <c r="T303" i="53"/>
  <c r="S304" i="53"/>
  <c r="G2324" i="53"/>
  <c r="F2324" i="53"/>
  <c r="G304" i="53"/>
  <c r="F304" i="53"/>
  <c r="G1314" i="53"/>
  <c r="F1314" i="53"/>
  <c r="G4395" i="53"/>
  <c r="F4395" i="53"/>
  <c r="G5406" i="53"/>
  <c r="F5406" i="53"/>
  <c r="G6416" i="53"/>
  <c r="F6416" i="53"/>
  <c r="G3387" i="53"/>
  <c r="F3387" i="53"/>
  <c r="E6417" i="53"/>
  <c r="E5407" i="53"/>
  <c r="E4396" i="53"/>
  <c r="E3388" i="53"/>
  <c r="E1315" i="53"/>
  <c r="AB2324" i="53"/>
  <c r="AB306" i="53"/>
  <c r="E305" i="53"/>
  <c r="E2325" i="53"/>
  <c r="S2324" i="53"/>
  <c r="AB8463" i="53" l="1"/>
  <c r="AB7454" i="53"/>
  <c r="S8464" i="53"/>
  <c r="S7454" i="53"/>
  <c r="E8463" i="53"/>
  <c r="E7453" i="53"/>
  <c r="AD5407" i="53"/>
  <c r="AE5407" i="53"/>
  <c r="AC5407" i="53"/>
  <c r="AE6418" i="53"/>
  <c r="AD6418" i="53"/>
  <c r="AC6418" i="53"/>
  <c r="AE1314" i="53"/>
  <c r="AD1314" i="53"/>
  <c r="AC1314" i="53"/>
  <c r="AB1315" i="53"/>
  <c r="AE306" i="53"/>
  <c r="AD306" i="53"/>
  <c r="AC306" i="53"/>
  <c r="AE3388" i="53"/>
  <c r="AD3388" i="53"/>
  <c r="AC3388" i="53"/>
  <c r="AD2324" i="53"/>
  <c r="AE2324" i="53"/>
  <c r="AC2324" i="53"/>
  <c r="AE4397" i="53"/>
  <c r="AC4397" i="53"/>
  <c r="AD4397" i="53"/>
  <c r="AB6419" i="53"/>
  <c r="AB5408" i="53"/>
  <c r="AB4398" i="53"/>
  <c r="AB3389" i="53"/>
  <c r="V3388" i="53"/>
  <c r="U3388" i="53"/>
  <c r="T3388" i="53"/>
  <c r="V4398" i="53"/>
  <c r="U4398" i="53"/>
  <c r="T4398" i="53"/>
  <c r="V6417" i="53"/>
  <c r="U6417" i="53"/>
  <c r="T6417" i="53"/>
  <c r="U1314" i="53"/>
  <c r="V1314" i="53"/>
  <c r="T1314" i="53"/>
  <c r="S1315" i="53"/>
  <c r="V2324" i="53"/>
  <c r="U2324" i="53"/>
  <c r="T2324" i="53"/>
  <c r="V5408" i="53"/>
  <c r="U5408" i="53"/>
  <c r="T5408" i="53"/>
  <c r="S6418" i="53"/>
  <c r="S5409" i="53"/>
  <c r="S4399" i="53"/>
  <c r="S3389" i="53"/>
  <c r="V304" i="53"/>
  <c r="U304" i="53"/>
  <c r="T304" i="53"/>
  <c r="S305" i="53"/>
  <c r="F305" i="53"/>
  <c r="G305" i="53"/>
  <c r="G2325" i="53"/>
  <c r="F2325" i="53"/>
  <c r="G4396" i="53"/>
  <c r="F4396" i="53"/>
  <c r="G5407" i="53"/>
  <c r="F5407" i="53"/>
  <c r="G6417" i="53"/>
  <c r="F6417" i="53"/>
  <c r="G1315" i="53"/>
  <c r="F1315" i="53"/>
  <c r="G3388" i="53"/>
  <c r="F3388" i="53"/>
  <c r="E6418" i="53"/>
  <c r="E5408" i="53"/>
  <c r="E4397" i="53"/>
  <c r="E3389" i="53"/>
  <c r="E1316" i="53"/>
  <c r="S2325" i="53"/>
  <c r="E306" i="53"/>
  <c r="AB307" i="53"/>
  <c r="E2326" i="53"/>
  <c r="AB2325" i="53"/>
  <c r="AB8464" i="53" l="1"/>
  <c r="AB7455" i="53"/>
  <c r="S8465" i="53"/>
  <c r="S7455" i="53"/>
  <c r="E8464" i="53"/>
  <c r="E7454" i="53"/>
  <c r="AE6419" i="53"/>
  <c r="AD6419" i="53"/>
  <c r="AC6419" i="53"/>
  <c r="AD2325" i="53"/>
  <c r="AC2325" i="53"/>
  <c r="AE2325" i="53"/>
  <c r="AE307" i="53"/>
  <c r="AD307" i="53"/>
  <c r="AC307" i="53"/>
  <c r="AD5408" i="53"/>
  <c r="AE5408" i="53"/>
  <c r="AC5408" i="53"/>
  <c r="AE3389" i="53"/>
  <c r="AD3389" i="53"/>
  <c r="AC3389" i="53"/>
  <c r="AD1315" i="53"/>
  <c r="AE1315" i="53"/>
  <c r="AC1315" i="53"/>
  <c r="AB1316" i="53"/>
  <c r="AE4398" i="53"/>
  <c r="AC4398" i="53"/>
  <c r="AD4398" i="53"/>
  <c r="AB6420" i="53"/>
  <c r="AB5409" i="53"/>
  <c r="AB4399" i="53"/>
  <c r="AB3390" i="53"/>
  <c r="V3389" i="53"/>
  <c r="U3389" i="53"/>
  <c r="T3389" i="53"/>
  <c r="V5409" i="53"/>
  <c r="T5409" i="53"/>
  <c r="U5409" i="53"/>
  <c r="V1315" i="53"/>
  <c r="U1315" i="53"/>
  <c r="T1315" i="53"/>
  <c r="S1316" i="53"/>
  <c r="V6418" i="53"/>
  <c r="U6418" i="53"/>
  <c r="T6418" i="53"/>
  <c r="V2325" i="53"/>
  <c r="T2325" i="53"/>
  <c r="U2325" i="53"/>
  <c r="U4399" i="53"/>
  <c r="T4399" i="53"/>
  <c r="V4399" i="53"/>
  <c r="S6419" i="53"/>
  <c r="S5410" i="53"/>
  <c r="S4400" i="53"/>
  <c r="S3390" i="53"/>
  <c r="V305" i="53"/>
  <c r="U305" i="53"/>
  <c r="T305" i="53"/>
  <c r="S306" i="53"/>
  <c r="G2326" i="53"/>
  <c r="F2326" i="53"/>
  <c r="G306" i="53"/>
  <c r="F306" i="53"/>
  <c r="G1316" i="53"/>
  <c r="F1316" i="53"/>
  <c r="G3389" i="53"/>
  <c r="F3389" i="53"/>
  <c r="G4397" i="53"/>
  <c r="F4397" i="53"/>
  <c r="G6418" i="53"/>
  <c r="F6418" i="53"/>
  <c r="G5408" i="53"/>
  <c r="F5408" i="53"/>
  <c r="E6419" i="53"/>
  <c r="E5409" i="53"/>
  <c r="E4398" i="53"/>
  <c r="E3390" i="53"/>
  <c r="E1317" i="53"/>
  <c r="AB308" i="53"/>
  <c r="AB2326" i="53"/>
  <c r="S2326" i="53"/>
  <c r="E2327" i="53"/>
  <c r="E307" i="53"/>
  <c r="AB8465" i="53" l="1"/>
  <c r="AB7456" i="53"/>
  <c r="S8466" i="53"/>
  <c r="S7456" i="53"/>
  <c r="E8465" i="53"/>
  <c r="E7455" i="53"/>
  <c r="AE6420" i="53"/>
  <c r="AD6420" i="53"/>
  <c r="AC6420" i="53"/>
  <c r="AD1316" i="53"/>
  <c r="AC1316" i="53"/>
  <c r="AE1316" i="53"/>
  <c r="AB1317" i="53"/>
  <c r="AE3390" i="53"/>
  <c r="AD3390" i="53"/>
  <c r="AC3390" i="53"/>
  <c r="AE5409" i="53"/>
  <c r="AC5409" i="53"/>
  <c r="AD5409" i="53"/>
  <c r="AE2326" i="53"/>
  <c r="AC2326" i="53"/>
  <c r="AD2326" i="53"/>
  <c r="AE308" i="53"/>
  <c r="AC308" i="53"/>
  <c r="AD308" i="53"/>
  <c r="AE4399" i="53"/>
  <c r="AD4399" i="53"/>
  <c r="AC4399" i="53"/>
  <c r="AB6421" i="53"/>
  <c r="AB5410" i="53"/>
  <c r="AB4400" i="53"/>
  <c r="AB3391" i="53"/>
  <c r="V3390" i="53"/>
  <c r="U3390" i="53"/>
  <c r="T3390" i="53"/>
  <c r="V5410" i="53"/>
  <c r="T5410" i="53"/>
  <c r="U5410" i="53"/>
  <c r="V2326" i="53"/>
  <c r="T2326" i="53"/>
  <c r="U2326" i="53"/>
  <c r="V6419" i="53"/>
  <c r="U6419" i="53"/>
  <c r="T6419" i="53"/>
  <c r="V4400" i="53"/>
  <c r="U4400" i="53"/>
  <c r="T4400" i="53"/>
  <c r="T1316" i="53"/>
  <c r="V1316" i="53"/>
  <c r="U1316" i="53"/>
  <c r="S1317" i="53"/>
  <c r="S6420" i="53"/>
  <c r="S5411" i="53"/>
  <c r="S4401" i="53"/>
  <c r="S3391" i="53"/>
  <c r="V306" i="53"/>
  <c r="U306" i="53"/>
  <c r="T306" i="53"/>
  <c r="S307" i="53"/>
  <c r="G307" i="53"/>
  <c r="F307" i="53"/>
  <c r="G2327" i="53"/>
  <c r="F2327" i="53"/>
  <c r="G1317" i="53"/>
  <c r="F1317" i="53"/>
  <c r="G6419" i="53"/>
  <c r="F6419" i="53"/>
  <c r="G3390" i="53"/>
  <c r="F3390" i="53"/>
  <c r="G4398" i="53"/>
  <c r="F4398" i="53"/>
  <c r="F5409" i="53"/>
  <c r="G5409" i="53"/>
  <c r="E6420" i="53"/>
  <c r="E5410" i="53"/>
  <c r="E4399" i="53"/>
  <c r="E3391" i="53"/>
  <c r="E1318" i="53"/>
  <c r="E2328" i="53"/>
  <c r="E308" i="53"/>
  <c r="S2327" i="53"/>
  <c r="AB2327" i="53"/>
  <c r="AB309" i="53"/>
  <c r="AB8466" i="53" l="1"/>
  <c r="AB7457" i="53"/>
  <c r="S8467" i="53"/>
  <c r="S7457" i="53"/>
  <c r="E8466" i="53"/>
  <c r="E7456" i="53"/>
  <c r="AE6421" i="53"/>
  <c r="AD6421" i="53"/>
  <c r="AC6421" i="53"/>
  <c r="AD1317" i="53"/>
  <c r="AE1317" i="53"/>
  <c r="AC1317" i="53"/>
  <c r="AB1318" i="53"/>
  <c r="AE309" i="53"/>
  <c r="AD309" i="53"/>
  <c r="AC309" i="53"/>
  <c r="AD2327" i="53"/>
  <c r="AC2327" i="53"/>
  <c r="AE2327" i="53"/>
  <c r="AD5410" i="53"/>
  <c r="AC5410" i="53"/>
  <c r="AE5410" i="53"/>
  <c r="AE3391" i="53"/>
  <c r="AC3391" i="53"/>
  <c r="AD3391" i="53"/>
  <c r="AE4400" i="53"/>
  <c r="AC4400" i="53"/>
  <c r="AD4400" i="53"/>
  <c r="AB6422" i="53"/>
  <c r="AB5411" i="53"/>
  <c r="AB4401" i="53"/>
  <c r="AB3392" i="53"/>
  <c r="V3391" i="53"/>
  <c r="U3391" i="53"/>
  <c r="T3391" i="53"/>
  <c r="V5411" i="53"/>
  <c r="U5411" i="53"/>
  <c r="T5411" i="53"/>
  <c r="V4401" i="53"/>
  <c r="U4401" i="53"/>
  <c r="T4401" i="53"/>
  <c r="V6420" i="53"/>
  <c r="U6420" i="53"/>
  <c r="T6420" i="53"/>
  <c r="V1317" i="53"/>
  <c r="U1317" i="53"/>
  <c r="T1317" i="53"/>
  <c r="S1318" i="53"/>
  <c r="V2327" i="53"/>
  <c r="U2327" i="53"/>
  <c r="T2327" i="53"/>
  <c r="S6421" i="53"/>
  <c r="S5412" i="53"/>
  <c r="S4402" i="53"/>
  <c r="S3392" i="53"/>
  <c r="V307" i="53"/>
  <c r="U307" i="53"/>
  <c r="T307" i="53"/>
  <c r="S308" i="53"/>
  <c r="G308" i="53"/>
  <c r="F308" i="53"/>
  <c r="G2328" i="53"/>
  <c r="F2328" i="53"/>
  <c r="G5410" i="53"/>
  <c r="F5410" i="53"/>
  <c r="G6420" i="53"/>
  <c r="F6420" i="53"/>
  <c r="G1318" i="53"/>
  <c r="F1318" i="53"/>
  <c r="F3391" i="53"/>
  <c r="G3391" i="53"/>
  <c r="F4399" i="53"/>
  <c r="G4399" i="53"/>
  <c r="E6421" i="53"/>
  <c r="E5411" i="53"/>
  <c r="E4400" i="53"/>
  <c r="E3392" i="53"/>
  <c r="E1319" i="53"/>
  <c r="AB2328" i="53"/>
  <c r="E2329" i="53"/>
  <c r="AB310" i="53"/>
  <c r="E309" i="53"/>
  <c r="S2328" i="53"/>
  <c r="AB8467" i="53" l="1"/>
  <c r="AB7458" i="53"/>
  <c r="S8468" i="53"/>
  <c r="S7458" i="53"/>
  <c r="E8467" i="53"/>
  <c r="E7457" i="53"/>
  <c r="AE5411" i="53"/>
  <c r="AC5411" i="53"/>
  <c r="AD5411" i="53"/>
  <c r="AD1318" i="53"/>
  <c r="AC1318" i="53"/>
  <c r="AE1318" i="53"/>
  <c r="AB1319" i="53"/>
  <c r="AC3392" i="53"/>
  <c r="AD3392" i="53"/>
  <c r="AE3392" i="53"/>
  <c r="AE6422" i="53"/>
  <c r="AD6422" i="53"/>
  <c r="AC6422" i="53"/>
  <c r="AC310" i="53"/>
  <c r="AE310" i="53"/>
  <c r="AD310" i="53"/>
  <c r="AE2328" i="53"/>
  <c r="AD2328" i="53"/>
  <c r="AC2328" i="53"/>
  <c r="AD4401" i="53"/>
  <c r="AE4401" i="53"/>
  <c r="AC4401" i="53"/>
  <c r="AB6423" i="53"/>
  <c r="AB5412" i="53"/>
  <c r="AB4402" i="53"/>
  <c r="AB3393" i="53"/>
  <c r="V3392" i="53"/>
  <c r="U3392" i="53"/>
  <c r="T3392" i="53"/>
  <c r="V4402" i="53"/>
  <c r="U4402" i="53"/>
  <c r="T4402" i="53"/>
  <c r="V5412" i="53"/>
  <c r="T5412" i="53"/>
  <c r="U5412" i="53"/>
  <c r="V6421" i="53"/>
  <c r="U6421" i="53"/>
  <c r="T6421" i="53"/>
  <c r="V1318" i="53"/>
  <c r="U1318" i="53"/>
  <c r="T1318" i="53"/>
  <c r="S1319" i="53"/>
  <c r="T2328" i="53"/>
  <c r="V2328" i="53"/>
  <c r="U2328" i="53"/>
  <c r="S6422" i="53"/>
  <c r="S5413" i="53"/>
  <c r="S4403" i="53"/>
  <c r="S3393" i="53"/>
  <c r="V308" i="53"/>
  <c r="U308" i="53"/>
  <c r="T308" i="53"/>
  <c r="S309" i="53"/>
  <c r="G2329" i="53"/>
  <c r="F2329" i="53"/>
  <c r="G309" i="53"/>
  <c r="F309" i="53"/>
  <c r="G1319" i="53"/>
  <c r="F1319" i="53"/>
  <c r="G6421" i="53"/>
  <c r="F6421" i="53"/>
  <c r="G3392" i="53"/>
  <c r="F3392" i="53"/>
  <c r="G4400" i="53"/>
  <c r="F4400" i="53"/>
  <c r="G5411" i="53"/>
  <c r="F5411" i="53"/>
  <c r="E6422" i="53"/>
  <c r="E5412" i="53"/>
  <c r="E4401" i="53"/>
  <c r="E3393" i="53"/>
  <c r="E1320" i="53"/>
  <c r="E2330" i="53"/>
  <c r="E310" i="53"/>
  <c r="AB311" i="53"/>
  <c r="S2329" i="53"/>
  <c r="AB2329" i="53"/>
  <c r="AB8468" i="53" l="1"/>
  <c r="AB7459" i="53"/>
  <c r="S8469" i="53"/>
  <c r="S7459" i="53"/>
  <c r="E8468" i="53"/>
  <c r="E7458" i="53"/>
  <c r="AE5412" i="53"/>
  <c r="AC5412" i="53"/>
  <c r="AD5412" i="53"/>
  <c r="AE1319" i="53"/>
  <c r="AD1319" i="53"/>
  <c r="AC1319" i="53"/>
  <c r="AB1320" i="53"/>
  <c r="AD2329" i="53"/>
  <c r="AE2329" i="53"/>
  <c r="AC2329" i="53"/>
  <c r="AE311" i="53"/>
  <c r="AD311" i="53"/>
  <c r="AC311" i="53"/>
  <c r="AE3393" i="53"/>
  <c r="AC3393" i="53"/>
  <c r="AD3393" i="53"/>
  <c r="AE6423" i="53"/>
  <c r="AD6423" i="53"/>
  <c r="AC6423" i="53"/>
  <c r="AE4402" i="53"/>
  <c r="AC4402" i="53"/>
  <c r="AD4402" i="53"/>
  <c r="AB6424" i="53"/>
  <c r="AB5413" i="53"/>
  <c r="AB4403" i="53"/>
  <c r="AB3394" i="53"/>
  <c r="V3393" i="53"/>
  <c r="T3393" i="53"/>
  <c r="U3393" i="53"/>
  <c r="V4403" i="53"/>
  <c r="U4403" i="53"/>
  <c r="T4403" i="53"/>
  <c r="V5413" i="53"/>
  <c r="U5413" i="53"/>
  <c r="T5413" i="53"/>
  <c r="V6422" i="53"/>
  <c r="U6422" i="53"/>
  <c r="T6422" i="53"/>
  <c r="V1319" i="53"/>
  <c r="U1319" i="53"/>
  <c r="T1319" i="53"/>
  <c r="S1320" i="53"/>
  <c r="V2329" i="53"/>
  <c r="U2329" i="53"/>
  <c r="T2329" i="53"/>
  <c r="S6423" i="53"/>
  <c r="S5414" i="53"/>
  <c r="S4404" i="53"/>
  <c r="S3394" i="53"/>
  <c r="V309" i="53"/>
  <c r="U309" i="53"/>
  <c r="T309" i="53"/>
  <c r="S310" i="53"/>
  <c r="G310" i="53"/>
  <c r="F310" i="53"/>
  <c r="G2330" i="53"/>
  <c r="F2330" i="53"/>
  <c r="G3393" i="53"/>
  <c r="F3393" i="53"/>
  <c r="G5412" i="53"/>
  <c r="F5412" i="53"/>
  <c r="G6422" i="53"/>
  <c r="F6422" i="53"/>
  <c r="G1320" i="53"/>
  <c r="F1320" i="53"/>
  <c r="G4401" i="53"/>
  <c r="F4401" i="53"/>
  <c r="E6423" i="53"/>
  <c r="E5413" i="53"/>
  <c r="E4402" i="53"/>
  <c r="E3394" i="53"/>
  <c r="E1321" i="53"/>
  <c r="S2330" i="53"/>
  <c r="AB2330" i="53"/>
  <c r="E311" i="53"/>
  <c r="E2331" i="53"/>
  <c r="AB312" i="53"/>
  <c r="AB8469" i="53" l="1"/>
  <c r="AB7460" i="53"/>
  <c r="S8470" i="53"/>
  <c r="S7460" i="53"/>
  <c r="E8469" i="53"/>
  <c r="E7459" i="53"/>
  <c r="AE6424" i="53"/>
  <c r="AC6424" i="53"/>
  <c r="AD6424" i="53"/>
  <c r="AE1320" i="53"/>
  <c r="AD1320" i="53"/>
  <c r="AC1320" i="53"/>
  <c r="AB1321" i="53"/>
  <c r="AE5413" i="53"/>
  <c r="AD5413" i="53"/>
  <c r="AC5413" i="53"/>
  <c r="AC312" i="53"/>
  <c r="AE312" i="53"/>
  <c r="AD312" i="53"/>
  <c r="AD2330" i="53"/>
  <c r="AE2330" i="53"/>
  <c r="AC2330" i="53"/>
  <c r="AC3394" i="53"/>
  <c r="AD3394" i="53"/>
  <c r="AE3394" i="53"/>
  <c r="AC4403" i="53"/>
  <c r="AD4403" i="53"/>
  <c r="AE4403" i="53"/>
  <c r="AB6425" i="53"/>
  <c r="AB5414" i="53"/>
  <c r="AB4404" i="53"/>
  <c r="AB3395" i="53"/>
  <c r="U2330" i="53"/>
  <c r="T2330" i="53"/>
  <c r="V2330" i="53"/>
  <c r="V3394" i="53"/>
  <c r="U3394" i="53"/>
  <c r="T3394" i="53"/>
  <c r="V1320" i="53"/>
  <c r="U1320" i="53"/>
  <c r="T1320" i="53"/>
  <c r="S1321" i="53"/>
  <c r="V4404" i="53"/>
  <c r="U4404" i="53"/>
  <c r="T4404" i="53"/>
  <c r="V5414" i="53"/>
  <c r="U5414" i="53"/>
  <c r="T5414" i="53"/>
  <c r="V6423" i="53"/>
  <c r="U6423" i="53"/>
  <c r="T6423" i="53"/>
  <c r="S6424" i="53"/>
  <c r="S5415" i="53"/>
  <c r="S4405" i="53"/>
  <c r="S3395" i="53"/>
  <c r="V310" i="53"/>
  <c r="U310" i="53"/>
  <c r="T310" i="53"/>
  <c r="S311" i="53"/>
  <c r="G2331" i="53"/>
  <c r="F2331" i="53"/>
  <c r="G311" i="53"/>
  <c r="F311" i="53"/>
  <c r="G1321" i="53"/>
  <c r="F1321" i="53"/>
  <c r="G5413" i="53"/>
  <c r="F5413" i="53"/>
  <c r="G3394" i="53"/>
  <c r="F3394" i="53"/>
  <c r="G4402" i="53"/>
  <c r="F4402" i="53"/>
  <c r="G6423" i="53"/>
  <c r="F6423" i="53"/>
  <c r="E6424" i="53"/>
  <c r="E5414" i="53"/>
  <c r="E4403" i="53"/>
  <c r="E3395" i="53"/>
  <c r="E1322" i="53"/>
  <c r="E2332" i="53"/>
  <c r="AB2331" i="53"/>
  <c r="E312" i="53"/>
  <c r="S2331" i="53"/>
  <c r="AB313" i="53"/>
  <c r="AB8470" i="53" l="1"/>
  <c r="AB7461" i="53"/>
  <c r="S8471" i="53"/>
  <c r="S7461" i="53"/>
  <c r="E8470" i="53"/>
  <c r="E7460" i="53"/>
  <c r="AE6425" i="53"/>
  <c r="AD6425" i="53"/>
  <c r="AC6425" i="53"/>
  <c r="AE1321" i="53"/>
  <c r="AD1321" i="53"/>
  <c r="AC1321" i="53"/>
  <c r="AB1322" i="53"/>
  <c r="AD313" i="53"/>
  <c r="AC313" i="53"/>
  <c r="AE313" i="53"/>
  <c r="AE5414" i="53"/>
  <c r="AD5414" i="53"/>
  <c r="AC5414" i="53"/>
  <c r="AD2331" i="53"/>
  <c r="AE2331" i="53"/>
  <c r="AC2331" i="53"/>
  <c r="AE3395" i="53"/>
  <c r="AD3395" i="53"/>
  <c r="AC3395" i="53"/>
  <c r="AE4404" i="53"/>
  <c r="AC4404" i="53"/>
  <c r="AD4404" i="53"/>
  <c r="AB6426" i="53"/>
  <c r="AB5415" i="53"/>
  <c r="AB4405" i="53"/>
  <c r="AB3396" i="53"/>
  <c r="V3395" i="53"/>
  <c r="U3395" i="53"/>
  <c r="T3395" i="53"/>
  <c r="V5415" i="53"/>
  <c r="U5415" i="53"/>
  <c r="T5415" i="53"/>
  <c r="V6424" i="53"/>
  <c r="U6424" i="53"/>
  <c r="T6424" i="53"/>
  <c r="V4405" i="53"/>
  <c r="U4405" i="53"/>
  <c r="T4405" i="53"/>
  <c r="V1321" i="53"/>
  <c r="U1321" i="53"/>
  <c r="T1321" i="53"/>
  <c r="S1322" i="53"/>
  <c r="V2331" i="53"/>
  <c r="U2331" i="53"/>
  <c r="T2331" i="53"/>
  <c r="S6425" i="53"/>
  <c r="S5416" i="53"/>
  <c r="S4406" i="53"/>
  <c r="S3396" i="53"/>
  <c r="V311" i="53"/>
  <c r="U311" i="53"/>
  <c r="T311" i="53"/>
  <c r="S312" i="53"/>
  <c r="G312" i="53"/>
  <c r="F312" i="53"/>
  <c r="G2332" i="53"/>
  <c r="F2332" i="53"/>
  <c r="G1322" i="53"/>
  <c r="F1322" i="53"/>
  <c r="G5414" i="53"/>
  <c r="F5414" i="53"/>
  <c r="G6424" i="53"/>
  <c r="F6424" i="53"/>
  <c r="G3395" i="53"/>
  <c r="F3395" i="53"/>
  <c r="G4403" i="53"/>
  <c r="F4403" i="53"/>
  <c r="E6425" i="53"/>
  <c r="E5415" i="53"/>
  <c r="E4404" i="53"/>
  <c r="E3396" i="53"/>
  <c r="E1323" i="53"/>
  <c r="S2332" i="53"/>
  <c r="E313" i="53"/>
  <c r="E2333" i="53"/>
  <c r="AB2332" i="53"/>
  <c r="AB314" i="53"/>
  <c r="AB8471" i="53" l="1"/>
  <c r="AB7462" i="53"/>
  <c r="S8472" i="53"/>
  <c r="S7462" i="53"/>
  <c r="E8471" i="53"/>
  <c r="E7461" i="53"/>
  <c r="AE6426" i="53"/>
  <c r="AD6426" i="53"/>
  <c r="AC6426" i="53"/>
  <c r="AE1322" i="53"/>
  <c r="AD1322" i="53"/>
  <c r="AC1322" i="53"/>
  <c r="AB1323" i="53"/>
  <c r="AE5415" i="53"/>
  <c r="AD5415" i="53"/>
  <c r="AC5415" i="53"/>
  <c r="AE314" i="53"/>
  <c r="AD314" i="53"/>
  <c r="AC314" i="53"/>
  <c r="AE3396" i="53"/>
  <c r="AD3396" i="53"/>
  <c r="AC3396" i="53"/>
  <c r="AD2332" i="53"/>
  <c r="AE2332" i="53"/>
  <c r="AC2332" i="53"/>
  <c r="AE4405" i="53"/>
  <c r="AC4405" i="53"/>
  <c r="AD4405" i="53"/>
  <c r="AB6427" i="53"/>
  <c r="AB5416" i="53"/>
  <c r="AB4406" i="53"/>
  <c r="AB3397" i="53"/>
  <c r="V3396" i="53"/>
  <c r="U3396" i="53"/>
  <c r="T3396" i="53"/>
  <c r="V5416" i="53"/>
  <c r="U5416" i="53"/>
  <c r="T5416" i="53"/>
  <c r="V6425" i="53"/>
  <c r="U6425" i="53"/>
  <c r="T6425" i="53"/>
  <c r="T1322" i="53"/>
  <c r="V1322" i="53"/>
  <c r="U1322" i="53"/>
  <c r="S1323" i="53"/>
  <c r="V2332" i="53"/>
  <c r="U2332" i="53"/>
  <c r="T2332" i="53"/>
  <c r="V4406" i="53"/>
  <c r="U4406" i="53"/>
  <c r="T4406" i="53"/>
  <c r="S6426" i="53"/>
  <c r="S5417" i="53"/>
  <c r="S4407" i="53"/>
  <c r="S3397" i="53"/>
  <c r="V312" i="53"/>
  <c r="T312" i="53"/>
  <c r="U312" i="53"/>
  <c r="S313" i="53"/>
  <c r="G2333" i="53"/>
  <c r="F2333" i="53"/>
  <c r="G313" i="53"/>
  <c r="F313" i="53"/>
  <c r="G1323" i="53"/>
  <c r="F1323" i="53"/>
  <c r="G6425" i="53"/>
  <c r="F6425" i="53"/>
  <c r="G3396" i="53"/>
  <c r="F3396" i="53"/>
  <c r="G4404" i="53"/>
  <c r="F4404" i="53"/>
  <c r="G5415" i="53"/>
  <c r="F5415" i="53"/>
  <c r="E6426" i="53"/>
  <c r="E5416" i="53"/>
  <c r="E4405" i="53"/>
  <c r="E3397" i="53"/>
  <c r="E1324" i="53"/>
  <c r="E314" i="53"/>
  <c r="AB315" i="53"/>
  <c r="S2333" i="53"/>
  <c r="E2334" i="53"/>
  <c r="AB2333" i="53"/>
  <c r="AB8472" i="53" l="1"/>
  <c r="AB7463" i="53"/>
  <c r="S8473" i="53"/>
  <c r="S7463" i="53"/>
  <c r="E8472" i="53"/>
  <c r="E7462" i="53"/>
  <c r="AD1323" i="53"/>
  <c r="AE1323" i="53"/>
  <c r="AC1323" i="53"/>
  <c r="AB1324" i="53"/>
  <c r="AD2333" i="53"/>
  <c r="AC2333" i="53"/>
  <c r="AE2333" i="53"/>
  <c r="AE6427" i="53"/>
  <c r="AD6427" i="53"/>
  <c r="AC6427" i="53"/>
  <c r="AE315" i="53"/>
  <c r="AD315" i="53"/>
  <c r="AC315" i="53"/>
  <c r="AE3397" i="53"/>
  <c r="AD3397" i="53"/>
  <c r="AC3397" i="53"/>
  <c r="AE5416" i="53"/>
  <c r="AD5416" i="53"/>
  <c r="AC5416" i="53"/>
  <c r="AE4406" i="53"/>
  <c r="AC4406" i="53"/>
  <c r="AD4406" i="53"/>
  <c r="AB6428" i="53"/>
  <c r="AB5417" i="53"/>
  <c r="AB4407" i="53"/>
  <c r="AB3398" i="53"/>
  <c r="V3397" i="53"/>
  <c r="U3397" i="53"/>
  <c r="T3397" i="53"/>
  <c r="V4407" i="53"/>
  <c r="U4407" i="53"/>
  <c r="T4407" i="53"/>
  <c r="V5417" i="53"/>
  <c r="U5417" i="53"/>
  <c r="T5417" i="53"/>
  <c r="V1323" i="53"/>
  <c r="U1323" i="53"/>
  <c r="T1323" i="53"/>
  <c r="S1324" i="53"/>
  <c r="V6426" i="53"/>
  <c r="U6426" i="53"/>
  <c r="T6426" i="53"/>
  <c r="V2333" i="53"/>
  <c r="T2333" i="53"/>
  <c r="U2333" i="53"/>
  <c r="S6427" i="53"/>
  <c r="S5418" i="53"/>
  <c r="S4408" i="53"/>
  <c r="S3398" i="53"/>
  <c r="V313" i="53"/>
  <c r="T313" i="53"/>
  <c r="U313" i="53"/>
  <c r="S314" i="53"/>
  <c r="G2334" i="53"/>
  <c r="F2334" i="53"/>
  <c r="G314" i="53"/>
  <c r="F314" i="53"/>
  <c r="G1324" i="53"/>
  <c r="F1324" i="53"/>
  <c r="G3397" i="53"/>
  <c r="F3397" i="53"/>
  <c r="G6426" i="53"/>
  <c r="F6426" i="53"/>
  <c r="G4405" i="53"/>
  <c r="F4405" i="53"/>
  <c r="G5416" i="53"/>
  <c r="F5416" i="53"/>
  <c r="E6427" i="53"/>
  <c r="E5417" i="53"/>
  <c r="E4406" i="53"/>
  <c r="E3398" i="53"/>
  <c r="E1325" i="53"/>
  <c r="S2334" i="53"/>
  <c r="AB316" i="53"/>
  <c r="AB2334" i="53"/>
  <c r="E2335" i="53"/>
  <c r="E315" i="53"/>
  <c r="AB8473" i="53" l="1"/>
  <c r="AB7464" i="53"/>
  <c r="S8474" i="53"/>
  <c r="S7464" i="53"/>
  <c r="E8473" i="53"/>
  <c r="E7463" i="53"/>
  <c r="AE6428" i="53"/>
  <c r="AD6428" i="53"/>
  <c r="AC6428" i="53"/>
  <c r="AE5417" i="53"/>
  <c r="AC5417" i="53"/>
  <c r="AD5417" i="53"/>
  <c r="AD1324" i="53"/>
  <c r="AC1324" i="53"/>
  <c r="AE1324" i="53"/>
  <c r="AB1325" i="53"/>
  <c r="AE2334" i="53"/>
  <c r="AD2334" i="53"/>
  <c r="AC2334" i="53"/>
  <c r="AD316" i="53"/>
  <c r="AC316" i="53"/>
  <c r="AE316" i="53"/>
  <c r="AE3398" i="53"/>
  <c r="AD3398" i="53"/>
  <c r="AC3398" i="53"/>
  <c r="AE4407" i="53"/>
  <c r="AD4407" i="53"/>
  <c r="AC4407" i="53"/>
  <c r="AB6429" i="53"/>
  <c r="AB5418" i="53"/>
  <c r="AB4408" i="53"/>
  <c r="AB3399" i="53"/>
  <c r="U3398" i="53"/>
  <c r="V3398" i="53"/>
  <c r="T3398" i="53"/>
  <c r="V4408" i="53"/>
  <c r="T4408" i="53"/>
  <c r="U4408" i="53"/>
  <c r="V2334" i="53"/>
  <c r="T2334" i="53"/>
  <c r="U2334" i="53"/>
  <c r="T5418" i="53"/>
  <c r="U5418" i="53"/>
  <c r="V5418" i="53"/>
  <c r="U1324" i="53"/>
  <c r="T1324" i="53"/>
  <c r="V1324" i="53"/>
  <c r="S1325" i="53"/>
  <c r="V6427" i="53"/>
  <c r="U6427" i="53"/>
  <c r="T6427" i="53"/>
  <c r="S6428" i="53"/>
  <c r="S5419" i="53"/>
  <c r="S4409" i="53"/>
  <c r="S3399" i="53"/>
  <c r="V314" i="53"/>
  <c r="U314" i="53"/>
  <c r="T314" i="53"/>
  <c r="S315" i="53"/>
  <c r="G315" i="53"/>
  <c r="F315" i="53"/>
  <c r="G2335" i="53"/>
  <c r="F2335" i="53"/>
  <c r="F5417" i="53"/>
  <c r="G5417" i="53"/>
  <c r="G1325" i="53"/>
  <c r="F1325" i="53"/>
  <c r="G3398" i="53"/>
  <c r="F3398" i="53"/>
  <c r="G6427" i="53"/>
  <c r="F6427" i="53"/>
  <c r="G4406" i="53"/>
  <c r="F4406" i="53"/>
  <c r="E6428" i="53"/>
  <c r="E5418" i="53"/>
  <c r="E4407" i="53"/>
  <c r="E3399" i="53"/>
  <c r="E1326" i="53"/>
  <c r="E2336" i="53"/>
  <c r="AB317" i="53"/>
  <c r="AB2335" i="53"/>
  <c r="E316" i="53"/>
  <c r="S2335" i="53"/>
  <c r="AB8474" i="53" l="1"/>
  <c r="AB7465" i="53"/>
  <c r="S8475" i="53"/>
  <c r="S7465" i="53"/>
  <c r="E8474" i="53"/>
  <c r="E7464" i="53"/>
  <c r="AE6429" i="53"/>
  <c r="AD6429" i="53"/>
  <c r="AC6429" i="53"/>
  <c r="AE5418" i="53"/>
  <c r="AD5418" i="53"/>
  <c r="AC5418" i="53"/>
  <c r="AD2335" i="53"/>
  <c r="AC2335" i="53"/>
  <c r="AE2335" i="53"/>
  <c r="AE317" i="53"/>
  <c r="AD317" i="53"/>
  <c r="AC317" i="53"/>
  <c r="AE3399" i="53"/>
  <c r="AC3399" i="53"/>
  <c r="AD3399" i="53"/>
  <c r="AD1325" i="53"/>
  <c r="AE1325" i="53"/>
  <c r="AC1325" i="53"/>
  <c r="AB1326" i="53"/>
  <c r="AE4408" i="53"/>
  <c r="AC4408" i="53"/>
  <c r="AD4408" i="53"/>
  <c r="AB6430" i="53"/>
  <c r="AB5419" i="53"/>
  <c r="AB4409" i="53"/>
  <c r="AB3400" i="53"/>
  <c r="V3399" i="53"/>
  <c r="U3399" i="53"/>
  <c r="T3399" i="53"/>
  <c r="V4409" i="53"/>
  <c r="T4409" i="53"/>
  <c r="U4409" i="53"/>
  <c r="V1325" i="53"/>
  <c r="U1325" i="53"/>
  <c r="T1325" i="53"/>
  <c r="S1326" i="53"/>
  <c r="V5419" i="53"/>
  <c r="U5419" i="53"/>
  <c r="T5419" i="53"/>
  <c r="V6428" i="53"/>
  <c r="U6428" i="53"/>
  <c r="T6428" i="53"/>
  <c r="V2335" i="53"/>
  <c r="U2335" i="53"/>
  <c r="T2335" i="53"/>
  <c r="S6429" i="53"/>
  <c r="S5420" i="53"/>
  <c r="S4410" i="53"/>
  <c r="S3400" i="53"/>
  <c r="V315" i="53"/>
  <c r="U315" i="53"/>
  <c r="T315" i="53"/>
  <c r="S316" i="53"/>
  <c r="G2336" i="53"/>
  <c r="F2336" i="53"/>
  <c r="G316" i="53"/>
  <c r="F316" i="53"/>
  <c r="G4407" i="53"/>
  <c r="F4407" i="53"/>
  <c r="G5418" i="53"/>
  <c r="F5418" i="53"/>
  <c r="G6428" i="53"/>
  <c r="F6428" i="53"/>
  <c r="F3399" i="53"/>
  <c r="G3399" i="53"/>
  <c r="G1326" i="53"/>
  <c r="F1326" i="53"/>
  <c r="E6429" i="53"/>
  <c r="E5419" i="53"/>
  <c r="E4408" i="53"/>
  <c r="E3400" i="53"/>
  <c r="E1327" i="53"/>
  <c r="E317" i="53"/>
  <c r="E2337" i="53"/>
  <c r="AB318" i="53"/>
  <c r="S2336" i="53"/>
  <c r="AB2336" i="53"/>
  <c r="AB8475" i="53" l="1"/>
  <c r="AB7466" i="53"/>
  <c r="S8476" i="53"/>
  <c r="S7466" i="53"/>
  <c r="E8475" i="53"/>
  <c r="E7465" i="53"/>
  <c r="AE6430" i="53"/>
  <c r="AD6430" i="53"/>
  <c r="AC6430" i="53"/>
  <c r="AC318" i="53"/>
  <c r="AE318" i="53"/>
  <c r="AD318" i="53"/>
  <c r="AD1326" i="53"/>
  <c r="AE1326" i="53"/>
  <c r="AC1326" i="53"/>
  <c r="AB1327" i="53"/>
  <c r="AE5419" i="53"/>
  <c r="AD5419" i="53"/>
  <c r="AC5419" i="53"/>
  <c r="AE2336" i="53"/>
  <c r="AD2336" i="53"/>
  <c r="AC2336" i="53"/>
  <c r="AC3400" i="53"/>
  <c r="AD3400" i="53"/>
  <c r="AE3400" i="53"/>
  <c r="AD4409" i="53"/>
  <c r="AE4409" i="53"/>
  <c r="AC4409" i="53"/>
  <c r="AB6431" i="53"/>
  <c r="AB5420" i="53"/>
  <c r="AB4410" i="53"/>
  <c r="AB3401" i="53"/>
  <c r="U3400" i="53"/>
  <c r="T3400" i="53"/>
  <c r="V3400" i="53"/>
  <c r="V4410" i="53"/>
  <c r="U4410" i="53"/>
  <c r="T4410" i="53"/>
  <c r="V6429" i="53"/>
  <c r="U6429" i="53"/>
  <c r="T6429" i="53"/>
  <c r="V5420" i="53"/>
  <c r="U5420" i="53"/>
  <c r="T5420" i="53"/>
  <c r="V2336" i="53"/>
  <c r="T2336" i="53"/>
  <c r="U2336" i="53"/>
  <c r="V1326" i="53"/>
  <c r="U1326" i="53"/>
  <c r="T1326" i="53"/>
  <c r="S1327" i="53"/>
  <c r="S6430" i="53"/>
  <c r="S5421" i="53"/>
  <c r="S4411" i="53"/>
  <c r="S3401" i="53"/>
  <c r="V316" i="53"/>
  <c r="U316" i="53"/>
  <c r="T316" i="53"/>
  <c r="S317" i="53"/>
  <c r="G317" i="53"/>
  <c r="F317" i="53"/>
  <c r="G2337" i="53"/>
  <c r="F2337" i="53"/>
  <c r="G1327" i="53"/>
  <c r="F1327" i="53"/>
  <c r="G6429" i="53"/>
  <c r="F6429" i="53"/>
  <c r="G4408" i="53"/>
  <c r="F4408" i="53"/>
  <c r="G3400" i="53"/>
  <c r="F3400" i="53"/>
  <c r="G5419" i="53"/>
  <c r="F5419" i="53"/>
  <c r="E6430" i="53"/>
  <c r="E5420" i="53"/>
  <c r="E4409" i="53"/>
  <c r="E3401" i="53"/>
  <c r="E1328" i="53"/>
  <c r="AB319" i="53"/>
  <c r="S2337" i="53"/>
  <c r="E318" i="53"/>
  <c r="AB2337" i="53"/>
  <c r="E2338" i="53"/>
  <c r="AB8476" i="53" l="1"/>
  <c r="AB7467" i="53"/>
  <c r="S8477" i="53"/>
  <c r="S7467" i="53"/>
  <c r="E8476" i="53"/>
  <c r="E7466" i="53"/>
  <c r="AE6431" i="53"/>
  <c r="AD6431" i="53"/>
  <c r="AC6431" i="53"/>
  <c r="AE3401" i="53"/>
  <c r="AC3401" i="53"/>
  <c r="AD3401" i="53"/>
  <c r="AE1327" i="53"/>
  <c r="AC1327" i="53"/>
  <c r="AD1327" i="53"/>
  <c r="AB1328" i="53"/>
  <c r="AE5420" i="53"/>
  <c r="AD5420" i="53"/>
  <c r="AC5420" i="53"/>
  <c r="AD2337" i="53"/>
  <c r="AE2337" i="53"/>
  <c r="AC2337" i="53"/>
  <c r="AE319" i="53"/>
  <c r="AD319" i="53"/>
  <c r="AC319" i="53"/>
  <c r="AE4410" i="53"/>
  <c r="AC4410" i="53"/>
  <c r="AD4410" i="53"/>
  <c r="AB6432" i="53"/>
  <c r="AB5421" i="53"/>
  <c r="AB4411" i="53"/>
  <c r="AB3402" i="53"/>
  <c r="V3401" i="53"/>
  <c r="T3401" i="53"/>
  <c r="U3401" i="53"/>
  <c r="U5421" i="53"/>
  <c r="V5421" i="53"/>
  <c r="T5421" i="53"/>
  <c r="V4411" i="53"/>
  <c r="U4411" i="53"/>
  <c r="T4411" i="53"/>
  <c r="V6430" i="53"/>
  <c r="U6430" i="53"/>
  <c r="T6430" i="53"/>
  <c r="V1327" i="53"/>
  <c r="U1327" i="53"/>
  <c r="T1327" i="53"/>
  <c r="S1328" i="53"/>
  <c r="V2337" i="53"/>
  <c r="U2337" i="53"/>
  <c r="T2337" i="53"/>
  <c r="S6431" i="53"/>
  <c r="S5422" i="53"/>
  <c r="S4412" i="53"/>
  <c r="S3402" i="53"/>
  <c r="V317" i="53"/>
  <c r="U317" i="53"/>
  <c r="T317" i="53"/>
  <c r="S318" i="53"/>
  <c r="G318" i="53"/>
  <c r="F318" i="53"/>
  <c r="G2338" i="53"/>
  <c r="F2338" i="53"/>
  <c r="G4409" i="53"/>
  <c r="F4409" i="53"/>
  <c r="G5420" i="53"/>
  <c r="F5420" i="53"/>
  <c r="G1328" i="53"/>
  <c r="F1328" i="53"/>
  <c r="G6430" i="53"/>
  <c r="F6430" i="53"/>
  <c r="G3401" i="53"/>
  <c r="F3401" i="53"/>
  <c r="E6431" i="53"/>
  <c r="E5421" i="53"/>
  <c r="E4410" i="53"/>
  <c r="E3402" i="53"/>
  <c r="E1329" i="53"/>
  <c r="E319" i="53"/>
  <c r="E2339" i="53"/>
  <c r="S2338" i="53"/>
  <c r="AB2338" i="53"/>
  <c r="AB320" i="53"/>
  <c r="AB8477" i="53" l="1"/>
  <c r="AB7468" i="53"/>
  <c r="S8478" i="53"/>
  <c r="S7468" i="53"/>
  <c r="E8477" i="53"/>
  <c r="E7467" i="53"/>
  <c r="AD5421" i="53"/>
  <c r="AE5421" i="53"/>
  <c r="AC5421" i="53"/>
  <c r="AE6432" i="53"/>
  <c r="AD6432" i="53"/>
  <c r="AC6432" i="53"/>
  <c r="AC320" i="53"/>
  <c r="AE320" i="53"/>
  <c r="AD320" i="53"/>
  <c r="AD2338" i="53"/>
  <c r="AE2338" i="53"/>
  <c r="AC2338" i="53"/>
  <c r="AC3402" i="53"/>
  <c r="AD3402" i="53"/>
  <c r="AE3402" i="53"/>
  <c r="AE1328" i="53"/>
  <c r="AC1328" i="53"/>
  <c r="AD1328" i="53"/>
  <c r="AB1329" i="53"/>
  <c r="AC4411" i="53"/>
  <c r="AD4411" i="53"/>
  <c r="AE4411" i="53"/>
  <c r="AB6433" i="53"/>
  <c r="AB5422" i="53"/>
  <c r="AB4412" i="53"/>
  <c r="AB3403" i="53"/>
  <c r="V3402" i="53"/>
  <c r="U3402" i="53"/>
  <c r="T3402" i="53"/>
  <c r="V4412" i="53"/>
  <c r="U4412" i="53"/>
  <c r="T4412" i="53"/>
  <c r="V5422" i="53"/>
  <c r="U5422" i="53"/>
  <c r="T5422" i="53"/>
  <c r="V6431" i="53"/>
  <c r="U6431" i="53"/>
  <c r="T6431" i="53"/>
  <c r="V1328" i="53"/>
  <c r="U1328" i="53"/>
  <c r="T1328" i="53"/>
  <c r="S1329" i="53"/>
  <c r="V2338" i="53"/>
  <c r="U2338" i="53"/>
  <c r="T2338" i="53"/>
  <c r="S6432" i="53"/>
  <c r="S5423" i="53"/>
  <c r="S4413" i="53"/>
  <c r="S3403" i="53"/>
  <c r="V318" i="53"/>
  <c r="U318" i="53"/>
  <c r="T318" i="53"/>
  <c r="S319" i="53"/>
  <c r="G2339" i="53"/>
  <c r="F2339" i="53"/>
  <c r="G319" i="53"/>
  <c r="F319" i="53"/>
  <c r="G1329" i="53"/>
  <c r="F1329" i="53"/>
  <c r="G6431" i="53"/>
  <c r="F6431" i="53"/>
  <c r="G3402" i="53"/>
  <c r="F3402" i="53"/>
  <c r="G4410" i="53"/>
  <c r="F4410" i="53"/>
  <c r="G5421" i="53"/>
  <c r="F5421" i="53"/>
  <c r="E6432" i="53"/>
  <c r="E5422" i="53"/>
  <c r="E4411" i="53"/>
  <c r="E3403" i="53"/>
  <c r="E1330" i="53"/>
  <c r="AB321" i="53"/>
  <c r="S2339" i="53"/>
  <c r="AB2339" i="53"/>
  <c r="E2340" i="53"/>
  <c r="E320" i="53"/>
  <c r="AB8478" i="53" l="1"/>
  <c r="AB7469" i="53"/>
  <c r="S8479" i="53"/>
  <c r="S7469" i="53"/>
  <c r="E8478" i="53"/>
  <c r="E7468" i="53"/>
  <c r="AE6433" i="53"/>
  <c r="AD6433" i="53"/>
  <c r="AC6433" i="53"/>
  <c r="AE5422" i="53"/>
  <c r="AD5422" i="53"/>
  <c r="AC5422" i="53"/>
  <c r="AE1329" i="53"/>
  <c r="AD1329" i="53"/>
  <c r="AC1329" i="53"/>
  <c r="AB1330" i="53"/>
  <c r="AD2339" i="53"/>
  <c r="AE2339" i="53"/>
  <c r="AC2339" i="53"/>
  <c r="AE3403" i="53"/>
  <c r="AC3403" i="53"/>
  <c r="AD3403" i="53"/>
  <c r="AE321" i="53"/>
  <c r="AC321" i="53"/>
  <c r="AD321" i="53"/>
  <c r="AE4412" i="53"/>
  <c r="AC4412" i="53"/>
  <c r="AD4412" i="53"/>
  <c r="AB6434" i="53"/>
  <c r="AB5423" i="53"/>
  <c r="AB4413" i="53"/>
  <c r="AB3404" i="53"/>
  <c r="V1329" i="53"/>
  <c r="U1329" i="53"/>
  <c r="T1329" i="53"/>
  <c r="S1330" i="53"/>
  <c r="V3403" i="53"/>
  <c r="U3403" i="53"/>
  <c r="T3403" i="53"/>
  <c r="V2339" i="53"/>
  <c r="U2339" i="53"/>
  <c r="T2339" i="53"/>
  <c r="V5423" i="53"/>
  <c r="U5423" i="53"/>
  <c r="T5423" i="53"/>
  <c r="V6432" i="53"/>
  <c r="U6432" i="53"/>
  <c r="T6432" i="53"/>
  <c r="V4413" i="53"/>
  <c r="U4413" i="53"/>
  <c r="T4413" i="53"/>
  <c r="S6433" i="53"/>
  <c r="S5424" i="53"/>
  <c r="S4414" i="53"/>
  <c r="S3404" i="53"/>
  <c r="V319" i="53"/>
  <c r="U319" i="53"/>
  <c r="T319" i="53"/>
  <c r="S320" i="53"/>
  <c r="G2340" i="53"/>
  <c r="F2340" i="53"/>
  <c r="G320" i="53"/>
  <c r="F320" i="53"/>
  <c r="G3403" i="53"/>
  <c r="F3403" i="53"/>
  <c r="G4411" i="53"/>
  <c r="F4411" i="53"/>
  <c r="G5422" i="53"/>
  <c r="F5422" i="53"/>
  <c r="G1330" i="53"/>
  <c r="F1330" i="53"/>
  <c r="G6432" i="53"/>
  <c r="F6432" i="53"/>
  <c r="E6433" i="53"/>
  <c r="E5423" i="53"/>
  <c r="E4412" i="53"/>
  <c r="E3404" i="53"/>
  <c r="E1331" i="53"/>
  <c r="AB2340" i="53"/>
  <c r="E2341" i="53"/>
  <c r="E321" i="53"/>
  <c r="S2340" i="53"/>
  <c r="AB322" i="53"/>
  <c r="AB8479" i="53" l="1"/>
  <c r="AB7470" i="53"/>
  <c r="S8480" i="53"/>
  <c r="S7470" i="53"/>
  <c r="E8479" i="53"/>
  <c r="E7469" i="53"/>
  <c r="AE6434" i="53"/>
  <c r="AD6434" i="53"/>
  <c r="AC6434" i="53"/>
  <c r="AD5423" i="53"/>
  <c r="AE5423" i="53"/>
  <c r="AC5423" i="53"/>
  <c r="AD2340" i="53"/>
  <c r="AE2340" i="53"/>
  <c r="AC2340" i="53"/>
  <c r="AE3404" i="53"/>
  <c r="AD3404" i="53"/>
  <c r="AC3404" i="53"/>
  <c r="AE1330" i="53"/>
  <c r="AD1330" i="53"/>
  <c r="AC1330" i="53"/>
  <c r="AB1331" i="53"/>
  <c r="AE322" i="53"/>
  <c r="AD322" i="53"/>
  <c r="AC322" i="53"/>
  <c r="AE4413" i="53"/>
  <c r="AC4413" i="53"/>
  <c r="AD4413" i="53"/>
  <c r="AB6435" i="53"/>
  <c r="AB5424" i="53"/>
  <c r="AB4414" i="53"/>
  <c r="AB3405" i="53"/>
  <c r="V3404" i="53"/>
  <c r="U3404" i="53"/>
  <c r="T3404" i="53"/>
  <c r="V5424" i="53"/>
  <c r="U5424" i="53"/>
  <c r="T5424" i="53"/>
  <c r="V4414" i="53"/>
  <c r="U4414" i="53"/>
  <c r="T4414" i="53"/>
  <c r="V6433" i="53"/>
  <c r="U6433" i="53"/>
  <c r="T6433" i="53"/>
  <c r="U1330" i="53"/>
  <c r="T1330" i="53"/>
  <c r="V1330" i="53"/>
  <c r="S1331" i="53"/>
  <c r="V2340" i="53"/>
  <c r="U2340" i="53"/>
  <c r="T2340" i="53"/>
  <c r="S6434" i="53"/>
  <c r="S5425" i="53"/>
  <c r="S4415" i="53"/>
  <c r="S3405" i="53"/>
  <c r="V320" i="53"/>
  <c r="U320" i="53"/>
  <c r="T320" i="53"/>
  <c r="S321" i="53"/>
  <c r="G321" i="53"/>
  <c r="F321" i="53"/>
  <c r="G2341" i="53"/>
  <c r="F2341" i="53"/>
  <c r="G3404" i="53"/>
  <c r="F3404" i="53"/>
  <c r="G1331" i="53"/>
  <c r="F1331" i="53"/>
  <c r="G4412" i="53"/>
  <c r="F4412" i="53"/>
  <c r="G5423" i="53"/>
  <c r="F5423" i="53"/>
  <c r="G6433" i="53"/>
  <c r="F6433" i="53"/>
  <c r="E6434" i="53"/>
  <c r="E5424" i="53"/>
  <c r="E4413" i="53"/>
  <c r="E3405" i="53"/>
  <c r="E1332" i="53"/>
  <c r="S2341" i="53"/>
  <c r="AB2341" i="53"/>
  <c r="E2342" i="53"/>
  <c r="E322" i="53"/>
  <c r="AB323" i="53"/>
  <c r="AB8480" i="53" l="1"/>
  <c r="AB7471" i="53"/>
  <c r="S8481" i="53"/>
  <c r="S7471" i="53"/>
  <c r="E8480" i="53"/>
  <c r="E7470" i="53"/>
  <c r="AE6435" i="53"/>
  <c r="AD6435" i="53"/>
  <c r="AC6435" i="53"/>
  <c r="AD1331" i="53"/>
  <c r="AE1331" i="53"/>
  <c r="AC1331" i="53"/>
  <c r="AB1332" i="53"/>
  <c r="AE323" i="53"/>
  <c r="AD323" i="53"/>
  <c r="AC323" i="53"/>
  <c r="AD5424" i="53"/>
  <c r="AE5424" i="53"/>
  <c r="AC5424" i="53"/>
  <c r="AE3405" i="53"/>
  <c r="AC3405" i="53"/>
  <c r="AD3405" i="53"/>
  <c r="AD2341" i="53"/>
  <c r="AE2341" i="53"/>
  <c r="AC2341" i="53"/>
  <c r="AE4414" i="53"/>
  <c r="AC4414" i="53"/>
  <c r="AD4414" i="53"/>
  <c r="AB6436" i="53"/>
  <c r="AB5425" i="53"/>
  <c r="AB4415" i="53"/>
  <c r="AB3406" i="53"/>
  <c r="V2341" i="53"/>
  <c r="U2341" i="53"/>
  <c r="T2341" i="53"/>
  <c r="V3405" i="53"/>
  <c r="U3405" i="53"/>
  <c r="T3405" i="53"/>
  <c r="V4415" i="53"/>
  <c r="U4415" i="53"/>
  <c r="T4415" i="53"/>
  <c r="V5425" i="53"/>
  <c r="T5425" i="53"/>
  <c r="U5425" i="53"/>
  <c r="V6434" i="53"/>
  <c r="U6434" i="53"/>
  <c r="T6434" i="53"/>
  <c r="V1331" i="53"/>
  <c r="U1331" i="53"/>
  <c r="T1331" i="53"/>
  <c r="S1332" i="53"/>
  <c r="S6435" i="53"/>
  <c r="S5426" i="53"/>
  <c r="S4416" i="53"/>
  <c r="S3406" i="53"/>
  <c r="V321" i="53"/>
  <c r="U321" i="53"/>
  <c r="T321" i="53"/>
  <c r="S322" i="53"/>
  <c r="G2342" i="53"/>
  <c r="F2342" i="53"/>
  <c r="G322" i="53"/>
  <c r="F322" i="53"/>
  <c r="G1332" i="53"/>
  <c r="F1332" i="53"/>
  <c r="G4413" i="53"/>
  <c r="F4413" i="53"/>
  <c r="G6434" i="53"/>
  <c r="F6434" i="53"/>
  <c r="G3405" i="53"/>
  <c r="F3405" i="53"/>
  <c r="G5424" i="53"/>
  <c r="F5424" i="53"/>
  <c r="E6435" i="53"/>
  <c r="E5425" i="53"/>
  <c r="E4414" i="53"/>
  <c r="E3406" i="53"/>
  <c r="E1333" i="53"/>
  <c r="AB2342" i="53"/>
  <c r="E2343" i="53"/>
  <c r="E323" i="53"/>
  <c r="AB324" i="53"/>
  <c r="S2342" i="53"/>
  <c r="AB8481" i="53" l="1"/>
  <c r="AB7472" i="53"/>
  <c r="S8482" i="53"/>
  <c r="S7472" i="53"/>
  <c r="E8481" i="53"/>
  <c r="E7471" i="53"/>
  <c r="AE6436" i="53"/>
  <c r="AD6436" i="53"/>
  <c r="AC6436" i="53"/>
  <c r="AD1332" i="53"/>
  <c r="AC1332" i="53"/>
  <c r="AE1332" i="53"/>
  <c r="AB1333" i="53"/>
  <c r="AE5425" i="53"/>
  <c r="AC5425" i="53"/>
  <c r="AD5425" i="53"/>
  <c r="AE324" i="53"/>
  <c r="AD324" i="53"/>
  <c r="AC324" i="53"/>
  <c r="AE3406" i="53"/>
  <c r="AD3406" i="53"/>
  <c r="AC3406" i="53"/>
  <c r="AE2342" i="53"/>
  <c r="AD2342" i="53"/>
  <c r="AC2342" i="53"/>
  <c r="AE4415" i="53"/>
  <c r="AD4415" i="53"/>
  <c r="AC4415" i="53"/>
  <c r="AB6437" i="53"/>
  <c r="AB5426" i="53"/>
  <c r="AB4416" i="53"/>
  <c r="AB3407" i="53"/>
  <c r="U3406" i="53"/>
  <c r="V3406" i="53"/>
  <c r="T3406" i="53"/>
  <c r="V4416" i="53"/>
  <c r="U4416" i="53"/>
  <c r="T4416" i="53"/>
  <c r="V5426" i="53"/>
  <c r="T5426" i="53"/>
  <c r="U5426" i="53"/>
  <c r="V2342" i="53"/>
  <c r="T2342" i="53"/>
  <c r="U2342" i="53"/>
  <c r="V6435" i="53"/>
  <c r="U6435" i="53"/>
  <c r="T6435" i="53"/>
  <c r="V1332" i="53"/>
  <c r="U1332" i="53"/>
  <c r="T1332" i="53"/>
  <c r="S1333" i="53"/>
  <c r="S6436" i="53"/>
  <c r="S5427" i="53"/>
  <c r="S4417" i="53"/>
  <c r="S3407" i="53"/>
  <c r="V322" i="53"/>
  <c r="U322" i="53"/>
  <c r="T322" i="53"/>
  <c r="S323" i="53"/>
  <c r="G2343" i="53"/>
  <c r="F2343" i="53"/>
  <c r="G323" i="53"/>
  <c r="F323" i="53"/>
  <c r="G3406" i="53"/>
  <c r="F3406" i="53"/>
  <c r="G4414" i="53"/>
  <c r="F4414" i="53"/>
  <c r="F5425" i="53"/>
  <c r="G5425" i="53"/>
  <c r="G6435" i="53"/>
  <c r="F6435" i="53"/>
  <c r="G1333" i="53"/>
  <c r="F1333" i="53"/>
  <c r="E6436" i="53"/>
  <c r="E5426" i="53"/>
  <c r="E4415" i="53"/>
  <c r="E3407" i="53"/>
  <c r="E1334" i="53"/>
  <c r="E324" i="53"/>
  <c r="AB325" i="53"/>
  <c r="S2343" i="53"/>
  <c r="E2344" i="53"/>
  <c r="AB2343" i="53"/>
  <c r="AB8482" i="53" l="1"/>
  <c r="AB7473" i="53"/>
  <c r="S8483" i="53"/>
  <c r="S7473" i="53"/>
  <c r="E8482" i="53"/>
  <c r="E7472" i="53"/>
  <c r="AE6437" i="53"/>
  <c r="AD6437" i="53"/>
  <c r="AC6437" i="53"/>
  <c r="AD1333" i="53"/>
  <c r="AE1333" i="53"/>
  <c r="AC1333" i="53"/>
  <c r="AB1334" i="53"/>
  <c r="AD5426" i="53"/>
  <c r="AC5426" i="53"/>
  <c r="AE5426" i="53"/>
  <c r="AE3407" i="53"/>
  <c r="AC3407" i="53"/>
  <c r="AD3407" i="53"/>
  <c r="AD2343" i="53"/>
  <c r="AE2343" i="53"/>
  <c r="AC2343" i="53"/>
  <c r="AE325" i="53"/>
  <c r="AD325" i="53"/>
  <c r="AC325" i="53"/>
  <c r="AE4416" i="53"/>
  <c r="AC4416" i="53"/>
  <c r="AD4416" i="53"/>
  <c r="AB6438" i="53"/>
  <c r="AB5427" i="53"/>
  <c r="AB4417" i="53"/>
  <c r="AB3408" i="53"/>
  <c r="V3407" i="53"/>
  <c r="U3407" i="53"/>
  <c r="T3407" i="53"/>
  <c r="V5427" i="53"/>
  <c r="U5427" i="53"/>
  <c r="T5427" i="53"/>
  <c r="V4417" i="53"/>
  <c r="U4417" i="53"/>
  <c r="T4417" i="53"/>
  <c r="V6436" i="53"/>
  <c r="U6436" i="53"/>
  <c r="T6436" i="53"/>
  <c r="V1333" i="53"/>
  <c r="U1333" i="53"/>
  <c r="T1333" i="53"/>
  <c r="S1334" i="53"/>
  <c r="V2343" i="53"/>
  <c r="U2343" i="53"/>
  <c r="T2343" i="53"/>
  <c r="S6437" i="53"/>
  <c r="S5428" i="53"/>
  <c r="S4418" i="53"/>
  <c r="S3408" i="53"/>
  <c r="V323" i="53"/>
  <c r="U323" i="53"/>
  <c r="T323" i="53"/>
  <c r="S324" i="53"/>
  <c r="G2344" i="53"/>
  <c r="F2344" i="53"/>
  <c r="G324" i="53"/>
  <c r="F324" i="53"/>
  <c r="G4415" i="53"/>
  <c r="F4415" i="53"/>
  <c r="G1334" i="53"/>
  <c r="F1334" i="53"/>
  <c r="F3407" i="53"/>
  <c r="G3407" i="53"/>
  <c r="G5426" i="53"/>
  <c r="F5426" i="53"/>
  <c r="G6436" i="53"/>
  <c r="F6436" i="53"/>
  <c r="E6437" i="53"/>
  <c r="E5427" i="53"/>
  <c r="E4416" i="53"/>
  <c r="E3408" i="53"/>
  <c r="E1335" i="53"/>
  <c r="E325" i="53"/>
  <c r="AB2344" i="53"/>
  <c r="E2345" i="53"/>
  <c r="S2344" i="53"/>
  <c r="AB326" i="53"/>
  <c r="AB8483" i="53" l="1"/>
  <c r="AB7474" i="53"/>
  <c r="S8484" i="53"/>
  <c r="S7474" i="53"/>
  <c r="E8483" i="53"/>
  <c r="E7473" i="53"/>
  <c r="AE5427" i="53"/>
  <c r="AC5427" i="53"/>
  <c r="AD5427" i="53"/>
  <c r="AD1334" i="53"/>
  <c r="AC1334" i="53"/>
  <c r="AE1334" i="53"/>
  <c r="AB1335" i="53"/>
  <c r="AE6438" i="53"/>
  <c r="AD6438" i="53"/>
  <c r="AC6438" i="53"/>
  <c r="AC326" i="53"/>
  <c r="AE326" i="53"/>
  <c r="AD326" i="53"/>
  <c r="AE3408" i="53"/>
  <c r="AC3408" i="53"/>
  <c r="AD3408" i="53"/>
  <c r="AE2344" i="53"/>
  <c r="AD2344" i="53"/>
  <c r="AC2344" i="53"/>
  <c r="AE4417" i="53"/>
  <c r="AD4417" i="53"/>
  <c r="AC4417" i="53"/>
  <c r="AB6439" i="53"/>
  <c r="AB5428" i="53"/>
  <c r="AB4418" i="53"/>
  <c r="AB3409" i="53"/>
  <c r="U3408" i="53"/>
  <c r="V3408" i="53"/>
  <c r="T3408" i="53"/>
  <c r="V4418" i="53"/>
  <c r="U4418" i="53"/>
  <c r="T4418" i="53"/>
  <c r="V5428" i="53"/>
  <c r="U5428" i="53"/>
  <c r="T5428" i="53"/>
  <c r="V1334" i="53"/>
  <c r="U1334" i="53"/>
  <c r="T1334" i="53"/>
  <c r="S1335" i="53"/>
  <c r="V6437" i="53"/>
  <c r="U6437" i="53"/>
  <c r="T6437" i="53"/>
  <c r="T2344" i="53"/>
  <c r="V2344" i="53"/>
  <c r="U2344" i="53"/>
  <c r="S6438" i="53"/>
  <c r="S5429" i="53"/>
  <c r="S4419" i="53"/>
  <c r="S3409" i="53"/>
  <c r="V324" i="53"/>
  <c r="U324" i="53"/>
  <c r="T324" i="53"/>
  <c r="S325" i="53"/>
  <c r="G2345" i="53"/>
  <c r="F2345" i="53"/>
  <c r="G325" i="53"/>
  <c r="F325" i="53"/>
  <c r="G3408" i="53"/>
  <c r="F3408" i="53"/>
  <c r="G4416" i="53"/>
  <c r="F4416" i="53"/>
  <c r="G6437" i="53"/>
  <c r="F6437" i="53"/>
  <c r="F1335" i="53"/>
  <c r="G1335" i="53"/>
  <c r="G5427" i="53"/>
  <c r="F5427" i="53"/>
  <c r="E6438" i="53"/>
  <c r="E5428" i="53"/>
  <c r="E4417" i="53"/>
  <c r="E3409" i="53"/>
  <c r="E1336" i="53"/>
  <c r="AB327" i="53"/>
  <c r="E326" i="53"/>
  <c r="AB2345" i="53"/>
  <c r="S2345" i="53"/>
  <c r="E2346" i="53"/>
  <c r="AB8484" i="53" l="1"/>
  <c r="AB7475" i="53"/>
  <c r="S8485" i="53"/>
  <c r="S7475" i="53"/>
  <c r="E8484" i="53"/>
  <c r="E7474" i="53"/>
  <c r="AE6439" i="53"/>
  <c r="AD6439" i="53"/>
  <c r="AC6439" i="53"/>
  <c r="AE1335" i="53"/>
  <c r="AD1335" i="53"/>
  <c r="AC1335" i="53"/>
  <c r="AB1336" i="53"/>
  <c r="AE5428" i="53"/>
  <c r="AC5428" i="53"/>
  <c r="AD5428" i="53"/>
  <c r="AD2345" i="53"/>
  <c r="AE2345" i="53"/>
  <c r="AC2345" i="53"/>
  <c r="AE3409" i="53"/>
  <c r="AC3409" i="53"/>
  <c r="AD3409" i="53"/>
  <c r="AE327" i="53"/>
  <c r="AD327" i="53"/>
  <c r="AC327" i="53"/>
  <c r="AE4418" i="53"/>
  <c r="AC4418" i="53"/>
  <c r="AD4418" i="53"/>
  <c r="AB6440" i="53"/>
  <c r="AB5429" i="53"/>
  <c r="AB4419" i="53"/>
  <c r="AB3410" i="53"/>
  <c r="V3409" i="53"/>
  <c r="U3409" i="53"/>
  <c r="T3409" i="53"/>
  <c r="V4419" i="53"/>
  <c r="U4419" i="53"/>
  <c r="T4419" i="53"/>
  <c r="U5429" i="53"/>
  <c r="V5429" i="53"/>
  <c r="T5429" i="53"/>
  <c r="V1335" i="53"/>
  <c r="U1335" i="53"/>
  <c r="T1335" i="53"/>
  <c r="S1336" i="53"/>
  <c r="V6438" i="53"/>
  <c r="U6438" i="53"/>
  <c r="T6438" i="53"/>
  <c r="V2345" i="53"/>
  <c r="U2345" i="53"/>
  <c r="T2345" i="53"/>
  <c r="S6439" i="53"/>
  <c r="S5430" i="53"/>
  <c r="S4420" i="53"/>
  <c r="S3410" i="53"/>
  <c r="V325" i="53"/>
  <c r="U325" i="53"/>
  <c r="T325" i="53"/>
  <c r="S326" i="53"/>
  <c r="G326" i="53"/>
  <c r="F326" i="53"/>
  <c r="G2346" i="53"/>
  <c r="F2346" i="53"/>
  <c r="G6438" i="53"/>
  <c r="F6438" i="53"/>
  <c r="G1336" i="53"/>
  <c r="F1336" i="53"/>
  <c r="G3409" i="53"/>
  <c r="F3409" i="53"/>
  <c r="G4417" i="53"/>
  <c r="F4417" i="53"/>
  <c r="G5428" i="53"/>
  <c r="F5428" i="53"/>
  <c r="E6439" i="53"/>
  <c r="E5429" i="53"/>
  <c r="E4418" i="53"/>
  <c r="E3410" i="53"/>
  <c r="E1337" i="53"/>
  <c r="E327" i="53"/>
  <c r="S2346" i="53"/>
  <c r="AB328" i="53"/>
  <c r="E2347" i="53"/>
  <c r="AB2346" i="53"/>
  <c r="AB8485" i="53" l="1"/>
  <c r="AB7476" i="53"/>
  <c r="S8486" i="53"/>
  <c r="S7476" i="53"/>
  <c r="E8485" i="53"/>
  <c r="E7475" i="53"/>
  <c r="AE6440" i="53"/>
  <c r="AD6440" i="53"/>
  <c r="AC6440" i="53"/>
  <c r="AE1336" i="53"/>
  <c r="AD1336" i="53"/>
  <c r="AC1336" i="53"/>
  <c r="AB1337" i="53"/>
  <c r="AD2346" i="53"/>
  <c r="AE2346" i="53"/>
  <c r="AC2346" i="53"/>
  <c r="AE5429" i="53"/>
  <c r="AD5429" i="53"/>
  <c r="AC5429" i="53"/>
  <c r="AE3410" i="53"/>
  <c r="AC3410" i="53"/>
  <c r="AD3410" i="53"/>
  <c r="AC328" i="53"/>
  <c r="AE328" i="53"/>
  <c r="AD328" i="53"/>
  <c r="AE4419" i="53"/>
  <c r="AC4419" i="53"/>
  <c r="AD4419" i="53"/>
  <c r="AB6441" i="53"/>
  <c r="AB5430" i="53"/>
  <c r="AB4420" i="53"/>
  <c r="AB3411" i="53"/>
  <c r="U2346" i="53"/>
  <c r="T2346" i="53"/>
  <c r="V2346" i="53"/>
  <c r="V3410" i="53"/>
  <c r="U3410" i="53"/>
  <c r="T3410" i="53"/>
  <c r="U5430" i="53"/>
  <c r="V5430" i="53"/>
  <c r="T5430" i="53"/>
  <c r="V1336" i="53"/>
  <c r="U1336" i="53"/>
  <c r="T1336" i="53"/>
  <c r="S1337" i="53"/>
  <c r="V6439" i="53"/>
  <c r="U6439" i="53"/>
  <c r="T6439" i="53"/>
  <c r="V4420" i="53"/>
  <c r="U4420" i="53"/>
  <c r="T4420" i="53"/>
  <c r="S6440" i="53"/>
  <c r="S5431" i="53"/>
  <c r="S4421" i="53"/>
  <c r="S3411" i="53"/>
  <c r="V326" i="53"/>
  <c r="U326" i="53"/>
  <c r="T326" i="53"/>
  <c r="S327" i="53"/>
  <c r="G2347" i="53"/>
  <c r="F2347" i="53"/>
  <c r="G327" i="53"/>
  <c r="F327" i="53"/>
  <c r="G1337" i="53"/>
  <c r="F1337" i="53"/>
  <c r="G3410" i="53"/>
  <c r="F3410" i="53"/>
  <c r="G6439" i="53"/>
  <c r="F6439" i="53"/>
  <c r="G4418" i="53"/>
  <c r="F4418" i="53"/>
  <c r="G5429" i="53"/>
  <c r="F5429" i="53"/>
  <c r="E6440" i="53"/>
  <c r="E5430" i="53"/>
  <c r="E4419" i="53"/>
  <c r="E3411" i="53"/>
  <c r="E1338" i="53"/>
  <c r="E328" i="53"/>
  <c r="AB329" i="53"/>
  <c r="S2347" i="53"/>
  <c r="AB2347" i="53"/>
  <c r="E2348" i="53"/>
  <c r="AB8486" i="53" l="1"/>
  <c r="AB7477" i="53"/>
  <c r="S8487" i="53"/>
  <c r="S7477" i="53"/>
  <c r="E8486" i="53"/>
  <c r="E7476" i="53"/>
  <c r="AE6441" i="53"/>
  <c r="AD6441" i="53"/>
  <c r="AC6441" i="53"/>
  <c r="AE1337" i="53"/>
  <c r="AD1337" i="53"/>
  <c r="AC1337" i="53"/>
  <c r="AB1338" i="53"/>
  <c r="AD2347" i="53"/>
  <c r="AE2347" i="53"/>
  <c r="AC2347" i="53"/>
  <c r="AE5430" i="53"/>
  <c r="AD5430" i="53"/>
  <c r="AC5430" i="53"/>
  <c r="AD329" i="53"/>
  <c r="AC329" i="53"/>
  <c r="AE329" i="53"/>
  <c r="AE3411" i="53"/>
  <c r="AD3411" i="53"/>
  <c r="AC3411" i="53"/>
  <c r="AE4420" i="53"/>
  <c r="AC4420" i="53"/>
  <c r="AD4420" i="53"/>
  <c r="AB6442" i="53"/>
  <c r="AB5431" i="53"/>
  <c r="AB4421" i="53"/>
  <c r="AB3412" i="53"/>
  <c r="V3411" i="53"/>
  <c r="U3411" i="53"/>
  <c r="T3411" i="53"/>
  <c r="V4421" i="53"/>
  <c r="U4421" i="53"/>
  <c r="T4421" i="53"/>
  <c r="V5431" i="53"/>
  <c r="U5431" i="53"/>
  <c r="T5431" i="53"/>
  <c r="V1337" i="53"/>
  <c r="U1337" i="53"/>
  <c r="T1337" i="53"/>
  <c r="S1338" i="53"/>
  <c r="V6440" i="53"/>
  <c r="U6440" i="53"/>
  <c r="T6440" i="53"/>
  <c r="V2347" i="53"/>
  <c r="U2347" i="53"/>
  <c r="T2347" i="53"/>
  <c r="S6441" i="53"/>
  <c r="S5432" i="53"/>
  <c r="S4422" i="53"/>
  <c r="S3412" i="53"/>
  <c r="V327" i="53"/>
  <c r="T327" i="53"/>
  <c r="U327" i="53"/>
  <c r="S328" i="53"/>
  <c r="G328" i="53"/>
  <c r="F328" i="53"/>
  <c r="G2348" i="53"/>
  <c r="F2348" i="53"/>
  <c r="G1338" i="53"/>
  <c r="F1338" i="53"/>
  <c r="G4419" i="53"/>
  <c r="F4419" i="53"/>
  <c r="G3411" i="53"/>
  <c r="F3411" i="53"/>
  <c r="G6440" i="53"/>
  <c r="F6440" i="53"/>
  <c r="G5430" i="53"/>
  <c r="F5430" i="53"/>
  <c r="E6441" i="53"/>
  <c r="E5431" i="53"/>
  <c r="E4420" i="53"/>
  <c r="E3412" i="53"/>
  <c r="E1339" i="53"/>
  <c r="E2349" i="53"/>
  <c r="S2348" i="53"/>
  <c r="AB2348" i="53"/>
  <c r="E329" i="53"/>
  <c r="AB330" i="53"/>
  <c r="AB8487" i="53" l="1"/>
  <c r="AB7478" i="53"/>
  <c r="S8488" i="53"/>
  <c r="S7478" i="53"/>
  <c r="E8487" i="53"/>
  <c r="E7477" i="53"/>
  <c r="AE5431" i="53"/>
  <c r="AD5431" i="53"/>
  <c r="AC5431" i="53"/>
  <c r="AE1338" i="53"/>
  <c r="AD1338" i="53"/>
  <c r="AC1338" i="53"/>
  <c r="AB1339" i="53"/>
  <c r="AD2348" i="53"/>
  <c r="AE2348" i="53"/>
  <c r="AC2348" i="53"/>
  <c r="AE6442" i="53"/>
  <c r="AD6442" i="53"/>
  <c r="AC6442" i="53"/>
  <c r="AE3412" i="53"/>
  <c r="AD3412" i="53"/>
  <c r="AC3412" i="53"/>
  <c r="AE330" i="53"/>
  <c r="AC330" i="53"/>
  <c r="AD330" i="53"/>
  <c r="AE4421" i="53"/>
  <c r="AC4421" i="53"/>
  <c r="AD4421" i="53"/>
  <c r="AB6443" i="53"/>
  <c r="AB5432" i="53"/>
  <c r="AB4422" i="53"/>
  <c r="AB3413" i="53"/>
  <c r="V2348" i="53"/>
  <c r="U2348" i="53"/>
  <c r="T2348" i="53"/>
  <c r="V3412" i="53"/>
  <c r="U3412" i="53"/>
  <c r="T3412" i="53"/>
  <c r="V4422" i="53"/>
  <c r="U4422" i="53"/>
  <c r="T4422" i="53"/>
  <c r="U5432" i="53"/>
  <c r="V5432" i="53"/>
  <c r="T5432" i="53"/>
  <c r="V1338" i="53"/>
  <c r="T1338" i="53"/>
  <c r="U1338" i="53"/>
  <c r="S1339" i="53"/>
  <c r="V6441" i="53"/>
  <c r="U6441" i="53"/>
  <c r="T6441" i="53"/>
  <c r="S6442" i="53"/>
  <c r="S5433" i="53"/>
  <c r="S4423" i="53"/>
  <c r="S3413" i="53"/>
  <c r="V328" i="53"/>
  <c r="U328" i="53"/>
  <c r="T328" i="53"/>
  <c r="S329" i="53"/>
  <c r="G2349" i="53"/>
  <c r="F2349" i="53"/>
  <c r="G329" i="53"/>
  <c r="F329" i="53"/>
  <c r="G3412" i="53"/>
  <c r="F3412" i="53"/>
  <c r="G4420" i="53"/>
  <c r="F4420" i="53"/>
  <c r="G5431" i="53"/>
  <c r="F5431" i="53"/>
  <c r="G6441" i="53"/>
  <c r="F6441" i="53"/>
  <c r="G1339" i="53"/>
  <c r="F1339" i="53"/>
  <c r="E6442" i="53"/>
  <c r="E5432" i="53"/>
  <c r="E4421" i="53"/>
  <c r="E3413" i="53"/>
  <c r="E1340" i="53"/>
  <c r="E2350" i="53"/>
  <c r="AB2349" i="53"/>
  <c r="E330" i="53"/>
  <c r="S2349" i="53"/>
  <c r="AB331" i="53"/>
  <c r="AB8488" i="53" l="1"/>
  <c r="AB7479" i="53"/>
  <c r="S8489" i="53"/>
  <c r="S7479" i="53"/>
  <c r="E8488" i="53"/>
  <c r="E7478" i="53"/>
  <c r="AE6443" i="53"/>
  <c r="AD6443" i="53"/>
  <c r="AC6443" i="53"/>
  <c r="AD1339" i="53"/>
  <c r="AE1339" i="53"/>
  <c r="AC1339" i="53"/>
  <c r="AB1340" i="53"/>
  <c r="AE331" i="53"/>
  <c r="AD331" i="53"/>
  <c r="AC331" i="53"/>
  <c r="AE3413" i="53"/>
  <c r="AD3413" i="53"/>
  <c r="AC3413" i="53"/>
  <c r="AE5432" i="53"/>
  <c r="AD5432" i="53"/>
  <c r="AC5432" i="53"/>
  <c r="AD2349" i="53"/>
  <c r="AE2349" i="53"/>
  <c r="AC2349" i="53"/>
  <c r="AE4422" i="53"/>
  <c r="AC4422" i="53"/>
  <c r="AD4422" i="53"/>
  <c r="AB6444" i="53"/>
  <c r="AB5433" i="53"/>
  <c r="AB4423" i="53"/>
  <c r="AB3414" i="53"/>
  <c r="V3413" i="53"/>
  <c r="U3413" i="53"/>
  <c r="T3413" i="53"/>
  <c r="V5433" i="53"/>
  <c r="U5433" i="53"/>
  <c r="T5433" i="53"/>
  <c r="V6442" i="53"/>
  <c r="U6442" i="53"/>
  <c r="T6442" i="53"/>
  <c r="U4423" i="53"/>
  <c r="T4423" i="53"/>
  <c r="V4423" i="53"/>
  <c r="V2349" i="53"/>
  <c r="T2349" i="53"/>
  <c r="U2349" i="53"/>
  <c r="V1339" i="53"/>
  <c r="U1339" i="53"/>
  <c r="T1339" i="53"/>
  <c r="S1340" i="53"/>
  <c r="S6443" i="53"/>
  <c r="S5434" i="53"/>
  <c r="S4424" i="53"/>
  <c r="S3414" i="53"/>
  <c r="V329" i="53"/>
  <c r="U329" i="53"/>
  <c r="T329" i="53"/>
  <c r="S330" i="53"/>
  <c r="G330" i="53"/>
  <c r="F330" i="53"/>
  <c r="G2350" i="53"/>
  <c r="F2350" i="53"/>
  <c r="G3413" i="53"/>
  <c r="F3413" i="53"/>
  <c r="G5432" i="53"/>
  <c r="F5432" i="53"/>
  <c r="G1340" i="53"/>
  <c r="F1340" i="53"/>
  <c r="G6442" i="53"/>
  <c r="F6442" i="53"/>
  <c r="G4421" i="53"/>
  <c r="F4421" i="53"/>
  <c r="E6443" i="53"/>
  <c r="E5433" i="53"/>
  <c r="E4422" i="53"/>
  <c r="E3414" i="53"/>
  <c r="E1341" i="53"/>
  <c r="S2350" i="53"/>
  <c r="AB332" i="53"/>
  <c r="E2351" i="53"/>
  <c r="E331" i="53"/>
  <c r="AB2350" i="53"/>
  <c r="AB8489" i="53" l="1"/>
  <c r="AB7480" i="53"/>
  <c r="S8490" i="53"/>
  <c r="S7480" i="53"/>
  <c r="E8489" i="53"/>
  <c r="E7479" i="53"/>
  <c r="AE6444" i="53"/>
  <c r="AD6444" i="53"/>
  <c r="AC6444" i="53"/>
  <c r="AD1340" i="53"/>
  <c r="AC1340" i="53"/>
  <c r="AE1340" i="53"/>
  <c r="AB1341" i="53"/>
  <c r="AE2350" i="53"/>
  <c r="AC2350" i="53"/>
  <c r="AD2350" i="53"/>
  <c r="AE5433" i="53"/>
  <c r="AC5433" i="53"/>
  <c r="AD5433" i="53"/>
  <c r="AE3414" i="53"/>
  <c r="AD3414" i="53"/>
  <c r="AC3414" i="53"/>
  <c r="AE332" i="53"/>
  <c r="AD332" i="53"/>
  <c r="AC332" i="53"/>
  <c r="AE4423" i="53"/>
  <c r="AD4423" i="53"/>
  <c r="AC4423" i="53"/>
  <c r="AB6445" i="53"/>
  <c r="AB5434" i="53"/>
  <c r="AB4424" i="53"/>
  <c r="AB3415" i="53"/>
  <c r="V3414" i="53"/>
  <c r="U3414" i="53"/>
  <c r="T3414" i="53"/>
  <c r="V4424" i="53"/>
  <c r="T4424" i="53"/>
  <c r="U4424" i="53"/>
  <c r="V5434" i="53"/>
  <c r="T5434" i="53"/>
  <c r="U5434" i="53"/>
  <c r="V6443" i="53"/>
  <c r="U6443" i="53"/>
  <c r="T6443" i="53"/>
  <c r="V1340" i="53"/>
  <c r="U1340" i="53"/>
  <c r="T1340" i="53"/>
  <c r="S1341" i="53"/>
  <c r="V2350" i="53"/>
  <c r="T2350" i="53"/>
  <c r="U2350" i="53"/>
  <c r="S6444" i="53"/>
  <c r="S5435" i="53"/>
  <c r="S4425" i="53"/>
  <c r="S3415" i="53"/>
  <c r="V330" i="53"/>
  <c r="U330" i="53"/>
  <c r="T330" i="53"/>
  <c r="S331" i="53"/>
  <c r="G331" i="53"/>
  <c r="F331" i="53"/>
  <c r="G2351" i="53"/>
  <c r="F2351" i="53"/>
  <c r="G1341" i="53"/>
  <c r="F1341" i="53"/>
  <c r="G4422" i="53"/>
  <c r="F4422" i="53"/>
  <c r="G6443" i="53"/>
  <c r="F6443" i="53"/>
  <c r="G3414" i="53"/>
  <c r="F3414" i="53"/>
  <c r="G5433" i="53"/>
  <c r="F5433" i="53"/>
  <c r="E6444" i="53"/>
  <c r="E5434" i="53"/>
  <c r="E4423" i="53"/>
  <c r="E3415" i="53"/>
  <c r="E1342" i="53"/>
  <c r="E2352" i="53"/>
  <c r="AB2351" i="53"/>
  <c r="S2351" i="53"/>
  <c r="E332" i="53"/>
  <c r="AB333" i="53"/>
  <c r="AB8490" i="53" l="1"/>
  <c r="AB7481" i="53"/>
  <c r="S8491" i="53"/>
  <c r="S7481" i="53"/>
  <c r="E8490" i="53"/>
  <c r="E7480" i="53"/>
  <c r="AE6445" i="53"/>
  <c r="AD6445" i="53"/>
  <c r="AC6445" i="53"/>
  <c r="AE5434" i="53"/>
  <c r="AD5434" i="53"/>
  <c r="AC5434" i="53"/>
  <c r="AD1341" i="53"/>
  <c r="AE1341" i="53"/>
  <c r="AC1341" i="53"/>
  <c r="AB1342" i="53"/>
  <c r="AD2351" i="53"/>
  <c r="AE2351" i="53"/>
  <c r="AC2351" i="53"/>
  <c r="AE3415" i="53"/>
  <c r="AC3415" i="53"/>
  <c r="AD3415" i="53"/>
  <c r="AE333" i="53"/>
  <c r="AD333" i="53"/>
  <c r="AC333" i="53"/>
  <c r="AE4424" i="53"/>
  <c r="AC4424" i="53"/>
  <c r="AD4424" i="53"/>
  <c r="AB6446" i="53"/>
  <c r="AB5435" i="53"/>
  <c r="AB4425" i="53"/>
  <c r="AB3416" i="53"/>
  <c r="V3415" i="53"/>
  <c r="U3415" i="53"/>
  <c r="T3415" i="53"/>
  <c r="V5435" i="53"/>
  <c r="U5435" i="53"/>
  <c r="T5435" i="53"/>
  <c r="V4425" i="53"/>
  <c r="T4425" i="53"/>
  <c r="U4425" i="53"/>
  <c r="V6444" i="53"/>
  <c r="U6444" i="53"/>
  <c r="T6444" i="53"/>
  <c r="V2351" i="53"/>
  <c r="U2351" i="53"/>
  <c r="T2351" i="53"/>
  <c r="V1341" i="53"/>
  <c r="U1341" i="53"/>
  <c r="T1341" i="53"/>
  <c r="S1342" i="53"/>
  <c r="S6445" i="53"/>
  <c r="S5436" i="53"/>
  <c r="S4426" i="53"/>
  <c r="S3416" i="53"/>
  <c r="V331" i="53"/>
  <c r="U331" i="53"/>
  <c r="T331" i="53"/>
  <c r="S332" i="53"/>
  <c r="G332" i="53"/>
  <c r="F332" i="53"/>
  <c r="G2352" i="53"/>
  <c r="F2352" i="53"/>
  <c r="G1342" i="53"/>
  <c r="F1342" i="53"/>
  <c r="G4423" i="53"/>
  <c r="F4423" i="53"/>
  <c r="G5434" i="53"/>
  <c r="F5434" i="53"/>
  <c r="F3415" i="53"/>
  <c r="G3415" i="53"/>
  <c r="G6444" i="53"/>
  <c r="F6444" i="53"/>
  <c r="E6445" i="53"/>
  <c r="E5435" i="53"/>
  <c r="E4424" i="53"/>
  <c r="E3416" i="53"/>
  <c r="E1343" i="53"/>
  <c r="AB334" i="53"/>
  <c r="E333" i="53"/>
  <c r="S2352" i="53"/>
  <c r="E2353" i="53"/>
  <c r="AB2352" i="53"/>
  <c r="AB8491" i="53" l="1"/>
  <c r="AB7482" i="53"/>
  <c r="S8492" i="53"/>
  <c r="S7482" i="53"/>
  <c r="E8491" i="53"/>
  <c r="E7481" i="53"/>
  <c r="AE6446" i="53"/>
  <c r="AD6446" i="53"/>
  <c r="AC6446" i="53"/>
  <c r="AE5435" i="53"/>
  <c r="AD5435" i="53"/>
  <c r="AC5435" i="53"/>
  <c r="AE2352" i="53"/>
  <c r="AC2352" i="53"/>
  <c r="AD2352" i="53"/>
  <c r="AC3416" i="53"/>
  <c r="AE3416" i="53"/>
  <c r="AD3416" i="53"/>
  <c r="AD1342" i="53"/>
  <c r="AC1342" i="53"/>
  <c r="AE1342" i="53"/>
  <c r="AB1343" i="53"/>
  <c r="AC334" i="53"/>
  <c r="AE334" i="53"/>
  <c r="AD334" i="53"/>
  <c r="AD4425" i="53"/>
  <c r="AE4425" i="53"/>
  <c r="AC4425" i="53"/>
  <c r="AB6447" i="53"/>
  <c r="AB5436" i="53"/>
  <c r="AB4426" i="53"/>
  <c r="AB3417" i="53"/>
  <c r="T2352" i="53"/>
  <c r="V2352" i="53"/>
  <c r="U2352" i="53"/>
  <c r="V3416" i="53"/>
  <c r="U3416" i="53"/>
  <c r="T3416" i="53"/>
  <c r="V5436" i="53"/>
  <c r="U5436" i="53"/>
  <c r="T5436" i="53"/>
  <c r="V6445" i="53"/>
  <c r="U6445" i="53"/>
  <c r="T6445" i="53"/>
  <c r="V4426" i="53"/>
  <c r="U4426" i="53"/>
  <c r="T4426" i="53"/>
  <c r="V1342" i="53"/>
  <c r="U1342" i="53"/>
  <c r="T1342" i="53"/>
  <c r="S1343" i="53"/>
  <c r="S6446" i="53"/>
  <c r="S5437" i="53"/>
  <c r="S4427" i="53"/>
  <c r="S3417" i="53"/>
  <c r="V332" i="53"/>
  <c r="U332" i="53"/>
  <c r="T332" i="53"/>
  <c r="S333" i="53"/>
  <c r="G2353" i="53"/>
  <c r="F2353" i="53"/>
  <c r="G333" i="53"/>
  <c r="F333" i="53"/>
  <c r="F1343" i="53"/>
  <c r="G1343" i="53"/>
  <c r="G5435" i="53"/>
  <c r="F5435" i="53"/>
  <c r="G3416" i="53"/>
  <c r="F3416" i="53"/>
  <c r="G4424" i="53"/>
  <c r="F4424" i="53"/>
  <c r="G6445" i="53"/>
  <c r="F6445" i="53"/>
  <c r="E6446" i="53"/>
  <c r="E5436" i="53"/>
  <c r="E4425" i="53"/>
  <c r="E3417" i="53"/>
  <c r="E1344" i="53"/>
  <c r="S2353" i="53"/>
  <c r="E334" i="53"/>
  <c r="AB335" i="53"/>
  <c r="E2354" i="53"/>
  <c r="AB2353" i="53"/>
  <c r="AB8492" i="53" l="1"/>
  <c r="AB7483" i="53"/>
  <c r="S8493" i="53"/>
  <c r="S7483" i="53"/>
  <c r="E8492" i="53"/>
  <c r="E7482" i="53"/>
  <c r="AE1343" i="53"/>
  <c r="AD1343" i="53"/>
  <c r="AC1343" i="53"/>
  <c r="AB1344" i="53"/>
  <c r="AD2353" i="53"/>
  <c r="AE2353" i="53"/>
  <c r="AC2353" i="53"/>
  <c r="AE5436" i="53"/>
  <c r="AD5436" i="53"/>
  <c r="AC5436" i="53"/>
  <c r="AE6447" i="53"/>
  <c r="AD6447" i="53"/>
  <c r="AC6447" i="53"/>
  <c r="AE335" i="53"/>
  <c r="AD335" i="53"/>
  <c r="AC335" i="53"/>
  <c r="AE3417" i="53"/>
  <c r="AC3417" i="53"/>
  <c r="AD3417" i="53"/>
  <c r="AE4426" i="53"/>
  <c r="AC4426" i="53"/>
  <c r="AD4426" i="53"/>
  <c r="AB6448" i="53"/>
  <c r="AB5437" i="53"/>
  <c r="AB4427" i="53"/>
  <c r="AB3418" i="53"/>
  <c r="V3417" i="53"/>
  <c r="U3417" i="53"/>
  <c r="T3417" i="53"/>
  <c r="V2353" i="53"/>
  <c r="U2353" i="53"/>
  <c r="T2353" i="53"/>
  <c r="V6446" i="53"/>
  <c r="T6446" i="53"/>
  <c r="U6446" i="53"/>
  <c r="V5437" i="53"/>
  <c r="U5437" i="53"/>
  <c r="T5437" i="53"/>
  <c r="V4427" i="53"/>
  <c r="U4427" i="53"/>
  <c r="T4427" i="53"/>
  <c r="V1343" i="53"/>
  <c r="U1343" i="53"/>
  <c r="T1343" i="53"/>
  <c r="S1344" i="53"/>
  <c r="S6447" i="53"/>
  <c r="S5438" i="53"/>
  <c r="S4428" i="53"/>
  <c r="S3418" i="53"/>
  <c r="V333" i="53"/>
  <c r="U333" i="53"/>
  <c r="T333" i="53"/>
  <c r="S334" i="53"/>
  <c r="G2354" i="53"/>
  <c r="F2354" i="53"/>
  <c r="G334" i="53"/>
  <c r="F334" i="53"/>
  <c r="G1344" i="53"/>
  <c r="F1344" i="53"/>
  <c r="G4425" i="53"/>
  <c r="F4425" i="53"/>
  <c r="G6446" i="53"/>
  <c r="F6446" i="53"/>
  <c r="G3417" i="53"/>
  <c r="F3417" i="53"/>
  <c r="G5436" i="53"/>
  <c r="F5436" i="53"/>
  <c r="E6447" i="53"/>
  <c r="E5437" i="53"/>
  <c r="E4426" i="53"/>
  <c r="E3418" i="53"/>
  <c r="E1345" i="53"/>
  <c r="AB336" i="53"/>
  <c r="E2355" i="53"/>
  <c r="S2354" i="53"/>
  <c r="AB2354" i="53"/>
  <c r="E335" i="53"/>
  <c r="AB8493" i="53" l="1"/>
  <c r="AB7484" i="53"/>
  <c r="S8494" i="53"/>
  <c r="S7484" i="53"/>
  <c r="E8493" i="53"/>
  <c r="E7483" i="53"/>
  <c r="AE6448" i="53"/>
  <c r="AC6448" i="53"/>
  <c r="AD6448" i="53"/>
  <c r="AE1344" i="53"/>
  <c r="AD1344" i="53"/>
  <c r="AC1344" i="53"/>
  <c r="AB1345" i="53"/>
  <c r="AD2354" i="53"/>
  <c r="AE2354" i="53"/>
  <c r="AC2354" i="53"/>
  <c r="AE3418" i="53"/>
  <c r="AC3418" i="53"/>
  <c r="AD3418" i="53"/>
  <c r="AD5437" i="53"/>
  <c r="AE5437" i="53"/>
  <c r="AC5437" i="53"/>
  <c r="AC336" i="53"/>
  <c r="AE336" i="53"/>
  <c r="AD336" i="53"/>
  <c r="AC4427" i="53"/>
  <c r="AD4427" i="53"/>
  <c r="AE4427" i="53"/>
  <c r="AB6449" i="53"/>
  <c r="AB5438" i="53"/>
  <c r="AB4428" i="53"/>
  <c r="AB3419" i="53"/>
  <c r="V3418" i="53"/>
  <c r="U3418" i="53"/>
  <c r="T3418" i="53"/>
  <c r="V5438" i="53"/>
  <c r="U5438" i="53"/>
  <c r="T5438" i="53"/>
  <c r="V6447" i="53"/>
  <c r="U6447" i="53"/>
  <c r="T6447" i="53"/>
  <c r="V4428" i="53"/>
  <c r="U4428" i="53"/>
  <c r="T4428" i="53"/>
  <c r="U2354" i="53"/>
  <c r="T2354" i="53"/>
  <c r="V2354" i="53"/>
  <c r="V1344" i="53"/>
  <c r="U1344" i="53"/>
  <c r="T1344" i="53"/>
  <c r="S1345" i="53"/>
  <c r="S6448" i="53"/>
  <c r="S5439" i="53"/>
  <c r="S4429" i="53"/>
  <c r="S3419" i="53"/>
  <c r="V334" i="53"/>
  <c r="U334" i="53"/>
  <c r="T334" i="53"/>
  <c r="S335" i="53"/>
  <c r="G2355" i="53"/>
  <c r="F2355" i="53"/>
  <c r="G335" i="53"/>
  <c r="F335" i="53"/>
  <c r="G1345" i="53"/>
  <c r="F1345" i="53"/>
  <c r="G4426" i="53"/>
  <c r="F4426" i="53"/>
  <c r="G5437" i="53"/>
  <c r="F5437" i="53"/>
  <c r="G3418" i="53"/>
  <c r="F3418" i="53"/>
  <c r="G6447" i="53"/>
  <c r="F6447" i="53"/>
  <c r="E6448" i="53"/>
  <c r="E5438" i="53"/>
  <c r="E4427" i="53"/>
  <c r="E3419" i="53"/>
  <c r="E1346" i="53"/>
  <c r="AB2355" i="53"/>
  <c r="S2355" i="53"/>
  <c r="E2356" i="53"/>
  <c r="E336" i="53"/>
  <c r="AB337" i="53"/>
  <c r="AB8494" i="53" l="1"/>
  <c r="AB7485" i="53"/>
  <c r="S8495" i="53"/>
  <c r="S7485" i="53"/>
  <c r="E8494" i="53"/>
  <c r="E7484" i="53"/>
  <c r="AE6449" i="53"/>
  <c r="AD6449" i="53"/>
  <c r="AC6449" i="53"/>
  <c r="AE1345" i="53"/>
  <c r="AD1345" i="53"/>
  <c r="AC1345" i="53"/>
  <c r="AB1346" i="53"/>
  <c r="AE3419" i="53"/>
  <c r="AD3419" i="53"/>
  <c r="AC3419" i="53"/>
  <c r="AE5438" i="53"/>
  <c r="AD5438" i="53"/>
  <c r="AC5438" i="53"/>
  <c r="AC337" i="53"/>
  <c r="AE337" i="53"/>
  <c r="AD337" i="53"/>
  <c r="AD2355" i="53"/>
  <c r="AE2355" i="53"/>
  <c r="AC2355" i="53"/>
  <c r="AE4428" i="53"/>
  <c r="AC4428" i="53"/>
  <c r="AD4428" i="53"/>
  <c r="AB6450" i="53"/>
  <c r="AB5439" i="53"/>
  <c r="AB4429" i="53"/>
  <c r="AB3420" i="53"/>
  <c r="V2355" i="53"/>
  <c r="U2355" i="53"/>
  <c r="T2355" i="53"/>
  <c r="V3419" i="53"/>
  <c r="U3419" i="53"/>
  <c r="T3419" i="53"/>
  <c r="V5439" i="53"/>
  <c r="U5439" i="53"/>
  <c r="T5439" i="53"/>
  <c r="V6448" i="53"/>
  <c r="U6448" i="53"/>
  <c r="T6448" i="53"/>
  <c r="V1345" i="53"/>
  <c r="U1345" i="53"/>
  <c r="T1345" i="53"/>
  <c r="S1346" i="53"/>
  <c r="V4429" i="53"/>
  <c r="U4429" i="53"/>
  <c r="T4429" i="53"/>
  <c r="S6449" i="53"/>
  <c r="S5440" i="53"/>
  <c r="S4430" i="53"/>
  <c r="S3420" i="53"/>
  <c r="V335" i="53"/>
  <c r="U335" i="53"/>
  <c r="T335" i="53"/>
  <c r="S336" i="53"/>
  <c r="G336" i="53"/>
  <c r="F336" i="53"/>
  <c r="G2356" i="53"/>
  <c r="F2356" i="53"/>
  <c r="G1346" i="53"/>
  <c r="F1346" i="53"/>
  <c r="G3419" i="53"/>
  <c r="F3419" i="53"/>
  <c r="G4427" i="53"/>
  <c r="F4427" i="53"/>
  <c r="G5438" i="53"/>
  <c r="F5438" i="53"/>
  <c r="G6448" i="53"/>
  <c r="F6448" i="53"/>
  <c r="E6449" i="53"/>
  <c r="E5439" i="53"/>
  <c r="E4428" i="53"/>
  <c r="E3420" i="53"/>
  <c r="E1347" i="53"/>
  <c r="AB338" i="53"/>
  <c r="S2356" i="53"/>
  <c r="E337" i="53"/>
  <c r="E2357" i="53"/>
  <c r="AB2356" i="53"/>
  <c r="AB8495" i="53" l="1"/>
  <c r="AB7486" i="53"/>
  <c r="S8496" i="53"/>
  <c r="S7486" i="53"/>
  <c r="E8495" i="53"/>
  <c r="E7485" i="53"/>
  <c r="AE6450" i="53"/>
  <c r="AD6450" i="53"/>
  <c r="AC6450" i="53"/>
  <c r="AE1346" i="53"/>
  <c r="AD1346" i="53"/>
  <c r="AC1346" i="53"/>
  <c r="AB1347" i="53"/>
  <c r="AE3420" i="53"/>
  <c r="AD3420" i="53"/>
  <c r="AC3420" i="53"/>
  <c r="AD5439" i="53"/>
  <c r="AE5439" i="53"/>
  <c r="AC5439" i="53"/>
  <c r="AD2356" i="53"/>
  <c r="AE2356" i="53"/>
  <c r="AC2356" i="53"/>
  <c r="AE338" i="53"/>
  <c r="AD338" i="53"/>
  <c r="AC338" i="53"/>
  <c r="AE4429" i="53"/>
  <c r="AC4429" i="53"/>
  <c r="AD4429" i="53"/>
  <c r="AB6451" i="53"/>
  <c r="AB5440" i="53"/>
  <c r="AB4430" i="53"/>
  <c r="AB3421" i="53"/>
  <c r="V3420" i="53"/>
  <c r="U3420" i="53"/>
  <c r="T3420" i="53"/>
  <c r="V4430" i="53"/>
  <c r="T4430" i="53"/>
  <c r="U4430" i="53"/>
  <c r="V5440" i="53"/>
  <c r="U5440" i="53"/>
  <c r="T5440" i="53"/>
  <c r="V6449" i="53"/>
  <c r="U6449" i="53"/>
  <c r="T6449" i="53"/>
  <c r="V1346" i="53"/>
  <c r="U1346" i="53"/>
  <c r="T1346" i="53"/>
  <c r="S1347" i="53"/>
  <c r="V2356" i="53"/>
  <c r="U2356" i="53"/>
  <c r="T2356" i="53"/>
  <c r="S6450" i="53"/>
  <c r="S5441" i="53"/>
  <c r="S4431" i="53"/>
  <c r="S3421" i="53"/>
  <c r="V336" i="53"/>
  <c r="U336" i="53"/>
  <c r="T336" i="53"/>
  <c r="S337" i="53"/>
  <c r="G2357" i="53"/>
  <c r="F2357" i="53"/>
  <c r="G337" i="53"/>
  <c r="F337" i="53"/>
  <c r="G1347" i="53"/>
  <c r="F1347" i="53"/>
  <c r="G5439" i="53"/>
  <c r="F5439" i="53"/>
  <c r="G4428" i="53"/>
  <c r="F4428" i="53"/>
  <c r="G6449" i="53"/>
  <c r="F6449" i="53"/>
  <c r="G3420" i="53"/>
  <c r="F3420" i="53"/>
  <c r="E6450" i="53"/>
  <c r="E5440" i="53"/>
  <c r="E4429" i="53"/>
  <c r="E3421" i="53"/>
  <c r="E1348" i="53"/>
  <c r="AB2357" i="53"/>
  <c r="E2358" i="53"/>
  <c r="S2357" i="53"/>
  <c r="E338" i="53"/>
  <c r="AB339" i="53"/>
  <c r="AB8496" i="53" l="1"/>
  <c r="AB7487" i="53"/>
  <c r="S8497" i="53"/>
  <c r="S7487" i="53"/>
  <c r="E8496" i="53"/>
  <c r="E7486" i="53"/>
  <c r="AE6451" i="53"/>
  <c r="AD6451" i="53"/>
  <c r="AC6451" i="53"/>
  <c r="AD1347" i="53"/>
  <c r="AE1347" i="53"/>
  <c r="AC1347" i="53"/>
  <c r="AB1348" i="53"/>
  <c r="AD5440" i="53"/>
  <c r="AE5440" i="53"/>
  <c r="AC5440" i="53"/>
  <c r="AE3421" i="53"/>
  <c r="AD3421" i="53"/>
  <c r="AC3421" i="53"/>
  <c r="AE339" i="53"/>
  <c r="AD339" i="53"/>
  <c r="AC339" i="53"/>
  <c r="AD2357" i="53"/>
  <c r="AC2357" i="53"/>
  <c r="AE2357" i="53"/>
  <c r="AE4430" i="53"/>
  <c r="AC4430" i="53"/>
  <c r="AD4430" i="53"/>
  <c r="AB6452" i="53"/>
  <c r="AB5441" i="53"/>
  <c r="AB4431" i="53"/>
  <c r="AB3422" i="53"/>
  <c r="V3421" i="53"/>
  <c r="U3421" i="53"/>
  <c r="T3421" i="53"/>
  <c r="V2357" i="53"/>
  <c r="T2357" i="53"/>
  <c r="U2357" i="53"/>
  <c r="U4431" i="53"/>
  <c r="T4431" i="53"/>
  <c r="V4431" i="53"/>
  <c r="V1347" i="53"/>
  <c r="U1347" i="53"/>
  <c r="T1347" i="53"/>
  <c r="S1348" i="53"/>
  <c r="V5441" i="53"/>
  <c r="T5441" i="53"/>
  <c r="U5441" i="53"/>
  <c r="V6450" i="53"/>
  <c r="U6450" i="53"/>
  <c r="T6450" i="53"/>
  <c r="S6451" i="53"/>
  <c r="S5442" i="53"/>
  <c r="S4432" i="53"/>
  <c r="S3422" i="53"/>
  <c r="V337" i="53"/>
  <c r="U337" i="53"/>
  <c r="T337" i="53"/>
  <c r="S338" i="53"/>
  <c r="G338" i="53"/>
  <c r="F338" i="53"/>
  <c r="G2358" i="53"/>
  <c r="F2358" i="53"/>
  <c r="G4429" i="53"/>
  <c r="F4429" i="53"/>
  <c r="G1348" i="53"/>
  <c r="F1348" i="53"/>
  <c r="G5440" i="53"/>
  <c r="F5440" i="53"/>
  <c r="G6450" i="53"/>
  <c r="F6450" i="53"/>
  <c r="G3421" i="53"/>
  <c r="F3421" i="53"/>
  <c r="E6451" i="53"/>
  <c r="E5441" i="53"/>
  <c r="E4430" i="53"/>
  <c r="E3422" i="53"/>
  <c r="E1349" i="53"/>
  <c r="AB2358" i="53"/>
  <c r="AB340" i="53"/>
  <c r="S2358" i="53"/>
  <c r="E339" i="53"/>
  <c r="E2359" i="53"/>
  <c r="AB8497" i="53" l="1"/>
  <c r="AB7488" i="53"/>
  <c r="S8498" i="53"/>
  <c r="S7488" i="53"/>
  <c r="E8497" i="53"/>
  <c r="E7487" i="53"/>
  <c r="AE5441" i="53"/>
  <c r="AC5441" i="53"/>
  <c r="AD5441" i="53"/>
  <c r="AD1348" i="53"/>
  <c r="AE1348" i="53"/>
  <c r="AC1348" i="53"/>
  <c r="AB1349" i="53"/>
  <c r="AE3422" i="53"/>
  <c r="AD3422" i="53"/>
  <c r="AC3422" i="53"/>
  <c r="AE6452" i="53"/>
  <c r="AD6452" i="53"/>
  <c r="AC6452" i="53"/>
  <c r="AE340" i="53"/>
  <c r="AC340" i="53"/>
  <c r="AD340" i="53"/>
  <c r="AE2358" i="53"/>
  <c r="AC2358" i="53"/>
  <c r="AD2358" i="53"/>
  <c r="AE4431" i="53"/>
  <c r="AD4431" i="53"/>
  <c r="AC4431" i="53"/>
  <c r="AB6453" i="53"/>
  <c r="AB5442" i="53"/>
  <c r="AB4432" i="53"/>
  <c r="AB3423" i="53"/>
  <c r="V3422" i="53"/>
  <c r="U3422" i="53"/>
  <c r="T3422" i="53"/>
  <c r="V5442" i="53"/>
  <c r="T5442" i="53"/>
  <c r="U5442" i="53"/>
  <c r="T1348" i="53"/>
  <c r="V1348" i="53"/>
  <c r="U1348" i="53"/>
  <c r="S1349" i="53"/>
  <c r="V6451" i="53"/>
  <c r="U6451" i="53"/>
  <c r="T6451" i="53"/>
  <c r="V4432" i="53"/>
  <c r="U4432" i="53"/>
  <c r="T4432" i="53"/>
  <c r="V2358" i="53"/>
  <c r="T2358" i="53"/>
  <c r="U2358" i="53"/>
  <c r="S6452" i="53"/>
  <c r="S5443" i="53"/>
  <c r="S4433" i="53"/>
  <c r="S3423" i="53"/>
  <c r="V338" i="53"/>
  <c r="U338" i="53"/>
  <c r="T338" i="53"/>
  <c r="S339" i="53"/>
  <c r="G339" i="53"/>
  <c r="F339" i="53"/>
  <c r="G2359" i="53"/>
  <c r="F2359" i="53"/>
  <c r="G3422" i="53"/>
  <c r="F3422" i="53"/>
  <c r="G1349" i="53"/>
  <c r="F1349" i="53"/>
  <c r="G6451" i="53"/>
  <c r="F6451" i="53"/>
  <c r="G4430" i="53"/>
  <c r="F4430" i="53"/>
  <c r="G5441" i="53"/>
  <c r="F5441" i="53"/>
  <c r="E6452" i="53"/>
  <c r="E5442" i="53"/>
  <c r="E4431" i="53"/>
  <c r="E3423" i="53"/>
  <c r="E1350" i="53"/>
  <c r="E2360" i="53"/>
  <c r="S2359" i="53"/>
  <c r="AB341" i="53"/>
  <c r="E340" i="53"/>
  <c r="AB2359" i="53"/>
  <c r="AB8498" i="53" l="1"/>
  <c r="AB7489" i="53"/>
  <c r="S8499" i="53"/>
  <c r="S7489" i="53"/>
  <c r="E8498" i="53"/>
  <c r="E7488" i="53"/>
  <c r="AE6453" i="53"/>
  <c r="AD6453" i="53"/>
  <c r="AC6453" i="53"/>
  <c r="AD1349" i="53"/>
  <c r="AE1349" i="53"/>
  <c r="AC1349" i="53"/>
  <c r="AB1350" i="53"/>
  <c r="AD5442" i="53"/>
  <c r="AC5442" i="53"/>
  <c r="AE5442" i="53"/>
  <c r="AD2359" i="53"/>
  <c r="AE2359" i="53"/>
  <c r="AC2359" i="53"/>
  <c r="AE341" i="53"/>
  <c r="AD341" i="53"/>
  <c r="AC341" i="53"/>
  <c r="AE3423" i="53"/>
  <c r="AC3423" i="53"/>
  <c r="AD3423" i="53"/>
  <c r="AE4432" i="53"/>
  <c r="AC4432" i="53"/>
  <c r="AD4432" i="53"/>
  <c r="AB6454" i="53"/>
  <c r="AB5443" i="53"/>
  <c r="AB4433" i="53"/>
  <c r="AB3424" i="53"/>
  <c r="V4433" i="53"/>
  <c r="U4433" i="53"/>
  <c r="T4433" i="53"/>
  <c r="V5443" i="53"/>
  <c r="U5443" i="53"/>
  <c r="T5443" i="53"/>
  <c r="V2359" i="53"/>
  <c r="U2359" i="53"/>
  <c r="T2359" i="53"/>
  <c r="V6452" i="53"/>
  <c r="U6452" i="53"/>
  <c r="T6452" i="53"/>
  <c r="V3423" i="53"/>
  <c r="U3423" i="53"/>
  <c r="T3423" i="53"/>
  <c r="V1349" i="53"/>
  <c r="U1349" i="53"/>
  <c r="T1349" i="53"/>
  <c r="S1350" i="53"/>
  <c r="S6453" i="53"/>
  <c r="S5444" i="53"/>
  <c r="S4434" i="53"/>
  <c r="S3424" i="53"/>
  <c r="V339" i="53"/>
  <c r="U339" i="53"/>
  <c r="T339" i="53"/>
  <c r="S340" i="53"/>
  <c r="G2360" i="53"/>
  <c r="F2360" i="53"/>
  <c r="G340" i="53"/>
  <c r="F340" i="53"/>
  <c r="F3423" i="53"/>
  <c r="G3423" i="53"/>
  <c r="G1350" i="53"/>
  <c r="F1350" i="53"/>
  <c r="G4431" i="53"/>
  <c r="F4431" i="53"/>
  <c r="G5442" i="53"/>
  <c r="F5442" i="53"/>
  <c r="G6452" i="53"/>
  <c r="F6452" i="53"/>
  <c r="E6453" i="53"/>
  <c r="E5443" i="53"/>
  <c r="E4432" i="53"/>
  <c r="E3424" i="53"/>
  <c r="E1351" i="53"/>
  <c r="E341" i="53"/>
  <c r="S2360" i="53"/>
  <c r="AB2360" i="53"/>
  <c r="E2361" i="53"/>
  <c r="AB342" i="53"/>
  <c r="AB8499" i="53" l="1"/>
  <c r="AB7490" i="53"/>
  <c r="S8500" i="53"/>
  <c r="S7490" i="53"/>
  <c r="E8499" i="53"/>
  <c r="E7489" i="53"/>
  <c r="AE6454" i="53"/>
  <c r="AD6454" i="53"/>
  <c r="AC6454" i="53"/>
  <c r="AD1350" i="53"/>
  <c r="AE1350" i="53"/>
  <c r="AC1350" i="53"/>
  <c r="AB1351" i="53"/>
  <c r="AC342" i="53"/>
  <c r="AE342" i="53"/>
  <c r="AD342" i="53"/>
  <c r="AE2360" i="53"/>
  <c r="AC2360" i="53"/>
  <c r="AD2360" i="53"/>
  <c r="AE5443" i="53"/>
  <c r="AC5443" i="53"/>
  <c r="AD5443" i="53"/>
  <c r="AC3424" i="53"/>
  <c r="AD3424" i="53"/>
  <c r="AE3424" i="53"/>
  <c r="AD4433" i="53"/>
  <c r="AE4433" i="53"/>
  <c r="AC4433" i="53"/>
  <c r="AB6455" i="53"/>
  <c r="AB5444" i="53"/>
  <c r="AB4434" i="53"/>
  <c r="AB3425" i="53"/>
  <c r="V4434" i="53"/>
  <c r="U4434" i="53"/>
  <c r="T4434" i="53"/>
  <c r="V5444" i="53"/>
  <c r="T5444" i="53"/>
  <c r="U5444" i="53"/>
  <c r="V6453" i="53"/>
  <c r="U6453" i="53"/>
  <c r="T6453" i="53"/>
  <c r="T2360" i="53"/>
  <c r="V2360" i="53"/>
  <c r="U2360" i="53"/>
  <c r="V3424" i="53"/>
  <c r="U3424" i="53"/>
  <c r="T3424" i="53"/>
  <c r="V1350" i="53"/>
  <c r="U1350" i="53"/>
  <c r="T1350" i="53"/>
  <c r="S1351" i="53"/>
  <c r="S6454" i="53"/>
  <c r="S5445" i="53"/>
  <c r="S4435" i="53"/>
  <c r="S3425" i="53"/>
  <c r="V340" i="53"/>
  <c r="U340" i="53"/>
  <c r="T340" i="53"/>
  <c r="S341" i="53"/>
  <c r="G2361" i="53"/>
  <c r="F2361" i="53"/>
  <c r="G341" i="53"/>
  <c r="F341" i="53"/>
  <c r="G3424" i="53"/>
  <c r="F3424" i="53"/>
  <c r="G4432" i="53"/>
  <c r="F4432" i="53"/>
  <c r="F1351" i="53"/>
  <c r="G1351" i="53"/>
  <c r="G5443" i="53"/>
  <c r="F5443" i="53"/>
  <c r="G6453" i="53"/>
  <c r="F6453" i="53"/>
  <c r="E6454" i="53"/>
  <c r="E5444" i="53"/>
  <c r="E4433" i="53"/>
  <c r="E3425" i="53"/>
  <c r="E1352" i="53"/>
  <c r="AB2361" i="53"/>
  <c r="AB343" i="53"/>
  <c r="E342" i="53"/>
  <c r="E2362" i="53"/>
  <c r="S2361" i="53"/>
  <c r="AB8500" i="53" l="1"/>
  <c r="AB7491" i="53"/>
  <c r="S8501" i="53"/>
  <c r="S7491" i="53"/>
  <c r="E8500" i="53"/>
  <c r="E7490" i="53"/>
  <c r="AE6455" i="53"/>
  <c r="AD6455" i="53"/>
  <c r="AC6455" i="53"/>
  <c r="AE1351" i="53"/>
  <c r="AC1351" i="53"/>
  <c r="AD1351" i="53"/>
  <c r="AB1352" i="53"/>
  <c r="AE5444" i="53"/>
  <c r="AC5444" i="53"/>
  <c r="AD5444" i="53"/>
  <c r="AE343" i="53"/>
  <c r="AD343" i="53"/>
  <c r="AC343" i="53"/>
  <c r="AE3425" i="53"/>
  <c r="AC3425" i="53"/>
  <c r="AD3425" i="53"/>
  <c r="AD2361" i="53"/>
  <c r="AE2361" i="53"/>
  <c r="AC2361" i="53"/>
  <c r="AE4434" i="53"/>
  <c r="AC4434" i="53"/>
  <c r="AD4434" i="53"/>
  <c r="AB6456" i="53"/>
  <c r="AB5445" i="53"/>
  <c r="AB4435" i="53"/>
  <c r="AB3426" i="53"/>
  <c r="V3425" i="53"/>
  <c r="T3425" i="53"/>
  <c r="U3425" i="53"/>
  <c r="V4435" i="53"/>
  <c r="U4435" i="53"/>
  <c r="T4435" i="53"/>
  <c r="U5445" i="53"/>
  <c r="V5445" i="53"/>
  <c r="T5445" i="53"/>
  <c r="V2361" i="53"/>
  <c r="U2361" i="53"/>
  <c r="T2361" i="53"/>
  <c r="V1351" i="53"/>
  <c r="U1351" i="53"/>
  <c r="T1351" i="53"/>
  <c r="S1352" i="53"/>
  <c r="V6454" i="53"/>
  <c r="U6454" i="53"/>
  <c r="T6454" i="53"/>
  <c r="S6455" i="53"/>
  <c r="S5446" i="53"/>
  <c r="S4436" i="53"/>
  <c r="S3426" i="53"/>
  <c r="V341" i="53"/>
  <c r="U341" i="53"/>
  <c r="T341" i="53"/>
  <c r="S342" i="53"/>
  <c r="G342" i="53"/>
  <c r="F342" i="53"/>
  <c r="G2362" i="53"/>
  <c r="F2362" i="53"/>
  <c r="G4433" i="53"/>
  <c r="F4433" i="53"/>
  <c r="G3425" i="53"/>
  <c r="F3425" i="53"/>
  <c r="G6454" i="53"/>
  <c r="F6454" i="53"/>
  <c r="G1352" i="53"/>
  <c r="F1352" i="53"/>
  <c r="G5444" i="53"/>
  <c r="F5444" i="53"/>
  <c r="E6455" i="53"/>
  <c r="E5445" i="53"/>
  <c r="E4434" i="53"/>
  <c r="E3426" i="53"/>
  <c r="E1353" i="53"/>
  <c r="E343" i="53"/>
  <c r="AB344" i="53"/>
  <c r="S2362" i="53"/>
  <c r="AB2362" i="53"/>
  <c r="E2363" i="53"/>
  <c r="AB8501" i="53" l="1"/>
  <c r="AB7492" i="53"/>
  <c r="S8502" i="53"/>
  <c r="S7492" i="53"/>
  <c r="E8501" i="53"/>
  <c r="E7491" i="53"/>
  <c r="AE5445" i="53"/>
  <c r="AD5445" i="53"/>
  <c r="AC5445" i="53"/>
  <c r="AE6456" i="53"/>
  <c r="AC6456" i="53"/>
  <c r="AD6456" i="53"/>
  <c r="AE1352" i="53"/>
  <c r="AC1352" i="53"/>
  <c r="AD1352" i="53"/>
  <c r="AB1353" i="53"/>
  <c r="AD2362" i="53"/>
  <c r="AE2362" i="53"/>
  <c r="AC2362" i="53"/>
  <c r="AC344" i="53"/>
  <c r="AE344" i="53"/>
  <c r="AD344" i="53"/>
  <c r="AC3426" i="53"/>
  <c r="AD3426" i="53"/>
  <c r="AE3426" i="53"/>
  <c r="AC4435" i="53"/>
  <c r="AD4435" i="53"/>
  <c r="AE4435" i="53"/>
  <c r="AB6457" i="53"/>
  <c r="AB5446" i="53"/>
  <c r="AB4436" i="53"/>
  <c r="AB3427" i="53"/>
  <c r="V3426" i="53"/>
  <c r="U3426" i="53"/>
  <c r="T3426" i="53"/>
  <c r="V4436" i="53"/>
  <c r="U4436" i="53"/>
  <c r="T4436" i="53"/>
  <c r="U5446" i="53"/>
  <c r="V5446" i="53"/>
  <c r="T5446" i="53"/>
  <c r="U2362" i="53"/>
  <c r="T2362" i="53"/>
  <c r="V2362" i="53"/>
  <c r="V6455" i="53"/>
  <c r="U6455" i="53"/>
  <c r="T6455" i="53"/>
  <c r="V1352" i="53"/>
  <c r="U1352" i="53"/>
  <c r="T1352" i="53"/>
  <c r="S1353" i="53"/>
  <c r="S6456" i="53"/>
  <c r="S5447" i="53"/>
  <c r="S4437" i="53"/>
  <c r="S3427" i="53"/>
  <c r="V342" i="53"/>
  <c r="U342" i="53"/>
  <c r="T342" i="53"/>
  <c r="S343" i="53"/>
  <c r="G343" i="53"/>
  <c r="F343" i="53"/>
  <c r="G2363" i="53"/>
  <c r="F2363" i="53"/>
  <c r="G1353" i="53"/>
  <c r="F1353" i="53"/>
  <c r="G3426" i="53"/>
  <c r="F3426" i="53"/>
  <c r="G4434" i="53"/>
  <c r="F4434" i="53"/>
  <c r="G5445" i="53"/>
  <c r="F5445" i="53"/>
  <c r="G6455" i="53"/>
  <c r="F6455" i="53"/>
  <c r="E6456" i="53"/>
  <c r="E5446" i="53"/>
  <c r="E4435" i="53"/>
  <c r="E3427" i="53"/>
  <c r="E1354" i="53"/>
  <c r="AB345" i="53"/>
  <c r="AB2363" i="53"/>
  <c r="E344" i="53"/>
  <c r="E2364" i="53"/>
  <c r="S2363" i="53"/>
  <c r="AB8502" i="53" l="1"/>
  <c r="AB7493" i="53"/>
  <c r="S8503" i="53"/>
  <c r="S7493" i="53"/>
  <c r="E8502" i="53"/>
  <c r="E7492" i="53"/>
  <c r="AE6457" i="53"/>
  <c r="AD6457" i="53"/>
  <c r="AC6457" i="53"/>
  <c r="AE5446" i="53"/>
  <c r="AD5446" i="53"/>
  <c r="AC5446" i="53"/>
  <c r="AD2363" i="53"/>
  <c r="AE2363" i="53"/>
  <c r="AC2363" i="53"/>
  <c r="AE3427" i="53"/>
  <c r="AD3427" i="53"/>
  <c r="AC3427" i="53"/>
  <c r="AE1353" i="53"/>
  <c r="AD1353" i="53"/>
  <c r="AC1353" i="53"/>
  <c r="AB1354" i="53"/>
  <c r="AE345" i="53"/>
  <c r="AD345" i="53"/>
  <c r="AC345" i="53"/>
  <c r="AE4436" i="53"/>
  <c r="AC4436" i="53"/>
  <c r="AD4436" i="53"/>
  <c r="AB6458" i="53"/>
  <c r="AB5447" i="53"/>
  <c r="AB4437" i="53"/>
  <c r="AB3428" i="53"/>
  <c r="V3427" i="53"/>
  <c r="U3427" i="53"/>
  <c r="T3427" i="53"/>
  <c r="V4437" i="53"/>
  <c r="U4437" i="53"/>
  <c r="T4437" i="53"/>
  <c r="V2363" i="53"/>
  <c r="U2363" i="53"/>
  <c r="T2363" i="53"/>
  <c r="V5447" i="53"/>
  <c r="U5447" i="53"/>
  <c r="T5447" i="53"/>
  <c r="V6456" i="53"/>
  <c r="U6456" i="53"/>
  <c r="T6456" i="53"/>
  <c r="V1353" i="53"/>
  <c r="U1353" i="53"/>
  <c r="T1353" i="53"/>
  <c r="S1354" i="53"/>
  <c r="S6457" i="53"/>
  <c r="S5448" i="53"/>
  <c r="S4438" i="53"/>
  <c r="S3428" i="53"/>
  <c r="V343" i="53"/>
  <c r="U343" i="53"/>
  <c r="T343" i="53"/>
  <c r="S344" i="53"/>
  <c r="G344" i="53"/>
  <c r="F344" i="53"/>
  <c r="G2364" i="53"/>
  <c r="F2364" i="53"/>
  <c r="G1354" i="53"/>
  <c r="F1354" i="53"/>
  <c r="G3427" i="53"/>
  <c r="F3427" i="53"/>
  <c r="G4435" i="53"/>
  <c r="F4435" i="53"/>
  <c r="G5446" i="53"/>
  <c r="F5446" i="53"/>
  <c r="G6456" i="53"/>
  <c r="F6456" i="53"/>
  <c r="E6457" i="53"/>
  <c r="E5447" i="53"/>
  <c r="E4436" i="53"/>
  <c r="E3428" i="53"/>
  <c r="E1355" i="53"/>
  <c r="E345" i="53"/>
  <c r="E2365" i="53"/>
  <c r="S2364" i="53"/>
  <c r="AB2364" i="53"/>
  <c r="AB346" i="53"/>
  <c r="AB8503" i="53" l="1"/>
  <c r="AB7494" i="53"/>
  <c r="S8504" i="53"/>
  <c r="S7494" i="53"/>
  <c r="E8503" i="53"/>
  <c r="E7493" i="53"/>
  <c r="AE5447" i="53"/>
  <c r="AD5447" i="53"/>
  <c r="AC5447" i="53"/>
  <c r="AE1354" i="53"/>
  <c r="AD1354" i="53"/>
  <c r="AC1354" i="53"/>
  <c r="AB1355" i="53"/>
  <c r="AE6458" i="53"/>
  <c r="AD6458" i="53"/>
  <c r="AC6458" i="53"/>
  <c r="AD2364" i="53"/>
  <c r="AE2364" i="53"/>
  <c r="AC2364" i="53"/>
  <c r="AE346" i="53"/>
  <c r="AC346" i="53"/>
  <c r="AD346" i="53"/>
  <c r="AE3428" i="53"/>
  <c r="AD3428" i="53"/>
  <c r="AC3428" i="53"/>
  <c r="AE4437" i="53"/>
  <c r="AC4437" i="53"/>
  <c r="AD4437" i="53"/>
  <c r="AB6459" i="53"/>
  <c r="AB5448" i="53"/>
  <c r="AB4438" i="53"/>
  <c r="AB3429" i="53"/>
  <c r="V3428" i="53"/>
  <c r="U3428" i="53"/>
  <c r="T3428" i="53"/>
  <c r="V5448" i="53"/>
  <c r="U5448" i="53"/>
  <c r="T5448" i="53"/>
  <c r="V6457" i="53"/>
  <c r="U6457" i="53"/>
  <c r="T6457" i="53"/>
  <c r="T1354" i="53"/>
  <c r="V1354" i="53"/>
  <c r="U1354" i="53"/>
  <c r="S1355" i="53"/>
  <c r="V4438" i="53"/>
  <c r="U4438" i="53"/>
  <c r="T4438" i="53"/>
  <c r="V2364" i="53"/>
  <c r="U2364" i="53"/>
  <c r="T2364" i="53"/>
  <c r="S6458" i="53"/>
  <c r="S5449" i="53"/>
  <c r="S4439" i="53"/>
  <c r="S3429" i="53"/>
  <c r="V344" i="53"/>
  <c r="U344" i="53"/>
  <c r="T344" i="53"/>
  <c r="S345" i="53"/>
  <c r="G345" i="53"/>
  <c r="F345" i="53"/>
  <c r="G2365" i="53"/>
  <c r="F2365" i="53"/>
  <c r="G1355" i="53"/>
  <c r="F1355" i="53"/>
  <c r="G3428" i="53"/>
  <c r="F3428" i="53"/>
  <c r="G4436" i="53"/>
  <c r="F4436" i="53"/>
  <c r="G5447" i="53"/>
  <c r="F5447" i="53"/>
  <c r="G6457" i="53"/>
  <c r="F6457" i="53"/>
  <c r="E6458" i="53"/>
  <c r="E5448" i="53"/>
  <c r="E4437" i="53"/>
  <c r="E3429" i="53"/>
  <c r="E1356" i="53"/>
  <c r="AB2365" i="53"/>
  <c r="E346" i="53"/>
  <c r="S2365" i="53"/>
  <c r="AB347" i="53"/>
  <c r="E2366" i="53"/>
  <c r="AB8504" i="53" l="1"/>
  <c r="AB7495" i="53"/>
  <c r="S8505" i="53"/>
  <c r="S7495" i="53"/>
  <c r="E8504" i="53"/>
  <c r="E7494" i="53"/>
  <c r="AE6459" i="53"/>
  <c r="AD6459" i="53"/>
  <c r="AC6459" i="53"/>
  <c r="AD1355" i="53"/>
  <c r="AE1355" i="53"/>
  <c r="AC1355" i="53"/>
  <c r="AB1356" i="53"/>
  <c r="AE5448" i="53"/>
  <c r="AD5448" i="53"/>
  <c r="AC5448" i="53"/>
  <c r="AE347" i="53"/>
  <c r="AD347" i="53"/>
  <c r="AC347" i="53"/>
  <c r="AE3429" i="53"/>
  <c r="AD3429" i="53"/>
  <c r="AC3429" i="53"/>
  <c r="AD2365" i="53"/>
  <c r="AC2365" i="53"/>
  <c r="AE2365" i="53"/>
  <c r="AE4438" i="53"/>
  <c r="AC4438" i="53"/>
  <c r="AD4438" i="53"/>
  <c r="AB6460" i="53"/>
  <c r="AB5449" i="53"/>
  <c r="AB4439" i="53"/>
  <c r="AB3430" i="53"/>
  <c r="V3429" i="53"/>
  <c r="U3429" i="53"/>
  <c r="T3429" i="53"/>
  <c r="V4439" i="53"/>
  <c r="U4439" i="53"/>
  <c r="T4439" i="53"/>
  <c r="V5449" i="53"/>
  <c r="U5449" i="53"/>
  <c r="T5449" i="53"/>
  <c r="V1355" i="53"/>
  <c r="U1355" i="53"/>
  <c r="T1355" i="53"/>
  <c r="S1356" i="53"/>
  <c r="V6458" i="53"/>
  <c r="U6458" i="53"/>
  <c r="T6458" i="53"/>
  <c r="V2365" i="53"/>
  <c r="U2365" i="53"/>
  <c r="T2365" i="53"/>
  <c r="S6459" i="53"/>
  <c r="S5450" i="53"/>
  <c r="S4440" i="53"/>
  <c r="S3430" i="53"/>
  <c r="V345" i="53"/>
  <c r="U345" i="53"/>
  <c r="T345" i="53"/>
  <c r="S346" i="53"/>
  <c r="G2366" i="53"/>
  <c r="F2366" i="53"/>
  <c r="G346" i="53"/>
  <c r="F346" i="53"/>
  <c r="G5448" i="53"/>
  <c r="F5448" i="53"/>
  <c r="G6458" i="53"/>
  <c r="F6458" i="53"/>
  <c r="G1356" i="53"/>
  <c r="F1356" i="53"/>
  <c r="G3429" i="53"/>
  <c r="F3429" i="53"/>
  <c r="G4437" i="53"/>
  <c r="F4437" i="53"/>
  <c r="E6459" i="53"/>
  <c r="E5449" i="53"/>
  <c r="E4438" i="53"/>
  <c r="E3430" i="53"/>
  <c r="E1357" i="53"/>
  <c r="E347" i="53"/>
  <c r="E2367" i="53"/>
  <c r="AB348" i="53"/>
  <c r="S2366" i="53"/>
  <c r="AB2366" i="53"/>
  <c r="AB8505" i="53" l="1"/>
  <c r="AB7496" i="53"/>
  <c r="S8506" i="53"/>
  <c r="S7496" i="53"/>
  <c r="E8505" i="53"/>
  <c r="E7495" i="53"/>
  <c r="AE6460" i="53"/>
  <c r="AD6460" i="53"/>
  <c r="AC6460" i="53"/>
  <c r="AD1356" i="53"/>
  <c r="AC1356" i="53"/>
  <c r="AE1356" i="53"/>
  <c r="AB1357" i="53"/>
  <c r="AE348" i="53"/>
  <c r="AD348" i="53"/>
  <c r="AC348" i="53"/>
  <c r="AE2366" i="53"/>
  <c r="AD2366" i="53"/>
  <c r="AC2366" i="53"/>
  <c r="AE3430" i="53"/>
  <c r="AD3430" i="53"/>
  <c r="AC3430" i="53"/>
  <c r="AE5449" i="53"/>
  <c r="AC5449" i="53"/>
  <c r="AD5449" i="53"/>
  <c r="AE4439" i="53"/>
  <c r="AD4439" i="53"/>
  <c r="AC4439" i="53"/>
  <c r="AB6461" i="53"/>
  <c r="AB5450" i="53"/>
  <c r="AB4440" i="53"/>
  <c r="AB3431" i="53"/>
  <c r="U3430" i="53"/>
  <c r="V3430" i="53"/>
  <c r="T3430" i="53"/>
  <c r="V4440" i="53"/>
  <c r="T4440" i="53"/>
  <c r="U4440" i="53"/>
  <c r="V5450" i="53"/>
  <c r="T5450" i="53"/>
  <c r="U5450" i="53"/>
  <c r="U1356" i="53"/>
  <c r="T1356" i="53"/>
  <c r="V1356" i="53"/>
  <c r="S1357" i="53"/>
  <c r="V6459" i="53"/>
  <c r="U6459" i="53"/>
  <c r="T6459" i="53"/>
  <c r="V2366" i="53"/>
  <c r="T2366" i="53"/>
  <c r="U2366" i="53"/>
  <c r="S6460" i="53"/>
  <c r="S5451" i="53"/>
  <c r="S4441" i="53"/>
  <c r="S3431" i="53"/>
  <c r="V346" i="53"/>
  <c r="U346" i="53"/>
  <c r="T346" i="53"/>
  <c r="S347" i="53"/>
  <c r="G347" i="53"/>
  <c r="F347" i="53"/>
  <c r="G2367" i="53"/>
  <c r="F2367" i="53"/>
  <c r="G1357" i="53"/>
  <c r="F1357" i="53"/>
  <c r="G5449" i="53"/>
  <c r="F5449" i="53"/>
  <c r="G3430" i="53"/>
  <c r="F3430" i="53"/>
  <c r="G4438" i="53"/>
  <c r="F4438" i="53"/>
  <c r="G6459" i="53"/>
  <c r="F6459" i="53"/>
  <c r="E6460" i="53"/>
  <c r="E5450" i="53"/>
  <c r="E4439" i="53"/>
  <c r="E3431" i="53"/>
  <c r="E1358" i="53"/>
  <c r="AB2367" i="53"/>
  <c r="AB349" i="53"/>
  <c r="E2368" i="53"/>
  <c r="S2367" i="53"/>
  <c r="E348" i="53"/>
  <c r="AB8506" i="53" l="1"/>
  <c r="AB7497" i="53"/>
  <c r="S8507" i="53"/>
  <c r="S7497" i="53"/>
  <c r="E8506" i="53"/>
  <c r="E7496" i="53"/>
  <c r="AE6461" i="53"/>
  <c r="AD6461" i="53"/>
  <c r="AC6461" i="53"/>
  <c r="AD1357" i="53"/>
  <c r="AE1357" i="53"/>
  <c r="AC1357" i="53"/>
  <c r="AB1358" i="53"/>
  <c r="AE349" i="53"/>
  <c r="AD349" i="53"/>
  <c r="AC349" i="53"/>
  <c r="AC3431" i="53"/>
  <c r="AD3431" i="53"/>
  <c r="AE3431" i="53"/>
  <c r="AE5450" i="53"/>
  <c r="AD5450" i="53"/>
  <c r="AC5450" i="53"/>
  <c r="AD2367" i="53"/>
  <c r="AE2367" i="53"/>
  <c r="AC2367" i="53"/>
  <c r="AE4440" i="53"/>
  <c r="AC4440" i="53"/>
  <c r="AD4440" i="53"/>
  <c r="AB6462" i="53"/>
  <c r="AB5451" i="53"/>
  <c r="AB4441" i="53"/>
  <c r="AB3432" i="53"/>
  <c r="V3431" i="53"/>
  <c r="U3431" i="53"/>
  <c r="T3431" i="53"/>
  <c r="V4441" i="53"/>
  <c r="T4441" i="53"/>
  <c r="U4441" i="53"/>
  <c r="V5451" i="53"/>
  <c r="U5451" i="53"/>
  <c r="T5451" i="53"/>
  <c r="V1357" i="53"/>
  <c r="U1357" i="53"/>
  <c r="T1357" i="53"/>
  <c r="S1358" i="53"/>
  <c r="V6460" i="53"/>
  <c r="T6460" i="53"/>
  <c r="U6460" i="53"/>
  <c r="V2367" i="53"/>
  <c r="U2367" i="53"/>
  <c r="T2367" i="53"/>
  <c r="S6461" i="53"/>
  <c r="S5452" i="53"/>
  <c r="S4442" i="53"/>
  <c r="S3432" i="53"/>
  <c r="V347" i="53"/>
  <c r="U347" i="53"/>
  <c r="T347" i="53"/>
  <c r="S348" i="53"/>
  <c r="G2368" i="53"/>
  <c r="F2368" i="53"/>
  <c r="G348" i="53"/>
  <c r="F348" i="53"/>
  <c r="G1358" i="53"/>
  <c r="F1358" i="53"/>
  <c r="G4439" i="53"/>
  <c r="F4439" i="53"/>
  <c r="G6460" i="53"/>
  <c r="F6460" i="53"/>
  <c r="F3431" i="53"/>
  <c r="G3431" i="53"/>
  <c r="G5450" i="53"/>
  <c r="F5450" i="53"/>
  <c r="E6461" i="53"/>
  <c r="E5451" i="53"/>
  <c r="E4440" i="53"/>
  <c r="E3432" i="53"/>
  <c r="E1359" i="53"/>
  <c r="E349" i="53"/>
  <c r="AB2368" i="53"/>
  <c r="AB350" i="53"/>
  <c r="E2369" i="53"/>
  <c r="S2368" i="53"/>
  <c r="AB8507" i="53" l="1"/>
  <c r="AB7498" i="53"/>
  <c r="S8508" i="53"/>
  <c r="S7498" i="53"/>
  <c r="E8507" i="53"/>
  <c r="E7497" i="53"/>
  <c r="AE6462" i="53"/>
  <c r="AD6462" i="53"/>
  <c r="AC6462" i="53"/>
  <c r="AD1358" i="53"/>
  <c r="AC1358" i="53"/>
  <c r="AE1358" i="53"/>
  <c r="AB1359" i="53"/>
  <c r="AE5451" i="53"/>
  <c r="AD5451" i="53"/>
  <c r="AC5451" i="53"/>
  <c r="AC3432" i="53"/>
  <c r="AD3432" i="53"/>
  <c r="AE3432" i="53"/>
  <c r="AC350" i="53"/>
  <c r="AE350" i="53"/>
  <c r="AD350" i="53"/>
  <c r="AE2368" i="53"/>
  <c r="AD2368" i="53"/>
  <c r="AC2368" i="53"/>
  <c r="AD4441" i="53"/>
  <c r="AE4441" i="53"/>
  <c r="AC4441" i="53"/>
  <c r="AB6463" i="53"/>
  <c r="AB5452" i="53"/>
  <c r="AB4442" i="53"/>
  <c r="AB3433" i="53"/>
  <c r="V4442" i="53"/>
  <c r="U4442" i="53"/>
  <c r="T4442" i="53"/>
  <c r="V5452" i="53"/>
  <c r="U5452" i="53"/>
  <c r="T5452" i="53"/>
  <c r="V1358" i="53"/>
  <c r="U1358" i="53"/>
  <c r="T1358" i="53"/>
  <c r="S1359" i="53"/>
  <c r="U3432" i="53"/>
  <c r="V3432" i="53"/>
  <c r="T3432" i="53"/>
  <c r="V6461" i="53"/>
  <c r="U6461" i="53"/>
  <c r="T6461" i="53"/>
  <c r="V2368" i="53"/>
  <c r="T2368" i="53"/>
  <c r="U2368" i="53"/>
  <c r="S6462" i="53"/>
  <c r="S5453" i="53"/>
  <c r="S4443" i="53"/>
  <c r="S3433" i="53"/>
  <c r="V348" i="53"/>
  <c r="U348" i="53"/>
  <c r="T348" i="53"/>
  <c r="S349" i="53"/>
  <c r="G2369" i="53"/>
  <c r="F2369" i="53"/>
  <c r="G349" i="53"/>
  <c r="F349" i="53"/>
  <c r="G4440" i="53"/>
  <c r="F4440" i="53"/>
  <c r="G5451" i="53"/>
  <c r="F5451" i="53"/>
  <c r="G3432" i="53"/>
  <c r="F3432" i="53"/>
  <c r="F1359" i="53"/>
  <c r="G1359" i="53"/>
  <c r="G6461" i="53"/>
  <c r="F6461" i="53"/>
  <c r="E6462" i="53"/>
  <c r="E5452" i="53"/>
  <c r="E4441" i="53"/>
  <c r="E3433" i="53"/>
  <c r="E1360" i="53"/>
  <c r="AB351" i="53"/>
  <c r="E2370" i="53"/>
  <c r="AB2369" i="53"/>
  <c r="E350" i="53"/>
  <c r="S2369" i="53"/>
  <c r="AB8508" i="53" l="1"/>
  <c r="AB7499" i="53"/>
  <c r="S8509" i="53"/>
  <c r="S7499" i="53"/>
  <c r="E8508" i="53"/>
  <c r="E7498" i="53"/>
  <c r="AE6463" i="53"/>
  <c r="AD6463" i="53"/>
  <c r="AC6463" i="53"/>
  <c r="AE1359" i="53"/>
  <c r="AD1359" i="53"/>
  <c r="AC1359" i="53"/>
  <c r="AB1360" i="53"/>
  <c r="AE5452" i="53"/>
  <c r="AD5452" i="53"/>
  <c r="AC5452" i="53"/>
  <c r="AD2369" i="53"/>
  <c r="AE2369" i="53"/>
  <c r="AC2369" i="53"/>
  <c r="AE3433" i="53"/>
  <c r="AC3433" i="53"/>
  <c r="AD3433" i="53"/>
  <c r="AE351" i="53"/>
  <c r="AD351" i="53"/>
  <c r="AC351" i="53"/>
  <c r="AE4442" i="53"/>
  <c r="AC4442" i="53"/>
  <c r="AD4442" i="53"/>
  <c r="AB6464" i="53"/>
  <c r="AB5453" i="53"/>
  <c r="AB4443" i="53"/>
  <c r="AB3434" i="53"/>
  <c r="V3433" i="53"/>
  <c r="T3433" i="53"/>
  <c r="U3433" i="53"/>
  <c r="V2369" i="53"/>
  <c r="U2369" i="53"/>
  <c r="T2369" i="53"/>
  <c r="V5453" i="53"/>
  <c r="U5453" i="53"/>
  <c r="T5453" i="53"/>
  <c r="V6462" i="53"/>
  <c r="U6462" i="53"/>
  <c r="T6462" i="53"/>
  <c r="V4443" i="53"/>
  <c r="U4443" i="53"/>
  <c r="T4443" i="53"/>
  <c r="V1359" i="53"/>
  <c r="U1359" i="53"/>
  <c r="T1359" i="53"/>
  <c r="S1360" i="53"/>
  <c r="S6463" i="53"/>
  <c r="S5454" i="53"/>
  <c r="S4444" i="53"/>
  <c r="S3434" i="53"/>
  <c r="V349" i="53"/>
  <c r="U349" i="53"/>
  <c r="T349" i="53"/>
  <c r="S350" i="53"/>
  <c r="G2370" i="53"/>
  <c r="F2370" i="53"/>
  <c r="G350" i="53"/>
  <c r="F350" i="53"/>
  <c r="G1360" i="53"/>
  <c r="F1360" i="53"/>
  <c r="G4441" i="53"/>
  <c r="F4441" i="53"/>
  <c r="G3433" i="53"/>
  <c r="F3433" i="53"/>
  <c r="G5452" i="53"/>
  <c r="F5452" i="53"/>
  <c r="G6462" i="53"/>
  <c r="F6462" i="53"/>
  <c r="E6463" i="53"/>
  <c r="E5453" i="53"/>
  <c r="E4442" i="53"/>
  <c r="E3434" i="53"/>
  <c r="E1361" i="53"/>
  <c r="E2371" i="53"/>
  <c r="AB2370" i="53"/>
  <c r="S2370" i="53"/>
  <c r="E351" i="53"/>
  <c r="AB352" i="53"/>
  <c r="AB8509" i="53" l="1"/>
  <c r="AB7500" i="53"/>
  <c r="S8510" i="53"/>
  <c r="S7500" i="53"/>
  <c r="E8509" i="53"/>
  <c r="E7499" i="53"/>
  <c r="AD5453" i="53"/>
  <c r="AE5453" i="53"/>
  <c r="AC5453" i="53"/>
  <c r="AE6464" i="53"/>
  <c r="AD6464" i="53"/>
  <c r="AC6464" i="53"/>
  <c r="AE1360" i="53"/>
  <c r="AD1360" i="53"/>
  <c r="AC1360" i="53"/>
  <c r="AB1361" i="53"/>
  <c r="AC352" i="53"/>
  <c r="AE352" i="53"/>
  <c r="AD352" i="53"/>
  <c r="AE3434" i="53"/>
  <c r="AC3434" i="53"/>
  <c r="AD3434" i="53"/>
  <c r="AD2370" i="53"/>
  <c r="AE2370" i="53"/>
  <c r="AC2370" i="53"/>
  <c r="AC4443" i="53"/>
  <c r="AD4443" i="53"/>
  <c r="AE4443" i="53"/>
  <c r="AB6465" i="53"/>
  <c r="AB5454" i="53"/>
  <c r="AB4444" i="53"/>
  <c r="AB3435" i="53"/>
  <c r="V4444" i="53"/>
  <c r="U4444" i="53"/>
  <c r="T4444" i="53"/>
  <c r="V5454" i="53"/>
  <c r="U5454" i="53"/>
  <c r="T5454" i="53"/>
  <c r="V3434" i="53"/>
  <c r="U3434" i="53"/>
  <c r="T3434" i="53"/>
  <c r="V6463" i="53"/>
  <c r="U6463" i="53"/>
  <c r="T6463" i="53"/>
  <c r="V1360" i="53"/>
  <c r="U1360" i="53"/>
  <c r="T1360" i="53"/>
  <c r="S1361" i="53"/>
  <c r="V2370" i="53"/>
  <c r="U2370" i="53"/>
  <c r="T2370" i="53"/>
  <c r="S6464" i="53"/>
  <c r="S5455" i="53"/>
  <c r="S4445" i="53"/>
  <c r="S3435" i="53"/>
  <c r="V350" i="53"/>
  <c r="U350" i="53"/>
  <c r="T350" i="53"/>
  <c r="S351" i="53"/>
  <c r="G2371" i="53"/>
  <c r="F2371" i="53"/>
  <c r="G351" i="53"/>
  <c r="F351" i="53"/>
  <c r="G1361" i="53"/>
  <c r="F1361" i="53"/>
  <c r="G3434" i="53"/>
  <c r="F3434" i="53"/>
  <c r="G5453" i="53"/>
  <c r="F5453" i="53"/>
  <c r="G6463" i="53"/>
  <c r="F6463" i="53"/>
  <c r="G4442" i="53"/>
  <c r="F4442" i="53"/>
  <c r="E6464" i="53"/>
  <c r="E5454" i="53"/>
  <c r="E4443" i="53"/>
  <c r="E3435" i="53"/>
  <c r="E1362" i="53"/>
  <c r="AB353" i="53"/>
  <c r="S2371" i="53"/>
  <c r="E2372" i="53"/>
  <c r="AB2371" i="53"/>
  <c r="E352" i="53"/>
  <c r="AB8510" i="53" l="1"/>
  <c r="AB7501" i="53"/>
  <c r="S8511" i="53"/>
  <c r="S7501" i="53"/>
  <c r="E8510" i="53"/>
  <c r="E7500" i="53"/>
  <c r="AE6465" i="53"/>
  <c r="AD6465" i="53"/>
  <c r="AC6465" i="53"/>
  <c r="AE5454" i="53"/>
  <c r="AD5454" i="53"/>
  <c r="AC5454" i="53"/>
  <c r="AD2371" i="53"/>
  <c r="AE2371" i="53"/>
  <c r="AC2371" i="53"/>
  <c r="AE3435" i="53"/>
  <c r="AC3435" i="53"/>
  <c r="AD3435" i="53"/>
  <c r="AE1361" i="53"/>
  <c r="AD1361" i="53"/>
  <c r="AC1361" i="53"/>
  <c r="AB1362" i="53"/>
  <c r="AC353" i="53"/>
  <c r="AE353" i="53"/>
  <c r="AD353" i="53"/>
  <c r="AE4444" i="53"/>
  <c r="AC4444" i="53"/>
  <c r="AD4444" i="53"/>
  <c r="AB6466" i="53"/>
  <c r="AB5455" i="53"/>
  <c r="AB4445" i="53"/>
  <c r="AB3436" i="53"/>
  <c r="V4445" i="53"/>
  <c r="U4445" i="53"/>
  <c r="T4445" i="53"/>
  <c r="V1361" i="53"/>
  <c r="U1361" i="53"/>
  <c r="T1361" i="53"/>
  <c r="S1362" i="53"/>
  <c r="V5455" i="53"/>
  <c r="U5455" i="53"/>
  <c r="T5455" i="53"/>
  <c r="V6464" i="53"/>
  <c r="U6464" i="53"/>
  <c r="T6464" i="53"/>
  <c r="V2371" i="53"/>
  <c r="U2371" i="53"/>
  <c r="T2371" i="53"/>
  <c r="V3435" i="53"/>
  <c r="U3435" i="53"/>
  <c r="T3435" i="53"/>
  <c r="S6465" i="53"/>
  <c r="S5456" i="53"/>
  <c r="S4446" i="53"/>
  <c r="S3436" i="53"/>
  <c r="V351" i="53"/>
  <c r="T351" i="53"/>
  <c r="U351" i="53"/>
  <c r="S352" i="53"/>
  <c r="G352" i="53"/>
  <c r="F352" i="53"/>
  <c r="G2372" i="53"/>
  <c r="F2372" i="53"/>
  <c r="G1362" i="53"/>
  <c r="F1362" i="53"/>
  <c r="G4443" i="53"/>
  <c r="F4443" i="53"/>
  <c r="G6464" i="53"/>
  <c r="F6464" i="53"/>
  <c r="G3435" i="53"/>
  <c r="F3435" i="53"/>
  <c r="G5454" i="53"/>
  <c r="F5454" i="53"/>
  <c r="E6465" i="53"/>
  <c r="E5455" i="53"/>
  <c r="E4444" i="53"/>
  <c r="E3436" i="53"/>
  <c r="E1363" i="53"/>
  <c r="S2372" i="53"/>
  <c r="AB2372" i="53"/>
  <c r="E2373" i="53"/>
  <c r="AB354" i="53"/>
  <c r="E353" i="53"/>
  <c r="AB8511" i="53" l="1"/>
  <c r="AB7502" i="53"/>
  <c r="S8512" i="53"/>
  <c r="S7502" i="53"/>
  <c r="E8511" i="53"/>
  <c r="E7501" i="53"/>
  <c r="AD5455" i="53"/>
  <c r="AE5455" i="53"/>
  <c r="AC5455" i="53"/>
  <c r="AE1362" i="53"/>
  <c r="AD1362" i="53"/>
  <c r="AC1362" i="53"/>
  <c r="AB1363" i="53"/>
  <c r="AE6466" i="53"/>
  <c r="AD6466" i="53"/>
  <c r="AC6466" i="53"/>
  <c r="AE354" i="53"/>
  <c r="AC354" i="53"/>
  <c r="AD354" i="53"/>
  <c r="AD2372" i="53"/>
  <c r="AE2372" i="53"/>
  <c r="AC2372" i="53"/>
  <c r="AE3436" i="53"/>
  <c r="AD3436" i="53"/>
  <c r="AC3436" i="53"/>
  <c r="AE4445" i="53"/>
  <c r="AC4445" i="53"/>
  <c r="AD4445" i="53"/>
  <c r="AB6467" i="53"/>
  <c r="AB5456" i="53"/>
  <c r="AB4446" i="53"/>
  <c r="AB3437" i="53"/>
  <c r="V2372" i="53"/>
  <c r="U2372" i="53"/>
  <c r="T2372" i="53"/>
  <c r="V3436" i="53"/>
  <c r="U3436" i="53"/>
  <c r="T3436" i="53"/>
  <c r="U1362" i="53"/>
  <c r="T1362" i="53"/>
  <c r="V1362" i="53"/>
  <c r="S1363" i="53"/>
  <c r="V4446" i="53"/>
  <c r="T4446" i="53"/>
  <c r="U4446" i="53"/>
  <c r="V5456" i="53"/>
  <c r="U5456" i="53"/>
  <c r="T5456" i="53"/>
  <c r="V6465" i="53"/>
  <c r="U6465" i="53"/>
  <c r="T6465" i="53"/>
  <c r="S6466" i="53"/>
  <c r="S5457" i="53"/>
  <c r="S4447" i="53"/>
  <c r="S3437" i="53"/>
  <c r="V352" i="53"/>
  <c r="U352" i="53"/>
  <c r="T352" i="53"/>
  <c r="S353" i="53"/>
  <c r="G353" i="53"/>
  <c r="F353" i="53"/>
  <c r="G2373" i="53"/>
  <c r="F2373" i="53"/>
  <c r="G6465" i="53"/>
  <c r="F6465" i="53"/>
  <c r="G4444" i="53"/>
  <c r="F4444" i="53"/>
  <c r="G5455" i="53"/>
  <c r="F5455" i="53"/>
  <c r="G1363" i="53"/>
  <c r="F1363" i="53"/>
  <c r="G3436" i="53"/>
  <c r="F3436" i="53"/>
  <c r="E6466" i="53"/>
  <c r="E5456" i="53"/>
  <c r="E4445" i="53"/>
  <c r="E3437" i="53"/>
  <c r="E1364" i="53"/>
  <c r="AB355" i="53"/>
  <c r="AB2373" i="53"/>
  <c r="E354" i="53"/>
  <c r="E2374" i="53"/>
  <c r="S2373" i="53"/>
  <c r="AB8512" i="53" l="1"/>
  <c r="AB7503" i="53"/>
  <c r="S8513" i="53"/>
  <c r="S7503" i="53"/>
  <c r="E8512" i="53"/>
  <c r="E7502" i="53"/>
  <c r="AE6467" i="53"/>
  <c r="AD6467" i="53"/>
  <c r="AC6467" i="53"/>
  <c r="AD1363" i="53"/>
  <c r="AE1363" i="53"/>
  <c r="AC1363" i="53"/>
  <c r="AB1364" i="53"/>
  <c r="AD5456" i="53"/>
  <c r="AE5456" i="53"/>
  <c r="AC5456" i="53"/>
  <c r="AE355" i="53"/>
  <c r="AC355" i="53"/>
  <c r="AD355" i="53"/>
  <c r="AE3437" i="53"/>
  <c r="AC3437" i="53"/>
  <c r="AD3437" i="53"/>
  <c r="AD2373" i="53"/>
  <c r="AE2373" i="53"/>
  <c r="AC2373" i="53"/>
  <c r="AE4446" i="53"/>
  <c r="AC4446" i="53"/>
  <c r="AD4446" i="53"/>
  <c r="AB6468" i="53"/>
  <c r="AB5457" i="53"/>
  <c r="AB4447" i="53"/>
  <c r="AB3438" i="53"/>
  <c r="V3437" i="53"/>
  <c r="U3437" i="53"/>
  <c r="T3437" i="53"/>
  <c r="V5457" i="53"/>
  <c r="T5457" i="53"/>
  <c r="U5457" i="53"/>
  <c r="V2373" i="53"/>
  <c r="U2373" i="53"/>
  <c r="T2373" i="53"/>
  <c r="V6466" i="53"/>
  <c r="U6466" i="53"/>
  <c r="T6466" i="53"/>
  <c r="V1363" i="53"/>
  <c r="U1363" i="53"/>
  <c r="T1363" i="53"/>
  <c r="S1364" i="53"/>
  <c r="V4447" i="53"/>
  <c r="U4447" i="53"/>
  <c r="T4447" i="53"/>
  <c r="S6467" i="53"/>
  <c r="S5458" i="53"/>
  <c r="S4448" i="53"/>
  <c r="S3438" i="53"/>
  <c r="V353" i="53"/>
  <c r="U353" i="53"/>
  <c r="T353" i="53"/>
  <c r="S354" i="53"/>
  <c r="G354" i="53"/>
  <c r="F354" i="53"/>
  <c r="G2374" i="53"/>
  <c r="F2374" i="53"/>
  <c r="G1364" i="53"/>
  <c r="F1364" i="53"/>
  <c r="G6466" i="53"/>
  <c r="F6466" i="53"/>
  <c r="G4445" i="53"/>
  <c r="F4445" i="53"/>
  <c r="G5456" i="53"/>
  <c r="F5456" i="53"/>
  <c r="G3437" i="53"/>
  <c r="F3437" i="53"/>
  <c r="E6467" i="53"/>
  <c r="E5457" i="53"/>
  <c r="E4446" i="53"/>
  <c r="E3438" i="53"/>
  <c r="E1365" i="53"/>
  <c r="E2375" i="53"/>
  <c r="AB2374" i="53"/>
  <c r="E355" i="53"/>
  <c r="S2374" i="53"/>
  <c r="AB356" i="53"/>
  <c r="AB8513" i="53" l="1"/>
  <c r="AB7504" i="53"/>
  <c r="S8514" i="53"/>
  <c r="S7504" i="53"/>
  <c r="E8513" i="53"/>
  <c r="E7503" i="53"/>
  <c r="AE5457" i="53"/>
  <c r="AC5457" i="53"/>
  <c r="AD5457" i="53"/>
  <c r="AE6468" i="53"/>
  <c r="AD6468" i="53"/>
  <c r="AC6468" i="53"/>
  <c r="AD1364" i="53"/>
  <c r="AC1364" i="53"/>
  <c r="AE1364" i="53"/>
  <c r="AB1365" i="53"/>
  <c r="AE356" i="53"/>
  <c r="AC356" i="53"/>
  <c r="AD356" i="53"/>
  <c r="AE2374" i="53"/>
  <c r="AD2374" i="53"/>
  <c r="AC2374" i="53"/>
  <c r="AE3438" i="53"/>
  <c r="AD3438" i="53"/>
  <c r="AC3438" i="53"/>
  <c r="AE4447" i="53"/>
  <c r="AD4447" i="53"/>
  <c r="AC4447" i="53"/>
  <c r="AB6469" i="53"/>
  <c r="AB5458" i="53"/>
  <c r="AB4448" i="53"/>
  <c r="AB3439" i="53"/>
  <c r="U3438" i="53"/>
  <c r="V3438" i="53"/>
  <c r="T3438" i="53"/>
  <c r="T5458" i="53"/>
  <c r="V5458" i="53"/>
  <c r="U5458" i="53"/>
  <c r="V6467" i="53"/>
  <c r="U6467" i="53"/>
  <c r="T6467" i="53"/>
  <c r="V1364" i="53"/>
  <c r="U1364" i="53"/>
  <c r="T1364" i="53"/>
  <c r="S1365" i="53"/>
  <c r="V4448" i="53"/>
  <c r="U4448" i="53"/>
  <c r="T4448" i="53"/>
  <c r="V2374" i="53"/>
  <c r="T2374" i="53"/>
  <c r="U2374" i="53"/>
  <c r="S6468" i="53"/>
  <c r="S5459" i="53"/>
  <c r="S4449" i="53"/>
  <c r="S3439" i="53"/>
  <c r="V354" i="53"/>
  <c r="U354" i="53"/>
  <c r="T354" i="53"/>
  <c r="S355" i="53"/>
  <c r="G2375" i="53"/>
  <c r="F2375" i="53"/>
  <c r="G355" i="53"/>
  <c r="F355" i="53"/>
  <c r="G1365" i="53"/>
  <c r="F1365" i="53"/>
  <c r="G4446" i="53"/>
  <c r="F4446" i="53"/>
  <c r="F5457" i="53"/>
  <c r="G5457" i="53"/>
  <c r="G3438" i="53"/>
  <c r="F3438" i="53"/>
  <c r="G6467" i="53"/>
  <c r="F6467" i="53"/>
  <c r="E6468" i="53"/>
  <c r="E5458" i="53"/>
  <c r="E4447" i="53"/>
  <c r="E3439" i="53"/>
  <c r="E1366" i="53"/>
  <c r="S2375" i="53"/>
  <c r="AB357" i="53"/>
  <c r="AB2375" i="53"/>
  <c r="E2376" i="53"/>
  <c r="E356" i="53"/>
  <c r="AB8514" i="53" l="1"/>
  <c r="AB7505" i="53"/>
  <c r="S8515" i="53"/>
  <c r="S7505" i="53"/>
  <c r="E8514" i="53"/>
  <c r="E7504" i="53"/>
  <c r="AE6469" i="53"/>
  <c r="AD6469" i="53"/>
  <c r="AC6469" i="53"/>
  <c r="AD5458" i="53"/>
  <c r="AE5458" i="53"/>
  <c r="AC5458" i="53"/>
  <c r="AC3439" i="53"/>
  <c r="AD3439" i="53"/>
  <c r="AE3439" i="53"/>
  <c r="AD1365" i="53"/>
  <c r="AE1365" i="53"/>
  <c r="AC1365" i="53"/>
  <c r="AB1366" i="53"/>
  <c r="AD2375" i="53"/>
  <c r="AE2375" i="53"/>
  <c r="AC2375" i="53"/>
  <c r="AE357" i="53"/>
  <c r="AD357" i="53"/>
  <c r="AC357" i="53"/>
  <c r="AE4448" i="53"/>
  <c r="AC4448" i="53"/>
  <c r="AD4448" i="53"/>
  <c r="AB6470" i="53"/>
  <c r="AB5459" i="53"/>
  <c r="AB4449" i="53"/>
  <c r="AB3440" i="53"/>
  <c r="V2375" i="53"/>
  <c r="U2375" i="53"/>
  <c r="T2375" i="53"/>
  <c r="V3439" i="53"/>
  <c r="U3439" i="53"/>
  <c r="T3439" i="53"/>
  <c r="V5459" i="53"/>
  <c r="U5459" i="53"/>
  <c r="T5459" i="53"/>
  <c r="V1365" i="53"/>
  <c r="U1365" i="53"/>
  <c r="T1365" i="53"/>
  <c r="S1366" i="53"/>
  <c r="V6468" i="53"/>
  <c r="U6468" i="53"/>
  <c r="T6468" i="53"/>
  <c r="V4449" i="53"/>
  <c r="U4449" i="53"/>
  <c r="T4449" i="53"/>
  <c r="S6469" i="53"/>
  <c r="S5460" i="53"/>
  <c r="S4450" i="53"/>
  <c r="S3440" i="53"/>
  <c r="V355" i="53"/>
  <c r="U355" i="53"/>
  <c r="T355" i="53"/>
  <c r="S356" i="53"/>
  <c r="G2376" i="53"/>
  <c r="F2376" i="53"/>
  <c r="G356" i="53"/>
  <c r="F356" i="53"/>
  <c r="G3439" i="53"/>
  <c r="F3439" i="53"/>
  <c r="F4447" i="53"/>
  <c r="G4447" i="53"/>
  <c r="G1366" i="53"/>
  <c r="F1366" i="53"/>
  <c r="G6468" i="53"/>
  <c r="F6468" i="53"/>
  <c r="G5458" i="53"/>
  <c r="F5458" i="53"/>
  <c r="E6469" i="53"/>
  <c r="E5459" i="53"/>
  <c r="E4448" i="53"/>
  <c r="E3440" i="53"/>
  <c r="E1367" i="53"/>
  <c r="E2377" i="53"/>
  <c r="AB2376" i="53"/>
  <c r="E357" i="53"/>
  <c r="AB358" i="53"/>
  <c r="S2376" i="53"/>
  <c r="AB8515" i="53" l="1"/>
  <c r="AB7506" i="53"/>
  <c r="S8516" i="53"/>
  <c r="S7506" i="53"/>
  <c r="E8515" i="53"/>
  <c r="E7505" i="53"/>
  <c r="AE5459" i="53"/>
  <c r="AC5459" i="53"/>
  <c r="AD5459" i="53"/>
  <c r="AE6470" i="53"/>
  <c r="AD6470" i="53"/>
  <c r="AC6470" i="53"/>
  <c r="AC358" i="53"/>
  <c r="AE358" i="53"/>
  <c r="AD358" i="53"/>
  <c r="AD1366" i="53"/>
  <c r="AC1366" i="53"/>
  <c r="AE1366" i="53"/>
  <c r="AB1367" i="53"/>
  <c r="AE2376" i="53"/>
  <c r="AD2376" i="53"/>
  <c r="AC2376" i="53"/>
  <c r="AC3440" i="53"/>
  <c r="AD3440" i="53"/>
  <c r="AE3440" i="53"/>
  <c r="AE4449" i="53"/>
  <c r="AD4449" i="53"/>
  <c r="AC4449" i="53"/>
  <c r="AB6471" i="53"/>
  <c r="AB5460" i="53"/>
  <c r="AB4450" i="53"/>
  <c r="AB3441" i="53"/>
  <c r="U3440" i="53"/>
  <c r="V3440" i="53"/>
  <c r="T3440" i="53"/>
  <c r="V4450" i="53"/>
  <c r="U4450" i="53"/>
  <c r="T4450" i="53"/>
  <c r="V1366" i="53"/>
  <c r="U1366" i="53"/>
  <c r="T1366" i="53"/>
  <c r="S1367" i="53"/>
  <c r="V5460" i="53"/>
  <c r="T5460" i="53"/>
  <c r="U5460" i="53"/>
  <c r="V6469" i="53"/>
  <c r="U6469" i="53"/>
  <c r="T6469" i="53"/>
  <c r="T2376" i="53"/>
  <c r="V2376" i="53"/>
  <c r="U2376" i="53"/>
  <c r="S6470" i="53"/>
  <c r="S5461" i="53"/>
  <c r="S4451" i="53"/>
  <c r="S3441" i="53"/>
  <c r="V356" i="53"/>
  <c r="U356" i="53"/>
  <c r="T356" i="53"/>
  <c r="S357" i="53"/>
  <c r="G357" i="53"/>
  <c r="F357" i="53"/>
  <c r="G2377" i="53"/>
  <c r="F2377" i="53"/>
  <c r="F1367" i="53"/>
  <c r="G1367" i="53"/>
  <c r="G4448" i="53"/>
  <c r="F4448" i="53"/>
  <c r="G5459" i="53"/>
  <c r="F5459" i="53"/>
  <c r="G3440" i="53"/>
  <c r="F3440" i="53"/>
  <c r="G6469" i="53"/>
  <c r="F6469" i="53"/>
  <c r="E6470" i="53"/>
  <c r="E5460" i="53"/>
  <c r="E4449" i="53"/>
  <c r="E3441" i="53"/>
  <c r="E1368" i="53"/>
  <c r="E358" i="53"/>
  <c r="AB2377" i="53"/>
  <c r="S2377" i="53"/>
  <c r="E2378" i="53"/>
  <c r="AB359" i="53"/>
  <c r="AB8516" i="53" l="1"/>
  <c r="AB7507" i="53"/>
  <c r="S8517" i="53"/>
  <c r="S7507" i="53"/>
  <c r="E8516" i="53"/>
  <c r="E7506" i="53"/>
  <c r="AE5460" i="53"/>
  <c r="AC5460" i="53"/>
  <c r="AD5460" i="53"/>
  <c r="AE6471" i="53"/>
  <c r="AD6471" i="53"/>
  <c r="AC6471" i="53"/>
  <c r="AE1367" i="53"/>
  <c r="AC1367" i="53"/>
  <c r="AD1367" i="53"/>
  <c r="AB1368" i="53"/>
  <c r="AD2377" i="53"/>
  <c r="AE2377" i="53"/>
  <c r="AC2377" i="53"/>
  <c r="AC3441" i="53"/>
  <c r="AD3441" i="53"/>
  <c r="AE3441" i="53"/>
  <c r="AE359" i="53"/>
  <c r="AD359" i="53"/>
  <c r="AC359" i="53"/>
  <c r="AE4450" i="53"/>
  <c r="AC4450" i="53"/>
  <c r="AD4450" i="53"/>
  <c r="AB6472" i="53"/>
  <c r="AB5461" i="53"/>
  <c r="AB4451" i="53"/>
  <c r="AB3442" i="53"/>
  <c r="V3441" i="53"/>
  <c r="U3441" i="53"/>
  <c r="T3441" i="53"/>
  <c r="V2377" i="53"/>
  <c r="U2377" i="53"/>
  <c r="T2377" i="53"/>
  <c r="V4451" i="53"/>
  <c r="U4451" i="53"/>
  <c r="T4451" i="53"/>
  <c r="V5461" i="53"/>
  <c r="U5461" i="53"/>
  <c r="T5461" i="53"/>
  <c r="V6470" i="53"/>
  <c r="U6470" i="53"/>
  <c r="T6470" i="53"/>
  <c r="V1367" i="53"/>
  <c r="U1367" i="53"/>
  <c r="T1367" i="53"/>
  <c r="S1368" i="53"/>
  <c r="S6471" i="53"/>
  <c r="S5462" i="53"/>
  <c r="S4452" i="53"/>
  <c r="S3442" i="53"/>
  <c r="V357" i="53"/>
  <c r="U357" i="53"/>
  <c r="T357" i="53"/>
  <c r="S358" i="53"/>
  <c r="G358" i="53"/>
  <c r="F358" i="53"/>
  <c r="G2378" i="53"/>
  <c r="F2378" i="53"/>
  <c r="G6470" i="53"/>
  <c r="F6470" i="53"/>
  <c r="G1368" i="53"/>
  <c r="F1368" i="53"/>
  <c r="G4449" i="53"/>
  <c r="F4449" i="53"/>
  <c r="G3441" i="53"/>
  <c r="F3441" i="53"/>
  <c r="G5460" i="53"/>
  <c r="F5460" i="53"/>
  <c r="E6471" i="53"/>
  <c r="E5461" i="53"/>
  <c r="E4450" i="53"/>
  <c r="E3442" i="53"/>
  <c r="E1369" i="53"/>
  <c r="S2378" i="53"/>
  <c r="E359" i="53"/>
  <c r="E2379" i="53"/>
  <c r="AB360" i="53"/>
  <c r="AB2378" i="53"/>
  <c r="AB8517" i="53" l="1"/>
  <c r="AB7508" i="53"/>
  <c r="S8518" i="53"/>
  <c r="S7508" i="53"/>
  <c r="E8517" i="53"/>
  <c r="E7507" i="53"/>
  <c r="AE5461" i="53"/>
  <c r="AD5461" i="53"/>
  <c r="AC5461" i="53"/>
  <c r="AE6472" i="53"/>
  <c r="AD6472" i="53"/>
  <c r="AC6472" i="53"/>
  <c r="AD2378" i="53"/>
  <c r="AE2378" i="53"/>
  <c r="AC2378" i="53"/>
  <c r="AC360" i="53"/>
  <c r="AE360" i="53"/>
  <c r="AD360" i="53"/>
  <c r="AC3442" i="53"/>
  <c r="AD3442" i="53"/>
  <c r="AE3442" i="53"/>
  <c r="AE1368" i="53"/>
  <c r="AC1368" i="53"/>
  <c r="AD1368" i="53"/>
  <c r="AB1369" i="53"/>
  <c r="AE4451" i="53"/>
  <c r="AC4451" i="53"/>
  <c r="AD4451" i="53"/>
  <c r="AB6473" i="53"/>
  <c r="AB5462" i="53"/>
  <c r="AB4452" i="53"/>
  <c r="AB3443" i="53"/>
  <c r="V3442" i="53"/>
  <c r="U3442" i="53"/>
  <c r="T3442" i="53"/>
  <c r="V5462" i="53"/>
  <c r="U5462" i="53"/>
  <c r="T5462" i="53"/>
  <c r="V6471" i="53"/>
  <c r="U6471" i="53"/>
  <c r="T6471" i="53"/>
  <c r="V1368" i="53"/>
  <c r="U1368" i="53"/>
  <c r="T1368" i="53"/>
  <c r="S1369" i="53"/>
  <c r="V4452" i="53"/>
  <c r="U4452" i="53"/>
  <c r="T4452" i="53"/>
  <c r="U2378" i="53"/>
  <c r="T2378" i="53"/>
  <c r="V2378" i="53"/>
  <c r="S6472" i="53"/>
  <c r="S5463" i="53"/>
  <c r="S4453" i="53"/>
  <c r="S3443" i="53"/>
  <c r="V358" i="53"/>
  <c r="U358" i="53"/>
  <c r="T358" i="53"/>
  <c r="S359" i="53"/>
  <c r="G2379" i="53"/>
  <c r="F2379" i="53"/>
  <c r="G359" i="53"/>
  <c r="F359" i="53"/>
  <c r="G3442" i="53"/>
  <c r="F3442" i="53"/>
  <c r="G4450" i="53"/>
  <c r="F4450" i="53"/>
  <c r="G6471" i="53"/>
  <c r="F6471" i="53"/>
  <c r="G1369" i="53"/>
  <c r="F1369" i="53"/>
  <c r="G5461" i="53"/>
  <c r="F5461" i="53"/>
  <c r="E6472" i="53"/>
  <c r="E5462" i="53"/>
  <c r="E4451" i="53"/>
  <c r="E3443" i="53"/>
  <c r="E1370" i="53"/>
  <c r="E2380" i="53"/>
  <c r="S2379" i="53"/>
  <c r="E360" i="53"/>
  <c r="AB2379" i="53"/>
  <c r="AB361" i="53"/>
  <c r="AB8518" i="53" l="1"/>
  <c r="AB7509" i="53"/>
  <c r="S8519" i="53"/>
  <c r="S7509" i="53"/>
  <c r="E8518" i="53"/>
  <c r="E7508" i="53"/>
  <c r="AE5462" i="53"/>
  <c r="AD5462" i="53"/>
  <c r="AC5462" i="53"/>
  <c r="AE6473" i="53"/>
  <c r="AD6473" i="53"/>
  <c r="AC6473" i="53"/>
  <c r="AD361" i="53"/>
  <c r="AC361" i="53"/>
  <c r="AE361" i="53"/>
  <c r="AE2379" i="53"/>
  <c r="AC2379" i="53"/>
  <c r="AD2379" i="53"/>
  <c r="AE3443" i="53"/>
  <c r="AD3443" i="53"/>
  <c r="AC3443" i="53"/>
  <c r="AE1369" i="53"/>
  <c r="AD1369" i="53"/>
  <c r="AC1369" i="53"/>
  <c r="AB1370" i="53"/>
  <c r="AE4452" i="53"/>
  <c r="AC4452" i="53"/>
  <c r="AD4452" i="53"/>
  <c r="AB6474" i="53"/>
  <c r="AB5463" i="53"/>
  <c r="AB4453" i="53"/>
  <c r="AB3444" i="53"/>
  <c r="V3443" i="53"/>
  <c r="U3443" i="53"/>
  <c r="T3443" i="53"/>
  <c r="V5463" i="53"/>
  <c r="U5463" i="53"/>
  <c r="T5463" i="53"/>
  <c r="V1369" i="53"/>
  <c r="U1369" i="53"/>
  <c r="T1369" i="53"/>
  <c r="S1370" i="53"/>
  <c r="V6472" i="53"/>
  <c r="U6472" i="53"/>
  <c r="T6472" i="53"/>
  <c r="V2379" i="53"/>
  <c r="U2379" i="53"/>
  <c r="T2379" i="53"/>
  <c r="V4453" i="53"/>
  <c r="U4453" i="53"/>
  <c r="T4453" i="53"/>
  <c r="S6473" i="53"/>
  <c r="S5464" i="53"/>
  <c r="S4454" i="53"/>
  <c r="S3444" i="53"/>
  <c r="V359" i="53"/>
  <c r="U359" i="53"/>
  <c r="T359" i="53"/>
  <c r="S360" i="53"/>
  <c r="G360" i="53"/>
  <c r="F360" i="53"/>
  <c r="G2380" i="53"/>
  <c r="F2380" i="53"/>
  <c r="G3443" i="53"/>
  <c r="F3443" i="53"/>
  <c r="G5462" i="53"/>
  <c r="F5462" i="53"/>
  <c r="G1370" i="53"/>
  <c r="F1370" i="53"/>
  <c r="G6472" i="53"/>
  <c r="F6472" i="53"/>
  <c r="G4451" i="53"/>
  <c r="F4451" i="53"/>
  <c r="E6473" i="53"/>
  <c r="E5463" i="53"/>
  <c r="E4452" i="53"/>
  <c r="E3444" i="53"/>
  <c r="E1371" i="53"/>
  <c r="S2380" i="53"/>
  <c r="AB362" i="53"/>
  <c r="E361" i="53"/>
  <c r="E2381" i="53"/>
  <c r="AB2380" i="53"/>
  <c r="AB8519" i="53" l="1"/>
  <c r="AB7510" i="53"/>
  <c r="S8520" i="53"/>
  <c r="S7510" i="53"/>
  <c r="E8519" i="53"/>
  <c r="E7509" i="53"/>
  <c r="AE5463" i="53"/>
  <c r="AD5463" i="53"/>
  <c r="AC5463" i="53"/>
  <c r="AE6474" i="53"/>
  <c r="AD6474" i="53"/>
  <c r="AC6474" i="53"/>
  <c r="AD2380" i="53"/>
  <c r="AE2380" i="53"/>
  <c r="AC2380" i="53"/>
  <c r="AE1370" i="53"/>
  <c r="AC1370" i="53"/>
  <c r="AD1370" i="53"/>
  <c r="AB1371" i="53"/>
  <c r="AE362" i="53"/>
  <c r="AC362" i="53"/>
  <c r="AD362" i="53"/>
  <c r="AD3444" i="53"/>
  <c r="AE3444" i="53"/>
  <c r="AC3444" i="53"/>
  <c r="AE4453" i="53"/>
  <c r="AC4453" i="53"/>
  <c r="AD4453" i="53"/>
  <c r="AB6475" i="53"/>
  <c r="AB5464" i="53"/>
  <c r="AB4454" i="53"/>
  <c r="AB3445" i="53"/>
  <c r="V2380" i="53"/>
  <c r="U2380" i="53"/>
  <c r="T2380" i="53"/>
  <c r="V3444" i="53"/>
  <c r="U3444" i="53"/>
  <c r="T3444" i="53"/>
  <c r="V4454" i="53"/>
  <c r="U4454" i="53"/>
  <c r="T4454" i="53"/>
  <c r="V5464" i="53"/>
  <c r="U5464" i="53"/>
  <c r="T5464" i="53"/>
  <c r="V6473" i="53"/>
  <c r="U6473" i="53"/>
  <c r="T6473" i="53"/>
  <c r="V1370" i="53"/>
  <c r="T1370" i="53"/>
  <c r="U1370" i="53"/>
  <c r="S1371" i="53"/>
  <c r="S6474" i="53"/>
  <c r="S5465" i="53"/>
  <c r="S4455" i="53"/>
  <c r="S3445" i="53"/>
  <c r="V360" i="53"/>
  <c r="U360" i="53"/>
  <c r="T360" i="53"/>
  <c r="S361" i="53"/>
  <c r="G2381" i="53"/>
  <c r="F2381" i="53"/>
  <c r="G361" i="53"/>
  <c r="F361" i="53"/>
  <c r="G1371" i="53"/>
  <c r="F1371" i="53"/>
  <c r="G6473" i="53"/>
  <c r="F6473" i="53"/>
  <c r="G3444" i="53"/>
  <c r="F3444" i="53"/>
  <c r="G4452" i="53"/>
  <c r="F4452" i="53"/>
  <c r="G5463" i="53"/>
  <c r="F5463" i="53"/>
  <c r="E6474" i="53"/>
  <c r="E5464" i="53"/>
  <c r="E4453" i="53"/>
  <c r="E3445" i="53"/>
  <c r="E1372" i="53"/>
  <c r="E2382" i="53"/>
  <c r="E362" i="53"/>
  <c r="AB363" i="53"/>
  <c r="AB2381" i="53"/>
  <c r="S2381" i="53"/>
  <c r="AB8520" i="53" l="1"/>
  <c r="AB7511" i="53"/>
  <c r="S8521" i="53"/>
  <c r="S7511" i="53"/>
  <c r="E8520" i="53"/>
  <c r="E7510" i="53"/>
  <c r="AE5464" i="53"/>
  <c r="AD5464" i="53"/>
  <c r="AC5464" i="53"/>
  <c r="AE6475" i="53"/>
  <c r="AD6475" i="53"/>
  <c r="AC6475" i="53"/>
  <c r="AD2381" i="53"/>
  <c r="AE2381" i="53"/>
  <c r="AC2381" i="53"/>
  <c r="AD1371" i="53"/>
  <c r="AE1371" i="53"/>
  <c r="AC1371" i="53"/>
  <c r="AB1372" i="53"/>
  <c r="AE3445" i="53"/>
  <c r="AD3445" i="53"/>
  <c r="AC3445" i="53"/>
  <c r="AE363" i="53"/>
  <c r="AD363" i="53"/>
  <c r="AC363" i="53"/>
  <c r="AE4454" i="53"/>
  <c r="AC4454" i="53"/>
  <c r="AD4454" i="53"/>
  <c r="AB6476" i="53"/>
  <c r="AB5465" i="53"/>
  <c r="AB4455" i="53"/>
  <c r="AB3446" i="53"/>
  <c r="V3445" i="53"/>
  <c r="U3445" i="53"/>
  <c r="T3445" i="53"/>
  <c r="U4455" i="53"/>
  <c r="T4455" i="53"/>
  <c r="V4455" i="53"/>
  <c r="V5465" i="53"/>
  <c r="U5465" i="53"/>
  <c r="T5465" i="53"/>
  <c r="V2381" i="53"/>
  <c r="U2381" i="53"/>
  <c r="T2381" i="53"/>
  <c r="V6474" i="53"/>
  <c r="U6474" i="53"/>
  <c r="T6474" i="53"/>
  <c r="V1371" i="53"/>
  <c r="U1371" i="53"/>
  <c r="T1371" i="53"/>
  <c r="S1372" i="53"/>
  <c r="S6475" i="53"/>
  <c r="S5466" i="53"/>
  <c r="S4456" i="53"/>
  <c r="S3446" i="53"/>
  <c r="V361" i="53"/>
  <c r="U361" i="53"/>
  <c r="T361" i="53"/>
  <c r="S362" i="53"/>
  <c r="G362" i="53"/>
  <c r="F362" i="53"/>
  <c r="G2382" i="53"/>
  <c r="F2382" i="53"/>
  <c r="G3445" i="53"/>
  <c r="F3445" i="53"/>
  <c r="G1372" i="53"/>
  <c r="F1372" i="53"/>
  <c r="G4453" i="53"/>
  <c r="F4453" i="53"/>
  <c r="G6474" i="53"/>
  <c r="F6474" i="53"/>
  <c r="G5464" i="53"/>
  <c r="F5464" i="53"/>
  <c r="E6475" i="53"/>
  <c r="E5465" i="53"/>
  <c r="E4454" i="53"/>
  <c r="E3446" i="53"/>
  <c r="E1373" i="53"/>
  <c r="AB2382" i="53"/>
  <c r="E2383" i="53"/>
  <c r="S2382" i="53"/>
  <c r="AB364" i="53"/>
  <c r="E363" i="53"/>
  <c r="AB8521" i="53" l="1"/>
  <c r="AB7512" i="53"/>
  <c r="S8522" i="53"/>
  <c r="S7512" i="53"/>
  <c r="E8521" i="53"/>
  <c r="E7511" i="53"/>
  <c r="AE6476" i="53"/>
  <c r="AD6476" i="53"/>
  <c r="AC6476" i="53"/>
  <c r="AD1372" i="53"/>
  <c r="AC1372" i="53"/>
  <c r="AE1372" i="53"/>
  <c r="AB1373" i="53"/>
  <c r="AE5465" i="53"/>
  <c r="AC5465" i="53"/>
  <c r="AD5465" i="53"/>
  <c r="AD3446" i="53"/>
  <c r="AE3446" i="53"/>
  <c r="AC3446" i="53"/>
  <c r="AD364" i="53"/>
  <c r="AE364" i="53"/>
  <c r="AC364" i="53"/>
  <c r="AE2382" i="53"/>
  <c r="AC2382" i="53"/>
  <c r="AD2382" i="53"/>
  <c r="AE4455" i="53"/>
  <c r="AD4455" i="53"/>
  <c r="AC4455" i="53"/>
  <c r="AB6477" i="53"/>
  <c r="AB5466" i="53"/>
  <c r="AB4456" i="53"/>
  <c r="AB3447" i="53"/>
  <c r="V3446" i="53"/>
  <c r="U3446" i="53"/>
  <c r="T3446" i="53"/>
  <c r="V4456" i="53"/>
  <c r="T4456" i="53"/>
  <c r="U4456" i="53"/>
  <c r="V2382" i="53"/>
  <c r="T2382" i="53"/>
  <c r="U2382" i="53"/>
  <c r="V6475" i="53"/>
  <c r="U6475" i="53"/>
  <c r="T6475" i="53"/>
  <c r="V1372" i="53"/>
  <c r="U1372" i="53"/>
  <c r="T1372" i="53"/>
  <c r="S1373" i="53"/>
  <c r="V5466" i="53"/>
  <c r="T5466" i="53"/>
  <c r="U5466" i="53"/>
  <c r="S6476" i="53"/>
  <c r="S5467" i="53"/>
  <c r="S4457" i="53"/>
  <c r="S3447" i="53"/>
  <c r="V362" i="53"/>
  <c r="U362" i="53"/>
  <c r="T362" i="53"/>
  <c r="S363" i="53"/>
  <c r="G2383" i="53"/>
  <c r="F2383" i="53"/>
  <c r="G363" i="53"/>
  <c r="F363" i="53"/>
  <c r="G1373" i="53"/>
  <c r="F1373" i="53"/>
  <c r="G4454" i="53"/>
  <c r="F4454" i="53"/>
  <c r="G3446" i="53"/>
  <c r="F3446" i="53"/>
  <c r="F5465" i="53"/>
  <c r="G5465" i="53"/>
  <c r="G6475" i="53"/>
  <c r="F6475" i="53"/>
  <c r="E6476" i="53"/>
  <c r="E5466" i="53"/>
  <c r="E4455" i="53"/>
  <c r="E3447" i="53"/>
  <c r="E1374" i="53"/>
  <c r="AB365" i="53"/>
  <c r="E2384" i="53"/>
  <c r="E364" i="53"/>
  <c r="S2383" i="53"/>
  <c r="AB2383" i="53"/>
  <c r="AB8522" i="53" l="1"/>
  <c r="AB7513" i="53"/>
  <c r="S8523" i="53"/>
  <c r="S7513" i="53"/>
  <c r="E8522" i="53"/>
  <c r="E7512" i="53"/>
  <c r="AE6477" i="53"/>
  <c r="AD6477" i="53"/>
  <c r="AC6477" i="53"/>
  <c r="AD1373" i="53"/>
  <c r="AE1373" i="53"/>
  <c r="AC1373" i="53"/>
  <c r="AB1374" i="53"/>
  <c r="AE5466" i="53"/>
  <c r="AD5466" i="53"/>
  <c r="AC5466" i="53"/>
  <c r="AD2383" i="53"/>
  <c r="AE2383" i="53"/>
  <c r="AC2383" i="53"/>
  <c r="AC3447" i="53"/>
  <c r="AD3447" i="53"/>
  <c r="AE3447" i="53"/>
  <c r="AE365" i="53"/>
  <c r="AD365" i="53"/>
  <c r="AC365" i="53"/>
  <c r="AE4456" i="53"/>
  <c r="AC4456" i="53"/>
  <c r="AD4456" i="53"/>
  <c r="AB6478" i="53"/>
  <c r="AB5467" i="53"/>
  <c r="AB4457" i="53"/>
  <c r="AB3448" i="53"/>
  <c r="V3447" i="53"/>
  <c r="U3447" i="53"/>
  <c r="T3447" i="53"/>
  <c r="V4457" i="53"/>
  <c r="U4457" i="53"/>
  <c r="T4457" i="53"/>
  <c r="V6476" i="53"/>
  <c r="U6476" i="53"/>
  <c r="T6476" i="53"/>
  <c r="U5467" i="53"/>
  <c r="T5467" i="53"/>
  <c r="V5467" i="53"/>
  <c r="V2383" i="53"/>
  <c r="U2383" i="53"/>
  <c r="T2383" i="53"/>
  <c r="V1373" i="53"/>
  <c r="U1373" i="53"/>
  <c r="T1373" i="53"/>
  <c r="S1374" i="53"/>
  <c r="S6477" i="53"/>
  <c r="S5468" i="53"/>
  <c r="S4458" i="53"/>
  <c r="S3448" i="53"/>
  <c r="V363" i="53"/>
  <c r="U363" i="53"/>
  <c r="T363" i="53"/>
  <c r="S364" i="53"/>
  <c r="G2384" i="53"/>
  <c r="F2384" i="53"/>
  <c r="G364" i="53"/>
  <c r="F364" i="53"/>
  <c r="G1374" i="53"/>
  <c r="F1374" i="53"/>
  <c r="G3447" i="53"/>
  <c r="F3447" i="53"/>
  <c r="F4455" i="53"/>
  <c r="G4455" i="53"/>
  <c r="G6476" i="53"/>
  <c r="F6476" i="53"/>
  <c r="G5466" i="53"/>
  <c r="F5466" i="53"/>
  <c r="E6477" i="53"/>
  <c r="E5467" i="53"/>
  <c r="E4456" i="53"/>
  <c r="E3448" i="53"/>
  <c r="E1375" i="53"/>
  <c r="AB366" i="53"/>
  <c r="AB2384" i="53"/>
  <c r="E365" i="53"/>
  <c r="E2385" i="53"/>
  <c r="S2384" i="53"/>
  <c r="AB8523" i="53" l="1"/>
  <c r="AB7514" i="53"/>
  <c r="S8524" i="53"/>
  <c r="S7514" i="53"/>
  <c r="E8523" i="53"/>
  <c r="E7513" i="53"/>
  <c r="AE6478" i="53"/>
  <c r="AD6478" i="53"/>
  <c r="AC6478" i="53"/>
  <c r="AD1374" i="53"/>
  <c r="AE1374" i="53"/>
  <c r="AC1374" i="53"/>
  <c r="AB1375" i="53"/>
  <c r="AE2384" i="53"/>
  <c r="AD2384" i="53"/>
  <c r="AC2384" i="53"/>
  <c r="AC3448" i="53"/>
  <c r="AD3448" i="53"/>
  <c r="AE3448" i="53"/>
  <c r="AE5467" i="53"/>
  <c r="AD5467" i="53"/>
  <c r="AC5467" i="53"/>
  <c r="AC366" i="53"/>
  <c r="AE366" i="53"/>
  <c r="AD366" i="53"/>
  <c r="AD4457" i="53"/>
  <c r="AE4457" i="53"/>
  <c r="AC4457" i="53"/>
  <c r="AB6479" i="53"/>
  <c r="AB5468" i="53"/>
  <c r="AB4458" i="53"/>
  <c r="AB3449" i="53"/>
  <c r="V3448" i="53"/>
  <c r="U3448" i="53"/>
  <c r="T3448" i="53"/>
  <c r="V4458" i="53"/>
  <c r="U4458" i="53"/>
  <c r="T4458" i="53"/>
  <c r="V6477" i="53"/>
  <c r="U6477" i="53"/>
  <c r="T6477" i="53"/>
  <c r="T2384" i="53"/>
  <c r="V2384" i="53"/>
  <c r="U2384" i="53"/>
  <c r="V5468" i="53"/>
  <c r="U5468" i="53"/>
  <c r="T5468" i="53"/>
  <c r="V1374" i="53"/>
  <c r="U1374" i="53"/>
  <c r="T1374" i="53"/>
  <c r="S1375" i="53"/>
  <c r="S6478" i="53"/>
  <c r="S5469" i="53"/>
  <c r="S4459" i="53"/>
  <c r="S3449" i="53"/>
  <c r="V364" i="53"/>
  <c r="U364" i="53"/>
  <c r="T364" i="53"/>
  <c r="S365" i="53"/>
  <c r="G2385" i="53"/>
  <c r="F2385" i="53"/>
  <c r="G365" i="53"/>
  <c r="F365" i="53"/>
  <c r="F1375" i="53"/>
  <c r="G1375" i="53"/>
  <c r="G3448" i="53"/>
  <c r="F3448" i="53"/>
  <c r="G4456" i="53"/>
  <c r="F4456" i="53"/>
  <c r="G5467" i="53"/>
  <c r="F5467" i="53"/>
  <c r="G6477" i="53"/>
  <c r="F6477" i="53"/>
  <c r="E6478" i="53"/>
  <c r="E5468" i="53"/>
  <c r="E4457" i="53"/>
  <c r="E3449" i="53"/>
  <c r="E1376" i="53"/>
  <c r="AB367" i="53"/>
  <c r="E366" i="53"/>
  <c r="E2386" i="53"/>
  <c r="S2385" i="53"/>
  <c r="AB2385" i="53"/>
  <c r="AB8524" i="53" l="1"/>
  <c r="AB7515" i="53"/>
  <c r="S8525" i="53"/>
  <c r="S7515" i="53"/>
  <c r="E8524" i="53"/>
  <c r="E7514" i="53"/>
  <c r="AE6479" i="53"/>
  <c r="AD6479" i="53"/>
  <c r="AC6479" i="53"/>
  <c r="AE1375" i="53"/>
  <c r="AC1375" i="53"/>
  <c r="AD1375" i="53"/>
  <c r="AB1376" i="53"/>
  <c r="AC3449" i="53"/>
  <c r="AD3449" i="53"/>
  <c r="AE3449" i="53"/>
  <c r="AE5468" i="53"/>
  <c r="AD5468" i="53"/>
  <c r="AC5468" i="53"/>
  <c r="AE2385" i="53"/>
  <c r="AC2385" i="53"/>
  <c r="AD2385" i="53"/>
  <c r="AE367" i="53"/>
  <c r="AD367" i="53"/>
  <c r="AC367" i="53"/>
  <c r="AE4458" i="53"/>
  <c r="AC4458" i="53"/>
  <c r="AD4458" i="53"/>
  <c r="AB6480" i="53"/>
  <c r="AB5469" i="53"/>
  <c r="AB4459" i="53"/>
  <c r="AB3450" i="53"/>
  <c r="V3449" i="53"/>
  <c r="U3449" i="53"/>
  <c r="T3449" i="53"/>
  <c r="V4459" i="53"/>
  <c r="U4459" i="53"/>
  <c r="T4459" i="53"/>
  <c r="V2385" i="53"/>
  <c r="U2385" i="53"/>
  <c r="T2385" i="53"/>
  <c r="U5469" i="53"/>
  <c r="V5469" i="53"/>
  <c r="T5469" i="53"/>
  <c r="V6478" i="53"/>
  <c r="U6478" i="53"/>
  <c r="T6478" i="53"/>
  <c r="V1375" i="53"/>
  <c r="U1375" i="53"/>
  <c r="T1375" i="53"/>
  <c r="S1376" i="53"/>
  <c r="S6479" i="53"/>
  <c r="S5470" i="53"/>
  <c r="S4460" i="53"/>
  <c r="S3450" i="53"/>
  <c r="V365" i="53"/>
  <c r="U365" i="53"/>
  <c r="T365" i="53"/>
  <c r="S366" i="53"/>
  <c r="G366" i="53"/>
  <c r="F366" i="53"/>
  <c r="G2386" i="53"/>
  <c r="F2386" i="53"/>
  <c r="G3449" i="53"/>
  <c r="F3449" i="53"/>
  <c r="G4457" i="53"/>
  <c r="F4457" i="53"/>
  <c r="G1376" i="53"/>
  <c r="F1376" i="53"/>
  <c r="G5468" i="53"/>
  <c r="F5468" i="53"/>
  <c r="G6478" i="53"/>
  <c r="F6478" i="53"/>
  <c r="E6479" i="53"/>
  <c r="E5469" i="53"/>
  <c r="E4458" i="53"/>
  <c r="E3450" i="53"/>
  <c r="E1377" i="53"/>
  <c r="E367" i="53"/>
  <c r="AB2386" i="53"/>
  <c r="S2386" i="53"/>
  <c r="E2387" i="53"/>
  <c r="AB368" i="53"/>
  <c r="AB8525" i="53" l="1"/>
  <c r="AB7516" i="53"/>
  <c r="S8526" i="53"/>
  <c r="S7516" i="53"/>
  <c r="E8525" i="53"/>
  <c r="E7515" i="53"/>
  <c r="AD5469" i="53"/>
  <c r="AE5469" i="53"/>
  <c r="AC5469" i="53"/>
  <c r="AE6480" i="53"/>
  <c r="AD6480" i="53"/>
  <c r="AC6480" i="53"/>
  <c r="AE1376" i="53"/>
  <c r="AD1376" i="53"/>
  <c r="AC1376" i="53"/>
  <c r="AB1377" i="53"/>
  <c r="AC368" i="53"/>
  <c r="AE368" i="53"/>
  <c r="AD368" i="53"/>
  <c r="AC3450" i="53"/>
  <c r="AD3450" i="53"/>
  <c r="AE3450" i="53"/>
  <c r="AD2386" i="53"/>
  <c r="AE2386" i="53"/>
  <c r="AC2386" i="53"/>
  <c r="AC4459" i="53"/>
  <c r="AD4459" i="53"/>
  <c r="AE4459" i="53"/>
  <c r="AB6481" i="53"/>
  <c r="AB5470" i="53"/>
  <c r="AB4460" i="53"/>
  <c r="AB3451" i="53"/>
  <c r="V3450" i="53"/>
  <c r="U3450" i="53"/>
  <c r="T3450" i="53"/>
  <c r="V4460" i="53"/>
  <c r="U4460" i="53"/>
  <c r="T4460" i="53"/>
  <c r="V5470" i="53"/>
  <c r="U5470" i="53"/>
  <c r="T5470" i="53"/>
  <c r="V6479" i="53"/>
  <c r="U6479" i="53"/>
  <c r="T6479" i="53"/>
  <c r="V1376" i="53"/>
  <c r="U1376" i="53"/>
  <c r="T1376" i="53"/>
  <c r="S1377" i="53"/>
  <c r="U2386" i="53"/>
  <c r="T2386" i="53"/>
  <c r="V2386" i="53"/>
  <c r="S6480" i="53"/>
  <c r="S5471" i="53"/>
  <c r="S4461" i="53"/>
  <c r="S3451" i="53"/>
  <c r="V366" i="53"/>
  <c r="U366" i="53"/>
  <c r="T366" i="53"/>
  <c r="S367" i="53"/>
  <c r="G2387" i="53"/>
  <c r="F2387" i="53"/>
  <c r="G367" i="53"/>
  <c r="F367" i="53"/>
  <c r="G1377" i="53"/>
  <c r="F1377" i="53"/>
  <c r="G3450" i="53"/>
  <c r="F3450" i="53"/>
  <c r="G5469" i="53"/>
  <c r="F5469" i="53"/>
  <c r="G4458" i="53"/>
  <c r="F4458" i="53"/>
  <c r="G6479" i="53"/>
  <c r="F6479" i="53"/>
  <c r="E6480" i="53"/>
  <c r="E5470" i="53"/>
  <c r="E4459" i="53"/>
  <c r="E3451" i="53"/>
  <c r="E1378" i="53"/>
  <c r="AB369" i="53"/>
  <c r="AB2387" i="53"/>
  <c r="E2388" i="53"/>
  <c r="S2387" i="53"/>
  <c r="E368" i="53"/>
  <c r="AB8526" i="53" l="1"/>
  <c r="AB7517" i="53"/>
  <c r="S8527" i="53"/>
  <c r="S7517" i="53"/>
  <c r="E8526" i="53"/>
  <c r="E7516" i="53"/>
  <c r="AE2387" i="53"/>
  <c r="AD2387" i="53"/>
  <c r="AC2387" i="53"/>
  <c r="AE3451" i="53"/>
  <c r="AD3451" i="53"/>
  <c r="AC3451" i="53"/>
  <c r="AE1377" i="53"/>
  <c r="AD1377" i="53"/>
  <c r="AC1377" i="53"/>
  <c r="AB1378" i="53"/>
  <c r="AE5470" i="53"/>
  <c r="AD5470" i="53"/>
  <c r="AC5470" i="53"/>
  <c r="AE6481" i="53"/>
  <c r="AD6481" i="53"/>
  <c r="AC6481" i="53"/>
  <c r="AE369" i="53"/>
  <c r="AC369" i="53"/>
  <c r="AD369" i="53"/>
  <c r="AE4460" i="53"/>
  <c r="AC4460" i="53"/>
  <c r="AD4460" i="53"/>
  <c r="AB6482" i="53"/>
  <c r="AB5471" i="53"/>
  <c r="AB4461" i="53"/>
  <c r="AB3452" i="53"/>
  <c r="V3451" i="53"/>
  <c r="U3451" i="53"/>
  <c r="T3451" i="53"/>
  <c r="V4461" i="53"/>
  <c r="U4461" i="53"/>
  <c r="T4461" i="53"/>
  <c r="V6480" i="53"/>
  <c r="U6480" i="53"/>
  <c r="T6480" i="53"/>
  <c r="V1377" i="53"/>
  <c r="U1377" i="53"/>
  <c r="T1377" i="53"/>
  <c r="S1378" i="53"/>
  <c r="V5471" i="53"/>
  <c r="U5471" i="53"/>
  <c r="T5471" i="53"/>
  <c r="V2387" i="53"/>
  <c r="U2387" i="53"/>
  <c r="T2387" i="53"/>
  <c r="S6481" i="53"/>
  <c r="S5472" i="53"/>
  <c r="S4462" i="53"/>
  <c r="S3452" i="53"/>
  <c r="V367" i="53"/>
  <c r="U367" i="53"/>
  <c r="T367" i="53"/>
  <c r="S368" i="53"/>
  <c r="G2388" i="53"/>
  <c r="F2388" i="53"/>
  <c r="G368" i="53"/>
  <c r="F368" i="53"/>
  <c r="G4459" i="53"/>
  <c r="F4459" i="53"/>
  <c r="G5470" i="53"/>
  <c r="F5470" i="53"/>
  <c r="G1378" i="53"/>
  <c r="F1378" i="53"/>
  <c r="G3451" i="53"/>
  <c r="F3451" i="53"/>
  <c r="G6480" i="53"/>
  <c r="F6480" i="53"/>
  <c r="E6481" i="53"/>
  <c r="E5471" i="53"/>
  <c r="E4460" i="53"/>
  <c r="E3452" i="53"/>
  <c r="E1379" i="53"/>
  <c r="E369" i="53"/>
  <c r="S2388" i="53"/>
  <c r="AB2388" i="53"/>
  <c r="E2389" i="53"/>
  <c r="AB370" i="53"/>
  <c r="AB8527" i="53" l="1"/>
  <c r="AB7518" i="53"/>
  <c r="S8528" i="53"/>
  <c r="S7518" i="53"/>
  <c r="E8527" i="53"/>
  <c r="E7517" i="53"/>
  <c r="AD5471" i="53"/>
  <c r="AE5471" i="53"/>
  <c r="AC5471" i="53"/>
  <c r="AE6482" i="53"/>
  <c r="AD6482" i="53"/>
  <c r="AC6482" i="53"/>
  <c r="AD3452" i="53"/>
  <c r="AE3452" i="53"/>
  <c r="AC3452" i="53"/>
  <c r="AE1378" i="53"/>
  <c r="AD1378" i="53"/>
  <c r="AC1378" i="53"/>
  <c r="AB1379" i="53"/>
  <c r="AE370" i="53"/>
  <c r="AC370" i="53"/>
  <c r="AD370" i="53"/>
  <c r="AD2388" i="53"/>
  <c r="AE2388" i="53"/>
  <c r="AC2388" i="53"/>
  <c r="AE4461" i="53"/>
  <c r="AC4461" i="53"/>
  <c r="AD4461" i="53"/>
  <c r="AB6483" i="53"/>
  <c r="AB5472" i="53"/>
  <c r="AB4462" i="53"/>
  <c r="AB3453" i="53"/>
  <c r="V2388" i="53"/>
  <c r="U2388" i="53"/>
  <c r="T2388" i="53"/>
  <c r="V3452" i="53"/>
  <c r="U3452" i="53"/>
  <c r="T3452" i="53"/>
  <c r="V4462" i="53"/>
  <c r="U4462" i="53"/>
  <c r="T4462" i="53"/>
  <c r="T1378" i="53"/>
  <c r="V1378" i="53"/>
  <c r="U1378" i="53"/>
  <c r="S1379" i="53"/>
  <c r="V6481" i="53"/>
  <c r="U6481" i="53"/>
  <c r="T6481" i="53"/>
  <c r="V5472" i="53"/>
  <c r="U5472" i="53"/>
  <c r="T5472" i="53"/>
  <c r="S6482" i="53"/>
  <c r="S5473" i="53"/>
  <c r="S4463" i="53"/>
  <c r="S3453" i="53"/>
  <c r="V368" i="53"/>
  <c r="U368" i="53"/>
  <c r="T368" i="53"/>
  <c r="S369" i="53"/>
  <c r="G2389" i="53"/>
  <c r="F2389" i="53"/>
  <c r="G369" i="53"/>
  <c r="F369" i="53"/>
  <c r="G4460" i="53"/>
  <c r="F4460" i="53"/>
  <c r="G1379" i="53"/>
  <c r="F1379" i="53"/>
  <c r="G3452" i="53"/>
  <c r="F3452" i="53"/>
  <c r="G5471" i="53"/>
  <c r="F5471" i="53"/>
  <c r="G6481" i="53"/>
  <c r="F6481" i="53"/>
  <c r="E6482" i="53"/>
  <c r="E5472" i="53"/>
  <c r="E4461" i="53"/>
  <c r="E3453" i="53"/>
  <c r="E1380" i="53"/>
  <c r="AB2389" i="53"/>
  <c r="AB371" i="53"/>
  <c r="E370" i="53"/>
  <c r="S2389" i="53"/>
  <c r="E2390" i="53"/>
  <c r="AB8528" i="53" l="1"/>
  <c r="AB7519" i="53"/>
  <c r="S8529" i="53"/>
  <c r="S7519" i="53"/>
  <c r="E8528" i="53"/>
  <c r="E7518" i="53"/>
  <c r="AE6483" i="53"/>
  <c r="AD6483" i="53"/>
  <c r="AC6483" i="53"/>
  <c r="AD1379" i="53"/>
  <c r="AE1379" i="53"/>
  <c r="AC1379" i="53"/>
  <c r="AB1380" i="53"/>
  <c r="AD5472" i="53"/>
  <c r="AE5472" i="53"/>
  <c r="AC5472" i="53"/>
  <c r="AE371" i="53"/>
  <c r="AD371" i="53"/>
  <c r="AC371" i="53"/>
  <c r="AE3453" i="53"/>
  <c r="AD3453" i="53"/>
  <c r="AC3453" i="53"/>
  <c r="AD2389" i="53"/>
  <c r="AC2389" i="53"/>
  <c r="AE2389" i="53"/>
  <c r="AE4462" i="53"/>
  <c r="AC4462" i="53"/>
  <c r="AD4462" i="53"/>
  <c r="AB6484" i="53"/>
  <c r="AB5473" i="53"/>
  <c r="AB4463" i="53"/>
  <c r="AB3454" i="53"/>
  <c r="V3453" i="53"/>
  <c r="U3453" i="53"/>
  <c r="T3453" i="53"/>
  <c r="U4463" i="53"/>
  <c r="V4463" i="53"/>
  <c r="T4463" i="53"/>
  <c r="V1379" i="53"/>
  <c r="U1379" i="53"/>
  <c r="T1379" i="53"/>
  <c r="S1380" i="53"/>
  <c r="V6482" i="53"/>
  <c r="U6482" i="53"/>
  <c r="T6482" i="53"/>
  <c r="V5473" i="53"/>
  <c r="U5473" i="53"/>
  <c r="T5473" i="53"/>
  <c r="V2389" i="53"/>
  <c r="U2389" i="53"/>
  <c r="T2389" i="53"/>
  <c r="S6483" i="53"/>
  <c r="S5474" i="53"/>
  <c r="S4464" i="53"/>
  <c r="S3454" i="53"/>
  <c r="V369" i="53"/>
  <c r="U369" i="53"/>
  <c r="T369" i="53"/>
  <c r="S370" i="53"/>
  <c r="G370" i="53"/>
  <c r="F370" i="53"/>
  <c r="G2390" i="53"/>
  <c r="F2390" i="53"/>
  <c r="G1380" i="53"/>
  <c r="F1380" i="53"/>
  <c r="G3453" i="53"/>
  <c r="F3453" i="53"/>
  <c r="G4461" i="53"/>
  <c r="F4461" i="53"/>
  <c r="G6482" i="53"/>
  <c r="F6482" i="53"/>
  <c r="G5472" i="53"/>
  <c r="F5472" i="53"/>
  <c r="E6483" i="53"/>
  <c r="E5473" i="53"/>
  <c r="E4462" i="53"/>
  <c r="E3454" i="53"/>
  <c r="E1381" i="53"/>
  <c r="AB372" i="53"/>
  <c r="E2391" i="53"/>
  <c r="E371" i="53"/>
  <c r="S2390" i="53"/>
  <c r="AB2390" i="53"/>
  <c r="AB8529" i="53" l="1"/>
  <c r="AB7520" i="53"/>
  <c r="S8530" i="53"/>
  <c r="S7520" i="53"/>
  <c r="E8529" i="53"/>
  <c r="E7519" i="53"/>
  <c r="AE6484" i="53"/>
  <c r="AD6484" i="53"/>
  <c r="AC6484" i="53"/>
  <c r="AD1380" i="53"/>
  <c r="AC1380" i="53"/>
  <c r="AE1380" i="53"/>
  <c r="AB1381" i="53"/>
  <c r="AD3454" i="53"/>
  <c r="AE3454" i="53"/>
  <c r="AC3454" i="53"/>
  <c r="AE5473" i="53"/>
  <c r="AC5473" i="53"/>
  <c r="AD5473" i="53"/>
  <c r="AE2390" i="53"/>
  <c r="AD2390" i="53"/>
  <c r="AC2390" i="53"/>
  <c r="AE372" i="53"/>
  <c r="AC372" i="53"/>
  <c r="AD372" i="53"/>
  <c r="AE4463" i="53"/>
  <c r="AD4463" i="53"/>
  <c r="AC4463" i="53"/>
  <c r="AB6485" i="53"/>
  <c r="AB5474" i="53"/>
  <c r="AB4464" i="53"/>
  <c r="AB3455" i="53"/>
  <c r="V3454" i="53"/>
  <c r="U3454" i="53"/>
  <c r="T3454" i="53"/>
  <c r="V4464" i="53"/>
  <c r="U4464" i="53"/>
  <c r="T4464" i="53"/>
  <c r="V5474" i="53"/>
  <c r="T5474" i="53"/>
  <c r="U5474" i="53"/>
  <c r="V2390" i="53"/>
  <c r="T2390" i="53"/>
  <c r="U2390" i="53"/>
  <c r="V6483" i="53"/>
  <c r="U6483" i="53"/>
  <c r="T6483" i="53"/>
  <c r="T1380" i="53"/>
  <c r="V1380" i="53"/>
  <c r="U1380" i="53"/>
  <c r="S1381" i="53"/>
  <c r="S6484" i="53"/>
  <c r="S5475" i="53"/>
  <c r="S4465" i="53"/>
  <c r="S3455" i="53"/>
  <c r="V370" i="53"/>
  <c r="U370" i="53"/>
  <c r="T370" i="53"/>
  <c r="S371" i="53"/>
  <c r="G2391" i="53"/>
  <c r="F2391" i="53"/>
  <c r="G371" i="53"/>
  <c r="F371" i="53"/>
  <c r="G4462" i="53"/>
  <c r="F4462" i="53"/>
  <c r="F5473" i="53"/>
  <c r="G5473" i="53"/>
  <c r="G1381" i="53"/>
  <c r="F1381" i="53"/>
  <c r="G6483" i="53"/>
  <c r="F6483" i="53"/>
  <c r="G3454" i="53"/>
  <c r="F3454" i="53"/>
  <c r="E6484" i="53"/>
  <c r="E5474" i="53"/>
  <c r="E4463" i="53"/>
  <c r="E3455" i="53"/>
  <c r="E1382" i="53"/>
  <c r="AB373" i="53"/>
  <c r="AB2391" i="53"/>
  <c r="E372" i="53"/>
  <c r="S2391" i="53"/>
  <c r="E2392" i="53"/>
  <c r="AB8530" i="53" l="1"/>
  <c r="AB7521" i="53"/>
  <c r="S8531" i="53"/>
  <c r="S7521" i="53"/>
  <c r="E8530" i="53"/>
  <c r="E7520" i="53"/>
  <c r="AD1381" i="53"/>
  <c r="AE1381" i="53"/>
  <c r="AC1381" i="53"/>
  <c r="AB1382" i="53"/>
  <c r="AE6485" i="53"/>
  <c r="AD6485" i="53"/>
  <c r="AC6485" i="53"/>
  <c r="AD5474" i="53"/>
  <c r="AE5474" i="53"/>
  <c r="AC5474" i="53"/>
  <c r="AD2391" i="53"/>
  <c r="AE2391" i="53"/>
  <c r="AC2391" i="53"/>
  <c r="AC3455" i="53"/>
  <c r="AD3455" i="53"/>
  <c r="AE3455" i="53"/>
  <c r="AE373" i="53"/>
  <c r="AD373" i="53"/>
  <c r="AC373" i="53"/>
  <c r="AE4464" i="53"/>
  <c r="AC4464" i="53"/>
  <c r="AD4464" i="53"/>
  <c r="AB6486" i="53"/>
  <c r="AB5475" i="53"/>
  <c r="AB4465" i="53"/>
  <c r="AB3456" i="53"/>
  <c r="V3455" i="53"/>
  <c r="U3455" i="53"/>
  <c r="T3455" i="53"/>
  <c r="V4465" i="53"/>
  <c r="U4465" i="53"/>
  <c r="T4465" i="53"/>
  <c r="V6484" i="53"/>
  <c r="U6484" i="53"/>
  <c r="T6484" i="53"/>
  <c r="U5475" i="53"/>
  <c r="V5475" i="53"/>
  <c r="T5475" i="53"/>
  <c r="V1381" i="53"/>
  <c r="U1381" i="53"/>
  <c r="T1381" i="53"/>
  <c r="S1382" i="53"/>
  <c r="V2391" i="53"/>
  <c r="U2391" i="53"/>
  <c r="T2391" i="53"/>
  <c r="S6485" i="53"/>
  <c r="S5476" i="53"/>
  <c r="S4466" i="53"/>
  <c r="S3456" i="53"/>
  <c r="V371" i="53"/>
  <c r="U371" i="53"/>
  <c r="T371" i="53"/>
  <c r="S372" i="53"/>
  <c r="G372" i="53"/>
  <c r="F372" i="53"/>
  <c r="G2392" i="53"/>
  <c r="F2392" i="53"/>
  <c r="G1382" i="53"/>
  <c r="F1382" i="53"/>
  <c r="F3455" i="53"/>
  <c r="G3455" i="53"/>
  <c r="F4463" i="53"/>
  <c r="G4463" i="53"/>
  <c r="G5474" i="53"/>
  <c r="F5474" i="53"/>
  <c r="G6484" i="53"/>
  <c r="F6484" i="53"/>
  <c r="E6485" i="53"/>
  <c r="E5475" i="53"/>
  <c r="E4464" i="53"/>
  <c r="E3456" i="53"/>
  <c r="E1383" i="53"/>
  <c r="AB374" i="53"/>
  <c r="S2392" i="53"/>
  <c r="E373" i="53"/>
  <c r="E2393" i="53"/>
  <c r="AB2392" i="53"/>
  <c r="AB8531" i="53" l="1"/>
  <c r="AB7522" i="53"/>
  <c r="S8532" i="53"/>
  <c r="S7522" i="53"/>
  <c r="E8531" i="53"/>
  <c r="E7521" i="53"/>
  <c r="AE6486" i="53"/>
  <c r="AD6486" i="53"/>
  <c r="AC6486" i="53"/>
  <c r="AE5475" i="53"/>
  <c r="AC5475" i="53"/>
  <c r="AD5475" i="53"/>
  <c r="AD1382" i="53"/>
  <c r="AC1382" i="53"/>
  <c r="AE1382" i="53"/>
  <c r="AB1383" i="53"/>
  <c r="AE2392" i="53"/>
  <c r="AD2392" i="53"/>
  <c r="AC2392" i="53"/>
  <c r="AC3456" i="53"/>
  <c r="AD3456" i="53"/>
  <c r="AE3456" i="53"/>
  <c r="AC374" i="53"/>
  <c r="AE374" i="53"/>
  <c r="AD374" i="53"/>
  <c r="AD4465" i="53"/>
  <c r="AE4465" i="53"/>
  <c r="AC4465" i="53"/>
  <c r="AB6487" i="53"/>
  <c r="AB5476" i="53"/>
  <c r="AB4466" i="53"/>
  <c r="AB3457" i="53"/>
  <c r="V1382" i="53"/>
  <c r="U1382" i="53"/>
  <c r="T1382" i="53"/>
  <c r="S1383" i="53"/>
  <c r="V3456" i="53"/>
  <c r="U3456" i="53"/>
  <c r="T3456" i="53"/>
  <c r="V4466" i="53"/>
  <c r="U4466" i="53"/>
  <c r="T4466" i="53"/>
  <c r="V6485" i="53"/>
  <c r="U6485" i="53"/>
  <c r="T6485" i="53"/>
  <c r="T2392" i="53"/>
  <c r="V2392" i="53"/>
  <c r="U2392" i="53"/>
  <c r="V5476" i="53"/>
  <c r="T5476" i="53"/>
  <c r="U5476" i="53"/>
  <c r="S6486" i="53"/>
  <c r="S5477" i="53"/>
  <c r="S4467" i="53"/>
  <c r="S3457" i="53"/>
  <c r="V372" i="53"/>
  <c r="U372" i="53"/>
  <c r="T372" i="53"/>
  <c r="S373" i="53"/>
  <c r="G373" i="53"/>
  <c r="F373" i="53"/>
  <c r="G2393" i="53"/>
  <c r="F2393" i="53"/>
  <c r="G3456" i="53"/>
  <c r="F3456" i="53"/>
  <c r="G4464" i="53"/>
  <c r="F4464" i="53"/>
  <c r="G5475" i="53"/>
  <c r="F5475" i="53"/>
  <c r="G6485" i="53"/>
  <c r="F6485" i="53"/>
  <c r="G1383" i="53"/>
  <c r="F1383" i="53"/>
  <c r="E6486" i="53"/>
  <c r="E5476" i="53"/>
  <c r="E4465" i="53"/>
  <c r="E3457" i="53"/>
  <c r="E1384" i="53"/>
  <c r="AB375" i="53"/>
  <c r="AB2393" i="53"/>
  <c r="S2393" i="53"/>
  <c r="E2394" i="53"/>
  <c r="E374" i="53"/>
  <c r="AB8532" i="53" l="1"/>
  <c r="AB7523" i="53"/>
  <c r="S8533" i="53"/>
  <c r="S7523" i="53"/>
  <c r="E8532" i="53"/>
  <c r="E7522" i="53"/>
  <c r="AE6487" i="53"/>
  <c r="AD6487" i="53"/>
  <c r="AC6487" i="53"/>
  <c r="AE5476" i="53"/>
  <c r="AC5476" i="53"/>
  <c r="AD5476" i="53"/>
  <c r="AC3457" i="53"/>
  <c r="AD3457" i="53"/>
  <c r="AE3457" i="53"/>
  <c r="AE1383" i="53"/>
  <c r="AD1383" i="53"/>
  <c r="AC1383" i="53"/>
  <c r="AB1384" i="53"/>
  <c r="AE2393" i="53"/>
  <c r="AD2393" i="53"/>
  <c r="AC2393" i="53"/>
  <c r="AE375" i="53"/>
  <c r="AD375" i="53"/>
  <c r="AC375" i="53"/>
  <c r="AE4466" i="53"/>
  <c r="AC4466" i="53"/>
  <c r="AD4466" i="53"/>
  <c r="AB6488" i="53"/>
  <c r="AB5477" i="53"/>
  <c r="AB4467" i="53"/>
  <c r="AB3458" i="53"/>
  <c r="V3457" i="53"/>
  <c r="T3457" i="53"/>
  <c r="U3457" i="53"/>
  <c r="U5477" i="53"/>
  <c r="V5477" i="53"/>
  <c r="T5477" i="53"/>
  <c r="V6486" i="53"/>
  <c r="U6486" i="53"/>
  <c r="T6486" i="53"/>
  <c r="V1383" i="53"/>
  <c r="U1383" i="53"/>
  <c r="T1383" i="53"/>
  <c r="S1384" i="53"/>
  <c r="V4467" i="53"/>
  <c r="U4467" i="53"/>
  <c r="T4467" i="53"/>
  <c r="V2393" i="53"/>
  <c r="U2393" i="53"/>
  <c r="T2393" i="53"/>
  <c r="S6487" i="53"/>
  <c r="S5478" i="53"/>
  <c r="S4468" i="53"/>
  <c r="S3458" i="53"/>
  <c r="V373" i="53"/>
  <c r="U373" i="53"/>
  <c r="T373" i="53"/>
  <c r="S374" i="53"/>
  <c r="G374" i="53"/>
  <c r="F374" i="53"/>
  <c r="G2394" i="53"/>
  <c r="F2394" i="53"/>
  <c r="G1384" i="53"/>
  <c r="F1384" i="53"/>
  <c r="G5476" i="53"/>
  <c r="F5476" i="53"/>
  <c r="G6486" i="53"/>
  <c r="F6486" i="53"/>
  <c r="G3457" i="53"/>
  <c r="F3457" i="53"/>
  <c r="G4465" i="53"/>
  <c r="F4465" i="53"/>
  <c r="E6487" i="53"/>
  <c r="E5477" i="53"/>
  <c r="E4466" i="53"/>
  <c r="E3458" i="53"/>
  <c r="E1385" i="53"/>
  <c r="AB2394" i="53"/>
  <c r="E375" i="53"/>
  <c r="S2394" i="53"/>
  <c r="E2395" i="53"/>
  <c r="AB376" i="53"/>
  <c r="AB8533" i="53" l="1"/>
  <c r="AB7524" i="53"/>
  <c r="S8534" i="53"/>
  <c r="S7524" i="53"/>
  <c r="E8533" i="53"/>
  <c r="E7523" i="53"/>
  <c r="AE6488" i="53"/>
  <c r="AD6488" i="53"/>
  <c r="AC6488" i="53"/>
  <c r="AE1384" i="53"/>
  <c r="AD1384" i="53"/>
  <c r="AC1384" i="53"/>
  <c r="AB1385" i="53"/>
  <c r="AE5477" i="53"/>
  <c r="AD5477" i="53"/>
  <c r="AC5477" i="53"/>
  <c r="AC376" i="53"/>
  <c r="AE376" i="53"/>
  <c r="AD376" i="53"/>
  <c r="AC3458" i="53"/>
  <c r="AD3458" i="53"/>
  <c r="AE3458" i="53"/>
  <c r="AD2394" i="53"/>
  <c r="AE2394" i="53"/>
  <c r="AC2394" i="53"/>
  <c r="AC4467" i="53"/>
  <c r="AD4467" i="53"/>
  <c r="AE4467" i="53"/>
  <c r="AB6489" i="53"/>
  <c r="AB5478" i="53"/>
  <c r="AB4468" i="53"/>
  <c r="AB3459" i="53"/>
  <c r="V3458" i="53"/>
  <c r="U3458" i="53"/>
  <c r="T3458" i="53"/>
  <c r="V1384" i="53"/>
  <c r="U1384" i="53"/>
  <c r="T1384" i="53"/>
  <c r="S1385" i="53"/>
  <c r="V6487" i="53"/>
  <c r="U6487" i="53"/>
  <c r="T6487" i="53"/>
  <c r="U2394" i="53"/>
  <c r="T2394" i="53"/>
  <c r="V2394" i="53"/>
  <c r="U5478" i="53"/>
  <c r="T5478" i="53"/>
  <c r="V5478" i="53"/>
  <c r="V4468" i="53"/>
  <c r="U4468" i="53"/>
  <c r="T4468" i="53"/>
  <c r="S6488" i="53"/>
  <c r="S5479" i="53"/>
  <c r="S4469" i="53"/>
  <c r="S3459" i="53"/>
  <c r="V374" i="53"/>
  <c r="U374" i="53"/>
  <c r="T374" i="53"/>
  <c r="S375" i="53"/>
  <c r="G2395" i="53"/>
  <c r="F2395" i="53"/>
  <c r="G375" i="53"/>
  <c r="F375" i="53"/>
  <c r="G1385" i="53"/>
  <c r="F1385" i="53"/>
  <c r="G4466" i="53"/>
  <c r="F4466" i="53"/>
  <c r="G3458" i="53"/>
  <c r="F3458" i="53"/>
  <c r="G6487" i="53"/>
  <c r="F6487" i="53"/>
  <c r="G5477" i="53"/>
  <c r="F5477" i="53"/>
  <c r="E6488" i="53"/>
  <c r="E5478" i="53"/>
  <c r="E4467" i="53"/>
  <c r="E3459" i="53"/>
  <c r="E1386" i="53"/>
  <c r="E376" i="53"/>
  <c r="S2395" i="53"/>
  <c r="E2396" i="53"/>
  <c r="AB2395" i="53"/>
  <c r="AB377" i="53"/>
  <c r="AB8534" i="53" l="1"/>
  <c r="AB7525" i="53"/>
  <c r="S8535" i="53"/>
  <c r="S7525" i="53"/>
  <c r="E8534" i="53"/>
  <c r="E7524" i="53"/>
  <c r="AE6489" i="53"/>
  <c r="AD6489" i="53"/>
  <c r="AC6489" i="53"/>
  <c r="AE1385" i="53"/>
  <c r="AD1385" i="53"/>
  <c r="AC1385" i="53"/>
  <c r="AB1386" i="53"/>
  <c r="AE5478" i="53"/>
  <c r="AD5478" i="53"/>
  <c r="AC5478" i="53"/>
  <c r="AE2395" i="53"/>
  <c r="AC2395" i="53"/>
  <c r="AD2395" i="53"/>
  <c r="AE3459" i="53"/>
  <c r="AD3459" i="53"/>
  <c r="AC3459" i="53"/>
  <c r="AC377" i="53"/>
  <c r="AE377" i="53"/>
  <c r="AD377" i="53"/>
  <c r="AE4468" i="53"/>
  <c r="AC4468" i="53"/>
  <c r="AD4468" i="53"/>
  <c r="AB6490" i="53"/>
  <c r="AB5479" i="53"/>
  <c r="AB4469" i="53"/>
  <c r="AB3460" i="53"/>
  <c r="V2395" i="53"/>
  <c r="U2395" i="53"/>
  <c r="T2395" i="53"/>
  <c r="V3459" i="53"/>
  <c r="U3459" i="53"/>
  <c r="T3459" i="53"/>
  <c r="V1385" i="53"/>
  <c r="U1385" i="53"/>
  <c r="T1385" i="53"/>
  <c r="S1386" i="53"/>
  <c r="V5479" i="53"/>
  <c r="U5479" i="53"/>
  <c r="T5479" i="53"/>
  <c r="V4469" i="53"/>
  <c r="U4469" i="53"/>
  <c r="T4469" i="53"/>
  <c r="V6488" i="53"/>
  <c r="U6488" i="53"/>
  <c r="T6488" i="53"/>
  <c r="S6489" i="53"/>
  <c r="S5480" i="53"/>
  <c r="S4470" i="53"/>
  <c r="S3460" i="53"/>
  <c r="V375" i="53"/>
  <c r="U375" i="53"/>
  <c r="T375" i="53"/>
  <c r="S376" i="53"/>
  <c r="G2396" i="53"/>
  <c r="F2396" i="53"/>
  <c r="G376" i="53"/>
  <c r="F376" i="53"/>
  <c r="G1386" i="53"/>
  <c r="F1386" i="53"/>
  <c r="G4467" i="53"/>
  <c r="F4467" i="53"/>
  <c r="G6488" i="53"/>
  <c r="F6488" i="53"/>
  <c r="G5478" i="53"/>
  <c r="F5478" i="53"/>
  <c r="G3459" i="53"/>
  <c r="F3459" i="53"/>
  <c r="E6489" i="53"/>
  <c r="E5479" i="53"/>
  <c r="E4468" i="53"/>
  <c r="E3460" i="53"/>
  <c r="E1387" i="53"/>
  <c r="S2396" i="53"/>
  <c r="E2397" i="53"/>
  <c r="AB378" i="53"/>
  <c r="E377" i="53"/>
  <c r="AB2396" i="53"/>
  <c r="AB8535" i="53" l="1"/>
  <c r="AB7526" i="53"/>
  <c r="S8536" i="53"/>
  <c r="S7526" i="53"/>
  <c r="E8535" i="53"/>
  <c r="E7525" i="53"/>
  <c r="AE6490" i="53"/>
  <c r="AD6490" i="53"/>
  <c r="AC6490" i="53"/>
  <c r="AE1386" i="53"/>
  <c r="AD1386" i="53"/>
  <c r="AC1386" i="53"/>
  <c r="AB1387" i="53"/>
  <c r="AE5479" i="53"/>
  <c r="AD5479" i="53"/>
  <c r="AC5479" i="53"/>
  <c r="AE378" i="53"/>
  <c r="AD378" i="53"/>
  <c r="AC378" i="53"/>
  <c r="AD2396" i="53"/>
  <c r="AE2396" i="53"/>
  <c r="AC2396" i="53"/>
  <c r="AD3460" i="53"/>
  <c r="AE3460" i="53"/>
  <c r="AC3460" i="53"/>
  <c r="AE4469" i="53"/>
  <c r="AC4469" i="53"/>
  <c r="AD4469" i="53"/>
  <c r="AB6491" i="53"/>
  <c r="AB5480" i="53"/>
  <c r="AB4470" i="53"/>
  <c r="AB3461" i="53"/>
  <c r="V3460" i="53"/>
  <c r="U3460" i="53"/>
  <c r="T3460" i="53"/>
  <c r="V5480" i="53"/>
  <c r="U5480" i="53"/>
  <c r="T5480" i="53"/>
  <c r="V4470" i="53"/>
  <c r="U4470" i="53"/>
  <c r="T4470" i="53"/>
  <c r="V6489" i="53"/>
  <c r="U6489" i="53"/>
  <c r="T6489" i="53"/>
  <c r="V2396" i="53"/>
  <c r="U2396" i="53"/>
  <c r="T2396" i="53"/>
  <c r="T1386" i="53"/>
  <c r="V1386" i="53"/>
  <c r="U1386" i="53"/>
  <c r="S1387" i="53"/>
  <c r="S6490" i="53"/>
  <c r="S5481" i="53"/>
  <c r="S4471" i="53"/>
  <c r="S3461" i="53"/>
  <c r="V376" i="53"/>
  <c r="U376" i="53"/>
  <c r="T376" i="53"/>
  <c r="S377" i="53"/>
  <c r="G377" i="53"/>
  <c r="F377" i="53"/>
  <c r="G2397" i="53"/>
  <c r="F2397" i="53"/>
  <c r="G1387" i="53"/>
  <c r="F1387" i="53"/>
  <c r="G4468" i="53"/>
  <c r="F4468" i="53"/>
  <c r="G5479" i="53"/>
  <c r="F5479" i="53"/>
  <c r="G6489" i="53"/>
  <c r="F6489" i="53"/>
  <c r="G3460" i="53"/>
  <c r="F3460" i="53"/>
  <c r="E6490" i="53"/>
  <c r="E5480" i="53"/>
  <c r="E4469" i="53"/>
  <c r="E3461" i="53"/>
  <c r="E1388" i="53"/>
  <c r="AB379" i="53"/>
  <c r="E378" i="53"/>
  <c r="E2398" i="53"/>
  <c r="AB2397" i="53"/>
  <c r="S2397" i="53"/>
  <c r="AB8536" i="53" l="1"/>
  <c r="AB7527" i="53"/>
  <c r="S8537" i="53"/>
  <c r="S7527" i="53"/>
  <c r="E8536" i="53"/>
  <c r="E7526" i="53"/>
  <c r="AE5480" i="53"/>
  <c r="AD5480" i="53"/>
  <c r="AC5480" i="53"/>
  <c r="AE6491" i="53"/>
  <c r="AD6491" i="53"/>
  <c r="AC6491" i="53"/>
  <c r="AD1387" i="53"/>
  <c r="AC1387" i="53"/>
  <c r="AE1387" i="53"/>
  <c r="AB1388" i="53"/>
  <c r="AD2397" i="53"/>
  <c r="AC2397" i="53"/>
  <c r="AE2397" i="53"/>
  <c r="AE3461" i="53"/>
  <c r="AD3461" i="53"/>
  <c r="AC3461" i="53"/>
  <c r="AE379" i="53"/>
  <c r="AD379" i="53"/>
  <c r="AC379" i="53"/>
  <c r="AE4470" i="53"/>
  <c r="AC4470" i="53"/>
  <c r="AD4470" i="53"/>
  <c r="AB6492" i="53"/>
  <c r="AB5481" i="53"/>
  <c r="AB4471" i="53"/>
  <c r="AB3462" i="53"/>
  <c r="V3461" i="53"/>
  <c r="U3461" i="53"/>
  <c r="T3461" i="53"/>
  <c r="V6490" i="53"/>
  <c r="U6490" i="53"/>
  <c r="T6490" i="53"/>
  <c r="V1387" i="53"/>
  <c r="U1387" i="53"/>
  <c r="T1387" i="53"/>
  <c r="S1388" i="53"/>
  <c r="V2397" i="53"/>
  <c r="U2397" i="53"/>
  <c r="T2397" i="53"/>
  <c r="V4471" i="53"/>
  <c r="U4471" i="53"/>
  <c r="T4471" i="53"/>
  <c r="V5481" i="53"/>
  <c r="U5481" i="53"/>
  <c r="T5481" i="53"/>
  <c r="S6491" i="53"/>
  <c r="S5482" i="53"/>
  <c r="S4472" i="53"/>
  <c r="S3462" i="53"/>
  <c r="V377" i="53"/>
  <c r="U377" i="53"/>
  <c r="T377" i="53"/>
  <c r="S378" i="53"/>
  <c r="G378" i="53"/>
  <c r="F378" i="53"/>
  <c r="G2398" i="53"/>
  <c r="F2398" i="53"/>
  <c r="G1388" i="53"/>
  <c r="F1388" i="53"/>
  <c r="G4469" i="53"/>
  <c r="F4469" i="53"/>
  <c r="G6490" i="53"/>
  <c r="F6490" i="53"/>
  <c r="G3461" i="53"/>
  <c r="F3461" i="53"/>
  <c r="G5480" i="53"/>
  <c r="F5480" i="53"/>
  <c r="E6491" i="53"/>
  <c r="E5481" i="53"/>
  <c r="E4470" i="53"/>
  <c r="E3462" i="53"/>
  <c r="E1389" i="53"/>
  <c r="AB2398" i="53"/>
  <c r="E2399" i="53"/>
  <c r="S2398" i="53"/>
  <c r="E379" i="53"/>
  <c r="AB380" i="53"/>
  <c r="AB8537" i="53" l="1"/>
  <c r="AB7528" i="53"/>
  <c r="S8538" i="53"/>
  <c r="S7528" i="53"/>
  <c r="E8537" i="53"/>
  <c r="E7527" i="53"/>
  <c r="AE5481" i="53"/>
  <c r="AC5481" i="53"/>
  <c r="AD5481" i="53"/>
  <c r="AE6492" i="53"/>
  <c r="AD6492" i="53"/>
  <c r="AC6492" i="53"/>
  <c r="AD3462" i="53"/>
  <c r="AE3462" i="53"/>
  <c r="AC3462" i="53"/>
  <c r="AD1388" i="53"/>
  <c r="AC1388" i="53"/>
  <c r="AE1388" i="53"/>
  <c r="AB1389" i="53"/>
  <c r="AD380" i="53"/>
  <c r="AC380" i="53"/>
  <c r="AE380" i="53"/>
  <c r="AE2398" i="53"/>
  <c r="AC2398" i="53"/>
  <c r="AD2398" i="53"/>
  <c r="AE4471" i="53"/>
  <c r="AD4471" i="53"/>
  <c r="AC4471" i="53"/>
  <c r="AB6493" i="53"/>
  <c r="AB5482" i="53"/>
  <c r="AB4472" i="53"/>
  <c r="AB3463" i="53"/>
  <c r="V2398" i="53"/>
  <c r="T2398" i="53"/>
  <c r="U2398" i="53"/>
  <c r="U3462" i="53"/>
  <c r="V3462" i="53"/>
  <c r="T3462" i="53"/>
  <c r="V4472" i="53"/>
  <c r="T4472" i="53"/>
  <c r="U4472" i="53"/>
  <c r="V6491" i="53"/>
  <c r="U6491" i="53"/>
  <c r="T6491" i="53"/>
  <c r="V5482" i="53"/>
  <c r="U5482" i="53"/>
  <c r="T5482" i="53"/>
  <c r="U1388" i="53"/>
  <c r="T1388" i="53"/>
  <c r="V1388" i="53"/>
  <c r="S1389" i="53"/>
  <c r="S6492" i="53"/>
  <c r="S5483" i="53"/>
  <c r="S4473" i="53"/>
  <c r="S3463" i="53"/>
  <c r="V378" i="53"/>
  <c r="U378" i="53"/>
  <c r="T378" i="53"/>
  <c r="S379" i="53"/>
  <c r="G379" i="53"/>
  <c r="F379" i="53"/>
  <c r="G2399" i="53"/>
  <c r="F2399" i="53"/>
  <c r="G4470" i="53"/>
  <c r="F4470" i="53"/>
  <c r="G1389" i="53"/>
  <c r="F1389" i="53"/>
  <c r="G3462" i="53"/>
  <c r="F3462" i="53"/>
  <c r="F5481" i="53"/>
  <c r="G5481" i="53"/>
  <c r="G6491" i="53"/>
  <c r="F6491" i="53"/>
  <c r="E6492" i="53"/>
  <c r="E5482" i="53"/>
  <c r="E4471" i="53"/>
  <c r="E3463" i="53"/>
  <c r="E1390" i="53"/>
  <c r="E380" i="53"/>
  <c r="S2399" i="53"/>
  <c r="AB381" i="53"/>
  <c r="E2400" i="53"/>
  <c r="AB2399" i="53"/>
  <c r="AB8538" i="53" l="1"/>
  <c r="AB7529" i="53"/>
  <c r="S8539" i="53"/>
  <c r="S7529" i="53"/>
  <c r="E8538" i="53"/>
  <c r="E7528" i="53"/>
  <c r="AE5482" i="53"/>
  <c r="AD5482" i="53"/>
  <c r="AC5482" i="53"/>
  <c r="AD2399" i="53"/>
  <c r="AC2399" i="53"/>
  <c r="AE2399" i="53"/>
  <c r="AD1389" i="53"/>
  <c r="AE1389" i="53"/>
  <c r="AC1389" i="53"/>
  <c r="AB1390" i="53"/>
  <c r="AE6493" i="53"/>
  <c r="AD6493" i="53"/>
  <c r="AC6493" i="53"/>
  <c r="AE381" i="53"/>
  <c r="AD381" i="53"/>
  <c r="AC381" i="53"/>
  <c r="AC3463" i="53"/>
  <c r="AD3463" i="53"/>
  <c r="AE3463" i="53"/>
  <c r="AE4472" i="53"/>
  <c r="AC4472" i="53"/>
  <c r="AD4472" i="53"/>
  <c r="AB6494" i="53"/>
  <c r="AB5483" i="53"/>
  <c r="AB4473" i="53"/>
  <c r="AB3464" i="53"/>
  <c r="V3463" i="53"/>
  <c r="U3463" i="53"/>
  <c r="T3463" i="53"/>
  <c r="V4473" i="53"/>
  <c r="T4473" i="53"/>
  <c r="U4473" i="53"/>
  <c r="U5483" i="53"/>
  <c r="V5483" i="53"/>
  <c r="T5483" i="53"/>
  <c r="V6492" i="53"/>
  <c r="U6492" i="53"/>
  <c r="T6492" i="53"/>
  <c r="V1389" i="53"/>
  <c r="U1389" i="53"/>
  <c r="T1389" i="53"/>
  <c r="S1390" i="53"/>
  <c r="V2399" i="53"/>
  <c r="U2399" i="53"/>
  <c r="T2399" i="53"/>
  <c r="S6493" i="53"/>
  <c r="S5484" i="53"/>
  <c r="S4474" i="53"/>
  <c r="S3464" i="53"/>
  <c r="V379" i="53"/>
  <c r="U379" i="53"/>
  <c r="T379" i="53"/>
  <c r="S380" i="53"/>
  <c r="G380" i="53"/>
  <c r="F380" i="53"/>
  <c r="G2400" i="53"/>
  <c r="F2400" i="53"/>
  <c r="G1390" i="53"/>
  <c r="F1390" i="53"/>
  <c r="F3463" i="53"/>
  <c r="G3463" i="53"/>
  <c r="G5482" i="53"/>
  <c r="F5482" i="53"/>
  <c r="G4471" i="53"/>
  <c r="F4471" i="53"/>
  <c r="G6492" i="53"/>
  <c r="F6492" i="53"/>
  <c r="E6493" i="53"/>
  <c r="E5483" i="53"/>
  <c r="E4472" i="53"/>
  <c r="E3464" i="53"/>
  <c r="E1391" i="53"/>
  <c r="S2400" i="53"/>
  <c r="E381" i="53"/>
  <c r="AB2400" i="53"/>
  <c r="AB382" i="53"/>
  <c r="E2401" i="53"/>
  <c r="AB8539" i="53" l="1"/>
  <c r="AB7530" i="53"/>
  <c r="S8540" i="53"/>
  <c r="S7530" i="53"/>
  <c r="E8539" i="53"/>
  <c r="E7529" i="53"/>
  <c r="AE6494" i="53"/>
  <c r="AD6494" i="53"/>
  <c r="AC6494" i="53"/>
  <c r="AE5483" i="53"/>
  <c r="AD5483" i="53"/>
  <c r="AC5483" i="53"/>
  <c r="AC382" i="53"/>
  <c r="AE382" i="53"/>
  <c r="AD382" i="53"/>
  <c r="AE2400" i="53"/>
  <c r="AD2400" i="53"/>
  <c r="AC2400" i="53"/>
  <c r="AC3464" i="53"/>
  <c r="AD3464" i="53"/>
  <c r="AE3464" i="53"/>
  <c r="AD1390" i="53"/>
  <c r="AE1390" i="53"/>
  <c r="AC1390" i="53"/>
  <c r="AB1391" i="53"/>
  <c r="AD4473" i="53"/>
  <c r="AE4473" i="53"/>
  <c r="AC4473" i="53"/>
  <c r="AB6495" i="53"/>
  <c r="AB5484" i="53"/>
  <c r="AB4474" i="53"/>
  <c r="AB3465" i="53"/>
  <c r="V1390" i="53"/>
  <c r="U1390" i="53"/>
  <c r="T1390" i="53"/>
  <c r="S1391" i="53"/>
  <c r="V5484" i="53"/>
  <c r="U5484" i="53"/>
  <c r="T5484" i="53"/>
  <c r="V2400" i="53"/>
  <c r="T2400" i="53"/>
  <c r="U2400" i="53"/>
  <c r="U3464" i="53"/>
  <c r="T3464" i="53"/>
  <c r="V3464" i="53"/>
  <c r="V6493" i="53"/>
  <c r="U6493" i="53"/>
  <c r="T6493" i="53"/>
  <c r="V4474" i="53"/>
  <c r="U4474" i="53"/>
  <c r="T4474" i="53"/>
  <c r="S6494" i="53"/>
  <c r="S5485" i="53"/>
  <c r="S4475" i="53"/>
  <c r="S3465" i="53"/>
  <c r="V380" i="53"/>
  <c r="U380" i="53"/>
  <c r="T380" i="53"/>
  <c r="S381" i="53"/>
  <c r="G381" i="53"/>
  <c r="F381" i="53"/>
  <c r="G2401" i="53"/>
  <c r="F2401" i="53"/>
  <c r="G3464" i="53"/>
  <c r="F3464" i="53"/>
  <c r="G4472" i="53"/>
  <c r="F4472" i="53"/>
  <c r="G5483" i="53"/>
  <c r="F5483" i="53"/>
  <c r="G6493" i="53"/>
  <c r="F6493" i="53"/>
  <c r="G1391" i="53"/>
  <c r="F1391" i="53"/>
  <c r="E6494" i="53"/>
  <c r="E5484" i="53"/>
  <c r="E4473" i="53"/>
  <c r="E3465" i="53"/>
  <c r="E1392" i="53"/>
  <c r="S2401" i="53"/>
  <c r="AB2401" i="53"/>
  <c r="E2402" i="53"/>
  <c r="AB383" i="53"/>
  <c r="E382" i="53"/>
  <c r="AB8540" i="53" l="1"/>
  <c r="AB7531" i="53"/>
  <c r="S8541" i="53"/>
  <c r="S7531" i="53"/>
  <c r="E8540" i="53"/>
  <c r="E7530" i="53"/>
  <c r="AE6495" i="53"/>
  <c r="AD6495" i="53"/>
  <c r="AC6495" i="53"/>
  <c r="AE383" i="53"/>
  <c r="AD383" i="53"/>
  <c r="AC383" i="53"/>
  <c r="AE1391" i="53"/>
  <c r="AC1391" i="53"/>
  <c r="AD1391" i="53"/>
  <c r="AB1392" i="53"/>
  <c r="AE5484" i="53"/>
  <c r="AD5484" i="53"/>
  <c r="AC5484" i="53"/>
  <c r="AC3465" i="53"/>
  <c r="AD3465" i="53"/>
  <c r="AE3465" i="53"/>
  <c r="AE2401" i="53"/>
  <c r="AC2401" i="53"/>
  <c r="AD2401" i="53"/>
  <c r="AE4474" i="53"/>
  <c r="AC4474" i="53"/>
  <c r="AD4474" i="53"/>
  <c r="AB6496" i="53"/>
  <c r="AB5485" i="53"/>
  <c r="AB4475" i="53"/>
  <c r="AB3466" i="53"/>
  <c r="V3465" i="53"/>
  <c r="T3465" i="53"/>
  <c r="U3465" i="53"/>
  <c r="V4475" i="53"/>
  <c r="U4475" i="53"/>
  <c r="T4475" i="53"/>
  <c r="V6494" i="53"/>
  <c r="U6494" i="53"/>
  <c r="T6494" i="53"/>
  <c r="V1391" i="53"/>
  <c r="U1391" i="53"/>
  <c r="T1391" i="53"/>
  <c r="S1392" i="53"/>
  <c r="V2401" i="53"/>
  <c r="U2401" i="53"/>
  <c r="T2401" i="53"/>
  <c r="U5485" i="53"/>
  <c r="V5485" i="53"/>
  <c r="T5485" i="53"/>
  <c r="S6495" i="53"/>
  <c r="S5486" i="53"/>
  <c r="S4476" i="53"/>
  <c r="S3466" i="53"/>
  <c r="V381" i="53"/>
  <c r="U381" i="53"/>
  <c r="T381" i="53"/>
  <c r="S382" i="53"/>
  <c r="G2402" i="53"/>
  <c r="F2402" i="53"/>
  <c r="G382" i="53"/>
  <c r="F382" i="53"/>
  <c r="G1392" i="53"/>
  <c r="F1392" i="53"/>
  <c r="G4473" i="53"/>
  <c r="F4473" i="53"/>
  <c r="G5484" i="53"/>
  <c r="F5484" i="53"/>
  <c r="G3465" i="53"/>
  <c r="F3465" i="53"/>
  <c r="G6494" i="53"/>
  <c r="F6494" i="53"/>
  <c r="E6495" i="53"/>
  <c r="E5485" i="53"/>
  <c r="E4474" i="53"/>
  <c r="E3466" i="53"/>
  <c r="E1393" i="53"/>
  <c r="E2403" i="53"/>
  <c r="AB2402" i="53"/>
  <c r="AB384" i="53"/>
  <c r="S2402" i="53"/>
  <c r="E383" i="53"/>
  <c r="AB8541" i="53" l="1"/>
  <c r="AB7532" i="53"/>
  <c r="S8542" i="53"/>
  <c r="S7532" i="53"/>
  <c r="E8541" i="53"/>
  <c r="E7531" i="53"/>
  <c r="AE6496" i="53"/>
  <c r="AD6496" i="53"/>
  <c r="AC6496" i="53"/>
  <c r="AD5485" i="53"/>
  <c r="AE5485" i="53"/>
  <c r="AC5485" i="53"/>
  <c r="AC384" i="53"/>
  <c r="AE384" i="53"/>
  <c r="AD384" i="53"/>
  <c r="AD2402" i="53"/>
  <c r="AE2402" i="53"/>
  <c r="AC2402" i="53"/>
  <c r="AC3466" i="53"/>
  <c r="AD3466" i="53"/>
  <c r="AE3466" i="53"/>
  <c r="AE1392" i="53"/>
  <c r="AC1392" i="53"/>
  <c r="AD1392" i="53"/>
  <c r="AB1393" i="53"/>
  <c r="AC4475" i="53"/>
  <c r="AD4475" i="53"/>
  <c r="AE4475" i="53"/>
  <c r="AB6497" i="53"/>
  <c r="AB5486" i="53"/>
  <c r="AB4476" i="53"/>
  <c r="AB3467" i="53"/>
  <c r="V3466" i="53"/>
  <c r="U3466" i="53"/>
  <c r="T3466" i="53"/>
  <c r="V1392" i="53"/>
  <c r="U1392" i="53"/>
  <c r="T1392" i="53"/>
  <c r="S1393" i="53"/>
  <c r="V6495" i="53"/>
  <c r="U6495" i="53"/>
  <c r="T6495" i="53"/>
  <c r="U5486" i="53"/>
  <c r="V5486" i="53"/>
  <c r="T5486" i="53"/>
  <c r="V4476" i="53"/>
  <c r="U4476" i="53"/>
  <c r="T4476" i="53"/>
  <c r="V2402" i="53"/>
  <c r="U2402" i="53"/>
  <c r="T2402" i="53"/>
  <c r="S6496" i="53"/>
  <c r="S5487" i="53"/>
  <c r="S4477" i="53"/>
  <c r="S3467" i="53"/>
  <c r="V382" i="53"/>
  <c r="U382" i="53"/>
  <c r="T382" i="53"/>
  <c r="S383" i="53"/>
  <c r="G383" i="53"/>
  <c r="F383" i="53"/>
  <c r="G2403" i="53"/>
  <c r="F2403" i="53"/>
  <c r="G3466" i="53"/>
  <c r="F3466" i="53"/>
  <c r="G1393" i="53"/>
  <c r="F1393" i="53"/>
  <c r="G6495" i="53"/>
  <c r="F6495" i="53"/>
  <c r="G4474" i="53"/>
  <c r="F4474" i="53"/>
  <c r="G5485" i="53"/>
  <c r="F5485" i="53"/>
  <c r="E6496" i="53"/>
  <c r="E5486" i="53"/>
  <c r="E4475" i="53"/>
  <c r="E3467" i="53"/>
  <c r="E1394" i="53"/>
  <c r="AB385" i="53"/>
  <c r="E2404" i="53"/>
  <c r="E384" i="53"/>
  <c r="S2403" i="53"/>
  <c r="AB2403" i="53"/>
  <c r="AB8542" i="53" l="1"/>
  <c r="AB7533" i="53"/>
  <c r="S8543" i="53"/>
  <c r="S7533" i="53"/>
  <c r="E8542" i="53"/>
  <c r="E7532" i="53"/>
  <c r="AE5486" i="53"/>
  <c r="AD5486" i="53"/>
  <c r="AC5486" i="53"/>
  <c r="AE6497" i="53"/>
  <c r="AD6497" i="53"/>
  <c r="AC6497" i="53"/>
  <c r="AE1393" i="53"/>
  <c r="AD1393" i="53"/>
  <c r="AC1393" i="53"/>
  <c r="AB1394" i="53"/>
  <c r="AE3467" i="53"/>
  <c r="AC3467" i="53"/>
  <c r="AD3467" i="53"/>
  <c r="AE2403" i="53"/>
  <c r="AD2403" i="53"/>
  <c r="AC2403" i="53"/>
  <c r="AE385" i="53"/>
  <c r="AD385" i="53"/>
  <c r="AC385" i="53"/>
  <c r="AE4476" i="53"/>
  <c r="AC4476" i="53"/>
  <c r="AD4476" i="53"/>
  <c r="AB6498" i="53"/>
  <c r="AB5487" i="53"/>
  <c r="AB4477" i="53"/>
  <c r="AB3468" i="53"/>
  <c r="V3467" i="53"/>
  <c r="U3467" i="53"/>
  <c r="T3467" i="53"/>
  <c r="V1393" i="53"/>
  <c r="U1393" i="53"/>
  <c r="T1393" i="53"/>
  <c r="S1394" i="53"/>
  <c r="V4477" i="53"/>
  <c r="U4477" i="53"/>
  <c r="T4477" i="53"/>
  <c r="U5487" i="53"/>
  <c r="V5487" i="53"/>
  <c r="T5487" i="53"/>
  <c r="V6496" i="53"/>
  <c r="U6496" i="53"/>
  <c r="T6496" i="53"/>
  <c r="V2403" i="53"/>
  <c r="U2403" i="53"/>
  <c r="T2403" i="53"/>
  <c r="S6497" i="53"/>
  <c r="S5488" i="53"/>
  <c r="S4478" i="53"/>
  <c r="S3468" i="53"/>
  <c r="V383" i="53"/>
  <c r="U383" i="53"/>
  <c r="T383" i="53"/>
  <c r="S384" i="53"/>
  <c r="G2404" i="53"/>
  <c r="F2404" i="53"/>
  <c r="G384" i="53"/>
  <c r="F384" i="53"/>
  <c r="G1394" i="53"/>
  <c r="F1394" i="53"/>
  <c r="G5486" i="53"/>
  <c r="F5486" i="53"/>
  <c r="G3467" i="53"/>
  <c r="F3467" i="53"/>
  <c r="G4475" i="53"/>
  <c r="F4475" i="53"/>
  <c r="G6496" i="53"/>
  <c r="F6496" i="53"/>
  <c r="E6497" i="53"/>
  <c r="E5487" i="53"/>
  <c r="E4476" i="53"/>
  <c r="E3468" i="53"/>
  <c r="E1395" i="53"/>
  <c r="AB2404" i="53"/>
  <c r="E385" i="53"/>
  <c r="E2405" i="53"/>
  <c r="S2404" i="53"/>
  <c r="AB386" i="53"/>
  <c r="AB8543" i="53" l="1"/>
  <c r="AB7534" i="53"/>
  <c r="S8544" i="53"/>
  <c r="S7534" i="53"/>
  <c r="E8543" i="53"/>
  <c r="E7533" i="53"/>
  <c r="AE6498" i="53"/>
  <c r="AD6498" i="53"/>
  <c r="AC6498" i="53"/>
  <c r="AE386" i="53"/>
  <c r="AD386" i="53"/>
  <c r="AC386" i="53"/>
  <c r="AD5487" i="53"/>
  <c r="AE5487" i="53"/>
  <c r="AC5487" i="53"/>
  <c r="AD3468" i="53"/>
  <c r="AC3468" i="53"/>
  <c r="AE3468" i="53"/>
  <c r="AE1394" i="53"/>
  <c r="AD1394" i="53"/>
  <c r="AC1394" i="53"/>
  <c r="AB1395" i="53"/>
  <c r="AD2404" i="53"/>
  <c r="AE2404" i="53"/>
  <c r="AC2404" i="53"/>
  <c r="AE4477" i="53"/>
  <c r="AC4477" i="53"/>
  <c r="AD4477" i="53"/>
  <c r="AB6499" i="53"/>
  <c r="AB5488" i="53"/>
  <c r="AB4478" i="53"/>
  <c r="AB3469" i="53"/>
  <c r="V3468" i="53"/>
  <c r="U3468" i="53"/>
  <c r="T3468" i="53"/>
  <c r="U1394" i="53"/>
  <c r="T1394" i="53"/>
  <c r="V1394" i="53"/>
  <c r="S1395" i="53"/>
  <c r="V4478" i="53"/>
  <c r="U4478" i="53"/>
  <c r="T4478" i="53"/>
  <c r="V6497" i="53"/>
  <c r="U6497" i="53"/>
  <c r="T6497" i="53"/>
  <c r="V5488" i="53"/>
  <c r="U5488" i="53"/>
  <c r="T5488" i="53"/>
  <c r="V2404" i="53"/>
  <c r="U2404" i="53"/>
  <c r="T2404" i="53"/>
  <c r="S6498" i="53"/>
  <c r="S5489" i="53"/>
  <c r="S4479" i="53"/>
  <c r="S3469" i="53"/>
  <c r="V384" i="53"/>
  <c r="U384" i="53"/>
  <c r="T384" i="53"/>
  <c r="S385" i="53"/>
  <c r="G385" i="53"/>
  <c r="F385" i="53"/>
  <c r="G2405" i="53"/>
  <c r="F2405" i="53"/>
  <c r="G3468" i="53"/>
  <c r="F3468" i="53"/>
  <c r="G1395" i="53"/>
  <c r="F1395" i="53"/>
  <c r="G4476" i="53"/>
  <c r="F4476" i="53"/>
  <c r="G6497" i="53"/>
  <c r="F6497" i="53"/>
  <c r="G5487" i="53"/>
  <c r="F5487" i="53"/>
  <c r="E6498" i="53"/>
  <c r="E5488" i="53"/>
  <c r="E4477" i="53"/>
  <c r="E3469" i="53"/>
  <c r="E1396" i="53"/>
  <c r="E2406" i="53"/>
  <c r="AB387" i="53"/>
  <c r="E386" i="53"/>
  <c r="S2405" i="53"/>
  <c r="AB2405" i="53"/>
  <c r="AB8544" i="53" l="1"/>
  <c r="AB7535" i="53"/>
  <c r="S8545" i="53"/>
  <c r="S7535" i="53"/>
  <c r="E8544" i="53"/>
  <c r="E7534" i="53"/>
  <c r="AE6499" i="53"/>
  <c r="AD6499" i="53"/>
  <c r="AC6499" i="53"/>
  <c r="AD2405" i="53"/>
  <c r="AE2405" i="53"/>
  <c r="AC2405" i="53"/>
  <c r="AD5488" i="53"/>
  <c r="AE5488" i="53"/>
  <c r="AC5488" i="53"/>
  <c r="AE3469" i="53"/>
  <c r="AC3469" i="53"/>
  <c r="AD3469" i="53"/>
  <c r="AD1395" i="53"/>
  <c r="AE1395" i="53"/>
  <c r="AC1395" i="53"/>
  <c r="AB1396" i="53"/>
  <c r="AE387" i="53"/>
  <c r="AD387" i="53"/>
  <c r="AC387" i="53"/>
  <c r="AE4478" i="53"/>
  <c r="AC4478" i="53"/>
  <c r="AD4478" i="53"/>
  <c r="AB6500" i="53"/>
  <c r="AB5489" i="53"/>
  <c r="AB4479" i="53"/>
  <c r="AB3470" i="53"/>
  <c r="V3469" i="53"/>
  <c r="U3469" i="53"/>
  <c r="T3469" i="53"/>
  <c r="V1395" i="53"/>
  <c r="U1395" i="53"/>
  <c r="T1395" i="53"/>
  <c r="S1396" i="53"/>
  <c r="V6498" i="53"/>
  <c r="U6498" i="53"/>
  <c r="T6498" i="53"/>
  <c r="V4479" i="53"/>
  <c r="U4479" i="53"/>
  <c r="T4479" i="53"/>
  <c r="V5489" i="53"/>
  <c r="T5489" i="53"/>
  <c r="U5489" i="53"/>
  <c r="V2405" i="53"/>
  <c r="U2405" i="53"/>
  <c r="T2405" i="53"/>
  <c r="S6499" i="53"/>
  <c r="S5490" i="53"/>
  <c r="S4480" i="53"/>
  <c r="S3470" i="53"/>
  <c r="V385" i="53"/>
  <c r="U385" i="53"/>
  <c r="T385" i="53"/>
  <c r="S386" i="53"/>
  <c r="G386" i="53"/>
  <c r="F386" i="53"/>
  <c r="G2406" i="53"/>
  <c r="F2406" i="53"/>
  <c r="G3469" i="53"/>
  <c r="F3469" i="53"/>
  <c r="G5488" i="53"/>
  <c r="F5488" i="53"/>
  <c r="G4477" i="53"/>
  <c r="F4477" i="53"/>
  <c r="G1396" i="53"/>
  <c r="F1396" i="53"/>
  <c r="F6498" i="53"/>
  <c r="G6498" i="53"/>
  <c r="E6499" i="53"/>
  <c r="E5489" i="53"/>
  <c r="E4478" i="53"/>
  <c r="E3470" i="53"/>
  <c r="E1397" i="53"/>
  <c r="S2406" i="53"/>
  <c r="E2407" i="53"/>
  <c r="E387" i="53"/>
  <c r="AB2406" i="53"/>
  <c r="AB388" i="53"/>
  <c r="AB8545" i="53" l="1"/>
  <c r="AB7536" i="53"/>
  <c r="S8546" i="53"/>
  <c r="S7536" i="53"/>
  <c r="E8545" i="53"/>
  <c r="E7535" i="53"/>
  <c r="AE5489" i="53"/>
  <c r="AC5489" i="53"/>
  <c r="AD5489" i="53"/>
  <c r="AE6500" i="53"/>
  <c r="AD6500" i="53"/>
  <c r="AC6500" i="53"/>
  <c r="AD1396" i="53"/>
  <c r="AC1396" i="53"/>
  <c r="AE1396" i="53"/>
  <c r="AB1397" i="53"/>
  <c r="AE2406" i="53"/>
  <c r="AD2406" i="53"/>
  <c r="AC2406" i="53"/>
  <c r="AD3470" i="53"/>
  <c r="AE3470" i="53"/>
  <c r="AC3470" i="53"/>
  <c r="AE388" i="53"/>
  <c r="AD388" i="53"/>
  <c r="AC388" i="53"/>
  <c r="AE4479" i="53"/>
  <c r="AD4479" i="53"/>
  <c r="AC4479" i="53"/>
  <c r="AB6501" i="53"/>
  <c r="AB5490" i="53"/>
  <c r="AB4480" i="53"/>
  <c r="AB3471" i="53"/>
  <c r="U3470" i="53"/>
  <c r="V3470" i="53"/>
  <c r="T3470" i="53"/>
  <c r="V1396" i="53"/>
  <c r="U1396" i="53"/>
  <c r="T1396" i="53"/>
  <c r="S1397" i="53"/>
  <c r="V4480" i="53"/>
  <c r="U4480" i="53"/>
  <c r="T4480" i="53"/>
  <c r="V6499" i="53"/>
  <c r="U6499" i="53"/>
  <c r="T6499" i="53"/>
  <c r="V2406" i="53"/>
  <c r="T2406" i="53"/>
  <c r="U2406" i="53"/>
  <c r="V5490" i="53"/>
  <c r="U5490" i="53"/>
  <c r="T5490" i="53"/>
  <c r="S6500" i="53"/>
  <c r="S5491" i="53"/>
  <c r="S4481" i="53"/>
  <c r="S3471" i="53"/>
  <c r="V386" i="53"/>
  <c r="U386" i="53"/>
  <c r="T386" i="53"/>
  <c r="S387" i="53"/>
  <c r="G2407" i="53"/>
  <c r="F2407" i="53"/>
  <c r="G387" i="53"/>
  <c r="F387" i="53"/>
  <c r="F5489" i="53"/>
  <c r="G5489" i="53"/>
  <c r="G1397" i="53"/>
  <c r="F1397" i="53"/>
  <c r="G6499" i="53"/>
  <c r="F6499" i="53"/>
  <c r="G4478" i="53"/>
  <c r="F4478" i="53"/>
  <c r="G3470" i="53"/>
  <c r="F3470" i="53"/>
  <c r="E6500" i="53"/>
  <c r="E5490" i="53"/>
  <c r="E4479" i="53"/>
  <c r="E3471" i="53"/>
  <c r="E1398" i="53"/>
  <c r="S2407" i="53"/>
  <c r="AB389" i="53"/>
  <c r="AB2407" i="53"/>
  <c r="E388" i="53"/>
  <c r="E2408" i="53"/>
  <c r="AB8546" i="53" l="1"/>
  <c r="AB7537" i="53"/>
  <c r="S8547" i="53"/>
  <c r="S7537" i="53"/>
  <c r="E8546" i="53"/>
  <c r="E7536" i="53"/>
  <c r="AD5490" i="53"/>
  <c r="AE5490" i="53"/>
  <c r="AC5490" i="53"/>
  <c r="AE6501" i="53"/>
  <c r="AD6501" i="53"/>
  <c r="AC6501" i="53"/>
  <c r="AD2407" i="53"/>
  <c r="AE2407" i="53"/>
  <c r="AC2407" i="53"/>
  <c r="AE389" i="53"/>
  <c r="AD389" i="53"/>
  <c r="AC389" i="53"/>
  <c r="AC3471" i="53"/>
  <c r="AD3471" i="53"/>
  <c r="AE3471" i="53"/>
  <c r="AD1397" i="53"/>
  <c r="AE1397" i="53"/>
  <c r="AC1397" i="53"/>
  <c r="AB1398" i="53"/>
  <c r="AE4480" i="53"/>
  <c r="AC4480" i="53"/>
  <c r="AD4480" i="53"/>
  <c r="AB6502" i="53"/>
  <c r="AB5491" i="53"/>
  <c r="AB4481" i="53"/>
  <c r="AB3472" i="53"/>
  <c r="V3471" i="53"/>
  <c r="U3471" i="53"/>
  <c r="T3471" i="53"/>
  <c r="V1397" i="53"/>
  <c r="U1397" i="53"/>
  <c r="T1397" i="53"/>
  <c r="S1398" i="53"/>
  <c r="V4481" i="53"/>
  <c r="U4481" i="53"/>
  <c r="T4481" i="53"/>
  <c r="U5491" i="53"/>
  <c r="V5491" i="53"/>
  <c r="T5491" i="53"/>
  <c r="V6500" i="53"/>
  <c r="U6500" i="53"/>
  <c r="T6500" i="53"/>
  <c r="V2407" i="53"/>
  <c r="U2407" i="53"/>
  <c r="T2407" i="53"/>
  <c r="S6501" i="53"/>
  <c r="S5492" i="53"/>
  <c r="S4482" i="53"/>
  <c r="S3472" i="53"/>
  <c r="V387" i="53"/>
  <c r="U387" i="53"/>
  <c r="T387" i="53"/>
  <c r="S388" i="53"/>
  <c r="G2408" i="53"/>
  <c r="F2408" i="53"/>
  <c r="G388" i="53"/>
  <c r="F388" i="53"/>
  <c r="F3471" i="53"/>
  <c r="G3471" i="53"/>
  <c r="G4479" i="53"/>
  <c r="F4479" i="53"/>
  <c r="G1398" i="53"/>
  <c r="F1398" i="53"/>
  <c r="G5490" i="53"/>
  <c r="F5490" i="53"/>
  <c r="G6500" i="53"/>
  <c r="F6500" i="53"/>
  <c r="E6501" i="53"/>
  <c r="E5491" i="53"/>
  <c r="E4480" i="53"/>
  <c r="E3472" i="53"/>
  <c r="E1399" i="53"/>
  <c r="AB2408" i="53"/>
  <c r="AB390" i="53"/>
  <c r="E389" i="53"/>
  <c r="E2409" i="53"/>
  <c r="S2408" i="53"/>
  <c r="AB8547" i="53" l="1"/>
  <c r="AB7538" i="53"/>
  <c r="S8548" i="53"/>
  <c r="S7538" i="53"/>
  <c r="E8547" i="53"/>
  <c r="E7537" i="53"/>
  <c r="AE6502" i="53"/>
  <c r="AD6502" i="53"/>
  <c r="AC6502" i="53"/>
  <c r="AE5491" i="53"/>
  <c r="AC5491" i="53"/>
  <c r="AD5491" i="53"/>
  <c r="AD1398" i="53"/>
  <c r="AC1398" i="53"/>
  <c r="AE1398" i="53"/>
  <c r="AB1399" i="53"/>
  <c r="AC390" i="53"/>
  <c r="AE390" i="53"/>
  <c r="AD390" i="53"/>
  <c r="AC3472" i="53"/>
  <c r="AD3472" i="53"/>
  <c r="AE3472" i="53"/>
  <c r="AE2408" i="53"/>
  <c r="AD2408" i="53"/>
  <c r="AC2408" i="53"/>
  <c r="AE4481" i="53"/>
  <c r="AD4481" i="53"/>
  <c r="AC4481" i="53"/>
  <c r="AB6503" i="53"/>
  <c r="AB5492" i="53"/>
  <c r="AB4482" i="53"/>
  <c r="AB3473" i="53"/>
  <c r="U3472" i="53"/>
  <c r="T3472" i="53"/>
  <c r="V3472" i="53"/>
  <c r="V1398" i="53"/>
  <c r="U1398" i="53"/>
  <c r="T1398" i="53"/>
  <c r="S1399" i="53"/>
  <c r="V5492" i="53"/>
  <c r="U5492" i="53"/>
  <c r="T5492" i="53"/>
  <c r="V6501" i="53"/>
  <c r="U6501" i="53"/>
  <c r="T6501" i="53"/>
  <c r="V4482" i="53"/>
  <c r="U4482" i="53"/>
  <c r="T4482" i="53"/>
  <c r="T2408" i="53"/>
  <c r="V2408" i="53"/>
  <c r="U2408" i="53"/>
  <c r="S6502" i="53"/>
  <c r="S5493" i="53"/>
  <c r="S4483" i="53"/>
  <c r="S3473" i="53"/>
  <c r="V388" i="53"/>
  <c r="U388" i="53"/>
  <c r="T388" i="53"/>
  <c r="S389" i="53"/>
  <c r="G2409" i="53"/>
  <c r="F2409" i="53"/>
  <c r="G389" i="53"/>
  <c r="F389" i="53"/>
  <c r="F1399" i="53"/>
  <c r="G1399" i="53"/>
  <c r="G4480" i="53"/>
  <c r="F4480" i="53"/>
  <c r="G5491" i="53"/>
  <c r="F5491" i="53"/>
  <c r="G3472" i="53"/>
  <c r="F3472" i="53"/>
  <c r="G6501" i="53"/>
  <c r="F6501" i="53"/>
  <c r="E6502" i="53"/>
  <c r="E5492" i="53"/>
  <c r="E4481" i="53"/>
  <c r="E3473" i="53"/>
  <c r="E1400" i="53"/>
  <c r="AB391" i="53"/>
  <c r="S2409" i="53"/>
  <c r="E2410" i="53"/>
  <c r="E390" i="53"/>
  <c r="AB2409" i="53"/>
  <c r="AB8548" i="53" l="1"/>
  <c r="AB7539" i="53"/>
  <c r="S8549" i="53"/>
  <c r="S7539" i="53"/>
  <c r="E8548" i="53"/>
  <c r="E7538" i="53"/>
  <c r="AE6503" i="53"/>
  <c r="AD6503" i="53"/>
  <c r="AC6503" i="53"/>
  <c r="AE5492" i="53"/>
  <c r="AC5492" i="53"/>
  <c r="AD5492" i="53"/>
  <c r="AE2409" i="53"/>
  <c r="AD2409" i="53"/>
  <c r="AC2409" i="53"/>
  <c r="AC3473" i="53"/>
  <c r="AD3473" i="53"/>
  <c r="AE3473" i="53"/>
  <c r="AE1399" i="53"/>
  <c r="AD1399" i="53"/>
  <c r="AC1399" i="53"/>
  <c r="AB1400" i="53"/>
  <c r="AE391" i="53"/>
  <c r="AD391" i="53"/>
  <c r="AC391" i="53"/>
  <c r="AE4482" i="53"/>
  <c r="AC4482" i="53"/>
  <c r="AD4482" i="53"/>
  <c r="AB6504" i="53"/>
  <c r="AB5493" i="53"/>
  <c r="AB4483" i="53"/>
  <c r="AB3474" i="53"/>
  <c r="V3473" i="53"/>
  <c r="U3473" i="53"/>
  <c r="T3473" i="53"/>
  <c r="V1399" i="53"/>
  <c r="U1399" i="53"/>
  <c r="T1399" i="53"/>
  <c r="S1400" i="53"/>
  <c r="V2409" i="53"/>
  <c r="U2409" i="53"/>
  <c r="T2409" i="53"/>
  <c r="U5493" i="53"/>
  <c r="V5493" i="53"/>
  <c r="T5493" i="53"/>
  <c r="V6502" i="53"/>
  <c r="U6502" i="53"/>
  <c r="T6502" i="53"/>
  <c r="V4483" i="53"/>
  <c r="U4483" i="53"/>
  <c r="T4483" i="53"/>
  <c r="S6503" i="53"/>
  <c r="S5494" i="53"/>
  <c r="S4484" i="53"/>
  <c r="S3474" i="53"/>
  <c r="V389" i="53"/>
  <c r="U389" i="53"/>
  <c r="T389" i="53"/>
  <c r="S390" i="53"/>
  <c r="G390" i="53"/>
  <c r="F390" i="53"/>
  <c r="G2410" i="53"/>
  <c r="F2410" i="53"/>
  <c r="G1400" i="53"/>
  <c r="F1400" i="53"/>
  <c r="G5492" i="53"/>
  <c r="F5492" i="53"/>
  <c r="G3473" i="53"/>
  <c r="F3473" i="53"/>
  <c r="G6502" i="53"/>
  <c r="F6502" i="53"/>
  <c r="G4481" i="53"/>
  <c r="F4481" i="53"/>
  <c r="E6503" i="53"/>
  <c r="E5493" i="53"/>
  <c r="E4482" i="53"/>
  <c r="E3474" i="53"/>
  <c r="E1401" i="53"/>
  <c r="AB392" i="53"/>
  <c r="AB2410" i="53"/>
  <c r="E391" i="53"/>
  <c r="S2410" i="53"/>
  <c r="E2411" i="53"/>
  <c r="AB8549" i="53" l="1"/>
  <c r="AB7540" i="53"/>
  <c r="S8550" i="53"/>
  <c r="S7540" i="53"/>
  <c r="E8549" i="53"/>
  <c r="E7539" i="53"/>
  <c r="AE6504" i="53"/>
  <c r="AD6504" i="53"/>
  <c r="AC6504" i="53"/>
  <c r="AE5493" i="53"/>
  <c r="AD5493" i="53"/>
  <c r="AC5493" i="53"/>
  <c r="AD2410" i="53"/>
  <c r="AE2410" i="53"/>
  <c r="AC2410" i="53"/>
  <c r="AC3474" i="53"/>
  <c r="AD3474" i="53"/>
  <c r="AE3474" i="53"/>
  <c r="AE1400" i="53"/>
  <c r="AD1400" i="53"/>
  <c r="AC1400" i="53"/>
  <c r="AB1401" i="53"/>
  <c r="AC392" i="53"/>
  <c r="AE392" i="53"/>
  <c r="AD392" i="53"/>
  <c r="AE4483" i="53"/>
  <c r="AC4483" i="53"/>
  <c r="AD4483" i="53"/>
  <c r="AB6505" i="53"/>
  <c r="AB5494" i="53"/>
  <c r="AB4484" i="53"/>
  <c r="AB3475" i="53"/>
  <c r="V3474" i="53"/>
  <c r="U3474" i="53"/>
  <c r="T3474" i="53"/>
  <c r="V1400" i="53"/>
  <c r="U1400" i="53"/>
  <c r="T1400" i="53"/>
  <c r="S1401" i="53"/>
  <c r="V4484" i="53"/>
  <c r="U4484" i="53"/>
  <c r="T4484" i="53"/>
  <c r="U5494" i="53"/>
  <c r="V5494" i="53"/>
  <c r="T5494" i="53"/>
  <c r="V6503" i="53"/>
  <c r="U6503" i="53"/>
  <c r="T6503" i="53"/>
  <c r="U2410" i="53"/>
  <c r="T2410" i="53"/>
  <c r="V2410" i="53"/>
  <c r="S6504" i="53"/>
  <c r="S5495" i="53"/>
  <c r="S4485" i="53"/>
  <c r="S3475" i="53"/>
  <c r="V390" i="53"/>
  <c r="U390" i="53"/>
  <c r="T390" i="53"/>
  <c r="S391" i="53"/>
  <c r="G391" i="53"/>
  <c r="F391" i="53"/>
  <c r="G2411" i="53"/>
  <c r="F2411" i="53"/>
  <c r="G1401" i="53"/>
  <c r="F1401" i="53"/>
  <c r="G4482" i="53"/>
  <c r="F4482" i="53"/>
  <c r="G3474" i="53"/>
  <c r="F3474" i="53"/>
  <c r="G5493" i="53"/>
  <c r="F5493" i="53"/>
  <c r="G6503" i="53"/>
  <c r="F6503" i="53"/>
  <c r="E6504" i="53"/>
  <c r="E5494" i="53"/>
  <c r="E4483" i="53"/>
  <c r="E3475" i="53"/>
  <c r="E1402" i="53"/>
  <c r="AB2411" i="53"/>
  <c r="AB393" i="53"/>
  <c r="S2411" i="53"/>
  <c r="E2412" i="53"/>
  <c r="E392" i="53"/>
  <c r="AB8550" i="53" l="1"/>
  <c r="AB7541" i="53"/>
  <c r="S8551" i="53"/>
  <c r="S7541" i="53"/>
  <c r="E8550" i="53"/>
  <c r="E7540" i="53"/>
  <c r="AE6505" i="53"/>
  <c r="AD6505" i="53"/>
  <c r="AC6505" i="53"/>
  <c r="AE5494" i="53"/>
  <c r="AD5494" i="53"/>
  <c r="AC5494" i="53"/>
  <c r="AE1401" i="53"/>
  <c r="AD1401" i="53"/>
  <c r="AC1401" i="53"/>
  <c r="AB1402" i="53"/>
  <c r="AE3475" i="53"/>
  <c r="AD3475" i="53"/>
  <c r="AC3475" i="53"/>
  <c r="AC393" i="53"/>
  <c r="AE393" i="53"/>
  <c r="AD393" i="53"/>
  <c r="AE2411" i="53"/>
  <c r="AC2411" i="53"/>
  <c r="AD2411" i="53"/>
  <c r="AE4484" i="53"/>
  <c r="AC4484" i="53"/>
  <c r="AD4484" i="53"/>
  <c r="AB6506" i="53"/>
  <c r="AB5495" i="53"/>
  <c r="AB4485" i="53"/>
  <c r="AB3476" i="53"/>
  <c r="V3475" i="53"/>
  <c r="U3475" i="53"/>
  <c r="T3475" i="53"/>
  <c r="V1401" i="53"/>
  <c r="U1401" i="53"/>
  <c r="T1401" i="53"/>
  <c r="S1402" i="53"/>
  <c r="V4485" i="53"/>
  <c r="U4485" i="53"/>
  <c r="T4485" i="53"/>
  <c r="U5495" i="53"/>
  <c r="V5495" i="53"/>
  <c r="T5495" i="53"/>
  <c r="V6504" i="53"/>
  <c r="U6504" i="53"/>
  <c r="T6504" i="53"/>
  <c r="V2411" i="53"/>
  <c r="U2411" i="53"/>
  <c r="T2411" i="53"/>
  <c r="S6505" i="53"/>
  <c r="S5496" i="53"/>
  <c r="S4486" i="53"/>
  <c r="S3476" i="53"/>
  <c r="V391" i="53"/>
  <c r="U391" i="53"/>
  <c r="T391" i="53"/>
  <c r="S392" i="53"/>
  <c r="G392" i="53"/>
  <c r="F392" i="53"/>
  <c r="G2412" i="53"/>
  <c r="F2412" i="53"/>
  <c r="G1402" i="53"/>
  <c r="F1402" i="53"/>
  <c r="G6504" i="53"/>
  <c r="F6504" i="53"/>
  <c r="G3475" i="53"/>
  <c r="F3475" i="53"/>
  <c r="G4483" i="53"/>
  <c r="F4483" i="53"/>
  <c r="G5494" i="53"/>
  <c r="F5494" i="53"/>
  <c r="E6505" i="53"/>
  <c r="E5495" i="53"/>
  <c r="E4484" i="53"/>
  <c r="E3476" i="53"/>
  <c r="E1403" i="53"/>
  <c r="E393" i="53"/>
  <c r="E2413" i="53"/>
  <c r="AB394" i="53"/>
  <c r="S2412" i="53"/>
  <c r="AB2412" i="53"/>
  <c r="AB8551" i="53" l="1"/>
  <c r="AB7542" i="53"/>
  <c r="S8552" i="53"/>
  <c r="S7542" i="53"/>
  <c r="E8551" i="53"/>
  <c r="E7541" i="53"/>
  <c r="AE6506" i="53"/>
  <c r="AD6506" i="53"/>
  <c r="AC6506" i="53"/>
  <c r="AE394" i="53"/>
  <c r="AC394" i="53"/>
  <c r="AD394" i="53"/>
  <c r="AE5495" i="53"/>
  <c r="AD5495" i="53"/>
  <c r="AC5495" i="53"/>
  <c r="AD2412" i="53"/>
  <c r="AE2412" i="53"/>
  <c r="AC2412" i="53"/>
  <c r="AD3476" i="53"/>
  <c r="AE3476" i="53"/>
  <c r="AC3476" i="53"/>
  <c r="AE1402" i="53"/>
  <c r="AD1402" i="53"/>
  <c r="AC1402" i="53"/>
  <c r="AB1403" i="53"/>
  <c r="AE4485" i="53"/>
  <c r="AC4485" i="53"/>
  <c r="AD4485" i="53"/>
  <c r="AB6507" i="53"/>
  <c r="AB5496" i="53"/>
  <c r="AB4486" i="53"/>
  <c r="AB3477" i="53"/>
  <c r="V3476" i="53"/>
  <c r="U3476" i="53"/>
  <c r="T3476" i="53"/>
  <c r="T1402" i="53"/>
  <c r="V1402" i="53"/>
  <c r="U1402" i="53"/>
  <c r="S1403" i="53"/>
  <c r="V4486" i="53"/>
  <c r="U4486" i="53"/>
  <c r="T4486" i="53"/>
  <c r="U5496" i="53"/>
  <c r="V5496" i="53"/>
  <c r="T5496" i="53"/>
  <c r="V6505" i="53"/>
  <c r="U6505" i="53"/>
  <c r="T6505" i="53"/>
  <c r="V2412" i="53"/>
  <c r="U2412" i="53"/>
  <c r="T2412" i="53"/>
  <c r="S6506" i="53"/>
  <c r="S5497" i="53"/>
  <c r="S4487" i="53"/>
  <c r="S3477" i="53"/>
  <c r="V392" i="53"/>
  <c r="U392" i="53"/>
  <c r="T392" i="53"/>
  <c r="S393" i="53"/>
  <c r="G2413" i="53"/>
  <c r="F2413" i="53"/>
  <c r="G393" i="53"/>
  <c r="F393" i="53"/>
  <c r="G1403" i="53"/>
  <c r="F1403" i="53"/>
  <c r="G3476" i="53"/>
  <c r="F3476" i="53"/>
  <c r="G5495" i="53"/>
  <c r="F5495" i="53"/>
  <c r="G4484" i="53"/>
  <c r="F4484" i="53"/>
  <c r="G6505" i="53"/>
  <c r="F6505" i="53"/>
  <c r="E6506" i="53"/>
  <c r="E5496" i="53"/>
  <c r="E4485" i="53"/>
  <c r="E3477" i="53"/>
  <c r="E1404" i="53"/>
  <c r="E2414" i="53"/>
  <c r="E394" i="53"/>
  <c r="AB2413" i="53"/>
  <c r="S2413" i="53"/>
  <c r="AB395" i="53"/>
  <c r="AB8552" i="53" l="1"/>
  <c r="AB7543" i="53"/>
  <c r="S8553" i="53"/>
  <c r="S7543" i="53"/>
  <c r="E8552" i="53"/>
  <c r="E7542" i="53"/>
  <c r="AE6507" i="53"/>
  <c r="AD6507" i="53"/>
  <c r="AC6507" i="53"/>
  <c r="AE5496" i="53"/>
  <c r="AD5496" i="53"/>
  <c r="AC5496" i="53"/>
  <c r="AD1403" i="53"/>
  <c r="AE1403" i="53"/>
  <c r="AC1403" i="53"/>
  <c r="AB1404" i="53"/>
  <c r="AE395" i="53"/>
  <c r="AD395" i="53"/>
  <c r="AC395" i="53"/>
  <c r="AE3477" i="53"/>
  <c r="AD3477" i="53"/>
  <c r="AC3477" i="53"/>
  <c r="AD2413" i="53"/>
  <c r="AE2413" i="53"/>
  <c r="AC2413" i="53"/>
  <c r="AE4486" i="53"/>
  <c r="AC4486" i="53"/>
  <c r="AD4486" i="53"/>
  <c r="AB6508" i="53"/>
  <c r="AB5497" i="53"/>
  <c r="AB4487" i="53"/>
  <c r="AB3478" i="53"/>
  <c r="V3477" i="53"/>
  <c r="U3477" i="53"/>
  <c r="T3477" i="53"/>
  <c r="V1403" i="53"/>
  <c r="U1403" i="53"/>
  <c r="T1403" i="53"/>
  <c r="S1404" i="53"/>
  <c r="U4487" i="53"/>
  <c r="V4487" i="53"/>
  <c r="T4487" i="53"/>
  <c r="V5497" i="53"/>
  <c r="U5497" i="53"/>
  <c r="T5497" i="53"/>
  <c r="V6506" i="53"/>
  <c r="U6506" i="53"/>
  <c r="T6506" i="53"/>
  <c r="V2413" i="53"/>
  <c r="U2413" i="53"/>
  <c r="T2413" i="53"/>
  <c r="S6507" i="53"/>
  <c r="S5498" i="53"/>
  <c r="S4488" i="53"/>
  <c r="S3478" i="53"/>
  <c r="V393" i="53"/>
  <c r="U393" i="53"/>
  <c r="T393" i="53"/>
  <c r="S394" i="53"/>
  <c r="G394" i="53"/>
  <c r="F394" i="53"/>
  <c r="G2414" i="53"/>
  <c r="F2414" i="53"/>
  <c r="G3477" i="53"/>
  <c r="F3477" i="53"/>
  <c r="G1404" i="53"/>
  <c r="F1404" i="53"/>
  <c r="G4485" i="53"/>
  <c r="F4485" i="53"/>
  <c r="G5496" i="53"/>
  <c r="F5496" i="53"/>
  <c r="G6506" i="53"/>
  <c r="F6506" i="53"/>
  <c r="E6507" i="53"/>
  <c r="E5497" i="53"/>
  <c r="E4486" i="53"/>
  <c r="E3478" i="53"/>
  <c r="E1405" i="53"/>
  <c r="S2414" i="53"/>
  <c r="E395" i="53"/>
  <c r="AB2414" i="53"/>
  <c r="AB396" i="53"/>
  <c r="E2415" i="53"/>
  <c r="AB8553" i="53" l="1"/>
  <c r="AB7544" i="53"/>
  <c r="S8554" i="53"/>
  <c r="S7544" i="53"/>
  <c r="E8553" i="53"/>
  <c r="E7543" i="53"/>
  <c r="AE6508" i="53"/>
  <c r="AD6508" i="53"/>
  <c r="AC6508" i="53"/>
  <c r="AD396" i="53"/>
  <c r="AE396" i="53"/>
  <c r="AC396" i="53"/>
  <c r="AE5497" i="53"/>
  <c r="AC5497" i="53"/>
  <c r="AD5497" i="53"/>
  <c r="AD3478" i="53"/>
  <c r="AE3478" i="53"/>
  <c r="AC3478" i="53"/>
  <c r="AD1404" i="53"/>
  <c r="AC1404" i="53"/>
  <c r="AE1404" i="53"/>
  <c r="AB1405" i="53"/>
  <c r="AE2414" i="53"/>
  <c r="AC2414" i="53"/>
  <c r="AD2414" i="53"/>
  <c r="AE4487" i="53"/>
  <c r="AD4487" i="53"/>
  <c r="AC4487" i="53"/>
  <c r="AB6509" i="53"/>
  <c r="AB5498" i="53"/>
  <c r="AB4488" i="53"/>
  <c r="AB3479" i="53"/>
  <c r="V3478" i="53"/>
  <c r="U3478" i="53"/>
  <c r="T3478" i="53"/>
  <c r="V1404" i="53"/>
  <c r="U1404" i="53"/>
  <c r="T1404" i="53"/>
  <c r="S1405" i="53"/>
  <c r="V5498" i="53"/>
  <c r="U5498" i="53"/>
  <c r="T5498" i="53"/>
  <c r="V4488" i="53"/>
  <c r="T4488" i="53"/>
  <c r="U4488" i="53"/>
  <c r="V6507" i="53"/>
  <c r="U6507" i="53"/>
  <c r="T6507" i="53"/>
  <c r="V2414" i="53"/>
  <c r="T2414" i="53"/>
  <c r="U2414" i="53"/>
  <c r="S6508" i="53"/>
  <c r="S5499" i="53"/>
  <c r="S4489" i="53"/>
  <c r="S3479" i="53"/>
  <c r="V394" i="53"/>
  <c r="U394" i="53"/>
  <c r="T394" i="53"/>
  <c r="S395" i="53"/>
  <c r="G2415" i="53"/>
  <c r="F2415" i="53"/>
  <c r="G395" i="53"/>
  <c r="F395" i="53"/>
  <c r="G3478" i="53"/>
  <c r="F3478" i="53"/>
  <c r="G1405" i="53"/>
  <c r="F1405" i="53"/>
  <c r="G4486" i="53"/>
  <c r="F4486" i="53"/>
  <c r="G5497" i="53"/>
  <c r="F5497" i="53"/>
  <c r="F6507" i="53"/>
  <c r="G6507" i="53"/>
  <c r="E6508" i="53"/>
  <c r="E5498" i="53"/>
  <c r="E4487" i="53"/>
  <c r="E3479" i="53"/>
  <c r="E1406" i="53"/>
  <c r="AB397" i="53"/>
  <c r="E396" i="53"/>
  <c r="E2416" i="53"/>
  <c r="AB2415" i="53"/>
  <c r="S2415" i="53"/>
  <c r="AB8554" i="53" l="1"/>
  <c r="AB7545" i="53"/>
  <c r="S8555" i="53"/>
  <c r="S7545" i="53"/>
  <c r="E8554" i="53"/>
  <c r="E7544" i="53"/>
  <c r="AE5498" i="53"/>
  <c r="AD5498" i="53"/>
  <c r="AC5498" i="53"/>
  <c r="AD1405" i="53"/>
  <c r="AE1405" i="53"/>
  <c r="AC1405" i="53"/>
  <c r="AB1406" i="53"/>
  <c r="AE6509" i="53"/>
  <c r="AD6509" i="53"/>
  <c r="AC6509" i="53"/>
  <c r="AD2415" i="53"/>
  <c r="AE2415" i="53"/>
  <c r="AC2415" i="53"/>
  <c r="AC3479" i="53"/>
  <c r="AD3479" i="53"/>
  <c r="AE3479" i="53"/>
  <c r="AE397" i="53"/>
  <c r="AD397" i="53"/>
  <c r="AC397" i="53"/>
  <c r="AE4488" i="53"/>
  <c r="AC4488" i="53"/>
  <c r="AD4488" i="53"/>
  <c r="AB6510" i="53"/>
  <c r="AB5499" i="53"/>
  <c r="AB4489" i="53"/>
  <c r="AB3480" i="53"/>
  <c r="V3479" i="53"/>
  <c r="U3479" i="53"/>
  <c r="T3479" i="53"/>
  <c r="V1405" i="53"/>
  <c r="U1405" i="53"/>
  <c r="T1405" i="53"/>
  <c r="S1406" i="53"/>
  <c r="V4489" i="53"/>
  <c r="T4489" i="53"/>
  <c r="U4489" i="53"/>
  <c r="U5499" i="53"/>
  <c r="V5499" i="53"/>
  <c r="T5499" i="53"/>
  <c r="V6508" i="53"/>
  <c r="U6508" i="53"/>
  <c r="T6508" i="53"/>
  <c r="V2415" i="53"/>
  <c r="U2415" i="53"/>
  <c r="T2415" i="53"/>
  <c r="S6509" i="53"/>
  <c r="S5500" i="53"/>
  <c r="S4490" i="53"/>
  <c r="S3480" i="53"/>
  <c r="V395" i="53"/>
  <c r="U395" i="53"/>
  <c r="T395" i="53"/>
  <c r="S396" i="53"/>
  <c r="G396" i="53"/>
  <c r="F396" i="53"/>
  <c r="G2416" i="53"/>
  <c r="F2416" i="53"/>
  <c r="G4487" i="53"/>
  <c r="F4487" i="53"/>
  <c r="G1406" i="53"/>
  <c r="F1406" i="53"/>
  <c r="F3479" i="53"/>
  <c r="G3479" i="53"/>
  <c r="G5498" i="53"/>
  <c r="F5498" i="53"/>
  <c r="G6508" i="53"/>
  <c r="F6508" i="53"/>
  <c r="E6509" i="53"/>
  <c r="E5499" i="53"/>
  <c r="E4488" i="53"/>
  <c r="E3480" i="53"/>
  <c r="E1407" i="53"/>
  <c r="E2417" i="53"/>
  <c r="AB398" i="53"/>
  <c r="E397" i="53"/>
  <c r="S2416" i="53"/>
  <c r="AB2416" i="53"/>
  <c r="AB8555" i="53" l="1"/>
  <c r="AB7546" i="53"/>
  <c r="S8556" i="53"/>
  <c r="S7546" i="53"/>
  <c r="E8555" i="53"/>
  <c r="E7545" i="53"/>
  <c r="AE6510" i="53"/>
  <c r="AD6510" i="53"/>
  <c r="AC6510" i="53"/>
  <c r="AE5499" i="53"/>
  <c r="AD5499" i="53"/>
  <c r="AC5499" i="53"/>
  <c r="AE2416" i="53"/>
  <c r="AD2416" i="53"/>
  <c r="AC2416" i="53"/>
  <c r="AC398" i="53"/>
  <c r="AE398" i="53"/>
  <c r="AD398" i="53"/>
  <c r="AD1406" i="53"/>
  <c r="AC1406" i="53"/>
  <c r="AE1406" i="53"/>
  <c r="AB1407" i="53"/>
  <c r="AC3480" i="53"/>
  <c r="AD3480" i="53"/>
  <c r="AE3480" i="53"/>
  <c r="AD4489" i="53"/>
  <c r="AE4489" i="53"/>
  <c r="AC4489" i="53"/>
  <c r="AB6511" i="53"/>
  <c r="AB5500" i="53"/>
  <c r="AB4490" i="53"/>
  <c r="AB3481" i="53"/>
  <c r="V3480" i="53"/>
  <c r="U3480" i="53"/>
  <c r="T3480" i="53"/>
  <c r="V1406" i="53"/>
  <c r="U1406" i="53"/>
  <c r="T1406" i="53"/>
  <c r="S1407" i="53"/>
  <c r="V4490" i="53"/>
  <c r="U4490" i="53"/>
  <c r="T4490" i="53"/>
  <c r="V5500" i="53"/>
  <c r="U5500" i="53"/>
  <c r="T5500" i="53"/>
  <c r="V6509" i="53"/>
  <c r="U6509" i="53"/>
  <c r="T6509" i="53"/>
  <c r="T2416" i="53"/>
  <c r="V2416" i="53"/>
  <c r="U2416" i="53"/>
  <c r="S6510" i="53"/>
  <c r="S5501" i="53"/>
  <c r="S4491" i="53"/>
  <c r="S3481" i="53"/>
  <c r="V396" i="53"/>
  <c r="U396" i="53"/>
  <c r="T396" i="53"/>
  <c r="S397" i="53"/>
  <c r="G397" i="53"/>
  <c r="F397" i="53"/>
  <c r="G2417" i="53"/>
  <c r="F2417" i="53"/>
  <c r="F1407" i="53"/>
  <c r="G1407" i="53"/>
  <c r="G4488" i="53"/>
  <c r="F4488" i="53"/>
  <c r="G6509" i="53"/>
  <c r="F6509" i="53"/>
  <c r="G3480" i="53"/>
  <c r="F3480" i="53"/>
  <c r="G5499" i="53"/>
  <c r="F5499" i="53"/>
  <c r="E6510" i="53"/>
  <c r="E5500" i="53"/>
  <c r="E4489" i="53"/>
  <c r="E3481" i="53"/>
  <c r="E1408" i="53"/>
  <c r="AB2417" i="53"/>
  <c r="E2418" i="53"/>
  <c r="E398" i="53"/>
  <c r="AB399" i="53"/>
  <c r="S2417" i="53"/>
  <c r="AB8556" i="53" l="1"/>
  <c r="AB7547" i="53"/>
  <c r="S8557" i="53"/>
  <c r="S7547" i="53"/>
  <c r="E8556" i="53"/>
  <c r="E7546" i="53"/>
  <c r="AE5500" i="53"/>
  <c r="AD5500" i="53"/>
  <c r="AC5500" i="53"/>
  <c r="AC3481" i="53"/>
  <c r="AD3481" i="53"/>
  <c r="AE3481" i="53"/>
  <c r="AE1407" i="53"/>
  <c r="AD1407" i="53"/>
  <c r="AC1407" i="53"/>
  <c r="AB1408" i="53"/>
  <c r="AE6511" i="53"/>
  <c r="AD6511" i="53"/>
  <c r="AC6511" i="53"/>
  <c r="AE399" i="53"/>
  <c r="AD399" i="53"/>
  <c r="AC399" i="53"/>
  <c r="AE2417" i="53"/>
  <c r="AC2417" i="53"/>
  <c r="AD2417" i="53"/>
  <c r="AE4490" i="53"/>
  <c r="AC4490" i="53"/>
  <c r="AD4490" i="53"/>
  <c r="AB6512" i="53"/>
  <c r="AB5501" i="53"/>
  <c r="AB4491" i="53"/>
  <c r="AB3482" i="53"/>
  <c r="V3481" i="53"/>
  <c r="U3481" i="53"/>
  <c r="T3481" i="53"/>
  <c r="V1407" i="53"/>
  <c r="U1407" i="53"/>
  <c r="T1407" i="53"/>
  <c r="S1408" i="53"/>
  <c r="V4491" i="53"/>
  <c r="U4491" i="53"/>
  <c r="T4491" i="53"/>
  <c r="V2417" i="53"/>
  <c r="U2417" i="53"/>
  <c r="T2417" i="53"/>
  <c r="U5501" i="53"/>
  <c r="V5501" i="53"/>
  <c r="T5501" i="53"/>
  <c r="V6510" i="53"/>
  <c r="U6510" i="53"/>
  <c r="T6510" i="53"/>
  <c r="S6511" i="53"/>
  <c r="S5502" i="53"/>
  <c r="S4492" i="53"/>
  <c r="S3482" i="53"/>
  <c r="V397" i="53"/>
  <c r="U397" i="53"/>
  <c r="T397" i="53"/>
  <c r="S398" i="53"/>
  <c r="G398" i="53"/>
  <c r="F398" i="53"/>
  <c r="G2418" i="53"/>
  <c r="F2418" i="53"/>
  <c r="G5500" i="53"/>
  <c r="F5500" i="53"/>
  <c r="G1408" i="53"/>
  <c r="F1408" i="53"/>
  <c r="G3481" i="53"/>
  <c r="F3481" i="53"/>
  <c r="G4489" i="53"/>
  <c r="F4489" i="53"/>
  <c r="G6510" i="53"/>
  <c r="F6510" i="53"/>
  <c r="E6511" i="53"/>
  <c r="E5501" i="53"/>
  <c r="E4490" i="53"/>
  <c r="E3482" i="53"/>
  <c r="E1409" i="53"/>
  <c r="E399" i="53"/>
  <c r="AB2418" i="53"/>
  <c r="S2418" i="53"/>
  <c r="E2419" i="53"/>
  <c r="AB400" i="53"/>
  <c r="AB8557" i="53" l="1"/>
  <c r="AB7548" i="53"/>
  <c r="S8558" i="53"/>
  <c r="S7548" i="53"/>
  <c r="E8557" i="53"/>
  <c r="E7547" i="53"/>
  <c r="AD2418" i="53"/>
  <c r="AE2418" i="53"/>
  <c r="AC2418" i="53"/>
  <c r="AC3482" i="53"/>
  <c r="AD3482" i="53"/>
  <c r="AE3482" i="53"/>
  <c r="AE1408" i="53"/>
  <c r="AD1408" i="53"/>
  <c r="AC1408" i="53"/>
  <c r="AB1409" i="53"/>
  <c r="AD5501" i="53"/>
  <c r="AE5501" i="53"/>
  <c r="AC5501" i="53"/>
  <c r="AE6512" i="53"/>
  <c r="AC6512" i="53"/>
  <c r="AD6512" i="53"/>
  <c r="AC400" i="53"/>
  <c r="AE400" i="53"/>
  <c r="AD400" i="53"/>
  <c r="AC4491" i="53"/>
  <c r="AD4491" i="53"/>
  <c r="AE4491" i="53"/>
  <c r="AB6513" i="53"/>
  <c r="AB5502" i="53"/>
  <c r="AB4492" i="53"/>
  <c r="AB3483" i="53"/>
  <c r="V3482" i="53"/>
  <c r="U3482" i="53"/>
  <c r="T3482" i="53"/>
  <c r="V1408" i="53"/>
  <c r="U1408" i="53"/>
  <c r="T1408" i="53"/>
  <c r="S1409" i="53"/>
  <c r="V4492" i="53"/>
  <c r="U4492" i="53"/>
  <c r="T4492" i="53"/>
  <c r="U5502" i="53"/>
  <c r="V5502" i="53"/>
  <c r="T5502" i="53"/>
  <c r="V2418" i="53"/>
  <c r="U2418" i="53"/>
  <c r="T2418" i="53"/>
  <c r="V6511" i="53"/>
  <c r="U6511" i="53"/>
  <c r="T6511" i="53"/>
  <c r="S6512" i="53"/>
  <c r="S5503" i="53"/>
  <c r="S4493" i="53"/>
  <c r="S3483" i="53"/>
  <c r="V398" i="53"/>
  <c r="U398" i="53"/>
  <c r="T398" i="53"/>
  <c r="S399" i="53"/>
  <c r="G399" i="53"/>
  <c r="F399" i="53"/>
  <c r="G2419" i="53"/>
  <c r="F2419" i="53"/>
  <c r="G4490" i="53"/>
  <c r="F4490" i="53"/>
  <c r="G3482" i="53"/>
  <c r="F3482" i="53"/>
  <c r="G1409" i="53"/>
  <c r="F1409" i="53"/>
  <c r="G5501" i="53"/>
  <c r="F5501" i="53"/>
  <c r="G6511" i="53"/>
  <c r="F6511" i="53"/>
  <c r="E6512" i="53"/>
  <c r="E5502" i="53"/>
  <c r="E4491" i="53"/>
  <c r="E3483" i="53"/>
  <c r="E1410" i="53"/>
  <c r="S2419" i="53"/>
  <c r="AB2419" i="53"/>
  <c r="E400" i="53"/>
  <c r="AB401" i="53"/>
  <c r="E2420" i="53"/>
  <c r="AB8558" i="53" l="1"/>
  <c r="AB7549" i="53"/>
  <c r="S8559" i="53"/>
  <c r="S7549" i="53"/>
  <c r="E8558" i="53"/>
  <c r="E7548" i="53"/>
  <c r="AE6513" i="53"/>
  <c r="AD6513" i="53"/>
  <c r="AC6513" i="53"/>
  <c r="AE5502" i="53"/>
  <c r="AD5502" i="53"/>
  <c r="AC5502" i="53"/>
  <c r="AE401" i="53"/>
  <c r="AD401" i="53"/>
  <c r="AC401" i="53"/>
  <c r="AE3483" i="53"/>
  <c r="AD3483" i="53"/>
  <c r="AC3483" i="53"/>
  <c r="AE1409" i="53"/>
  <c r="AD1409" i="53"/>
  <c r="AC1409" i="53"/>
  <c r="AB1410" i="53"/>
  <c r="AE2419" i="53"/>
  <c r="AD2419" i="53"/>
  <c r="AC2419" i="53"/>
  <c r="AE4492" i="53"/>
  <c r="AC4492" i="53"/>
  <c r="AD4492" i="53"/>
  <c r="AB6514" i="53"/>
  <c r="AB5503" i="53"/>
  <c r="AB4493" i="53"/>
  <c r="AB3484" i="53"/>
  <c r="V3483" i="53"/>
  <c r="U3483" i="53"/>
  <c r="T3483" i="53"/>
  <c r="V1409" i="53"/>
  <c r="U1409" i="53"/>
  <c r="T1409" i="53"/>
  <c r="S1410" i="53"/>
  <c r="U5503" i="53"/>
  <c r="T5503" i="53"/>
  <c r="V5503" i="53"/>
  <c r="V2419" i="53"/>
  <c r="U2419" i="53"/>
  <c r="T2419" i="53"/>
  <c r="V6512" i="53"/>
  <c r="U6512" i="53"/>
  <c r="T6512" i="53"/>
  <c r="V4493" i="53"/>
  <c r="U4493" i="53"/>
  <c r="T4493" i="53"/>
  <c r="S6513" i="53"/>
  <c r="S5504" i="53"/>
  <c r="S4494" i="53"/>
  <c r="S3484" i="53"/>
  <c r="V399" i="53"/>
  <c r="T399" i="53"/>
  <c r="U399" i="53"/>
  <c r="S400" i="53"/>
  <c r="G2420" i="53"/>
  <c r="F2420" i="53"/>
  <c r="G400" i="53"/>
  <c r="F400" i="53"/>
  <c r="G5502" i="53"/>
  <c r="F5502" i="53"/>
  <c r="G1410" i="53"/>
  <c r="F1410" i="53"/>
  <c r="G3483" i="53"/>
  <c r="F3483" i="53"/>
  <c r="G4491" i="53"/>
  <c r="F4491" i="53"/>
  <c r="G6512" i="53"/>
  <c r="F6512" i="53"/>
  <c r="E6513" i="53"/>
  <c r="E5503" i="53"/>
  <c r="E4492" i="53"/>
  <c r="E3484" i="53"/>
  <c r="E1411" i="53"/>
  <c r="E401" i="53"/>
  <c r="AB2420" i="53"/>
  <c r="AB402" i="53"/>
  <c r="E2421" i="53"/>
  <c r="S2420" i="53"/>
  <c r="AB8559" i="53" l="1"/>
  <c r="AB7550" i="53"/>
  <c r="S8560" i="53"/>
  <c r="S7550" i="53"/>
  <c r="E8559" i="53"/>
  <c r="E7549" i="53"/>
  <c r="AD5503" i="53"/>
  <c r="AE5503" i="53"/>
  <c r="AC5503" i="53"/>
  <c r="AE1410" i="53"/>
  <c r="AD1410" i="53"/>
  <c r="AC1410" i="53"/>
  <c r="AB1411" i="53"/>
  <c r="AE6514" i="53"/>
  <c r="AD6514" i="53"/>
  <c r="AC6514" i="53"/>
  <c r="AE402" i="53"/>
  <c r="AD402" i="53"/>
  <c r="AC402" i="53"/>
  <c r="AD2420" i="53"/>
  <c r="AE2420" i="53"/>
  <c r="AC2420" i="53"/>
  <c r="AD3484" i="53"/>
  <c r="AE3484" i="53"/>
  <c r="AC3484" i="53"/>
  <c r="AE4493" i="53"/>
  <c r="AC4493" i="53"/>
  <c r="AD4493" i="53"/>
  <c r="AB6515" i="53"/>
  <c r="AB5504" i="53"/>
  <c r="AB4494" i="53"/>
  <c r="AB3485" i="53"/>
  <c r="V3484" i="53"/>
  <c r="U3484" i="53"/>
  <c r="T3484" i="53"/>
  <c r="T1410" i="53"/>
  <c r="U1410" i="53"/>
  <c r="V1410" i="53"/>
  <c r="S1411" i="53"/>
  <c r="V4494" i="53"/>
  <c r="T4494" i="53"/>
  <c r="U4494" i="53"/>
  <c r="V2420" i="53"/>
  <c r="U2420" i="53"/>
  <c r="T2420" i="53"/>
  <c r="U5504" i="53"/>
  <c r="V5504" i="53"/>
  <c r="T5504" i="53"/>
  <c r="V6513" i="53"/>
  <c r="U6513" i="53"/>
  <c r="T6513" i="53"/>
  <c r="S6514" i="53"/>
  <c r="S5505" i="53"/>
  <c r="S4495" i="53"/>
  <c r="S3485" i="53"/>
  <c r="V400" i="53"/>
  <c r="U400" i="53"/>
  <c r="T400" i="53"/>
  <c r="S401" i="53"/>
  <c r="G401" i="53"/>
  <c r="F401" i="53"/>
  <c r="G2421" i="53"/>
  <c r="F2421" i="53"/>
  <c r="G1411" i="53"/>
  <c r="F1411" i="53"/>
  <c r="G5503" i="53"/>
  <c r="F5503" i="53"/>
  <c r="G4492" i="53"/>
  <c r="F4492" i="53"/>
  <c r="G6513" i="53"/>
  <c r="F6513" i="53"/>
  <c r="G3484" i="53"/>
  <c r="F3484" i="53"/>
  <c r="E6514" i="53"/>
  <c r="E5504" i="53"/>
  <c r="E4493" i="53"/>
  <c r="E3485" i="53"/>
  <c r="E1412" i="53"/>
  <c r="AB403" i="53"/>
  <c r="E2422" i="53"/>
  <c r="E402" i="53"/>
  <c r="AB2421" i="53"/>
  <c r="S2421" i="53"/>
  <c r="AB8560" i="53" l="1"/>
  <c r="AB7551" i="53"/>
  <c r="S8561" i="53"/>
  <c r="S7551" i="53"/>
  <c r="E8560" i="53"/>
  <c r="E7550" i="53"/>
  <c r="AD5504" i="53"/>
  <c r="AE5504" i="53"/>
  <c r="AC5504" i="53"/>
  <c r="AE6515" i="53"/>
  <c r="AD6515" i="53"/>
  <c r="AC6515" i="53"/>
  <c r="AD1411" i="53"/>
  <c r="AE1411" i="53"/>
  <c r="AC1411" i="53"/>
  <c r="AB1412" i="53"/>
  <c r="AD2421" i="53"/>
  <c r="AC2421" i="53"/>
  <c r="AE2421" i="53"/>
  <c r="AE3485" i="53"/>
  <c r="AD3485" i="53"/>
  <c r="AC3485" i="53"/>
  <c r="AD403" i="53"/>
  <c r="AE403" i="53"/>
  <c r="AC403" i="53"/>
  <c r="AE4494" i="53"/>
  <c r="AC4494" i="53"/>
  <c r="AD4494" i="53"/>
  <c r="AB6516" i="53"/>
  <c r="AB5505" i="53"/>
  <c r="AB4495" i="53"/>
  <c r="AB3486" i="53"/>
  <c r="V3485" i="53"/>
  <c r="U3485" i="53"/>
  <c r="T3485" i="53"/>
  <c r="V1411" i="53"/>
  <c r="U1411" i="53"/>
  <c r="T1411" i="53"/>
  <c r="S1412" i="53"/>
  <c r="U4495" i="53"/>
  <c r="T4495" i="53"/>
  <c r="V4495" i="53"/>
  <c r="V2421" i="53"/>
  <c r="U2421" i="53"/>
  <c r="T2421" i="53"/>
  <c r="V5505" i="53"/>
  <c r="U5505" i="53"/>
  <c r="T5505" i="53"/>
  <c r="V6514" i="53"/>
  <c r="U6514" i="53"/>
  <c r="T6514" i="53"/>
  <c r="S6515" i="53"/>
  <c r="S5506" i="53"/>
  <c r="S4496" i="53"/>
  <c r="S3486" i="53"/>
  <c r="V401" i="53"/>
  <c r="U401" i="53"/>
  <c r="T401" i="53"/>
  <c r="S402" i="53"/>
  <c r="G402" i="53"/>
  <c r="F402" i="53"/>
  <c r="G2422" i="53"/>
  <c r="F2422" i="53"/>
  <c r="G1412" i="53"/>
  <c r="F1412" i="53"/>
  <c r="G5504" i="53"/>
  <c r="F5504" i="53"/>
  <c r="G3485" i="53"/>
  <c r="F3485" i="53"/>
  <c r="G6514" i="53"/>
  <c r="F6514" i="53"/>
  <c r="G4493" i="53"/>
  <c r="F4493" i="53"/>
  <c r="E6515" i="53"/>
  <c r="E5505" i="53"/>
  <c r="E4494" i="53"/>
  <c r="E3486" i="53"/>
  <c r="E1413" i="53"/>
  <c r="S2422" i="53"/>
  <c r="AB2422" i="53"/>
  <c r="E403" i="53"/>
  <c r="AB404" i="53"/>
  <c r="E2423" i="53"/>
  <c r="AB8561" i="53" l="1"/>
  <c r="AB7552" i="53"/>
  <c r="S8562" i="53"/>
  <c r="S7552" i="53"/>
  <c r="E8561" i="53"/>
  <c r="E7551" i="53"/>
  <c r="AE5505" i="53"/>
  <c r="AC5505" i="53"/>
  <c r="AD5505" i="53"/>
  <c r="AE6516" i="53"/>
  <c r="AD6516" i="53"/>
  <c r="AC6516" i="53"/>
  <c r="AE404" i="53"/>
  <c r="AC404" i="53"/>
  <c r="AD404" i="53"/>
  <c r="AD3486" i="53"/>
  <c r="AE3486" i="53"/>
  <c r="AC3486" i="53"/>
  <c r="AD1412" i="53"/>
  <c r="AE1412" i="53"/>
  <c r="AC1412" i="53"/>
  <c r="AB1413" i="53"/>
  <c r="AE2422" i="53"/>
  <c r="AD2422" i="53"/>
  <c r="AC2422" i="53"/>
  <c r="AE4495" i="53"/>
  <c r="AD4495" i="53"/>
  <c r="AC4495" i="53"/>
  <c r="AB6517" i="53"/>
  <c r="AB5506" i="53"/>
  <c r="AB4496" i="53"/>
  <c r="AB3487" i="53"/>
  <c r="V2422" i="53"/>
  <c r="T2422" i="53"/>
  <c r="U2422" i="53"/>
  <c r="V3486" i="53"/>
  <c r="U3486" i="53"/>
  <c r="T3486" i="53"/>
  <c r="T1412" i="53"/>
  <c r="V1412" i="53"/>
  <c r="U1412" i="53"/>
  <c r="S1413" i="53"/>
  <c r="V4496" i="53"/>
  <c r="U4496" i="53"/>
  <c r="T4496" i="53"/>
  <c r="V5506" i="53"/>
  <c r="U5506" i="53"/>
  <c r="T5506" i="53"/>
  <c r="V6515" i="53"/>
  <c r="U6515" i="53"/>
  <c r="T6515" i="53"/>
  <c r="S6516" i="53"/>
  <c r="S5507" i="53"/>
  <c r="S4497" i="53"/>
  <c r="S3487" i="53"/>
  <c r="V402" i="53"/>
  <c r="U402" i="53"/>
  <c r="T402" i="53"/>
  <c r="S403" i="53"/>
  <c r="G2423" i="53"/>
  <c r="F2423" i="53"/>
  <c r="G403" i="53"/>
  <c r="F403" i="53"/>
  <c r="G5505" i="53"/>
  <c r="F5505" i="53"/>
  <c r="G1413" i="53"/>
  <c r="F1413" i="53"/>
  <c r="G6515" i="53"/>
  <c r="F6515" i="53"/>
  <c r="G3486" i="53"/>
  <c r="F3486" i="53"/>
  <c r="G4494" i="53"/>
  <c r="F4494" i="53"/>
  <c r="E6516" i="53"/>
  <c r="E5506" i="53"/>
  <c r="E4495" i="53"/>
  <c r="E3487" i="53"/>
  <c r="E1414" i="53"/>
  <c r="AB2423" i="53"/>
  <c r="E404" i="53"/>
  <c r="AB405" i="53"/>
  <c r="E2424" i="53"/>
  <c r="S2423" i="53"/>
  <c r="AB8562" i="53" l="1"/>
  <c r="AB7553" i="53"/>
  <c r="S8563" i="53"/>
  <c r="S7553" i="53"/>
  <c r="E8562" i="53"/>
  <c r="E7552" i="53"/>
  <c r="AE405" i="53"/>
  <c r="AD405" i="53"/>
  <c r="AC405" i="53"/>
  <c r="AD1413" i="53"/>
  <c r="AE1413" i="53"/>
  <c r="AC1413" i="53"/>
  <c r="AB1414" i="53"/>
  <c r="AD5506" i="53"/>
  <c r="AE5506" i="53"/>
  <c r="AC5506" i="53"/>
  <c r="AE6517" i="53"/>
  <c r="AD6517" i="53"/>
  <c r="AC6517" i="53"/>
  <c r="AD3487" i="53"/>
  <c r="AE3487" i="53"/>
  <c r="AC3487" i="53"/>
  <c r="AD2423" i="53"/>
  <c r="AC2423" i="53"/>
  <c r="AE2423" i="53"/>
  <c r="AE4496" i="53"/>
  <c r="AC4496" i="53"/>
  <c r="AD4496" i="53"/>
  <c r="AB6518" i="53"/>
  <c r="AB5507" i="53"/>
  <c r="AB4497" i="53"/>
  <c r="AB3488" i="53"/>
  <c r="V3487" i="53"/>
  <c r="U3487" i="53"/>
  <c r="T3487" i="53"/>
  <c r="V4497" i="53"/>
  <c r="U4497" i="53"/>
  <c r="T4497" i="53"/>
  <c r="V2423" i="53"/>
  <c r="U2423" i="53"/>
  <c r="T2423" i="53"/>
  <c r="U5507" i="53"/>
  <c r="V5507" i="53"/>
  <c r="T5507" i="53"/>
  <c r="V6516" i="53"/>
  <c r="U6516" i="53"/>
  <c r="T6516" i="53"/>
  <c r="V1413" i="53"/>
  <c r="U1413" i="53"/>
  <c r="T1413" i="53"/>
  <c r="S1414" i="53"/>
  <c r="S6517" i="53"/>
  <c r="S5508" i="53"/>
  <c r="S4498" i="53"/>
  <c r="S3488" i="53"/>
  <c r="V403" i="53"/>
  <c r="U403" i="53"/>
  <c r="T403" i="53"/>
  <c r="S404" i="53"/>
  <c r="G2424" i="53"/>
  <c r="F2424" i="53"/>
  <c r="G404" i="53"/>
  <c r="F404" i="53"/>
  <c r="G5506" i="53"/>
  <c r="F5506" i="53"/>
  <c r="F3487" i="53"/>
  <c r="G3487" i="53"/>
  <c r="G6516" i="53"/>
  <c r="F6516" i="53"/>
  <c r="G4495" i="53"/>
  <c r="F4495" i="53"/>
  <c r="G1414" i="53"/>
  <c r="F1414" i="53"/>
  <c r="E6517" i="53"/>
  <c r="E5507" i="53"/>
  <c r="E4496" i="53"/>
  <c r="E3488" i="53"/>
  <c r="E1415" i="53"/>
  <c r="E2425" i="53"/>
  <c r="AB406" i="53"/>
  <c r="S2424" i="53"/>
  <c r="E405" i="53"/>
  <c r="AB2424" i="53"/>
  <c r="AB8563" i="53" l="1"/>
  <c r="AB7554" i="53"/>
  <c r="S8564" i="53"/>
  <c r="S7554" i="53"/>
  <c r="E8563" i="53"/>
  <c r="E7553" i="53"/>
  <c r="AD1414" i="53"/>
  <c r="AE1414" i="53"/>
  <c r="AC1414" i="53"/>
  <c r="AB1415" i="53"/>
  <c r="AE6518" i="53"/>
  <c r="AD6518" i="53"/>
  <c r="AC6518" i="53"/>
  <c r="AE5507" i="53"/>
  <c r="AC5507" i="53"/>
  <c r="AD5507" i="53"/>
  <c r="AE2424" i="53"/>
  <c r="AD2424" i="53"/>
  <c r="AC2424" i="53"/>
  <c r="AC406" i="53"/>
  <c r="AE406" i="53"/>
  <c r="AD406" i="53"/>
  <c r="AC3488" i="53"/>
  <c r="AD3488" i="53"/>
  <c r="AE3488" i="53"/>
  <c r="AD4497" i="53"/>
  <c r="AE4497" i="53"/>
  <c r="AC4497" i="53"/>
  <c r="AB6519" i="53"/>
  <c r="AB5508" i="53"/>
  <c r="AB4498" i="53"/>
  <c r="AB3489" i="53"/>
  <c r="V3488" i="53"/>
  <c r="U3488" i="53"/>
  <c r="T3488" i="53"/>
  <c r="V4498" i="53"/>
  <c r="U4498" i="53"/>
  <c r="T4498" i="53"/>
  <c r="T2424" i="53"/>
  <c r="V2424" i="53"/>
  <c r="U2424" i="53"/>
  <c r="V5508" i="53"/>
  <c r="U5508" i="53"/>
  <c r="T5508" i="53"/>
  <c r="V6517" i="53"/>
  <c r="U6517" i="53"/>
  <c r="T6517" i="53"/>
  <c r="V1414" i="53"/>
  <c r="U1414" i="53"/>
  <c r="T1414" i="53"/>
  <c r="S1415" i="53"/>
  <c r="S6518" i="53"/>
  <c r="S5509" i="53"/>
  <c r="S4499" i="53"/>
  <c r="S3489" i="53"/>
  <c r="V404" i="53"/>
  <c r="U404" i="53"/>
  <c r="T404" i="53"/>
  <c r="S405" i="53"/>
  <c r="G2425" i="53"/>
  <c r="F2425" i="53"/>
  <c r="G405" i="53"/>
  <c r="F405" i="53"/>
  <c r="F1415" i="53"/>
  <c r="G1415" i="53"/>
  <c r="G4496" i="53"/>
  <c r="F4496" i="53"/>
  <c r="G3488" i="53"/>
  <c r="F3488" i="53"/>
  <c r="G5507" i="53"/>
  <c r="F5507" i="53"/>
  <c r="G6517" i="53"/>
  <c r="F6517" i="53"/>
  <c r="E6518" i="53"/>
  <c r="E5508" i="53"/>
  <c r="E4497" i="53"/>
  <c r="E3489" i="53"/>
  <c r="E1416" i="53"/>
  <c r="AB2425" i="53"/>
  <c r="S2425" i="53"/>
  <c r="E406" i="53"/>
  <c r="E2426" i="53"/>
  <c r="AB407" i="53"/>
  <c r="AB8564" i="53" l="1"/>
  <c r="AB7555" i="53"/>
  <c r="S8565" i="53"/>
  <c r="S7555" i="53"/>
  <c r="E8564" i="53"/>
  <c r="E7554" i="53"/>
  <c r="AE6519" i="53"/>
  <c r="AD6519" i="53"/>
  <c r="AC6519" i="53"/>
  <c r="AE5508" i="53"/>
  <c r="AC5508" i="53"/>
  <c r="AD5508" i="53"/>
  <c r="AE407" i="53"/>
  <c r="AD407" i="53"/>
  <c r="AC407" i="53"/>
  <c r="AE1415" i="53"/>
  <c r="AC1415" i="53"/>
  <c r="AD1415" i="53"/>
  <c r="AB1416" i="53"/>
  <c r="AD3489" i="53"/>
  <c r="AE3489" i="53"/>
  <c r="AC3489" i="53"/>
  <c r="AE2425" i="53"/>
  <c r="AD2425" i="53"/>
  <c r="AC2425" i="53"/>
  <c r="AE4498" i="53"/>
  <c r="AC4498" i="53"/>
  <c r="AD4498" i="53"/>
  <c r="AB6520" i="53"/>
  <c r="AB5509" i="53"/>
  <c r="AB4499" i="53"/>
  <c r="AB3490" i="53"/>
  <c r="V3489" i="53"/>
  <c r="T3489" i="53"/>
  <c r="U3489" i="53"/>
  <c r="V4499" i="53"/>
  <c r="U4499" i="53"/>
  <c r="T4499" i="53"/>
  <c r="U5509" i="53"/>
  <c r="V5509" i="53"/>
  <c r="T5509" i="53"/>
  <c r="V6518" i="53"/>
  <c r="U6518" i="53"/>
  <c r="T6518" i="53"/>
  <c r="V1415" i="53"/>
  <c r="U1415" i="53"/>
  <c r="T1415" i="53"/>
  <c r="S1416" i="53"/>
  <c r="V2425" i="53"/>
  <c r="U2425" i="53"/>
  <c r="T2425" i="53"/>
  <c r="S6519" i="53"/>
  <c r="S5510" i="53"/>
  <c r="S4500" i="53"/>
  <c r="S3490" i="53"/>
  <c r="V405" i="53"/>
  <c r="U405" i="53"/>
  <c r="T405" i="53"/>
  <c r="S406" i="53"/>
  <c r="G2426" i="53"/>
  <c r="F2426" i="53"/>
  <c r="G406" i="53"/>
  <c r="F406" i="53"/>
  <c r="G1416" i="53"/>
  <c r="F1416" i="53"/>
  <c r="G3489" i="53"/>
  <c r="F3489" i="53"/>
  <c r="G4497" i="53"/>
  <c r="F4497" i="53"/>
  <c r="G5508" i="53"/>
  <c r="F5508" i="53"/>
  <c r="G6518" i="53"/>
  <c r="F6518" i="53"/>
  <c r="E6519" i="53"/>
  <c r="E5509" i="53"/>
  <c r="E4498" i="53"/>
  <c r="E3490" i="53"/>
  <c r="E1417" i="53"/>
  <c r="AB408" i="53"/>
  <c r="E407" i="53"/>
  <c r="S2426" i="53"/>
  <c r="E2427" i="53"/>
  <c r="AB2426" i="53"/>
  <c r="AB8565" i="53" l="1"/>
  <c r="AB7556" i="53"/>
  <c r="S8566" i="53"/>
  <c r="S7556" i="53"/>
  <c r="E8565" i="53"/>
  <c r="E7555" i="53"/>
  <c r="AE5509" i="53"/>
  <c r="AD5509" i="53"/>
  <c r="AC5509" i="53"/>
  <c r="AE6520" i="53"/>
  <c r="AD6520" i="53"/>
  <c r="AC6520" i="53"/>
  <c r="AD2426" i="53"/>
  <c r="AE2426" i="53"/>
  <c r="AC2426" i="53"/>
  <c r="AE1416" i="53"/>
  <c r="AC1416" i="53"/>
  <c r="AD1416" i="53"/>
  <c r="AB1417" i="53"/>
  <c r="AC408" i="53"/>
  <c r="AE408" i="53"/>
  <c r="AD408" i="53"/>
  <c r="AC4499" i="53"/>
  <c r="AD4499" i="53"/>
  <c r="AE4499" i="53"/>
  <c r="AD3490" i="53"/>
  <c r="AE3490" i="53"/>
  <c r="AC3490" i="53"/>
  <c r="AB6521" i="53"/>
  <c r="AB5510" i="53"/>
  <c r="AB4500" i="53"/>
  <c r="AB3491" i="53"/>
  <c r="V3490" i="53"/>
  <c r="U3490" i="53"/>
  <c r="T3490" i="53"/>
  <c r="V4500" i="53"/>
  <c r="U4500" i="53"/>
  <c r="T4500" i="53"/>
  <c r="U2426" i="53"/>
  <c r="T2426" i="53"/>
  <c r="V2426" i="53"/>
  <c r="U5510" i="53"/>
  <c r="V5510" i="53"/>
  <c r="T5510" i="53"/>
  <c r="V1416" i="53"/>
  <c r="U1416" i="53"/>
  <c r="T1416" i="53"/>
  <c r="S1417" i="53"/>
  <c r="V6519" i="53"/>
  <c r="U6519" i="53"/>
  <c r="T6519" i="53"/>
  <c r="S6520" i="53"/>
  <c r="S5511" i="53"/>
  <c r="S4501" i="53"/>
  <c r="S3491" i="53"/>
  <c r="V406" i="53"/>
  <c r="U406" i="53"/>
  <c r="T406" i="53"/>
  <c r="S407" i="53"/>
  <c r="G2427" i="53"/>
  <c r="F2427" i="53"/>
  <c r="G407" i="53"/>
  <c r="F407" i="53"/>
  <c r="G5509" i="53"/>
  <c r="F5509" i="53"/>
  <c r="G6519" i="53"/>
  <c r="F6519" i="53"/>
  <c r="G1417" i="53"/>
  <c r="F1417" i="53"/>
  <c r="G3490" i="53"/>
  <c r="F3490" i="53"/>
  <c r="G4498" i="53"/>
  <c r="F4498" i="53"/>
  <c r="E6520" i="53"/>
  <c r="E5510" i="53"/>
  <c r="E4499" i="53"/>
  <c r="E3491" i="53"/>
  <c r="E1418" i="53"/>
  <c r="AB2427" i="53"/>
  <c r="AB409" i="53"/>
  <c r="E2428" i="53"/>
  <c r="E408" i="53"/>
  <c r="S2427" i="53"/>
  <c r="AB8566" i="53" l="1"/>
  <c r="AB7557" i="53"/>
  <c r="S8567" i="53"/>
  <c r="S7557" i="53"/>
  <c r="E8566" i="53"/>
  <c r="E7556" i="53"/>
  <c r="AE5510" i="53"/>
  <c r="AD5510" i="53"/>
  <c r="AC5510" i="53"/>
  <c r="AE1417" i="53"/>
  <c r="AD1417" i="53"/>
  <c r="AC1417" i="53"/>
  <c r="AB1418" i="53"/>
  <c r="AE6521" i="53"/>
  <c r="AD6521" i="53"/>
  <c r="AC6521" i="53"/>
  <c r="AE3491" i="53"/>
  <c r="AC3491" i="53"/>
  <c r="AD3491" i="53"/>
  <c r="AC409" i="53"/>
  <c r="AE409" i="53"/>
  <c r="AD409" i="53"/>
  <c r="AE2427" i="53"/>
  <c r="AC2427" i="53"/>
  <c r="AD2427" i="53"/>
  <c r="AE4500" i="53"/>
  <c r="AC4500" i="53"/>
  <c r="AD4500" i="53"/>
  <c r="AB6522" i="53"/>
  <c r="AB5511" i="53"/>
  <c r="AB4501" i="53"/>
  <c r="AB3492" i="53"/>
  <c r="V1417" i="53"/>
  <c r="U1417" i="53"/>
  <c r="T1417" i="53"/>
  <c r="S1418" i="53"/>
  <c r="V3491" i="53"/>
  <c r="U3491" i="53"/>
  <c r="T3491" i="53"/>
  <c r="U5511" i="53"/>
  <c r="T5511" i="53"/>
  <c r="V5511" i="53"/>
  <c r="V6520" i="53"/>
  <c r="U6520" i="53"/>
  <c r="T6520" i="53"/>
  <c r="V2427" i="53"/>
  <c r="U2427" i="53"/>
  <c r="T2427" i="53"/>
  <c r="V4501" i="53"/>
  <c r="U4501" i="53"/>
  <c r="T4501" i="53"/>
  <c r="S6521" i="53"/>
  <c r="S5512" i="53"/>
  <c r="S4502" i="53"/>
  <c r="S3492" i="53"/>
  <c r="V407" i="53"/>
  <c r="U407" i="53"/>
  <c r="T407" i="53"/>
  <c r="S408" i="53"/>
  <c r="G408" i="53"/>
  <c r="F408" i="53"/>
  <c r="G2428" i="53"/>
  <c r="F2428" i="53"/>
  <c r="G1418" i="53"/>
  <c r="F1418" i="53"/>
  <c r="G3491" i="53"/>
  <c r="F3491" i="53"/>
  <c r="G4499" i="53"/>
  <c r="F4499" i="53"/>
  <c r="G6520" i="53"/>
  <c r="F6520" i="53"/>
  <c r="G5510" i="53"/>
  <c r="F5510" i="53"/>
  <c r="E6521" i="53"/>
  <c r="E5511" i="53"/>
  <c r="E4500" i="53"/>
  <c r="E3492" i="53"/>
  <c r="E1419" i="53"/>
  <c r="S2428" i="53"/>
  <c r="AB2428" i="53"/>
  <c r="E2429" i="53"/>
  <c r="E409" i="53"/>
  <c r="AB410" i="53"/>
  <c r="AB8567" i="53" l="1"/>
  <c r="AB7558" i="53"/>
  <c r="S8568" i="53"/>
  <c r="S7558" i="53"/>
  <c r="E8567" i="53"/>
  <c r="E7557" i="53"/>
  <c r="AE5511" i="53"/>
  <c r="AD5511" i="53"/>
  <c r="AC5511" i="53"/>
  <c r="AE6522" i="53"/>
  <c r="AD6522" i="53"/>
  <c r="AC6522" i="53"/>
  <c r="AE1418" i="53"/>
  <c r="AD1418" i="53"/>
  <c r="AC1418" i="53"/>
  <c r="AB1419" i="53"/>
  <c r="AE410" i="53"/>
  <c r="AC410" i="53"/>
  <c r="AD410" i="53"/>
  <c r="AD3492" i="53"/>
  <c r="AC3492" i="53"/>
  <c r="AE3492" i="53"/>
  <c r="AD2428" i="53"/>
  <c r="AE2428" i="53"/>
  <c r="AC2428" i="53"/>
  <c r="AE4501" i="53"/>
  <c r="AC4501" i="53"/>
  <c r="AD4501" i="53"/>
  <c r="AB6523" i="53"/>
  <c r="AB5512" i="53"/>
  <c r="AB4502" i="53"/>
  <c r="AB3493" i="53"/>
  <c r="V2428" i="53"/>
  <c r="U2428" i="53"/>
  <c r="T2428" i="53"/>
  <c r="V3492" i="53"/>
  <c r="U3492" i="53"/>
  <c r="T3492" i="53"/>
  <c r="V4502" i="53"/>
  <c r="U4502" i="53"/>
  <c r="T4502" i="53"/>
  <c r="V5512" i="53"/>
  <c r="U5512" i="53"/>
  <c r="T5512" i="53"/>
  <c r="V6521" i="53"/>
  <c r="U6521" i="53"/>
  <c r="T6521" i="53"/>
  <c r="T1418" i="53"/>
  <c r="V1418" i="53"/>
  <c r="U1418" i="53"/>
  <c r="S1419" i="53"/>
  <c r="S6522" i="53"/>
  <c r="S5513" i="53"/>
  <c r="S4503" i="53"/>
  <c r="S3493" i="53"/>
  <c r="V408" i="53"/>
  <c r="U408" i="53"/>
  <c r="T408" i="53"/>
  <c r="S409" i="53"/>
  <c r="G409" i="53"/>
  <c r="F409" i="53"/>
  <c r="G2429" i="53"/>
  <c r="F2429" i="53"/>
  <c r="G4500" i="53"/>
  <c r="F4500" i="53"/>
  <c r="G3492" i="53"/>
  <c r="F3492" i="53"/>
  <c r="G1419" i="53"/>
  <c r="F1419" i="53"/>
  <c r="G5511" i="53"/>
  <c r="F5511" i="53"/>
  <c r="G6521" i="53"/>
  <c r="F6521" i="53"/>
  <c r="E6522" i="53"/>
  <c r="E5512" i="53"/>
  <c r="E4501" i="53"/>
  <c r="E3493" i="53"/>
  <c r="E1420" i="53"/>
  <c r="AB2429" i="53"/>
  <c r="AB411" i="53"/>
  <c r="E2430" i="53"/>
  <c r="E410" i="53"/>
  <c r="S2429" i="53"/>
  <c r="AB8568" i="53" l="1"/>
  <c r="AB7559" i="53"/>
  <c r="S8569" i="53"/>
  <c r="S7559" i="53"/>
  <c r="E8568" i="53"/>
  <c r="E7558" i="53"/>
  <c r="AE5512" i="53"/>
  <c r="AD5512" i="53"/>
  <c r="AC5512" i="53"/>
  <c r="AE6523" i="53"/>
  <c r="AD6523" i="53"/>
  <c r="AC6523" i="53"/>
  <c r="AE411" i="53"/>
  <c r="AD411" i="53"/>
  <c r="AC411" i="53"/>
  <c r="AE3493" i="53"/>
  <c r="AC3493" i="53"/>
  <c r="AD3493" i="53"/>
  <c r="AD1419" i="53"/>
  <c r="AE1419" i="53"/>
  <c r="AC1419" i="53"/>
  <c r="AB1420" i="53"/>
  <c r="AD2429" i="53"/>
  <c r="AC2429" i="53"/>
  <c r="AE2429" i="53"/>
  <c r="AE4502" i="53"/>
  <c r="AC4502" i="53"/>
  <c r="AD4502" i="53"/>
  <c r="AB6524" i="53"/>
  <c r="AB5513" i="53"/>
  <c r="AB4503" i="53"/>
  <c r="AB3494" i="53"/>
  <c r="V3493" i="53"/>
  <c r="U3493" i="53"/>
  <c r="T3493" i="53"/>
  <c r="V4503" i="53"/>
  <c r="U4503" i="53"/>
  <c r="T4503" i="53"/>
  <c r="V5513" i="53"/>
  <c r="U5513" i="53"/>
  <c r="T5513" i="53"/>
  <c r="V6522" i="53"/>
  <c r="U6522" i="53"/>
  <c r="T6522" i="53"/>
  <c r="V1419" i="53"/>
  <c r="U1419" i="53"/>
  <c r="T1419" i="53"/>
  <c r="S1420" i="53"/>
  <c r="V2429" i="53"/>
  <c r="U2429" i="53"/>
  <c r="T2429" i="53"/>
  <c r="S6523" i="53"/>
  <c r="S5514" i="53"/>
  <c r="S4504" i="53"/>
  <c r="S3494" i="53"/>
  <c r="V409" i="53"/>
  <c r="U409" i="53"/>
  <c r="T409" i="53"/>
  <c r="S410" i="53"/>
  <c r="G410" i="53"/>
  <c r="F410" i="53"/>
  <c r="G2430" i="53"/>
  <c r="F2430" i="53"/>
  <c r="G1420" i="53"/>
  <c r="F1420" i="53"/>
  <c r="G4501" i="53"/>
  <c r="F4501" i="53"/>
  <c r="G5512" i="53"/>
  <c r="F5512" i="53"/>
  <c r="G3493" i="53"/>
  <c r="F3493" i="53"/>
  <c r="G6522" i="53"/>
  <c r="F6522" i="53"/>
  <c r="E6523" i="53"/>
  <c r="E5513" i="53"/>
  <c r="E4502" i="53"/>
  <c r="E3494" i="53"/>
  <c r="E1421" i="53"/>
  <c r="S2430" i="53"/>
  <c r="AB412" i="53"/>
  <c r="AB2430" i="53"/>
  <c r="E411" i="53"/>
  <c r="E2431" i="53"/>
  <c r="AB8569" i="53" l="1"/>
  <c r="AB7560" i="53"/>
  <c r="S8570" i="53"/>
  <c r="S7560" i="53"/>
  <c r="E8569" i="53"/>
  <c r="E7559" i="53"/>
  <c r="AE5513" i="53"/>
  <c r="AC5513" i="53"/>
  <c r="AD5513" i="53"/>
  <c r="AE6524" i="53"/>
  <c r="AD6524" i="53"/>
  <c r="AC6524" i="53"/>
  <c r="AE4503" i="53"/>
  <c r="AD4503" i="53"/>
  <c r="AC4503" i="53"/>
  <c r="AD1420" i="53"/>
  <c r="AC1420" i="53"/>
  <c r="AE1420" i="53"/>
  <c r="AB1421" i="53"/>
  <c r="AE2430" i="53"/>
  <c r="AC2430" i="53"/>
  <c r="AD2430" i="53"/>
  <c r="AD412" i="53"/>
  <c r="AC412" i="53"/>
  <c r="AE412" i="53"/>
  <c r="AD3494" i="53"/>
  <c r="AE3494" i="53"/>
  <c r="AC3494" i="53"/>
  <c r="AB6525" i="53"/>
  <c r="AB5514" i="53"/>
  <c r="AB4504" i="53"/>
  <c r="AB3495" i="53"/>
  <c r="V2430" i="53"/>
  <c r="T2430" i="53"/>
  <c r="U2430" i="53"/>
  <c r="U3494" i="53"/>
  <c r="V3494" i="53"/>
  <c r="T3494" i="53"/>
  <c r="V4504" i="53"/>
  <c r="T4504" i="53"/>
  <c r="U4504" i="53"/>
  <c r="V5514" i="53"/>
  <c r="U5514" i="53"/>
  <c r="T5514" i="53"/>
  <c r="U1420" i="53"/>
  <c r="T1420" i="53"/>
  <c r="V1420" i="53"/>
  <c r="S1421" i="53"/>
  <c r="V6523" i="53"/>
  <c r="U6523" i="53"/>
  <c r="T6523" i="53"/>
  <c r="S6524" i="53"/>
  <c r="S5515" i="53"/>
  <c r="S4505" i="53"/>
  <c r="S3495" i="53"/>
  <c r="V410" i="53"/>
  <c r="U410" i="53"/>
  <c r="T410" i="53"/>
  <c r="S411" i="53"/>
  <c r="G2431" i="53"/>
  <c r="F2431" i="53"/>
  <c r="G411" i="53"/>
  <c r="F411" i="53"/>
  <c r="G4502" i="53"/>
  <c r="F4502" i="53"/>
  <c r="G5513" i="53"/>
  <c r="F5513" i="53"/>
  <c r="G1421" i="53"/>
  <c r="F1421" i="53"/>
  <c r="G3494" i="53"/>
  <c r="F3494" i="53"/>
  <c r="G6523" i="53"/>
  <c r="F6523" i="53"/>
  <c r="E6524" i="53"/>
  <c r="E5514" i="53"/>
  <c r="E4503" i="53"/>
  <c r="E3495" i="53"/>
  <c r="E1422" i="53"/>
  <c r="E2432" i="53"/>
  <c r="AB413" i="53"/>
  <c r="E412" i="53"/>
  <c r="AB2431" i="53"/>
  <c r="S2431" i="53"/>
  <c r="AB8570" i="53" l="1"/>
  <c r="AB7561" i="53"/>
  <c r="S8571" i="53"/>
  <c r="S7561" i="53"/>
  <c r="E8570" i="53"/>
  <c r="E7560" i="53"/>
  <c r="AE5514" i="53"/>
  <c r="AD5514" i="53"/>
  <c r="AC5514" i="53"/>
  <c r="AD2431" i="53"/>
  <c r="AC2431" i="53"/>
  <c r="AE2431" i="53"/>
  <c r="AE4504" i="53"/>
  <c r="AC4504" i="53"/>
  <c r="AD4504" i="53"/>
  <c r="AE6525" i="53"/>
  <c r="AD6525" i="53"/>
  <c r="AC6525" i="53"/>
  <c r="AD1421" i="53"/>
  <c r="AE1421" i="53"/>
  <c r="AC1421" i="53"/>
  <c r="AB1422" i="53"/>
  <c r="AE413" i="53"/>
  <c r="AD413" i="53"/>
  <c r="AC413" i="53"/>
  <c r="AD3495" i="53"/>
  <c r="AE3495" i="53"/>
  <c r="AC3495" i="53"/>
  <c r="AB6526" i="53"/>
  <c r="AB5515" i="53"/>
  <c r="AB4505" i="53"/>
  <c r="AB3496" i="53"/>
  <c r="V3495" i="53"/>
  <c r="U3495" i="53"/>
  <c r="T3495" i="53"/>
  <c r="V4505" i="53"/>
  <c r="T4505" i="53"/>
  <c r="U4505" i="53"/>
  <c r="U5515" i="53"/>
  <c r="V5515" i="53"/>
  <c r="T5515" i="53"/>
  <c r="V6524" i="53"/>
  <c r="U6524" i="53"/>
  <c r="T6524" i="53"/>
  <c r="V2431" i="53"/>
  <c r="U2431" i="53"/>
  <c r="T2431" i="53"/>
  <c r="V1421" i="53"/>
  <c r="U1421" i="53"/>
  <c r="T1421" i="53"/>
  <c r="S1422" i="53"/>
  <c r="S6525" i="53"/>
  <c r="S5516" i="53"/>
  <c r="S4506" i="53"/>
  <c r="S3496" i="53"/>
  <c r="V411" i="53"/>
  <c r="U411" i="53"/>
  <c r="T411" i="53"/>
  <c r="S412" i="53"/>
  <c r="G2432" i="53"/>
  <c r="F2432" i="53"/>
  <c r="G412" i="53"/>
  <c r="F412" i="53"/>
  <c r="F3495" i="53"/>
  <c r="G3495" i="53"/>
  <c r="G4503" i="53"/>
  <c r="F4503" i="53"/>
  <c r="G1422" i="53"/>
  <c r="F1422" i="53"/>
  <c r="G5514" i="53"/>
  <c r="F5514" i="53"/>
  <c r="G6524" i="53"/>
  <c r="F6524" i="53"/>
  <c r="E6525" i="53"/>
  <c r="E5515" i="53"/>
  <c r="E4504" i="53"/>
  <c r="E3496" i="53"/>
  <c r="E1423" i="53"/>
  <c r="AB414" i="53"/>
  <c r="S2432" i="53"/>
  <c r="E413" i="53"/>
  <c r="E2433" i="53"/>
  <c r="AB2432" i="53"/>
  <c r="AB8571" i="53" l="1"/>
  <c r="AB7562" i="53"/>
  <c r="S8572" i="53"/>
  <c r="S7562" i="53"/>
  <c r="E8571" i="53"/>
  <c r="E7561" i="53"/>
  <c r="AE5515" i="53"/>
  <c r="AD5515" i="53"/>
  <c r="AC5515" i="53"/>
  <c r="AD1422" i="53"/>
  <c r="AC1422" i="53"/>
  <c r="AE1422" i="53"/>
  <c r="AB1423" i="53"/>
  <c r="AE2432" i="53"/>
  <c r="AD2432" i="53"/>
  <c r="AC2432" i="53"/>
  <c r="AE6526" i="53"/>
  <c r="AD6526" i="53"/>
  <c r="AC6526" i="53"/>
  <c r="AD3496" i="53"/>
  <c r="AE3496" i="53"/>
  <c r="AC3496" i="53"/>
  <c r="AC414" i="53"/>
  <c r="AE414" i="53"/>
  <c r="AD414" i="53"/>
  <c r="AD4505" i="53"/>
  <c r="AE4505" i="53"/>
  <c r="AC4505" i="53"/>
  <c r="AB6527" i="53"/>
  <c r="AB5516" i="53"/>
  <c r="AB4506" i="53"/>
  <c r="AB3497" i="53"/>
  <c r="U3496" i="53"/>
  <c r="T3496" i="53"/>
  <c r="V3496" i="53"/>
  <c r="V4506" i="53"/>
  <c r="U4506" i="53"/>
  <c r="T4506" i="53"/>
  <c r="V5516" i="53"/>
  <c r="U5516" i="53"/>
  <c r="T5516" i="53"/>
  <c r="V6525" i="53"/>
  <c r="U6525" i="53"/>
  <c r="T6525" i="53"/>
  <c r="V2432" i="53"/>
  <c r="T2432" i="53"/>
  <c r="U2432" i="53"/>
  <c r="V1422" i="53"/>
  <c r="U1422" i="53"/>
  <c r="T1422" i="53"/>
  <c r="S1423" i="53"/>
  <c r="S6526" i="53"/>
  <c r="S5517" i="53"/>
  <c r="S4507" i="53"/>
  <c r="S3497" i="53"/>
  <c r="V412" i="53"/>
  <c r="U412" i="53"/>
  <c r="T412" i="53"/>
  <c r="S413" i="53"/>
  <c r="G2433" i="53"/>
  <c r="F2433" i="53"/>
  <c r="G413" i="53"/>
  <c r="F413" i="53"/>
  <c r="F1423" i="53"/>
  <c r="G1423" i="53"/>
  <c r="G5515" i="53"/>
  <c r="F5515" i="53"/>
  <c r="G3496" i="53"/>
  <c r="F3496" i="53"/>
  <c r="G4504" i="53"/>
  <c r="F4504" i="53"/>
  <c r="G6525" i="53"/>
  <c r="F6525" i="53"/>
  <c r="E6526" i="53"/>
  <c r="E5516" i="53"/>
  <c r="E4505" i="53"/>
  <c r="E3497" i="53"/>
  <c r="E1424" i="53"/>
  <c r="E2434" i="53"/>
  <c r="E414" i="53"/>
  <c r="AB2433" i="53"/>
  <c r="S2433" i="53"/>
  <c r="AB415" i="53"/>
  <c r="AB8572" i="53" l="1"/>
  <c r="AB7563" i="53"/>
  <c r="S8573" i="53"/>
  <c r="S7563" i="53"/>
  <c r="E8572" i="53"/>
  <c r="E7562" i="53"/>
  <c r="AD3497" i="53"/>
  <c r="AE3497" i="53"/>
  <c r="AC3497" i="53"/>
  <c r="AE5516" i="53"/>
  <c r="AD5516" i="53"/>
  <c r="AC5516" i="53"/>
  <c r="AE4506" i="53"/>
  <c r="AC4506" i="53"/>
  <c r="AD4506" i="53"/>
  <c r="AE6527" i="53"/>
  <c r="AD6527" i="53"/>
  <c r="AC6527" i="53"/>
  <c r="AE1423" i="53"/>
  <c r="AD1423" i="53"/>
  <c r="AC1423" i="53"/>
  <c r="AB1424" i="53"/>
  <c r="AE2433" i="53"/>
  <c r="AC2433" i="53"/>
  <c r="AD2433" i="53"/>
  <c r="AE415" i="53"/>
  <c r="AD415" i="53"/>
  <c r="AC415" i="53"/>
  <c r="AB6528" i="53"/>
  <c r="AB5517" i="53"/>
  <c r="AB4507" i="53"/>
  <c r="AB3498" i="53"/>
  <c r="V3497" i="53"/>
  <c r="T3497" i="53"/>
  <c r="U3497" i="53"/>
  <c r="V4507" i="53"/>
  <c r="U4507" i="53"/>
  <c r="T4507" i="53"/>
  <c r="U5517" i="53"/>
  <c r="V5517" i="53"/>
  <c r="T5517" i="53"/>
  <c r="V6526" i="53"/>
  <c r="U6526" i="53"/>
  <c r="T6526" i="53"/>
  <c r="V1423" i="53"/>
  <c r="U1423" i="53"/>
  <c r="T1423" i="53"/>
  <c r="S1424" i="53"/>
  <c r="V2433" i="53"/>
  <c r="U2433" i="53"/>
  <c r="T2433" i="53"/>
  <c r="S6527" i="53"/>
  <c r="S5518" i="53"/>
  <c r="S4508" i="53"/>
  <c r="S3498" i="53"/>
  <c r="V413" i="53"/>
  <c r="U413" i="53"/>
  <c r="T413" i="53"/>
  <c r="S414" i="53"/>
  <c r="G2434" i="53"/>
  <c r="F2434" i="53"/>
  <c r="G414" i="53"/>
  <c r="F414" i="53"/>
  <c r="G3497" i="53"/>
  <c r="F3497" i="53"/>
  <c r="F6526" i="53"/>
  <c r="G6526" i="53"/>
  <c r="G1424" i="53"/>
  <c r="F1424" i="53"/>
  <c r="G4505" i="53"/>
  <c r="F4505" i="53"/>
  <c r="G5516" i="53"/>
  <c r="F5516" i="53"/>
  <c r="E6527" i="53"/>
  <c r="E5517" i="53"/>
  <c r="E4506" i="53"/>
  <c r="E3498" i="53"/>
  <c r="E1425" i="53"/>
  <c r="AB416" i="53"/>
  <c r="AB2434" i="53"/>
  <c r="E415" i="53"/>
  <c r="E2435" i="53"/>
  <c r="S2434" i="53"/>
  <c r="AB8573" i="53" l="1"/>
  <c r="AB7564" i="53"/>
  <c r="S8574" i="53"/>
  <c r="S7564" i="53"/>
  <c r="E8573" i="53"/>
  <c r="E7563" i="53"/>
  <c r="AD5517" i="53"/>
  <c r="AE5517" i="53"/>
  <c r="AC5517" i="53"/>
  <c r="AE1424" i="53"/>
  <c r="AD1424" i="53"/>
  <c r="AC1424" i="53"/>
  <c r="AB1425" i="53"/>
  <c r="AE6528" i="53"/>
  <c r="AD6528" i="53"/>
  <c r="AC6528" i="53"/>
  <c r="AD2434" i="53"/>
  <c r="AE2434" i="53"/>
  <c r="AC2434" i="53"/>
  <c r="AD3498" i="53"/>
  <c r="AE3498" i="53"/>
  <c r="AC3498" i="53"/>
  <c r="AC416" i="53"/>
  <c r="AE416" i="53"/>
  <c r="AD416" i="53"/>
  <c r="AC4507" i="53"/>
  <c r="AD4507" i="53"/>
  <c r="AE4507" i="53"/>
  <c r="AB6529" i="53"/>
  <c r="AB5518" i="53"/>
  <c r="AB4508" i="53"/>
  <c r="AB3499" i="53"/>
  <c r="V3498" i="53"/>
  <c r="U3498" i="53"/>
  <c r="T3498" i="53"/>
  <c r="V4508" i="53"/>
  <c r="U4508" i="53"/>
  <c r="T4508" i="53"/>
  <c r="U5518" i="53"/>
  <c r="V5518" i="53"/>
  <c r="T5518" i="53"/>
  <c r="V6527" i="53"/>
  <c r="U6527" i="53"/>
  <c r="T6527" i="53"/>
  <c r="V2434" i="53"/>
  <c r="U2434" i="53"/>
  <c r="T2434" i="53"/>
  <c r="V1424" i="53"/>
  <c r="U1424" i="53"/>
  <c r="T1424" i="53"/>
  <c r="S1425" i="53"/>
  <c r="S6528" i="53"/>
  <c r="S5519" i="53"/>
  <c r="S4509" i="53"/>
  <c r="S3499" i="53"/>
  <c r="V414" i="53"/>
  <c r="U414" i="53"/>
  <c r="T414" i="53"/>
  <c r="S415" i="53"/>
  <c r="G2435" i="53"/>
  <c r="F2435" i="53"/>
  <c r="G415" i="53"/>
  <c r="F415" i="53"/>
  <c r="G1425" i="53"/>
  <c r="F1425" i="53"/>
  <c r="G4506" i="53"/>
  <c r="F4506" i="53"/>
  <c r="G5517" i="53"/>
  <c r="F5517" i="53"/>
  <c r="G3498" i="53"/>
  <c r="F3498" i="53"/>
  <c r="G6527" i="53"/>
  <c r="F6527" i="53"/>
  <c r="E6528" i="53"/>
  <c r="E5518" i="53"/>
  <c r="E4507" i="53"/>
  <c r="E3499" i="53"/>
  <c r="E1426" i="53"/>
  <c r="E416" i="53"/>
  <c r="S2435" i="53"/>
  <c r="AB2435" i="53"/>
  <c r="E2436" i="53"/>
  <c r="AB417" i="53"/>
  <c r="AB8574" i="53" l="1"/>
  <c r="AB7565" i="53"/>
  <c r="S8575" i="53"/>
  <c r="S7565" i="53"/>
  <c r="E8574" i="53"/>
  <c r="E7564" i="53"/>
  <c r="AE5518" i="53"/>
  <c r="AD5518" i="53"/>
  <c r="AC5518" i="53"/>
  <c r="AE6529" i="53"/>
  <c r="AD6529" i="53"/>
  <c r="AC6529" i="53"/>
  <c r="AE1425" i="53"/>
  <c r="AD1425" i="53"/>
  <c r="AC1425" i="53"/>
  <c r="AB1426" i="53"/>
  <c r="AE3499" i="53"/>
  <c r="AC3499" i="53"/>
  <c r="AD3499" i="53"/>
  <c r="AD417" i="53"/>
  <c r="AC417" i="53"/>
  <c r="AE417" i="53"/>
  <c r="AE2435" i="53"/>
  <c r="AD2435" i="53"/>
  <c r="AC2435" i="53"/>
  <c r="AE4508" i="53"/>
  <c r="AC4508" i="53"/>
  <c r="AD4508" i="53"/>
  <c r="AB6530" i="53"/>
  <c r="AB5519" i="53"/>
  <c r="AB4509" i="53"/>
  <c r="AB3500" i="53"/>
  <c r="V3499" i="53"/>
  <c r="U3499" i="53"/>
  <c r="T3499" i="53"/>
  <c r="V4509" i="53"/>
  <c r="U4509" i="53"/>
  <c r="T4509" i="53"/>
  <c r="U5519" i="53"/>
  <c r="V5519" i="53"/>
  <c r="T5519" i="53"/>
  <c r="V6528" i="53"/>
  <c r="U6528" i="53"/>
  <c r="T6528" i="53"/>
  <c r="V2435" i="53"/>
  <c r="U2435" i="53"/>
  <c r="T2435" i="53"/>
  <c r="V1425" i="53"/>
  <c r="U1425" i="53"/>
  <c r="T1425" i="53"/>
  <c r="S1426" i="53"/>
  <c r="S6529" i="53"/>
  <c r="S5520" i="53"/>
  <c r="S4510" i="53"/>
  <c r="S3500" i="53"/>
  <c r="V415" i="53"/>
  <c r="T415" i="53"/>
  <c r="U415" i="53"/>
  <c r="S416" i="53"/>
  <c r="G2436" i="53"/>
  <c r="F2436" i="53"/>
  <c r="G416" i="53"/>
  <c r="F416" i="53"/>
  <c r="G4507" i="53"/>
  <c r="F4507" i="53"/>
  <c r="G1426" i="53"/>
  <c r="F1426" i="53"/>
  <c r="G5518" i="53"/>
  <c r="F5518" i="53"/>
  <c r="G3499" i="53"/>
  <c r="F3499" i="53"/>
  <c r="G6528" i="53"/>
  <c r="F6528" i="53"/>
  <c r="E6529" i="53"/>
  <c r="E5519" i="53"/>
  <c r="E4508" i="53"/>
  <c r="E3500" i="53"/>
  <c r="E1427" i="53"/>
  <c r="AB2436" i="53"/>
  <c r="AB418" i="53"/>
  <c r="E417" i="53"/>
  <c r="E2437" i="53"/>
  <c r="S2436" i="53"/>
  <c r="AB8575" i="53" l="1"/>
  <c r="AB7566" i="53"/>
  <c r="S8576" i="53"/>
  <c r="S7566" i="53"/>
  <c r="E8575" i="53"/>
  <c r="E7565" i="53"/>
  <c r="AE1426" i="53"/>
  <c r="AD1426" i="53"/>
  <c r="AC1426" i="53"/>
  <c r="AB1427" i="53"/>
  <c r="AE5519" i="53"/>
  <c r="AD5519" i="53"/>
  <c r="AC5519" i="53"/>
  <c r="AE6530" i="53"/>
  <c r="AD6530" i="53"/>
  <c r="AC6530" i="53"/>
  <c r="AE418" i="53"/>
  <c r="AC418" i="53"/>
  <c r="AD418" i="53"/>
  <c r="AD3500" i="53"/>
  <c r="AC3500" i="53"/>
  <c r="AE3500" i="53"/>
  <c r="AD2436" i="53"/>
  <c r="AE2436" i="53"/>
  <c r="AC2436" i="53"/>
  <c r="AE4509" i="53"/>
  <c r="AC4509" i="53"/>
  <c r="AD4509" i="53"/>
  <c r="AB6531" i="53"/>
  <c r="AB5520" i="53"/>
  <c r="AB4510" i="53"/>
  <c r="AB3501" i="53"/>
  <c r="V3500" i="53"/>
  <c r="U3500" i="53"/>
  <c r="T3500" i="53"/>
  <c r="V2436" i="53"/>
  <c r="U2436" i="53"/>
  <c r="T2436" i="53"/>
  <c r="V4510" i="53"/>
  <c r="T4510" i="53"/>
  <c r="U4510" i="53"/>
  <c r="V5520" i="53"/>
  <c r="U5520" i="53"/>
  <c r="T5520" i="53"/>
  <c r="V6529" i="53"/>
  <c r="U6529" i="53"/>
  <c r="T6529" i="53"/>
  <c r="U1426" i="53"/>
  <c r="T1426" i="53"/>
  <c r="V1426" i="53"/>
  <c r="S1427" i="53"/>
  <c r="S6530" i="53"/>
  <c r="S5521" i="53"/>
  <c r="S4511" i="53"/>
  <c r="S3501" i="53"/>
  <c r="V416" i="53"/>
  <c r="U416" i="53"/>
  <c r="T416" i="53"/>
  <c r="S417" i="53"/>
  <c r="G2437" i="53"/>
  <c r="F2437" i="53"/>
  <c r="G417" i="53"/>
  <c r="F417" i="53"/>
  <c r="G1427" i="53"/>
  <c r="F1427" i="53"/>
  <c r="G5519" i="53"/>
  <c r="F5519" i="53"/>
  <c r="G3500" i="53"/>
  <c r="F3500" i="53"/>
  <c r="G4508" i="53"/>
  <c r="F4508" i="53"/>
  <c r="G6529" i="53"/>
  <c r="F6529" i="53"/>
  <c r="E6530" i="53"/>
  <c r="E5520" i="53"/>
  <c r="E4509" i="53"/>
  <c r="E3501" i="53"/>
  <c r="E1428" i="53"/>
  <c r="E418" i="53"/>
  <c r="E2438" i="53"/>
  <c r="AB419" i="53"/>
  <c r="S2437" i="53"/>
  <c r="AB2437" i="53"/>
  <c r="AB8576" i="53" l="1"/>
  <c r="AB7567" i="53"/>
  <c r="S8577" i="53"/>
  <c r="S7567" i="53"/>
  <c r="E8576" i="53"/>
  <c r="E7566" i="53"/>
  <c r="AE4510" i="53"/>
  <c r="AC4510" i="53"/>
  <c r="AD4510" i="53"/>
  <c r="AD5520" i="53"/>
  <c r="AE5520" i="53"/>
  <c r="AC5520" i="53"/>
  <c r="AE6531" i="53"/>
  <c r="AD6531" i="53"/>
  <c r="AC6531" i="53"/>
  <c r="AD2437" i="53"/>
  <c r="AE2437" i="53"/>
  <c r="AC2437" i="53"/>
  <c r="AE419" i="53"/>
  <c r="AC419" i="53"/>
  <c r="AD419" i="53"/>
  <c r="AD1427" i="53"/>
  <c r="AE1427" i="53"/>
  <c r="AC1427" i="53"/>
  <c r="AB1428" i="53"/>
  <c r="AE3501" i="53"/>
  <c r="AC3501" i="53"/>
  <c r="AD3501" i="53"/>
  <c r="AB6532" i="53"/>
  <c r="AB5521" i="53"/>
  <c r="AB4511" i="53"/>
  <c r="AB3502" i="53"/>
  <c r="V3501" i="53"/>
  <c r="U3501" i="53"/>
  <c r="T3501" i="53"/>
  <c r="V4511" i="53"/>
  <c r="U4511" i="53"/>
  <c r="T4511" i="53"/>
  <c r="V5521" i="53"/>
  <c r="U5521" i="53"/>
  <c r="T5521" i="53"/>
  <c r="V6530" i="53"/>
  <c r="U6530" i="53"/>
  <c r="T6530" i="53"/>
  <c r="V1427" i="53"/>
  <c r="U1427" i="53"/>
  <c r="T1427" i="53"/>
  <c r="S1428" i="53"/>
  <c r="V2437" i="53"/>
  <c r="U2437" i="53"/>
  <c r="T2437" i="53"/>
  <c r="S6531" i="53"/>
  <c r="S5522" i="53"/>
  <c r="S4512" i="53"/>
  <c r="S3502" i="53"/>
  <c r="V417" i="53"/>
  <c r="U417" i="53"/>
  <c r="T417" i="53"/>
  <c r="S418" i="53"/>
  <c r="G2438" i="53"/>
  <c r="F2438" i="53"/>
  <c r="G418" i="53"/>
  <c r="F418" i="53"/>
  <c r="G1428" i="53"/>
  <c r="F1428" i="53"/>
  <c r="G5520" i="53"/>
  <c r="F5520" i="53"/>
  <c r="G3501" i="53"/>
  <c r="F3501" i="53"/>
  <c r="G6530" i="53"/>
  <c r="F6530" i="53"/>
  <c r="G4509" i="53"/>
  <c r="F4509" i="53"/>
  <c r="E6531" i="53"/>
  <c r="E5521" i="53"/>
  <c r="E4510" i="53"/>
  <c r="E3502" i="53"/>
  <c r="E1429" i="53"/>
  <c r="AB420" i="53"/>
  <c r="E2439" i="53"/>
  <c r="AB2438" i="53"/>
  <c r="E419" i="53"/>
  <c r="S2438" i="53"/>
  <c r="AB8577" i="53" l="1"/>
  <c r="AB7568" i="53"/>
  <c r="S8578" i="53"/>
  <c r="S7568" i="53"/>
  <c r="E8577" i="53"/>
  <c r="E7567" i="53"/>
  <c r="AE5521" i="53"/>
  <c r="AC5521" i="53"/>
  <c r="AD5521" i="53"/>
  <c r="AE6532" i="53"/>
  <c r="AD6532" i="53"/>
  <c r="AC6532" i="53"/>
  <c r="AE2438" i="53"/>
  <c r="AD2438" i="53"/>
  <c r="AC2438" i="53"/>
  <c r="AD1428" i="53"/>
  <c r="AC1428" i="53"/>
  <c r="AE1428" i="53"/>
  <c r="AB1429" i="53"/>
  <c r="AE420" i="53"/>
  <c r="AC420" i="53"/>
  <c r="AD420" i="53"/>
  <c r="AD3502" i="53"/>
  <c r="AE3502" i="53"/>
  <c r="AC3502" i="53"/>
  <c r="AE4511" i="53"/>
  <c r="AD4511" i="53"/>
  <c r="AC4511" i="53"/>
  <c r="AB6533" i="53"/>
  <c r="AB5522" i="53"/>
  <c r="AB4512" i="53"/>
  <c r="AB3503" i="53"/>
  <c r="U3502" i="53"/>
  <c r="V3502" i="53"/>
  <c r="T3502" i="53"/>
  <c r="V1428" i="53"/>
  <c r="U1428" i="53"/>
  <c r="T1428" i="53"/>
  <c r="S1429" i="53"/>
  <c r="V4512" i="53"/>
  <c r="U4512" i="53"/>
  <c r="T4512" i="53"/>
  <c r="V2438" i="53"/>
  <c r="T2438" i="53"/>
  <c r="U2438" i="53"/>
  <c r="V5522" i="53"/>
  <c r="U5522" i="53"/>
  <c r="T5522" i="53"/>
  <c r="V6531" i="53"/>
  <c r="U6531" i="53"/>
  <c r="T6531" i="53"/>
  <c r="S6532" i="53"/>
  <c r="S5523" i="53"/>
  <c r="S4513" i="53"/>
  <c r="S3503" i="53"/>
  <c r="V418" i="53"/>
  <c r="U418" i="53"/>
  <c r="T418" i="53"/>
  <c r="S419" i="53"/>
  <c r="G419" i="53"/>
  <c r="F419" i="53"/>
  <c r="G2439" i="53"/>
  <c r="F2439" i="53"/>
  <c r="G3502" i="53"/>
  <c r="F3502" i="53"/>
  <c r="F5521" i="53"/>
  <c r="G5521" i="53"/>
  <c r="G6531" i="53"/>
  <c r="F6531" i="53"/>
  <c r="G1429" i="53"/>
  <c r="F1429" i="53"/>
  <c r="G4510" i="53"/>
  <c r="F4510" i="53"/>
  <c r="E6532" i="53"/>
  <c r="E5522" i="53"/>
  <c r="E4511" i="53"/>
  <c r="E3503" i="53"/>
  <c r="E1430" i="53"/>
  <c r="E2440" i="53"/>
  <c r="AB2439" i="53"/>
  <c r="S2439" i="53"/>
  <c r="AB421" i="53"/>
  <c r="E420" i="53"/>
  <c r="AB8578" i="53" l="1"/>
  <c r="AB7569" i="53"/>
  <c r="S8579" i="53"/>
  <c r="S7569" i="53"/>
  <c r="E8578" i="53"/>
  <c r="E7568" i="53"/>
  <c r="AE6533" i="53"/>
  <c r="AD6533" i="53"/>
  <c r="AC6533" i="53"/>
  <c r="AD1429" i="53"/>
  <c r="AE1429" i="53"/>
  <c r="AC1429" i="53"/>
  <c r="AB1430" i="53"/>
  <c r="AE421" i="53"/>
  <c r="AD421" i="53"/>
  <c r="AC421" i="53"/>
  <c r="AD3503" i="53"/>
  <c r="AE3503" i="53"/>
  <c r="AC3503" i="53"/>
  <c r="AD5522" i="53"/>
  <c r="AE5522" i="53"/>
  <c r="AC5522" i="53"/>
  <c r="AE2439" i="53"/>
  <c r="AD2439" i="53"/>
  <c r="AC2439" i="53"/>
  <c r="AE4512" i="53"/>
  <c r="AC4512" i="53"/>
  <c r="AD4512" i="53"/>
  <c r="AB6534" i="53"/>
  <c r="AB5523" i="53"/>
  <c r="AB4513" i="53"/>
  <c r="AB3504" i="53"/>
  <c r="V3503" i="53"/>
  <c r="U3503" i="53"/>
  <c r="T3503" i="53"/>
  <c r="V1429" i="53"/>
  <c r="U1429" i="53"/>
  <c r="T1429" i="53"/>
  <c r="S1430" i="53"/>
  <c r="V4513" i="53"/>
  <c r="U4513" i="53"/>
  <c r="T4513" i="53"/>
  <c r="U5523" i="53"/>
  <c r="V5523" i="53"/>
  <c r="T5523" i="53"/>
  <c r="V6532" i="53"/>
  <c r="U6532" i="53"/>
  <c r="T6532" i="53"/>
  <c r="V2439" i="53"/>
  <c r="U2439" i="53"/>
  <c r="T2439" i="53"/>
  <c r="S6533" i="53"/>
  <c r="S5524" i="53"/>
  <c r="S4514" i="53"/>
  <c r="S3504" i="53"/>
  <c r="V419" i="53"/>
  <c r="U419" i="53"/>
  <c r="T419" i="53"/>
  <c r="S420" i="53"/>
  <c r="G2440" i="53"/>
  <c r="F2440" i="53"/>
  <c r="G420" i="53"/>
  <c r="F420" i="53"/>
  <c r="F4511" i="53"/>
  <c r="G4511" i="53"/>
  <c r="G5522" i="53"/>
  <c r="F5522" i="53"/>
  <c r="G3503" i="53"/>
  <c r="F3503" i="53"/>
  <c r="G1430" i="53"/>
  <c r="F1430" i="53"/>
  <c r="G6532" i="53"/>
  <c r="F6532" i="53"/>
  <c r="E6533" i="53"/>
  <c r="E5523" i="53"/>
  <c r="E4512" i="53"/>
  <c r="E3504" i="53"/>
  <c r="E1431" i="53"/>
  <c r="AB422" i="53"/>
  <c r="E2441" i="53"/>
  <c r="S2440" i="53"/>
  <c r="E421" i="53"/>
  <c r="AB2440" i="53"/>
  <c r="AB8579" i="53" l="1"/>
  <c r="AB7570" i="53"/>
  <c r="S8580" i="53"/>
  <c r="S7570" i="53"/>
  <c r="E8579" i="53"/>
  <c r="E7569" i="53"/>
  <c r="AE5523" i="53"/>
  <c r="AC5523" i="53"/>
  <c r="AD5523" i="53"/>
  <c r="AE6534" i="53"/>
  <c r="AD6534" i="53"/>
  <c r="AC6534" i="53"/>
  <c r="AD1430" i="53"/>
  <c r="AC1430" i="53"/>
  <c r="AE1430" i="53"/>
  <c r="AB1431" i="53"/>
  <c r="AE2440" i="53"/>
  <c r="AD2440" i="53"/>
  <c r="AC2440" i="53"/>
  <c r="AD3504" i="53"/>
  <c r="AE3504" i="53"/>
  <c r="AC3504" i="53"/>
  <c r="AC422" i="53"/>
  <c r="AE422" i="53"/>
  <c r="AD422" i="53"/>
  <c r="AE4513" i="53"/>
  <c r="AD4513" i="53"/>
  <c r="AC4513" i="53"/>
  <c r="AB6535" i="53"/>
  <c r="AB5524" i="53"/>
  <c r="AB4514" i="53"/>
  <c r="AB3505" i="53"/>
  <c r="U3504" i="53"/>
  <c r="T3504" i="53"/>
  <c r="V3504" i="53"/>
  <c r="V1430" i="53"/>
  <c r="U1430" i="53"/>
  <c r="T1430" i="53"/>
  <c r="S1431" i="53"/>
  <c r="V5524" i="53"/>
  <c r="U5524" i="53"/>
  <c r="T5524" i="53"/>
  <c r="V4514" i="53"/>
  <c r="U4514" i="53"/>
  <c r="T4514" i="53"/>
  <c r="T2440" i="53"/>
  <c r="V2440" i="53"/>
  <c r="U2440" i="53"/>
  <c r="V6533" i="53"/>
  <c r="U6533" i="53"/>
  <c r="T6533" i="53"/>
  <c r="S6534" i="53"/>
  <c r="S5525" i="53"/>
  <c r="S4515" i="53"/>
  <c r="S3505" i="53"/>
  <c r="V420" i="53"/>
  <c r="U420" i="53"/>
  <c r="T420" i="53"/>
  <c r="S421" i="53"/>
  <c r="G421" i="53"/>
  <c r="F421" i="53"/>
  <c r="G2441" i="53"/>
  <c r="F2441" i="53"/>
  <c r="G4512" i="53"/>
  <c r="F4512" i="53"/>
  <c r="G5523" i="53"/>
  <c r="F5523" i="53"/>
  <c r="F1431" i="53"/>
  <c r="G1431" i="53"/>
  <c r="G3504" i="53"/>
  <c r="F3504" i="53"/>
  <c r="G6533" i="53"/>
  <c r="F6533" i="53"/>
  <c r="E6534" i="53"/>
  <c r="E5524" i="53"/>
  <c r="E4513" i="53"/>
  <c r="E3505" i="53"/>
  <c r="E1432" i="53"/>
  <c r="AB423" i="53"/>
  <c r="AB2441" i="53"/>
  <c r="E422" i="53"/>
  <c r="E2442" i="53"/>
  <c r="S2441" i="53"/>
  <c r="AB8580" i="53" l="1"/>
  <c r="AB7571" i="53"/>
  <c r="S8581" i="53"/>
  <c r="S7571" i="53"/>
  <c r="E8580" i="53"/>
  <c r="E7570" i="53"/>
  <c r="AE6535" i="53"/>
  <c r="AD6535" i="53"/>
  <c r="AC6535" i="53"/>
  <c r="AE5524" i="53"/>
  <c r="AC5524" i="53"/>
  <c r="AD5524" i="53"/>
  <c r="AE2441" i="53"/>
  <c r="AC2441" i="53"/>
  <c r="AD2441" i="53"/>
  <c r="AD3505" i="53"/>
  <c r="AE3505" i="53"/>
  <c r="AC3505" i="53"/>
  <c r="AE1431" i="53"/>
  <c r="AC1431" i="53"/>
  <c r="AD1431" i="53"/>
  <c r="AB1432" i="53"/>
  <c r="AE423" i="53"/>
  <c r="AD423" i="53"/>
  <c r="AC423" i="53"/>
  <c r="AE4514" i="53"/>
  <c r="AC4514" i="53"/>
  <c r="AD4514" i="53"/>
  <c r="AB6536" i="53"/>
  <c r="AB5525" i="53"/>
  <c r="AB4515" i="53"/>
  <c r="AB3506" i="53"/>
  <c r="V3505" i="53"/>
  <c r="U3505" i="53"/>
  <c r="T3505" i="53"/>
  <c r="V1431" i="53"/>
  <c r="U1431" i="53"/>
  <c r="T1431" i="53"/>
  <c r="S1432" i="53"/>
  <c r="V5525" i="53"/>
  <c r="U5525" i="53"/>
  <c r="T5525" i="53"/>
  <c r="V6534" i="53"/>
  <c r="U6534" i="53"/>
  <c r="T6534" i="53"/>
  <c r="V4515" i="53"/>
  <c r="U4515" i="53"/>
  <c r="T4515" i="53"/>
  <c r="V2441" i="53"/>
  <c r="U2441" i="53"/>
  <c r="T2441" i="53"/>
  <c r="S6535" i="53"/>
  <c r="S5526" i="53"/>
  <c r="S4516" i="53"/>
  <c r="S3506" i="53"/>
  <c r="V421" i="53"/>
  <c r="U421" i="53"/>
  <c r="T421" i="53"/>
  <c r="S422" i="53"/>
  <c r="G2442" i="53"/>
  <c r="F2442" i="53"/>
  <c r="G422" i="53"/>
  <c r="F422" i="53"/>
  <c r="G4513" i="53"/>
  <c r="F4513" i="53"/>
  <c r="G1432" i="53"/>
  <c r="F1432" i="53"/>
  <c r="G3505" i="53"/>
  <c r="F3505" i="53"/>
  <c r="G5524" i="53"/>
  <c r="F5524" i="53"/>
  <c r="G6534" i="53"/>
  <c r="F6534" i="53"/>
  <c r="E6535" i="53"/>
  <c r="E5525" i="53"/>
  <c r="E4514" i="53"/>
  <c r="E3506" i="53"/>
  <c r="E1433" i="53"/>
  <c r="E2443" i="53"/>
  <c r="AB2442" i="53"/>
  <c r="E423" i="53"/>
  <c r="AB424" i="53"/>
  <c r="S2442" i="53"/>
  <c r="AB8581" i="53" l="1"/>
  <c r="AB7572" i="53"/>
  <c r="S8582" i="53"/>
  <c r="S7572" i="53"/>
  <c r="E8581" i="53"/>
  <c r="E7571" i="53"/>
  <c r="AE6536" i="53"/>
  <c r="AD6536" i="53"/>
  <c r="AC6536" i="53"/>
  <c r="AE5525" i="53"/>
  <c r="AD5525" i="53"/>
  <c r="AC5525" i="53"/>
  <c r="AD3506" i="53"/>
  <c r="AC3506" i="53"/>
  <c r="AE3506" i="53"/>
  <c r="AE1432" i="53"/>
  <c r="AC1432" i="53"/>
  <c r="AD1432" i="53"/>
  <c r="AB1433" i="53"/>
  <c r="AC424" i="53"/>
  <c r="AE424" i="53"/>
  <c r="AD424" i="53"/>
  <c r="AD2442" i="53"/>
  <c r="AE2442" i="53"/>
  <c r="AC2442" i="53"/>
  <c r="AE4515" i="53"/>
  <c r="AC4515" i="53"/>
  <c r="AD4515" i="53"/>
  <c r="AB6537" i="53"/>
  <c r="AB5526" i="53"/>
  <c r="AB4516" i="53"/>
  <c r="AB3507" i="53"/>
  <c r="V3506" i="53"/>
  <c r="U3506" i="53"/>
  <c r="T3506" i="53"/>
  <c r="V1432" i="53"/>
  <c r="U1432" i="53"/>
  <c r="T1432" i="53"/>
  <c r="S1433" i="53"/>
  <c r="U2442" i="53"/>
  <c r="T2442" i="53"/>
  <c r="V2442" i="53"/>
  <c r="U5526" i="53"/>
  <c r="V5526" i="53"/>
  <c r="T5526" i="53"/>
  <c r="V6535" i="53"/>
  <c r="U6535" i="53"/>
  <c r="T6535" i="53"/>
  <c r="V4516" i="53"/>
  <c r="U4516" i="53"/>
  <c r="T4516" i="53"/>
  <c r="S6536" i="53"/>
  <c r="S5527" i="53"/>
  <c r="S4517" i="53"/>
  <c r="S3507" i="53"/>
  <c r="V422" i="53"/>
  <c r="U422" i="53"/>
  <c r="T422" i="53"/>
  <c r="S423" i="53"/>
  <c r="G2443" i="53"/>
  <c r="F2443" i="53"/>
  <c r="G423" i="53"/>
  <c r="F423" i="53"/>
  <c r="G1433" i="53"/>
  <c r="F1433" i="53"/>
  <c r="G6535" i="53"/>
  <c r="F6535" i="53"/>
  <c r="G5525" i="53"/>
  <c r="F5525" i="53"/>
  <c r="G3506" i="53"/>
  <c r="F3506" i="53"/>
  <c r="G4514" i="53"/>
  <c r="F4514" i="53"/>
  <c r="E6536" i="53"/>
  <c r="E5526" i="53"/>
  <c r="E4515" i="53"/>
  <c r="E3507" i="53"/>
  <c r="E1434" i="53"/>
  <c r="E424" i="53"/>
  <c r="E2444" i="53"/>
  <c r="AB425" i="53"/>
  <c r="AB2443" i="53"/>
  <c r="S2443" i="53"/>
  <c r="AB8582" i="53" l="1"/>
  <c r="AB7573" i="53"/>
  <c r="S8583" i="53"/>
  <c r="S7573" i="53"/>
  <c r="E8582" i="53"/>
  <c r="E7572" i="53"/>
  <c r="AE6537" i="53"/>
  <c r="AD6537" i="53"/>
  <c r="AC6537" i="53"/>
  <c r="AE1433" i="53"/>
  <c r="AD1433" i="53"/>
  <c r="AC1433" i="53"/>
  <c r="AB1434" i="53"/>
  <c r="AE2443" i="53"/>
  <c r="AC2443" i="53"/>
  <c r="AD2443" i="53"/>
  <c r="AE425" i="53"/>
  <c r="AC425" i="53"/>
  <c r="AD425" i="53"/>
  <c r="AE3507" i="53"/>
  <c r="AC3507" i="53"/>
  <c r="AD3507" i="53"/>
  <c r="AE5526" i="53"/>
  <c r="AC5526" i="53"/>
  <c r="AD5526" i="53"/>
  <c r="AE4516" i="53"/>
  <c r="AC4516" i="53"/>
  <c r="AD4516" i="53"/>
  <c r="AB6538" i="53"/>
  <c r="AB5527" i="53"/>
  <c r="AB4517" i="53"/>
  <c r="AB3508" i="53"/>
  <c r="V3507" i="53"/>
  <c r="U3507" i="53"/>
  <c r="T3507" i="53"/>
  <c r="V1433" i="53"/>
  <c r="U1433" i="53"/>
  <c r="T1433" i="53"/>
  <c r="S1434" i="53"/>
  <c r="U5527" i="53"/>
  <c r="V5527" i="53"/>
  <c r="T5527" i="53"/>
  <c r="V2443" i="53"/>
  <c r="U2443" i="53"/>
  <c r="T2443" i="53"/>
  <c r="V6536" i="53"/>
  <c r="U6536" i="53"/>
  <c r="T6536" i="53"/>
  <c r="V4517" i="53"/>
  <c r="U4517" i="53"/>
  <c r="T4517" i="53"/>
  <c r="S6537" i="53"/>
  <c r="S5528" i="53"/>
  <c r="S4518" i="53"/>
  <c r="S3508" i="53"/>
  <c r="V423" i="53"/>
  <c r="U423" i="53"/>
  <c r="T423" i="53"/>
  <c r="S424" i="53"/>
  <c r="G2444" i="53"/>
  <c r="F2444" i="53"/>
  <c r="G424" i="53"/>
  <c r="F424" i="53"/>
  <c r="G3507" i="53"/>
  <c r="F3507" i="53"/>
  <c r="G4515" i="53"/>
  <c r="F4515" i="53"/>
  <c r="G1434" i="53"/>
  <c r="F1434" i="53"/>
  <c r="G5526" i="53"/>
  <c r="F5526" i="53"/>
  <c r="G6536" i="53"/>
  <c r="F6536" i="53"/>
  <c r="E6537" i="53"/>
  <c r="E5527" i="53"/>
  <c r="E4516" i="53"/>
  <c r="E3508" i="53"/>
  <c r="E1435" i="53"/>
  <c r="S2444" i="53"/>
  <c r="AB426" i="53"/>
  <c r="E425" i="53"/>
  <c r="E2445" i="53"/>
  <c r="AB2444" i="53"/>
  <c r="AB8583" i="53" l="1"/>
  <c r="AB7574" i="53"/>
  <c r="S8584" i="53"/>
  <c r="S7574" i="53"/>
  <c r="E8583" i="53"/>
  <c r="E7573" i="53"/>
  <c r="AE6538" i="53"/>
  <c r="AD6538" i="53"/>
  <c r="AC6538" i="53"/>
  <c r="AE1434" i="53"/>
  <c r="AD1434" i="53"/>
  <c r="AC1434" i="53"/>
  <c r="AB1435" i="53"/>
  <c r="AE5527" i="53"/>
  <c r="AD5527" i="53"/>
  <c r="AC5527" i="53"/>
  <c r="AD3508" i="53"/>
  <c r="AC3508" i="53"/>
  <c r="AE3508" i="53"/>
  <c r="AD2444" i="53"/>
  <c r="AE2444" i="53"/>
  <c r="AC2444" i="53"/>
  <c r="AE426" i="53"/>
  <c r="AC426" i="53"/>
  <c r="AD426" i="53"/>
  <c r="AE4517" i="53"/>
  <c r="AC4517" i="53"/>
  <c r="AD4517" i="53"/>
  <c r="AB6539" i="53"/>
  <c r="AB5528" i="53"/>
  <c r="AB4518" i="53"/>
  <c r="AB3509" i="53"/>
  <c r="V3508" i="53"/>
  <c r="U3508" i="53"/>
  <c r="T3508" i="53"/>
  <c r="V1434" i="53"/>
  <c r="U1434" i="53"/>
  <c r="T1434" i="53"/>
  <c r="S1435" i="53"/>
  <c r="U5528" i="53"/>
  <c r="V5528" i="53"/>
  <c r="T5528" i="53"/>
  <c r="V6537" i="53"/>
  <c r="T6537" i="53"/>
  <c r="U6537" i="53"/>
  <c r="V4518" i="53"/>
  <c r="U4518" i="53"/>
  <c r="T4518" i="53"/>
  <c r="V2444" i="53"/>
  <c r="U2444" i="53"/>
  <c r="T2444" i="53"/>
  <c r="S6538" i="53"/>
  <c r="S5529" i="53"/>
  <c r="S4519" i="53"/>
  <c r="S3509" i="53"/>
  <c r="V424" i="53"/>
  <c r="U424" i="53"/>
  <c r="T424" i="53"/>
  <c r="S425" i="53"/>
  <c r="G2445" i="53"/>
  <c r="F2445" i="53"/>
  <c r="G425" i="53"/>
  <c r="F425" i="53"/>
  <c r="G4516" i="53"/>
  <c r="F4516" i="53"/>
  <c r="G5527" i="53"/>
  <c r="F5527" i="53"/>
  <c r="G6537" i="53"/>
  <c r="F6537" i="53"/>
  <c r="G3508" i="53"/>
  <c r="F3508" i="53"/>
  <c r="G1435" i="53"/>
  <c r="F1435" i="53"/>
  <c r="E6538" i="53"/>
  <c r="E5528" i="53"/>
  <c r="E4517" i="53"/>
  <c r="E3509" i="53"/>
  <c r="E1436" i="53"/>
  <c r="AB427" i="53"/>
  <c r="E426" i="53"/>
  <c r="S2445" i="53"/>
  <c r="AB2445" i="53"/>
  <c r="E2446" i="53"/>
  <c r="AB8584" i="53" l="1"/>
  <c r="AB7575" i="53"/>
  <c r="S8585" i="53"/>
  <c r="S7575" i="53"/>
  <c r="E8584" i="53"/>
  <c r="E7574" i="53"/>
  <c r="AE6539" i="53"/>
  <c r="AD6539" i="53"/>
  <c r="AC6539" i="53"/>
  <c r="AD1435" i="53"/>
  <c r="AE1435" i="53"/>
  <c r="AC1435" i="53"/>
  <c r="AB1436" i="53"/>
  <c r="AE2445" i="53"/>
  <c r="AC2445" i="53"/>
  <c r="AD2445" i="53"/>
  <c r="AE5528" i="53"/>
  <c r="AD5528" i="53"/>
  <c r="AC5528" i="53"/>
  <c r="AE3509" i="53"/>
  <c r="AD3509" i="53"/>
  <c r="AC3509" i="53"/>
  <c r="AE427" i="53"/>
  <c r="AD427" i="53"/>
  <c r="AC427" i="53"/>
  <c r="AE4518" i="53"/>
  <c r="AC4518" i="53"/>
  <c r="AD4518" i="53"/>
  <c r="AB6540" i="53"/>
  <c r="AB5529" i="53"/>
  <c r="AB4519" i="53"/>
  <c r="AB3510" i="53"/>
  <c r="V3509" i="53"/>
  <c r="U3509" i="53"/>
  <c r="T3509" i="53"/>
  <c r="V1435" i="53"/>
  <c r="U1435" i="53"/>
  <c r="T1435" i="53"/>
  <c r="S1436" i="53"/>
  <c r="V5529" i="53"/>
  <c r="U5529" i="53"/>
  <c r="T5529" i="53"/>
  <c r="V6538" i="53"/>
  <c r="U6538" i="53"/>
  <c r="T6538" i="53"/>
  <c r="U4519" i="53"/>
  <c r="T4519" i="53"/>
  <c r="V4519" i="53"/>
  <c r="V2445" i="53"/>
  <c r="U2445" i="53"/>
  <c r="T2445" i="53"/>
  <c r="S6539" i="53"/>
  <c r="S5530" i="53"/>
  <c r="S4520" i="53"/>
  <c r="S3510" i="53"/>
  <c r="V425" i="53"/>
  <c r="U425" i="53"/>
  <c r="T425" i="53"/>
  <c r="S426" i="53"/>
  <c r="G2446" i="53"/>
  <c r="F2446" i="53"/>
  <c r="G426" i="53"/>
  <c r="F426" i="53"/>
  <c r="G1436" i="53"/>
  <c r="F1436" i="53"/>
  <c r="G4517" i="53"/>
  <c r="F4517" i="53"/>
  <c r="G6538" i="53"/>
  <c r="F6538" i="53"/>
  <c r="G3509" i="53"/>
  <c r="F3509" i="53"/>
  <c r="G5528" i="53"/>
  <c r="F5528" i="53"/>
  <c r="E6539" i="53"/>
  <c r="E5529" i="53"/>
  <c r="E4518" i="53"/>
  <c r="E3510" i="53"/>
  <c r="E1437" i="53"/>
  <c r="AB2446" i="53"/>
  <c r="S2446" i="53"/>
  <c r="AB428" i="53"/>
  <c r="E2447" i="53"/>
  <c r="E427" i="53"/>
  <c r="AB8585" i="53" l="1"/>
  <c r="AB7576" i="53"/>
  <c r="S8586" i="53"/>
  <c r="S7576" i="53"/>
  <c r="E8585" i="53"/>
  <c r="E7575" i="53"/>
  <c r="AE6540" i="53"/>
  <c r="AD6540" i="53"/>
  <c r="AC6540" i="53"/>
  <c r="AD1436" i="53"/>
  <c r="AC1436" i="53"/>
  <c r="AE1436" i="53"/>
  <c r="AB1437" i="53"/>
  <c r="AE5529" i="53"/>
  <c r="AD5529" i="53"/>
  <c r="AC5529" i="53"/>
  <c r="AD3510" i="53"/>
  <c r="AE3510" i="53"/>
  <c r="AC3510" i="53"/>
  <c r="AD428" i="53"/>
  <c r="AE428" i="53"/>
  <c r="AC428" i="53"/>
  <c r="AE2446" i="53"/>
  <c r="AC2446" i="53"/>
  <c r="AD2446" i="53"/>
  <c r="AE4519" i="53"/>
  <c r="AD4519" i="53"/>
  <c r="AC4519" i="53"/>
  <c r="AB6541" i="53"/>
  <c r="AB5530" i="53"/>
  <c r="AB4520" i="53"/>
  <c r="AB3511" i="53"/>
  <c r="V3510" i="53"/>
  <c r="U3510" i="53"/>
  <c r="T3510" i="53"/>
  <c r="V1436" i="53"/>
  <c r="U1436" i="53"/>
  <c r="T1436" i="53"/>
  <c r="S1437" i="53"/>
  <c r="V5530" i="53"/>
  <c r="U5530" i="53"/>
  <c r="T5530" i="53"/>
  <c r="V6539" i="53"/>
  <c r="U6539" i="53"/>
  <c r="T6539" i="53"/>
  <c r="V4520" i="53"/>
  <c r="T4520" i="53"/>
  <c r="U4520" i="53"/>
  <c r="V2446" i="53"/>
  <c r="T2446" i="53"/>
  <c r="U2446" i="53"/>
  <c r="S6540" i="53"/>
  <c r="S5531" i="53"/>
  <c r="S4521" i="53"/>
  <c r="S3511" i="53"/>
  <c r="V426" i="53"/>
  <c r="U426" i="53"/>
  <c r="T426" i="53"/>
  <c r="S427" i="53"/>
  <c r="G427" i="53"/>
  <c r="F427" i="53"/>
  <c r="G2447" i="53"/>
  <c r="F2447" i="53"/>
  <c r="G3510" i="53"/>
  <c r="F3510" i="53"/>
  <c r="G1437" i="53"/>
  <c r="F1437" i="53"/>
  <c r="G4518" i="53"/>
  <c r="F4518" i="53"/>
  <c r="F5529" i="53"/>
  <c r="G5529" i="53"/>
  <c r="G6539" i="53"/>
  <c r="F6539" i="53"/>
  <c r="E6540" i="53"/>
  <c r="E5530" i="53"/>
  <c r="E4519" i="53"/>
  <c r="E3511" i="53"/>
  <c r="E1438" i="53"/>
  <c r="S2447" i="53"/>
  <c r="AB429" i="53"/>
  <c r="E428" i="53"/>
  <c r="E2448" i="53"/>
  <c r="AB2447" i="53"/>
  <c r="AB8586" i="53" l="1"/>
  <c r="AB7577" i="53"/>
  <c r="S8587" i="53"/>
  <c r="S7577" i="53"/>
  <c r="E8586" i="53"/>
  <c r="E7576" i="53"/>
  <c r="AE6541" i="53"/>
  <c r="AD6541" i="53"/>
  <c r="AC6541" i="53"/>
  <c r="AD1437" i="53"/>
  <c r="AE1437" i="53"/>
  <c r="AC1437" i="53"/>
  <c r="AB1438" i="53"/>
  <c r="AD2447" i="53"/>
  <c r="AE2447" i="53"/>
  <c r="AC2447" i="53"/>
  <c r="AD3511" i="53"/>
  <c r="AE3511" i="53"/>
  <c r="AC3511" i="53"/>
  <c r="AE5530" i="53"/>
  <c r="AD5530" i="53"/>
  <c r="AC5530" i="53"/>
  <c r="AE429" i="53"/>
  <c r="AD429" i="53"/>
  <c r="AC429" i="53"/>
  <c r="AE4520" i="53"/>
  <c r="AC4520" i="53"/>
  <c r="AD4520" i="53"/>
  <c r="AB6542" i="53"/>
  <c r="AB5531" i="53"/>
  <c r="AB4521" i="53"/>
  <c r="AB3512" i="53"/>
  <c r="V2447" i="53"/>
  <c r="U2447" i="53"/>
  <c r="T2447" i="53"/>
  <c r="V3511" i="53"/>
  <c r="U3511" i="53"/>
  <c r="T3511" i="53"/>
  <c r="V1437" i="53"/>
  <c r="U1437" i="53"/>
  <c r="T1437" i="53"/>
  <c r="S1438" i="53"/>
  <c r="V4521" i="53"/>
  <c r="U4521" i="53"/>
  <c r="T4521" i="53"/>
  <c r="V5531" i="53"/>
  <c r="U5531" i="53"/>
  <c r="T5531" i="53"/>
  <c r="V6540" i="53"/>
  <c r="U6540" i="53"/>
  <c r="T6540" i="53"/>
  <c r="S6541" i="53"/>
  <c r="S5532" i="53"/>
  <c r="S4522" i="53"/>
  <c r="S3512" i="53"/>
  <c r="V427" i="53"/>
  <c r="U427" i="53"/>
  <c r="T427" i="53"/>
  <c r="S428" i="53"/>
  <c r="G2448" i="53"/>
  <c r="F2448" i="53"/>
  <c r="G428" i="53"/>
  <c r="F428" i="53"/>
  <c r="G1438" i="53"/>
  <c r="F1438" i="53"/>
  <c r="G3511" i="53"/>
  <c r="F3511" i="53"/>
  <c r="F4519" i="53"/>
  <c r="G4519" i="53"/>
  <c r="G5530" i="53"/>
  <c r="F5530" i="53"/>
  <c r="G6540" i="53"/>
  <c r="F6540" i="53"/>
  <c r="E6541" i="53"/>
  <c r="E5531" i="53"/>
  <c r="E4520" i="53"/>
  <c r="E3512" i="53"/>
  <c r="E1439" i="53"/>
  <c r="AB430" i="53"/>
  <c r="E2449" i="53"/>
  <c r="AB2448" i="53"/>
  <c r="E429" i="53"/>
  <c r="S2448" i="53"/>
  <c r="AB8587" i="53" l="1"/>
  <c r="AB7578" i="53"/>
  <c r="S8588" i="53"/>
  <c r="S7578" i="53"/>
  <c r="E8587" i="53"/>
  <c r="E7577" i="53"/>
  <c r="AE5531" i="53"/>
  <c r="AD5531" i="53"/>
  <c r="AC5531" i="53"/>
  <c r="AE6542" i="53"/>
  <c r="AD6542" i="53"/>
  <c r="AC6542" i="53"/>
  <c r="AD1438" i="53"/>
  <c r="AE1438" i="53"/>
  <c r="AC1438" i="53"/>
  <c r="AB1439" i="53"/>
  <c r="AE2448" i="53"/>
  <c r="AD2448" i="53"/>
  <c r="AC2448" i="53"/>
  <c r="AD3512" i="53"/>
  <c r="AE3512" i="53"/>
  <c r="AC3512" i="53"/>
  <c r="AC430" i="53"/>
  <c r="AE430" i="53"/>
  <c r="AD430" i="53"/>
  <c r="AD4521" i="53"/>
  <c r="AE4521" i="53"/>
  <c r="AC4521" i="53"/>
  <c r="AB6543" i="53"/>
  <c r="AB5532" i="53"/>
  <c r="AB4522" i="53"/>
  <c r="AB3513" i="53"/>
  <c r="V3512" i="53"/>
  <c r="U3512" i="53"/>
  <c r="T3512" i="53"/>
  <c r="T2448" i="53"/>
  <c r="V2448" i="53"/>
  <c r="U2448" i="53"/>
  <c r="V4522" i="53"/>
  <c r="U4522" i="53"/>
  <c r="T4522" i="53"/>
  <c r="V5532" i="53"/>
  <c r="U5532" i="53"/>
  <c r="T5532" i="53"/>
  <c r="V6541" i="53"/>
  <c r="U6541" i="53"/>
  <c r="T6541" i="53"/>
  <c r="V1438" i="53"/>
  <c r="U1438" i="53"/>
  <c r="T1438" i="53"/>
  <c r="S1439" i="53"/>
  <c r="S6542" i="53"/>
  <c r="S5533" i="53"/>
  <c r="S4523" i="53"/>
  <c r="S3513" i="53"/>
  <c r="V428" i="53"/>
  <c r="U428" i="53"/>
  <c r="T428" i="53"/>
  <c r="S429" i="53"/>
  <c r="G429" i="53"/>
  <c r="F429" i="53"/>
  <c r="G2449" i="53"/>
  <c r="F2449" i="53"/>
  <c r="F1439" i="53"/>
  <c r="G1439" i="53"/>
  <c r="G3512" i="53"/>
  <c r="F3512" i="53"/>
  <c r="G4520" i="53"/>
  <c r="F4520" i="53"/>
  <c r="G5531" i="53"/>
  <c r="F5531" i="53"/>
  <c r="G6541" i="53"/>
  <c r="F6541" i="53"/>
  <c r="E6542" i="53"/>
  <c r="E5532" i="53"/>
  <c r="E4521" i="53"/>
  <c r="E3513" i="53"/>
  <c r="E1440" i="53"/>
  <c r="E2450" i="53"/>
  <c r="E430" i="53"/>
  <c r="AB2449" i="53"/>
  <c r="AB431" i="53"/>
  <c r="S2449" i="53"/>
  <c r="AB8588" i="53" l="1"/>
  <c r="AB7579" i="53"/>
  <c r="S8589" i="53"/>
  <c r="S7579" i="53"/>
  <c r="E8588" i="53"/>
  <c r="E7578" i="53"/>
  <c r="AE6543" i="53"/>
  <c r="AD6543" i="53"/>
  <c r="AC6543" i="53"/>
  <c r="AE2449" i="53"/>
  <c r="AD2449" i="53"/>
  <c r="AC2449" i="53"/>
  <c r="AD3513" i="53"/>
  <c r="AE3513" i="53"/>
  <c r="AC3513" i="53"/>
  <c r="AE1439" i="53"/>
  <c r="AC1439" i="53"/>
  <c r="AD1439" i="53"/>
  <c r="AB1440" i="53"/>
  <c r="AE5532" i="53"/>
  <c r="AD5532" i="53"/>
  <c r="AC5532" i="53"/>
  <c r="AE431" i="53"/>
  <c r="AD431" i="53"/>
  <c r="AC431" i="53"/>
  <c r="AE4522" i="53"/>
  <c r="AC4522" i="53"/>
  <c r="AD4522" i="53"/>
  <c r="AB6544" i="53"/>
  <c r="AB5533" i="53"/>
  <c r="AB4523" i="53"/>
  <c r="AB3514" i="53"/>
  <c r="V3513" i="53"/>
  <c r="U3513" i="53"/>
  <c r="T3513" i="53"/>
  <c r="V4523" i="53"/>
  <c r="U4523" i="53"/>
  <c r="T4523" i="53"/>
  <c r="V5533" i="53"/>
  <c r="U5533" i="53"/>
  <c r="T5533" i="53"/>
  <c r="V6542" i="53"/>
  <c r="U6542" i="53"/>
  <c r="T6542" i="53"/>
  <c r="V1439" i="53"/>
  <c r="U1439" i="53"/>
  <c r="T1439" i="53"/>
  <c r="S1440" i="53"/>
  <c r="V2449" i="53"/>
  <c r="U2449" i="53"/>
  <c r="T2449" i="53"/>
  <c r="S6543" i="53"/>
  <c r="S5534" i="53"/>
  <c r="S4524" i="53"/>
  <c r="S3514" i="53"/>
  <c r="V429" i="53"/>
  <c r="U429" i="53"/>
  <c r="T429" i="53"/>
  <c r="S430" i="53"/>
  <c r="G430" i="53"/>
  <c r="F430" i="53"/>
  <c r="G2450" i="53"/>
  <c r="F2450" i="53"/>
  <c r="G3513" i="53"/>
  <c r="F3513" i="53"/>
  <c r="G4521" i="53"/>
  <c r="F4521" i="53"/>
  <c r="G5532" i="53"/>
  <c r="F5532" i="53"/>
  <c r="G1440" i="53"/>
  <c r="F1440" i="53"/>
  <c r="G6542" i="53"/>
  <c r="F6542" i="53"/>
  <c r="E6543" i="53"/>
  <c r="E5533" i="53"/>
  <c r="E4522" i="53"/>
  <c r="E3514" i="53"/>
  <c r="E1441" i="53"/>
  <c r="S2450" i="53"/>
  <c r="E431" i="53"/>
  <c r="AB2450" i="53"/>
  <c r="E2451" i="53"/>
  <c r="AB432" i="53"/>
  <c r="AB8589" i="53" l="1"/>
  <c r="AB7580" i="53"/>
  <c r="S8590" i="53"/>
  <c r="S7580" i="53"/>
  <c r="E8589" i="53"/>
  <c r="E7579" i="53"/>
  <c r="AD5533" i="53"/>
  <c r="AE5533" i="53"/>
  <c r="AC5533" i="53"/>
  <c r="AE6544" i="53"/>
  <c r="AC6544" i="53"/>
  <c r="AD6544" i="53"/>
  <c r="AE1440" i="53"/>
  <c r="AD1440" i="53"/>
  <c r="AC1440" i="53"/>
  <c r="AB1441" i="53"/>
  <c r="AC432" i="53"/>
  <c r="AE432" i="53"/>
  <c r="AD432" i="53"/>
  <c r="AD3514" i="53"/>
  <c r="AE3514" i="53"/>
  <c r="AC3514" i="53"/>
  <c r="AD2450" i="53"/>
  <c r="AE2450" i="53"/>
  <c r="AC2450" i="53"/>
  <c r="AC4523" i="53"/>
  <c r="AD4523" i="53"/>
  <c r="AE4523" i="53"/>
  <c r="AB6545" i="53"/>
  <c r="AB5534" i="53"/>
  <c r="AB4524" i="53"/>
  <c r="AB3515" i="53"/>
  <c r="U2450" i="53"/>
  <c r="T2450" i="53"/>
  <c r="V2450" i="53"/>
  <c r="V3514" i="53"/>
  <c r="U3514" i="53"/>
  <c r="T3514" i="53"/>
  <c r="V4524" i="53"/>
  <c r="U4524" i="53"/>
  <c r="T4524" i="53"/>
  <c r="U5534" i="53"/>
  <c r="V5534" i="53"/>
  <c r="T5534" i="53"/>
  <c r="V6543" i="53"/>
  <c r="U6543" i="53"/>
  <c r="T6543" i="53"/>
  <c r="V1440" i="53"/>
  <c r="U1440" i="53"/>
  <c r="T1440" i="53"/>
  <c r="S1441" i="53"/>
  <c r="S6544" i="53"/>
  <c r="S5535" i="53"/>
  <c r="S4525" i="53"/>
  <c r="S3515" i="53"/>
  <c r="V430" i="53"/>
  <c r="U430" i="53"/>
  <c r="T430" i="53"/>
  <c r="S431" i="53"/>
  <c r="G2451" i="53"/>
  <c r="F2451" i="53"/>
  <c r="G431" i="53"/>
  <c r="F431" i="53"/>
  <c r="G1441" i="53"/>
  <c r="F1441" i="53"/>
  <c r="G4522" i="53"/>
  <c r="F4522" i="53"/>
  <c r="G5533" i="53"/>
  <c r="F5533" i="53"/>
  <c r="G3514" i="53"/>
  <c r="F3514" i="53"/>
  <c r="G6543" i="53"/>
  <c r="F6543" i="53"/>
  <c r="E6544" i="53"/>
  <c r="E5534" i="53"/>
  <c r="E4523" i="53"/>
  <c r="E3515" i="53"/>
  <c r="E1442" i="53"/>
  <c r="E432" i="53"/>
  <c r="AB433" i="53"/>
  <c r="AB2451" i="53"/>
  <c r="E2452" i="53"/>
  <c r="S2451" i="53"/>
  <c r="AB8590" i="53" l="1"/>
  <c r="AB7581" i="53"/>
  <c r="S8591" i="53"/>
  <c r="S7581" i="53"/>
  <c r="E8590" i="53"/>
  <c r="E7580" i="53"/>
  <c r="AE5534" i="53"/>
  <c r="AD5534" i="53"/>
  <c r="AC5534" i="53"/>
  <c r="AE6545" i="53"/>
  <c r="AD6545" i="53"/>
  <c r="AC6545" i="53"/>
  <c r="AE2451" i="53"/>
  <c r="AC2451" i="53"/>
  <c r="AD2451" i="53"/>
  <c r="AD433" i="53"/>
  <c r="AC433" i="53"/>
  <c r="AE433" i="53"/>
  <c r="AE3515" i="53"/>
  <c r="AC3515" i="53"/>
  <c r="AD3515" i="53"/>
  <c r="AE1441" i="53"/>
  <c r="AD1441" i="53"/>
  <c r="AC1441" i="53"/>
  <c r="AB1442" i="53"/>
  <c r="AE4524" i="53"/>
  <c r="AC4524" i="53"/>
  <c r="AD4524" i="53"/>
  <c r="AB6546" i="53"/>
  <c r="AB5535" i="53"/>
  <c r="AB4525" i="53"/>
  <c r="AB3516" i="53"/>
  <c r="V3515" i="53"/>
  <c r="U3515" i="53"/>
  <c r="T3515" i="53"/>
  <c r="V4525" i="53"/>
  <c r="U4525" i="53"/>
  <c r="T4525" i="53"/>
  <c r="T5535" i="53"/>
  <c r="V5535" i="53"/>
  <c r="U5535" i="53"/>
  <c r="V6544" i="53"/>
  <c r="U6544" i="53"/>
  <c r="T6544" i="53"/>
  <c r="V1441" i="53"/>
  <c r="U1441" i="53"/>
  <c r="T1441" i="53"/>
  <c r="S1442" i="53"/>
  <c r="V2451" i="53"/>
  <c r="U2451" i="53"/>
  <c r="T2451" i="53"/>
  <c r="S6545" i="53"/>
  <c r="S5536" i="53"/>
  <c r="S4526" i="53"/>
  <c r="S3516" i="53"/>
  <c r="V431" i="53"/>
  <c r="U431" i="53"/>
  <c r="T431" i="53"/>
  <c r="S432" i="53"/>
  <c r="G432" i="53"/>
  <c r="F432" i="53"/>
  <c r="G2452" i="53"/>
  <c r="F2452" i="53"/>
  <c r="G1442" i="53"/>
  <c r="F1442" i="53"/>
  <c r="G3515" i="53"/>
  <c r="F3515" i="53"/>
  <c r="G4523" i="53"/>
  <c r="F4523" i="53"/>
  <c r="G5534" i="53"/>
  <c r="F5534" i="53"/>
  <c r="F6544" i="53"/>
  <c r="G6544" i="53"/>
  <c r="E6545" i="53"/>
  <c r="E5535" i="53"/>
  <c r="E4524" i="53"/>
  <c r="E3516" i="53"/>
  <c r="E1443" i="53"/>
  <c r="E433" i="53"/>
  <c r="S2452" i="53"/>
  <c r="E2453" i="53"/>
  <c r="AB434" i="53"/>
  <c r="AB2452" i="53"/>
  <c r="AB8591" i="53" l="1"/>
  <c r="AB7582" i="53"/>
  <c r="S8592" i="53"/>
  <c r="S7582" i="53"/>
  <c r="E8591" i="53"/>
  <c r="E7581" i="53"/>
  <c r="AE5535" i="53"/>
  <c r="AC5535" i="53"/>
  <c r="AD5535" i="53"/>
  <c r="AE6546" i="53"/>
  <c r="AD6546" i="53"/>
  <c r="AC6546" i="53"/>
  <c r="AE434" i="53"/>
  <c r="AC434" i="53"/>
  <c r="AD434" i="53"/>
  <c r="AE1442" i="53"/>
  <c r="AD1442" i="53"/>
  <c r="AC1442" i="53"/>
  <c r="AB1443" i="53"/>
  <c r="AD2452" i="53"/>
  <c r="AE2452" i="53"/>
  <c r="AC2452" i="53"/>
  <c r="AD3516" i="53"/>
  <c r="AE3516" i="53"/>
  <c r="AC3516" i="53"/>
  <c r="AE4525" i="53"/>
  <c r="AC4525" i="53"/>
  <c r="AD4525" i="53"/>
  <c r="AB6547" i="53"/>
  <c r="AB5536" i="53"/>
  <c r="AB4526" i="53"/>
  <c r="AB3517" i="53"/>
  <c r="V3516" i="53"/>
  <c r="U3516" i="53"/>
  <c r="T3516" i="53"/>
  <c r="V4526" i="53"/>
  <c r="U4526" i="53"/>
  <c r="T4526" i="53"/>
  <c r="U5536" i="53"/>
  <c r="V5536" i="53"/>
  <c r="T5536" i="53"/>
  <c r="V6545" i="53"/>
  <c r="U6545" i="53"/>
  <c r="T6545" i="53"/>
  <c r="U1442" i="53"/>
  <c r="V1442" i="53"/>
  <c r="T1442" i="53"/>
  <c r="S1443" i="53"/>
  <c r="V2452" i="53"/>
  <c r="U2452" i="53"/>
  <c r="T2452" i="53"/>
  <c r="S6546" i="53"/>
  <c r="S5537" i="53"/>
  <c r="S4527" i="53"/>
  <c r="S3517" i="53"/>
  <c r="V432" i="53"/>
  <c r="U432" i="53"/>
  <c r="T432" i="53"/>
  <c r="S433" i="53"/>
  <c r="G2453" i="53"/>
  <c r="F2453" i="53"/>
  <c r="G433" i="53"/>
  <c r="F433" i="53"/>
  <c r="G1443" i="53"/>
  <c r="F1443" i="53"/>
  <c r="G4524" i="53"/>
  <c r="F4524" i="53"/>
  <c r="G3516" i="53"/>
  <c r="F3516" i="53"/>
  <c r="G5535" i="53"/>
  <c r="F5535" i="53"/>
  <c r="G6545" i="53"/>
  <c r="F6545" i="53"/>
  <c r="E6546" i="53"/>
  <c r="E5536" i="53"/>
  <c r="E4525" i="53"/>
  <c r="E3517" i="53"/>
  <c r="E1444" i="53"/>
  <c r="E2454" i="53"/>
  <c r="AB2453" i="53"/>
  <c r="AB435" i="53"/>
  <c r="S2453" i="53"/>
  <c r="E434" i="53"/>
  <c r="AB8592" i="53" l="1"/>
  <c r="AB7583" i="53"/>
  <c r="S8593" i="53"/>
  <c r="S7583" i="53"/>
  <c r="E8592" i="53"/>
  <c r="E7582" i="53"/>
  <c r="AE6547" i="53"/>
  <c r="AD6547" i="53"/>
  <c r="AC6547" i="53"/>
  <c r="AD1443" i="53"/>
  <c r="AE1443" i="53"/>
  <c r="AC1443" i="53"/>
  <c r="AB1444" i="53"/>
  <c r="AD5536" i="53"/>
  <c r="AE5536" i="53"/>
  <c r="AC5536" i="53"/>
  <c r="AE435" i="53"/>
  <c r="AD435" i="53"/>
  <c r="AC435" i="53"/>
  <c r="AC2453" i="53"/>
  <c r="AE2453" i="53"/>
  <c r="AD2453" i="53"/>
  <c r="AE3517" i="53"/>
  <c r="AD3517" i="53"/>
  <c r="AC3517" i="53"/>
  <c r="AE4526" i="53"/>
  <c r="AC4526" i="53"/>
  <c r="AD4526" i="53"/>
  <c r="AB6548" i="53"/>
  <c r="AB5537" i="53"/>
  <c r="AB4527" i="53"/>
  <c r="AB3518" i="53"/>
  <c r="V3517" i="53"/>
  <c r="U3517" i="53"/>
  <c r="T3517" i="53"/>
  <c r="U4527" i="53"/>
  <c r="T4527" i="53"/>
  <c r="V4527" i="53"/>
  <c r="V5537" i="53"/>
  <c r="U5537" i="53"/>
  <c r="T5537" i="53"/>
  <c r="V6546" i="53"/>
  <c r="U6546" i="53"/>
  <c r="T6546" i="53"/>
  <c r="V1443" i="53"/>
  <c r="U1443" i="53"/>
  <c r="T1443" i="53"/>
  <c r="S1444" i="53"/>
  <c r="V2453" i="53"/>
  <c r="U2453" i="53"/>
  <c r="T2453" i="53"/>
  <c r="S6547" i="53"/>
  <c r="S5538" i="53"/>
  <c r="S4528" i="53"/>
  <c r="S3518" i="53"/>
  <c r="V433" i="53"/>
  <c r="U433" i="53"/>
  <c r="T433" i="53"/>
  <c r="S434" i="53"/>
  <c r="G434" i="53"/>
  <c r="F434" i="53"/>
  <c r="G2454" i="53"/>
  <c r="F2454" i="53"/>
  <c r="G1444" i="53"/>
  <c r="F1444" i="53"/>
  <c r="G3517" i="53"/>
  <c r="F3517" i="53"/>
  <c r="G4525" i="53"/>
  <c r="F4525" i="53"/>
  <c r="G5536" i="53"/>
  <c r="F5536" i="53"/>
  <c r="G6546" i="53"/>
  <c r="F6546" i="53"/>
  <c r="E6547" i="53"/>
  <c r="E5537" i="53"/>
  <c r="E4526" i="53"/>
  <c r="E3518" i="53"/>
  <c r="E1445" i="53"/>
  <c r="AB436" i="53"/>
  <c r="E2455" i="53"/>
  <c r="E435" i="53"/>
  <c r="AB2454" i="53"/>
  <c r="S2454" i="53"/>
  <c r="AB8593" i="53" l="1"/>
  <c r="AB7584" i="53"/>
  <c r="S8594" i="53"/>
  <c r="S7584" i="53"/>
  <c r="E8593" i="53"/>
  <c r="E7583" i="53"/>
  <c r="AE6548" i="53"/>
  <c r="AD6548" i="53"/>
  <c r="AC6548" i="53"/>
  <c r="AD1444" i="53"/>
  <c r="AC1444" i="53"/>
  <c r="AE1444" i="53"/>
  <c r="AB1445" i="53"/>
  <c r="AE2454" i="53"/>
  <c r="AC2454" i="53"/>
  <c r="AD2454" i="53"/>
  <c r="AD3518" i="53"/>
  <c r="AE3518" i="53"/>
  <c r="AC3518" i="53"/>
  <c r="AE5537" i="53"/>
  <c r="AC5537" i="53"/>
  <c r="AD5537" i="53"/>
  <c r="AE436" i="53"/>
  <c r="AC436" i="53"/>
  <c r="AD436" i="53"/>
  <c r="AE4527" i="53"/>
  <c r="AD4527" i="53"/>
  <c r="AC4527" i="53"/>
  <c r="AB6549" i="53"/>
  <c r="AB5538" i="53"/>
  <c r="AB4528" i="53"/>
  <c r="AB3519" i="53"/>
  <c r="V3518" i="53"/>
  <c r="U3518" i="53"/>
  <c r="T3518" i="53"/>
  <c r="T1444" i="53"/>
  <c r="V1444" i="53"/>
  <c r="U1444" i="53"/>
  <c r="S1445" i="53"/>
  <c r="V4528" i="53"/>
  <c r="U4528" i="53"/>
  <c r="T4528" i="53"/>
  <c r="V5538" i="53"/>
  <c r="U5538" i="53"/>
  <c r="T5538" i="53"/>
  <c r="V6547" i="53"/>
  <c r="U6547" i="53"/>
  <c r="T6547" i="53"/>
  <c r="V2454" i="53"/>
  <c r="T2454" i="53"/>
  <c r="U2454" i="53"/>
  <c r="S6548" i="53"/>
  <c r="S5539" i="53"/>
  <c r="S4529" i="53"/>
  <c r="S3519" i="53"/>
  <c r="V434" i="53"/>
  <c r="U434" i="53"/>
  <c r="T434" i="53"/>
  <c r="S435" i="53"/>
  <c r="G2455" i="53"/>
  <c r="F2455" i="53"/>
  <c r="G435" i="53"/>
  <c r="F435" i="53"/>
  <c r="G4526" i="53"/>
  <c r="F4526" i="53"/>
  <c r="G3518" i="53"/>
  <c r="F3518" i="53"/>
  <c r="F5537" i="53"/>
  <c r="G5537" i="53"/>
  <c r="G6547" i="53"/>
  <c r="F6547" i="53"/>
  <c r="G1445" i="53"/>
  <c r="F1445" i="53"/>
  <c r="E6548" i="53"/>
  <c r="E5538" i="53"/>
  <c r="E4527" i="53"/>
  <c r="E3519" i="53"/>
  <c r="E1446" i="53"/>
  <c r="S2455" i="53"/>
  <c r="E2456" i="53"/>
  <c r="E436" i="53"/>
  <c r="AB2455" i="53"/>
  <c r="AB437" i="53"/>
  <c r="AB8594" i="53" l="1"/>
  <c r="AB7585" i="53"/>
  <c r="S8595" i="53"/>
  <c r="S7585" i="53"/>
  <c r="E8594" i="53"/>
  <c r="E7584" i="53"/>
  <c r="AE6549" i="53"/>
  <c r="AD6549" i="53"/>
  <c r="AC6549" i="53"/>
  <c r="AD1445" i="53"/>
  <c r="AE1445" i="53"/>
  <c r="AC1445" i="53"/>
  <c r="AB1446" i="53"/>
  <c r="AD5538" i="53"/>
  <c r="AE5538" i="53"/>
  <c r="AC5538" i="53"/>
  <c r="AE437" i="53"/>
  <c r="AD437" i="53"/>
  <c r="AC437" i="53"/>
  <c r="AD2455" i="53"/>
  <c r="AE2455" i="53"/>
  <c r="AC2455" i="53"/>
  <c r="AD3519" i="53"/>
  <c r="AE3519" i="53"/>
  <c r="AC3519" i="53"/>
  <c r="AE4528" i="53"/>
  <c r="AC4528" i="53"/>
  <c r="AD4528" i="53"/>
  <c r="AB6550" i="53"/>
  <c r="AB5539" i="53"/>
  <c r="AB4529" i="53"/>
  <c r="AB3520" i="53"/>
  <c r="V3519" i="53"/>
  <c r="U3519" i="53"/>
  <c r="T3519" i="53"/>
  <c r="V1445" i="53"/>
  <c r="U1445" i="53"/>
  <c r="T1445" i="53"/>
  <c r="S1446" i="53"/>
  <c r="V2455" i="53"/>
  <c r="U2455" i="53"/>
  <c r="T2455" i="53"/>
  <c r="V5539" i="53"/>
  <c r="U5539" i="53"/>
  <c r="T5539" i="53"/>
  <c r="V6548" i="53"/>
  <c r="U6548" i="53"/>
  <c r="T6548" i="53"/>
  <c r="V4529" i="53"/>
  <c r="U4529" i="53"/>
  <c r="T4529" i="53"/>
  <c r="S6549" i="53"/>
  <c r="S5540" i="53"/>
  <c r="S4530" i="53"/>
  <c r="S3520" i="53"/>
  <c r="V435" i="53"/>
  <c r="U435" i="53"/>
  <c r="T435" i="53"/>
  <c r="S436" i="53"/>
  <c r="G436" i="53"/>
  <c r="F436" i="53"/>
  <c r="G2456" i="53"/>
  <c r="F2456" i="53"/>
  <c r="G1446" i="53"/>
  <c r="F1446" i="53"/>
  <c r="F3519" i="53"/>
  <c r="G3519" i="53"/>
  <c r="F4527" i="53"/>
  <c r="G4527" i="53"/>
  <c r="G6548" i="53"/>
  <c r="F6548" i="53"/>
  <c r="G5538" i="53"/>
  <c r="F5538" i="53"/>
  <c r="E6549" i="53"/>
  <c r="E5539" i="53"/>
  <c r="E4528" i="53"/>
  <c r="E3520" i="53"/>
  <c r="E1447" i="53"/>
  <c r="AB2456" i="53"/>
  <c r="S2456" i="53"/>
  <c r="E437" i="53"/>
  <c r="AB438" i="53"/>
  <c r="E2457" i="53"/>
  <c r="AB8595" i="53" l="1"/>
  <c r="AB7586" i="53"/>
  <c r="S8596" i="53"/>
  <c r="S7586" i="53"/>
  <c r="E8595" i="53"/>
  <c r="E7585" i="53"/>
  <c r="AE5539" i="53"/>
  <c r="AC5539" i="53"/>
  <c r="AD5539" i="53"/>
  <c r="AE6550" i="53"/>
  <c r="AD6550" i="53"/>
  <c r="AC6550" i="53"/>
  <c r="AD1446" i="53"/>
  <c r="AC1446" i="53"/>
  <c r="AE1446" i="53"/>
  <c r="AB1447" i="53"/>
  <c r="AC438" i="53"/>
  <c r="AE438" i="53"/>
  <c r="AD438" i="53"/>
  <c r="AD3520" i="53"/>
  <c r="AE3520" i="53"/>
  <c r="AC3520" i="53"/>
  <c r="AE2456" i="53"/>
  <c r="AD2456" i="53"/>
  <c r="AC2456" i="53"/>
  <c r="AD4529" i="53"/>
  <c r="AE4529" i="53"/>
  <c r="AC4529" i="53"/>
  <c r="AB6551" i="53"/>
  <c r="AB5540" i="53"/>
  <c r="AB4530" i="53"/>
  <c r="AB3521" i="53"/>
  <c r="V5540" i="53"/>
  <c r="U5540" i="53"/>
  <c r="T5540" i="53"/>
  <c r="V6549" i="53"/>
  <c r="T6549" i="53"/>
  <c r="U6549" i="53"/>
  <c r="V1446" i="53"/>
  <c r="U1446" i="53"/>
  <c r="T1446" i="53"/>
  <c r="S1447" i="53"/>
  <c r="V4530" i="53"/>
  <c r="U4530" i="53"/>
  <c r="T4530" i="53"/>
  <c r="T2456" i="53"/>
  <c r="V2456" i="53"/>
  <c r="U2456" i="53"/>
  <c r="V3520" i="53"/>
  <c r="U3520" i="53"/>
  <c r="T3520" i="53"/>
  <c r="S6550" i="53"/>
  <c r="S5541" i="53"/>
  <c r="S4531" i="53"/>
  <c r="S3521" i="53"/>
  <c r="V436" i="53"/>
  <c r="U436" i="53"/>
  <c r="T436" i="53"/>
  <c r="S437" i="53"/>
  <c r="G437" i="53"/>
  <c r="F437" i="53"/>
  <c r="G2457" i="53"/>
  <c r="F2457" i="53"/>
  <c r="G1447" i="53"/>
  <c r="F1447" i="53"/>
  <c r="G3520" i="53"/>
  <c r="F3520" i="53"/>
  <c r="G4528" i="53"/>
  <c r="F4528" i="53"/>
  <c r="G5539" i="53"/>
  <c r="F5539" i="53"/>
  <c r="G6549" i="53"/>
  <c r="F6549" i="53"/>
  <c r="E6550" i="53"/>
  <c r="E5540" i="53"/>
  <c r="E4529" i="53"/>
  <c r="E3521" i="53"/>
  <c r="E1448" i="53"/>
  <c r="S2457" i="53"/>
  <c r="AB2457" i="53"/>
  <c r="E438" i="53"/>
  <c r="AB439" i="53"/>
  <c r="E2458" i="53"/>
  <c r="AB8596" i="53" l="1"/>
  <c r="AB7587" i="53"/>
  <c r="S8597" i="53"/>
  <c r="S7587" i="53"/>
  <c r="E8596" i="53"/>
  <c r="E7586" i="53"/>
  <c r="AE6551" i="53"/>
  <c r="AD6551" i="53"/>
  <c r="AC6551" i="53"/>
  <c r="AE5540" i="53"/>
  <c r="AD5540" i="53"/>
  <c r="AC5540" i="53"/>
  <c r="AE439" i="53"/>
  <c r="AD439" i="53"/>
  <c r="AC439" i="53"/>
  <c r="AD3521" i="53"/>
  <c r="AE3521" i="53"/>
  <c r="AC3521" i="53"/>
  <c r="AE1447" i="53"/>
  <c r="AD1447" i="53"/>
  <c r="AC1447" i="53"/>
  <c r="AB1448" i="53"/>
  <c r="AE2457" i="53"/>
  <c r="AD2457" i="53"/>
  <c r="AC2457" i="53"/>
  <c r="AE4530" i="53"/>
  <c r="AC4530" i="53"/>
  <c r="AD4530" i="53"/>
  <c r="AB6552" i="53"/>
  <c r="AB5541" i="53"/>
  <c r="AB4531" i="53"/>
  <c r="AB3522" i="53"/>
  <c r="V2457" i="53"/>
  <c r="U2457" i="53"/>
  <c r="T2457" i="53"/>
  <c r="V3521" i="53"/>
  <c r="T3521" i="53"/>
  <c r="U3521" i="53"/>
  <c r="V4531" i="53"/>
  <c r="U4531" i="53"/>
  <c r="T4531" i="53"/>
  <c r="V6550" i="53"/>
  <c r="U6550" i="53"/>
  <c r="T6550" i="53"/>
  <c r="V5541" i="53"/>
  <c r="T5541" i="53"/>
  <c r="U5541" i="53"/>
  <c r="V1447" i="53"/>
  <c r="U1447" i="53"/>
  <c r="T1447" i="53"/>
  <c r="S1448" i="53"/>
  <c r="S6551" i="53"/>
  <c r="S5542" i="53"/>
  <c r="S4532" i="53"/>
  <c r="S3522" i="53"/>
  <c r="V437" i="53"/>
  <c r="U437" i="53"/>
  <c r="T437" i="53"/>
  <c r="S438" i="53"/>
  <c r="G438" i="53"/>
  <c r="F438" i="53"/>
  <c r="G2458" i="53"/>
  <c r="F2458" i="53"/>
  <c r="G4529" i="53"/>
  <c r="F4529" i="53"/>
  <c r="G3521" i="53"/>
  <c r="F3521" i="53"/>
  <c r="G5540" i="53"/>
  <c r="F5540" i="53"/>
  <c r="G1448" i="53"/>
  <c r="F1448" i="53"/>
  <c r="G6550" i="53"/>
  <c r="F6550" i="53"/>
  <c r="E6551" i="53"/>
  <c r="E5541" i="53"/>
  <c r="E4530" i="53"/>
  <c r="E3522" i="53"/>
  <c r="E1449" i="53"/>
  <c r="S2458" i="53"/>
  <c r="E2459" i="53"/>
  <c r="AB440" i="53"/>
  <c r="AB2458" i="53"/>
  <c r="E439" i="53"/>
  <c r="AB8597" i="53" l="1"/>
  <c r="AB7588" i="53"/>
  <c r="S8598" i="53"/>
  <c r="S7588" i="53"/>
  <c r="E8597" i="53"/>
  <c r="E7587" i="53"/>
  <c r="AE5541" i="53"/>
  <c r="AD5541" i="53"/>
  <c r="AC5541" i="53"/>
  <c r="AE1448" i="53"/>
  <c r="AD1448" i="53"/>
  <c r="AC1448" i="53"/>
  <c r="AB1449" i="53"/>
  <c r="AE6552" i="53"/>
  <c r="AD6552" i="53"/>
  <c r="AC6552" i="53"/>
  <c r="AC440" i="53"/>
  <c r="AE440" i="53"/>
  <c r="AD440" i="53"/>
  <c r="AD3522" i="53"/>
  <c r="AE3522" i="53"/>
  <c r="AC3522" i="53"/>
  <c r="AD2458" i="53"/>
  <c r="AE2458" i="53"/>
  <c r="AC2458" i="53"/>
  <c r="AC4531" i="53"/>
  <c r="AD4531" i="53"/>
  <c r="AE4531" i="53"/>
  <c r="AB6553" i="53"/>
  <c r="AB5542" i="53"/>
  <c r="AB4532" i="53"/>
  <c r="AB3523" i="53"/>
  <c r="U2458" i="53"/>
  <c r="T2458" i="53"/>
  <c r="V2458" i="53"/>
  <c r="V3522" i="53"/>
  <c r="U3522" i="53"/>
  <c r="T3522" i="53"/>
  <c r="V4532" i="53"/>
  <c r="U4532" i="53"/>
  <c r="T4532" i="53"/>
  <c r="V6551" i="53"/>
  <c r="U6551" i="53"/>
  <c r="T6551" i="53"/>
  <c r="V1448" i="53"/>
  <c r="U1448" i="53"/>
  <c r="T1448" i="53"/>
  <c r="S1449" i="53"/>
  <c r="V5542" i="53"/>
  <c r="U5542" i="53"/>
  <c r="T5542" i="53"/>
  <c r="S6552" i="53"/>
  <c r="S5543" i="53"/>
  <c r="S4533" i="53"/>
  <c r="S3523" i="53"/>
  <c r="V438" i="53"/>
  <c r="U438" i="53"/>
  <c r="T438" i="53"/>
  <c r="S439" i="53"/>
  <c r="G439" i="53"/>
  <c r="F439" i="53"/>
  <c r="G2459" i="53"/>
  <c r="F2459" i="53"/>
  <c r="G1449" i="53"/>
  <c r="F1449" i="53"/>
  <c r="G3522" i="53"/>
  <c r="F3522" i="53"/>
  <c r="G4530" i="53"/>
  <c r="F4530" i="53"/>
  <c r="G5541" i="53"/>
  <c r="F5541" i="53"/>
  <c r="G6551" i="53"/>
  <c r="F6551" i="53"/>
  <c r="E6552" i="53"/>
  <c r="E5542" i="53"/>
  <c r="E4531" i="53"/>
  <c r="E3523" i="53"/>
  <c r="E1450" i="53"/>
  <c r="E440" i="53"/>
  <c r="AB441" i="53"/>
  <c r="E2460" i="53"/>
  <c r="AB2459" i="53"/>
  <c r="S2459" i="53"/>
  <c r="AB8598" i="53" l="1"/>
  <c r="AB7589" i="53"/>
  <c r="S8599" i="53"/>
  <c r="S7589" i="53"/>
  <c r="E8598" i="53"/>
  <c r="E7588" i="53"/>
  <c r="AE5542" i="53"/>
  <c r="AD5542" i="53"/>
  <c r="AC5542" i="53"/>
  <c r="AE6553" i="53"/>
  <c r="AD6553" i="53"/>
  <c r="AC6553" i="53"/>
  <c r="AE1449" i="53"/>
  <c r="AD1449" i="53"/>
  <c r="AC1449" i="53"/>
  <c r="AB1450" i="53"/>
  <c r="AE2459" i="53"/>
  <c r="AC2459" i="53"/>
  <c r="AD2459" i="53"/>
  <c r="AC441" i="53"/>
  <c r="AE441" i="53"/>
  <c r="AD441" i="53"/>
  <c r="AE3523" i="53"/>
  <c r="AC3523" i="53"/>
  <c r="AD3523" i="53"/>
  <c r="AE4532" i="53"/>
  <c r="AC4532" i="53"/>
  <c r="AD4532" i="53"/>
  <c r="AB6554" i="53"/>
  <c r="AB5543" i="53"/>
  <c r="AB4533" i="53"/>
  <c r="AB3524" i="53"/>
  <c r="V3523" i="53"/>
  <c r="U3523" i="53"/>
  <c r="T3523" i="53"/>
  <c r="V4533" i="53"/>
  <c r="U4533" i="53"/>
  <c r="T4533" i="53"/>
  <c r="V5543" i="53"/>
  <c r="U5543" i="53"/>
  <c r="T5543" i="53"/>
  <c r="V6552" i="53"/>
  <c r="U6552" i="53"/>
  <c r="T6552" i="53"/>
  <c r="V1449" i="53"/>
  <c r="U1449" i="53"/>
  <c r="T1449" i="53"/>
  <c r="S1450" i="53"/>
  <c r="V2459" i="53"/>
  <c r="U2459" i="53"/>
  <c r="T2459" i="53"/>
  <c r="S6553" i="53"/>
  <c r="S5544" i="53"/>
  <c r="S4534" i="53"/>
  <c r="S3524" i="53"/>
  <c r="V439" i="53"/>
  <c r="U439" i="53"/>
  <c r="T439" i="53"/>
  <c r="S440" i="53"/>
  <c r="G440" i="53"/>
  <c r="F440" i="53"/>
  <c r="G2460" i="53"/>
  <c r="F2460" i="53"/>
  <c r="G5542" i="53"/>
  <c r="F5542" i="53"/>
  <c r="G4531" i="53"/>
  <c r="F4531" i="53"/>
  <c r="G6552" i="53"/>
  <c r="F6552" i="53"/>
  <c r="G1450" i="53"/>
  <c r="F1450" i="53"/>
  <c r="G3523" i="53"/>
  <c r="F3523" i="53"/>
  <c r="E6553" i="53"/>
  <c r="E5543" i="53"/>
  <c r="E4532" i="53"/>
  <c r="E3524" i="53"/>
  <c r="E1451" i="53"/>
  <c r="S2460" i="53"/>
  <c r="AB2460" i="53"/>
  <c r="E2461" i="53"/>
  <c r="E441" i="53"/>
  <c r="AB442" i="53"/>
  <c r="AB8599" i="53" l="1"/>
  <c r="AB7590" i="53"/>
  <c r="S8600" i="53"/>
  <c r="S7590" i="53"/>
  <c r="E8599" i="53"/>
  <c r="E7589" i="53"/>
  <c r="AE5543" i="53"/>
  <c r="AD5543" i="53"/>
  <c r="AC5543" i="53"/>
  <c r="AE6554" i="53"/>
  <c r="AD6554" i="53"/>
  <c r="AC6554" i="53"/>
  <c r="AE4533" i="53"/>
  <c r="AC4533" i="53"/>
  <c r="AD4533" i="53"/>
  <c r="AE442" i="53"/>
  <c r="AD442" i="53"/>
  <c r="AC442" i="53"/>
  <c r="AE2460" i="53"/>
  <c r="AC2460" i="53"/>
  <c r="AD2460" i="53"/>
  <c r="AD3524" i="53"/>
  <c r="AC3524" i="53"/>
  <c r="AE3524" i="53"/>
  <c r="AE1450" i="53"/>
  <c r="AD1450" i="53"/>
  <c r="AC1450" i="53"/>
  <c r="AB1451" i="53"/>
  <c r="AB6555" i="53"/>
  <c r="AB5544" i="53"/>
  <c r="AB4534" i="53"/>
  <c r="AB3525" i="53"/>
  <c r="V3524" i="53"/>
  <c r="U3524" i="53"/>
  <c r="T3524" i="53"/>
  <c r="V4534" i="53"/>
  <c r="U4534" i="53"/>
  <c r="T4534" i="53"/>
  <c r="V6553" i="53"/>
  <c r="U6553" i="53"/>
  <c r="T6553" i="53"/>
  <c r="V5544" i="53"/>
  <c r="U5544" i="53"/>
  <c r="T5544" i="53"/>
  <c r="V2460" i="53"/>
  <c r="U2460" i="53"/>
  <c r="T2460" i="53"/>
  <c r="T1450" i="53"/>
  <c r="V1450" i="53"/>
  <c r="U1450" i="53"/>
  <c r="S1451" i="53"/>
  <c r="S6554" i="53"/>
  <c r="S5545" i="53"/>
  <c r="S4535" i="53"/>
  <c r="S3525" i="53"/>
  <c r="V440" i="53"/>
  <c r="U440" i="53"/>
  <c r="T440" i="53"/>
  <c r="S441" i="53"/>
  <c r="G2461" i="53"/>
  <c r="F2461" i="53"/>
  <c r="G441" i="53"/>
  <c r="F441" i="53"/>
  <c r="G1451" i="53"/>
  <c r="F1451" i="53"/>
  <c r="G3524" i="53"/>
  <c r="F3524" i="53"/>
  <c r="G4532" i="53"/>
  <c r="F4532" i="53"/>
  <c r="G5543" i="53"/>
  <c r="F5543" i="53"/>
  <c r="F6553" i="53"/>
  <c r="G6553" i="53"/>
  <c r="E6554" i="53"/>
  <c r="E5544" i="53"/>
  <c r="E4533" i="53"/>
  <c r="E3525" i="53"/>
  <c r="E1452" i="53"/>
  <c r="AB2461" i="53"/>
  <c r="E2462" i="53"/>
  <c r="AB443" i="53"/>
  <c r="E442" i="53"/>
  <c r="S2461" i="53"/>
  <c r="AB8600" i="53" l="1"/>
  <c r="AB7591" i="53"/>
  <c r="S8601" i="53"/>
  <c r="S7591" i="53"/>
  <c r="E8600" i="53"/>
  <c r="E7590" i="53"/>
  <c r="AC2461" i="53"/>
  <c r="AD2461" i="53"/>
  <c r="AE2461" i="53"/>
  <c r="AE5544" i="53"/>
  <c r="AD5544" i="53"/>
  <c r="AC5544" i="53"/>
  <c r="AE4534" i="53"/>
  <c r="AC4534" i="53"/>
  <c r="AD4534" i="53"/>
  <c r="AE6555" i="53"/>
  <c r="AD6555" i="53"/>
  <c r="AC6555" i="53"/>
  <c r="AD1451" i="53"/>
  <c r="AE1451" i="53"/>
  <c r="AC1451" i="53"/>
  <c r="AB1452" i="53"/>
  <c r="AE443" i="53"/>
  <c r="AD443" i="53"/>
  <c r="AC443" i="53"/>
  <c r="AE3525" i="53"/>
  <c r="AC3525" i="53"/>
  <c r="AD3525" i="53"/>
  <c r="AB6556" i="53"/>
  <c r="AB5545" i="53"/>
  <c r="AB4535" i="53"/>
  <c r="AB3526" i="53"/>
  <c r="V3525" i="53"/>
  <c r="U3525" i="53"/>
  <c r="T3525" i="53"/>
  <c r="V4535" i="53"/>
  <c r="U4535" i="53"/>
  <c r="T4535" i="53"/>
  <c r="V6554" i="53"/>
  <c r="U6554" i="53"/>
  <c r="T6554" i="53"/>
  <c r="V1451" i="53"/>
  <c r="U1451" i="53"/>
  <c r="T1451" i="53"/>
  <c r="S1452" i="53"/>
  <c r="V5545" i="53"/>
  <c r="U5545" i="53"/>
  <c r="T5545" i="53"/>
  <c r="V2461" i="53"/>
  <c r="U2461" i="53"/>
  <c r="T2461" i="53"/>
  <c r="S6555" i="53"/>
  <c r="S5546" i="53"/>
  <c r="S4536" i="53"/>
  <c r="S3526" i="53"/>
  <c r="V441" i="53"/>
  <c r="U441" i="53"/>
  <c r="T441" i="53"/>
  <c r="S442" i="53"/>
  <c r="G442" i="53"/>
  <c r="F442" i="53"/>
  <c r="G2462" i="53"/>
  <c r="F2462" i="53"/>
  <c r="G3525" i="53"/>
  <c r="F3525" i="53"/>
  <c r="G4533" i="53"/>
  <c r="F4533" i="53"/>
  <c r="G1452" i="53"/>
  <c r="F1452" i="53"/>
  <c r="G5544" i="53"/>
  <c r="F5544" i="53"/>
  <c r="G6554" i="53"/>
  <c r="F6554" i="53"/>
  <c r="E6555" i="53"/>
  <c r="E5545" i="53"/>
  <c r="E4534" i="53"/>
  <c r="E3526" i="53"/>
  <c r="E1453" i="53"/>
  <c r="E2463" i="53"/>
  <c r="E443" i="53"/>
  <c r="S2462" i="53"/>
  <c r="AB444" i="53"/>
  <c r="AB2462" i="53"/>
  <c r="AB8601" i="53" l="1"/>
  <c r="AB7592" i="53"/>
  <c r="S8602" i="53"/>
  <c r="S7592" i="53"/>
  <c r="E8601" i="53"/>
  <c r="E7591" i="53"/>
  <c r="AE5545" i="53"/>
  <c r="AC5545" i="53"/>
  <c r="AD5545" i="53"/>
  <c r="AD1452" i="53"/>
  <c r="AC1452" i="53"/>
  <c r="AE1452" i="53"/>
  <c r="AB1453" i="53"/>
  <c r="AE6556" i="53"/>
  <c r="AD6556" i="53"/>
  <c r="AC6556" i="53"/>
  <c r="AE2462" i="53"/>
  <c r="AC2462" i="53"/>
  <c r="AD2462" i="53"/>
  <c r="AD444" i="53"/>
  <c r="AC444" i="53"/>
  <c r="AE444" i="53"/>
  <c r="AD3526" i="53"/>
  <c r="AE3526" i="53"/>
  <c r="AC3526" i="53"/>
  <c r="AE4535" i="53"/>
  <c r="AD4535" i="53"/>
  <c r="AC4535" i="53"/>
  <c r="AB6557" i="53"/>
  <c r="AB5546" i="53"/>
  <c r="AB4536" i="53"/>
  <c r="AB3527" i="53"/>
  <c r="U3526" i="53"/>
  <c r="V3526" i="53"/>
  <c r="T3526" i="53"/>
  <c r="V4536" i="53"/>
  <c r="T4536" i="53"/>
  <c r="U4536" i="53"/>
  <c r="V6555" i="53"/>
  <c r="U6555" i="53"/>
  <c r="T6555" i="53"/>
  <c r="V5546" i="53"/>
  <c r="U5546" i="53"/>
  <c r="T5546" i="53"/>
  <c r="V2462" i="53"/>
  <c r="T2462" i="53"/>
  <c r="U2462" i="53"/>
  <c r="U1452" i="53"/>
  <c r="T1452" i="53"/>
  <c r="V1452" i="53"/>
  <c r="S1453" i="53"/>
  <c r="S6556" i="53"/>
  <c r="S5547" i="53"/>
  <c r="S4537" i="53"/>
  <c r="S3527" i="53"/>
  <c r="V442" i="53"/>
  <c r="U442" i="53"/>
  <c r="T442" i="53"/>
  <c r="S443" i="53"/>
  <c r="G2463" i="53"/>
  <c r="F2463" i="53"/>
  <c r="G443" i="53"/>
  <c r="F443" i="53"/>
  <c r="G1453" i="53"/>
  <c r="F1453" i="53"/>
  <c r="G3526" i="53"/>
  <c r="F3526" i="53"/>
  <c r="F5545" i="53"/>
  <c r="G5545" i="53"/>
  <c r="G4534" i="53"/>
  <c r="F4534" i="53"/>
  <c r="G6555" i="53"/>
  <c r="F6555" i="53"/>
  <c r="E6556" i="53"/>
  <c r="E5546" i="53"/>
  <c r="E4535" i="53"/>
  <c r="E3527" i="53"/>
  <c r="E1454" i="53"/>
  <c r="AB445" i="53"/>
  <c r="E2464" i="53"/>
  <c r="E444" i="53"/>
  <c r="S2463" i="53"/>
  <c r="AB2463" i="53"/>
  <c r="AB8602" i="53" l="1"/>
  <c r="AB7593" i="53"/>
  <c r="S8603" i="53"/>
  <c r="S7593" i="53"/>
  <c r="E8602" i="53"/>
  <c r="E7592" i="53"/>
  <c r="AE4536" i="53"/>
  <c r="AC4536" i="53"/>
  <c r="AD4536" i="53"/>
  <c r="AE6557" i="53"/>
  <c r="AD6557" i="53"/>
  <c r="AC6557" i="53"/>
  <c r="AD1453" i="53"/>
  <c r="AE1453" i="53"/>
  <c r="AC1453" i="53"/>
  <c r="AB1454" i="53"/>
  <c r="AE5546" i="53"/>
  <c r="AD5546" i="53"/>
  <c r="AC5546" i="53"/>
  <c r="AE445" i="53"/>
  <c r="AD445" i="53"/>
  <c r="AC445" i="53"/>
  <c r="AC2463" i="53"/>
  <c r="AE2463" i="53"/>
  <c r="AD2463" i="53"/>
  <c r="AD3527" i="53"/>
  <c r="AE3527" i="53"/>
  <c r="AC3527" i="53"/>
  <c r="AB6558" i="53"/>
  <c r="AB5547" i="53"/>
  <c r="AB4537" i="53"/>
  <c r="AB3528" i="53"/>
  <c r="V4537" i="53"/>
  <c r="T4537" i="53"/>
  <c r="U4537" i="53"/>
  <c r="V5547" i="53"/>
  <c r="U5547" i="53"/>
  <c r="T5547" i="53"/>
  <c r="V6556" i="53"/>
  <c r="U6556" i="53"/>
  <c r="T6556" i="53"/>
  <c r="V1453" i="53"/>
  <c r="U1453" i="53"/>
  <c r="T1453" i="53"/>
  <c r="S1454" i="53"/>
  <c r="V3527" i="53"/>
  <c r="U3527" i="53"/>
  <c r="T3527" i="53"/>
  <c r="V2463" i="53"/>
  <c r="U2463" i="53"/>
  <c r="T2463" i="53"/>
  <c r="S6557" i="53"/>
  <c r="S5548" i="53"/>
  <c r="S4538" i="53"/>
  <c r="S3528" i="53"/>
  <c r="V443" i="53"/>
  <c r="U443" i="53"/>
  <c r="T443" i="53"/>
  <c r="S444" i="53"/>
  <c r="G2464" i="53"/>
  <c r="F2464" i="53"/>
  <c r="G444" i="53"/>
  <c r="F444" i="53"/>
  <c r="G4535" i="53"/>
  <c r="F4535" i="53"/>
  <c r="F3527" i="53"/>
  <c r="G3527" i="53"/>
  <c r="G1454" i="53"/>
  <c r="F1454" i="53"/>
  <c r="G5546" i="53"/>
  <c r="F5546" i="53"/>
  <c r="G6556" i="53"/>
  <c r="F6556" i="53"/>
  <c r="E6557" i="53"/>
  <c r="E5547" i="53"/>
  <c r="E4536" i="53"/>
  <c r="E3528" i="53"/>
  <c r="E1455" i="53"/>
  <c r="AB2464" i="53"/>
  <c r="E2465" i="53"/>
  <c r="E445" i="53"/>
  <c r="S2464" i="53"/>
  <c r="AB446" i="53"/>
  <c r="AB8603" i="53" l="1"/>
  <c r="AB7594" i="53"/>
  <c r="S8604" i="53"/>
  <c r="S7594" i="53"/>
  <c r="E8603" i="53"/>
  <c r="E7593" i="53"/>
  <c r="AE5547" i="53"/>
  <c r="AC5547" i="53"/>
  <c r="AD5547" i="53"/>
  <c r="AE6558" i="53"/>
  <c r="AD6558" i="53"/>
  <c r="AC6558" i="53"/>
  <c r="AC446" i="53"/>
  <c r="AE446" i="53"/>
  <c r="AD446" i="53"/>
  <c r="AD3528" i="53"/>
  <c r="AE3528" i="53"/>
  <c r="AC3528" i="53"/>
  <c r="AD1454" i="53"/>
  <c r="AE1454" i="53"/>
  <c r="AC1454" i="53"/>
  <c r="AB1455" i="53"/>
  <c r="AE2464" i="53"/>
  <c r="AD2464" i="53"/>
  <c r="AC2464" i="53"/>
  <c r="AD4537" i="53"/>
  <c r="AE4537" i="53"/>
  <c r="AC4537" i="53"/>
  <c r="AB6559" i="53"/>
  <c r="AB5548" i="53"/>
  <c r="AB4538" i="53"/>
  <c r="AB3529" i="53"/>
  <c r="U3528" i="53"/>
  <c r="T3528" i="53"/>
  <c r="V3528" i="53"/>
  <c r="V5548" i="53"/>
  <c r="U5548" i="53"/>
  <c r="T5548" i="53"/>
  <c r="V1454" i="53"/>
  <c r="U1454" i="53"/>
  <c r="T1454" i="53"/>
  <c r="S1455" i="53"/>
  <c r="V6557" i="53"/>
  <c r="U6557" i="53"/>
  <c r="T6557" i="53"/>
  <c r="V4538" i="53"/>
  <c r="U4538" i="53"/>
  <c r="T4538" i="53"/>
  <c r="V2464" i="53"/>
  <c r="T2464" i="53"/>
  <c r="U2464" i="53"/>
  <c r="S6558" i="53"/>
  <c r="S5549" i="53"/>
  <c r="S4539" i="53"/>
  <c r="S3529" i="53"/>
  <c r="V444" i="53"/>
  <c r="U444" i="53"/>
  <c r="T444" i="53"/>
  <c r="S445" i="53"/>
  <c r="G2465" i="53"/>
  <c r="F2465" i="53"/>
  <c r="G445" i="53"/>
  <c r="F445" i="53"/>
  <c r="G3528" i="53"/>
  <c r="F3528" i="53"/>
  <c r="G4536" i="53"/>
  <c r="F4536" i="53"/>
  <c r="G1455" i="53"/>
  <c r="F1455" i="53"/>
  <c r="G5547" i="53"/>
  <c r="F5547" i="53"/>
  <c r="G6557" i="53"/>
  <c r="F6557" i="53"/>
  <c r="E6558" i="53"/>
  <c r="E5548" i="53"/>
  <c r="E4537" i="53"/>
  <c r="E3529" i="53"/>
  <c r="E1456" i="53"/>
  <c r="S2465" i="53"/>
  <c r="AB2465" i="53"/>
  <c r="AB447" i="53"/>
  <c r="E446" i="53"/>
  <c r="E2466" i="53"/>
  <c r="AB8604" i="53" l="1"/>
  <c r="AB7595" i="53"/>
  <c r="S8605" i="53"/>
  <c r="S7595" i="53"/>
  <c r="E8604" i="53"/>
  <c r="E7594" i="53"/>
  <c r="AE5548" i="53"/>
  <c r="AC5548" i="53"/>
  <c r="AD5548" i="53"/>
  <c r="AE1455" i="53"/>
  <c r="AC1455" i="53"/>
  <c r="AD1455" i="53"/>
  <c r="AB1456" i="53"/>
  <c r="AE6559" i="53"/>
  <c r="AD6559" i="53"/>
  <c r="AC6559" i="53"/>
  <c r="AE447" i="53"/>
  <c r="AD447" i="53"/>
  <c r="AC447" i="53"/>
  <c r="AE2465" i="53"/>
  <c r="AC2465" i="53"/>
  <c r="AD2465" i="53"/>
  <c r="AD3529" i="53"/>
  <c r="AE3529" i="53"/>
  <c r="AC3529" i="53"/>
  <c r="AE4538" i="53"/>
  <c r="AC4538" i="53"/>
  <c r="AD4538" i="53"/>
  <c r="AB6560" i="53"/>
  <c r="AB5549" i="53"/>
  <c r="AB4539" i="53"/>
  <c r="AB3530" i="53"/>
  <c r="V3529" i="53"/>
  <c r="T3529" i="53"/>
  <c r="U3529" i="53"/>
  <c r="V5549" i="53"/>
  <c r="U5549" i="53"/>
  <c r="T5549" i="53"/>
  <c r="V6558" i="53"/>
  <c r="U6558" i="53"/>
  <c r="T6558" i="53"/>
  <c r="V4539" i="53"/>
  <c r="U4539" i="53"/>
  <c r="T4539" i="53"/>
  <c r="V2465" i="53"/>
  <c r="U2465" i="53"/>
  <c r="T2465" i="53"/>
  <c r="V1455" i="53"/>
  <c r="U1455" i="53"/>
  <c r="T1455" i="53"/>
  <c r="S1456" i="53"/>
  <c r="S6559" i="53"/>
  <c r="S5550" i="53"/>
  <c r="S4540" i="53"/>
  <c r="S3530" i="53"/>
  <c r="V445" i="53"/>
  <c r="U445" i="53"/>
  <c r="T445" i="53"/>
  <c r="S446" i="53"/>
  <c r="G2466" i="53"/>
  <c r="F2466" i="53"/>
  <c r="G446" i="53"/>
  <c r="F446" i="53"/>
  <c r="G3529" i="53"/>
  <c r="F3529" i="53"/>
  <c r="G1456" i="53"/>
  <c r="F1456" i="53"/>
  <c r="G4537" i="53"/>
  <c r="F4537" i="53"/>
  <c r="G6558" i="53"/>
  <c r="F6558" i="53"/>
  <c r="G5548" i="53"/>
  <c r="F5548" i="53"/>
  <c r="E6559" i="53"/>
  <c r="E5549" i="53"/>
  <c r="E4538" i="53"/>
  <c r="E3530" i="53"/>
  <c r="E1457" i="53"/>
  <c r="E447" i="53"/>
  <c r="AB2466" i="53"/>
  <c r="E2467" i="53"/>
  <c r="S2466" i="53"/>
  <c r="AB448" i="53"/>
  <c r="AB8605" i="53" l="1"/>
  <c r="AB7596" i="53"/>
  <c r="S8606" i="53"/>
  <c r="S7596" i="53"/>
  <c r="E8605" i="53"/>
  <c r="E7595" i="53"/>
  <c r="AD5549" i="53"/>
  <c r="AE5549" i="53"/>
  <c r="AC5549" i="53"/>
  <c r="AE6560" i="53"/>
  <c r="AC6560" i="53"/>
  <c r="AD6560" i="53"/>
  <c r="AE1456" i="53"/>
  <c r="AC1456" i="53"/>
  <c r="AD1456" i="53"/>
  <c r="AB1457" i="53"/>
  <c r="AC448" i="53"/>
  <c r="AE448" i="53"/>
  <c r="AD448" i="53"/>
  <c r="AE2466" i="53"/>
  <c r="AD2466" i="53"/>
  <c r="AC2466" i="53"/>
  <c r="AD3530" i="53"/>
  <c r="AE3530" i="53"/>
  <c r="AC3530" i="53"/>
  <c r="AC4539" i="53"/>
  <c r="AD4539" i="53"/>
  <c r="AE4539" i="53"/>
  <c r="AB6561" i="53"/>
  <c r="AB5550" i="53"/>
  <c r="AB4540" i="53"/>
  <c r="AB3531" i="53"/>
  <c r="V3530" i="53"/>
  <c r="U3530" i="53"/>
  <c r="T3530" i="53"/>
  <c r="V5550" i="53"/>
  <c r="U5550" i="53"/>
  <c r="T5550" i="53"/>
  <c r="V4540" i="53"/>
  <c r="U4540" i="53"/>
  <c r="T4540" i="53"/>
  <c r="V6559" i="53"/>
  <c r="U6559" i="53"/>
  <c r="T6559" i="53"/>
  <c r="V1456" i="53"/>
  <c r="U1456" i="53"/>
  <c r="T1456" i="53"/>
  <c r="S1457" i="53"/>
  <c r="V2466" i="53"/>
  <c r="U2466" i="53"/>
  <c r="T2466" i="53"/>
  <c r="S6560" i="53"/>
  <c r="S5551" i="53"/>
  <c r="S4541" i="53"/>
  <c r="S3531" i="53"/>
  <c r="V446" i="53"/>
  <c r="U446" i="53"/>
  <c r="T446" i="53"/>
  <c r="S447" i="53"/>
  <c r="G2467" i="53"/>
  <c r="F2467" i="53"/>
  <c r="G447" i="53"/>
  <c r="F447" i="53"/>
  <c r="G4538" i="53"/>
  <c r="F4538" i="53"/>
  <c r="G5549" i="53"/>
  <c r="F5549" i="53"/>
  <c r="G1457" i="53"/>
  <c r="F1457" i="53"/>
  <c r="G3530" i="53"/>
  <c r="F3530" i="53"/>
  <c r="G6559" i="53"/>
  <c r="F6559" i="53"/>
  <c r="E6560" i="53"/>
  <c r="E5550" i="53"/>
  <c r="E4539" i="53"/>
  <c r="E3531" i="53"/>
  <c r="E1458" i="53"/>
  <c r="E2468" i="53"/>
  <c r="AB449" i="53"/>
  <c r="S2467" i="53"/>
  <c r="AB2467" i="53"/>
  <c r="E448" i="53"/>
  <c r="AB8606" i="53" l="1"/>
  <c r="AB7597" i="53"/>
  <c r="S8607" i="53"/>
  <c r="S7597" i="53"/>
  <c r="E8606" i="53"/>
  <c r="E7596" i="53"/>
  <c r="AE5550" i="53"/>
  <c r="AD5550" i="53"/>
  <c r="AC5550" i="53"/>
  <c r="AE6561" i="53"/>
  <c r="AD6561" i="53"/>
  <c r="AC6561" i="53"/>
  <c r="AE2467" i="53"/>
  <c r="AC2467" i="53"/>
  <c r="AD2467" i="53"/>
  <c r="AE449" i="53"/>
  <c r="AD449" i="53"/>
  <c r="AC449" i="53"/>
  <c r="AE3531" i="53"/>
  <c r="AC3531" i="53"/>
  <c r="AD3531" i="53"/>
  <c r="AE1457" i="53"/>
  <c r="AD1457" i="53"/>
  <c r="AC1457" i="53"/>
  <c r="AB1458" i="53"/>
  <c r="AE4540" i="53"/>
  <c r="AC4540" i="53"/>
  <c r="AD4540" i="53"/>
  <c r="AB6562" i="53"/>
  <c r="AB5551" i="53"/>
  <c r="AB4541" i="53"/>
  <c r="AB3532" i="53"/>
  <c r="V3531" i="53"/>
  <c r="U3531" i="53"/>
  <c r="T3531" i="53"/>
  <c r="V5551" i="53"/>
  <c r="T5551" i="53"/>
  <c r="U5551" i="53"/>
  <c r="V1457" i="53"/>
  <c r="U1457" i="53"/>
  <c r="T1457" i="53"/>
  <c r="S1458" i="53"/>
  <c r="V6560" i="53"/>
  <c r="U6560" i="53"/>
  <c r="T6560" i="53"/>
  <c r="V2467" i="53"/>
  <c r="U2467" i="53"/>
  <c r="T2467" i="53"/>
  <c r="V4541" i="53"/>
  <c r="U4541" i="53"/>
  <c r="T4541" i="53"/>
  <c r="S6561" i="53"/>
  <c r="S5552" i="53"/>
  <c r="S4542" i="53"/>
  <c r="S3532" i="53"/>
  <c r="V447" i="53"/>
  <c r="U447" i="53"/>
  <c r="T447" i="53"/>
  <c r="S448" i="53"/>
  <c r="G448" i="53"/>
  <c r="F448" i="53"/>
  <c r="G2468" i="53"/>
  <c r="F2468" i="53"/>
  <c r="G1458" i="53"/>
  <c r="F1458" i="53"/>
  <c r="G4539" i="53"/>
  <c r="F4539" i="53"/>
  <c r="G5550" i="53"/>
  <c r="F5550" i="53"/>
  <c r="G3531" i="53"/>
  <c r="F3531" i="53"/>
  <c r="G6560" i="53"/>
  <c r="F6560" i="53"/>
  <c r="E6561" i="53"/>
  <c r="E5551" i="53"/>
  <c r="E4540" i="53"/>
  <c r="E3532" i="53"/>
  <c r="E1459" i="53"/>
  <c r="E449" i="53"/>
  <c r="AB2468" i="53"/>
  <c r="E2469" i="53"/>
  <c r="S2468" i="53"/>
  <c r="AB450" i="53"/>
  <c r="AB8607" i="53" l="1"/>
  <c r="AB7598" i="53"/>
  <c r="S8608" i="53"/>
  <c r="S7598" i="53"/>
  <c r="E8607" i="53"/>
  <c r="E7597" i="53"/>
  <c r="AE5551" i="53"/>
  <c r="AD5551" i="53"/>
  <c r="AC5551" i="53"/>
  <c r="AE6562" i="53"/>
  <c r="AD6562" i="53"/>
  <c r="AC6562" i="53"/>
  <c r="AE450" i="53"/>
  <c r="AD450" i="53"/>
  <c r="AC450" i="53"/>
  <c r="AE1458" i="53"/>
  <c r="AD1458" i="53"/>
  <c r="AC1458" i="53"/>
  <c r="AB1459" i="53"/>
  <c r="AD3532" i="53"/>
  <c r="AC3532" i="53"/>
  <c r="AE3532" i="53"/>
  <c r="AE2468" i="53"/>
  <c r="AC2468" i="53"/>
  <c r="AD2468" i="53"/>
  <c r="AE4541" i="53"/>
  <c r="AC4541" i="53"/>
  <c r="AD4541" i="53"/>
  <c r="AB6563" i="53"/>
  <c r="AB5552" i="53"/>
  <c r="AB4542" i="53"/>
  <c r="AB3533" i="53"/>
  <c r="V3532" i="53"/>
  <c r="U3532" i="53"/>
  <c r="T3532" i="53"/>
  <c r="V4542" i="53"/>
  <c r="U4542" i="53"/>
  <c r="T4542" i="53"/>
  <c r="U5552" i="53"/>
  <c r="V5552" i="53"/>
  <c r="T5552" i="53"/>
  <c r="V6561" i="53"/>
  <c r="U6561" i="53"/>
  <c r="T6561" i="53"/>
  <c r="V2468" i="53"/>
  <c r="U2468" i="53"/>
  <c r="T2468" i="53"/>
  <c r="U1458" i="53"/>
  <c r="T1458" i="53"/>
  <c r="V1458" i="53"/>
  <c r="S1459" i="53"/>
  <c r="S6562" i="53"/>
  <c r="S5553" i="53"/>
  <c r="S4543" i="53"/>
  <c r="S3533" i="53"/>
  <c r="V448" i="53"/>
  <c r="U448" i="53"/>
  <c r="T448" i="53"/>
  <c r="S449" i="53"/>
  <c r="G2469" i="53"/>
  <c r="F2469" i="53"/>
  <c r="G449" i="53"/>
  <c r="F449" i="53"/>
  <c r="G3532" i="53"/>
  <c r="F3532" i="53"/>
  <c r="G1459" i="53"/>
  <c r="F1459" i="53"/>
  <c r="G4540" i="53"/>
  <c r="F4540" i="53"/>
  <c r="G5551" i="53"/>
  <c r="F5551" i="53"/>
  <c r="G6561" i="53"/>
  <c r="F6561" i="53"/>
  <c r="E6562" i="53"/>
  <c r="E5552" i="53"/>
  <c r="E4541" i="53"/>
  <c r="E3533" i="53"/>
  <c r="E1460" i="53"/>
  <c r="E2470" i="53"/>
  <c r="AB2469" i="53"/>
  <c r="AB451" i="53"/>
  <c r="S2469" i="53"/>
  <c r="E450" i="53"/>
  <c r="AB8608" i="53" l="1"/>
  <c r="AB7599" i="53"/>
  <c r="S8609" i="53"/>
  <c r="S7599" i="53"/>
  <c r="E8608" i="53"/>
  <c r="E7598" i="53"/>
  <c r="AE2469" i="53"/>
  <c r="AC2469" i="53"/>
  <c r="AD2469" i="53"/>
  <c r="AD5552" i="53"/>
  <c r="AE5552" i="53"/>
  <c r="AC5552" i="53"/>
  <c r="AE6563" i="53"/>
  <c r="AD6563" i="53"/>
  <c r="AC6563" i="53"/>
  <c r="AD1459" i="53"/>
  <c r="AE1459" i="53"/>
  <c r="AC1459" i="53"/>
  <c r="AB1460" i="53"/>
  <c r="AD451" i="53"/>
  <c r="AE451" i="53"/>
  <c r="AC451" i="53"/>
  <c r="AE3533" i="53"/>
  <c r="AC3533" i="53"/>
  <c r="AD3533" i="53"/>
  <c r="AE4542" i="53"/>
  <c r="AC4542" i="53"/>
  <c r="AD4542" i="53"/>
  <c r="AB6564" i="53"/>
  <c r="AB5553" i="53"/>
  <c r="AB4543" i="53"/>
  <c r="AB3534" i="53"/>
  <c r="V3533" i="53"/>
  <c r="U3533" i="53"/>
  <c r="T3533" i="53"/>
  <c r="V5553" i="53"/>
  <c r="U5553" i="53"/>
  <c r="T5553" i="53"/>
  <c r="V6562" i="53"/>
  <c r="U6562" i="53"/>
  <c r="T6562" i="53"/>
  <c r="V1459" i="53"/>
  <c r="U1459" i="53"/>
  <c r="T1459" i="53"/>
  <c r="S1460" i="53"/>
  <c r="V4543" i="53"/>
  <c r="U4543" i="53"/>
  <c r="T4543" i="53"/>
  <c r="V2469" i="53"/>
  <c r="U2469" i="53"/>
  <c r="T2469" i="53"/>
  <c r="S6563" i="53"/>
  <c r="S5554" i="53"/>
  <c r="S4544" i="53"/>
  <c r="S3534" i="53"/>
  <c r="V449" i="53"/>
  <c r="U449" i="53"/>
  <c r="T449" i="53"/>
  <c r="S450" i="53"/>
  <c r="G450" i="53"/>
  <c r="F450" i="53"/>
  <c r="G2470" i="53"/>
  <c r="F2470" i="53"/>
  <c r="G1460" i="53"/>
  <c r="F1460" i="53"/>
  <c r="G3533" i="53"/>
  <c r="F3533" i="53"/>
  <c r="G5552" i="53"/>
  <c r="F5552" i="53"/>
  <c r="G4541" i="53"/>
  <c r="F4541" i="53"/>
  <c r="G6562" i="53"/>
  <c r="F6562" i="53"/>
  <c r="E6563" i="53"/>
  <c r="E5553" i="53"/>
  <c r="E4542" i="53"/>
  <c r="E3534" i="53"/>
  <c r="E1461" i="53"/>
  <c r="E451" i="53"/>
  <c r="AB2470" i="53"/>
  <c r="E2471" i="53"/>
  <c r="AB452" i="53"/>
  <c r="S2470" i="53"/>
  <c r="AB8609" i="53" l="1"/>
  <c r="AB7600" i="53"/>
  <c r="S8610" i="53"/>
  <c r="S7600" i="53"/>
  <c r="E8609" i="53"/>
  <c r="E7599" i="53"/>
  <c r="AE2470" i="53"/>
  <c r="AC2470" i="53"/>
  <c r="AD2470" i="53"/>
  <c r="AE5553" i="53"/>
  <c r="AD5553" i="53"/>
  <c r="AC5553" i="53"/>
  <c r="AE6564" i="53"/>
  <c r="AD6564" i="53"/>
  <c r="AC6564" i="53"/>
  <c r="AE4543" i="53"/>
  <c r="AD4543" i="53"/>
  <c r="AC4543" i="53"/>
  <c r="AD1460" i="53"/>
  <c r="AC1460" i="53"/>
  <c r="AE1460" i="53"/>
  <c r="AB1461" i="53"/>
  <c r="AE452" i="53"/>
  <c r="AD452" i="53"/>
  <c r="AC452" i="53"/>
  <c r="AD3534" i="53"/>
  <c r="AE3534" i="53"/>
  <c r="AC3534" i="53"/>
  <c r="AB6565" i="53"/>
  <c r="AB5554" i="53"/>
  <c r="AB4544" i="53"/>
  <c r="AB3535" i="53"/>
  <c r="U3534" i="53"/>
  <c r="V3534" i="53"/>
  <c r="T3534" i="53"/>
  <c r="V4544" i="53"/>
  <c r="U4544" i="53"/>
  <c r="T4544" i="53"/>
  <c r="V5554" i="53"/>
  <c r="U5554" i="53"/>
  <c r="T5554" i="53"/>
  <c r="V1460" i="53"/>
  <c r="U1460" i="53"/>
  <c r="T1460" i="53"/>
  <c r="S1461" i="53"/>
  <c r="V6563" i="53"/>
  <c r="U6563" i="53"/>
  <c r="T6563" i="53"/>
  <c r="V2470" i="53"/>
  <c r="T2470" i="53"/>
  <c r="U2470" i="53"/>
  <c r="S6564" i="53"/>
  <c r="S5555" i="53"/>
  <c r="S4545" i="53"/>
  <c r="S3535" i="53"/>
  <c r="V450" i="53"/>
  <c r="U450" i="53"/>
  <c r="T450" i="53"/>
  <c r="S451" i="53"/>
  <c r="G451" i="53"/>
  <c r="F451" i="53"/>
  <c r="G2471" i="53"/>
  <c r="F2471" i="53"/>
  <c r="G1461" i="53"/>
  <c r="F1461" i="53"/>
  <c r="G3534" i="53"/>
  <c r="F3534" i="53"/>
  <c r="G4542" i="53"/>
  <c r="F4542" i="53"/>
  <c r="G6563" i="53"/>
  <c r="F6563" i="53"/>
  <c r="F5553" i="53"/>
  <c r="G5553" i="53"/>
  <c r="E6564" i="53"/>
  <c r="E5554" i="53"/>
  <c r="E4543" i="53"/>
  <c r="E3535" i="53"/>
  <c r="E1462" i="53"/>
  <c r="E2472" i="53"/>
  <c r="S2471" i="53"/>
  <c r="AB2471" i="53"/>
  <c r="AB453" i="53"/>
  <c r="E452" i="53"/>
  <c r="AB8610" i="53" l="1"/>
  <c r="AB7601" i="53"/>
  <c r="S8611" i="53"/>
  <c r="S7601" i="53"/>
  <c r="E8610" i="53"/>
  <c r="E7600" i="53"/>
  <c r="AD5554" i="53"/>
  <c r="AE5554" i="53"/>
  <c r="AC5554" i="53"/>
  <c r="AD1461" i="53"/>
  <c r="AE1461" i="53"/>
  <c r="AC1461" i="53"/>
  <c r="AB1462" i="53"/>
  <c r="AE6565" i="53"/>
  <c r="AD6565" i="53"/>
  <c r="AC6565" i="53"/>
  <c r="AE2471" i="53"/>
  <c r="AC2471" i="53"/>
  <c r="AD2471" i="53"/>
  <c r="AE453" i="53"/>
  <c r="AD453" i="53"/>
  <c r="AC453" i="53"/>
  <c r="AD3535" i="53"/>
  <c r="AE3535" i="53"/>
  <c r="AC3535" i="53"/>
  <c r="AE4544" i="53"/>
  <c r="AC4544" i="53"/>
  <c r="AD4544" i="53"/>
  <c r="AB6566" i="53"/>
  <c r="AB5555" i="53"/>
  <c r="AB4545" i="53"/>
  <c r="AB3536" i="53"/>
  <c r="V3535" i="53"/>
  <c r="U3535" i="53"/>
  <c r="T3535" i="53"/>
  <c r="V5555" i="53"/>
  <c r="U5555" i="53"/>
  <c r="T5555" i="53"/>
  <c r="V1461" i="53"/>
  <c r="U1461" i="53"/>
  <c r="T1461" i="53"/>
  <c r="S1462" i="53"/>
  <c r="V2471" i="53"/>
  <c r="U2471" i="53"/>
  <c r="T2471" i="53"/>
  <c r="U4545" i="53"/>
  <c r="V4545" i="53"/>
  <c r="T4545" i="53"/>
  <c r="V6564" i="53"/>
  <c r="U6564" i="53"/>
  <c r="T6564" i="53"/>
  <c r="S6565" i="53"/>
  <c r="S5556" i="53"/>
  <c r="S4546" i="53"/>
  <c r="S3536" i="53"/>
  <c r="V451" i="53"/>
  <c r="U451" i="53"/>
  <c r="T451" i="53"/>
  <c r="S452" i="53"/>
  <c r="G452" i="53"/>
  <c r="F452" i="53"/>
  <c r="G2472" i="53"/>
  <c r="F2472" i="53"/>
  <c r="F3535" i="53"/>
  <c r="G3535" i="53"/>
  <c r="G6564" i="53"/>
  <c r="F6564" i="53"/>
  <c r="G1462" i="53"/>
  <c r="F1462" i="53"/>
  <c r="G4543" i="53"/>
  <c r="F4543" i="53"/>
  <c r="G5554" i="53"/>
  <c r="F5554" i="53"/>
  <c r="E6565" i="53"/>
  <c r="E5555" i="53"/>
  <c r="E4544" i="53"/>
  <c r="E3536" i="53"/>
  <c r="E1463" i="53"/>
  <c r="S2472" i="53"/>
  <c r="AB2472" i="53"/>
  <c r="E2473" i="53"/>
  <c r="E453" i="53"/>
  <c r="AB454" i="53"/>
  <c r="AB8611" i="53" l="1"/>
  <c r="AB7602" i="53"/>
  <c r="S8612" i="53"/>
  <c r="S7602" i="53"/>
  <c r="E8611" i="53"/>
  <c r="E7601" i="53"/>
  <c r="AE5555" i="53"/>
  <c r="AD5555" i="53"/>
  <c r="AC5555" i="53"/>
  <c r="AE6566" i="53"/>
  <c r="AC6566" i="53"/>
  <c r="AD6566" i="53"/>
  <c r="AD1462" i="53"/>
  <c r="AC1462" i="53"/>
  <c r="AE1462" i="53"/>
  <c r="AB1463" i="53"/>
  <c r="AE2472" i="53"/>
  <c r="AD2472" i="53"/>
  <c r="AC2472" i="53"/>
  <c r="AD3536" i="53"/>
  <c r="AE3536" i="53"/>
  <c r="AC3536" i="53"/>
  <c r="AC454" i="53"/>
  <c r="AD454" i="53"/>
  <c r="AE454" i="53"/>
  <c r="AE4545" i="53"/>
  <c r="AD4545" i="53"/>
  <c r="AC4545" i="53"/>
  <c r="AB6567" i="53"/>
  <c r="AB5556" i="53"/>
  <c r="AB4546" i="53"/>
  <c r="AB3537" i="53"/>
  <c r="U3536" i="53"/>
  <c r="V3536" i="53"/>
  <c r="T3536" i="53"/>
  <c r="V5556" i="53"/>
  <c r="U5556" i="53"/>
  <c r="T5556" i="53"/>
  <c r="V6565" i="53"/>
  <c r="U6565" i="53"/>
  <c r="T6565" i="53"/>
  <c r="V4546" i="53"/>
  <c r="U4546" i="53"/>
  <c r="T4546" i="53"/>
  <c r="T2472" i="53"/>
  <c r="V2472" i="53"/>
  <c r="U2472" i="53"/>
  <c r="V1462" i="53"/>
  <c r="U1462" i="53"/>
  <c r="T1462" i="53"/>
  <c r="S1463" i="53"/>
  <c r="S6566" i="53"/>
  <c r="S5557" i="53"/>
  <c r="S4547" i="53"/>
  <c r="S3537" i="53"/>
  <c r="U452" i="53"/>
  <c r="V452" i="53"/>
  <c r="T452" i="53"/>
  <c r="S453" i="53"/>
  <c r="G2473" i="53"/>
  <c r="F2473" i="53"/>
  <c r="G453" i="53"/>
  <c r="F453" i="53"/>
  <c r="F1463" i="53"/>
  <c r="G1463" i="53"/>
  <c r="G6565" i="53"/>
  <c r="F6565" i="53"/>
  <c r="G3536" i="53"/>
  <c r="F3536" i="53"/>
  <c r="G4544" i="53"/>
  <c r="F4544" i="53"/>
  <c r="G5555" i="53"/>
  <c r="F5555" i="53"/>
  <c r="E6566" i="53"/>
  <c r="E5556" i="53"/>
  <c r="E4545" i="53"/>
  <c r="E3537" i="53"/>
  <c r="E1464" i="53"/>
  <c r="E2474" i="53"/>
  <c r="AB2473" i="53"/>
  <c r="AB455" i="53"/>
  <c r="E454" i="53"/>
  <c r="S2473" i="53"/>
  <c r="AB8612" i="53" l="1"/>
  <c r="AB7603" i="53"/>
  <c r="S8613" i="53"/>
  <c r="S7603" i="53"/>
  <c r="E8612" i="53"/>
  <c r="E7602" i="53"/>
  <c r="AE5556" i="53"/>
  <c r="AD5556" i="53"/>
  <c r="AC5556" i="53"/>
  <c r="AE6567" i="53"/>
  <c r="AD6567" i="53"/>
  <c r="AC6567" i="53"/>
  <c r="AE2473" i="53"/>
  <c r="AC2473" i="53"/>
  <c r="AD2473" i="53"/>
  <c r="AD3537" i="53"/>
  <c r="AE3537" i="53"/>
  <c r="AC3537" i="53"/>
  <c r="AE1463" i="53"/>
  <c r="AD1463" i="53"/>
  <c r="AC1463" i="53"/>
  <c r="AB1464" i="53"/>
  <c r="AE455" i="53"/>
  <c r="AD455" i="53"/>
  <c r="AC455" i="53"/>
  <c r="AE4546" i="53"/>
  <c r="AC4546" i="53"/>
  <c r="AD4546" i="53"/>
  <c r="AB6568" i="53"/>
  <c r="AB5557" i="53"/>
  <c r="AB4547" i="53"/>
  <c r="AB3538" i="53"/>
  <c r="V3537" i="53"/>
  <c r="U3537" i="53"/>
  <c r="T3537" i="53"/>
  <c r="V5557" i="53"/>
  <c r="U5557" i="53"/>
  <c r="T5557" i="53"/>
  <c r="V4547" i="53"/>
  <c r="U4547" i="53"/>
  <c r="T4547" i="53"/>
  <c r="V6566" i="53"/>
  <c r="U6566" i="53"/>
  <c r="T6566" i="53"/>
  <c r="V1463" i="53"/>
  <c r="U1463" i="53"/>
  <c r="T1463" i="53"/>
  <c r="S1464" i="53"/>
  <c r="V2473" i="53"/>
  <c r="U2473" i="53"/>
  <c r="T2473" i="53"/>
  <c r="S6567" i="53"/>
  <c r="S5558" i="53"/>
  <c r="S4548" i="53"/>
  <c r="S3538" i="53"/>
  <c r="V453" i="53"/>
  <c r="U453" i="53"/>
  <c r="T453" i="53"/>
  <c r="S454" i="53"/>
  <c r="G2474" i="53"/>
  <c r="F2474" i="53"/>
  <c r="G454" i="53"/>
  <c r="F454" i="53"/>
  <c r="G6566" i="53"/>
  <c r="F6566" i="53"/>
  <c r="G1464" i="53"/>
  <c r="F1464" i="53"/>
  <c r="G3537" i="53"/>
  <c r="F3537" i="53"/>
  <c r="G4545" i="53"/>
  <c r="F4545" i="53"/>
  <c r="G5556" i="53"/>
  <c r="F5556" i="53"/>
  <c r="E6567" i="53"/>
  <c r="E5557" i="53"/>
  <c r="E4546" i="53"/>
  <c r="E3538" i="53"/>
  <c r="E1465" i="53"/>
  <c r="E2475" i="53"/>
  <c r="AB456" i="53"/>
  <c r="S2474" i="53"/>
  <c r="AB2474" i="53"/>
  <c r="E455" i="53"/>
  <c r="AB8613" i="53" l="1"/>
  <c r="AB7604" i="53"/>
  <c r="S8614" i="53"/>
  <c r="S7604" i="53"/>
  <c r="E8613" i="53"/>
  <c r="E7603" i="53"/>
  <c r="AE5557" i="53"/>
  <c r="AD5557" i="53"/>
  <c r="AC5557" i="53"/>
  <c r="AE1464" i="53"/>
  <c r="AD1464" i="53"/>
  <c r="AC1464" i="53"/>
  <c r="AB1465" i="53"/>
  <c r="AE6568" i="53"/>
  <c r="AD6568" i="53"/>
  <c r="AC6568" i="53"/>
  <c r="AE2474" i="53"/>
  <c r="AD2474" i="53"/>
  <c r="AC2474" i="53"/>
  <c r="AD3538" i="53"/>
  <c r="AE3538" i="53"/>
  <c r="AC3538" i="53"/>
  <c r="AC456" i="53"/>
  <c r="AE456" i="53"/>
  <c r="AD456" i="53"/>
  <c r="AE4547" i="53"/>
  <c r="AC4547" i="53"/>
  <c r="AD4547" i="53"/>
  <c r="AB6569" i="53"/>
  <c r="AB5558" i="53"/>
  <c r="AB4548" i="53"/>
  <c r="AB3539" i="53"/>
  <c r="V3538" i="53"/>
  <c r="U3538" i="53"/>
  <c r="T3538" i="53"/>
  <c r="V1464" i="53"/>
  <c r="U1464" i="53"/>
  <c r="T1464" i="53"/>
  <c r="S1465" i="53"/>
  <c r="V5558" i="53"/>
  <c r="U5558" i="53"/>
  <c r="T5558" i="53"/>
  <c r="V4548" i="53"/>
  <c r="U4548" i="53"/>
  <c r="T4548" i="53"/>
  <c r="U2474" i="53"/>
  <c r="T2474" i="53"/>
  <c r="V2474" i="53"/>
  <c r="V6567" i="53"/>
  <c r="U6567" i="53"/>
  <c r="T6567" i="53"/>
  <c r="S6568" i="53"/>
  <c r="S5559" i="53"/>
  <c r="S4549" i="53"/>
  <c r="S3539" i="53"/>
  <c r="V454" i="53"/>
  <c r="U454" i="53"/>
  <c r="T454" i="53"/>
  <c r="S455" i="53"/>
  <c r="G455" i="53"/>
  <c r="F455" i="53"/>
  <c r="G2475" i="53"/>
  <c r="F2475" i="53"/>
  <c r="G4546" i="53"/>
  <c r="F4546" i="53"/>
  <c r="G5557" i="53"/>
  <c r="F5557" i="53"/>
  <c r="G1465" i="53"/>
  <c r="F1465" i="53"/>
  <c r="G3538" i="53"/>
  <c r="F3538" i="53"/>
  <c r="G6567" i="53"/>
  <c r="F6567" i="53"/>
  <c r="E6568" i="53"/>
  <c r="E5558" i="53"/>
  <c r="E4547" i="53"/>
  <c r="E3539" i="53"/>
  <c r="E1466" i="53"/>
  <c r="AB457" i="53"/>
  <c r="AB2475" i="53"/>
  <c r="E456" i="53"/>
  <c r="E2476" i="53"/>
  <c r="S2475" i="53"/>
  <c r="AB8614" i="53" l="1"/>
  <c r="AB7605" i="53"/>
  <c r="S8615" i="53"/>
  <c r="S7605" i="53"/>
  <c r="E8614" i="53"/>
  <c r="E7604" i="53"/>
  <c r="AE5558" i="53"/>
  <c r="AD5558" i="53"/>
  <c r="AC5558" i="53"/>
  <c r="AE6569" i="53"/>
  <c r="AD6569" i="53"/>
  <c r="AC6569" i="53"/>
  <c r="AE1465" i="53"/>
  <c r="AD1465" i="53"/>
  <c r="AC1465" i="53"/>
  <c r="AB1466" i="53"/>
  <c r="AE3539" i="53"/>
  <c r="AC3539" i="53"/>
  <c r="AD3539" i="53"/>
  <c r="AE2475" i="53"/>
  <c r="AC2475" i="53"/>
  <c r="AD2475" i="53"/>
  <c r="AD457" i="53"/>
  <c r="AC457" i="53"/>
  <c r="AE457" i="53"/>
  <c r="AE4548" i="53"/>
  <c r="AC4548" i="53"/>
  <c r="AD4548" i="53"/>
  <c r="AB6570" i="53"/>
  <c r="AB5559" i="53"/>
  <c r="AB4549" i="53"/>
  <c r="AB3540" i="53"/>
  <c r="V3539" i="53"/>
  <c r="U3539" i="53"/>
  <c r="T3539" i="53"/>
  <c r="V1465" i="53"/>
  <c r="U1465" i="53"/>
  <c r="T1465" i="53"/>
  <c r="S1466" i="53"/>
  <c r="V2475" i="53"/>
  <c r="U2475" i="53"/>
  <c r="T2475" i="53"/>
  <c r="V5559" i="53"/>
  <c r="T5559" i="53"/>
  <c r="U5559" i="53"/>
  <c r="V6568" i="53"/>
  <c r="U6568" i="53"/>
  <c r="T6568" i="53"/>
  <c r="V4549" i="53"/>
  <c r="U4549" i="53"/>
  <c r="T4549" i="53"/>
  <c r="S6569" i="53"/>
  <c r="S5560" i="53"/>
  <c r="S4550" i="53"/>
  <c r="S3540" i="53"/>
  <c r="V455" i="53"/>
  <c r="U455" i="53"/>
  <c r="T455" i="53"/>
  <c r="S456" i="53"/>
  <c r="G456" i="53"/>
  <c r="F456" i="53"/>
  <c r="G2476" i="53"/>
  <c r="F2476" i="53"/>
  <c r="G1466" i="53"/>
  <c r="F1466" i="53"/>
  <c r="G3539" i="53"/>
  <c r="F3539" i="53"/>
  <c r="G4547" i="53"/>
  <c r="F4547" i="53"/>
  <c r="G5558" i="53"/>
  <c r="F5558" i="53"/>
  <c r="G6568" i="53"/>
  <c r="F6568" i="53"/>
  <c r="E6569" i="53"/>
  <c r="E5559" i="53"/>
  <c r="E4548" i="53"/>
  <c r="E3540" i="53"/>
  <c r="E1467" i="53"/>
  <c r="E457" i="53"/>
  <c r="E2477" i="53"/>
  <c r="S2476" i="53"/>
  <c r="AB2476" i="53"/>
  <c r="AB458" i="53"/>
  <c r="AB8615" i="53" l="1"/>
  <c r="AB7606" i="53"/>
  <c r="S8616" i="53"/>
  <c r="S7606" i="53"/>
  <c r="E8615" i="53"/>
  <c r="E7605" i="53"/>
  <c r="AE5559" i="53"/>
  <c r="AD5559" i="53"/>
  <c r="AC5559" i="53"/>
  <c r="AE6570" i="53"/>
  <c r="AD6570" i="53"/>
  <c r="AC6570" i="53"/>
  <c r="AE458" i="53"/>
  <c r="AC458" i="53"/>
  <c r="AD458" i="53"/>
  <c r="AE2476" i="53"/>
  <c r="AC2476" i="53"/>
  <c r="AD2476" i="53"/>
  <c r="AD3540" i="53"/>
  <c r="AC3540" i="53"/>
  <c r="AE3540" i="53"/>
  <c r="AE1466" i="53"/>
  <c r="AD1466" i="53"/>
  <c r="AC1466" i="53"/>
  <c r="AB1467" i="53"/>
  <c r="AE4549" i="53"/>
  <c r="AC4549" i="53"/>
  <c r="AD4549" i="53"/>
  <c r="AB6571" i="53"/>
  <c r="AB5560" i="53"/>
  <c r="AB4550" i="53"/>
  <c r="AB3541" i="53"/>
  <c r="V3540" i="53"/>
  <c r="U3540" i="53"/>
  <c r="T3540" i="53"/>
  <c r="T1466" i="53"/>
  <c r="V1466" i="53"/>
  <c r="U1466" i="53"/>
  <c r="S1467" i="53"/>
  <c r="V2476" i="53"/>
  <c r="U2476" i="53"/>
  <c r="T2476" i="53"/>
  <c r="U5560" i="53"/>
  <c r="V5560" i="53"/>
  <c r="T5560" i="53"/>
  <c r="V6569" i="53"/>
  <c r="U6569" i="53"/>
  <c r="T6569" i="53"/>
  <c r="V4550" i="53"/>
  <c r="U4550" i="53"/>
  <c r="T4550" i="53"/>
  <c r="S6570" i="53"/>
  <c r="S5561" i="53"/>
  <c r="S4551" i="53"/>
  <c r="S3541" i="53"/>
  <c r="V456" i="53"/>
  <c r="U456" i="53"/>
  <c r="T456" i="53"/>
  <c r="S457" i="53"/>
  <c r="G2477" i="53"/>
  <c r="F2477" i="53"/>
  <c r="G457" i="53"/>
  <c r="F457" i="53"/>
  <c r="G3540" i="53"/>
  <c r="F3540" i="53"/>
  <c r="G4548" i="53"/>
  <c r="F4548" i="53"/>
  <c r="G1467" i="53"/>
  <c r="F1467" i="53"/>
  <c r="G5559" i="53"/>
  <c r="F5559" i="53"/>
  <c r="G6569" i="53"/>
  <c r="F6569" i="53"/>
  <c r="E6570" i="53"/>
  <c r="E5560" i="53"/>
  <c r="E4549" i="53"/>
  <c r="E3541" i="53"/>
  <c r="E1468" i="53"/>
  <c r="AB2477" i="53"/>
  <c r="AB459" i="53"/>
  <c r="S2477" i="53"/>
  <c r="E2478" i="53"/>
  <c r="E458" i="53"/>
  <c r="AB8616" i="53" l="1"/>
  <c r="AB7607" i="53"/>
  <c r="S8617" i="53"/>
  <c r="S7607" i="53"/>
  <c r="E8616" i="53"/>
  <c r="E7606" i="53"/>
  <c r="AE5560" i="53"/>
  <c r="AD5560" i="53"/>
  <c r="AC5560" i="53"/>
  <c r="AE6571" i="53"/>
  <c r="AD6571" i="53"/>
  <c r="AC6571" i="53"/>
  <c r="AD1467" i="53"/>
  <c r="AE1467" i="53"/>
  <c r="AC1467" i="53"/>
  <c r="AB1468" i="53"/>
  <c r="AE459" i="53"/>
  <c r="AD459" i="53"/>
  <c r="AC459" i="53"/>
  <c r="AE2477" i="53"/>
  <c r="AC2477" i="53"/>
  <c r="AD2477" i="53"/>
  <c r="AE3541" i="53"/>
  <c r="AD3541" i="53"/>
  <c r="AC3541" i="53"/>
  <c r="AE4550" i="53"/>
  <c r="AC4550" i="53"/>
  <c r="AD4550" i="53"/>
  <c r="AB6572" i="53"/>
  <c r="AB5561" i="53"/>
  <c r="AB4551" i="53"/>
  <c r="AB3542" i="53"/>
  <c r="V3541" i="53"/>
  <c r="U3541" i="53"/>
  <c r="T3541" i="53"/>
  <c r="V1467" i="53"/>
  <c r="U1467" i="53"/>
  <c r="T1467" i="53"/>
  <c r="S1468" i="53"/>
  <c r="V5561" i="53"/>
  <c r="U5561" i="53"/>
  <c r="T5561" i="53"/>
  <c r="V4551" i="53"/>
  <c r="U4551" i="53"/>
  <c r="T4551" i="53"/>
  <c r="V6570" i="53"/>
  <c r="U6570" i="53"/>
  <c r="T6570" i="53"/>
  <c r="V2477" i="53"/>
  <c r="U2477" i="53"/>
  <c r="T2477" i="53"/>
  <c r="S6571" i="53"/>
  <c r="S5562" i="53"/>
  <c r="S4552" i="53"/>
  <c r="S3542" i="53"/>
  <c r="V457" i="53"/>
  <c r="U457" i="53"/>
  <c r="T457" i="53"/>
  <c r="S458" i="53"/>
  <c r="G458" i="53"/>
  <c r="F458" i="53"/>
  <c r="G2478" i="53"/>
  <c r="F2478" i="53"/>
  <c r="G3541" i="53"/>
  <c r="F3541" i="53"/>
  <c r="G4549" i="53"/>
  <c r="F4549" i="53"/>
  <c r="G5560" i="53"/>
  <c r="F5560" i="53"/>
  <c r="G1468" i="53"/>
  <c r="F1468" i="53"/>
  <c r="G6570" i="53"/>
  <c r="F6570" i="53"/>
  <c r="E6571" i="53"/>
  <c r="E5561" i="53"/>
  <c r="E4550" i="53"/>
  <c r="E3542" i="53"/>
  <c r="E1469" i="53"/>
  <c r="AB2478" i="53"/>
  <c r="E459" i="53"/>
  <c r="S2478" i="53"/>
  <c r="E2479" i="53"/>
  <c r="AB460" i="53"/>
  <c r="AB8617" i="53" l="1"/>
  <c r="AB7608" i="53"/>
  <c r="S8618" i="53"/>
  <c r="S7608" i="53"/>
  <c r="E8617" i="53"/>
  <c r="E7607" i="53"/>
  <c r="AE5561" i="53"/>
  <c r="AC5561" i="53"/>
  <c r="AD5561" i="53"/>
  <c r="AE6572" i="53"/>
  <c r="AD6572" i="53"/>
  <c r="AC6572" i="53"/>
  <c r="AD3542" i="53"/>
  <c r="AE3542" i="53"/>
  <c r="AC3542" i="53"/>
  <c r="AD1468" i="53"/>
  <c r="AC1468" i="53"/>
  <c r="AE1468" i="53"/>
  <c r="AB1469" i="53"/>
  <c r="AE460" i="53"/>
  <c r="AD460" i="53"/>
  <c r="AC460" i="53"/>
  <c r="AE2478" i="53"/>
  <c r="AC2478" i="53"/>
  <c r="AD2478" i="53"/>
  <c r="AE4551" i="53"/>
  <c r="AD4551" i="53"/>
  <c r="AC4551" i="53"/>
  <c r="AB6573" i="53"/>
  <c r="AB5562" i="53"/>
  <c r="AB4552" i="53"/>
  <c r="AB3543" i="53"/>
  <c r="V3542" i="53"/>
  <c r="U3542" i="53"/>
  <c r="T3542" i="53"/>
  <c r="V1468" i="53"/>
  <c r="U1468" i="53"/>
  <c r="T1468" i="53"/>
  <c r="S1469" i="53"/>
  <c r="V5562" i="53"/>
  <c r="U5562" i="53"/>
  <c r="T5562" i="53"/>
  <c r="T4552" i="53"/>
  <c r="U4552" i="53"/>
  <c r="V4552" i="53"/>
  <c r="V6571" i="53"/>
  <c r="U6571" i="53"/>
  <c r="T6571" i="53"/>
  <c r="V2478" i="53"/>
  <c r="T2478" i="53"/>
  <c r="U2478" i="53"/>
  <c r="S6572" i="53"/>
  <c r="S5563" i="53"/>
  <c r="S4553" i="53"/>
  <c r="S3543" i="53"/>
  <c r="V458" i="53"/>
  <c r="U458" i="53"/>
  <c r="T458" i="53"/>
  <c r="S459" i="53"/>
  <c r="G2479" i="53"/>
  <c r="F2479" i="53"/>
  <c r="G459" i="53"/>
  <c r="F459" i="53"/>
  <c r="G5561" i="53"/>
  <c r="F5561" i="53"/>
  <c r="G4550" i="53"/>
  <c r="F4550" i="53"/>
  <c r="G1469" i="53"/>
  <c r="F1469" i="53"/>
  <c r="G3542" i="53"/>
  <c r="F3542" i="53"/>
  <c r="F6571" i="53"/>
  <c r="G6571" i="53"/>
  <c r="E6572" i="53"/>
  <c r="E5562" i="53"/>
  <c r="E4551" i="53"/>
  <c r="E3543" i="53"/>
  <c r="E1470" i="53"/>
  <c r="AB2479" i="53"/>
  <c r="E2480" i="53"/>
  <c r="S2479" i="53"/>
  <c r="E460" i="53"/>
  <c r="AB461" i="53"/>
  <c r="AB8618" i="53" l="1"/>
  <c r="AB7609" i="53"/>
  <c r="S8619" i="53"/>
  <c r="S7609" i="53"/>
  <c r="E8618" i="53"/>
  <c r="E7608" i="53"/>
  <c r="AE5562" i="53"/>
  <c r="AD5562" i="53"/>
  <c r="AC5562" i="53"/>
  <c r="AE6573" i="53"/>
  <c r="AD6573" i="53"/>
  <c r="AC6573" i="53"/>
  <c r="AD1469" i="53"/>
  <c r="AE1469" i="53"/>
  <c r="AC1469" i="53"/>
  <c r="AB1470" i="53"/>
  <c r="AE461" i="53"/>
  <c r="AD461" i="53"/>
  <c r="AC461" i="53"/>
  <c r="AD3543" i="53"/>
  <c r="AE3543" i="53"/>
  <c r="AC3543" i="53"/>
  <c r="AE2479" i="53"/>
  <c r="AD2479" i="53"/>
  <c r="AC2479" i="53"/>
  <c r="AE4552" i="53"/>
  <c r="AC4552" i="53"/>
  <c r="AD4552" i="53"/>
  <c r="AB6574" i="53"/>
  <c r="AB5563" i="53"/>
  <c r="AB4553" i="53"/>
  <c r="AB3544" i="53"/>
  <c r="V3543" i="53"/>
  <c r="U3543" i="53"/>
  <c r="T3543" i="53"/>
  <c r="V1469" i="53"/>
  <c r="U1469" i="53"/>
  <c r="T1469" i="53"/>
  <c r="S1470" i="53"/>
  <c r="V5563" i="53"/>
  <c r="U5563" i="53"/>
  <c r="T5563" i="53"/>
  <c r="V2479" i="53"/>
  <c r="U2479" i="53"/>
  <c r="T2479" i="53"/>
  <c r="V6572" i="53"/>
  <c r="U6572" i="53"/>
  <c r="T6572" i="53"/>
  <c r="V4553" i="53"/>
  <c r="T4553" i="53"/>
  <c r="U4553" i="53"/>
  <c r="S6573" i="53"/>
  <c r="S5564" i="53"/>
  <c r="S4554" i="53"/>
  <c r="S3544" i="53"/>
  <c r="V459" i="53"/>
  <c r="U459" i="53"/>
  <c r="T459" i="53"/>
  <c r="S460" i="53"/>
  <c r="G460" i="53"/>
  <c r="F460" i="53"/>
  <c r="G2480" i="53"/>
  <c r="F2480" i="53"/>
  <c r="F3543" i="53"/>
  <c r="G3543" i="53"/>
  <c r="G1470" i="53"/>
  <c r="F1470" i="53"/>
  <c r="G4551" i="53"/>
  <c r="F4551" i="53"/>
  <c r="G5562" i="53"/>
  <c r="F5562" i="53"/>
  <c r="G6572" i="53"/>
  <c r="F6572" i="53"/>
  <c r="E6573" i="53"/>
  <c r="E5563" i="53"/>
  <c r="E4552" i="53"/>
  <c r="E3544" i="53"/>
  <c r="E1471" i="53"/>
  <c r="E461" i="53"/>
  <c r="E2481" i="53"/>
  <c r="S2480" i="53"/>
  <c r="AB462" i="53"/>
  <c r="AB2480" i="53"/>
  <c r="AB8619" i="53" l="1"/>
  <c r="AB7610" i="53"/>
  <c r="S8620" i="53"/>
  <c r="S7610" i="53"/>
  <c r="E8619" i="53"/>
  <c r="E7609" i="53"/>
  <c r="AE5563" i="53"/>
  <c r="AC5563" i="53"/>
  <c r="AD5563" i="53"/>
  <c r="AE6574" i="53"/>
  <c r="AD6574" i="53"/>
  <c r="AC6574" i="53"/>
  <c r="AE2480" i="53"/>
  <c r="AD2480" i="53"/>
  <c r="AC2480" i="53"/>
  <c r="AD3544" i="53"/>
  <c r="AE3544" i="53"/>
  <c r="AC3544" i="53"/>
  <c r="AD1470" i="53"/>
  <c r="AC1470" i="53"/>
  <c r="AE1470" i="53"/>
  <c r="AB1471" i="53"/>
  <c r="AC462" i="53"/>
  <c r="AE462" i="53"/>
  <c r="AD462" i="53"/>
  <c r="AD4553" i="53"/>
  <c r="AE4553" i="53"/>
  <c r="AC4553" i="53"/>
  <c r="AB6575" i="53"/>
  <c r="AB5564" i="53"/>
  <c r="AB4554" i="53"/>
  <c r="AB3545" i="53"/>
  <c r="V3544" i="53"/>
  <c r="U3544" i="53"/>
  <c r="T3544" i="53"/>
  <c r="V1470" i="53"/>
  <c r="U1470" i="53"/>
  <c r="T1470" i="53"/>
  <c r="S1471" i="53"/>
  <c r="V4554" i="53"/>
  <c r="U4554" i="53"/>
  <c r="T4554" i="53"/>
  <c r="V6573" i="53"/>
  <c r="U6573" i="53"/>
  <c r="T6573" i="53"/>
  <c r="T2480" i="53"/>
  <c r="V2480" i="53"/>
  <c r="U2480" i="53"/>
  <c r="V5564" i="53"/>
  <c r="U5564" i="53"/>
  <c r="T5564" i="53"/>
  <c r="S6574" i="53"/>
  <c r="S5565" i="53"/>
  <c r="S4555" i="53"/>
  <c r="S3545" i="53"/>
  <c r="V460" i="53"/>
  <c r="U460" i="53"/>
  <c r="T460" i="53"/>
  <c r="S461" i="53"/>
  <c r="G2481" i="53"/>
  <c r="F2481" i="53"/>
  <c r="G461" i="53"/>
  <c r="F461" i="53"/>
  <c r="G3544" i="53"/>
  <c r="F3544" i="53"/>
  <c r="G6573" i="53"/>
  <c r="F6573" i="53"/>
  <c r="F1471" i="53"/>
  <c r="G1471" i="53"/>
  <c r="G4552" i="53"/>
  <c r="F4552" i="53"/>
  <c r="G5563" i="53"/>
  <c r="F5563" i="53"/>
  <c r="E6574" i="53"/>
  <c r="E5564" i="53"/>
  <c r="E4553" i="53"/>
  <c r="E3545" i="53"/>
  <c r="E1472" i="53"/>
  <c r="E2482" i="53"/>
  <c r="S2481" i="53"/>
  <c r="AB2481" i="53"/>
  <c r="AB463" i="53"/>
  <c r="E462" i="53"/>
  <c r="AB8620" i="53" l="1"/>
  <c r="AB7611" i="53"/>
  <c r="S8621" i="53"/>
  <c r="S7611" i="53"/>
  <c r="E8620" i="53"/>
  <c r="E7610" i="53"/>
  <c r="AE5564" i="53"/>
  <c r="AC5564" i="53"/>
  <c r="AD5564" i="53"/>
  <c r="AE1471" i="53"/>
  <c r="AD1471" i="53"/>
  <c r="AC1471" i="53"/>
  <c r="AB1472" i="53"/>
  <c r="AE6575" i="53"/>
  <c r="AD6575" i="53"/>
  <c r="AC6575" i="53"/>
  <c r="AE463" i="53"/>
  <c r="AD463" i="53"/>
  <c r="AC463" i="53"/>
  <c r="AE2481" i="53"/>
  <c r="AC2481" i="53"/>
  <c r="AD2481" i="53"/>
  <c r="AD3545" i="53"/>
  <c r="AE3545" i="53"/>
  <c r="AC3545" i="53"/>
  <c r="AE4554" i="53"/>
  <c r="AC4554" i="53"/>
  <c r="AD4554" i="53"/>
  <c r="AB6576" i="53"/>
  <c r="AB5565" i="53"/>
  <c r="AB4555" i="53"/>
  <c r="AB3546" i="53"/>
  <c r="V2481" i="53"/>
  <c r="U2481" i="53"/>
  <c r="T2481" i="53"/>
  <c r="V3545" i="53"/>
  <c r="U3545" i="53"/>
  <c r="T3545" i="53"/>
  <c r="V1471" i="53"/>
  <c r="U1471" i="53"/>
  <c r="T1471" i="53"/>
  <c r="S1472" i="53"/>
  <c r="V5565" i="53"/>
  <c r="U5565" i="53"/>
  <c r="T5565" i="53"/>
  <c r="V4555" i="53"/>
  <c r="U4555" i="53"/>
  <c r="T4555" i="53"/>
  <c r="V6574" i="53"/>
  <c r="U6574" i="53"/>
  <c r="T6574" i="53"/>
  <c r="S6575" i="53"/>
  <c r="S5566" i="53"/>
  <c r="S4556" i="53"/>
  <c r="S3546" i="53"/>
  <c r="V461" i="53"/>
  <c r="U461" i="53"/>
  <c r="T461" i="53"/>
  <c r="S462" i="53"/>
  <c r="G462" i="53"/>
  <c r="F462" i="53"/>
  <c r="G2482" i="53"/>
  <c r="F2482" i="53"/>
  <c r="G1472" i="53"/>
  <c r="F1472" i="53"/>
  <c r="G5564" i="53"/>
  <c r="F5564" i="53"/>
  <c r="G4553" i="53"/>
  <c r="F4553" i="53"/>
  <c r="G6574" i="53"/>
  <c r="F6574" i="53"/>
  <c r="G3545" i="53"/>
  <c r="F3545" i="53"/>
  <c r="E6575" i="53"/>
  <c r="E5565" i="53"/>
  <c r="E4554" i="53"/>
  <c r="E3546" i="53"/>
  <c r="E1473" i="53"/>
  <c r="AB2482" i="53"/>
  <c r="E2483" i="53"/>
  <c r="AB464" i="53"/>
  <c r="S2482" i="53"/>
  <c r="E463" i="53"/>
  <c r="AB8621" i="53" l="1"/>
  <c r="AB7612" i="53"/>
  <c r="S8622" i="53"/>
  <c r="S7612" i="53"/>
  <c r="E8621" i="53"/>
  <c r="E7611" i="53"/>
  <c r="AD5565" i="53"/>
  <c r="AE5565" i="53"/>
  <c r="AC5565" i="53"/>
  <c r="AD6576" i="53"/>
  <c r="AC6576" i="53"/>
  <c r="AE6576" i="53"/>
  <c r="AE1472" i="53"/>
  <c r="AD1472" i="53"/>
  <c r="AC1472" i="53"/>
  <c r="AB1473" i="53"/>
  <c r="AC464" i="53"/>
  <c r="AE464" i="53"/>
  <c r="AD464" i="53"/>
  <c r="AD3546" i="53"/>
  <c r="AC3546" i="53"/>
  <c r="AE3546" i="53"/>
  <c r="AE2482" i="53"/>
  <c r="AD2482" i="53"/>
  <c r="AC2482" i="53"/>
  <c r="AC4555" i="53"/>
  <c r="AD4555" i="53"/>
  <c r="AE4555" i="53"/>
  <c r="AB6577" i="53"/>
  <c r="AB5566" i="53"/>
  <c r="AB4556" i="53"/>
  <c r="AB3547" i="53"/>
  <c r="V3546" i="53"/>
  <c r="U3546" i="53"/>
  <c r="T3546" i="53"/>
  <c r="V5566" i="53"/>
  <c r="U5566" i="53"/>
  <c r="T5566" i="53"/>
  <c r="V6575" i="53"/>
  <c r="U6575" i="53"/>
  <c r="T6575" i="53"/>
  <c r="V4556" i="53"/>
  <c r="U4556" i="53"/>
  <c r="T4556" i="53"/>
  <c r="U2482" i="53"/>
  <c r="V2482" i="53"/>
  <c r="T2482" i="53"/>
  <c r="V1472" i="53"/>
  <c r="U1472" i="53"/>
  <c r="T1472" i="53"/>
  <c r="S1473" i="53"/>
  <c r="S6576" i="53"/>
  <c r="S5567" i="53"/>
  <c r="S4557" i="53"/>
  <c r="S3547" i="53"/>
  <c r="V462" i="53"/>
  <c r="U462" i="53"/>
  <c r="T462" i="53"/>
  <c r="S463" i="53"/>
  <c r="G463" i="53"/>
  <c r="F463" i="53"/>
  <c r="G2483" i="53"/>
  <c r="F2483" i="53"/>
  <c r="G5565" i="53"/>
  <c r="F5565" i="53"/>
  <c r="G1473" i="53"/>
  <c r="F1473" i="53"/>
  <c r="G3546" i="53"/>
  <c r="F3546" i="53"/>
  <c r="G4554" i="53"/>
  <c r="F4554" i="53"/>
  <c r="G6575" i="53"/>
  <c r="F6575" i="53"/>
  <c r="E6576" i="53"/>
  <c r="E5566" i="53"/>
  <c r="E4555" i="53"/>
  <c r="E3547" i="53"/>
  <c r="E1474" i="53"/>
  <c r="E2484" i="53"/>
  <c r="S2483" i="53"/>
  <c r="AB465" i="53"/>
  <c r="E464" i="53"/>
  <c r="AB2483" i="53"/>
  <c r="AB8622" i="53" l="1"/>
  <c r="AB7613" i="53"/>
  <c r="S8623" i="53"/>
  <c r="S7613" i="53"/>
  <c r="E8622" i="53"/>
  <c r="E7612" i="53"/>
  <c r="AE5566" i="53"/>
  <c r="AD5566" i="53"/>
  <c r="AC5566" i="53"/>
  <c r="AE6577" i="53"/>
  <c r="AD6577" i="53"/>
  <c r="AC6577" i="53"/>
  <c r="AE2483" i="53"/>
  <c r="AC2483" i="53"/>
  <c r="AD2483" i="53"/>
  <c r="AE3547" i="53"/>
  <c r="AC3547" i="53"/>
  <c r="AD3547" i="53"/>
  <c r="AE1473" i="53"/>
  <c r="AD1473" i="53"/>
  <c r="AC1473" i="53"/>
  <c r="AB1474" i="53"/>
  <c r="AE465" i="53"/>
  <c r="AC465" i="53"/>
  <c r="AD465" i="53"/>
  <c r="AE4556" i="53"/>
  <c r="AC4556" i="53"/>
  <c r="AD4556" i="53"/>
  <c r="AB6578" i="53"/>
  <c r="AB5567" i="53"/>
  <c r="AB4557" i="53"/>
  <c r="AB3548" i="53"/>
  <c r="V3547" i="53"/>
  <c r="U3547" i="53"/>
  <c r="T3547" i="53"/>
  <c r="V5567" i="53"/>
  <c r="T5567" i="53"/>
  <c r="U5567" i="53"/>
  <c r="V6576" i="53"/>
  <c r="U6576" i="53"/>
  <c r="T6576" i="53"/>
  <c r="V1473" i="53"/>
  <c r="U1473" i="53"/>
  <c r="T1473" i="53"/>
  <c r="S1474" i="53"/>
  <c r="V4557" i="53"/>
  <c r="U4557" i="53"/>
  <c r="T4557" i="53"/>
  <c r="V2483" i="53"/>
  <c r="U2483" i="53"/>
  <c r="T2483" i="53"/>
  <c r="S6577" i="53"/>
  <c r="S5568" i="53"/>
  <c r="S4558" i="53"/>
  <c r="S3548" i="53"/>
  <c r="V463" i="53"/>
  <c r="U463" i="53"/>
  <c r="T463" i="53"/>
  <c r="S464" i="53"/>
  <c r="G464" i="53"/>
  <c r="F464" i="53"/>
  <c r="G2484" i="53"/>
  <c r="F2484" i="53"/>
  <c r="G1474" i="53"/>
  <c r="F1474" i="53"/>
  <c r="G3547" i="53"/>
  <c r="F3547" i="53"/>
  <c r="G6576" i="53"/>
  <c r="F6576" i="53"/>
  <c r="G5566" i="53"/>
  <c r="F5566" i="53"/>
  <c r="G4555" i="53"/>
  <c r="F4555" i="53"/>
  <c r="E6577" i="53"/>
  <c r="E5567" i="53"/>
  <c r="E4556" i="53"/>
  <c r="E3548" i="53"/>
  <c r="E1475" i="53"/>
  <c r="AB2484" i="53"/>
  <c r="E465" i="53"/>
  <c r="AB466" i="53"/>
  <c r="E2485" i="53"/>
  <c r="S2484" i="53"/>
  <c r="AB8623" i="53" l="1"/>
  <c r="AB7614" i="53"/>
  <c r="S8624" i="53"/>
  <c r="S7614" i="53"/>
  <c r="E8623" i="53"/>
  <c r="E7613" i="53"/>
  <c r="AD5567" i="53"/>
  <c r="AE5567" i="53"/>
  <c r="AC5567" i="53"/>
  <c r="AE1474" i="53"/>
  <c r="AC1474" i="53"/>
  <c r="AD1474" i="53"/>
  <c r="AB1475" i="53"/>
  <c r="AE6578" i="53"/>
  <c r="AD6578" i="53"/>
  <c r="AC6578" i="53"/>
  <c r="AE466" i="53"/>
  <c r="AD466" i="53"/>
  <c r="AC466" i="53"/>
  <c r="AD3548" i="53"/>
  <c r="AE3548" i="53"/>
  <c r="AC3548" i="53"/>
  <c r="AE2484" i="53"/>
  <c r="AC2484" i="53"/>
  <c r="AD2484" i="53"/>
  <c r="AE4557" i="53"/>
  <c r="AC4557" i="53"/>
  <c r="AD4557" i="53"/>
  <c r="AB6579" i="53"/>
  <c r="AB5568" i="53"/>
  <c r="AB4558" i="53"/>
  <c r="AB3549" i="53"/>
  <c r="V3548" i="53"/>
  <c r="U3548" i="53"/>
  <c r="T3548" i="53"/>
  <c r="U5568" i="53"/>
  <c r="V5568" i="53"/>
  <c r="T5568" i="53"/>
  <c r="U1474" i="53"/>
  <c r="V1474" i="53"/>
  <c r="T1474" i="53"/>
  <c r="S1475" i="53"/>
  <c r="V6577" i="53"/>
  <c r="U6577" i="53"/>
  <c r="T6577" i="53"/>
  <c r="V2484" i="53"/>
  <c r="U2484" i="53"/>
  <c r="T2484" i="53"/>
  <c r="V4558" i="53"/>
  <c r="T4558" i="53"/>
  <c r="U4558" i="53"/>
  <c r="S6578" i="53"/>
  <c r="S5569" i="53"/>
  <c r="S4559" i="53"/>
  <c r="S3549" i="53"/>
  <c r="V464" i="53"/>
  <c r="U464" i="53"/>
  <c r="T464" i="53"/>
  <c r="S465" i="53"/>
  <c r="G465" i="53"/>
  <c r="F465" i="53"/>
  <c r="G2485" i="53"/>
  <c r="F2485" i="53"/>
  <c r="G3548" i="53"/>
  <c r="F3548" i="53"/>
  <c r="G5567" i="53"/>
  <c r="F5567" i="53"/>
  <c r="G1475" i="53"/>
  <c r="F1475" i="53"/>
  <c r="G6577" i="53"/>
  <c r="F6577" i="53"/>
  <c r="G4556" i="53"/>
  <c r="F4556" i="53"/>
  <c r="E6578" i="53"/>
  <c r="E5568" i="53"/>
  <c r="E4557" i="53"/>
  <c r="E3549" i="53"/>
  <c r="E1476" i="53"/>
  <c r="E466" i="53"/>
  <c r="AB467" i="53"/>
  <c r="S2485" i="53"/>
  <c r="E2486" i="53"/>
  <c r="AB2485" i="53"/>
  <c r="AB8624" i="53" l="1"/>
  <c r="AB7615" i="53"/>
  <c r="S8625" i="53"/>
  <c r="S7615" i="53"/>
  <c r="E8624" i="53"/>
  <c r="E7614" i="53"/>
  <c r="AD5568" i="53"/>
  <c r="AE5568" i="53"/>
  <c r="AC5568" i="53"/>
  <c r="AE6579" i="53"/>
  <c r="AD6579" i="53"/>
  <c r="AC6579" i="53"/>
  <c r="AD1475" i="53"/>
  <c r="AE1475" i="53"/>
  <c r="AC1475" i="53"/>
  <c r="AB1476" i="53"/>
  <c r="AE467" i="53"/>
  <c r="AD467" i="53"/>
  <c r="AC467" i="53"/>
  <c r="AC2485" i="53"/>
  <c r="AD2485" i="53"/>
  <c r="AE2485" i="53"/>
  <c r="AE3549" i="53"/>
  <c r="AD3549" i="53"/>
  <c r="AC3549" i="53"/>
  <c r="AE4558" i="53"/>
  <c r="AC4558" i="53"/>
  <c r="AD4558" i="53"/>
  <c r="AB6580" i="53"/>
  <c r="AB5569" i="53"/>
  <c r="AB4559" i="53"/>
  <c r="AB3550" i="53"/>
  <c r="V3549" i="53"/>
  <c r="U3549" i="53"/>
  <c r="T3549" i="53"/>
  <c r="V5569" i="53"/>
  <c r="U5569" i="53"/>
  <c r="T5569" i="53"/>
  <c r="V6578" i="53"/>
  <c r="U6578" i="53"/>
  <c r="T6578" i="53"/>
  <c r="V1475" i="53"/>
  <c r="U1475" i="53"/>
  <c r="T1475" i="53"/>
  <c r="S1476" i="53"/>
  <c r="V4559" i="53"/>
  <c r="U4559" i="53"/>
  <c r="T4559" i="53"/>
  <c r="V2485" i="53"/>
  <c r="U2485" i="53"/>
  <c r="T2485" i="53"/>
  <c r="S6579" i="53"/>
  <c r="S5570" i="53"/>
  <c r="S4560" i="53"/>
  <c r="S3550" i="53"/>
  <c r="V465" i="53"/>
  <c r="U465" i="53"/>
  <c r="T465" i="53"/>
  <c r="S466" i="53"/>
  <c r="G2486" i="53"/>
  <c r="F2486" i="53"/>
  <c r="G466" i="53"/>
  <c r="F466" i="53"/>
  <c r="G6578" i="53"/>
  <c r="F6578" i="53"/>
  <c r="G1476" i="53"/>
  <c r="F1476" i="53"/>
  <c r="G3549" i="53"/>
  <c r="F3549" i="53"/>
  <c r="G5568" i="53"/>
  <c r="F5568" i="53"/>
  <c r="G4557" i="53"/>
  <c r="F4557" i="53"/>
  <c r="E6579" i="53"/>
  <c r="E5569" i="53"/>
  <c r="E4558" i="53"/>
  <c r="E3550" i="53"/>
  <c r="E1477" i="53"/>
  <c r="E467" i="53"/>
  <c r="S2486" i="53"/>
  <c r="AB468" i="53"/>
  <c r="AB2486" i="53"/>
  <c r="E2487" i="53"/>
  <c r="AB8625" i="53" l="1"/>
  <c r="AB7616" i="53"/>
  <c r="S8626" i="53"/>
  <c r="S7616" i="53"/>
  <c r="E8625" i="53"/>
  <c r="E7615" i="53"/>
  <c r="AE5569" i="53"/>
  <c r="AC5569" i="53"/>
  <c r="AD5569" i="53"/>
  <c r="AE6580" i="53"/>
  <c r="AD6580" i="53"/>
  <c r="AC6580" i="53"/>
  <c r="AE2486" i="53"/>
  <c r="AC2486" i="53"/>
  <c r="AD2486" i="53"/>
  <c r="AE468" i="53"/>
  <c r="AC468" i="53"/>
  <c r="AD468" i="53"/>
  <c r="AD3550" i="53"/>
  <c r="AE3550" i="53"/>
  <c r="AC3550" i="53"/>
  <c r="AD1476" i="53"/>
  <c r="AE1476" i="53"/>
  <c r="AC1476" i="53"/>
  <c r="AB1477" i="53"/>
  <c r="AE4559" i="53"/>
  <c r="AD4559" i="53"/>
  <c r="AC4559" i="53"/>
  <c r="AB6581" i="53"/>
  <c r="AB5570" i="53"/>
  <c r="AB4560" i="53"/>
  <c r="AB3551" i="53"/>
  <c r="V3550" i="53"/>
  <c r="U3550" i="53"/>
  <c r="T3550" i="53"/>
  <c r="V2486" i="53"/>
  <c r="T2486" i="53"/>
  <c r="U2486" i="53"/>
  <c r="V5570" i="53"/>
  <c r="U5570" i="53"/>
  <c r="T5570" i="53"/>
  <c r="T1476" i="53"/>
  <c r="V1476" i="53"/>
  <c r="U1476" i="53"/>
  <c r="S1477" i="53"/>
  <c r="V6579" i="53"/>
  <c r="U6579" i="53"/>
  <c r="T6579" i="53"/>
  <c r="V4560" i="53"/>
  <c r="U4560" i="53"/>
  <c r="T4560" i="53"/>
  <c r="S6580" i="53"/>
  <c r="S5571" i="53"/>
  <c r="S4561" i="53"/>
  <c r="S3551" i="53"/>
  <c r="V466" i="53"/>
  <c r="U466" i="53"/>
  <c r="T466" i="53"/>
  <c r="S467" i="53"/>
  <c r="G2487" i="53"/>
  <c r="F2487" i="53"/>
  <c r="G467" i="53"/>
  <c r="F467" i="53"/>
  <c r="G4558" i="53"/>
  <c r="F4558" i="53"/>
  <c r="G5569" i="53"/>
  <c r="F5569" i="53"/>
  <c r="G1477" i="53"/>
  <c r="F1477" i="53"/>
  <c r="G3550" i="53"/>
  <c r="F3550" i="53"/>
  <c r="G6579" i="53"/>
  <c r="F6579" i="53"/>
  <c r="E6580" i="53"/>
  <c r="E5570" i="53"/>
  <c r="E4559" i="53"/>
  <c r="E3551" i="53"/>
  <c r="E1478" i="53"/>
  <c r="AB469" i="53"/>
  <c r="S2487" i="53"/>
  <c r="E2488" i="53"/>
  <c r="AB2487" i="53"/>
  <c r="E468" i="53"/>
  <c r="AB8626" i="53" l="1"/>
  <c r="AB7617" i="53"/>
  <c r="S8627" i="53"/>
  <c r="S7617" i="53"/>
  <c r="E8626" i="53"/>
  <c r="E7616" i="53"/>
  <c r="AD5570" i="53"/>
  <c r="AE5570" i="53"/>
  <c r="AC5570" i="53"/>
  <c r="AE6581" i="53"/>
  <c r="AD6581" i="53"/>
  <c r="AC6581" i="53"/>
  <c r="AD1477" i="53"/>
  <c r="AE1477" i="53"/>
  <c r="AC1477" i="53"/>
  <c r="AB1478" i="53"/>
  <c r="AD3551" i="53"/>
  <c r="AE3551" i="53"/>
  <c r="AC3551" i="53"/>
  <c r="AC2487" i="53"/>
  <c r="AD2487" i="53"/>
  <c r="AE2487" i="53"/>
  <c r="AE469" i="53"/>
  <c r="AD469" i="53"/>
  <c r="AC469" i="53"/>
  <c r="AE4560" i="53"/>
  <c r="AC4560" i="53"/>
  <c r="AD4560" i="53"/>
  <c r="AB6582" i="53"/>
  <c r="AB5571" i="53"/>
  <c r="AB4561" i="53"/>
  <c r="AB3552" i="53"/>
  <c r="V3551" i="53"/>
  <c r="U3551" i="53"/>
  <c r="T3551" i="53"/>
  <c r="V5571" i="53"/>
  <c r="U5571" i="53"/>
  <c r="T5571" i="53"/>
  <c r="V1477" i="53"/>
  <c r="U1477" i="53"/>
  <c r="T1477" i="53"/>
  <c r="S1478" i="53"/>
  <c r="V6580" i="53"/>
  <c r="U6580" i="53"/>
  <c r="T6580" i="53"/>
  <c r="V2487" i="53"/>
  <c r="U2487" i="53"/>
  <c r="T2487" i="53"/>
  <c r="V4561" i="53"/>
  <c r="U4561" i="53"/>
  <c r="T4561" i="53"/>
  <c r="S6581" i="53"/>
  <c r="S5572" i="53"/>
  <c r="S4562" i="53"/>
  <c r="S3552" i="53"/>
  <c r="V467" i="53"/>
  <c r="U467" i="53"/>
  <c r="T467" i="53"/>
  <c r="S468" i="53"/>
  <c r="G468" i="53"/>
  <c r="F468" i="53"/>
  <c r="G2488" i="53"/>
  <c r="F2488" i="53"/>
  <c r="F3551" i="53"/>
  <c r="G3551" i="53"/>
  <c r="G4559" i="53"/>
  <c r="F4559" i="53"/>
  <c r="G1478" i="53"/>
  <c r="F1478" i="53"/>
  <c r="G5570" i="53"/>
  <c r="F5570" i="53"/>
  <c r="G6580" i="53"/>
  <c r="F6580" i="53"/>
  <c r="E6581" i="53"/>
  <c r="E5571" i="53"/>
  <c r="E4560" i="53"/>
  <c r="E3552" i="53"/>
  <c r="E1479" i="53"/>
  <c r="E2489" i="53"/>
  <c r="AB470" i="53"/>
  <c r="S2488" i="53"/>
  <c r="AB2488" i="53"/>
  <c r="E469" i="53"/>
  <c r="AB8627" i="53" l="1"/>
  <c r="AB7618" i="53"/>
  <c r="S8628" i="53"/>
  <c r="S7618" i="53"/>
  <c r="E8627" i="53"/>
  <c r="E7617" i="53"/>
  <c r="AE5571" i="53"/>
  <c r="AD5571" i="53"/>
  <c r="AC5571" i="53"/>
  <c r="AE6582" i="53"/>
  <c r="AC6582" i="53"/>
  <c r="AD6582" i="53"/>
  <c r="AE2488" i="53"/>
  <c r="AD2488" i="53"/>
  <c r="AC2488" i="53"/>
  <c r="AC470" i="53"/>
  <c r="AE470" i="53"/>
  <c r="AD470" i="53"/>
  <c r="AD3552" i="53"/>
  <c r="AE3552" i="53"/>
  <c r="AC3552" i="53"/>
  <c r="AD1478" i="53"/>
  <c r="AE1478" i="53"/>
  <c r="AC1478" i="53"/>
  <c r="AB1479" i="53"/>
  <c r="AD4561" i="53"/>
  <c r="AE4561" i="53"/>
  <c r="AC4561" i="53"/>
  <c r="AB6583" i="53"/>
  <c r="AB5572" i="53"/>
  <c r="AB4562" i="53"/>
  <c r="AB3553" i="53"/>
  <c r="V3552" i="53"/>
  <c r="U3552" i="53"/>
  <c r="T3552" i="53"/>
  <c r="T2488" i="53"/>
  <c r="V2488" i="53"/>
  <c r="U2488" i="53"/>
  <c r="V4562" i="53"/>
  <c r="U4562" i="53"/>
  <c r="T4562" i="53"/>
  <c r="V5572" i="53"/>
  <c r="U5572" i="53"/>
  <c r="T5572" i="53"/>
  <c r="V6581" i="53"/>
  <c r="U6581" i="53"/>
  <c r="T6581" i="53"/>
  <c r="V1478" i="53"/>
  <c r="U1478" i="53"/>
  <c r="T1478" i="53"/>
  <c r="S1479" i="53"/>
  <c r="S6582" i="53"/>
  <c r="S5573" i="53"/>
  <c r="S4563" i="53"/>
  <c r="S3553" i="53"/>
  <c r="V468" i="53"/>
  <c r="U468" i="53"/>
  <c r="T468" i="53"/>
  <c r="S469" i="53"/>
  <c r="G469" i="53"/>
  <c r="F469" i="53"/>
  <c r="G2489" i="53"/>
  <c r="F2489" i="53"/>
  <c r="G4560" i="53"/>
  <c r="F4560" i="53"/>
  <c r="F1479" i="53"/>
  <c r="G1479" i="53"/>
  <c r="G6581" i="53"/>
  <c r="F6581" i="53"/>
  <c r="G3552" i="53"/>
  <c r="F3552" i="53"/>
  <c r="G5571" i="53"/>
  <c r="F5571" i="53"/>
  <c r="E6582" i="53"/>
  <c r="E5572" i="53"/>
  <c r="E4561" i="53"/>
  <c r="E3553" i="53"/>
  <c r="E1480" i="53"/>
  <c r="E470" i="53"/>
  <c r="AB2489" i="53"/>
  <c r="S2489" i="53"/>
  <c r="E2490" i="53"/>
  <c r="AB471" i="53"/>
  <c r="AB8628" i="53" l="1"/>
  <c r="AB7619" i="53"/>
  <c r="S8629" i="53"/>
  <c r="S7619" i="53"/>
  <c r="E8628" i="53"/>
  <c r="E7618" i="53"/>
  <c r="AE5572" i="53"/>
  <c r="AD5572" i="53"/>
  <c r="AC5572" i="53"/>
  <c r="AE6583" i="53"/>
  <c r="AD6583" i="53"/>
  <c r="AC6583" i="53"/>
  <c r="AE1479" i="53"/>
  <c r="AC1479" i="53"/>
  <c r="AD1479" i="53"/>
  <c r="AB1480" i="53"/>
  <c r="AE471" i="53"/>
  <c r="AD471" i="53"/>
  <c r="AC471" i="53"/>
  <c r="AE2489" i="53"/>
  <c r="AC2489" i="53"/>
  <c r="AD2489" i="53"/>
  <c r="AD3553" i="53"/>
  <c r="AE3553" i="53"/>
  <c r="AC3553" i="53"/>
  <c r="AE4562" i="53"/>
  <c r="AC4562" i="53"/>
  <c r="AD4562" i="53"/>
  <c r="AB6584" i="53"/>
  <c r="AB5573" i="53"/>
  <c r="AB4563" i="53"/>
  <c r="AB3554" i="53"/>
  <c r="V3553" i="53"/>
  <c r="T3553" i="53"/>
  <c r="U3553" i="53"/>
  <c r="V4563" i="53"/>
  <c r="U4563" i="53"/>
  <c r="T4563" i="53"/>
  <c r="V5573" i="53"/>
  <c r="U5573" i="53"/>
  <c r="T5573" i="53"/>
  <c r="V2489" i="53"/>
  <c r="U2489" i="53"/>
  <c r="T2489" i="53"/>
  <c r="V6582" i="53"/>
  <c r="U6582" i="53"/>
  <c r="T6582" i="53"/>
  <c r="V1479" i="53"/>
  <c r="U1479" i="53"/>
  <c r="T1479" i="53"/>
  <c r="S1480" i="53"/>
  <c r="S6583" i="53"/>
  <c r="S5574" i="53"/>
  <c r="S4564" i="53"/>
  <c r="S3554" i="53"/>
  <c r="V469" i="53"/>
  <c r="U469" i="53"/>
  <c r="T469" i="53"/>
  <c r="S470" i="53"/>
  <c r="G2490" i="53"/>
  <c r="F2490" i="53"/>
  <c r="G470" i="53"/>
  <c r="F470" i="53"/>
  <c r="G1480" i="53"/>
  <c r="F1480" i="53"/>
  <c r="G3553" i="53"/>
  <c r="F3553" i="53"/>
  <c r="G6582" i="53"/>
  <c r="F6582" i="53"/>
  <c r="G4561" i="53"/>
  <c r="F4561" i="53"/>
  <c r="G5572" i="53"/>
  <c r="F5572" i="53"/>
  <c r="E6583" i="53"/>
  <c r="E5573" i="53"/>
  <c r="E4562" i="53"/>
  <c r="E3554" i="53"/>
  <c r="E1481" i="53"/>
  <c r="S2490" i="53"/>
  <c r="AB2490" i="53"/>
  <c r="E471" i="53"/>
  <c r="E2491" i="53"/>
  <c r="AB472" i="53"/>
  <c r="AB8629" i="53" l="1"/>
  <c r="AB7620" i="53"/>
  <c r="S8630" i="53"/>
  <c r="S7620" i="53"/>
  <c r="E8629" i="53"/>
  <c r="E7619" i="53"/>
  <c r="AE5573" i="53"/>
  <c r="AD5573" i="53"/>
  <c r="AC5573" i="53"/>
  <c r="AE6584" i="53"/>
  <c r="AD6584" i="53"/>
  <c r="AC6584" i="53"/>
  <c r="AC472" i="53"/>
  <c r="AE472" i="53"/>
  <c r="AD472" i="53"/>
  <c r="AE2490" i="53"/>
  <c r="AD2490" i="53"/>
  <c r="AC2490" i="53"/>
  <c r="AD3554" i="53"/>
  <c r="AE3554" i="53"/>
  <c r="AC3554" i="53"/>
  <c r="AE1480" i="53"/>
  <c r="AC1480" i="53"/>
  <c r="AD1480" i="53"/>
  <c r="AB1481" i="53"/>
  <c r="AC4563" i="53"/>
  <c r="AD4563" i="53"/>
  <c r="AE4563" i="53"/>
  <c r="AB6585" i="53"/>
  <c r="AB5574" i="53"/>
  <c r="AB4564" i="53"/>
  <c r="AB3555" i="53"/>
  <c r="V3554" i="53"/>
  <c r="U3554" i="53"/>
  <c r="T3554" i="53"/>
  <c r="V6583" i="53"/>
  <c r="U6583" i="53"/>
  <c r="T6583" i="53"/>
  <c r="V4564" i="53"/>
  <c r="U4564" i="53"/>
  <c r="T4564" i="53"/>
  <c r="V1480" i="53"/>
  <c r="U1480" i="53"/>
  <c r="T1480" i="53"/>
  <c r="S1481" i="53"/>
  <c r="U2490" i="53"/>
  <c r="T2490" i="53"/>
  <c r="V2490" i="53"/>
  <c r="V5574" i="53"/>
  <c r="U5574" i="53"/>
  <c r="T5574" i="53"/>
  <c r="S6584" i="53"/>
  <c r="S5575" i="53"/>
  <c r="S4565" i="53"/>
  <c r="S3555" i="53"/>
  <c r="V470" i="53"/>
  <c r="U470" i="53"/>
  <c r="T470" i="53"/>
  <c r="S471" i="53"/>
  <c r="G2491" i="53"/>
  <c r="F2491" i="53"/>
  <c r="G471" i="53"/>
  <c r="F471" i="53"/>
  <c r="G5573" i="53"/>
  <c r="F5573" i="53"/>
  <c r="G6583" i="53"/>
  <c r="F6583" i="53"/>
  <c r="G3554" i="53"/>
  <c r="F3554" i="53"/>
  <c r="G1481" i="53"/>
  <c r="F1481" i="53"/>
  <c r="G4562" i="53"/>
  <c r="F4562" i="53"/>
  <c r="E6584" i="53"/>
  <c r="E5574" i="53"/>
  <c r="E4563" i="53"/>
  <c r="E3555" i="53"/>
  <c r="E1482" i="53"/>
  <c r="AB2491" i="53"/>
  <c r="S2491" i="53"/>
  <c r="E2492" i="53"/>
  <c r="AB473" i="53"/>
  <c r="E472" i="53"/>
  <c r="AB8630" i="53" l="1"/>
  <c r="AB7621" i="53"/>
  <c r="S8631" i="53"/>
  <c r="S7621" i="53"/>
  <c r="E8630" i="53"/>
  <c r="E7620" i="53"/>
  <c r="AE5574" i="53"/>
  <c r="AC5574" i="53"/>
  <c r="AD5574" i="53"/>
  <c r="AE6585" i="53"/>
  <c r="AD6585" i="53"/>
  <c r="AC6585" i="53"/>
  <c r="AE1481" i="53"/>
  <c r="AD1481" i="53"/>
  <c r="AC1481" i="53"/>
  <c r="AB1482" i="53"/>
  <c r="AD473" i="53"/>
  <c r="AC473" i="53"/>
  <c r="AE473" i="53"/>
  <c r="AE3555" i="53"/>
  <c r="AC3555" i="53"/>
  <c r="AD3555" i="53"/>
  <c r="AE2491" i="53"/>
  <c r="AC2491" i="53"/>
  <c r="AD2491" i="53"/>
  <c r="AE4564" i="53"/>
  <c r="AC4564" i="53"/>
  <c r="AD4564" i="53"/>
  <c r="AB6586" i="53"/>
  <c r="AB5575" i="53"/>
  <c r="AB4565" i="53"/>
  <c r="AB3556" i="53"/>
  <c r="V3555" i="53"/>
  <c r="U3555" i="53"/>
  <c r="T3555" i="53"/>
  <c r="U5575" i="53"/>
  <c r="T5575" i="53"/>
  <c r="V5575" i="53"/>
  <c r="V1481" i="53"/>
  <c r="U1481" i="53"/>
  <c r="T1481" i="53"/>
  <c r="S1482" i="53"/>
  <c r="V4565" i="53"/>
  <c r="U4565" i="53"/>
  <c r="T4565" i="53"/>
  <c r="V6584" i="53"/>
  <c r="U6584" i="53"/>
  <c r="T6584" i="53"/>
  <c r="V2491" i="53"/>
  <c r="U2491" i="53"/>
  <c r="T2491" i="53"/>
  <c r="S6585" i="53"/>
  <c r="S5576" i="53"/>
  <c r="S4566" i="53"/>
  <c r="S3556" i="53"/>
  <c r="V471" i="53"/>
  <c r="U471" i="53"/>
  <c r="T471" i="53"/>
  <c r="S472" i="53"/>
  <c r="G2492" i="53"/>
  <c r="F2492" i="53"/>
  <c r="G472" i="53"/>
  <c r="F472" i="53"/>
  <c r="G1482" i="53"/>
  <c r="F1482" i="53"/>
  <c r="G3555" i="53"/>
  <c r="F3555" i="53"/>
  <c r="G4563" i="53"/>
  <c r="F4563" i="53"/>
  <c r="G5574" i="53"/>
  <c r="F5574" i="53"/>
  <c r="G6584" i="53"/>
  <c r="F6584" i="53"/>
  <c r="E6585" i="53"/>
  <c r="E5575" i="53"/>
  <c r="E4564" i="53"/>
  <c r="E3556" i="53"/>
  <c r="E1483" i="53"/>
  <c r="AB2492" i="53"/>
  <c r="AB474" i="53"/>
  <c r="E473" i="53"/>
  <c r="S2492" i="53"/>
  <c r="E2493" i="53"/>
  <c r="AB8631" i="53" l="1"/>
  <c r="AB7622" i="53"/>
  <c r="S8632" i="53"/>
  <c r="S7622" i="53"/>
  <c r="E8631" i="53"/>
  <c r="E7621" i="53"/>
  <c r="AE5575" i="53"/>
  <c r="AD5575" i="53"/>
  <c r="AC5575" i="53"/>
  <c r="AE6586" i="53"/>
  <c r="AD6586" i="53"/>
  <c r="AC6586" i="53"/>
  <c r="AD3556" i="53"/>
  <c r="AC3556" i="53"/>
  <c r="AE3556" i="53"/>
  <c r="AE1482" i="53"/>
  <c r="AD1482" i="53"/>
  <c r="AC1482" i="53"/>
  <c r="AB1483" i="53"/>
  <c r="AE474" i="53"/>
  <c r="AC474" i="53"/>
  <c r="AD474" i="53"/>
  <c r="AE2492" i="53"/>
  <c r="AC2492" i="53"/>
  <c r="AD2492" i="53"/>
  <c r="AE4565" i="53"/>
  <c r="AC4565" i="53"/>
  <c r="AD4565" i="53"/>
  <c r="AB6587" i="53"/>
  <c r="AB5576" i="53"/>
  <c r="AB4566" i="53"/>
  <c r="AB3557" i="53"/>
  <c r="V3556" i="53"/>
  <c r="U3556" i="53"/>
  <c r="T3556" i="53"/>
  <c r="V4566" i="53"/>
  <c r="U4566" i="53"/>
  <c r="T4566" i="53"/>
  <c r="V5576" i="53"/>
  <c r="U5576" i="53"/>
  <c r="T5576" i="53"/>
  <c r="V6585" i="53"/>
  <c r="U6585" i="53"/>
  <c r="T6585" i="53"/>
  <c r="V2492" i="53"/>
  <c r="U2492" i="53"/>
  <c r="T2492" i="53"/>
  <c r="T1482" i="53"/>
  <c r="V1482" i="53"/>
  <c r="U1482" i="53"/>
  <c r="S1483" i="53"/>
  <c r="S6586" i="53"/>
  <c r="S5577" i="53"/>
  <c r="S4567" i="53"/>
  <c r="S3557" i="53"/>
  <c r="V472" i="53"/>
  <c r="U472" i="53"/>
  <c r="T472" i="53"/>
  <c r="S473" i="53"/>
  <c r="G2493" i="53"/>
  <c r="F2493" i="53"/>
  <c r="G473" i="53"/>
  <c r="F473" i="53"/>
  <c r="G4564" i="53"/>
  <c r="F4564" i="53"/>
  <c r="G5575" i="53"/>
  <c r="F5575" i="53"/>
  <c r="G1483" i="53"/>
  <c r="F1483" i="53"/>
  <c r="G3556" i="53"/>
  <c r="F3556" i="53"/>
  <c r="G6585" i="53"/>
  <c r="F6585" i="53"/>
  <c r="E6586" i="53"/>
  <c r="E5576" i="53"/>
  <c r="E4565" i="53"/>
  <c r="E3557" i="53"/>
  <c r="E1484" i="53"/>
  <c r="E474" i="53"/>
  <c r="E2494" i="53"/>
  <c r="S2493" i="53"/>
  <c r="AB475" i="53"/>
  <c r="AB2493" i="53"/>
  <c r="AB8632" i="53" l="1"/>
  <c r="AB7623" i="53"/>
  <c r="S8633" i="53"/>
  <c r="S7623" i="53"/>
  <c r="E8632" i="53"/>
  <c r="E7622" i="53"/>
  <c r="AE5576" i="53"/>
  <c r="AD5576" i="53"/>
  <c r="AC5576" i="53"/>
  <c r="AE6587" i="53"/>
  <c r="AD6587" i="53"/>
  <c r="AC6587" i="53"/>
  <c r="AD1483" i="53"/>
  <c r="AE1483" i="53"/>
  <c r="AC1483" i="53"/>
  <c r="AB1484" i="53"/>
  <c r="AC2493" i="53"/>
  <c r="AD2493" i="53"/>
  <c r="AE2493" i="53"/>
  <c r="AE475" i="53"/>
  <c r="AD475" i="53"/>
  <c r="AC475" i="53"/>
  <c r="AE3557" i="53"/>
  <c r="AC3557" i="53"/>
  <c r="AD3557" i="53"/>
  <c r="AE4566" i="53"/>
  <c r="AC4566" i="53"/>
  <c r="AD4566" i="53"/>
  <c r="AB6588" i="53"/>
  <c r="AB5577" i="53"/>
  <c r="AB4567" i="53"/>
  <c r="AB3558" i="53"/>
  <c r="V3557" i="53"/>
  <c r="U3557" i="53"/>
  <c r="T3557" i="53"/>
  <c r="V5577" i="53"/>
  <c r="U5577" i="53"/>
  <c r="T5577" i="53"/>
  <c r="V6586" i="53"/>
  <c r="U6586" i="53"/>
  <c r="T6586" i="53"/>
  <c r="V1483" i="53"/>
  <c r="U1483" i="53"/>
  <c r="T1483" i="53"/>
  <c r="S1484" i="53"/>
  <c r="U4567" i="53"/>
  <c r="T4567" i="53"/>
  <c r="V4567" i="53"/>
  <c r="V2493" i="53"/>
  <c r="U2493" i="53"/>
  <c r="T2493" i="53"/>
  <c r="S6587" i="53"/>
  <c r="S5578" i="53"/>
  <c r="S4568" i="53"/>
  <c r="S3558" i="53"/>
  <c r="V473" i="53"/>
  <c r="U473" i="53"/>
  <c r="T473" i="53"/>
  <c r="S474" i="53"/>
  <c r="G474" i="53"/>
  <c r="F474" i="53"/>
  <c r="G2494" i="53"/>
  <c r="F2494" i="53"/>
  <c r="G3557" i="53"/>
  <c r="F3557" i="53"/>
  <c r="G5576" i="53"/>
  <c r="F5576" i="53"/>
  <c r="G1484" i="53"/>
  <c r="F1484" i="53"/>
  <c r="G4565" i="53"/>
  <c r="F4565" i="53"/>
  <c r="G6586" i="53"/>
  <c r="F6586" i="53"/>
  <c r="E6587" i="53"/>
  <c r="E5577" i="53"/>
  <c r="E4566" i="53"/>
  <c r="E3558" i="53"/>
  <c r="E1485" i="53"/>
  <c r="AB476" i="53"/>
  <c r="E2495" i="53"/>
  <c r="AB2494" i="53"/>
  <c r="E475" i="53"/>
  <c r="S2494" i="53"/>
  <c r="AB8633" i="53" l="1"/>
  <c r="AB7624" i="53"/>
  <c r="S8634" i="53"/>
  <c r="S7624" i="53"/>
  <c r="E8633" i="53"/>
  <c r="E7623" i="53"/>
  <c r="AE5577" i="53"/>
  <c r="AC5577" i="53"/>
  <c r="AD5577" i="53"/>
  <c r="AE6588" i="53"/>
  <c r="AD6588" i="53"/>
  <c r="AC6588" i="53"/>
  <c r="AD3558" i="53"/>
  <c r="AE3558" i="53"/>
  <c r="AC3558" i="53"/>
  <c r="AD1484" i="53"/>
  <c r="AC1484" i="53"/>
  <c r="AE1484" i="53"/>
  <c r="AB1485" i="53"/>
  <c r="AE2494" i="53"/>
  <c r="AC2494" i="53"/>
  <c r="AD2494" i="53"/>
  <c r="AD476" i="53"/>
  <c r="AE476" i="53"/>
  <c r="AC476" i="53"/>
  <c r="AE4567" i="53"/>
  <c r="AD4567" i="53"/>
  <c r="AC4567" i="53"/>
  <c r="AB6589" i="53"/>
  <c r="AB5578" i="53"/>
  <c r="AB4568" i="53"/>
  <c r="AB3559" i="53"/>
  <c r="V5578" i="53"/>
  <c r="U5578" i="53"/>
  <c r="T5578" i="53"/>
  <c r="U1484" i="53"/>
  <c r="T1484" i="53"/>
  <c r="V1484" i="53"/>
  <c r="S1485" i="53"/>
  <c r="V4568" i="53"/>
  <c r="T4568" i="53"/>
  <c r="U4568" i="53"/>
  <c r="V6587" i="53"/>
  <c r="U6587" i="53"/>
  <c r="T6587" i="53"/>
  <c r="U3558" i="53"/>
  <c r="V3558" i="53"/>
  <c r="T3558" i="53"/>
  <c r="V2494" i="53"/>
  <c r="T2494" i="53"/>
  <c r="U2494" i="53"/>
  <c r="S6588" i="53"/>
  <c r="S5579" i="53"/>
  <c r="S4569" i="53"/>
  <c r="S3559" i="53"/>
  <c r="V474" i="53"/>
  <c r="U474" i="53"/>
  <c r="T474" i="53"/>
  <c r="S475" i="53"/>
  <c r="G475" i="53"/>
  <c r="F475" i="53"/>
  <c r="G2495" i="53"/>
  <c r="F2495" i="53"/>
  <c r="G1485" i="53"/>
  <c r="F1485" i="53"/>
  <c r="G3558" i="53"/>
  <c r="F3558" i="53"/>
  <c r="G4566" i="53"/>
  <c r="F4566" i="53"/>
  <c r="G5577" i="53"/>
  <c r="F5577" i="53"/>
  <c r="G6587" i="53"/>
  <c r="F6587" i="53"/>
  <c r="E6588" i="53"/>
  <c r="E5578" i="53"/>
  <c r="E4567" i="53"/>
  <c r="E3559" i="53"/>
  <c r="E1486" i="53"/>
  <c r="AB2495" i="53"/>
  <c r="S2495" i="53"/>
  <c r="E2496" i="53"/>
  <c r="E476" i="53"/>
  <c r="AB477" i="53"/>
  <c r="AB8634" i="53" l="1"/>
  <c r="AB7625" i="53"/>
  <c r="S8635" i="53"/>
  <c r="S7625" i="53"/>
  <c r="E8634" i="53"/>
  <c r="E7624" i="53"/>
  <c r="AE5578" i="53"/>
  <c r="AD5578" i="53"/>
  <c r="AC5578" i="53"/>
  <c r="AE6589" i="53"/>
  <c r="AD6589" i="53"/>
  <c r="AC6589" i="53"/>
  <c r="AD1485" i="53"/>
  <c r="AE1485" i="53"/>
  <c r="AC1485" i="53"/>
  <c r="AB1486" i="53"/>
  <c r="AD3559" i="53"/>
  <c r="AE3559" i="53"/>
  <c r="AC3559" i="53"/>
  <c r="AE477" i="53"/>
  <c r="AD477" i="53"/>
  <c r="AC477" i="53"/>
  <c r="AD2495" i="53"/>
  <c r="AC2495" i="53"/>
  <c r="AE2495" i="53"/>
  <c r="AE4568" i="53"/>
  <c r="AC4568" i="53"/>
  <c r="AD4568" i="53"/>
  <c r="AB6590" i="53"/>
  <c r="AB5579" i="53"/>
  <c r="AB4569" i="53"/>
  <c r="AB3560" i="53"/>
  <c r="V1485" i="53"/>
  <c r="U1485" i="53"/>
  <c r="T1485" i="53"/>
  <c r="S1486" i="53"/>
  <c r="V5579" i="53"/>
  <c r="U5579" i="53"/>
  <c r="T5579" i="53"/>
  <c r="V6588" i="53"/>
  <c r="U6588" i="53"/>
  <c r="T6588" i="53"/>
  <c r="V3559" i="53"/>
  <c r="U3559" i="53"/>
  <c r="T3559" i="53"/>
  <c r="V2495" i="53"/>
  <c r="U2495" i="53"/>
  <c r="T2495" i="53"/>
  <c r="V4569" i="53"/>
  <c r="T4569" i="53"/>
  <c r="U4569" i="53"/>
  <c r="S6589" i="53"/>
  <c r="S5580" i="53"/>
  <c r="S4570" i="53"/>
  <c r="S3560" i="53"/>
  <c r="V475" i="53"/>
  <c r="U475" i="53"/>
  <c r="T475" i="53"/>
  <c r="S476" i="53"/>
  <c r="G476" i="53"/>
  <c r="F476" i="53"/>
  <c r="G2496" i="53"/>
  <c r="F2496" i="53"/>
  <c r="G1486" i="53"/>
  <c r="F1486" i="53"/>
  <c r="F3559" i="53"/>
  <c r="G3559" i="53"/>
  <c r="G4567" i="53"/>
  <c r="F4567" i="53"/>
  <c r="G5578" i="53"/>
  <c r="F5578" i="53"/>
  <c r="G6588" i="53"/>
  <c r="F6588" i="53"/>
  <c r="E6589" i="53"/>
  <c r="E5579" i="53"/>
  <c r="E4568" i="53"/>
  <c r="E3560" i="53"/>
  <c r="E1487" i="53"/>
  <c r="E2497" i="53"/>
  <c r="S2496" i="53"/>
  <c r="AB2496" i="53"/>
  <c r="AB478" i="53"/>
  <c r="E477" i="53"/>
  <c r="AB8635" i="53" l="1"/>
  <c r="AB7626" i="53"/>
  <c r="S8636" i="53"/>
  <c r="S7626" i="53"/>
  <c r="E8635" i="53"/>
  <c r="E7625" i="53"/>
  <c r="AE5579" i="53"/>
  <c r="AD5579" i="53"/>
  <c r="AC5579" i="53"/>
  <c r="AE6590" i="53"/>
  <c r="AD6590" i="53"/>
  <c r="AC6590" i="53"/>
  <c r="AC478" i="53"/>
  <c r="AE478" i="53"/>
  <c r="AD478" i="53"/>
  <c r="AE2496" i="53"/>
  <c r="AD2496" i="53"/>
  <c r="AC2496" i="53"/>
  <c r="AD3560" i="53"/>
  <c r="AE3560" i="53"/>
  <c r="AC3560" i="53"/>
  <c r="AD1486" i="53"/>
  <c r="AC1486" i="53"/>
  <c r="AE1486" i="53"/>
  <c r="AB1487" i="53"/>
  <c r="AD4569" i="53"/>
  <c r="AE4569" i="53"/>
  <c r="AC4569" i="53"/>
  <c r="AB6591" i="53"/>
  <c r="AB5580" i="53"/>
  <c r="AB4570" i="53"/>
  <c r="AB3561" i="53"/>
  <c r="V2496" i="53"/>
  <c r="T2496" i="53"/>
  <c r="U2496" i="53"/>
  <c r="U3560" i="53"/>
  <c r="V3560" i="53"/>
  <c r="T3560" i="53"/>
  <c r="V5580" i="53"/>
  <c r="U5580" i="53"/>
  <c r="T5580" i="53"/>
  <c r="V6589" i="53"/>
  <c r="U6589" i="53"/>
  <c r="T6589" i="53"/>
  <c r="V1486" i="53"/>
  <c r="U1486" i="53"/>
  <c r="T1486" i="53"/>
  <c r="S1487" i="53"/>
  <c r="V4570" i="53"/>
  <c r="U4570" i="53"/>
  <c r="T4570" i="53"/>
  <c r="S6590" i="53"/>
  <c r="S5581" i="53"/>
  <c r="S4571" i="53"/>
  <c r="S3561" i="53"/>
  <c r="V476" i="53"/>
  <c r="U476" i="53"/>
  <c r="T476" i="53"/>
  <c r="S477" i="53"/>
  <c r="G477" i="53"/>
  <c r="F477" i="53"/>
  <c r="G2497" i="53"/>
  <c r="F2497" i="53"/>
  <c r="F1487" i="53"/>
  <c r="G1487" i="53"/>
  <c r="G5579" i="53"/>
  <c r="F5579" i="53"/>
  <c r="G6589" i="53"/>
  <c r="F6589" i="53"/>
  <c r="G3560" i="53"/>
  <c r="F3560" i="53"/>
  <c r="G4568" i="53"/>
  <c r="F4568" i="53"/>
  <c r="E6590" i="53"/>
  <c r="E5580" i="53"/>
  <c r="E4569" i="53"/>
  <c r="E3561" i="53"/>
  <c r="E1488" i="53"/>
  <c r="E478" i="53"/>
  <c r="AB479" i="53"/>
  <c r="AB2497" i="53"/>
  <c r="S2497" i="53"/>
  <c r="E2498" i="53"/>
  <c r="AB8636" i="53" l="1"/>
  <c r="AB7627" i="53"/>
  <c r="S8637" i="53"/>
  <c r="S7627" i="53"/>
  <c r="E8636" i="53"/>
  <c r="E7626" i="53"/>
  <c r="AE5580" i="53"/>
  <c r="AD5580" i="53"/>
  <c r="AC5580" i="53"/>
  <c r="AE6591" i="53"/>
  <c r="AD6591" i="53"/>
  <c r="AC6591" i="53"/>
  <c r="AE1487" i="53"/>
  <c r="AD1487" i="53"/>
  <c r="AC1487" i="53"/>
  <c r="AB1488" i="53"/>
  <c r="AD3561" i="53"/>
  <c r="AE3561" i="53"/>
  <c r="AC3561" i="53"/>
  <c r="AE2497" i="53"/>
  <c r="AC2497" i="53"/>
  <c r="AD2497" i="53"/>
  <c r="AE479" i="53"/>
  <c r="AD479" i="53"/>
  <c r="AC479" i="53"/>
  <c r="AE4570" i="53"/>
  <c r="AC4570" i="53"/>
  <c r="AD4570" i="53"/>
  <c r="AB6592" i="53"/>
  <c r="AB5581" i="53"/>
  <c r="AB4571" i="53"/>
  <c r="AB3562" i="53"/>
  <c r="V3561" i="53"/>
  <c r="T3561" i="53"/>
  <c r="U3561" i="53"/>
  <c r="V4571" i="53"/>
  <c r="U4571" i="53"/>
  <c r="T4571" i="53"/>
  <c r="V5581" i="53"/>
  <c r="U5581" i="53"/>
  <c r="T5581" i="53"/>
  <c r="V2497" i="53"/>
  <c r="U2497" i="53"/>
  <c r="T2497" i="53"/>
  <c r="V6590" i="53"/>
  <c r="U6590" i="53"/>
  <c r="T6590" i="53"/>
  <c r="V1487" i="53"/>
  <c r="U1487" i="53"/>
  <c r="T1487" i="53"/>
  <c r="S1488" i="53"/>
  <c r="S6591" i="53"/>
  <c r="S5582" i="53"/>
  <c r="S4572" i="53"/>
  <c r="S3562" i="53"/>
  <c r="V477" i="53"/>
  <c r="U477" i="53"/>
  <c r="T477" i="53"/>
  <c r="S478" i="53"/>
  <c r="G478" i="53"/>
  <c r="F478" i="53"/>
  <c r="G2498" i="53"/>
  <c r="F2498" i="53"/>
  <c r="G4569" i="53"/>
  <c r="F4569" i="53"/>
  <c r="G6590" i="53"/>
  <c r="F6590" i="53"/>
  <c r="G1488" i="53"/>
  <c r="F1488" i="53"/>
  <c r="G3561" i="53"/>
  <c r="F3561" i="53"/>
  <c r="G5580" i="53"/>
  <c r="F5580" i="53"/>
  <c r="E6591" i="53"/>
  <c r="E5581" i="53"/>
  <c r="E4570" i="53"/>
  <c r="E3562" i="53"/>
  <c r="E1489" i="53"/>
  <c r="E479" i="53"/>
  <c r="S2498" i="53"/>
  <c r="AB480" i="53"/>
  <c r="E2499" i="53"/>
  <c r="AB2498" i="53"/>
  <c r="AB8637" i="53" l="1"/>
  <c r="AB7628" i="53"/>
  <c r="S8638" i="53"/>
  <c r="S7628" i="53"/>
  <c r="E8637" i="53"/>
  <c r="E7627" i="53"/>
  <c r="AD5581" i="53"/>
  <c r="AE5581" i="53"/>
  <c r="AC5581" i="53"/>
  <c r="AE6592" i="53"/>
  <c r="AD6592" i="53"/>
  <c r="AC6592" i="53"/>
  <c r="AE2498" i="53"/>
  <c r="AD2498" i="53"/>
  <c r="AC2498" i="53"/>
  <c r="AD3562" i="53"/>
  <c r="AE3562" i="53"/>
  <c r="AC3562" i="53"/>
  <c r="AE1488" i="53"/>
  <c r="AD1488" i="53"/>
  <c r="AC1488" i="53"/>
  <c r="AB1489" i="53"/>
  <c r="AC480" i="53"/>
  <c r="AE480" i="53"/>
  <c r="AD480" i="53"/>
  <c r="AC4571" i="53"/>
  <c r="AD4571" i="53"/>
  <c r="AE4571" i="53"/>
  <c r="AB6593" i="53"/>
  <c r="AB5582" i="53"/>
  <c r="AB4572" i="53"/>
  <c r="AB3563" i="53"/>
  <c r="V4572" i="53"/>
  <c r="U4572" i="53"/>
  <c r="T4572" i="53"/>
  <c r="V5582" i="53"/>
  <c r="U5582" i="53"/>
  <c r="T5582" i="53"/>
  <c r="V3562" i="53"/>
  <c r="U3562" i="53"/>
  <c r="T3562" i="53"/>
  <c r="V2498" i="53"/>
  <c r="U2498" i="53"/>
  <c r="T2498" i="53"/>
  <c r="V6591" i="53"/>
  <c r="U6591" i="53"/>
  <c r="T6591" i="53"/>
  <c r="V1488" i="53"/>
  <c r="U1488" i="53"/>
  <c r="T1488" i="53"/>
  <c r="S1489" i="53"/>
  <c r="S6592" i="53"/>
  <c r="S5583" i="53"/>
  <c r="S4573" i="53"/>
  <c r="S3563" i="53"/>
  <c r="V478" i="53"/>
  <c r="U478" i="53"/>
  <c r="T478" i="53"/>
  <c r="S479" i="53"/>
  <c r="G2499" i="53"/>
  <c r="F2499" i="53"/>
  <c r="G479" i="53"/>
  <c r="F479" i="53"/>
  <c r="G3562" i="53"/>
  <c r="F3562" i="53"/>
  <c r="G1489" i="53"/>
  <c r="F1489" i="53"/>
  <c r="G4570" i="53"/>
  <c r="F4570" i="53"/>
  <c r="G6591" i="53"/>
  <c r="F6591" i="53"/>
  <c r="G5581" i="53"/>
  <c r="F5581" i="53"/>
  <c r="E6592" i="53"/>
  <c r="E5582" i="53"/>
  <c r="E4571" i="53"/>
  <c r="E3563" i="53"/>
  <c r="E1490" i="53"/>
  <c r="S2499" i="53"/>
  <c r="E480" i="53"/>
  <c r="E2500" i="53"/>
  <c r="AB481" i="53"/>
  <c r="AB2499" i="53"/>
  <c r="AB8638" i="53" l="1"/>
  <c r="AB7629" i="53"/>
  <c r="S8639" i="53"/>
  <c r="S7629" i="53"/>
  <c r="E8638" i="53"/>
  <c r="E7628" i="53"/>
  <c r="AE5582" i="53"/>
  <c r="AD5582" i="53"/>
  <c r="AC5582" i="53"/>
  <c r="AE1489" i="53"/>
  <c r="AD1489" i="53"/>
  <c r="AC1489" i="53"/>
  <c r="AB1490" i="53"/>
  <c r="AE6593" i="53"/>
  <c r="AD6593" i="53"/>
  <c r="AC6593" i="53"/>
  <c r="AE2499" i="53"/>
  <c r="AC2499" i="53"/>
  <c r="AD2499" i="53"/>
  <c r="AE481" i="53"/>
  <c r="AC481" i="53"/>
  <c r="AD481" i="53"/>
  <c r="AE3563" i="53"/>
  <c r="AC3563" i="53"/>
  <c r="AD3563" i="53"/>
  <c r="AE4572" i="53"/>
  <c r="AC4572" i="53"/>
  <c r="AD4572" i="53"/>
  <c r="AB6594" i="53"/>
  <c r="AB5583" i="53"/>
  <c r="AB4573" i="53"/>
  <c r="AB3564" i="53"/>
  <c r="V3563" i="53"/>
  <c r="U3563" i="53"/>
  <c r="T3563" i="53"/>
  <c r="V4573" i="53"/>
  <c r="U4573" i="53"/>
  <c r="T4573" i="53"/>
  <c r="V2499" i="53"/>
  <c r="U2499" i="53"/>
  <c r="T2499" i="53"/>
  <c r="V5583" i="53"/>
  <c r="T5583" i="53"/>
  <c r="U5583" i="53"/>
  <c r="V6592" i="53"/>
  <c r="U6592" i="53"/>
  <c r="T6592" i="53"/>
  <c r="V1489" i="53"/>
  <c r="U1489" i="53"/>
  <c r="T1489" i="53"/>
  <c r="S1490" i="53"/>
  <c r="S6593" i="53"/>
  <c r="S5584" i="53"/>
  <c r="S4574" i="53"/>
  <c r="S3564" i="53"/>
  <c r="V479" i="53"/>
  <c r="U479" i="53"/>
  <c r="T479" i="53"/>
  <c r="S480" i="53"/>
  <c r="G2500" i="53"/>
  <c r="F2500" i="53"/>
  <c r="G480" i="53"/>
  <c r="F480" i="53"/>
  <c r="G5582" i="53"/>
  <c r="F5582" i="53"/>
  <c r="G1490" i="53"/>
  <c r="F1490" i="53"/>
  <c r="G4571" i="53"/>
  <c r="F4571" i="53"/>
  <c r="G3563" i="53"/>
  <c r="F3563" i="53"/>
  <c r="G6592" i="53"/>
  <c r="F6592" i="53"/>
  <c r="E6593" i="53"/>
  <c r="E5583" i="53"/>
  <c r="E4572" i="53"/>
  <c r="E3564" i="53"/>
  <c r="E1491" i="53"/>
  <c r="AB2500" i="53"/>
  <c r="E481" i="53"/>
  <c r="AB482" i="53"/>
  <c r="E2501" i="53"/>
  <c r="S2500" i="53"/>
  <c r="AB8639" i="53" l="1"/>
  <c r="AB7630" i="53"/>
  <c r="S8640" i="53"/>
  <c r="S7630" i="53"/>
  <c r="E8639" i="53"/>
  <c r="E7629" i="53"/>
  <c r="AE5583" i="53"/>
  <c r="AD5583" i="53"/>
  <c r="AC5583" i="53"/>
  <c r="AE6594" i="53"/>
  <c r="AD6594" i="53"/>
  <c r="AC6594" i="53"/>
  <c r="AE1490" i="53"/>
  <c r="AD1490" i="53"/>
  <c r="AC1490" i="53"/>
  <c r="AB1491" i="53"/>
  <c r="AE482" i="53"/>
  <c r="AC482" i="53"/>
  <c r="AD482" i="53"/>
  <c r="AD3564" i="53"/>
  <c r="AC3564" i="53"/>
  <c r="AE3564" i="53"/>
  <c r="AE2500" i="53"/>
  <c r="AC2500" i="53"/>
  <c r="AD2500" i="53"/>
  <c r="AE4573" i="53"/>
  <c r="AC4573" i="53"/>
  <c r="AD4573" i="53"/>
  <c r="AB6595" i="53"/>
  <c r="AB5584" i="53"/>
  <c r="AB4574" i="53"/>
  <c r="AB3565" i="53"/>
  <c r="V4574" i="53"/>
  <c r="T4574" i="53"/>
  <c r="U4574" i="53"/>
  <c r="V5584" i="53"/>
  <c r="T5584" i="53"/>
  <c r="U5584" i="53"/>
  <c r="V3564" i="53"/>
  <c r="U3564" i="53"/>
  <c r="T3564" i="53"/>
  <c r="V2500" i="53"/>
  <c r="U2500" i="53"/>
  <c r="T2500" i="53"/>
  <c r="V6593" i="53"/>
  <c r="U6593" i="53"/>
  <c r="T6593" i="53"/>
  <c r="U1490" i="53"/>
  <c r="T1490" i="53"/>
  <c r="V1490" i="53"/>
  <c r="S1491" i="53"/>
  <c r="S6594" i="53"/>
  <c r="S5585" i="53"/>
  <c r="S4575" i="53"/>
  <c r="S3565" i="53"/>
  <c r="V480" i="53"/>
  <c r="U480" i="53"/>
  <c r="T480" i="53"/>
  <c r="S481" i="53"/>
  <c r="G481" i="53"/>
  <c r="F481" i="53"/>
  <c r="G2501" i="53"/>
  <c r="F2501" i="53"/>
  <c r="G1491" i="53"/>
  <c r="F1491" i="53"/>
  <c r="G5583" i="53"/>
  <c r="F5583" i="53"/>
  <c r="G4572" i="53"/>
  <c r="F4572" i="53"/>
  <c r="F6593" i="53"/>
  <c r="G6593" i="53"/>
  <c r="G3564" i="53"/>
  <c r="F3564" i="53"/>
  <c r="E6594" i="53"/>
  <c r="E5584" i="53"/>
  <c r="E4573" i="53"/>
  <c r="E3565" i="53"/>
  <c r="E1492" i="53"/>
  <c r="AB483" i="53"/>
  <c r="E2502" i="53"/>
  <c r="S2501" i="53"/>
  <c r="E482" i="53"/>
  <c r="AB2501" i="53"/>
  <c r="AB8640" i="53" l="1"/>
  <c r="AB7631" i="53"/>
  <c r="S8641" i="53"/>
  <c r="S7631" i="53"/>
  <c r="E8640" i="53"/>
  <c r="E7630" i="53"/>
  <c r="AD5584" i="53"/>
  <c r="AE5584" i="53"/>
  <c r="AC5584" i="53"/>
  <c r="AE6595" i="53"/>
  <c r="AD6595" i="53"/>
  <c r="AC6595" i="53"/>
  <c r="AE2501" i="53"/>
  <c r="AC2501" i="53"/>
  <c r="AD2501" i="53"/>
  <c r="AE3565" i="53"/>
  <c r="AC3565" i="53"/>
  <c r="AD3565" i="53"/>
  <c r="AD1491" i="53"/>
  <c r="AE1491" i="53"/>
  <c r="AC1491" i="53"/>
  <c r="AB1492" i="53"/>
  <c r="AC483" i="53"/>
  <c r="AE483" i="53"/>
  <c r="AD483" i="53"/>
  <c r="AE4574" i="53"/>
  <c r="AC4574" i="53"/>
  <c r="AD4574" i="53"/>
  <c r="AB6596" i="53"/>
  <c r="AB5585" i="53"/>
  <c r="AB4575" i="53"/>
  <c r="AB3566" i="53"/>
  <c r="V4575" i="53"/>
  <c r="U4575" i="53"/>
  <c r="T4575" i="53"/>
  <c r="V5585" i="53"/>
  <c r="U5585" i="53"/>
  <c r="T5585" i="53"/>
  <c r="V6594" i="53"/>
  <c r="U6594" i="53"/>
  <c r="T6594" i="53"/>
  <c r="V1491" i="53"/>
  <c r="U1491" i="53"/>
  <c r="T1491" i="53"/>
  <c r="S1492" i="53"/>
  <c r="V3565" i="53"/>
  <c r="U3565" i="53"/>
  <c r="T3565" i="53"/>
  <c r="V2501" i="53"/>
  <c r="U2501" i="53"/>
  <c r="T2501" i="53"/>
  <c r="S6595" i="53"/>
  <c r="S5586" i="53"/>
  <c r="S4576" i="53"/>
  <c r="S3566" i="53"/>
  <c r="V481" i="53"/>
  <c r="U481" i="53"/>
  <c r="T481" i="53"/>
  <c r="S482" i="53"/>
  <c r="G2502" i="53"/>
  <c r="F2502" i="53"/>
  <c r="G482" i="53"/>
  <c r="F482" i="53"/>
  <c r="G1492" i="53"/>
  <c r="F1492" i="53"/>
  <c r="G4573" i="53"/>
  <c r="F4573" i="53"/>
  <c r="G5584" i="53"/>
  <c r="F5584" i="53"/>
  <c r="G3565" i="53"/>
  <c r="F3565" i="53"/>
  <c r="G6594" i="53"/>
  <c r="F6594" i="53"/>
  <c r="E6595" i="53"/>
  <c r="E5585" i="53"/>
  <c r="E4574" i="53"/>
  <c r="E3566" i="53"/>
  <c r="E1493" i="53"/>
  <c r="S2502" i="53"/>
  <c r="AB2502" i="53"/>
  <c r="E2503" i="53"/>
  <c r="E483" i="53"/>
  <c r="AB484" i="53"/>
  <c r="AB8641" i="53" l="1"/>
  <c r="AB7632" i="53"/>
  <c r="S8642" i="53"/>
  <c r="S7632" i="53"/>
  <c r="E8641" i="53"/>
  <c r="E7631" i="53"/>
  <c r="AE5585" i="53"/>
  <c r="AC5585" i="53"/>
  <c r="AD5585" i="53"/>
  <c r="AD1492" i="53"/>
  <c r="AC1492" i="53"/>
  <c r="AE1492" i="53"/>
  <c r="AB1493" i="53"/>
  <c r="AE6596" i="53"/>
  <c r="AD6596" i="53"/>
  <c r="AC6596" i="53"/>
  <c r="AE484" i="53"/>
  <c r="AC484" i="53"/>
  <c r="AD484" i="53"/>
  <c r="AD3566" i="53"/>
  <c r="AE3566" i="53"/>
  <c r="AC3566" i="53"/>
  <c r="AE2502" i="53"/>
  <c r="AC2502" i="53"/>
  <c r="AD2502" i="53"/>
  <c r="AE4575" i="53"/>
  <c r="AD4575" i="53"/>
  <c r="AC4575" i="53"/>
  <c r="AB6597" i="53"/>
  <c r="AB5586" i="53"/>
  <c r="AB4576" i="53"/>
  <c r="AB3567" i="53"/>
  <c r="V4576" i="53"/>
  <c r="U4576" i="53"/>
  <c r="T4576" i="53"/>
  <c r="V2502" i="53"/>
  <c r="T2502" i="53"/>
  <c r="U2502" i="53"/>
  <c r="U3566" i="53"/>
  <c r="V3566" i="53"/>
  <c r="T3566" i="53"/>
  <c r="V5586" i="53"/>
  <c r="U5586" i="53"/>
  <c r="T5586" i="53"/>
  <c r="V1492" i="53"/>
  <c r="U1492" i="53"/>
  <c r="T1492" i="53"/>
  <c r="S1493" i="53"/>
  <c r="V6595" i="53"/>
  <c r="U6595" i="53"/>
  <c r="T6595" i="53"/>
  <c r="S6596" i="53"/>
  <c r="S5587" i="53"/>
  <c r="S4577" i="53"/>
  <c r="S3567" i="53"/>
  <c r="V482" i="53"/>
  <c r="U482" i="53"/>
  <c r="T482" i="53"/>
  <c r="S483" i="53"/>
  <c r="G2503" i="53"/>
  <c r="F2503" i="53"/>
  <c r="G483" i="53"/>
  <c r="F483" i="53"/>
  <c r="G4574" i="53"/>
  <c r="F4574" i="53"/>
  <c r="F5585" i="53"/>
  <c r="G5585" i="53"/>
  <c r="G1493" i="53"/>
  <c r="F1493" i="53"/>
  <c r="G6595" i="53"/>
  <c r="F6595" i="53"/>
  <c r="G3566" i="53"/>
  <c r="F3566" i="53"/>
  <c r="E6596" i="53"/>
  <c r="E5586" i="53"/>
  <c r="E4575" i="53"/>
  <c r="E3567" i="53"/>
  <c r="E1494" i="53"/>
  <c r="S2503" i="53"/>
  <c r="E2504" i="53"/>
  <c r="AB485" i="53"/>
  <c r="E484" i="53"/>
  <c r="AB2503" i="53"/>
  <c r="AB8642" i="53" l="1"/>
  <c r="AB7633" i="53"/>
  <c r="S8643" i="53"/>
  <c r="S7633" i="53"/>
  <c r="E8642" i="53"/>
  <c r="E7632" i="53"/>
  <c r="AD5586" i="53"/>
  <c r="AE5586" i="53"/>
  <c r="AC5586" i="53"/>
  <c r="AE6597" i="53"/>
  <c r="AD6597" i="53"/>
  <c r="AC6597" i="53"/>
  <c r="AD1493" i="53"/>
  <c r="AE1493" i="53"/>
  <c r="AC1493" i="53"/>
  <c r="AB1494" i="53"/>
  <c r="AE2503" i="53"/>
  <c r="AD2503" i="53"/>
  <c r="AC2503" i="53"/>
  <c r="AE485" i="53"/>
  <c r="AD485" i="53"/>
  <c r="AC485" i="53"/>
  <c r="AD3567" i="53"/>
  <c r="AE3567" i="53"/>
  <c r="AC3567" i="53"/>
  <c r="AE4576" i="53"/>
  <c r="AC4576" i="53"/>
  <c r="AD4576" i="53"/>
  <c r="AB6598" i="53"/>
  <c r="AB5587" i="53"/>
  <c r="AB4577" i="53"/>
  <c r="AB3568" i="53"/>
  <c r="V1493" i="53"/>
  <c r="U1493" i="53"/>
  <c r="T1493" i="53"/>
  <c r="S1494" i="53"/>
  <c r="V3567" i="53"/>
  <c r="U3567" i="53"/>
  <c r="T3567" i="53"/>
  <c r="V5587" i="53"/>
  <c r="U5587" i="53"/>
  <c r="T5587" i="53"/>
  <c r="V4577" i="53"/>
  <c r="U4577" i="53"/>
  <c r="T4577" i="53"/>
  <c r="V6596" i="53"/>
  <c r="U6596" i="53"/>
  <c r="T6596" i="53"/>
  <c r="V2503" i="53"/>
  <c r="U2503" i="53"/>
  <c r="T2503" i="53"/>
  <c r="S6597" i="53"/>
  <c r="S5588" i="53"/>
  <c r="S4578" i="53"/>
  <c r="S3568" i="53"/>
  <c r="V483" i="53"/>
  <c r="U483" i="53"/>
  <c r="T483" i="53"/>
  <c r="S484" i="53"/>
  <c r="G484" i="53"/>
  <c r="F484" i="53"/>
  <c r="G2504" i="53"/>
  <c r="F2504" i="53"/>
  <c r="G5586" i="53"/>
  <c r="F5586" i="53"/>
  <c r="G1494" i="53"/>
  <c r="F1494" i="53"/>
  <c r="G3567" i="53"/>
  <c r="F3567" i="53"/>
  <c r="F4575" i="53"/>
  <c r="G4575" i="53"/>
  <c r="G6596" i="53"/>
  <c r="F6596" i="53"/>
  <c r="E6597" i="53"/>
  <c r="E5587" i="53"/>
  <c r="E4576" i="53"/>
  <c r="E3568" i="53"/>
  <c r="E1495" i="53"/>
  <c r="AB2504" i="53"/>
  <c r="S2504" i="53"/>
  <c r="E2505" i="53"/>
  <c r="E485" i="53"/>
  <c r="AB486" i="53"/>
  <c r="AB8643" i="53" l="1"/>
  <c r="AB7634" i="53"/>
  <c r="S8644" i="53"/>
  <c r="S7634" i="53"/>
  <c r="E8643" i="53"/>
  <c r="E7633" i="53"/>
  <c r="AE5587" i="53"/>
  <c r="AC5587" i="53"/>
  <c r="AD5587" i="53"/>
  <c r="AE6598" i="53"/>
  <c r="AD6598" i="53"/>
  <c r="AC6598" i="53"/>
  <c r="AC486" i="53"/>
  <c r="AE486" i="53"/>
  <c r="AD486" i="53"/>
  <c r="AD3568" i="53"/>
  <c r="AE3568" i="53"/>
  <c r="AC3568" i="53"/>
  <c r="AD1494" i="53"/>
  <c r="AC1494" i="53"/>
  <c r="AE1494" i="53"/>
  <c r="AB1495" i="53"/>
  <c r="AE2504" i="53"/>
  <c r="AD2504" i="53"/>
  <c r="AC2504" i="53"/>
  <c r="AE4577" i="53"/>
  <c r="AD4577" i="53"/>
  <c r="AC4577" i="53"/>
  <c r="AB6599" i="53"/>
  <c r="AB5588" i="53"/>
  <c r="AB4578" i="53"/>
  <c r="AB3569" i="53"/>
  <c r="V5588" i="53"/>
  <c r="U5588" i="53"/>
  <c r="T5588" i="53"/>
  <c r="U3568" i="53"/>
  <c r="V3568" i="53"/>
  <c r="T3568" i="53"/>
  <c r="V6597" i="53"/>
  <c r="U6597" i="53"/>
  <c r="T6597" i="53"/>
  <c r="V1494" i="53"/>
  <c r="U1494" i="53"/>
  <c r="T1494" i="53"/>
  <c r="S1495" i="53"/>
  <c r="V4578" i="53"/>
  <c r="U4578" i="53"/>
  <c r="T4578" i="53"/>
  <c r="T2504" i="53"/>
  <c r="V2504" i="53"/>
  <c r="U2504" i="53"/>
  <c r="S6598" i="53"/>
  <c r="S5589" i="53"/>
  <c r="S4579" i="53"/>
  <c r="S3569" i="53"/>
  <c r="V484" i="53"/>
  <c r="U484" i="53"/>
  <c r="T484" i="53"/>
  <c r="S485" i="53"/>
  <c r="G2505" i="53"/>
  <c r="F2505" i="53"/>
  <c r="G485" i="53"/>
  <c r="F485" i="53"/>
  <c r="G6597" i="53"/>
  <c r="F6597" i="53"/>
  <c r="F1495" i="53"/>
  <c r="G1495" i="53"/>
  <c r="G3568" i="53"/>
  <c r="F3568" i="53"/>
  <c r="G4576" i="53"/>
  <c r="F4576" i="53"/>
  <c r="G5587" i="53"/>
  <c r="F5587" i="53"/>
  <c r="E6598" i="53"/>
  <c r="E5588" i="53"/>
  <c r="E4577" i="53"/>
  <c r="E3569" i="53"/>
  <c r="E1496" i="53"/>
  <c r="AB487" i="53"/>
  <c r="S2505" i="53"/>
  <c r="E2506" i="53"/>
  <c r="E486" i="53"/>
  <c r="AB2505" i="53"/>
  <c r="AB8644" i="53" l="1"/>
  <c r="AB7635" i="53"/>
  <c r="S8645" i="53"/>
  <c r="S7635" i="53"/>
  <c r="E8644" i="53"/>
  <c r="E7634" i="53"/>
  <c r="AE5588" i="53"/>
  <c r="AC5588" i="53"/>
  <c r="AD5588" i="53"/>
  <c r="AE1495" i="53"/>
  <c r="AC1495" i="53"/>
  <c r="AD1495" i="53"/>
  <c r="AB1496" i="53"/>
  <c r="AE6599" i="53"/>
  <c r="AD6599" i="53"/>
  <c r="AC6599" i="53"/>
  <c r="AE2505" i="53"/>
  <c r="AC2505" i="53"/>
  <c r="AD2505" i="53"/>
  <c r="AD3569" i="53"/>
  <c r="AE3569" i="53"/>
  <c r="AC3569" i="53"/>
  <c r="AE487" i="53"/>
  <c r="AD487" i="53"/>
  <c r="AC487" i="53"/>
  <c r="AE4578" i="53"/>
  <c r="AC4578" i="53"/>
  <c r="AD4578" i="53"/>
  <c r="AB6600" i="53"/>
  <c r="AB5589" i="53"/>
  <c r="AB4579" i="53"/>
  <c r="AB3570" i="53"/>
  <c r="V3569" i="53"/>
  <c r="U3569" i="53"/>
  <c r="T3569" i="53"/>
  <c r="V4579" i="53"/>
  <c r="U4579" i="53"/>
  <c r="T4579" i="53"/>
  <c r="V5589" i="53"/>
  <c r="U5589" i="53"/>
  <c r="T5589" i="53"/>
  <c r="V1495" i="53"/>
  <c r="U1495" i="53"/>
  <c r="T1495" i="53"/>
  <c r="S1496" i="53"/>
  <c r="V6598" i="53"/>
  <c r="U6598" i="53"/>
  <c r="T6598" i="53"/>
  <c r="V2505" i="53"/>
  <c r="U2505" i="53"/>
  <c r="T2505" i="53"/>
  <c r="S6599" i="53"/>
  <c r="S5590" i="53"/>
  <c r="S4580" i="53"/>
  <c r="S3570" i="53"/>
  <c r="V485" i="53"/>
  <c r="U485" i="53"/>
  <c r="T485" i="53"/>
  <c r="S486" i="53"/>
  <c r="G486" i="53"/>
  <c r="F486" i="53"/>
  <c r="G2506" i="53"/>
  <c r="F2506" i="53"/>
  <c r="G1496" i="53"/>
  <c r="F1496" i="53"/>
  <c r="G3569" i="53"/>
  <c r="F3569" i="53"/>
  <c r="G4577" i="53"/>
  <c r="F4577" i="53"/>
  <c r="G5588" i="53"/>
  <c r="F5588" i="53"/>
  <c r="G6598" i="53"/>
  <c r="F6598" i="53"/>
  <c r="E6599" i="53"/>
  <c r="E5589" i="53"/>
  <c r="E4578" i="53"/>
  <c r="E3570" i="53"/>
  <c r="E1497" i="53"/>
  <c r="E2507" i="53"/>
  <c r="S2506" i="53"/>
  <c r="AB2506" i="53"/>
  <c r="E487" i="53"/>
  <c r="AB488" i="53"/>
  <c r="AB8645" i="53" l="1"/>
  <c r="AB7636" i="53"/>
  <c r="S8646" i="53"/>
  <c r="S7636" i="53"/>
  <c r="E8645" i="53"/>
  <c r="E7635" i="53"/>
  <c r="AE5589" i="53"/>
  <c r="AD5589" i="53"/>
  <c r="AC5589" i="53"/>
  <c r="AE6600" i="53"/>
  <c r="AD6600" i="53"/>
  <c r="AC6600" i="53"/>
  <c r="AE1496" i="53"/>
  <c r="AC1496" i="53"/>
  <c r="AD1496" i="53"/>
  <c r="AB1497" i="53"/>
  <c r="AC488" i="53"/>
  <c r="AE488" i="53"/>
  <c r="AD488" i="53"/>
  <c r="AE2506" i="53"/>
  <c r="AD2506" i="53"/>
  <c r="AC2506" i="53"/>
  <c r="AD3570" i="53"/>
  <c r="AE3570" i="53"/>
  <c r="AC3570" i="53"/>
  <c r="AE4579" i="53"/>
  <c r="AC4579" i="53"/>
  <c r="AD4579" i="53"/>
  <c r="AB6601" i="53"/>
  <c r="AB5590" i="53"/>
  <c r="AB4580" i="53"/>
  <c r="AB3571" i="53"/>
  <c r="V4580" i="53"/>
  <c r="U4580" i="53"/>
  <c r="T4580" i="53"/>
  <c r="V3570" i="53"/>
  <c r="U3570" i="53"/>
  <c r="T3570" i="53"/>
  <c r="V5590" i="53"/>
  <c r="U5590" i="53"/>
  <c r="T5590" i="53"/>
  <c r="V6599" i="53"/>
  <c r="U6599" i="53"/>
  <c r="T6599" i="53"/>
  <c r="V1496" i="53"/>
  <c r="U1496" i="53"/>
  <c r="T1496" i="53"/>
  <c r="S1497" i="53"/>
  <c r="U2506" i="53"/>
  <c r="T2506" i="53"/>
  <c r="V2506" i="53"/>
  <c r="S6600" i="53"/>
  <c r="S5591" i="53"/>
  <c r="S4581" i="53"/>
  <c r="S3571" i="53"/>
  <c r="V486" i="53"/>
  <c r="U486" i="53"/>
  <c r="T486" i="53"/>
  <c r="S487" i="53"/>
  <c r="G487" i="53"/>
  <c r="F487" i="53"/>
  <c r="G2507" i="53"/>
  <c r="F2507" i="53"/>
  <c r="G5589" i="53"/>
  <c r="F5589" i="53"/>
  <c r="G4578" i="53"/>
  <c r="F4578" i="53"/>
  <c r="G1497" i="53"/>
  <c r="F1497" i="53"/>
  <c r="G3570" i="53"/>
  <c r="F3570" i="53"/>
  <c r="G6599" i="53"/>
  <c r="F6599" i="53"/>
  <c r="E6600" i="53"/>
  <c r="E5590" i="53"/>
  <c r="E4579" i="53"/>
  <c r="E3571" i="53"/>
  <c r="E1498" i="53"/>
  <c r="E2508" i="53"/>
  <c r="S2507" i="53"/>
  <c r="AB489" i="53"/>
  <c r="AB2507" i="53"/>
  <c r="E488" i="53"/>
  <c r="AB8646" i="53" l="1"/>
  <c r="AB7637" i="53"/>
  <c r="S8647" i="53"/>
  <c r="S7637" i="53"/>
  <c r="E8646" i="53"/>
  <c r="E7636" i="53"/>
  <c r="AE5590" i="53"/>
  <c r="AC5590" i="53"/>
  <c r="AD5590" i="53"/>
  <c r="AE6601" i="53"/>
  <c r="AD6601" i="53"/>
  <c r="AC6601" i="53"/>
  <c r="AC489" i="53"/>
  <c r="AE489" i="53"/>
  <c r="AD489" i="53"/>
  <c r="AE3571" i="53"/>
  <c r="AC3571" i="53"/>
  <c r="AD3571" i="53"/>
  <c r="AE1497" i="53"/>
  <c r="AD1497" i="53"/>
  <c r="AC1497" i="53"/>
  <c r="AB1498" i="53"/>
  <c r="AE2507" i="53"/>
  <c r="AC2507" i="53"/>
  <c r="AD2507" i="53"/>
  <c r="AE4580" i="53"/>
  <c r="AC4580" i="53"/>
  <c r="AD4580" i="53"/>
  <c r="AB6602" i="53"/>
  <c r="AB5591" i="53"/>
  <c r="AB4581" i="53"/>
  <c r="AB3572" i="53"/>
  <c r="V4581" i="53"/>
  <c r="U4581" i="53"/>
  <c r="T4581" i="53"/>
  <c r="V2507" i="53"/>
  <c r="U2507" i="53"/>
  <c r="T2507" i="53"/>
  <c r="V6600" i="53"/>
  <c r="U6600" i="53"/>
  <c r="T6600" i="53"/>
  <c r="V5591" i="53"/>
  <c r="T5591" i="53"/>
  <c r="U5591" i="53"/>
  <c r="V3571" i="53"/>
  <c r="U3571" i="53"/>
  <c r="T3571" i="53"/>
  <c r="V1497" i="53"/>
  <c r="U1497" i="53"/>
  <c r="T1497" i="53"/>
  <c r="S1498" i="53"/>
  <c r="S6601" i="53"/>
  <c r="S5592" i="53"/>
  <c r="S4582" i="53"/>
  <c r="S3572" i="53"/>
  <c r="V487" i="53"/>
  <c r="U487" i="53"/>
  <c r="T487" i="53"/>
  <c r="S488" i="53"/>
  <c r="G488" i="53"/>
  <c r="F488" i="53"/>
  <c r="G2508" i="53"/>
  <c r="F2508" i="53"/>
  <c r="G3571" i="53"/>
  <c r="F3571" i="53"/>
  <c r="G1498" i="53"/>
  <c r="F1498" i="53"/>
  <c r="G6600" i="53"/>
  <c r="F6600" i="53"/>
  <c r="G4579" i="53"/>
  <c r="F4579" i="53"/>
  <c r="G5590" i="53"/>
  <c r="F5590" i="53"/>
  <c r="E6601" i="53"/>
  <c r="E5591" i="53"/>
  <c r="E4580" i="53"/>
  <c r="E3572" i="53"/>
  <c r="E1499" i="53"/>
  <c r="AB2508" i="53"/>
  <c r="S2508" i="53"/>
  <c r="E489" i="53"/>
  <c r="AB490" i="53"/>
  <c r="E2509" i="53"/>
  <c r="AB8647" i="53" l="1"/>
  <c r="AB7638" i="53"/>
  <c r="S8648" i="53"/>
  <c r="S7638" i="53"/>
  <c r="E8647" i="53"/>
  <c r="E7637" i="53"/>
  <c r="AE5591" i="53"/>
  <c r="AD5591" i="53"/>
  <c r="AC5591" i="53"/>
  <c r="AE1498" i="53"/>
  <c r="AD1498" i="53"/>
  <c r="AC1498" i="53"/>
  <c r="AB1499" i="53"/>
  <c r="AE6602" i="53"/>
  <c r="AD6602" i="53"/>
  <c r="AC6602" i="53"/>
  <c r="AE490" i="53"/>
  <c r="AC490" i="53"/>
  <c r="AD490" i="53"/>
  <c r="AD3572" i="53"/>
  <c r="AC3572" i="53"/>
  <c r="AE3572" i="53"/>
  <c r="AE2508" i="53"/>
  <c r="AC2508" i="53"/>
  <c r="AD2508" i="53"/>
  <c r="AE4581" i="53"/>
  <c r="AC4581" i="53"/>
  <c r="AD4581" i="53"/>
  <c r="AB6603" i="53"/>
  <c r="AB5592" i="53"/>
  <c r="AB4582" i="53"/>
  <c r="AB3573" i="53"/>
  <c r="V3572" i="53"/>
  <c r="U3572" i="53"/>
  <c r="T3572" i="53"/>
  <c r="V4582" i="53"/>
  <c r="U4582" i="53"/>
  <c r="T4582" i="53"/>
  <c r="V5592" i="53"/>
  <c r="T5592" i="53"/>
  <c r="U5592" i="53"/>
  <c r="V6601" i="53"/>
  <c r="U6601" i="53"/>
  <c r="T6601" i="53"/>
  <c r="V2508" i="53"/>
  <c r="U2508" i="53"/>
  <c r="T2508" i="53"/>
  <c r="V1498" i="53"/>
  <c r="T1498" i="53"/>
  <c r="U1498" i="53"/>
  <c r="S1499" i="53"/>
  <c r="S6602" i="53"/>
  <c r="S5593" i="53"/>
  <c r="S4583" i="53"/>
  <c r="S3573" i="53"/>
  <c r="V488" i="53"/>
  <c r="U488" i="53"/>
  <c r="T488" i="53"/>
  <c r="S489" i="53"/>
  <c r="G2509" i="53"/>
  <c r="F2509" i="53"/>
  <c r="G489" i="53"/>
  <c r="F489" i="53"/>
  <c r="G1499" i="53"/>
  <c r="F1499" i="53"/>
  <c r="G6601" i="53"/>
  <c r="F6601" i="53"/>
  <c r="G3572" i="53"/>
  <c r="F3572" i="53"/>
  <c r="G4580" i="53"/>
  <c r="F4580" i="53"/>
  <c r="G5591" i="53"/>
  <c r="F5591" i="53"/>
  <c r="E6602" i="53"/>
  <c r="E5592" i="53"/>
  <c r="E4581" i="53"/>
  <c r="E3573" i="53"/>
  <c r="E1500" i="53"/>
  <c r="E2510" i="53"/>
  <c r="S2509" i="53"/>
  <c r="AB491" i="53"/>
  <c r="E490" i="53"/>
  <c r="AB2509" i="53"/>
  <c r="AB8648" i="53" l="1"/>
  <c r="AB7639" i="53"/>
  <c r="S8649" i="53"/>
  <c r="S7639" i="53"/>
  <c r="E8648" i="53"/>
  <c r="E7638" i="53"/>
  <c r="AE5592" i="53"/>
  <c r="AD5592" i="53"/>
  <c r="AC5592" i="53"/>
  <c r="AE6603" i="53"/>
  <c r="AD6603" i="53"/>
  <c r="AC6603" i="53"/>
  <c r="AD1499" i="53"/>
  <c r="AE1499" i="53"/>
  <c r="AC1499" i="53"/>
  <c r="AB1500" i="53"/>
  <c r="AE491" i="53"/>
  <c r="AD491" i="53"/>
  <c r="AC491" i="53"/>
  <c r="AE3573" i="53"/>
  <c r="AD3573" i="53"/>
  <c r="AC3573" i="53"/>
  <c r="AE2509" i="53"/>
  <c r="AC2509" i="53"/>
  <c r="AD2509" i="53"/>
  <c r="AE4582" i="53"/>
  <c r="AC4582" i="53"/>
  <c r="AD4582" i="53"/>
  <c r="AB6604" i="53"/>
  <c r="AB5593" i="53"/>
  <c r="AB4583" i="53"/>
  <c r="AB3574" i="53"/>
  <c r="V3573" i="53"/>
  <c r="U3573" i="53"/>
  <c r="T3573" i="53"/>
  <c r="V5593" i="53"/>
  <c r="U5593" i="53"/>
  <c r="T5593" i="53"/>
  <c r="V6602" i="53"/>
  <c r="U6602" i="53"/>
  <c r="T6602" i="53"/>
  <c r="U4583" i="53"/>
  <c r="V4583" i="53"/>
  <c r="T4583" i="53"/>
  <c r="V1499" i="53"/>
  <c r="U1499" i="53"/>
  <c r="T1499" i="53"/>
  <c r="S1500" i="53"/>
  <c r="V2509" i="53"/>
  <c r="U2509" i="53"/>
  <c r="T2509" i="53"/>
  <c r="S6603" i="53"/>
  <c r="S5594" i="53"/>
  <c r="S4584" i="53"/>
  <c r="S3574" i="53"/>
  <c r="V489" i="53"/>
  <c r="U489" i="53"/>
  <c r="T489" i="53"/>
  <c r="S490" i="53"/>
  <c r="G2510" i="53"/>
  <c r="F2510" i="53"/>
  <c r="G490" i="53"/>
  <c r="F490" i="53"/>
  <c r="G3573" i="53"/>
  <c r="F3573" i="53"/>
  <c r="G5592" i="53"/>
  <c r="F5592" i="53"/>
  <c r="G6602" i="53"/>
  <c r="F6602" i="53"/>
  <c r="G1500" i="53"/>
  <c r="F1500" i="53"/>
  <c r="G4581" i="53"/>
  <c r="F4581" i="53"/>
  <c r="E6603" i="53"/>
  <c r="E5593" i="53"/>
  <c r="E4582" i="53"/>
  <c r="E3574" i="53"/>
  <c r="E1501" i="53"/>
  <c r="AB2510" i="53"/>
  <c r="S2510" i="53"/>
  <c r="E2511" i="53"/>
  <c r="AB492" i="53"/>
  <c r="E491" i="53"/>
  <c r="AB8649" i="53" l="1"/>
  <c r="AB7640" i="53"/>
  <c r="S8650" i="53"/>
  <c r="S7640" i="53"/>
  <c r="E8649" i="53"/>
  <c r="E7639" i="53"/>
  <c r="AE5593" i="53"/>
  <c r="AD5593" i="53"/>
  <c r="AC5593" i="53"/>
  <c r="AE6604" i="53"/>
  <c r="AD6604" i="53"/>
  <c r="AC6604" i="53"/>
  <c r="AD3574" i="53"/>
  <c r="AE3574" i="53"/>
  <c r="AC3574" i="53"/>
  <c r="AD1500" i="53"/>
  <c r="AC1500" i="53"/>
  <c r="AE1500" i="53"/>
  <c r="AB1501" i="53"/>
  <c r="AD492" i="53"/>
  <c r="AE492" i="53"/>
  <c r="AC492" i="53"/>
  <c r="AE2510" i="53"/>
  <c r="AC2510" i="53"/>
  <c r="AD2510" i="53"/>
  <c r="AE4583" i="53"/>
  <c r="AD4583" i="53"/>
  <c r="AC4583" i="53"/>
  <c r="AB6605" i="53"/>
  <c r="AB5594" i="53"/>
  <c r="AB4584" i="53"/>
  <c r="AB3575" i="53"/>
  <c r="V3574" i="53"/>
  <c r="U3574" i="53"/>
  <c r="T3574" i="53"/>
  <c r="V4584" i="53"/>
  <c r="T4584" i="53"/>
  <c r="U4584" i="53"/>
  <c r="V5594" i="53"/>
  <c r="U5594" i="53"/>
  <c r="T5594" i="53"/>
  <c r="V6603" i="53"/>
  <c r="U6603" i="53"/>
  <c r="T6603" i="53"/>
  <c r="V1500" i="53"/>
  <c r="U1500" i="53"/>
  <c r="T1500" i="53"/>
  <c r="S1501" i="53"/>
  <c r="V2510" i="53"/>
  <c r="T2510" i="53"/>
  <c r="U2510" i="53"/>
  <c r="S6604" i="53"/>
  <c r="S5595" i="53"/>
  <c r="S4585" i="53"/>
  <c r="S3575" i="53"/>
  <c r="V490" i="53"/>
  <c r="U490" i="53"/>
  <c r="T490" i="53"/>
  <c r="S491" i="53"/>
  <c r="G491" i="53"/>
  <c r="F491" i="53"/>
  <c r="G2511" i="53"/>
  <c r="F2511" i="53"/>
  <c r="G4582" i="53"/>
  <c r="F4582" i="53"/>
  <c r="F5593" i="53"/>
  <c r="G5593" i="53"/>
  <c r="G1501" i="53"/>
  <c r="F1501" i="53"/>
  <c r="G3574" i="53"/>
  <c r="F3574" i="53"/>
  <c r="G6603" i="53"/>
  <c r="F6603" i="53"/>
  <c r="E6604" i="53"/>
  <c r="E5594" i="53"/>
  <c r="E4583" i="53"/>
  <c r="E3575" i="53"/>
  <c r="E1502" i="53"/>
  <c r="E2512" i="53"/>
  <c r="AB2511" i="53"/>
  <c r="AB493" i="53"/>
  <c r="E492" i="53"/>
  <c r="S2511" i="53"/>
  <c r="AB8650" i="53" l="1"/>
  <c r="AB7641" i="53"/>
  <c r="S8651" i="53"/>
  <c r="S7641" i="53"/>
  <c r="E8650" i="53"/>
  <c r="E7640" i="53"/>
  <c r="AE5594" i="53"/>
  <c r="AD5594" i="53"/>
  <c r="AC5594" i="53"/>
  <c r="AE6605" i="53"/>
  <c r="AD6605" i="53"/>
  <c r="AC6605" i="53"/>
  <c r="AD1501" i="53"/>
  <c r="AE1501" i="53"/>
  <c r="AC1501" i="53"/>
  <c r="AB1502" i="53"/>
  <c r="AE493" i="53"/>
  <c r="AD493" i="53"/>
  <c r="AC493" i="53"/>
  <c r="AE2511" i="53"/>
  <c r="AC2511" i="53"/>
  <c r="AD2511" i="53"/>
  <c r="AD3575" i="53"/>
  <c r="AE3575" i="53"/>
  <c r="AC3575" i="53"/>
  <c r="AE4584" i="53"/>
  <c r="AC4584" i="53"/>
  <c r="AD4584" i="53"/>
  <c r="AB6606" i="53"/>
  <c r="AB5595" i="53"/>
  <c r="AB4585" i="53"/>
  <c r="AB3576" i="53"/>
  <c r="V3575" i="53"/>
  <c r="U3575" i="53"/>
  <c r="T3575" i="53"/>
  <c r="V4585" i="53"/>
  <c r="U4585" i="53"/>
  <c r="T4585" i="53"/>
  <c r="V5595" i="53"/>
  <c r="U5595" i="53"/>
  <c r="T5595" i="53"/>
  <c r="V6604" i="53"/>
  <c r="U6604" i="53"/>
  <c r="T6604" i="53"/>
  <c r="V1501" i="53"/>
  <c r="U1501" i="53"/>
  <c r="T1501" i="53"/>
  <c r="S1502" i="53"/>
  <c r="V2511" i="53"/>
  <c r="U2511" i="53"/>
  <c r="T2511" i="53"/>
  <c r="S6605" i="53"/>
  <c r="S5596" i="53"/>
  <c r="S4586" i="53"/>
  <c r="S3576" i="53"/>
  <c r="V491" i="53"/>
  <c r="U491" i="53"/>
  <c r="T491" i="53"/>
  <c r="S492" i="53"/>
  <c r="G2512" i="53"/>
  <c r="F2512" i="53"/>
  <c r="G492" i="53"/>
  <c r="F492" i="53"/>
  <c r="G3575" i="53"/>
  <c r="F3575" i="53"/>
  <c r="G1502" i="53"/>
  <c r="F1502" i="53"/>
  <c r="F4583" i="53"/>
  <c r="G4583" i="53"/>
  <c r="G5594" i="53"/>
  <c r="F5594" i="53"/>
  <c r="G6604" i="53"/>
  <c r="F6604" i="53"/>
  <c r="E6605" i="53"/>
  <c r="E5595" i="53"/>
  <c r="E4584" i="53"/>
  <c r="E3576" i="53"/>
  <c r="E1503" i="53"/>
  <c r="AB494" i="53"/>
  <c r="E493" i="53"/>
  <c r="E2513" i="53"/>
  <c r="S2512" i="53"/>
  <c r="AB2512" i="53"/>
  <c r="AB8651" i="53" l="1"/>
  <c r="AB7642" i="53"/>
  <c r="S8652" i="53"/>
  <c r="S7642" i="53"/>
  <c r="E8651" i="53"/>
  <c r="E7641" i="53"/>
  <c r="AE5595" i="53"/>
  <c r="AD5595" i="53"/>
  <c r="AC5595" i="53"/>
  <c r="AE6606" i="53"/>
  <c r="AD6606" i="53"/>
  <c r="AC6606" i="53"/>
  <c r="AE2512" i="53"/>
  <c r="AD2512" i="53"/>
  <c r="AC2512" i="53"/>
  <c r="AD3576" i="53"/>
  <c r="AE3576" i="53"/>
  <c r="AC3576" i="53"/>
  <c r="AD1502" i="53"/>
  <c r="AE1502" i="53"/>
  <c r="AC1502" i="53"/>
  <c r="AB1503" i="53"/>
  <c r="AC494" i="53"/>
  <c r="AE494" i="53"/>
  <c r="AD494" i="53"/>
  <c r="AD4585" i="53"/>
  <c r="AE4585" i="53"/>
  <c r="AC4585" i="53"/>
  <c r="AB6607" i="53"/>
  <c r="AB5596" i="53"/>
  <c r="AB4586" i="53"/>
  <c r="AB3577" i="53"/>
  <c r="V1502" i="53"/>
  <c r="U1502" i="53"/>
  <c r="T1502" i="53"/>
  <c r="S1503" i="53"/>
  <c r="V3576" i="53"/>
  <c r="U3576" i="53"/>
  <c r="T3576" i="53"/>
  <c r="V4586" i="53"/>
  <c r="U4586" i="53"/>
  <c r="T4586" i="53"/>
  <c r="V5596" i="53"/>
  <c r="U5596" i="53"/>
  <c r="T5596" i="53"/>
  <c r="V6605" i="53"/>
  <c r="U6605" i="53"/>
  <c r="T6605" i="53"/>
  <c r="T2512" i="53"/>
  <c r="V2512" i="53"/>
  <c r="U2512" i="53"/>
  <c r="S6606" i="53"/>
  <c r="S5597" i="53"/>
  <c r="S4587" i="53"/>
  <c r="S3577" i="53"/>
  <c r="V492" i="53"/>
  <c r="U492" i="53"/>
  <c r="T492" i="53"/>
  <c r="S493" i="53"/>
  <c r="G493" i="53"/>
  <c r="F493" i="53"/>
  <c r="G2513" i="53"/>
  <c r="F2513" i="53"/>
  <c r="G5595" i="53"/>
  <c r="F5595" i="53"/>
  <c r="F1503" i="53"/>
  <c r="G1503" i="53"/>
  <c r="G4584" i="53"/>
  <c r="F4584" i="53"/>
  <c r="G3576" i="53"/>
  <c r="F3576" i="53"/>
  <c r="G6605" i="53"/>
  <c r="F6605" i="53"/>
  <c r="E6606" i="53"/>
  <c r="E5596" i="53"/>
  <c r="E4585" i="53"/>
  <c r="E3577" i="53"/>
  <c r="E1504" i="53"/>
  <c r="E494" i="53"/>
  <c r="E2514" i="53"/>
  <c r="AB2513" i="53"/>
  <c r="AB495" i="53"/>
  <c r="S2513" i="53"/>
  <c r="AB8652" i="53" l="1"/>
  <c r="AB7643" i="53"/>
  <c r="S8653" i="53"/>
  <c r="S7643" i="53"/>
  <c r="E8652" i="53"/>
  <c r="E7642" i="53"/>
  <c r="AE6607" i="53"/>
  <c r="AD6607" i="53"/>
  <c r="AC6607" i="53"/>
  <c r="AE5596" i="53"/>
  <c r="AD5596" i="53"/>
  <c r="AC5596" i="53"/>
  <c r="AE1503" i="53"/>
  <c r="AC1503" i="53"/>
  <c r="AD1503" i="53"/>
  <c r="AB1504" i="53"/>
  <c r="AE495" i="53"/>
  <c r="AD495" i="53"/>
  <c r="AC495" i="53"/>
  <c r="AE2513" i="53"/>
  <c r="AC2513" i="53"/>
  <c r="AD2513" i="53"/>
  <c r="AD3577" i="53"/>
  <c r="AE3577" i="53"/>
  <c r="AC3577" i="53"/>
  <c r="AE4586" i="53"/>
  <c r="AC4586" i="53"/>
  <c r="AD4586" i="53"/>
  <c r="AB6608" i="53"/>
  <c r="AB5597" i="53"/>
  <c r="AB4587" i="53"/>
  <c r="AB3578" i="53"/>
  <c r="V4587" i="53"/>
  <c r="U4587" i="53"/>
  <c r="T4587" i="53"/>
  <c r="V2513" i="53"/>
  <c r="U2513" i="53"/>
  <c r="T2513" i="53"/>
  <c r="V5597" i="53"/>
  <c r="U5597" i="53"/>
  <c r="T5597" i="53"/>
  <c r="V6606" i="53"/>
  <c r="U6606" i="53"/>
  <c r="T6606" i="53"/>
  <c r="V1503" i="53"/>
  <c r="U1503" i="53"/>
  <c r="T1503" i="53"/>
  <c r="S1504" i="53"/>
  <c r="V3577" i="53"/>
  <c r="U3577" i="53"/>
  <c r="T3577" i="53"/>
  <c r="S6607" i="53"/>
  <c r="S5598" i="53"/>
  <c r="S4588" i="53"/>
  <c r="S3578" i="53"/>
  <c r="V493" i="53"/>
  <c r="U493" i="53"/>
  <c r="T493" i="53"/>
  <c r="S494" i="53"/>
  <c r="G494" i="53"/>
  <c r="F494" i="53"/>
  <c r="G2514" i="53"/>
  <c r="F2514" i="53"/>
  <c r="G6606" i="53"/>
  <c r="F6606" i="53"/>
  <c r="G3577" i="53"/>
  <c r="F3577" i="53"/>
  <c r="G4585" i="53"/>
  <c r="F4585" i="53"/>
  <c r="G5596" i="53"/>
  <c r="F5596" i="53"/>
  <c r="G1504" i="53"/>
  <c r="F1504" i="53"/>
  <c r="E6607" i="53"/>
  <c r="E5597" i="53"/>
  <c r="E4586" i="53"/>
  <c r="E3578" i="53"/>
  <c r="E1505" i="53"/>
  <c r="E2515" i="53"/>
  <c r="AB496" i="53"/>
  <c r="E495" i="53"/>
  <c r="AB2514" i="53"/>
  <c r="S2514" i="53"/>
  <c r="AB8653" i="53" l="1"/>
  <c r="AB7644" i="53"/>
  <c r="S8654" i="53"/>
  <c r="S7644" i="53"/>
  <c r="E8653" i="53"/>
  <c r="E7643" i="53"/>
  <c r="AE6608" i="53"/>
  <c r="AC6608" i="53"/>
  <c r="AD6608" i="53"/>
  <c r="AC496" i="53"/>
  <c r="AE496" i="53"/>
  <c r="AD496" i="53"/>
  <c r="AD3578" i="53"/>
  <c r="AC3578" i="53"/>
  <c r="AE3578" i="53"/>
  <c r="AE1504" i="53"/>
  <c r="AD1504" i="53"/>
  <c r="AC1504" i="53"/>
  <c r="AB1505" i="53"/>
  <c r="AD5597" i="53"/>
  <c r="AE5597" i="53"/>
  <c r="AC5597" i="53"/>
  <c r="AE2514" i="53"/>
  <c r="AD2514" i="53"/>
  <c r="AC2514" i="53"/>
  <c r="AC4587" i="53"/>
  <c r="AD4587" i="53"/>
  <c r="AE4587" i="53"/>
  <c r="AB6609" i="53"/>
  <c r="AB5598" i="53"/>
  <c r="AB4588" i="53"/>
  <c r="AB3579" i="53"/>
  <c r="V3578" i="53"/>
  <c r="U3578" i="53"/>
  <c r="T3578" i="53"/>
  <c r="V1504" i="53"/>
  <c r="U1504" i="53"/>
  <c r="T1504" i="53"/>
  <c r="S1505" i="53"/>
  <c r="V5598" i="53"/>
  <c r="U5598" i="53"/>
  <c r="T5598" i="53"/>
  <c r="V4588" i="53"/>
  <c r="U4588" i="53"/>
  <c r="T4588" i="53"/>
  <c r="V6607" i="53"/>
  <c r="U6607" i="53"/>
  <c r="T6607" i="53"/>
  <c r="U2514" i="53"/>
  <c r="T2514" i="53"/>
  <c r="V2514" i="53"/>
  <c r="S6608" i="53"/>
  <c r="S5599" i="53"/>
  <c r="S4589" i="53"/>
  <c r="S3579" i="53"/>
  <c r="V494" i="53"/>
  <c r="U494" i="53"/>
  <c r="T494" i="53"/>
  <c r="S495" i="53"/>
  <c r="G2515" i="53"/>
  <c r="F2515" i="53"/>
  <c r="G495" i="53"/>
  <c r="F495" i="53"/>
  <c r="G1505" i="53"/>
  <c r="F1505" i="53"/>
  <c r="G3578" i="53"/>
  <c r="F3578" i="53"/>
  <c r="G6607" i="53"/>
  <c r="F6607" i="53"/>
  <c r="G4586" i="53"/>
  <c r="F4586" i="53"/>
  <c r="G5597" i="53"/>
  <c r="F5597" i="53"/>
  <c r="E6608" i="53"/>
  <c r="E5598" i="53"/>
  <c r="E4587" i="53"/>
  <c r="E3579" i="53"/>
  <c r="E1506" i="53"/>
  <c r="AB2515" i="53"/>
  <c r="S2515" i="53"/>
  <c r="E496" i="53"/>
  <c r="AB497" i="53"/>
  <c r="E2516" i="53"/>
  <c r="AB8654" i="53" l="1"/>
  <c r="AB7645" i="53"/>
  <c r="S8655" i="53"/>
  <c r="S7645" i="53"/>
  <c r="E8654" i="53"/>
  <c r="E7644" i="53"/>
  <c r="AE6609" i="53"/>
  <c r="AD6609" i="53"/>
  <c r="AC6609" i="53"/>
  <c r="AE1505" i="53"/>
  <c r="AD1505" i="53"/>
  <c r="AC1505" i="53"/>
  <c r="AB1506" i="53"/>
  <c r="AE5598" i="53"/>
  <c r="AD5598" i="53"/>
  <c r="AC5598" i="53"/>
  <c r="AE3579" i="53"/>
  <c r="AC3579" i="53"/>
  <c r="AD3579" i="53"/>
  <c r="AE497" i="53"/>
  <c r="AD497" i="53"/>
  <c r="AC497" i="53"/>
  <c r="AE2515" i="53"/>
  <c r="AC2515" i="53"/>
  <c r="AD2515" i="53"/>
  <c r="AE4588" i="53"/>
  <c r="AC4588" i="53"/>
  <c r="AD4588" i="53"/>
  <c r="AB6610" i="53"/>
  <c r="AB5599" i="53"/>
  <c r="AB4589" i="53"/>
  <c r="AB3580" i="53"/>
  <c r="V3579" i="53"/>
  <c r="U3579" i="53"/>
  <c r="T3579" i="53"/>
  <c r="V1505" i="53"/>
  <c r="U1505" i="53"/>
  <c r="T1505" i="53"/>
  <c r="S1506" i="53"/>
  <c r="T5599" i="53"/>
  <c r="U5599" i="53"/>
  <c r="V5599" i="53"/>
  <c r="V6608" i="53"/>
  <c r="U6608" i="53"/>
  <c r="T6608" i="53"/>
  <c r="V2515" i="53"/>
  <c r="U2515" i="53"/>
  <c r="T2515" i="53"/>
  <c r="V4589" i="53"/>
  <c r="U4589" i="53"/>
  <c r="T4589" i="53"/>
  <c r="S6609" i="53"/>
  <c r="S5600" i="53"/>
  <c r="S4590" i="53"/>
  <c r="S3580" i="53"/>
  <c r="V495" i="53"/>
  <c r="U495" i="53"/>
  <c r="T495" i="53"/>
  <c r="S496" i="53"/>
  <c r="G2516" i="53"/>
  <c r="F2516" i="53"/>
  <c r="G496" i="53"/>
  <c r="F496" i="53"/>
  <c r="G4587" i="53"/>
  <c r="F4587" i="53"/>
  <c r="G6608" i="53"/>
  <c r="F6608" i="53"/>
  <c r="G1506" i="53"/>
  <c r="F1506" i="53"/>
  <c r="G3579" i="53"/>
  <c r="F3579" i="53"/>
  <c r="G5598" i="53"/>
  <c r="F5598" i="53"/>
  <c r="E6609" i="53"/>
  <c r="E5599" i="53"/>
  <c r="E4588" i="53"/>
  <c r="E3580" i="53"/>
  <c r="E1507" i="53"/>
  <c r="S2516" i="53"/>
  <c r="E497" i="53"/>
  <c r="AB498" i="53"/>
  <c r="AB2516" i="53"/>
  <c r="E2517" i="53"/>
  <c r="AB8655" i="53" l="1"/>
  <c r="AB7646" i="53"/>
  <c r="S8656" i="53"/>
  <c r="S7646" i="53"/>
  <c r="E8655" i="53"/>
  <c r="E7645" i="53"/>
  <c r="AE5599" i="53"/>
  <c r="AD5599" i="53"/>
  <c r="AC5599" i="53"/>
  <c r="AE6610" i="53"/>
  <c r="AD6610" i="53"/>
  <c r="AC6610" i="53"/>
  <c r="AE1506" i="53"/>
  <c r="AD1506" i="53"/>
  <c r="AC1506" i="53"/>
  <c r="AB1507" i="53"/>
  <c r="AE2516" i="53"/>
  <c r="AC2516" i="53"/>
  <c r="AD2516" i="53"/>
  <c r="AE498" i="53"/>
  <c r="AC498" i="53"/>
  <c r="AD498" i="53"/>
  <c r="AD3580" i="53"/>
  <c r="AE3580" i="53"/>
  <c r="AC3580" i="53"/>
  <c r="AE4589" i="53"/>
  <c r="AC4589" i="53"/>
  <c r="AD4589" i="53"/>
  <c r="AB6611" i="53"/>
  <c r="AB5600" i="53"/>
  <c r="AB4590" i="53"/>
  <c r="AB3581" i="53"/>
  <c r="V2516" i="53"/>
  <c r="U2516" i="53"/>
  <c r="T2516" i="53"/>
  <c r="V3580" i="53"/>
  <c r="U3580" i="53"/>
  <c r="T3580" i="53"/>
  <c r="T1506" i="53"/>
  <c r="V1506" i="53"/>
  <c r="U1506" i="53"/>
  <c r="S1507" i="53"/>
  <c r="V4590" i="53"/>
  <c r="U4590" i="53"/>
  <c r="T4590" i="53"/>
  <c r="V5600" i="53"/>
  <c r="T5600" i="53"/>
  <c r="U5600" i="53"/>
  <c r="V6609" i="53"/>
  <c r="U6609" i="53"/>
  <c r="T6609" i="53"/>
  <c r="S6610" i="53"/>
  <c r="S5601" i="53"/>
  <c r="S4591" i="53"/>
  <c r="S3581" i="53"/>
  <c r="V496" i="53"/>
  <c r="U496" i="53"/>
  <c r="T496" i="53"/>
  <c r="S497" i="53"/>
  <c r="G2517" i="53"/>
  <c r="F2517" i="53"/>
  <c r="G497" i="53"/>
  <c r="F497" i="53"/>
  <c r="G3580" i="53"/>
  <c r="F3580" i="53"/>
  <c r="G1507" i="53"/>
  <c r="F1507" i="53"/>
  <c r="G4588" i="53"/>
  <c r="F4588" i="53"/>
  <c r="G5599" i="53"/>
  <c r="F5599" i="53"/>
  <c r="G6609" i="53"/>
  <c r="F6609" i="53"/>
  <c r="E6610" i="53"/>
  <c r="E5600" i="53"/>
  <c r="E4589" i="53"/>
  <c r="E3581" i="53"/>
  <c r="E1508" i="53"/>
  <c r="AB2517" i="53"/>
  <c r="E498" i="53"/>
  <c r="E2518" i="53"/>
  <c r="AB499" i="53"/>
  <c r="S2517" i="53"/>
  <c r="AB8656" i="53" l="1"/>
  <c r="AB7647" i="53"/>
  <c r="S8657" i="53"/>
  <c r="S7647" i="53"/>
  <c r="E8656" i="53"/>
  <c r="E7646" i="53"/>
  <c r="AD5600" i="53"/>
  <c r="AE5600" i="53"/>
  <c r="AC5600" i="53"/>
  <c r="AE6611" i="53"/>
  <c r="AD6611" i="53"/>
  <c r="AC6611" i="53"/>
  <c r="AD499" i="53"/>
  <c r="AC499" i="53"/>
  <c r="AE499" i="53"/>
  <c r="AE3581" i="53"/>
  <c r="AD3581" i="53"/>
  <c r="AC3581" i="53"/>
  <c r="AD1507" i="53"/>
  <c r="AE1507" i="53"/>
  <c r="AC1507" i="53"/>
  <c r="AB1508" i="53"/>
  <c r="AC2517" i="53"/>
  <c r="AD2517" i="53"/>
  <c r="AE2517" i="53"/>
  <c r="AE4590" i="53"/>
  <c r="AC4590" i="53"/>
  <c r="AD4590" i="53"/>
  <c r="AB6612" i="53"/>
  <c r="AB5601" i="53"/>
  <c r="AB4591" i="53"/>
  <c r="AB3582" i="53"/>
  <c r="V3581" i="53"/>
  <c r="U3581" i="53"/>
  <c r="T3581" i="53"/>
  <c r="V4591" i="53"/>
  <c r="U4591" i="53"/>
  <c r="T4591" i="53"/>
  <c r="V5601" i="53"/>
  <c r="U5601" i="53"/>
  <c r="T5601" i="53"/>
  <c r="V2517" i="53"/>
  <c r="U2517" i="53"/>
  <c r="T2517" i="53"/>
  <c r="V6610" i="53"/>
  <c r="U6610" i="53"/>
  <c r="T6610" i="53"/>
  <c r="V1507" i="53"/>
  <c r="U1507" i="53"/>
  <c r="T1507" i="53"/>
  <c r="S1508" i="53"/>
  <c r="S6611" i="53"/>
  <c r="S5602" i="53"/>
  <c r="S4592" i="53"/>
  <c r="S3582" i="53"/>
  <c r="V497" i="53"/>
  <c r="U497" i="53"/>
  <c r="T497" i="53"/>
  <c r="S498" i="53"/>
  <c r="G2518" i="53"/>
  <c r="F2518" i="53"/>
  <c r="G498" i="53"/>
  <c r="F498" i="53"/>
  <c r="G1508" i="53"/>
  <c r="F1508" i="53"/>
  <c r="G3581" i="53"/>
  <c r="F3581" i="53"/>
  <c r="G4589" i="53"/>
  <c r="F4589" i="53"/>
  <c r="G6610" i="53"/>
  <c r="F6610" i="53"/>
  <c r="G5600" i="53"/>
  <c r="F5600" i="53"/>
  <c r="E6611" i="53"/>
  <c r="E5601" i="53"/>
  <c r="E4590" i="53"/>
  <c r="E3582" i="53"/>
  <c r="E1509" i="53"/>
  <c r="AB500" i="53"/>
  <c r="E499" i="53"/>
  <c r="E2519" i="53"/>
  <c r="S2518" i="53"/>
  <c r="AB2518" i="53"/>
  <c r="AB8657" i="53" l="1"/>
  <c r="AB7648" i="53"/>
  <c r="S8658" i="53"/>
  <c r="S7648" i="53"/>
  <c r="E8657" i="53"/>
  <c r="E7647" i="53"/>
  <c r="AE5601" i="53"/>
  <c r="AC5601" i="53"/>
  <c r="AD5601" i="53"/>
  <c r="AD1508" i="53"/>
  <c r="AC1508" i="53"/>
  <c r="AE1508" i="53"/>
  <c r="AB1509" i="53"/>
  <c r="AE6612" i="53"/>
  <c r="AD6612" i="53"/>
  <c r="AC6612" i="53"/>
  <c r="AE2518" i="53"/>
  <c r="AC2518" i="53"/>
  <c r="AD2518" i="53"/>
  <c r="AD3582" i="53"/>
  <c r="AE3582" i="53"/>
  <c r="AC3582" i="53"/>
  <c r="AE500" i="53"/>
  <c r="AC500" i="53"/>
  <c r="AD500" i="53"/>
  <c r="AE4591" i="53"/>
  <c r="AD4591" i="53"/>
  <c r="AC4591" i="53"/>
  <c r="AB6613" i="53"/>
  <c r="AB5602" i="53"/>
  <c r="AB4592" i="53"/>
  <c r="AB3583" i="53"/>
  <c r="V3582" i="53"/>
  <c r="U3582" i="53"/>
  <c r="T3582" i="53"/>
  <c r="V4592" i="53"/>
  <c r="U4592" i="53"/>
  <c r="T4592" i="53"/>
  <c r="V5602" i="53"/>
  <c r="U5602" i="53"/>
  <c r="T5602" i="53"/>
  <c r="V6611" i="53"/>
  <c r="U6611" i="53"/>
  <c r="T6611" i="53"/>
  <c r="T1508" i="53"/>
  <c r="V1508" i="53"/>
  <c r="U1508" i="53"/>
  <c r="S1509" i="53"/>
  <c r="V2518" i="53"/>
  <c r="T2518" i="53"/>
  <c r="U2518" i="53"/>
  <c r="S6612" i="53"/>
  <c r="S5603" i="53"/>
  <c r="S4593" i="53"/>
  <c r="S3583" i="53"/>
  <c r="V498" i="53"/>
  <c r="U498" i="53"/>
  <c r="T498" i="53"/>
  <c r="S499" i="53"/>
  <c r="G499" i="53"/>
  <c r="F499" i="53"/>
  <c r="G2519" i="53"/>
  <c r="F2519" i="53"/>
  <c r="F5601" i="53"/>
  <c r="G5601" i="53"/>
  <c r="G1509" i="53"/>
  <c r="F1509" i="53"/>
  <c r="G4590" i="53"/>
  <c r="F4590" i="53"/>
  <c r="F6611" i="53"/>
  <c r="G6611" i="53"/>
  <c r="G3582" i="53"/>
  <c r="F3582" i="53"/>
  <c r="E6612" i="53"/>
  <c r="E5602" i="53"/>
  <c r="E4591" i="53"/>
  <c r="E3583" i="53"/>
  <c r="E1510" i="53"/>
  <c r="E500" i="53"/>
  <c r="S2519" i="53"/>
  <c r="AB2519" i="53"/>
  <c r="E2520" i="53"/>
  <c r="AB501" i="53"/>
  <c r="AB8658" i="53" l="1"/>
  <c r="AB7649" i="53"/>
  <c r="S8659" i="53"/>
  <c r="S7649" i="53"/>
  <c r="E8658" i="53"/>
  <c r="E7648" i="53"/>
  <c r="AD5602" i="53"/>
  <c r="AE5602" i="53"/>
  <c r="AC5602" i="53"/>
  <c r="AE6613" i="53"/>
  <c r="AD6613" i="53"/>
  <c r="AC6613" i="53"/>
  <c r="AD1509" i="53"/>
  <c r="AE1509" i="53"/>
  <c r="AC1509" i="53"/>
  <c r="AB1510" i="53"/>
  <c r="AE501" i="53"/>
  <c r="AD501" i="53"/>
  <c r="AC501" i="53"/>
  <c r="AD2519" i="53"/>
  <c r="AC2519" i="53"/>
  <c r="AE2519" i="53"/>
  <c r="AD3583" i="53"/>
  <c r="AE3583" i="53"/>
  <c r="AC3583" i="53"/>
  <c r="AE4592" i="53"/>
  <c r="AC4592" i="53"/>
  <c r="AD4592" i="53"/>
  <c r="AB6614" i="53"/>
  <c r="AB5603" i="53"/>
  <c r="AB4593" i="53"/>
  <c r="AB3584" i="53"/>
  <c r="V3583" i="53"/>
  <c r="U3583" i="53"/>
  <c r="T3583" i="53"/>
  <c r="V4593" i="53"/>
  <c r="U4593" i="53"/>
  <c r="T4593" i="53"/>
  <c r="V5603" i="53"/>
  <c r="U5603" i="53"/>
  <c r="T5603" i="53"/>
  <c r="V2519" i="53"/>
  <c r="U2519" i="53"/>
  <c r="T2519" i="53"/>
  <c r="V6612" i="53"/>
  <c r="U6612" i="53"/>
  <c r="T6612" i="53"/>
  <c r="V1509" i="53"/>
  <c r="U1509" i="53"/>
  <c r="T1509" i="53"/>
  <c r="S1510" i="53"/>
  <c r="S6613" i="53"/>
  <c r="S5604" i="53"/>
  <c r="S4594" i="53"/>
  <c r="S3584" i="53"/>
  <c r="V499" i="53"/>
  <c r="U499" i="53"/>
  <c r="T499" i="53"/>
  <c r="S500" i="53"/>
  <c r="G2520" i="53"/>
  <c r="F2520" i="53"/>
  <c r="G500" i="53"/>
  <c r="F500" i="53"/>
  <c r="G1510" i="53"/>
  <c r="F1510" i="53"/>
  <c r="F3583" i="53"/>
  <c r="G3583" i="53"/>
  <c r="F4591" i="53"/>
  <c r="G4591" i="53"/>
  <c r="G6612" i="53"/>
  <c r="F6612" i="53"/>
  <c r="G5602" i="53"/>
  <c r="F5602" i="53"/>
  <c r="E6613" i="53"/>
  <c r="E5603" i="53"/>
  <c r="E4592" i="53"/>
  <c r="E3584" i="53"/>
  <c r="E1511" i="53"/>
  <c r="AB2520" i="53"/>
  <c r="E2521" i="53"/>
  <c r="E501" i="53"/>
  <c r="AB502" i="53"/>
  <c r="S2520" i="53"/>
  <c r="AB8659" i="53" l="1"/>
  <c r="AB7650" i="53"/>
  <c r="S8660" i="53"/>
  <c r="S7650" i="53"/>
  <c r="E8659" i="53"/>
  <c r="E7649" i="53"/>
  <c r="AE5603" i="53"/>
  <c r="AC5603" i="53"/>
  <c r="AD5603" i="53"/>
  <c r="AE6614" i="53"/>
  <c r="AD6614" i="53"/>
  <c r="AC6614" i="53"/>
  <c r="AC502" i="53"/>
  <c r="AE502" i="53"/>
  <c r="AD502" i="53"/>
  <c r="AD3584" i="53"/>
  <c r="AE3584" i="53"/>
  <c r="AC3584" i="53"/>
  <c r="AD1510" i="53"/>
  <c r="AC1510" i="53"/>
  <c r="AE1510" i="53"/>
  <c r="AB1511" i="53"/>
  <c r="AE2520" i="53"/>
  <c r="AD2520" i="53"/>
  <c r="AC2520" i="53"/>
  <c r="AD4593" i="53"/>
  <c r="AE4593" i="53"/>
  <c r="AC4593" i="53"/>
  <c r="AB6615" i="53"/>
  <c r="AB5604" i="53"/>
  <c r="AB4594" i="53"/>
  <c r="AB3585" i="53"/>
  <c r="V3584" i="53"/>
  <c r="U3584" i="53"/>
  <c r="T3584" i="53"/>
  <c r="T2520" i="53"/>
  <c r="V2520" i="53"/>
  <c r="U2520" i="53"/>
  <c r="V4594" i="53"/>
  <c r="U4594" i="53"/>
  <c r="T4594" i="53"/>
  <c r="V5604" i="53"/>
  <c r="U5604" i="53"/>
  <c r="T5604" i="53"/>
  <c r="V6613" i="53"/>
  <c r="U6613" i="53"/>
  <c r="T6613" i="53"/>
  <c r="V1510" i="53"/>
  <c r="U1510" i="53"/>
  <c r="T1510" i="53"/>
  <c r="S1511" i="53"/>
  <c r="S6614" i="53"/>
  <c r="S5605" i="53"/>
  <c r="S4595" i="53"/>
  <c r="S3585" i="53"/>
  <c r="V500" i="53"/>
  <c r="U500" i="53"/>
  <c r="T500" i="53"/>
  <c r="S501" i="53"/>
  <c r="G2521" i="53"/>
  <c r="F2521" i="53"/>
  <c r="G501" i="53"/>
  <c r="F501" i="53"/>
  <c r="G5603" i="53"/>
  <c r="F5603" i="53"/>
  <c r="G3584" i="53"/>
  <c r="F3584" i="53"/>
  <c r="G6613" i="53"/>
  <c r="F6613" i="53"/>
  <c r="G1511" i="53"/>
  <c r="F1511" i="53"/>
  <c r="G4592" i="53"/>
  <c r="F4592" i="53"/>
  <c r="E6614" i="53"/>
  <c r="E5604" i="53"/>
  <c r="E4593" i="53"/>
  <c r="E3585" i="53"/>
  <c r="E1512" i="53"/>
  <c r="AB503" i="53"/>
  <c r="E2522" i="53"/>
  <c r="E502" i="53"/>
  <c r="S2521" i="53"/>
  <c r="AB2521" i="53"/>
  <c r="AB8660" i="53" l="1"/>
  <c r="AB7651" i="53"/>
  <c r="S8661" i="53"/>
  <c r="S7651" i="53"/>
  <c r="E8660" i="53"/>
  <c r="E7650" i="53"/>
  <c r="AE5604" i="53"/>
  <c r="AD5604" i="53"/>
  <c r="AC5604" i="53"/>
  <c r="AE1511" i="53"/>
  <c r="AD1511" i="53"/>
  <c r="AC1511" i="53"/>
  <c r="AB1512" i="53"/>
  <c r="AE6615" i="53"/>
  <c r="AD6615" i="53"/>
  <c r="AC6615" i="53"/>
  <c r="AE2521" i="53"/>
  <c r="AC2521" i="53"/>
  <c r="AD2521" i="53"/>
  <c r="AD3585" i="53"/>
  <c r="AE3585" i="53"/>
  <c r="AC3585" i="53"/>
  <c r="AE503" i="53"/>
  <c r="AD503" i="53"/>
  <c r="AC503" i="53"/>
  <c r="AE4594" i="53"/>
  <c r="AC4594" i="53"/>
  <c r="AD4594" i="53"/>
  <c r="AB6616" i="53"/>
  <c r="AB5605" i="53"/>
  <c r="AB4595" i="53"/>
  <c r="AB3586" i="53"/>
  <c r="V3585" i="53"/>
  <c r="T3585" i="53"/>
  <c r="U3585" i="53"/>
  <c r="V5605" i="53"/>
  <c r="U5605" i="53"/>
  <c r="T5605" i="53"/>
  <c r="V6614" i="53"/>
  <c r="U6614" i="53"/>
  <c r="T6614" i="53"/>
  <c r="V1511" i="53"/>
  <c r="U1511" i="53"/>
  <c r="T1511" i="53"/>
  <c r="S1512" i="53"/>
  <c r="V4595" i="53"/>
  <c r="U4595" i="53"/>
  <c r="T4595" i="53"/>
  <c r="V2521" i="53"/>
  <c r="U2521" i="53"/>
  <c r="T2521" i="53"/>
  <c r="S6615" i="53"/>
  <c r="S5606" i="53"/>
  <c r="S4596" i="53"/>
  <c r="S3586" i="53"/>
  <c r="V501" i="53"/>
  <c r="U501" i="53"/>
  <c r="T501" i="53"/>
  <c r="S502" i="53"/>
  <c r="G2522" i="53"/>
  <c r="F2522" i="53"/>
  <c r="G502" i="53"/>
  <c r="F502" i="53"/>
  <c r="G4593" i="53"/>
  <c r="F4593" i="53"/>
  <c r="G5604" i="53"/>
  <c r="F5604" i="53"/>
  <c r="G1512" i="53"/>
  <c r="F1512" i="53"/>
  <c r="G6614" i="53"/>
  <c r="F6614" i="53"/>
  <c r="G3585" i="53"/>
  <c r="F3585" i="53"/>
  <c r="E6615" i="53"/>
  <c r="E5605" i="53"/>
  <c r="E4594" i="53"/>
  <c r="E3586" i="53"/>
  <c r="E1513" i="53"/>
  <c r="E2523" i="53"/>
  <c r="AB2522" i="53"/>
  <c r="E503" i="53"/>
  <c r="AB504" i="53"/>
  <c r="S2522" i="53"/>
  <c r="AB8661" i="53" l="1"/>
  <c r="AB7652" i="53"/>
  <c r="S8662" i="53"/>
  <c r="S7652" i="53"/>
  <c r="E8661" i="53"/>
  <c r="E7651" i="53"/>
  <c r="AE5605" i="53"/>
  <c r="AD5605" i="53"/>
  <c r="AC5605" i="53"/>
  <c r="AE6616" i="53"/>
  <c r="AD6616" i="53"/>
  <c r="AC6616" i="53"/>
  <c r="AE1512" i="53"/>
  <c r="AD1512" i="53"/>
  <c r="AC1512" i="53"/>
  <c r="AB1513" i="53"/>
  <c r="AC504" i="53"/>
  <c r="AE504" i="53"/>
  <c r="AD504" i="53"/>
  <c r="AD3586" i="53"/>
  <c r="AE3586" i="53"/>
  <c r="AC3586" i="53"/>
  <c r="AE2522" i="53"/>
  <c r="AD2522" i="53"/>
  <c r="AC2522" i="53"/>
  <c r="AC4595" i="53"/>
  <c r="AD4595" i="53"/>
  <c r="AE4595" i="53"/>
  <c r="AB6617" i="53"/>
  <c r="AB5606" i="53"/>
  <c r="AB4596" i="53"/>
  <c r="AB3587" i="53"/>
  <c r="V3586" i="53"/>
  <c r="U3586" i="53"/>
  <c r="T3586" i="53"/>
  <c r="V4596" i="53"/>
  <c r="U4596" i="53"/>
  <c r="T4596" i="53"/>
  <c r="V5606" i="53"/>
  <c r="U5606" i="53"/>
  <c r="T5606" i="53"/>
  <c r="V1512" i="53"/>
  <c r="U1512" i="53"/>
  <c r="T1512" i="53"/>
  <c r="S1513" i="53"/>
  <c r="V6615" i="53"/>
  <c r="U6615" i="53"/>
  <c r="T6615" i="53"/>
  <c r="U2522" i="53"/>
  <c r="T2522" i="53"/>
  <c r="V2522" i="53"/>
  <c r="S6616" i="53"/>
  <c r="S5607" i="53"/>
  <c r="S4597" i="53"/>
  <c r="S3587" i="53"/>
  <c r="V502" i="53"/>
  <c r="U502" i="53"/>
  <c r="T502" i="53"/>
  <c r="S503" i="53"/>
  <c r="G2523" i="53"/>
  <c r="F2523" i="53"/>
  <c r="G503" i="53"/>
  <c r="F503" i="53"/>
  <c r="G1513" i="53"/>
  <c r="F1513" i="53"/>
  <c r="G4594" i="53"/>
  <c r="F4594" i="53"/>
  <c r="G6615" i="53"/>
  <c r="F6615" i="53"/>
  <c r="G3586" i="53"/>
  <c r="F3586" i="53"/>
  <c r="G5605" i="53"/>
  <c r="F5605" i="53"/>
  <c r="E6616" i="53"/>
  <c r="E5606" i="53"/>
  <c r="E4595" i="53"/>
  <c r="E3587" i="53"/>
  <c r="E1514" i="53"/>
  <c r="E504" i="53"/>
  <c r="AB2523" i="53"/>
  <c r="S2523" i="53"/>
  <c r="AB505" i="53"/>
  <c r="E2524" i="53"/>
  <c r="AB8662" i="53" l="1"/>
  <c r="AB7653" i="53"/>
  <c r="S8663" i="53"/>
  <c r="S7653" i="53"/>
  <c r="E8662" i="53"/>
  <c r="E7652" i="53"/>
  <c r="AE5606" i="53"/>
  <c r="AD5606" i="53"/>
  <c r="AC5606" i="53"/>
  <c r="AE6617" i="53"/>
  <c r="AD6617" i="53"/>
  <c r="AC6617" i="53"/>
  <c r="AC505" i="53"/>
  <c r="AE505" i="53"/>
  <c r="AD505" i="53"/>
  <c r="AE2523" i="53"/>
  <c r="AC2523" i="53"/>
  <c r="AD2523" i="53"/>
  <c r="AE3587" i="53"/>
  <c r="AC3587" i="53"/>
  <c r="AD3587" i="53"/>
  <c r="AE1513" i="53"/>
  <c r="AD1513" i="53"/>
  <c r="AC1513" i="53"/>
  <c r="AB1514" i="53"/>
  <c r="AE4596" i="53"/>
  <c r="AC4596" i="53"/>
  <c r="AD4596" i="53"/>
  <c r="AB6618" i="53"/>
  <c r="AB5607" i="53"/>
  <c r="AB4597" i="53"/>
  <c r="AB3588" i="53"/>
  <c r="V3587" i="53"/>
  <c r="U3587" i="53"/>
  <c r="T3587" i="53"/>
  <c r="V2523" i="53"/>
  <c r="U2523" i="53"/>
  <c r="T2523" i="53"/>
  <c r="V4597" i="53"/>
  <c r="U4597" i="53"/>
  <c r="T4597" i="53"/>
  <c r="T5607" i="53"/>
  <c r="V5607" i="53"/>
  <c r="U5607" i="53"/>
  <c r="V1513" i="53"/>
  <c r="U1513" i="53"/>
  <c r="T1513" i="53"/>
  <c r="S1514" i="53"/>
  <c r="V6616" i="53"/>
  <c r="U6616" i="53"/>
  <c r="T6616" i="53"/>
  <c r="S6617" i="53"/>
  <c r="S5608" i="53"/>
  <c r="S4598" i="53"/>
  <c r="S3588" i="53"/>
  <c r="V503" i="53"/>
  <c r="U503" i="53"/>
  <c r="T503" i="53"/>
  <c r="S504" i="53"/>
  <c r="G2524" i="53"/>
  <c r="F2524" i="53"/>
  <c r="G504" i="53"/>
  <c r="F504" i="53"/>
  <c r="G5606" i="53"/>
  <c r="F5606" i="53"/>
  <c r="G1514" i="53"/>
  <c r="F1514" i="53"/>
  <c r="G3587" i="53"/>
  <c r="F3587" i="53"/>
  <c r="G4595" i="53"/>
  <c r="F4595" i="53"/>
  <c r="G6616" i="53"/>
  <c r="F6616" i="53"/>
  <c r="E6617" i="53"/>
  <c r="E5607" i="53"/>
  <c r="E4596" i="53"/>
  <c r="E3588" i="53"/>
  <c r="E1515" i="53"/>
  <c r="AB506" i="53"/>
  <c r="E505" i="53"/>
  <c r="S2524" i="53"/>
  <c r="E2525" i="53"/>
  <c r="AB2524" i="53"/>
  <c r="AB8663" i="53" l="1"/>
  <c r="AB7654" i="53"/>
  <c r="S8664" i="53"/>
  <c r="S7654" i="53"/>
  <c r="E8663" i="53"/>
  <c r="E7653" i="53"/>
  <c r="AE5607" i="53"/>
  <c r="AD5607" i="53"/>
  <c r="AC5607" i="53"/>
  <c r="AE6618" i="53"/>
  <c r="AD6618" i="53"/>
  <c r="AC6618" i="53"/>
  <c r="AE2524" i="53"/>
  <c r="AC2524" i="53"/>
  <c r="AD2524" i="53"/>
  <c r="AE1514" i="53"/>
  <c r="AD1514" i="53"/>
  <c r="AC1514" i="53"/>
  <c r="AB1515" i="53"/>
  <c r="AE506" i="53"/>
  <c r="AD506" i="53"/>
  <c r="AC506" i="53"/>
  <c r="AD3588" i="53"/>
  <c r="AC3588" i="53"/>
  <c r="AE3588" i="53"/>
  <c r="AE4597" i="53"/>
  <c r="AC4597" i="53"/>
  <c r="AD4597" i="53"/>
  <c r="AB6619" i="53"/>
  <c r="AB5608" i="53"/>
  <c r="AB4598" i="53"/>
  <c r="AB3589" i="53"/>
  <c r="V3588" i="53"/>
  <c r="U3588" i="53"/>
  <c r="T3588" i="53"/>
  <c r="V4598" i="53"/>
  <c r="U4598" i="53"/>
  <c r="T4598" i="53"/>
  <c r="V5608" i="53"/>
  <c r="T5608" i="53"/>
  <c r="U5608" i="53"/>
  <c r="T1514" i="53"/>
  <c r="V1514" i="53"/>
  <c r="U1514" i="53"/>
  <c r="S1515" i="53"/>
  <c r="V6617" i="53"/>
  <c r="U6617" i="53"/>
  <c r="T6617" i="53"/>
  <c r="V2524" i="53"/>
  <c r="U2524" i="53"/>
  <c r="T2524" i="53"/>
  <c r="S6618" i="53"/>
  <c r="S5609" i="53"/>
  <c r="S4599" i="53"/>
  <c r="S3589" i="53"/>
  <c r="V504" i="53"/>
  <c r="U504" i="53"/>
  <c r="T504" i="53"/>
  <c r="S505" i="53"/>
  <c r="G2525" i="53"/>
  <c r="F2525" i="53"/>
  <c r="G505" i="53"/>
  <c r="F505" i="53"/>
  <c r="G3588" i="53"/>
  <c r="F3588" i="53"/>
  <c r="G4596" i="53"/>
  <c r="F4596" i="53"/>
  <c r="F5607" i="53"/>
  <c r="G5607" i="53"/>
  <c r="F6617" i="53"/>
  <c r="G6617" i="53"/>
  <c r="G1515" i="53"/>
  <c r="F1515" i="53"/>
  <c r="E6618" i="53"/>
  <c r="E5608" i="53"/>
  <c r="E4597" i="53"/>
  <c r="E3589" i="53"/>
  <c r="E1516" i="53"/>
  <c r="AB2525" i="53"/>
  <c r="E2526" i="53"/>
  <c r="S2525" i="53"/>
  <c r="E506" i="53"/>
  <c r="AB507" i="53"/>
  <c r="AB8664" i="53" l="1"/>
  <c r="AB7655" i="53"/>
  <c r="S8665" i="53"/>
  <c r="S7655" i="53"/>
  <c r="E8664" i="53"/>
  <c r="E7654" i="53"/>
  <c r="AE5608" i="53"/>
  <c r="AD5608" i="53"/>
  <c r="AC5608" i="53"/>
  <c r="AE6619" i="53"/>
  <c r="AD6619" i="53"/>
  <c r="AC6619" i="53"/>
  <c r="AE507" i="53"/>
  <c r="AD507" i="53"/>
  <c r="AC507" i="53"/>
  <c r="AD1515" i="53"/>
  <c r="AE1515" i="53"/>
  <c r="AC1515" i="53"/>
  <c r="AB1516" i="53"/>
  <c r="AC2525" i="53"/>
  <c r="AD2525" i="53"/>
  <c r="AE2525" i="53"/>
  <c r="AE3589" i="53"/>
  <c r="AC3589" i="53"/>
  <c r="AD3589" i="53"/>
  <c r="AE4598" i="53"/>
  <c r="AC4598" i="53"/>
  <c r="AD4598" i="53"/>
  <c r="AB6620" i="53"/>
  <c r="AB5609" i="53"/>
  <c r="AB4599" i="53"/>
  <c r="AB3590" i="53"/>
  <c r="V3589" i="53"/>
  <c r="U3589" i="53"/>
  <c r="T3589" i="53"/>
  <c r="U4599" i="53"/>
  <c r="T4599" i="53"/>
  <c r="V4599" i="53"/>
  <c r="V5609" i="53"/>
  <c r="U5609" i="53"/>
  <c r="T5609" i="53"/>
  <c r="V1515" i="53"/>
  <c r="U1515" i="53"/>
  <c r="T1515" i="53"/>
  <c r="S1516" i="53"/>
  <c r="V2525" i="53"/>
  <c r="U2525" i="53"/>
  <c r="T2525" i="53"/>
  <c r="V6618" i="53"/>
  <c r="U6618" i="53"/>
  <c r="T6618" i="53"/>
  <c r="S6619" i="53"/>
  <c r="S5610" i="53"/>
  <c r="S4600" i="53"/>
  <c r="S3590" i="53"/>
  <c r="V505" i="53"/>
  <c r="U505" i="53"/>
  <c r="T505" i="53"/>
  <c r="S506" i="53"/>
  <c r="G506" i="53"/>
  <c r="F506" i="53"/>
  <c r="G2526" i="53"/>
  <c r="F2526" i="53"/>
  <c r="G3589" i="53"/>
  <c r="F3589" i="53"/>
  <c r="G4597" i="53"/>
  <c r="F4597" i="53"/>
  <c r="G5608" i="53"/>
  <c r="F5608" i="53"/>
  <c r="G1516" i="53"/>
  <c r="F1516" i="53"/>
  <c r="G6618" i="53"/>
  <c r="F6618" i="53"/>
  <c r="E6619" i="53"/>
  <c r="E5609" i="53"/>
  <c r="E4598" i="53"/>
  <c r="E3590" i="53"/>
  <c r="E1517" i="53"/>
  <c r="S2526" i="53"/>
  <c r="AB2526" i="53"/>
  <c r="AB508" i="53"/>
  <c r="E2527" i="53"/>
  <c r="E507" i="53"/>
  <c r="AB8665" i="53" l="1"/>
  <c r="AB7656" i="53"/>
  <c r="S8666" i="53"/>
  <c r="S7656" i="53"/>
  <c r="E8665" i="53"/>
  <c r="E7655" i="53"/>
  <c r="AE5609" i="53"/>
  <c r="AC5609" i="53"/>
  <c r="AD5609" i="53"/>
  <c r="AE6620" i="53"/>
  <c r="AD6620" i="53"/>
  <c r="AC6620" i="53"/>
  <c r="AD1516" i="53"/>
  <c r="AC1516" i="53"/>
  <c r="AE1516" i="53"/>
  <c r="AB1517" i="53"/>
  <c r="AE508" i="53"/>
  <c r="AD508" i="53"/>
  <c r="AC508" i="53"/>
  <c r="AE2526" i="53"/>
  <c r="AC2526" i="53"/>
  <c r="AD2526" i="53"/>
  <c r="AD3590" i="53"/>
  <c r="AE3590" i="53"/>
  <c r="AC3590" i="53"/>
  <c r="AE4599" i="53"/>
  <c r="AD4599" i="53"/>
  <c r="AC4599" i="53"/>
  <c r="AB6621" i="53"/>
  <c r="AB5610" i="53"/>
  <c r="AB4600" i="53"/>
  <c r="AB3591" i="53"/>
  <c r="U3590" i="53"/>
  <c r="V3590" i="53"/>
  <c r="T3590" i="53"/>
  <c r="U1516" i="53"/>
  <c r="T1516" i="53"/>
  <c r="V1516" i="53"/>
  <c r="S1517" i="53"/>
  <c r="V6619" i="53"/>
  <c r="U6619" i="53"/>
  <c r="T6619" i="53"/>
  <c r="V5610" i="53"/>
  <c r="U5610" i="53"/>
  <c r="T5610" i="53"/>
  <c r="V4600" i="53"/>
  <c r="T4600" i="53"/>
  <c r="U4600" i="53"/>
  <c r="V2526" i="53"/>
  <c r="T2526" i="53"/>
  <c r="U2526" i="53"/>
  <c r="S6620" i="53"/>
  <c r="S5611" i="53"/>
  <c r="S4601" i="53"/>
  <c r="S3591" i="53"/>
  <c r="V506" i="53"/>
  <c r="U506" i="53"/>
  <c r="T506" i="53"/>
  <c r="S507" i="53"/>
  <c r="G2527" i="53"/>
  <c r="F2527" i="53"/>
  <c r="G507" i="53"/>
  <c r="F507" i="53"/>
  <c r="G4598" i="53"/>
  <c r="F4598" i="53"/>
  <c r="G6619" i="53"/>
  <c r="F6619" i="53"/>
  <c r="G1517" i="53"/>
  <c r="F1517" i="53"/>
  <c r="G3590" i="53"/>
  <c r="F3590" i="53"/>
  <c r="F5609" i="53"/>
  <c r="G5609" i="53"/>
  <c r="E6620" i="53"/>
  <c r="E5610" i="53"/>
  <c r="E4599" i="53"/>
  <c r="E3591" i="53"/>
  <c r="E1518" i="53"/>
  <c r="AB2527" i="53"/>
  <c r="AB509" i="53"/>
  <c r="E508" i="53"/>
  <c r="E2528" i="53"/>
  <c r="S2527" i="53"/>
  <c r="AB8666" i="53" l="1"/>
  <c r="AB7657" i="53"/>
  <c r="S8667" i="53"/>
  <c r="S7657" i="53"/>
  <c r="E8666" i="53"/>
  <c r="E7656" i="53"/>
  <c r="AE5610" i="53"/>
  <c r="AD5610" i="53"/>
  <c r="AC5610" i="53"/>
  <c r="AE6621" i="53"/>
  <c r="AD6621" i="53"/>
  <c r="AC6621" i="53"/>
  <c r="AD3591" i="53"/>
  <c r="AE3591" i="53"/>
  <c r="AC3591" i="53"/>
  <c r="AD1517" i="53"/>
  <c r="AE1517" i="53"/>
  <c r="AC1517" i="53"/>
  <c r="AB1518" i="53"/>
  <c r="AE509" i="53"/>
  <c r="AD509" i="53"/>
  <c r="AC509" i="53"/>
  <c r="AE2527" i="53"/>
  <c r="AC2527" i="53"/>
  <c r="AD2527" i="53"/>
  <c r="AE4600" i="53"/>
  <c r="AC4600" i="53"/>
  <c r="AD4600" i="53"/>
  <c r="AB6622" i="53"/>
  <c r="AB5611" i="53"/>
  <c r="AB4601" i="53"/>
  <c r="AB3592" i="53"/>
  <c r="V3591" i="53"/>
  <c r="U3591" i="53"/>
  <c r="T3591" i="53"/>
  <c r="V1517" i="53"/>
  <c r="U1517" i="53"/>
  <c r="T1517" i="53"/>
  <c r="S1518" i="53"/>
  <c r="V2527" i="53"/>
  <c r="U2527" i="53"/>
  <c r="T2527" i="53"/>
  <c r="V4601" i="53"/>
  <c r="T4601" i="53"/>
  <c r="U4601" i="53"/>
  <c r="V5611" i="53"/>
  <c r="U5611" i="53"/>
  <c r="T5611" i="53"/>
  <c r="V6620" i="53"/>
  <c r="U6620" i="53"/>
  <c r="T6620" i="53"/>
  <c r="S6621" i="53"/>
  <c r="S5612" i="53"/>
  <c r="S4602" i="53"/>
  <c r="S3592" i="53"/>
  <c r="V507" i="53"/>
  <c r="U507" i="53"/>
  <c r="T507" i="53"/>
  <c r="S508" i="53"/>
  <c r="G508" i="53"/>
  <c r="F508" i="53"/>
  <c r="G2528" i="53"/>
  <c r="F2528" i="53"/>
  <c r="G1518" i="53"/>
  <c r="F1518" i="53"/>
  <c r="G6620" i="53"/>
  <c r="F6620" i="53"/>
  <c r="G4599" i="53"/>
  <c r="F4599" i="53"/>
  <c r="G5610" i="53"/>
  <c r="F5610" i="53"/>
  <c r="F3591" i="53"/>
  <c r="G3591" i="53"/>
  <c r="E6621" i="53"/>
  <c r="E5611" i="53"/>
  <c r="E4600" i="53"/>
  <c r="E3592" i="53"/>
  <c r="E1519" i="53"/>
  <c r="S2528" i="53"/>
  <c r="E509" i="53"/>
  <c r="E2529" i="53"/>
  <c r="AB510" i="53"/>
  <c r="AB2528" i="53"/>
  <c r="AB8667" i="53" l="1"/>
  <c r="AB7658" i="53"/>
  <c r="S8668" i="53"/>
  <c r="S7658" i="53"/>
  <c r="E8667" i="53"/>
  <c r="E7657" i="53"/>
  <c r="AE5611" i="53"/>
  <c r="AC5611" i="53"/>
  <c r="AD5611" i="53"/>
  <c r="AE6622" i="53"/>
  <c r="AC6622" i="53"/>
  <c r="AD6622" i="53"/>
  <c r="AD1518" i="53"/>
  <c r="AE1518" i="53"/>
  <c r="AC1518" i="53"/>
  <c r="AB1519" i="53"/>
  <c r="AE2528" i="53"/>
  <c r="AD2528" i="53"/>
  <c r="AC2528" i="53"/>
  <c r="AD3592" i="53"/>
  <c r="AE3592" i="53"/>
  <c r="AC3592" i="53"/>
  <c r="AC510" i="53"/>
  <c r="AE510" i="53"/>
  <c r="AD510" i="53"/>
  <c r="AD4601" i="53"/>
  <c r="AE4601" i="53"/>
  <c r="AC4601" i="53"/>
  <c r="AB6623" i="53"/>
  <c r="AB5612" i="53"/>
  <c r="AB4602" i="53"/>
  <c r="AB3593" i="53"/>
  <c r="U3592" i="53"/>
  <c r="T3592" i="53"/>
  <c r="V3592" i="53"/>
  <c r="V1518" i="53"/>
  <c r="U1518" i="53"/>
  <c r="T1518" i="53"/>
  <c r="S1519" i="53"/>
  <c r="V4602" i="53"/>
  <c r="U4602" i="53"/>
  <c r="T4602" i="53"/>
  <c r="V5612" i="53"/>
  <c r="U5612" i="53"/>
  <c r="T5612" i="53"/>
  <c r="V6621" i="53"/>
  <c r="U6621" i="53"/>
  <c r="T6621" i="53"/>
  <c r="V2528" i="53"/>
  <c r="T2528" i="53"/>
  <c r="U2528" i="53"/>
  <c r="S6622" i="53"/>
  <c r="S5613" i="53"/>
  <c r="S4603" i="53"/>
  <c r="S3593" i="53"/>
  <c r="V508" i="53"/>
  <c r="U508" i="53"/>
  <c r="T508" i="53"/>
  <c r="S509" i="53"/>
  <c r="G509" i="53"/>
  <c r="F509" i="53"/>
  <c r="G2529" i="53"/>
  <c r="F2529" i="53"/>
  <c r="G6621" i="53"/>
  <c r="F6621" i="53"/>
  <c r="G4600" i="53"/>
  <c r="F4600" i="53"/>
  <c r="G5611" i="53"/>
  <c r="F5611" i="53"/>
  <c r="G1519" i="53"/>
  <c r="F1519" i="53"/>
  <c r="G3592" i="53"/>
  <c r="F3592" i="53"/>
  <c r="E6622" i="53"/>
  <c r="E5612" i="53"/>
  <c r="E4601" i="53"/>
  <c r="E3593" i="53"/>
  <c r="E1520" i="53"/>
  <c r="S2529" i="53"/>
  <c r="E510" i="53"/>
  <c r="AB2529" i="53"/>
  <c r="AB511" i="53"/>
  <c r="E2530" i="53"/>
  <c r="AB8668" i="53" l="1"/>
  <c r="AB7659" i="53"/>
  <c r="S8669" i="53"/>
  <c r="S7659" i="53"/>
  <c r="E8668" i="53"/>
  <c r="E7658" i="53"/>
  <c r="AE5612" i="53"/>
  <c r="AC5612" i="53"/>
  <c r="AD5612" i="53"/>
  <c r="AE6623" i="53"/>
  <c r="AD6623" i="53"/>
  <c r="AC6623" i="53"/>
  <c r="AE511" i="53"/>
  <c r="AD511" i="53"/>
  <c r="AC511" i="53"/>
  <c r="AD3593" i="53"/>
  <c r="AE3593" i="53"/>
  <c r="AC3593" i="53"/>
  <c r="AE1519" i="53"/>
  <c r="AC1519" i="53"/>
  <c r="AD1519" i="53"/>
  <c r="AB1520" i="53"/>
  <c r="AE2529" i="53"/>
  <c r="AC2529" i="53"/>
  <c r="AD2529" i="53"/>
  <c r="AE4602" i="53"/>
  <c r="AC4602" i="53"/>
  <c r="AD4602" i="53"/>
  <c r="AB6624" i="53"/>
  <c r="AB5613" i="53"/>
  <c r="AB4603" i="53"/>
  <c r="AB3594" i="53"/>
  <c r="V2529" i="53"/>
  <c r="U2529" i="53"/>
  <c r="T2529" i="53"/>
  <c r="V3593" i="53"/>
  <c r="T3593" i="53"/>
  <c r="U3593" i="53"/>
  <c r="V1519" i="53"/>
  <c r="U1519" i="53"/>
  <c r="T1519" i="53"/>
  <c r="S1520" i="53"/>
  <c r="V5613" i="53"/>
  <c r="U5613" i="53"/>
  <c r="T5613" i="53"/>
  <c r="V6622" i="53"/>
  <c r="U6622" i="53"/>
  <c r="T6622" i="53"/>
  <c r="V4603" i="53"/>
  <c r="U4603" i="53"/>
  <c r="T4603" i="53"/>
  <c r="S6623" i="53"/>
  <c r="S5614" i="53"/>
  <c r="S4604" i="53"/>
  <c r="S3594" i="53"/>
  <c r="V509" i="53"/>
  <c r="U509" i="53"/>
  <c r="T509" i="53"/>
  <c r="S510" i="53"/>
  <c r="G2530" i="53"/>
  <c r="F2530" i="53"/>
  <c r="G510" i="53"/>
  <c r="F510" i="53"/>
  <c r="G3593" i="53"/>
  <c r="F3593" i="53"/>
  <c r="G4601" i="53"/>
  <c r="F4601" i="53"/>
  <c r="G1520" i="53"/>
  <c r="F1520" i="53"/>
  <c r="G5612" i="53"/>
  <c r="F5612" i="53"/>
  <c r="G6622" i="53"/>
  <c r="F6622" i="53"/>
  <c r="E6623" i="53"/>
  <c r="E5613" i="53"/>
  <c r="E4602" i="53"/>
  <c r="E3594" i="53"/>
  <c r="E1521" i="53"/>
  <c r="E511" i="53"/>
  <c r="E2531" i="53"/>
  <c r="AB512" i="53"/>
  <c r="S2530" i="53"/>
  <c r="AB2530" i="53"/>
  <c r="AB8669" i="53" l="1"/>
  <c r="AB7660" i="53"/>
  <c r="S8670" i="53"/>
  <c r="S7660" i="53"/>
  <c r="E8669" i="53"/>
  <c r="E7659" i="53"/>
  <c r="AD5613" i="53"/>
  <c r="AE5613" i="53"/>
  <c r="AC5613" i="53"/>
  <c r="AE1520" i="53"/>
  <c r="AC1520" i="53"/>
  <c r="AD1520" i="53"/>
  <c r="AB1521" i="53"/>
  <c r="AE6624" i="53"/>
  <c r="AD6624" i="53"/>
  <c r="AC6624" i="53"/>
  <c r="AE2530" i="53"/>
  <c r="AD2530" i="53"/>
  <c r="AC2530" i="53"/>
  <c r="AD3594" i="53"/>
  <c r="AE3594" i="53"/>
  <c r="AC3594" i="53"/>
  <c r="AC512" i="53"/>
  <c r="AE512" i="53"/>
  <c r="AD512" i="53"/>
  <c r="AC4603" i="53"/>
  <c r="AD4603" i="53"/>
  <c r="AE4603" i="53"/>
  <c r="AB6625" i="53"/>
  <c r="AB5614" i="53"/>
  <c r="AB4604" i="53"/>
  <c r="AB3595" i="53"/>
  <c r="V3594" i="53"/>
  <c r="U3594" i="53"/>
  <c r="T3594" i="53"/>
  <c r="V4604" i="53"/>
  <c r="U4604" i="53"/>
  <c r="T4604" i="53"/>
  <c r="V5614" i="53"/>
  <c r="U5614" i="53"/>
  <c r="T5614" i="53"/>
  <c r="V6623" i="53"/>
  <c r="U6623" i="53"/>
  <c r="T6623" i="53"/>
  <c r="V1520" i="53"/>
  <c r="U1520" i="53"/>
  <c r="T1520" i="53"/>
  <c r="S1521" i="53"/>
  <c r="V2530" i="53"/>
  <c r="U2530" i="53"/>
  <c r="T2530" i="53"/>
  <c r="S6624" i="53"/>
  <c r="S5615" i="53"/>
  <c r="S4605" i="53"/>
  <c r="S3595" i="53"/>
  <c r="V510" i="53"/>
  <c r="U510" i="53"/>
  <c r="T510" i="53"/>
  <c r="S511" i="53"/>
  <c r="G2531" i="53"/>
  <c r="F2531" i="53"/>
  <c r="G511" i="53"/>
  <c r="F511" i="53"/>
  <c r="G1521" i="53"/>
  <c r="F1521" i="53"/>
  <c r="G3594" i="53"/>
  <c r="F3594" i="53"/>
  <c r="G4602" i="53"/>
  <c r="F4602" i="53"/>
  <c r="G5613" i="53"/>
  <c r="F5613" i="53"/>
  <c r="G6623" i="53"/>
  <c r="F6623" i="53"/>
  <c r="E6624" i="53"/>
  <c r="E5614" i="53"/>
  <c r="E4603" i="53"/>
  <c r="E3595" i="53"/>
  <c r="E1522" i="53"/>
  <c r="S2531" i="53"/>
  <c r="AB2531" i="53"/>
  <c r="E2532" i="53"/>
  <c r="AB513" i="53"/>
  <c r="E512" i="53"/>
  <c r="AB8670" i="53" l="1"/>
  <c r="AB7661" i="53"/>
  <c r="S8671" i="53"/>
  <c r="S7661" i="53"/>
  <c r="E8670" i="53"/>
  <c r="E7660" i="53"/>
  <c r="AE5614" i="53"/>
  <c r="AD5614" i="53"/>
  <c r="AC5614" i="53"/>
  <c r="AE6625" i="53"/>
  <c r="AD6625" i="53"/>
  <c r="AC6625" i="53"/>
  <c r="AE1521" i="53"/>
  <c r="AD1521" i="53"/>
  <c r="AC1521" i="53"/>
  <c r="AB1522" i="53"/>
  <c r="AD513" i="53"/>
  <c r="AC513" i="53"/>
  <c r="AE513" i="53"/>
  <c r="AE2531" i="53"/>
  <c r="AC2531" i="53"/>
  <c r="AD2531" i="53"/>
  <c r="AE3595" i="53"/>
  <c r="AC3595" i="53"/>
  <c r="AD3595" i="53"/>
  <c r="AE4604" i="53"/>
  <c r="AC4604" i="53"/>
  <c r="AD4604" i="53"/>
  <c r="AB6626" i="53"/>
  <c r="AB5615" i="53"/>
  <c r="AB4605" i="53"/>
  <c r="AB3596" i="53"/>
  <c r="V3595" i="53"/>
  <c r="U3595" i="53"/>
  <c r="T3595" i="53"/>
  <c r="V1521" i="53"/>
  <c r="U1521" i="53"/>
  <c r="T1521" i="53"/>
  <c r="S1522" i="53"/>
  <c r="V2531" i="53"/>
  <c r="U2531" i="53"/>
  <c r="T2531" i="53"/>
  <c r="V4605" i="53"/>
  <c r="U4605" i="53"/>
  <c r="T4605" i="53"/>
  <c r="V5615" i="53"/>
  <c r="T5615" i="53"/>
  <c r="U5615" i="53"/>
  <c r="V6624" i="53"/>
  <c r="U6624" i="53"/>
  <c r="T6624" i="53"/>
  <c r="S6625" i="53"/>
  <c r="S5616" i="53"/>
  <c r="S4606" i="53"/>
  <c r="S3596" i="53"/>
  <c r="V511" i="53"/>
  <c r="U511" i="53"/>
  <c r="T511" i="53"/>
  <c r="S512" i="53"/>
  <c r="G512" i="53"/>
  <c r="F512" i="53"/>
  <c r="G2532" i="53"/>
  <c r="F2532" i="53"/>
  <c r="G3595" i="53"/>
  <c r="F3595" i="53"/>
  <c r="G4603" i="53"/>
  <c r="F4603" i="53"/>
  <c r="G1522" i="53"/>
  <c r="F1522" i="53"/>
  <c r="G5614" i="53"/>
  <c r="F5614" i="53"/>
  <c r="G6624" i="53"/>
  <c r="F6624" i="53"/>
  <c r="E6625" i="53"/>
  <c r="E5615" i="53"/>
  <c r="E4604" i="53"/>
  <c r="E3596" i="53"/>
  <c r="E1523" i="53"/>
  <c r="E2533" i="53"/>
  <c r="AB2532" i="53"/>
  <c r="E513" i="53"/>
  <c r="AB514" i="53"/>
  <c r="S2532" i="53"/>
  <c r="AB8671" i="53" l="1"/>
  <c r="AB7662" i="53"/>
  <c r="S8672" i="53"/>
  <c r="S7662" i="53"/>
  <c r="E8671" i="53"/>
  <c r="E7661" i="53"/>
  <c r="AE5615" i="53"/>
  <c r="AD5615" i="53"/>
  <c r="AC5615" i="53"/>
  <c r="AE6626" i="53"/>
  <c r="AC6626" i="53"/>
  <c r="AD6626" i="53"/>
  <c r="AE514" i="53"/>
  <c r="AD514" i="53"/>
  <c r="AC514" i="53"/>
  <c r="AD3596" i="53"/>
  <c r="AC3596" i="53"/>
  <c r="AE3596" i="53"/>
  <c r="AE1522" i="53"/>
  <c r="AC1522" i="53"/>
  <c r="AD1522" i="53"/>
  <c r="AB1523" i="53"/>
  <c r="AE2532" i="53"/>
  <c r="AC2532" i="53"/>
  <c r="AD2532" i="53"/>
  <c r="AE4605" i="53"/>
  <c r="AC4605" i="53"/>
  <c r="AD4605" i="53"/>
  <c r="AB6627" i="53"/>
  <c r="AB5616" i="53"/>
  <c r="AB4606" i="53"/>
  <c r="AB3597" i="53"/>
  <c r="V3596" i="53"/>
  <c r="U3596" i="53"/>
  <c r="T3596" i="53"/>
  <c r="U1522" i="53"/>
  <c r="T1522" i="53"/>
  <c r="V1522" i="53"/>
  <c r="S1523" i="53"/>
  <c r="V4606" i="53"/>
  <c r="U4606" i="53"/>
  <c r="T4606" i="53"/>
  <c r="V5616" i="53"/>
  <c r="T5616" i="53"/>
  <c r="U5616" i="53"/>
  <c r="V6625" i="53"/>
  <c r="U6625" i="53"/>
  <c r="T6625" i="53"/>
  <c r="V2532" i="53"/>
  <c r="U2532" i="53"/>
  <c r="T2532" i="53"/>
  <c r="S6626" i="53"/>
  <c r="S5617" i="53"/>
  <c r="S4607" i="53"/>
  <c r="S3597" i="53"/>
  <c r="V512" i="53"/>
  <c r="U512" i="53"/>
  <c r="T512" i="53"/>
  <c r="S513" i="53"/>
  <c r="G2533" i="53"/>
  <c r="F2533" i="53"/>
  <c r="G513" i="53"/>
  <c r="F513" i="53"/>
  <c r="G3596" i="53"/>
  <c r="F3596" i="53"/>
  <c r="F5615" i="53"/>
  <c r="G5615" i="53"/>
  <c r="G1523" i="53"/>
  <c r="F1523" i="53"/>
  <c r="G4604" i="53"/>
  <c r="F4604" i="53"/>
  <c r="G6625" i="53"/>
  <c r="F6625" i="53"/>
  <c r="E6626" i="53"/>
  <c r="E5616" i="53"/>
  <c r="E4605" i="53"/>
  <c r="E3597" i="53"/>
  <c r="E1524" i="53"/>
  <c r="AB515" i="53"/>
  <c r="S2533" i="53"/>
  <c r="E514" i="53"/>
  <c r="E2534" i="53"/>
  <c r="AB2533" i="53"/>
  <c r="AB8672" i="53" l="1"/>
  <c r="AB7663" i="53"/>
  <c r="S8673" i="53"/>
  <c r="S7663" i="53"/>
  <c r="E8672" i="53"/>
  <c r="E7662" i="53"/>
  <c r="AD5616" i="53"/>
  <c r="AE5616" i="53"/>
  <c r="AC5616" i="53"/>
  <c r="AD1523" i="53"/>
  <c r="AE1523" i="53"/>
  <c r="AC1523" i="53"/>
  <c r="AB1524" i="53"/>
  <c r="AE6627" i="53"/>
  <c r="AD6627" i="53"/>
  <c r="AC6627" i="53"/>
  <c r="AE3597" i="53"/>
  <c r="AC3597" i="53"/>
  <c r="AD3597" i="53"/>
  <c r="AE2533" i="53"/>
  <c r="AC2533" i="53"/>
  <c r="AD2533" i="53"/>
  <c r="AE515" i="53"/>
  <c r="AD515" i="53"/>
  <c r="AC515" i="53"/>
  <c r="AE4606" i="53"/>
  <c r="AC4606" i="53"/>
  <c r="AD4606" i="53"/>
  <c r="AB6628" i="53"/>
  <c r="AB5617" i="53"/>
  <c r="AB4607" i="53"/>
  <c r="AB3598" i="53"/>
  <c r="V3597" i="53"/>
  <c r="U3597" i="53"/>
  <c r="T3597" i="53"/>
  <c r="V1523" i="53"/>
  <c r="U1523" i="53"/>
  <c r="T1523" i="53"/>
  <c r="S1524" i="53"/>
  <c r="V6626" i="53"/>
  <c r="U6626" i="53"/>
  <c r="T6626" i="53"/>
  <c r="V4607" i="53"/>
  <c r="U4607" i="53"/>
  <c r="T4607" i="53"/>
  <c r="V5617" i="53"/>
  <c r="U5617" i="53"/>
  <c r="T5617" i="53"/>
  <c r="V2533" i="53"/>
  <c r="U2533" i="53"/>
  <c r="T2533" i="53"/>
  <c r="S6627" i="53"/>
  <c r="S5618" i="53"/>
  <c r="S4608" i="53"/>
  <c r="S3598" i="53"/>
  <c r="V513" i="53"/>
  <c r="U513" i="53"/>
  <c r="T513" i="53"/>
  <c r="S514" i="53"/>
  <c r="G2534" i="53"/>
  <c r="F2534" i="53"/>
  <c r="G514" i="53"/>
  <c r="F514" i="53"/>
  <c r="G3597" i="53"/>
  <c r="F3597" i="53"/>
  <c r="G4605" i="53"/>
  <c r="F4605" i="53"/>
  <c r="G1524" i="53"/>
  <c r="F1524" i="53"/>
  <c r="G5616" i="53"/>
  <c r="F5616" i="53"/>
  <c r="G6626" i="53"/>
  <c r="F6626" i="53"/>
  <c r="E6627" i="53"/>
  <c r="E5617" i="53"/>
  <c r="E4606" i="53"/>
  <c r="E3598" i="53"/>
  <c r="E1525" i="53"/>
  <c r="AB2534" i="53"/>
  <c r="E2535" i="53"/>
  <c r="E515" i="53"/>
  <c r="S2534" i="53"/>
  <c r="AB516" i="53"/>
  <c r="AB8673" i="53" l="1"/>
  <c r="AB7664" i="53"/>
  <c r="S8674" i="53"/>
  <c r="S7664" i="53"/>
  <c r="E8673" i="53"/>
  <c r="E7663" i="53"/>
  <c r="AE5617" i="53"/>
  <c r="AD5617" i="53"/>
  <c r="AC5617" i="53"/>
  <c r="AE6628" i="53"/>
  <c r="AD6628" i="53"/>
  <c r="AC6628" i="53"/>
  <c r="AD1524" i="53"/>
  <c r="AC1524" i="53"/>
  <c r="AE1524" i="53"/>
  <c r="AB1525" i="53"/>
  <c r="AE516" i="53"/>
  <c r="AD516" i="53"/>
  <c r="AC516" i="53"/>
  <c r="AD3598" i="53"/>
  <c r="AE3598" i="53"/>
  <c r="AC3598" i="53"/>
  <c r="AE2534" i="53"/>
  <c r="AC2534" i="53"/>
  <c r="AD2534" i="53"/>
  <c r="AE4607" i="53"/>
  <c r="AD4607" i="53"/>
  <c r="AC4607" i="53"/>
  <c r="AB6629" i="53"/>
  <c r="AB5618" i="53"/>
  <c r="AB4608" i="53"/>
  <c r="AB3599" i="53"/>
  <c r="V1524" i="53"/>
  <c r="U1524" i="53"/>
  <c r="T1524" i="53"/>
  <c r="S1525" i="53"/>
  <c r="V4608" i="53"/>
  <c r="U4608" i="53"/>
  <c r="T4608" i="53"/>
  <c r="V5618" i="53"/>
  <c r="U5618" i="53"/>
  <c r="T5618" i="53"/>
  <c r="V6627" i="53"/>
  <c r="U6627" i="53"/>
  <c r="T6627" i="53"/>
  <c r="V2534" i="53"/>
  <c r="T2534" i="53"/>
  <c r="U2534" i="53"/>
  <c r="U3598" i="53"/>
  <c r="T3598" i="53"/>
  <c r="V3598" i="53"/>
  <c r="S6628" i="53"/>
  <c r="S5619" i="53"/>
  <c r="S4609" i="53"/>
  <c r="S3599" i="53"/>
  <c r="V514" i="53"/>
  <c r="U514" i="53"/>
  <c r="T514" i="53"/>
  <c r="S515" i="53"/>
  <c r="G2535" i="53"/>
  <c r="F2535" i="53"/>
  <c r="G515" i="53"/>
  <c r="F515" i="53"/>
  <c r="G3598" i="53"/>
  <c r="F3598" i="53"/>
  <c r="G5617" i="53"/>
  <c r="F5617" i="53"/>
  <c r="G1525" i="53"/>
  <c r="F1525" i="53"/>
  <c r="G6627" i="53"/>
  <c r="F6627" i="53"/>
  <c r="G4606" i="53"/>
  <c r="F4606" i="53"/>
  <c r="E6628" i="53"/>
  <c r="E5618" i="53"/>
  <c r="E4607" i="53"/>
  <c r="E3599" i="53"/>
  <c r="E1526" i="53"/>
  <c r="S2535" i="53"/>
  <c r="E516" i="53"/>
  <c r="AB517" i="53"/>
  <c r="E2536" i="53"/>
  <c r="AB2535" i="53"/>
  <c r="AB8674" i="53" l="1"/>
  <c r="AB7665" i="53"/>
  <c r="S8675" i="53"/>
  <c r="S7665" i="53"/>
  <c r="E8674" i="53"/>
  <c r="E7664" i="53"/>
  <c r="AD5618" i="53"/>
  <c r="AE5618" i="53"/>
  <c r="AC5618" i="53"/>
  <c r="AE6629" i="53"/>
  <c r="AD6629" i="53"/>
  <c r="AC6629" i="53"/>
  <c r="AE2535" i="53"/>
  <c r="AC2535" i="53"/>
  <c r="AD2535" i="53"/>
  <c r="AE517" i="53"/>
  <c r="AD517" i="53"/>
  <c r="AC517" i="53"/>
  <c r="AD3599" i="53"/>
  <c r="AE3599" i="53"/>
  <c r="AC3599" i="53"/>
  <c r="AD1525" i="53"/>
  <c r="AE1525" i="53"/>
  <c r="AC1525" i="53"/>
  <c r="AB1526" i="53"/>
  <c r="AE4608" i="53"/>
  <c r="AC4608" i="53"/>
  <c r="AD4608" i="53"/>
  <c r="AB6630" i="53"/>
  <c r="AB5619" i="53"/>
  <c r="AB4609" i="53"/>
  <c r="AB3600" i="53"/>
  <c r="V3599" i="53"/>
  <c r="U3599" i="53"/>
  <c r="T3599" i="53"/>
  <c r="V4609" i="53"/>
  <c r="U4609" i="53"/>
  <c r="T4609" i="53"/>
  <c r="V5619" i="53"/>
  <c r="U5619" i="53"/>
  <c r="T5619" i="53"/>
  <c r="V6628" i="53"/>
  <c r="U6628" i="53"/>
  <c r="T6628" i="53"/>
  <c r="V1525" i="53"/>
  <c r="U1525" i="53"/>
  <c r="T1525" i="53"/>
  <c r="S1526" i="53"/>
  <c r="V2535" i="53"/>
  <c r="U2535" i="53"/>
  <c r="T2535" i="53"/>
  <c r="S6629" i="53"/>
  <c r="S5620" i="53"/>
  <c r="S4610" i="53"/>
  <c r="S3600" i="53"/>
  <c r="V515" i="53"/>
  <c r="U515" i="53"/>
  <c r="T515" i="53"/>
  <c r="S516" i="53"/>
  <c r="G2536" i="53"/>
  <c r="F2536" i="53"/>
  <c r="G516" i="53"/>
  <c r="F516" i="53"/>
  <c r="G4607" i="53"/>
  <c r="F4607" i="53"/>
  <c r="G5618" i="53"/>
  <c r="F5618" i="53"/>
  <c r="G6628" i="53"/>
  <c r="F6628" i="53"/>
  <c r="G1526" i="53"/>
  <c r="F1526" i="53"/>
  <c r="F3599" i="53"/>
  <c r="G3599" i="53"/>
  <c r="E6629" i="53"/>
  <c r="E5619" i="53"/>
  <c r="E4608" i="53"/>
  <c r="E3600" i="53"/>
  <c r="E1527" i="53"/>
  <c r="E517" i="53"/>
  <c r="AB2536" i="53"/>
  <c r="AB518" i="53"/>
  <c r="E2537" i="53"/>
  <c r="S2536" i="53"/>
  <c r="AB8675" i="53" l="1"/>
  <c r="AB7666" i="53"/>
  <c r="S8676" i="53"/>
  <c r="S7666" i="53"/>
  <c r="E8675" i="53"/>
  <c r="E7665" i="53"/>
  <c r="AE5619" i="53"/>
  <c r="AD5619" i="53"/>
  <c r="AC5619" i="53"/>
  <c r="AE6630" i="53"/>
  <c r="AD6630" i="53"/>
  <c r="AC6630" i="53"/>
  <c r="AD1526" i="53"/>
  <c r="AC1526" i="53"/>
  <c r="AE1526" i="53"/>
  <c r="AB1527" i="53"/>
  <c r="AC518" i="53"/>
  <c r="AE518" i="53"/>
  <c r="AD518" i="53"/>
  <c r="AD3600" i="53"/>
  <c r="AE3600" i="53"/>
  <c r="AC3600" i="53"/>
  <c r="AE2536" i="53"/>
  <c r="AD2536" i="53"/>
  <c r="AC2536" i="53"/>
  <c r="AE4609" i="53"/>
  <c r="AD4609" i="53"/>
  <c r="AC4609" i="53"/>
  <c r="AB6631" i="53"/>
  <c r="AB5620" i="53"/>
  <c r="AB4610" i="53"/>
  <c r="AB3601" i="53"/>
  <c r="V1526" i="53"/>
  <c r="U1526" i="53"/>
  <c r="T1526" i="53"/>
  <c r="S1527" i="53"/>
  <c r="V3600" i="53"/>
  <c r="U3600" i="53"/>
  <c r="T3600" i="53"/>
  <c r="V5620" i="53"/>
  <c r="U5620" i="53"/>
  <c r="T5620" i="53"/>
  <c r="V6629" i="53"/>
  <c r="U6629" i="53"/>
  <c r="T6629" i="53"/>
  <c r="T2536" i="53"/>
  <c r="V2536" i="53"/>
  <c r="U2536" i="53"/>
  <c r="V4610" i="53"/>
  <c r="U4610" i="53"/>
  <c r="T4610" i="53"/>
  <c r="S6630" i="53"/>
  <c r="S5621" i="53"/>
  <c r="S4611" i="53"/>
  <c r="S3601" i="53"/>
  <c r="U516" i="53"/>
  <c r="V516" i="53"/>
  <c r="T516" i="53"/>
  <c r="S517" i="53"/>
  <c r="G517" i="53"/>
  <c r="F517" i="53"/>
  <c r="G2537" i="53"/>
  <c r="F2537" i="53"/>
  <c r="F1527" i="53"/>
  <c r="G1527" i="53"/>
  <c r="G6629" i="53"/>
  <c r="F6629" i="53"/>
  <c r="G3600" i="53"/>
  <c r="F3600" i="53"/>
  <c r="G4608" i="53"/>
  <c r="F4608" i="53"/>
  <c r="G5619" i="53"/>
  <c r="F5619" i="53"/>
  <c r="E6630" i="53"/>
  <c r="E5620" i="53"/>
  <c r="E4609" i="53"/>
  <c r="E3601" i="53"/>
  <c r="E1528" i="53"/>
  <c r="E518" i="53"/>
  <c r="AB519" i="53"/>
  <c r="AB2537" i="53"/>
  <c r="S2537" i="53"/>
  <c r="E2538" i="53"/>
  <c r="AB8676" i="53" l="1"/>
  <c r="AB7667" i="53"/>
  <c r="S8677" i="53"/>
  <c r="S7667" i="53"/>
  <c r="E8676" i="53"/>
  <c r="E7666" i="53"/>
  <c r="AE5620" i="53"/>
  <c r="AD5620" i="53"/>
  <c r="AC5620" i="53"/>
  <c r="AE6631" i="53"/>
  <c r="AD6631" i="53"/>
  <c r="AC6631" i="53"/>
  <c r="AD3601" i="53"/>
  <c r="AE3601" i="53"/>
  <c r="AC3601" i="53"/>
  <c r="AE1527" i="53"/>
  <c r="AD1527" i="53"/>
  <c r="AC1527" i="53"/>
  <c r="AB1528" i="53"/>
  <c r="AE2537" i="53"/>
  <c r="AC2537" i="53"/>
  <c r="AD2537" i="53"/>
  <c r="AE519" i="53"/>
  <c r="AD519" i="53"/>
  <c r="AC519" i="53"/>
  <c r="AE4610" i="53"/>
  <c r="AC4610" i="53"/>
  <c r="AD4610" i="53"/>
  <c r="AB6632" i="53"/>
  <c r="AB5621" i="53"/>
  <c r="AB4611" i="53"/>
  <c r="AB3602" i="53"/>
  <c r="V3601" i="53"/>
  <c r="U3601" i="53"/>
  <c r="T3601" i="53"/>
  <c r="V4611" i="53"/>
  <c r="U4611" i="53"/>
  <c r="T4611" i="53"/>
  <c r="V1527" i="53"/>
  <c r="U1527" i="53"/>
  <c r="T1527" i="53"/>
  <c r="S1528" i="53"/>
  <c r="V6630" i="53"/>
  <c r="U6630" i="53"/>
  <c r="T6630" i="53"/>
  <c r="V5621" i="53"/>
  <c r="U5621" i="53"/>
  <c r="T5621" i="53"/>
  <c r="V2537" i="53"/>
  <c r="U2537" i="53"/>
  <c r="T2537" i="53"/>
  <c r="S6631" i="53"/>
  <c r="S5622" i="53"/>
  <c r="S4612" i="53"/>
  <c r="S3602" i="53"/>
  <c r="V517" i="53"/>
  <c r="U517" i="53"/>
  <c r="T517" i="53"/>
  <c r="S518" i="53"/>
  <c r="G2538" i="53"/>
  <c r="F2538" i="53"/>
  <c r="G518" i="53"/>
  <c r="F518" i="53"/>
  <c r="G1528" i="53"/>
  <c r="F1528" i="53"/>
  <c r="G6630" i="53"/>
  <c r="F6630" i="53"/>
  <c r="G3601" i="53"/>
  <c r="F3601" i="53"/>
  <c r="G5620" i="53"/>
  <c r="F5620" i="53"/>
  <c r="G4609" i="53"/>
  <c r="F4609" i="53"/>
  <c r="E6631" i="53"/>
  <c r="E5621" i="53"/>
  <c r="E4610" i="53"/>
  <c r="E3602" i="53"/>
  <c r="E1529" i="53"/>
  <c r="AB520" i="53"/>
  <c r="E519" i="53"/>
  <c r="E2539" i="53"/>
  <c r="S2538" i="53"/>
  <c r="AB2538" i="53"/>
  <c r="AB8677" i="53" l="1"/>
  <c r="AB7668" i="53"/>
  <c r="S8678" i="53"/>
  <c r="S7668" i="53"/>
  <c r="E8677" i="53"/>
  <c r="E7667" i="53"/>
  <c r="AD5621" i="53"/>
  <c r="AE5621" i="53"/>
  <c r="AC5621" i="53"/>
  <c r="AE6632" i="53"/>
  <c r="AD6632" i="53"/>
  <c r="AC6632" i="53"/>
  <c r="AE1528" i="53"/>
  <c r="AD1528" i="53"/>
  <c r="AC1528" i="53"/>
  <c r="AB1529" i="53"/>
  <c r="AE2538" i="53"/>
  <c r="AD2538" i="53"/>
  <c r="AC2538" i="53"/>
  <c r="AD3602" i="53"/>
  <c r="AC3602" i="53"/>
  <c r="AE3602" i="53"/>
  <c r="AC520" i="53"/>
  <c r="AE520" i="53"/>
  <c r="AD520" i="53"/>
  <c r="AE4611" i="53"/>
  <c r="AC4611" i="53"/>
  <c r="AD4611" i="53"/>
  <c r="AB6633" i="53"/>
  <c r="AB5622" i="53"/>
  <c r="AB4612" i="53"/>
  <c r="AB3603" i="53"/>
  <c r="U2538" i="53"/>
  <c r="T2538" i="53"/>
  <c r="V2538" i="53"/>
  <c r="V4612" i="53"/>
  <c r="U4612" i="53"/>
  <c r="T4612" i="53"/>
  <c r="V5622" i="53"/>
  <c r="U5622" i="53"/>
  <c r="T5622" i="53"/>
  <c r="V3602" i="53"/>
  <c r="U3602" i="53"/>
  <c r="T3602" i="53"/>
  <c r="V6631" i="53"/>
  <c r="U6631" i="53"/>
  <c r="T6631" i="53"/>
  <c r="V1528" i="53"/>
  <c r="U1528" i="53"/>
  <c r="T1528" i="53"/>
  <c r="S1529" i="53"/>
  <c r="S6632" i="53"/>
  <c r="S5623" i="53"/>
  <c r="S4613" i="53"/>
  <c r="S3603" i="53"/>
  <c r="V518" i="53"/>
  <c r="U518" i="53"/>
  <c r="T518" i="53"/>
  <c r="S519" i="53"/>
  <c r="G519" i="53"/>
  <c r="F519" i="53"/>
  <c r="G2539" i="53"/>
  <c r="F2539" i="53"/>
  <c r="G3602" i="53"/>
  <c r="F3602" i="53"/>
  <c r="G1529" i="53"/>
  <c r="F1529" i="53"/>
  <c r="G4610" i="53"/>
  <c r="F4610" i="53"/>
  <c r="G5621" i="53"/>
  <c r="F5621" i="53"/>
  <c r="G6631" i="53"/>
  <c r="F6631" i="53"/>
  <c r="E6632" i="53"/>
  <c r="E5622" i="53"/>
  <c r="E4611" i="53"/>
  <c r="E3603" i="53"/>
  <c r="E1530" i="53"/>
  <c r="E520" i="53"/>
  <c r="AB521" i="53"/>
  <c r="S2539" i="53"/>
  <c r="AB2539" i="53"/>
  <c r="E2540" i="53"/>
  <c r="AB8678" i="53" l="1"/>
  <c r="AB7669" i="53"/>
  <c r="S8679" i="53"/>
  <c r="S7669" i="53"/>
  <c r="E8678" i="53"/>
  <c r="E7668" i="53"/>
  <c r="AE5622" i="53"/>
  <c r="AD5622" i="53"/>
  <c r="AC5622" i="53"/>
  <c r="AE6633" i="53"/>
  <c r="AD6633" i="53"/>
  <c r="AC6633" i="53"/>
  <c r="AE2539" i="53"/>
  <c r="AC2539" i="53"/>
  <c r="AD2539" i="53"/>
  <c r="AE3603" i="53"/>
  <c r="AC3603" i="53"/>
  <c r="AD3603" i="53"/>
  <c r="AE1529" i="53"/>
  <c r="AD1529" i="53"/>
  <c r="AC1529" i="53"/>
  <c r="AB1530" i="53"/>
  <c r="AE521" i="53"/>
  <c r="AC521" i="53"/>
  <c r="AD521" i="53"/>
  <c r="AE4612" i="53"/>
  <c r="AC4612" i="53"/>
  <c r="AD4612" i="53"/>
  <c r="AB6634" i="53"/>
  <c r="AB5623" i="53"/>
  <c r="AB4613" i="53"/>
  <c r="AB3604" i="53"/>
  <c r="V3603" i="53"/>
  <c r="U3603" i="53"/>
  <c r="T3603" i="53"/>
  <c r="V4613" i="53"/>
  <c r="U4613" i="53"/>
  <c r="T4613" i="53"/>
  <c r="V5623" i="53"/>
  <c r="T5623" i="53"/>
  <c r="U5623" i="53"/>
  <c r="V2539" i="53"/>
  <c r="U2539" i="53"/>
  <c r="T2539" i="53"/>
  <c r="V6632" i="53"/>
  <c r="U6632" i="53"/>
  <c r="T6632" i="53"/>
  <c r="V1529" i="53"/>
  <c r="U1529" i="53"/>
  <c r="T1529" i="53"/>
  <c r="S1530" i="53"/>
  <c r="S6633" i="53"/>
  <c r="S5624" i="53"/>
  <c r="S4614" i="53"/>
  <c r="S3604" i="53"/>
  <c r="V519" i="53"/>
  <c r="U519" i="53"/>
  <c r="T519" i="53"/>
  <c r="S520" i="53"/>
  <c r="G2540" i="53"/>
  <c r="F2540" i="53"/>
  <c r="G520" i="53"/>
  <c r="F520" i="53"/>
  <c r="G3603" i="53"/>
  <c r="F3603" i="53"/>
  <c r="G4611" i="53"/>
  <c r="F4611" i="53"/>
  <c r="G1530" i="53"/>
  <c r="F1530" i="53"/>
  <c r="G5622" i="53"/>
  <c r="F5622" i="53"/>
  <c r="G6632" i="53"/>
  <c r="F6632" i="53"/>
  <c r="E6633" i="53"/>
  <c r="E5623" i="53"/>
  <c r="E4612" i="53"/>
  <c r="E3604" i="53"/>
  <c r="E1531" i="53"/>
  <c r="AB2540" i="53"/>
  <c r="E2541" i="53"/>
  <c r="E521" i="53"/>
  <c r="S2540" i="53"/>
  <c r="AB522" i="53"/>
  <c r="AB8679" i="53" l="1"/>
  <c r="AB7670" i="53"/>
  <c r="S8680" i="53"/>
  <c r="S7670" i="53"/>
  <c r="E8679" i="53"/>
  <c r="E7669" i="53"/>
  <c r="AE5623" i="53"/>
  <c r="AD5623" i="53"/>
  <c r="AC5623" i="53"/>
  <c r="AE1530" i="53"/>
  <c r="AD1530" i="53"/>
  <c r="AC1530" i="53"/>
  <c r="AB1531" i="53"/>
  <c r="AE6634" i="53"/>
  <c r="AD6634" i="53"/>
  <c r="AC6634" i="53"/>
  <c r="AE522" i="53"/>
  <c r="AC522" i="53"/>
  <c r="AD522" i="53"/>
  <c r="AD3604" i="53"/>
  <c r="AC3604" i="53"/>
  <c r="AE3604" i="53"/>
  <c r="AE2540" i="53"/>
  <c r="AC2540" i="53"/>
  <c r="AD2540" i="53"/>
  <c r="AE4613" i="53"/>
  <c r="AC4613" i="53"/>
  <c r="AD4613" i="53"/>
  <c r="AB6635" i="53"/>
  <c r="AB5624" i="53"/>
  <c r="AB4614" i="53"/>
  <c r="AB3605" i="53"/>
  <c r="V3604" i="53"/>
  <c r="U3604" i="53"/>
  <c r="T3604" i="53"/>
  <c r="V4614" i="53"/>
  <c r="U4614" i="53"/>
  <c r="T4614" i="53"/>
  <c r="V5624" i="53"/>
  <c r="T5624" i="53"/>
  <c r="U5624" i="53"/>
  <c r="V1530" i="53"/>
  <c r="U1530" i="53"/>
  <c r="T1530" i="53"/>
  <c r="S1531" i="53"/>
  <c r="V6633" i="53"/>
  <c r="U6633" i="53"/>
  <c r="T6633" i="53"/>
  <c r="V2540" i="53"/>
  <c r="U2540" i="53"/>
  <c r="T2540" i="53"/>
  <c r="S6634" i="53"/>
  <c r="S5625" i="53"/>
  <c r="S4615" i="53"/>
  <c r="S3605" i="53"/>
  <c r="V520" i="53"/>
  <c r="U520" i="53"/>
  <c r="T520" i="53"/>
  <c r="S521" i="53"/>
  <c r="G521" i="53"/>
  <c r="F521" i="53"/>
  <c r="G2541" i="53"/>
  <c r="F2541" i="53"/>
  <c r="G4612" i="53"/>
  <c r="F4612" i="53"/>
  <c r="F5623" i="53"/>
  <c r="G5623" i="53"/>
  <c r="G3604" i="53"/>
  <c r="F3604" i="53"/>
  <c r="G1531" i="53"/>
  <c r="F1531" i="53"/>
  <c r="G6633" i="53"/>
  <c r="F6633" i="53"/>
  <c r="E6634" i="53"/>
  <c r="E5624" i="53"/>
  <c r="E4613" i="53"/>
  <c r="E3605" i="53"/>
  <c r="E1532" i="53"/>
  <c r="S2541" i="53"/>
  <c r="E2542" i="53"/>
  <c r="E522" i="53"/>
  <c r="AB2541" i="53"/>
  <c r="AB523" i="53"/>
  <c r="AB8680" i="53" l="1"/>
  <c r="AB7671" i="53"/>
  <c r="S8681" i="53"/>
  <c r="S7671" i="53"/>
  <c r="E8680" i="53"/>
  <c r="E7670" i="53"/>
  <c r="AE5624" i="53"/>
  <c r="AC5624" i="53"/>
  <c r="AD5624" i="53"/>
  <c r="AE6635" i="53"/>
  <c r="AC6635" i="53"/>
  <c r="AD6635" i="53"/>
  <c r="AD1531" i="53"/>
  <c r="AE1531" i="53"/>
  <c r="AC1531" i="53"/>
  <c r="AB1532" i="53"/>
  <c r="AE523" i="53"/>
  <c r="AD523" i="53"/>
  <c r="AC523" i="53"/>
  <c r="AE2541" i="53"/>
  <c r="AC2541" i="53"/>
  <c r="AD2541" i="53"/>
  <c r="AE3605" i="53"/>
  <c r="AD3605" i="53"/>
  <c r="AC3605" i="53"/>
  <c r="AE4614" i="53"/>
  <c r="AC4614" i="53"/>
  <c r="AD4614" i="53"/>
  <c r="AB6636" i="53"/>
  <c r="AB5625" i="53"/>
  <c r="AB4615" i="53"/>
  <c r="AB3606" i="53"/>
  <c r="V2541" i="53"/>
  <c r="U2541" i="53"/>
  <c r="T2541" i="53"/>
  <c r="V3605" i="53"/>
  <c r="U3605" i="53"/>
  <c r="T3605" i="53"/>
  <c r="V5625" i="53"/>
  <c r="U5625" i="53"/>
  <c r="T5625" i="53"/>
  <c r="V1531" i="53"/>
  <c r="U1531" i="53"/>
  <c r="T1531" i="53"/>
  <c r="S1532" i="53"/>
  <c r="U4615" i="53"/>
  <c r="T4615" i="53"/>
  <c r="V4615" i="53"/>
  <c r="V6634" i="53"/>
  <c r="U6634" i="53"/>
  <c r="T6634" i="53"/>
  <c r="S6635" i="53"/>
  <c r="S5626" i="53"/>
  <c r="S4616" i="53"/>
  <c r="S3606" i="53"/>
  <c r="V521" i="53"/>
  <c r="U521" i="53"/>
  <c r="T521" i="53"/>
  <c r="S522" i="53"/>
  <c r="G522" i="53"/>
  <c r="F522" i="53"/>
  <c r="G2542" i="53"/>
  <c r="F2542" i="53"/>
  <c r="G1532" i="53"/>
  <c r="F1532" i="53"/>
  <c r="G3605" i="53"/>
  <c r="F3605" i="53"/>
  <c r="G4613" i="53"/>
  <c r="F4613" i="53"/>
  <c r="G5624" i="53"/>
  <c r="F5624" i="53"/>
  <c r="G6634" i="53"/>
  <c r="F6634" i="53"/>
  <c r="E6635" i="53"/>
  <c r="E5625" i="53"/>
  <c r="E4614" i="53"/>
  <c r="E3606" i="53"/>
  <c r="E1533" i="53"/>
  <c r="S2542" i="53"/>
  <c r="AB2542" i="53"/>
  <c r="AB524" i="53"/>
  <c r="E2543" i="53"/>
  <c r="E523" i="53"/>
  <c r="AB8681" i="53" l="1"/>
  <c r="AB7672" i="53"/>
  <c r="S8682" i="53"/>
  <c r="S7672" i="53"/>
  <c r="E8681" i="53"/>
  <c r="E7671" i="53"/>
  <c r="AE5625" i="53"/>
  <c r="AC5625" i="53"/>
  <c r="AD5625" i="53"/>
  <c r="AE6636" i="53"/>
  <c r="AC6636" i="53"/>
  <c r="AD6636" i="53"/>
  <c r="AD524" i="53"/>
  <c r="AE524" i="53"/>
  <c r="AC524" i="53"/>
  <c r="AD3606" i="53"/>
  <c r="AE3606" i="53"/>
  <c r="AC3606" i="53"/>
  <c r="AD1532" i="53"/>
  <c r="AC1532" i="53"/>
  <c r="AE1532" i="53"/>
  <c r="AB1533" i="53"/>
  <c r="AE2542" i="53"/>
  <c r="AC2542" i="53"/>
  <c r="AD2542" i="53"/>
  <c r="AE4615" i="53"/>
  <c r="AD4615" i="53"/>
  <c r="AC4615" i="53"/>
  <c r="AB6637" i="53"/>
  <c r="AB5626" i="53"/>
  <c r="AB4616" i="53"/>
  <c r="AB3607" i="53"/>
  <c r="V2542" i="53"/>
  <c r="T2542" i="53"/>
  <c r="U2542" i="53"/>
  <c r="V3606" i="53"/>
  <c r="U3606" i="53"/>
  <c r="T3606" i="53"/>
  <c r="V4616" i="53"/>
  <c r="T4616" i="53"/>
  <c r="U4616" i="53"/>
  <c r="V5626" i="53"/>
  <c r="U5626" i="53"/>
  <c r="T5626" i="53"/>
  <c r="V1532" i="53"/>
  <c r="U1532" i="53"/>
  <c r="T1532" i="53"/>
  <c r="S1533" i="53"/>
  <c r="V6635" i="53"/>
  <c r="U6635" i="53"/>
  <c r="T6635" i="53"/>
  <c r="S6636" i="53"/>
  <c r="S5627" i="53"/>
  <c r="S4617" i="53"/>
  <c r="S3607" i="53"/>
  <c r="V522" i="53"/>
  <c r="U522" i="53"/>
  <c r="T522" i="53"/>
  <c r="S523" i="53"/>
  <c r="G523" i="53"/>
  <c r="F523" i="53"/>
  <c r="G2543" i="53"/>
  <c r="F2543" i="53"/>
  <c r="G1533" i="53"/>
  <c r="F1533" i="53"/>
  <c r="G3606" i="53"/>
  <c r="F3606" i="53"/>
  <c r="G4614" i="53"/>
  <c r="F4614" i="53"/>
  <c r="F5625" i="53"/>
  <c r="G5625" i="53"/>
  <c r="G6635" i="53"/>
  <c r="F6635" i="53"/>
  <c r="E6636" i="53"/>
  <c r="E5626" i="53"/>
  <c r="E4615" i="53"/>
  <c r="E3607" i="53"/>
  <c r="E1534" i="53"/>
  <c r="AB2543" i="53"/>
  <c r="E524" i="53"/>
  <c r="E2544" i="53"/>
  <c r="AB525" i="53"/>
  <c r="S2543" i="53"/>
  <c r="AB8682" i="53" l="1"/>
  <c r="AB7673" i="53"/>
  <c r="S8683" i="53"/>
  <c r="S7673" i="53"/>
  <c r="E8682" i="53"/>
  <c r="E7672" i="53"/>
  <c r="AD5626" i="53"/>
  <c r="AE5626" i="53"/>
  <c r="AC5626" i="53"/>
  <c r="AD1533" i="53"/>
  <c r="AE1533" i="53"/>
  <c r="AC1533" i="53"/>
  <c r="AB1534" i="53"/>
  <c r="AE6637" i="53"/>
  <c r="AC6637" i="53"/>
  <c r="AD6637" i="53"/>
  <c r="AE525" i="53"/>
  <c r="AD525" i="53"/>
  <c r="AC525" i="53"/>
  <c r="AD3607" i="53"/>
  <c r="AE3607" i="53"/>
  <c r="AC3607" i="53"/>
  <c r="AE2543" i="53"/>
  <c r="AD2543" i="53"/>
  <c r="AC2543" i="53"/>
  <c r="AE4616" i="53"/>
  <c r="AC4616" i="53"/>
  <c r="AD4616" i="53"/>
  <c r="AB6638" i="53"/>
  <c r="AB5627" i="53"/>
  <c r="AB4617" i="53"/>
  <c r="AB3608" i="53"/>
  <c r="V3607" i="53"/>
  <c r="U3607" i="53"/>
  <c r="T3607" i="53"/>
  <c r="V1533" i="53"/>
  <c r="U1533" i="53"/>
  <c r="T1533" i="53"/>
  <c r="S1534" i="53"/>
  <c r="V4617" i="53"/>
  <c r="T4617" i="53"/>
  <c r="U4617" i="53"/>
  <c r="V5627" i="53"/>
  <c r="U5627" i="53"/>
  <c r="T5627" i="53"/>
  <c r="V6636" i="53"/>
  <c r="U6636" i="53"/>
  <c r="T6636" i="53"/>
  <c r="V2543" i="53"/>
  <c r="U2543" i="53"/>
  <c r="T2543" i="53"/>
  <c r="S6637" i="53"/>
  <c r="S5628" i="53"/>
  <c r="S4618" i="53"/>
  <c r="S3608" i="53"/>
  <c r="V523" i="53"/>
  <c r="U523" i="53"/>
  <c r="T523" i="53"/>
  <c r="S524" i="53"/>
  <c r="G524" i="53"/>
  <c r="F524" i="53"/>
  <c r="G2544" i="53"/>
  <c r="F2544" i="53"/>
  <c r="G1534" i="53"/>
  <c r="F1534" i="53"/>
  <c r="G4615" i="53"/>
  <c r="F4615" i="53"/>
  <c r="F3607" i="53"/>
  <c r="G3607" i="53"/>
  <c r="G5626" i="53"/>
  <c r="F5626" i="53"/>
  <c r="G6636" i="53"/>
  <c r="F6636" i="53"/>
  <c r="E6637" i="53"/>
  <c r="E5627" i="53"/>
  <c r="E4616" i="53"/>
  <c r="E3608" i="53"/>
  <c r="E1535" i="53"/>
  <c r="E525" i="53"/>
  <c r="S2544" i="53"/>
  <c r="E2545" i="53"/>
  <c r="AB526" i="53"/>
  <c r="AB2544" i="53"/>
  <c r="AB8683" i="53" l="1"/>
  <c r="AB7674" i="53"/>
  <c r="S8684" i="53"/>
  <c r="S7674" i="53"/>
  <c r="E8683" i="53"/>
  <c r="E7673" i="53"/>
  <c r="AE5627" i="53"/>
  <c r="AC5627" i="53"/>
  <c r="AD5627" i="53"/>
  <c r="AE6638" i="53"/>
  <c r="AD6638" i="53"/>
  <c r="AC6638" i="53"/>
  <c r="AD1534" i="53"/>
  <c r="AC1534" i="53"/>
  <c r="AE1534" i="53"/>
  <c r="AB1535" i="53"/>
  <c r="AE2544" i="53"/>
  <c r="AD2544" i="53"/>
  <c r="AC2544" i="53"/>
  <c r="AD3608" i="53"/>
  <c r="AE3608" i="53"/>
  <c r="AC3608" i="53"/>
  <c r="AC526" i="53"/>
  <c r="AE526" i="53"/>
  <c r="AD526" i="53"/>
  <c r="AD4617" i="53"/>
  <c r="AE4617" i="53"/>
  <c r="AC4617" i="53"/>
  <c r="AB6639" i="53"/>
  <c r="AB5628" i="53"/>
  <c r="AB4618" i="53"/>
  <c r="AB3609" i="53"/>
  <c r="V3608" i="53"/>
  <c r="U3608" i="53"/>
  <c r="T3608" i="53"/>
  <c r="V1534" i="53"/>
  <c r="U1534" i="53"/>
  <c r="T1534" i="53"/>
  <c r="S1535" i="53"/>
  <c r="T2544" i="53"/>
  <c r="V2544" i="53"/>
  <c r="U2544" i="53"/>
  <c r="V4618" i="53"/>
  <c r="U4618" i="53"/>
  <c r="T4618" i="53"/>
  <c r="V5628" i="53"/>
  <c r="U5628" i="53"/>
  <c r="T5628" i="53"/>
  <c r="V6637" i="53"/>
  <c r="U6637" i="53"/>
  <c r="T6637" i="53"/>
  <c r="S6638" i="53"/>
  <c r="S5629" i="53"/>
  <c r="S4619" i="53"/>
  <c r="S3609" i="53"/>
  <c r="V524" i="53"/>
  <c r="U524" i="53"/>
  <c r="T524" i="53"/>
  <c r="S525" i="53"/>
  <c r="G2545" i="53"/>
  <c r="F2545" i="53"/>
  <c r="G525" i="53"/>
  <c r="F525" i="53"/>
  <c r="F1535" i="53"/>
  <c r="G1535" i="53"/>
  <c r="G4616" i="53"/>
  <c r="F4616" i="53"/>
  <c r="G5627" i="53"/>
  <c r="F5627" i="53"/>
  <c r="G3608" i="53"/>
  <c r="F3608" i="53"/>
  <c r="G6637" i="53"/>
  <c r="F6637" i="53"/>
  <c r="E6638" i="53"/>
  <c r="E5628" i="53"/>
  <c r="E4617" i="53"/>
  <c r="E3609" i="53"/>
  <c r="E1536" i="53"/>
  <c r="E526" i="53"/>
  <c r="AB2545" i="53"/>
  <c r="AB527" i="53"/>
  <c r="E2546" i="53"/>
  <c r="S2545" i="53"/>
  <c r="AB8684" i="53" l="1"/>
  <c r="AB7675" i="53"/>
  <c r="S8685" i="53"/>
  <c r="S7675" i="53"/>
  <c r="E8684" i="53"/>
  <c r="E7674" i="53"/>
  <c r="AE5628" i="53"/>
  <c r="AD5628" i="53"/>
  <c r="AC5628" i="53"/>
  <c r="AE6639" i="53"/>
  <c r="AD6639" i="53"/>
  <c r="AC6639" i="53"/>
  <c r="AE2545" i="53"/>
  <c r="AC2545" i="53"/>
  <c r="AD2545" i="53"/>
  <c r="AD3609" i="53"/>
  <c r="AE3609" i="53"/>
  <c r="AC3609" i="53"/>
  <c r="AE1535" i="53"/>
  <c r="AD1535" i="53"/>
  <c r="AC1535" i="53"/>
  <c r="AB1536" i="53"/>
  <c r="AE527" i="53"/>
  <c r="AD527" i="53"/>
  <c r="AC527" i="53"/>
  <c r="AE4618" i="53"/>
  <c r="AC4618" i="53"/>
  <c r="AD4618" i="53"/>
  <c r="AB6640" i="53"/>
  <c r="AB5629" i="53"/>
  <c r="AB4619" i="53"/>
  <c r="AB3610" i="53"/>
  <c r="V3609" i="53"/>
  <c r="U3609" i="53"/>
  <c r="T3609" i="53"/>
  <c r="V1535" i="53"/>
  <c r="U1535" i="53"/>
  <c r="T1535" i="53"/>
  <c r="S1536" i="53"/>
  <c r="V5629" i="53"/>
  <c r="U5629" i="53"/>
  <c r="T5629" i="53"/>
  <c r="V2545" i="53"/>
  <c r="U2545" i="53"/>
  <c r="T2545" i="53"/>
  <c r="V6638" i="53"/>
  <c r="U6638" i="53"/>
  <c r="T6638" i="53"/>
  <c r="V4619" i="53"/>
  <c r="U4619" i="53"/>
  <c r="T4619" i="53"/>
  <c r="S6639" i="53"/>
  <c r="S5630" i="53"/>
  <c r="S4620" i="53"/>
  <c r="S3610" i="53"/>
  <c r="V525" i="53"/>
  <c r="U525" i="53"/>
  <c r="T525" i="53"/>
  <c r="S526" i="53"/>
  <c r="G2546" i="53"/>
  <c r="F2546" i="53"/>
  <c r="G526" i="53"/>
  <c r="F526" i="53"/>
  <c r="G3609" i="53"/>
  <c r="F3609" i="53"/>
  <c r="G1536" i="53"/>
  <c r="F1536" i="53"/>
  <c r="G4617" i="53"/>
  <c r="F4617" i="53"/>
  <c r="G6638" i="53"/>
  <c r="F6638" i="53"/>
  <c r="G5628" i="53"/>
  <c r="F5628" i="53"/>
  <c r="E6639" i="53"/>
  <c r="E5629" i="53"/>
  <c r="E4618" i="53"/>
  <c r="E3610" i="53"/>
  <c r="E1537" i="53"/>
  <c r="S2546" i="53"/>
  <c r="E527" i="53"/>
  <c r="AB2546" i="53"/>
  <c r="E2547" i="53"/>
  <c r="AB528" i="53"/>
  <c r="AB8685" i="53" l="1"/>
  <c r="AB7676" i="53"/>
  <c r="S8686" i="53"/>
  <c r="S7676" i="53"/>
  <c r="E8685" i="53"/>
  <c r="E7675" i="53"/>
  <c r="AD5629" i="53"/>
  <c r="AE5629" i="53"/>
  <c r="AC5629" i="53"/>
  <c r="AE1536" i="53"/>
  <c r="AD1536" i="53"/>
  <c r="AC1536" i="53"/>
  <c r="AB1537" i="53"/>
  <c r="AE6640" i="53"/>
  <c r="AD6640" i="53"/>
  <c r="AC6640" i="53"/>
  <c r="AE2546" i="53"/>
  <c r="AD2546" i="53"/>
  <c r="AC2546" i="53"/>
  <c r="AD3610" i="53"/>
  <c r="AC3610" i="53"/>
  <c r="AE3610" i="53"/>
  <c r="AC528" i="53"/>
  <c r="AE528" i="53"/>
  <c r="AD528" i="53"/>
  <c r="AC4619" i="53"/>
  <c r="AD4619" i="53"/>
  <c r="AE4619" i="53"/>
  <c r="AB6641" i="53"/>
  <c r="AB5630" i="53"/>
  <c r="AB4620" i="53"/>
  <c r="AB3611" i="53"/>
  <c r="V3610" i="53"/>
  <c r="U3610" i="53"/>
  <c r="T3610" i="53"/>
  <c r="V1536" i="53"/>
  <c r="U1536" i="53"/>
  <c r="T1536" i="53"/>
  <c r="S1537" i="53"/>
  <c r="V6639" i="53"/>
  <c r="U6639" i="53"/>
  <c r="T6639" i="53"/>
  <c r="U2546" i="53"/>
  <c r="T2546" i="53"/>
  <c r="V2546" i="53"/>
  <c r="V4620" i="53"/>
  <c r="U4620" i="53"/>
  <c r="T4620" i="53"/>
  <c r="V5630" i="53"/>
  <c r="U5630" i="53"/>
  <c r="T5630" i="53"/>
  <c r="S6640" i="53"/>
  <c r="S5631" i="53"/>
  <c r="S4621" i="53"/>
  <c r="S3611" i="53"/>
  <c r="V526" i="53"/>
  <c r="U526" i="53"/>
  <c r="T526" i="53"/>
  <c r="S527" i="53"/>
  <c r="G527" i="53"/>
  <c r="F527" i="53"/>
  <c r="G2547" i="53"/>
  <c r="F2547" i="53"/>
  <c r="G5629" i="53"/>
  <c r="F5629" i="53"/>
  <c r="G3610" i="53"/>
  <c r="F3610" i="53"/>
  <c r="G4618" i="53"/>
  <c r="F4618" i="53"/>
  <c r="G1537" i="53"/>
  <c r="F1537" i="53"/>
  <c r="G6639" i="53"/>
  <c r="F6639" i="53"/>
  <c r="E6640" i="53"/>
  <c r="E5630" i="53"/>
  <c r="E4619" i="53"/>
  <c r="E3611" i="53"/>
  <c r="E1538" i="53"/>
  <c r="AB529" i="53"/>
  <c r="S2547" i="53"/>
  <c r="AB2547" i="53"/>
  <c r="E2548" i="53"/>
  <c r="E528" i="53"/>
  <c r="AB8686" i="53" l="1"/>
  <c r="AB7677" i="53"/>
  <c r="S8687" i="53"/>
  <c r="S7677" i="53"/>
  <c r="E8686" i="53"/>
  <c r="E7676" i="53"/>
  <c r="AE5630" i="53"/>
  <c r="AD5630" i="53"/>
  <c r="AC5630" i="53"/>
  <c r="AE6641" i="53"/>
  <c r="AD6641" i="53"/>
  <c r="AC6641" i="53"/>
  <c r="AE1537" i="53"/>
  <c r="AD1537" i="53"/>
  <c r="AC1537" i="53"/>
  <c r="AB1538" i="53"/>
  <c r="AE2547" i="53"/>
  <c r="AC2547" i="53"/>
  <c r="AD2547" i="53"/>
  <c r="AE3611" i="53"/>
  <c r="AC3611" i="53"/>
  <c r="AD3611" i="53"/>
  <c r="AE529" i="53"/>
  <c r="AC529" i="53"/>
  <c r="AD529" i="53"/>
  <c r="AE4620" i="53"/>
  <c r="AC4620" i="53"/>
  <c r="AD4620" i="53"/>
  <c r="AB6642" i="53"/>
  <c r="AB5631" i="53"/>
  <c r="AB4621" i="53"/>
  <c r="AB3612" i="53"/>
  <c r="V3611" i="53"/>
  <c r="U3611" i="53"/>
  <c r="T3611" i="53"/>
  <c r="V1537" i="53"/>
  <c r="U1537" i="53"/>
  <c r="T1537" i="53"/>
  <c r="S1538" i="53"/>
  <c r="V4621" i="53"/>
  <c r="U4621" i="53"/>
  <c r="T4621" i="53"/>
  <c r="T5631" i="53"/>
  <c r="U5631" i="53"/>
  <c r="V5631" i="53"/>
  <c r="V6640" i="53"/>
  <c r="U6640" i="53"/>
  <c r="T6640" i="53"/>
  <c r="V2547" i="53"/>
  <c r="U2547" i="53"/>
  <c r="T2547" i="53"/>
  <c r="S6641" i="53"/>
  <c r="S5632" i="53"/>
  <c r="S4622" i="53"/>
  <c r="S3612" i="53"/>
  <c r="V527" i="53"/>
  <c r="U527" i="53"/>
  <c r="T527" i="53"/>
  <c r="S528" i="53"/>
  <c r="G528" i="53"/>
  <c r="F528" i="53"/>
  <c r="G2548" i="53"/>
  <c r="F2548" i="53"/>
  <c r="G1538" i="53"/>
  <c r="F1538" i="53"/>
  <c r="G3611" i="53"/>
  <c r="F3611" i="53"/>
  <c r="G4619" i="53"/>
  <c r="F4619" i="53"/>
  <c r="G6640" i="53"/>
  <c r="F6640" i="53"/>
  <c r="G5630" i="53"/>
  <c r="F5630" i="53"/>
  <c r="E6641" i="53"/>
  <c r="E5631" i="53"/>
  <c r="E4620" i="53"/>
  <c r="E3612" i="53"/>
  <c r="E1539" i="53"/>
  <c r="S2548" i="53"/>
  <c r="E529" i="53"/>
  <c r="AB2548" i="53"/>
  <c r="E2549" i="53"/>
  <c r="AB530" i="53"/>
  <c r="AB8687" i="53" l="1"/>
  <c r="AB7678" i="53"/>
  <c r="S8688" i="53"/>
  <c r="S7678" i="53"/>
  <c r="E8687" i="53"/>
  <c r="E7677" i="53"/>
  <c r="AE5631" i="53"/>
  <c r="AD5631" i="53"/>
  <c r="AC5631" i="53"/>
  <c r="AE6642" i="53"/>
  <c r="AD6642" i="53"/>
  <c r="AC6642" i="53"/>
  <c r="AE530" i="53"/>
  <c r="AD530" i="53"/>
  <c r="AC530" i="53"/>
  <c r="AD3612" i="53"/>
  <c r="AE3612" i="53"/>
  <c r="AC3612" i="53"/>
  <c r="AE1538" i="53"/>
  <c r="AC1538" i="53"/>
  <c r="AD1538" i="53"/>
  <c r="AB1539" i="53"/>
  <c r="AE2548" i="53"/>
  <c r="AC2548" i="53"/>
  <c r="AD2548" i="53"/>
  <c r="AE4621" i="53"/>
  <c r="AC4621" i="53"/>
  <c r="AD4621" i="53"/>
  <c r="AB6643" i="53"/>
  <c r="AB5632" i="53"/>
  <c r="AB4622" i="53"/>
  <c r="AB3613" i="53"/>
  <c r="U1538" i="53"/>
  <c r="V1538" i="53"/>
  <c r="T1538" i="53"/>
  <c r="S1539" i="53"/>
  <c r="V4622" i="53"/>
  <c r="T4622" i="53"/>
  <c r="U4622" i="53"/>
  <c r="V5632" i="53"/>
  <c r="T5632" i="53"/>
  <c r="U5632" i="53"/>
  <c r="V3612" i="53"/>
  <c r="U3612" i="53"/>
  <c r="T3612" i="53"/>
  <c r="V6641" i="53"/>
  <c r="U6641" i="53"/>
  <c r="T6641" i="53"/>
  <c r="V2548" i="53"/>
  <c r="U2548" i="53"/>
  <c r="T2548" i="53"/>
  <c r="S6642" i="53"/>
  <c r="S5633" i="53"/>
  <c r="S4623" i="53"/>
  <c r="S3613" i="53"/>
  <c r="V528" i="53"/>
  <c r="U528" i="53"/>
  <c r="T528" i="53"/>
  <c r="S529" i="53"/>
  <c r="G2549" i="53"/>
  <c r="F2549" i="53"/>
  <c r="G529" i="53"/>
  <c r="F529" i="53"/>
  <c r="G3612" i="53"/>
  <c r="F3612" i="53"/>
  <c r="G4620" i="53"/>
  <c r="F4620" i="53"/>
  <c r="F5631" i="53"/>
  <c r="G5631" i="53"/>
  <c r="G1539" i="53"/>
  <c r="F1539" i="53"/>
  <c r="G6641" i="53"/>
  <c r="F6641" i="53"/>
  <c r="E6642" i="53"/>
  <c r="E5632" i="53"/>
  <c r="E4621" i="53"/>
  <c r="E3613" i="53"/>
  <c r="E1540" i="53"/>
  <c r="E530" i="53"/>
  <c r="AB531" i="53"/>
  <c r="AB2549" i="53"/>
  <c r="E2550" i="53"/>
  <c r="S2549" i="53"/>
  <c r="AB8688" i="53" l="1"/>
  <c r="AB7679" i="53"/>
  <c r="S8689" i="53"/>
  <c r="S7679" i="53"/>
  <c r="E8688" i="53"/>
  <c r="E7678" i="53"/>
  <c r="AE5632" i="53"/>
  <c r="AD5632" i="53"/>
  <c r="AC5632" i="53"/>
  <c r="AD1539" i="53"/>
  <c r="AC1539" i="53"/>
  <c r="AE1539" i="53"/>
  <c r="AB1540" i="53"/>
  <c r="AE6643" i="53"/>
  <c r="AC6643" i="53"/>
  <c r="AD6643" i="53"/>
  <c r="AC2549" i="53"/>
  <c r="AD2549" i="53"/>
  <c r="AE2549" i="53"/>
  <c r="AE3613" i="53"/>
  <c r="AD3613" i="53"/>
  <c r="AC3613" i="53"/>
  <c r="AD531" i="53"/>
  <c r="AE531" i="53"/>
  <c r="AC531" i="53"/>
  <c r="AE4622" i="53"/>
  <c r="AC4622" i="53"/>
  <c r="AD4622" i="53"/>
  <c r="AB6644" i="53"/>
  <c r="AB5633" i="53"/>
  <c r="AB4623" i="53"/>
  <c r="AB3614" i="53"/>
  <c r="V3613" i="53"/>
  <c r="U3613" i="53"/>
  <c r="T3613" i="53"/>
  <c r="V5633" i="53"/>
  <c r="U5633" i="53"/>
  <c r="T5633" i="53"/>
  <c r="V6642" i="53"/>
  <c r="U6642" i="53"/>
  <c r="T6642" i="53"/>
  <c r="V1539" i="53"/>
  <c r="U1539" i="53"/>
  <c r="T1539" i="53"/>
  <c r="S1540" i="53"/>
  <c r="V2549" i="53"/>
  <c r="U2549" i="53"/>
  <c r="T2549" i="53"/>
  <c r="V4623" i="53"/>
  <c r="U4623" i="53"/>
  <c r="T4623" i="53"/>
  <c r="S6643" i="53"/>
  <c r="S5634" i="53"/>
  <c r="S4624" i="53"/>
  <c r="S3614" i="53"/>
  <c r="V529" i="53"/>
  <c r="U529" i="53"/>
  <c r="T529" i="53"/>
  <c r="S530" i="53"/>
  <c r="G530" i="53"/>
  <c r="F530" i="53"/>
  <c r="G2550" i="53"/>
  <c r="F2550" i="53"/>
  <c r="G1540" i="53"/>
  <c r="F1540" i="53"/>
  <c r="G3613" i="53"/>
  <c r="F3613" i="53"/>
  <c r="G4621" i="53"/>
  <c r="F4621" i="53"/>
  <c r="G5632" i="53"/>
  <c r="F5632" i="53"/>
  <c r="G6642" i="53"/>
  <c r="F6642" i="53"/>
  <c r="E6643" i="53"/>
  <c r="E5633" i="53"/>
  <c r="E4622" i="53"/>
  <c r="E3614" i="53"/>
  <c r="E1541" i="53"/>
  <c r="E2551" i="53"/>
  <c r="E531" i="53"/>
  <c r="AB2550" i="53"/>
  <c r="S2550" i="53"/>
  <c r="AB532" i="53"/>
  <c r="AB8689" i="53" l="1"/>
  <c r="AB7680" i="53"/>
  <c r="S8690" i="53"/>
  <c r="S7680" i="53"/>
  <c r="E8689" i="53"/>
  <c r="E7679" i="53"/>
  <c r="AE5633" i="53"/>
  <c r="AC5633" i="53"/>
  <c r="AD5633" i="53"/>
  <c r="AE6644" i="53"/>
  <c r="AC6644" i="53"/>
  <c r="AD6644" i="53"/>
  <c r="AD1540" i="53"/>
  <c r="AE1540" i="53"/>
  <c r="AC1540" i="53"/>
  <c r="AB1541" i="53"/>
  <c r="AE532" i="53"/>
  <c r="AC532" i="53"/>
  <c r="AD532" i="53"/>
  <c r="AE2550" i="53"/>
  <c r="AC2550" i="53"/>
  <c r="AD2550" i="53"/>
  <c r="AD3614" i="53"/>
  <c r="AE3614" i="53"/>
  <c r="AC3614" i="53"/>
  <c r="AE4623" i="53"/>
  <c r="AD4623" i="53"/>
  <c r="AC4623" i="53"/>
  <c r="AB6645" i="53"/>
  <c r="AB5634" i="53"/>
  <c r="AB4624" i="53"/>
  <c r="AB3615" i="53"/>
  <c r="U3614" i="53"/>
  <c r="T3614" i="53"/>
  <c r="V3614" i="53"/>
  <c r="V5634" i="53"/>
  <c r="U5634" i="53"/>
  <c r="T5634" i="53"/>
  <c r="T1540" i="53"/>
  <c r="V1540" i="53"/>
  <c r="U1540" i="53"/>
  <c r="S1541" i="53"/>
  <c r="V6643" i="53"/>
  <c r="U6643" i="53"/>
  <c r="T6643" i="53"/>
  <c r="V2550" i="53"/>
  <c r="T2550" i="53"/>
  <c r="U2550" i="53"/>
  <c r="V4624" i="53"/>
  <c r="U4624" i="53"/>
  <c r="T4624" i="53"/>
  <c r="S6644" i="53"/>
  <c r="S5635" i="53"/>
  <c r="S4625" i="53"/>
  <c r="S3615" i="53"/>
  <c r="V530" i="53"/>
  <c r="U530" i="53"/>
  <c r="T530" i="53"/>
  <c r="S531" i="53"/>
  <c r="G2551" i="53"/>
  <c r="F2551" i="53"/>
  <c r="G531" i="53"/>
  <c r="F531" i="53"/>
  <c r="G3614" i="53"/>
  <c r="F3614" i="53"/>
  <c r="G6643" i="53"/>
  <c r="F6643" i="53"/>
  <c r="G1541" i="53"/>
  <c r="F1541" i="53"/>
  <c r="F5633" i="53"/>
  <c r="G5633" i="53"/>
  <c r="G4622" i="53"/>
  <c r="F4622" i="53"/>
  <c r="E6644" i="53"/>
  <c r="E5634" i="53"/>
  <c r="E4623" i="53"/>
  <c r="E3615" i="53"/>
  <c r="E1542" i="53"/>
  <c r="AB533" i="53"/>
  <c r="E532" i="53"/>
  <c r="S2551" i="53"/>
  <c r="AB2551" i="53"/>
  <c r="E2552" i="53"/>
  <c r="AB8690" i="53" l="1"/>
  <c r="AB7681" i="53"/>
  <c r="S8691" i="53"/>
  <c r="S7681" i="53"/>
  <c r="E8690" i="53"/>
  <c r="E7680" i="53"/>
  <c r="AD5634" i="53"/>
  <c r="AE5634" i="53"/>
  <c r="AC5634" i="53"/>
  <c r="AE6645" i="53"/>
  <c r="AD6645" i="53"/>
  <c r="AC6645" i="53"/>
  <c r="AC2551" i="53"/>
  <c r="AE2551" i="53"/>
  <c r="AD2551" i="53"/>
  <c r="AD3615" i="53"/>
  <c r="AE3615" i="53"/>
  <c r="AC3615" i="53"/>
  <c r="AD1541" i="53"/>
  <c r="AE1541" i="53"/>
  <c r="AC1541" i="53"/>
  <c r="AB1542" i="53"/>
  <c r="AE533" i="53"/>
  <c r="AD533" i="53"/>
  <c r="AC533" i="53"/>
  <c r="AE4624" i="53"/>
  <c r="AC4624" i="53"/>
  <c r="AD4624" i="53"/>
  <c r="AB6646" i="53"/>
  <c r="AB5635" i="53"/>
  <c r="AB4625" i="53"/>
  <c r="AB3616" i="53"/>
  <c r="V4625" i="53"/>
  <c r="U4625" i="53"/>
  <c r="T4625" i="53"/>
  <c r="V5635" i="53"/>
  <c r="U5635" i="53"/>
  <c r="T5635" i="53"/>
  <c r="V6644" i="53"/>
  <c r="U6644" i="53"/>
  <c r="T6644" i="53"/>
  <c r="V3615" i="53"/>
  <c r="U3615" i="53"/>
  <c r="T3615" i="53"/>
  <c r="V2551" i="53"/>
  <c r="U2551" i="53"/>
  <c r="T2551" i="53"/>
  <c r="V1541" i="53"/>
  <c r="U1541" i="53"/>
  <c r="T1541" i="53"/>
  <c r="S1542" i="53"/>
  <c r="S6645" i="53"/>
  <c r="S5636" i="53"/>
  <c r="S4626" i="53"/>
  <c r="S3616" i="53"/>
  <c r="V531" i="53"/>
  <c r="U531" i="53"/>
  <c r="T531" i="53"/>
  <c r="S532" i="53"/>
  <c r="G2552" i="53"/>
  <c r="F2552" i="53"/>
  <c r="G532" i="53"/>
  <c r="F532" i="53"/>
  <c r="G4623" i="53"/>
  <c r="F4623" i="53"/>
  <c r="F3615" i="53"/>
  <c r="G3615" i="53"/>
  <c r="G1542" i="53"/>
  <c r="F1542" i="53"/>
  <c r="F5634" i="53"/>
  <c r="G5634" i="53"/>
  <c r="G6644" i="53"/>
  <c r="F6644" i="53"/>
  <c r="E6645" i="53"/>
  <c r="E5635" i="53"/>
  <c r="E4624" i="53"/>
  <c r="E3616" i="53"/>
  <c r="E1543" i="53"/>
  <c r="AB534" i="53"/>
  <c r="E2553" i="53"/>
  <c r="AB2552" i="53"/>
  <c r="E533" i="53"/>
  <c r="S2552" i="53"/>
  <c r="AB8691" i="53" l="1"/>
  <c r="AB7682" i="53"/>
  <c r="S8692" i="53"/>
  <c r="S7682" i="53"/>
  <c r="E8691" i="53"/>
  <c r="E7681" i="53"/>
  <c r="AE5635" i="53"/>
  <c r="AC5635" i="53"/>
  <c r="AD5635" i="53"/>
  <c r="AD1542" i="53"/>
  <c r="AE1542" i="53"/>
  <c r="AC1542" i="53"/>
  <c r="AB1543" i="53"/>
  <c r="AE6646" i="53"/>
  <c r="AC6646" i="53"/>
  <c r="AD6646" i="53"/>
  <c r="AE2552" i="53"/>
  <c r="AD2552" i="53"/>
  <c r="AC2552" i="53"/>
  <c r="AD3616" i="53"/>
  <c r="AE3616" i="53"/>
  <c r="AC3616" i="53"/>
  <c r="AC534" i="53"/>
  <c r="AE534" i="53"/>
  <c r="AD534" i="53"/>
  <c r="AD4625" i="53"/>
  <c r="AE4625" i="53"/>
  <c r="AC4625" i="53"/>
  <c r="AB6647" i="53"/>
  <c r="AB5636" i="53"/>
  <c r="AB4626" i="53"/>
  <c r="AB3617" i="53"/>
  <c r="U3616" i="53"/>
  <c r="V3616" i="53"/>
  <c r="T3616" i="53"/>
  <c r="V4626" i="53"/>
  <c r="U4626" i="53"/>
  <c r="T4626" i="53"/>
  <c r="V5636" i="53"/>
  <c r="U5636" i="53"/>
  <c r="T5636" i="53"/>
  <c r="V6645" i="53"/>
  <c r="U6645" i="53"/>
  <c r="T6645" i="53"/>
  <c r="V1542" i="53"/>
  <c r="U1542" i="53"/>
  <c r="T1542" i="53"/>
  <c r="S1543" i="53"/>
  <c r="T2552" i="53"/>
  <c r="V2552" i="53"/>
  <c r="U2552" i="53"/>
  <c r="S6646" i="53"/>
  <c r="S5637" i="53"/>
  <c r="S4627" i="53"/>
  <c r="S3617" i="53"/>
  <c r="V532" i="53"/>
  <c r="U532" i="53"/>
  <c r="T532" i="53"/>
  <c r="S533" i="53"/>
  <c r="G533" i="53"/>
  <c r="F533" i="53"/>
  <c r="G2553" i="53"/>
  <c r="F2553" i="53"/>
  <c r="F5635" i="53"/>
  <c r="G5635" i="53"/>
  <c r="F1543" i="53"/>
  <c r="G1543" i="53"/>
  <c r="G3616" i="53"/>
  <c r="F3616" i="53"/>
  <c r="G4624" i="53"/>
  <c r="F4624" i="53"/>
  <c r="G6645" i="53"/>
  <c r="F6645" i="53"/>
  <c r="E6646" i="53"/>
  <c r="E5636" i="53"/>
  <c r="E4625" i="53"/>
  <c r="E3617" i="53"/>
  <c r="E1544" i="53"/>
  <c r="AB2553" i="53"/>
  <c r="E2554" i="53"/>
  <c r="AB535" i="53"/>
  <c r="S2553" i="53"/>
  <c r="E534" i="53"/>
  <c r="AB8692" i="53" l="1"/>
  <c r="AB7683" i="53"/>
  <c r="S8693" i="53"/>
  <c r="S7683" i="53"/>
  <c r="E8692" i="53"/>
  <c r="E7682" i="53"/>
  <c r="AE5636" i="53"/>
  <c r="AC5636" i="53"/>
  <c r="AD5636" i="53"/>
  <c r="AE6647" i="53"/>
  <c r="AD6647" i="53"/>
  <c r="AC6647" i="53"/>
  <c r="AE1543" i="53"/>
  <c r="AC1543" i="53"/>
  <c r="AD1543" i="53"/>
  <c r="AB1544" i="53"/>
  <c r="AE535" i="53"/>
  <c r="AD535" i="53"/>
  <c r="AC535" i="53"/>
  <c r="AD3617" i="53"/>
  <c r="AE3617" i="53"/>
  <c r="AC3617" i="53"/>
  <c r="AE2553" i="53"/>
  <c r="AC2553" i="53"/>
  <c r="AD2553" i="53"/>
  <c r="AE4626" i="53"/>
  <c r="AC4626" i="53"/>
  <c r="AD4626" i="53"/>
  <c r="AB6648" i="53"/>
  <c r="AB5637" i="53"/>
  <c r="AB4627" i="53"/>
  <c r="AB3618" i="53"/>
  <c r="V1543" i="53"/>
  <c r="U1543" i="53"/>
  <c r="T1543" i="53"/>
  <c r="S1544" i="53"/>
  <c r="V4627" i="53"/>
  <c r="U4627" i="53"/>
  <c r="T4627" i="53"/>
  <c r="V5637" i="53"/>
  <c r="U5637" i="53"/>
  <c r="T5637" i="53"/>
  <c r="V6646" i="53"/>
  <c r="U6646" i="53"/>
  <c r="T6646" i="53"/>
  <c r="V2553" i="53"/>
  <c r="U2553" i="53"/>
  <c r="T2553" i="53"/>
  <c r="T3617" i="53"/>
  <c r="V3617" i="53"/>
  <c r="U3617" i="53"/>
  <c r="S6647" i="53"/>
  <c r="S5638" i="53"/>
  <c r="S4628" i="53"/>
  <c r="S3618" i="53"/>
  <c r="V533" i="53"/>
  <c r="U533" i="53"/>
  <c r="T533" i="53"/>
  <c r="S534" i="53"/>
  <c r="G2554" i="53"/>
  <c r="F2554" i="53"/>
  <c r="G534" i="53"/>
  <c r="F534" i="53"/>
  <c r="G3617" i="53"/>
  <c r="F3617" i="53"/>
  <c r="G4625" i="53"/>
  <c r="F4625" i="53"/>
  <c r="G1544" i="53"/>
  <c r="F1544" i="53"/>
  <c r="G5636" i="53"/>
  <c r="F5636" i="53"/>
  <c r="G6646" i="53"/>
  <c r="F6646" i="53"/>
  <c r="E6647" i="53"/>
  <c r="E5637" i="53"/>
  <c r="E4626" i="53"/>
  <c r="E3618" i="53"/>
  <c r="E1545" i="53"/>
  <c r="E2555" i="53"/>
  <c r="S2554" i="53"/>
  <c r="E535" i="53"/>
  <c r="AB536" i="53"/>
  <c r="AB2554" i="53"/>
  <c r="AB8693" i="53" l="1"/>
  <c r="AB7684" i="53"/>
  <c r="S8694" i="53"/>
  <c r="S7684" i="53"/>
  <c r="E8693" i="53"/>
  <c r="E7683" i="53"/>
  <c r="AD5637" i="53"/>
  <c r="AE5637" i="53"/>
  <c r="AC5637" i="53"/>
  <c r="AE6648" i="53"/>
  <c r="AD6648" i="53"/>
  <c r="AC6648" i="53"/>
  <c r="AE2554" i="53"/>
  <c r="AD2554" i="53"/>
  <c r="AC2554" i="53"/>
  <c r="AC536" i="53"/>
  <c r="AE536" i="53"/>
  <c r="AD536" i="53"/>
  <c r="AD3618" i="53"/>
  <c r="AE3618" i="53"/>
  <c r="AC3618" i="53"/>
  <c r="AE1544" i="53"/>
  <c r="AD1544" i="53"/>
  <c r="AC1544" i="53"/>
  <c r="AB1545" i="53"/>
  <c r="AC4627" i="53"/>
  <c r="AD4627" i="53"/>
  <c r="AE4627" i="53"/>
  <c r="AB6649" i="53"/>
  <c r="AB5638" i="53"/>
  <c r="AB4628" i="53"/>
  <c r="AB3619" i="53"/>
  <c r="V3618" i="53"/>
  <c r="U3618" i="53"/>
  <c r="T3618" i="53"/>
  <c r="V5638" i="53"/>
  <c r="U5638" i="53"/>
  <c r="T5638" i="53"/>
  <c r="V6647" i="53"/>
  <c r="U6647" i="53"/>
  <c r="T6647" i="53"/>
  <c r="V1544" i="53"/>
  <c r="U1544" i="53"/>
  <c r="T1544" i="53"/>
  <c r="S1545" i="53"/>
  <c r="V4628" i="53"/>
  <c r="U4628" i="53"/>
  <c r="T4628" i="53"/>
  <c r="U2554" i="53"/>
  <c r="T2554" i="53"/>
  <c r="V2554" i="53"/>
  <c r="S6648" i="53"/>
  <c r="S5639" i="53"/>
  <c r="S4629" i="53"/>
  <c r="S3619" i="53"/>
  <c r="V534" i="53"/>
  <c r="U534" i="53"/>
  <c r="T534" i="53"/>
  <c r="S535" i="53"/>
  <c r="G2555" i="53"/>
  <c r="F2555" i="53"/>
  <c r="G535" i="53"/>
  <c r="F535" i="53"/>
  <c r="G3618" i="53"/>
  <c r="F3618" i="53"/>
  <c r="F5637" i="53"/>
  <c r="G5637" i="53"/>
  <c r="G1545" i="53"/>
  <c r="F1545" i="53"/>
  <c r="G4626" i="53"/>
  <c r="F4626" i="53"/>
  <c r="G6647" i="53"/>
  <c r="F6647" i="53"/>
  <c r="E6648" i="53"/>
  <c r="E5638" i="53"/>
  <c r="E4627" i="53"/>
  <c r="E3619" i="53"/>
  <c r="E1546" i="53"/>
  <c r="S2555" i="53"/>
  <c r="AB2555" i="53"/>
  <c r="E2556" i="53"/>
  <c r="E536" i="53"/>
  <c r="AB537" i="53"/>
  <c r="AB8694" i="53" l="1"/>
  <c r="AB7685" i="53"/>
  <c r="S8695" i="53"/>
  <c r="S7685" i="53"/>
  <c r="E8694" i="53"/>
  <c r="E7684" i="53"/>
  <c r="AE5638" i="53"/>
  <c r="AC5638" i="53"/>
  <c r="AD5638" i="53"/>
  <c r="AE6649" i="53"/>
  <c r="AC6649" i="53"/>
  <c r="AD6649" i="53"/>
  <c r="AE1545" i="53"/>
  <c r="AD1545" i="53"/>
  <c r="AC1545" i="53"/>
  <c r="AB1546" i="53"/>
  <c r="AE3619" i="53"/>
  <c r="AC3619" i="53"/>
  <c r="AD3619" i="53"/>
  <c r="AD537" i="53"/>
  <c r="AC537" i="53"/>
  <c r="AE537" i="53"/>
  <c r="AE2555" i="53"/>
  <c r="AC2555" i="53"/>
  <c r="AD2555" i="53"/>
  <c r="AE4628" i="53"/>
  <c r="AC4628" i="53"/>
  <c r="AD4628" i="53"/>
  <c r="AB6650" i="53"/>
  <c r="AB5639" i="53"/>
  <c r="AB4629" i="53"/>
  <c r="AB3620" i="53"/>
  <c r="V4629" i="53"/>
  <c r="U4629" i="53"/>
  <c r="T4629" i="53"/>
  <c r="V2555" i="53"/>
  <c r="U2555" i="53"/>
  <c r="T2555" i="53"/>
  <c r="T5639" i="53"/>
  <c r="U5639" i="53"/>
  <c r="V5639" i="53"/>
  <c r="V1545" i="53"/>
  <c r="U1545" i="53"/>
  <c r="T1545" i="53"/>
  <c r="S1546" i="53"/>
  <c r="V6648" i="53"/>
  <c r="U6648" i="53"/>
  <c r="T6648" i="53"/>
  <c r="V3619" i="53"/>
  <c r="U3619" i="53"/>
  <c r="T3619" i="53"/>
  <c r="S6649" i="53"/>
  <c r="S5640" i="53"/>
  <c r="S4630" i="53"/>
  <c r="S3620" i="53"/>
  <c r="V535" i="53"/>
  <c r="U535" i="53"/>
  <c r="T535" i="53"/>
  <c r="S536" i="53"/>
  <c r="G2556" i="53"/>
  <c r="F2556" i="53"/>
  <c r="G536" i="53"/>
  <c r="F536" i="53"/>
  <c r="G4627" i="53"/>
  <c r="F4627" i="53"/>
  <c r="G5638" i="53"/>
  <c r="F5638" i="53"/>
  <c r="G1546" i="53"/>
  <c r="F1546" i="53"/>
  <c r="G3619" i="53"/>
  <c r="F3619" i="53"/>
  <c r="G6648" i="53"/>
  <c r="F6648" i="53"/>
  <c r="E6649" i="53"/>
  <c r="E5639" i="53"/>
  <c r="E4628" i="53"/>
  <c r="E3620" i="53"/>
  <c r="E1547" i="53"/>
  <c r="E2557" i="53"/>
  <c r="AB2556" i="53"/>
  <c r="E537" i="53"/>
  <c r="AB538" i="53"/>
  <c r="S2556" i="53"/>
  <c r="AB8695" i="53" l="1"/>
  <c r="AB7686" i="53"/>
  <c r="S8696" i="53"/>
  <c r="S7686" i="53"/>
  <c r="E8695" i="53"/>
  <c r="E7685" i="53"/>
  <c r="AE5639" i="53"/>
  <c r="AD5639" i="53"/>
  <c r="AC5639" i="53"/>
  <c r="AE6650" i="53"/>
  <c r="AD6650" i="53"/>
  <c r="AC6650" i="53"/>
  <c r="AD3620" i="53"/>
  <c r="AC3620" i="53"/>
  <c r="AE3620" i="53"/>
  <c r="AE1546" i="53"/>
  <c r="AD1546" i="53"/>
  <c r="AC1546" i="53"/>
  <c r="AB1547" i="53"/>
  <c r="AE538" i="53"/>
  <c r="AC538" i="53"/>
  <c r="AD538" i="53"/>
  <c r="AE2556" i="53"/>
  <c r="AC2556" i="53"/>
  <c r="AD2556" i="53"/>
  <c r="AE4629" i="53"/>
  <c r="AC4629" i="53"/>
  <c r="AD4629" i="53"/>
  <c r="AB6651" i="53"/>
  <c r="AB5640" i="53"/>
  <c r="AB4630" i="53"/>
  <c r="AB3621" i="53"/>
  <c r="V3620" i="53"/>
  <c r="U3620" i="53"/>
  <c r="T3620" i="53"/>
  <c r="V4630" i="53"/>
  <c r="U4630" i="53"/>
  <c r="T4630" i="53"/>
  <c r="V5640" i="53"/>
  <c r="T5640" i="53"/>
  <c r="U5640" i="53"/>
  <c r="T1546" i="53"/>
  <c r="V1546" i="53"/>
  <c r="U1546" i="53"/>
  <c r="S1547" i="53"/>
  <c r="V6649" i="53"/>
  <c r="U6649" i="53"/>
  <c r="T6649" i="53"/>
  <c r="V2556" i="53"/>
  <c r="U2556" i="53"/>
  <c r="T2556" i="53"/>
  <c r="S6650" i="53"/>
  <c r="S5641" i="53"/>
  <c r="S4631" i="53"/>
  <c r="S3621" i="53"/>
  <c r="V536" i="53"/>
  <c r="U536" i="53"/>
  <c r="T536" i="53"/>
  <c r="S537" i="53"/>
  <c r="G2557" i="53"/>
  <c r="F2557" i="53"/>
  <c r="G537" i="53"/>
  <c r="F537" i="53"/>
  <c r="G3620" i="53"/>
  <c r="F3620" i="53"/>
  <c r="G6649" i="53"/>
  <c r="F6649" i="53"/>
  <c r="G4628" i="53"/>
  <c r="F4628" i="53"/>
  <c r="G1547" i="53"/>
  <c r="F1547" i="53"/>
  <c r="G5639" i="53"/>
  <c r="F5639" i="53"/>
  <c r="E6650" i="53"/>
  <c r="E5640" i="53"/>
  <c r="E4629" i="53"/>
  <c r="E3621" i="53"/>
  <c r="E1548" i="53"/>
  <c r="E2558" i="53"/>
  <c r="AB539" i="53"/>
  <c r="E538" i="53"/>
  <c r="S2557" i="53"/>
  <c r="AB2557" i="53"/>
  <c r="AB8696" i="53" l="1"/>
  <c r="AB7687" i="53"/>
  <c r="S8697" i="53"/>
  <c r="S7687" i="53"/>
  <c r="E8696" i="53"/>
  <c r="E7686" i="53"/>
  <c r="AD5640" i="53"/>
  <c r="AE5640" i="53"/>
  <c r="AC5640" i="53"/>
  <c r="AE6651" i="53"/>
  <c r="AC6651" i="53"/>
  <c r="AD6651" i="53"/>
  <c r="AC2557" i="53"/>
  <c r="AD2557" i="53"/>
  <c r="AE2557" i="53"/>
  <c r="AD1547" i="53"/>
  <c r="AE1547" i="53"/>
  <c r="AC1547" i="53"/>
  <c r="AB1548" i="53"/>
  <c r="AE3621" i="53"/>
  <c r="AC3621" i="53"/>
  <c r="AD3621" i="53"/>
  <c r="AE539" i="53"/>
  <c r="AD539" i="53"/>
  <c r="AC539" i="53"/>
  <c r="AE4630" i="53"/>
  <c r="AC4630" i="53"/>
  <c r="AD4630" i="53"/>
  <c r="AB6652" i="53"/>
  <c r="AB5641" i="53"/>
  <c r="AB4631" i="53"/>
  <c r="AB3622" i="53"/>
  <c r="V3621" i="53"/>
  <c r="U3621" i="53"/>
  <c r="T3621" i="53"/>
  <c r="V5641" i="53"/>
  <c r="U5641" i="53"/>
  <c r="T5641" i="53"/>
  <c r="V1547" i="53"/>
  <c r="U1547" i="53"/>
  <c r="T1547" i="53"/>
  <c r="S1548" i="53"/>
  <c r="U4631" i="53"/>
  <c r="T4631" i="53"/>
  <c r="V4631" i="53"/>
  <c r="V6650" i="53"/>
  <c r="U6650" i="53"/>
  <c r="T6650" i="53"/>
  <c r="V2557" i="53"/>
  <c r="U2557" i="53"/>
  <c r="T2557" i="53"/>
  <c r="S6651" i="53"/>
  <c r="S5642" i="53"/>
  <c r="S4632" i="53"/>
  <c r="S3622" i="53"/>
  <c r="V537" i="53"/>
  <c r="U537" i="53"/>
  <c r="T537" i="53"/>
  <c r="S538" i="53"/>
  <c r="G538" i="53"/>
  <c r="F538" i="53"/>
  <c r="G2558" i="53"/>
  <c r="F2558" i="53"/>
  <c r="G1548" i="53"/>
  <c r="F1548" i="53"/>
  <c r="G3621" i="53"/>
  <c r="F3621" i="53"/>
  <c r="G5640" i="53"/>
  <c r="F5640" i="53"/>
  <c r="G4629" i="53"/>
  <c r="F4629" i="53"/>
  <c r="G6650" i="53"/>
  <c r="F6650" i="53"/>
  <c r="E6651" i="53"/>
  <c r="E5641" i="53"/>
  <c r="E4630" i="53"/>
  <c r="E3622" i="53"/>
  <c r="E1549" i="53"/>
  <c r="E539" i="53"/>
  <c r="AB2558" i="53"/>
  <c r="AB540" i="53"/>
  <c r="S2558" i="53"/>
  <c r="E2559" i="53"/>
  <c r="AB8697" i="53" l="1"/>
  <c r="AB7688" i="53"/>
  <c r="S8698" i="53"/>
  <c r="S7688" i="53"/>
  <c r="E8697" i="53"/>
  <c r="E7687" i="53"/>
  <c r="AE5641" i="53"/>
  <c r="AC5641" i="53"/>
  <c r="AD5641" i="53"/>
  <c r="AE6652" i="53"/>
  <c r="AC6652" i="53"/>
  <c r="AD6652" i="53"/>
  <c r="AD1548" i="53"/>
  <c r="AC1548" i="53"/>
  <c r="AE1548" i="53"/>
  <c r="AB1549" i="53"/>
  <c r="AD540" i="53"/>
  <c r="AC540" i="53"/>
  <c r="AE540" i="53"/>
  <c r="AE2558" i="53"/>
  <c r="AC2558" i="53"/>
  <c r="AD2558" i="53"/>
  <c r="AD3622" i="53"/>
  <c r="AE3622" i="53"/>
  <c r="AC3622" i="53"/>
  <c r="AE4631" i="53"/>
  <c r="AD4631" i="53"/>
  <c r="AC4631" i="53"/>
  <c r="AB6653" i="53"/>
  <c r="AB5642" i="53"/>
  <c r="AB4632" i="53"/>
  <c r="AB3623" i="53"/>
  <c r="V3622" i="53"/>
  <c r="U3622" i="53"/>
  <c r="T3622" i="53"/>
  <c r="V5642" i="53"/>
  <c r="U5642" i="53"/>
  <c r="T5642" i="53"/>
  <c r="V2558" i="53"/>
  <c r="T2558" i="53"/>
  <c r="U2558" i="53"/>
  <c r="V6651" i="53"/>
  <c r="U6651" i="53"/>
  <c r="T6651" i="53"/>
  <c r="U1548" i="53"/>
  <c r="T1548" i="53"/>
  <c r="V1548" i="53"/>
  <c r="S1549" i="53"/>
  <c r="V4632" i="53"/>
  <c r="T4632" i="53"/>
  <c r="U4632" i="53"/>
  <c r="S6652" i="53"/>
  <c r="S5643" i="53"/>
  <c r="S4633" i="53"/>
  <c r="S3623" i="53"/>
  <c r="V538" i="53"/>
  <c r="U538" i="53"/>
  <c r="T538" i="53"/>
  <c r="S539" i="53"/>
  <c r="G2559" i="53"/>
  <c r="F2559" i="53"/>
  <c r="G539" i="53"/>
  <c r="F539" i="53"/>
  <c r="G3622" i="53"/>
  <c r="F3622" i="53"/>
  <c r="G1549" i="53"/>
  <c r="F1549" i="53"/>
  <c r="G5641" i="53"/>
  <c r="F5641" i="53"/>
  <c r="G4630" i="53"/>
  <c r="F4630" i="53"/>
  <c r="G6651" i="53"/>
  <c r="F6651" i="53"/>
  <c r="E6652" i="53"/>
  <c r="E5642" i="53"/>
  <c r="E4631" i="53"/>
  <c r="E3623" i="53"/>
  <c r="E1550" i="53"/>
  <c r="AB2559" i="53"/>
  <c r="E540" i="53"/>
  <c r="E2560" i="53"/>
  <c r="AB541" i="53"/>
  <c r="S2559" i="53"/>
  <c r="AB8698" i="53" l="1"/>
  <c r="AB7689" i="53"/>
  <c r="S8699" i="53"/>
  <c r="S7689" i="53"/>
  <c r="E8698" i="53"/>
  <c r="E7688" i="53"/>
  <c r="AD5642" i="53"/>
  <c r="AE5642" i="53"/>
  <c r="AC5642" i="53"/>
  <c r="AE6653" i="53"/>
  <c r="AD6653" i="53"/>
  <c r="AC6653" i="53"/>
  <c r="AD3623" i="53"/>
  <c r="AE3623" i="53"/>
  <c r="AC3623" i="53"/>
  <c r="AD1549" i="53"/>
  <c r="AE1549" i="53"/>
  <c r="AC1549" i="53"/>
  <c r="AB1550" i="53"/>
  <c r="AE541" i="53"/>
  <c r="AD541" i="53"/>
  <c r="AC541" i="53"/>
  <c r="AE2559" i="53"/>
  <c r="AD2559" i="53"/>
  <c r="AC2559" i="53"/>
  <c r="AE4632" i="53"/>
  <c r="AC4632" i="53"/>
  <c r="AD4632" i="53"/>
  <c r="AB6654" i="53"/>
  <c r="AB5643" i="53"/>
  <c r="AB4633" i="53"/>
  <c r="AB3624" i="53"/>
  <c r="V1549" i="53"/>
  <c r="U1549" i="53"/>
  <c r="T1549" i="53"/>
  <c r="S1550" i="53"/>
  <c r="V3623" i="53"/>
  <c r="U3623" i="53"/>
  <c r="T3623" i="53"/>
  <c r="V5643" i="53"/>
  <c r="U5643" i="53"/>
  <c r="T5643" i="53"/>
  <c r="V4633" i="53"/>
  <c r="T4633" i="53"/>
  <c r="U4633" i="53"/>
  <c r="V6652" i="53"/>
  <c r="U6652" i="53"/>
  <c r="T6652" i="53"/>
  <c r="V2559" i="53"/>
  <c r="U2559" i="53"/>
  <c r="T2559" i="53"/>
  <c r="S6653" i="53"/>
  <c r="S5644" i="53"/>
  <c r="S4634" i="53"/>
  <c r="S3624" i="53"/>
  <c r="V539" i="53"/>
  <c r="U539" i="53"/>
  <c r="T539" i="53"/>
  <c r="S540" i="53"/>
  <c r="G2560" i="53"/>
  <c r="F2560" i="53"/>
  <c r="G540" i="53"/>
  <c r="F540" i="53"/>
  <c r="G1550" i="53"/>
  <c r="F1550" i="53"/>
  <c r="G6652" i="53"/>
  <c r="F6652" i="53"/>
  <c r="G4631" i="53"/>
  <c r="F4631" i="53"/>
  <c r="G5642" i="53"/>
  <c r="F5642" i="53"/>
  <c r="F3623" i="53"/>
  <c r="G3623" i="53"/>
  <c r="E6653" i="53"/>
  <c r="E5643" i="53"/>
  <c r="E4632" i="53"/>
  <c r="E3624" i="53"/>
  <c r="E1551" i="53"/>
  <c r="AB542" i="53"/>
  <c r="E2561" i="53"/>
  <c r="S2560" i="53"/>
  <c r="E541" i="53"/>
  <c r="AB2560" i="53"/>
  <c r="AB8699" i="53" l="1"/>
  <c r="AB7690" i="53"/>
  <c r="S8700" i="53"/>
  <c r="S7690" i="53"/>
  <c r="E8699" i="53"/>
  <c r="E7689" i="53"/>
  <c r="AE5643" i="53"/>
  <c r="AD5643" i="53"/>
  <c r="AC5643" i="53"/>
  <c r="AE6654" i="53"/>
  <c r="AC6654" i="53"/>
  <c r="AD6654" i="53"/>
  <c r="AE2560" i="53"/>
  <c r="AD2560" i="53"/>
  <c r="AC2560" i="53"/>
  <c r="AD1550" i="53"/>
  <c r="AC1550" i="53"/>
  <c r="AE1550" i="53"/>
  <c r="AB1551" i="53"/>
  <c r="AD3624" i="53"/>
  <c r="AE3624" i="53"/>
  <c r="AC3624" i="53"/>
  <c r="AC542" i="53"/>
  <c r="AE542" i="53"/>
  <c r="AD542" i="53"/>
  <c r="AD4633" i="53"/>
  <c r="AE4633" i="53"/>
  <c r="AC4633" i="53"/>
  <c r="AB6655" i="53"/>
  <c r="AB5644" i="53"/>
  <c r="AB4634" i="53"/>
  <c r="AB3625" i="53"/>
  <c r="V3624" i="53"/>
  <c r="U3624" i="53"/>
  <c r="T3624" i="53"/>
  <c r="V5644" i="53"/>
  <c r="U5644" i="53"/>
  <c r="T5644" i="53"/>
  <c r="V4634" i="53"/>
  <c r="U4634" i="53"/>
  <c r="T4634" i="53"/>
  <c r="V6653" i="53"/>
  <c r="U6653" i="53"/>
  <c r="T6653" i="53"/>
  <c r="V1550" i="53"/>
  <c r="U1550" i="53"/>
  <c r="T1550" i="53"/>
  <c r="S1551" i="53"/>
  <c r="V2560" i="53"/>
  <c r="T2560" i="53"/>
  <c r="U2560" i="53"/>
  <c r="S6654" i="53"/>
  <c r="S5645" i="53"/>
  <c r="S4635" i="53"/>
  <c r="S3625" i="53"/>
  <c r="V540" i="53"/>
  <c r="U540" i="53"/>
  <c r="T540" i="53"/>
  <c r="S541" i="53"/>
  <c r="G541" i="53"/>
  <c r="F541" i="53"/>
  <c r="G2561" i="53"/>
  <c r="F2561" i="53"/>
  <c r="F1551" i="53"/>
  <c r="G1551" i="53"/>
  <c r="G4632" i="53"/>
  <c r="F4632" i="53"/>
  <c r="G3624" i="53"/>
  <c r="F3624" i="53"/>
  <c r="G5643" i="53"/>
  <c r="F5643" i="53"/>
  <c r="G6653" i="53"/>
  <c r="F6653" i="53"/>
  <c r="E6654" i="53"/>
  <c r="E5644" i="53"/>
  <c r="E4633" i="53"/>
  <c r="E3625" i="53"/>
  <c r="E1552" i="53"/>
  <c r="S2561" i="53"/>
  <c r="E2562" i="53"/>
  <c r="AB543" i="53"/>
  <c r="AB2561" i="53"/>
  <c r="E542" i="53"/>
  <c r="AB8700" i="53" l="1"/>
  <c r="AB7691" i="53"/>
  <c r="S8701" i="53"/>
  <c r="S7691" i="53"/>
  <c r="E8700" i="53"/>
  <c r="E7690" i="53"/>
  <c r="AE5644" i="53"/>
  <c r="AD5644" i="53"/>
  <c r="AC5644" i="53"/>
  <c r="AE6655" i="53"/>
  <c r="AD6655" i="53"/>
  <c r="AC6655" i="53"/>
  <c r="AE2561" i="53"/>
  <c r="AC2561" i="53"/>
  <c r="AD2561" i="53"/>
  <c r="AE1551" i="53"/>
  <c r="AD1551" i="53"/>
  <c r="AC1551" i="53"/>
  <c r="AB1552" i="53"/>
  <c r="AE543" i="53"/>
  <c r="AD543" i="53"/>
  <c r="AC543" i="53"/>
  <c r="AD3625" i="53"/>
  <c r="AE3625" i="53"/>
  <c r="AC3625" i="53"/>
  <c r="AE4634" i="53"/>
  <c r="AC4634" i="53"/>
  <c r="AD4634" i="53"/>
  <c r="AB6656" i="53"/>
  <c r="AB5645" i="53"/>
  <c r="AB4635" i="53"/>
  <c r="AB3626" i="53"/>
  <c r="V3625" i="53"/>
  <c r="T3625" i="53"/>
  <c r="U3625" i="53"/>
  <c r="V4635" i="53"/>
  <c r="U4635" i="53"/>
  <c r="T4635" i="53"/>
  <c r="V5645" i="53"/>
  <c r="U5645" i="53"/>
  <c r="T5645" i="53"/>
  <c r="V6654" i="53"/>
  <c r="U6654" i="53"/>
  <c r="T6654" i="53"/>
  <c r="V2561" i="53"/>
  <c r="U2561" i="53"/>
  <c r="T2561" i="53"/>
  <c r="V1551" i="53"/>
  <c r="U1551" i="53"/>
  <c r="T1551" i="53"/>
  <c r="S1552" i="53"/>
  <c r="S6655" i="53"/>
  <c r="S5646" i="53"/>
  <c r="S4636" i="53"/>
  <c r="S3626" i="53"/>
  <c r="V541" i="53"/>
  <c r="U541" i="53"/>
  <c r="T541" i="53"/>
  <c r="S542" i="53"/>
  <c r="G2562" i="53"/>
  <c r="F2562" i="53"/>
  <c r="G542" i="53"/>
  <c r="F542" i="53"/>
  <c r="G3625" i="53"/>
  <c r="F3625" i="53"/>
  <c r="G1552" i="53"/>
  <c r="F1552" i="53"/>
  <c r="G4633" i="53"/>
  <c r="F4633" i="53"/>
  <c r="G5644" i="53"/>
  <c r="F5644" i="53"/>
  <c r="G6654" i="53"/>
  <c r="F6654" i="53"/>
  <c r="E6655" i="53"/>
  <c r="E5645" i="53"/>
  <c r="E4634" i="53"/>
  <c r="E3626" i="53"/>
  <c r="E1553" i="53"/>
  <c r="S2562" i="53"/>
  <c r="AB544" i="53"/>
  <c r="E2563" i="53"/>
  <c r="E543" i="53"/>
  <c r="AB2562" i="53"/>
  <c r="AB8701" i="53" l="1"/>
  <c r="AB7692" i="53"/>
  <c r="S8702" i="53"/>
  <c r="S7692" i="53"/>
  <c r="E8701" i="53"/>
  <c r="E7691" i="53"/>
  <c r="AD5645" i="53"/>
  <c r="AE5645" i="53"/>
  <c r="AC5645" i="53"/>
  <c r="AE6656" i="53"/>
  <c r="AD6656" i="53"/>
  <c r="AC6656" i="53"/>
  <c r="AE1552" i="53"/>
  <c r="AD1552" i="53"/>
  <c r="AC1552" i="53"/>
  <c r="AB1553" i="53"/>
  <c r="AE2562" i="53"/>
  <c r="AD2562" i="53"/>
  <c r="AC2562" i="53"/>
  <c r="AC544" i="53"/>
  <c r="AE544" i="53"/>
  <c r="AD544" i="53"/>
  <c r="AD3626" i="53"/>
  <c r="AE3626" i="53"/>
  <c r="AC3626" i="53"/>
  <c r="AC4635" i="53"/>
  <c r="AD4635" i="53"/>
  <c r="AE4635" i="53"/>
  <c r="AB6657" i="53"/>
  <c r="AB5646" i="53"/>
  <c r="AB4636" i="53"/>
  <c r="AB3627" i="53"/>
  <c r="V3626" i="53"/>
  <c r="U3626" i="53"/>
  <c r="T3626" i="53"/>
  <c r="V2562" i="53"/>
  <c r="U2562" i="53"/>
  <c r="T2562" i="53"/>
  <c r="V5646" i="53"/>
  <c r="U5646" i="53"/>
  <c r="T5646" i="53"/>
  <c r="V4636" i="53"/>
  <c r="U4636" i="53"/>
  <c r="T4636" i="53"/>
  <c r="V1552" i="53"/>
  <c r="U1552" i="53"/>
  <c r="T1552" i="53"/>
  <c r="S1553" i="53"/>
  <c r="V6655" i="53"/>
  <c r="U6655" i="53"/>
  <c r="T6655" i="53"/>
  <c r="S6656" i="53"/>
  <c r="S5647" i="53"/>
  <c r="S4637" i="53"/>
  <c r="S3627" i="53"/>
  <c r="V542" i="53"/>
  <c r="U542" i="53"/>
  <c r="T542" i="53"/>
  <c r="S543" i="53"/>
  <c r="G543" i="53"/>
  <c r="F543" i="53"/>
  <c r="G2563" i="53"/>
  <c r="F2563" i="53"/>
  <c r="G1553" i="53"/>
  <c r="F1553" i="53"/>
  <c r="G3626" i="53"/>
  <c r="F3626" i="53"/>
  <c r="G4634" i="53"/>
  <c r="F4634" i="53"/>
  <c r="G5645" i="53"/>
  <c r="F5645" i="53"/>
  <c r="G6655" i="53"/>
  <c r="F6655" i="53"/>
  <c r="E6656" i="53"/>
  <c r="E5646" i="53"/>
  <c r="E4635" i="53"/>
  <c r="E3627" i="53"/>
  <c r="E1554" i="53"/>
  <c r="E2564" i="53"/>
  <c r="AB2563" i="53"/>
  <c r="AB545" i="53"/>
  <c r="E544" i="53"/>
  <c r="S2563" i="53"/>
  <c r="AB8702" i="53" l="1"/>
  <c r="AB7693" i="53"/>
  <c r="S8703" i="53"/>
  <c r="S7693" i="53"/>
  <c r="E8702" i="53"/>
  <c r="E7692" i="53"/>
  <c r="AE5646" i="53"/>
  <c r="AC5646" i="53"/>
  <c r="AD5646" i="53"/>
  <c r="AE6657" i="53"/>
  <c r="AC6657" i="53"/>
  <c r="AD6657" i="53"/>
  <c r="AE545" i="53"/>
  <c r="AC545" i="53"/>
  <c r="AD545" i="53"/>
  <c r="AE3627" i="53"/>
  <c r="AC3627" i="53"/>
  <c r="AD3627" i="53"/>
  <c r="AE1553" i="53"/>
  <c r="AD1553" i="53"/>
  <c r="AC1553" i="53"/>
  <c r="AB1554" i="53"/>
  <c r="AE2563" i="53"/>
  <c r="AC2563" i="53"/>
  <c r="AD2563" i="53"/>
  <c r="AE4636" i="53"/>
  <c r="AC4636" i="53"/>
  <c r="AD4636" i="53"/>
  <c r="AB6658" i="53"/>
  <c r="AB5647" i="53"/>
  <c r="AB4637" i="53"/>
  <c r="AB3628" i="53"/>
  <c r="V1553" i="53"/>
  <c r="U1553" i="53"/>
  <c r="T1553" i="53"/>
  <c r="S1554" i="53"/>
  <c r="V3627" i="53"/>
  <c r="U3627" i="53"/>
  <c r="T3627" i="53"/>
  <c r="V4637" i="53"/>
  <c r="U4637" i="53"/>
  <c r="T4637" i="53"/>
  <c r="V2563" i="53"/>
  <c r="U2563" i="53"/>
  <c r="T2563" i="53"/>
  <c r="V5647" i="53"/>
  <c r="T5647" i="53"/>
  <c r="U5647" i="53"/>
  <c r="V6656" i="53"/>
  <c r="U6656" i="53"/>
  <c r="T6656" i="53"/>
  <c r="S6657" i="53"/>
  <c r="S5648" i="53"/>
  <c r="S4638" i="53"/>
  <c r="S3628" i="53"/>
  <c r="V543" i="53"/>
  <c r="U543" i="53"/>
  <c r="T543" i="53"/>
  <c r="S544" i="53"/>
  <c r="G544" i="53"/>
  <c r="F544" i="53"/>
  <c r="G2564" i="53"/>
  <c r="F2564" i="53"/>
  <c r="G3627" i="53"/>
  <c r="F3627" i="53"/>
  <c r="G5646" i="53"/>
  <c r="F5646" i="53"/>
  <c r="G1554" i="53"/>
  <c r="F1554" i="53"/>
  <c r="G4635" i="53"/>
  <c r="F4635" i="53"/>
  <c r="G6656" i="53"/>
  <c r="F6656" i="53"/>
  <c r="E6657" i="53"/>
  <c r="E5647" i="53"/>
  <c r="E4636" i="53"/>
  <c r="E3628" i="53"/>
  <c r="E1555" i="53"/>
  <c r="S2564" i="53"/>
  <c r="AB2564" i="53"/>
  <c r="E2565" i="53"/>
  <c r="E545" i="53"/>
  <c r="AB546" i="53"/>
  <c r="AB8703" i="53" l="1"/>
  <c r="AB7694" i="53"/>
  <c r="S8704" i="53"/>
  <c r="S7694" i="53"/>
  <c r="E8703" i="53"/>
  <c r="E7693" i="53"/>
  <c r="AE5647" i="53"/>
  <c r="AD5647" i="53"/>
  <c r="AC5647" i="53"/>
  <c r="AE1554" i="53"/>
  <c r="AD1554" i="53"/>
  <c r="AC1554" i="53"/>
  <c r="AB1555" i="53"/>
  <c r="AE6658" i="53"/>
  <c r="AD6658" i="53"/>
  <c r="AC6658" i="53"/>
  <c r="AE546" i="53"/>
  <c r="AC546" i="53"/>
  <c r="AD546" i="53"/>
  <c r="AD3628" i="53"/>
  <c r="AC3628" i="53"/>
  <c r="AE3628" i="53"/>
  <c r="AE2564" i="53"/>
  <c r="AC2564" i="53"/>
  <c r="AD2564" i="53"/>
  <c r="AE4637" i="53"/>
  <c r="AC4637" i="53"/>
  <c r="AD4637" i="53"/>
  <c r="AB6659" i="53"/>
  <c r="AB5648" i="53"/>
  <c r="AB4638" i="53"/>
  <c r="AB3629" i="53"/>
  <c r="V2564" i="53"/>
  <c r="U2564" i="53"/>
  <c r="T2564" i="53"/>
  <c r="V3628" i="53"/>
  <c r="U3628" i="53"/>
  <c r="T3628" i="53"/>
  <c r="V5648" i="53"/>
  <c r="T5648" i="53"/>
  <c r="U5648" i="53"/>
  <c r="V6657" i="53"/>
  <c r="U6657" i="53"/>
  <c r="T6657" i="53"/>
  <c r="U1554" i="53"/>
  <c r="T1554" i="53"/>
  <c r="V1554" i="53"/>
  <c r="S1555" i="53"/>
  <c r="V4638" i="53"/>
  <c r="T4638" i="53"/>
  <c r="U4638" i="53"/>
  <c r="S6658" i="53"/>
  <c r="S5649" i="53"/>
  <c r="S4639" i="53"/>
  <c r="S3629" i="53"/>
  <c r="V544" i="53"/>
  <c r="U544" i="53"/>
  <c r="T544" i="53"/>
  <c r="S545" i="53"/>
  <c r="G2565" i="53"/>
  <c r="F2565" i="53"/>
  <c r="G545" i="53"/>
  <c r="F545" i="53"/>
  <c r="G3628" i="53"/>
  <c r="F3628" i="53"/>
  <c r="G4636" i="53"/>
  <c r="F4636" i="53"/>
  <c r="G1555" i="53"/>
  <c r="F1555" i="53"/>
  <c r="F5647" i="53"/>
  <c r="G5647" i="53"/>
  <c r="G6657" i="53"/>
  <c r="F6657" i="53"/>
  <c r="E6658" i="53"/>
  <c r="E5648" i="53"/>
  <c r="E4637" i="53"/>
  <c r="E3629" i="53"/>
  <c r="E1556" i="53"/>
  <c r="E546" i="53"/>
  <c r="E2566" i="53"/>
  <c r="AB2565" i="53"/>
  <c r="AB547" i="53"/>
  <c r="S2565" i="53"/>
  <c r="AB8704" i="53" l="1"/>
  <c r="AB7695" i="53"/>
  <c r="S8705" i="53"/>
  <c r="S7695" i="53"/>
  <c r="E8704" i="53"/>
  <c r="E7694" i="53"/>
  <c r="AE5648" i="53"/>
  <c r="AD5648" i="53"/>
  <c r="AC5648" i="53"/>
  <c r="AE6659" i="53"/>
  <c r="AC6659" i="53"/>
  <c r="AD6659" i="53"/>
  <c r="AD1555" i="53"/>
  <c r="AE1555" i="53"/>
  <c r="AC1555" i="53"/>
  <c r="AB1556" i="53"/>
  <c r="AE547" i="53"/>
  <c r="AC547" i="53"/>
  <c r="AD547" i="53"/>
  <c r="AE3629" i="53"/>
  <c r="AC3629" i="53"/>
  <c r="AD3629" i="53"/>
  <c r="AE2565" i="53"/>
  <c r="AC2565" i="53"/>
  <c r="AD2565" i="53"/>
  <c r="AE4638" i="53"/>
  <c r="AC4638" i="53"/>
  <c r="AD4638" i="53"/>
  <c r="AB6660" i="53"/>
  <c r="AB5649" i="53"/>
  <c r="AB4639" i="53"/>
  <c r="AB3630" i="53"/>
  <c r="V1555" i="53"/>
  <c r="U1555" i="53"/>
  <c r="T1555" i="53"/>
  <c r="S1556" i="53"/>
  <c r="V3629" i="53"/>
  <c r="U3629" i="53"/>
  <c r="T3629" i="53"/>
  <c r="V4639" i="53"/>
  <c r="U4639" i="53"/>
  <c r="T4639" i="53"/>
  <c r="V2565" i="53"/>
  <c r="U2565" i="53"/>
  <c r="T2565" i="53"/>
  <c r="V5649" i="53"/>
  <c r="U5649" i="53"/>
  <c r="T5649" i="53"/>
  <c r="V6658" i="53"/>
  <c r="U6658" i="53"/>
  <c r="T6658" i="53"/>
  <c r="S6659" i="53"/>
  <c r="S5650" i="53"/>
  <c r="S4640" i="53"/>
  <c r="S3630" i="53"/>
  <c r="V545" i="53"/>
  <c r="U545" i="53"/>
  <c r="T545" i="53"/>
  <c r="S546" i="53"/>
  <c r="G2566" i="53"/>
  <c r="F2566" i="53"/>
  <c r="G546" i="53"/>
  <c r="F546" i="53"/>
  <c r="G1556" i="53"/>
  <c r="F1556" i="53"/>
  <c r="G3629" i="53"/>
  <c r="F3629" i="53"/>
  <c r="G4637" i="53"/>
  <c r="F4637" i="53"/>
  <c r="G5648" i="53"/>
  <c r="F5648" i="53"/>
  <c r="G6658" i="53"/>
  <c r="F6658" i="53"/>
  <c r="E6659" i="53"/>
  <c r="E5649" i="53"/>
  <c r="E4638" i="53"/>
  <c r="E3630" i="53"/>
  <c r="E1557" i="53"/>
  <c r="E2567" i="53"/>
  <c r="AB548" i="53"/>
  <c r="S2566" i="53"/>
  <c r="AB2566" i="53"/>
  <c r="E547" i="53"/>
  <c r="AB8705" i="53" l="1"/>
  <c r="AB7696" i="53"/>
  <c r="S8706" i="53"/>
  <c r="S7696" i="53"/>
  <c r="E8705" i="53"/>
  <c r="E7695" i="53"/>
  <c r="AE5649" i="53"/>
  <c r="AD5649" i="53"/>
  <c r="AC5649" i="53"/>
  <c r="AE6660" i="53"/>
  <c r="AC6660" i="53"/>
  <c r="AD6660" i="53"/>
  <c r="AE2566" i="53"/>
  <c r="AC2566" i="53"/>
  <c r="AD2566" i="53"/>
  <c r="AD3630" i="53"/>
  <c r="AE3630" i="53"/>
  <c r="AC3630" i="53"/>
  <c r="AD1556" i="53"/>
  <c r="AC1556" i="53"/>
  <c r="AE1556" i="53"/>
  <c r="AB1557" i="53"/>
  <c r="AE548" i="53"/>
  <c r="AC548" i="53"/>
  <c r="AD548" i="53"/>
  <c r="AE4639" i="53"/>
  <c r="AD4639" i="53"/>
  <c r="AC4639" i="53"/>
  <c r="AB6661" i="53"/>
  <c r="AB5650" i="53"/>
  <c r="AB4640" i="53"/>
  <c r="AB3631" i="53"/>
  <c r="V5650" i="53"/>
  <c r="U5650" i="53"/>
  <c r="T5650" i="53"/>
  <c r="V6659" i="53"/>
  <c r="U6659" i="53"/>
  <c r="T6659" i="53"/>
  <c r="V1556" i="53"/>
  <c r="U1556" i="53"/>
  <c r="T1556" i="53"/>
  <c r="S1557" i="53"/>
  <c r="V4640" i="53"/>
  <c r="U4640" i="53"/>
  <c r="T4640" i="53"/>
  <c r="U3630" i="53"/>
  <c r="V3630" i="53"/>
  <c r="T3630" i="53"/>
  <c r="V2566" i="53"/>
  <c r="T2566" i="53"/>
  <c r="U2566" i="53"/>
  <c r="S6660" i="53"/>
  <c r="S5651" i="53"/>
  <c r="S4641" i="53"/>
  <c r="S3631" i="53"/>
  <c r="V546" i="53"/>
  <c r="U546" i="53"/>
  <c r="T546" i="53"/>
  <c r="S547" i="53"/>
  <c r="G2567" i="53"/>
  <c r="F2567" i="53"/>
  <c r="G547" i="53"/>
  <c r="F547" i="53"/>
  <c r="G3630" i="53"/>
  <c r="F3630" i="53"/>
  <c r="G4638" i="53"/>
  <c r="F4638" i="53"/>
  <c r="G1557" i="53"/>
  <c r="F1557" i="53"/>
  <c r="F5649" i="53"/>
  <c r="G5649" i="53"/>
  <c r="G6659" i="53"/>
  <c r="F6659" i="53"/>
  <c r="E6660" i="53"/>
  <c r="E5650" i="53"/>
  <c r="E4639" i="53"/>
  <c r="E3631" i="53"/>
  <c r="E1558" i="53"/>
  <c r="E548" i="53"/>
  <c r="E2568" i="53"/>
  <c r="AB2567" i="53"/>
  <c r="S2567" i="53"/>
  <c r="AB549" i="53"/>
  <c r="AB8706" i="53" l="1"/>
  <c r="AB7697" i="53"/>
  <c r="S8707" i="53"/>
  <c r="S7697" i="53"/>
  <c r="E8706" i="53"/>
  <c r="E7696" i="53"/>
  <c r="AD5650" i="53"/>
  <c r="AE5650" i="53"/>
  <c r="AC5650" i="53"/>
  <c r="AD1557" i="53"/>
  <c r="AE1557" i="53"/>
  <c r="AC1557" i="53"/>
  <c r="AB1558" i="53"/>
  <c r="AE6661" i="53"/>
  <c r="AD6661" i="53"/>
  <c r="AC6661" i="53"/>
  <c r="AE549" i="53"/>
  <c r="AD549" i="53"/>
  <c r="AC549" i="53"/>
  <c r="AE2567" i="53"/>
  <c r="AD2567" i="53"/>
  <c r="AC2567" i="53"/>
  <c r="AD3631" i="53"/>
  <c r="AE3631" i="53"/>
  <c r="AC3631" i="53"/>
  <c r="AE4640" i="53"/>
  <c r="AC4640" i="53"/>
  <c r="AD4640" i="53"/>
  <c r="AB6662" i="53"/>
  <c r="AB5651" i="53"/>
  <c r="AB4641" i="53"/>
  <c r="AB3632" i="53"/>
  <c r="V4641" i="53"/>
  <c r="U4641" i="53"/>
  <c r="T4641" i="53"/>
  <c r="V5651" i="53"/>
  <c r="U5651" i="53"/>
  <c r="T5651" i="53"/>
  <c r="V6660" i="53"/>
  <c r="U6660" i="53"/>
  <c r="T6660" i="53"/>
  <c r="V1557" i="53"/>
  <c r="U1557" i="53"/>
  <c r="T1557" i="53"/>
  <c r="S1558" i="53"/>
  <c r="V3631" i="53"/>
  <c r="U3631" i="53"/>
  <c r="T3631" i="53"/>
  <c r="V2567" i="53"/>
  <c r="U2567" i="53"/>
  <c r="T2567" i="53"/>
  <c r="S6661" i="53"/>
  <c r="S5652" i="53"/>
  <c r="S4642" i="53"/>
  <c r="S3632" i="53"/>
  <c r="V547" i="53"/>
  <c r="U547" i="53"/>
  <c r="T547" i="53"/>
  <c r="S548" i="53"/>
  <c r="G2568" i="53"/>
  <c r="F2568" i="53"/>
  <c r="G548" i="53"/>
  <c r="F548" i="53"/>
  <c r="G1558" i="53"/>
  <c r="F1558" i="53"/>
  <c r="G3631" i="53"/>
  <c r="F3631" i="53"/>
  <c r="F4639" i="53"/>
  <c r="G4639" i="53"/>
  <c r="F5650" i="53"/>
  <c r="G5650" i="53"/>
  <c r="G6660" i="53"/>
  <c r="F6660" i="53"/>
  <c r="E6661" i="53"/>
  <c r="E5651" i="53"/>
  <c r="E4640" i="53"/>
  <c r="E3632" i="53"/>
  <c r="E1559" i="53"/>
  <c r="AB550" i="53"/>
  <c r="S2568" i="53"/>
  <c r="AB2568" i="53"/>
  <c r="E549" i="53"/>
  <c r="E2569" i="53"/>
  <c r="AB8707" i="53" l="1"/>
  <c r="AB7698" i="53"/>
  <c r="S8708" i="53"/>
  <c r="S7698" i="53"/>
  <c r="E8707" i="53"/>
  <c r="E7697" i="53"/>
  <c r="AE5651" i="53"/>
  <c r="AD5651" i="53"/>
  <c r="AC5651" i="53"/>
  <c r="AE6662" i="53"/>
  <c r="AC6662" i="53"/>
  <c r="AD6662" i="53"/>
  <c r="AD1558" i="53"/>
  <c r="AC1558" i="53"/>
  <c r="AE1558" i="53"/>
  <c r="AB1559" i="53"/>
  <c r="AD3632" i="53"/>
  <c r="AE3632" i="53"/>
  <c r="AC3632" i="53"/>
  <c r="AE2568" i="53"/>
  <c r="AD2568" i="53"/>
  <c r="AC2568" i="53"/>
  <c r="AC550" i="53"/>
  <c r="AE550" i="53"/>
  <c r="AD550" i="53"/>
  <c r="AE4641" i="53"/>
  <c r="AD4641" i="53"/>
  <c r="AC4641" i="53"/>
  <c r="AB6663" i="53"/>
  <c r="AB5652" i="53"/>
  <c r="AB4642" i="53"/>
  <c r="AB3633" i="53"/>
  <c r="V4642" i="53"/>
  <c r="U4642" i="53"/>
  <c r="T4642" i="53"/>
  <c r="V5652" i="53"/>
  <c r="U5652" i="53"/>
  <c r="T5652" i="53"/>
  <c r="V1558" i="53"/>
  <c r="U1558" i="53"/>
  <c r="T1558" i="53"/>
  <c r="S1559" i="53"/>
  <c r="V6661" i="53"/>
  <c r="U6661" i="53"/>
  <c r="T6661" i="53"/>
  <c r="V3632" i="53"/>
  <c r="U3632" i="53"/>
  <c r="T3632" i="53"/>
  <c r="T2568" i="53"/>
  <c r="V2568" i="53"/>
  <c r="U2568" i="53"/>
  <c r="S6662" i="53"/>
  <c r="S5653" i="53"/>
  <c r="S4643" i="53"/>
  <c r="S3633" i="53"/>
  <c r="V548" i="53"/>
  <c r="U548" i="53"/>
  <c r="T548" i="53"/>
  <c r="S549" i="53"/>
  <c r="G549" i="53"/>
  <c r="F549" i="53"/>
  <c r="G2569" i="53"/>
  <c r="F2569" i="53"/>
  <c r="F1559" i="53"/>
  <c r="G1559" i="53"/>
  <c r="G3632" i="53"/>
  <c r="F3632" i="53"/>
  <c r="G6661" i="53"/>
  <c r="F6661" i="53"/>
  <c r="G4640" i="53"/>
  <c r="F4640" i="53"/>
  <c r="G5651" i="53"/>
  <c r="F5651" i="53"/>
  <c r="E6662" i="53"/>
  <c r="E5652" i="53"/>
  <c r="E4641" i="53"/>
  <c r="E3633" i="53"/>
  <c r="E1560" i="53"/>
  <c r="AB551" i="53"/>
  <c r="AB2569" i="53"/>
  <c r="S2569" i="53"/>
  <c r="E550" i="53"/>
  <c r="E2570" i="53"/>
  <c r="AB8708" i="53" l="1"/>
  <c r="AB7699" i="53"/>
  <c r="S8709" i="53"/>
  <c r="S7699" i="53"/>
  <c r="E8708" i="53"/>
  <c r="E7698" i="53"/>
  <c r="AE5652" i="53"/>
  <c r="AD5652" i="53"/>
  <c r="AC5652" i="53"/>
  <c r="AE6663" i="53"/>
  <c r="AD6663" i="53"/>
  <c r="AC6663" i="53"/>
  <c r="AD3633" i="53"/>
  <c r="AE3633" i="53"/>
  <c r="AC3633" i="53"/>
  <c r="AE1559" i="53"/>
  <c r="AC1559" i="53"/>
  <c r="AD1559" i="53"/>
  <c r="AB1560" i="53"/>
  <c r="AE2569" i="53"/>
  <c r="AC2569" i="53"/>
  <c r="AD2569" i="53"/>
  <c r="AE551" i="53"/>
  <c r="AD551" i="53"/>
  <c r="AC551" i="53"/>
  <c r="AE4642" i="53"/>
  <c r="AC4642" i="53"/>
  <c r="AD4642" i="53"/>
  <c r="AB6664" i="53"/>
  <c r="AB5653" i="53"/>
  <c r="AB4643" i="53"/>
  <c r="AB3634" i="53"/>
  <c r="V5653" i="53"/>
  <c r="U5653" i="53"/>
  <c r="T5653" i="53"/>
  <c r="V4643" i="53"/>
  <c r="U4643" i="53"/>
  <c r="T4643" i="53"/>
  <c r="V6662" i="53"/>
  <c r="U6662" i="53"/>
  <c r="T6662" i="53"/>
  <c r="U3633" i="53"/>
  <c r="T3633" i="53"/>
  <c r="V3633" i="53"/>
  <c r="V2569" i="53"/>
  <c r="U2569" i="53"/>
  <c r="T2569" i="53"/>
  <c r="V1559" i="53"/>
  <c r="U1559" i="53"/>
  <c r="T1559" i="53"/>
  <c r="S1560" i="53"/>
  <c r="S6663" i="53"/>
  <c r="S5654" i="53"/>
  <c r="S4644" i="53"/>
  <c r="S3634" i="53"/>
  <c r="V549" i="53"/>
  <c r="U549" i="53"/>
  <c r="T549" i="53"/>
  <c r="S550" i="53"/>
  <c r="G2570" i="53"/>
  <c r="F2570" i="53"/>
  <c r="G550" i="53"/>
  <c r="F550" i="53"/>
  <c r="G4641" i="53"/>
  <c r="F4641" i="53"/>
  <c r="G6662" i="53"/>
  <c r="F6662" i="53"/>
  <c r="G1560" i="53"/>
  <c r="F1560" i="53"/>
  <c r="G3633" i="53"/>
  <c r="F3633" i="53"/>
  <c r="G5652" i="53"/>
  <c r="F5652" i="53"/>
  <c r="E6663" i="53"/>
  <c r="E5653" i="53"/>
  <c r="E4642" i="53"/>
  <c r="E3634" i="53"/>
  <c r="E1561" i="53"/>
  <c r="AB552" i="53"/>
  <c r="S2570" i="53"/>
  <c r="E551" i="53"/>
  <c r="E2571" i="53"/>
  <c r="AB2570" i="53"/>
  <c r="AB8709" i="53" l="1"/>
  <c r="AB7700" i="53"/>
  <c r="S8710" i="53"/>
  <c r="S7700" i="53"/>
  <c r="E8709" i="53"/>
  <c r="E7699" i="53"/>
  <c r="AD5653" i="53"/>
  <c r="AE5653" i="53"/>
  <c r="AC5653" i="53"/>
  <c r="AE6664" i="53"/>
  <c r="AD6664" i="53"/>
  <c r="AC6664" i="53"/>
  <c r="AE1560" i="53"/>
  <c r="AD1560" i="53"/>
  <c r="AC1560" i="53"/>
  <c r="AB1561" i="53"/>
  <c r="AE2570" i="53"/>
  <c r="AD2570" i="53"/>
  <c r="AC2570" i="53"/>
  <c r="AC552" i="53"/>
  <c r="AE552" i="53"/>
  <c r="AD552" i="53"/>
  <c r="AD3634" i="53"/>
  <c r="AC3634" i="53"/>
  <c r="AE3634" i="53"/>
  <c r="AE4643" i="53"/>
  <c r="AC4643" i="53"/>
  <c r="AD4643" i="53"/>
  <c r="AB6665" i="53"/>
  <c r="AB5654" i="53"/>
  <c r="AB4644" i="53"/>
  <c r="AB3635" i="53"/>
  <c r="V4644" i="53"/>
  <c r="U4644" i="53"/>
  <c r="T4644" i="53"/>
  <c r="V5654" i="53"/>
  <c r="U5654" i="53"/>
  <c r="T5654" i="53"/>
  <c r="V6663" i="53"/>
  <c r="U6663" i="53"/>
  <c r="T6663" i="53"/>
  <c r="V1560" i="53"/>
  <c r="U1560" i="53"/>
  <c r="T1560" i="53"/>
  <c r="S1561" i="53"/>
  <c r="U2570" i="53"/>
  <c r="T2570" i="53"/>
  <c r="V2570" i="53"/>
  <c r="V3634" i="53"/>
  <c r="U3634" i="53"/>
  <c r="T3634" i="53"/>
  <c r="S6664" i="53"/>
  <c r="S5655" i="53"/>
  <c r="S4645" i="53"/>
  <c r="S3635" i="53"/>
  <c r="V550" i="53"/>
  <c r="U550" i="53"/>
  <c r="T550" i="53"/>
  <c r="S551" i="53"/>
  <c r="G2571" i="53"/>
  <c r="F2571" i="53"/>
  <c r="G551" i="53"/>
  <c r="F551" i="53"/>
  <c r="G5653" i="53"/>
  <c r="F5653" i="53"/>
  <c r="G1561" i="53"/>
  <c r="F1561" i="53"/>
  <c r="G3634" i="53"/>
  <c r="F3634" i="53"/>
  <c r="G4642" i="53"/>
  <c r="F4642" i="53"/>
  <c r="F6663" i="53"/>
  <c r="G6663" i="53"/>
  <c r="E6664" i="53"/>
  <c r="E5654" i="53"/>
  <c r="E4643" i="53"/>
  <c r="E3635" i="53"/>
  <c r="E1562" i="53"/>
  <c r="AB553" i="53"/>
  <c r="S2571" i="53"/>
  <c r="E2572" i="53"/>
  <c r="E552" i="53"/>
  <c r="AB2571" i="53"/>
  <c r="AB8710" i="53" l="1"/>
  <c r="AB7701" i="53"/>
  <c r="S8711" i="53"/>
  <c r="S7701" i="53"/>
  <c r="E8710" i="53"/>
  <c r="E7700" i="53"/>
  <c r="AE5654" i="53"/>
  <c r="AD5654" i="53"/>
  <c r="AC5654" i="53"/>
  <c r="AE6665" i="53"/>
  <c r="AC6665" i="53"/>
  <c r="AD6665" i="53"/>
  <c r="AE2571" i="53"/>
  <c r="AC2571" i="53"/>
  <c r="AD2571" i="53"/>
  <c r="AE3635" i="53"/>
  <c r="AC3635" i="53"/>
  <c r="AD3635" i="53"/>
  <c r="AE1561" i="53"/>
  <c r="AD1561" i="53"/>
  <c r="AC1561" i="53"/>
  <c r="AB1562" i="53"/>
  <c r="AD553" i="53"/>
  <c r="AC553" i="53"/>
  <c r="AE553" i="53"/>
  <c r="AE4644" i="53"/>
  <c r="AC4644" i="53"/>
  <c r="AD4644" i="53"/>
  <c r="AB6666" i="53"/>
  <c r="AB5655" i="53"/>
  <c r="AB4645" i="53"/>
  <c r="AB3636" i="53"/>
  <c r="V3635" i="53"/>
  <c r="U3635" i="53"/>
  <c r="T3635" i="53"/>
  <c r="V4645" i="53"/>
  <c r="U4645" i="53"/>
  <c r="T4645" i="53"/>
  <c r="V1561" i="53"/>
  <c r="U1561" i="53"/>
  <c r="T1561" i="53"/>
  <c r="S1562" i="53"/>
  <c r="V6664" i="53"/>
  <c r="U6664" i="53"/>
  <c r="T6664" i="53"/>
  <c r="V2571" i="53"/>
  <c r="U2571" i="53"/>
  <c r="T2571" i="53"/>
  <c r="V5655" i="53"/>
  <c r="T5655" i="53"/>
  <c r="U5655" i="53"/>
  <c r="S6665" i="53"/>
  <c r="S5656" i="53"/>
  <c r="S4646" i="53"/>
  <c r="S3636" i="53"/>
  <c r="V551" i="53"/>
  <c r="U551" i="53"/>
  <c r="T551" i="53"/>
  <c r="S552" i="53"/>
  <c r="G2572" i="53"/>
  <c r="F2572" i="53"/>
  <c r="G552" i="53"/>
  <c r="F552" i="53"/>
  <c r="G1562" i="53"/>
  <c r="F1562" i="53"/>
  <c r="G3635" i="53"/>
  <c r="F3635" i="53"/>
  <c r="G4643" i="53"/>
  <c r="F4643" i="53"/>
  <c r="G5654" i="53"/>
  <c r="F5654" i="53"/>
  <c r="G6664" i="53"/>
  <c r="F6664" i="53"/>
  <c r="E6665" i="53"/>
  <c r="E5655" i="53"/>
  <c r="E4644" i="53"/>
  <c r="E3636" i="53"/>
  <c r="E1563" i="53"/>
  <c r="S2572" i="53"/>
  <c r="AB2572" i="53"/>
  <c r="E553" i="53"/>
  <c r="E2573" i="53"/>
  <c r="AB554" i="53"/>
  <c r="AB8711" i="53" l="1"/>
  <c r="AB7702" i="53"/>
  <c r="S8712" i="53"/>
  <c r="S7702" i="53"/>
  <c r="E8711" i="53"/>
  <c r="E7701" i="53"/>
  <c r="AE5655" i="53"/>
  <c r="AD5655" i="53"/>
  <c r="AC5655" i="53"/>
  <c r="AE1562" i="53"/>
  <c r="AD1562" i="53"/>
  <c r="AC1562" i="53"/>
  <c r="AB1563" i="53"/>
  <c r="AE6666" i="53"/>
  <c r="AD6666" i="53"/>
  <c r="AC6666" i="53"/>
  <c r="AE554" i="53"/>
  <c r="AC554" i="53"/>
  <c r="AD554" i="53"/>
  <c r="AD3636" i="53"/>
  <c r="AC3636" i="53"/>
  <c r="AE3636" i="53"/>
  <c r="AE2572" i="53"/>
  <c r="AC2572" i="53"/>
  <c r="AD2572" i="53"/>
  <c r="AE4645" i="53"/>
  <c r="AC4645" i="53"/>
  <c r="AD4645" i="53"/>
  <c r="AB6667" i="53"/>
  <c r="AB5656" i="53"/>
  <c r="AB4646" i="53"/>
  <c r="AB3637" i="53"/>
  <c r="V4646" i="53"/>
  <c r="U4646" i="53"/>
  <c r="T4646" i="53"/>
  <c r="V2572" i="53"/>
  <c r="U2572" i="53"/>
  <c r="T2572" i="53"/>
  <c r="V5656" i="53"/>
  <c r="T5656" i="53"/>
  <c r="U5656" i="53"/>
  <c r="V6665" i="53"/>
  <c r="T6665" i="53"/>
  <c r="U6665" i="53"/>
  <c r="V1562" i="53"/>
  <c r="U1562" i="53"/>
  <c r="T1562" i="53"/>
  <c r="S1563" i="53"/>
  <c r="V3636" i="53"/>
  <c r="U3636" i="53"/>
  <c r="T3636" i="53"/>
  <c r="S6666" i="53"/>
  <c r="S5657" i="53"/>
  <c r="S4647" i="53"/>
  <c r="S3637" i="53"/>
  <c r="V552" i="53"/>
  <c r="U552" i="53"/>
  <c r="T552" i="53"/>
  <c r="S553" i="53"/>
  <c r="G2573" i="53"/>
  <c r="F2573" i="53"/>
  <c r="G553" i="53"/>
  <c r="F553" i="53"/>
  <c r="G3636" i="53"/>
  <c r="F3636" i="53"/>
  <c r="G4644" i="53"/>
  <c r="F4644" i="53"/>
  <c r="G1563" i="53"/>
  <c r="F1563" i="53"/>
  <c r="F5655" i="53"/>
  <c r="G5655" i="53"/>
  <c r="G6665" i="53"/>
  <c r="F6665" i="53"/>
  <c r="E6666" i="53"/>
  <c r="E5656" i="53"/>
  <c r="E4645" i="53"/>
  <c r="E3637" i="53"/>
  <c r="E1564" i="53"/>
  <c r="E2574" i="53"/>
  <c r="AB555" i="53"/>
  <c r="AB2573" i="53"/>
  <c r="E554" i="53"/>
  <c r="S2573" i="53"/>
  <c r="AB8712" i="53" l="1"/>
  <c r="AB7703" i="53"/>
  <c r="S8713" i="53"/>
  <c r="S7703" i="53"/>
  <c r="E8712" i="53"/>
  <c r="E7702" i="53"/>
  <c r="AE5656" i="53"/>
  <c r="AD5656" i="53"/>
  <c r="AC5656" i="53"/>
  <c r="AE6667" i="53"/>
  <c r="AC6667" i="53"/>
  <c r="AD6667" i="53"/>
  <c r="AD1563" i="53"/>
  <c r="AE1563" i="53"/>
  <c r="AC1563" i="53"/>
  <c r="AB1564" i="53"/>
  <c r="AE555" i="53"/>
  <c r="AD555" i="53"/>
  <c r="AC555" i="53"/>
  <c r="AE3637" i="53"/>
  <c r="AD3637" i="53"/>
  <c r="AC3637" i="53"/>
  <c r="AE2573" i="53"/>
  <c r="AC2573" i="53"/>
  <c r="AD2573" i="53"/>
  <c r="AE4646" i="53"/>
  <c r="AC4646" i="53"/>
  <c r="AD4646" i="53"/>
  <c r="AB6668" i="53"/>
  <c r="AB5657" i="53"/>
  <c r="AB4647" i="53"/>
  <c r="AB3638" i="53"/>
  <c r="V3637" i="53"/>
  <c r="U3637" i="53"/>
  <c r="T3637" i="53"/>
  <c r="V6666" i="53"/>
  <c r="U6666" i="53"/>
  <c r="T6666" i="53"/>
  <c r="V2573" i="53"/>
  <c r="U2573" i="53"/>
  <c r="T2573" i="53"/>
  <c r="V5657" i="53"/>
  <c r="U5657" i="53"/>
  <c r="T5657" i="53"/>
  <c r="V1563" i="53"/>
  <c r="U1563" i="53"/>
  <c r="T1563" i="53"/>
  <c r="S1564" i="53"/>
  <c r="U4647" i="53"/>
  <c r="V4647" i="53"/>
  <c r="T4647" i="53"/>
  <c r="S6667" i="53"/>
  <c r="S5658" i="53"/>
  <c r="S4648" i="53"/>
  <c r="S3638" i="53"/>
  <c r="V553" i="53"/>
  <c r="U553" i="53"/>
  <c r="T553" i="53"/>
  <c r="S554" i="53"/>
  <c r="G2574" i="53"/>
  <c r="F2574" i="53"/>
  <c r="G554" i="53"/>
  <c r="F554" i="53"/>
  <c r="G1564" i="53"/>
  <c r="F1564" i="53"/>
  <c r="G4645" i="53"/>
  <c r="F4645" i="53"/>
  <c r="G3637" i="53"/>
  <c r="F3637" i="53"/>
  <c r="G5656" i="53"/>
  <c r="F5656" i="53"/>
  <c r="G6666" i="53"/>
  <c r="F6666" i="53"/>
  <c r="E6667" i="53"/>
  <c r="E5657" i="53"/>
  <c r="E4646" i="53"/>
  <c r="E3638" i="53"/>
  <c r="E1565" i="53"/>
  <c r="AB2574" i="53"/>
  <c r="E2575" i="53"/>
  <c r="AB556" i="53"/>
  <c r="E555" i="53"/>
  <c r="S2574" i="53"/>
  <c r="AB8713" i="53" l="1"/>
  <c r="AB7704" i="53"/>
  <c r="S8714" i="53"/>
  <c r="S7704" i="53"/>
  <c r="E8713" i="53"/>
  <c r="E7703" i="53"/>
  <c r="AE5657" i="53"/>
  <c r="AC5657" i="53"/>
  <c r="AD5657" i="53"/>
  <c r="AE6668" i="53"/>
  <c r="AC6668" i="53"/>
  <c r="AD6668" i="53"/>
  <c r="AD556" i="53"/>
  <c r="AE556" i="53"/>
  <c r="AC556" i="53"/>
  <c r="AD3638" i="53"/>
  <c r="AE3638" i="53"/>
  <c r="AC3638" i="53"/>
  <c r="AD1564" i="53"/>
  <c r="AC1564" i="53"/>
  <c r="AE1564" i="53"/>
  <c r="AB1565" i="53"/>
  <c r="AE2574" i="53"/>
  <c r="AC2574" i="53"/>
  <c r="AD2574" i="53"/>
  <c r="AE4647" i="53"/>
  <c r="AD4647" i="53"/>
  <c r="AC4647" i="53"/>
  <c r="AB6669" i="53"/>
  <c r="AB5658" i="53"/>
  <c r="AB4648" i="53"/>
  <c r="AB3639" i="53"/>
  <c r="V2574" i="53"/>
  <c r="T2574" i="53"/>
  <c r="U2574" i="53"/>
  <c r="V4648" i="53"/>
  <c r="T4648" i="53"/>
  <c r="U4648" i="53"/>
  <c r="V1564" i="53"/>
  <c r="U1564" i="53"/>
  <c r="T1564" i="53"/>
  <c r="S1565" i="53"/>
  <c r="V5658" i="53"/>
  <c r="U5658" i="53"/>
  <c r="T5658" i="53"/>
  <c r="V6667" i="53"/>
  <c r="U6667" i="53"/>
  <c r="T6667" i="53"/>
  <c r="U3638" i="53"/>
  <c r="V3638" i="53"/>
  <c r="T3638" i="53"/>
  <c r="S6668" i="53"/>
  <c r="S5659" i="53"/>
  <c r="S4649" i="53"/>
  <c r="S3639" i="53"/>
  <c r="V554" i="53"/>
  <c r="U554" i="53"/>
  <c r="T554" i="53"/>
  <c r="S555" i="53"/>
  <c r="G555" i="53"/>
  <c r="F555" i="53"/>
  <c r="G2575" i="53"/>
  <c r="F2575" i="53"/>
  <c r="G1565" i="53"/>
  <c r="F1565" i="53"/>
  <c r="G3638" i="53"/>
  <c r="F3638" i="53"/>
  <c r="G4646" i="53"/>
  <c r="F4646" i="53"/>
  <c r="G6667" i="53"/>
  <c r="F6667" i="53"/>
  <c r="F5657" i="53"/>
  <c r="G5657" i="53"/>
  <c r="E6668" i="53"/>
  <c r="E5658" i="53"/>
  <c r="E4647" i="53"/>
  <c r="E3639" i="53"/>
  <c r="E1566" i="53"/>
  <c r="E2576" i="53"/>
  <c r="S2575" i="53"/>
  <c r="AB557" i="53"/>
  <c r="AB2575" i="53"/>
  <c r="E556" i="53"/>
  <c r="AB8714" i="53" l="1"/>
  <c r="AB7705" i="53"/>
  <c r="S8715" i="53"/>
  <c r="S7705" i="53"/>
  <c r="E8714" i="53"/>
  <c r="E7704" i="53"/>
  <c r="AD5658" i="53"/>
  <c r="AE5658" i="53"/>
  <c r="AC5658" i="53"/>
  <c r="AD1565" i="53"/>
  <c r="AE1565" i="53"/>
  <c r="AC1565" i="53"/>
  <c r="AB1566" i="53"/>
  <c r="AE6669" i="53"/>
  <c r="AD6669" i="53"/>
  <c r="AC6669" i="53"/>
  <c r="AE2575" i="53"/>
  <c r="AC2575" i="53"/>
  <c r="AD2575" i="53"/>
  <c r="AE557" i="53"/>
  <c r="AD557" i="53"/>
  <c r="AC557" i="53"/>
  <c r="AD3639" i="53"/>
  <c r="AE3639" i="53"/>
  <c r="AC3639" i="53"/>
  <c r="AE4648" i="53"/>
  <c r="AC4648" i="53"/>
  <c r="AD4648" i="53"/>
  <c r="AB6670" i="53"/>
  <c r="AB5659" i="53"/>
  <c r="AB4649" i="53"/>
  <c r="AB3640" i="53"/>
  <c r="V3639" i="53"/>
  <c r="U3639" i="53"/>
  <c r="T3639" i="53"/>
  <c r="V5659" i="53"/>
  <c r="U5659" i="53"/>
  <c r="T5659" i="53"/>
  <c r="V6668" i="53"/>
  <c r="U6668" i="53"/>
  <c r="T6668" i="53"/>
  <c r="V4649" i="53"/>
  <c r="U4649" i="53"/>
  <c r="T4649" i="53"/>
  <c r="V1565" i="53"/>
  <c r="U1565" i="53"/>
  <c r="T1565" i="53"/>
  <c r="S1566" i="53"/>
  <c r="V2575" i="53"/>
  <c r="U2575" i="53"/>
  <c r="T2575" i="53"/>
  <c r="S6669" i="53"/>
  <c r="S5660" i="53"/>
  <c r="S4650" i="53"/>
  <c r="S3640" i="53"/>
  <c r="V555" i="53"/>
  <c r="T555" i="53"/>
  <c r="U555" i="53"/>
  <c r="S556" i="53"/>
  <c r="G556" i="53"/>
  <c r="F556" i="53"/>
  <c r="G2576" i="53"/>
  <c r="F2576" i="53"/>
  <c r="G1566" i="53"/>
  <c r="F1566" i="53"/>
  <c r="G3639" i="53"/>
  <c r="F3639" i="53"/>
  <c r="F4647" i="53"/>
  <c r="G4647" i="53"/>
  <c r="F5658" i="53"/>
  <c r="G5658" i="53"/>
  <c r="G6668" i="53"/>
  <c r="F6668" i="53"/>
  <c r="E6669" i="53"/>
  <c r="E5659" i="53"/>
  <c r="E4648" i="53"/>
  <c r="E3640" i="53"/>
  <c r="E1567" i="53"/>
  <c r="AB2576" i="53"/>
  <c r="S2576" i="53"/>
  <c r="E557" i="53"/>
  <c r="E2577" i="53"/>
  <c r="AB558" i="53"/>
  <c r="AB8715" i="53" l="1"/>
  <c r="AB7706" i="53"/>
  <c r="S8716" i="53"/>
  <c r="S7706" i="53"/>
  <c r="E8715" i="53"/>
  <c r="E7705" i="53"/>
  <c r="AE5659" i="53"/>
  <c r="AC5659" i="53"/>
  <c r="AD5659" i="53"/>
  <c r="AE6670" i="53"/>
  <c r="AC6670" i="53"/>
  <c r="AD6670" i="53"/>
  <c r="AD1566" i="53"/>
  <c r="AE1566" i="53"/>
  <c r="AC1566" i="53"/>
  <c r="AB1567" i="53"/>
  <c r="AC558" i="53"/>
  <c r="AE558" i="53"/>
  <c r="AD558" i="53"/>
  <c r="AD3640" i="53"/>
  <c r="AE3640" i="53"/>
  <c r="AC3640" i="53"/>
  <c r="AE2576" i="53"/>
  <c r="AD2576" i="53"/>
  <c r="AC2576" i="53"/>
  <c r="AD4649" i="53"/>
  <c r="AE4649" i="53"/>
  <c r="AC4649" i="53"/>
  <c r="AB6671" i="53"/>
  <c r="AB5660" i="53"/>
  <c r="AB4650" i="53"/>
  <c r="AB3641" i="53"/>
  <c r="V5660" i="53"/>
  <c r="U5660" i="53"/>
  <c r="T5660" i="53"/>
  <c r="U3640" i="53"/>
  <c r="V3640" i="53"/>
  <c r="T3640" i="53"/>
  <c r="V4650" i="53"/>
  <c r="U4650" i="53"/>
  <c r="T4650" i="53"/>
  <c r="V6669" i="53"/>
  <c r="U6669" i="53"/>
  <c r="T6669" i="53"/>
  <c r="V1566" i="53"/>
  <c r="U1566" i="53"/>
  <c r="T1566" i="53"/>
  <c r="S1567" i="53"/>
  <c r="T2576" i="53"/>
  <c r="V2576" i="53"/>
  <c r="U2576" i="53"/>
  <c r="S6670" i="53"/>
  <c r="S5661" i="53"/>
  <c r="S4651" i="53"/>
  <c r="S3641" i="53"/>
  <c r="V556" i="53"/>
  <c r="U556" i="53"/>
  <c r="T556" i="53"/>
  <c r="S557" i="53"/>
  <c r="G2577" i="53"/>
  <c r="F2577" i="53"/>
  <c r="G557" i="53"/>
  <c r="F557" i="53"/>
  <c r="F5659" i="53"/>
  <c r="G5659" i="53"/>
  <c r="G6669" i="53"/>
  <c r="F6669" i="53"/>
  <c r="F1567" i="53"/>
  <c r="G1567" i="53"/>
  <c r="G3640" i="53"/>
  <c r="F3640" i="53"/>
  <c r="G4648" i="53"/>
  <c r="F4648" i="53"/>
  <c r="E6670" i="53"/>
  <c r="E5660" i="53"/>
  <c r="E4649" i="53"/>
  <c r="E3641" i="53"/>
  <c r="E1568" i="53"/>
  <c r="E2578" i="53"/>
  <c r="S2577" i="53"/>
  <c r="AB559" i="53"/>
  <c r="E558" i="53"/>
  <c r="AB2577" i="53"/>
  <c r="AB8716" i="53" l="1"/>
  <c r="AB7707" i="53"/>
  <c r="S8717" i="53"/>
  <c r="S7707" i="53"/>
  <c r="E8716" i="53"/>
  <c r="E7706" i="53"/>
  <c r="AE5660" i="53"/>
  <c r="AD5660" i="53"/>
  <c r="AC5660" i="53"/>
  <c r="AE6671" i="53"/>
  <c r="AD6671" i="53"/>
  <c r="AC6671" i="53"/>
  <c r="AD3641" i="53"/>
  <c r="AE3641" i="53"/>
  <c r="AC3641" i="53"/>
  <c r="AE1567" i="53"/>
  <c r="AC1567" i="53"/>
  <c r="AD1567" i="53"/>
  <c r="AB1568" i="53"/>
  <c r="AE2577" i="53"/>
  <c r="AC2577" i="53"/>
  <c r="AD2577" i="53"/>
  <c r="AE559" i="53"/>
  <c r="AD559" i="53"/>
  <c r="AC559" i="53"/>
  <c r="AE4650" i="53"/>
  <c r="AC4650" i="53"/>
  <c r="AD4650" i="53"/>
  <c r="AB6672" i="53"/>
  <c r="AB5661" i="53"/>
  <c r="AB4651" i="53"/>
  <c r="AB3642" i="53"/>
  <c r="V3641" i="53"/>
  <c r="U3641" i="53"/>
  <c r="T3641" i="53"/>
  <c r="V4651" i="53"/>
  <c r="U4651" i="53"/>
  <c r="T4651" i="53"/>
  <c r="V5661" i="53"/>
  <c r="U5661" i="53"/>
  <c r="T5661" i="53"/>
  <c r="V6670" i="53"/>
  <c r="U6670" i="53"/>
  <c r="T6670" i="53"/>
  <c r="V1567" i="53"/>
  <c r="U1567" i="53"/>
  <c r="T1567" i="53"/>
  <c r="S1568" i="53"/>
  <c r="V2577" i="53"/>
  <c r="U2577" i="53"/>
  <c r="T2577" i="53"/>
  <c r="S6671" i="53"/>
  <c r="S5662" i="53"/>
  <c r="S4652" i="53"/>
  <c r="S3642" i="53"/>
  <c r="V557" i="53"/>
  <c r="U557" i="53"/>
  <c r="T557" i="53"/>
  <c r="S558" i="53"/>
  <c r="G558" i="53"/>
  <c r="F558" i="53"/>
  <c r="G2578" i="53"/>
  <c r="F2578" i="53"/>
  <c r="G6670" i="53"/>
  <c r="F6670" i="53"/>
  <c r="G1568" i="53"/>
  <c r="F1568" i="53"/>
  <c r="G3641" i="53"/>
  <c r="F3641" i="53"/>
  <c r="G4649" i="53"/>
  <c r="F4649" i="53"/>
  <c r="G5660" i="53"/>
  <c r="F5660" i="53"/>
  <c r="E6671" i="53"/>
  <c r="E5661" i="53"/>
  <c r="E4650" i="53"/>
  <c r="E3642" i="53"/>
  <c r="E1569" i="53"/>
  <c r="AB560" i="53"/>
  <c r="S2578" i="53"/>
  <c r="AB2578" i="53"/>
  <c r="E559" i="53"/>
  <c r="E2579" i="53"/>
  <c r="AB8717" i="53" l="1"/>
  <c r="AB7708" i="53"/>
  <c r="S8718" i="53"/>
  <c r="S7708" i="53"/>
  <c r="E8717" i="53"/>
  <c r="E7707" i="53"/>
  <c r="AD5661" i="53"/>
  <c r="AE5661" i="53"/>
  <c r="AC5661" i="53"/>
  <c r="AE6672" i="53"/>
  <c r="AD6672" i="53"/>
  <c r="AC6672" i="53"/>
  <c r="AE1568" i="53"/>
  <c r="AD1568" i="53"/>
  <c r="AC1568" i="53"/>
  <c r="AB1569" i="53"/>
  <c r="AE2578" i="53"/>
  <c r="AD2578" i="53"/>
  <c r="AC2578" i="53"/>
  <c r="AD3642" i="53"/>
  <c r="AE3642" i="53"/>
  <c r="AC3642" i="53"/>
  <c r="AC560" i="53"/>
  <c r="AE560" i="53"/>
  <c r="AD560" i="53"/>
  <c r="AC4651" i="53"/>
  <c r="AD4651" i="53"/>
  <c r="AE4651" i="53"/>
  <c r="AB6673" i="53"/>
  <c r="AB5662" i="53"/>
  <c r="AB4652" i="53"/>
  <c r="AB3643" i="53"/>
  <c r="V3642" i="53"/>
  <c r="U3642" i="53"/>
  <c r="T3642" i="53"/>
  <c r="V4652" i="53"/>
  <c r="U4652" i="53"/>
  <c r="T4652" i="53"/>
  <c r="V5662" i="53"/>
  <c r="U5662" i="53"/>
  <c r="T5662" i="53"/>
  <c r="V6671" i="53"/>
  <c r="U6671" i="53"/>
  <c r="T6671" i="53"/>
  <c r="V1568" i="53"/>
  <c r="U1568" i="53"/>
  <c r="T1568" i="53"/>
  <c r="S1569" i="53"/>
  <c r="V2578" i="53"/>
  <c r="U2578" i="53"/>
  <c r="T2578" i="53"/>
  <c r="S6672" i="53"/>
  <c r="S5663" i="53"/>
  <c r="S4653" i="53"/>
  <c r="S3643" i="53"/>
  <c r="V558" i="53"/>
  <c r="U558" i="53"/>
  <c r="T558" i="53"/>
  <c r="S559" i="53"/>
  <c r="G559" i="53"/>
  <c r="F559" i="53"/>
  <c r="G2579" i="53"/>
  <c r="F2579" i="53"/>
  <c r="G6671" i="53"/>
  <c r="F6671" i="53"/>
  <c r="G1569" i="53"/>
  <c r="F1569" i="53"/>
  <c r="G3642" i="53"/>
  <c r="F3642" i="53"/>
  <c r="G4650" i="53"/>
  <c r="F4650" i="53"/>
  <c r="G5661" i="53"/>
  <c r="F5661" i="53"/>
  <c r="E6672" i="53"/>
  <c r="E5662" i="53"/>
  <c r="E4651" i="53"/>
  <c r="E3643" i="53"/>
  <c r="E1570" i="53"/>
  <c r="E560" i="53"/>
  <c r="S2579" i="53"/>
  <c r="AB561" i="53"/>
  <c r="AB2579" i="53"/>
  <c r="E2580" i="53"/>
  <c r="AB8718" i="53" l="1"/>
  <c r="AB7709" i="53"/>
  <c r="S8719" i="53"/>
  <c r="S7709" i="53"/>
  <c r="E8718" i="53"/>
  <c r="E7708" i="53"/>
  <c r="AE6673" i="53"/>
  <c r="AC6673" i="53"/>
  <c r="AD6673" i="53"/>
  <c r="AE5662" i="53"/>
  <c r="AD5662" i="53"/>
  <c r="AC5662" i="53"/>
  <c r="AE2579" i="53"/>
  <c r="AC2579" i="53"/>
  <c r="AD2579" i="53"/>
  <c r="AE3643" i="53"/>
  <c r="AC3643" i="53"/>
  <c r="AD3643" i="53"/>
  <c r="AE1569" i="53"/>
  <c r="AD1569" i="53"/>
  <c r="AC1569" i="53"/>
  <c r="AB1570" i="53"/>
  <c r="AE561" i="53"/>
  <c r="AC561" i="53"/>
  <c r="AD561" i="53"/>
  <c r="AE4652" i="53"/>
  <c r="AC4652" i="53"/>
  <c r="AD4652" i="53"/>
  <c r="AB6674" i="53"/>
  <c r="AB5663" i="53"/>
  <c r="AB4653" i="53"/>
  <c r="AB3644" i="53"/>
  <c r="V4653" i="53"/>
  <c r="U4653" i="53"/>
  <c r="T4653" i="53"/>
  <c r="V2579" i="53"/>
  <c r="U2579" i="53"/>
  <c r="T2579" i="53"/>
  <c r="T5663" i="53"/>
  <c r="U5663" i="53"/>
  <c r="V5663" i="53"/>
  <c r="V6672" i="53"/>
  <c r="U6672" i="53"/>
  <c r="T6672" i="53"/>
  <c r="V1569" i="53"/>
  <c r="U1569" i="53"/>
  <c r="T1569" i="53"/>
  <c r="S1570" i="53"/>
  <c r="V3643" i="53"/>
  <c r="U3643" i="53"/>
  <c r="T3643" i="53"/>
  <c r="S6673" i="53"/>
  <c r="S5664" i="53"/>
  <c r="S4654" i="53"/>
  <c r="S3644" i="53"/>
  <c r="V559" i="53"/>
  <c r="U559" i="53"/>
  <c r="T559" i="53"/>
  <c r="S560" i="53"/>
  <c r="G2580" i="53"/>
  <c r="F2580" i="53"/>
  <c r="G560" i="53"/>
  <c r="F560" i="53"/>
  <c r="F6672" i="53"/>
  <c r="G6672" i="53"/>
  <c r="G1570" i="53"/>
  <c r="F1570" i="53"/>
  <c r="G3643" i="53"/>
  <c r="F3643" i="53"/>
  <c r="G4651" i="53"/>
  <c r="F4651" i="53"/>
  <c r="G5662" i="53"/>
  <c r="F5662" i="53"/>
  <c r="E6673" i="53"/>
  <c r="E5663" i="53"/>
  <c r="E4652" i="53"/>
  <c r="E3644" i="53"/>
  <c r="E1571" i="53"/>
  <c r="E561" i="53"/>
  <c r="AB2580" i="53"/>
  <c r="AB562" i="53"/>
  <c r="S2580" i="53"/>
  <c r="E2581" i="53"/>
  <c r="AB8719" i="53" l="1"/>
  <c r="AB7710" i="53"/>
  <c r="S8720" i="53"/>
  <c r="S7710" i="53"/>
  <c r="E8719" i="53"/>
  <c r="E7709" i="53"/>
  <c r="AE6674" i="53"/>
  <c r="AD6674" i="53"/>
  <c r="AC6674" i="53"/>
  <c r="AE5663" i="53"/>
  <c r="AD5663" i="53"/>
  <c r="AC5663" i="53"/>
  <c r="AE1570" i="53"/>
  <c r="AD1570" i="53"/>
  <c r="AC1570" i="53"/>
  <c r="AB1571" i="53"/>
  <c r="AE562" i="53"/>
  <c r="AC562" i="53"/>
  <c r="AD562" i="53"/>
  <c r="AE2580" i="53"/>
  <c r="AC2580" i="53"/>
  <c r="AD2580" i="53"/>
  <c r="AD3644" i="53"/>
  <c r="AE3644" i="53"/>
  <c r="AC3644" i="53"/>
  <c r="AE4653" i="53"/>
  <c r="AC4653" i="53"/>
  <c r="AD4653" i="53"/>
  <c r="AB6675" i="53"/>
  <c r="AB5664" i="53"/>
  <c r="AB4654" i="53"/>
  <c r="AB3645" i="53"/>
  <c r="V4654" i="53"/>
  <c r="U4654" i="53"/>
  <c r="T4654" i="53"/>
  <c r="V6673" i="53"/>
  <c r="U6673" i="53"/>
  <c r="T6673" i="53"/>
  <c r="V5664" i="53"/>
  <c r="T5664" i="53"/>
  <c r="U5664" i="53"/>
  <c r="T1570" i="53"/>
  <c r="V1570" i="53"/>
  <c r="U1570" i="53"/>
  <c r="S1571" i="53"/>
  <c r="V3644" i="53"/>
  <c r="U3644" i="53"/>
  <c r="T3644" i="53"/>
  <c r="V2580" i="53"/>
  <c r="U2580" i="53"/>
  <c r="T2580" i="53"/>
  <c r="S6674" i="53"/>
  <c r="S5665" i="53"/>
  <c r="S4655" i="53"/>
  <c r="S3645" i="53"/>
  <c r="V560" i="53"/>
  <c r="U560" i="53"/>
  <c r="T560" i="53"/>
  <c r="S561" i="53"/>
  <c r="G561" i="53"/>
  <c r="F561" i="53"/>
  <c r="G2581" i="53"/>
  <c r="F2581" i="53"/>
  <c r="G6673" i="53"/>
  <c r="F6673" i="53"/>
  <c r="G1571" i="53"/>
  <c r="F1571" i="53"/>
  <c r="G3644" i="53"/>
  <c r="F3644" i="53"/>
  <c r="G4652" i="53"/>
  <c r="F4652" i="53"/>
  <c r="F5663" i="53"/>
  <c r="G5663" i="53"/>
  <c r="E6674" i="53"/>
  <c r="E5664" i="53"/>
  <c r="E4653" i="53"/>
  <c r="E3645" i="53"/>
  <c r="E1572" i="53"/>
  <c r="E2582" i="53"/>
  <c r="AB2581" i="53"/>
  <c r="AB563" i="53"/>
  <c r="S2581" i="53"/>
  <c r="E562" i="53"/>
  <c r="AB8720" i="53" l="1"/>
  <c r="AB7711" i="53"/>
  <c r="S8721" i="53"/>
  <c r="S7711" i="53"/>
  <c r="E8720" i="53"/>
  <c r="E7710" i="53"/>
  <c r="AE6675" i="53"/>
  <c r="AC6675" i="53"/>
  <c r="AD6675" i="53"/>
  <c r="AE5664" i="53"/>
  <c r="AD5664" i="53"/>
  <c r="AC5664" i="53"/>
  <c r="AE563" i="53"/>
  <c r="AD563" i="53"/>
  <c r="AC563" i="53"/>
  <c r="AC2581" i="53"/>
  <c r="AD2581" i="53"/>
  <c r="AE2581" i="53"/>
  <c r="AE3645" i="53"/>
  <c r="AD3645" i="53"/>
  <c r="AC3645" i="53"/>
  <c r="AD1571" i="53"/>
  <c r="AE1571" i="53"/>
  <c r="AC1571" i="53"/>
  <c r="AB1572" i="53"/>
  <c r="AE4654" i="53"/>
  <c r="AC4654" i="53"/>
  <c r="AD4654" i="53"/>
  <c r="AB6676" i="53"/>
  <c r="AB5665" i="53"/>
  <c r="AB4655" i="53"/>
  <c r="AB3646" i="53"/>
  <c r="V3645" i="53"/>
  <c r="U3645" i="53"/>
  <c r="T3645" i="53"/>
  <c r="V4655" i="53"/>
  <c r="U4655" i="53"/>
  <c r="T4655" i="53"/>
  <c r="V2581" i="53"/>
  <c r="U2581" i="53"/>
  <c r="T2581" i="53"/>
  <c r="V5665" i="53"/>
  <c r="U5665" i="53"/>
  <c r="T5665" i="53"/>
  <c r="V6674" i="53"/>
  <c r="U6674" i="53"/>
  <c r="T6674" i="53"/>
  <c r="V1571" i="53"/>
  <c r="U1571" i="53"/>
  <c r="T1571" i="53"/>
  <c r="S1572" i="53"/>
  <c r="S6675" i="53"/>
  <c r="S5666" i="53"/>
  <c r="S4656" i="53"/>
  <c r="S3646" i="53"/>
  <c r="V561" i="53"/>
  <c r="U561" i="53"/>
  <c r="T561" i="53"/>
  <c r="S562" i="53"/>
  <c r="G562" i="53"/>
  <c r="F562" i="53"/>
  <c r="G2582" i="53"/>
  <c r="F2582" i="53"/>
  <c r="G6674" i="53"/>
  <c r="F6674" i="53"/>
  <c r="G1572" i="53"/>
  <c r="F1572" i="53"/>
  <c r="G3645" i="53"/>
  <c r="F3645" i="53"/>
  <c r="G4653" i="53"/>
  <c r="F4653" i="53"/>
  <c r="G5664" i="53"/>
  <c r="F5664" i="53"/>
  <c r="E6675" i="53"/>
  <c r="E5665" i="53"/>
  <c r="E4654" i="53"/>
  <c r="E3646" i="53"/>
  <c r="E1573" i="53"/>
  <c r="E2583" i="53"/>
  <c r="S2582" i="53"/>
  <c r="E563" i="53"/>
  <c r="AB564" i="53"/>
  <c r="AB2582" i="53"/>
  <c r="AB8721" i="53" l="1"/>
  <c r="AB7712" i="53"/>
  <c r="S8722" i="53"/>
  <c r="S7712" i="53"/>
  <c r="E8721" i="53"/>
  <c r="E7711" i="53"/>
  <c r="AE6676" i="53"/>
  <c r="AC6676" i="53"/>
  <c r="AD6676" i="53"/>
  <c r="AE2582" i="53"/>
  <c r="AC2582" i="53"/>
  <c r="AD2582" i="53"/>
  <c r="AE5665" i="53"/>
  <c r="AC5665" i="53"/>
  <c r="AD5665" i="53"/>
  <c r="AD1572" i="53"/>
  <c r="AC1572" i="53"/>
  <c r="AE1572" i="53"/>
  <c r="AB1573" i="53"/>
  <c r="AE564" i="53"/>
  <c r="AD564" i="53"/>
  <c r="AC564" i="53"/>
  <c r="AD3646" i="53"/>
  <c r="AE3646" i="53"/>
  <c r="AC3646" i="53"/>
  <c r="AE4655" i="53"/>
  <c r="AD4655" i="53"/>
  <c r="AC4655" i="53"/>
  <c r="AB6677" i="53"/>
  <c r="AB5666" i="53"/>
  <c r="AB4656" i="53"/>
  <c r="AB3647" i="53"/>
  <c r="V3646" i="53"/>
  <c r="U3646" i="53"/>
  <c r="T3646" i="53"/>
  <c r="V5666" i="53"/>
  <c r="U5666" i="53"/>
  <c r="T5666" i="53"/>
  <c r="V6675" i="53"/>
  <c r="U6675" i="53"/>
  <c r="T6675" i="53"/>
  <c r="V4656" i="53"/>
  <c r="U4656" i="53"/>
  <c r="T4656" i="53"/>
  <c r="T1572" i="53"/>
  <c r="V1572" i="53"/>
  <c r="U1572" i="53"/>
  <c r="S1573" i="53"/>
  <c r="V2582" i="53"/>
  <c r="T2582" i="53"/>
  <c r="U2582" i="53"/>
  <c r="S6676" i="53"/>
  <c r="S5667" i="53"/>
  <c r="S4657" i="53"/>
  <c r="S3647" i="53"/>
  <c r="V562" i="53"/>
  <c r="U562" i="53"/>
  <c r="T562" i="53"/>
  <c r="S563" i="53"/>
  <c r="G2583" i="53"/>
  <c r="F2583" i="53"/>
  <c r="G563" i="53"/>
  <c r="F563" i="53"/>
  <c r="G6675" i="53"/>
  <c r="F6675" i="53"/>
  <c r="G1573" i="53"/>
  <c r="F1573" i="53"/>
  <c r="G3646" i="53"/>
  <c r="F3646" i="53"/>
  <c r="G4654" i="53"/>
  <c r="F4654" i="53"/>
  <c r="G5665" i="53"/>
  <c r="F5665" i="53"/>
  <c r="E6676" i="53"/>
  <c r="E5666" i="53"/>
  <c r="E4655" i="53"/>
  <c r="E3647" i="53"/>
  <c r="E1574" i="53"/>
  <c r="E564" i="53"/>
  <c r="AB565" i="53"/>
  <c r="AB2583" i="53"/>
  <c r="S2583" i="53"/>
  <c r="E2584" i="53"/>
  <c r="AB8722" i="53" l="1"/>
  <c r="AB7713" i="53"/>
  <c r="S8723" i="53"/>
  <c r="S7713" i="53"/>
  <c r="E8722" i="53"/>
  <c r="E7712" i="53"/>
  <c r="AE6677" i="53"/>
  <c r="AD6677" i="53"/>
  <c r="AC6677" i="53"/>
  <c r="AD1573" i="53"/>
  <c r="AE1573" i="53"/>
  <c r="AC1573" i="53"/>
  <c r="AB1574" i="53"/>
  <c r="AE2583" i="53"/>
  <c r="AC2583" i="53"/>
  <c r="AD2583" i="53"/>
  <c r="AE565" i="53"/>
  <c r="AD565" i="53"/>
  <c r="AC565" i="53"/>
  <c r="AD3647" i="53"/>
  <c r="AE3647" i="53"/>
  <c r="AC3647" i="53"/>
  <c r="AD5666" i="53"/>
  <c r="AE5666" i="53"/>
  <c r="AC5666" i="53"/>
  <c r="AE4656" i="53"/>
  <c r="AC4656" i="53"/>
  <c r="AD4656" i="53"/>
  <c r="AB6678" i="53"/>
  <c r="AB5667" i="53"/>
  <c r="AB4657" i="53"/>
  <c r="AB3648" i="53"/>
  <c r="V4657" i="53"/>
  <c r="U4657" i="53"/>
  <c r="T4657" i="53"/>
  <c r="V5667" i="53"/>
  <c r="U5667" i="53"/>
  <c r="T5667" i="53"/>
  <c r="V1573" i="53"/>
  <c r="U1573" i="53"/>
  <c r="T1573" i="53"/>
  <c r="S1574" i="53"/>
  <c r="V6676" i="53"/>
  <c r="U6676" i="53"/>
  <c r="T6676" i="53"/>
  <c r="V3647" i="53"/>
  <c r="U3647" i="53"/>
  <c r="T3647" i="53"/>
  <c r="V2583" i="53"/>
  <c r="U2583" i="53"/>
  <c r="T2583" i="53"/>
  <c r="S6677" i="53"/>
  <c r="S5668" i="53"/>
  <c r="S4658" i="53"/>
  <c r="S3648" i="53"/>
  <c r="V563" i="53"/>
  <c r="U563" i="53"/>
  <c r="T563" i="53"/>
  <c r="S564" i="53"/>
  <c r="G2584" i="53"/>
  <c r="F2584" i="53"/>
  <c r="G564" i="53"/>
  <c r="F564" i="53"/>
  <c r="G6676" i="53"/>
  <c r="F6676" i="53"/>
  <c r="G1574" i="53"/>
  <c r="F1574" i="53"/>
  <c r="F3647" i="53"/>
  <c r="G3647" i="53"/>
  <c r="F4655" i="53"/>
  <c r="G4655" i="53"/>
  <c r="G5666" i="53"/>
  <c r="F5666" i="53"/>
  <c r="E6677" i="53"/>
  <c r="E5667" i="53"/>
  <c r="E4656" i="53"/>
  <c r="E3648" i="53"/>
  <c r="E1575" i="53"/>
  <c r="E565" i="53"/>
  <c r="E2585" i="53"/>
  <c r="S2584" i="53"/>
  <c r="AB2584" i="53"/>
  <c r="AB566" i="53"/>
  <c r="AB8723" i="53" l="1"/>
  <c r="AB7714" i="53"/>
  <c r="S8724" i="53"/>
  <c r="S7714" i="53"/>
  <c r="E8723" i="53"/>
  <c r="E7713" i="53"/>
  <c r="AE6678" i="53"/>
  <c r="AC6678" i="53"/>
  <c r="AD6678" i="53"/>
  <c r="AD1574" i="53"/>
  <c r="AC1574" i="53"/>
  <c r="AE1574" i="53"/>
  <c r="AB1575" i="53"/>
  <c r="AE2584" i="53"/>
  <c r="AD2584" i="53"/>
  <c r="AC2584" i="53"/>
  <c r="AE5667" i="53"/>
  <c r="AC5667" i="53"/>
  <c r="AD5667" i="53"/>
  <c r="AC566" i="53"/>
  <c r="AE566" i="53"/>
  <c r="AD566" i="53"/>
  <c r="AD3648" i="53"/>
  <c r="AE3648" i="53"/>
  <c r="AC3648" i="53"/>
  <c r="AD4657" i="53"/>
  <c r="AE4657" i="53"/>
  <c r="AC4657" i="53"/>
  <c r="AB6679" i="53"/>
  <c r="AB5668" i="53"/>
  <c r="AB4658" i="53"/>
  <c r="AB3649" i="53"/>
  <c r="V4658" i="53"/>
  <c r="U4658" i="53"/>
  <c r="T4658" i="53"/>
  <c r="V5668" i="53"/>
  <c r="U5668" i="53"/>
  <c r="T5668" i="53"/>
  <c r="V6677" i="53"/>
  <c r="U6677" i="53"/>
  <c r="T6677" i="53"/>
  <c r="V1574" i="53"/>
  <c r="U1574" i="53"/>
  <c r="T1574" i="53"/>
  <c r="S1575" i="53"/>
  <c r="V3648" i="53"/>
  <c r="U3648" i="53"/>
  <c r="T3648" i="53"/>
  <c r="T2584" i="53"/>
  <c r="V2584" i="53"/>
  <c r="U2584" i="53"/>
  <c r="S6678" i="53"/>
  <c r="S5669" i="53"/>
  <c r="S4659" i="53"/>
  <c r="S3649" i="53"/>
  <c r="V564" i="53"/>
  <c r="U564" i="53"/>
  <c r="T564" i="53"/>
  <c r="S565" i="53"/>
  <c r="G2585" i="53"/>
  <c r="F2585" i="53"/>
  <c r="G565" i="53"/>
  <c r="F565" i="53"/>
  <c r="G6677" i="53"/>
  <c r="F6677" i="53"/>
  <c r="G1575" i="53"/>
  <c r="F1575" i="53"/>
  <c r="G3648" i="53"/>
  <c r="F3648" i="53"/>
  <c r="G4656" i="53"/>
  <c r="F4656" i="53"/>
  <c r="G5667" i="53"/>
  <c r="F5667" i="53"/>
  <c r="E6678" i="53"/>
  <c r="E5668" i="53"/>
  <c r="E4657" i="53"/>
  <c r="E3649" i="53"/>
  <c r="E1576" i="53"/>
  <c r="AB567" i="53"/>
  <c r="E566" i="53"/>
  <c r="S2585" i="53"/>
  <c r="AB2585" i="53"/>
  <c r="E2586" i="53"/>
  <c r="AB8724" i="53" l="1"/>
  <c r="AB7715" i="53"/>
  <c r="S8725" i="53"/>
  <c r="S7715" i="53"/>
  <c r="E8724" i="53"/>
  <c r="E7714" i="53"/>
  <c r="AE6679" i="53"/>
  <c r="AD6679" i="53"/>
  <c r="AC6679" i="53"/>
  <c r="AE1575" i="53"/>
  <c r="AD1575" i="53"/>
  <c r="AC1575" i="53"/>
  <c r="AB1576" i="53"/>
  <c r="AE5668" i="53"/>
  <c r="AC5668" i="53"/>
  <c r="AD5668" i="53"/>
  <c r="AE2585" i="53"/>
  <c r="AC2585" i="53"/>
  <c r="AD2585" i="53"/>
  <c r="AD3649" i="53"/>
  <c r="AE3649" i="53"/>
  <c r="AC3649" i="53"/>
  <c r="AE567" i="53"/>
  <c r="AD567" i="53"/>
  <c r="AC567" i="53"/>
  <c r="AE4658" i="53"/>
  <c r="AC4658" i="53"/>
  <c r="AD4658" i="53"/>
  <c r="AB6680" i="53"/>
  <c r="AB5669" i="53"/>
  <c r="AB4659" i="53"/>
  <c r="AB3650" i="53"/>
  <c r="V4659" i="53"/>
  <c r="U4659" i="53"/>
  <c r="T4659" i="53"/>
  <c r="V3649" i="53"/>
  <c r="T3649" i="53"/>
  <c r="U3649" i="53"/>
  <c r="V5669" i="53"/>
  <c r="U5669" i="53"/>
  <c r="T5669" i="53"/>
  <c r="V1575" i="53"/>
  <c r="U1575" i="53"/>
  <c r="T1575" i="53"/>
  <c r="S1576" i="53"/>
  <c r="V2585" i="53"/>
  <c r="U2585" i="53"/>
  <c r="T2585" i="53"/>
  <c r="V6678" i="53"/>
  <c r="U6678" i="53"/>
  <c r="T6678" i="53"/>
  <c r="S6679" i="53"/>
  <c r="S5670" i="53"/>
  <c r="S4660" i="53"/>
  <c r="S3650" i="53"/>
  <c r="V565" i="53"/>
  <c r="U565" i="53"/>
  <c r="T565" i="53"/>
  <c r="S566" i="53"/>
  <c r="G2586" i="53"/>
  <c r="F2586" i="53"/>
  <c r="G566" i="53"/>
  <c r="F566" i="53"/>
  <c r="G6678" i="53"/>
  <c r="F6678" i="53"/>
  <c r="G1576" i="53"/>
  <c r="F1576" i="53"/>
  <c r="G3649" i="53"/>
  <c r="F3649" i="53"/>
  <c r="G4657" i="53"/>
  <c r="F4657" i="53"/>
  <c r="G5668" i="53"/>
  <c r="F5668" i="53"/>
  <c r="E6679" i="53"/>
  <c r="E5669" i="53"/>
  <c r="E4658" i="53"/>
  <c r="E3650" i="53"/>
  <c r="E1577" i="53"/>
  <c r="E567" i="53"/>
  <c r="AB568" i="53"/>
  <c r="AB2586" i="53"/>
  <c r="E2587" i="53"/>
  <c r="S2586" i="53"/>
  <c r="AB8725" i="53" l="1"/>
  <c r="AB7716" i="53"/>
  <c r="S8726" i="53"/>
  <c r="S7716" i="53"/>
  <c r="E8725" i="53"/>
  <c r="E7715" i="53"/>
  <c r="AE6680" i="53"/>
  <c r="AD6680" i="53"/>
  <c r="AC6680" i="53"/>
  <c r="AE1576" i="53"/>
  <c r="AD1576" i="53"/>
  <c r="AC1576" i="53"/>
  <c r="AB1577" i="53"/>
  <c r="AD5669" i="53"/>
  <c r="AE5669" i="53"/>
  <c r="AC5669" i="53"/>
  <c r="AD3650" i="53"/>
  <c r="AE3650" i="53"/>
  <c r="AC3650" i="53"/>
  <c r="AE2586" i="53"/>
  <c r="AD2586" i="53"/>
  <c r="AC2586" i="53"/>
  <c r="AC568" i="53"/>
  <c r="AE568" i="53"/>
  <c r="AD568" i="53"/>
  <c r="AC4659" i="53"/>
  <c r="AD4659" i="53"/>
  <c r="AE4659" i="53"/>
  <c r="AB6681" i="53"/>
  <c r="AB5670" i="53"/>
  <c r="AB4660" i="53"/>
  <c r="AB3651" i="53"/>
  <c r="V3650" i="53"/>
  <c r="U3650" i="53"/>
  <c r="T3650" i="53"/>
  <c r="V4660" i="53"/>
  <c r="U4660" i="53"/>
  <c r="T4660" i="53"/>
  <c r="V5670" i="53"/>
  <c r="U5670" i="53"/>
  <c r="T5670" i="53"/>
  <c r="V1576" i="53"/>
  <c r="U1576" i="53"/>
  <c r="T1576" i="53"/>
  <c r="S1577" i="53"/>
  <c r="V6679" i="53"/>
  <c r="U6679" i="53"/>
  <c r="T6679" i="53"/>
  <c r="U2586" i="53"/>
  <c r="T2586" i="53"/>
  <c r="V2586" i="53"/>
  <c r="S6680" i="53"/>
  <c r="S5671" i="53"/>
  <c r="S4661" i="53"/>
  <c r="S3651" i="53"/>
  <c r="V566" i="53"/>
  <c r="U566" i="53"/>
  <c r="T566" i="53"/>
  <c r="S567" i="53"/>
  <c r="G567" i="53"/>
  <c r="F567" i="53"/>
  <c r="G2587" i="53"/>
  <c r="F2587" i="53"/>
  <c r="G6679" i="53"/>
  <c r="F6679" i="53"/>
  <c r="G1577" i="53"/>
  <c r="F1577" i="53"/>
  <c r="G3650" i="53"/>
  <c r="F3650" i="53"/>
  <c r="G4658" i="53"/>
  <c r="F4658" i="53"/>
  <c r="G5669" i="53"/>
  <c r="F5669" i="53"/>
  <c r="E6680" i="53"/>
  <c r="E5670" i="53"/>
  <c r="E4659" i="53"/>
  <c r="E3651" i="53"/>
  <c r="E1578" i="53"/>
  <c r="E568" i="53"/>
  <c r="S2587" i="53"/>
  <c r="AB2587" i="53"/>
  <c r="E2588" i="53"/>
  <c r="AB569" i="53"/>
  <c r="AB8726" i="53" l="1"/>
  <c r="AB7717" i="53"/>
  <c r="S8727" i="53"/>
  <c r="S7717" i="53"/>
  <c r="E8726" i="53"/>
  <c r="E7716" i="53"/>
  <c r="AE6681" i="53"/>
  <c r="AC6681" i="53"/>
  <c r="AD6681" i="53"/>
  <c r="AE1577" i="53"/>
  <c r="AD1577" i="53"/>
  <c r="AC1577" i="53"/>
  <c r="AB1578" i="53"/>
  <c r="AD569" i="53"/>
  <c r="AC569" i="53"/>
  <c r="AE569" i="53"/>
  <c r="AE5670" i="53"/>
  <c r="AC5670" i="53"/>
  <c r="AD5670" i="53"/>
  <c r="AE2587" i="53"/>
  <c r="AC2587" i="53"/>
  <c r="AD2587" i="53"/>
  <c r="AE3651" i="53"/>
  <c r="AC3651" i="53"/>
  <c r="AD3651" i="53"/>
  <c r="AE4660" i="53"/>
  <c r="AC4660" i="53"/>
  <c r="AD4660" i="53"/>
  <c r="AB6682" i="53"/>
  <c r="AB5671" i="53"/>
  <c r="AB4661" i="53"/>
  <c r="AB3652" i="53"/>
  <c r="V4661" i="53"/>
  <c r="U4661" i="53"/>
  <c r="T4661" i="53"/>
  <c r="V3651" i="53"/>
  <c r="U3651" i="53"/>
  <c r="T3651" i="53"/>
  <c r="V2587" i="53"/>
  <c r="U2587" i="53"/>
  <c r="T2587" i="53"/>
  <c r="V5671" i="53"/>
  <c r="T5671" i="53"/>
  <c r="U5671" i="53"/>
  <c r="V1577" i="53"/>
  <c r="U1577" i="53"/>
  <c r="T1577" i="53"/>
  <c r="S1578" i="53"/>
  <c r="V6680" i="53"/>
  <c r="U6680" i="53"/>
  <c r="T6680" i="53"/>
  <c r="S6681" i="53"/>
  <c r="S5672" i="53"/>
  <c r="S4662" i="53"/>
  <c r="S3652" i="53"/>
  <c r="V567" i="53"/>
  <c r="U567" i="53"/>
  <c r="T567" i="53"/>
  <c r="S568" i="53"/>
  <c r="G2588" i="53"/>
  <c r="F2588" i="53"/>
  <c r="G568" i="53"/>
  <c r="F568" i="53"/>
  <c r="G6680" i="53"/>
  <c r="F6680" i="53"/>
  <c r="G1578" i="53"/>
  <c r="F1578" i="53"/>
  <c r="G3651" i="53"/>
  <c r="F3651" i="53"/>
  <c r="G4659" i="53"/>
  <c r="F4659" i="53"/>
  <c r="G5670" i="53"/>
  <c r="F5670" i="53"/>
  <c r="E6681" i="53"/>
  <c r="E5671" i="53"/>
  <c r="E4660" i="53"/>
  <c r="E3652" i="53"/>
  <c r="E1579" i="53"/>
  <c r="E569" i="53"/>
  <c r="AB570" i="53"/>
  <c r="AB2588" i="53"/>
  <c r="S2588" i="53"/>
  <c r="E2589" i="53"/>
  <c r="AB8727" i="53" l="1"/>
  <c r="AB7718" i="53"/>
  <c r="S8728" i="53"/>
  <c r="S7718" i="53"/>
  <c r="E8727" i="53"/>
  <c r="E7717" i="53"/>
  <c r="AE6682" i="53"/>
  <c r="AD6682" i="53"/>
  <c r="AC6682" i="53"/>
  <c r="AE1578" i="53"/>
  <c r="AD1578" i="53"/>
  <c r="AC1578" i="53"/>
  <c r="AB1579" i="53"/>
  <c r="AE5671" i="53"/>
  <c r="AD5671" i="53"/>
  <c r="AC5671" i="53"/>
  <c r="AD3652" i="53"/>
  <c r="AC3652" i="53"/>
  <c r="AE3652" i="53"/>
  <c r="AE2588" i="53"/>
  <c r="AC2588" i="53"/>
  <c r="AD2588" i="53"/>
  <c r="AE570" i="53"/>
  <c r="AD570" i="53"/>
  <c r="AC570" i="53"/>
  <c r="AE4661" i="53"/>
  <c r="AC4661" i="53"/>
  <c r="AD4661" i="53"/>
  <c r="AB6683" i="53"/>
  <c r="AB5672" i="53"/>
  <c r="AB4662" i="53"/>
  <c r="AB3653" i="53"/>
  <c r="V4662" i="53"/>
  <c r="U4662" i="53"/>
  <c r="T4662" i="53"/>
  <c r="V6681" i="53"/>
  <c r="U6681" i="53"/>
  <c r="T6681" i="53"/>
  <c r="T1578" i="53"/>
  <c r="V1578" i="53"/>
  <c r="U1578" i="53"/>
  <c r="S1579" i="53"/>
  <c r="V5672" i="53"/>
  <c r="T5672" i="53"/>
  <c r="U5672" i="53"/>
  <c r="V3652" i="53"/>
  <c r="U3652" i="53"/>
  <c r="T3652" i="53"/>
  <c r="V2588" i="53"/>
  <c r="U2588" i="53"/>
  <c r="T2588" i="53"/>
  <c r="S6682" i="53"/>
  <c r="S5673" i="53"/>
  <c r="S4663" i="53"/>
  <c r="S3653" i="53"/>
  <c r="V568" i="53"/>
  <c r="U568" i="53"/>
  <c r="T568" i="53"/>
  <c r="S569" i="53"/>
  <c r="G2589" i="53"/>
  <c r="F2589" i="53"/>
  <c r="G569" i="53"/>
  <c r="F569" i="53"/>
  <c r="G6681" i="53"/>
  <c r="F6681" i="53"/>
  <c r="G1579" i="53"/>
  <c r="F1579" i="53"/>
  <c r="G3652" i="53"/>
  <c r="F3652" i="53"/>
  <c r="G4660" i="53"/>
  <c r="F4660" i="53"/>
  <c r="F5671" i="53"/>
  <c r="G5671" i="53"/>
  <c r="E6682" i="53"/>
  <c r="E5672" i="53"/>
  <c r="E4661" i="53"/>
  <c r="E3653" i="53"/>
  <c r="E1580" i="53"/>
  <c r="S2589" i="53"/>
  <c r="AB571" i="53"/>
  <c r="E2590" i="53"/>
  <c r="AB2589" i="53"/>
  <c r="E570" i="53"/>
  <c r="AB8728" i="53" l="1"/>
  <c r="AB7719" i="53"/>
  <c r="S8729" i="53"/>
  <c r="S7719" i="53"/>
  <c r="E8728" i="53"/>
  <c r="E7718" i="53"/>
  <c r="AE6683" i="53"/>
  <c r="AC6683" i="53"/>
  <c r="AD6683" i="53"/>
  <c r="AD1579" i="53"/>
  <c r="AE1579" i="53"/>
  <c r="AC1579" i="53"/>
  <c r="AB1580" i="53"/>
  <c r="AE571" i="53"/>
  <c r="AD571" i="53"/>
  <c r="AC571" i="53"/>
  <c r="AE3653" i="53"/>
  <c r="AC3653" i="53"/>
  <c r="AD3653" i="53"/>
  <c r="AD5672" i="53"/>
  <c r="AE5672" i="53"/>
  <c r="AC5672" i="53"/>
  <c r="AC2589" i="53"/>
  <c r="AD2589" i="53"/>
  <c r="AE2589" i="53"/>
  <c r="AE4662" i="53"/>
  <c r="AC4662" i="53"/>
  <c r="AD4662" i="53"/>
  <c r="AB6684" i="53"/>
  <c r="AB5673" i="53"/>
  <c r="AB4663" i="53"/>
  <c r="AB3654" i="53"/>
  <c r="V2589" i="53"/>
  <c r="U2589" i="53"/>
  <c r="T2589" i="53"/>
  <c r="V3653" i="53"/>
  <c r="U3653" i="53"/>
  <c r="T3653" i="53"/>
  <c r="V6682" i="53"/>
  <c r="U6682" i="53"/>
  <c r="T6682" i="53"/>
  <c r="U4663" i="53"/>
  <c r="T4663" i="53"/>
  <c r="V4663" i="53"/>
  <c r="V1579" i="53"/>
  <c r="U1579" i="53"/>
  <c r="T1579" i="53"/>
  <c r="S1580" i="53"/>
  <c r="V5673" i="53"/>
  <c r="U5673" i="53"/>
  <c r="T5673" i="53"/>
  <c r="S6683" i="53"/>
  <c r="S5674" i="53"/>
  <c r="S4664" i="53"/>
  <c r="S3654" i="53"/>
  <c r="V569" i="53"/>
  <c r="U569" i="53"/>
  <c r="T569" i="53"/>
  <c r="S570" i="53"/>
  <c r="G570" i="53"/>
  <c r="F570" i="53"/>
  <c r="G2590" i="53"/>
  <c r="F2590" i="53"/>
  <c r="G1580" i="53"/>
  <c r="F1580" i="53"/>
  <c r="G3653" i="53"/>
  <c r="F3653" i="53"/>
  <c r="G4661" i="53"/>
  <c r="F4661" i="53"/>
  <c r="G5672" i="53"/>
  <c r="F5672" i="53"/>
  <c r="G6682" i="53"/>
  <c r="F6682" i="53"/>
  <c r="E6683" i="53"/>
  <c r="E5673" i="53"/>
  <c r="E4662" i="53"/>
  <c r="E3654" i="53"/>
  <c r="E1581" i="53"/>
  <c r="E571" i="53"/>
  <c r="AB2590" i="53"/>
  <c r="AB572" i="53"/>
  <c r="E2591" i="53"/>
  <c r="S2590" i="53"/>
  <c r="AB8729" i="53" l="1"/>
  <c r="AB7720" i="53"/>
  <c r="S8730" i="53"/>
  <c r="S7720" i="53"/>
  <c r="E8729" i="53"/>
  <c r="E7719" i="53"/>
  <c r="AE6684" i="53"/>
  <c r="AC6684" i="53"/>
  <c r="AD6684" i="53"/>
  <c r="AD1580" i="53"/>
  <c r="AC1580" i="53"/>
  <c r="AE1580" i="53"/>
  <c r="AB1581" i="53"/>
  <c r="AE5673" i="53"/>
  <c r="AC5673" i="53"/>
  <c r="AD5673" i="53"/>
  <c r="AE2590" i="53"/>
  <c r="AC2590" i="53"/>
  <c r="AD2590" i="53"/>
  <c r="AD3654" i="53"/>
  <c r="AE3654" i="53"/>
  <c r="AC3654" i="53"/>
  <c r="AD572" i="53"/>
  <c r="AC572" i="53"/>
  <c r="AE572" i="53"/>
  <c r="AE4663" i="53"/>
  <c r="AD4663" i="53"/>
  <c r="AC4663" i="53"/>
  <c r="AB6685" i="53"/>
  <c r="AB5674" i="53"/>
  <c r="AB4664" i="53"/>
  <c r="AB3655" i="53"/>
  <c r="V5674" i="53"/>
  <c r="U5674" i="53"/>
  <c r="T5674" i="53"/>
  <c r="V6683" i="53"/>
  <c r="U6683" i="53"/>
  <c r="T6683" i="53"/>
  <c r="U3654" i="53"/>
  <c r="V3654" i="53"/>
  <c r="T3654" i="53"/>
  <c r="U1580" i="53"/>
  <c r="T1580" i="53"/>
  <c r="V1580" i="53"/>
  <c r="S1581" i="53"/>
  <c r="V2590" i="53"/>
  <c r="T2590" i="53"/>
  <c r="U2590" i="53"/>
  <c r="V4664" i="53"/>
  <c r="T4664" i="53"/>
  <c r="U4664" i="53"/>
  <c r="S6684" i="53"/>
  <c r="S5675" i="53"/>
  <c r="S4665" i="53"/>
  <c r="S3655" i="53"/>
  <c r="V570" i="53"/>
  <c r="U570" i="53"/>
  <c r="T570" i="53"/>
  <c r="S571" i="53"/>
  <c r="G571" i="53"/>
  <c r="F571" i="53"/>
  <c r="G2591" i="53"/>
  <c r="F2591" i="53"/>
  <c r="G4662" i="53"/>
  <c r="F4662" i="53"/>
  <c r="G3654" i="53"/>
  <c r="F3654" i="53"/>
  <c r="G1581" i="53"/>
  <c r="F1581" i="53"/>
  <c r="F5673" i="53"/>
  <c r="G5673" i="53"/>
  <c r="G6683" i="53"/>
  <c r="F6683" i="53"/>
  <c r="E6684" i="53"/>
  <c r="E5674" i="53"/>
  <c r="E4663" i="53"/>
  <c r="E3655" i="53"/>
  <c r="E1582" i="53"/>
  <c r="AB573" i="53"/>
  <c r="E572" i="53"/>
  <c r="S2591" i="53"/>
  <c r="E2592" i="53"/>
  <c r="AB2591" i="53"/>
  <c r="AB8730" i="53" l="1"/>
  <c r="AB7721" i="53"/>
  <c r="S8731" i="53"/>
  <c r="S7721" i="53"/>
  <c r="E8730" i="53"/>
  <c r="E7720" i="53"/>
  <c r="AE6685" i="53"/>
  <c r="AD6685" i="53"/>
  <c r="AC6685" i="53"/>
  <c r="AD1581" i="53"/>
  <c r="AE1581" i="53"/>
  <c r="AC1581" i="53"/>
  <c r="AB1582" i="53"/>
  <c r="AC2591" i="53"/>
  <c r="AD2591" i="53"/>
  <c r="AE2591" i="53"/>
  <c r="AD5674" i="53"/>
  <c r="AE5674" i="53"/>
  <c r="AC5674" i="53"/>
  <c r="AD3655" i="53"/>
  <c r="AE3655" i="53"/>
  <c r="AC3655" i="53"/>
  <c r="AE573" i="53"/>
  <c r="AD573" i="53"/>
  <c r="AC573" i="53"/>
  <c r="AE4664" i="53"/>
  <c r="AC4664" i="53"/>
  <c r="AD4664" i="53"/>
  <c r="AB6686" i="53"/>
  <c r="AB5675" i="53"/>
  <c r="AB4665" i="53"/>
  <c r="AB3656" i="53"/>
  <c r="V3655" i="53"/>
  <c r="U3655" i="53"/>
  <c r="T3655" i="53"/>
  <c r="V4665" i="53"/>
  <c r="T4665" i="53"/>
  <c r="U4665" i="53"/>
  <c r="V5675" i="53"/>
  <c r="U5675" i="53"/>
  <c r="T5675" i="53"/>
  <c r="V1581" i="53"/>
  <c r="U1581" i="53"/>
  <c r="T1581" i="53"/>
  <c r="S1582" i="53"/>
  <c r="V6684" i="53"/>
  <c r="U6684" i="53"/>
  <c r="T6684" i="53"/>
  <c r="V2591" i="53"/>
  <c r="U2591" i="53"/>
  <c r="T2591" i="53"/>
  <c r="S6685" i="53"/>
  <c r="S5676" i="53"/>
  <c r="S4666" i="53"/>
  <c r="S3656" i="53"/>
  <c r="V571" i="53"/>
  <c r="U571" i="53"/>
  <c r="T571" i="53"/>
  <c r="S572" i="53"/>
  <c r="G2592" i="53"/>
  <c r="F2592" i="53"/>
  <c r="G572" i="53"/>
  <c r="F572" i="53"/>
  <c r="G4663" i="53"/>
  <c r="F4663" i="53"/>
  <c r="G1582" i="53"/>
  <c r="F1582" i="53"/>
  <c r="F3655" i="53"/>
  <c r="G3655" i="53"/>
  <c r="F5674" i="53"/>
  <c r="G5674" i="53"/>
  <c r="G6684" i="53"/>
  <c r="F6684" i="53"/>
  <c r="E6685" i="53"/>
  <c r="E5675" i="53"/>
  <c r="E4664" i="53"/>
  <c r="E3656" i="53"/>
  <c r="E1583" i="53"/>
  <c r="AB574" i="53"/>
  <c r="E2593" i="53"/>
  <c r="S2592" i="53"/>
  <c r="AB2592" i="53"/>
  <c r="E573" i="53"/>
  <c r="AB8731" i="53" l="1"/>
  <c r="AB7722" i="53"/>
  <c r="S8732" i="53"/>
  <c r="S7722" i="53"/>
  <c r="E8731" i="53"/>
  <c r="E7721" i="53"/>
  <c r="AE6686" i="53"/>
  <c r="AC6686" i="53"/>
  <c r="AD6686" i="53"/>
  <c r="AD1582" i="53"/>
  <c r="AE1582" i="53"/>
  <c r="AC1582" i="53"/>
  <c r="AB1583" i="53"/>
  <c r="AE5675" i="53"/>
  <c r="AD5675" i="53"/>
  <c r="AC5675" i="53"/>
  <c r="AD3656" i="53"/>
  <c r="AE3656" i="53"/>
  <c r="AC3656" i="53"/>
  <c r="AE2592" i="53"/>
  <c r="AD2592" i="53"/>
  <c r="AC2592" i="53"/>
  <c r="AC574" i="53"/>
  <c r="AE574" i="53"/>
  <c r="AD574" i="53"/>
  <c r="AD4665" i="53"/>
  <c r="AE4665" i="53"/>
  <c r="AC4665" i="53"/>
  <c r="AB6687" i="53"/>
  <c r="AB5676" i="53"/>
  <c r="AB4666" i="53"/>
  <c r="AB3657" i="53"/>
  <c r="V4666" i="53"/>
  <c r="U4666" i="53"/>
  <c r="T4666" i="53"/>
  <c r="V5676" i="53"/>
  <c r="U5676" i="53"/>
  <c r="T5676" i="53"/>
  <c r="V1582" i="53"/>
  <c r="U1582" i="53"/>
  <c r="T1582" i="53"/>
  <c r="S1583" i="53"/>
  <c r="U3656" i="53"/>
  <c r="V3656" i="53"/>
  <c r="T3656" i="53"/>
  <c r="V6685" i="53"/>
  <c r="U6685" i="53"/>
  <c r="T6685" i="53"/>
  <c r="V2592" i="53"/>
  <c r="T2592" i="53"/>
  <c r="U2592" i="53"/>
  <c r="S6686" i="53"/>
  <c r="S5677" i="53"/>
  <c r="S4667" i="53"/>
  <c r="S3657" i="53"/>
  <c r="V572" i="53"/>
  <c r="U572" i="53"/>
  <c r="T572" i="53"/>
  <c r="S573" i="53"/>
  <c r="G573" i="53"/>
  <c r="F573" i="53"/>
  <c r="G2593" i="53"/>
  <c r="F2593" i="53"/>
  <c r="G6685" i="53"/>
  <c r="F6685" i="53"/>
  <c r="G1583" i="53"/>
  <c r="F1583" i="53"/>
  <c r="G3656" i="53"/>
  <c r="F3656" i="53"/>
  <c r="F5675" i="53"/>
  <c r="G5675" i="53"/>
  <c r="G4664" i="53"/>
  <c r="F4664" i="53"/>
  <c r="E6686" i="53"/>
  <c r="E5676" i="53"/>
  <c r="E4665" i="53"/>
  <c r="E3657" i="53"/>
  <c r="E1584" i="53"/>
  <c r="S2593" i="53"/>
  <c r="E574" i="53"/>
  <c r="AB2593" i="53"/>
  <c r="AB575" i="53"/>
  <c r="E2594" i="53"/>
  <c r="AB8732" i="53" l="1"/>
  <c r="AB7723" i="53"/>
  <c r="S8733" i="53"/>
  <c r="S7723" i="53"/>
  <c r="E8732" i="53"/>
  <c r="E7722" i="53"/>
  <c r="AE6687" i="53"/>
  <c r="AD6687" i="53"/>
  <c r="AC6687" i="53"/>
  <c r="AE1583" i="53"/>
  <c r="AC1583" i="53"/>
  <c r="AD1583" i="53"/>
  <c r="AB1584" i="53"/>
  <c r="AE575" i="53"/>
  <c r="AD575" i="53"/>
  <c r="AC575" i="53"/>
  <c r="AE2593" i="53"/>
  <c r="AC2593" i="53"/>
  <c r="AD2593" i="53"/>
  <c r="AD3657" i="53"/>
  <c r="AE3657" i="53"/>
  <c r="AC3657" i="53"/>
  <c r="AE5676" i="53"/>
  <c r="AD5676" i="53"/>
  <c r="AC5676" i="53"/>
  <c r="AE4666" i="53"/>
  <c r="AC4666" i="53"/>
  <c r="AD4666" i="53"/>
  <c r="AB6688" i="53"/>
  <c r="AB5677" i="53"/>
  <c r="AB4667" i="53"/>
  <c r="AB3658" i="53"/>
  <c r="V2593" i="53"/>
  <c r="U2593" i="53"/>
  <c r="T2593" i="53"/>
  <c r="V3657" i="53"/>
  <c r="T3657" i="53"/>
  <c r="U3657" i="53"/>
  <c r="V6686" i="53"/>
  <c r="U6686" i="53"/>
  <c r="T6686" i="53"/>
  <c r="V5677" i="53"/>
  <c r="U5677" i="53"/>
  <c r="T5677" i="53"/>
  <c r="V1583" i="53"/>
  <c r="U1583" i="53"/>
  <c r="T1583" i="53"/>
  <c r="S1584" i="53"/>
  <c r="V4667" i="53"/>
  <c r="U4667" i="53"/>
  <c r="T4667" i="53"/>
  <c r="S6687" i="53"/>
  <c r="S5678" i="53"/>
  <c r="S4668" i="53"/>
  <c r="S3658" i="53"/>
  <c r="V573" i="53"/>
  <c r="U573" i="53"/>
  <c r="T573" i="53"/>
  <c r="S574" i="53"/>
  <c r="G2594" i="53"/>
  <c r="F2594" i="53"/>
  <c r="G574" i="53"/>
  <c r="F574" i="53"/>
  <c r="G5676" i="53"/>
  <c r="F5676" i="53"/>
  <c r="G3657" i="53"/>
  <c r="F3657" i="53"/>
  <c r="G4665" i="53"/>
  <c r="F4665" i="53"/>
  <c r="G1584" i="53"/>
  <c r="F1584" i="53"/>
  <c r="G6686" i="53"/>
  <c r="F6686" i="53"/>
  <c r="E6687" i="53"/>
  <c r="E5677" i="53"/>
  <c r="E4666" i="53"/>
  <c r="E3658" i="53"/>
  <c r="E1585" i="53"/>
  <c r="AB576" i="53"/>
  <c r="E575" i="53"/>
  <c r="S2594" i="53"/>
  <c r="AB2594" i="53"/>
  <c r="E2595" i="53"/>
  <c r="AB8733" i="53" l="1"/>
  <c r="AB7724" i="53"/>
  <c r="S8734" i="53"/>
  <c r="S7724" i="53"/>
  <c r="E8733" i="53"/>
  <c r="E7723" i="53"/>
  <c r="AE6688" i="53"/>
  <c r="AD6688" i="53"/>
  <c r="AC6688" i="53"/>
  <c r="AE1584" i="53"/>
  <c r="AC1584" i="53"/>
  <c r="AD1584" i="53"/>
  <c r="AB1585" i="53"/>
  <c r="AE2594" i="53"/>
  <c r="AD2594" i="53"/>
  <c r="AC2594" i="53"/>
  <c r="AC576" i="53"/>
  <c r="AE576" i="53"/>
  <c r="AD576" i="53"/>
  <c r="AD3658" i="53"/>
  <c r="AE3658" i="53"/>
  <c r="AC3658" i="53"/>
  <c r="AD5677" i="53"/>
  <c r="AE5677" i="53"/>
  <c r="AC5677" i="53"/>
  <c r="AC4667" i="53"/>
  <c r="AD4667" i="53"/>
  <c r="AE4667" i="53"/>
  <c r="AB6689" i="53"/>
  <c r="AB5678" i="53"/>
  <c r="AB4668" i="53"/>
  <c r="AB3659" i="53"/>
  <c r="V1584" i="53"/>
  <c r="U1584" i="53"/>
  <c r="T1584" i="53"/>
  <c r="S1585" i="53"/>
  <c r="V4668" i="53"/>
  <c r="U4668" i="53"/>
  <c r="T4668" i="53"/>
  <c r="V5678" i="53"/>
  <c r="U5678" i="53"/>
  <c r="T5678" i="53"/>
  <c r="V6687" i="53"/>
  <c r="U6687" i="53"/>
  <c r="T6687" i="53"/>
  <c r="V3658" i="53"/>
  <c r="U3658" i="53"/>
  <c r="T3658" i="53"/>
  <c r="V2594" i="53"/>
  <c r="U2594" i="53"/>
  <c r="T2594" i="53"/>
  <c r="S6688" i="53"/>
  <c r="S5679" i="53"/>
  <c r="S4669" i="53"/>
  <c r="S3659" i="53"/>
  <c r="V574" i="53"/>
  <c r="U574" i="53"/>
  <c r="T574" i="53"/>
  <c r="S575" i="53"/>
  <c r="G2595" i="53"/>
  <c r="F2595" i="53"/>
  <c r="G575" i="53"/>
  <c r="F575" i="53"/>
  <c r="G1585" i="53"/>
  <c r="F1585" i="53"/>
  <c r="G3658" i="53"/>
  <c r="F3658" i="53"/>
  <c r="G4666" i="53"/>
  <c r="F4666" i="53"/>
  <c r="G5677" i="53"/>
  <c r="F5677" i="53"/>
  <c r="G6687" i="53"/>
  <c r="F6687" i="53"/>
  <c r="E6688" i="53"/>
  <c r="E5678" i="53"/>
  <c r="E4667" i="53"/>
  <c r="E3659" i="53"/>
  <c r="E1586" i="53"/>
  <c r="AB577" i="53"/>
  <c r="AB2595" i="53"/>
  <c r="E2596" i="53"/>
  <c r="S2595" i="53"/>
  <c r="E576" i="53"/>
  <c r="AB8734" i="53" l="1"/>
  <c r="AB7725" i="53"/>
  <c r="S8735" i="53"/>
  <c r="S7725" i="53"/>
  <c r="E8734" i="53"/>
  <c r="E7724" i="53"/>
  <c r="AE6689" i="53"/>
  <c r="AC6689" i="53"/>
  <c r="AD6689" i="53"/>
  <c r="AE1585" i="53"/>
  <c r="AD1585" i="53"/>
  <c r="AC1585" i="53"/>
  <c r="AB1586" i="53"/>
  <c r="AE5678" i="53"/>
  <c r="AC5678" i="53"/>
  <c r="AD5678" i="53"/>
  <c r="AE3659" i="53"/>
  <c r="AC3659" i="53"/>
  <c r="AD3659" i="53"/>
  <c r="AE2595" i="53"/>
  <c r="AC2595" i="53"/>
  <c r="AD2595" i="53"/>
  <c r="AE577" i="53"/>
  <c r="AC577" i="53"/>
  <c r="AD577" i="53"/>
  <c r="AE4668" i="53"/>
  <c r="AC4668" i="53"/>
  <c r="AD4668" i="53"/>
  <c r="AB6690" i="53"/>
  <c r="AB5679" i="53"/>
  <c r="AB4669" i="53"/>
  <c r="AB3660" i="53"/>
  <c r="V6688" i="53"/>
  <c r="U6688" i="53"/>
  <c r="T6688" i="53"/>
  <c r="V1585" i="53"/>
  <c r="U1585" i="53"/>
  <c r="T1585" i="53"/>
  <c r="S1586" i="53"/>
  <c r="V4669" i="53"/>
  <c r="U4669" i="53"/>
  <c r="T4669" i="53"/>
  <c r="V5679" i="53"/>
  <c r="T5679" i="53"/>
  <c r="U5679" i="53"/>
  <c r="V3659" i="53"/>
  <c r="U3659" i="53"/>
  <c r="T3659" i="53"/>
  <c r="V2595" i="53"/>
  <c r="U2595" i="53"/>
  <c r="T2595" i="53"/>
  <c r="S6689" i="53"/>
  <c r="S5680" i="53"/>
  <c r="S4670" i="53"/>
  <c r="S3660" i="53"/>
  <c r="V575" i="53"/>
  <c r="U575" i="53"/>
  <c r="T575" i="53"/>
  <c r="S576" i="53"/>
  <c r="G2596" i="53"/>
  <c r="F2596" i="53"/>
  <c r="G576" i="53"/>
  <c r="F576" i="53"/>
  <c r="G4667" i="53"/>
  <c r="F4667" i="53"/>
  <c r="G3659" i="53"/>
  <c r="F3659" i="53"/>
  <c r="G6688" i="53"/>
  <c r="F6688" i="53"/>
  <c r="G1586" i="53"/>
  <c r="F1586" i="53"/>
  <c r="G5678" i="53"/>
  <c r="F5678" i="53"/>
  <c r="E6689" i="53"/>
  <c r="E5679" i="53"/>
  <c r="E4668" i="53"/>
  <c r="E3660" i="53"/>
  <c r="E1587" i="53"/>
  <c r="E2597" i="53"/>
  <c r="AB578" i="53"/>
  <c r="E577" i="53"/>
  <c r="AB2596" i="53"/>
  <c r="S2596" i="53"/>
  <c r="AB8735" i="53" l="1"/>
  <c r="AB7726" i="53"/>
  <c r="S8736" i="53"/>
  <c r="S7726" i="53"/>
  <c r="E8735" i="53"/>
  <c r="E7725" i="53"/>
  <c r="AE6690" i="53"/>
  <c r="AD6690" i="53"/>
  <c r="AC6690" i="53"/>
  <c r="AE1586" i="53"/>
  <c r="AD1586" i="53"/>
  <c r="AC1586" i="53"/>
  <c r="AB1587" i="53"/>
  <c r="AE5679" i="53"/>
  <c r="AD5679" i="53"/>
  <c r="AC5679" i="53"/>
  <c r="AE578" i="53"/>
  <c r="AD578" i="53"/>
  <c r="AC578" i="53"/>
  <c r="AD3660" i="53"/>
  <c r="AC3660" i="53"/>
  <c r="AE3660" i="53"/>
  <c r="AE2596" i="53"/>
  <c r="AC2596" i="53"/>
  <c r="AD2596" i="53"/>
  <c r="AE4669" i="53"/>
  <c r="AC4669" i="53"/>
  <c r="AD4669" i="53"/>
  <c r="AB6691" i="53"/>
  <c r="AB5680" i="53"/>
  <c r="AB4670" i="53"/>
  <c r="AB3661" i="53"/>
  <c r="U1586" i="53"/>
  <c r="T1586" i="53"/>
  <c r="V1586" i="53"/>
  <c r="S1587" i="53"/>
  <c r="V2596" i="53"/>
  <c r="U2596" i="53"/>
  <c r="T2596" i="53"/>
  <c r="V5680" i="53"/>
  <c r="T5680" i="53"/>
  <c r="U5680" i="53"/>
  <c r="U3660" i="53"/>
  <c r="V3660" i="53"/>
  <c r="T3660" i="53"/>
  <c r="V4670" i="53"/>
  <c r="U4670" i="53"/>
  <c r="T4670" i="53"/>
  <c r="V6689" i="53"/>
  <c r="U6689" i="53"/>
  <c r="T6689" i="53"/>
  <c r="S6690" i="53"/>
  <c r="S5681" i="53"/>
  <c r="S4671" i="53"/>
  <c r="S3661" i="53"/>
  <c r="V576" i="53"/>
  <c r="U576" i="53"/>
  <c r="T576" i="53"/>
  <c r="S577" i="53"/>
  <c r="G577" i="53"/>
  <c r="F577" i="53"/>
  <c r="G2597" i="53"/>
  <c r="F2597" i="53"/>
  <c r="G1587" i="53"/>
  <c r="F1587" i="53"/>
  <c r="G3660" i="53"/>
  <c r="F3660" i="53"/>
  <c r="G6689" i="53"/>
  <c r="F6689" i="53"/>
  <c r="G4668" i="53"/>
  <c r="F4668" i="53"/>
  <c r="F5679" i="53"/>
  <c r="G5679" i="53"/>
  <c r="E6690" i="53"/>
  <c r="E5680" i="53"/>
  <c r="E4669" i="53"/>
  <c r="E3661" i="53"/>
  <c r="E1588" i="53"/>
  <c r="E2598" i="53"/>
  <c r="S2597" i="53"/>
  <c r="AB2597" i="53"/>
  <c r="AB579" i="53"/>
  <c r="E578" i="53"/>
  <c r="AB8736" i="53" l="1"/>
  <c r="AB7727" i="53"/>
  <c r="S8737" i="53"/>
  <c r="S7727" i="53"/>
  <c r="E8736" i="53"/>
  <c r="E7726" i="53"/>
  <c r="AE6691" i="53"/>
  <c r="AC6691" i="53"/>
  <c r="AD6691" i="53"/>
  <c r="AD1587" i="53"/>
  <c r="AE1587" i="53"/>
  <c r="AC1587" i="53"/>
  <c r="AB1588" i="53"/>
  <c r="AE5680" i="53"/>
  <c r="AD5680" i="53"/>
  <c r="AC5680" i="53"/>
  <c r="AD579" i="53"/>
  <c r="AE579" i="53"/>
  <c r="AC579" i="53"/>
  <c r="AE2597" i="53"/>
  <c r="AC2597" i="53"/>
  <c r="AD2597" i="53"/>
  <c r="AE3661" i="53"/>
  <c r="AC3661" i="53"/>
  <c r="AD3661" i="53"/>
  <c r="AE4670" i="53"/>
  <c r="AC4670" i="53"/>
  <c r="AD4670" i="53"/>
  <c r="AB6692" i="53"/>
  <c r="AB5681" i="53"/>
  <c r="AB4671" i="53"/>
  <c r="AB3662" i="53"/>
  <c r="V4671" i="53"/>
  <c r="U4671" i="53"/>
  <c r="T4671" i="53"/>
  <c r="V6690" i="53"/>
  <c r="U6690" i="53"/>
  <c r="T6690" i="53"/>
  <c r="V1587" i="53"/>
  <c r="U1587" i="53"/>
  <c r="T1587" i="53"/>
  <c r="S1588" i="53"/>
  <c r="V3661" i="53"/>
  <c r="U3661" i="53"/>
  <c r="T3661" i="53"/>
  <c r="V2597" i="53"/>
  <c r="U2597" i="53"/>
  <c r="T2597" i="53"/>
  <c r="V5681" i="53"/>
  <c r="U5681" i="53"/>
  <c r="T5681" i="53"/>
  <c r="S6691" i="53"/>
  <c r="S5682" i="53"/>
  <c r="S4672" i="53"/>
  <c r="S3662" i="53"/>
  <c r="V577" i="53"/>
  <c r="U577" i="53"/>
  <c r="T577" i="53"/>
  <c r="S578" i="53"/>
  <c r="G578" i="53"/>
  <c r="F578" i="53"/>
  <c r="G2598" i="53"/>
  <c r="F2598" i="53"/>
  <c r="G1588" i="53"/>
  <c r="F1588" i="53"/>
  <c r="G6690" i="53"/>
  <c r="F6690" i="53"/>
  <c r="G3661" i="53"/>
  <c r="F3661" i="53"/>
  <c r="G4669" i="53"/>
  <c r="F4669" i="53"/>
  <c r="G5680" i="53"/>
  <c r="F5680" i="53"/>
  <c r="E6691" i="53"/>
  <c r="E5681" i="53"/>
  <c r="E4670" i="53"/>
  <c r="E3662" i="53"/>
  <c r="E1589" i="53"/>
  <c r="E579" i="53"/>
  <c r="S2598" i="53"/>
  <c r="E2599" i="53"/>
  <c r="AB2598" i="53"/>
  <c r="AB580" i="53"/>
  <c r="AB8737" i="53" l="1"/>
  <c r="AB7728" i="53"/>
  <c r="S8738" i="53"/>
  <c r="S7728" i="53"/>
  <c r="E8737" i="53"/>
  <c r="E7727" i="53"/>
  <c r="AE6692" i="53"/>
  <c r="AC6692" i="53"/>
  <c r="AD6692" i="53"/>
  <c r="AD1588" i="53"/>
  <c r="AC1588" i="53"/>
  <c r="AE1588" i="53"/>
  <c r="AB1589" i="53"/>
  <c r="AE5681" i="53"/>
  <c r="AD5681" i="53"/>
  <c r="AC5681" i="53"/>
  <c r="AE2598" i="53"/>
  <c r="AC2598" i="53"/>
  <c r="AD2598" i="53"/>
  <c r="AE580" i="53"/>
  <c r="AD580" i="53"/>
  <c r="AC580" i="53"/>
  <c r="AD3662" i="53"/>
  <c r="AE3662" i="53"/>
  <c r="AC3662" i="53"/>
  <c r="AE4671" i="53"/>
  <c r="AD4671" i="53"/>
  <c r="AC4671" i="53"/>
  <c r="AB6693" i="53"/>
  <c r="AB5682" i="53"/>
  <c r="AB4672" i="53"/>
  <c r="AB3663" i="53"/>
  <c r="V3662" i="53"/>
  <c r="U3662" i="53"/>
  <c r="T3662" i="53"/>
  <c r="V4672" i="53"/>
  <c r="U4672" i="53"/>
  <c r="T4672" i="53"/>
  <c r="V6691" i="53"/>
  <c r="U6691" i="53"/>
  <c r="T6691" i="53"/>
  <c r="V5682" i="53"/>
  <c r="U5682" i="53"/>
  <c r="T5682" i="53"/>
  <c r="V1588" i="53"/>
  <c r="U1588" i="53"/>
  <c r="T1588" i="53"/>
  <c r="S1589" i="53"/>
  <c r="V2598" i="53"/>
  <c r="T2598" i="53"/>
  <c r="U2598" i="53"/>
  <c r="S6692" i="53"/>
  <c r="S5683" i="53"/>
  <c r="S4673" i="53"/>
  <c r="S3663" i="53"/>
  <c r="V578" i="53"/>
  <c r="U578" i="53"/>
  <c r="T578" i="53"/>
  <c r="S579" i="53"/>
  <c r="G579" i="53"/>
  <c r="F579" i="53"/>
  <c r="G2599" i="53"/>
  <c r="F2599" i="53"/>
  <c r="G5681" i="53"/>
  <c r="F5681" i="53"/>
  <c r="G1589" i="53"/>
  <c r="F1589" i="53"/>
  <c r="G3662" i="53"/>
  <c r="F3662" i="53"/>
  <c r="G6691" i="53"/>
  <c r="F6691" i="53"/>
  <c r="G4670" i="53"/>
  <c r="F4670" i="53"/>
  <c r="E6692" i="53"/>
  <c r="E5682" i="53"/>
  <c r="E4671" i="53"/>
  <c r="E3663" i="53"/>
  <c r="E1590" i="53"/>
  <c r="AB581" i="53"/>
  <c r="S2599" i="53"/>
  <c r="E2600" i="53"/>
  <c r="E580" i="53"/>
  <c r="AB2599" i="53"/>
  <c r="AB8738" i="53" l="1"/>
  <c r="AB7729" i="53"/>
  <c r="S8739" i="53"/>
  <c r="S7729" i="53"/>
  <c r="E8738" i="53"/>
  <c r="E7728" i="53"/>
  <c r="AE6693" i="53"/>
  <c r="AD6693" i="53"/>
  <c r="AC6693" i="53"/>
  <c r="AD1589" i="53"/>
  <c r="AE1589" i="53"/>
  <c r="AC1589" i="53"/>
  <c r="AB1590" i="53"/>
  <c r="AD5682" i="53"/>
  <c r="AE5682" i="53"/>
  <c r="AC5682" i="53"/>
  <c r="AE2599" i="53"/>
  <c r="AC2599" i="53"/>
  <c r="AD2599" i="53"/>
  <c r="AD3663" i="53"/>
  <c r="AE3663" i="53"/>
  <c r="AC3663" i="53"/>
  <c r="AE581" i="53"/>
  <c r="AD581" i="53"/>
  <c r="AC581" i="53"/>
  <c r="AE4672" i="53"/>
  <c r="AC4672" i="53"/>
  <c r="AD4672" i="53"/>
  <c r="AB6694" i="53"/>
  <c r="AB5683" i="53"/>
  <c r="AB4673" i="53"/>
  <c r="AB3664" i="53"/>
  <c r="V4673" i="53"/>
  <c r="U4673" i="53"/>
  <c r="T4673" i="53"/>
  <c r="V6692" i="53"/>
  <c r="U6692" i="53"/>
  <c r="T6692" i="53"/>
  <c r="V2599" i="53"/>
  <c r="U2599" i="53"/>
  <c r="T2599" i="53"/>
  <c r="V1589" i="53"/>
  <c r="U1589" i="53"/>
  <c r="T1589" i="53"/>
  <c r="S1590" i="53"/>
  <c r="V3663" i="53"/>
  <c r="U3663" i="53"/>
  <c r="T3663" i="53"/>
  <c r="V5683" i="53"/>
  <c r="U5683" i="53"/>
  <c r="T5683" i="53"/>
  <c r="S6693" i="53"/>
  <c r="S5684" i="53"/>
  <c r="S4674" i="53"/>
  <c r="S3664" i="53"/>
  <c r="V579" i="53"/>
  <c r="U579" i="53"/>
  <c r="T579" i="53"/>
  <c r="S580" i="53"/>
  <c r="G2600" i="53"/>
  <c r="F2600" i="53"/>
  <c r="G580" i="53"/>
  <c r="F580" i="53"/>
  <c r="G1590" i="53"/>
  <c r="F1590" i="53"/>
  <c r="G6692" i="53"/>
  <c r="F6692" i="53"/>
  <c r="G4671" i="53"/>
  <c r="F4671" i="53"/>
  <c r="G5682" i="53"/>
  <c r="F5682" i="53"/>
  <c r="F3663" i="53"/>
  <c r="G3663" i="53"/>
  <c r="E6693" i="53"/>
  <c r="E5683" i="53"/>
  <c r="E4672" i="53"/>
  <c r="E3664" i="53"/>
  <c r="E1591" i="53"/>
  <c r="S2600" i="53"/>
  <c r="E581" i="53"/>
  <c r="AB582" i="53"/>
  <c r="E2601" i="53"/>
  <c r="AB2600" i="53"/>
  <c r="AB8739" i="53" l="1"/>
  <c r="AB7730" i="53"/>
  <c r="S8740" i="53"/>
  <c r="S7730" i="53"/>
  <c r="E8739" i="53"/>
  <c r="E7729" i="53"/>
  <c r="AE5683" i="53"/>
  <c r="AD5683" i="53"/>
  <c r="AC5683" i="53"/>
  <c r="AE6694" i="53"/>
  <c r="AC6694" i="53"/>
  <c r="AD6694" i="53"/>
  <c r="AD1590" i="53"/>
  <c r="AE1590" i="53"/>
  <c r="AC1590" i="53"/>
  <c r="AB1591" i="53"/>
  <c r="AC582" i="53"/>
  <c r="AD582" i="53"/>
  <c r="AE582" i="53"/>
  <c r="AD3664" i="53"/>
  <c r="AE3664" i="53"/>
  <c r="AC3664" i="53"/>
  <c r="AE2600" i="53"/>
  <c r="AD2600" i="53"/>
  <c r="AC2600" i="53"/>
  <c r="AE4673" i="53"/>
  <c r="AD4673" i="53"/>
  <c r="AC4673" i="53"/>
  <c r="AB6695" i="53"/>
  <c r="AB5684" i="53"/>
  <c r="AB4674" i="53"/>
  <c r="AB3665" i="53"/>
  <c r="T2600" i="53"/>
  <c r="V2600" i="53"/>
  <c r="U2600" i="53"/>
  <c r="V3664" i="53"/>
  <c r="U3664" i="53"/>
  <c r="T3664" i="53"/>
  <c r="V4674" i="53"/>
  <c r="U4674" i="53"/>
  <c r="T4674" i="53"/>
  <c r="V5684" i="53"/>
  <c r="U5684" i="53"/>
  <c r="T5684" i="53"/>
  <c r="V1590" i="53"/>
  <c r="U1590" i="53"/>
  <c r="T1590" i="53"/>
  <c r="S1591" i="53"/>
  <c r="V6693" i="53"/>
  <c r="U6693" i="53"/>
  <c r="T6693" i="53"/>
  <c r="S6694" i="53"/>
  <c r="S5685" i="53"/>
  <c r="S4675" i="53"/>
  <c r="S3665" i="53"/>
  <c r="V580" i="53"/>
  <c r="U580" i="53"/>
  <c r="T580" i="53"/>
  <c r="S581" i="53"/>
  <c r="G2601" i="53"/>
  <c r="F2601" i="53"/>
  <c r="G581" i="53"/>
  <c r="F581" i="53"/>
  <c r="F1591" i="53"/>
  <c r="G1591" i="53"/>
  <c r="G3664" i="53"/>
  <c r="F3664" i="53"/>
  <c r="G5683" i="53"/>
  <c r="F5683" i="53"/>
  <c r="G4672" i="53"/>
  <c r="F4672" i="53"/>
  <c r="G6693" i="53"/>
  <c r="F6693" i="53"/>
  <c r="E6694" i="53"/>
  <c r="E5684" i="53"/>
  <c r="E4673" i="53"/>
  <c r="E3665" i="53"/>
  <c r="E1592" i="53"/>
  <c r="E582" i="53"/>
  <c r="AB583" i="53"/>
  <c r="AB2601" i="53"/>
  <c r="E2602" i="53"/>
  <c r="S2601" i="53"/>
  <c r="AB8740" i="53" l="1"/>
  <c r="AB7731" i="53"/>
  <c r="S8741" i="53"/>
  <c r="S7731" i="53"/>
  <c r="E8740" i="53"/>
  <c r="E7730" i="53"/>
  <c r="AE6695" i="53"/>
  <c r="AD6695" i="53"/>
  <c r="AC6695" i="53"/>
  <c r="AE2601" i="53"/>
  <c r="AC2601" i="53"/>
  <c r="AD2601" i="53"/>
  <c r="AE5684" i="53"/>
  <c r="AD5684" i="53"/>
  <c r="AC5684" i="53"/>
  <c r="AE583" i="53"/>
  <c r="AD583" i="53"/>
  <c r="AC583" i="53"/>
  <c r="AD3665" i="53"/>
  <c r="AE3665" i="53"/>
  <c r="AC3665" i="53"/>
  <c r="AE1591" i="53"/>
  <c r="AD1591" i="53"/>
  <c r="AC1591" i="53"/>
  <c r="AB1592" i="53"/>
  <c r="AE4674" i="53"/>
  <c r="AC4674" i="53"/>
  <c r="AD4674" i="53"/>
  <c r="AB6696" i="53"/>
  <c r="AB5685" i="53"/>
  <c r="AB4675" i="53"/>
  <c r="AB3666" i="53"/>
  <c r="V4675" i="53"/>
  <c r="U4675" i="53"/>
  <c r="T4675" i="53"/>
  <c r="V1591" i="53"/>
  <c r="U1591" i="53"/>
  <c r="T1591" i="53"/>
  <c r="S1592" i="53"/>
  <c r="V5685" i="53"/>
  <c r="U5685" i="53"/>
  <c r="T5685" i="53"/>
  <c r="V6694" i="53"/>
  <c r="U6694" i="53"/>
  <c r="T6694" i="53"/>
  <c r="V3665" i="53"/>
  <c r="U3665" i="53"/>
  <c r="T3665" i="53"/>
  <c r="V2601" i="53"/>
  <c r="U2601" i="53"/>
  <c r="T2601" i="53"/>
  <c r="S6695" i="53"/>
  <c r="S5686" i="53"/>
  <c r="S4676" i="53"/>
  <c r="S3666" i="53"/>
  <c r="V581" i="53"/>
  <c r="U581" i="53"/>
  <c r="T581" i="53"/>
  <c r="S582" i="53"/>
  <c r="G2602" i="53"/>
  <c r="F2602" i="53"/>
  <c r="G582" i="53"/>
  <c r="F582" i="53"/>
  <c r="G1592" i="53"/>
  <c r="F1592" i="53"/>
  <c r="G6694" i="53"/>
  <c r="F6694" i="53"/>
  <c r="G3665" i="53"/>
  <c r="F3665" i="53"/>
  <c r="G4673" i="53"/>
  <c r="F4673" i="53"/>
  <c r="G5684" i="53"/>
  <c r="F5684" i="53"/>
  <c r="E6695" i="53"/>
  <c r="E5685" i="53"/>
  <c r="E4674" i="53"/>
  <c r="E3666" i="53"/>
  <c r="E1593" i="53"/>
  <c r="AB584" i="53"/>
  <c r="S2602" i="53"/>
  <c r="E583" i="53"/>
  <c r="AB2602" i="53"/>
  <c r="E2603" i="53"/>
  <c r="AB8741" i="53" l="1"/>
  <c r="AB7732" i="53"/>
  <c r="S8742" i="53"/>
  <c r="S7732" i="53"/>
  <c r="E8741" i="53"/>
  <c r="E7731" i="53"/>
  <c r="AD5685" i="53"/>
  <c r="AE5685" i="53"/>
  <c r="AC5685" i="53"/>
  <c r="AE6696" i="53"/>
  <c r="AD6696" i="53"/>
  <c r="AC6696" i="53"/>
  <c r="AE1592" i="53"/>
  <c r="AD1592" i="53"/>
  <c r="AC1592" i="53"/>
  <c r="AB1593" i="53"/>
  <c r="AD3666" i="53"/>
  <c r="AE3666" i="53"/>
  <c r="AC3666" i="53"/>
  <c r="AE2602" i="53"/>
  <c r="AD2602" i="53"/>
  <c r="AC2602" i="53"/>
  <c r="AC584" i="53"/>
  <c r="AE584" i="53"/>
  <c r="AD584" i="53"/>
  <c r="AE4675" i="53"/>
  <c r="AC4675" i="53"/>
  <c r="AD4675" i="53"/>
  <c r="AB6697" i="53"/>
  <c r="AB5686" i="53"/>
  <c r="AB4676" i="53"/>
  <c r="AB3667" i="53"/>
  <c r="V1592" i="53"/>
  <c r="U1592" i="53"/>
  <c r="T1592" i="53"/>
  <c r="S1593" i="53"/>
  <c r="V4676" i="53"/>
  <c r="U4676" i="53"/>
  <c r="T4676" i="53"/>
  <c r="V5686" i="53"/>
  <c r="U5686" i="53"/>
  <c r="T5686" i="53"/>
  <c r="U2602" i="53"/>
  <c r="T2602" i="53"/>
  <c r="V2602" i="53"/>
  <c r="V3666" i="53"/>
  <c r="U3666" i="53"/>
  <c r="T3666" i="53"/>
  <c r="V6695" i="53"/>
  <c r="U6695" i="53"/>
  <c r="T6695" i="53"/>
  <c r="S6696" i="53"/>
  <c r="S5687" i="53"/>
  <c r="S4677" i="53"/>
  <c r="S3667" i="53"/>
  <c r="V582" i="53"/>
  <c r="U582" i="53"/>
  <c r="T582" i="53"/>
  <c r="S583" i="53"/>
  <c r="G583" i="53"/>
  <c r="F583" i="53"/>
  <c r="G2603" i="53"/>
  <c r="F2603" i="53"/>
  <c r="G4674" i="53"/>
  <c r="F4674" i="53"/>
  <c r="G6695" i="53"/>
  <c r="F6695" i="53"/>
  <c r="G5685" i="53"/>
  <c r="F5685" i="53"/>
  <c r="G1593" i="53"/>
  <c r="F1593" i="53"/>
  <c r="G3666" i="53"/>
  <c r="F3666" i="53"/>
  <c r="E6696" i="53"/>
  <c r="E5686" i="53"/>
  <c r="E4675" i="53"/>
  <c r="E3667" i="53"/>
  <c r="E1594" i="53"/>
  <c r="E584" i="53"/>
  <c r="AB2603" i="53"/>
  <c r="S2603" i="53"/>
  <c r="E2604" i="53"/>
  <c r="AB585" i="53"/>
  <c r="AB8742" i="53" l="1"/>
  <c r="AB7733" i="53"/>
  <c r="S8743" i="53"/>
  <c r="S7733" i="53"/>
  <c r="E8742" i="53"/>
  <c r="E7732" i="53"/>
  <c r="AE6697" i="53"/>
  <c r="AC6697" i="53"/>
  <c r="AD6697" i="53"/>
  <c r="AD585" i="53"/>
  <c r="AC585" i="53"/>
  <c r="AE585" i="53"/>
  <c r="AE5686" i="53"/>
  <c r="AD5686" i="53"/>
  <c r="AC5686" i="53"/>
  <c r="AE3667" i="53"/>
  <c r="AC3667" i="53"/>
  <c r="AD3667" i="53"/>
  <c r="AE1593" i="53"/>
  <c r="AD1593" i="53"/>
  <c r="AC1593" i="53"/>
  <c r="AB1594" i="53"/>
  <c r="AE2603" i="53"/>
  <c r="AC2603" i="53"/>
  <c r="AD2603" i="53"/>
  <c r="AE4676" i="53"/>
  <c r="AC4676" i="53"/>
  <c r="AD4676" i="53"/>
  <c r="AB6698" i="53"/>
  <c r="AB5687" i="53"/>
  <c r="AB4677" i="53"/>
  <c r="AB3668" i="53"/>
  <c r="V3667" i="53"/>
  <c r="U3667" i="53"/>
  <c r="T3667" i="53"/>
  <c r="V4677" i="53"/>
  <c r="U4677" i="53"/>
  <c r="T4677" i="53"/>
  <c r="V6696" i="53"/>
  <c r="U6696" i="53"/>
  <c r="T6696" i="53"/>
  <c r="V1593" i="53"/>
  <c r="U1593" i="53"/>
  <c r="T1593" i="53"/>
  <c r="S1594" i="53"/>
  <c r="V2603" i="53"/>
  <c r="U2603" i="53"/>
  <c r="T2603" i="53"/>
  <c r="V5687" i="53"/>
  <c r="T5687" i="53"/>
  <c r="U5687" i="53"/>
  <c r="S6697" i="53"/>
  <c r="S5688" i="53"/>
  <c r="S4678" i="53"/>
  <c r="S3668" i="53"/>
  <c r="V583" i="53"/>
  <c r="U583" i="53"/>
  <c r="T583" i="53"/>
  <c r="S584" i="53"/>
  <c r="G2604" i="53"/>
  <c r="F2604" i="53"/>
  <c r="G584" i="53"/>
  <c r="F584" i="53"/>
  <c r="G6696" i="53"/>
  <c r="F6696" i="53"/>
  <c r="G1594" i="53"/>
  <c r="F1594" i="53"/>
  <c r="G4675" i="53"/>
  <c r="F4675" i="53"/>
  <c r="G5686" i="53"/>
  <c r="F5686" i="53"/>
  <c r="G3667" i="53"/>
  <c r="F3667" i="53"/>
  <c r="E6697" i="53"/>
  <c r="E5687" i="53"/>
  <c r="E4676" i="53"/>
  <c r="E3668" i="53"/>
  <c r="E1595" i="53"/>
  <c r="E2605" i="53"/>
  <c r="AB2604" i="53"/>
  <c r="E585" i="53"/>
  <c r="S2604" i="53"/>
  <c r="AB586" i="53"/>
  <c r="AB8743" i="53" l="1"/>
  <c r="AB7734" i="53"/>
  <c r="S8744" i="53"/>
  <c r="S7734" i="53"/>
  <c r="E8743" i="53"/>
  <c r="E7733" i="53"/>
  <c r="AE6698" i="53"/>
  <c r="AD6698" i="53"/>
  <c r="AC6698" i="53"/>
  <c r="AE1594" i="53"/>
  <c r="AD1594" i="53"/>
  <c r="AC1594" i="53"/>
  <c r="AB1595" i="53"/>
  <c r="AE586" i="53"/>
  <c r="AC586" i="53"/>
  <c r="AD586" i="53"/>
  <c r="AE5687" i="53"/>
  <c r="AD5687" i="53"/>
  <c r="AC5687" i="53"/>
  <c r="AD3668" i="53"/>
  <c r="AC3668" i="53"/>
  <c r="AE3668" i="53"/>
  <c r="AE2604" i="53"/>
  <c r="AC2604" i="53"/>
  <c r="AD2604" i="53"/>
  <c r="AE4677" i="53"/>
  <c r="AC4677" i="53"/>
  <c r="AD4677" i="53"/>
  <c r="AB6699" i="53"/>
  <c r="AB5688" i="53"/>
  <c r="AB4678" i="53"/>
  <c r="AB3669" i="53"/>
  <c r="V5688" i="53"/>
  <c r="T5688" i="53"/>
  <c r="U5688" i="53"/>
  <c r="V1594" i="53"/>
  <c r="T1594" i="53"/>
  <c r="U1594" i="53"/>
  <c r="S1595" i="53"/>
  <c r="U3668" i="53"/>
  <c r="V3668" i="53"/>
  <c r="T3668" i="53"/>
  <c r="V6697" i="53"/>
  <c r="U6697" i="53"/>
  <c r="T6697" i="53"/>
  <c r="V2604" i="53"/>
  <c r="U2604" i="53"/>
  <c r="T2604" i="53"/>
  <c r="V4678" i="53"/>
  <c r="U4678" i="53"/>
  <c r="T4678" i="53"/>
  <c r="S6698" i="53"/>
  <c r="S5689" i="53"/>
  <c r="S4679" i="53"/>
  <c r="S3669" i="53"/>
  <c r="V584" i="53"/>
  <c r="U584" i="53"/>
  <c r="T584" i="53"/>
  <c r="S585" i="53"/>
  <c r="G2605" i="53"/>
  <c r="F2605" i="53"/>
  <c r="G585" i="53"/>
  <c r="F585" i="53"/>
  <c r="G1595" i="53"/>
  <c r="F1595" i="53"/>
  <c r="G3668" i="53"/>
  <c r="F3668" i="53"/>
  <c r="G4676" i="53"/>
  <c r="F4676" i="53"/>
  <c r="F5687" i="53"/>
  <c r="G5687" i="53"/>
  <c r="G6697" i="53"/>
  <c r="F6697" i="53"/>
  <c r="E6698" i="53"/>
  <c r="E5688" i="53"/>
  <c r="E4677" i="53"/>
  <c r="E3669" i="53"/>
  <c r="E1596" i="53"/>
  <c r="E2606" i="53"/>
  <c r="E586" i="53"/>
  <c r="AB2605" i="53"/>
  <c r="AB587" i="53"/>
  <c r="S2605" i="53"/>
  <c r="AB8744" i="53" l="1"/>
  <c r="AB7735" i="53"/>
  <c r="S8745" i="53"/>
  <c r="S7735" i="53"/>
  <c r="E8744" i="53"/>
  <c r="E7734" i="53"/>
  <c r="AE6699" i="53"/>
  <c r="AC6699" i="53"/>
  <c r="AD6699" i="53"/>
  <c r="AD1595" i="53"/>
  <c r="AE1595" i="53"/>
  <c r="AC1595" i="53"/>
  <c r="AB1596" i="53"/>
  <c r="AE5688" i="53"/>
  <c r="AC5688" i="53"/>
  <c r="AD5688" i="53"/>
  <c r="AE3669" i="53"/>
  <c r="AD3669" i="53"/>
  <c r="AC3669" i="53"/>
  <c r="AE587" i="53"/>
  <c r="AD587" i="53"/>
  <c r="AC587" i="53"/>
  <c r="AE2605" i="53"/>
  <c r="AC2605" i="53"/>
  <c r="AD2605" i="53"/>
  <c r="AE4678" i="53"/>
  <c r="AC4678" i="53"/>
  <c r="AD4678" i="53"/>
  <c r="AB6700" i="53"/>
  <c r="AB5689" i="53"/>
  <c r="AB4679" i="53"/>
  <c r="AB3670" i="53"/>
  <c r="V1595" i="53"/>
  <c r="U1595" i="53"/>
  <c r="T1595" i="53"/>
  <c r="S1596" i="53"/>
  <c r="V5689" i="53"/>
  <c r="U5689" i="53"/>
  <c r="T5689" i="53"/>
  <c r="U4679" i="53"/>
  <c r="T4679" i="53"/>
  <c r="V4679" i="53"/>
  <c r="V6698" i="53"/>
  <c r="U6698" i="53"/>
  <c r="T6698" i="53"/>
  <c r="V2605" i="53"/>
  <c r="U2605" i="53"/>
  <c r="T2605" i="53"/>
  <c r="V3669" i="53"/>
  <c r="U3669" i="53"/>
  <c r="T3669" i="53"/>
  <c r="S6699" i="53"/>
  <c r="S5690" i="53"/>
  <c r="S4680" i="53"/>
  <c r="S3670" i="53"/>
  <c r="V585" i="53"/>
  <c r="U585" i="53"/>
  <c r="T585" i="53"/>
  <c r="S586" i="53"/>
  <c r="G586" i="53"/>
  <c r="F586" i="53"/>
  <c r="G2606" i="53"/>
  <c r="F2606" i="53"/>
  <c r="G5688" i="53"/>
  <c r="F5688" i="53"/>
  <c r="G3669" i="53"/>
  <c r="F3669" i="53"/>
  <c r="G6698" i="53"/>
  <c r="F6698" i="53"/>
  <c r="G4677" i="53"/>
  <c r="F4677" i="53"/>
  <c r="G1596" i="53"/>
  <c r="F1596" i="53"/>
  <c r="E6699" i="53"/>
  <c r="E5689" i="53"/>
  <c r="E4678" i="53"/>
  <c r="E3670" i="53"/>
  <c r="E1597" i="53"/>
  <c r="AB588" i="53"/>
  <c r="E2607" i="53"/>
  <c r="S2606" i="53"/>
  <c r="E587" i="53"/>
  <c r="AB2606" i="53"/>
  <c r="AB8745" i="53" l="1"/>
  <c r="AB7736" i="53"/>
  <c r="S8746" i="53"/>
  <c r="S7736" i="53"/>
  <c r="E8745" i="53"/>
  <c r="E7735" i="53"/>
  <c r="AE6700" i="53"/>
  <c r="AC6700" i="53"/>
  <c r="AD6700" i="53"/>
  <c r="AD1596" i="53"/>
  <c r="AC1596" i="53"/>
  <c r="AE1596" i="53"/>
  <c r="AB1597" i="53"/>
  <c r="AE2606" i="53"/>
  <c r="AC2606" i="53"/>
  <c r="AD2606" i="53"/>
  <c r="AE5689" i="53"/>
  <c r="AC5689" i="53"/>
  <c r="AD5689" i="53"/>
  <c r="AD3670" i="53"/>
  <c r="AE3670" i="53"/>
  <c r="AC3670" i="53"/>
  <c r="AE588" i="53"/>
  <c r="AD588" i="53"/>
  <c r="AC588" i="53"/>
  <c r="AE4679" i="53"/>
  <c r="AD4679" i="53"/>
  <c r="AC4679" i="53"/>
  <c r="AB6701" i="53"/>
  <c r="AB5690" i="53"/>
  <c r="AB4680" i="53"/>
  <c r="AB3671" i="53"/>
  <c r="V4680" i="53"/>
  <c r="T4680" i="53"/>
  <c r="U4680" i="53"/>
  <c r="U3670" i="53"/>
  <c r="V3670" i="53"/>
  <c r="T3670" i="53"/>
  <c r="V5690" i="53"/>
  <c r="U5690" i="53"/>
  <c r="T5690" i="53"/>
  <c r="V2606" i="53"/>
  <c r="T2606" i="53"/>
  <c r="U2606" i="53"/>
  <c r="V6699" i="53"/>
  <c r="U6699" i="53"/>
  <c r="T6699" i="53"/>
  <c r="V1596" i="53"/>
  <c r="U1596" i="53"/>
  <c r="T1596" i="53"/>
  <c r="S1597" i="53"/>
  <c r="S6700" i="53"/>
  <c r="S5691" i="53"/>
  <c r="S4681" i="53"/>
  <c r="S3671" i="53"/>
  <c r="V586" i="53"/>
  <c r="U586" i="53"/>
  <c r="T586" i="53"/>
  <c r="S587" i="53"/>
  <c r="G2607" i="53"/>
  <c r="F2607" i="53"/>
  <c r="G587" i="53"/>
  <c r="F587" i="53"/>
  <c r="F5689" i="53"/>
  <c r="G5689" i="53"/>
  <c r="G4678" i="53"/>
  <c r="F4678" i="53"/>
  <c r="G6699" i="53"/>
  <c r="F6699" i="53"/>
  <c r="G1597" i="53"/>
  <c r="F1597" i="53"/>
  <c r="G3670" i="53"/>
  <c r="F3670" i="53"/>
  <c r="E6700" i="53"/>
  <c r="E5690" i="53"/>
  <c r="E4679" i="53"/>
  <c r="E3671" i="53"/>
  <c r="E1598" i="53"/>
  <c r="E2608" i="53"/>
  <c r="AB2607" i="53"/>
  <c r="E588" i="53"/>
  <c r="S2607" i="53"/>
  <c r="AB589" i="53"/>
  <c r="AB8746" i="53" l="1"/>
  <c r="AB7737" i="53"/>
  <c r="S8747" i="53"/>
  <c r="S7737" i="53"/>
  <c r="E8746" i="53"/>
  <c r="E7736" i="53"/>
  <c r="AD5690" i="53"/>
  <c r="AC5690" i="53"/>
  <c r="AE5690" i="53"/>
  <c r="AE6701" i="53"/>
  <c r="AD6701" i="53"/>
  <c r="AC6701" i="53"/>
  <c r="AD1597" i="53"/>
  <c r="AE1597" i="53"/>
  <c r="AC1597" i="53"/>
  <c r="AB1598" i="53"/>
  <c r="AE589" i="53"/>
  <c r="AD589" i="53"/>
  <c r="AC589" i="53"/>
  <c r="AD3671" i="53"/>
  <c r="AE3671" i="53"/>
  <c r="AC3671" i="53"/>
  <c r="AE2607" i="53"/>
  <c r="AD2607" i="53"/>
  <c r="AC2607" i="53"/>
  <c r="AE4680" i="53"/>
  <c r="AC4680" i="53"/>
  <c r="AD4680" i="53"/>
  <c r="AB6702" i="53"/>
  <c r="AB5691" i="53"/>
  <c r="AB4681" i="53"/>
  <c r="AB3672" i="53"/>
  <c r="V4681" i="53"/>
  <c r="T4681" i="53"/>
  <c r="U4681" i="53"/>
  <c r="V1597" i="53"/>
  <c r="U1597" i="53"/>
  <c r="T1597" i="53"/>
  <c r="S1598" i="53"/>
  <c r="V5691" i="53"/>
  <c r="U5691" i="53"/>
  <c r="T5691" i="53"/>
  <c r="V3671" i="53"/>
  <c r="U3671" i="53"/>
  <c r="T3671" i="53"/>
  <c r="V6700" i="53"/>
  <c r="U6700" i="53"/>
  <c r="T6700" i="53"/>
  <c r="V2607" i="53"/>
  <c r="U2607" i="53"/>
  <c r="T2607" i="53"/>
  <c r="S6701" i="53"/>
  <c r="S5692" i="53"/>
  <c r="S4682" i="53"/>
  <c r="S3672" i="53"/>
  <c r="V587" i="53"/>
  <c r="U587" i="53"/>
  <c r="T587" i="53"/>
  <c r="S588" i="53"/>
  <c r="G588" i="53"/>
  <c r="F588" i="53"/>
  <c r="G2608" i="53"/>
  <c r="F2608" i="53"/>
  <c r="F3671" i="53"/>
  <c r="G3671" i="53"/>
  <c r="G1598" i="53"/>
  <c r="F1598" i="53"/>
  <c r="G4679" i="53"/>
  <c r="F4679" i="53"/>
  <c r="G5690" i="53"/>
  <c r="F5690" i="53"/>
  <c r="G6700" i="53"/>
  <c r="F6700" i="53"/>
  <c r="E6701" i="53"/>
  <c r="E5691" i="53"/>
  <c r="E4680" i="53"/>
  <c r="E3672" i="53"/>
  <c r="E1599" i="53"/>
  <c r="E2609" i="53"/>
  <c r="AB2608" i="53"/>
  <c r="E589" i="53"/>
  <c r="AB590" i="53"/>
  <c r="S2608" i="53"/>
  <c r="AB8747" i="53" l="1"/>
  <c r="AB7738" i="53"/>
  <c r="S8748" i="53"/>
  <c r="S7738" i="53"/>
  <c r="E8747" i="53"/>
  <c r="E7737" i="53"/>
  <c r="AE6702" i="53"/>
  <c r="AC6702" i="53"/>
  <c r="AD6702" i="53"/>
  <c r="AD3672" i="53"/>
  <c r="AE3672" i="53"/>
  <c r="AC3672" i="53"/>
  <c r="AD1598" i="53"/>
  <c r="AE1598" i="53"/>
  <c r="AC1598" i="53"/>
  <c r="AB1599" i="53"/>
  <c r="AE5691" i="53"/>
  <c r="AC5691" i="53"/>
  <c r="AD5691" i="53"/>
  <c r="AC590" i="53"/>
  <c r="AE590" i="53"/>
  <c r="AD590" i="53"/>
  <c r="AE2608" i="53"/>
  <c r="AD2608" i="53"/>
  <c r="AC2608" i="53"/>
  <c r="AD4681" i="53"/>
  <c r="AE4681" i="53"/>
  <c r="AC4681" i="53"/>
  <c r="AB6703" i="53"/>
  <c r="AB5692" i="53"/>
  <c r="AB4682" i="53"/>
  <c r="AB3673" i="53"/>
  <c r="U3672" i="53"/>
  <c r="T3672" i="53"/>
  <c r="V3672" i="53"/>
  <c r="V1598" i="53"/>
  <c r="U1598" i="53"/>
  <c r="T1598" i="53"/>
  <c r="S1599" i="53"/>
  <c r="V4682" i="53"/>
  <c r="U4682" i="53"/>
  <c r="T4682" i="53"/>
  <c r="V5692" i="53"/>
  <c r="U5692" i="53"/>
  <c r="T5692" i="53"/>
  <c r="V6701" i="53"/>
  <c r="U6701" i="53"/>
  <c r="T6701" i="53"/>
  <c r="T2608" i="53"/>
  <c r="V2608" i="53"/>
  <c r="U2608" i="53"/>
  <c r="S6702" i="53"/>
  <c r="S5693" i="53"/>
  <c r="S4683" i="53"/>
  <c r="S3673" i="53"/>
  <c r="V588" i="53"/>
  <c r="U588" i="53"/>
  <c r="T588" i="53"/>
  <c r="S589" i="53"/>
  <c r="G2609" i="53"/>
  <c r="F2609" i="53"/>
  <c r="G589" i="53"/>
  <c r="F589" i="53"/>
  <c r="F1599" i="53"/>
  <c r="G1599" i="53"/>
  <c r="G4680" i="53"/>
  <c r="F4680" i="53"/>
  <c r="G5691" i="53"/>
  <c r="F5691" i="53"/>
  <c r="G3672" i="53"/>
  <c r="F3672" i="53"/>
  <c r="G6701" i="53"/>
  <c r="F6701" i="53"/>
  <c r="E6702" i="53"/>
  <c r="E5692" i="53"/>
  <c r="E4681" i="53"/>
  <c r="E3673" i="53"/>
  <c r="E1600" i="53"/>
  <c r="AB2609" i="53"/>
  <c r="AB591" i="53"/>
  <c r="S2609" i="53"/>
  <c r="E590" i="53"/>
  <c r="E2610" i="53"/>
  <c r="AB8748" i="53" l="1"/>
  <c r="AB7739" i="53"/>
  <c r="S8749" i="53"/>
  <c r="S7739" i="53"/>
  <c r="E8748" i="53"/>
  <c r="E7738" i="53"/>
  <c r="AE6703" i="53"/>
  <c r="AD6703" i="53"/>
  <c r="AC6703" i="53"/>
  <c r="AE5692" i="53"/>
  <c r="AD5692" i="53"/>
  <c r="AC5692" i="53"/>
  <c r="AD3673" i="53"/>
  <c r="AE3673" i="53"/>
  <c r="AC3673" i="53"/>
  <c r="AE1599" i="53"/>
  <c r="AD1599" i="53"/>
  <c r="AC1599" i="53"/>
  <c r="AB1600" i="53"/>
  <c r="AE591" i="53"/>
  <c r="AD591" i="53"/>
  <c r="AC591" i="53"/>
  <c r="AE2609" i="53"/>
  <c r="AC2609" i="53"/>
  <c r="AD2609" i="53"/>
  <c r="AE4682" i="53"/>
  <c r="AC4682" i="53"/>
  <c r="AD4682" i="53"/>
  <c r="AB6704" i="53"/>
  <c r="AB5693" i="53"/>
  <c r="AB4683" i="53"/>
  <c r="AB3674" i="53"/>
  <c r="V4683" i="53"/>
  <c r="U4683" i="53"/>
  <c r="T4683" i="53"/>
  <c r="V3673" i="53"/>
  <c r="U3673" i="53"/>
  <c r="T3673" i="53"/>
  <c r="V1599" i="53"/>
  <c r="U1599" i="53"/>
  <c r="T1599" i="53"/>
  <c r="S1600" i="53"/>
  <c r="V5693" i="53"/>
  <c r="U5693" i="53"/>
  <c r="T5693" i="53"/>
  <c r="V2609" i="53"/>
  <c r="U2609" i="53"/>
  <c r="T2609" i="53"/>
  <c r="V6702" i="53"/>
  <c r="U6702" i="53"/>
  <c r="T6702" i="53"/>
  <c r="S6703" i="53"/>
  <c r="S5694" i="53"/>
  <c r="S4684" i="53"/>
  <c r="S3674" i="53"/>
  <c r="V589" i="53"/>
  <c r="U589" i="53"/>
  <c r="T589" i="53"/>
  <c r="S590" i="53"/>
  <c r="G2610" i="53"/>
  <c r="F2610" i="53"/>
  <c r="G590" i="53"/>
  <c r="F590" i="53"/>
  <c r="G1600" i="53"/>
  <c r="F1600" i="53"/>
  <c r="G3673" i="53"/>
  <c r="F3673" i="53"/>
  <c r="G4681" i="53"/>
  <c r="F4681" i="53"/>
  <c r="G5692" i="53"/>
  <c r="F5692" i="53"/>
  <c r="G6702" i="53"/>
  <c r="F6702" i="53"/>
  <c r="E6703" i="53"/>
  <c r="E5693" i="53"/>
  <c r="E4682" i="53"/>
  <c r="E3674" i="53"/>
  <c r="E1601" i="53"/>
  <c r="S2610" i="53"/>
  <c r="E591" i="53"/>
  <c r="E2611" i="53"/>
  <c r="AB592" i="53"/>
  <c r="AB2610" i="53"/>
  <c r="AB8749" i="53" l="1"/>
  <c r="AB7740" i="53"/>
  <c r="S8750" i="53"/>
  <c r="S7740" i="53"/>
  <c r="E8749" i="53"/>
  <c r="E7739" i="53"/>
  <c r="AE6704" i="53"/>
  <c r="AD6704" i="53"/>
  <c r="AC6704" i="53"/>
  <c r="AE2610" i="53"/>
  <c r="AD2610" i="53"/>
  <c r="AC2610" i="53"/>
  <c r="AD5693" i="53"/>
  <c r="AE5693" i="53"/>
  <c r="AC5693" i="53"/>
  <c r="AE1600" i="53"/>
  <c r="AD1600" i="53"/>
  <c r="AC1600" i="53"/>
  <c r="AB1601" i="53"/>
  <c r="AC592" i="53"/>
  <c r="AE592" i="53"/>
  <c r="AD592" i="53"/>
  <c r="AD3674" i="53"/>
  <c r="AC3674" i="53"/>
  <c r="AE3674" i="53"/>
  <c r="AC4683" i="53"/>
  <c r="AD4683" i="53"/>
  <c r="AE4683" i="53"/>
  <c r="AB6705" i="53"/>
  <c r="AB5694" i="53"/>
  <c r="AB4684" i="53"/>
  <c r="AB3675" i="53"/>
  <c r="V5694" i="53"/>
  <c r="U5694" i="53"/>
  <c r="T5694" i="53"/>
  <c r="V6703" i="53"/>
  <c r="U6703" i="53"/>
  <c r="T6703" i="53"/>
  <c r="V3674" i="53"/>
  <c r="U3674" i="53"/>
  <c r="T3674" i="53"/>
  <c r="V4684" i="53"/>
  <c r="U4684" i="53"/>
  <c r="T4684" i="53"/>
  <c r="V1600" i="53"/>
  <c r="U1600" i="53"/>
  <c r="T1600" i="53"/>
  <c r="S1601" i="53"/>
  <c r="U2610" i="53"/>
  <c r="T2610" i="53"/>
  <c r="V2610" i="53"/>
  <c r="S6704" i="53"/>
  <c r="S5695" i="53"/>
  <c r="S4685" i="53"/>
  <c r="S3675" i="53"/>
  <c r="V590" i="53"/>
  <c r="U590" i="53"/>
  <c r="T590" i="53"/>
  <c r="S591" i="53"/>
  <c r="G2611" i="53"/>
  <c r="F2611" i="53"/>
  <c r="G591" i="53"/>
  <c r="F591" i="53"/>
  <c r="G3674" i="53"/>
  <c r="F3674" i="53"/>
  <c r="G4682" i="53"/>
  <c r="F4682" i="53"/>
  <c r="G6703" i="53"/>
  <c r="F6703" i="53"/>
  <c r="G5693" i="53"/>
  <c r="F5693" i="53"/>
  <c r="G1601" i="53"/>
  <c r="F1601" i="53"/>
  <c r="E6704" i="53"/>
  <c r="E5694" i="53"/>
  <c r="E4683" i="53"/>
  <c r="E3675" i="53"/>
  <c r="E1602" i="53"/>
  <c r="E592" i="53"/>
  <c r="AB593" i="53"/>
  <c r="AB2611" i="53"/>
  <c r="E2612" i="53"/>
  <c r="S2611" i="53"/>
  <c r="AB8750" i="53" l="1"/>
  <c r="AB7741" i="53"/>
  <c r="S8751" i="53"/>
  <c r="S7741" i="53"/>
  <c r="E8750" i="53"/>
  <c r="E7740" i="53"/>
  <c r="AE6705" i="53"/>
  <c r="AC6705" i="53"/>
  <c r="AD6705" i="53"/>
  <c r="AE5694" i="53"/>
  <c r="AD5694" i="53"/>
  <c r="AC5694" i="53"/>
  <c r="AE1601" i="53"/>
  <c r="AD1601" i="53"/>
  <c r="AC1601" i="53"/>
  <c r="AB1602" i="53"/>
  <c r="AE2611" i="53"/>
  <c r="AC2611" i="53"/>
  <c r="AD2611" i="53"/>
  <c r="AE3675" i="53"/>
  <c r="AC3675" i="53"/>
  <c r="AD3675" i="53"/>
  <c r="AE593" i="53"/>
  <c r="AC593" i="53"/>
  <c r="AD593" i="53"/>
  <c r="AE4684" i="53"/>
  <c r="AC4684" i="53"/>
  <c r="AD4684" i="53"/>
  <c r="AB6706" i="53"/>
  <c r="AB5695" i="53"/>
  <c r="AB4685" i="53"/>
  <c r="AB3676" i="53"/>
  <c r="V2611" i="53"/>
  <c r="U2611" i="53"/>
  <c r="T2611" i="53"/>
  <c r="V4685" i="53"/>
  <c r="U4685" i="53"/>
  <c r="T4685" i="53"/>
  <c r="V5695" i="53"/>
  <c r="T5695" i="53"/>
  <c r="U5695" i="53"/>
  <c r="V1601" i="53"/>
  <c r="U1601" i="53"/>
  <c r="T1601" i="53"/>
  <c r="S1602" i="53"/>
  <c r="V6704" i="53"/>
  <c r="U6704" i="53"/>
  <c r="T6704" i="53"/>
  <c r="V3675" i="53"/>
  <c r="U3675" i="53"/>
  <c r="T3675" i="53"/>
  <c r="S6705" i="53"/>
  <c r="S5696" i="53"/>
  <c r="S4686" i="53"/>
  <c r="S3676" i="53"/>
  <c r="V591" i="53"/>
  <c r="U591" i="53"/>
  <c r="T591" i="53"/>
  <c r="S592" i="53"/>
  <c r="G592" i="53"/>
  <c r="F592" i="53"/>
  <c r="G2612" i="53"/>
  <c r="F2612" i="53"/>
  <c r="G1602" i="53"/>
  <c r="F1602" i="53"/>
  <c r="G4683" i="53"/>
  <c r="F4683" i="53"/>
  <c r="G6704" i="53"/>
  <c r="F6704" i="53"/>
  <c r="G3675" i="53"/>
  <c r="F3675" i="53"/>
  <c r="G5694" i="53"/>
  <c r="F5694" i="53"/>
  <c r="E6705" i="53"/>
  <c r="E5695" i="53"/>
  <c r="E4684" i="53"/>
  <c r="E3676" i="53"/>
  <c r="E1603" i="53"/>
  <c r="E2613" i="53"/>
  <c r="AB2612" i="53"/>
  <c r="E593" i="53"/>
  <c r="S2612" i="53"/>
  <c r="AB594" i="53"/>
  <c r="AB8751" i="53" l="1"/>
  <c r="AB7742" i="53"/>
  <c r="S8752" i="53"/>
  <c r="S7742" i="53"/>
  <c r="E8751" i="53"/>
  <c r="E7741" i="53"/>
  <c r="AE6706" i="53"/>
  <c r="AD6706" i="53"/>
  <c r="AC6706" i="53"/>
  <c r="AE5695" i="53"/>
  <c r="AD5695" i="53"/>
  <c r="AC5695" i="53"/>
  <c r="AE594" i="53"/>
  <c r="AD594" i="53"/>
  <c r="AC594" i="53"/>
  <c r="AD3676" i="53"/>
  <c r="AE3676" i="53"/>
  <c r="AC3676" i="53"/>
  <c r="AE1602" i="53"/>
  <c r="AC1602" i="53"/>
  <c r="AD1602" i="53"/>
  <c r="AB1603" i="53"/>
  <c r="AE2612" i="53"/>
  <c r="AC2612" i="53"/>
  <c r="AD2612" i="53"/>
  <c r="AE4685" i="53"/>
  <c r="AC4685" i="53"/>
  <c r="AD4685" i="53"/>
  <c r="AB6707" i="53"/>
  <c r="AB5696" i="53"/>
  <c r="AB4686" i="53"/>
  <c r="AB3677" i="53"/>
  <c r="U3676" i="53"/>
  <c r="V3676" i="53"/>
  <c r="T3676" i="53"/>
  <c r="V4686" i="53"/>
  <c r="T4686" i="53"/>
  <c r="U4686" i="53"/>
  <c r="V5696" i="53"/>
  <c r="T5696" i="53"/>
  <c r="U5696" i="53"/>
  <c r="U1602" i="53"/>
  <c r="T1602" i="53"/>
  <c r="V1602" i="53"/>
  <c r="S1603" i="53"/>
  <c r="V6705" i="53"/>
  <c r="U6705" i="53"/>
  <c r="T6705" i="53"/>
  <c r="V2612" i="53"/>
  <c r="U2612" i="53"/>
  <c r="T2612" i="53"/>
  <c r="S6706" i="53"/>
  <c r="S5697" i="53"/>
  <c r="S4687" i="53"/>
  <c r="S3677" i="53"/>
  <c r="V592" i="53"/>
  <c r="U592" i="53"/>
  <c r="T592" i="53"/>
  <c r="S593" i="53"/>
  <c r="G593" i="53"/>
  <c r="F593" i="53"/>
  <c r="G2613" i="53"/>
  <c r="F2613" i="53"/>
  <c r="G4684" i="53"/>
  <c r="F4684" i="53"/>
  <c r="G3676" i="53"/>
  <c r="F3676" i="53"/>
  <c r="G1603" i="53"/>
  <c r="F1603" i="53"/>
  <c r="F5695" i="53"/>
  <c r="G5695" i="53"/>
  <c r="G6705" i="53"/>
  <c r="F6705" i="53"/>
  <c r="E6706" i="53"/>
  <c r="E5696" i="53"/>
  <c r="E4685" i="53"/>
  <c r="E3677" i="53"/>
  <c r="E1604" i="53"/>
  <c r="E594" i="53"/>
  <c r="AB595" i="53"/>
  <c r="S2613" i="53"/>
  <c r="AB2613" i="53"/>
  <c r="E2614" i="53"/>
  <c r="AB8752" i="53" l="1"/>
  <c r="AB7743" i="53"/>
  <c r="S8753" i="53"/>
  <c r="S7743" i="53"/>
  <c r="E8752" i="53"/>
  <c r="E7742" i="53"/>
  <c r="AE6707" i="53"/>
  <c r="AC6707" i="53"/>
  <c r="AD6707" i="53"/>
  <c r="AD1603" i="53"/>
  <c r="AC1603" i="53"/>
  <c r="AE1603" i="53"/>
  <c r="AB1604" i="53"/>
  <c r="AC2613" i="53"/>
  <c r="AD2613" i="53"/>
  <c r="AE2613" i="53"/>
  <c r="AE595" i="53"/>
  <c r="AD595" i="53"/>
  <c r="AC595" i="53"/>
  <c r="AE3677" i="53"/>
  <c r="AD3677" i="53"/>
  <c r="AC3677" i="53"/>
  <c r="AE5696" i="53"/>
  <c r="AD5696" i="53"/>
  <c r="AC5696" i="53"/>
  <c r="AE4686" i="53"/>
  <c r="AC4686" i="53"/>
  <c r="AD4686" i="53"/>
  <c r="AB6708" i="53"/>
  <c r="AB5697" i="53"/>
  <c r="AB4687" i="53"/>
  <c r="AB3678" i="53"/>
  <c r="V3677" i="53"/>
  <c r="U3677" i="53"/>
  <c r="T3677" i="53"/>
  <c r="V2613" i="53"/>
  <c r="U2613" i="53"/>
  <c r="T2613" i="53"/>
  <c r="V5697" i="53"/>
  <c r="U5697" i="53"/>
  <c r="T5697" i="53"/>
  <c r="V1603" i="53"/>
  <c r="U1603" i="53"/>
  <c r="T1603" i="53"/>
  <c r="S1604" i="53"/>
  <c r="V6706" i="53"/>
  <c r="U6706" i="53"/>
  <c r="T6706" i="53"/>
  <c r="V4687" i="53"/>
  <c r="U4687" i="53"/>
  <c r="T4687" i="53"/>
  <c r="S6707" i="53"/>
  <c r="S5698" i="53"/>
  <c r="S4688" i="53"/>
  <c r="S3678" i="53"/>
  <c r="V593" i="53"/>
  <c r="U593" i="53"/>
  <c r="T593" i="53"/>
  <c r="S594" i="53"/>
  <c r="G2614" i="53"/>
  <c r="F2614" i="53"/>
  <c r="G594" i="53"/>
  <c r="F594" i="53"/>
  <c r="G1604" i="53"/>
  <c r="F1604" i="53"/>
  <c r="G3677" i="53"/>
  <c r="F3677" i="53"/>
  <c r="G4685" i="53"/>
  <c r="F4685" i="53"/>
  <c r="G5696" i="53"/>
  <c r="F5696" i="53"/>
  <c r="G6706" i="53"/>
  <c r="F6706" i="53"/>
  <c r="E6707" i="53"/>
  <c r="E5697" i="53"/>
  <c r="E4686" i="53"/>
  <c r="E3678" i="53"/>
  <c r="E1605" i="53"/>
  <c r="E2615" i="53"/>
  <c r="AB596" i="53"/>
  <c r="E595" i="53"/>
  <c r="AB2614" i="53"/>
  <c r="S2614" i="53"/>
  <c r="AB8753" i="53" l="1"/>
  <c r="AB7744" i="53"/>
  <c r="S8754" i="53"/>
  <c r="S7744" i="53"/>
  <c r="E8753" i="53"/>
  <c r="E7743" i="53"/>
  <c r="AE5697" i="53"/>
  <c r="AC5697" i="53"/>
  <c r="AD5697" i="53"/>
  <c r="AE6708" i="53"/>
  <c r="AC6708" i="53"/>
  <c r="AD6708" i="53"/>
  <c r="AD1604" i="53"/>
  <c r="AE1604" i="53"/>
  <c r="AC1604" i="53"/>
  <c r="AB1605" i="53"/>
  <c r="AE2614" i="53"/>
  <c r="AC2614" i="53"/>
  <c r="AD2614" i="53"/>
  <c r="AD3678" i="53"/>
  <c r="AE3678" i="53"/>
  <c r="AC3678" i="53"/>
  <c r="AE596" i="53"/>
  <c r="AC596" i="53"/>
  <c r="AD596" i="53"/>
  <c r="AE4687" i="53"/>
  <c r="AD4687" i="53"/>
  <c r="AC4687" i="53"/>
  <c r="AB6709" i="53"/>
  <c r="AB5698" i="53"/>
  <c r="AB4688" i="53"/>
  <c r="AB3679" i="53"/>
  <c r="V3678" i="53"/>
  <c r="U3678" i="53"/>
  <c r="T3678" i="53"/>
  <c r="V4688" i="53"/>
  <c r="U4688" i="53"/>
  <c r="T4688" i="53"/>
  <c r="T1604" i="53"/>
  <c r="V1604" i="53"/>
  <c r="U1604" i="53"/>
  <c r="S1605" i="53"/>
  <c r="V6707" i="53"/>
  <c r="U6707" i="53"/>
  <c r="T6707" i="53"/>
  <c r="V2614" i="53"/>
  <c r="T2614" i="53"/>
  <c r="U2614" i="53"/>
  <c r="V5698" i="53"/>
  <c r="U5698" i="53"/>
  <c r="T5698" i="53"/>
  <c r="S6708" i="53"/>
  <c r="S5699" i="53"/>
  <c r="S4689" i="53"/>
  <c r="S3679" i="53"/>
  <c r="V594" i="53"/>
  <c r="U594" i="53"/>
  <c r="T594" i="53"/>
  <c r="S595" i="53"/>
  <c r="G2615" i="53"/>
  <c r="F2615" i="53"/>
  <c r="G595" i="53"/>
  <c r="F595" i="53"/>
  <c r="G4686" i="53"/>
  <c r="F4686" i="53"/>
  <c r="G6707" i="53"/>
  <c r="F6707" i="53"/>
  <c r="G1605" i="53"/>
  <c r="F1605" i="53"/>
  <c r="G3678" i="53"/>
  <c r="F3678" i="53"/>
  <c r="F5697" i="53"/>
  <c r="G5697" i="53"/>
  <c r="E6708" i="53"/>
  <c r="E5698" i="53"/>
  <c r="E4687" i="53"/>
  <c r="E3679" i="53"/>
  <c r="E1606" i="53"/>
  <c r="E596" i="53"/>
  <c r="E2616" i="53"/>
  <c r="S2615" i="53"/>
  <c r="AB2615" i="53"/>
  <c r="AB597" i="53"/>
  <c r="AB8754" i="53" l="1"/>
  <c r="AB7745" i="53"/>
  <c r="S8755" i="53"/>
  <c r="S7745" i="53"/>
  <c r="E8754" i="53"/>
  <c r="E7744" i="53"/>
  <c r="AD5698" i="53"/>
  <c r="AE5698" i="53"/>
  <c r="AC5698" i="53"/>
  <c r="AE6709" i="53"/>
  <c r="AD6709" i="53"/>
  <c r="AC6709" i="53"/>
  <c r="AE597" i="53"/>
  <c r="AD597" i="53"/>
  <c r="AC597" i="53"/>
  <c r="AE2615" i="53"/>
  <c r="AC2615" i="53"/>
  <c r="AD2615" i="53"/>
  <c r="AD3679" i="53"/>
  <c r="AE3679" i="53"/>
  <c r="AC3679" i="53"/>
  <c r="AD1605" i="53"/>
  <c r="AE1605" i="53"/>
  <c r="AC1605" i="53"/>
  <c r="AB1606" i="53"/>
  <c r="AE4688" i="53"/>
  <c r="AC4688" i="53"/>
  <c r="AD4688" i="53"/>
  <c r="AB6710" i="53"/>
  <c r="AB5699" i="53"/>
  <c r="AB4689" i="53"/>
  <c r="AB3680" i="53"/>
  <c r="V4689" i="53"/>
  <c r="U4689" i="53"/>
  <c r="T4689" i="53"/>
  <c r="V5699" i="53"/>
  <c r="U5699" i="53"/>
  <c r="T5699" i="53"/>
  <c r="V6708" i="53"/>
  <c r="U6708" i="53"/>
  <c r="T6708" i="53"/>
  <c r="V2615" i="53"/>
  <c r="U2615" i="53"/>
  <c r="T2615" i="53"/>
  <c r="V3679" i="53"/>
  <c r="U3679" i="53"/>
  <c r="T3679" i="53"/>
  <c r="V1605" i="53"/>
  <c r="U1605" i="53"/>
  <c r="T1605" i="53"/>
  <c r="S1606" i="53"/>
  <c r="S6709" i="53"/>
  <c r="S5700" i="53"/>
  <c r="S4690" i="53"/>
  <c r="S3680" i="53"/>
  <c r="V595" i="53"/>
  <c r="U595" i="53"/>
  <c r="T595" i="53"/>
  <c r="S596" i="53"/>
  <c r="G2616" i="53"/>
  <c r="F2616" i="53"/>
  <c r="G596" i="53"/>
  <c r="F596" i="53"/>
  <c r="G6708" i="53"/>
  <c r="F6708" i="53"/>
  <c r="G1606" i="53"/>
  <c r="F1606" i="53"/>
  <c r="F3679" i="53"/>
  <c r="G3679" i="53"/>
  <c r="G4687" i="53"/>
  <c r="F4687" i="53"/>
  <c r="F5698" i="53"/>
  <c r="G5698" i="53"/>
  <c r="E6709" i="53"/>
  <c r="E5699" i="53"/>
  <c r="E4688" i="53"/>
  <c r="E3680" i="53"/>
  <c r="E1607" i="53"/>
  <c r="E597" i="53"/>
  <c r="E2617" i="53"/>
  <c r="AB2616" i="53"/>
  <c r="S2616" i="53"/>
  <c r="AB598" i="53"/>
  <c r="AB8755" i="53" l="1"/>
  <c r="AB7746" i="53"/>
  <c r="S8756" i="53"/>
  <c r="S7746" i="53"/>
  <c r="E8755" i="53"/>
  <c r="E7745" i="53"/>
  <c r="AE6710" i="53"/>
  <c r="AC6710" i="53"/>
  <c r="AD6710" i="53"/>
  <c r="AC598" i="53"/>
  <c r="AE598" i="53"/>
  <c r="AD598" i="53"/>
  <c r="AD1606" i="53"/>
  <c r="AE1606" i="53"/>
  <c r="AC1606" i="53"/>
  <c r="AB1607" i="53"/>
  <c r="AE5699" i="53"/>
  <c r="AC5699" i="53"/>
  <c r="AD5699" i="53"/>
  <c r="AD3680" i="53"/>
  <c r="AE3680" i="53"/>
  <c r="AC3680" i="53"/>
  <c r="AE2616" i="53"/>
  <c r="AD2616" i="53"/>
  <c r="AC2616" i="53"/>
  <c r="AD4689" i="53"/>
  <c r="AE4689" i="53"/>
  <c r="AC4689" i="53"/>
  <c r="AB6711" i="53"/>
  <c r="AB5700" i="53"/>
  <c r="AB4690" i="53"/>
  <c r="AB3681" i="53"/>
  <c r="V3680" i="53"/>
  <c r="U3680" i="53"/>
  <c r="T3680" i="53"/>
  <c r="V4690" i="53"/>
  <c r="U4690" i="53"/>
  <c r="T4690" i="53"/>
  <c r="V5700" i="53"/>
  <c r="U5700" i="53"/>
  <c r="T5700" i="53"/>
  <c r="V6709" i="53"/>
  <c r="U6709" i="53"/>
  <c r="T6709" i="53"/>
  <c r="V1606" i="53"/>
  <c r="U1606" i="53"/>
  <c r="T1606" i="53"/>
  <c r="S1607" i="53"/>
  <c r="T2616" i="53"/>
  <c r="V2616" i="53"/>
  <c r="U2616" i="53"/>
  <c r="S6710" i="53"/>
  <c r="S5701" i="53"/>
  <c r="S4691" i="53"/>
  <c r="S3681" i="53"/>
  <c r="V596" i="53"/>
  <c r="U596" i="53"/>
  <c r="T596" i="53"/>
  <c r="S597" i="53"/>
  <c r="G2617" i="53"/>
  <c r="F2617" i="53"/>
  <c r="G597" i="53"/>
  <c r="F597" i="53"/>
  <c r="G3680" i="53"/>
  <c r="F3680" i="53"/>
  <c r="G4688" i="53"/>
  <c r="F4688" i="53"/>
  <c r="F1607" i="53"/>
  <c r="G1607" i="53"/>
  <c r="F5699" i="53"/>
  <c r="G5699" i="53"/>
  <c r="G6709" i="53"/>
  <c r="F6709" i="53"/>
  <c r="E6710" i="53"/>
  <c r="E5700" i="53"/>
  <c r="E4689" i="53"/>
  <c r="E3681" i="53"/>
  <c r="E1608" i="53"/>
  <c r="S2617" i="53"/>
  <c r="AB2617" i="53"/>
  <c r="E2618" i="53"/>
  <c r="AB599" i="53"/>
  <c r="E598" i="53"/>
  <c r="AB8756" i="53" l="1"/>
  <c r="AB7747" i="53"/>
  <c r="S8757" i="53"/>
  <c r="S7747" i="53"/>
  <c r="E8756" i="53"/>
  <c r="E7746" i="53"/>
  <c r="AE6711" i="53"/>
  <c r="AD6711" i="53"/>
  <c r="AC6711" i="53"/>
  <c r="AE5700" i="53"/>
  <c r="AC5700" i="53"/>
  <c r="AD5700" i="53"/>
  <c r="AE599" i="53"/>
  <c r="AD599" i="53"/>
  <c r="AC599" i="53"/>
  <c r="AE2617" i="53"/>
  <c r="AC2617" i="53"/>
  <c r="AD2617" i="53"/>
  <c r="AD3681" i="53"/>
  <c r="AE3681" i="53"/>
  <c r="AC3681" i="53"/>
  <c r="AE1607" i="53"/>
  <c r="AC1607" i="53"/>
  <c r="AD1607" i="53"/>
  <c r="AB1608" i="53"/>
  <c r="AE4690" i="53"/>
  <c r="AC4690" i="53"/>
  <c r="AD4690" i="53"/>
  <c r="AB6712" i="53"/>
  <c r="AB5701" i="53"/>
  <c r="AB4691" i="53"/>
  <c r="AB3682" i="53"/>
  <c r="V3681" i="53"/>
  <c r="T3681" i="53"/>
  <c r="U3681" i="53"/>
  <c r="V4691" i="53"/>
  <c r="U4691" i="53"/>
  <c r="T4691" i="53"/>
  <c r="V5701" i="53"/>
  <c r="U5701" i="53"/>
  <c r="T5701" i="53"/>
  <c r="V6710" i="53"/>
  <c r="U6710" i="53"/>
  <c r="T6710" i="53"/>
  <c r="V1607" i="53"/>
  <c r="U1607" i="53"/>
  <c r="T1607" i="53"/>
  <c r="S1608" i="53"/>
  <c r="V2617" i="53"/>
  <c r="U2617" i="53"/>
  <c r="T2617" i="53"/>
  <c r="S6711" i="53"/>
  <c r="S5702" i="53"/>
  <c r="S4692" i="53"/>
  <c r="S3682" i="53"/>
  <c r="V597" i="53"/>
  <c r="U597" i="53"/>
  <c r="T597" i="53"/>
  <c r="S598" i="53"/>
  <c r="G598" i="53"/>
  <c r="F598" i="53"/>
  <c r="G2618" i="53"/>
  <c r="F2618" i="53"/>
  <c r="G1608" i="53"/>
  <c r="F1608" i="53"/>
  <c r="G3681" i="53"/>
  <c r="F3681" i="53"/>
  <c r="G4689" i="53"/>
  <c r="F4689" i="53"/>
  <c r="G5700" i="53"/>
  <c r="F5700" i="53"/>
  <c r="G6710" i="53"/>
  <c r="F6710" i="53"/>
  <c r="E6711" i="53"/>
  <c r="E5701" i="53"/>
  <c r="E4690" i="53"/>
  <c r="E3682" i="53"/>
  <c r="E1609" i="53"/>
  <c r="AB2618" i="53"/>
  <c r="S2618" i="53"/>
  <c r="E2619" i="53"/>
  <c r="E599" i="53"/>
  <c r="AB600" i="53"/>
  <c r="AB8757" i="53" l="1"/>
  <c r="AB7748" i="53"/>
  <c r="S8758" i="53"/>
  <c r="S7748" i="53"/>
  <c r="E8757" i="53"/>
  <c r="E7747" i="53"/>
  <c r="AE6712" i="53"/>
  <c r="AD6712" i="53"/>
  <c r="AC6712" i="53"/>
  <c r="AC600" i="53"/>
  <c r="AE600" i="53"/>
  <c r="AD600" i="53"/>
  <c r="AE1608" i="53"/>
  <c r="AD1608" i="53"/>
  <c r="AC1608" i="53"/>
  <c r="AB1609" i="53"/>
  <c r="AE2618" i="53"/>
  <c r="AD2618" i="53"/>
  <c r="AC2618" i="53"/>
  <c r="AD3682" i="53"/>
  <c r="AE3682" i="53"/>
  <c r="AC3682" i="53"/>
  <c r="AD5701" i="53"/>
  <c r="AE5701" i="53"/>
  <c r="AC5701" i="53"/>
  <c r="AC4691" i="53"/>
  <c r="AD4691" i="53"/>
  <c r="AE4691" i="53"/>
  <c r="AB6713" i="53"/>
  <c r="AB5702" i="53"/>
  <c r="AB4692" i="53"/>
  <c r="AB3683" i="53"/>
  <c r="V3682" i="53"/>
  <c r="U3682" i="53"/>
  <c r="T3682" i="53"/>
  <c r="U2618" i="53"/>
  <c r="T2618" i="53"/>
  <c r="V2618" i="53"/>
  <c r="V1608" i="53"/>
  <c r="U1608" i="53"/>
  <c r="T1608" i="53"/>
  <c r="S1609" i="53"/>
  <c r="V5702" i="53"/>
  <c r="U5702" i="53"/>
  <c r="T5702" i="53"/>
  <c r="V6711" i="53"/>
  <c r="U6711" i="53"/>
  <c r="T6711" i="53"/>
  <c r="V4692" i="53"/>
  <c r="U4692" i="53"/>
  <c r="T4692" i="53"/>
  <c r="S6712" i="53"/>
  <c r="S5703" i="53"/>
  <c r="S4693" i="53"/>
  <c r="S3683" i="53"/>
  <c r="V598" i="53"/>
  <c r="U598" i="53"/>
  <c r="T598" i="53"/>
  <c r="S599" i="53"/>
  <c r="G599" i="53"/>
  <c r="F599" i="53"/>
  <c r="G2619" i="53"/>
  <c r="F2619" i="53"/>
  <c r="F5701" i="53"/>
  <c r="G5701" i="53"/>
  <c r="G4690" i="53"/>
  <c r="F4690" i="53"/>
  <c r="G6711" i="53"/>
  <c r="F6711" i="53"/>
  <c r="G1609" i="53"/>
  <c r="F1609" i="53"/>
  <c r="G3682" i="53"/>
  <c r="F3682" i="53"/>
  <c r="E6712" i="53"/>
  <c r="E5702" i="53"/>
  <c r="E4691" i="53"/>
  <c r="E3683" i="53"/>
  <c r="E1610" i="53"/>
  <c r="AB601" i="53"/>
  <c r="E600" i="53"/>
  <c r="S2619" i="53"/>
  <c r="AB2619" i="53"/>
  <c r="E2620" i="53"/>
  <c r="AB8758" i="53" l="1"/>
  <c r="AB7749" i="53"/>
  <c r="S8759" i="53"/>
  <c r="S7749" i="53"/>
  <c r="E8758" i="53"/>
  <c r="E7748" i="53"/>
  <c r="AE6713" i="53"/>
  <c r="AC6713" i="53"/>
  <c r="AD6713" i="53"/>
  <c r="AE2619" i="53"/>
  <c r="AC2619" i="53"/>
  <c r="AD2619" i="53"/>
  <c r="AE3683" i="53"/>
  <c r="AC3683" i="53"/>
  <c r="AD3683" i="53"/>
  <c r="AE1609" i="53"/>
  <c r="AD1609" i="53"/>
  <c r="AC1609" i="53"/>
  <c r="AB1610" i="53"/>
  <c r="AE5702" i="53"/>
  <c r="AC5702" i="53"/>
  <c r="AD5702" i="53"/>
  <c r="AD601" i="53"/>
  <c r="AC601" i="53"/>
  <c r="AE601" i="53"/>
  <c r="AE4692" i="53"/>
  <c r="AC4692" i="53"/>
  <c r="AD4692" i="53"/>
  <c r="AB6714" i="53"/>
  <c r="AB5703" i="53"/>
  <c r="AB4693" i="53"/>
  <c r="AB3684" i="53"/>
  <c r="V3683" i="53"/>
  <c r="U3683" i="53"/>
  <c r="T3683" i="53"/>
  <c r="V6712" i="53"/>
  <c r="U6712" i="53"/>
  <c r="T6712" i="53"/>
  <c r="V4693" i="53"/>
  <c r="U4693" i="53"/>
  <c r="T4693" i="53"/>
  <c r="V2619" i="53"/>
  <c r="U2619" i="53"/>
  <c r="T2619" i="53"/>
  <c r="V1609" i="53"/>
  <c r="U1609" i="53"/>
  <c r="T1609" i="53"/>
  <c r="S1610" i="53"/>
  <c r="T5703" i="53"/>
  <c r="V5703" i="53"/>
  <c r="U5703" i="53"/>
  <c r="S6713" i="53"/>
  <c r="S5704" i="53"/>
  <c r="S4694" i="53"/>
  <c r="S3684" i="53"/>
  <c r="V599" i="53"/>
  <c r="U599" i="53"/>
  <c r="T599" i="53"/>
  <c r="S600" i="53"/>
  <c r="G2620" i="53"/>
  <c r="F2620" i="53"/>
  <c r="G600" i="53"/>
  <c r="F600" i="53"/>
  <c r="G3683" i="53"/>
  <c r="F3683" i="53"/>
  <c r="G4691" i="53"/>
  <c r="F4691" i="53"/>
  <c r="G1610" i="53"/>
  <c r="F1610" i="53"/>
  <c r="G5702" i="53"/>
  <c r="F5702" i="53"/>
  <c r="G6712" i="53"/>
  <c r="F6712" i="53"/>
  <c r="E6713" i="53"/>
  <c r="E5703" i="53"/>
  <c r="E4692" i="53"/>
  <c r="E3684" i="53"/>
  <c r="E1611" i="53"/>
  <c r="AB2620" i="53"/>
  <c r="E2621" i="53"/>
  <c r="S2620" i="53"/>
  <c r="AB602" i="53"/>
  <c r="E601" i="53"/>
  <c r="AB8759" i="53" l="1"/>
  <c r="AB7750" i="53"/>
  <c r="S8760" i="53"/>
  <c r="S7750" i="53"/>
  <c r="E8759" i="53"/>
  <c r="E7749" i="53"/>
  <c r="AE5703" i="53"/>
  <c r="AD5703" i="53"/>
  <c r="AC5703" i="53"/>
  <c r="AE1610" i="53"/>
  <c r="AD1610" i="53"/>
  <c r="AC1610" i="53"/>
  <c r="AB1611" i="53"/>
  <c r="AE602" i="53"/>
  <c r="AC602" i="53"/>
  <c r="AD602" i="53"/>
  <c r="AD3684" i="53"/>
  <c r="AC3684" i="53"/>
  <c r="AE3684" i="53"/>
  <c r="AE6714" i="53"/>
  <c r="AD6714" i="53"/>
  <c r="AC6714" i="53"/>
  <c r="AE2620" i="53"/>
  <c r="AC2620" i="53"/>
  <c r="AD2620" i="53"/>
  <c r="AE4693" i="53"/>
  <c r="AC4693" i="53"/>
  <c r="AD4693" i="53"/>
  <c r="AB6715" i="53"/>
  <c r="AB5704" i="53"/>
  <c r="AB4694" i="53"/>
  <c r="AB3685" i="53"/>
  <c r="U3684" i="53"/>
  <c r="V3684" i="53"/>
  <c r="T3684" i="53"/>
  <c r="T1610" i="53"/>
  <c r="V1610" i="53"/>
  <c r="U1610" i="53"/>
  <c r="S1611" i="53"/>
  <c r="V4694" i="53"/>
  <c r="U4694" i="53"/>
  <c r="T4694" i="53"/>
  <c r="V6713" i="53"/>
  <c r="U6713" i="53"/>
  <c r="T6713" i="53"/>
  <c r="V5704" i="53"/>
  <c r="T5704" i="53"/>
  <c r="U5704" i="53"/>
  <c r="V2620" i="53"/>
  <c r="U2620" i="53"/>
  <c r="T2620" i="53"/>
  <c r="S6714" i="53"/>
  <c r="S5705" i="53"/>
  <c r="S4695" i="53"/>
  <c r="S3685" i="53"/>
  <c r="V600" i="53"/>
  <c r="U600" i="53"/>
  <c r="T600" i="53"/>
  <c r="S601" i="53"/>
  <c r="G601" i="53"/>
  <c r="F601" i="53"/>
  <c r="G2621" i="53"/>
  <c r="F2621" i="53"/>
  <c r="G1611" i="53"/>
  <c r="F1611" i="53"/>
  <c r="G3684" i="53"/>
  <c r="F3684" i="53"/>
  <c r="G4692" i="53"/>
  <c r="F4692" i="53"/>
  <c r="G5703" i="53"/>
  <c r="F5703" i="53"/>
  <c r="G6713" i="53"/>
  <c r="F6713" i="53"/>
  <c r="E6714" i="53"/>
  <c r="E5704" i="53"/>
  <c r="E4693" i="53"/>
  <c r="E3685" i="53"/>
  <c r="E1612" i="53"/>
  <c r="S2621" i="53"/>
  <c r="E2622" i="53"/>
  <c r="E602" i="53"/>
  <c r="AB603" i="53"/>
  <c r="AB2621" i="53"/>
  <c r="AB8760" i="53" l="1"/>
  <c r="AB7751" i="53"/>
  <c r="S8761" i="53"/>
  <c r="S7751" i="53"/>
  <c r="E8760" i="53"/>
  <c r="E7750" i="53"/>
  <c r="AE6715" i="53"/>
  <c r="AC6715" i="53"/>
  <c r="AD6715" i="53"/>
  <c r="AD1611" i="53"/>
  <c r="AE1611" i="53"/>
  <c r="AC1611" i="53"/>
  <c r="AB1612" i="53"/>
  <c r="AC2621" i="53"/>
  <c r="AD2621" i="53"/>
  <c r="AE2621" i="53"/>
  <c r="AD5704" i="53"/>
  <c r="AE5704" i="53"/>
  <c r="AC5704" i="53"/>
  <c r="AE603" i="53"/>
  <c r="AD603" i="53"/>
  <c r="AC603" i="53"/>
  <c r="AE3685" i="53"/>
  <c r="AC3685" i="53"/>
  <c r="AD3685" i="53"/>
  <c r="AE4694" i="53"/>
  <c r="AC4694" i="53"/>
  <c r="AD4694" i="53"/>
  <c r="AB6716" i="53"/>
  <c r="AB5705" i="53"/>
  <c r="AB4695" i="53"/>
  <c r="AB3686" i="53"/>
  <c r="V2621" i="53"/>
  <c r="U2621" i="53"/>
  <c r="T2621" i="53"/>
  <c r="V3685" i="53"/>
  <c r="U3685" i="53"/>
  <c r="T3685" i="53"/>
  <c r="V1611" i="53"/>
  <c r="U1611" i="53"/>
  <c r="T1611" i="53"/>
  <c r="S1612" i="53"/>
  <c r="V5705" i="53"/>
  <c r="U5705" i="53"/>
  <c r="T5705" i="53"/>
  <c r="V6714" i="53"/>
  <c r="U6714" i="53"/>
  <c r="T6714" i="53"/>
  <c r="U4695" i="53"/>
  <c r="T4695" i="53"/>
  <c r="V4695" i="53"/>
  <c r="S6715" i="53"/>
  <c r="S5706" i="53"/>
  <c r="S4696" i="53"/>
  <c r="S3686" i="53"/>
  <c r="V601" i="53"/>
  <c r="U601" i="53"/>
  <c r="T601" i="53"/>
  <c r="S602" i="53"/>
  <c r="G602" i="53"/>
  <c r="F602" i="53"/>
  <c r="G2622" i="53"/>
  <c r="F2622" i="53"/>
  <c r="G4693" i="53"/>
  <c r="F4693" i="53"/>
  <c r="G1612" i="53"/>
  <c r="F1612" i="53"/>
  <c r="G3685" i="53"/>
  <c r="F3685" i="53"/>
  <c r="G5704" i="53"/>
  <c r="F5704" i="53"/>
  <c r="G6714" i="53"/>
  <c r="F6714" i="53"/>
  <c r="E6715" i="53"/>
  <c r="E5705" i="53"/>
  <c r="E4694" i="53"/>
  <c r="E3686" i="53"/>
  <c r="E1613" i="53"/>
  <c r="AB604" i="53"/>
  <c r="E603" i="53"/>
  <c r="AB2622" i="53"/>
  <c r="E2623" i="53"/>
  <c r="S2622" i="53"/>
  <c r="AB8761" i="53" l="1"/>
  <c r="AB7752" i="53"/>
  <c r="S8762" i="53"/>
  <c r="S7752" i="53"/>
  <c r="E8761" i="53"/>
  <c r="E7751" i="53"/>
  <c r="AE6716" i="53"/>
  <c r="AC6716" i="53"/>
  <c r="AD6716" i="53"/>
  <c r="AD1612" i="53"/>
  <c r="AC1612" i="53"/>
  <c r="AE1612" i="53"/>
  <c r="AB1613" i="53"/>
  <c r="AE2622" i="53"/>
  <c r="AC2622" i="53"/>
  <c r="AD2622" i="53"/>
  <c r="AD3686" i="53"/>
  <c r="AE3686" i="53"/>
  <c r="AC3686" i="53"/>
  <c r="AE5705" i="53"/>
  <c r="AC5705" i="53"/>
  <c r="AD5705" i="53"/>
  <c r="AD604" i="53"/>
  <c r="AE604" i="53"/>
  <c r="AC604" i="53"/>
  <c r="AE4695" i="53"/>
  <c r="AD4695" i="53"/>
  <c r="AC4695" i="53"/>
  <c r="AB6717" i="53"/>
  <c r="AB5706" i="53"/>
  <c r="AB4696" i="53"/>
  <c r="AB3687" i="53"/>
  <c r="V2622" i="53"/>
  <c r="T2622" i="53"/>
  <c r="U2622" i="53"/>
  <c r="V4696" i="53"/>
  <c r="T4696" i="53"/>
  <c r="U4696" i="53"/>
  <c r="V5706" i="53"/>
  <c r="U5706" i="53"/>
  <c r="T5706" i="53"/>
  <c r="V6715" i="53"/>
  <c r="U6715" i="53"/>
  <c r="T6715" i="53"/>
  <c r="U3686" i="53"/>
  <c r="V3686" i="53"/>
  <c r="T3686" i="53"/>
  <c r="U1612" i="53"/>
  <c r="T1612" i="53"/>
  <c r="V1612" i="53"/>
  <c r="S1613" i="53"/>
  <c r="S6716" i="53"/>
  <c r="S5707" i="53"/>
  <c r="S4697" i="53"/>
  <c r="S3687" i="53"/>
  <c r="V602" i="53"/>
  <c r="U602" i="53"/>
  <c r="T602" i="53"/>
  <c r="S603" i="53"/>
  <c r="G603" i="53"/>
  <c r="F603" i="53"/>
  <c r="G2623" i="53"/>
  <c r="F2623" i="53"/>
  <c r="G1613" i="53"/>
  <c r="F1613" i="53"/>
  <c r="G4694" i="53"/>
  <c r="F4694" i="53"/>
  <c r="G5705" i="53"/>
  <c r="F5705" i="53"/>
  <c r="G3686" i="53"/>
  <c r="F3686" i="53"/>
  <c r="G6715" i="53"/>
  <c r="F6715" i="53"/>
  <c r="E6716" i="53"/>
  <c r="E5706" i="53"/>
  <c r="E4695" i="53"/>
  <c r="E3687" i="53"/>
  <c r="E1614" i="53"/>
  <c r="E2624" i="53"/>
  <c r="AB605" i="53"/>
  <c r="AB2623" i="53"/>
  <c r="S2623" i="53"/>
  <c r="E604" i="53"/>
  <c r="AB8762" i="53" l="1"/>
  <c r="AB7753" i="53"/>
  <c r="S8763" i="53"/>
  <c r="S7753" i="53"/>
  <c r="E8762" i="53"/>
  <c r="E7752" i="53"/>
  <c r="AD5706" i="53"/>
  <c r="AE5706" i="53"/>
  <c r="AC5706" i="53"/>
  <c r="AE6717" i="53"/>
  <c r="AD6717" i="53"/>
  <c r="AC6717" i="53"/>
  <c r="AD1613" i="53"/>
  <c r="AE1613" i="53"/>
  <c r="AC1613" i="53"/>
  <c r="AB1614" i="53"/>
  <c r="AE2623" i="53"/>
  <c r="AD2623" i="53"/>
  <c r="AC2623" i="53"/>
  <c r="AD3687" i="53"/>
  <c r="AE3687" i="53"/>
  <c r="AC3687" i="53"/>
  <c r="AE605" i="53"/>
  <c r="AD605" i="53"/>
  <c r="AC605" i="53"/>
  <c r="AE4696" i="53"/>
  <c r="AC4696" i="53"/>
  <c r="AD4696" i="53"/>
  <c r="AB6718" i="53"/>
  <c r="AB5707" i="53"/>
  <c r="AB4697" i="53"/>
  <c r="AB3688" i="53"/>
  <c r="V3687" i="53"/>
  <c r="U3687" i="53"/>
  <c r="T3687" i="53"/>
  <c r="V4697" i="53"/>
  <c r="T4697" i="53"/>
  <c r="U4697" i="53"/>
  <c r="V6716" i="53"/>
  <c r="U6716" i="53"/>
  <c r="T6716" i="53"/>
  <c r="V1613" i="53"/>
  <c r="U1613" i="53"/>
  <c r="T1613" i="53"/>
  <c r="S1614" i="53"/>
  <c r="V5707" i="53"/>
  <c r="U5707" i="53"/>
  <c r="T5707" i="53"/>
  <c r="V2623" i="53"/>
  <c r="U2623" i="53"/>
  <c r="T2623" i="53"/>
  <c r="S6717" i="53"/>
  <c r="S5708" i="53"/>
  <c r="S4698" i="53"/>
  <c r="S3688" i="53"/>
  <c r="V603" i="53"/>
  <c r="U603" i="53"/>
  <c r="T603" i="53"/>
  <c r="S604" i="53"/>
  <c r="G604" i="53"/>
  <c r="F604" i="53"/>
  <c r="G2624" i="53"/>
  <c r="F2624" i="53"/>
  <c r="G6716" i="53"/>
  <c r="F6716" i="53"/>
  <c r="F3687" i="53"/>
  <c r="G3687" i="53"/>
  <c r="G4695" i="53"/>
  <c r="F4695" i="53"/>
  <c r="G5706" i="53"/>
  <c r="F5706" i="53"/>
  <c r="G1614" i="53"/>
  <c r="F1614" i="53"/>
  <c r="E6717" i="53"/>
  <c r="E5707" i="53"/>
  <c r="E4696" i="53"/>
  <c r="E3688" i="53"/>
  <c r="E1615" i="53"/>
  <c r="S2624" i="53"/>
  <c r="AB2624" i="53"/>
  <c r="AB606" i="53"/>
  <c r="E605" i="53"/>
  <c r="E2625" i="53"/>
  <c r="AB8763" i="53" l="1"/>
  <c r="AB7754" i="53"/>
  <c r="S8764" i="53"/>
  <c r="S7754" i="53"/>
  <c r="E8763" i="53"/>
  <c r="E7753" i="53"/>
  <c r="AE5707" i="53"/>
  <c r="AD5707" i="53"/>
  <c r="AC5707" i="53"/>
  <c r="AE6718" i="53"/>
  <c r="AC6718" i="53"/>
  <c r="AD6718" i="53"/>
  <c r="AC606" i="53"/>
  <c r="AE606" i="53"/>
  <c r="AD606" i="53"/>
  <c r="AD3688" i="53"/>
  <c r="AE3688" i="53"/>
  <c r="AC3688" i="53"/>
  <c r="AD1614" i="53"/>
  <c r="AE1614" i="53"/>
  <c r="AC1614" i="53"/>
  <c r="AB1615" i="53"/>
  <c r="AE2624" i="53"/>
  <c r="AD2624" i="53"/>
  <c r="AC2624" i="53"/>
  <c r="AD4697" i="53"/>
  <c r="AE4697" i="53"/>
  <c r="AC4697" i="53"/>
  <c r="AB6719" i="53"/>
  <c r="AB5708" i="53"/>
  <c r="AB4698" i="53"/>
  <c r="AB3689" i="53"/>
  <c r="V4698" i="53"/>
  <c r="U4698" i="53"/>
  <c r="T4698" i="53"/>
  <c r="V6717" i="53"/>
  <c r="U6717" i="53"/>
  <c r="T6717" i="53"/>
  <c r="V5708" i="53"/>
  <c r="U5708" i="53"/>
  <c r="T5708" i="53"/>
  <c r="V2624" i="53"/>
  <c r="T2624" i="53"/>
  <c r="U2624" i="53"/>
  <c r="U3688" i="53"/>
  <c r="T3688" i="53"/>
  <c r="V3688" i="53"/>
  <c r="V1614" i="53"/>
  <c r="U1614" i="53"/>
  <c r="T1614" i="53"/>
  <c r="S1615" i="53"/>
  <c r="S6718" i="53"/>
  <c r="S5709" i="53"/>
  <c r="S4699" i="53"/>
  <c r="S3689" i="53"/>
  <c r="V604" i="53"/>
  <c r="U604" i="53"/>
  <c r="T604" i="53"/>
  <c r="S605" i="53"/>
  <c r="G2625" i="53"/>
  <c r="F2625" i="53"/>
  <c r="G605" i="53"/>
  <c r="F605" i="53"/>
  <c r="G6717" i="53"/>
  <c r="F6717" i="53"/>
  <c r="G4696" i="53"/>
  <c r="F4696" i="53"/>
  <c r="F1615" i="53"/>
  <c r="G1615" i="53"/>
  <c r="G3688" i="53"/>
  <c r="F3688" i="53"/>
  <c r="G5707" i="53"/>
  <c r="F5707" i="53"/>
  <c r="E6718" i="53"/>
  <c r="E5708" i="53"/>
  <c r="E4697" i="53"/>
  <c r="E3689" i="53"/>
  <c r="E1616" i="53"/>
  <c r="AB607" i="53"/>
  <c r="E606" i="53"/>
  <c r="AB2625" i="53"/>
  <c r="E2626" i="53"/>
  <c r="S2625" i="53"/>
  <c r="AB8764" i="53" l="1"/>
  <c r="AB7755" i="53"/>
  <c r="S8765" i="53"/>
  <c r="S7755" i="53"/>
  <c r="E8764" i="53"/>
  <c r="E7754" i="53"/>
  <c r="AE5708" i="53"/>
  <c r="AD5708" i="53"/>
  <c r="AC5708" i="53"/>
  <c r="AE1615" i="53"/>
  <c r="AD1615" i="53"/>
  <c r="AC1615" i="53"/>
  <c r="AB1616" i="53"/>
  <c r="AE6719" i="53"/>
  <c r="AD6719" i="53"/>
  <c r="AC6719" i="53"/>
  <c r="AE2625" i="53"/>
  <c r="AC2625" i="53"/>
  <c r="AD2625" i="53"/>
  <c r="AD3689" i="53"/>
  <c r="AE3689" i="53"/>
  <c r="AC3689" i="53"/>
  <c r="AE607" i="53"/>
  <c r="AD607" i="53"/>
  <c r="AC607" i="53"/>
  <c r="AE4698" i="53"/>
  <c r="AC4698" i="53"/>
  <c r="AD4698" i="53"/>
  <c r="AB6720" i="53"/>
  <c r="AB5709" i="53"/>
  <c r="AB4699" i="53"/>
  <c r="AB3690" i="53"/>
  <c r="V3689" i="53"/>
  <c r="T3689" i="53"/>
  <c r="U3689" i="53"/>
  <c r="V4699" i="53"/>
  <c r="U4699" i="53"/>
  <c r="T4699" i="53"/>
  <c r="V2625" i="53"/>
  <c r="U2625" i="53"/>
  <c r="T2625" i="53"/>
  <c r="V5709" i="53"/>
  <c r="U5709" i="53"/>
  <c r="T5709" i="53"/>
  <c r="V6718" i="53"/>
  <c r="U6718" i="53"/>
  <c r="T6718" i="53"/>
  <c r="V1615" i="53"/>
  <c r="U1615" i="53"/>
  <c r="T1615" i="53"/>
  <c r="S1616" i="53"/>
  <c r="S6719" i="53"/>
  <c r="S5710" i="53"/>
  <c r="S4700" i="53"/>
  <c r="S3690" i="53"/>
  <c r="V605" i="53"/>
  <c r="U605" i="53"/>
  <c r="T605" i="53"/>
  <c r="S606" i="53"/>
  <c r="G606" i="53"/>
  <c r="F606" i="53"/>
  <c r="G2626" i="53"/>
  <c r="F2626" i="53"/>
  <c r="G6718" i="53"/>
  <c r="F6718" i="53"/>
  <c r="G1616" i="53"/>
  <c r="F1616" i="53"/>
  <c r="G3689" i="53"/>
  <c r="F3689" i="53"/>
  <c r="G4697" i="53"/>
  <c r="F4697" i="53"/>
  <c r="G5708" i="53"/>
  <c r="F5708" i="53"/>
  <c r="E6719" i="53"/>
  <c r="E5709" i="53"/>
  <c r="E4698" i="53"/>
  <c r="E3690" i="53"/>
  <c r="E1617" i="53"/>
  <c r="E607" i="53"/>
  <c r="S2626" i="53"/>
  <c r="AB2626" i="53"/>
  <c r="E2627" i="53"/>
  <c r="AB608" i="53"/>
  <c r="AB8765" i="53" l="1"/>
  <c r="AB7756" i="53"/>
  <c r="S8766" i="53"/>
  <c r="S7756" i="53"/>
  <c r="E8765" i="53"/>
  <c r="E7755" i="53"/>
  <c r="AD5709" i="53"/>
  <c r="AE5709" i="53"/>
  <c r="AC5709" i="53"/>
  <c r="AE6720" i="53"/>
  <c r="AD6720" i="53"/>
  <c r="AC6720" i="53"/>
  <c r="AE1616" i="53"/>
  <c r="AD1616" i="53"/>
  <c r="AC1616" i="53"/>
  <c r="AB1617" i="53"/>
  <c r="AC608" i="53"/>
  <c r="AE608" i="53"/>
  <c r="AD608" i="53"/>
  <c r="AE2626" i="53"/>
  <c r="AD2626" i="53"/>
  <c r="AC2626" i="53"/>
  <c r="AD3690" i="53"/>
  <c r="AE3690" i="53"/>
  <c r="AC3690" i="53"/>
  <c r="AC4699" i="53"/>
  <c r="AD4699" i="53"/>
  <c r="AE4699" i="53"/>
  <c r="AB6721" i="53"/>
  <c r="AB5710" i="53"/>
  <c r="AB4700" i="53"/>
  <c r="AB3691" i="53"/>
  <c r="V3690" i="53"/>
  <c r="U3690" i="53"/>
  <c r="T3690" i="53"/>
  <c r="V4700" i="53"/>
  <c r="U4700" i="53"/>
  <c r="T4700" i="53"/>
  <c r="V5710" i="53"/>
  <c r="U5710" i="53"/>
  <c r="T5710" i="53"/>
  <c r="V6719" i="53"/>
  <c r="U6719" i="53"/>
  <c r="T6719" i="53"/>
  <c r="V1616" i="53"/>
  <c r="U1616" i="53"/>
  <c r="T1616" i="53"/>
  <c r="S1617" i="53"/>
  <c r="V2626" i="53"/>
  <c r="U2626" i="53"/>
  <c r="T2626" i="53"/>
  <c r="S6720" i="53"/>
  <c r="S5711" i="53"/>
  <c r="S4701" i="53"/>
  <c r="S3691" i="53"/>
  <c r="V606" i="53"/>
  <c r="U606" i="53"/>
  <c r="T606" i="53"/>
  <c r="S607" i="53"/>
  <c r="G607" i="53"/>
  <c r="F607" i="53"/>
  <c r="G2627" i="53"/>
  <c r="F2627" i="53"/>
  <c r="G6719" i="53"/>
  <c r="F6719" i="53"/>
  <c r="G3690" i="53"/>
  <c r="F3690" i="53"/>
  <c r="G1617" i="53"/>
  <c r="F1617" i="53"/>
  <c r="G4698" i="53"/>
  <c r="F4698" i="53"/>
  <c r="G5709" i="53"/>
  <c r="F5709" i="53"/>
  <c r="E6720" i="53"/>
  <c r="E5710" i="53"/>
  <c r="E4699" i="53"/>
  <c r="E3691" i="53"/>
  <c r="E1618" i="53"/>
  <c r="AB2627" i="53"/>
  <c r="S2627" i="53"/>
  <c r="E608" i="53"/>
  <c r="AB609" i="53"/>
  <c r="E2628" i="53"/>
  <c r="AB8766" i="53" l="1"/>
  <c r="AB7757" i="53"/>
  <c r="S8767" i="53"/>
  <c r="S7757" i="53"/>
  <c r="E8766" i="53"/>
  <c r="E7756" i="53"/>
  <c r="AE5710" i="53"/>
  <c r="AC5710" i="53"/>
  <c r="AD5710" i="53"/>
  <c r="AE6721" i="53"/>
  <c r="AC6721" i="53"/>
  <c r="AD6721" i="53"/>
  <c r="AE3691" i="53"/>
  <c r="AC3691" i="53"/>
  <c r="AD3691" i="53"/>
  <c r="AE1617" i="53"/>
  <c r="AD1617" i="53"/>
  <c r="AC1617" i="53"/>
  <c r="AB1618" i="53"/>
  <c r="AE609" i="53"/>
  <c r="AC609" i="53"/>
  <c r="AD609" i="53"/>
  <c r="AE2627" i="53"/>
  <c r="AC2627" i="53"/>
  <c r="AD2627" i="53"/>
  <c r="AE4700" i="53"/>
  <c r="AC4700" i="53"/>
  <c r="AD4700" i="53"/>
  <c r="AB6722" i="53"/>
  <c r="AB5711" i="53"/>
  <c r="AB4701" i="53"/>
  <c r="AB3692" i="53"/>
  <c r="V3691" i="53"/>
  <c r="U3691" i="53"/>
  <c r="T3691" i="53"/>
  <c r="V4701" i="53"/>
  <c r="U4701" i="53"/>
  <c r="T4701" i="53"/>
  <c r="V5711" i="53"/>
  <c r="T5711" i="53"/>
  <c r="U5711" i="53"/>
  <c r="V6720" i="53"/>
  <c r="U6720" i="53"/>
  <c r="T6720" i="53"/>
  <c r="V2627" i="53"/>
  <c r="U2627" i="53"/>
  <c r="T2627" i="53"/>
  <c r="V1617" i="53"/>
  <c r="U1617" i="53"/>
  <c r="T1617" i="53"/>
  <c r="S1618" i="53"/>
  <c r="S6721" i="53"/>
  <c r="S5712" i="53"/>
  <c r="S4702" i="53"/>
  <c r="S3692" i="53"/>
  <c r="V607" i="53"/>
  <c r="U607" i="53"/>
  <c r="T607" i="53"/>
  <c r="S608" i="53"/>
  <c r="G608" i="53"/>
  <c r="F608" i="53"/>
  <c r="G2628" i="53"/>
  <c r="F2628" i="53"/>
  <c r="G1618" i="53"/>
  <c r="F1618" i="53"/>
  <c r="G3691" i="53"/>
  <c r="F3691" i="53"/>
  <c r="G4699" i="53"/>
  <c r="F4699" i="53"/>
  <c r="G5710" i="53"/>
  <c r="F5710" i="53"/>
  <c r="G6720" i="53"/>
  <c r="F6720" i="53"/>
  <c r="E6721" i="53"/>
  <c r="E5711" i="53"/>
  <c r="E4700" i="53"/>
  <c r="E3692" i="53"/>
  <c r="E1619" i="53"/>
  <c r="E609" i="53"/>
  <c r="E2629" i="53"/>
  <c r="S2628" i="53"/>
  <c r="AB610" i="53"/>
  <c r="AB2628" i="53"/>
  <c r="AB8767" i="53" l="1"/>
  <c r="AB7758" i="53"/>
  <c r="S8768" i="53"/>
  <c r="S7758" i="53"/>
  <c r="E8767" i="53"/>
  <c r="E7757" i="53"/>
  <c r="AE6722" i="53"/>
  <c r="AD6722" i="53"/>
  <c r="AC6722" i="53"/>
  <c r="AE5711" i="53"/>
  <c r="AD5711" i="53"/>
  <c r="AC5711" i="53"/>
  <c r="AE2628" i="53"/>
  <c r="AC2628" i="53"/>
  <c r="AD2628" i="53"/>
  <c r="AE1618" i="53"/>
  <c r="AD1618" i="53"/>
  <c r="AC1618" i="53"/>
  <c r="AB1619" i="53"/>
  <c r="AE610" i="53"/>
  <c r="AC610" i="53"/>
  <c r="AD610" i="53"/>
  <c r="AD3692" i="53"/>
  <c r="AC3692" i="53"/>
  <c r="AE3692" i="53"/>
  <c r="AE4701" i="53"/>
  <c r="AC4701" i="53"/>
  <c r="AD4701" i="53"/>
  <c r="AB6723" i="53"/>
  <c r="AB5712" i="53"/>
  <c r="AB4702" i="53"/>
  <c r="AB3693" i="53"/>
  <c r="U3692" i="53"/>
  <c r="V3692" i="53"/>
  <c r="T3692" i="53"/>
  <c r="V4702" i="53"/>
  <c r="T4702" i="53"/>
  <c r="U4702" i="53"/>
  <c r="V5712" i="53"/>
  <c r="T5712" i="53"/>
  <c r="U5712" i="53"/>
  <c r="V6721" i="53"/>
  <c r="U6721" i="53"/>
  <c r="T6721" i="53"/>
  <c r="U1618" i="53"/>
  <c r="T1618" i="53"/>
  <c r="V1618" i="53"/>
  <c r="S1619" i="53"/>
  <c r="V2628" i="53"/>
  <c r="U2628" i="53"/>
  <c r="T2628" i="53"/>
  <c r="S6722" i="53"/>
  <c r="S5713" i="53"/>
  <c r="S4703" i="53"/>
  <c r="S3693" i="53"/>
  <c r="V608" i="53"/>
  <c r="U608" i="53"/>
  <c r="T608" i="53"/>
  <c r="S609" i="53"/>
  <c r="G2629" i="53"/>
  <c r="F2629" i="53"/>
  <c r="G609" i="53"/>
  <c r="F609" i="53"/>
  <c r="G1619" i="53"/>
  <c r="F1619" i="53"/>
  <c r="G4700" i="53"/>
  <c r="F4700" i="53"/>
  <c r="G3692" i="53"/>
  <c r="F3692" i="53"/>
  <c r="F5711" i="53"/>
  <c r="G5711" i="53"/>
  <c r="F6721" i="53"/>
  <c r="G6721" i="53"/>
  <c r="E6722" i="53"/>
  <c r="E5712" i="53"/>
  <c r="E4701" i="53"/>
  <c r="E3693" i="53"/>
  <c r="E1620" i="53"/>
  <c r="S2629" i="53"/>
  <c r="AB2629" i="53"/>
  <c r="AB611" i="53"/>
  <c r="E2630" i="53"/>
  <c r="E610" i="53"/>
  <c r="AB8768" i="53" l="1"/>
  <c r="AB7759" i="53"/>
  <c r="S8769" i="53"/>
  <c r="S7759" i="53"/>
  <c r="E8768" i="53"/>
  <c r="E7758" i="53"/>
  <c r="AE6723" i="53"/>
  <c r="AC6723" i="53"/>
  <c r="AD6723" i="53"/>
  <c r="AE5712" i="53"/>
  <c r="AD5712" i="53"/>
  <c r="AC5712" i="53"/>
  <c r="AD1619" i="53"/>
  <c r="AE1619" i="53"/>
  <c r="AC1619" i="53"/>
  <c r="AB1620" i="53"/>
  <c r="AC611" i="53"/>
  <c r="AE611" i="53"/>
  <c r="AD611" i="53"/>
  <c r="AE3693" i="53"/>
  <c r="AC3693" i="53"/>
  <c r="AD3693" i="53"/>
  <c r="AE2629" i="53"/>
  <c r="AC2629" i="53"/>
  <c r="AD2629" i="53"/>
  <c r="AE4702" i="53"/>
  <c r="AC4702" i="53"/>
  <c r="AD4702" i="53"/>
  <c r="AB6724" i="53"/>
  <c r="AB5713" i="53"/>
  <c r="AB4703" i="53"/>
  <c r="AB3694" i="53"/>
  <c r="V3693" i="53"/>
  <c r="U3693" i="53"/>
  <c r="T3693" i="53"/>
  <c r="V2629" i="53"/>
  <c r="U2629" i="53"/>
  <c r="T2629" i="53"/>
  <c r="V1619" i="53"/>
  <c r="U1619" i="53"/>
  <c r="T1619" i="53"/>
  <c r="S1620" i="53"/>
  <c r="V4703" i="53"/>
  <c r="U4703" i="53"/>
  <c r="T4703" i="53"/>
  <c r="V5713" i="53"/>
  <c r="U5713" i="53"/>
  <c r="T5713" i="53"/>
  <c r="V6722" i="53"/>
  <c r="U6722" i="53"/>
  <c r="T6722" i="53"/>
  <c r="S6723" i="53"/>
  <c r="S5714" i="53"/>
  <c r="S4704" i="53"/>
  <c r="S3694" i="53"/>
  <c r="V609" i="53"/>
  <c r="U609" i="53"/>
  <c r="T609" i="53"/>
  <c r="S610" i="53"/>
  <c r="G610" i="53"/>
  <c r="F610" i="53"/>
  <c r="G2630" i="53"/>
  <c r="F2630" i="53"/>
  <c r="G4701" i="53"/>
  <c r="F4701" i="53"/>
  <c r="G3693" i="53"/>
  <c r="F3693" i="53"/>
  <c r="G1620" i="53"/>
  <c r="F1620" i="53"/>
  <c r="G5712" i="53"/>
  <c r="F5712" i="53"/>
  <c r="G6722" i="53"/>
  <c r="F6722" i="53"/>
  <c r="E6723" i="53"/>
  <c r="E5713" i="53"/>
  <c r="E4702" i="53"/>
  <c r="E3694" i="53"/>
  <c r="E1621" i="53"/>
  <c r="S2630" i="53"/>
  <c r="E2631" i="53"/>
  <c r="E611" i="53"/>
  <c r="AB2630" i="53"/>
  <c r="AB612" i="53"/>
  <c r="AB8769" i="53" l="1"/>
  <c r="AB7760" i="53"/>
  <c r="S8770" i="53"/>
  <c r="S7760" i="53"/>
  <c r="E8769" i="53"/>
  <c r="E7759" i="53"/>
  <c r="AE6724" i="53"/>
  <c r="AC6724" i="53"/>
  <c r="AD6724" i="53"/>
  <c r="AE5713" i="53"/>
  <c r="AD5713" i="53"/>
  <c r="AC5713" i="53"/>
  <c r="AE2630" i="53"/>
  <c r="AC2630" i="53"/>
  <c r="AD2630" i="53"/>
  <c r="AD3694" i="53"/>
  <c r="AE3694" i="53"/>
  <c r="AC3694" i="53"/>
  <c r="AD1620" i="53"/>
  <c r="AC1620" i="53"/>
  <c r="AE1620" i="53"/>
  <c r="AB1621" i="53"/>
  <c r="AE612" i="53"/>
  <c r="AC612" i="53"/>
  <c r="AD612" i="53"/>
  <c r="AE4703" i="53"/>
  <c r="AD4703" i="53"/>
  <c r="AC4703" i="53"/>
  <c r="AB6725" i="53"/>
  <c r="AB5714" i="53"/>
  <c r="AB4704" i="53"/>
  <c r="AB3695" i="53"/>
  <c r="V3694" i="53"/>
  <c r="U3694" i="53"/>
  <c r="T3694" i="53"/>
  <c r="V5714" i="53"/>
  <c r="U5714" i="53"/>
  <c r="T5714" i="53"/>
  <c r="V6723" i="53"/>
  <c r="U6723" i="53"/>
  <c r="T6723" i="53"/>
  <c r="V2630" i="53"/>
  <c r="T2630" i="53"/>
  <c r="U2630" i="53"/>
  <c r="V1620" i="53"/>
  <c r="U1620" i="53"/>
  <c r="T1620" i="53"/>
  <c r="S1621" i="53"/>
  <c r="V4704" i="53"/>
  <c r="U4704" i="53"/>
  <c r="T4704" i="53"/>
  <c r="S6724" i="53"/>
  <c r="S5715" i="53"/>
  <c r="S4705" i="53"/>
  <c r="S3695" i="53"/>
  <c r="V610" i="53"/>
  <c r="U610" i="53"/>
  <c r="T610" i="53"/>
  <c r="S611" i="53"/>
  <c r="G611" i="53"/>
  <c r="F611" i="53"/>
  <c r="G2631" i="53"/>
  <c r="F2631" i="53"/>
  <c r="G1621" i="53"/>
  <c r="F1621" i="53"/>
  <c r="G3694" i="53"/>
  <c r="F3694" i="53"/>
  <c r="G4702" i="53"/>
  <c r="F4702" i="53"/>
  <c r="F5713" i="53"/>
  <c r="G5713" i="53"/>
  <c r="G6723" i="53"/>
  <c r="F6723" i="53"/>
  <c r="E6724" i="53"/>
  <c r="E5714" i="53"/>
  <c r="E4703" i="53"/>
  <c r="E3695" i="53"/>
  <c r="E1622" i="53"/>
  <c r="S2631" i="53"/>
  <c r="E2632" i="53"/>
  <c r="AB2631" i="53"/>
  <c r="AB613" i="53"/>
  <c r="E612" i="53"/>
  <c r="AB8770" i="53" l="1"/>
  <c r="AB7761" i="53"/>
  <c r="S8771" i="53"/>
  <c r="S7761" i="53"/>
  <c r="E8770" i="53"/>
  <c r="E7760" i="53"/>
  <c r="AD5714" i="53"/>
  <c r="AE5714" i="53"/>
  <c r="AC5714" i="53"/>
  <c r="AD1621" i="53"/>
  <c r="AE1621" i="53"/>
  <c r="AC1621" i="53"/>
  <c r="AB1622" i="53"/>
  <c r="AE6725" i="53"/>
  <c r="AD6725" i="53"/>
  <c r="AC6725" i="53"/>
  <c r="AE613" i="53"/>
  <c r="AD613" i="53"/>
  <c r="AC613" i="53"/>
  <c r="AD3695" i="53"/>
  <c r="AE3695" i="53"/>
  <c r="AC3695" i="53"/>
  <c r="AE2631" i="53"/>
  <c r="AD2631" i="53"/>
  <c r="AC2631" i="53"/>
  <c r="AE4704" i="53"/>
  <c r="AC4704" i="53"/>
  <c r="AD4704" i="53"/>
  <c r="AB6726" i="53"/>
  <c r="AB5715" i="53"/>
  <c r="AB4705" i="53"/>
  <c r="AB3696" i="53"/>
  <c r="V2631" i="53"/>
  <c r="U2631" i="53"/>
  <c r="T2631" i="53"/>
  <c r="V3695" i="53"/>
  <c r="U3695" i="53"/>
  <c r="T3695" i="53"/>
  <c r="V5715" i="53"/>
  <c r="U5715" i="53"/>
  <c r="T5715" i="53"/>
  <c r="V1621" i="53"/>
  <c r="U1621" i="53"/>
  <c r="T1621" i="53"/>
  <c r="S1622" i="53"/>
  <c r="V4705" i="53"/>
  <c r="U4705" i="53"/>
  <c r="T4705" i="53"/>
  <c r="V6724" i="53"/>
  <c r="U6724" i="53"/>
  <c r="T6724" i="53"/>
  <c r="S6725" i="53"/>
  <c r="S5716" i="53"/>
  <c r="S4706" i="53"/>
  <c r="S3696" i="53"/>
  <c r="V611" i="53"/>
  <c r="U611" i="53"/>
  <c r="T611" i="53"/>
  <c r="S612" i="53"/>
  <c r="G612" i="53"/>
  <c r="F612" i="53"/>
  <c r="G2632" i="53"/>
  <c r="F2632" i="53"/>
  <c r="G1622" i="53"/>
  <c r="F1622" i="53"/>
  <c r="G6724" i="53"/>
  <c r="F6724" i="53"/>
  <c r="F5714" i="53"/>
  <c r="G5714" i="53"/>
  <c r="G3695" i="53"/>
  <c r="F3695" i="53"/>
  <c r="F4703" i="53"/>
  <c r="G4703" i="53"/>
  <c r="E6725" i="53"/>
  <c r="E5715" i="53"/>
  <c r="E4704" i="53"/>
  <c r="E3696" i="53"/>
  <c r="E1623" i="53"/>
  <c r="E613" i="53"/>
  <c r="AB2632" i="53"/>
  <c r="AB614" i="53"/>
  <c r="E2633" i="53"/>
  <c r="S2632" i="53"/>
  <c r="AB8771" i="53" l="1"/>
  <c r="AB7762" i="53"/>
  <c r="S8772" i="53"/>
  <c r="S7762" i="53"/>
  <c r="E8771" i="53"/>
  <c r="E7761" i="53"/>
  <c r="AE6726" i="53"/>
  <c r="AC6726" i="53"/>
  <c r="AD6726" i="53"/>
  <c r="AD1622" i="53"/>
  <c r="AC1622" i="53"/>
  <c r="AE1622" i="53"/>
  <c r="AB1623" i="53"/>
  <c r="AE5715" i="53"/>
  <c r="AD5715" i="53"/>
  <c r="AC5715" i="53"/>
  <c r="AC614" i="53"/>
  <c r="AE614" i="53"/>
  <c r="AD614" i="53"/>
  <c r="AD3696" i="53"/>
  <c r="AE3696" i="53"/>
  <c r="AC3696" i="53"/>
  <c r="AE2632" i="53"/>
  <c r="AD2632" i="53"/>
  <c r="AC2632" i="53"/>
  <c r="AE4705" i="53"/>
  <c r="AD4705" i="53"/>
  <c r="AC4705" i="53"/>
  <c r="AB6727" i="53"/>
  <c r="AB5716" i="53"/>
  <c r="AB4706" i="53"/>
  <c r="AB3697" i="53"/>
  <c r="V3696" i="53"/>
  <c r="U3696" i="53"/>
  <c r="T3696" i="53"/>
  <c r="V5716" i="53"/>
  <c r="U5716" i="53"/>
  <c r="T5716" i="53"/>
  <c r="V1622" i="53"/>
  <c r="U1622" i="53"/>
  <c r="T1622" i="53"/>
  <c r="S1623" i="53"/>
  <c r="V6725" i="53"/>
  <c r="U6725" i="53"/>
  <c r="T6725" i="53"/>
  <c r="T2632" i="53"/>
  <c r="V2632" i="53"/>
  <c r="U2632" i="53"/>
  <c r="V4706" i="53"/>
  <c r="U4706" i="53"/>
  <c r="T4706" i="53"/>
  <c r="S6726" i="53"/>
  <c r="S5717" i="53"/>
  <c r="S4707" i="53"/>
  <c r="S3697" i="53"/>
  <c r="U612" i="53"/>
  <c r="V612" i="53"/>
  <c r="T612" i="53"/>
  <c r="S613" i="53"/>
  <c r="G613" i="53"/>
  <c r="F613" i="53"/>
  <c r="G2633" i="53"/>
  <c r="F2633" i="53"/>
  <c r="F1623" i="53"/>
  <c r="G1623" i="53"/>
  <c r="G4704" i="53"/>
  <c r="F4704" i="53"/>
  <c r="G5715" i="53"/>
  <c r="F5715" i="53"/>
  <c r="G3696" i="53"/>
  <c r="F3696" i="53"/>
  <c r="G6725" i="53"/>
  <c r="F6725" i="53"/>
  <c r="E6726" i="53"/>
  <c r="E5716" i="53"/>
  <c r="E4705" i="53"/>
  <c r="E3697" i="53"/>
  <c r="E1624" i="53"/>
  <c r="AB615" i="53"/>
  <c r="E614" i="53"/>
  <c r="E2634" i="53"/>
  <c r="S2633" i="53"/>
  <c r="AB2633" i="53"/>
  <c r="AB8772" i="53" l="1"/>
  <c r="AB7763" i="53"/>
  <c r="S8773" i="53"/>
  <c r="S7763" i="53"/>
  <c r="E8772" i="53"/>
  <c r="E7762" i="53"/>
  <c r="AE5716" i="53"/>
  <c r="AD5716" i="53"/>
  <c r="AC5716" i="53"/>
  <c r="AE6727" i="53"/>
  <c r="AD6727" i="53"/>
  <c r="AC6727" i="53"/>
  <c r="AE1623" i="53"/>
  <c r="AC1623" i="53"/>
  <c r="AD1623" i="53"/>
  <c r="AB1624" i="53"/>
  <c r="AE2633" i="53"/>
  <c r="AC2633" i="53"/>
  <c r="AD2633" i="53"/>
  <c r="AD3697" i="53"/>
  <c r="AE3697" i="53"/>
  <c r="AC3697" i="53"/>
  <c r="AE615" i="53"/>
  <c r="AD615" i="53"/>
  <c r="AC615" i="53"/>
  <c r="AE4706" i="53"/>
  <c r="AC4706" i="53"/>
  <c r="AD4706" i="53"/>
  <c r="AB6728" i="53"/>
  <c r="AB5717" i="53"/>
  <c r="AB4707" i="53"/>
  <c r="AB3698" i="53"/>
  <c r="V4707" i="53"/>
  <c r="U4707" i="53"/>
  <c r="T4707" i="53"/>
  <c r="V5717" i="53"/>
  <c r="U5717" i="53"/>
  <c r="T5717" i="53"/>
  <c r="V6726" i="53"/>
  <c r="U6726" i="53"/>
  <c r="T6726" i="53"/>
  <c r="V3697" i="53"/>
  <c r="U3697" i="53"/>
  <c r="T3697" i="53"/>
  <c r="V2633" i="53"/>
  <c r="U2633" i="53"/>
  <c r="T2633" i="53"/>
  <c r="V1623" i="53"/>
  <c r="U1623" i="53"/>
  <c r="T1623" i="53"/>
  <c r="S1624" i="53"/>
  <c r="S6727" i="53"/>
  <c r="S5718" i="53"/>
  <c r="S4708" i="53"/>
  <c r="S3698" i="53"/>
  <c r="V613" i="53"/>
  <c r="U613" i="53"/>
  <c r="T613" i="53"/>
  <c r="S614" i="53"/>
  <c r="G614" i="53"/>
  <c r="F614" i="53"/>
  <c r="G2634" i="53"/>
  <c r="F2634" i="53"/>
  <c r="G1624" i="53"/>
  <c r="F1624" i="53"/>
  <c r="G3697" i="53"/>
  <c r="F3697" i="53"/>
  <c r="G4705" i="53"/>
  <c r="F4705" i="53"/>
  <c r="G5716" i="53"/>
  <c r="F5716" i="53"/>
  <c r="G6726" i="53"/>
  <c r="F6726" i="53"/>
  <c r="E6727" i="53"/>
  <c r="E5717" i="53"/>
  <c r="E4706" i="53"/>
  <c r="E3698" i="53"/>
  <c r="E1625" i="53"/>
  <c r="E615" i="53"/>
  <c r="S2634" i="53"/>
  <c r="AB616" i="53"/>
  <c r="E2635" i="53"/>
  <c r="AB2634" i="53"/>
  <c r="AB8773" i="53" l="1"/>
  <c r="AB7764" i="53"/>
  <c r="S8774" i="53"/>
  <c r="S7764" i="53"/>
  <c r="E8773" i="53"/>
  <c r="E7763" i="53"/>
  <c r="AE2634" i="53"/>
  <c r="AD2634" i="53"/>
  <c r="AC2634" i="53"/>
  <c r="AE6728" i="53"/>
  <c r="AD6728" i="53"/>
  <c r="AC6728" i="53"/>
  <c r="AD5717" i="53"/>
  <c r="AE5717" i="53"/>
  <c r="AC5717" i="53"/>
  <c r="AC616" i="53"/>
  <c r="AE616" i="53"/>
  <c r="AD616" i="53"/>
  <c r="AD3698" i="53"/>
  <c r="AE3698" i="53"/>
  <c r="AC3698" i="53"/>
  <c r="AE1624" i="53"/>
  <c r="AD1624" i="53"/>
  <c r="AC1624" i="53"/>
  <c r="AB1625" i="53"/>
  <c r="AE4707" i="53"/>
  <c r="AC4707" i="53"/>
  <c r="AD4707" i="53"/>
  <c r="AB6729" i="53"/>
  <c r="AB5718" i="53"/>
  <c r="AB4708" i="53"/>
  <c r="AB3699" i="53"/>
  <c r="V4708" i="53"/>
  <c r="U4708" i="53"/>
  <c r="T4708" i="53"/>
  <c r="V5718" i="53"/>
  <c r="U5718" i="53"/>
  <c r="T5718" i="53"/>
  <c r="V6727" i="53"/>
  <c r="U6727" i="53"/>
  <c r="T6727" i="53"/>
  <c r="V1624" i="53"/>
  <c r="U1624" i="53"/>
  <c r="T1624" i="53"/>
  <c r="S1625" i="53"/>
  <c r="U2634" i="53"/>
  <c r="T2634" i="53"/>
  <c r="V2634" i="53"/>
  <c r="V3698" i="53"/>
  <c r="U3698" i="53"/>
  <c r="T3698" i="53"/>
  <c r="S6728" i="53"/>
  <c r="S5719" i="53"/>
  <c r="S4709" i="53"/>
  <c r="S3699" i="53"/>
  <c r="V614" i="53"/>
  <c r="U614" i="53"/>
  <c r="T614" i="53"/>
  <c r="S615" i="53"/>
  <c r="G615" i="53"/>
  <c r="F615" i="53"/>
  <c r="G2635" i="53"/>
  <c r="F2635" i="53"/>
  <c r="G4706" i="53"/>
  <c r="F4706" i="53"/>
  <c r="G5717" i="53"/>
  <c r="F5717" i="53"/>
  <c r="G3698" i="53"/>
  <c r="F3698" i="53"/>
  <c r="G6727" i="53"/>
  <c r="F6727" i="53"/>
  <c r="G1625" i="53"/>
  <c r="F1625" i="53"/>
  <c r="E6728" i="53"/>
  <c r="E5718" i="53"/>
  <c r="E4707" i="53"/>
  <c r="E3699" i="53"/>
  <c r="E1626" i="53"/>
  <c r="AB617" i="53"/>
  <c r="E616" i="53"/>
  <c r="E2636" i="53"/>
  <c r="AB2635" i="53"/>
  <c r="S2635" i="53"/>
  <c r="AB8774" i="53" l="1"/>
  <c r="AB7765" i="53"/>
  <c r="S8775" i="53"/>
  <c r="S7765" i="53"/>
  <c r="E8774" i="53"/>
  <c r="E7764" i="53"/>
  <c r="AE6729" i="53"/>
  <c r="AC6729" i="53"/>
  <c r="AD6729" i="53"/>
  <c r="AE2635" i="53"/>
  <c r="AC2635" i="53"/>
  <c r="AD2635" i="53"/>
  <c r="AE1625" i="53"/>
  <c r="AD1625" i="53"/>
  <c r="AC1625" i="53"/>
  <c r="AB1626" i="53"/>
  <c r="AE5718" i="53"/>
  <c r="AD5718" i="53"/>
  <c r="AC5718" i="53"/>
  <c r="AE3699" i="53"/>
  <c r="AC3699" i="53"/>
  <c r="AD3699" i="53"/>
  <c r="AD617" i="53"/>
  <c r="AC617" i="53"/>
  <c r="AE617" i="53"/>
  <c r="AE4708" i="53"/>
  <c r="AC4708" i="53"/>
  <c r="AD4708" i="53"/>
  <c r="AB6730" i="53"/>
  <c r="AB5719" i="53"/>
  <c r="AB4709" i="53"/>
  <c r="AB3700" i="53"/>
  <c r="V3699" i="53"/>
  <c r="U3699" i="53"/>
  <c r="T3699" i="53"/>
  <c r="V5719" i="53"/>
  <c r="T5719" i="53"/>
  <c r="U5719" i="53"/>
  <c r="V1625" i="53"/>
  <c r="U1625" i="53"/>
  <c r="T1625" i="53"/>
  <c r="S1626" i="53"/>
  <c r="U6728" i="53"/>
  <c r="V6728" i="53"/>
  <c r="T6728" i="53"/>
  <c r="V2635" i="53"/>
  <c r="U2635" i="53"/>
  <c r="T2635" i="53"/>
  <c r="V4709" i="53"/>
  <c r="U4709" i="53"/>
  <c r="T4709" i="53"/>
  <c r="S6729" i="53"/>
  <c r="S5720" i="53"/>
  <c r="S4710" i="53"/>
  <c r="S3700" i="53"/>
  <c r="V615" i="53"/>
  <c r="U615" i="53"/>
  <c r="T615" i="53"/>
  <c r="S616" i="53"/>
  <c r="G616" i="53"/>
  <c r="F616" i="53"/>
  <c r="G2636" i="53"/>
  <c r="F2636" i="53"/>
  <c r="G1626" i="53"/>
  <c r="F1626" i="53"/>
  <c r="G3699" i="53"/>
  <c r="F3699" i="53"/>
  <c r="G4707" i="53"/>
  <c r="F4707" i="53"/>
  <c r="G6728" i="53"/>
  <c r="F6728" i="53"/>
  <c r="G5718" i="53"/>
  <c r="F5718" i="53"/>
  <c r="E6729" i="53"/>
  <c r="E5719" i="53"/>
  <c r="E4708" i="53"/>
  <c r="E3700" i="53"/>
  <c r="E1627" i="53"/>
  <c r="AB2636" i="53"/>
  <c r="E617" i="53"/>
  <c r="S2636" i="53"/>
  <c r="E2637" i="53"/>
  <c r="AB618" i="53"/>
  <c r="AB8775" i="53" l="1"/>
  <c r="AB7766" i="53"/>
  <c r="S8776" i="53"/>
  <c r="S7766" i="53"/>
  <c r="E8775" i="53"/>
  <c r="E7765" i="53"/>
  <c r="AE6730" i="53"/>
  <c r="AD6730" i="53"/>
  <c r="AC6730" i="53"/>
  <c r="AE618" i="53"/>
  <c r="AC618" i="53"/>
  <c r="AD618" i="53"/>
  <c r="AD3700" i="53"/>
  <c r="AC3700" i="53"/>
  <c r="AE3700" i="53"/>
  <c r="AE1626" i="53"/>
  <c r="AC1626" i="53"/>
  <c r="AD1626" i="53"/>
  <c r="AB1627" i="53"/>
  <c r="AE5719" i="53"/>
  <c r="AD5719" i="53"/>
  <c r="AC5719" i="53"/>
  <c r="AE2636" i="53"/>
  <c r="AC2636" i="53"/>
  <c r="AD2636" i="53"/>
  <c r="AE4709" i="53"/>
  <c r="AC4709" i="53"/>
  <c r="AD4709" i="53"/>
  <c r="AB6731" i="53"/>
  <c r="AB5720" i="53"/>
  <c r="AB4710" i="53"/>
  <c r="AB3701" i="53"/>
  <c r="U3700" i="53"/>
  <c r="V3700" i="53"/>
  <c r="T3700" i="53"/>
  <c r="V4710" i="53"/>
  <c r="U4710" i="53"/>
  <c r="T4710" i="53"/>
  <c r="V5720" i="53"/>
  <c r="T5720" i="53"/>
  <c r="U5720" i="53"/>
  <c r="V6729" i="53"/>
  <c r="U6729" i="53"/>
  <c r="T6729" i="53"/>
  <c r="V2636" i="53"/>
  <c r="U2636" i="53"/>
  <c r="T2636" i="53"/>
  <c r="V1626" i="53"/>
  <c r="T1626" i="53"/>
  <c r="U1626" i="53"/>
  <c r="S1627" i="53"/>
  <c r="S6730" i="53"/>
  <c r="S5721" i="53"/>
  <c r="S4711" i="53"/>
  <c r="S3701" i="53"/>
  <c r="V616" i="53"/>
  <c r="T616" i="53"/>
  <c r="U616" i="53"/>
  <c r="S617" i="53"/>
  <c r="G617" i="53"/>
  <c r="F617" i="53"/>
  <c r="G2637" i="53"/>
  <c r="F2637" i="53"/>
  <c r="G1627" i="53"/>
  <c r="F1627" i="53"/>
  <c r="G3700" i="53"/>
  <c r="F3700" i="53"/>
  <c r="G4708" i="53"/>
  <c r="F4708" i="53"/>
  <c r="F5719" i="53"/>
  <c r="G5719" i="53"/>
  <c r="G6729" i="53"/>
  <c r="F6729" i="53"/>
  <c r="E6730" i="53"/>
  <c r="E5720" i="53"/>
  <c r="E4709" i="53"/>
  <c r="E3701" i="53"/>
  <c r="E1628" i="53"/>
  <c r="S2637" i="53"/>
  <c r="AB619" i="53"/>
  <c r="E618" i="53"/>
  <c r="E2638" i="53"/>
  <c r="AB2637" i="53"/>
  <c r="AB8776" i="53" l="1"/>
  <c r="AB7767" i="53"/>
  <c r="S8777" i="53"/>
  <c r="S7767" i="53"/>
  <c r="E8776" i="53"/>
  <c r="E7766" i="53"/>
  <c r="AD1627" i="53"/>
  <c r="AE1627" i="53"/>
  <c r="AC1627" i="53"/>
  <c r="AB1628" i="53"/>
  <c r="AE5720" i="53"/>
  <c r="AC5720" i="53"/>
  <c r="AD5720" i="53"/>
  <c r="AE6731" i="53"/>
  <c r="AC6731" i="53"/>
  <c r="AD6731" i="53"/>
  <c r="AE2637" i="53"/>
  <c r="AC2637" i="53"/>
  <c r="AD2637" i="53"/>
  <c r="AE3701" i="53"/>
  <c r="AD3701" i="53"/>
  <c r="AC3701" i="53"/>
  <c r="AE619" i="53"/>
  <c r="AD619" i="53"/>
  <c r="AC619" i="53"/>
  <c r="AE4710" i="53"/>
  <c r="AC4710" i="53"/>
  <c r="AD4710" i="53"/>
  <c r="AB6732" i="53"/>
  <c r="AB5721" i="53"/>
  <c r="AB4711" i="53"/>
  <c r="AB3702" i="53"/>
  <c r="V2637" i="53"/>
  <c r="U2637" i="53"/>
  <c r="T2637" i="53"/>
  <c r="V3701" i="53"/>
  <c r="U3701" i="53"/>
  <c r="T3701" i="53"/>
  <c r="U4711" i="53"/>
  <c r="V4711" i="53"/>
  <c r="T4711" i="53"/>
  <c r="V6730" i="53"/>
  <c r="U6730" i="53"/>
  <c r="T6730" i="53"/>
  <c r="V1627" i="53"/>
  <c r="U1627" i="53"/>
  <c r="T1627" i="53"/>
  <c r="S1628" i="53"/>
  <c r="V5721" i="53"/>
  <c r="U5721" i="53"/>
  <c r="T5721" i="53"/>
  <c r="S6731" i="53"/>
  <c r="S5722" i="53"/>
  <c r="S4712" i="53"/>
  <c r="S3702" i="53"/>
  <c r="V617" i="53"/>
  <c r="U617" i="53"/>
  <c r="T617" i="53"/>
  <c r="S618" i="53"/>
  <c r="G618" i="53"/>
  <c r="F618" i="53"/>
  <c r="G2638" i="53"/>
  <c r="F2638" i="53"/>
  <c r="G3701" i="53"/>
  <c r="F3701" i="53"/>
  <c r="G5720" i="53"/>
  <c r="F5720" i="53"/>
  <c r="G1628" i="53"/>
  <c r="F1628" i="53"/>
  <c r="G4709" i="53"/>
  <c r="F4709" i="53"/>
  <c r="G6730" i="53"/>
  <c r="F6730" i="53"/>
  <c r="E6731" i="53"/>
  <c r="E5721" i="53"/>
  <c r="E4710" i="53"/>
  <c r="E3702" i="53"/>
  <c r="E1629" i="53"/>
  <c r="E619" i="53"/>
  <c r="AB2638" i="53"/>
  <c r="E2639" i="53"/>
  <c r="S2638" i="53"/>
  <c r="AB620" i="53"/>
  <c r="AB8777" i="53" l="1"/>
  <c r="AB7768" i="53"/>
  <c r="S8778" i="53"/>
  <c r="S7768" i="53"/>
  <c r="E8777" i="53"/>
  <c r="E7767" i="53"/>
  <c r="AE6732" i="53"/>
  <c r="AD6732" i="53"/>
  <c r="AC6732" i="53"/>
  <c r="AD620" i="53"/>
  <c r="AE620" i="53"/>
  <c r="AC620" i="53"/>
  <c r="AD1628" i="53"/>
  <c r="AC1628" i="53"/>
  <c r="AE1628" i="53"/>
  <c r="AB1629" i="53"/>
  <c r="AE2638" i="53"/>
  <c r="AC2638" i="53"/>
  <c r="AD2638" i="53"/>
  <c r="AD3702" i="53"/>
  <c r="AE3702" i="53"/>
  <c r="AC3702" i="53"/>
  <c r="AE5721" i="53"/>
  <c r="AC5721" i="53"/>
  <c r="AD5721" i="53"/>
  <c r="AE4711" i="53"/>
  <c r="AD4711" i="53"/>
  <c r="AC4711" i="53"/>
  <c r="AB6733" i="53"/>
  <c r="AB5722" i="53"/>
  <c r="AB4712" i="53"/>
  <c r="AB3703" i="53"/>
  <c r="U3702" i="53"/>
  <c r="V3702" i="53"/>
  <c r="T3702" i="53"/>
  <c r="V5722" i="53"/>
  <c r="U5722" i="53"/>
  <c r="T5722" i="53"/>
  <c r="V1628" i="53"/>
  <c r="U1628" i="53"/>
  <c r="T1628" i="53"/>
  <c r="S1629" i="53"/>
  <c r="V4712" i="53"/>
  <c r="T4712" i="53"/>
  <c r="U4712" i="53"/>
  <c r="V6731" i="53"/>
  <c r="U6731" i="53"/>
  <c r="T6731" i="53"/>
  <c r="V2638" i="53"/>
  <c r="T2638" i="53"/>
  <c r="U2638" i="53"/>
  <c r="S6732" i="53"/>
  <c r="S5723" i="53"/>
  <c r="S4713" i="53"/>
  <c r="S3703" i="53"/>
  <c r="V618" i="53"/>
  <c r="U618" i="53"/>
  <c r="T618" i="53"/>
  <c r="S619" i="53"/>
  <c r="G2639" i="53"/>
  <c r="F2639" i="53"/>
  <c r="G619" i="53"/>
  <c r="F619" i="53"/>
  <c r="G1629" i="53"/>
  <c r="F1629" i="53"/>
  <c r="G3702" i="53"/>
  <c r="F3702" i="53"/>
  <c r="G4710" i="53"/>
  <c r="F4710" i="53"/>
  <c r="F5721" i="53"/>
  <c r="G5721" i="53"/>
  <c r="G6731" i="53"/>
  <c r="F6731" i="53"/>
  <c r="E6732" i="53"/>
  <c r="E5722" i="53"/>
  <c r="E4711" i="53"/>
  <c r="E3703" i="53"/>
  <c r="E1630" i="53"/>
  <c r="AB2639" i="53"/>
  <c r="S2639" i="53"/>
  <c r="AB621" i="53"/>
  <c r="E620" i="53"/>
  <c r="E2640" i="53"/>
  <c r="AB8778" i="53" l="1"/>
  <c r="AB7769" i="53"/>
  <c r="S8779" i="53"/>
  <c r="S7769" i="53"/>
  <c r="E8778" i="53"/>
  <c r="E7768" i="53"/>
  <c r="AE6733" i="53"/>
  <c r="AD6733" i="53"/>
  <c r="AC6733" i="53"/>
  <c r="AC5722" i="53"/>
  <c r="AE5722" i="53"/>
  <c r="AD5722" i="53"/>
  <c r="AE621" i="53"/>
  <c r="AD621" i="53"/>
  <c r="AC621" i="53"/>
  <c r="AD3703" i="53"/>
  <c r="AE3703" i="53"/>
  <c r="AC3703" i="53"/>
  <c r="AD1629" i="53"/>
  <c r="AE1629" i="53"/>
  <c r="AC1629" i="53"/>
  <c r="AB1630" i="53"/>
  <c r="AE2639" i="53"/>
  <c r="AC2639" i="53"/>
  <c r="AD2639" i="53"/>
  <c r="AE4712" i="53"/>
  <c r="AC4712" i="53"/>
  <c r="AD4712" i="53"/>
  <c r="AB6734" i="53"/>
  <c r="AB5723" i="53"/>
  <c r="AB4713" i="53"/>
  <c r="AB3704" i="53"/>
  <c r="V3703" i="53"/>
  <c r="U3703" i="53"/>
  <c r="T3703" i="53"/>
  <c r="V4713" i="53"/>
  <c r="U4713" i="53"/>
  <c r="T4713" i="53"/>
  <c r="V5723" i="53"/>
  <c r="U5723" i="53"/>
  <c r="T5723" i="53"/>
  <c r="V6732" i="53"/>
  <c r="U6732" i="53"/>
  <c r="T6732" i="53"/>
  <c r="V2639" i="53"/>
  <c r="U2639" i="53"/>
  <c r="T2639" i="53"/>
  <c r="V1629" i="53"/>
  <c r="U1629" i="53"/>
  <c r="T1629" i="53"/>
  <c r="S1630" i="53"/>
  <c r="S6733" i="53"/>
  <c r="S5724" i="53"/>
  <c r="S4714" i="53"/>
  <c r="S3704" i="53"/>
  <c r="V619" i="53"/>
  <c r="U619" i="53"/>
  <c r="T619" i="53"/>
  <c r="S620" i="53"/>
  <c r="G2640" i="53"/>
  <c r="F2640" i="53"/>
  <c r="G620" i="53"/>
  <c r="F620" i="53"/>
  <c r="G3703" i="53"/>
  <c r="F3703" i="53"/>
  <c r="F5722" i="53"/>
  <c r="G5722" i="53"/>
  <c r="F4711" i="53"/>
  <c r="G4711" i="53"/>
  <c r="G6732" i="53"/>
  <c r="F6732" i="53"/>
  <c r="G1630" i="53"/>
  <c r="F1630" i="53"/>
  <c r="E6733" i="53"/>
  <c r="E5723" i="53"/>
  <c r="E4712" i="53"/>
  <c r="E3704" i="53"/>
  <c r="E1631" i="53"/>
  <c r="E621" i="53"/>
  <c r="S2640" i="53"/>
  <c r="E2641" i="53"/>
  <c r="AB622" i="53"/>
  <c r="AB2640" i="53"/>
  <c r="AB8779" i="53" l="1"/>
  <c r="AB7770" i="53"/>
  <c r="S8780" i="53"/>
  <c r="S7770" i="53"/>
  <c r="E8779" i="53"/>
  <c r="E7769" i="53"/>
  <c r="AD1630" i="53"/>
  <c r="AE1630" i="53"/>
  <c r="AC1630" i="53"/>
  <c r="AB1631" i="53"/>
  <c r="AE2640" i="53"/>
  <c r="AD2640" i="53"/>
  <c r="AC2640" i="53"/>
  <c r="AE6734" i="53"/>
  <c r="AC6734" i="53"/>
  <c r="AD6734" i="53"/>
  <c r="AC622" i="53"/>
  <c r="AE622" i="53"/>
  <c r="AD622" i="53"/>
  <c r="AD3704" i="53"/>
  <c r="AE3704" i="53"/>
  <c r="AC3704" i="53"/>
  <c r="AE5723" i="53"/>
  <c r="AD5723" i="53"/>
  <c r="AC5723" i="53"/>
  <c r="AD4713" i="53"/>
  <c r="AE4713" i="53"/>
  <c r="AC4713" i="53"/>
  <c r="AB6735" i="53"/>
  <c r="AB5724" i="53"/>
  <c r="AB4714" i="53"/>
  <c r="AB3705" i="53"/>
  <c r="U3704" i="53"/>
  <c r="T3704" i="53"/>
  <c r="V3704" i="53"/>
  <c r="V4714" i="53"/>
  <c r="U4714" i="53"/>
  <c r="T4714" i="53"/>
  <c r="V5724" i="53"/>
  <c r="U5724" i="53"/>
  <c r="T5724" i="53"/>
  <c r="V6733" i="53"/>
  <c r="U6733" i="53"/>
  <c r="T6733" i="53"/>
  <c r="T2640" i="53"/>
  <c r="V2640" i="53"/>
  <c r="U2640" i="53"/>
  <c r="V1630" i="53"/>
  <c r="U1630" i="53"/>
  <c r="T1630" i="53"/>
  <c r="S1631" i="53"/>
  <c r="S6734" i="53"/>
  <c r="S5725" i="53"/>
  <c r="S4715" i="53"/>
  <c r="S3705" i="53"/>
  <c r="V620" i="53"/>
  <c r="U620" i="53"/>
  <c r="T620" i="53"/>
  <c r="S621" i="53"/>
  <c r="G621" i="53"/>
  <c r="F621" i="53"/>
  <c r="G2641" i="53"/>
  <c r="F2641" i="53"/>
  <c r="G3704" i="53"/>
  <c r="F3704" i="53"/>
  <c r="G6733" i="53"/>
  <c r="F6733" i="53"/>
  <c r="G4712" i="53"/>
  <c r="F4712" i="53"/>
  <c r="F5723" i="53"/>
  <c r="G5723" i="53"/>
  <c r="F1631" i="53"/>
  <c r="G1631" i="53"/>
  <c r="E6734" i="53"/>
  <c r="E5724" i="53"/>
  <c r="E4713" i="53"/>
  <c r="E3705" i="53"/>
  <c r="E1632" i="53"/>
  <c r="AB623" i="53"/>
  <c r="S2641" i="53"/>
  <c r="E2642" i="53"/>
  <c r="AB2641" i="53"/>
  <c r="E622" i="53"/>
  <c r="AB8780" i="53" l="1"/>
  <c r="AB7771" i="53"/>
  <c r="S8781" i="53"/>
  <c r="S7771" i="53"/>
  <c r="E8780" i="53"/>
  <c r="E7770" i="53"/>
  <c r="AE6735" i="53"/>
  <c r="AD6735" i="53"/>
  <c r="AC6735" i="53"/>
  <c r="AE1631" i="53"/>
  <c r="AC1631" i="53"/>
  <c r="AD1631" i="53"/>
  <c r="AB1632" i="53"/>
  <c r="AE2641" i="53"/>
  <c r="AC2641" i="53"/>
  <c r="AD2641" i="53"/>
  <c r="AD3705" i="53"/>
  <c r="AE3705" i="53"/>
  <c r="AC3705" i="53"/>
  <c r="AE5724" i="53"/>
  <c r="AD5724" i="53"/>
  <c r="AC5724" i="53"/>
  <c r="AE623" i="53"/>
  <c r="AD623" i="53"/>
  <c r="AC623" i="53"/>
  <c r="AE4714" i="53"/>
  <c r="AC4714" i="53"/>
  <c r="AD4714" i="53"/>
  <c r="AB6736" i="53"/>
  <c r="AB5725" i="53"/>
  <c r="AB4715" i="53"/>
  <c r="AB3706" i="53"/>
  <c r="V3705" i="53"/>
  <c r="U3705" i="53"/>
  <c r="T3705" i="53"/>
  <c r="V5725" i="53"/>
  <c r="U5725" i="53"/>
  <c r="T5725" i="53"/>
  <c r="V4715" i="53"/>
  <c r="U4715" i="53"/>
  <c r="T4715" i="53"/>
  <c r="V6734" i="53"/>
  <c r="U6734" i="53"/>
  <c r="T6734" i="53"/>
  <c r="V1631" i="53"/>
  <c r="U1631" i="53"/>
  <c r="T1631" i="53"/>
  <c r="S1632" i="53"/>
  <c r="V2641" i="53"/>
  <c r="U2641" i="53"/>
  <c r="T2641" i="53"/>
  <c r="S6735" i="53"/>
  <c r="S5726" i="53"/>
  <c r="S4716" i="53"/>
  <c r="S3706" i="53"/>
  <c r="V621" i="53"/>
  <c r="U621" i="53"/>
  <c r="T621" i="53"/>
  <c r="S622" i="53"/>
  <c r="G622" i="53"/>
  <c r="F622" i="53"/>
  <c r="G2642" i="53"/>
  <c r="F2642" i="53"/>
  <c r="G4713" i="53"/>
  <c r="F4713" i="53"/>
  <c r="G6734" i="53"/>
  <c r="F6734" i="53"/>
  <c r="G5724" i="53"/>
  <c r="F5724" i="53"/>
  <c r="G1632" i="53"/>
  <c r="F1632" i="53"/>
  <c r="G3705" i="53"/>
  <c r="F3705" i="53"/>
  <c r="E6735" i="53"/>
  <c r="E5725" i="53"/>
  <c r="E4714" i="53"/>
  <c r="E3706" i="53"/>
  <c r="E1633" i="53"/>
  <c r="S2642" i="53"/>
  <c r="E623" i="53"/>
  <c r="AB2642" i="53"/>
  <c r="AB624" i="53"/>
  <c r="E2643" i="53"/>
  <c r="AB8781" i="53" l="1"/>
  <c r="AB7772" i="53"/>
  <c r="S8782" i="53"/>
  <c r="S7772" i="53"/>
  <c r="E8781" i="53"/>
  <c r="E7771" i="53"/>
  <c r="AD6736" i="53"/>
  <c r="AE6736" i="53"/>
  <c r="AC6736" i="53"/>
  <c r="AD5725" i="53"/>
  <c r="AE5725" i="53"/>
  <c r="AC5725" i="53"/>
  <c r="AC624" i="53"/>
  <c r="AE624" i="53"/>
  <c r="AD624" i="53"/>
  <c r="AE2642" i="53"/>
  <c r="AD2642" i="53"/>
  <c r="AC2642" i="53"/>
  <c r="AD3706" i="53"/>
  <c r="AC3706" i="53"/>
  <c r="AE3706" i="53"/>
  <c r="AE1632" i="53"/>
  <c r="AD1632" i="53"/>
  <c r="AC1632" i="53"/>
  <c r="AB1633" i="53"/>
  <c r="AC4715" i="53"/>
  <c r="AD4715" i="53"/>
  <c r="AE4715" i="53"/>
  <c r="AB6737" i="53"/>
  <c r="AB5726" i="53"/>
  <c r="AB4716" i="53"/>
  <c r="AB3707" i="53"/>
  <c r="V3706" i="53"/>
  <c r="U3706" i="53"/>
  <c r="T3706" i="53"/>
  <c r="V6735" i="53"/>
  <c r="U6735" i="53"/>
  <c r="T6735" i="53"/>
  <c r="U2642" i="53"/>
  <c r="V2642" i="53"/>
  <c r="T2642" i="53"/>
  <c r="V1632" i="53"/>
  <c r="U1632" i="53"/>
  <c r="T1632" i="53"/>
  <c r="S1633" i="53"/>
  <c r="V4716" i="53"/>
  <c r="U4716" i="53"/>
  <c r="T4716" i="53"/>
  <c r="V5726" i="53"/>
  <c r="U5726" i="53"/>
  <c r="T5726" i="53"/>
  <c r="S6736" i="53"/>
  <c r="S5727" i="53"/>
  <c r="S4717" i="53"/>
  <c r="S3707" i="53"/>
  <c r="V622" i="53"/>
  <c r="U622" i="53"/>
  <c r="T622" i="53"/>
  <c r="S623" i="53"/>
  <c r="G623" i="53"/>
  <c r="F623" i="53"/>
  <c r="G2643" i="53"/>
  <c r="F2643" i="53"/>
  <c r="G6735" i="53"/>
  <c r="F6735" i="53"/>
  <c r="G1633" i="53"/>
  <c r="F1633" i="53"/>
  <c r="G3706" i="53"/>
  <c r="F3706" i="53"/>
  <c r="G4714" i="53"/>
  <c r="F4714" i="53"/>
  <c r="G5725" i="53"/>
  <c r="F5725" i="53"/>
  <c r="E6736" i="53"/>
  <c r="E5726" i="53"/>
  <c r="E4715" i="53"/>
  <c r="E3707" i="53"/>
  <c r="E1634" i="53"/>
  <c r="AB625" i="53"/>
  <c r="E624" i="53"/>
  <c r="E2644" i="53"/>
  <c r="AB2643" i="53"/>
  <c r="S2643" i="53"/>
  <c r="AB8782" i="53" l="1"/>
  <c r="AB7773" i="53"/>
  <c r="S8783" i="53"/>
  <c r="S7773" i="53"/>
  <c r="E8782" i="53"/>
  <c r="E7772" i="53"/>
  <c r="AE6737" i="53"/>
  <c r="AC6737" i="53"/>
  <c r="AD6737" i="53"/>
  <c r="AE5726" i="53"/>
  <c r="AD5726" i="53"/>
  <c r="AC5726" i="53"/>
  <c r="AE2643" i="53"/>
  <c r="AC2643" i="53"/>
  <c r="AD2643" i="53"/>
  <c r="AE1633" i="53"/>
  <c r="AD1633" i="53"/>
  <c r="AC1633" i="53"/>
  <c r="AB1634" i="53"/>
  <c r="AE3707" i="53"/>
  <c r="AC3707" i="53"/>
  <c r="AD3707" i="53"/>
  <c r="AE625" i="53"/>
  <c r="AC625" i="53"/>
  <c r="AD625" i="53"/>
  <c r="AE4716" i="53"/>
  <c r="AC4716" i="53"/>
  <c r="AD4716" i="53"/>
  <c r="AB6738" i="53"/>
  <c r="AB5727" i="53"/>
  <c r="AB4717" i="53"/>
  <c r="AB3708" i="53"/>
  <c r="V3707" i="53"/>
  <c r="U3707" i="53"/>
  <c r="T3707" i="53"/>
  <c r="V4717" i="53"/>
  <c r="U4717" i="53"/>
  <c r="T4717" i="53"/>
  <c r="T5727" i="53"/>
  <c r="U5727" i="53"/>
  <c r="V5727" i="53"/>
  <c r="V1633" i="53"/>
  <c r="U1633" i="53"/>
  <c r="T1633" i="53"/>
  <c r="S1634" i="53"/>
  <c r="V6736" i="53"/>
  <c r="U6736" i="53"/>
  <c r="T6736" i="53"/>
  <c r="V2643" i="53"/>
  <c r="U2643" i="53"/>
  <c r="T2643" i="53"/>
  <c r="S6737" i="53"/>
  <c r="S5728" i="53"/>
  <c r="S4718" i="53"/>
  <c r="S3708" i="53"/>
  <c r="V623" i="53"/>
  <c r="U623" i="53"/>
  <c r="T623" i="53"/>
  <c r="S624" i="53"/>
  <c r="G624" i="53"/>
  <c r="F624" i="53"/>
  <c r="G2644" i="53"/>
  <c r="F2644" i="53"/>
  <c r="G4715" i="53"/>
  <c r="F4715" i="53"/>
  <c r="G1634" i="53"/>
  <c r="F1634" i="53"/>
  <c r="G3707" i="53"/>
  <c r="F3707" i="53"/>
  <c r="G5726" i="53"/>
  <c r="F5726" i="53"/>
  <c r="G6736" i="53"/>
  <c r="F6736" i="53"/>
  <c r="E6737" i="53"/>
  <c r="E5727" i="53"/>
  <c r="E4716" i="53"/>
  <c r="E3708" i="53"/>
  <c r="E1635" i="53"/>
  <c r="E625" i="53"/>
  <c r="S2644" i="53"/>
  <c r="AB2644" i="53"/>
  <c r="E2645" i="53"/>
  <c r="AB626" i="53"/>
  <c r="AB8783" i="53" l="1"/>
  <c r="AB7774" i="53"/>
  <c r="S8784" i="53"/>
  <c r="S7774" i="53"/>
  <c r="E8783" i="53"/>
  <c r="E7773" i="53"/>
  <c r="AE6738" i="53"/>
  <c r="AD6738" i="53"/>
  <c r="AC6738" i="53"/>
  <c r="AE626" i="53"/>
  <c r="AD626" i="53"/>
  <c r="AC626" i="53"/>
  <c r="AE1634" i="53"/>
  <c r="AD1634" i="53"/>
  <c r="AC1634" i="53"/>
  <c r="AB1635" i="53"/>
  <c r="AE2644" i="53"/>
  <c r="AC2644" i="53"/>
  <c r="AD2644" i="53"/>
  <c r="AD3708" i="53"/>
  <c r="AE3708" i="53"/>
  <c r="AC3708" i="53"/>
  <c r="AE5727" i="53"/>
  <c r="AD5727" i="53"/>
  <c r="AC5727" i="53"/>
  <c r="AE4717" i="53"/>
  <c r="AC4717" i="53"/>
  <c r="AD4717" i="53"/>
  <c r="AB6739" i="53"/>
  <c r="AB5728" i="53"/>
  <c r="AB4718" i="53"/>
  <c r="AB3709" i="53"/>
  <c r="V4718" i="53"/>
  <c r="U4718" i="53"/>
  <c r="T4718" i="53"/>
  <c r="V5728" i="53"/>
  <c r="T5728" i="53"/>
  <c r="U5728" i="53"/>
  <c r="U1634" i="53"/>
  <c r="V1634" i="53"/>
  <c r="T1634" i="53"/>
  <c r="S1635" i="53"/>
  <c r="V6737" i="53"/>
  <c r="U6737" i="53"/>
  <c r="T6737" i="53"/>
  <c r="U3708" i="53"/>
  <c r="V3708" i="53"/>
  <c r="T3708" i="53"/>
  <c r="V2644" i="53"/>
  <c r="U2644" i="53"/>
  <c r="T2644" i="53"/>
  <c r="S6738" i="53"/>
  <c r="S5729" i="53"/>
  <c r="S4719" i="53"/>
  <c r="S3709" i="53"/>
  <c r="V624" i="53"/>
  <c r="U624" i="53"/>
  <c r="T624" i="53"/>
  <c r="S625" i="53"/>
  <c r="G2645" i="53"/>
  <c r="F2645" i="53"/>
  <c r="G625" i="53"/>
  <c r="F625" i="53"/>
  <c r="G4716" i="53"/>
  <c r="F4716" i="53"/>
  <c r="G3708" i="53"/>
  <c r="F3708" i="53"/>
  <c r="G1635" i="53"/>
  <c r="F1635" i="53"/>
  <c r="F5727" i="53"/>
  <c r="G5727" i="53"/>
  <c r="G6737" i="53"/>
  <c r="F6737" i="53"/>
  <c r="E6738" i="53"/>
  <c r="E5728" i="53"/>
  <c r="E4717" i="53"/>
  <c r="E3709" i="53"/>
  <c r="E1636" i="53"/>
  <c r="S2645" i="53"/>
  <c r="AB627" i="53"/>
  <c r="AB2645" i="53"/>
  <c r="E2646" i="53"/>
  <c r="E626" i="53"/>
  <c r="AB8784" i="53" l="1"/>
  <c r="AB7775" i="53"/>
  <c r="S8785" i="53"/>
  <c r="S7775" i="53"/>
  <c r="E8784" i="53"/>
  <c r="E7774" i="53"/>
  <c r="AE6739" i="53"/>
  <c r="AC6739" i="53"/>
  <c r="AD6739" i="53"/>
  <c r="AE5728" i="53"/>
  <c r="AD5728" i="53"/>
  <c r="AC5728" i="53"/>
  <c r="AC2645" i="53"/>
  <c r="AD2645" i="53"/>
  <c r="AE2645" i="53"/>
  <c r="AE3709" i="53"/>
  <c r="AD3709" i="53"/>
  <c r="AC3709" i="53"/>
  <c r="AD1635" i="53"/>
  <c r="AE1635" i="53"/>
  <c r="AC1635" i="53"/>
  <c r="AB1636" i="53"/>
  <c r="AD627" i="53"/>
  <c r="AC627" i="53"/>
  <c r="AE627" i="53"/>
  <c r="AE4718" i="53"/>
  <c r="AC4718" i="53"/>
  <c r="AD4718" i="53"/>
  <c r="AB6740" i="53"/>
  <c r="AB5729" i="53"/>
  <c r="AB4719" i="53"/>
  <c r="AB3710" i="53"/>
  <c r="V4719" i="53"/>
  <c r="U4719" i="53"/>
  <c r="T4719" i="53"/>
  <c r="V3709" i="53"/>
  <c r="U3709" i="53"/>
  <c r="T3709" i="53"/>
  <c r="V5729" i="53"/>
  <c r="U5729" i="53"/>
  <c r="T5729" i="53"/>
  <c r="V6738" i="53"/>
  <c r="U6738" i="53"/>
  <c r="T6738" i="53"/>
  <c r="V2645" i="53"/>
  <c r="U2645" i="53"/>
  <c r="T2645" i="53"/>
  <c r="V1635" i="53"/>
  <c r="U1635" i="53"/>
  <c r="T1635" i="53"/>
  <c r="S1636" i="53"/>
  <c r="S6739" i="53"/>
  <c r="S5730" i="53"/>
  <c r="S4720" i="53"/>
  <c r="S3710" i="53"/>
  <c r="V625" i="53"/>
  <c r="U625" i="53"/>
  <c r="T625" i="53"/>
  <c r="S626" i="53"/>
  <c r="G626" i="53"/>
  <c r="F626" i="53"/>
  <c r="G2646" i="53"/>
  <c r="F2646" i="53"/>
  <c r="G1636" i="53"/>
  <c r="F1636" i="53"/>
  <c r="G3709" i="53"/>
  <c r="F3709" i="53"/>
  <c r="G4717" i="53"/>
  <c r="F4717" i="53"/>
  <c r="G5728" i="53"/>
  <c r="F5728" i="53"/>
  <c r="G6738" i="53"/>
  <c r="F6738" i="53"/>
  <c r="E6739" i="53"/>
  <c r="E5729" i="53"/>
  <c r="E4718" i="53"/>
  <c r="E3710" i="53"/>
  <c r="E1637" i="53"/>
  <c r="AB2646" i="53"/>
  <c r="E2647" i="53"/>
  <c r="S2646" i="53"/>
  <c r="AB628" i="53"/>
  <c r="E627" i="53"/>
  <c r="AB8785" i="53" l="1"/>
  <c r="AB7776" i="53"/>
  <c r="S8786" i="53"/>
  <c r="S7776" i="53"/>
  <c r="E8785" i="53"/>
  <c r="E7775" i="53"/>
  <c r="AD1636" i="53"/>
  <c r="AC1636" i="53"/>
  <c r="AE1636" i="53"/>
  <c r="AB1637" i="53"/>
  <c r="AE6740" i="53"/>
  <c r="AD6740" i="53"/>
  <c r="AC6740" i="53"/>
  <c r="AE5729" i="53"/>
  <c r="AC5729" i="53"/>
  <c r="AD5729" i="53"/>
  <c r="AE628" i="53"/>
  <c r="AD628" i="53"/>
  <c r="AC628" i="53"/>
  <c r="AD3710" i="53"/>
  <c r="AE3710" i="53"/>
  <c r="AC3710" i="53"/>
  <c r="AE2646" i="53"/>
  <c r="AC2646" i="53"/>
  <c r="AD2646" i="53"/>
  <c r="AE4719" i="53"/>
  <c r="AD4719" i="53"/>
  <c r="AC4719" i="53"/>
  <c r="AB6741" i="53"/>
  <c r="AB5730" i="53"/>
  <c r="AB4720" i="53"/>
  <c r="AB3711" i="53"/>
  <c r="V3710" i="53"/>
  <c r="U3710" i="53"/>
  <c r="T3710" i="53"/>
  <c r="V4720" i="53"/>
  <c r="U4720" i="53"/>
  <c r="T4720" i="53"/>
  <c r="V5730" i="53"/>
  <c r="U5730" i="53"/>
  <c r="T5730" i="53"/>
  <c r="V6739" i="53"/>
  <c r="U6739" i="53"/>
  <c r="T6739" i="53"/>
  <c r="V2646" i="53"/>
  <c r="T2646" i="53"/>
  <c r="U2646" i="53"/>
  <c r="T1636" i="53"/>
  <c r="V1636" i="53"/>
  <c r="U1636" i="53"/>
  <c r="S1637" i="53"/>
  <c r="S6740" i="53"/>
  <c r="S5731" i="53"/>
  <c r="S4721" i="53"/>
  <c r="S3711" i="53"/>
  <c r="V626" i="53"/>
  <c r="U626" i="53"/>
  <c r="T626" i="53"/>
  <c r="S627" i="53"/>
  <c r="G627" i="53"/>
  <c r="F627" i="53"/>
  <c r="G2647" i="53"/>
  <c r="F2647" i="53"/>
  <c r="G3710" i="53"/>
  <c r="F3710" i="53"/>
  <c r="G1637" i="53"/>
  <c r="F1637" i="53"/>
  <c r="G4718" i="53"/>
  <c r="F4718" i="53"/>
  <c r="G5729" i="53"/>
  <c r="F5729" i="53"/>
  <c r="F6739" i="53"/>
  <c r="G6739" i="53"/>
  <c r="E6740" i="53"/>
  <c r="E5730" i="53"/>
  <c r="E4719" i="53"/>
  <c r="E3711" i="53"/>
  <c r="E1638" i="53"/>
  <c r="AB629" i="53"/>
  <c r="E2648" i="53"/>
  <c r="E628" i="53"/>
  <c r="S2647" i="53"/>
  <c r="AB2647" i="53"/>
  <c r="AB8786" i="53" l="1"/>
  <c r="AB7777" i="53"/>
  <c r="S8787" i="53"/>
  <c r="S7777" i="53"/>
  <c r="E8786" i="53"/>
  <c r="E7776" i="53"/>
  <c r="AE6741" i="53"/>
  <c r="AD6741" i="53"/>
  <c r="AC6741" i="53"/>
  <c r="AE2647" i="53"/>
  <c r="AC2647" i="53"/>
  <c r="AD2647" i="53"/>
  <c r="AD1637" i="53"/>
  <c r="AE1637" i="53"/>
  <c r="AC1637" i="53"/>
  <c r="AB1638" i="53"/>
  <c r="AE5730" i="53"/>
  <c r="AD5730" i="53"/>
  <c r="AC5730" i="53"/>
  <c r="AD3711" i="53"/>
  <c r="AE3711" i="53"/>
  <c r="AC3711" i="53"/>
  <c r="AE629" i="53"/>
  <c r="AD629" i="53"/>
  <c r="AC629" i="53"/>
  <c r="AE4720" i="53"/>
  <c r="AC4720" i="53"/>
  <c r="AD4720" i="53"/>
  <c r="AB6742" i="53"/>
  <c r="AB5731" i="53"/>
  <c r="AB4721" i="53"/>
  <c r="AB3712" i="53"/>
  <c r="V3711" i="53"/>
  <c r="U3711" i="53"/>
  <c r="T3711" i="53"/>
  <c r="V4721" i="53"/>
  <c r="U4721" i="53"/>
  <c r="T4721" i="53"/>
  <c r="V5731" i="53"/>
  <c r="U5731" i="53"/>
  <c r="T5731" i="53"/>
  <c r="V1637" i="53"/>
  <c r="U1637" i="53"/>
  <c r="T1637" i="53"/>
  <c r="S1638" i="53"/>
  <c r="V6740" i="53"/>
  <c r="U6740" i="53"/>
  <c r="T6740" i="53"/>
  <c r="V2647" i="53"/>
  <c r="U2647" i="53"/>
  <c r="T2647" i="53"/>
  <c r="S6741" i="53"/>
  <c r="S5732" i="53"/>
  <c r="S4722" i="53"/>
  <c r="S3712" i="53"/>
  <c r="V627" i="53"/>
  <c r="U627" i="53"/>
  <c r="T627" i="53"/>
  <c r="S628" i="53"/>
  <c r="G628" i="53"/>
  <c r="F628" i="53"/>
  <c r="G2648" i="53"/>
  <c r="F2648" i="53"/>
  <c r="G1638" i="53"/>
  <c r="F1638" i="53"/>
  <c r="F3711" i="53"/>
  <c r="G3711" i="53"/>
  <c r="F4719" i="53"/>
  <c r="G4719" i="53"/>
  <c r="G5730" i="53"/>
  <c r="F5730" i="53"/>
  <c r="G6740" i="53"/>
  <c r="F6740" i="53"/>
  <c r="E6741" i="53"/>
  <c r="E5731" i="53"/>
  <c r="E4720" i="53"/>
  <c r="E3712" i="53"/>
  <c r="E1639" i="53"/>
  <c r="AB2648" i="53"/>
  <c r="E2649" i="53"/>
  <c r="S2648" i="53"/>
  <c r="E629" i="53"/>
  <c r="AB630" i="53"/>
  <c r="AB8787" i="53" l="1"/>
  <c r="AB7778" i="53"/>
  <c r="S8788" i="53"/>
  <c r="S7778" i="53"/>
  <c r="E8787" i="53"/>
  <c r="E7777" i="53"/>
  <c r="AE6742" i="53"/>
  <c r="AC6742" i="53"/>
  <c r="AD6742" i="53"/>
  <c r="AE5731" i="53"/>
  <c r="AC5731" i="53"/>
  <c r="AD5731" i="53"/>
  <c r="AC630" i="53"/>
  <c r="AE630" i="53"/>
  <c r="AD630" i="53"/>
  <c r="AD3712" i="53"/>
  <c r="AE3712" i="53"/>
  <c r="AC3712" i="53"/>
  <c r="AD1638" i="53"/>
  <c r="AE1638" i="53"/>
  <c r="AC1638" i="53"/>
  <c r="AB1639" i="53"/>
  <c r="AE2648" i="53"/>
  <c r="AD2648" i="53"/>
  <c r="AC2648" i="53"/>
  <c r="AD4721" i="53"/>
  <c r="AE4721" i="53"/>
  <c r="AC4721" i="53"/>
  <c r="AB6743" i="53"/>
  <c r="AB5732" i="53"/>
  <c r="AB4722" i="53"/>
  <c r="AB3713" i="53"/>
  <c r="V3712" i="53"/>
  <c r="U3712" i="53"/>
  <c r="T3712" i="53"/>
  <c r="V4722" i="53"/>
  <c r="U4722" i="53"/>
  <c r="T4722" i="53"/>
  <c r="V5732" i="53"/>
  <c r="U5732" i="53"/>
  <c r="T5732" i="53"/>
  <c r="V1638" i="53"/>
  <c r="U1638" i="53"/>
  <c r="T1638" i="53"/>
  <c r="S1639" i="53"/>
  <c r="V6741" i="53"/>
  <c r="U6741" i="53"/>
  <c r="T6741" i="53"/>
  <c r="T2648" i="53"/>
  <c r="V2648" i="53"/>
  <c r="U2648" i="53"/>
  <c r="S6742" i="53"/>
  <c r="S5733" i="53"/>
  <c r="S4723" i="53"/>
  <c r="S3713" i="53"/>
  <c r="V628" i="53"/>
  <c r="U628" i="53"/>
  <c r="T628" i="53"/>
  <c r="S629" i="53"/>
  <c r="G2649" i="53"/>
  <c r="F2649" i="53"/>
  <c r="G629" i="53"/>
  <c r="F629" i="53"/>
  <c r="G1639" i="53"/>
  <c r="F1639" i="53"/>
  <c r="G3712" i="53"/>
  <c r="F3712" i="53"/>
  <c r="G4720" i="53"/>
  <c r="F4720" i="53"/>
  <c r="G5731" i="53"/>
  <c r="F5731" i="53"/>
  <c r="G6741" i="53"/>
  <c r="F6741" i="53"/>
  <c r="E6742" i="53"/>
  <c r="E5732" i="53"/>
  <c r="E4721" i="53"/>
  <c r="E3713" i="53"/>
  <c r="E1640" i="53"/>
  <c r="E2650" i="53"/>
  <c r="AB631" i="53"/>
  <c r="AB2649" i="53"/>
  <c r="S2649" i="53"/>
  <c r="E630" i="53"/>
  <c r="AB8788" i="53" l="1"/>
  <c r="AB7779" i="53"/>
  <c r="S8789" i="53"/>
  <c r="S7779" i="53"/>
  <c r="E8788" i="53"/>
  <c r="E7778" i="53"/>
  <c r="AE6743" i="53"/>
  <c r="AD6743" i="53"/>
  <c r="AC6743" i="53"/>
  <c r="AE1639" i="53"/>
  <c r="AD1639" i="53"/>
  <c r="AC1639" i="53"/>
  <c r="AB1640" i="53"/>
  <c r="AE2649" i="53"/>
  <c r="AC2649" i="53"/>
  <c r="AD2649" i="53"/>
  <c r="AE5732" i="53"/>
  <c r="AD5732" i="53"/>
  <c r="AC5732" i="53"/>
  <c r="AD3713" i="53"/>
  <c r="AE3713" i="53"/>
  <c r="AC3713" i="53"/>
  <c r="AE631" i="53"/>
  <c r="AD631" i="53"/>
  <c r="AC631" i="53"/>
  <c r="AE4722" i="53"/>
  <c r="AC4722" i="53"/>
  <c r="AD4722" i="53"/>
  <c r="AB6744" i="53"/>
  <c r="AB5733" i="53"/>
  <c r="AB4723" i="53"/>
  <c r="AB3714" i="53"/>
  <c r="V3713" i="53"/>
  <c r="T3713" i="53"/>
  <c r="U3713" i="53"/>
  <c r="V4723" i="53"/>
  <c r="U4723" i="53"/>
  <c r="T4723" i="53"/>
  <c r="V2649" i="53"/>
  <c r="U2649" i="53"/>
  <c r="T2649" i="53"/>
  <c r="V5733" i="53"/>
  <c r="U5733" i="53"/>
  <c r="T5733" i="53"/>
  <c r="V1639" i="53"/>
  <c r="U1639" i="53"/>
  <c r="T1639" i="53"/>
  <c r="S1640" i="53"/>
  <c r="V6742" i="53"/>
  <c r="U6742" i="53"/>
  <c r="T6742" i="53"/>
  <c r="S6743" i="53"/>
  <c r="S5734" i="53"/>
  <c r="S4724" i="53"/>
  <c r="S3714" i="53"/>
  <c r="V629" i="53"/>
  <c r="U629" i="53"/>
  <c r="T629" i="53"/>
  <c r="S630" i="53"/>
  <c r="G2650" i="53"/>
  <c r="F2650" i="53"/>
  <c r="G630" i="53"/>
  <c r="F630" i="53"/>
  <c r="G1640" i="53"/>
  <c r="F1640" i="53"/>
  <c r="G3713" i="53"/>
  <c r="F3713" i="53"/>
  <c r="G4721" i="53"/>
  <c r="F4721" i="53"/>
  <c r="G5732" i="53"/>
  <c r="F5732" i="53"/>
  <c r="G6742" i="53"/>
  <c r="F6742" i="53"/>
  <c r="E6743" i="53"/>
  <c r="E5733" i="53"/>
  <c r="E4722" i="53"/>
  <c r="E3714" i="53"/>
  <c r="E1641" i="53"/>
  <c r="E2651" i="53"/>
  <c r="AB2650" i="53"/>
  <c r="AB632" i="53"/>
  <c r="S2650" i="53"/>
  <c r="E631" i="53"/>
  <c r="AB8789" i="53" l="1"/>
  <c r="AB7780" i="53"/>
  <c r="S8790" i="53"/>
  <c r="S7780" i="53"/>
  <c r="E8789" i="53"/>
  <c r="E7779" i="53"/>
  <c r="AD5733" i="53"/>
  <c r="AE5733" i="53"/>
  <c r="AC5733" i="53"/>
  <c r="AE1640" i="53"/>
  <c r="AD1640" i="53"/>
  <c r="AC1640" i="53"/>
  <c r="AB1641" i="53"/>
  <c r="AC632" i="53"/>
  <c r="AE632" i="53"/>
  <c r="AD632" i="53"/>
  <c r="AE6744" i="53"/>
  <c r="AD6744" i="53"/>
  <c r="AC6744" i="53"/>
  <c r="AE2650" i="53"/>
  <c r="AD2650" i="53"/>
  <c r="AC2650" i="53"/>
  <c r="AD3714" i="53"/>
  <c r="AE3714" i="53"/>
  <c r="AC3714" i="53"/>
  <c r="AC4723" i="53"/>
  <c r="AD4723" i="53"/>
  <c r="AE4723" i="53"/>
  <c r="AB6745" i="53"/>
  <c r="AB5734" i="53"/>
  <c r="AB4724" i="53"/>
  <c r="AB3715" i="53"/>
  <c r="V3714" i="53"/>
  <c r="U3714" i="53"/>
  <c r="T3714" i="53"/>
  <c r="V5734" i="53"/>
  <c r="U5734" i="53"/>
  <c r="T5734" i="53"/>
  <c r="V6743" i="53"/>
  <c r="U6743" i="53"/>
  <c r="T6743" i="53"/>
  <c r="V4724" i="53"/>
  <c r="U4724" i="53"/>
  <c r="T4724" i="53"/>
  <c r="U2650" i="53"/>
  <c r="T2650" i="53"/>
  <c r="V2650" i="53"/>
  <c r="V1640" i="53"/>
  <c r="U1640" i="53"/>
  <c r="T1640" i="53"/>
  <c r="S1641" i="53"/>
  <c r="S6744" i="53"/>
  <c r="S5735" i="53"/>
  <c r="S4725" i="53"/>
  <c r="S3715" i="53"/>
  <c r="V630" i="53"/>
  <c r="U630" i="53"/>
  <c r="T630" i="53"/>
  <c r="S631" i="53"/>
  <c r="G631" i="53"/>
  <c r="F631" i="53"/>
  <c r="G2651" i="53"/>
  <c r="F2651" i="53"/>
  <c r="G1641" i="53"/>
  <c r="F1641" i="53"/>
  <c r="G3714" i="53"/>
  <c r="F3714" i="53"/>
  <c r="G4722" i="53"/>
  <c r="F4722" i="53"/>
  <c r="G5733" i="53"/>
  <c r="F5733" i="53"/>
  <c r="G6743" i="53"/>
  <c r="F6743" i="53"/>
  <c r="E6744" i="53"/>
  <c r="E5734" i="53"/>
  <c r="E4723" i="53"/>
  <c r="E3715" i="53"/>
  <c r="E1642" i="53"/>
  <c r="E632" i="53"/>
  <c r="AB2651" i="53"/>
  <c r="E2652" i="53"/>
  <c r="S2651" i="53"/>
  <c r="AB633" i="53"/>
  <c r="AB8790" i="53" l="1"/>
  <c r="AB7781" i="53"/>
  <c r="S8791" i="53"/>
  <c r="S7781" i="53"/>
  <c r="E8790" i="53"/>
  <c r="E7780" i="53"/>
  <c r="AE5734" i="53"/>
  <c r="AD5734" i="53"/>
  <c r="AC5734" i="53"/>
  <c r="AE6745" i="53"/>
  <c r="AC6745" i="53"/>
  <c r="AD6745" i="53"/>
  <c r="AE1641" i="53"/>
  <c r="AD1641" i="53"/>
  <c r="AC1641" i="53"/>
  <c r="AB1642" i="53"/>
  <c r="AC633" i="53"/>
  <c r="AE633" i="53"/>
  <c r="AD633" i="53"/>
  <c r="AE2651" i="53"/>
  <c r="AC2651" i="53"/>
  <c r="AD2651" i="53"/>
  <c r="AE3715" i="53"/>
  <c r="AC3715" i="53"/>
  <c r="AD3715" i="53"/>
  <c r="AE4724" i="53"/>
  <c r="AC4724" i="53"/>
  <c r="AD4724" i="53"/>
  <c r="AB6746" i="53"/>
  <c r="AB5735" i="53"/>
  <c r="AB4725" i="53"/>
  <c r="AB3716" i="53"/>
  <c r="V3715" i="53"/>
  <c r="U3715" i="53"/>
  <c r="T3715" i="53"/>
  <c r="V2651" i="53"/>
  <c r="U2651" i="53"/>
  <c r="T2651" i="53"/>
  <c r="V4725" i="53"/>
  <c r="U4725" i="53"/>
  <c r="T4725" i="53"/>
  <c r="T5735" i="53"/>
  <c r="V5735" i="53"/>
  <c r="U5735" i="53"/>
  <c r="V6744" i="53"/>
  <c r="U6744" i="53"/>
  <c r="T6744" i="53"/>
  <c r="V1641" i="53"/>
  <c r="U1641" i="53"/>
  <c r="T1641" i="53"/>
  <c r="S1642" i="53"/>
  <c r="S6745" i="53"/>
  <c r="S5736" i="53"/>
  <c r="S4726" i="53"/>
  <c r="S3716" i="53"/>
  <c r="V631" i="53"/>
  <c r="U631" i="53"/>
  <c r="T631" i="53"/>
  <c r="S632" i="53"/>
  <c r="G2652" i="53"/>
  <c r="F2652" i="53"/>
  <c r="G632" i="53"/>
  <c r="F632" i="53"/>
  <c r="G1642" i="53"/>
  <c r="F1642" i="53"/>
  <c r="G3715" i="53"/>
  <c r="F3715" i="53"/>
  <c r="G4723" i="53"/>
  <c r="F4723" i="53"/>
  <c r="G5734" i="53"/>
  <c r="F5734" i="53"/>
  <c r="G6744" i="53"/>
  <c r="F6744" i="53"/>
  <c r="E6745" i="53"/>
  <c r="E5735" i="53"/>
  <c r="E4724" i="53"/>
  <c r="E3716" i="53"/>
  <c r="E1643" i="53"/>
  <c r="AB634" i="53"/>
  <c r="S2652" i="53"/>
  <c r="E2653" i="53"/>
  <c r="AB2652" i="53"/>
  <c r="E633" i="53"/>
  <c r="AB8791" i="53" l="1"/>
  <c r="AB7782" i="53"/>
  <c r="S8792" i="53"/>
  <c r="S7782" i="53"/>
  <c r="E8791" i="53"/>
  <c r="E7781" i="53"/>
  <c r="AE5735" i="53"/>
  <c r="AD5735" i="53"/>
  <c r="AC5735" i="53"/>
  <c r="AE2652" i="53"/>
  <c r="AC2652" i="53"/>
  <c r="AD2652" i="53"/>
  <c r="AD3716" i="53"/>
  <c r="AC3716" i="53"/>
  <c r="AE3716" i="53"/>
  <c r="AE1642" i="53"/>
  <c r="AD1642" i="53"/>
  <c r="AC1642" i="53"/>
  <c r="AB1643" i="53"/>
  <c r="AE6746" i="53"/>
  <c r="AD6746" i="53"/>
  <c r="AC6746" i="53"/>
  <c r="AE634" i="53"/>
  <c r="AD634" i="53"/>
  <c r="AC634" i="53"/>
  <c r="AE4725" i="53"/>
  <c r="AC4725" i="53"/>
  <c r="AD4725" i="53"/>
  <c r="AB6747" i="53"/>
  <c r="AB5736" i="53"/>
  <c r="AB4726" i="53"/>
  <c r="AB3717" i="53"/>
  <c r="U3716" i="53"/>
  <c r="V3716" i="53"/>
  <c r="T3716" i="53"/>
  <c r="V4726" i="53"/>
  <c r="U4726" i="53"/>
  <c r="T4726" i="53"/>
  <c r="V5736" i="53"/>
  <c r="T5736" i="53"/>
  <c r="U5736" i="53"/>
  <c r="V6745" i="53"/>
  <c r="U6745" i="53"/>
  <c r="T6745" i="53"/>
  <c r="T1642" i="53"/>
  <c r="V1642" i="53"/>
  <c r="U1642" i="53"/>
  <c r="S1643" i="53"/>
  <c r="V2652" i="53"/>
  <c r="U2652" i="53"/>
  <c r="T2652" i="53"/>
  <c r="S6746" i="53"/>
  <c r="S5737" i="53"/>
  <c r="S4727" i="53"/>
  <c r="S3717" i="53"/>
  <c r="V632" i="53"/>
  <c r="U632" i="53"/>
  <c r="T632" i="53"/>
  <c r="S633" i="53"/>
  <c r="G2653" i="53"/>
  <c r="F2653" i="53"/>
  <c r="G633" i="53"/>
  <c r="F633" i="53"/>
  <c r="G1643" i="53"/>
  <c r="F1643" i="53"/>
  <c r="G3716" i="53"/>
  <c r="F3716" i="53"/>
  <c r="F5735" i="53"/>
  <c r="G5735" i="53"/>
  <c r="G4724" i="53"/>
  <c r="F4724" i="53"/>
  <c r="F6745" i="53"/>
  <c r="G6745" i="53"/>
  <c r="E6746" i="53"/>
  <c r="E5736" i="53"/>
  <c r="E4725" i="53"/>
  <c r="E3717" i="53"/>
  <c r="E1644" i="53"/>
  <c r="AB2653" i="53"/>
  <c r="E2654" i="53"/>
  <c r="E634" i="53"/>
  <c r="S2653" i="53"/>
  <c r="AB635" i="53"/>
  <c r="AB8792" i="53" l="1"/>
  <c r="AB7783" i="53"/>
  <c r="S8793" i="53"/>
  <c r="S7783" i="53"/>
  <c r="E8792" i="53"/>
  <c r="E7782" i="53"/>
  <c r="AE6747" i="53"/>
  <c r="AC6747" i="53"/>
  <c r="AD6747" i="53"/>
  <c r="AE5736" i="53"/>
  <c r="AD5736" i="53"/>
  <c r="AC5736" i="53"/>
  <c r="AE635" i="53"/>
  <c r="AD635" i="53"/>
  <c r="AC635" i="53"/>
  <c r="AD1643" i="53"/>
  <c r="AE1643" i="53"/>
  <c r="AC1643" i="53"/>
  <c r="AB1644" i="53"/>
  <c r="AE3717" i="53"/>
  <c r="AC3717" i="53"/>
  <c r="AD3717" i="53"/>
  <c r="AC2653" i="53"/>
  <c r="AD2653" i="53"/>
  <c r="AE2653" i="53"/>
  <c r="AE4726" i="53"/>
  <c r="AC4726" i="53"/>
  <c r="AD4726" i="53"/>
  <c r="AB6748" i="53"/>
  <c r="AB5737" i="53"/>
  <c r="AB4727" i="53"/>
  <c r="AB3718" i="53"/>
  <c r="V3717" i="53"/>
  <c r="U3717" i="53"/>
  <c r="T3717" i="53"/>
  <c r="U4727" i="53"/>
  <c r="T4727" i="53"/>
  <c r="V4727" i="53"/>
  <c r="V5737" i="53"/>
  <c r="U5737" i="53"/>
  <c r="T5737" i="53"/>
  <c r="V6746" i="53"/>
  <c r="U6746" i="53"/>
  <c r="T6746" i="53"/>
  <c r="V1643" i="53"/>
  <c r="U1643" i="53"/>
  <c r="T1643" i="53"/>
  <c r="S1644" i="53"/>
  <c r="V2653" i="53"/>
  <c r="U2653" i="53"/>
  <c r="T2653" i="53"/>
  <c r="S6747" i="53"/>
  <c r="S5738" i="53"/>
  <c r="S4728" i="53"/>
  <c r="S3718" i="53"/>
  <c r="V633" i="53"/>
  <c r="U633" i="53"/>
  <c r="T633" i="53"/>
  <c r="S634" i="53"/>
  <c r="G2654" i="53"/>
  <c r="F2654" i="53"/>
  <c r="G634" i="53"/>
  <c r="F634" i="53"/>
  <c r="G4725" i="53"/>
  <c r="F4725" i="53"/>
  <c r="G5736" i="53"/>
  <c r="F5736" i="53"/>
  <c r="G1644" i="53"/>
  <c r="F1644" i="53"/>
  <c r="G3717" i="53"/>
  <c r="F3717" i="53"/>
  <c r="G6746" i="53"/>
  <c r="F6746" i="53"/>
  <c r="E6747" i="53"/>
  <c r="E5737" i="53"/>
  <c r="E4726" i="53"/>
  <c r="E3718" i="53"/>
  <c r="E1645" i="53"/>
  <c r="S2654" i="53"/>
  <c r="AB636" i="53"/>
  <c r="E635" i="53"/>
  <c r="E2655" i="53"/>
  <c r="AB2654" i="53"/>
  <c r="AB8793" i="53" l="1"/>
  <c r="AB7784" i="53"/>
  <c r="S8794" i="53"/>
  <c r="S7784" i="53"/>
  <c r="E8793" i="53"/>
  <c r="E7783" i="53"/>
  <c r="AE6748" i="53"/>
  <c r="AC6748" i="53"/>
  <c r="AD6748" i="53"/>
  <c r="AE2654" i="53"/>
  <c r="AC2654" i="53"/>
  <c r="AD2654" i="53"/>
  <c r="AD1644" i="53"/>
  <c r="AC1644" i="53"/>
  <c r="AE1644" i="53"/>
  <c r="AB1645" i="53"/>
  <c r="AE5737" i="53"/>
  <c r="AC5737" i="53"/>
  <c r="AD5737" i="53"/>
  <c r="AE636" i="53"/>
  <c r="AD636" i="53"/>
  <c r="AC636" i="53"/>
  <c r="AD3718" i="53"/>
  <c r="AE3718" i="53"/>
  <c r="AC3718" i="53"/>
  <c r="AE4727" i="53"/>
  <c r="AD4727" i="53"/>
  <c r="AC4727" i="53"/>
  <c r="AB6749" i="53"/>
  <c r="AB5738" i="53"/>
  <c r="AB4728" i="53"/>
  <c r="AB3719" i="53"/>
  <c r="U3718" i="53"/>
  <c r="V3718" i="53"/>
  <c r="T3718" i="53"/>
  <c r="V4728" i="53"/>
  <c r="T4728" i="53"/>
  <c r="U4728" i="53"/>
  <c r="U1644" i="53"/>
  <c r="T1644" i="53"/>
  <c r="V1644" i="53"/>
  <c r="S1645" i="53"/>
  <c r="V5738" i="53"/>
  <c r="U5738" i="53"/>
  <c r="T5738" i="53"/>
  <c r="V2654" i="53"/>
  <c r="T2654" i="53"/>
  <c r="U2654" i="53"/>
  <c r="V6747" i="53"/>
  <c r="U6747" i="53"/>
  <c r="T6747" i="53"/>
  <c r="S6748" i="53"/>
  <c r="S5739" i="53"/>
  <c r="S4729" i="53"/>
  <c r="S3719" i="53"/>
  <c r="V634" i="53"/>
  <c r="U634" i="53"/>
  <c r="T634" i="53"/>
  <c r="S635" i="53"/>
  <c r="G2655" i="53"/>
  <c r="F2655" i="53"/>
  <c r="G635" i="53"/>
  <c r="F635" i="53"/>
  <c r="G1645" i="53"/>
  <c r="F1645" i="53"/>
  <c r="G4726" i="53"/>
  <c r="F4726" i="53"/>
  <c r="F5737" i="53"/>
  <c r="G5737" i="53"/>
  <c r="G3718" i="53"/>
  <c r="F3718" i="53"/>
  <c r="G6747" i="53"/>
  <c r="F6747" i="53"/>
  <c r="E6748" i="53"/>
  <c r="E5738" i="53"/>
  <c r="E4727" i="53"/>
  <c r="E3719" i="53"/>
  <c r="E1646" i="53"/>
  <c r="AB2655" i="53"/>
  <c r="E2656" i="53"/>
  <c r="AB637" i="53"/>
  <c r="E636" i="53"/>
  <c r="S2655" i="53"/>
  <c r="AB8794" i="53" l="1"/>
  <c r="AB7785" i="53"/>
  <c r="S8795" i="53"/>
  <c r="S7785" i="53"/>
  <c r="E8794" i="53"/>
  <c r="E7784" i="53"/>
  <c r="AE6749" i="53"/>
  <c r="AD6749" i="53"/>
  <c r="AC6749" i="53"/>
  <c r="AE5738" i="53"/>
  <c r="AD5738" i="53"/>
  <c r="AC5738" i="53"/>
  <c r="AE637" i="53"/>
  <c r="AD637" i="53"/>
  <c r="AC637" i="53"/>
  <c r="AD3719" i="53"/>
  <c r="AE3719" i="53"/>
  <c r="AC3719" i="53"/>
  <c r="AD1645" i="53"/>
  <c r="AE1645" i="53"/>
  <c r="AC1645" i="53"/>
  <c r="AB1646" i="53"/>
  <c r="AC2655" i="53"/>
  <c r="AD2655" i="53"/>
  <c r="AE2655" i="53"/>
  <c r="AE4728" i="53"/>
  <c r="AC4728" i="53"/>
  <c r="AD4728" i="53"/>
  <c r="AB6750" i="53"/>
  <c r="AB5739" i="53"/>
  <c r="AB4729" i="53"/>
  <c r="AB3720" i="53"/>
  <c r="V5739" i="53"/>
  <c r="U5739" i="53"/>
  <c r="T5739" i="53"/>
  <c r="V6748" i="53"/>
  <c r="U6748" i="53"/>
  <c r="T6748" i="53"/>
  <c r="V3719" i="53"/>
  <c r="U3719" i="53"/>
  <c r="T3719" i="53"/>
  <c r="V2655" i="53"/>
  <c r="U2655" i="53"/>
  <c r="T2655" i="53"/>
  <c r="V4729" i="53"/>
  <c r="T4729" i="53"/>
  <c r="U4729" i="53"/>
  <c r="V1645" i="53"/>
  <c r="U1645" i="53"/>
  <c r="T1645" i="53"/>
  <c r="S1646" i="53"/>
  <c r="S6749" i="53"/>
  <c r="S5740" i="53"/>
  <c r="S4730" i="53"/>
  <c r="S3720" i="53"/>
  <c r="V635" i="53"/>
  <c r="U635" i="53"/>
  <c r="T635" i="53"/>
  <c r="S636" i="53"/>
  <c r="G2656" i="53"/>
  <c r="F2656" i="53"/>
  <c r="G636" i="53"/>
  <c r="F636" i="53"/>
  <c r="G4727" i="53"/>
  <c r="F4727" i="53"/>
  <c r="G1646" i="53"/>
  <c r="F1646" i="53"/>
  <c r="G6748" i="53"/>
  <c r="F6748" i="53"/>
  <c r="F3719" i="53"/>
  <c r="G3719" i="53"/>
  <c r="F5738" i="53"/>
  <c r="G5738" i="53"/>
  <c r="E6749" i="53"/>
  <c r="E5739" i="53"/>
  <c r="E4728" i="53"/>
  <c r="E3720" i="53"/>
  <c r="E1647" i="53"/>
  <c r="AB638" i="53"/>
  <c r="AB2656" i="53"/>
  <c r="E637" i="53"/>
  <c r="E2657" i="53"/>
  <c r="S2656" i="53"/>
  <c r="AB8795" i="53" l="1"/>
  <c r="AB7786" i="53"/>
  <c r="S8796" i="53"/>
  <c r="S7786" i="53"/>
  <c r="E8795" i="53"/>
  <c r="E7785" i="53"/>
  <c r="AE5739" i="53"/>
  <c r="AC5739" i="53"/>
  <c r="AD5739" i="53"/>
  <c r="AE6750" i="53"/>
  <c r="AC6750" i="53"/>
  <c r="AD6750" i="53"/>
  <c r="AD1646" i="53"/>
  <c r="AE1646" i="53"/>
  <c r="AC1646" i="53"/>
  <c r="AB1647" i="53"/>
  <c r="AD3720" i="53"/>
  <c r="AE3720" i="53"/>
  <c r="AC3720" i="53"/>
  <c r="AE2656" i="53"/>
  <c r="AD2656" i="53"/>
  <c r="AC2656" i="53"/>
  <c r="AC638" i="53"/>
  <c r="AE638" i="53"/>
  <c r="AD638" i="53"/>
  <c r="AD4729" i="53"/>
  <c r="AE4729" i="53"/>
  <c r="AC4729" i="53"/>
  <c r="AB6751" i="53"/>
  <c r="AB5740" i="53"/>
  <c r="AB4730" i="53"/>
  <c r="AB3721" i="53"/>
  <c r="U3720" i="53"/>
  <c r="V3720" i="53"/>
  <c r="T3720" i="53"/>
  <c r="V5740" i="53"/>
  <c r="U5740" i="53"/>
  <c r="T5740" i="53"/>
  <c r="V6749" i="53"/>
  <c r="U6749" i="53"/>
  <c r="T6749" i="53"/>
  <c r="V2656" i="53"/>
  <c r="T2656" i="53"/>
  <c r="U2656" i="53"/>
  <c r="V1646" i="53"/>
  <c r="U1646" i="53"/>
  <c r="T1646" i="53"/>
  <c r="S1647" i="53"/>
  <c r="V4730" i="53"/>
  <c r="U4730" i="53"/>
  <c r="T4730" i="53"/>
  <c r="S6750" i="53"/>
  <c r="S5741" i="53"/>
  <c r="S4731" i="53"/>
  <c r="S3721" i="53"/>
  <c r="V636" i="53"/>
  <c r="U636" i="53"/>
  <c r="T636" i="53"/>
  <c r="S637" i="53"/>
  <c r="G2657" i="53"/>
  <c r="F2657" i="53"/>
  <c r="G637" i="53"/>
  <c r="F637" i="53"/>
  <c r="G1647" i="53"/>
  <c r="F1647" i="53"/>
  <c r="G3720" i="53"/>
  <c r="F3720" i="53"/>
  <c r="G4728" i="53"/>
  <c r="F4728" i="53"/>
  <c r="G6749" i="53"/>
  <c r="F6749" i="53"/>
  <c r="F5739" i="53"/>
  <c r="G5739" i="53"/>
  <c r="E6750" i="53"/>
  <c r="E5740" i="53"/>
  <c r="E4729" i="53"/>
  <c r="E3721" i="53"/>
  <c r="E1648" i="53"/>
  <c r="AB2657" i="53"/>
  <c r="AB639" i="53"/>
  <c r="E638" i="53"/>
  <c r="S2657" i="53"/>
  <c r="E2658" i="53"/>
  <c r="AB8796" i="53" l="1"/>
  <c r="AB7787" i="53"/>
  <c r="S8797" i="53"/>
  <c r="S7787" i="53"/>
  <c r="E8796" i="53"/>
  <c r="E7786" i="53"/>
  <c r="AE6751" i="53"/>
  <c r="AD6751" i="53"/>
  <c r="AC6751" i="53"/>
  <c r="AE5740" i="53"/>
  <c r="AC5740" i="53"/>
  <c r="AD5740" i="53"/>
  <c r="AE639" i="53"/>
  <c r="AD639" i="53"/>
  <c r="AC639" i="53"/>
  <c r="AD3721" i="53"/>
  <c r="AE3721" i="53"/>
  <c r="AC3721" i="53"/>
  <c r="AE1647" i="53"/>
  <c r="AC1647" i="53"/>
  <c r="AD1647" i="53"/>
  <c r="AB1648" i="53"/>
  <c r="AE2657" i="53"/>
  <c r="AC2657" i="53"/>
  <c r="AD2657" i="53"/>
  <c r="AE4730" i="53"/>
  <c r="AC4730" i="53"/>
  <c r="AD4730" i="53"/>
  <c r="AB6752" i="53"/>
  <c r="AB5741" i="53"/>
  <c r="AB4731" i="53"/>
  <c r="AB3722" i="53"/>
  <c r="V1647" i="53"/>
  <c r="U1647" i="53"/>
  <c r="T1647" i="53"/>
  <c r="S1648" i="53"/>
  <c r="V3721" i="53"/>
  <c r="T3721" i="53"/>
  <c r="U3721" i="53"/>
  <c r="V2657" i="53"/>
  <c r="U2657" i="53"/>
  <c r="T2657" i="53"/>
  <c r="V5741" i="53"/>
  <c r="U5741" i="53"/>
  <c r="T5741" i="53"/>
  <c r="V6750" i="53"/>
  <c r="U6750" i="53"/>
  <c r="T6750" i="53"/>
  <c r="V4731" i="53"/>
  <c r="U4731" i="53"/>
  <c r="T4731" i="53"/>
  <c r="S6751" i="53"/>
  <c r="S5742" i="53"/>
  <c r="S4732" i="53"/>
  <c r="S3722" i="53"/>
  <c r="V637" i="53"/>
  <c r="U637" i="53"/>
  <c r="T637" i="53"/>
  <c r="S638" i="53"/>
  <c r="G638" i="53"/>
  <c r="F638" i="53"/>
  <c r="G2658" i="53"/>
  <c r="F2658" i="53"/>
  <c r="G6750" i="53"/>
  <c r="F6750" i="53"/>
  <c r="G1648" i="53"/>
  <c r="F1648" i="53"/>
  <c r="G3721" i="53"/>
  <c r="F3721" i="53"/>
  <c r="G4729" i="53"/>
  <c r="F4729" i="53"/>
  <c r="G5740" i="53"/>
  <c r="F5740" i="53"/>
  <c r="E6751" i="53"/>
  <c r="E5741" i="53"/>
  <c r="E4730" i="53"/>
  <c r="E3722" i="53"/>
  <c r="E1649" i="53"/>
  <c r="AB640" i="53"/>
  <c r="E639" i="53"/>
  <c r="S2658" i="53"/>
  <c r="E2659" i="53"/>
  <c r="AB2658" i="53"/>
  <c r="AB8797" i="53" l="1"/>
  <c r="AB7788" i="53"/>
  <c r="S8798" i="53"/>
  <c r="S7788" i="53"/>
  <c r="E8797" i="53"/>
  <c r="E7787" i="53"/>
  <c r="AE2658" i="53"/>
  <c r="AD2658" i="53"/>
  <c r="AC2658" i="53"/>
  <c r="AE1648" i="53"/>
  <c r="AC1648" i="53"/>
  <c r="AD1648" i="53"/>
  <c r="AB1649" i="53"/>
  <c r="AE6752" i="53"/>
  <c r="AD6752" i="53"/>
  <c r="AC6752" i="53"/>
  <c r="AC640" i="53"/>
  <c r="AE640" i="53"/>
  <c r="AD640" i="53"/>
  <c r="AD3722" i="53"/>
  <c r="AE3722" i="53"/>
  <c r="AC3722" i="53"/>
  <c r="AD5741" i="53"/>
  <c r="AE5741" i="53"/>
  <c r="AC5741" i="53"/>
  <c r="AC4731" i="53"/>
  <c r="AD4731" i="53"/>
  <c r="AE4731" i="53"/>
  <c r="AB6753" i="53"/>
  <c r="AB5742" i="53"/>
  <c r="AB4732" i="53"/>
  <c r="AB3723" i="53"/>
  <c r="V3722" i="53"/>
  <c r="U3722" i="53"/>
  <c r="T3722" i="53"/>
  <c r="V4732" i="53"/>
  <c r="U4732" i="53"/>
  <c r="T4732" i="53"/>
  <c r="V5742" i="53"/>
  <c r="U5742" i="53"/>
  <c r="T5742" i="53"/>
  <c r="V6751" i="53"/>
  <c r="U6751" i="53"/>
  <c r="T6751" i="53"/>
  <c r="V1648" i="53"/>
  <c r="U1648" i="53"/>
  <c r="T1648" i="53"/>
  <c r="S1649" i="53"/>
  <c r="V2658" i="53"/>
  <c r="U2658" i="53"/>
  <c r="T2658" i="53"/>
  <c r="S6752" i="53"/>
  <c r="S5743" i="53"/>
  <c r="S4733" i="53"/>
  <c r="S3723" i="53"/>
  <c r="V638" i="53"/>
  <c r="U638" i="53"/>
  <c r="T638" i="53"/>
  <c r="S639" i="53"/>
  <c r="G639" i="53"/>
  <c r="F639" i="53"/>
  <c r="G2659" i="53"/>
  <c r="F2659" i="53"/>
  <c r="G4730" i="53"/>
  <c r="F4730" i="53"/>
  <c r="G5741" i="53"/>
  <c r="F5741" i="53"/>
  <c r="G1649" i="53"/>
  <c r="F1649" i="53"/>
  <c r="G3722" i="53"/>
  <c r="F3722" i="53"/>
  <c r="G6751" i="53"/>
  <c r="F6751" i="53"/>
  <c r="E6752" i="53"/>
  <c r="E5742" i="53"/>
  <c r="E4731" i="53"/>
  <c r="E3723" i="53"/>
  <c r="E1650" i="53"/>
  <c r="E640" i="53"/>
  <c r="S2659" i="53"/>
  <c r="AB2659" i="53"/>
  <c r="E2660" i="53"/>
  <c r="AB641" i="53"/>
  <c r="AB8798" i="53" l="1"/>
  <c r="AB7789" i="53"/>
  <c r="S8799" i="53"/>
  <c r="S7789" i="53"/>
  <c r="E8798" i="53"/>
  <c r="E7788" i="53"/>
  <c r="AE641" i="53"/>
  <c r="AD641" i="53"/>
  <c r="AC641" i="53"/>
  <c r="AE5742" i="53"/>
  <c r="AD5742" i="53"/>
  <c r="AC5742" i="53"/>
  <c r="AE2659" i="53"/>
  <c r="AC2659" i="53"/>
  <c r="AD2659" i="53"/>
  <c r="AC6753" i="53"/>
  <c r="AD6753" i="53"/>
  <c r="AE6753" i="53"/>
  <c r="AE3723" i="53"/>
  <c r="AC3723" i="53"/>
  <c r="AD3723" i="53"/>
  <c r="AE1649" i="53"/>
  <c r="AD1649" i="53"/>
  <c r="AC1649" i="53"/>
  <c r="AB1650" i="53"/>
  <c r="AE4732" i="53"/>
  <c r="AC4732" i="53"/>
  <c r="AD4732" i="53"/>
  <c r="AB6754" i="53"/>
  <c r="AB5743" i="53"/>
  <c r="AB4733" i="53"/>
  <c r="AB3724" i="53"/>
  <c r="V2659" i="53"/>
  <c r="U2659" i="53"/>
  <c r="T2659" i="53"/>
  <c r="V1649" i="53"/>
  <c r="U1649" i="53"/>
  <c r="T1649" i="53"/>
  <c r="S1650" i="53"/>
  <c r="V3723" i="53"/>
  <c r="U3723" i="53"/>
  <c r="T3723" i="53"/>
  <c r="V4733" i="53"/>
  <c r="U4733" i="53"/>
  <c r="T4733" i="53"/>
  <c r="V5743" i="53"/>
  <c r="T5743" i="53"/>
  <c r="U5743" i="53"/>
  <c r="V6752" i="53"/>
  <c r="U6752" i="53"/>
  <c r="T6752" i="53"/>
  <c r="S6753" i="53"/>
  <c r="S5744" i="53"/>
  <c r="S4734" i="53"/>
  <c r="S3724" i="53"/>
  <c r="V639" i="53"/>
  <c r="U639" i="53"/>
  <c r="T639" i="53"/>
  <c r="S640" i="53"/>
  <c r="G2660" i="53"/>
  <c r="F2660" i="53"/>
  <c r="G640" i="53"/>
  <c r="F640" i="53"/>
  <c r="G1650" i="53"/>
  <c r="F1650" i="53"/>
  <c r="G3723" i="53"/>
  <c r="F3723" i="53"/>
  <c r="G4731" i="53"/>
  <c r="F4731" i="53"/>
  <c r="G5742" i="53"/>
  <c r="F5742" i="53"/>
  <c r="G6752" i="53"/>
  <c r="F6752" i="53"/>
  <c r="E6753" i="53"/>
  <c r="E5743" i="53"/>
  <c r="E4732" i="53"/>
  <c r="E3724" i="53"/>
  <c r="E1651" i="53"/>
  <c r="AB2660" i="53"/>
  <c r="E641" i="53"/>
  <c r="E2661" i="53"/>
  <c r="S2660" i="53"/>
  <c r="AB642" i="53"/>
  <c r="AB8799" i="53" l="1"/>
  <c r="AB7790" i="53"/>
  <c r="S8800" i="53"/>
  <c r="S7790" i="53"/>
  <c r="E8799" i="53"/>
  <c r="E7789" i="53"/>
  <c r="AE6754" i="53"/>
  <c r="AD6754" i="53"/>
  <c r="AC6754" i="53"/>
  <c r="AE642" i="53"/>
  <c r="AD642" i="53"/>
  <c r="AC642" i="53"/>
  <c r="AE5743" i="53"/>
  <c r="AD5743" i="53"/>
  <c r="AC5743" i="53"/>
  <c r="AE1650" i="53"/>
  <c r="AC1650" i="53"/>
  <c r="AD1650" i="53"/>
  <c r="AB1651" i="53"/>
  <c r="AD3724" i="53"/>
  <c r="AC3724" i="53"/>
  <c r="AE3724" i="53"/>
  <c r="AE2660" i="53"/>
  <c r="AC2660" i="53"/>
  <c r="AD2660" i="53"/>
  <c r="AE4733" i="53"/>
  <c r="AC4733" i="53"/>
  <c r="AD4733" i="53"/>
  <c r="AB6755" i="53"/>
  <c r="AB5744" i="53"/>
  <c r="AB4734" i="53"/>
  <c r="AB3725" i="53"/>
  <c r="U3724" i="53"/>
  <c r="V3724" i="53"/>
  <c r="T3724" i="53"/>
  <c r="U1650" i="53"/>
  <c r="T1650" i="53"/>
  <c r="V1650" i="53"/>
  <c r="S1651" i="53"/>
  <c r="V4734" i="53"/>
  <c r="U4734" i="53"/>
  <c r="T4734" i="53"/>
  <c r="V6753" i="53"/>
  <c r="U6753" i="53"/>
  <c r="T6753" i="53"/>
  <c r="V5744" i="53"/>
  <c r="T5744" i="53"/>
  <c r="U5744" i="53"/>
  <c r="V2660" i="53"/>
  <c r="U2660" i="53"/>
  <c r="T2660" i="53"/>
  <c r="S6754" i="53"/>
  <c r="S5745" i="53"/>
  <c r="S4735" i="53"/>
  <c r="S3725" i="53"/>
  <c r="V640" i="53"/>
  <c r="U640" i="53"/>
  <c r="T640" i="53"/>
  <c r="S641" i="53"/>
  <c r="G641" i="53"/>
  <c r="F641" i="53"/>
  <c r="G2661" i="53"/>
  <c r="F2661" i="53"/>
  <c r="G1651" i="53"/>
  <c r="F1651" i="53"/>
  <c r="G4732" i="53"/>
  <c r="F4732" i="53"/>
  <c r="F6753" i="53"/>
  <c r="G6753" i="53"/>
  <c r="F5743" i="53"/>
  <c r="G5743" i="53"/>
  <c r="G3724" i="53"/>
  <c r="F3724" i="53"/>
  <c r="E6754" i="53"/>
  <c r="E5744" i="53"/>
  <c r="E4733" i="53"/>
  <c r="E3725" i="53"/>
  <c r="E1652" i="53"/>
  <c r="S2661" i="53"/>
  <c r="E2662" i="53"/>
  <c r="E642" i="53"/>
  <c r="AB643" i="53"/>
  <c r="AB2661" i="53"/>
  <c r="AB8800" i="53" l="1"/>
  <c r="AB7791" i="53"/>
  <c r="S8801" i="53"/>
  <c r="S7791" i="53"/>
  <c r="E8800" i="53"/>
  <c r="E7790" i="53"/>
  <c r="AE6755" i="53"/>
  <c r="AC6755" i="53"/>
  <c r="AD6755" i="53"/>
  <c r="AD1651" i="53"/>
  <c r="AE1651" i="53"/>
  <c r="AC1651" i="53"/>
  <c r="AB1652" i="53"/>
  <c r="AE2661" i="53"/>
  <c r="AC2661" i="53"/>
  <c r="AD2661" i="53"/>
  <c r="AE643" i="53"/>
  <c r="AD643" i="53"/>
  <c r="AC643" i="53"/>
  <c r="AE3725" i="53"/>
  <c r="AC3725" i="53"/>
  <c r="AD3725" i="53"/>
  <c r="AD5744" i="53"/>
  <c r="AE5744" i="53"/>
  <c r="AC5744" i="53"/>
  <c r="AE4734" i="53"/>
  <c r="AC4734" i="53"/>
  <c r="AD4734" i="53"/>
  <c r="AB6756" i="53"/>
  <c r="AB5745" i="53"/>
  <c r="AB4735" i="53"/>
  <c r="AB3726" i="53"/>
  <c r="V2661" i="53"/>
  <c r="U2661" i="53"/>
  <c r="T2661" i="53"/>
  <c r="V3725" i="53"/>
  <c r="U3725" i="53"/>
  <c r="T3725" i="53"/>
  <c r="V1651" i="53"/>
  <c r="U1651" i="53"/>
  <c r="T1651" i="53"/>
  <c r="S1652" i="53"/>
  <c r="V4735" i="53"/>
  <c r="U4735" i="53"/>
  <c r="T4735" i="53"/>
  <c r="V5745" i="53"/>
  <c r="U5745" i="53"/>
  <c r="T5745" i="53"/>
  <c r="V6754" i="53"/>
  <c r="U6754" i="53"/>
  <c r="T6754" i="53"/>
  <c r="S6755" i="53"/>
  <c r="S5746" i="53"/>
  <c r="S4736" i="53"/>
  <c r="S3726" i="53"/>
  <c r="V641" i="53"/>
  <c r="U641" i="53"/>
  <c r="T641" i="53"/>
  <c r="S642" i="53"/>
  <c r="G642" i="53"/>
  <c r="F642" i="53"/>
  <c r="G2662" i="53"/>
  <c r="F2662" i="53"/>
  <c r="G1652" i="53"/>
  <c r="F1652" i="53"/>
  <c r="G3725" i="53"/>
  <c r="F3725" i="53"/>
  <c r="G6754" i="53"/>
  <c r="F6754" i="53"/>
  <c r="G4733" i="53"/>
  <c r="F4733" i="53"/>
  <c r="G5744" i="53"/>
  <c r="F5744" i="53"/>
  <c r="E6755" i="53"/>
  <c r="E5745" i="53"/>
  <c r="E4734" i="53"/>
  <c r="E3726" i="53"/>
  <c r="E1653" i="53"/>
  <c r="E643" i="53"/>
  <c r="AB2662" i="53"/>
  <c r="E2663" i="53"/>
  <c r="AB644" i="53"/>
  <c r="S2662" i="53"/>
  <c r="AB8801" i="53" l="1"/>
  <c r="AB7792" i="53"/>
  <c r="S8802" i="53"/>
  <c r="S7792" i="53"/>
  <c r="E8801" i="53"/>
  <c r="E7791" i="53"/>
  <c r="AE6756" i="53"/>
  <c r="AD6756" i="53"/>
  <c r="AC6756" i="53"/>
  <c r="AD1652" i="53"/>
  <c r="AC1652" i="53"/>
  <c r="AE1652" i="53"/>
  <c r="AB1653" i="53"/>
  <c r="AE644" i="53"/>
  <c r="AD644" i="53"/>
  <c r="AC644" i="53"/>
  <c r="AE5745" i="53"/>
  <c r="AC5745" i="53"/>
  <c r="AD5745" i="53"/>
  <c r="AD3726" i="53"/>
  <c r="AE3726" i="53"/>
  <c r="AC3726" i="53"/>
  <c r="AE2662" i="53"/>
  <c r="AC2662" i="53"/>
  <c r="AD2662" i="53"/>
  <c r="AE4735" i="53"/>
  <c r="AD4735" i="53"/>
  <c r="AC4735" i="53"/>
  <c r="AB6757" i="53"/>
  <c r="AB5746" i="53"/>
  <c r="AB4736" i="53"/>
  <c r="AB3727" i="53"/>
  <c r="V4736" i="53"/>
  <c r="U4736" i="53"/>
  <c r="T4736" i="53"/>
  <c r="V2662" i="53"/>
  <c r="T2662" i="53"/>
  <c r="U2662" i="53"/>
  <c r="V5746" i="53"/>
  <c r="U5746" i="53"/>
  <c r="T5746" i="53"/>
  <c r="V6755" i="53"/>
  <c r="U6755" i="53"/>
  <c r="T6755" i="53"/>
  <c r="V3726" i="53"/>
  <c r="U3726" i="53"/>
  <c r="T3726" i="53"/>
  <c r="V1652" i="53"/>
  <c r="U1652" i="53"/>
  <c r="T1652" i="53"/>
  <c r="S1653" i="53"/>
  <c r="S6756" i="53"/>
  <c r="S5747" i="53"/>
  <c r="S4737" i="53"/>
  <c r="S3727" i="53"/>
  <c r="V642" i="53"/>
  <c r="U642" i="53"/>
  <c r="T642" i="53"/>
  <c r="S643" i="53"/>
  <c r="G2663" i="53"/>
  <c r="F2663" i="53"/>
  <c r="G643" i="53"/>
  <c r="F643" i="53"/>
  <c r="G1653" i="53"/>
  <c r="F1653" i="53"/>
  <c r="G3726" i="53"/>
  <c r="F3726" i="53"/>
  <c r="G4734" i="53"/>
  <c r="F4734" i="53"/>
  <c r="G6755" i="53"/>
  <c r="F6755" i="53"/>
  <c r="G5745" i="53"/>
  <c r="F5745" i="53"/>
  <c r="E6756" i="53"/>
  <c r="E5746" i="53"/>
  <c r="E4735" i="53"/>
  <c r="E3727" i="53"/>
  <c r="E1654" i="53"/>
  <c r="AB645" i="53"/>
  <c r="E2664" i="53"/>
  <c r="E644" i="53"/>
  <c r="AB2663" i="53"/>
  <c r="S2663" i="53"/>
  <c r="AB8802" i="53" l="1"/>
  <c r="AB7793" i="53"/>
  <c r="S8803" i="53"/>
  <c r="S7793" i="53"/>
  <c r="E8802" i="53"/>
  <c r="E7792" i="53"/>
  <c r="AE6757" i="53"/>
  <c r="AD6757" i="53"/>
  <c r="AC6757" i="53"/>
  <c r="AD1653" i="53"/>
  <c r="AE1653" i="53"/>
  <c r="AC1653" i="53"/>
  <c r="AB1654" i="53"/>
  <c r="AE2663" i="53"/>
  <c r="AC2663" i="53"/>
  <c r="AD2663" i="53"/>
  <c r="AD5746" i="53"/>
  <c r="AE5746" i="53"/>
  <c r="AC5746" i="53"/>
  <c r="AD3727" i="53"/>
  <c r="AE3727" i="53"/>
  <c r="AC3727" i="53"/>
  <c r="AE645" i="53"/>
  <c r="AD645" i="53"/>
  <c r="AC645" i="53"/>
  <c r="AE4736" i="53"/>
  <c r="AC4736" i="53"/>
  <c r="AD4736" i="53"/>
  <c r="AB6758" i="53"/>
  <c r="AB5747" i="53"/>
  <c r="AB4737" i="53"/>
  <c r="AB3728" i="53"/>
  <c r="V2663" i="53"/>
  <c r="U2663" i="53"/>
  <c r="T2663" i="53"/>
  <c r="V4737" i="53"/>
  <c r="U4737" i="53"/>
  <c r="T4737" i="53"/>
  <c r="V5747" i="53"/>
  <c r="U5747" i="53"/>
  <c r="T5747" i="53"/>
  <c r="V6756" i="53"/>
  <c r="U6756" i="53"/>
  <c r="T6756" i="53"/>
  <c r="V1653" i="53"/>
  <c r="U1653" i="53"/>
  <c r="T1653" i="53"/>
  <c r="S1654" i="53"/>
  <c r="V3727" i="53"/>
  <c r="U3727" i="53"/>
  <c r="T3727" i="53"/>
  <c r="S6757" i="53"/>
  <c r="S5748" i="53"/>
  <c r="S4738" i="53"/>
  <c r="S3728" i="53"/>
  <c r="V643" i="53"/>
  <c r="U643" i="53"/>
  <c r="T643" i="53"/>
  <c r="S644" i="53"/>
  <c r="G644" i="53"/>
  <c r="F644" i="53"/>
  <c r="G2664" i="53"/>
  <c r="F2664" i="53"/>
  <c r="F6756" i="53"/>
  <c r="G6756" i="53"/>
  <c r="G1654" i="53"/>
  <c r="F1654" i="53"/>
  <c r="F3727" i="53"/>
  <c r="G3727" i="53"/>
  <c r="G4735" i="53"/>
  <c r="F4735" i="53"/>
  <c r="G5746" i="53"/>
  <c r="F5746" i="53"/>
  <c r="E6757" i="53"/>
  <c r="E5747" i="53"/>
  <c r="E4736" i="53"/>
  <c r="E3728" i="53"/>
  <c r="E1655" i="53"/>
  <c r="AB2664" i="53"/>
  <c r="S2664" i="53"/>
  <c r="E645" i="53"/>
  <c r="E2665" i="53"/>
  <c r="AB646" i="53"/>
  <c r="AB8803" i="53" l="1"/>
  <c r="AB7794" i="53"/>
  <c r="S8804" i="53"/>
  <c r="S7794" i="53"/>
  <c r="E8803" i="53"/>
  <c r="E7793" i="53"/>
  <c r="AE5747" i="53"/>
  <c r="AC5747" i="53"/>
  <c r="AD5747" i="53"/>
  <c r="AC6758" i="53"/>
  <c r="AE6758" i="53"/>
  <c r="AD6758" i="53"/>
  <c r="AD1654" i="53"/>
  <c r="AE1654" i="53"/>
  <c r="AC1654" i="53"/>
  <c r="AB1655" i="53"/>
  <c r="AC646" i="53"/>
  <c r="AE646" i="53"/>
  <c r="AD646" i="53"/>
  <c r="AD3728" i="53"/>
  <c r="AE3728" i="53"/>
  <c r="AC3728" i="53"/>
  <c r="AE2664" i="53"/>
  <c r="AD2664" i="53"/>
  <c r="AC2664" i="53"/>
  <c r="AE4737" i="53"/>
  <c r="AD4737" i="53"/>
  <c r="AC4737" i="53"/>
  <c r="AB6759" i="53"/>
  <c r="AB5748" i="53"/>
  <c r="AB4738" i="53"/>
  <c r="AB3729" i="53"/>
  <c r="V3728" i="53"/>
  <c r="U3728" i="53"/>
  <c r="T3728" i="53"/>
  <c r="V5748" i="53"/>
  <c r="U5748" i="53"/>
  <c r="T5748" i="53"/>
  <c r="V6757" i="53"/>
  <c r="U6757" i="53"/>
  <c r="T6757" i="53"/>
  <c r="V1654" i="53"/>
  <c r="U1654" i="53"/>
  <c r="T1654" i="53"/>
  <c r="S1655" i="53"/>
  <c r="V4738" i="53"/>
  <c r="U4738" i="53"/>
  <c r="T4738" i="53"/>
  <c r="T2664" i="53"/>
  <c r="V2664" i="53"/>
  <c r="U2664" i="53"/>
  <c r="S6758" i="53"/>
  <c r="S5749" i="53"/>
  <c r="S4739" i="53"/>
  <c r="S3729" i="53"/>
  <c r="V644" i="53"/>
  <c r="U644" i="53"/>
  <c r="T644" i="53"/>
  <c r="S645" i="53"/>
  <c r="G2665" i="53"/>
  <c r="F2665" i="53"/>
  <c r="G645" i="53"/>
  <c r="F645" i="53"/>
  <c r="F1655" i="53"/>
  <c r="G1655" i="53"/>
  <c r="G3728" i="53"/>
  <c r="F3728" i="53"/>
  <c r="G4736" i="53"/>
  <c r="F4736" i="53"/>
  <c r="G5747" i="53"/>
  <c r="F5747" i="53"/>
  <c r="G6757" i="53"/>
  <c r="F6757" i="53"/>
  <c r="E6758" i="53"/>
  <c r="E5748" i="53"/>
  <c r="E4737" i="53"/>
  <c r="E3729" i="53"/>
  <c r="E1656" i="53"/>
  <c r="AB2665" i="53"/>
  <c r="AB647" i="53"/>
  <c r="E646" i="53"/>
  <c r="S2665" i="53"/>
  <c r="E2666" i="53"/>
  <c r="AB8804" i="53" l="1"/>
  <c r="AB7795" i="53"/>
  <c r="S8805" i="53"/>
  <c r="S7795" i="53"/>
  <c r="E8804" i="53"/>
  <c r="E7794" i="53"/>
  <c r="AE5748" i="53"/>
  <c r="AC5748" i="53"/>
  <c r="AD5748" i="53"/>
  <c r="AE6759" i="53"/>
  <c r="AD6759" i="53"/>
  <c r="AC6759" i="53"/>
  <c r="AE647" i="53"/>
  <c r="AD647" i="53"/>
  <c r="AC647" i="53"/>
  <c r="AD3729" i="53"/>
  <c r="AE3729" i="53"/>
  <c r="AC3729" i="53"/>
  <c r="AE1655" i="53"/>
  <c r="AD1655" i="53"/>
  <c r="AC1655" i="53"/>
  <c r="AB1656" i="53"/>
  <c r="AE2665" i="53"/>
  <c r="AC2665" i="53"/>
  <c r="AD2665" i="53"/>
  <c r="AE4738" i="53"/>
  <c r="AC4738" i="53"/>
  <c r="AD4738" i="53"/>
  <c r="AB6760" i="53"/>
  <c r="AB5749" i="53"/>
  <c r="AB4739" i="53"/>
  <c r="AB3730" i="53"/>
  <c r="V3729" i="53"/>
  <c r="U3729" i="53"/>
  <c r="T3729" i="53"/>
  <c r="V5749" i="53"/>
  <c r="U5749" i="53"/>
  <c r="T5749" i="53"/>
  <c r="V1655" i="53"/>
  <c r="U1655" i="53"/>
  <c r="T1655" i="53"/>
  <c r="S1656" i="53"/>
  <c r="V6758" i="53"/>
  <c r="U6758" i="53"/>
  <c r="T6758" i="53"/>
  <c r="V2665" i="53"/>
  <c r="U2665" i="53"/>
  <c r="T2665" i="53"/>
  <c r="V4739" i="53"/>
  <c r="U4739" i="53"/>
  <c r="T4739" i="53"/>
  <c r="S6759" i="53"/>
  <c r="S5750" i="53"/>
  <c r="S4740" i="53"/>
  <c r="S3730" i="53"/>
  <c r="V645" i="53"/>
  <c r="U645" i="53"/>
  <c r="T645" i="53"/>
  <c r="S646" i="53"/>
  <c r="G2666" i="53"/>
  <c r="F2666" i="53"/>
  <c r="G646" i="53"/>
  <c r="F646" i="53"/>
  <c r="G1656" i="53"/>
  <c r="F1656" i="53"/>
  <c r="G3729" i="53"/>
  <c r="F3729" i="53"/>
  <c r="G4737" i="53"/>
  <c r="F4737" i="53"/>
  <c r="G5748" i="53"/>
  <c r="F5748" i="53"/>
  <c r="G6758" i="53"/>
  <c r="F6758" i="53"/>
  <c r="E6759" i="53"/>
  <c r="E5749" i="53"/>
  <c r="E4738" i="53"/>
  <c r="E3730" i="53"/>
  <c r="E1657" i="53"/>
  <c r="S2666" i="53"/>
  <c r="AB648" i="53"/>
  <c r="E647" i="53"/>
  <c r="E2667" i="53"/>
  <c r="AB2666" i="53"/>
  <c r="AB8805" i="53" l="1"/>
  <c r="AB7796" i="53"/>
  <c r="S8806" i="53"/>
  <c r="S7796" i="53"/>
  <c r="E8805" i="53"/>
  <c r="E7795" i="53"/>
  <c r="AE2666" i="53"/>
  <c r="AD2666" i="53"/>
  <c r="AC2666" i="53"/>
  <c r="AD5749" i="53"/>
  <c r="AE5749" i="53"/>
  <c r="AC5749" i="53"/>
  <c r="AE1656" i="53"/>
  <c r="AD1656" i="53"/>
  <c r="AC1656" i="53"/>
  <c r="AB1657" i="53"/>
  <c r="AE6760" i="53"/>
  <c r="AD6760" i="53"/>
  <c r="AC6760" i="53"/>
  <c r="AC648" i="53"/>
  <c r="AE648" i="53"/>
  <c r="AD648" i="53"/>
  <c r="AD3730" i="53"/>
  <c r="AC3730" i="53"/>
  <c r="AE3730" i="53"/>
  <c r="AE4739" i="53"/>
  <c r="AC4739" i="53"/>
  <c r="AD4739" i="53"/>
  <c r="AB6761" i="53"/>
  <c r="AB5750" i="53"/>
  <c r="AB4740" i="53"/>
  <c r="AB3731" i="53"/>
  <c r="V3730" i="53"/>
  <c r="U3730" i="53"/>
  <c r="T3730" i="53"/>
  <c r="U2666" i="53"/>
  <c r="T2666" i="53"/>
  <c r="V2666" i="53"/>
  <c r="V6759" i="53"/>
  <c r="U6759" i="53"/>
  <c r="T6759" i="53"/>
  <c r="V5750" i="53"/>
  <c r="U5750" i="53"/>
  <c r="T5750" i="53"/>
  <c r="V4740" i="53"/>
  <c r="U4740" i="53"/>
  <c r="T4740" i="53"/>
  <c r="V1656" i="53"/>
  <c r="U1656" i="53"/>
  <c r="T1656" i="53"/>
  <c r="S1657" i="53"/>
  <c r="S6760" i="53"/>
  <c r="S5751" i="53"/>
  <c r="S4741" i="53"/>
  <c r="S3731" i="53"/>
  <c r="V646" i="53"/>
  <c r="U646" i="53"/>
  <c r="T646" i="53"/>
  <c r="S647" i="53"/>
  <c r="G2667" i="53"/>
  <c r="F2667" i="53"/>
  <c r="G647" i="53"/>
  <c r="F647" i="53"/>
  <c r="G4738" i="53"/>
  <c r="F4738" i="53"/>
  <c r="G3730" i="53"/>
  <c r="F3730" i="53"/>
  <c r="G1657" i="53"/>
  <c r="F1657" i="53"/>
  <c r="G5749" i="53"/>
  <c r="F5749" i="53"/>
  <c r="G6759" i="53"/>
  <c r="F6759" i="53"/>
  <c r="E6760" i="53"/>
  <c r="E5750" i="53"/>
  <c r="E4739" i="53"/>
  <c r="E3731" i="53"/>
  <c r="E1658" i="53"/>
  <c r="AB2667" i="53"/>
  <c r="AB649" i="53"/>
  <c r="E2668" i="53"/>
  <c r="E648" i="53"/>
  <c r="S2667" i="53"/>
  <c r="AB8806" i="53" l="1"/>
  <c r="AB7797" i="53"/>
  <c r="S8807" i="53"/>
  <c r="S7797" i="53"/>
  <c r="E8806" i="53"/>
  <c r="E7796" i="53"/>
  <c r="AE5750" i="53"/>
  <c r="AC5750" i="53"/>
  <c r="AD5750" i="53"/>
  <c r="AE6761" i="53"/>
  <c r="AC6761" i="53"/>
  <c r="AD6761" i="53"/>
  <c r="AC649" i="53"/>
  <c r="AE649" i="53"/>
  <c r="AD649" i="53"/>
  <c r="AE3731" i="53"/>
  <c r="AC3731" i="53"/>
  <c r="AD3731" i="53"/>
  <c r="AE1657" i="53"/>
  <c r="AD1657" i="53"/>
  <c r="AC1657" i="53"/>
  <c r="AB1658" i="53"/>
  <c r="AE2667" i="53"/>
  <c r="AC2667" i="53"/>
  <c r="AD2667" i="53"/>
  <c r="AE4740" i="53"/>
  <c r="AC4740" i="53"/>
  <c r="AD4740" i="53"/>
  <c r="AB6762" i="53"/>
  <c r="AB5751" i="53"/>
  <c r="AB4741" i="53"/>
  <c r="AB3732" i="53"/>
  <c r="V3731" i="53"/>
  <c r="U3731" i="53"/>
  <c r="T3731" i="53"/>
  <c r="V4741" i="53"/>
  <c r="U4741" i="53"/>
  <c r="T4741" i="53"/>
  <c r="V6760" i="53"/>
  <c r="U6760" i="53"/>
  <c r="T6760" i="53"/>
  <c r="V1657" i="53"/>
  <c r="U1657" i="53"/>
  <c r="T1657" i="53"/>
  <c r="S1658" i="53"/>
  <c r="V2667" i="53"/>
  <c r="U2667" i="53"/>
  <c r="T2667" i="53"/>
  <c r="V5751" i="53"/>
  <c r="T5751" i="53"/>
  <c r="U5751" i="53"/>
  <c r="S6761" i="53"/>
  <c r="S5752" i="53"/>
  <c r="S4742" i="53"/>
  <c r="S3732" i="53"/>
  <c r="V647" i="53"/>
  <c r="U647" i="53"/>
  <c r="T647" i="53"/>
  <c r="S648" i="53"/>
  <c r="G648" i="53"/>
  <c r="F648" i="53"/>
  <c r="G2668" i="53"/>
  <c r="F2668" i="53"/>
  <c r="G6760" i="53"/>
  <c r="F6760" i="53"/>
  <c r="G1658" i="53"/>
  <c r="F1658" i="53"/>
  <c r="G3731" i="53"/>
  <c r="F3731" i="53"/>
  <c r="G4739" i="53"/>
  <c r="F4739" i="53"/>
  <c r="G5750" i="53"/>
  <c r="F5750" i="53"/>
  <c r="E6761" i="53"/>
  <c r="E5751" i="53"/>
  <c r="E4740" i="53"/>
  <c r="E3732" i="53"/>
  <c r="E1659" i="53"/>
  <c r="S2668" i="53"/>
  <c r="AB2668" i="53"/>
  <c r="E649" i="53"/>
  <c r="AB650" i="53"/>
  <c r="E2669" i="53"/>
  <c r="AB8807" i="53" l="1"/>
  <c r="AB7798" i="53"/>
  <c r="S8808" i="53"/>
  <c r="S7798" i="53"/>
  <c r="E8807" i="53"/>
  <c r="E7797" i="53"/>
  <c r="AE5751" i="53"/>
  <c r="AD5751" i="53"/>
  <c r="AC5751" i="53"/>
  <c r="AE1658" i="53"/>
  <c r="AD1658" i="53"/>
  <c r="AC1658" i="53"/>
  <c r="AB1659" i="53"/>
  <c r="AE6762" i="53"/>
  <c r="AD6762" i="53"/>
  <c r="AC6762" i="53"/>
  <c r="AE2668" i="53"/>
  <c r="AC2668" i="53"/>
  <c r="AD2668" i="53"/>
  <c r="AE650" i="53"/>
  <c r="AC650" i="53"/>
  <c r="AD650" i="53"/>
  <c r="AD3732" i="53"/>
  <c r="AC3732" i="53"/>
  <c r="AE3732" i="53"/>
  <c r="AE4741" i="53"/>
  <c r="AC4741" i="53"/>
  <c r="AD4741" i="53"/>
  <c r="AB6763" i="53"/>
  <c r="AB5752" i="53"/>
  <c r="AB4742" i="53"/>
  <c r="AB3733" i="53"/>
  <c r="V2668" i="53"/>
  <c r="U2668" i="53"/>
  <c r="T2668" i="53"/>
  <c r="V3732" i="53"/>
  <c r="U3732" i="53"/>
  <c r="T3732" i="53"/>
  <c r="V4742" i="53"/>
  <c r="U4742" i="53"/>
  <c r="T4742" i="53"/>
  <c r="V5752" i="53"/>
  <c r="T5752" i="53"/>
  <c r="U5752" i="53"/>
  <c r="T1658" i="53"/>
  <c r="V1658" i="53"/>
  <c r="U1658" i="53"/>
  <c r="S1659" i="53"/>
  <c r="V6761" i="53"/>
  <c r="U6761" i="53"/>
  <c r="T6761" i="53"/>
  <c r="S6762" i="53"/>
  <c r="S5753" i="53"/>
  <c r="S4743" i="53"/>
  <c r="S3733" i="53"/>
  <c r="V648" i="53"/>
  <c r="U648" i="53"/>
  <c r="T648" i="53"/>
  <c r="S649" i="53"/>
  <c r="G2669" i="53"/>
  <c r="F2669" i="53"/>
  <c r="G649" i="53"/>
  <c r="F649" i="53"/>
  <c r="G1659" i="53"/>
  <c r="F1659" i="53"/>
  <c r="G3732" i="53"/>
  <c r="F3732" i="53"/>
  <c r="F6761" i="53"/>
  <c r="G6761" i="53"/>
  <c r="G4740" i="53"/>
  <c r="F4740" i="53"/>
  <c r="F5751" i="53"/>
  <c r="G5751" i="53"/>
  <c r="E6762" i="53"/>
  <c r="E5752" i="53"/>
  <c r="E4741" i="53"/>
  <c r="E3733" i="53"/>
  <c r="E1660" i="53"/>
  <c r="E2670" i="53"/>
  <c r="AB2669" i="53"/>
  <c r="AB651" i="53"/>
  <c r="E650" i="53"/>
  <c r="S2669" i="53"/>
  <c r="AB8808" i="53" l="1"/>
  <c r="AB7799" i="53"/>
  <c r="S8809" i="53"/>
  <c r="S7799" i="53"/>
  <c r="E8808" i="53"/>
  <c r="E7798" i="53"/>
  <c r="AE6763" i="53"/>
  <c r="AC6763" i="53"/>
  <c r="AD6763" i="53"/>
  <c r="AD1659" i="53"/>
  <c r="AE1659" i="53"/>
  <c r="AC1659" i="53"/>
  <c r="AB1660" i="53"/>
  <c r="AE651" i="53"/>
  <c r="AD651" i="53"/>
  <c r="AC651" i="53"/>
  <c r="AD5752" i="53"/>
  <c r="AE5752" i="53"/>
  <c r="AC5752" i="53"/>
  <c r="AE2669" i="53"/>
  <c r="AC2669" i="53"/>
  <c r="AD2669" i="53"/>
  <c r="AE3733" i="53"/>
  <c r="AD3733" i="53"/>
  <c r="AC3733" i="53"/>
  <c r="AE4742" i="53"/>
  <c r="AC4742" i="53"/>
  <c r="AD4742" i="53"/>
  <c r="AB6764" i="53"/>
  <c r="AB5753" i="53"/>
  <c r="AB4743" i="53"/>
  <c r="AB3734" i="53"/>
  <c r="V1659" i="53"/>
  <c r="U1659" i="53"/>
  <c r="T1659" i="53"/>
  <c r="S1660" i="53"/>
  <c r="V3733" i="53"/>
  <c r="U3733" i="53"/>
  <c r="T3733" i="53"/>
  <c r="V2669" i="53"/>
  <c r="U2669" i="53"/>
  <c r="T2669" i="53"/>
  <c r="U4743" i="53"/>
  <c r="T4743" i="53"/>
  <c r="V4743" i="53"/>
  <c r="V5753" i="53"/>
  <c r="U5753" i="53"/>
  <c r="T5753" i="53"/>
  <c r="V6762" i="53"/>
  <c r="U6762" i="53"/>
  <c r="T6762" i="53"/>
  <c r="S6763" i="53"/>
  <c r="S5754" i="53"/>
  <c r="S4744" i="53"/>
  <c r="S3734" i="53"/>
  <c r="V649" i="53"/>
  <c r="U649" i="53"/>
  <c r="T649" i="53"/>
  <c r="S650" i="53"/>
  <c r="G650" i="53"/>
  <c r="F650" i="53"/>
  <c r="G2670" i="53"/>
  <c r="F2670" i="53"/>
  <c r="G6762" i="53"/>
  <c r="F6762" i="53"/>
  <c r="G1660" i="53"/>
  <c r="F1660" i="53"/>
  <c r="G3733" i="53"/>
  <c r="F3733" i="53"/>
  <c r="G4741" i="53"/>
  <c r="F4741" i="53"/>
  <c r="G5752" i="53"/>
  <c r="F5752" i="53"/>
  <c r="E6763" i="53"/>
  <c r="E5753" i="53"/>
  <c r="E4742" i="53"/>
  <c r="E3734" i="53"/>
  <c r="E1661" i="53"/>
  <c r="E651" i="53"/>
  <c r="S2670" i="53"/>
  <c r="AB2670" i="53"/>
  <c r="AB652" i="53"/>
  <c r="E2671" i="53"/>
  <c r="AB8809" i="53" l="1"/>
  <c r="AB7800" i="53"/>
  <c r="S8810" i="53"/>
  <c r="S7800" i="53"/>
  <c r="E8809" i="53"/>
  <c r="E7799" i="53"/>
  <c r="AE6764" i="53"/>
  <c r="AC6764" i="53"/>
  <c r="AD6764" i="53"/>
  <c r="AD1660" i="53"/>
  <c r="AC1660" i="53"/>
  <c r="AE1660" i="53"/>
  <c r="AB1661" i="53"/>
  <c r="AD652" i="53"/>
  <c r="AE652" i="53"/>
  <c r="AC652" i="53"/>
  <c r="AE5753" i="53"/>
  <c r="AC5753" i="53"/>
  <c r="AD5753" i="53"/>
  <c r="AD3734" i="53"/>
  <c r="AE3734" i="53"/>
  <c r="AC3734" i="53"/>
  <c r="AE2670" i="53"/>
  <c r="AC2670" i="53"/>
  <c r="AD2670" i="53"/>
  <c r="AE4743" i="53"/>
  <c r="AD4743" i="53"/>
  <c r="AC4743" i="53"/>
  <c r="AB6765" i="53"/>
  <c r="AB5754" i="53"/>
  <c r="AB4744" i="53"/>
  <c r="AB3735" i="53"/>
  <c r="U3734" i="53"/>
  <c r="V3734" i="53"/>
  <c r="T3734" i="53"/>
  <c r="V4744" i="53"/>
  <c r="T4744" i="53"/>
  <c r="U4744" i="53"/>
  <c r="V5754" i="53"/>
  <c r="U5754" i="53"/>
  <c r="T5754" i="53"/>
  <c r="V6763" i="53"/>
  <c r="U6763" i="53"/>
  <c r="T6763" i="53"/>
  <c r="V1660" i="53"/>
  <c r="U1660" i="53"/>
  <c r="T1660" i="53"/>
  <c r="S1661" i="53"/>
  <c r="V2670" i="53"/>
  <c r="T2670" i="53"/>
  <c r="U2670" i="53"/>
  <c r="S6764" i="53"/>
  <c r="S5755" i="53"/>
  <c r="S4745" i="53"/>
  <c r="S3735" i="53"/>
  <c r="V650" i="53"/>
  <c r="U650" i="53"/>
  <c r="T650" i="53"/>
  <c r="S651" i="53"/>
  <c r="G2671" i="53"/>
  <c r="F2671" i="53"/>
  <c r="G651" i="53"/>
  <c r="F651" i="53"/>
  <c r="G1661" i="53"/>
  <c r="F1661" i="53"/>
  <c r="G3734" i="53"/>
  <c r="F3734" i="53"/>
  <c r="G4742" i="53"/>
  <c r="F4742" i="53"/>
  <c r="F5753" i="53"/>
  <c r="G5753" i="53"/>
  <c r="G6763" i="53"/>
  <c r="F6763" i="53"/>
  <c r="E6764" i="53"/>
  <c r="E5754" i="53"/>
  <c r="E4743" i="53"/>
  <c r="E3735" i="53"/>
  <c r="E1662" i="53"/>
  <c r="E2672" i="53"/>
  <c r="E652" i="53"/>
  <c r="S2671" i="53"/>
  <c r="AB653" i="53"/>
  <c r="AB2671" i="53"/>
  <c r="AB8810" i="53" l="1"/>
  <c r="AB7801" i="53"/>
  <c r="S8811" i="53"/>
  <c r="S7801" i="53"/>
  <c r="E8810" i="53"/>
  <c r="E7800" i="53"/>
  <c r="AE6765" i="53"/>
  <c r="AD6765" i="53"/>
  <c r="AC6765" i="53"/>
  <c r="AD1661" i="53"/>
  <c r="AE1661" i="53"/>
  <c r="AC1661" i="53"/>
  <c r="AB1662" i="53"/>
  <c r="AD5754" i="53"/>
  <c r="AE5754" i="53"/>
  <c r="AC5754" i="53"/>
  <c r="AD3735" i="53"/>
  <c r="AE3735" i="53"/>
  <c r="AC3735" i="53"/>
  <c r="AE2671" i="53"/>
  <c r="AD2671" i="53"/>
  <c r="AC2671" i="53"/>
  <c r="AE653" i="53"/>
  <c r="AD653" i="53"/>
  <c r="AC653" i="53"/>
  <c r="AE4744" i="53"/>
  <c r="AC4744" i="53"/>
  <c r="AD4744" i="53"/>
  <c r="AB6766" i="53"/>
  <c r="AB5755" i="53"/>
  <c r="AB4745" i="53"/>
  <c r="AB3736" i="53"/>
  <c r="V1661" i="53"/>
  <c r="U1661" i="53"/>
  <c r="T1661" i="53"/>
  <c r="S1662" i="53"/>
  <c r="V3735" i="53"/>
  <c r="T3735" i="53"/>
  <c r="U3735" i="53"/>
  <c r="V5755" i="53"/>
  <c r="U5755" i="53"/>
  <c r="T5755" i="53"/>
  <c r="V6764" i="53"/>
  <c r="U6764" i="53"/>
  <c r="T6764" i="53"/>
  <c r="V2671" i="53"/>
  <c r="U2671" i="53"/>
  <c r="T2671" i="53"/>
  <c r="V4745" i="53"/>
  <c r="T4745" i="53"/>
  <c r="U4745" i="53"/>
  <c r="S6765" i="53"/>
  <c r="S5756" i="53"/>
  <c r="S4746" i="53"/>
  <c r="S3736" i="53"/>
  <c r="V651" i="53"/>
  <c r="U651" i="53"/>
  <c r="T651" i="53"/>
  <c r="S652" i="53"/>
  <c r="G2672" i="53"/>
  <c r="F2672" i="53"/>
  <c r="G652" i="53"/>
  <c r="F652" i="53"/>
  <c r="G4743" i="53"/>
  <c r="F4743" i="53"/>
  <c r="G6764" i="53"/>
  <c r="F6764" i="53"/>
  <c r="G1662" i="53"/>
  <c r="F1662" i="53"/>
  <c r="F3735" i="53"/>
  <c r="G3735" i="53"/>
  <c r="G5754" i="53"/>
  <c r="F5754" i="53"/>
  <c r="E6765" i="53"/>
  <c r="E5755" i="53"/>
  <c r="E4744" i="53"/>
  <c r="E3736" i="53"/>
  <c r="E1663" i="53"/>
  <c r="AB654" i="53"/>
  <c r="E653" i="53"/>
  <c r="E2673" i="53"/>
  <c r="AB2672" i="53"/>
  <c r="S2672" i="53"/>
  <c r="AB8811" i="53" l="1"/>
  <c r="AB7802" i="53"/>
  <c r="S8812" i="53"/>
  <c r="S7802" i="53"/>
  <c r="E8811" i="53"/>
  <c r="E7801" i="53"/>
  <c r="AE5755" i="53"/>
  <c r="AC5755" i="53"/>
  <c r="AD5755" i="53"/>
  <c r="AE6766" i="53"/>
  <c r="AC6766" i="53"/>
  <c r="AD6766" i="53"/>
  <c r="AD1662" i="53"/>
  <c r="AE1662" i="53"/>
  <c r="AC1662" i="53"/>
  <c r="AB1663" i="53"/>
  <c r="AC654" i="53"/>
  <c r="AE654" i="53"/>
  <c r="AD654" i="53"/>
  <c r="AD3736" i="53"/>
  <c r="AE3736" i="53"/>
  <c r="AC3736" i="53"/>
  <c r="AE2672" i="53"/>
  <c r="AD2672" i="53"/>
  <c r="AC2672" i="53"/>
  <c r="AD4745" i="53"/>
  <c r="AE4745" i="53"/>
  <c r="AC4745" i="53"/>
  <c r="AB6767" i="53"/>
  <c r="AB5756" i="53"/>
  <c r="AB4746" i="53"/>
  <c r="AB3737" i="53"/>
  <c r="V4746" i="53"/>
  <c r="U4746" i="53"/>
  <c r="T4746" i="53"/>
  <c r="V5756" i="53"/>
  <c r="U5756" i="53"/>
  <c r="T5756" i="53"/>
  <c r="V6765" i="53"/>
  <c r="U6765" i="53"/>
  <c r="T6765" i="53"/>
  <c r="V1662" i="53"/>
  <c r="U1662" i="53"/>
  <c r="T1662" i="53"/>
  <c r="S1663" i="53"/>
  <c r="U3736" i="53"/>
  <c r="T3736" i="53"/>
  <c r="V3736" i="53"/>
  <c r="T2672" i="53"/>
  <c r="V2672" i="53"/>
  <c r="U2672" i="53"/>
  <c r="S6766" i="53"/>
  <c r="S5757" i="53"/>
  <c r="S4747" i="53"/>
  <c r="S3737" i="53"/>
  <c r="V652" i="53"/>
  <c r="U652" i="53"/>
  <c r="T652" i="53"/>
  <c r="S653" i="53"/>
  <c r="G2673" i="53"/>
  <c r="F2673" i="53"/>
  <c r="G653" i="53"/>
  <c r="F653" i="53"/>
  <c r="G3736" i="53"/>
  <c r="F3736" i="53"/>
  <c r="G4744" i="53"/>
  <c r="F4744" i="53"/>
  <c r="F1663" i="53"/>
  <c r="G1663" i="53"/>
  <c r="G5755" i="53"/>
  <c r="F5755" i="53"/>
  <c r="G6765" i="53"/>
  <c r="F6765" i="53"/>
  <c r="E6766" i="53"/>
  <c r="E5756" i="53"/>
  <c r="E4745" i="53"/>
  <c r="E3737" i="53"/>
  <c r="E1664" i="53"/>
  <c r="S2673" i="53"/>
  <c r="E2674" i="53"/>
  <c r="AB655" i="53"/>
  <c r="AB2673" i="53"/>
  <c r="E654" i="53"/>
  <c r="AB8812" i="53" l="1"/>
  <c r="AB7803" i="53"/>
  <c r="S8813" i="53"/>
  <c r="S7803" i="53"/>
  <c r="E8812" i="53"/>
  <c r="E7802" i="53"/>
  <c r="AE6767" i="53"/>
  <c r="AD6767" i="53"/>
  <c r="AC6767" i="53"/>
  <c r="AE2673" i="53"/>
  <c r="AC2673" i="53"/>
  <c r="AD2673" i="53"/>
  <c r="AE5756" i="53"/>
  <c r="AC5756" i="53"/>
  <c r="AD5756" i="53"/>
  <c r="AE655" i="53"/>
  <c r="AD655" i="53"/>
  <c r="AC655" i="53"/>
  <c r="AD3737" i="53"/>
  <c r="AE3737" i="53"/>
  <c r="AC3737" i="53"/>
  <c r="AE1663" i="53"/>
  <c r="AD1663" i="53"/>
  <c r="AC1663" i="53"/>
  <c r="AB1664" i="53"/>
  <c r="AE4746" i="53"/>
  <c r="AC4746" i="53"/>
  <c r="AD4746" i="53"/>
  <c r="AB6768" i="53"/>
  <c r="AB5757" i="53"/>
  <c r="AB4747" i="53"/>
  <c r="AB3738" i="53"/>
  <c r="V3737" i="53"/>
  <c r="T3737" i="53"/>
  <c r="U3737" i="53"/>
  <c r="V4747" i="53"/>
  <c r="U4747" i="53"/>
  <c r="T4747" i="53"/>
  <c r="V5757" i="53"/>
  <c r="U5757" i="53"/>
  <c r="T5757" i="53"/>
  <c r="V1663" i="53"/>
  <c r="U1663" i="53"/>
  <c r="T1663" i="53"/>
  <c r="S1664" i="53"/>
  <c r="V6766" i="53"/>
  <c r="U6766" i="53"/>
  <c r="T6766" i="53"/>
  <c r="V2673" i="53"/>
  <c r="U2673" i="53"/>
  <c r="T2673" i="53"/>
  <c r="S6767" i="53"/>
  <c r="S5758" i="53"/>
  <c r="S4748" i="53"/>
  <c r="S3738" i="53"/>
  <c r="V653" i="53"/>
  <c r="U653" i="53"/>
  <c r="T653" i="53"/>
  <c r="S654" i="53"/>
  <c r="G2674" i="53"/>
  <c r="F2674" i="53"/>
  <c r="G654" i="53"/>
  <c r="F654" i="53"/>
  <c r="G1664" i="53"/>
  <c r="F1664" i="53"/>
  <c r="G6766" i="53"/>
  <c r="F6766" i="53"/>
  <c r="G3737" i="53"/>
  <c r="F3737" i="53"/>
  <c r="G4745" i="53"/>
  <c r="F4745" i="53"/>
  <c r="G5756" i="53"/>
  <c r="F5756" i="53"/>
  <c r="E6767" i="53"/>
  <c r="E5757" i="53"/>
  <c r="E4746" i="53"/>
  <c r="E3738" i="53"/>
  <c r="E1665" i="53"/>
  <c r="E2675" i="53"/>
  <c r="AB656" i="53"/>
  <c r="AB2674" i="53"/>
  <c r="S2674" i="53"/>
  <c r="E655" i="53"/>
  <c r="AB8813" i="53" l="1"/>
  <c r="AB7804" i="53"/>
  <c r="S8814" i="53"/>
  <c r="S7804" i="53"/>
  <c r="E8813" i="53"/>
  <c r="E7803" i="53"/>
  <c r="AE5757" i="53"/>
  <c r="AD5757" i="53"/>
  <c r="AC5757" i="53"/>
  <c r="AE6768" i="53"/>
  <c r="AD6768" i="53"/>
  <c r="AC6768" i="53"/>
  <c r="AC656" i="53"/>
  <c r="AE656" i="53"/>
  <c r="AD656" i="53"/>
  <c r="AE2674" i="53"/>
  <c r="AD2674" i="53"/>
  <c r="AC2674" i="53"/>
  <c r="AE1664" i="53"/>
  <c r="AD1664" i="53"/>
  <c r="AC1664" i="53"/>
  <c r="AB1665" i="53"/>
  <c r="AD3738" i="53"/>
  <c r="AC3738" i="53"/>
  <c r="AE3738" i="53"/>
  <c r="AC4747" i="53"/>
  <c r="AD4747" i="53"/>
  <c r="AE4747" i="53"/>
  <c r="AB6769" i="53"/>
  <c r="AB5758" i="53"/>
  <c r="AB4748" i="53"/>
  <c r="AB3739" i="53"/>
  <c r="V3738" i="53"/>
  <c r="U3738" i="53"/>
  <c r="T3738" i="53"/>
  <c r="V4748" i="53"/>
  <c r="U4748" i="53"/>
  <c r="T4748" i="53"/>
  <c r="V5758" i="53"/>
  <c r="U5758" i="53"/>
  <c r="T5758" i="53"/>
  <c r="V1664" i="53"/>
  <c r="U1664" i="53"/>
  <c r="T1664" i="53"/>
  <c r="S1665" i="53"/>
  <c r="V6767" i="53"/>
  <c r="U6767" i="53"/>
  <c r="T6767" i="53"/>
  <c r="U2674" i="53"/>
  <c r="T2674" i="53"/>
  <c r="V2674" i="53"/>
  <c r="S6768" i="53"/>
  <c r="S5759" i="53"/>
  <c r="S4749" i="53"/>
  <c r="S3739" i="53"/>
  <c r="V654" i="53"/>
  <c r="U654" i="53"/>
  <c r="T654" i="53"/>
  <c r="S655" i="53"/>
  <c r="G655" i="53"/>
  <c r="F655" i="53"/>
  <c r="G2675" i="53"/>
  <c r="F2675" i="53"/>
  <c r="G4746" i="53"/>
  <c r="F4746" i="53"/>
  <c r="G1665" i="53"/>
  <c r="F1665" i="53"/>
  <c r="G3738" i="53"/>
  <c r="F3738" i="53"/>
  <c r="G5757" i="53"/>
  <c r="F5757" i="53"/>
  <c r="G6767" i="53"/>
  <c r="F6767" i="53"/>
  <c r="E6768" i="53"/>
  <c r="E5758" i="53"/>
  <c r="E4747" i="53"/>
  <c r="E3739" i="53"/>
  <c r="E1666" i="53"/>
  <c r="E656" i="53"/>
  <c r="E2676" i="53"/>
  <c r="AB2675" i="53"/>
  <c r="S2675" i="53"/>
  <c r="AB657" i="53"/>
  <c r="AB8814" i="53" l="1"/>
  <c r="AB7805" i="53"/>
  <c r="S8815" i="53"/>
  <c r="S7805" i="53"/>
  <c r="E8814" i="53"/>
  <c r="E7804" i="53"/>
  <c r="AE1665" i="53"/>
  <c r="AD1665" i="53"/>
  <c r="AC1665" i="53"/>
  <c r="AB1666" i="53"/>
  <c r="AC6769" i="53"/>
  <c r="AD6769" i="53"/>
  <c r="AE6769" i="53"/>
  <c r="AE2675" i="53"/>
  <c r="AC2675" i="53"/>
  <c r="AD2675" i="53"/>
  <c r="AE3739" i="53"/>
  <c r="AC3739" i="53"/>
  <c r="AD3739" i="53"/>
  <c r="AE5758" i="53"/>
  <c r="AC5758" i="53"/>
  <c r="AD5758" i="53"/>
  <c r="AC657" i="53"/>
  <c r="AE657" i="53"/>
  <c r="AD657" i="53"/>
  <c r="AE4748" i="53"/>
  <c r="AC4748" i="53"/>
  <c r="AD4748" i="53"/>
  <c r="AB6770" i="53"/>
  <c r="AB5759" i="53"/>
  <c r="AB4749" i="53"/>
  <c r="AB3740" i="53"/>
  <c r="V4749" i="53"/>
  <c r="U4749" i="53"/>
  <c r="T4749" i="53"/>
  <c r="V2675" i="53"/>
  <c r="U2675" i="53"/>
  <c r="T2675" i="53"/>
  <c r="T5759" i="53"/>
  <c r="U5759" i="53"/>
  <c r="V5759" i="53"/>
  <c r="V1665" i="53"/>
  <c r="U1665" i="53"/>
  <c r="T1665" i="53"/>
  <c r="S1666" i="53"/>
  <c r="V6768" i="53"/>
  <c r="U6768" i="53"/>
  <c r="T6768" i="53"/>
  <c r="V3739" i="53"/>
  <c r="T3739" i="53"/>
  <c r="U3739" i="53"/>
  <c r="S6769" i="53"/>
  <c r="S5760" i="53"/>
  <c r="S4750" i="53"/>
  <c r="S3740" i="53"/>
  <c r="V655" i="53"/>
  <c r="U655" i="53"/>
  <c r="T655" i="53"/>
  <c r="S656" i="53"/>
  <c r="G656" i="53"/>
  <c r="F656" i="53"/>
  <c r="G2676" i="53"/>
  <c r="F2676" i="53"/>
  <c r="G4747" i="53"/>
  <c r="F4747" i="53"/>
  <c r="G6768" i="53"/>
  <c r="F6768" i="53"/>
  <c r="G1666" i="53"/>
  <c r="F1666" i="53"/>
  <c r="G3739" i="53"/>
  <c r="F3739" i="53"/>
  <c r="G5758" i="53"/>
  <c r="F5758" i="53"/>
  <c r="E6769" i="53"/>
  <c r="E5759" i="53"/>
  <c r="E4748" i="53"/>
  <c r="E3740" i="53"/>
  <c r="E1667" i="53"/>
  <c r="S2676" i="53"/>
  <c r="E2677" i="53"/>
  <c r="E657" i="53"/>
  <c r="AB2676" i="53"/>
  <c r="AB658" i="53"/>
  <c r="AB8815" i="53" l="1"/>
  <c r="AB7806" i="53"/>
  <c r="S8816" i="53"/>
  <c r="S7806" i="53"/>
  <c r="E8815" i="53"/>
  <c r="E7805" i="53"/>
  <c r="AE5759" i="53"/>
  <c r="AD5759" i="53"/>
  <c r="AC5759" i="53"/>
  <c r="AE6770" i="53"/>
  <c r="AD6770" i="53"/>
  <c r="AC6770" i="53"/>
  <c r="AE2676" i="53"/>
  <c r="AC2676" i="53"/>
  <c r="AD2676" i="53"/>
  <c r="AE1666" i="53"/>
  <c r="AD1666" i="53"/>
  <c r="AC1666" i="53"/>
  <c r="AB1667" i="53"/>
  <c r="AE658" i="53"/>
  <c r="AD658" i="53"/>
  <c r="AC658" i="53"/>
  <c r="AD3740" i="53"/>
  <c r="AE3740" i="53"/>
  <c r="AC3740" i="53"/>
  <c r="AE4749" i="53"/>
  <c r="AC4749" i="53"/>
  <c r="AD4749" i="53"/>
  <c r="AB6771" i="53"/>
  <c r="AB5760" i="53"/>
  <c r="AB4750" i="53"/>
  <c r="AB3741" i="53"/>
  <c r="U3740" i="53"/>
  <c r="V3740" i="53"/>
  <c r="T3740" i="53"/>
  <c r="V4750" i="53"/>
  <c r="T4750" i="53"/>
  <c r="U4750" i="53"/>
  <c r="V5760" i="53"/>
  <c r="T5760" i="53"/>
  <c r="U5760" i="53"/>
  <c r="V1666" i="53"/>
  <c r="U1666" i="53"/>
  <c r="T1666" i="53"/>
  <c r="S1667" i="53"/>
  <c r="V6769" i="53"/>
  <c r="U6769" i="53"/>
  <c r="T6769" i="53"/>
  <c r="V2676" i="53"/>
  <c r="U2676" i="53"/>
  <c r="T2676" i="53"/>
  <c r="S6770" i="53"/>
  <c r="S5761" i="53"/>
  <c r="S4751" i="53"/>
  <c r="S3741" i="53"/>
  <c r="V656" i="53"/>
  <c r="U656" i="53"/>
  <c r="T656" i="53"/>
  <c r="S657" i="53"/>
  <c r="G657" i="53"/>
  <c r="F657" i="53"/>
  <c r="G2677" i="53"/>
  <c r="F2677" i="53"/>
  <c r="G1667" i="53"/>
  <c r="F1667" i="53"/>
  <c r="G4748" i="53"/>
  <c r="F4748" i="53"/>
  <c r="G3740" i="53"/>
  <c r="F3740" i="53"/>
  <c r="F5759" i="53"/>
  <c r="G5759" i="53"/>
  <c r="F6769" i="53"/>
  <c r="G6769" i="53"/>
  <c r="E6770" i="53"/>
  <c r="E5760" i="53"/>
  <c r="E4749" i="53"/>
  <c r="E3741" i="53"/>
  <c r="E1668" i="53"/>
  <c r="AB2677" i="53"/>
  <c r="E658" i="53"/>
  <c r="S2677" i="53"/>
  <c r="E2678" i="53"/>
  <c r="AB659" i="53"/>
  <c r="AB8816" i="53" l="1"/>
  <c r="AB7807" i="53"/>
  <c r="S8817" i="53"/>
  <c r="S7807" i="53"/>
  <c r="E8816" i="53"/>
  <c r="E7806" i="53"/>
  <c r="AE3741" i="53"/>
  <c r="AD3741" i="53"/>
  <c r="AC3741" i="53"/>
  <c r="AC2677" i="53"/>
  <c r="AD2677" i="53"/>
  <c r="AE2677" i="53"/>
  <c r="AE4750" i="53"/>
  <c r="AC4750" i="53"/>
  <c r="AD4750" i="53"/>
  <c r="AE5760" i="53"/>
  <c r="AD5760" i="53"/>
  <c r="AC5760" i="53"/>
  <c r="AE6771" i="53"/>
  <c r="AC6771" i="53"/>
  <c r="AD6771" i="53"/>
  <c r="AD659" i="53"/>
  <c r="AE659" i="53"/>
  <c r="AC659" i="53"/>
  <c r="AD1667" i="53"/>
  <c r="AE1667" i="53"/>
  <c r="AC1667" i="53"/>
  <c r="AB1668" i="53"/>
  <c r="AB6772" i="53"/>
  <c r="AB5761" i="53"/>
  <c r="AB4751" i="53"/>
  <c r="AB3742" i="53"/>
  <c r="V3741" i="53"/>
  <c r="U3741" i="53"/>
  <c r="T3741" i="53"/>
  <c r="V4751" i="53"/>
  <c r="U4751" i="53"/>
  <c r="T4751" i="53"/>
  <c r="V5761" i="53"/>
  <c r="U5761" i="53"/>
  <c r="T5761" i="53"/>
  <c r="V1667" i="53"/>
  <c r="U1667" i="53"/>
  <c r="T1667" i="53"/>
  <c r="S1668" i="53"/>
  <c r="V2677" i="53"/>
  <c r="U2677" i="53"/>
  <c r="T2677" i="53"/>
  <c r="V6770" i="53"/>
  <c r="U6770" i="53"/>
  <c r="T6770" i="53"/>
  <c r="S6771" i="53"/>
  <c r="S5762" i="53"/>
  <c r="S4752" i="53"/>
  <c r="S3742" i="53"/>
  <c r="V657" i="53"/>
  <c r="U657" i="53"/>
  <c r="T657" i="53"/>
  <c r="S658" i="53"/>
  <c r="G658" i="53"/>
  <c r="F658" i="53"/>
  <c r="G2678" i="53"/>
  <c r="F2678" i="53"/>
  <c r="G3741" i="53"/>
  <c r="F3741" i="53"/>
  <c r="G4749" i="53"/>
  <c r="F4749" i="53"/>
  <c r="G1668" i="53"/>
  <c r="F1668" i="53"/>
  <c r="G5760" i="53"/>
  <c r="F5760" i="53"/>
  <c r="G6770" i="53"/>
  <c r="F6770" i="53"/>
  <c r="E6771" i="53"/>
  <c r="E5761" i="53"/>
  <c r="E4750" i="53"/>
  <c r="E3742" i="53"/>
  <c r="E1669" i="53"/>
  <c r="E659" i="53"/>
  <c r="AB660" i="53"/>
  <c r="E2679" i="53"/>
  <c r="S2678" i="53"/>
  <c r="AB2678" i="53"/>
  <c r="AB8817" i="53" l="1"/>
  <c r="AB7808" i="53"/>
  <c r="S8818" i="53"/>
  <c r="S7808" i="53"/>
  <c r="E8817" i="53"/>
  <c r="E7807" i="53"/>
  <c r="AE660" i="53"/>
  <c r="AC660" i="53"/>
  <c r="AD660" i="53"/>
  <c r="AE4751" i="53"/>
  <c r="AD4751" i="53"/>
  <c r="AC4751" i="53"/>
  <c r="AE5761" i="53"/>
  <c r="AC5761" i="53"/>
  <c r="AD5761" i="53"/>
  <c r="AE2678" i="53"/>
  <c r="AC2678" i="53"/>
  <c r="AD2678" i="53"/>
  <c r="AE6772" i="53"/>
  <c r="AD6772" i="53"/>
  <c r="AC6772" i="53"/>
  <c r="AD1668" i="53"/>
  <c r="AE1668" i="53"/>
  <c r="AC1668" i="53"/>
  <c r="AB1669" i="53"/>
  <c r="AD3742" i="53"/>
  <c r="AE3742" i="53"/>
  <c r="AC3742" i="53"/>
  <c r="AB6773" i="53"/>
  <c r="AB5762" i="53"/>
  <c r="AB4752" i="53"/>
  <c r="AB3743" i="53"/>
  <c r="V4752" i="53"/>
  <c r="U4752" i="53"/>
  <c r="T4752" i="53"/>
  <c r="T1668" i="53"/>
  <c r="V1668" i="53"/>
  <c r="U1668" i="53"/>
  <c r="S1669" i="53"/>
  <c r="V6771" i="53"/>
  <c r="U6771" i="53"/>
  <c r="T6771" i="53"/>
  <c r="V5762" i="53"/>
  <c r="U5762" i="53"/>
  <c r="T5762" i="53"/>
  <c r="V3742" i="53"/>
  <c r="U3742" i="53"/>
  <c r="T3742" i="53"/>
  <c r="V2678" i="53"/>
  <c r="T2678" i="53"/>
  <c r="U2678" i="53"/>
  <c r="S6772" i="53"/>
  <c r="S5763" i="53"/>
  <c r="S4753" i="53"/>
  <c r="S3743" i="53"/>
  <c r="V658" i="53"/>
  <c r="U658" i="53"/>
  <c r="T658" i="53"/>
  <c r="S659" i="53"/>
  <c r="G2679" i="53"/>
  <c r="F2679" i="53"/>
  <c r="G659" i="53"/>
  <c r="F659" i="53"/>
  <c r="G1669" i="53"/>
  <c r="F1669" i="53"/>
  <c r="G4750" i="53"/>
  <c r="F4750" i="53"/>
  <c r="F5761" i="53"/>
  <c r="G5761" i="53"/>
  <c r="G6771" i="53"/>
  <c r="F6771" i="53"/>
  <c r="G3742" i="53"/>
  <c r="F3742" i="53"/>
  <c r="E6772" i="53"/>
  <c r="E5762" i="53"/>
  <c r="E4751" i="53"/>
  <c r="E3743" i="53"/>
  <c r="E1670" i="53"/>
  <c r="AB661" i="53"/>
  <c r="AB2679" i="53"/>
  <c r="S2679" i="53"/>
  <c r="E2680" i="53"/>
  <c r="E660" i="53"/>
  <c r="AB8818" i="53" l="1"/>
  <c r="AB7809" i="53"/>
  <c r="S8819" i="53"/>
  <c r="S7809" i="53"/>
  <c r="E8818" i="53"/>
  <c r="E7808" i="53"/>
  <c r="AC2679" i="53"/>
  <c r="AD2679" i="53"/>
  <c r="AE2679" i="53"/>
  <c r="AE5762" i="53"/>
  <c r="AD5762" i="53"/>
  <c r="AC5762" i="53"/>
  <c r="AE6773" i="53"/>
  <c r="AD6773" i="53"/>
  <c r="AC6773" i="53"/>
  <c r="AD1669" i="53"/>
  <c r="AE1669" i="53"/>
  <c r="AC1669" i="53"/>
  <c r="AB1670" i="53"/>
  <c r="AD3743" i="53"/>
  <c r="AE3743" i="53"/>
  <c r="AC3743" i="53"/>
  <c r="AE661" i="53"/>
  <c r="AD661" i="53"/>
  <c r="AC661" i="53"/>
  <c r="AE4752" i="53"/>
  <c r="AC4752" i="53"/>
  <c r="AD4752" i="53"/>
  <c r="AB6774" i="53"/>
  <c r="AB5763" i="53"/>
  <c r="AB4753" i="53"/>
  <c r="AB3744" i="53"/>
  <c r="V2679" i="53"/>
  <c r="U2679" i="53"/>
  <c r="T2679" i="53"/>
  <c r="V3743" i="53"/>
  <c r="U3743" i="53"/>
  <c r="T3743" i="53"/>
  <c r="V1669" i="53"/>
  <c r="U1669" i="53"/>
  <c r="T1669" i="53"/>
  <c r="S1670" i="53"/>
  <c r="V4753" i="53"/>
  <c r="U4753" i="53"/>
  <c r="T4753" i="53"/>
  <c r="V5763" i="53"/>
  <c r="U5763" i="53"/>
  <c r="T5763" i="53"/>
  <c r="V6772" i="53"/>
  <c r="U6772" i="53"/>
  <c r="T6772" i="53"/>
  <c r="S6773" i="53"/>
  <c r="S5764" i="53"/>
  <c r="S4754" i="53"/>
  <c r="S3744" i="53"/>
  <c r="V659" i="53"/>
  <c r="U659" i="53"/>
  <c r="T659" i="53"/>
  <c r="S660" i="53"/>
  <c r="G660" i="53"/>
  <c r="F660" i="53"/>
  <c r="G2680" i="53"/>
  <c r="F2680" i="53"/>
  <c r="F5762" i="53"/>
  <c r="G5762" i="53"/>
  <c r="G1670" i="53"/>
  <c r="F1670" i="53"/>
  <c r="F3743" i="53"/>
  <c r="G3743" i="53"/>
  <c r="G6772" i="53"/>
  <c r="F6772" i="53"/>
  <c r="G4751" i="53"/>
  <c r="F4751" i="53"/>
  <c r="E6773" i="53"/>
  <c r="E5763" i="53"/>
  <c r="E4752" i="53"/>
  <c r="E3744" i="53"/>
  <c r="E1671" i="53"/>
  <c r="AB2680" i="53"/>
  <c r="E661" i="53"/>
  <c r="E2681" i="53"/>
  <c r="AB662" i="53"/>
  <c r="S2680" i="53"/>
  <c r="AB8819" i="53" l="1"/>
  <c r="AB7810" i="53"/>
  <c r="S8820" i="53"/>
  <c r="S7810" i="53"/>
  <c r="E8819" i="53"/>
  <c r="E7809" i="53"/>
  <c r="AE5763" i="53"/>
  <c r="AC5763" i="53"/>
  <c r="AD5763" i="53"/>
  <c r="AC6774" i="53"/>
  <c r="AD6774" i="53"/>
  <c r="AE6774" i="53"/>
  <c r="AC662" i="53"/>
  <c r="AE662" i="53"/>
  <c r="AD662" i="53"/>
  <c r="AD1670" i="53"/>
  <c r="AE1670" i="53"/>
  <c r="AC1670" i="53"/>
  <c r="AB1671" i="53"/>
  <c r="AD3744" i="53"/>
  <c r="AE3744" i="53"/>
  <c r="AC3744" i="53"/>
  <c r="AE2680" i="53"/>
  <c r="AD2680" i="53"/>
  <c r="AC2680" i="53"/>
  <c r="AD4753" i="53"/>
  <c r="AE4753" i="53"/>
  <c r="AC4753" i="53"/>
  <c r="AB6775" i="53"/>
  <c r="AB5764" i="53"/>
  <c r="AB4754" i="53"/>
  <c r="AB3745" i="53"/>
  <c r="V3744" i="53"/>
  <c r="U3744" i="53"/>
  <c r="T3744" i="53"/>
  <c r="V5764" i="53"/>
  <c r="U5764" i="53"/>
  <c r="T5764" i="53"/>
  <c r="V6773" i="53"/>
  <c r="U6773" i="53"/>
  <c r="T6773" i="53"/>
  <c r="T2680" i="53"/>
  <c r="V2680" i="53"/>
  <c r="U2680" i="53"/>
  <c r="V1670" i="53"/>
  <c r="U1670" i="53"/>
  <c r="T1670" i="53"/>
  <c r="S1671" i="53"/>
  <c r="V4754" i="53"/>
  <c r="U4754" i="53"/>
  <c r="T4754" i="53"/>
  <c r="S6774" i="53"/>
  <c r="S5765" i="53"/>
  <c r="S4755" i="53"/>
  <c r="S3745" i="53"/>
  <c r="V660" i="53"/>
  <c r="U660" i="53"/>
  <c r="T660" i="53"/>
  <c r="S661" i="53"/>
  <c r="G661" i="53"/>
  <c r="F661" i="53"/>
  <c r="G2681" i="53"/>
  <c r="F2681" i="53"/>
  <c r="F1671" i="53"/>
  <c r="G1671" i="53"/>
  <c r="G3744" i="53"/>
  <c r="F3744" i="53"/>
  <c r="F5763" i="53"/>
  <c r="G5763" i="53"/>
  <c r="G4752" i="53"/>
  <c r="F4752" i="53"/>
  <c r="G6773" i="53"/>
  <c r="F6773" i="53"/>
  <c r="E6774" i="53"/>
  <c r="E5764" i="53"/>
  <c r="E4753" i="53"/>
  <c r="E3745" i="53"/>
  <c r="E1672" i="53"/>
  <c r="E662" i="53"/>
  <c r="S2681" i="53"/>
  <c r="E2682" i="53"/>
  <c r="AB663" i="53"/>
  <c r="AB2681" i="53"/>
  <c r="AB8820" i="53" l="1"/>
  <c r="AB7811" i="53"/>
  <c r="S8821" i="53"/>
  <c r="S7811" i="53"/>
  <c r="E8820" i="53"/>
  <c r="E7810" i="53"/>
  <c r="AE5764" i="53"/>
  <c r="AC5764" i="53"/>
  <c r="AD5764" i="53"/>
  <c r="AE2681" i="53"/>
  <c r="AC2681" i="53"/>
  <c r="AD2681" i="53"/>
  <c r="AE6775" i="53"/>
  <c r="AD6775" i="53"/>
  <c r="AC6775" i="53"/>
  <c r="AE1671" i="53"/>
  <c r="AC1671" i="53"/>
  <c r="AD1671" i="53"/>
  <c r="AB1672" i="53"/>
  <c r="AE663" i="53"/>
  <c r="AD663" i="53"/>
  <c r="AC663" i="53"/>
  <c r="AD3745" i="53"/>
  <c r="AE3745" i="53"/>
  <c r="AC3745" i="53"/>
  <c r="AE4754" i="53"/>
  <c r="AC4754" i="53"/>
  <c r="AD4754" i="53"/>
  <c r="AB6776" i="53"/>
  <c r="AB5765" i="53"/>
  <c r="AB4755" i="53"/>
  <c r="AB3746" i="53"/>
  <c r="V3745" i="53"/>
  <c r="U3745" i="53"/>
  <c r="T3745" i="53"/>
  <c r="V2681" i="53"/>
  <c r="U2681" i="53"/>
  <c r="T2681" i="53"/>
  <c r="V1671" i="53"/>
  <c r="U1671" i="53"/>
  <c r="T1671" i="53"/>
  <c r="S1672" i="53"/>
  <c r="V5765" i="53"/>
  <c r="U5765" i="53"/>
  <c r="T5765" i="53"/>
  <c r="V6774" i="53"/>
  <c r="U6774" i="53"/>
  <c r="T6774" i="53"/>
  <c r="V4755" i="53"/>
  <c r="U4755" i="53"/>
  <c r="T4755" i="53"/>
  <c r="S6775" i="53"/>
  <c r="S5766" i="53"/>
  <c r="S4756" i="53"/>
  <c r="S3746" i="53"/>
  <c r="V661" i="53"/>
  <c r="U661" i="53"/>
  <c r="T661" i="53"/>
  <c r="S662" i="53"/>
  <c r="G2682" i="53"/>
  <c r="F2682" i="53"/>
  <c r="G662" i="53"/>
  <c r="F662" i="53"/>
  <c r="G5764" i="53"/>
  <c r="F5764" i="53"/>
  <c r="G6774" i="53"/>
  <c r="F6774" i="53"/>
  <c r="G1672" i="53"/>
  <c r="F1672" i="53"/>
  <c r="G3745" i="53"/>
  <c r="F3745" i="53"/>
  <c r="G4753" i="53"/>
  <c r="F4753" i="53"/>
  <c r="E6775" i="53"/>
  <c r="E5765" i="53"/>
  <c r="E4754" i="53"/>
  <c r="E3746" i="53"/>
  <c r="E1673" i="53"/>
  <c r="E663" i="53"/>
  <c r="AB664" i="53"/>
  <c r="AB2682" i="53"/>
  <c r="E2683" i="53"/>
  <c r="S2682" i="53"/>
  <c r="AB8821" i="53" l="1"/>
  <c r="AB7812" i="53"/>
  <c r="S8822" i="53"/>
  <c r="S7812" i="53"/>
  <c r="E8821" i="53"/>
  <c r="E7811" i="53"/>
  <c r="AE5765" i="53"/>
  <c r="AD5765" i="53"/>
  <c r="AC5765" i="53"/>
  <c r="AC664" i="53"/>
  <c r="AE664" i="53"/>
  <c r="AD664" i="53"/>
  <c r="AE1672" i="53"/>
  <c r="AD1672" i="53"/>
  <c r="AC1672" i="53"/>
  <c r="AB1673" i="53"/>
  <c r="AE6776" i="53"/>
  <c r="AD6776" i="53"/>
  <c r="AC6776" i="53"/>
  <c r="AE2682" i="53"/>
  <c r="AD2682" i="53"/>
  <c r="AC2682" i="53"/>
  <c r="AD3746" i="53"/>
  <c r="AE3746" i="53"/>
  <c r="AC3746" i="53"/>
  <c r="AC4755" i="53"/>
  <c r="AD4755" i="53"/>
  <c r="AE4755" i="53"/>
  <c r="AB6777" i="53"/>
  <c r="AB5766" i="53"/>
  <c r="AB4756" i="53"/>
  <c r="AB3747" i="53"/>
  <c r="U4756" i="53"/>
  <c r="T4756" i="53"/>
  <c r="V4756" i="53"/>
  <c r="V5766" i="53"/>
  <c r="U5766" i="53"/>
  <c r="T5766" i="53"/>
  <c r="V6775" i="53"/>
  <c r="U6775" i="53"/>
  <c r="T6775" i="53"/>
  <c r="V3746" i="53"/>
  <c r="U3746" i="53"/>
  <c r="T3746" i="53"/>
  <c r="U2682" i="53"/>
  <c r="T2682" i="53"/>
  <c r="V2682" i="53"/>
  <c r="V1672" i="53"/>
  <c r="U1672" i="53"/>
  <c r="T1672" i="53"/>
  <c r="S1673" i="53"/>
  <c r="S6776" i="53"/>
  <c r="S5767" i="53"/>
  <c r="S4757" i="53"/>
  <c r="S3747" i="53"/>
  <c r="V662" i="53"/>
  <c r="U662" i="53"/>
  <c r="T662" i="53"/>
  <c r="S663" i="53"/>
  <c r="G663" i="53"/>
  <c r="F663" i="53"/>
  <c r="G2683" i="53"/>
  <c r="F2683" i="53"/>
  <c r="G1673" i="53"/>
  <c r="F1673" i="53"/>
  <c r="F5765" i="53"/>
  <c r="G5765" i="53"/>
  <c r="G6775" i="53"/>
  <c r="F6775" i="53"/>
  <c r="G3746" i="53"/>
  <c r="F3746" i="53"/>
  <c r="G4754" i="53"/>
  <c r="F4754" i="53"/>
  <c r="E6776" i="53"/>
  <c r="E5766" i="53"/>
  <c r="E4755" i="53"/>
  <c r="E3747" i="53"/>
  <c r="E1674" i="53"/>
  <c r="S2683" i="53"/>
  <c r="AB2683" i="53"/>
  <c r="AB665" i="53"/>
  <c r="E2684" i="53"/>
  <c r="E664" i="53"/>
  <c r="AB8822" i="53" l="1"/>
  <c r="AB7813" i="53"/>
  <c r="S8823" i="53"/>
  <c r="S7813" i="53"/>
  <c r="E8822" i="53"/>
  <c r="E7812" i="53"/>
  <c r="AE5766" i="53"/>
  <c r="AC5766" i="53"/>
  <c r="AD5766" i="53"/>
  <c r="AE665" i="53"/>
  <c r="AD665" i="53"/>
  <c r="AC665" i="53"/>
  <c r="AE2683" i="53"/>
  <c r="AC2683" i="53"/>
  <c r="AD2683" i="53"/>
  <c r="AE6777" i="53"/>
  <c r="AC6777" i="53"/>
  <c r="AD6777" i="53"/>
  <c r="AE3747" i="53"/>
  <c r="AC3747" i="53"/>
  <c r="AD3747" i="53"/>
  <c r="AE1673" i="53"/>
  <c r="AD1673" i="53"/>
  <c r="AC1673" i="53"/>
  <c r="AB1674" i="53"/>
  <c r="AE4756" i="53"/>
  <c r="AC4756" i="53"/>
  <c r="AD4756" i="53"/>
  <c r="AB6778" i="53"/>
  <c r="AB5767" i="53"/>
  <c r="AB4757" i="53"/>
  <c r="AB3748" i="53"/>
  <c r="U4757" i="53"/>
  <c r="V4757" i="53"/>
  <c r="T4757" i="53"/>
  <c r="V3747" i="53"/>
  <c r="U3747" i="53"/>
  <c r="T3747" i="53"/>
  <c r="T5767" i="53"/>
  <c r="U5767" i="53"/>
  <c r="V5767" i="53"/>
  <c r="V6776" i="53"/>
  <c r="U6776" i="53"/>
  <c r="T6776" i="53"/>
  <c r="V1673" i="53"/>
  <c r="U1673" i="53"/>
  <c r="T1673" i="53"/>
  <c r="S1674" i="53"/>
  <c r="V2683" i="53"/>
  <c r="U2683" i="53"/>
  <c r="T2683" i="53"/>
  <c r="S6777" i="53"/>
  <c r="S5768" i="53"/>
  <c r="S4758" i="53"/>
  <c r="S3748" i="53"/>
  <c r="V663" i="53"/>
  <c r="U663" i="53"/>
  <c r="T663" i="53"/>
  <c r="S664" i="53"/>
  <c r="G664" i="53"/>
  <c r="F664" i="53"/>
  <c r="G2684" i="53"/>
  <c r="F2684" i="53"/>
  <c r="G1674" i="53"/>
  <c r="F1674" i="53"/>
  <c r="G5766" i="53"/>
  <c r="F5766" i="53"/>
  <c r="G6776" i="53"/>
  <c r="F6776" i="53"/>
  <c r="G3747" i="53"/>
  <c r="F3747" i="53"/>
  <c r="G4755" i="53"/>
  <c r="F4755" i="53"/>
  <c r="E6777" i="53"/>
  <c r="E5767" i="53"/>
  <c r="E4756" i="53"/>
  <c r="E3748" i="53"/>
  <c r="E1675" i="53"/>
  <c r="E665" i="53"/>
  <c r="AB2684" i="53"/>
  <c r="E2685" i="53"/>
  <c r="AB666" i="53"/>
  <c r="S2684" i="53"/>
  <c r="AB8823" i="53" l="1"/>
  <c r="AB7814" i="53"/>
  <c r="S8824" i="53"/>
  <c r="S7814" i="53"/>
  <c r="E8823" i="53"/>
  <c r="E7813" i="53"/>
  <c r="AE5767" i="53"/>
  <c r="AD5767" i="53"/>
  <c r="AC5767" i="53"/>
  <c r="AE6778" i="53"/>
  <c r="AD6778" i="53"/>
  <c r="AC6778" i="53"/>
  <c r="AE666" i="53"/>
  <c r="AC666" i="53"/>
  <c r="AD666" i="53"/>
  <c r="AE1674" i="53"/>
  <c r="AD1674" i="53"/>
  <c r="AC1674" i="53"/>
  <c r="AB1675" i="53"/>
  <c r="AE2684" i="53"/>
  <c r="AC2684" i="53"/>
  <c r="AD2684" i="53"/>
  <c r="AD3748" i="53"/>
  <c r="AC3748" i="53"/>
  <c r="AE3748" i="53"/>
  <c r="AE4757" i="53"/>
  <c r="AC4757" i="53"/>
  <c r="AD4757" i="53"/>
  <c r="AB6779" i="53"/>
  <c r="AB5768" i="53"/>
  <c r="AB4758" i="53"/>
  <c r="AB3749" i="53"/>
  <c r="V1674" i="53"/>
  <c r="T1674" i="53"/>
  <c r="U1674" i="53"/>
  <c r="S1675" i="53"/>
  <c r="V4758" i="53"/>
  <c r="U4758" i="53"/>
  <c r="T4758" i="53"/>
  <c r="V5768" i="53"/>
  <c r="T5768" i="53"/>
  <c r="U5768" i="53"/>
  <c r="V6777" i="53"/>
  <c r="U6777" i="53"/>
  <c r="T6777" i="53"/>
  <c r="V3748" i="53"/>
  <c r="U3748" i="53"/>
  <c r="T3748" i="53"/>
  <c r="V2684" i="53"/>
  <c r="U2684" i="53"/>
  <c r="T2684" i="53"/>
  <c r="S6778" i="53"/>
  <c r="S5769" i="53"/>
  <c r="S4759" i="53"/>
  <c r="S3749" i="53"/>
  <c r="V664" i="53"/>
  <c r="U664" i="53"/>
  <c r="T664" i="53"/>
  <c r="S665" i="53"/>
  <c r="G2685" i="53"/>
  <c r="F2685" i="53"/>
  <c r="G665" i="53"/>
  <c r="F665" i="53"/>
  <c r="G1675" i="53"/>
  <c r="F1675" i="53"/>
  <c r="G4756" i="53"/>
  <c r="F4756" i="53"/>
  <c r="G5767" i="53"/>
  <c r="F5767" i="53"/>
  <c r="G6777" i="53"/>
  <c r="F6777" i="53"/>
  <c r="G3748" i="53"/>
  <c r="F3748" i="53"/>
  <c r="E6778" i="53"/>
  <c r="E5768" i="53"/>
  <c r="E4757" i="53"/>
  <c r="E3749" i="53"/>
  <c r="E1676" i="53"/>
  <c r="S2685" i="53"/>
  <c r="AB2685" i="53"/>
  <c r="E666" i="53"/>
  <c r="AB667" i="53"/>
  <c r="E2686" i="53"/>
  <c r="AB8824" i="53" l="1"/>
  <c r="AB7815" i="53"/>
  <c r="S8825" i="53"/>
  <c r="S7815" i="53"/>
  <c r="E8824" i="53"/>
  <c r="E7814" i="53"/>
  <c r="AD5768" i="53"/>
  <c r="AE5768" i="53"/>
  <c r="AC5768" i="53"/>
  <c r="AE6779" i="53"/>
  <c r="AC6779" i="53"/>
  <c r="AD6779" i="53"/>
  <c r="AD1675" i="53"/>
  <c r="AE1675" i="53"/>
  <c r="AC1675" i="53"/>
  <c r="AB1676" i="53"/>
  <c r="AE3749" i="53"/>
  <c r="AC3749" i="53"/>
  <c r="AD3749" i="53"/>
  <c r="AE667" i="53"/>
  <c r="AD667" i="53"/>
  <c r="AC667" i="53"/>
  <c r="AC2685" i="53"/>
  <c r="AD2685" i="53"/>
  <c r="AE2685" i="53"/>
  <c r="AE4758" i="53"/>
  <c r="AC4758" i="53"/>
  <c r="AD4758" i="53"/>
  <c r="AB6780" i="53"/>
  <c r="AB5769" i="53"/>
  <c r="AB4759" i="53"/>
  <c r="AB3750" i="53"/>
  <c r="U4759" i="53"/>
  <c r="V4759" i="53"/>
  <c r="T4759" i="53"/>
  <c r="V5769" i="53"/>
  <c r="U5769" i="53"/>
  <c r="T5769" i="53"/>
  <c r="V6778" i="53"/>
  <c r="U6778" i="53"/>
  <c r="T6778" i="53"/>
  <c r="V1675" i="53"/>
  <c r="U1675" i="53"/>
  <c r="T1675" i="53"/>
  <c r="S1676" i="53"/>
  <c r="V3749" i="53"/>
  <c r="U3749" i="53"/>
  <c r="T3749" i="53"/>
  <c r="V2685" i="53"/>
  <c r="U2685" i="53"/>
  <c r="T2685" i="53"/>
  <c r="S6779" i="53"/>
  <c r="S5770" i="53"/>
  <c r="S4760" i="53"/>
  <c r="S3750" i="53"/>
  <c r="V665" i="53"/>
  <c r="U665" i="53"/>
  <c r="T665" i="53"/>
  <c r="S666" i="53"/>
  <c r="G666" i="53"/>
  <c r="F666" i="53"/>
  <c r="G2686" i="53"/>
  <c r="F2686" i="53"/>
  <c r="G1676" i="53"/>
  <c r="F1676" i="53"/>
  <c r="G5768" i="53"/>
  <c r="F5768" i="53"/>
  <c r="G6778" i="53"/>
  <c r="F6778" i="53"/>
  <c r="G3749" i="53"/>
  <c r="F3749" i="53"/>
  <c r="G4757" i="53"/>
  <c r="F4757" i="53"/>
  <c r="E6779" i="53"/>
  <c r="E5769" i="53"/>
  <c r="E4758" i="53"/>
  <c r="E3750" i="53"/>
  <c r="E1677" i="53"/>
  <c r="E2687" i="53"/>
  <c r="AB2686" i="53"/>
  <c r="S2686" i="53"/>
  <c r="E667" i="53"/>
  <c r="AB668" i="53"/>
  <c r="AB8825" i="53" l="1"/>
  <c r="AB7816" i="53"/>
  <c r="S8826" i="53"/>
  <c r="S7816" i="53"/>
  <c r="E8825" i="53"/>
  <c r="E7815" i="53"/>
  <c r="AE5769" i="53"/>
  <c r="AC5769" i="53"/>
  <c r="AD5769" i="53"/>
  <c r="AE6780" i="53"/>
  <c r="AD6780" i="53"/>
  <c r="AC6780" i="53"/>
  <c r="AD668" i="53"/>
  <c r="AC668" i="53"/>
  <c r="AE668" i="53"/>
  <c r="AE2686" i="53"/>
  <c r="AC2686" i="53"/>
  <c r="AD2686" i="53"/>
  <c r="AD3750" i="53"/>
  <c r="AE3750" i="53"/>
  <c r="AC3750" i="53"/>
  <c r="AD1676" i="53"/>
  <c r="AC1676" i="53"/>
  <c r="AE1676" i="53"/>
  <c r="AB1677" i="53"/>
  <c r="AE4759" i="53"/>
  <c r="AD4759" i="53"/>
  <c r="AC4759" i="53"/>
  <c r="AB6781" i="53"/>
  <c r="AB5770" i="53"/>
  <c r="AB4760" i="53"/>
  <c r="AB3751" i="53"/>
  <c r="U3750" i="53"/>
  <c r="V3750" i="53"/>
  <c r="T3750" i="53"/>
  <c r="V5770" i="53"/>
  <c r="U5770" i="53"/>
  <c r="T5770" i="53"/>
  <c r="U1676" i="53"/>
  <c r="T1676" i="53"/>
  <c r="V1676" i="53"/>
  <c r="S1677" i="53"/>
  <c r="V6779" i="53"/>
  <c r="U6779" i="53"/>
  <c r="T6779" i="53"/>
  <c r="V4760" i="53"/>
  <c r="T4760" i="53"/>
  <c r="U4760" i="53"/>
  <c r="V2686" i="53"/>
  <c r="T2686" i="53"/>
  <c r="U2686" i="53"/>
  <c r="S6780" i="53"/>
  <c r="S5771" i="53"/>
  <c r="S4761" i="53"/>
  <c r="S3751" i="53"/>
  <c r="V666" i="53"/>
  <c r="U666" i="53"/>
  <c r="T666" i="53"/>
  <c r="S667" i="53"/>
  <c r="G2687" i="53"/>
  <c r="F2687" i="53"/>
  <c r="G667" i="53"/>
  <c r="F667" i="53"/>
  <c r="G3750" i="53"/>
  <c r="F3750" i="53"/>
  <c r="G4758" i="53"/>
  <c r="F4758" i="53"/>
  <c r="G5769" i="53"/>
  <c r="F5769" i="53"/>
  <c r="G6779" i="53"/>
  <c r="F6779" i="53"/>
  <c r="G1677" i="53"/>
  <c r="F1677" i="53"/>
  <c r="E6780" i="53"/>
  <c r="E5770" i="53"/>
  <c r="E4759" i="53"/>
  <c r="E3751" i="53"/>
  <c r="E1678" i="53"/>
  <c r="S2687" i="53"/>
  <c r="E2688" i="53"/>
  <c r="AB2687" i="53"/>
  <c r="AB669" i="53"/>
  <c r="E668" i="53"/>
  <c r="AB8826" i="53" l="1"/>
  <c r="AB7817" i="53"/>
  <c r="S8827" i="53"/>
  <c r="S7817" i="53"/>
  <c r="E8826" i="53"/>
  <c r="E7816" i="53"/>
  <c r="AE5770" i="53"/>
  <c r="AD5770" i="53"/>
  <c r="AC5770" i="53"/>
  <c r="AE6781" i="53"/>
  <c r="AD6781" i="53"/>
  <c r="AC6781" i="53"/>
  <c r="AD2687" i="53"/>
  <c r="AE2687" i="53"/>
  <c r="AC2687" i="53"/>
  <c r="AD1677" i="53"/>
  <c r="AE1677" i="53"/>
  <c r="AC1677" i="53"/>
  <c r="AB1678" i="53"/>
  <c r="AD3751" i="53"/>
  <c r="AE3751" i="53"/>
  <c r="AC3751" i="53"/>
  <c r="AE669" i="53"/>
  <c r="AD669" i="53"/>
  <c r="AC669" i="53"/>
  <c r="AE4760" i="53"/>
  <c r="AC4760" i="53"/>
  <c r="AD4760" i="53"/>
  <c r="AB6782" i="53"/>
  <c r="AB5771" i="53"/>
  <c r="AB4761" i="53"/>
  <c r="AB3752" i="53"/>
  <c r="V2687" i="53"/>
  <c r="U2687" i="53"/>
  <c r="T2687" i="53"/>
  <c r="V3751" i="53"/>
  <c r="T3751" i="53"/>
  <c r="U3751" i="53"/>
  <c r="V4761" i="53"/>
  <c r="T4761" i="53"/>
  <c r="U4761" i="53"/>
  <c r="V5771" i="53"/>
  <c r="U5771" i="53"/>
  <c r="T5771" i="53"/>
  <c r="V6780" i="53"/>
  <c r="U6780" i="53"/>
  <c r="T6780" i="53"/>
  <c r="V1677" i="53"/>
  <c r="U1677" i="53"/>
  <c r="T1677" i="53"/>
  <c r="S1678" i="53"/>
  <c r="S6781" i="53"/>
  <c r="S5772" i="53"/>
  <c r="S4762" i="53"/>
  <c r="S3752" i="53"/>
  <c r="V667" i="53"/>
  <c r="T667" i="53"/>
  <c r="U667" i="53"/>
  <c r="S668" i="53"/>
  <c r="G668" i="53"/>
  <c r="F668" i="53"/>
  <c r="G2688" i="53"/>
  <c r="F2688" i="53"/>
  <c r="G1678" i="53"/>
  <c r="F1678" i="53"/>
  <c r="G4759" i="53"/>
  <c r="F4759" i="53"/>
  <c r="G5770" i="53"/>
  <c r="F5770" i="53"/>
  <c r="F3751" i="53"/>
  <c r="G3751" i="53"/>
  <c r="G6780" i="53"/>
  <c r="F6780" i="53"/>
  <c r="E6781" i="53"/>
  <c r="E5771" i="53"/>
  <c r="E4760" i="53"/>
  <c r="E3752" i="53"/>
  <c r="E1679" i="53"/>
  <c r="AB670" i="53"/>
  <c r="E669" i="53"/>
  <c r="S2688" i="53"/>
  <c r="AB2688" i="53"/>
  <c r="E2689" i="53"/>
  <c r="AB8827" i="53" l="1"/>
  <c r="AB7818" i="53"/>
  <c r="S8828" i="53"/>
  <c r="S7818" i="53"/>
  <c r="E8827" i="53"/>
  <c r="E7817" i="53"/>
  <c r="AE5771" i="53"/>
  <c r="AC5771" i="53"/>
  <c r="AD5771" i="53"/>
  <c r="AE6782" i="53"/>
  <c r="AC6782" i="53"/>
  <c r="AD6782" i="53"/>
  <c r="AD1678" i="53"/>
  <c r="AE1678" i="53"/>
  <c r="AC1678" i="53"/>
  <c r="AB1679" i="53"/>
  <c r="AE2688" i="53"/>
  <c r="AD2688" i="53"/>
  <c r="AC2688" i="53"/>
  <c r="AD3752" i="53"/>
  <c r="AE3752" i="53"/>
  <c r="AC3752" i="53"/>
  <c r="AC670" i="53"/>
  <c r="AE670" i="53"/>
  <c r="AD670" i="53"/>
  <c r="AD4761" i="53"/>
  <c r="AE4761" i="53"/>
  <c r="AC4761" i="53"/>
  <c r="AB6783" i="53"/>
  <c r="AB5772" i="53"/>
  <c r="AB4762" i="53"/>
  <c r="AB3753" i="53"/>
  <c r="V2688" i="53"/>
  <c r="T2688" i="53"/>
  <c r="U2688" i="53"/>
  <c r="V4762" i="53"/>
  <c r="U4762" i="53"/>
  <c r="T4762" i="53"/>
  <c r="V5772" i="53"/>
  <c r="U5772" i="53"/>
  <c r="T5772" i="53"/>
  <c r="V6781" i="53"/>
  <c r="U6781" i="53"/>
  <c r="T6781" i="53"/>
  <c r="V1678" i="53"/>
  <c r="U1678" i="53"/>
  <c r="T1678" i="53"/>
  <c r="S1679" i="53"/>
  <c r="U3752" i="53"/>
  <c r="T3752" i="53"/>
  <c r="V3752" i="53"/>
  <c r="S6782" i="53"/>
  <c r="S5773" i="53"/>
  <c r="S4763" i="53"/>
  <c r="S3753" i="53"/>
  <c r="V668" i="53"/>
  <c r="U668" i="53"/>
  <c r="T668" i="53"/>
  <c r="S669" i="53"/>
  <c r="G669" i="53"/>
  <c r="F669" i="53"/>
  <c r="G2689" i="53"/>
  <c r="F2689" i="53"/>
  <c r="F1679" i="53"/>
  <c r="G1679" i="53"/>
  <c r="G5771" i="53"/>
  <c r="F5771" i="53"/>
  <c r="G6781" i="53"/>
  <c r="F6781" i="53"/>
  <c r="G3752" i="53"/>
  <c r="F3752" i="53"/>
  <c r="G4760" i="53"/>
  <c r="F4760" i="53"/>
  <c r="E6782" i="53"/>
  <c r="E5772" i="53"/>
  <c r="E4761" i="53"/>
  <c r="E3753" i="53"/>
  <c r="E1680" i="53"/>
  <c r="E670" i="53"/>
  <c r="S2689" i="53"/>
  <c r="AB2689" i="53"/>
  <c r="AB671" i="53"/>
  <c r="E2690" i="53"/>
  <c r="AB8828" i="53" l="1"/>
  <c r="AB7819" i="53"/>
  <c r="S8829" i="53"/>
  <c r="S7819" i="53"/>
  <c r="E8828" i="53"/>
  <c r="E7818" i="53"/>
  <c r="AE5772" i="53"/>
  <c r="AC5772" i="53"/>
  <c r="AD5772" i="53"/>
  <c r="AE6783" i="53"/>
  <c r="AD6783" i="53"/>
  <c r="AC6783" i="53"/>
  <c r="AD3753" i="53"/>
  <c r="AE3753" i="53"/>
  <c r="AC3753" i="53"/>
  <c r="AE1679" i="53"/>
  <c r="AD1679" i="53"/>
  <c r="AC1679" i="53"/>
  <c r="AB1680" i="53"/>
  <c r="AE671" i="53"/>
  <c r="AD671" i="53"/>
  <c r="AC671" i="53"/>
  <c r="AE2689" i="53"/>
  <c r="AC2689" i="53"/>
  <c r="AD2689" i="53"/>
  <c r="AE4762" i="53"/>
  <c r="AC4762" i="53"/>
  <c r="AD4762" i="53"/>
  <c r="AB6784" i="53"/>
  <c r="AB5773" i="53"/>
  <c r="AB4763" i="53"/>
  <c r="AB3754" i="53"/>
  <c r="V3753" i="53"/>
  <c r="T3753" i="53"/>
  <c r="U3753" i="53"/>
  <c r="V4763" i="53"/>
  <c r="U4763" i="53"/>
  <c r="T4763" i="53"/>
  <c r="V5773" i="53"/>
  <c r="U5773" i="53"/>
  <c r="T5773" i="53"/>
  <c r="V1679" i="53"/>
  <c r="U1679" i="53"/>
  <c r="T1679" i="53"/>
  <c r="S1680" i="53"/>
  <c r="V6782" i="53"/>
  <c r="T6782" i="53"/>
  <c r="U6782" i="53"/>
  <c r="V2689" i="53"/>
  <c r="U2689" i="53"/>
  <c r="T2689" i="53"/>
  <c r="S6783" i="53"/>
  <c r="S5774" i="53"/>
  <c r="S4764" i="53"/>
  <c r="S3754" i="53"/>
  <c r="V669" i="53"/>
  <c r="U669" i="53"/>
  <c r="T669" i="53"/>
  <c r="S670" i="53"/>
  <c r="G2690" i="53"/>
  <c r="F2690" i="53"/>
  <c r="G670" i="53"/>
  <c r="F670" i="53"/>
  <c r="G3753" i="53"/>
  <c r="F3753" i="53"/>
  <c r="G5772" i="53"/>
  <c r="F5772" i="53"/>
  <c r="G6782" i="53"/>
  <c r="F6782" i="53"/>
  <c r="G1680" i="53"/>
  <c r="F1680" i="53"/>
  <c r="G4761" i="53"/>
  <c r="F4761" i="53"/>
  <c r="E6783" i="53"/>
  <c r="E5773" i="53"/>
  <c r="E4762" i="53"/>
  <c r="E3754" i="53"/>
  <c r="E1681" i="53"/>
  <c r="AB2690" i="53"/>
  <c r="S2690" i="53"/>
  <c r="AB672" i="53"/>
  <c r="E2691" i="53"/>
  <c r="E671" i="53"/>
  <c r="AB8829" i="53" l="1"/>
  <c r="AB7820" i="53"/>
  <c r="S8830" i="53"/>
  <c r="S7820" i="53"/>
  <c r="E8829" i="53"/>
  <c r="E7819" i="53"/>
  <c r="AE5773" i="53"/>
  <c r="AD5773" i="53"/>
  <c r="AC5773" i="53"/>
  <c r="AE6784" i="53"/>
  <c r="AD6784" i="53"/>
  <c r="AC6784" i="53"/>
  <c r="AE1680" i="53"/>
  <c r="AD1680" i="53"/>
  <c r="AC1680" i="53"/>
  <c r="AB1681" i="53"/>
  <c r="AD3754" i="53"/>
  <c r="AE3754" i="53"/>
  <c r="AC3754" i="53"/>
  <c r="AC672" i="53"/>
  <c r="AE672" i="53"/>
  <c r="AD672" i="53"/>
  <c r="AE2690" i="53"/>
  <c r="AD2690" i="53"/>
  <c r="AC2690" i="53"/>
  <c r="AC4763" i="53"/>
  <c r="AD4763" i="53"/>
  <c r="AE4763" i="53"/>
  <c r="AB6785" i="53"/>
  <c r="AB5774" i="53"/>
  <c r="AB4764" i="53"/>
  <c r="AB3755" i="53"/>
  <c r="V6783" i="53"/>
  <c r="U6783" i="53"/>
  <c r="T6783" i="53"/>
  <c r="V4764" i="53"/>
  <c r="U4764" i="53"/>
  <c r="T4764" i="53"/>
  <c r="V5774" i="53"/>
  <c r="U5774" i="53"/>
  <c r="T5774" i="53"/>
  <c r="V1680" i="53"/>
  <c r="U1680" i="53"/>
  <c r="T1680" i="53"/>
  <c r="S1681" i="53"/>
  <c r="V2690" i="53"/>
  <c r="U2690" i="53"/>
  <c r="T2690" i="53"/>
  <c r="U3754" i="53"/>
  <c r="T3754" i="53"/>
  <c r="V3754" i="53"/>
  <c r="S6784" i="53"/>
  <c r="S5775" i="53"/>
  <c r="S4765" i="53"/>
  <c r="S3755" i="53"/>
  <c r="V670" i="53"/>
  <c r="U670" i="53"/>
  <c r="T670" i="53"/>
  <c r="S671" i="53"/>
  <c r="G671" i="53"/>
  <c r="F671" i="53"/>
  <c r="G2691" i="53"/>
  <c r="F2691" i="53"/>
  <c r="G4762" i="53"/>
  <c r="F4762" i="53"/>
  <c r="G6783" i="53"/>
  <c r="F6783" i="53"/>
  <c r="G1681" i="53"/>
  <c r="F1681" i="53"/>
  <c r="G3754" i="53"/>
  <c r="F3754" i="53"/>
  <c r="G5773" i="53"/>
  <c r="F5773" i="53"/>
  <c r="E6784" i="53"/>
  <c r="E5774" i="53"/>
  <c r="E4763" i="53"/>
  <c r="E3755" i="53"/>
  <c r="E1682" i="53"/>
  <c r="AB673" i="53"/>
  <c r="S2691" i="53"/>
  <c r="E2692" i="53"/>
  <c r="E672" i="53"/>
  <c r="AB2691" i="53"/>
  <c r="AB8830" i="53" l="1"/>
  <c r="AB7821" i="53"/>
  <c r="S8831" i="53"/>
  <c r="S7821" i="53"/>
  <c r="E8830" i="53"/>
  <c r="E7820" i="53"/>
  <c r="AE5774" i="53"/>
  <c r="AC5774" i="53"/>
  <c r="AD5774" i="53"/>
  <c r="AE6785" i="53"/>
  <c r="AC6785" i="53"/>
  <c r="AD6785" i="53"/>
  <c r="AE3755" i="53"/>
  <c r="AC3755" i="53"/>
  <c r="AD3755" i="53"/>
  <c r="AE1681" i="53"/>
  <c r="AD1681" i="53"/>
  <c r="AC1681" i="53"/>
  <c r="AB1682" i="53"/>
  <c r="AE2691" i="53"/>
  <c r="AC2691" i="53"/>
  <c r="AD2691" i="53"/>
  <c r="AC673" i="53"/>
  <c r="AE673" i="53"/>
  <c r="AD673" i="53"/>
  <c r="AE4764" i="53"/>
  <c r="AC4764" i="53"/>
  <c r="AD4764" i="53"/>
  <c r="AB6786" i="53"/>
  <c r="AB5775" i="53"/>
  <c r="AB4765" i="53"/>
  <c r="AB3756" i="53"/>
  <c r="V3755" i="53"/>
  <c r="U3755" i="53"/>
  <c r="T3755" i="53"/>
  <c r="V4765" i="53"/>
  <c r="U4765" i="53"/>
  <c r="T4765" i="53"/>
  <c r="V5775" i="53"/>
  <c r="T5775" i="53"/>
  <c r="U5775" i="53"/>
  <c r="V6784" i="53"/>
  <c r="U6784" i="53"/>
  <c r="T6784" i="53"/>
  <c r="V2691" i="53"/>
  <c r="U2691" i="53"/>
  <c r="T2691" i="53"/>
  <c r="V1681" i="53"/>
  <c r="U1681" i="53"/>
  <c r="T1681" i="53"/>
  <c r="S1682" i="53"/>
  <c r="S6785" i="53"/>
  <c r="S5776" i="53"/>
  <c r="S4766" i="53"/>
  <c r="S3756" i="53"/>
  <c r="V671" i="53"/>
  <c r="U671" i="53"/>
  <c r="T671" i="53"/>
  <c r="S672" i="53"/>
  <c r="G672" i="53"/>
  <c r="F672" i="53"/>
  <c r="G2692" i="53"/>
  <c r="F2692" i="53"/>
  <c r="G1682" i="53"/>
  <c r="F1682" i="53"/>
  <c r="G6784" i="53"/>
  <c r="F6784" i="53"/>
  <c r="G3755" i="53"/>
  <c r="F3755" i="53"/>
  <c r="G4763" i="53"/>
  <c r="F4763" i="53"/>
  <c r="G5774" i="53"/>
  <c r="F5774" i="53"/>
  <c r="E6785" i="53"/>
  <c r="E5775" i="53"/>
  <c r="E4764" i="53"/>
  <c r="E3756" i="53"/>
  <c r="E1683" i="53"/>
  <c r="S2692" i="53"/>
  <c r="E673" i="53"/>
  <c r="E2693" i="53"/>
  <c r="AB2692" i="53"/>
  <c r="AB674" i="53"/>
  <c r="AB8831" i="53" l="1"/>
  <c r="AB7822" i="53"/>
  <c r="S8832" i="53"/>
  <c r="S7822" i="53"/>
  <c r="E8831" i="53"/>
  <c r="E7821" i="53"/>
  <c r="AE5775" i="53"/>
  <c r="AD5775" i="53"/>
  <c r="AC5775" i="53"/>
  <c r="AE6786" i="53"/>
  <c r="AD6786" i="53"/>
  <c r="AC6786" i="53"/>
  <c r="AE2692" i="53"/>
  <c r="AC2692" i="53"/>
  <c r="AD2692" i="53"/>
  <c r="AE1682" i="53"/>
  <c r="AD1682" i="53"/>
  <c r="AC1682" i="53"/>
  <c r="AB1683" i="53"/>
  <c r="AE674" i="53"/>
  <c r="AC674" i="53"/>
  <c r="AD674" i="53"/>
  <c r="AD3756" i="53"/>
  <c r="AC3756" i="53"/>
  <c r="AE3756" i="53"/>
  <c r="AE4765" i="53"/>
  <c r="AC4765" i="53"/>
  <c r="AD4765" i="53"/>
  <c r="AB6787" i="53"/>
  <c r="AB5776" i="53"/>
  <c r="AB4766" i="53"/>
  <c r="AB3757" i="53"/>
  <c r="V2692" i="53"/>
  <c r="U2692" i="53"/>
  <c r="T2692" i="53"/>
  <c r="V3756" i="53"/>
  <c r="U3756" i="53"/>
  <c r="T3756" i="53"/>
  <c r="V4766" i="53"/>
  <c r="T4766" i="53"/>
  <c r="U4766" i="53"/>
  <c r="V5776" i="53"/>
  <c r="T5776" i="53"/>
  <c r="U5776" i="53"/>
  <c r="V6785" i="53"/>
  <c r="U6785" i="53"/>
  <c r="T6785" i="53"/>
  <c r="U1682" i="53"/>
  <c r="T1682" i="53"/>
  <c r="V1682" i="53"/>
  <c r="S1683" i="53"/>
  <c r="S6786" i="53"/>
  <c r="S5777" i="53"/>
  <c r="S4767" i="53"/>
  <c r="S3757" i="53"/>
  <c r="V672" i="53"/>
  <c r="U672" i="53"/>
  <c r="T672" i="53"/>
  <c r="S673" i="53"/>
  <c r="G2693" i="53"/>
  <c r="F2693" i="53"/>
  <c r="G673" i="53"/>
  <c r="F673" i="53"/>
  <c r="G1683" i="53"/>
  <c r="F1683" i="53"/>
  <c r="G3756" i="53"/>
  <c r="F3756" i="53"/>
  <c r="G4764" i="53"/>
  <c r="F4764" i="53"/>
  <c r="F5775" i="53"/>
  <c r="G5775" i="53"/>
  <c r="F6785" i="53"/>
  <c r="G6785" i="53"/>
  <c r="E6786" i="53"/>
  <c r="E5776" i="53"/>
  <c r="E4765" i="53"/>
  <c r="E3757" i="53"/>
  <c r="E1684" i="53"/>
  <c r="E674" i="53"/>
  <c r="E2694" i="53"/>
  <c r="AB2693" i="53"/>
  <c r="AB675" i="53"/>
  <c r="S2693" i="53"/>
  <c r="AB8832" i="53" l="1"/>
  <c r="AB7823" i="53"/>
  <c r="S8833" i="53"/>
  <c r="S7823" i="53"/>
  <c r="E8832" i="53"/>
  <c r="E7822" i="53"/>
  <c r="AE2693" i="53"/>
  <c r="AC2693" i="53"/>
  <c r="AD2693" i="53"/>
  <c r="AD5776" i="53"/>
  <c r="AE5776" i="53"/>
  <c r="AC5776" i="53"/>
  <c r="AE6787" i="53"/>
  <c r="AC6787" i="53"/>
  <c r="AD6787" i="53"/>
  <c r="AD1683" i="53"/>
  <c r="AE1683" i="53"/>
  <c r="AC1683" i="53"/>
  <c r="AB1684" i="53"/>
  <c r="AE675" i="53"/>
  <c r="AC675" i="53"/>
  <c r="AD675" i="53"/>
  <c r="AE3757" i="53"/>
  <c r="AC3757" i="53"/>
  <c r="AD3757" i="53"/>
  <c r="AE4766" i="53"/>
  <c r="AC4766" i="53"/>
  <c r="AD4766" i="53"/>
  <c r="AB6788" i="53"/>
  <c r="AB5777" i="53"/>
  <c r="AB4767" i="53"/>
  <c r="AB3758" i="53"/>
  <c r="U3757" i="53"/>
  <c r="V3757" i="53"/>
  <c r="T3757" i="53"/>
  <c r="V2693" i="53"/>
  <c r="U2693" i="53"/>
  <c r="T2693" i="53"/>
  <c r="V4767" i="53"/>
  <c r="U4767" i="53"/>
  <c r="T4767" i="53"/>
  <c r="V5777" i="53"/>
  <c r="U5777" i="53"/>
  <c r="T5777" i="53"/>
  <c r="V6786" i="53"/>
  <c r="T6786" i="53"/>
  <c r="U6786" i="53"/>
  <c r="V1683" i="53"/>
  <c r="U1683" i="53"/>
  <c r="T1683" i="53"/>
  <c r="S1684" i="53"/>
  <c r="S6787" i="53"/>
  <c r="S5778" i="53"/>
  <c r="S4768" i="53"/>
  <c r="S3758" i="53"/>
  <c r="V673" i="53"/>
  <c r="U673" i="53"/>
  <c r="T673" i="53"/>
  <c r="S674" i="53"/>
  <c r="G674" i="53"/>
  <c r="F674" i="53"/>
  <c r="G2694" i="53"/>
  <c r="F2694" i="53"/>
  <c r="G1684" i="53"/>
  <c r="F1684" i="53"/>
  <c r="G6786" i="53"/>
  <c r="F6786" i="53"/>
  <c r="G5776" i="53"/>
  <c r="F5776" i="53"/>
  <c r="G3757" i="53"/>
  <c r="F3757" i="53"/>
  <c r="G4765" i="53"/>
  <c r="F4765" i="53"/>
  <c r="E6787" i="53"/>
  <c r="E5777" i="53"/>
  <c r="E4766" i="53"/>
  <c r="E3758" i="53"/>
  <c r="E1685" i="53"/>
  <c r="E2695" i="53"/>
  <c r="AB2694" i="53"/>
  <c r="S2694" i="53"/>
  <c r="AB676" i="53"/>
  <c r="E675" i="53"/>
  <c r="AB8833" i="53" l="1"/>
  <c r="AB7824" i="53"/>
  <c r="S8834" i="53"/>
  <c r="S7824" i="53"/>
  <c r="E8833" i="53"/>
  <c r="E7823" i="53"/>
  <c r="AE5777" i="53"/>
  <c r="AC5777" i="53"/>
  <c r="AD5777" i="53"/>
  <c r="AE6788" i="53"/>
  <c r="AC6788" i="53"/>
  <c r="AD6788" i="53"/>
  <c r="AD1684" i="53"/>
  <c r="AC1684" i="53"/>
  <c r="AE1684" i="53"/>
  <c r="AB1685" i="53"/>
  <c r="AD3758" i="53"/>
  <c r="AE3758" i="53"/>
  <c r="AC3758" i="53"/>
  <c r="AE676" i="53"/>
  <c r="AC676" i="53"/>
  <c r="AD676" i="53"/>
  <c r="AE2694" i="53"/>
  <c r="AC2694" i="53"/>
  <c r="AD2694" i="53"/>
  <c r="AE4767" i="53"/>
  <c r="AD4767" i="53"/>
  <c r="AC4767" i="53"/>
  <c r="AB6789" i="53"/>
  <c r="AB5778" i="53"/>
  <c r="AB4768" i="53"/>
  <c r="AB3759" i="53"/>
  <c r="U3758" i="53"/>
  <c r="V3758" i="53"/>
  <c r="T3758" i="53"/>
  <c r="U4768" i="53"/>
  <c r="V4768" i="53"/>
  <c r="T4768" i="53"/>
  <c r="V5778" i="53"/>
  <c r="U5778" i="53"/>
  <c r="T5778" i="53"/>
  <c r="V6787" i="53"/>
  <c r="U6787" i="53"/>
  <c r="T6787" i="53"/>
  <c r="V1684" i="53"/>
  <c r="U1684" i="53"/>
  <c r="T1684" i="53"/>
  <c r="S1685" i="53"/>
  <c r="V2694" i="53"/>
  <c r="T2694" i="53"/>
  <c r="U2694" i="53"/>
  <c r="S6788" i="53"/>
  <c r="S5779" i="53"/>
  <c r="S4769" i="53"/>
  <c r="S3759" i="53"/>
  <c r="V674" i="53"/>
  <c r="U674" i="53"/>
  <c r="T674" i="53"/>
  <c r="S675" i="53"/>
  <c r="G2695" i="53"/>
  <c r="F2695" i="53"/>
  <c r="G675" i="53"/>
  <c r="F675" i="53"/>
  <c r="G1685" i="53"/>
  <c r="F1685" i="53"/>
  <c r="G6787" i="53"/>
  <c r="F6787" i="53"/>
  <c r="G4766" i="53"/>
  <c r="F4766" i="53"/>
  <c r="G3758" i="53"/>
  <c r="F3758" i="53"/>
  <c r="F5777" i="53"/>
  <c r="G5777" i="53"/>
  <c r="E6788" i="53"/>
  <c r="E5778" i="53"/>
  <c r="E4767" i="53"/>
  <c r="E3759" i="53"/>
  <c r="E1686" i="53"/>
  <c r="E676" i="53"/>
  <c r="E2696" i="53"/>
  <c r="AB677" i="53"/>
  <c r="S2695" i="53"/>
  <c r="AB2695" i="53"/>
  <c r="AB8834" i="53" l="1"/>
  <c r="AB7825" i="53"/>
  <c r="S8835" i="53"/>
  <c r="S7825" i="53"/>
  <c r="E8834" i="53"/>
  <c r="E7824" i="53"/>
  <c r="AD5778" i="53"/>
  <c r="AE5778" i="53"/>
  <c r="AC5778" i="53"/>
  <c r="AE6789" i="53"/>
  <c r="AD6789" i="53"/>
  <c r="AC6789" i="53"/>
  <c r="AE2695" i="53"/>
  <c r="AD2695" i="53"/>
  <c r="AC2695" i="53"/>
  <c r="AE677" i="53"/>
  <c r="AD677" i="53"/>
  <c r="AC677" i="53"/>
  <c r="AD3759" i="53"/>
  <c r="AE3759" i="53"/>
  <c r="AC3759" i="53"/>
  <c r="AD1685" i="53"/>
  <c r="AE1685" i="53"/>
  <c r="AC1685" i="53"/>
  <c r="AB1686" i="53"/>
  <c r="AE4768" i="53"/>
  <c r="AC4768" i="53"/>
  <c r="AD4768" i="53"/>
  <c r="AB6790" i="53"/>
  <c r="AB5779" i="53"/>
  <c r="AB4769" i="53"/>
  <c r="AB3760" i="53"/>
  <c r="V3759" i="53"/>
  <c r="U3759" i="53"/>
  <c r="T3759" i="53"/>
  <c r="V4769" i="53"/>
  <c r="U4769" i="53"/>
  <c r="T4769" i="53"/>
  <c r="V5779" i="53"/>
  <c r="U5779" i="53"/>
  <c r="T5779" i="53"/>
  <c r="V6788" i="53"/>
  <c r="U6788" i="53"/>
  <c r="T6788" i="53"/>
  <c r="V1685" i="53"/>
  <c r="U1685" i="53"/>
  <c r="T1685" i="53"/>
  <c r="S1686" i="53"/>
  <c r="V2695" i="53"/>
  <c r="U2695" i="53"/>
  <c r="T2695" i="53"/>
  <c r="S6789" i="53"/>
  <c r="S5780" i="53"/>
  <c r="S4770" i="53"/>
  <c r="S3760" i="53"/>
  <c r="V675" i="53"/>
  <c r="U675" i="53"/>
  <c r="T675" i="53"/>
  <c r="S676" i="53"/>
  <c r="G2696" i="53"/>
  <c r="F2696" i="53"/>
  <c r="G676" i="53"/>
  <c r="F676" i="53"/>
  <c r="G6788" i="53"/>
  <c r="F6788" i="53"/>
  <c r="G1686" i="53"/>
  <c r="F1686" i="53"/>
  <c r="G3759" i="53"/>
  <c r="F3759" i="53"/>
  <c r="F5778" i="53"/>
  <c r="G5778" i="53"/>
  <c r="F4767" i="53"/>
  <c r="G4767" i="53"/>
  <c r="E6789" i="53"/>
  <c r="E5779" i="53"/>
  <c r="E4768" i="53"/>
  <c r="E3760" i="53"/>
  <c r="E1687" i="53"/>
  <c r="E2697" i="53"/>
  <c r="E677" i="53"/>
  <c r="S2696" i="53"/>
  <c r="AB2696" i="53"/>
  <c r="AB678" i="53"/>
  <c r="AB8835" i="53" l="1"/>
  <c r="AB7826" i="53"/>
  <c r="S8836" i="53"/>
  <c r="S7826" i="53"/>
  <c r="E8835" i="53"/>
  <c r="E7825" i="53"/>
  <c r="AE5779" i="53"/>
  <c r="AC5779" i="53"/>
  <c r="AD5779" i="53"/>
  <c r="AE6790" i="53"/>
  <c r="AC6790" i="53"/>
  <c r="AD6790" i="53"/>
  <c r="AC678" i="53"/>
  <c r="AE678" i="53"/>
  <c r="AD678" i="53"/>
  <c r="AD1686" i="53"/>
  <c r="AE1686" i="53"/>
  <c r="AC1686" i="53"/>
  <c r="AB1687" i="53"/>
  <c r="AD3760" i="53"/>
  <c r="AE3760" i="53"/>
  <c r="AC3760" i="53"/>
  <c r="AE2696" i="53"/>
  <c r="AD2696" i="53"/>
  <c r="AC2696" i="53"/>
  <c r="AE4769" i="53"/>
  <c r="AD4769" i="53"/>
  <c r="AC4769" i="53"/>
  <c r="AB6791" i="53"/>
  <c r="AB5780" i="53"/>
  <c r="AB4770" i="53"/>
  <c r="AB3761" i="53"/>
  <c r="U3760" i="53"/>
  <c r="T3760" i="53"/>
  <c r="V3760" i="53"/>
  <c r="V1686" i="53"/>
  <c r="U1686" i="53"/>
  <c r="T1686" i="53"/>
  <c r="S1687" i="53"/>
  <c r="V4770" i="53"/>
  <c r="U4770" i="53"/>
  <c r="T4770" i="53"/>
  <c r="V5780" i="53"/>
  <c r="U5780" i="53"/>
  <c r="T5780" i="53"/>
  <c r="V6789" i="53"/>
  <c r="U6789" i="53"/>
  <c r="T6789" i="53"/>
  <c r="T2696" i="53"/>
  <c r="V2696" i="53"/>
  <c r="U2696" i="53"/>
  <c r="S6790" i="53"/>
  <c r="S5781" i="53"/>
  <c r="S4771" i="53"/>
  <c r="S3761" i="53"/>
  <c r="V676" i="53"/>
  <c r="U676" i="53"/>
  <c r="T676" i="53"/>
  <c r="S677" i="53"/>
  <c r="G677" i="53"/>
  <c r="F677" i="53"/>
  <c r="G2697" i="53"/>
  <c r="F2697" i="53"/>
  <c r="F1687" i="53"/>
  <c r="G1687" i="53"/>
  <c r="G3760" i="53"/>
  <c r="F3760" i="53"/>
  <c r="G6789" i="53"/>
  <c r="F6789" i="53"/>
  <c r="G5779" i="53"/>
  <c r="F5779" i="53"/>
  <c r="G4768" i="53"/>
  <c r="F4768" i="53"/>
  <c r="E6790" i="53"/>
  <c r="E5780" i="53"/>
  <c r="E4769" i="53"/>
  <c r="E3761" i="53"/>
  <c r="E1688" i="53"/>
  <c r="E678" i="53"/>
  <c r="E2698" i="53"/>
  <c r="S2697" i="53"/>
  <c r="AB2697" i="53"/>
  <c r="AB679" i="53"/>
  <c r="AB8836" i="53" l="1"/>
  <c r="AB7827" i="53"/>
  <c r="S8837" i="53"/>
  <c r="S7827" i="53"/>
  <c r="E8836" i="53"/>
  <c r="E7826" i="53"/>
  <c r="AE5780" i="53"/>
  <c r="AC5780" i="53"/>
  <c r="AD5780" i="53"/>
  <c r="AE6791" i="53"/>
  <c r="AD6791" i="53"/>
  <c r="AC6791" i="53"/>
  <c r="AE679" i="53"/>
  <c r="AD679" i="53"/>
  <c r="AC679" i="53"/>
  <c r="AE1687" i="53"/>
  <c r="AC1687" i="53"/>
  <c r="AD1687" i="53"/>
  <c r="AB1688" i="53"/>
  <c r="AE2697" i="53"/>
  <c r="AC2697" i="53"/>
  <c r="AD2697" i="53"/>
  <c r="AD3761" i="53"/>
  <c r="AE3761" i="53"/>
  <c r="AC3761" i="53"/>
  <c r="AE4770" i="53"/>
  <c r="AC4770" i="53"/>
  <c r="AD4770" i="53"/>
  <c r="AB6792" i="53"/>
  <c r="AB5781" i="53"/>
  <c r="AB4771" i="53"/>
  <c r="AB3762" i="53"/>
  <c r="V3761" i="53"/>
  <c r="U3761" i="53"/>
  <c r="T3761" i="53"/>
  <c r="V1687" i="53"/>
  <c r="U1687" i="53"/>
  <c r="T1687" i="53"/>
  <c r="S1688" i="53"/>
  <c r="V4771" i="53"/>
  <c r="U4771" i="53"/>
  <c r="T4771" i="53"/>
  <c r="V5781" i="53"/>
  <c r="U5781" i="53"/>
  <c r="T5781" i="53"/>
  <c r="V6790" i="53"/>
  <c r="U6790" i="53"/>
  <c r="T6790" i="53"/>
  <c r="V2697" i="53"/>
  <c r="U2697" i="53"/>
  <c r="T2697" i="53"/>
  <c r="S6791" i="53"/>
  <c r="S5782" i="53"/>
  <c r="S4772" i="53"/>
  <c r="S3762" i="53"/>
  <c r="V677" i="53"/>
  <c r="U677" i="53"/>
  <c r="T677" i="53"/>
  <c r="S678" i="53"/>
  <c r="G2698" i="53"/>
  <c r="F2698" i="53"/>
  <c r="G678" i="53"/>
  <c r="F678" i="53"/>
  <c r="G6790" i="53"/>
  <c r="F6790" i="53"/>
  <c r="G3761" i="53"/>
  <c r="F3761" i="53"/>
  <c r="G4769" i="53"/>
  <c r="F4769" i="53"/>
  <c r="G1688" i="53"/>
  <c r="F1688" i="53"/>
  <c r="G5780" i="53"/>
  <c r="F5780" i="53"/>
  <c r="E6791" i="53"/>
  <c r="E5781" i="53"/>
  <c r="E4770" i="53"/>
  <c r="E3762" i="53"/>
  <c r="E1689" i="53"/>
  <c r="E679" i="53"/>
  <c r="S2698" i="53"/>
  <c r="AB2698" i="53"/>
  <c r="AB680" i="53"/>
  <c r="E2699" i="53"/>
  <c r="AB8837" i="53" l="1"/>
  <c r="AB7828" i="53"/>
  <c r="S8838" i="53"/>
  <c r="S7828" i="53"/>
  <c r="E8837" i="53"/>
  <c r="E7827" i="53"/>
  <c r="AE5781" i="53"/>
  <c r="AD5781" i="53"/>
  <c r="AC5781" i="53"/>
  <c r="AE6792" i="53"/>
  <c r="AD6792" i="53"/>
  <c r="AC6792" i="53"/>
  <c r="AC680" i="53"/>
  <c r="AE680" i="53"/>
  <c r="AD680" i="53"/>
  <c r="AE1688" i="53"/>
  <c r="AD1688" i="53"/>
  <c r="AC1688" i="53"/>
  <c r="AB1689" i="53"/>
  <c r="AE2698" i="53"/>
  <c r="AD2698" i="53"/>
  <c r="AC2698" i="53"/>
  <c r="AD3762" i="53"/>
  <c r="AC3762" i="53"/>
  <c r="AE3762" i="53"/>
  <c r="AE4771" i="53"/>
  <c r="AC4771" i="53"/>
  <c r="AD4771" i="53"/>
  <c r="AB6793" i="53"/>
  <c r="AB5782" i="53"/>
  <c r="AB4772" i="53"/>
  <c r="AB3763" i="53"/>
  <c r="V4772" i="53"/>
  <c r="U4772" i="53"/>
  <c r="T4772" i="53"/>
  <c r="V5782" i="53"/>
  <c r="U5782" i="53"/>
  <c r="T5782" i="53"/>
  <c r="V6791" i="53"/>
  <c r="U6791" i="53"/>
  <c r="T6791" i="53"/>
  <c r="U2698" i="53"/>
  <c r="T2698" i="53"/>
  <c r="V2698" i="53"/>
  <c r="U3762" i="53"/>
  <c r="V3762" i="53"/>
  <c r="T3762" i="53"/>
  <c r="V1688" i="53"/>
  <c r="U1688" i="53"/>
  <c r="T1688" i="53"/>
  <c r="S1689" i="53"/>
  <c r="S6792" i="53"/>
  <c r="S5783" i="53"/>
  <c r="S4773" i="53"/>
  <c r="S3763" i="53"/>
  <c r="V678" i="53"/>
  <c r="U678" i="53"/>
  <c r="T678" i="53"/>
  <c r="S679" i="53"/>
  <c r="G679" i="53"/>
  <c r="F679" i="53"/>
  <c r="G2699" i="53"/>
  <c r="F2699" i="53"/>
  <c r="G4770" i="53"/>
  <c r="F4770" i="53"/>
  <c r="G6791" i="53"/>
  <c r="F6791" i="53"/>
  <c r="G1689" i="53"/>
  <c r="F1689" i="53"/>
  <c r="G3762" i="53"/>
  <c r="F3762" i="53"/>
  <c r="G5781" i="53"/>
  <c r="F5781" i="53"/>
  <c r="E6792" i="53"/>
  <c r="E5782" i="53"/>
  <c r="E4771" i="53"/>
  <c r="E3763" i="53"/>
  <c r="E1690" i="53"/>
  <c r="AB681" i="53"/>
  <c r="S2699" i="53"/>
  <c r="AB2699" i="53"/>
  <c r="E680" i="53"/>
  <c r="E2700" i="53"/>
  <c r="AB8838" i="53" l="1"/>
  <c r="AB7829" i="53"/>
  <c r="S8839" i="53"/>
  <c r="S7829" i="53"/>
  <c r="E8838" i="53"/>
  <c r="E7828" i="53"/>
  <c r="AE5782" i="53"/>
  <c r="AC5782" i="53"/>
  <c r="AD5782" i="53"/>
  <c r="AE6793" i="53"/>
  <c r="AC6793" i="53"/>
  <c r="AD6793" i="53"/>
  <c r="AE1689" i="53"/>
  <c r="AD1689" i="53"/>
  <c r="AC1689" i="53"/>
  <c r="AB1690" i="53"/>
  <c r="AE3763" i="53"/>
  <c r="AC3763" i="53"/>
  <c r="AD3763" i="53"/>
  <c r="AE2699" i="53"/>
  <c r="AC2699" i="53"/>
  <c r="AD2699" i="53"/>
  <c r="AE681" i="53"/>
  <c r="AC681" i="53"/>
  <c r="AD681" i="53"/>
  <c r="AE4772" i="53"/>
  <c r="AC4772" i="53"/>
  <c r="AD4772" i="53"/>
  <c r="AB6794" i="53"/>
  <c r="AB5783" i="53"/>
  <c r="AB4773" i="53"/>
  <c r="AB3764" i="53"/>
  <c r="V3763" i="53"/>
  <c r="U3763" i="53"/>
  <c r="T3763" i="53"/>
  <c r="V6792" i="53"/>
  <c r="U6792" i="53"/>
  <c r="T6792" i="53"/>
  <c r="V4773" i="53"/>
  <c r="U4773" i="53"/>
  <c r="T4773" i="53"/>
  <c r="V2699" i="53"/>
  <c r="U2699" i="53"/>
  <c r="T2699" i="53"/>
  <c r="V1689" i="53"/>
  <c r="U1689" i="53"/>
  <c r="T1689" i="53"/>
  <c r="S1690" i="53"/>
  <c r="V5783" i="53"/>
  <c r="T5783" i="53"/>
  <c r="U5783" i="53"/>
  <c r="S6793" i="53"/>
  <c r="S5784" i="53"/>
  <c r="S4774" i="53"/>
  <c r="S3764" i="53"/>
  <c r="V679" i="53"/>
  <c r="U679" i="53"/>
  <c r="T679" i="53"/>
  <c r="S680" i="53"/>
  <c r="G2700" i="53"/>
  <c r="F2700" i="53"/>
  <c r="G680" i="53"/>
  <c r="F680" i="53"/>
  <c r="G3763" i="53"/>
  <c r="F3763" i="53"/>
  <c r="G6792" i="53"/>
  <c r="F6792" i="53"/>
  <c r="G4771" i="53"/>
  <c r="F4771" i="53"/>
  <c r="G5782" i="53"/>
  <c r="F5782" i="53"/>
  <c r="G1690" i="53"/>
  <c r="F1690" i="53"/>
  <c r="E6793" i="53"/>
  <c r="E5783" i="53"/>
  <c r="E4772" i="53"/>
  <c r="E3764" i="53"/>
  <c r="E1691" i="53"/>
  <c r="AB2700" i="53"/>
  <c r="E681" i="53"/>
  <c r="AB682" i="53"/>
  <c r="E2701" i="53"/>
  <c r="S2700" i="53"/>
  <c r="AB8839" i="53" l="1"/>
  <c r="AB7830" i="53"/>
  <c r="S8840" i="53"/>
  <c r="S7830" i="53"/>
  <c r="E8839" i="53"/>
  <c r="E7829" i="53"/>
  <c r="AE5783" i="53"/>
  <c r="AD5783" i="53"/>
  <c r="AC5783" i="53"/>
  <c r="AE6794" i="53"/>
  <c r="AD6794" i="53"/>
  <c r="AC6794" i="53"/>
  <c r="AE682" i="53"/>
  <c r="AC682" i="53"/>
  <c r="AD682" i="53"/>
  <c r="AD3764" i="53"/>
  <c r="AC3764" i="53"/>
  <c r="AE3764" i="53"/>
  <c r="AE1690" i="53"/>
  <c r="AC1690" i="53"/>
  <c r="AD1690" i="53"/>
  <c r="AB1691" i="53"/>
  <c r="AE2700" i="53"/>
  <c r="AC2700" i="53"/>
  <c r="AD2700" i="53"/>
  <c r="AE4773" i="53"/>
  <c r="AC4773" i="53"/>
  <c r="AD4773" i="53"/>
  <c r="AB6795" i="53"/>
  <c r="AB5784" i="53"/>
  <c r="AB4774" i="53"/>
  <c r="AB3765" i="53"/>
  <c r="V3764" i="53"/>
  <c r="U3764" i="53"/>
  <c r="T3764" i="53"/>
  <c r="V4774" i="53"/>
  <c r="U4774" i="53"/>
  <c r="T4774" i="53"/>
  <c r="V1690" i="53"/>
  <c r="U1690" i="53"/>
  <c r="T1690" i="53"/>
  <c r="S1691" i="53"/>
  <c r="V2700" i="53"/>
  <c r="U2700" i="53"/>
  <c r="T2700" i="53"/>
  <c r="V5784" i="53"/>
  <c r="T5784" i="53"/>
  <c r="U5784" i="53"/>
  <c r="V6793" i="53"/>
  <c r="U6793" i="53"/>
  <c r="T6793" i="53"/>
  <c r="S6794" i="53"/>
  <c r="S5785" i="53"/>
  <c r="S4775" i="53"/>
  <c r="S3765" i="53"/>
  <c r="V680" i="53"/>
  <c r="U680" i="53"/>
  <c r="T680" i="53"/>
  <c r="S681" i="53"/>
  <c r="G2701" i="53"/>
  <c r="F2701" i="53"/>
  <c r="G681" i="53"/>
  <c r="F681" i="53"/>
  <c r="G1691" i="53"/>
  <c r="F1691" i="53"/>
  <c r="G3764" i="53"/>
  <c r="F3764" i="53"/>
  <c r="G4772" i="53"/>
  <c r="F4772" i="53"/>
  <c r="F5783" i="53"/>
  <c r="G5783" i="53"/>
  <c r="F6793" i="53"/>
  <c r="G6793" i="53"/>
  <c r="E6794" i="53"/>
  <c r="E5784" i="53"/>
  <c r="E4773" i="53"/>
  <c r="E3765" i="53"/>
  <c r="E1692" i="53"/>
  <c r="AB683" i="53"/>
  <c r="E682" i="53"/>
  <c r="AB2701" i="53"/>
  <c r="S2701" i="53"/>
  <c r="E2702" i="53"/>
  <c r="AB8840" i="53" l="1"/>
  <c r="AB7831" i="53"/>
  <c r="S8841" i="53"/>
  <c r="S7831" i="53"/>
  <c r="E8840" i="53"/>
  <c r="E7830" i="53"/>
  <c r="AD5784" i="53"/>
  <c r="AE5784" i="53"/>
  <c r="AC5784" i="53"/>
  <c r="AD1691" i="53"/>
  <c r="AE1691" i="53"/>
  <c r="AC1691" i="53"/>
  <c r="AB1692" i="53"/>
  <c r="AE6795" i="53"/>
  <c r="AC6795" i="53"/>
  <c r="AD6795" i="53"/>
  <c r="AE2701" i="53"/>
  <c r="AC2701" i="53"/>
  <c r="AD2701" i="53"/>
  <c r="AE3765" i="53"/>
  <c r="AD3765" i="53"/>
  <c r="AC3765" i="53"/>
  <c r="AE683" i="53"/>
  <c r="AD683" i="53"/>
  <c r="AC683" i="53"/>
  <c r="AE4774" i="53"/>
  <c r="AC4774" i="53"/>
  <c r="AD4774" i="53"/>
  <c r="AB6796" i="53"/>
  <c r="AB5785" i="53"/>
  <c r="AB4775" i="53"/>
  <c r="AB3766" i="53"/>
  <c r="V4775" i="53"/>
  <c r="U4775" i="53"/>
  <c r="T4775" i="53"/>
  <c r="V5785" i="53"/>
  <c r="U5785" i="53"/>
  <c r="T5785" i="53"/>
  <c r="U3765" i="53"/>
  <c r="V3765" i="53"/>
  <c r="T3765" i="53"/>
  <c r="V6794" i="53"/>
  <c r="U6794" i="53"/>
  <c r="T6794" i="53"/>
  <c r="V2701" i="53"/>
  <c r="U2701" i="53"/>
  <c r="T2701" i="53"/>
  <c r="V1691" i="53"/>
  <c r="U1691" i="53"/>
  <c r="T1691" i="53"/>
  <c r="S1692" i="53"/>
  <c r="S6795" i="53"/>
  <c r="S5786" i="53"/>
  <c r="S4776" i="53"/>
  <c r="S3766" i="53"/>
  <c r="V681" i="53"/>
  <c r="U681" i="53"/>
  <c r="T681" i="53"/>
  <c r="S682" i="53"/>
  <c r="G682" i="53"/>
  <c r="F682" i="53"/>
  <c r="G2702" i="53"/>
  <c r="F2702" i="53"/>
  <c r="G1692" i="53"/>
  <c r="F1692" i="53"/>
  <c r="G3765" i="53"/>
  <c r="F3765" i="53"/>
  <c r="G6794" i="53"/>
  <c r="F6794" i="53"/>
  <c r="G5784" i="53"/>
  <c r="F5784" i="53"/>
  <c r="G4773" i="53"/>
  <c r="F4773" i="53"/>
  <c r="E6795" i="53"/>
  <c r="E5785" i="53"/>
  <c r="E4774" i="53"/>
  <c r="E3766" i="53"/>
  <c r="E1693" i="53"/>
  <c r="S2702" i="53"/>
  <c r="E2703" i="53"/>
  <c r="AB2702" i="53"/>
  <c r="AB684" i="53"/>
  <c r="E683" i="53"/>
  <c r="AB8841" i="53" l="1"/>
  <c r="AB7832" i="53"/>
  <c r="S8842" i="53"/>
  <c r="S7832" i="53"/>
  <c r="E8841" i="53"/>
  <c r="E7831" i="53"/>
  <c r="AE5785" i="53"/>
  <c r="AC5785" i="53"/>
  <c r="AD5785" i="53"/>
  <c r="AE6796" i="53"/>
  <c r="AD6796" i="53"/>
  <c r="AC6796" i="53"/>
  <c r="AD1692" i="53"/>
  <c r="AC1692" i="53"/>
  <c r="AE1692" i="53"/>
  <c r="AB1693" i="53"/>
  <c r="AD3766" i="53"/>
  <c r="AE3766" i="53"/>
  <c r="AC3766" i="53"/>
  <c r="AD684" i="53"/>
  <c r="AE684" i="53"/>
  <c r="AC684" i="53"/>
  <c r="AE2702" i="53"/>
  <c r="AC2702" i="53"/>
  <c r="AD2702" i="53"/>
  <c r="AE4775" i="53"/>
  <c r="AD4775" i="53"/>
  <c r="AC4775" i="53"/>
  <c r="AB6797" i="53"/>
  <c r="AB5786" i="53"/>
  <c r="AB4776" i="53"/>
  <c r="AB3767" i="53"/>
  <c r="V2702" i="53"/>
  <c r="T2702" i="53"/>
  <c r="U2702" i="53"/>
  <c r="U3766" i="53"/>
  <c r="V3766" i="53"/>
  <c r="T3766" i="53"/>
  <c r="V5786" i="53"/>
  <c r="U5786" i="53"/>
  <c r="T5786" i="53"/>
  <c r="V6795" i="53"/>
  <c r="U6795" i="53"/>
  <c r="T6795" i="53"/>
  <c r="V1692" i="53"/>
  <c r="T1692" i="53"/>
  <c r="U1692" i="53"/>
  <c r="S1693" i="53"/>
  <c r="V4776" i="53"/>
  <c r="T4776" i="53"/>
  <c r="U4776" i="53"/>
  <c r="S6796" i="53"/>
  <c r="S5787" i="53"/>
  <c r="S4777" i="53"/>
  <c r="S3767" i="53"/>
  <c r="V682" i="53"/>
  <c r="U682" i="53"/>
  <c r="T682" i="53"/>
  <c r="S683" i="53"/>
  <c r="F683" i="53"/>
  <c r="G683" i="53"/>
  <c r="G2703" i="53"/>
  <c r="F2703" i="53"/>
  <c r="G6795" i="53"/>
  <c r="F6795" i="53"/>
  <c r="G1693" i="53"/>
  <c r="F1693" i="53"/>
  <c r="G3766" i="53"/>
  <c r="F3766" i="53"/>
  <c r="F5785" i="53"/>
  <c r="G5785" i="53"/>
  <c r="G4774" i="53"/>
  <c r="F4774" i="53"/>
  <c r="E6796" i="53"/>
  <c r="E5786" i="53"/>
  <c r="E4775" i="53"/>
  <c r="E3767" i="53"/>
  <c r="E1694" i="53"/>
  <c r="AB685" i="53"/>
  <c r="AB2703" i="53"/>
  <c r="S2703" i="53"/>
  <c r="E684" i="53"/>
  <c r="E2704" i="53"/>
  <c r="AB8842" i="53" l="1"/>
  <c r="AB7833" i="53"/>
  <c r="S8843" i="53"/>
  <c r="S7833" i="53"/>
  <c r="E8842" i="53"/>
  <c r="E7832" i="53"/>
  <c r="AD5786" i="53"/>
  <c r="AE5786" i="53"/>
  <c r="AC5786" i="53"/>
  <c r="AE6797" i="53"/>
  <c r="AD6797" i="53"/>
  <c r="AC6797" i="53"/>
  <c r="AE2703" i="53"/>
  <c r="AC2703" i="53"/>
  <c r="AD2703" i="53"/>
  <c r="AD3767" i="53"/>
  <c r="AE3767" i="53"/>
  <c r="AC3767" i="53"/>
  <c r="AD1693" i="53"/>
  <c r="AE1693" i="53"/>
  <c r="AC1693" i="53"/>
  <c r="AB1694" i="53"/>
  <c r="AE685" i="53"/>
  <c r="AD685" i="53"/>
  <c r="AC685" i="53"/>
  <c r="AE4776" i="53"/>
  <c r="AC4776" i="53"/>
  <c r="AD4776" i="53"/>
  <c r="AB6798" i="53"/>
  <c r="AB5787" i="53"/>
  <c r="AB4777" i="53"/>
  <c r="AB3768" i="53"/>
  <c r="V1693" i="53"/>
  <c r="U1693" i="53"/>
  <c r="T1693" i="53"/>
  <c r="S1694" i="53"/>
  <c r="V3767" i="53"/>
  <c r="T3767" i="53"/>
  <c r="U3767" i="53"/>
  <c r="V5787" i="53"/>
  <c r="U5787" i="53"/>
  <c r="T5787" i="53"/>
  <c r="V4777" i="53"/>
  <c r="U4777" i="53"/>
  <c r="T4777" i="53"/>
  <c r="V6796" i="53"/>
  <c r="U6796" i="53"/>
  <c r="T6796" i="53"/>
  <c r="V2703" i="53"/>
  <c r="U2703" i="53"/>
  <c r="T2703" i="53"/>
  <c r="S6797" i="53"/>
  <c r="S5788" i="53"/>
  <c r="S4778" i="53"/>
  <c r="S3768" i="53"/>
  <c r="V683" i="53"/>
  <c r="U683" i="53"/>
  <c r="T683" i="53"/>
  <c r="S684" i="53"/>
  <c r="G684" i="53"/>
  <c r="F684" i="53"/>
  <c r="G2704" i="53"/>
  <c r="F2704" i="53"/>
  <c r="F4775" i="53"/>
  <c r="G4775" i="53"/>
  <c r="G3767" i="53"/>
  <c r="F3767" i="53"/>
  <c r="G6796" i="53"/>
  <c r="F6796" i="53"/>
  <c r="G1694" i="53"/>
  <c r="F1694" i="53"/>
  <c r="F5786" i="53"/>
  <c r="G5786" i="53"/>
  <c r="E6797" i="53"/>
  <c r="E5787" i="53"/>
  <c r="E4776" i="53"/>
  <c r="E3768" i="53"/>
  <c r="E1695" i="53"/>
  <c r="S2704" i="53"/>
  <c r="AB686" i="53"/>
  <c r="E2705" i="53"/>
  <c r="E685" i="53"/>
  <c r="AB2704" i="53"/>
  <c r="AB8843" i="53" l="1"/>
  <c r="AB7834" i="53"/>
  <c r="S8844" i="53"/>
  <c r="S7834" i="53"/>
  <c r="E8843" i="53"/>
  <c r="E7833" i="53"/>
  <c r="AE5787" i="53"/>
  <c r="AC5787" i="53"/>
  <c r="AD5787" i="53"/>
  <c r="AD1694" i="53"/>
  <c r="AE1694" i="53"/>
  <c r="AC1694" i="53"/>
  <c r="AB1695" i="53"/>
  <c r="AE6798" i="53"/>
  <c r="AC6798" i="53"/>
  <c r="AD6798" i="53"/>
  <c r="AE2704" i="53"/>
  <c r="AD2704" i="53"/>
  <c r="AC2704" i="53"/>
  <c r="AD3768" i="53"/>
  <c r="AE3768" i="53"/>
  <c r="AC3768" i="53"/>
  <c r="AC686" i="53"/>
  <c r="AE686" i="53"/>
  <c r="AD686" i="53"/>
  <c r="AD4777" i="53"/>
  <c r="AE4777" i="53"/>
  <c r="AC4777" i="53"/>
  <c r="AB6799" i="53"/>
  <c r="AB5788" i="53"/>
  <c r="AB4778" i="53"/>
  <c r="AB3769" i="53"/>
  <c r="T2704" i="53"/>
  <c r="V2704" i="53"/>
  <c r="U2704" i="53"/>
  <c r="V4778" i="53"/>
  <c r="U4778" i="53"/>
  <c r="T4778" i="53"/>
  <c r="V6797" i="53"/>
  <c r="U6797" i="53"/>
  <c r="T6797" i="53"/>
  <c r="V1694" i="53"/>
  <c r="U1694" i="53"/>
  <c r="T1694" i="53"/>
  <c r="S1695" i="53"/>
  <c r="U3768" i="53"/>
  <c r="V3768" i="53"/>
  <c r="T3768" i="53"/>
  <c r="V5788" i="53"/>
  <c r="U5788" i="53"/>
  <c r="T5788" i="53"/>
  <c r="S6798" i="53"/>
  <c r="S5789" i="53"/>
  <c r="S4779" i="53"/>
  <c r="S3769" i="53"/>
  <c r="V684" i="53"/>
  <c r="U684" i="53"/>
  <c r="T684" i="53"/>
  <c r="S685" i="53"/>
  <c r="G685" i="53"/>
  <c r="F685" i="53"/>
  <c r="G2705" i="53"/>
  <c r="F2705" i="53"/>
  <c r="G3768" i="53"/>
  <c r="F3768" i="53"/>
  <c r="G6797" i="53"/>
  <c r="F6797" i="53"/>
  <c r="F1695" i="53"/>
  <c r="G1695" i="53"/>
  <c r="G4776" i="53"/>
  <c r="F4776" i="53"/>
  <c r="F5787" i="53"/>
  <c r="G5787" i="53"/>
  <c r="E6798" i="53"/>
  <c r="E5788" i="53"/>
  <c r="E4777" i="53"/>
  <c r="E3769" i="53"/>
  <c r="E1696" i="53"/>
  <c r="E686" i="53"/>
  <c r="AB2705" i="53"/>
  <c r="AB687" i="53"/>
  <c r="E2706" i="53"/>
  <c r="S2705" i="53"/>
  <c r="AB8844" i="53" l="1"/>
  <c r="AB7835" i="53"/>
  <c r="S8845" i="53"/>
  <c r="S7835" i="53"/>
  <c r="E8844" i="53"/>
  <c r="E7834" i="53"/>
  <c r="AE5788" i="53"/>
  <c r="AC5788" i="53"/>
  <c r="AD5788" i="53"/>
  <c r="AE6799" i="53"/>
  <c r="AD6799" i="53"/>
  <c r="AC6799" i="53"/>
  <c r="AE1695" i="53"/>
  <c r="AC1695" i="53"/>
  <c r="AD1695" i="53"/>
  <c r="AB1696" i="53"/>
  <c r="AE687" i="53"/>
  <c r="AD687" i="53"/>
  <c r="AC687" i="53"/>
  <c r="AD3769" i="53"/>
  <c r="AE3769" i="53"/>
  <c r="AC3769" i="53"/>
  <c r="AE2705" i="53"/>
  <c r="AC2705" i="53"/>
  <c r="AD2705" i="53"/>
  <c r="AE4778" i="53"/>
  <c r="AC4778" i="53"/>
  <c r="AD4778" i="53"/>
  <c r="AB6800" i="53"/>
  <c r="AB5789" i="53"/>
  <c r="AB4779" i="53"/>
  <c r="AB3770" i="53"/>
  <c r="V3769" i="53"/>
  <c r="T3769" i="53"/>
  <c r="U3769" i="53"/>
  <c r="V2705" i="53"/>
  <c r="U2705" i="53"/>
  <c r="T2705" i="53"/>
  <c r="V5789" i="53"/>
  <c r="U5789" i="53"/>
  <c r="T5789" i="53"/>
  <c r="V1695" i="53"/>
  <c r="U1695" i="53"/>
  <c r="T1695" i="53"/>
  <c r="S1696" i="53"/>
  <c r="V6798" i="53"/>
  <c r="U6798" i="53"/>
  <c r="T6798" i="53"/>
  <c r="V4779" i="53"/>
  <c r="U4779" i="53"/>
  <c r="T4779" i="53"/>
  <c r="S6799" i="53"/>
  <c r="S5790" i="53"/>
  <c r="S4780" i="53"/>
  <c r="S3770" i="53"/>
  <c r="V685" i="53"/>
  <c r="U685" i="53"/>
  <c r="T685" i="53"/>
  <c r="S686" i="53"/>
  <c r="G686" i="53"/>
  <c r="F686" i="53"/>
  <c r="G2706" i="53"/>
  <c r="F2706" i="53"/>
  <c r="G3769" i="53"/>
  <c r="F3769" i="53"/>
  <c r="G4777" i="53"/>
  <c r="F4777" i="53"/>
  <c r="G6798" i="53"/>
  <c r="F6798" i="53"/>
  <c r="G5788" i="53"/>
  <c r="F5788" i="53"/>
  <c r="G1696" i="53"/>
  <c r="F1696" i="53"/>
  <c r="E6799" i="53"/>
  <c r="E5789" i="53"/>
  <c r="E4778" i="53"/>
  <c r="E3770" i="53"/>
  <c r="E1697" i="53"/>
  <c r="AB688" i="53"/>
  <c r="S2706" i="53"/>
  <c r="AB2706" i="53"/>
  <c r="E687" i="53"/>
  <c r="E2707" i="53"/>
  <c r="AB8845" i="53" l="1"/>
  <c r="AB7836" i="53"/>
  <c r="S8846" i="53"/>
  <c r="S7836" i="53"/>
  <c r="E8845" i="53"/>
  <c r="E7835" i="53"/>
  <c r="AE5789" i="53"/>
  <c r="AD5789" i="53"/>
  <c r="AC5789" i="53"/>
  <c r="AE6800" i="53"/>
  <c r="AD6800" i="53"/>
  <c r="AC6800" i="53"/>
  <c r="AE2706" i="53"/>
  <c r="AD2706" i="53"/>
  <c r="AC2706" i="53"/>
  <c r="AD3770" i="53"/>
  <c r="AE3770" i="53"/>
  <c r="AC3770" i="53"/>
  <c r="AE1696" i="53"/>
  <c r="AD1696" i="53"/>
  <c r="AC1696" i="53"/>
  <c r="AB1697" i="53"/>
  <c r="AC688" i="53"/>
  <c r="AE688" i="53"/>
  <c r="AD688" i="53"/>
  <c r="AC4779" i="53"/>
  <c r="AD4779" i="53"/>
  <c r="AE4779" i="53"/>
  <c r="AB6801" i="53"/>
  <c r="AB5790" i="53"/>
  <c r="AB4780" i="53"/>
  <c r="AB3771" i="53"/>
  <c r="U3770" i="53"/>
  <c r="V3770" i="53"/>
  <c r="T3770" i="53"/>
  <c r="V5790" i="53"/>
  <c r="U5790" i="53"/>
  <c r="T5790" i="53"/>
  <c r="V1696" i="53"/>
  <c r="U1696" i="53"/>
  <c r="T1696" i="53"/>
  <c r="S1697" i="53"/>
  <c r="V6799" i="53"/>
  <c r="U6799" i="53"/>
  <c r="T6799" i="53"/>
  <c r="U2706" i="53"/>
  <c r="T2706" i="53"/>
  <c r="V2706" i="53"/>
  <c r="V4780" i="53"/>
  <c r="U4780" i="53"/>
  <c r="T4780" i="53"/>
  <c r="S6800" i="53"/>
  <c r="S5791" i="53"/>
  <c r="S4781" i="53"/>
  <c r="S3771" i="53"/>
  <c r="V686" i="53"/>
  <c r="U686" i="53"/>
  <c r="T686" i="53"/>
  <c r="S687" i="53"/>
  <c r="G687" i="53"/>
  <c r="F687" i="53"/>
  <c r="G2707" i="53"/>
  <c r="F2707" i="53"/>
  <c r="G6799" i="53"/>
  <c r="F6799" i="53"/>
  <c r="G3770" i="53"/>
  <c r="F3770" i="53"/>
  <c r="G1697" i="53"/>
  <c r="F1697" i="53"/>
  <c r="G4778" i="53"/>
  <c r="F4778" i="53"/>
  <c r="G5789" i="53"/>
  <c r="F5789" i="53"/>
  <c r="E6800" i="53"/>
  <c r="E5790" i="53"/>
  <c r="E4779" i="53"/>
  <c r="E3771" i="53"/>
  <c r="E1698" i="53"/>
  <c r="E2708" i="53"/>
  <c r="AB2707" i="53"/>
  <c r="S2707" i="53"/>
  <c r="AB689" i="53"/>
  <c r="E688" i="53"/>
  <c r="AB8846" i="53" l="1"/>
  <c r="AB7837" i="53"/>
  <c r="S8847" i="53"/>
  <c r="S7837" i="53"/>
  <c r="E8846" i="53"/>
  <c r="E7836" i="53"/>
  <c r="AE5790" i="53"/>
  <c r="AC5790" i="53"/>
  <c r="AD5790" i="53"/>
  <c r="AE1697" i="53"/>
  <c r="AD1697" i="53"/>
  <c r="AC1697" i="53"/>
  <c r="AB1698" i="53"/>
  <c r="AC6801" i="53"/>
  <c r="AE6801" i="53"/>
  <c r="AD6801" i="53"/>
  <c r="AD689" i="53"/>
  <c r="AC689" i="53"/>
  <c r="AE689" i="53"/>
  <c r="AE2707" i="53"/>
  <c r="AC2707" i="53"/>
  <c r="AD2707" i="53"/>
  <c r="AE3771" i="53"/>
  <c r="AC3771" i="53"/>
  <c r="AD3771" i="53"/>
  <c r="AE4780" i="53"/>
  <c r="AC4780" i="53"/>
  <c r="AD4780" i="53"/>
  <c r="AB6802" i="53"/>
  <c r="AB5791" i="53"/>
  <c r="AB4781" i="53"/>
  <c r="AB3772" i="53"/>
  <c r="U4781" i="53"/>
  <c r="V4781" i="53"/>
  <c r="T4781" i="53"/>
  <c r="V3771" i="53"/>
  <c r="T3771" i="53"/>
  <c r="U3771" i="53"/>
  <c r="V1697" i="53"/>
  <c r="U1697" i="53"/>
  <c r="T1697" i="53"/>
  <c r="S1698" i="53"/>
  <c r="T5791" i="53"/>
  <c r="U5791" i="53"/>
  <c r="V5791" i="53"/>
  <c r="V6800" i="53"/>
  <c r="U6800" i="53"/>
  <c r="T6800" i="53"/>
  <c r="V2707" i="53"/>
  <c r="U2707" i="53"/>
  <c r="T2707" i="53"/>
  <c r="S6801" i="53"/>
  <c r="S5792" i="53"/>
  <c r="S4782" i="53"/>
  <c r="S3772" i="53"/>
  <c r="V687" i="53"/>
  <c r="U687" i="53"/>
  <c r="T687" i="53"/>
  <c r="S688" i="53"/>
  <c r="G2708" i="53"/>
  <c r="F2708" i="53"/>
  <c r="G688" i="53"/>
  <c r="F688" i="53"/>
  <c r="G1698" i="53"/>
  <c r="F1698" i="53"/>
  <c r="G3771" i="53"/>
  <c r="F3771" i="53"/>
  <c r="G4779" i="53"/>
  <c r="F4779" i="53"/>
  <c r="G5790" i="53"/>
  <c r="F5790" i="53"/>
  <c r="G6800" i="53"/>
  <c r="F6800" i="53"/>
  <c r="E6801" i="53"/>
  <c r="E5791" i="53"/>
  <c r="E4780" i="53"/>
  <c r="E3772" i="53"/>
  <c r="E1699" i="53"/>
  <c r="E2709" i="53"/>
  <c r="S2708" i="53"/>
  <c r="AB690" i="53"/>
  <c r="AB2708" i="53"/>
  <c r="E689" i="53"/>
  <c r="AB8847" i="53" l="1"/>
  <c r="AB7838" i="53"/>
  <c r="S8848" i="53"/>
  <c r="S7838" i="53"/>
  <c r="E8847" i="53"/>
  <c r="E7837" i="53"/>
  <c r="AE5791" i="53"/>
  <c r="AD5791" i="53"/>
  <c r="AC5791" i="53"/>
  <c r="AE6802" i="53"/>
  <c r="AD6802" i="53"/>
  <c r="AC6802" i="53"/>
  <c r="AE1698" i="53"/>
  <c r="AD1698" i="53"/>
  <c r="AC1698" i="53"/>
  <c r="AB1699" i="53"/>
  <c r="AE2708" i="53"/>
  <c r="AC2708" i="53"/>
  <c r="AD2708" i="53"/>
  <c r="AE690" i="53"/>
  <c r="AC690" i="53"/>
  <c r="AD690" i="53"/>
  <c r="AD3772" i="53"/>
  <c r="AE3772" i="53"/>
  <c r="AC3772" i="53"/>
  <c r="AE4781" i="53"/>
  <c r="AC4781" i="53"/>
  <c r="AD4781" i="53"/>
  <c r="AB6803" i="53"/>
  <c r="AB5792" i="53"/>
  <c r="AB4782" i="53"/>
  <c r="AB3773" i="53"/>
  <c r="V3772" i="53"/>
  <c r="U3772" i="53"/>
  <c r="T3772" i="53"/>
  <c r="V4782" i="53"/>
  <c r="U4782" i="53"/>
  <c r="T4782" i="53"/>
  <c r="V5792" i="53"/>
  <c r="T5792" i="53"/>
  <c r="U5792" i="53"/>
  <c r="V6801" i="53"/>
  <c r="U6801" i="53"/>
  <c r="T6801" i="53"/>
  <c r="T1698" i="53"/>
  <c r="U1698" i="53"/>
  <c r="V1698" i="53"/>
  <c r="S1699" i="53"/>
  <c r="V2708" i="53"/>
  <c r="U2708" i="53"/>
  <c r="T2708" i="53"/>
  <c r="S6802" i="53"/>
  <c r="S5793" i="53"/>
  <c r="S4783" i="53"/>
  <c r="S3773" i="53"/>
  <c r="V688" i="53"/>
  <c r="U688" i="53"/>
  <c r="T688" i="53"/>
  <c r="S689" i="53"/>
  <c r="G689" i="53"/>
  <c r="F689" i="53"/>
  <c r="G2709" i="53"/>
  <c r="F2709" i="53"/>
  <c r="G3772" i="53"/>
  <c r="F3772" i="53"/>
  <c r="G4780" i="53"/>
  <c r="F4780" i="53"/>
  <c r="G1699" i="53"/>
  <c r="F1699" i="53"/>
  <c r="F5791" i="53"/>
  <c r="G5791" i="53"/>
  <c r="F6801" i="53"/>
  <c r="G6801" i="53"/>
  <c r="E6802" i="53"/>
  <c r="E5792" i="53"/>
  <c r="E4781" i="53"/>
  <c r="E3773" i="53"/>
  <c r="E1700" i="53"/>
  <c r="AB2709" i="53"/>
  <c r="S2709" i="53"/>
  <c r="AB691" i="53"/>
  <c r="E690" i="53"/>
  <c r="E2710" i="53"/>
  <c r="AB8848" i="53" l="1"/>
  <c r="AB7839" i="53"/>
  <c r="S8849" i="53"/>
  <c r="S7839" i="53"/>
  <c r="E8848" i="53"/>
  <c r="E7838" i="53"/>
  <c r="AE5792" i="53"/>
  <c r="AD5792" i="53"/>
  <c r="AC5792" i="53"/>
  <c r="AE6803" i="53"/>
  <c r="AC6803" i="53"/>
  <c r="AD6803" i="53"/>
  <c r="AE691" i="53"/>
  <c r="AD691" i="53"/>
  <c r="AC691" i="53"/>
  <c r="AE3773" i="53"/>
  <c r="AD3773" i="53"/>
  <c r="AC3773" i="53"/>
  <c r="AD1699" i="53"/>
  <c r="AE1699" i="53"/>
  <c r="AC1699" i="53"/>
  <c r="AB1700" i="53"/>
  <c r="AC2709" i="53"/>
  <c r="AD2709" i="53"/>
  <c r="AE2709" i="53"/>
  <c r="AE4782" i="53"/>
  <c r="AC4782" i="53"/>
  <c r="AD4782" i="53"/>
  <c r="AB6804" i="53"/>
  <c r="AB5793" i="53"/>
  <c r="AB4783" i="53"/>
  <c r="AB3774" i="53"/>
  <c r="U3773" i="53"/>
  <c r="V3773" i="53"/>
  <c r="T3773" i="53"/>
  <c r="V4783" i="53"/>
  <c r="U4783" i="53"/>
  <c r="T4783" i="53"/>
  <c r="V5793" i="53"/>
  <c r="U5793" i="53"/>
  <c r="T5793" i="53"/>
  <c r="V6802" i="53"/>
  <c r="U6802" i="53"/>
  <c r="T6802" i="53"/>
  <c r="V2709" i="53"/>
  <c r="U2709" i="53"/>
  <c r="T2709" i="53"/>
  <c r="V1699" i="53"/>
  <c r="U1699" i="53"/>
  <c r="T1699" i="53"/>
  <c r="S1700" i="53"/>
  <c r="S6803" i="53"/>
  <c r="S5794" i="53"/>
  <c r="S4784" i="53"/>
  <c r="S3774" i="53"/>
  <c r="V689" i="53"/>
  <c r="U689" i="53"/>
  <c r="T689" i="53"/>
  <c r="S690" i="53"/>
  <c r="G2710" i="53"/>
  <c r="F2710" i="53"/>
  <c r="G690" i="53"/>
  <c r="F690" i="53"/>
  <c r="G4781" i="53"/>
  <c r="F4781" i="53"/>
  <c r="G6802" i="53"/>
  <c r="F6802" i="53"/>
  <c r="G1700" i="53"/>
  <c r="F1700" i="53"/>
  <c r="G3773" i="53"/>
  <c r="F3773" i="53"/>
  <c r="G5792" i="53"/>
  <c r="F5792" i="53"/>
  <c r="E6803" i="53"/>
  <c r="E5793" i="53"/>
  <c r="E4782" i="53"/>
  <c r="E3774" i="53"/>
  <c r="E1701" i="53"/>
  <c r="S2710" i="53"/>
  <c r="E2711" i="53"/>
  <c r="AB692" i="53"/>
  <c r="E691" i="53"/>
  <c r="AB2710" i="53"/>
  <c r="AB8849" i="53" l="1"/>
  <c r="AB7840" i="53"/>
  <c r="S8850" i="53"/>
  <c r="S7840" i="53"/>
  <c r="E8849" i="53"/>
  <c r="E7839" i="53"/>
  <c r="AE5793" i="53"/>
  <c r="AC5793" i="53"/>
  <c r="AD5793" i="53"/>
  <c r="AD1700" i="53"/>
  <c r="AC1700" i="53"/>
  <c r="AE1700" i="53"/>
  <c r="AB1701" i="53"/>
  <c r="AE6804" i="53"/>
  <c r="AD6804" i="53"/>
  <c r="AC6804" i="53"/>
  <c r="AE2710" i="53"/>
  <c r="AC2710" i="53"/>
  <c r="AD2710" i="53"/>
  <c r="AE692" i="53"/>
  <c r="AD692" i="53"/>
  <c r="AC692" i="53"/>
  <c r="AD3774" i="53"/>
  <c r="AE3774" i="53"/>
  <c r="AC3774" i="53"/>
  <c r="AE4783" i="53"/>
  <c r="AD4783" i="53"/>
  <c r="AC4783" i="53"/>
  <c r="AB6805" i="53"/>
  <c r="AB5794" i="53"/>
  <c r="AB4784" i="53"/>
  <c r="AB3775" i="53"/>
  <c r="U3774" i="53"/>
  <c r="V3774" i="53"/>
  <c r="T3774" i="53"/>
  <c r="V6803" i="53"/>
  <c r="U6803" i="53"/>
  <c r="T6803" i="53"/>
  <c r="U4784" i="53"/>
  <c r="T4784" i="53"/>
  <c r="V4784" i="53"/>
  <c r="T1700" i="53"/>
  <c r="V1700" i="53"/>
  <c r="U1700" i="53"/>
  <c r="S1701" i="53"/>
  <c r="V5794" i="53"/>
  <c r="U5794" i="53"/>
  <c r="T5794" i="53"/>
  <c r="V2710" i="53"/>
  <c r="T2710" i="53"/>
  <c r="U2710" i="53"/>
  <c r="S6804" i="53"/>
  <c r="S5795" i="53"/>
  <c r="S4785" i="53"/>
  <c r="S3775" i="53"/>
  <c r="V690" i="53"/>
  <c r="U690" i="53"/>
  <c r="T690" i="53"/>
  <c r="S691" i="53"/>
  <c r="G691" i="53"/>
  <c r="F691" i="53"/>
  <c r="G2711" i="53"/>
  <c r="F2711" i="53"/>
  <c r="G1701" i="53"/>
  <c r="F1701" i="53"/>
  <c r="G4782" i="53"/>
  <c r="F4782" i="53"/>
  <c r="G6803" i="53"/>
  <c r="F6803" i="53"/>
  <c r="G3774" i="53"/>
  <c r="F3774" i="53"/>
  <c r="G5793" i="53"/>
  <c r="F5793" i="53"/>
  <c r="E6804" i="53"/>
  <c r="E5794" i="53"/>
  <c r="E4783" i="53"/>
  <c r="E3775" i="53"/>
  <c r="E1702" i="53"/>
  <c r="AB693" i="53"/>
  <c r="S2711" i="53"/>
  <c r="AB2711" i="53"/>
  <c r="E2712" i="53"/>
  <c r="E692" i="53"/>
  <c r="AB8850" i="53" l="1"/>
  <c r="AB7841" i="53"/>
  <c r="S8851" i="53"/>
  <c r="S7841" i="53"/>
  <c r="E8850" i="53"/>
  <c r="E7840" i="53"/>
  <c r="AE5794" i="53"/>
  <c r="AD5794" i="53"/>
  <c r="AC5794" i="53"/>
  <c r="AE6805" i="53"/>
  <c r="AD6805" i="53"/>
  <c r="AC6805" i="53"/>
  <c r="AD1701" i="53"/>
  <c r="AE1701" i="53"/>
  <c r="AC1701" i="53"/>
  <c r="AB1702" i="53"/>
  <c r="AD3775" i="53"/>
  <c r="AE3775" i="53"/>
  <c r="AC3775" i="53"/>
  <c r="AE2711" i="53"/>
  <c r="AC2711" i="53"/>
  <c r="AD2711" i="53"/>
  <c r="AE693" i="53"/>
  <c r="AD693" i="53"/>
  <c r="AC693" i="53"/>
  <c r="AE4784" i="53"/>
  <c r="AC4784" i="53"/>
  <c r="AD4784" i="53"/>
  <c r="AB6806" i="53"/>
  <c r="AB5795" i="53"/>
  <c r="AB4785" i="53"/>
  <c r="AB3776" i="53"/>
  <c r="V4785" i="53"/>
  <c r="U4785" i="53"/>
  <c r="T4785" i="53"/>
  <c r="V5795" i="53"/>
  <c r="U5795" i="53"/>
  <c r="T5795" i="53"/>
  <c r="V1701" i="53"/>
  <c r="U1701" i="53"/>
  <c r="T1701" i="53"/>
  <c r="S1702" i="53"/>
  <c r="V6804" i="53"/>
  <c r="U6804" i="53"/>
  <c r="T6804" i="53"/>
  <c r="V2711" i="53"/>
  <c r="U2711" i="53"/>
  <c r="T2711" i="53"/>
  <c r="V3775" i="53"/>
  <c r="U3775" i="53"/>
  <c r="T3775" i="53"/>
  <c r="S6805" i="53"/>
  <c r="S5796" i="53"/>
  <c r="S4786" i="53"/>
  <c r="S3776" i="53"/>
  <c r="V691" i="53"/>
  <c r="U691" i="53"/>
  <c r="T691" i="53"/>
  <c r="S692" i="53"/>
  <c r="G692" i="53"/>
  <c r="F692" i="53"/>
  <c r="G2712" i="53"/>
  <c r="F2712" i="53"/>
  <c r="G1702" i="53"/>
  <c r="F1702" i="53"/>
  <c r="F4783" i="53"/>
  <c r="G4783" i="53"/>
  <c r="G6804" i="53"/>
  <c r="F6804" i="53"/>
  <c r="G5794" i="53"/>
  <c r="F5794" i="53"/>
  <c r="F3775" i="53"/>
  <c r="G3775" i="53"/>
  <c r="E6805" i="53"/>
  <c r="E5795" i="53"/>
  <c r="E4784" i="53"/>
  <c r="E3776" i="53"/>
  <c r="E1703" i="53"/>
  <c r="AB694" i="53"/>
  <c r="AB2712" i="53"/>
  <c r="S2712" i="53"/>
  <c r="E693" i="53"/>
  <c r="E2713" i="53"/>
  <c r="AB8851" i="53" l="1"/>
  <c r="AB7842" i="53"/>
  <c r="S8852" i="53"/>
  <c r="S7842" i="53"/>
  <c r="E8851" i="53"/>
  <c r="E7841" i="53"/>
  <c r="AE5795" i="53"/>
  <c r="AC5795" i="53"/>
  <c r="AD5795" i="53"/>
  <c r="AE6806" i="53"/>
  <c r="AD6806" i="53"/>
  <c r="AC6806" i="53"/>
  <c r="AD3776" i="53"/>
  <c r="AE3776" i="53"/>
  <c r="AC3776" i="53"/>
  <c r="AD1702" i="53"/>
  <c r="AE1702" i="53"/>
  <c r="AC1702" i="53"/>
  <c r="AB1703" i="53"/>
  <c r="AE2712" i="53"/>
  <c r="AD2712" i="53"/>
  <c r="AC2712" i="53"/>
  <c r="AC694" i="53"/>
  <c r="AE694" i="53"/>
  <c r="AD694" i="53"/>
  <c r="AD4785" i="53"/>
  <c r="AE4785" i="53"/>
  <c r="AC4785" i="53"/>
  <c r="AB6807" i="53"/>
  <c r="AB5796" i="53"/>
  <c r="AB4786" i="53"/>
  <c r="AB3777" i="53"/>
  <c r="T2712" i="53"/>
  <c r="V2712" i="53"/>
  <c r="U2712" i="53"/>
  <c r="V4786" i="53"/>
  <c r="U4786" i="53"/>
  <c r="T4786" i="53"/>
  <c r="U3776" i="53"/>
  <c r="T3776" i="53"/>
  <c r="V3776" i="53"/>
  <c r="V5796" i="53"/>
  <c r="U5796" i="53"/>
  <c r="T5796" i="53"/>
  <c r="V6805" i="53"/>
  <c r="U6805" i="53"/>
  <c r="T6805" i="53"/>
  <c r="V1702" i="53"/>
  <c r="U1702" i="53"/>
  <c r="T1702" i="53"/>
  <c r="S1703" i="53"/>
  <c r="S6806" i="53"/>
  <c r="S5797" i="53"/>
  <c r="S4787" i="53"/>
  <c r="S3777" i="53"/>
  <c r="V692" i="53"/>
  <c r="U692" i="53"/>
  <c r="T692" i="53"/>
  <c r="S693" i="53"/>
  <c r="G2713" i="53"/>
  <c r="F2713" i="53"/>
  <c r="G693" i="53"/>
  <c r="F693" i="53"/>
  <c r="G1703" i="53"/>
  <c r="F1703" i="53"/>
  <c r="G4784" i="53"/>
  <c r="F4784" i="53"/>
  <c r="G6805" i="53"/>
  <c r="F6805" i="53"/>
  <c r="G3776" i="53"/>
  <c r="F3776" i="53"/>
  <c r="G5795" i="53"/>
  <c r="F5795" i="53"/>
  <c r="E6806" i="53"/>
  <c r="E5796" i="53"/>
  <c r="E4785" i="53"/>
  <c r="E3777" i="53"/>
  <c r="E1704" i="53"/>
  <c r="E2714" i="53"/>
  <c r="S2713" i="53"/>
  <c r="AB695" i="53"/>
  <c r="AB2713" i="53"/>
  <c r="E694" i="53"/>
  <c r="AB8852" i="53" l="1"/>
  <c r="AB7843" i="53"/>
  <c r="S8853" i="53"/>
  <c r="S7843" i="53"/>
  <c r="E8852" i="53"/>
  <c r="E7842" i="53"/>
  <c r="AE5796" i="53"/>
  <c r="AC5796" i="53"/>
  <c r="AD5796" i="53"/>
  <c r="AE6807" i="53"/>
  <c r="AD6807" i="53"/>
  <c r="AC6807" i="53"/>
  <c r="AE1703" i="53"/>
  <c r="AD1703" i="53"/>
  <c r="AC1703" i="53"/>
  <c r="AB1704" i="53"/>
  <c r="AE2713" i="53"/>
  <c r="AC2713" i="53"/>
  <c r="AD2713" i="53"/>
  <c r="AD3777" i="53"/>
  <c r="AE3777" i="53"/>
  <c r="AC3777" i="53"/>
  <c r="AE695" i="53"/>
  <c r="AD695" i="53"/>
  <c r="AC695" i="53"/>
  <c r="AE4786" i="53"/>
  <c r="AC4786" i="53"/>
  <c r="AD4786" i="53"/>
  <c r="AB6808" i="53"/>
  <c r="AB5797" i="53"/>
  <c r="AB4787" i="53"/>
  <c r="AB3778" i="53"/>
  <c r="V3777" i="53"/>
  <c r="U3777" i="53"/>
  <c r="T3777" i="53"/>
  <c r="V2713" i="53"/>
  <c r="U2713" i="53"/>
  <c r="T2713" i="53"/>
  <c r="V6806" i="53"/>
  <c r="U6806" i="53"/>
  <c r="T6806" i="53"/>
  <c r="V1703" i="53"/>
  <c r="U1703" i="53"/>
  <c r="T1703" i="53"/>
  <c r="S1704" i="53"/>
  <c r="V4787" i="53"/>
  <c r="U4787" i="53"/>
  <c r="T4787" i="53"/>
  <c r="V5797" i="53"/>
  <c r="U5797" i="53"/>
  <c r="T5797" i="53"/>
  <c r="S6807" i="53"/>
  <c r="S5798" i="53"/>
  <c r="S4788" i="53"/>
  <c r="S3778" i="53"/>
  <c r="V693" i="53"/>
  <c r="U693" i="53"/>
  <c r="T693" i="53"/>
  <c r="S694" i="53"/>
  <c r="G694" i="53"/>
  <c r="F694" i="53"/>
  <c r="G2714" i="53"/>
  <c r="F2714" i="53"/>
  <c r="G4785" i="53"/>
  <c r="F4785" i="53"/>
  <c r="G1704" i="53"/>
  <c r="F1704" i="53"/>
  <c r="F3777" i="53"/>
  <c r="G3777" i="53"/>
  <c r="G6806" i="53"/>
  <c r="F6806" i="53"/>
  <c r="G5796" i="53"/>
  <c r="F5796" i="53"/>
  <c r="E6807" i="53"/>
  <c r="E5797" i="53"/>
  <c r="E4786" i="53"/>
  <c r="E3778" i="53"/>
  <c r="E1705" i="53"/>
  <c r="AB2714" i="53"/>
  <c r="E2715" i="53"/>
  <c r="E695" i="53"/>
  <c r="AB696" i="53"/>
  <c r="S2714" i="53"/>
  <c r="AB8853" i="53" l="1"/>
  <c r="AB7844" i="53"/>
  <c r="S8854" i="53"/>
  <c r="S7844" i="53"/>
  <c r="E8853" i="53"/>
  <c r="E7843" i="53"/>
  <c r="AE5797" i="53"/>
  <c r="AD5797" i="53"/>
  <c r="AC5797" i="53"/>
  <c r="AE6808" i="53"/>
  <c r="AD6808" i="53"/>
  <c r="AC6808" i="53"/>
  <c r="AC696" i="53"/>
  <c r="AE696" i="53"/>
  <c r="AD696" i="53"/>
  <c r="AE2714" i="53"/>
  <c r="AD2714" i="53"/>
  <c r="AC2714" i="53"/>
  <c r="AD3778" i="53"/>
  <c r="AE3778" i="53"/>
  <c r="AC3778" i="53"/>
  <c r="AE1704" i="53"/>
  <c r="AD1704" i="53"/>
  <c r="AC1704" i="53"/>
  <c r="AB1705" i="53"/>
  <c r="AC4787" i="53"/>
  <c r="AD4787" i="53"/>
  <c r="AE4787" i="53"/>
  <c r="AB6809" i="53"/>
  <c r="AB5798" i="53"/>
  <c r="AB4788" i="53"/>
  <c r="AB3779" i="53"/>
  <c r="U3778" i="53"/>
  <c r="V3778" i="53"/>
  <c r="T3778" i="53"/>
  <c r="V4788" i="53"/>
  <c r="U4788" i="53"/>
  <c r="T4788" i="53"/>
  <c r="V5798" i="53"/>
  <c r="U5798" i="53"/>
  <c r="T5798" i="53"/>
  <c r="V1704" i="53"/>
  <c r="U1704" i="53"/>
  <c r="T1704" i="53"/>
  <c r="S1705" i="53"/>
  <c r="V6807" i="53"/>
  <c r="U6807" i="53"/>
  <c r="T6807" i="53"/>
  <c r="U2714" i="53"/>
  <c r="T2714" i="53"/>
  <c r="V2714" i="53"/>
  <c r="S6808" i="53"/>
  <c r="S5799" i="53"/>
  <c r="S4789" i="53"/>
  <c r="S3779" i="53"/>
  <c r="V694" i="53"/>
  <c r="U694" i="53"/>
  <c r="T694" i="53"/>
  <c r="S695" i="53"/>
  <c r="G695" i="53"/>
  <c r="F695" i="53"/>
  <c r="G2715" i="53"/>
  <c r="F2715" i="53"/>
  <c r="G3778" i="53"/>
  <c r="F3778" i="53"/>
  <c r="G6807" i="53"/>
  <c r="F6807" i="53"/>
  <c r="G4786" i="53"/>
  <c r="F4786" i="53"/>
  <c r="G5797" i="53"/>
  <c r="F5797" i="53"/>
  <c r="G1705" i="53"/>
  <c r="F1705" i="53"/>
  <c r="E6808" i="53"/>
  <c r="E5798" i="53"/>
  <c r="E4787" i="53"/>
  <c r="E3779" i="53"/>
  <c r="E1706" i="53"/>
  <c r="AB697" i="53"/>
  <c r="AB2715" i="53"/>
  <c r="S2715" i="53"/>
  <c r="E696" i="53"/>
  <c r="E2716" i="53"/>
  <c r="AB8854" i="53" l="1"/>
  <c r="AB7845" i="53"/>
  <c r="S8855" i="53"/>
  <c r="S7845" i="53"/>
  <c r="E8854" i="53"/>
  <c r="E7844" i="53"/>
  <c r="AE5798" i="53"/>
  <c r="AC5798" i="53"/>
  <c r="AD5798" i="53"/>
  <c r="AE6809" i="53"/>
  <c r="AD6809" i="53"/>
  <c r="AC6809" i="53"/>
  <c r="AE1705" i="53"/>
  <c r="AD1705" i="53"/>
  <c r="AC1705" i="53"/>
  <c r="AB1706" i="53"/>
  <c r="AE2715" i="53"/>
  <c r="AC2715" i="53"/>
  <c r="AD2715" i="53"/>
  <c r="AE3779" i="53"/>
  <c r="AC3779" i="53"/>
  <c r="AD3779" i="53"/>
  <c r="AE697" i="53"/>
  <c r="AD697" i="53"/>
  <c r="AC697" i="53"/>
  <c r="AE4788" i="53"/>
  <c r="AC4788" i="53"/>
  <c r="AD4788" i="53"/>
  <c r="AB6810" i="53"/>
  <c r="AB5799" i="53"/>
  <c r="AB4789" i="53"/>
  <c r="AB3780" i="53"/>
  <c r="V4789" i="53"/>
  <c r="U4789" i="53"/>
  <c r="T4789" i="53"/>
  <c r="V5799" i="53"/>
  <c r="T5799" i="53"/>
  <c r="U5799" i="53"/>
  <c r="V1705" i="53"/>
  <c r="U1705" i="53"/>
  <c r="T1705" i="53"/>
  <c r="S1706" i="53"/>
  <c r="V6808" i="53"/>
  <c r="U6808" i="53"/>
  <c r="T6808" i="53"/>
  <c r="V2715" i="53"/>
  <c r="U2715" i="53"/>
  <c r="T2715" i="53"/>
  <c r="V3779" i="53"/>
  <c r="U3779" i="53"/>
  <c r="T3779" i="53"/>
  <c r="S6809" i="53"/>
  <c r="S5800" i="53"/>
  <c r="S4790" i="53"/>
  <c r="S3780" i="53"/>
  <c r="V695" i="53"/>
  <c r="U695" i="53"/>
  <c r="T695" i="53"/>
  <c r="S696" i="53"/>
  <c r="G2716" i="53"/>
  <c r="F2716" i="53"/>
  <c r="G696" i="53"/>
  <c r="F696" i="53"/>
  <c r="G1706" i="53"/>
  <c r="F1706" i="53"/>
  <c r="G3779" i="53"/>
  <c r="F3779" i="53"/>
  <c r="G6808" i="53"/>
  <c r="F6808" i="53"/>
  <c r="G4787" i="53"/>
  <c r="F4787" i="53"/>
  <c r="G5798" i="53"/>
  <c r="F5798" i="53"/>
  <c r="E6809" i="53"/>
  <c r="E5799" i="53"/>
  <c r="E4788" i="53"/>
  <c r="E3780" i="53"/>
  <c r="E1707" i="53"/>
  <c r="E2717" i="53"/>
  <c r="E697" i="53"/>
  <c r="AB698" i="53"/>
  <c r="S2716" i="53"/>
  <c r="AB2716" i="53"/>
  <c r="AB8855" i="53" l="1"/>
  <c r="AB7846" i="53"/>
  <c r="S8856" i="53"/>
  <c r="S7846" i="53"/>
  <c r="E8855" i="53"/>
  <c r="E7845" i="53"/>
  <c r="AE5799" i="53"/>
  <c r="AD5799" i="53"/>
  <c r="AC5799" i="53"/>
  <c r="AE6810" i="53"/>
  <c r="AD6810" i="53"/>
  <c r="AC6810" i="53"/>
  <c r="AE2716" i="53"/>
  <c r="AC2716" i="53"/>
  <c r="AD2716" i="53"/>
  <c r="AD3780" i="53"/>
  <c r="AC3780" i="53"/>
  <c r="AE3780" i="53"/>
  <c r="AE1706" i="53"/>
  <c r="AD1706" i="53"/>
  <c r="AC1706" i="53"/>
  <c r="AB1707" i="53"/>
  <c r="AE698" i="53"/>
  <c r="AD698" i="53"/>
  <c r="AC698" i="53"/>
  <c r="AE4789" i="53"/>
  <c r="AC4789" i="53"/>
  <c r="AD4789" i="53"/>
  <c r="AB6811" i="53"/>
  <c r="AB5800" i="53"/>
  <c r="AB4790" i="53"/>
  <c r="AB3781" i="53"/>
  <c r="V3780" i="53"/>
  <c r="U3780" i="53"/>
  <c r="T3780" i="53"/>
  <c r="V4790" i="53"/>
  <c r="U4790" i="53"/>
  <c r="T4790" i="53"/>
  <c r="V5800" i="53"/>
  <c r="T5800" i="53"/>
  <c r="U5800" i="53"/>
  <c r="V6809" i="53"/>
  <c r="U6809" i="53"/>
  <c r="T6809" i="53"/>
  <c r="V1706" i="53"/>
  <c r="T1706" i="53"/>
  <c r="U1706" i="53"/>
  <c r="S1707" i="53"/>
  <c r="V2716" i="53"/>
  <c r="U2716" i="53"/>
  <c r="T2716" i="53"/>
  <c r="S6810" i="53"/>
  <c r="S5801" i="53"/>
  <c r="S4791" i="53"/>
  <c r="S3781" i="53"/>
  <c r="V696" i="53"/>
  <c r="U696" i="53"/>
  <c r="T696" i="53"/>
  <c r="S697" i="53"/>
  <c r="G697" i="53"/>
  <c r="F697" i="53"/>
  <c r="G2717" i="53"/>
  <c r="F2717" i="53"/>
  <c r="F6809" i="53"/>
  <c r="G6809" i="53"/>
  <c r="G1707" i="53"/>
  <c r="F1707" i="53"/>
  <c r="G3780" i="53"/>
  <c r="F3780" i="53"/>
  <c r="G4788" i="53"/>
  <c r="F4788" i="53"/>
  <c r="F5799" i="53"/>
  <c r="G5799" i="53"/>
  <c r="E6810" i="53"/>
  <c r="E5800" i="53"/>
  <c r="E4789" i="53"/>
  <c r="E3781" i="53"/>
  <c r="E1708" i="53"/>
  <c r="AB699" i="53"/>
  <c r="E2718" i="53"/>
  <c r="AB2717" i="53"/>
  <c r="E698" i="53"/>
  <c r="S2717" i="53"/>
  <c r="AB8856" i="53" l="1"/>
  <c r="AB7847" i="53"/>
  <c r="S8857" i="53"/>
  <c r="S7847" i="53"/>
  <c r="E8856" i="53"/>
  <c r="E7846" i="53"/>
  <c r="AD5800" i="53"/>
  <c r="AE5800" i="53"/>
  <c r="AC5800" i="53"/>
  <c r="AD1707" i="53"/>
  <c r="AE1707" i="53"/>
  <c r="AC1707" i="53"/>
  <c r="AB1708" i="53"/>
  <c r="AE6811" i="53"/>
  <c r="AD6811" i="53"/>
  <c r="AC6811" i="53"/>
  <c r="AC2717" i="53"/>
  <c r="AD2717" i="53"/>
  <c r="AE2717" i="53"/>
  <c r="AE3781" i="53"/>
  <c r="AC3781" i="53"/>
  <c r="AD3781" i="53"/>
  <c r="AE699" i="53"/>
  <c r="AD699" i="53"/>
  <c r="AC699" i="53"/>
  <c r="AE4790" i="53"/>
  <c r="AC4790" i="53"/>
  <c r="AD4790" i="53"/>
  <c r="AB6812" i="53"/>
  <c r="AB5801" i="53"/>
  <c r="AB4791" i="53"/>
  <c r="AB3782" i="53"/>
  <c r="U3781" i="53"/>
  <c r="V3781" i="53"/>
  <c r="T3781" i="53"/>
  <c r="V2717" i="53"/>
  <c r="U2717" i="53"/>
  <c r="T2717" i="53"/>
  <c r="V6810" i="53"/>
  <c r="U6810" i="53"/>
  <c r="T6810" i="53"/>
  <c r="V1707" i="53"/>
  <c r="U1707" i="53"/>
  <c r="T1707" i="53"/>
  <c r="S1708" i="53"/>
  <c r="V5801" i="53"/>
  <c r="U5801" i="53"/>
  <c r="T5801" i="53"/>
  <c r="V4791" i="53"/>
  <c r="U4791" i="53"/>
  <c r="T4791" i="53"/>
  <c r="S6811" i="53"/>
  <c r="S5802" i="53"/>
  <c r="S4792" i="53"/>
  <c r="S3782" i="53"/>
  <c r="V697" i="53"/>
  <c r="U697" i="53"/>
  <c r="T697" i="53"/>
  <c r="S698" i="53"/>
  <c r="G2718" i="53"/>
  <c r="F2718" i="53"/>
  <c r="G698" i="53"/>
  <c r="F698" i="53"/>
  <c r="G1708" i="53"/>
  <c r="F1708" i="53"/>
  <c r="G6810" i="53"/>
  <c r="F6810" i="53"/>
  <c r="G5800" i="53"/>
  <c r="F5800" i="53"/>
  <c r="G3781" i="53"/>
  <c r="F3781" i="53"/>
  <c r="G4789" i="53"/>
  <c r="F4789" i="53"/>
  <c r="E6811" i="53"/>
  <c r="E5801" i="53"/>
  <c r="E4790" i="53"/>
  <c r="E3782" i="53"/>
  <c r="E1709" i="53"/>
  <c r="AB700" i="53"/>
  <c r="AB2718" i="53"/>
  <c r="S2718" i="53"/>
  <c r="E699" i="53"/>
  <c r="E2719" i="53"/>
  <c r="AB8857" i="53" l="1"/>
  <c r="AB7848" i="53"/>
  <c r="S8858" i="53"/>
  <c r="S7848" i="53"/>
  <c r="E8857" i="53"/>
  <c r="E7847" i="53"/>
  <c r="AE5801" i="53"/>
  <c r="AC5801" i="53"/>
  <c r="AD5801" i="53"/>
  <c r="AE6812" i="53"/>
  <c r="AD6812" i="53"/>
  <c r="AC6812" i="53"/>
  <c r="AD1708" i="53"/>
  <c r="AC1708" i="53"/>
  <c r="AE1708" i="53"/>
  <c r="AB1709" i="53"/>
  <c r="AD3782" i="53"/>
  <c r="AE3782" i="53"/>
  <c r="AC3782" i="53"/>
  <c r="AE2718" i="53"/>
  <c r="AC2718" i="53"/>
  <c r="AD2718" i="53"/>
  <c r="AD700" i="53"/>
  <c r="AC700" i="53"/>
  <c r="AE700" i="53"/>
  <c r="AE4791" i="53"/>
  <c r="AD4791" i="53"/>
  <c r="AC4791" i="53"/>
  <c r="AB6813" i="53"/>
  <c r="AB5802" i="53"/>
  <c r="AB4792" i="53"/>
  <c r="AB3783" i="53"/>
  <c r="U3782" i="53"/>
  <c r="V3782" i="53"/>
  <c r="T3782" i="53"/>
  <c r="V5802" i="53"/>
  <c r="U5802" i="53"/>
  <c r="T5802" i="53"/>
  <c r="U1708" i="53"/>
  <c r="V1708" i="53"/>
  <c r="T1708" i="53"/>
  <c r="S1709" i="53"/>
  <c r="V6811" i="53"/>
  <c r="U6811" i="53"/>
  <c r="T6811" i="53"/>
  <c r="V2718" i="53"/>
  <c r="T2718" i="53"/>
  <c r="U2718" i="53"/>
  <c r="V4792" i="53"/>
  <c r="T4792" i="53"/>
  <c r="U4792" i="53"/>
  <c r="S6812" i="53"/>
  <c r="S5803" i="53"/>
  <c r="S4793" i="53"/>
  <c r="S3783" i="53"/>
  <c r="V698" i="53"/>
  <c r="U698" i="53"/>
  <c r="T698" i="53"/>
  <c r="S699" i="53"/>
  <c r="G2719" i="53"/>
  <c r="F2719" i="53"/>
  <c r="G699" i="53"/>
  <c r="F699" i="53"/>
  <c r="G1709" i="53"/>
  <c r="F1709" i="53"/>
  <c r="G3782" i="53"/>
  <c r="F3782" i="53"/>
  <c r="G6811" i="53"/>
  <c r="F6811" i="53"/>
  <c r="G4790" i="53"/>
  <c r="F4790" i="53"/>
  <c r="F5801" i="53"/>
  <c r="G5801" i="53"/>
  <c r="E6812" i="53"/>
  <c r="E5802" i="53"/>
  <c r="E4791" i="53"/>
  <c r="E3783" i="53"/>
  <c r="E1710" i="53"/>
  <c r="E2720" i="53"/>
  <c r="AB2719" i="53"/>
  <c r="E700" i="53"/>
  <c r="AB701" i="53"/>
  <c r="S2719" i="53"/>
  <c r="AB8858" i="53" l="1"/>
  <c r="AB7849" i="53"/>
  <c r="S8859" i="53"/>
  <c r="S7849" i="53"/>
  <c r="E8858" i="53"/>
  <c r="E7848" i="53"/>
  <c r="AE5802" i="53"/>
  <c r="AD5802" i="53"/>
  <c r="AC5802" i="53"/>
  <c r="AE6813" i="53"/>
  <c r="AD6813" i="53"/>
  <c r="AC6813" i="53"/>
  <c r="AE701" i="53"/>
  <c r="AD701" i="53"/>
  <c r="AC701" i="53"/>
  <c r="AC2719" i="53"/>
  <c r="AE2719" i="53"/>
  <c r="AD2719" i="53"/>
  <c r="AD3783" i="53"/>
  <c r="AE3783" i="53"/>
  <c r="AC3783" i="53"/>
  <c r="AD1709" i="53"/>
  <c r="AE1709" i="53"/>
  <c r="AC1709" i="53"/>
  <c r="AB1710" i="53"/>
  <c r="AE4792" i="53"/>
  <c r="AC4792" i="53"/>
  <c r="AD4792" i="53"/>
  <c r="AB6814" i="53"/>
  <c r="AB5803" i="53"/>
  <c r="AB4793" i="53"/>
  <c r="AB3784" i="53"/>
  <c r="V3783" i="53"/>
  <c r="T3783" i="53"/>
  <c r="U3783" i="53"/>
  <c r="T4793" i="53"/>
  <c r="U4793" i="53"/>
  <c r="V4793" i="53"/>
  <c r="V2719" i="53"/>
  <c r="U2719" i="53"/>
  <c r="T2719" i="53"/>
  <c r="V5803" i="53"/>
  <c r="U5803" i="53"/>
  <c r="T5803" i="53"/>
  <c r="V6812" i="53"/>
  <c r="U6812" i="53"/>
  <c r="T6812" i="53"/>
  <c r="V1709" i="53"/>
  <c r="U1709" i="53"/>
  <c r="T1709" i="53"/>
  <c r="S1710" i="53"/>
  <c r="S6813" i="53"/>
  <c r="S5804" i="53"/>
  <c r="S4794" i="53"/>
  <c r="S3784" i="53"/>
  <c r="V699" i="53"/>
  <c r="U699" i="53"/>
  <c r="T699" i="53"/>
  <c r="S700" i="53"/>
  <c r="G700" i="53"/>
  <c r="F700" i="53"/>
  <c r="G2720" i="53"/>
  <c r="F2720" i="53"/>
  <c r="G4791" i="53"/>
  <c r="F4791" i="53"/>
  <c r="G6812" i="53"/>
  <c r="F6812" i="53"/>
  <c r="G1710" i="53"/>
  <c r="F1710" i="53"/>
  <c r="F3783" i="53"/>
  <c r="G3783" i="53"/>
  <c r="F5802" i="53"/>
  <c r="G5802" i="53"/>
  <c r="E6813" i="53"/>
  <c r="E5803" i="53"/>
  <c r="E4792" i="53"/>
  <c r="E3784" i="53"/>
  <c r="E1711" i="53"/>
  <c r="S2720" i="53"/>
  <c r="AB2720" i="53"/>
  <c r="E2721" i="53"/>
  <c r="E701" i="53"/>
  <c r="AB702" i="53"/>
  <c r="AB8859" i="53" l="1"/>
  <c r="AB7850" i="53"/>
  <c r="S8860" i="53"/>
  <c r="S7850" i="53"/>
  <c r="E8859" i="53"/>
  <c r="E7849" i="53"/>
  <c r="AE5803" i="53"/>
  <c r="AC5803" i="53"/>
  <c r="AD5803" i="53"/>
  <c r="AE6814" i="53"/>
  <c r="AD6814" i="53"/>
  <c r="AC6814" i="53"/>
  <c r="AC702" i="53"/>
  <c r="AE702" i="53"/>
  <c r="AD702" i="53"/>
  <c r="AD1710" i="53"/>
  <c r="AE1710" i="53"/>
  <c r="AC1710" i="53"/>
  <c r="AB1711" i="53"/>
  <c r="AE2720" i="53"/>
  <c r="AD2720" i="53"/>
  <c r="AC2720" i="53"/>
  <c r="AD3784" i="53"/>
  <c r="AE3784" i="53"/>
  <c r="AC3784" i="53"/>
  <c r="AD4793" i="53"/>
  <c r="AE4793" i="53"/>
  <c r="AC4793" i="53"/>
  <c r="AB6815" i="53"/>
  <c r="AB5804" i="53"/>
  <c r="AB4794" i="53"/>
  <c r="AB3785" i="53"/>
  <c r="V4794" i="53"/>
  <c r="U4794" i="53"/>
  <c r="T4794" i="53"/>
  <c r="V6813" i="53"/>
  <c r="U6813" i="53"/>
  <c r="T6813" i="53"/>
  <c r="V1710" i="53"/>
  <c r="U1710" i="53"/>
  <c r="T1710" i="53"/>
  <c r="S1711" i="53"/>
  <c r="U3784" i="53"/>
  <c r="T3784" i="53"/>
  <c r="V3784" i="53"/>
  <c r="V5804" i="53"/>
  <c r="U5804" i="53"/>
  <c r="T5804" i="53"/>
  <c r="V2720" i="53"/>
  <c r="T2720" i="53"/>
  <c r="U2720" i="53"/>
  <c r="S6814" i="53"/>
  <c r="S5805" i="53"/>
  <c r="S4795" i="53"/>
  <c r="S3785" i="53"/>
  <c r="V700" i="53"/>
  <c r="U700" i="53"/>
  <c r="T700" i="53"/>
  <c r="S701" i="53"/>
  <c r="G701" i="53"/>
  <c r="F701" i="53"/>
  <c r="G2721" i="53"/>
  <c r="F2721" i="53"/>
  <c r="G1711" i="53"/>
  <c r="F1711" i="53"/>
  <c r="G3784" i="53"/>
  <c r="F3784" i="53"/>
  <c r="G6813" i="53"/>
  <c r="F6813" i="53"/>
  <c r="G4792" i="53"/>
  <c r="F4792" i="53"/>
  <c r="F5803" i="53"/>
  <c r="G5803" i="53"/>
  <c r="E6814" i="53"/>
  <c r="E5804" i="53"/>
  <c r="E4793" i="53"/>
  <c r="E3785" i="53"/>
  <c r="E1712" i="53"/>
  <c r="AB703" i="53"/>
  <c r="AB2721" i="53"/>
  <c r="E2722" i="53"/>
  <c r="E702" i="53"/>
  <c r="S2721" i="53"/>
  <c r="AB8860" i="53" l="1"/>
  <c r="AB7851" i="53"/>
  <c r="S8861" i="53"/>
  <c r="S7851" i="53"/>
  <c r="E8860" i="53"/>
  <c r="E7850" i="53"/>
  <c r="AE5804" i="53"/>
  <c r="AC5804" i="53"/>
  <c r="AD5804" i="53"/>
  <c r="AE6815" i="53"/>
  <c r="AD6815" i="53"/>
  <c r="AC6815" i="53"/>
  <c r="AE1711" i="53"/>
  <c r="AC1711" i="53"/>
  <c r="AD1711" i="53"/>
  <c r="AB1712" i="53"/>
  <c r="AE703" i="53"/>
  <c r="AD703" i="53"/>
  <c r="AC703" i="53"/>
  <c r="AD3785" i="53"/>
  <c r="AE3785" i="53"/>
  <c r="AC3785" i="53"/>
  <c r="AE2721" i="53"/>
  <c r="AC2721" i="53"/>
  <c r="AD2721" i="53"/>
  <c r="AE4794" i="53"/>
  <c r="AC4794" i="53"/>
  <c r="AD4794" i="53"/>
  <c r="AB6816" i="53"/>
  <c r="AB5805" i="53"/>
  <c r="AB4795" i="53"/>
  <c r="AB3786" i="53"/>
  <c r="V3785" i="53"/>
  <c r="T3785" i="53"/>
  <c r="U3785" i="53"/>
  <c r="V4795" i="53"/>
  <c r="U4795" i="53"/>
  <c r="T4795" i="53"/>
  <c r="V5805" i="53"/>
  <c r="U5805" i="53"/>
  <c r="T5805" i="53"/>
  <c r="V6814" i="53"/>
  <c r="U6814" i="53"/>
  <c r="T6814" i="53"/>
  <c r="V1711" i="53"/>
  <c r="U1711" i="53"/>
  <c r="T1711" i="53"/>
  <c r="S1712" i="53"/>
  <c r="V2721" i="53"/>
  <c r="U2721" i="53"/>
  <c r="T2721" i="53"/>
  <c r="S6815" i="53"/>
  <c r="S5806" i="53"/>
  <c r="S4796" i="53"/>
  <c r="S3786" i="53"/>
  <c r="V701" i="53"/>
  <c r="U701" i="53"/>
  <c r="T701" i="53"/>
  <c r="S702" i="53"/>
  <c r="G702" i="53"/>
  <c r="F702" i="53"/>
  <c r="G2722" i="53"/>
  <c r="F2722" i="53"/>
  <c r="G1712" i="53"/>
  <c r="F1712" i="53"/>
  <c r="G3785" i="53"/>
  <c r="F3785" i="53"/>
  <c r="G6814" i="53"/>
  <c r="F6814" i="53"/>
  <c r="G4793" i="53"/>
  <c r="F4793" i="53"/>
  <c r="G5804" i="53"/>
  <c r="F5804" i="53"/>
  <c r="E6815" i="53"/>
  <c r="E5805" i="53"/>
  <c r="E4794" i="53"/>
  <c r="E3786" i="53"/>
  <c r="E1713" i="53"/>
  <c r="AB2722" i="53"/>
  <c r="S2722" i="53"/>
  <c r="E2723" i="53"/>
  <c r="AB704" i="53"/>
  <c r="E703" i="53"/>
  <c r="AB8861" i="53" l="1"/>
  <c r="AB7852" i="53"/>
  <c r="S8862" i="53"/>
  <c r="S7852" i="53"/>
  <c r="E8861" i="53"/>
  <c r="E7851" i="53"/>
  <c r="AE5805" i="53"/>
  <c r="AD5805" i="53"/>
  <c r="AC5805" i="53"/>
  <c r="AE6816" i="53"/>
  <c r="AD6816" i="53"/>
  <c r="AC6816" i="53"/>
  <c r="AC704" i="53"/>
  <c r="AE704" i="53"/>
  <c r="AD704" i="53"/>
  <c r="AD3786" i="53"/>
  <c r="AE3786" i="53"/>
  <c r="AC3786" i="53"/>
  <c r="AE1712" i="53"/>
  <c r="AC1712" i="53"/>
  <c r="AD1712" i="53"/>
  <c r="AB1713" i="53"/>
  <c r="AE2722" i="53"/>
  <c r="AD2722" i="53"/>
  <c r="AC2722" i="53"/>
  <c r="AC4795" i="53"/>
  <c r="AD4795" i="53"/>
  <c r="AE4795" i="53"/>
  <c r="AB6817" i="53"/>
  <c r="AB5806" i="53"/>
  <c r="AB4796" i="53"/>
  <c r="AB3787" i="53"/>
  <c r="U3786" i="53"/>
  <c r="T3786" i="53"/>
  <c r="V3786" i="53"/>
  <c r="V4796" i="53"/>
  <c r="U4796" i="53"/>
  <c r="T4796" i="53"/>
  <c r="V5806" i="53"/>
  <c r="U5806" i="53"/>
  <c r="T5806" i="53"/>
  <c r="V6815" i="53"/>
  <c r="U6815" i="53"/>
  <c r="T6815" i="53"/>
  <c r="V1712" i="53"/>
  <c r="U1712" i="53"/>
  <c r="T1712" i="53"/>
  <c r="S1713" i="53"/>
  <c r="V2722" i="53"/>
  <c r="U2722" i="53"/>
  <c r="T2722" i="53"/>
  <c r="S6816" i="53"/>
  <c r="S5807" i="53"/>
  <c r="S4797" i="53"/>
  <c r="S3787" i="53"/>
  <c r="V702" i="53"/>
  <c r="U702" i="53"/>
  <c r="T702" i="53"/>
  <c r="S703" i="53"/>
  <c r="G2723" i="53"/>
  <c r="F2723" i="53"/>
  <c r="G703" i="53"/>
  <c r="F703" i="53"/>
  <c r="G6815" i="53"/>
  <c r="F6815" i="53"/>
  <c r="G1713" i="53"/>
  <c r="F1713" i="53"/>
  <c r="G5805" i="53"/>
  <c r="F5805" i="53"/>
  <c r="G3786" i="53"/>
  <c r="F3786" i="53"/>
  <c r="G4794" i="53"/>
  <c r="F4794" i="53"/>
  <c r="E6816" i="53"/>
  <c r="E5806" i="53"/>
  <c r="E4795" i="53"/>
  <c r="E3787" i="53"/>
  <c r="E1714" i="53"/>
  <c r="AB705" i="53"/>
  <c r="E704" i="53"/>
  <c r="E2724" i="53"/>
  <c r="S2723" i="53"/>
  <c r="AB2723" i="53"/>
  <c r="AB8862" i="53" l="1"/>
  <c r="AB7853" i="53"/>
  <c r="S8863" i="53"/>
  <c r="S7853" i="53"/>
  <c r="E8862" i="53"/>
  <c r="E7852" i="53"/>
  <c r="AE5806" i="53"/>
  <c r="AC5806" i="53"/>
  <c r="AD5806" i="53"/>
  <c r="AE1713" i="53"/>
  <c r="AD1713" i="53"/>
  <c r="AC1713" i="53"/>
  <c r="AB1714" i="53"/>
  <c r="AD6817" i="53"/>
  <c r="AE6817" i="53"/>
  <c r="AC6817" i="53"/>
  <c r="AE2723" i="53"/>
  <c r="AC2723" i="53"/>
  <c r="AD2723" i="53"/>
  <c r="AE3787" i="53"/>
  <c r="AC3787" i="53"/>
  <c r="AD3787" i="53"/>
  <c r="AD705" i="53"/>
  <c r="AC705" i="53"/>
  <c r="AE705" i="53"/>
  <c r="AE4796" i="53"/>
  <c r="AC4796" i="53"/>
  <c r="AD4796" i="53"/>
  <c r="AB6818" i="53"/>
  <c r="AB5807" i="53"/>
  <c r="AB4797" i="53"/>
  <c r="AB3788" i="53"/>
  <c r="U4797" i="53"/>
  <c r="V4797" i="53"/>
  <c r="T4797" i="53"/>
  <c r="V5807" i="53"/>
  <c r="T5807" i="53"/>
  <c r="U5807" i="53"/>
  <c r="V6816" i="53"/>
  <c r="U6816" i="53"/>
  <c r="T6816" i="53"/>
  <c r="V2723" i="53"/>
  <c r="U2723" i="53"/>
  <c r="T2723" i="53"/>
  <c r="V1713" i="53"/>
  <c r="U1713" i="53"/>
  <c r="T1713" i="53"/>
  <c r="S1714" i="53"/>
  <c r="V3787" i="53"/>
  <c r="T3787" i="53"/>
  <c r="U3787" i="53"/>
  <c r="S6817" i="53"/>
  <c r="S5808" i="53"/>
  <c r="S4798" i="53"/>
  <c r="S3788" i="53"/>
  <c r="V703" i="53"/>
  <c r="U703" i="53"/>
  <c r="T703" i="53"/>
  <c r="S704" i="53"/>
  <c r="G704" i="53"/>
  <c r="F704" i="53"/>
  <c r="G2724" i="53"/>
  <c r="F2724" i="53"/>
  <c r="G1714" i="53"/>
  <c r="F1714" i="53"/>
  <c r="G3787" i="53"/>
  <c r="F3787" i="53"/>
  <c r="G4795" i="53"/>
  <c r="F4795" i="53"/>
  <c r="G5806" i="53"/>
  <c r="F5806" i="53"/>
  <c r="G6816" i="53"/>
  <c r="F6816" i="53"/>
  <c r="E6817" i="53"/>
  <c r="E5807" i="53"/>
  <c r="E4796" i="53"/>
  <c r="E3788" i="53"/>
  <c r="E1715" i="53"/>
  <c r="S2724" i="53"/>
  <c r="AB706" i="53"/>
  <c r="E705" i="53"/>
  <c r="E2725" i="53"/>
  <c r="AB2724" i="53"/>
  <c r="AB8863" i="53" l="1"/>
  <c r="AB7854" i="53"/>
  <c r="S8864" i="53"/>
  <c r="S7854" i="53"/>
  <c r="E8863" i="53"/>
  <c r="E7853" i="53"/>
  <c r="AE5807" i="53"/>
  <c r="AD5807" i="53"/>
  <c r="AC5807" i="53"/>
  <c r="AE6818" i="53"/>
  <c r="AD6818" i="53"/>
  <c r="AC6818" i="53"/>
  <c r="AE1714" i="53"/>
  <c r="AD1714" i="53"/>
  <c r="AC1714" i="53"/>
  <c r="AB1715" i="53"/>
  <c r="AD3788" i="53"/>
  <c r="AC3788" i="53"/>
  <c r="AE3788" i="53"/>
  <c r="AE2724" i="53"/>
  <c r="AC2724" i="53"/>
  <c r="AD2724" i="53"/>
  <c r="AE706" i="53"/>
  <c r="AD706" i="53"/>
  <c r="AC706" i="53"/>
  <c r="AE4797" i="53"/>
  <c r="AC4797" i="53"/>
  <c r="AD4797" i="53"/>
  <c r="AB6819" i="53"/>
  <c r="AB5808" i="53"/>
  <c r="AB4798" i="53"/>
  <c r="AB3789" i="53"/>
  <c r="V4798" i="53"/>
  <c r="U4798" i="53"/>
  <c r="T4798" i="53"/>
  <c r="V2724" i="53"/>
  <c r="U2724" i="53"/>
  <c r="T2724" i="53"/>
  <c r="U1714" i="53"/>
  <c r="T1714" i="53"/>
  <c r="V1714" i="53"/>
  <c r="S1715" i="53"/>
  <c r="V3788" i="53"/>
  <c r="U3788" i="53"/>
  <c r="T3788" i="53"/>
  <c r="V5808" i="53"/>
  <c r="T5808" i="53"/>
  <c r="U5808" i="53"/>
  <c r="V6817" i="53"/>
  <c r="U6817" i="53"/>
  <c r="T6817" i="53"/>
  <c r="S6818" i="53"/>
  <c r="S5809" i="53"/>
  <c r="S4799" i="53"/>
  <c r="S3789" i="53"/>
  <c r="V704" i="53"/>
  <c r="U704" i="53"/>
  <c r="T704" i="53"/>
  <c r="S705" i="53"/>
  <c r="G2725" i="53"/>
  <c r="F2725" i="53"/>
  <c r="G705" i="53"/>
  <c r="F705" i="53"/>
  <c r="G1715" i="53"/>
  <c r="F1715" i="53"/>
  <c r="G3788" i="53"/>
  <c r="F3788" i="53"/>
  <c r="F5807" i="53"/>
  <c r="G5807" i="53"/>
  <c r="G4796" i="53"/>
  <c r="F4796" i="53"/>
  <c r="G6817" i="53"/>
  <c r="F6817" i="53"/>
  <c r="E6818" i="53"/>
  <c r="E5808" i="53"/>
  <c r="E4797" i="53"/>
  <c r="E3789" i="53"/>
  <c r="E1716" i="53"/>
  <c r="AB2725" i="53"/>
  <c r="E706" i="53"/>
  <c r="S2725" i="53"/>
  <c r="AB707" i="53"/>
  <c r="E2726" i="53"/>
  <c r="AB8864" i="53" l="1"/>
  <c r="AB7855" i="53"/>
  <c r="S8865" i="53"/>
  <c r="S7855" i="53"/>
  <c r="E8864" i="53"/>
  <c r="E7854" i="53"/>
  <c r="AD5808" i="53"/>
  <c r="AE5808" i="53"/>
  <c r="AC5808" i="53"/>
  <c r="AE6819" i="53"/>
  <c r="AD6819" i="53"/>
  <c r="AC6819" i="53"/>
  <c r="AE3789" i="53"/>
  <c r="AC3789" i="53"/>
  <c r="AD3789" i="53"/>
  <c r="AD1715" i="53"/>
  <c r="AE1715" i="53"/>
  <c r="AC1715" i="53"/>
  <c r="AB1716" i="53"/>
  <c r="AD707" i="53"/>
  <c r="AE707" i="53"/>
  <c r="AC707" i="53"/>
  <c r="AE2725" i="53"/>
  <c r="AC2725" i="53"/>
  <c r="AD2725" i="53"/>
  <c r="AE4798" i="53"/>
  <c r="AC4798" i="53"/>
  <c r="AD4798" i="53"/>
  <c r="AB6820" i="53"/>
  <c r="AB5809" i="53"/>
  <c r="AB4799" i="53"/>
  <c r="AB3790" i="53"/>
  <c r="V4799" i="53"/>
  <c r="U4799" i="53"/>
  <c r="T4799" i="53"/>
  <c r="V5809" i="53"/>
  <c r="U5809" i="53"/>
  <c r="T5809" i="53"/>
  <c r="V6818" i="53"/>
  <c r="U6818" i="53"/>
  <c r="T6818" i="53"/>
  <c r="U3789" i="53"/>
  <c r="V3789" i="53"/>
  <c r="T3789" i="53"/>
  <c r="V2725" i="53"/>
  <c r="U2725" i="53"/>
  <c r="T2725" i="53"/>
  <c r="V1715" i="53"/>
  <c r="U1715" i="53"/>
  <c r="T1715" i="53"/>
  <c r="S1716" i="53"/>
  <c r="S6819" i="53"/>
  <c r="S5810" i="53"/>
  <c r="S4800" i="53"/>
  <c r="S3790" i="53"/>
  <c r="V705" i="53"/>
  <c r="U705" i="53"/>
  <c r="T705" i="53"/>
  <c r="S706" i="53"/>
  <c r="G706" i="53"/>
  <c r="F706" i="53"/>
  <c r="G2726" i="53"/>
  <c r="F2726" i="53"/>
  <c r="G1716" i="53"/>
  <c r="F1716" i="53"/>
  <c r="G3789" i="53"/>
  <c r="F3789" i="53"/>
  <c r="G4797" i="53"/>
  <c r="F4797" i="53"/>
  <c r="G6818" i="53"/>
  <c r="F6818" i="53"/>
  <c r="G5808" i="53"/>
  <c r="F5808" i="53"/>
  <c r="E6819" i="53"/>
  <c r="E5809" i="53"/>
  <c r="E4798" i="53"/>
  <c r="E3790" i="53"/>
  <c r="E1717" i="53"/>
  <c r="AB708" i="53"/>
  <c r="E2727" i="53"/>
  <c r="E707" i="53"/>
  <c r="S2726" i="53"/>
  <c r="AB2726" i="53"/>
  <c r="AB8865" i="53" l="1"/>
  <c r="AB7856" i="53"/>
  <c r="S8866" i="53"/>
  <c r="S7856" i="53"/>
  <c r="E8865" i="53"/>
  <c r="E7855" i="53"/>
  <c r="AE5809" i="53"/>
  <c r="AC5809" i="53"/>
  <c r="AD5809" i="53"/>
  <c r="AE6820" i="53"/>
  <c r="AD6820" i="53"/>
  <c r="AC6820" i="53"/>
  <c r="AE2726" i="53"/>
  <c r="AC2726" i="53"/>
  <c r="AD2726" i="53"/>
  <c r="AD1716" i="53"/>
  <c r="AC1716" i="53"/>
  <c r="AE1716" i="53"/>
  <c r="AB1717" i="53"/>
  <c r="AD3790" i="53"/>
  <c r="AE3790" i="53"/>
  <c r="AC3790" i="53"/>
  <c r="AE708" i="53"/>
  <c r="AD708" i="53"/>
  <c r="AC708" i="53"/>
  <c r="AE4799" i="53"/>
  <c r="AD4799" i="53"/>
  <c r="AC4799" i="53"/>
  <c r="AB6821" i="53"/>
  <c r="AB5810" i="53"/>
  <c r="AB4800" i="53"/>
  <c r="AB3791" i="53"/>
  <c r="U3790" i="53"/>
  <c r="V3790" i="53"/>
  <c r="T3790" i="53"/>
  <c r="V4800" i="53"/>
  <c r="U4800" i="53"/>
  <c r="T4800" i="53"/>
  <c r="V5810" i="53"/>
  <c r="U5810" i="53"/>
  <c r="T5810" i="53"/>
  <c r="V6819" i="53"/>
  <c r="T6819" i="53"/>
  <c r="U6819" i="53"/>
  <c r="V1716" i="53"/>
  <c r="U1716" i="53"/>
  <c r="T1716" i="53"/>
  <c r="S1717" i="53"/>
  <c r="V2726" i="53"/>
  <c r="T2726" i="53"/>
  <c r="U2726" i="53"/>
  <c r="S6820" i="53"/>
  <c r="S5811" i="53"/>
  <c r="S4801" i="53"/>
  <c r="S3791" i="53"/>
  <c r="V706" i="53"/>
  <c r="U706" i="53"/>
  <c r="T706" i="53"/>
  <c r="S707" i="53"/>
  <c r="G2727" i="53"/>
  <c r="F2727" i="53"/>
  <c r="G707" i="53"/>
  <c r="F707" i="53"/>
  <c r="G1717" i="53"/>
  <c r="F1717" i="53"/>
  <c r="G3790" i="53"/>
  <c r="F3790" i="53"/>
  <c r="G6819" i="53"/>
  <c r="F6819" i="53"/>
  <c r="G4798" i="53"/>
  <c r="F4798" i="53"/>
  <c r="G5809" i="53"/>
  <c r="F5809" i="53"/>
  <c r="E6820" i="53"/>
  <c r="E5810" i="53"/>
  <c r="E4799" i="53"/>
  <c r="E3791" i="53"/>
  <c r="E1718" i="53"/>
  <c r="AB2727" i="53"/>
  <c r="E2728" i="53"/>
  <c r="S2727" i="53"/>
  <c r="E708" i="53"/>
  <c r="AB709" i="53"/>
  <c r="AB8866" i="53" l="1"/>
  <c r="AB7857" i="53"/>
  <c r="S8867" i="53"/>
  <c r="S7857" i="53"/>
  <c r="E8866" i="53"/>
  <c r="E7856" i="53"/>
  <c r="AD5810" i="53"/>
  <c r="AE5810" i="53"/>
  <c r="AC5810" i="53"/>
  <c r="AE6821" i="53"/>
  <c r="AD6821" i="53"/>
  <c r="AC6821" i="53"/>
  <c r="AE709" i="53"/>
  <c r="AD709" i="53"/>
  <c r="AC709" i="53"/>
  <c r="AD1717" i="53"/>
  <c r="AE1717" i="53"/>
  <c r="AC1717" i="53"/>
  <c r="AB1718" i="53"/>
  <c r="AD3791" i="53"/>
  <c r="AE3791" i="53"/>
  <c r="AC3791" i="53"/>
  <c r="AE2727" i="53"/>
  <c r="AC2727" i="53"/>
  <c r="AD2727" i="53"/>
  <c r="AE4800" i="53"/>
  <c r="AC4800" i="53"/>
  <c r="AD4800" i="53"/>
  <c r="AB6822" i="53"/>
  <c r="AB5811" i="53"/>
  <c r="AB4801" i="53"/>
  <c r="AB3792" i="53"/>
  <c r="V3791" i="53"/>
  <c r="U3791" i="53"/>
  <c r="T3791" i="53"/>
  <c r="V5811" i="53"/>
  <c r="U5811" i="53"/>
  <c r="T5811" i="53"/>
  <c r="V6820" i="53"/>
  <c r="U6820" i="53"/>
  <c r="T6820" i="53"/>
  <c r="V2727" i="53"/>
  <c r="U2727" i="53"/>
  <c r="T2727" i="53"/>
  <c r="V4801" i="53"/>
  <c r="U4801" i="53"/>
  <c r="T4801" i="53"/>
  <c r="V1717" i="53"/>
  <c r="U1717" i="53"/>
  <c r="T1717" i="53"/>
  <c r="S1718" i="53"/>
  <c r="S6821" i="53"/>
  <c r="S5812" i="53"/>
  <c r="S4802" i="53"/>
  <c r="S3792" i="53"/>
  <c r="V707" i="53"/>
  <c r="U707" i="53"/>
  <c r="T707" i="53"/>
  <c r="S708" i="53"/>
  <c r="G708" i="53"/>
  <c r="F708" i="53"/>
  <c r="G2728" i="53"/>
  <c r="F2728" i="53"/>
  <c r="G1718" i="53"/>
  <c r="F1718" i="53"/>
  <c r="F3791" i="53"/>
  <c r="G3791" i="53"/>
  <c r="G4799" i="53"/>
  <c r="F4799" i="53"/>
  <c r="G6820" i="53"/>
  <c r="F6820" i="53"/>
  <c r="G5810" i="53"/>
  <c r="F5810" i="53"/>
  <c r="E6821" i="53"/>
  <c r="E5811" i="53"/>
  <c r="E4800" i="53"/>
  <c r="E3792" i="53"/>
  <c r="E1719" i="53"/>
  <c r="AB710" i="53"/>
  <c r="S2728" i="53"/>
  <c r="E709" i="53"/>
  <c r="E2729" i="53"/>
  <c r="AB2728" i="53"/>
  <c r="AB8867" i="53" l="1"/>
  <c r="AB7858" i="53"/>
  <c r="S8868" i="53"/>
  <c r="S7858" i="53"/>
  <c r="E8867" i="53"/>
  <c r="E7857" i="53"/>
  <c r="AE5811" i="53"/>
  <c r="AC5811" i="53"/>
  <c r="AD5811" i="53"/>
  <c r="AE6822" i="53"/>
  <c r="AC6822" i="53"/>
  <c r="AD6822" i="53"/>
  <c r="AD1718" i="53"/>
  <c r="AE1718" i="53"/>
  <c r="AC1718" i="53"/>
  <c r="AB1719" i="53"/>
  <c r="AD3792" i="53"/>
  <c r="AE3792" i="53"/>
  <c r="AC3792" i="53"/>
  <c r="AE2728" i="53"/>
  <c r="AD2728" i="53"/>
  <c r="AC2728" i="53"/>
  <c r="AC710" i="53"/>
  <c r="AD710" i="53"/>
  <c r="AE710" i="53"/>
  <c r="AE4801" i="53"/>
  <c r="AD4801" i="53"/>
  <c r="AC4801" i="53"/>
  <c r="AB6823" i="53"/>
  <c r="AB5812" i="53"/>
  <c r="AB4802" i="53"/>
  <c r="AB3793" i="53"/>
  <c r="T2728" i="53"/>
  <c r="V2728" i="53"/>
  <c r="U2728" i="53"/>
  <c r="U3792" i="53"/>
  <c r="T3792" i="53"/>
  <c r="V3792" i="53"/>
  <c r="V4802" i="53"/>
  <c r="U4802" i="53"/>
  <c r="T4802" i="53"/>
  <c r="V5812" i="53"/>
  <c r="U5812" i="53"/>
  <c r="T5812" i="53"/>
  <c r="V6821" i="53"/>
  <c r="U6821" i="53"/>
  <c r="T6821" i="53"/>
  <c r="V1718" i="53"/>
  <c r="U1718" i="53"/>
  <c r="T1718" i="53"/>
  <c r="S1719" i="53"/>
  <c r="S6822" i="53"/>
  <c r="S5813" i="53"/>
  <c r="S4803" i="53"/>
  <c r="S3793" i="53"/>
  <c r="V708" i="53"/>
  <c r="U708" i="53"/>
  <c r="T708" i="53"/>
  <c r="S709" i="53"/>
  <c r="G2729" i="53"/>
  <c r="F2729" i="53"/>
  <c r="G709" i="53"/>
  <c r="F709" i="53"/>
  <c r="G6821" i="53"/>
  <c r="F6821" i="53"/>
  <c r="G5811" i="53"/>
  <c r="F5811" i="53"/>
  <c r="F1719" i="53"/>
  <c r="G1719" i="53"/>
  <c r="G3792" i="53"/>
  <c r="F3792" i="53"/>
  <c r="G4800" i="53"/>
  <c r="F4800" i="53"/>
  <c r="E6822" i="53"/>
  <c r="E5812" i="53"/>
  <c r="E4801" i="53"/>
  <c r="E3793" i="53"/>
  <c r="E1720" i="53"/>
  <c r="E2730" i="53"/>
  <c r="E710" i="53"/>
  <c r="AB2729" i="53"/>
  <c r="AB711" i="53"/>
  <c r="S2729" i="53"/>
  <c r="AB8868" i="53" l="1"/>
  <c r="AB7859" i="53"/>
  <c r="S8869" i="53"/>
  <c r="S7859" i="53"/>
  <c r="E8868" i="53"/>
  <c r="E7858" i="53"/>
  <c r="AE5812" i="53"/>
  <c r="AC5812" i="53"/>
  <c r="AD5812" i="53"/>
  <c r="AE6823" i="53"/>
  <c r="AD6823" i="53"/>
  <c r="AC6823" i="53"/>
  <c r="AE711" i="53"/>
  <c r="AD711" i="53"/>
  <c r="AC711" i="53"/>
  <c r="AE2729" i="53"/>
  <c r="AC2729" i="53"/>
  <c r="AD2729" i="53"/>
  <c r="AD3793" i="53"/>
  <c r="AE3793" i="53"/>
  <c r="AC3793" i="53"/>
  <c r="AE1719" i="53"/>
  <c r="AD1719" i="53"/>
  <c r="AC1719" i="53"/>
  <c r="AB1720" i="53"/>
  <c r="AE4802" i="53"/>
  <c r="AC4802" i="53"/>
  <c r="AD4802" i="53"/>
  <c r="AB6824" i="53"/>
  <c r="AB5813" i="53"/>
  <c r="AB4803" i="53"/>
  <c r="AB3794" i="53"/>
  <c r="V3793" i="53"/>
  <c r="U3793" i="53"/>
  <c r="T3793" i="53"/>
  <c r="V4803" i="53"/>
  <c r="U4803" i="53"/>
  <c r="T4803" i="53"/>
  <c r="V5813" i="53"/>
  <c r="U5813" i="53"/>
  <c r="T5813" i="53"/>
  <c r="V2729" i="53"/>
  <c r="U2729" i="53"/>
  <c r="T2729" i="53"/>
  <c r="V6822" i="53"/>
  <c r="U6822" i="53"/>
  <c r="T6822" i="53"/>
  <c r="V1719" i="53"/>
  <c r="U1719" i="53"/>
  <c r="T1719" i="53"/>
  <c r="S1720" i="53"/>
  <c r="S6823" i="53"/>
  <c r="S5814" i="53"/>
  <c r="S4804" i="53"/>
  <c r="S3794" i="53"/>
  <c r="V709" i="53"/>
  <c r="U709" i="53"/>
  <c r="T709" i="53"/>
  <c r="S710" i="53"/>
  <c r="G710" i="53"/>
  <c r="F710" i="53"/>
  <c r="G2730" i="53"/>
  <c r="F2730" i="53"/>
  <c r="G1720" i="53"/>
  <c r="F1720" i="53"/>
  <c r="G6822" i="53"/>
  <c r="F6822" i="53"/>
  <c r="G4801" i="53"/>
  <c r="F4801" i="53"/>
  <c r="G5812" i="53"/>
  <c r="F5812" i="53"/>
  <c r="G3793" i="53"/>
  <c r="F3793" i="53"/>
  <c r="E6823" i="53"/>
  <c r="E5813" i="53"/>
  <c r="E4802" i="53"/>
  <c r="E3794" i="53"/>
  <c r="E1721" i="53"/>
  <c r="AB2730" i="53"/>
  <c r="E711" i="53"/>
  <c r="AB712" i="53"/>
  <c r="S2730" i="53"/>
  <c r="E2731" i="53"/>
  <c r="AB8869" i="53" l="1"/>
  <c r="AB7860" i="53"/>
  <c r="S8870" i="53"/>
  <c r="S7860" i="53"/>
  <c r="E8869" i="53"/>
  <c r="E7859" i="53"/>
  <c r="AE5813" i="53"/>
  <c r="AD5813" i="53"/>
  <c r="AC5813" i="53"/>
  <c r="AE6824" i="53"/>
  <c r="AD6824" i="53"/>
  <c r="AC6824" i="53"/>
  <c r="AE1720" i="53"/>
  <c r="AD1720" i="53"/>
  <c r="AC1720" i="53"/>
  <c r="AB1721" i="53"/>
  <c r="AD3794" i="53"/>
  <c r="AE3794" i="53"/>
  <c r="AC3794" i="53"/>
  <c r="AC712" i="53"/>
  <c r="AE712" i="53"/>
  <c r="AD712" i="53"/>
  <c r="AE2730" i="53"/>
  <c r="AD2730" i="53"/>
  <c r="AC2730" i="53"/>
  <c r="AE4803" i="53"/>
  <c r="AC4803" i="53"/>
  <c r="AD4803" i="53"/>
  <c r="AB6825" i="53"/>
  <c r="AB5814" i="53"/>
  <c r="AB4804" i="53"/>
  <c r="AB3795" i="53"/>
  <c r="U3794" i="53"/>
  <c r="V3794" i="53"/>
  <c r="T3794" i="53"/>
  <c r="V5814" i="53"/>
  <c r="U5814" i="53"/>
  <c r="T5814" i="53"/>
  <c r="V6823" i="53"/>
  <c r="U6823" i="53"/>
  <c r="T6823" i="53"/>
  <c r="V1720" i="53"/>
  <c r="U1720" i="53"/>
  <c r="T1720" i="53"/>
  <c r="S1721" i="53"/>
  <c r="V4804" i="53"/>
  <c r="U4804" i="53"/>
  <c r="T4804" i="53"/>
  <c r="U2730" i="53"/>
  <c r="T2730" i="53"/>
  <c r="V2730" i="53"/>
  <c r="S6824" i="53"/>
  <c r="S5815" i="53"/>
  <c r="S4805" i="53"/>
  <c r="S3795" i="53"/>
  <c r="V710" i="53"/>
  <c r="U710" i="53"/>
  <c r="T710" i="53"/>
  <c r="S711" i="53"/>
  <c r="G2731" i="53"/>
  <c r="F2731" i="53"/>
  <c r="G711" i="53"/>
  <c r="F711" i="53"/>
  <c r="G6823" i="53"/>
  <c r="F6823" i="53"/>
  <c r="G1721" i="53"/>
  <c r="F1721" i="53"/>
  <c r="G3794" i="53"/>
  <c r="F3794" i="53"/>
  <c r="G4802" i="53"/>
  <c r="F4802" i="53"/>
  <c r="G5813" i="53"/>
  <c r="F5813" i="53"/>
  <c r="E6824" i="53"/>
  <c r="E5814" i="53"/>
  <c r="E4803" i="53"/>
  <c r="E3795" i="53"/>
  <c r="E1722" i="53"/>
  <c r="S2731" i="53"/>
  <c r="AB2731" i="53"/>
  <c r="E2732" i="53"/>
  <c r="E712" i="53"/>
  <c r="AB713" i="53"/>
  <c r="AB8870" i="53" l="1"/>
  <c r="AB7861" i="53"/>
  <c r="S8871" i="53"/>
  <c r="S7861" i="53"/>
  <c r="E8870" i="53"/>
  <c r="E7860" i="53"/>
  <c r="AE5814" i="53"/>
  <c r="AC5814" i="53"/>
  <c r="AD5814" i="53"/>
  <c r="AE6825" i="53"/>
  <c r="AD6825" i="53"/>
  <c r="AC6825" i="53"/>
  <c r="AE3795" i="53"/>
  <c r="AC3795" i="53"/>
  <c r="AD3795" i="53"/>
  <c r="AE1721" i="53"/>
  <c r="AD1721" i="53"/>
  <c r="AC1721" i="53"/>
  <c r="AB1722" i="53"/>
  <c r="AC713" i="53"/>
  <c r="AE713" i="53"/>
  <c r="AD713" i="53"/>
  <c r="AE2731" i="53"/>
  <c r="AC2731" i="53"/>
  <c r="AD2731" i="53"/>
  <c r="AE4804" i="53"/>
  <c r="AC4804" i="53"/>
  <c r="AD4804" i="53"/>
  <c r="AB6826" i="53"/>
  <c r="AB5815" i="53"/>
  <c r="AB4805" i="53"/>
  <c r="AB3796" i="53"/>
  <c r="V5815" i="53"/>
  <c r="T5815" i="53"/>
  <c r="U5815" i="53"/>
  <c r="V1721" i="53"/>
  <c r="U1721" i="53"/>
  <c r="T1721" i="53"/>
  <c r="S1722" i="53"/>
  <c r="V6824" i="53"/>
  <c r="U6824" i="53"/>
  <c r="T6824" i="53"/>
  <c r="V2731" i="53"/>
  <c r="U2731" i="53"/>
  <c r="T2731" i="53"/>
  <c r="V3795" i="53"/>
  <c r="U3795" i="53"/>
  <c r="T3795" i="53"/>
  <c r="V4805" i="53"/>
  <c r="U4805" i="53"/>
  <c r="T4805" i="53"/>
  <c r="S6825" i="53"/>
  <c r="S5816" i="53"/>
  <c r="S4806" i="53"/>
  <c r="S3796" i="53"/>
  <c r="V711" i="53"/>
  <c r="U711" i="53"/>
  <c r="T711" i="53"/>
  <c r="S712" i="53"/>
  <c r="G712" i="53"/>
  <c r="F712" i="53"/>
  <c r="G2732" i="53"/>
  <c r="F2732" i="53"/>
  <c r="G6824" i="53"/>
  <c r="F6824" i="53"/>
  <c r="G1722" i="53"/>
  <c r="F1722" i="53"/>
  <c r="G3795" i="53"/>
  <c r="F3795" i="53"/>
  <c r="G4803" i="53"/>
  <c r="F4803" i="53"/>
  <c r="G5814" i="53"/>
  <c r="F5814" i="53"/>
  <c r="E6825" i="53"/>
  <c r="E5815" i="53"/>
  <c r="E4804" i="53"/>
  <c r="E3796" i="53"/>
  <c r="E1723" i="53"/>
  <c r="AB2732" i="53"/>
  <c r="E713" i="53"/>
  <c r="AB714" i="53"/>
  <c r="E2733" i="53"/>
  <c r="S2732" i="53"/>
  <c r="AB8871" i="53" l="1"/>
  <c r="AB7862" i="53"/>
  <c r="S8872" i="53"/>
  <c r="S7862" i="53"/>
  <c r="E8871" i="53"/>
  <c r="E7861" i="53"/>
  <c r="AE5815" i="53"/>
  <c r="AD5815" i="53"/>
  <c r="AC5815" i="53"/>
  <c r="AE6826" i="53"/>
  <c r="AD6826" i="53"/>
  <c r="AC6826" i="53"/>
  <c r="AE1722" i="53"/>
  <c r="AD1722" i="53"/>
  <c r="AC1722" i="53"/>
  <c r="AB1723" i="53"/>
  <c r="AD3796" i="53"/>
  <c r="AC3796" i="53"/>
  <c r="AE3796" i="53"/>
  <c r="AE714" i="53"/>
  <c r="AC714" i="53"/>
  <c r="AD714" i="53"/>
  <c r="AE2732" i="53"/>
  <c r="AC2732" i="53"/>
  <c r="AD2732" i="53"/>
  <c r="AE4805" i="53"/>
  <c r="AC4805" i="53"/>
  <c r="AD4805" i="53"/>
  <c r="AB6827" i="53"/>
  <c r="AB5816" i="53"/>
  <c r="AB4806" i="53"/>
  <c r="AB3797" i="53"/>
  <c r="V3796" i="53"/>
  <c r="U3796" i="53"/>
  <c r="T3796" i="53"/>
  <c r="V1722" i="53"/>
  <c r="U1722" i="53"/>
  <c r="T1722" i="53"/>
  <c r="S1723" i="53"/>
  <c r="V6825" i="53"/>
  <c r="U6825" i="53"/>
  <c r="T6825" i="53"/>
  <c r="V2732" i="53"/>
  <c r="U2732" i="53"/>
  <c r="T2732" i="53"/>
  <c r="V4806" i="53"/>
  <c r="U4806" i="53"/>
  <c r="T4806" i="53"/>
  <c r="V5816" i="53"/>
  <c r="T5816" i="53"/>
  <c r="U5816" i="53"/>
  <c r="S6826" i="53"/>
  <c r="S5817" i="53"/>
  <c r="S4807" i="53"/>
  <c r="S3797" i="53"/>
  <c r="V712" i="53"/>
  <c r="U712" i="53"/>
  <c r="T712" i="53"/>
  <c r="S713" i="53"/>
  <c r="G2733" i="53"/>
  <c r="F2733" i="53"/>
  <c r="G713" i="53"/>
  <c r="F713" i="53"/>
  <c r="G4804" i="53"/>
  <c r="F4804" i="53"/>
  <c r="F5815" i="53"/>
  <c r="G5815" i="53"/>
  <c r="G1723" i="53"/>
  <c r="F1723" i="53"/>
  <c r="G3796" i="53"/>
  <c r="F3796" i="53"/>
  <c r="F6825" i="53"/>
  <c r="G6825" i="53"/>
  <c r="E6826" i="53"/>
  <c r="E5816" i="53"/>
  <c r="E4805" i="53"/>
  <c r="E3797" i="53"/>
  <c r="E1724" i="53"/>
  <c r="E2734" i="53"/>
  <c r="AB2733" i="53"/>
  <c r="AB715" i="53"/>
  <c r="E714" i="53"/>
  <c r="S2733" i="53"/>
  <c r="AB8872" i="53" l="1"/>
  <c r="AB7863" i="53"/>
  <c r="S8873" i="53"/>
  <c r="S7863" i="53"/>
  <c r="E8872" i="53"/>
  <c r="E7862" i="53"/>
  <c r="AD5816" i="53"/>
  <c r="AE5816" i="53"/>
  <c r="AC5816" i="53"/>
  <c r="AE6827" i="53"/>
  <c r="AD6827" i="53"/>
  <c r="AC6827" i="53"/>
  <c r="AE3797" i="53"/>
  <c r="AD3797" i="53"/>
  <c r="AC3797" i="53"/>
  <c r="AD1723" i="53"/>
  <c r="AE1723" i="53"/>
  <c r="AC1723" i="53"/>
  <c r="AB1724" i="53"/>
  <c r="AE715" i="53"/>
  <c r="AD715" i="53"/>
  <c r="AC715" i="53"/>
  <c r="AE2733" i="53"/>
  <c r="AC2733" i="53"/>
  <c r="AD2733" i="53"/>
  <c r="AE4806" i="53"/>
  <c r="AC4806" i="53"/>
  <c r="AD4806" i="53"/>
  <c r="AB6828" i="53"/>
  <c r="AB5817" i="53"/>
  <c r="AB4807" i="53"/>
  <c r="AB3798" i="53"/>
  <c r="U3797" i="53"/>
  <c r="V3797" i="53"/>
  <c r="T3797" i="53"/>
  <c r="V1723" i="53"/>
  <c r="U1723" i="53"/>
  <c r="T1723" i="53"/>
  <c r="S1724" i="53"/>
  <c r="U4807" i="53"/>
  <c r="T4807" i="53"/>
  <c r="V4807" i="53"/>
  <c r="V5817" i="53"/>
  <c r="U5817" i="53"/>
  <c r="T5817" i="53"/>
  <c r="V6826" i="53"/>
  <c r="U6826" i="53"/>
  <c r="T6826" i="53"/>
  <c r="V2733" i="53"/>
  <c r="U2733" i="53"/>
  <c r="T2733" i="53"/>
  <c r="S6827" i="53"/>
  <c r="S5818" i="53"/>
  <c r="S4808" i="53"/>
  <c r="S3798" i="53"/>
  <c r="V713" i="53"/>
  <c r="U713" i="53"/>
  <c r="T713" i="53"/>
  <c r="S714" i="53"/>
  <c r="G714" i="53"/>
  <c r="F714" i="53"/>
  <c r="G2734" i="53"/>
  <c r="F2734" i="53"/>
  <c r="G4805" i="53"/>
  <c r="F4805" i="53"/>
  <c r="G6826" i="53"/>
  <c r="F6826" i="53"/>
  <c r="G1724" i="53"/>
  <c r="F1724" i="53"/>
  <c r="G3797" i="53"/>
  <c r="F3797" i="53"/>
  <c r="G5816" i="53"/>
  <c r="F5816" i="53"/>
  <c r="E6827" i="53"/>
  <c r="E5817" i="53"/>
  <c r="E4806" i="53"/>
  <c r="E3798" i="53"/>
  <c r="E1725" i="53"/>
  <c r="AB716" i="53"/>
  <c r="S2734" i="53"/>
  <c r="E715" i="53"/>
  <c r="AB2734" i="53"/>
  <c r="E2735" i="53"/>
  <c r="AB8873" i="53" l="1"/>
  <c r="AB7864" i="53"/>
  <c r="S8874" i="53"/>
  <c r="S7864" i="53"/>
  <c r="E8873" i="53"/>
  <c r="E7863" i="53"/>
  <c r="AE5817" i="53"/>
  <c r="AC5817" i="53"/>
  <c r="AD5817" i="53"/>
  <c r="AE6828" i="53"/>
  <c r="AD6828" i="53"/>
  <c r="AC6828" i="53"/>
  <c r="AD1724" i="53"/>
  <c r="AE1724" i="53"/>
  <c r="AC1724" i="53"/>
  <c r="AB1725" i="53"/>
  <c r="AE716" i="53"/>
  <c r="AD716" i="53"/>
  <c r="AC716" i="53"/>
  <c r="AD3798" i="53"/>
  <c r="AE3798" i="53"/>
  <c r="AC3798" i="53"/>
  <c r="AE2734" i="53"/>
  <c r="AC2734" i="53"/>
  <c r="AD2734" i="53"/>
  <c r="AE4807" i="53"/>
  <c r="AD4807" i="53"/>
  <c r="AC4807" i="53"/>
  <c r="AB6829" i="53"/>
  <c r="AB5818" i="53"/>
  <c r="AB4808" i="53"/>
  <c r="AB3799" i="53"/>
  <c r="U3798" i="53"/>
  <c r="V3798" i="53"/>
  <c r="T3798" i="53"/>
  <c r="V1724" i="53"/>
  <c r="U1724" i="53"/>
  <c r="T1724" i="53"/>
  <c r="S1725" i="53"/>
  <c r="V5818" i="53"/>
  <c r="U5818" i="53"/>
  <c r="T5818" i="53"/>
  <c r="V6827" i="53"/>
  <c r="T6827" i="53"/>
  <c r="U6827" i="53"/>
  <c r="V2734" i="53"/>
  <c r="T2734" i="53"/>
  <c r="U2734" i="53"/>
  <c r="V4808" i="53"/>
  <c r="T4808" i="53"/>
  <c r="U4808" i="53"/>
  <c r="S6828" i="53"/>
  <c r="S5819" i="53"/>
  <c r="S4809" i="53"/>
  <c r="S3799" i="53"/>
  <c r="V714" i="53"/>
  <c r="U714" i="53"/>
  <c r="T714" i="53"/>
  <c r="S715" i="53"/>
  <c r="G2735" i="53"/>
  <c r="F2735" i="53"/>
  <c r="G715" i="53"/>
  <c r="F715" i="53"/>
  <c r="G1725" i="53"/>
  <c r="F1725" i="53"/>
  <c r="G6827" i="53"/>
  <c r="F6827" i="53"/>
  <c r="G3798" i="53"/>
  <c r="F3798" i="53"/>
  <c r="G4806" i="53"/>
  <c r="F4806" i="53"/>
  <c r="F5817" i="53"/>
  <c r="G5817" i="53"/>
  <c r="E6828" i="53"/>
  <c r="E5818" i="53"/>
  <c r="E4807" i="53"/>
  <c r="E3799" i="53"/>
  <c r="E1726" i="53"/>
  <c r="AB2735" i="53"/>
  <c r="E2736" i="53"/>
  <c r="E716" i="53"/>
  <c r="AB717" i="53"/>
  <c r="S2735" i="53"/>
  <c r="AB8874" i="53" l="1"/>
  <c r="AB7865" i="53"/>
  <c r="S8875" i="53"/>
  <c r="S7865" i="53"/>
  <c r="E8874" i="53"/>
  <c r="E7864" i="53"/>
  <c r="AD5818" i="53"/>
  <c r="AC5818" i="53"/>
  <c r="AE5818" i="53"/>
  <c r="AE6829" i="53"/>
  <c r="AD6829" i="53"/>
  <c r="AC6829" i="53"/>
  <c r="AE717" i="53"/>
  <c r="AD717" i="53"/>
  <c r="AC717" i="53"/>
  <c r="AD3799" i="53"/>
  <c r="AE3799" i="53"/>
  <c r="AC3799" i="53"/>
  <c r="AD1725" i="53"/>
  <c r="AE1725" i="53"/>
  <c r="AC1725" i="53"/>
  <c r="AB1726" i="53"/>
  <c r="AE2735" i="53"/>
  <c r="AD2735" i="53"/>
  <c r="AC2735" i="53"/>
  <c r="AE4808" i="53"/>
  <c r="AC4808" i="53"/>
  <c r="AD4808" i="53"/>
  <c r="AB6830" i="53"/>
  <c r="AB5819" i="53"/>
  <c r="AB4809" i="53"/>
  <c r="AB3800" i="53"/>
  <c r="V3799" i="53"/>
  <c r="T3799" i="53"/>
  <c r="U3799" i="53"/>
  <c r="V1725" i="53"/>
  <c r="U1725" i="53"/>
  <c r="T1725" i="53"/>
  <c r="S1726" i="53"/>
  <c r="V2735" i="53"/>
  <c r="U2735" i="53"/>
  <c r="T2735" i="53"/>
  <c r="V5819" i="53"/>
  <c r="U5819" i="53"/>
  <c r="T5819" i="53"/>
  <c r="V6828" i="53"/>
  <c r="U6828" i="53"/>
  <c r="T6828" i="53"/>
  <c r="V4809" i="53"/>
  <c r="T4809" i="53"/>
  <c r="U4809" i="53"/>
  <c r="S6829" i="53"/>
  <c r="S5820" i="53"/>
  <c r="S4810" i="53"/>
  <c r="S3800" i="53"/>
  <c r="V715" i="53"/>
  <c r="U715" i="53"/>
  <c r="T715" i="53"/>
  <c r="S716" i="53"/>
  <c r="G716" i="53"/>
  <c r="F716" i="53"/>
  <c r="G2736" i="53"/>
  <c r="F2736" i="53"/>
  <c r="F3799" i="53"/>
  <c r="G3799" i="53"/>
  <c r="G6828" i="53"/>
  <c r="F6828" i="53"/>
  <c r="G1726" i="53"/>
  <c r="F1726" i="53"/>
  <c r="G4807" i="53"/>
  <c r="F4807" i="53"/>
  <c r="G5818" i="53"/>
  <c r="F5818" i="53"/>
  <c r="E6829" i="53"/>
  <c r="E5819" i="53"/>
  <c r="E4808" i="53"/>
  <c r="E3800" i="53"/>
  <c r="E1727" i="53"/>
  <c r="E2737" i="53"/>
  <c r="E717" i="53"/>
  <c r="S2736" i="53"/>
  <c r="AB2736" i="53"/>
  <c r="AB718" i="53"/>
  <c r="AB8875" i="53" l="1"/>
  <c r="AB7866" i="53"/>
  <c r="S8876" i="53"/>
  <c r="S7866" i="53"/>
  <c r="E8875" i="53"/>
  <c r="E7865" i="53"/>
  <c r="AE5819" i="53"/>
  <c r="AC5819" i="53"/>
  <c r="AD5819" i="53"/>
  <c r="AD1726" i="53"/>
  <c r="AC1726" i="53"/>
  <c r="AE1726" i="53"/>
  <c r="AB1727" i="53"/>
  <c r="AE6830" i="53"/>
  <c r="AC6830" i="53"/>
  <c r="AD6830" i="53"/>
  <c r="AE2736" i="53"/>
  <c r="AD2736" i="53"/>
  <c r="AC2736" i="53"/>
  <c r="AC718" i="53"/>
  <c r="AE718" i="53"/>
  <c r="AD718" i="53"/>
  <c r="AD3800" i="53"/>
  <c r="AE3800" i="53"/>
  <c r="AC3800" i="53"/>
  <c r="AD4809" i="53"/>
  <c r="AE4809" i="53"/>
  <c r="AC4809" i="53"/>
  <c r="AB6831" i="53"/>
  <c r="AB5820" i="53"/>
  <c r="AB4810" i="53"/>
  <c r="AB3801" i="53"/>
  <c r="V3800" i="53"/>
  <c r="T3800" i="53"/>
  <c r="U3800" i="53"/>
  <c r="V1726" i="53"/>
  <c r="U1726" i="53"/>
  <c r="T1726" i="53"/>
  <c r="S1727" i="53"/>
  <c r="V4810" i="53"/>
  <c r="U4810" i="53"/>
  <c r="T4810" i="53"/>
  <c r="V5820" i="53"/>
  <c r="U5820" i="53"/>
  <c r="T5820" i="53"/>
  <c r="V6829" i="53"/>
  <c r="U6829" i="53"/>
  <c r="T6829" i="53"/>
  <c r="T2736" i="53"/>
  <c r="V2736" i="53"/>
  <c r="U2736" i="53"/>
  <c r="S6830" i="53"/>
  <c r="S5821" i="53"/>
  <c r="S4811" i="53"/>
  <c r="S3801" i="53"/>
  <c r="V716" i="53"/>
  <c r="U716" i="53"/>
  <c r="T716" i="53"/>
  <c r="S717" i="53"/>
  <c r="G717" i="53"/>
  <c r="F717" i="53"/>
  <c r="G2737" i="53"/>
  <c r="F2737" i="53"/>
  <c r="F1727" i="53"/>
  <c r="G1727" i="53"/>
  <c r="G3800" i="53"/>
  <c r="F3800" i="53"/>
  <c r="G6829" i="53"/>
  <c r="F6829" i="53"/>
  <c r="G4808" i="53"/>
  <c r="F4808" i="53"/>
  <c r="G5819" i="53"/>
  <c r="F5819" i="53"/>
  <c r="E6830" i="53"/>
  <c r="E5820" i="53"/>
  <c r="E4809" i="53"/>
  <c r="E3801" i="53"/>
  <c r="E1728" i="53"/>
  <c r="AB2737" i="53"/>
  <c r="AB719" i="53"/>
  <c r="E718" i="53"/>
  <c r="S2737" i="53"/>
  <c r="E2738" i="53"/>
  <c r="AB8876" i="53" l="1"/>
  <c r="AB7867" i="53"/>
  <c r="S8877" i="53"/>
  <c r="S7867" i="53"/>
  <c r="E8876" i="53"/>
  <c r="E7866" i="53"/>
  <c r="AE5820" i="53"/>
  <c r="AC5820" i="53"/>
  <c r="AD5820" i="53"/>
  <c r="AE6831" i="53"/>
  <c r="AD6831" i="53"/>
  <c r="AC6831" i="53"/>
  <c r="AE1727" i="53"/>
  <c r="AD1727" i="53"/>
  <c r="AC1727" i="53"/>
  <c r="AB1728" i="53"/>
  <c r="AD3801" i="53"/>
  <c r="AE3801" i="53"/>
  <c r="AC3801" i="53"/>
  <c r="AE719" i="53"/>
  <c r="AD719" i="53"/>
  <c r="AC719" i="53"/>
  <c r="AE2737" i="53"/>
  <c r="AC2737" i="53"/>
  <c r="AD2737" i="53"/>
  <c r="AE4810" i="53"/>
  <c r="AC4810" i="53"/>
  <c r="AD4810" i="53"/>
  <c r="AB6832" i="53"/>
  <c r="AB5821" i="53"/>
  <c r="AB4811" i="53"/>
  <c r="AB3802" i="53"/>
  <c r="V3801" i="53"/>
  <c r="T3801" i="53"/>
  <c r="U3801" i="53"/>
  <c r="V1727" i="53"/>
  <c r="U1727" i="53"/>
  <c r="T1727" i="53"/>
  <c r="S1728" i="53"/>
  <c r="V4811" i="53"/>
  <c r="U4811" i="53"/>
  <c r="T4811" i="53"/>
  <c r="V5821" i="53"/>
  <c r="U5821" i="53"/>
  <c r="T5821" i="53"/>
  <c r="V6830" i="53"/>
  <c r="U6830" i="53"/>
  <c r="T6830" i="53"/>
  <c r="V2737" i="53"/>
  <c r="U2737" i="53"/>
  <c r="T2737" i="53"/>
  <c r="S6831" i="53"/>
  <c r="S5822" i="53"/>
  <c r="S4812" i="53"/>
  <c r="S3802" i="53"/>
  <c r="V717" i="53"/>
  <c r="U717" i="53"/>
  <c r="T717" i="53"/>
  <c r="S718" i="53"/>
  <c r="G2738" i="53"/>
  <c r="F2738" i="53"/>
  <c r="G718" i="53"/>
  <c r="F718" i="53"/>
  <c r="G1728" i="53"/>
  <c r="F1728" i="53"/>
  <c r="G6830" i="53"/>
  <c r="F6830" i="53"/>
  <c r="F3801" i="53"/>
  <c r="G3801" i="53"/>
  <c r="G4809" i="53"/>
  <c r="F4809" i="53"/>
  <c r="G5820" i="53"/>
  <c r="F5820" i="53"/>
  <c r="E6831" i="53"/>
  <c r="E5821" i="53"/>
  <c r="E4810" i="53"/>
  <c r="E3802" i="53"/>
  <c r="E1729" i="53"/>
  <c r="AB720" i="53"/>
  <c r="E2739" i="53"/>
  <c r="S2738" i="53"/>
  <c r="E719" i="53"/>
  <c r="AB2738" i="53"/>
  <c r="AB8877" i="53" l="1"/>
  <c r="AB7868" i="53"/>
  <c r="S8878" i="53"/>
  <c r="S7868" i="53"/>
  <c r="E8877" i="53"/>
  <c r="E7867" i="53"/>
  <c r="AE5821" i="53"/>
  <c r="AD5821" i="53"/>
  <c r="AC5821" i="53"/>
  <c r="AE6832" i="53"/>
  <c r="AD6832" i="53"/>
  <c r="AC6832" i="53"/>
  <c r="AE2738" i="53"/>
  <c r="AD2738" i="53"/>
  <c r="AC2738" i="53"/>
  <c r="AD3802" i="53"/>
  <c r="AC3802" i="53"/>
  <c r="AE3802" i="53"/>
  <c r="AE1728" i="53"/>
  <c r="AD1728" i="53"/>
  <c r="AC1728" i="53"/>
  <c r="AB1729" i="53"/>
  <c r="AC720" i="53"/>
  <c r="AE720" i="53"/>
  <c r="AD720" i="53"/>
  <c r="AC4811" i="53"/>
  <c r="AD4811" i="53"/>
  <c r="AE4811" i="53"/>
  <c r="AB6833" i="53"/>
  <c r="AB5822" i="53"/>
  <c r="AB4812" i="53"/>
  <c r="AB3803" i="53"/>
  <c r="U3802" i="53"/>
  <c r="V3802" i="53"/>
  <c r="T3802" i="53"/>
  <c r="V1728" i="53"/>
  <c r="U1728" i="53"/>
  <c r="T1728" i="53"/>
  <c r="S1729" i="53"/>
  <c r="V5822" i="53"/>
  <c r="U5822" i="53"/>
  <c r="T5822" i="53"/>
  <c r="V6831" i="53"/>
  <c r="U6831" i="53"/>
  <c r="T6831" i="53"/>
  <c r="U2738" i="53"/>
  <c r="T2738" i="53"/>
  <c r="V2738" i="53"/>
  <c r="V4812" i="53"/>
  <c r="U4812" i="53"/>
  <c r="T4812" i="53"/>
  <c r="S6832" i="53"/>
  <c r="S5823" i="53"/>
  <c r="S4813" i="53"/>
  <c r="S3803" i="53"/>
  <c r="V718" i="53"/>
  <c r="U718" i="53"/>
  <c r="T718" i="53"/>
  <c r="S719" i="53"/>
  <c r="G2739" i="53"/>
  <c r="F2739" i="53"/>
  <c r="G719" i="53"/>
  <c r="F719" i="53"/>
  <c r="G1729" i="53"/>
  <c r="F1729" i="53"/>
  <c r="G6831" i="53"/>
  <c r="F6831" i="53"/>
  <c r="G3802" i="53"/>
  <c r="F3802" i="53"/>
  <c r="G4810" i="53"/>
  <c r="F4810" i="53"/>
  <c r="G5821" i="53"/>
  <c r="F5821" i="53"/>
  <c r="E6832" i="53"/>
  <c r="E5822" i="53"/>
  <c r="E4811" i="53"/>
  <c r="E3803" i="53"/>
  <c r="E1730" i="53"/>
  <c r="AB721" i="53"/>
  <c r="AB2739" i="53"/>
  <c r="E720" i="53"/>
  <c r="E2740" i="53"/>
  <c r="S2739" i="53"/>
  <c r="AB8878" i="53" l="1"/>
  <c r="AB7869" i="53"/>
  <c r="S8879" i="53"/>
  <c r="S7869" i="53"/>
  <c r="E8878" i="53"/>
  <c r="E7868" i="53"/>
  <c r="AE5822" i="53"/>
  <c r="AC5822" i="53"/>
  <c r="AD5822" i="53"/>
  <c r="AE1729" i="53"/>
  <c r="AD1729" i="53"/>
  <c r="AC1729" i="53"/>
  <c r="AB1730" i="53"/>
  <c r="AD6833" i="53"/>
  <c r="AE6833" i="53"/>
  <c r="AC6833" i="53"/>
  <c r="AE2739" i="53"/>
  <c r="AC2739" i="53"/>
  <c r="AD2739" i="53"/>
  <c r="AE3803" i="53"/>
  <c r="AC3803" i="53"/>
  <c r="AD3803" i="53"/>
  <c r="AE721" i="53"/>
  <c r="AD721" i="53"/>
  <c r="AC721" i="53"/>
  <c r="AE4812" i="53"/>
  <c r="AC4812" i="53"/>
  <c r="AD4812" i="53"/>
  <c r="AB6834" i="53"/>
  <c r="AB5823" i="53"/>
  <c r="AB4813" i="53"/>
  <c r="AB3804" i="53"/>
  <c r="V3803" i="53"/>
  <c r="U3803" i="53"/>
  <c r="T3803" i="53"/>
  <c r="V1729" i="53"/>
  <c r="U1729" i="53"/>
  <c r="T1729" i="53"/>
  <c r="S1730" i="53"/>
  <c r="V4813" i="53"/>
  <c r="U4813" i="53"/>
  <c r="T4813" i="53"/>
  <c r="V2739" i="53"/>
  <c r="U2739" i="53"/>
  <c r="T2739" i="53"/>
  <c r="V5823" i="53"/>
  <c r="T5823" i="53"/>
  <c r="U5823" i="53"/>
  <c r="V6832" i="53"/>
  <c r="U6832" i="53"/>
  <c r="T6832" i="53"/>
  <c r="S6833" i="53"/>
  <c r="S5824" i="53"/>
  <c r="S4814" i="53"/>
  <c r="S3804" i="53"/>
  <c r="U719" i="53"/>
  <c r="V719" i="53"/>
  <c r="T719" i="53"/>
  <c r="S720" i="53"/>
  <c r="G720" i="53"/>
  <c r="F720" i="53"/>
  <c r="G2740" i="53"/>
  <c r="F2740" i="53"/>
  <c r="G3803" i="53"/>
  <c r="F3803" i="53"/>
  <c r="G6832" i="53"/>
  <c r="F6832" i="53"/>
  <c r="G1730" i="53"/>
  <c r="F1730" i="53"/>
  <c r="G4811" i="53"/>
  <c r="F4811" i="53"/>
  <c r="G5822" i="53"/>
  <c r="F5822" i="53"/>
  <c r="E6833" i="53"/>
  <c r="E5823" i="53"/>
  <c r="E4812" i="53"/>
  <c r="E3804" i="53"/>
  <c r="E1731" i="53"/>
  <c r="S2740" i="53"/>
  <c r="AB2740" i="53"/>
  <c r="E2741" i="53"/>
  <c r="E721" i="53"/>
  <c r="AB722" i="53"/>
  <c r="AB8879" i="53" l="1"/>
  <c r="AB7870" i="53"/>
  <c r="S8880" i="53"/>
  <c r="S7870" i="53"/>
  <c r="E8879" i="53"/>
  <c r="E7869" i="53"/>
  <c r="AE5823" i="53"/>
  <c r="AD5823" i="53"/>
  <c r="AC5823" i="53"/>
  <c r="AE6834" i="53"/>
  <c r="AD6834" i="53"/>
  <c r="AC6834" i="53"/>
  <c r="AE1730" i="53"/>
  <c r="AC1730" i="53"/>
  <c r="AD1730" i="53"/>
  <c r="AB1731" i="53"/>
  <c r="AE722" i="53"/>
  <c r="AD722" i="53"/>
  <c r="AC722" i="53"/>
  <c r="AD3804" i="53"/>
  <c r="AE3804" i="53"/>
  <c r="AC3804" i="53"/>
  <c r="AE2740" i="53"/>
  <c r="AC2740" i="53"/>
  <c r="AD2740" i="53"/>
  <c r="AE4813" i="53"/>
  <c r="AC4813" i="53"/>
  <c r="AD4813" i="53"/>
  <c r="AB6835" i="53"/>
  <c r="AB5824" i="53"/>
  <c r="AB4814" i="53"/>
  <c r="AB3805" i="53"/>
  <c r="V3804" i="53"/>
  <c r="U3804" i="53"/>
  <c r="T3804" i="53"/>
  <c r="V1730" i="53"/>
  <c r="T1730" i="53"/>
  <c r="U1730" i="53"/>
  <c r="S1731" i="53"/>
  <c r="V2740" i="53"/>
  <c r="U2740" i="53"/>
  <c r="T2740" i="53"/>
  <c r="V5824" i="53"/>
  <c r="T5824" i="53"/>
  <c r="U5824" i="53"/>
  <c r="V6833" i="53"/>
  <c r="U6833" i="53"/>
  <c r="T6833" i="53"/>
  <c r="V4814" i="53"/>
  <c r="U4814" i="53"/>
  <c r="T4814" i="53"/>
  <c r="S6834" i="53"/>
  <c r="S5825" i="53"/>
  <c r="S4815" i="53"/>
  <c r="S3805" i="53"/>
  <c r="V720" i="53"/>
  <c r="U720" i="53"/>
  <c r="T720" i="53"/>
  <c r="S721" i="53"/>
  <c r="G721" i="53"/>
  <c r="F721" i="53"/>
  <c r="G2741" i="53"/>
  <c r="F2741" i="53"/>
  <c r="G1731" i="53"/>
  <c r="F1731" i="53"/>
  <c r="G3804" i="53"/>
  <c r="F3804" i="53"/>
  <c r="F5823" i="53"/>
  <c r="G5823" i="53"/>
  <c r="G4812" i="53"/>
  <c r="F4812" i="53"/>
  <c r="F6833" i="53"/>
  <c r="G6833" i="53"/>
  <c r="E6834" i="53"/>
  <c r="E5824" i="53"/>
  <c r="E4813" i="53"/>
  <c r="E3805" i="53"/>
  <c r="E1732" i="53"/>
  <c r="AB2741" i="53"/>
  <c r="E2742" i="53"/>
  <c r="S2741" i="53"/>
  <c r="AB723" i="53"/>
  <c r="E722" i="53"/>
  <c r="AB8880" i="53" l="1"/>
  <c r="AB7871" i="53"/>
  <c r="S8881" i="53"/>
  <c r="S7871" i="53"/>
  <c r="E8880" i="53"/>
  <c r="E7870" i="53"/>
  <c r="AE5824" i="53"/>
  <c r="AD5824" i="53"/>
  <c r="AC5824" i="53"/>
  <c r="AE6835" i="53"/>
  <c r="AD6835" i="53"/>
  <c r="AC6835" i="53"/>
  <c r="AE3805" i="53"/>
  <c r="AD3805" i="53"/>
  <c r="AC3805" i="53"/>
  <c r="AD1731" i="53"/>
  <c r="AE1731" i="53"/>
  <c r="AC1731" i="53"/>
  <c r="AB1732" i="53"/>
  <c r="AE723" i="53"/>
  <c r="AD723" i="53"/>
  <c r="AC723" i="53"/>
  <c r="AC2741" i="53"/>
  <c r="AD2741" i="53"/>
  <c r="AE2741" i="53"/>
  <c r="AE4814" i="53"/>
  <c r="AC4814" i="53"/>
  <c r="AD4814" i="53"/>
  <c r="AB6836" i="53"/>
  <c r="AB5825" i="53"/>
  <c r="AB4815" i="53"/>
  <c r="AB3806" i="53"/>
  <c r="V4815" i="53"/>
  <c r="U4815" i="53"/>
  <c r="T4815" i="53"/>
  <c r="U3805" i="53"/>
  <c r="V3805" i="53"/>
  <c r="T3805" i="53"/>
  <c r="V2741" i="53"/>
  <c r="U2741" i="53"/>
  <c r="T2741" i="53"/>
  <c r="V5825" i="53"/>
  <c r="U5825" i="53"/>
  <c r="T5825" i="53"/>
  <c r="V6834" i="53"/>
  <c r="U6834" i="53"/>
  <c r="T6834" i="53"/>
  <c r="V1731" i="53"/>
  <c r="U1731" i="53"/>
  <c r="T1731" i="53"/>
  <c r="S1732" i="53"/>
  <c r="S6835" i="53"/>
  <c r="S5826" i="53"/>
  <c r="S4816" i="53"/>
  <c r="S3806" i="53"/>
  <c r="V721" i="53"/>
  <c r="U721" i="53"/>
  <c r="T721" i="53"/>
  <c r="S722" i="53"/>
  <c r="G722" i="53"/>
  <c r="F722" i="53"/>
  <c r="G2742" i="53"/>
  <c r="F2742" i="53"/>
  <c r="G6834" i="53"/>
  <c r="F6834" i="53"/>
  <c r="G1732" i="53"/>
  <c r="F1732" i="53"/>
  <c r="G3805" i="53"/>
  <c r="F3805" i="53"/>
  <c r="G5824" i="53"/>
  <c r="F5824" i="53"/>
  <c r="G4813" i="53"/>
  <c r="F4813" i="53"/>
  <c r="E6835" i="53"/>
  <c r="E5825" i="53"/>
  <c r="E4814" i="53"/>
  <c r="E3806" i="53"/>
  <c r="E1733" i="53"/>
  <c r="AB724" i="53"/>
  <c r="S2742" i="53"/>
  <c r="E723" i="53"/>
  <c r="E2743" i="53"/>
  <c r="AB2742" i="53"/>
  <c r="AB8881" i="53" l="1"/>
  <c r="AB7872" i="53"/>
  <c r="S8882" i="53"/>
  <c r="S7872" i="53"/>
  <c r="E8881" i="53"/>
  <c r="E7871" i="53"/>
  <c r="AE5825" i="53"/>
  <c r="AC5825" i="53"/>
  <c r="AD5825" i="53"/>
  <c r="AE6836" i="53"/>
  <c r="AD6836" i="53"/>
  <c r="AC6836" i="53"/>
  <c r="AD1732" i="53"/>
  <c r="AE1732" i="53"/>
  <c r="AC1732" i="53"/>
  <c r="AB1733" i="53"/>
  <c r="AE2742" i="53"/>
  <c r="AC2742" i="53"/>
  <c r="AD2742" i="53"/>
  <c r="AE724" i="53"/>
  <c r="AC724" i="53"/>
  <c r="AD724" i="53"/>
  <c r="AD3806" i="53"/>
  <c r="AE3806" i="53"/>
  <c r="AC3806" i="53"/>
  <c r="AE4815" i="53"/>
  <c r="AD4815" i="53"/>
  <c r="AC4815" i="53"/>
  <c r="AB6837" i="53"/>
  <c r="AB5826" i="53"/>
  <c r="AB4816" i="53"/>
  <c r="AB3807" i="53"/>
  <c r="V2742" i="53"/>
  <c r="T2742" i="53"/>
  <c r="U2742" i="53"/>
  <c r="U3806" i="53"/>
  <c r="V3806" i="53"/>
  <c r="T3806" i="53"/>
  <c r="V5826" i="53"/>
  <c r="U5826" i="53"/>
  <c r="T5826" i="53"/>
  <c r="V1732" i="53"/>
  <c r="T1732" i="53"/>
  <c r="U1732" i="53"/>
  <c r="S1733" i="53"/>
  <c r="V6835" i="53"/>
  <c r="U6835" i="53"/>
  <c r="T6835" i="53"/>
  <c r="V4816" i="53"/>
  <c r="U4816" i="53"/>
  <c r="T4816" i="53"/>
  <c r="S6836" i="53"/>
  <c r="S5827" i="53"/>
  <c r="S4817" i="53"/>
  <c r="S3807" i="53"/>
  <c r="V722" i="53"/>
  <c r="U722" i="53"/>
  <c r="T722" i="53"/>
  <c r="S723" i="53"/>
  <c r="G723" i="53"/>
  <c r="F723" i="53"/>
  <c r="G2743" i="53"/>
  <c r="F2743" i="53"/>
  <c r="G1733" i="53"/>
  <c r="F1733" i="53"/>
  <c r="G3806" i="53"/>
  <c r="F3806" i="53"/>
  <c r="G6835" i="53"/>
  <c r="F6835" i="53"/>
  <c r="G4814" i="53"/>
  <c r="F4814" i="53"/>
  <c r="F5825" i="53"/>
  <c r="G5825" i="53"/>
  <c r="E6836" i="53"/>
  <c r="E5826" i="53"/>
  <c r="E4815" i="53"/>
  <c r="E3807" i="53"/>
  <c r="E1734" i="53"/>
  <c r="AB2743" i="53"/>
  <c r="S2743" i="53"/>
  <c r="E2744" i="53"/>
  <c r="E724" i="53"/>
  <c r="AB725" i="53"/>
  <c r="AB8882" i="53" l="1"/>
  <c r="AB7873" i="53"/>
  <c r="S8883" i="53"/>
  <c r="S7873" i="53"/>
  <c r="E8882" i="53"/>
  <c r="E7872" i="53"/>
  <c r="AE5826" i="53"/>
  <c r="AD5826" i="53"/>
  <c r="AC5826" i="53"/>
  <c r="AE6837" i="53"/>
  <c r="AD6837" i="53"/>
  <c r="AC6837" i="53"/>
  <c r="AE725" i="53"/>
  <c r="AD725" i="53"/>
  <c r="AC725" i="53"/>
  <c r="AD3807" i="53"/>
  <c r="AE3807" i="53"/>
  <c r="AC3807" i="53"/>
  <c r="AD1733" i="53"/>
  <c r="AE1733" i="53"/>
  <c r="AC1733" i="53"/>
  <c r="AB1734" i="53"/>
  <c r="AC2743" i="53"/>
  <c r="AD2743" i="53"/>
  <c r="AE2743" i="53"/>
  <c r="AE4816" i="53"/>
  <c r="AC4816" i="53"/>
  <c r="AD4816" i="53"/>
  <c r="AB6838" i="53"/>
  <c r="AB5827" i="53"/>
  <c r="AB4817" i="53"/>
  <c r="AB3808" i="53"/>
  <c r="V3807" i="53"/>
  <c r="T3807" i="53"/>
  <c r="U3807" i="53"/>
  <c r="V4817" i="53"/>
  <c r="U4817" i="53"/>
  <c r="T4817" i="53"/>
  <c r="V5827" i="53"/>
  <c r="U5827" i="53"/>
  <c r="T5827" i="53"/>
  <c r="V1733" i="53"/>
  <c r="U1733" i="53"/>
  <c r="T1733" i="53"/>
  <c r="S1734" i="53"/>
  <c r="V6836" i="53"/>
  <c r="U6836" i="53"/>
  <c r="T6836" i="53"/>
  <c r="V2743" i="53"/>
  <c r="U2743" i="53"/>
  <c r="T2743" i="53"/>
  <c r="S6837" i="53"/>
  <c r="S5828" i="53"/>
  <c r="S4818" i="53"/>
  <c r="S3808" i="53"/>
  <c r="V723" i="53"/>
  <c r="U723" i="53"/>
  <c r="T723" i="53"/>
  <c r="S724" i="53"/>
  <c r="G724" i="53"/>
  <c r="F724" i="53"/>
  <c r="G2744" i="53"/>
  <c r="F2744" i="53"/>
  <c r="G1734" i="53"/>
  <c r="F1734" i="53"/>
  <c r="G4815" i="53"/>
  <c r="F4815" i="53"/>
  <c r="G6836" i="53"/>
  <c r="F6836" i="53"/>
  <c r="G3807" i="53"/>
  <c r="F3807" i="53"/>
  <c r="F5826" i="53"/>
  <c r="G5826" i="53"/>
  <c r="E6837" i="53"/>
  <c r="E5827" i="53"/>
  <c r="E4816" i="53"/>
  <c r="E3808" i="53"/>
  <c r="E1735" i="53"/>
  <c r="E2745" i="53"/>
  <c r="E725" i="53"/>
  <c r="AB726" i="53"/>
  <c r="S2744" i="53"/>
  <c r="AB2744" i="53"/>
  <c r="AB8883" i="53" l="1"/>
  <c r="AB7874" i="53"/>
  <c r="S8884" i="53"/>
  <c r="S7874" i="53"/>
  <c r="E8883" i="53"/>
  <c r="E7873" i="53"/>
  <c r="AE5827" i="53"/>
  <c r="AC5827" i="53"/>
  <c r="AD5827" i="53"/>
  <c r="AD1734" i="53"/>
  <c r="AE1734" i="53"/>
  <c r="AC1734" i="53"/>
  <c r="AB1735" i="53"/>
  <c r="AD6838" i="53"/>
  <c r="AE6838" i="53"/>
  <c r="AC6838" i="53"/>
  <c r="AE2744" i="53"/>
  <c r="AD2744" i="53"/>
  <c r="AC2744" i="53"/>
  <c r="AD3808" i="53"/>
  <c r="AE3808" i="53"/>
  <c r="AC3808" i="53"/>
  <c r="AC726" i="53"/>
  <c r="AE726" i="53"/>
  <c r="AD726" i="53"/>
  <c r="AD4817" i="53"/>
  <c r="AE4817" i="53"/>
  <c r="AC4817" i="53"/>
  <c r="AB6839" i="53"/>
  <c r="AB5828" i="53"/>
  <c r="AB4818" i="53"/>
  <c r="AB3809" i="53"/>
  <c r="T3808" i="53"/>
  <c r="V3808" i="53"/>
  <c r="U3808" i="53"/>
  <c r="V4818" i="53"/>
  <c r="U4818" i="53"/>
  <c r="T4818" i="53"/>
  <c r="V5828" i="53"/>
  <c r="U5828" i="53"/>
  <c r="T5828" i="53"/>
  <c r="V1734" i="53"/>
  <c r="U1734" i="53"/>
  <c r="T1734" i="53"/>
  <c r="S1735" i="53"/>
  <c r="V6837" i="53"/>
  <c r="U6837" i="53"/>
  <c r="T6837" i="53"/>
  <c r="T2744" i="53"/>
  <c r="V2744" i="53"/>
  <c r="U2744" i="53"/>
  <c r="S6838" i="53"/>
  <c r="S5829" i="53"/>
  <c r="S4819" i="53"/>
  <c r="S3809" i="53"/>
  <c r="V724" i="53"/>
  <c r="U724" i="53"/>
  <c r="T724" i="53"/>
  <c r="S725" i="53"/>
  <c r="G2745" i="53"/>
  <c r="F2745" i="53"/>
  <c r="G725" i="53"/>
  <c r="F725" i="53"/>
  <c r="F1735" i="53"/>
  <c r="G1735" i="53"/>
  <c r="G6837" i="53"/>
  <c r="F6837" i="53"/>
  <c r="G3808" i="53"/>
  <c r="F3808" i="53"/>
  <c r="G4816" i="53"/>
  <c r="F4816" i="53"/>
  <c r="F5827" i="53"/>
  <c r="G5827" i="53"/>
  <c r="E6838" i="53"/>
  <c r="E5828" i="53"/>
  <c r="E4817" i="53"/>
  <c r="E3809" i="53"/>
  <c r="E1736" i="53"/>
  <c r="AB727" i="53"/>
  <c r="E2746" i="53"/>
  <c r="S2745" i="53"/>
  <c r="AB2745" i="53"/>
  <c r="E726" i="53"/>
  <c r="AB8884" i="53" l="1"/>
  <c r="AB7875" i="53"/>
  <c r="S8885" i="53"/>
  <c r="S7875" i="53"/>
  <c r="E8884" i="53"/>
  <c r="E7874" i="53"/>
  <c r="AE5828" i="53"/>
  <c r="AC5828" i="53"/>
  <c r="AD5828" i="53"/>
  <c r="AE6839" i="53"/>
  <c r="AD6839" i="53"/>
  <c r="AC6839" i="53"/>
  <c r="AE1735" i="53"/>
  <c r="AD1735" i="53"/>
  <c r="AC1735" i="53"/>
  <c r="AB1736" i="53"/>
  <c r="AE2745" i="53"/>
  <c r="AC2745" i="53"/>
  <c r="AD2745" i="53"/>
  <c r="AD3809" i="53"/>
  <c r="AE3809" i="53"/>
  <c r="AC3809" i="53"/>
  <c r="AE727" i="53"/>
  <c r="AD727" i="53"/>
  <c r="AC727" i="53"/>
  <c r="AE4818" i="53"/>
  <c r="AC4818" i="53"/>
  <c r="AD4818" i="53"/>
  <c r="AB6840" i="53"/>
  <c r="AB5829" i="53"/>
  <c r="AB4819" i="53"/>
  <c r="AB3810" i="53"/>
  <c r="V3809" i="53"/>
  <c r="T3809" i="53"/>
  <c r="U3809" i="53"/>
  <c r="V2745" i="53"/>
  <c r="U2745" i="53"/>
  <c r="T2745" i="53"/>
  <c r="V5829" i="53"/>
  <c r="U5829" i="53"/>
  <c r="T5829" i="53"/>
  <c r="V1735" i="53"/>
  <c r="U1735" i="53"/>
  <c r="T1735" i="53"/>
  <c r="S1736" i="53"/>
  <c r="V6838" i="53"/>
  <c r="U6838" i="53"/>
  <c r="T6838" i="53"/>
  <c r="V4819" i="53"/>
  <c r="U4819" i="53"/>
  <c r="T4819" i="53"/>
  <c r="S6839" i="53"/>
  <c r="S5830" i="53"/>
  <c r="S4820" i="53"/>
  <c r="S3810" i="53"/>
  <c r="V725" i="53"/>
  <c r="U725" i="53"/>
  <c r="T725" i="53"/>
  <c r="S726" i="53"/>
  <c r="G2746" i="53"/>
  <c r="F2746" i="53"/>
  <c r="G726" i="53"/>
  <c r="F726" i="53"/>
  <c r="G1736" i="53"/>
  <c r="F1736" i="53"/>
  <c r="G3809" i="53"/>
  <c r="F3809" i="53"/>
  <c r="G4817" i="53"/>
  <c r="F4817" i="53"/>
  <c r="G5828" i="53"/>
  <c r="F5828" i="53"/>
  <c r="G6838" i="53"/>
  <c r="F6838" i="53"/>
  <c r="E6839" i="53"/>
  <c r="E5829" i="53"/>
  <c r="E4818" i="53"/>
  <c r="E3810" i="53"/>
  <c r="E1737" i="53"/>
  <c r="AB2746" i="53"/>
  <c r="S2746" i="53"/>
  <c r="E2747" i="53"/>
  <c r="AB728" i="53"/>
  <c r="E727" i="53"/>
  <c r="AB8885" i="53" l="1"/>
  <c r="AB7876" i="53"/>
  <c r="S8886" i="53"/>
  <c r="S7876" i="53"/>
  <c r="E8885" i="53"/>
  <c r="E7875" i="53"/>
  <c r="AE5829" i="53"/>
  <c r="AD5829" i="53"/>
  <c r="AC5829" i="53"/>
  <c r="AE6840" i="53"/>
  <c r="AD6840" i="53"/>
  <c r="AC6840" i="53"/>
  <c r="AC728" i="53"/>
  <c r="AE728" i="53"/>
  <c r="AD728" i="53"/>
  <c r="AE2746" i="53"/>
  <c r="AD2746" i="53"/>
  <c r="AC2746" i="53"/>
  <c r="AD3810" i="53"/>
  <c r="AE3810" i="53"/>
  <c r="AC3810" i="53"/>
  <c r="AE1736" i="53"/>
  <c r="AD1736" i="53"/>
  <c r="AC1736" i="53"/>
  <c r="AB1737" i="53"/>
  <c r="AC4819" i="53"/>
  <c r="AD4819" i="53"/>
  <c r="AE4819" i="53"/>
  <c r="AB6841" i="53"/>
  <c r="AB5830" i="53"/>
  <c r="AB4820" i="53"/>
  <c r="AB3811" i="53"/>
  <c r="U3810" i="53"/>
  <c r="V3810" i="53"/>
  <c r="T3810" i="53"/>
  <c r="V4820" i="53"/>
  <c r="U4820" i="53"/>
  <c r="T4820" i="53"/>
  <c r="V5830" i="53"/>
  <c r="U5830" i="53"/>
  <c r="T5830" i="53"/>
  <c r="V1736" i="53"/>
  <c r="U1736" i="53"/>
  <c r="T1736" i="53"/>
  <c r="S1737" i="53"/>
  <c r="V6839" i="53"/>
  <c r="U6839" i="53"/>
  <c r="T6839" i="53"/>
  <c r="U2746" i="53"/>
  <c r="T2746" i="53"/>
  <c r="V2746" i="53"/>
  <c r="S6840" i="53"/>
  <c r="S5831" i="53"/>
  <c r="S4821" i="53"/>
  <c r="S3811" i="53"/>
  <c r="V726" i="53"/>
  <c r="U726" i="53"/>
  <c r="T726" i="53"/>
  <c r="S727" i="53"/>
  <c r="G727" i="53"/>
  <c r="F727" i="53"/>
  <c r="G2747" i="53"/>
  <c r="F2747" i="53"/>
  <c r="G1737" i="53"/>
  <c r="F1737" i="53"/>
  <c r="G4818" i="53"/>
  <c r="F4818" i="53"/>
  <c r="G3810" i="53"/>
  <c r="F3810" i="53"/>
  <c r="F5829" i="53"/>
  <c r="G5829" i="53"/>
  <c r="G6839" i="53"/>
  <c r="F6839" i="53"/>
  <c r="E6840" i="53"/>
  <c r="E5830" i="53"/>
  <c r="E4819" i="53"/>
  <c r="E3811" i="53"/>
  <c r="E1738" i="53"/>
  <c r="S2747" i="53"/>
  <c r="AB729" i="53"/>
  <c r="E728" i="53"/>
  <c r="E2748" i="53"/>
  <c r="AB2747" i="53"/>
  <c r="AB8886" i="53" l="1"/>
  <c r="AB7877" i="53"/>
  <c r="S8887" i="53"/>
  <c r="S7877" i="53"/>
  <c r="E8886" i="53"/>
  <c r="E7876" i="53"/>
  <c r="AE5830" i="53"/>
  <c r="AC5830" i="53"/>
  <c r="AD5830" i="53"/>
  <c r="AE6841" i="53"/>
  <c r="AD6841" i="53"/>
  <c r="AC6841" i="53"/>
  <c r="AE1737" i="53"/>
  <c r="AD1737" i="53"/>
  <c r="AC1737" i="53"/>
  <c r="AB1738" i="53"/>
  <c r="AE3811" i="53"/>
  <c r="AC3811" i="53"/>
  <c r="AD3811" i="53"/>
  <c r="AE2747" i="53"/>
  <c r="AC2747" i="53"/>
  <c r="AD2747" i="53"/>
  <c r="AC729" i="53"/>
  <c r="AE729" i="53"/>
  <c r="AD729" i="53"/>
  <c r="AC4820" i="53"/>
  <c r="AD4820" i="53"/>
  <c r="AE4820" i="53"/>
  <c r="AB6842" i="53"/>
  <c r="AB5831" i="53"/>
  <c r="AB4821" i="53"/>
  <c r="AB3812" i="53"/>
  <c r="V3811" i="53"/>
  <c r="U3811" i="53"/>
  <c r="T3811" i="53"/>
  <c r="T5831" i="53"/>
  <c r="V5831" i="53"/>
  <c r="U5831" i="53"/>
  <c r="V1737" i="53"/>
  <c r="U1737" i="53"/>
  <c r="T1737" i="53"/>
  <c r="S1738" i="53"/>
  <c r="U4821" i="53"/>
  <c r="V4821" i="53"/>
  <c r="T4821" i="53"/>
  <c r="V6840" i="53"/>
  <c r="U6840" i="53"/>
  <c r="T6840" i="53"/>
  <c r="V2747" i="53"/>
  <c r="U2747" i="53"/>
  <c r="T2747" i="53"/>
  <c r="S6841" i="53"/>
  <c r="S5832" i="53"/>
  <c r="S4822" i="53"/>
  <c r="S3812" i="53"/>
  <c r="V727" i="53"/>
  <c r="U727" i="53"/>
  <c r="T727" i="53"/>
  <c r="S728" i="53"/>
  <c r="G2748" i="53"/>
  <c r="F2748" i="53"/>
  <c r="G728" i="53"/>
  <c r="F728" i="53"/>
  <c r="G1738" i="53"/>
  <c r="F1738" i="53"/>
  <c r="G3811" i="53"/>
  <c r="F3811" i="53"/>
  <c r="G5830" i="53"/>
  <c r="F5830" i="53"/>
  <c r="G4819" i="53"/>
  <c r="F4819" i="53"/>
  <c r="G6840" i="53"/>
  <c r="F6840" i="53"/>
  <c r="E6841" i="53"/>
  <c r="E5831" i="53"/>
  <c r="E4820" i="53"/>
  <c r="E3812" i="53"/>
  <c r="E1739" i="53"/>
  <c r="E729" i="53"/>
  <c r="S2748" i="53"/>
  <c r="E2749" i="53"/>
  <c r="AB730" i="53"/>
  <c r="AB2748" i="53"/>
  <c r="AB8887" i="53" l="1"/>
  <c r="AB7878" i="53"/>
  <c r="S8888" i="53"/>
  <c r="S7878" i="53"/>
  <c r="E8887" i="53"/>
  <c r="E7877" i="53"/>
  <c r="AE5831" i="53"/>
  <c r="AD5831" i="53"/>
  <c r="AC5831" i="53"/>
  <c r="AE6842" i="53"/>
  <c r="AD6842" i="53"/>
  <c r="AC6842" i="53"/>
  <c r="AE2748" i="53"/>
  <c r="AC2748" i="53"/>
  <c r="AD2748" i="53"/>
  <c r="AE730" i="53"/>
  <c r="AC730" i="53"/>
  <c r="AD730" i="53"/>
  <c r="AD3812" i="53"/>
  <c r="AC3812" i="53"/>
  <c r="AE3812" i="53"/>
  <c r="AE1738" i="53"/>
  <c r="AD1738" i="53"/>
  <c r="AC1738" i="53"/>
  <c r="AB1739" i="53"/>
  <c r="AE4821" i="53"/>
  <c r="AC4821" i="53"/>
  <c r="AD4821" i="53"/>
  <c r="AB6843" i="53"/>
  <c r="AB5832" i="53"/>
  <c r="AB4822" i="53"/>
  <c r="AB3813" i="53"/>
  <c r="V3812" i="53"/>
  <c r="U3812" i="53"/>
  <c r="T3812" i="53"/>
  <c r="V2748" i="53"/>
  <c r="U2748" i="53"/>
  <c r="T2748" i="53"/>
  <c r="V5832" i="53"/>
  <c r="T5832" i="53"/>
  <c r="U5832" i="53"/>
  <c r="V6841" i="53"/>
  <c r="U6841" i="53"/>
  <c r="T6841" i="53"/>
  <c r="T1738" i="53"/>
  <c r="V1738" i="53"/>
  <c r="U1738" i="53"/>
  <c r="S1739" i="53"/>
  <c r="V4822" i="53"/>
  <c r="U4822" i="53"/>
  <c r="T4822" i="53"/>
  <c r="S6842" i="53"/>
  <c r="S5833" i="53"/>
  <c r="S4823" i="53"/>
  <c r="S3813" i="53"/>
  <c r="V728" i="53"/>
  <c r="U728" i="53"/>
  <c r="T728" i="53"/>
  <c r="S729" i="53"/>
  <c r="G2749" i="53"/>
  <c r="F2749" i="53"/>
  <c r="G729" i="53"/>
  <c r="F729" i="53"/>
  <c r="G3812" i="53"/>
  <c r="F3812" i="53"/>
  <c r="G1739" i="53"/>
  <c r="F1739" i="53"/>
  <c r="G4820" i="53"/>
  <c r="F4820" i="53"/>
  <c r="G5831" i="53"/>
  <c r="F5831" i="53"/>
  <c r="F6841" i="53"/>
  <c r="G6841" i="53"/>
  <c r="E6842" i="53"/>
  <c r="E5832" i="53"/>
  <c r="E4821" i="53"/>
  <c r="E3813" i="53"/>
  <c r="E1740" i="53"/>
  <c r="AB731" i="53"/>
  <c r="E730" i="53"/>
  <c r="S2749" i="53"/>
  <c r="AB2749" i="53"/>
  <c r="E2750" i="53"/>
  <c r="AB8888" i="53" l="1"/>
  <c r="AB7879" i="53"/>
  <c r="S8889" i="53"/>
  <c r="S7879" i="53"/>
  <c r="E8888" i="53"/>
  <c r="E7878" i="53"/>
  <c r="AD5832" i="53"/>
  <c r="AE5832" i="53"/>
  <c r="AC5832" i="53"/>
  <c r="AE6843" i="53"/>
  <c r="AD6843" i="53"/>
  <c r="AC6843" i="53"/>
  <c r="AC2749" i="53"/>
  <c r="AD2749" i="53"/>
  <c r="AE2749" i="53"/>
  <c r="AD1739" i="53"/>
  <c r="AE1739" i="53"/>
  <c r="AC1739" i="53"/>
  <c r="AB1740" i="53"/>
  <c r="AE731" i="53"/>
  <c r="AD731" i="53"/>
  <c r="AC731" i="53"/>
  <c r="AE3813" i="53"/>
  <c r="AC3813" i="53"/>
  <c r="AD3813" i="53"/>
  <c r="AE4822" i="53"/>
  <c r="AC4822" i="53"/>
  <c r="AD4822" i="53"/>
  <c r="AB6844" i="53"/>
  <c r="AB5833" i="53"/>
  <c r="AB4823" i="53"/>
  <c r="AB3814" i="53"/>
  <c r="U3813" i="53"/>
  <c r="V3813" i="53"/>
  <c r="T3813" i="53"/>
  <c r="V5833" i="53"/>
  <c r="U5833" i="53"/>
  <c r="T5833" i="53"/>
  <c r="V6842" i="53"/>
  <c r="U6842" i="53"/>
  <c r="T6842" i="53"/>
  <c r="U4823" i="53"/>
  <c r="T4823" i="53"/>
  <c r="V4823" i="53"/>
  <c r="V1739" i="53"/>
  <c r="U1739" i="53"/>
  <c r="T1739" i="53"/>
  <c r="S1740" i="53"/>
  <c r="V2749" i="53"/>
  <c r="U2749" i="53"/>
  <c r="T2749" i="53"/>
  <c r="S6843" i="53"/>
  <c r="S5834" i="53"/>
  <c r="S4824" i="53"/>
  <c r="S3814" i="53"/>
  <c r="V729" i="53"/>
  <c r="U729" i="53"/>
  <c r="T729" i="53"/>
  <c r="S730" i="53"/>
  <c r="G2750" i="53"/>
  <c r="F2750" i="53"/>
  <c r="F730" i="53"/>
  <c r="G730" i="53"/>
  <c r="G1740" i="53"/>
  <c r="F1740" i="53"/>
  <c r="G3813" i="53"/>
  <c r="F3813" i="53"/>
  <c r="G4821" i="53"/>
  <c r="F4821" i="53"/>
  <c r="G5832" i="53"/>
  <c r="F5832" i="53"/>
  <c r="G6842" i="53"/>
  <c r="F6842" i="53"/>
  <c r="E6843" i="53"/>
  <c r="E5833" i="53"/>
  <c r="E4822" i="53"/>
  <c r="E3814" i="53"/>
  <c r="E1741" i="53"/>
  <c r="S2750" i="53"/>
  <c r="AB732" i="53"/>
  <c r="E2751" i="53"/>
  <c r="E731" i="53"/>
  <c r="AB2750" i="53"/>
  <c r="AB8889" i="53" l="1"/>
  <c r="AB7880" i="53"/>
  <c r="S8890" i="53"/>
  <c r="S7880" i="53"/>
  <c r="E8889" i="53"/>
  <c r="E7879" i="53"/>
  <c r="AE5833" i="53"/>
  <c r="AC5833" i="53"/>
  <c r="AD5833" i="53"/>
  <c r="AE6844" i="53"/>
  <c r="AD6844" i="53"/>
  <c r="AC6844" i="53"/>
  <c r="AE2750" i="53"/>
  <c r="AC2750" i="53"/>
  <c r="AD2750" i="53"/>
  <c r="AD1740" i="53"/>
  <c r="AE1740" i="53"/>
  <c r="AC1740" i="53"/>
  <c r="AB1741" i="53"/>
  <c r="AD3814" i="53"/>
  <c r="AE3814" i="53"/>
  <c r="AC3814" i="53"/>
  <c r="AD732" i="53"/>
  <c r="AE732" i="53"/>
  <c r="AC732" i="53"/>
  <c r="AE4823" i="53"/>
  <c r="AD4823" i="53"/>
  <c r="AC4823" i="53"/>
  <c r="AB6845" i="53"/>
  <c r="AB5834" i="53"/>
  <c r="AB4824" i="53"/>
  <c r="AB3815" i="53"/>
  <c r="U3814" i="53"/>
  <c r="V3814" i="53"/>
  <c r="T3814" i="53"/>
  <c r="V5834" i="53"/>
  <c r="U5834" i="53"/>
  <c r="T5834" i="53"/>
  <c r="V2750" i="53"/>
  <c r="T2750" i="53"/>
  <c r="U2750" i="53"/>
  <c r="V4824" i="53"/>
  <c r="U4824" i="53"/>
  <c r="T4824" i="53"/>
  <c r="V6843" i="53"/>
  <c r="U6843" i="53"/>
  <c r="T6843" i="53"/>
  <c r="U1740" i="53"/>
  <c r="T1740" i="53"/>
  <c r="V1740" i="53"/>
  <c r="S1741" i="53"/>
  <c r="S6844" i="53"/>
  <c r="S5835" i="53"/>
  <c r="S4825" i="53"/>
  <c r="S3815" i="53"/>
  <c r="V730" i="53"/>
  <c r="U730" i="53"/>
  <c r="T730" i="53"/>
  <c r="S731" i="53"/>
  <c r="G731" i="53"/>
  <c r="F731" i="53"/>
  <c r="G2751" i="53"/>
  <c r="F2751" i="53"/>
  <c r="F1741" i="53"/>
  <c r="G1741" i="53"/>
  <c r="G3814" i="53"/>
  <c r="F3814" i="53"/>
  <c r="G4822" i="53"/>
  <c r="F4822" i="53"/>
  <c r="G5833" i="53"/>
  <c r="F5833" i="53"/>
  <c r="G6843" i="53"/>
  <c r="F6843" i="53"/>
  <c r="E6844" i="53"/>
  <c r="E5834" i="53"/>
  <c r="E4823" i="53"/>
  <c r="E3815" i="53"/>
  <c r="E1742" i="53"/>
  <c r="AB733" i="53"/>
  <c r="S2751" i="53"/>
  <c r="AB2751" i="53"/>
  <c r="E2752" i="53"/>
  <c r="E732" i="53"/>
  <c r="AB8890" i="53" l="1"/>
  <c r="AB7881" i="53"/>
  <c r="S8891" i="53"/>
  <c r="S7881" i="53"/>
  <c r="E8890" i="53"/>
  <c r="E7880" i="53"/>
  <c r="AE5834" i="53"/>
  <c r="AD5834" i="53"/>
  <c r="AC5834" i="53"/>
  <c r="AE6845" i="53"/>
  <c r="AD6845" i="53"/>
  <c r="AC6845" i="53"/>
  <c r="AD1741" i="53"/>
  <c r="AE1741" i="53"/>
  <c r="AC1741" i="53"/>
  <c r="AB1742" i="53"/>
  <c r="AD2751" i="53"/>
  <c r="AC2751" i="53"/>
  <c r="AE2751" i="53"/>
  <c r="AD3815" i="53"/>
  <c r="AE3815" i="53"/>
  <c r="AC3815" i="53"/>
  <c r="AE733" i="53"/>
  <c r="AD733" i="53"/>
  <c r="AC733" i="53"/>
  <c r="AE4824" i="53"/>
  <c r="AC4824" i="53"/>
  <c r="AD4824" i="53"/>
  <c r="AB6846" i="53"/>
  <c r="AB5835" i="53"/>
  <c r="AB4825" i="53"/>
  <c r="AB3816" i="53"/>
  <c r="V2751" i="53"/>
  <c r="U2751" i="53"/>
  <c r="T2751" i="53"/>
  <c r="V3815" i="53"/>
  <c r="T3815" i="53"/>
  <c r="U3815" i="53"/>
  <c r="V5835" i="53"/>
  <c r="U5835" i="53"/>
  <c r="T5835" i="53"/>
  <c r="V4825" i="53"/>
  <c r="U4825" i="53"/>
  <c r="T4825" i="53"/>
  <c r="V6844" i="53"/>
  <c r="U6844" i="53"/>
  <c r="T6844" i="53"/>
  <c r="V1741" i="53"/>
  <c r="U1741" i="53"/>
  <c r="T1741" i="53"/>
  <c r="S1742" i="53"/>
  <c r="S6845" i="53"/>
  <c r="S5836" i="53"/>
  <c r="S4826" i="53"/>
  <c r="S3816" i="53"/>
  <c r="V731" i="53"/>
  <c r="U731" i="53"/>
  <c r="T731" i="53"/>
  <c r="S732" i="53"/>
  <c r="G732" i="53"/>
  <c r="F732" i="53"/>
  <c r="G2752" i="53"/>
  <c r="F2752" i="53"/>
  <c r="G1742" i="53"/>
  <c r="F1742" i="53"/>
  <c r="F3815" i="53"/>
  <c r="G3815" i="53"/>
  <c r="G6844" i="53"/>
  <c r="F6844" i="53"/>
  <c r="G5834" i="53"/>
  <c r="F5834" i="53"/>
  <c r="G4823" i="53"/>
  <c r="F4823" i="53"/>
  <c r="E6845" i="53"/>
  <c r="E5835" i="53"/>
  <c r="E4824" i="53"/>
  <c r="E3816" i="53"/>
  <c r="E1743" i="53"/>
  <c r="S2752" i="53"/>
  <c r="AB734" i="53"/>
  <c r="AB2752" i="53"/>
  <c r="E2753" i="53"/>
  <c r="E733" i="53"/>
  <c r="AB8891" i="53" l="1"/>
  <c r="AB7882" i="53"/>
  <c r="S8892" i="53"/>
  <c r="S7882" i="53"/>
  <c r="E8891" i="53"/>
  <c r="E7881" i="53"/>
  <c r="AE5835" i="53"/>
  <c r="AC5835" i="53"/>
  <c r="AD5835" i="53"/>
  <c r="AE6846" i="53"/>
  <c r="AD6846" i="53"/>
  <c r="AC6846" i="53"/>
  <c r="AE2752" i="53"/>
  <c r="AD2752" i="53"/>
  <c r="AC2752" i="53"/>
  <c r="AC734" i="53"/>
  <c r="AE734" i="53"/>
  <c r="AD734" i="53"/>
  <c r="AD3816" i="53"/>
  <c r="AE3816" i="53"/>
  <c r="AC3816" i="53"/>
  <c r="AD1742" i="53"/>
  <c r="AE1742" i="53"/>
  <c r="AC1742" i="53"/>
  <c r="AB1743" i="53"/>
  <c r="AD4825" i="53"/>
  <c r="AE4825" i="53"/>
  <c r="AC4825" i="53"/>
  <c r="AB6847" i="53"/>
  <c r="AB5836" i="53"/>
  <c r="AB4826" i="53"/>
  <c r="AB3817" i="53"/>
  <c r="V2752" i="53"/>
  <c r="T2752" i="53"/>
  <c r="U2752" i="53"/>
  <c r="U3816" i="53"/>
  <c r="T3816" i="53"/>
  <c r="V3816" i="53"/>
  <c r="V5836" i="53"/>
  <c r="U5836" i="53"/>
  <c r="T5836" i="53"/>
  <c r="V6845" i="53"/>
  <c r="U6845" i="53"/>
  <c r="T6845" i="53"/>
  <c r="V1742" i="53"/>
  <c r="U1742" i="53"/>
  <c r="T1742" i="53"/>
  <c r="S1743" i="53"/>
  <c r="V4826" i="53"/>
  <c r="U4826" i="53"/>
  <c r="T4826" i="53"/>
  <c r="S6846" i="53"/>
  <c r="S5837" i="53"/>
  <c r="S4827" i="53"/>
  <c r="S3817" i="53"/>
  <c r="V732" i="53"/>
  <c r="U732" i="53"/>
  <c r="T732" i="53"/>
  <c r="S733" i="53"/>
  <c r="G733" i="53"/>
  <c r="F733" i="53"/>
  <c r="G2753" i="53"/>
  <c r="F2753" i="53"/>
  <c r="G1743" i="53"/>
  <c r="F1743" i="53"/>
  <c r="G3816" i="53"/>
  <c r="F3816" i="53"/>
  <c r="G5835" i="53"/>
  <c r="F5835" i="53"/>
  <c r="G4824" i="53"/>
  <c r="F4824" i="53"/>
  <c r="G6845" i="53"/>
  <c r="F6845" i="53"/>
  <c r="E6846" i="53"/>
  <c r="E5836" i="53"/>
  <c r="E4825" i="53"/>
  <c r="E3817" i="53"/>
  <c r="E1744" i="53"/>
  <c r="S2753" i="53"/>
  <c r="E734" i="53"/>
  <c r="AB2753" i="53"/>
  <c r="E2754" i="53"/>
  <c r="AB735" i="53"/>
  <c r="AB8892" i="53" l="1"/>
  <c r="AB7883" i="53"/>
  <c r="S8893" i="53"/>
  <c r="S7883" i="53"/>
  <c r="E8892" i="53"/>
  <c r="E7882" i="53"/>
  <c r="AE5836" i="53"/>
  <c r="AC5836" i="53"/>
  <c r="AD5836" i="53"/>
  <c r="AE6847" i="53"/>
  <c r="AD6847" i="53"/>
  <c r="AC6847" i="53"/>
  <c r="AE735" i="53"/>
  <c r="AD735" i="53"/>
  <c r="AC735" i="53"/>
  <c r="AE1743" i="53"/>
  <c r="AD1743" i="53"/>
  <c r="AC1743" i="53"/>
  <c r="AB1744" i="53"/>
  <c r="AD3817" i="53"/>
  <c r="AE3817" i="53"/>
  <c r="AC3817" i="53"/>
  <c r="AE2753" i="53"/>
  <c r="AC2753" i="53"/>
  <c r="AD2753" i="53"/>
  <c r="AE4826" i="53"/>
  <c r="AC4826" i="53"/>
  <c r="AD4826" i="53"/>
  <c r="AB6848" i="53"/>
  <c r="AB5837" i="53"/>
  <c r="AB4827" i="53"/>
  <c r="AB3818" i="53"/>
  <c r="V4827" i="53"/>
  <c r="U4827" i="53"/>
  <c r="T4827" i="53"/>
  <c r="V5837" i="53"/>
  <c r="U5837" i="53"/>
  <c r="T5837" i="53"/>
  <c r="V1743" i="53"/>
  <c r="U1743" i="53"/>
  <c r="T1743" i="53"/>
  <c r="S1744" i="53"/>
  <c r="V3817" i="53"/>
  <c r="U3817" i="53"/>
  <c r="T3817" i="53"/>
  <c r="V6846" i="53"/>
  <c r="T6846" i="53"/>
  <c r="U6846" i="53"/>
  <c r="V2753" i="53"/>
  <c r="U2753" i="53"/>
  <c r="T2753" i="53"/>
  <c r="S6847" i="53"/>
  <c r="S5838" i="53"/>
  <c r="S4828" i="53"/>
  <c r="S3818" i="53"/>
  <c r="V733" i="53"/>
  <c r="U733" i="53"/>
  <c r="T733" i="53"/>
  <c r="S734" i="53"/>
  <c r="G2754" i="53"/>
  <c r="F2754" i="53"/>
  <c r="G734" i="53"/>
  <c r="F734" i="53"/>
  <c r="G1744" i="53"/>
  <c r="F1744" i="53"/>
  <c r="F3817" i="53"/>
  <c r="G3817" i="53"/>
  <c r="G4825" i="53"/>
  <c r="F4825" i="53"/>
  <c r="G5836" i="53"/>
  <c r="F5836" i="53"/>
  <c r="G6846" i="53"/>
  <c r="F6846" i="53"/>
  <c r="E6847" i="53"/>
  <c r="E5837" i="53"/>
  <c r="E4826" i="53"/>
  <c r="E3818" i="53"/>
  <c r="E1745" i="53"/>
  <c r="AB736" i="53"/>
  <c r="S2754" i="53"/>
  <c r="E2755" i="53"/>
  <c r="AB2754" i="53"/>
  <c r="E735" i="53"/>
  <c r="AB8893" i="53" l="1"/>
  <c r="AB7884" i="53"/>
  <c r="S8894" i="53"/>
  <c r="S7884" i="53"/>
  <c r="E8893" i="53"/>
  <c r="E7883" i="53"/>
  <c r="AE5837" i="53"/>
  <c r="AD5837" i="53"/>
  <c r="AC5837" i="53"/>
  <c r="AE6848" i="53"/>
  <c r="AD6848" i="53"/>
  <c r="AC6848" i="53"/>
  <c r="AE2754" i="53"/>
  <c r="AD2754" i="53"/>
  <c r="AC2754" i="53"/>
  <c r="AE1744" i="53"/>
  <c r="AD1744" i="53"/>
  <c r="AC1744" i="53"/>
  <c r="AB1745" i="53"/>
  <c r="AD3818" i="53"/>
  <c r="AE3818" i="53"/>
  <c r="AC3818" i="53"/>
  <c r="AC736" i="53"/>
  <c r="AE736" i="53"/>
  <c r="AD736" i="53"/>
  <c r="AE4827" i="53"/>
  <c r="AC4827" i="53"/>
  <c r="AD4827" i="53"/>
  <c r="AB6849" i="53"/>
  <c r="AB5838" i="53"/>
  <c r="AB4828" i="53"/>
  <c r="AB3819" i="53"/>
  <c r="U3818" i="53"/>
  <c r="T3818" i="53"/>
  <c r="V3818" i="53"/>
  <c r="V5838" i="53"/>
  <c r="U5838" i="53"/>
  <c r="T5838" i="53"/>
  <c r="V6847" i="53"/>
  <c r="U6847" i="53"/>
  <c r="T6847" i="53"/>
  <c r="V2754" i="53"/>
  <c r="U2754" i="53"/>
  <c r="T2754" i="53"/>
  <c r="V1744" i="53"/>
  <c r="U1744" i="53"/>
  <c r="T1744" i="53"/>
  <c r="S1745" i="53"/>
  <c r="V4828" i="53"/>
  <c r="U4828" i="53"/>
  <c r="T4828" i="53"/>
  <c r="S6848" i="53"/>
  <c r="S5839" i="53"/>
  <c r="S4829" i="53"/>
  <c r="S3819" i="53"/>
  <c r="V734" i="53"/>
  <c r="U734" i="53"/>
  <c r="T734" i="53"/>
  <c r="S735" i="53"/>
  <c r="G735" i="53"/>
  <c r="F735" i="53"/>
  <c r="G2755" i="53"/>
  <c r="F2755" i="53"/>
  <c r="G1745" i="53"/>
  <c r="F1745" i="53"/>
  <c r="G6847" i="53"/>
  <c r="F6847" i="53"/>
  <c r="G3818" i="53"/>
  <c r="F3818" i="53"/>
  <c r="G5837" i="53"/>
  <c r="F5837" i="53"/>
  <c r="G4826" i="53"/>
  <c r="F4826" i="53"/>
  <c r="E6848" i="53"/>
  <c r="E5838" i="53"/>
  <c r="E4827" i="53"/>
  <c r="E3819" i="53"/>
  <c r="E1746" i="53"/>
  <c r="E736" i="53"/>
  <c r="E2756" i="53"/>
  <c r="AB2755" i="53"/>
  <c r="S2755" i="53"/>
  <c r="AB737" i="53"/>
  <c r="AB8894" i="53" l="1"/>
  <c r="AB7885" i="53"/>
  <c r="S8895" i="53"/>
  <c r="S7885" i="53"/>
  <c r="E8894" i="53"/>
  <c r="E7884" i="53"/>
  <c r="AE5838" i="53"/>
  <c r="AC5838" i="53"/>
  <c r="AD5838" i="53"/>
  <c r="AE6849" i="53"/>
  <c r="AD6849" i="53"/>
  <c r="AC6849" i="53"/>
  <c r="AE1745" i="53"/>
  <c r="AD1745" i="53"/>
  <c r="AC1745" i="53"/>
  <c r="AB1746" i="53"/>
  <c r="AE2755" i="53"/>
  <c r="AC2755" i="53"/>
  <c r="AD2755" i="53"/>
  <c r="AE3819" i="53"/>
  <c r="AC3819" i="53"/>
  <c r="AD3819" i="53"/>
  <c r="AE737" i="53"/>
  <c r="AD737" i="53"/>
  <c r="AC737" i="53"/>
  <c r="AE4828" i="53"/>
  <c r="AC4828" i="53"/>
  <c r="AD4828" i="53"/>
  <c r="AB6850" i="53"/>
  <c r="AB5839" i="53"/>
  <c r="AB4829" i="53"/>
  <c r="AB3820" i="53"/>
  <c r="V3819" i="53"/>
  <c r="U3819" i="53"/>
  <c r="T3819" i="53"/>
  <c r="V5839" i="53"/>
  <c r="T5839" i="53"/>
  <c r="U5839" i="53"/>
  <c r="V6848" i="53"/>
  <c r="U6848" i="53"/>
  <c r="T6848" i="53"/>
  <c r="V1745" i="53"/>
  <c r="U1745" i="53"/>
  <c r="T1745" i="53"/>
  <c r="S1746" i="53"/>
  <c r="V4829" i="53"/>
  <c r="U4829" i="53"/>
  <c r="T4829" i="53"/>
  <c r="V2755" i="53"/>
  <c r="U2755" i="53"/>
  <c r="T2755" i="53"/>
  <c r="S6849" i="53"/>
  <c r="S5840" i="53"/>
  <c r="S4830" i="53"/>
  <c r="S3820" i="53"/>
  <c r="V735" i="53"/>
  <c r="U735" i="53"/>
  <c r="T735" i="53"/>
  <c r="S736" i="53"/>
  <c r="G2756" i="53"/>
  <c r="F2756" i="53"/>
  <c r="G736" i="53"/>
  <c r="F736" i="53"/>
  <c r="G1746" i="53"/>
  <c r="F1746" i="53"/>
  <c r="G4827" i="53"/>
  <c r="F4827" i="53"/>
  <c r="G6848" i="53"/>
  <c r="F6848" i="53"/>
  <c r="G3819" i="53"/>
  <c r="F3819" i="53"/>
  <c r="G5838" i="53"/>
  <c r="F5838" i="53"/>
  <c r="E6849" i="53"/>
  <c r="E5839" i="53"/>
  <c r="E4828" i="53"/>
  <c r="E3820" i="53"/>
  <c r="E1747" i="53"/>
  <c r="S2756" i="53"/>
  <c r="E737" i="53"/>
  <c r="AB2756" i="53"/>
  <c r="E2757" i="53"/>
  <c r="AB738" i="53"/>
  <c r="AB8895" i="53" l="1"/>
  <c r="AB7886" i="53"/>
  <c r="S8896" i="53"/>
  <c r="S7886" i="53"/>
  <c r="E8895" i="53"/>
  <c r="E7885" i="53"/>
  <c r="AE5839" i="53"/>
  <c r="AD5839" i="53"/>
  <c r="AC5839" i="53"/>
  <c r="AE6850" i="53"/>
  <c r="AD6850" i="53"/>
  <c r="AC6850" i="53"/>
  <c r="AE738" i="53"/>
  <c r="AC738" i="53"/>
  <c r="AD738" i="53"/>
  <c r="AD3820" i="53"/>
  <c r="AC3820" i="53"/>
  <c r="AE3820" i="53"/>
  <c r="AE1746" i="53"/>
  <c r="AD1746" i="53"/>
  <c r="AC1746" i="53"/>
  <c r="AB1747" i="53"/>
  <c r="AE2756" i="53"/>
  <c r="AC2756" i="53"/>
  <c r="AD2756" i="53"/>
  <c r="AE4829" i="53"/>
  <c r="AC4829" i="53"/>
  <c r="AD4829" i="53"/>
  <c r="AB6851" i="53"/>
  <c r="AB5840" i="53"/>
  <c r="AB4830" i="53"/>
  <c r="AB3821" i="53"/>
  <c r="V2756" i="53"/>
  <c r="U2756" i="53"/>
  <c r="T2756" i="53"/>
  <c r="V3820" i="53"/>
  <c r="U3820" i="53"/>
  <c r="T3820" i="53"/>
  <c r="V4830" i="53"/>
  <c r="T4830" i="53"/>
  <c r="U4830" i="53"/>
  <c r="V5840" i="53"/>
  <c r="T5840" i="53"/>
  <c r="U5840" i="53"/>
  <c r="U1746" i="53"/>
  <c r="T1746" i="53"/>
  <c r="V1746" i="53"/>
  <c r="S1747" i="53"/>
  <c r="V6849" i="53"/>
  <c r="U6849" i="53"/>
  <c r="T6849" i="53"/>
  <c r="S6850" i="53"/>
  <c r="S5841" i="53"/>
  <c r="S4831" i="53"/>
  <c r="S3821" i="53"/>
  <c r="V736" i="53"/>
  <c r="U736" i="53"/>
  <c r="T736" i="53"/>
  <c r="S737" i="53"/>
  <c r="G2757" i="53"/>
  <c r="F2757" i="53"/>
  <c r="G737" i="53"/>
  <c r="F737" i="53"/>
  <c r="G3820" i="53"/>
  <c r="F3820" i="53"/>
  <c r="G5839" i="53"/>
  <c r="F5839" i="53"/>
  <c r="G1747" i="53"/>
  <c r="F1747" i="53"/>
  <c r="G4828" i="53"/>
  <c r="F4828" i="53"/>
  <c r="G6849" i="53"/>
  <c r="F6849" i="53"/>
  <c r="E6850" i="53"/>
  <c r="E5840" i="53"/>
  <c r="E4829" i="53"/>
  <c r="E3821" i="53"/>
  <c r="E1748" i="53"/>
  <c r="E738" i="53"/>
  <c r="AB739" i="53"/>
  <c r="AB2757" i="53"/>
  <c r="E2758" i="53"/>
  <c r="S2757" i="53"/>
  <c r="AB8896" i="53" l="1"/>
  <c r="AB7887" i="53"/>
  <c r="S8897" i="53"/>
  <c r="S7887" i="53"/>
  <c r="E8896" i="53"/>
  <c r="E7886" i="53"/>
  <c r="AD5840" i="53"/>
  <c r="AE5840" i="53"/>
  <c r="AC5840" i="53"/>
  <c r="AD1747" i="53"/>
  <c r="AE1747" i="53"/>
  <c r="AC1747" i="53"/>
  <c r="AB1748" i="53"/>
  <c r="AE6851" i="53"/>
  <c r="AD6851" i="53"/>
  <c r="AC6851" i="53"/>
  <c r="AC739" i="53"/>
  <c r="AE739" i="53"/>
  <c r="AD739" i="53"/>
  <c r="AE3821" i="53"/>
  <c r="AC3821" i="53"/>
  <c r="AD3821" i="53"/>
  <c r="AE2757" i="53"/>
  <c r="AC2757" i="53"/>
  <c r="AD2757" i="53"/>
  <c r="AE4830" i="53"/>
  <c r="AC4830" i="53"/>
  <c r="AD4830" i="53"/>
  <c r="AB6852" i="53"/>
  <c r="AB5841" i="53"/>
  <c r="AB4831" i="53"/>
  <c r="AB3822" i="53"/>
  <c r="V1747" i="53"/>
  <c r="U1747" i="53"/>
  <c r="T1747" i="53"/>
  <c r="S1748" i="53"/>
  <c r="U3821" i="53"/>
  <c r="V3821" i="53"/>
  <c r="T3821" i="53"/>
  <c r="V2757" i="53"/>
  <c r="U2757" i="53"/>
  <c r="T2757" i="53"/>
  <c r="V6850" i="53"/>
  <c r="U6850" i="53"/>
  <c r="T6850" i="53"/>
  <c r="V5841" i="53"/>
  <c r="U5841" i="53"/>
  <c r="T5841" i="53"/>
  <c r="V4831" i="53"/>
  <c r="U4831" i="53"/>
  <c r="T4831" i="53"/>
  <c r="S6851" i="53"/>
  <c r="S5842" i="53"/>
  <c r="S4832" i="53"/>
  <c r="S3822" i="53"/>
  <c r="V737" i="53"/>
  <c r="U737" i="53"/>
  <c r="T737" i="53"/>
  <c r="S738" i="53"/>
  <c r="G738" i="53"/>
  <c r="F738" i="53"/>
  <c r="G2758" i="53"/>
  <c r="F2758" i="53"/>
  <c r="G3821" i="53"/>
  <c r="F3821" i="53"/>
  <c r="G4829" i="53"/>
  <c r="F4829" i="53"/>
  <c r="G5840" i="53"/>
  <c r="F5840" i="53"/>
  <c r="G1748" i="53"/>
  <c r="F1748" i="53"/>
  <c r="G6850" i="53"/>
  <c r="F6850" i="53"/>
  <c r="E6851" i="53"/>
  <c r="E5841" i="53"/>
  <c r="E4830" i="53"/>
  <c r="E3822" i="53"/>
  <c r="E1749" i="53"/>
  <c r="AB740" i="53"/>
  <c r="E739" i="53"/>
  <c r="E2759" i="53"/>
  <c r="S2758" i="53"/>
  <c r="AB2758" i="53"/>
  <c r="AB8897" i="53" l="1"/>
  <c r="AB7888" i="53"/>
  <c r="S8898" i="53"/>
  <c r="S7888" i="53"/>
  <c r="E8897" i="53"/>
  <c r="E7887" i="53"/>
  <c r="AE5841" i="53"/>
  <c r="AC5841" i="53"/>
  <c r="AD5841" i="53"/>
  <c r="AE6852" i="53"/>
  <c r="AD6852" i="53"/>
  <c r="AC6852" i="53"/>
  <c r="AD1748" i="53"/>
  <c r="AE1748" i="53"/>
  <c r="AC1748" i="53"/>
  <c r="AB1749" i="53"/>
  <c r="AE2758" i="53"/>
  <c r="AC2758" i="53"/>
  <c r="AD2758" i="53"/>
  <c r="AE740" i="53"/>
  <c r="AC740" i="53"/>
  <c r="AD740" i="53"/>
  <c r="AD3822" i="53"/>
  <c r="AE3822" i="53"/>
  <c r="AC3822" i="53"/>
  <c r="AE4831" i="53"/>
  <c r="AD4831" i="53"/>
  <c r="AC4831" i="53"/>
  <c r="AB6853" i="53"/>
  <c r="AB5842" i="53"/>
  <c r="AB4832" i="53"/>
  <c r="AB3823" i="53"/>
  <c r="U3822" i="53"/>
  <c r="V3822" i="53"/>
  <c r="T3822" i="53"/>
  <c r="V5842" i="53"/>
  <c r="U5842" i="53"/>
  <c r="T5842" i="53"/>
  <c r="V6851" i="53"/>
  <c r="U6851" i="53"/>
  <c r="T6851" i="53"/>
  <c r="V1748" i="53"/>
  <c r="U1748" i="53"/>
  <c r="T1748" i="53"/>
  <c r="S1749" i="53"/>
  <c r="U4832" i="53"/>
  <c r="V4832" i="53"/>
  <c r="T4832" i="53"/>
  <c r="V2758" i="53"/>
  <c r="T2758" i="53"/>
  <c r="U2758" i="53"/>
  <c r="S6852" i="53"/>
  <c r="S5843" i="53"/>
  <c r="S4833" i="53"/>
  <c r="S3823" i="53"/>
  <c r="V738" i="53"/>
  <c r="U738" i="53"/>
  <c r="T738" i="53"/>
  <c r="S739" i="53"/>
  <c r="G2759" i="53"/>
  <c r="F2759" i="53"/>
  <c r="G739" i="53"/>
  <c r="F739" i="53"/>
  <c r="G1749" i="53"/>
  <c r="F1749" i="53"/>
  <c r="G3822" i="53"/>
  <c r="F3822" i="53"/>
  <c r="G4830" i="53"/>
  <c r="F4830" i="53"/>
  <c r="F5841" i="53"/>
  <c r="G5841" i="53"/>
  <c r="G6851" i="53"/>
  <c r="F6851" i="53"/>
  <c r="E6852" i="53"/>
  <c r="E5842" i="53"/>
  <c r="E4831" i="53"/>
  <c r="E3823" i="53"/>
  <c r="E1750" i="53"/>
  <c r="E2760" i="53"/>
  <c r="AB2759" i="53"/>
  <c r="S2759" i="53"/>
  <c r="AB741" i="53"/>
  <c r="E740" i="53"/>
  <c r="AB8898" i="53" l="1"/>
  <c r="AB7889" i="53"/>
  <c r="S8899" i="53"/>
  <c r="S7889" i="53"/>
  <c r="E8898" i="53"/>
  <c r="E7888" i="53"/>
  <c r="AD5842" i="53"/>
  <c r="AC5842" i="53"/>
  <c r="AE5842" i="53"/>
  <c r="AE6853" i="53"/>
  <c r="AD6853" i="53"/>
  <c r="AC6853" i="53"/>
  <c r="AE741" i="53"/>
  <c r="AD741" i="53"/>
  <c r="AC741" i="53"/>
  <c r="AE2759" i="53"/>
  <c r="AD2759" i="53"/>
  <c r="AC2759" i="53"/>
  <c r="AD3823" i="53"/>
  <c r="AE3823" i="53"/>
  <c r="AC3823" i="53"/>
  <c r="AD1749" i="53"/>
  <c r="AE1749" i="53"/>
  <c r="AC1749" i="53"/>
  <c r="AB1750" i="53"/>
  <c r="AE4832" i="53"/>
  <c r="AC4832" i="53"/>
  <c r="AD4832" i="53"/>
  <c r="AB6854" i="53"/>
  <c r="AB5843" i="53"/>
  <c r="AB4833" i="53"/>
  <c r="AB3824" i="53"/>
  <c r="V3823" i="53"/>
  <c r="T3823" i="53"/>
  <c r="U3823" i="53"/>
  <c r="V5843" i="53"/>
  <c r="U5843" i="53"/>
  <c r="T5843" i="53"/>
  <c r="V1749" i="53"/>
  <c r="U1749" i="53"/>
  <c r="T1749" i="53"/>
  <c r="S1750" i="53"/>
  <c r="V4833" i="53"/>
  <c r="U4833" i="53"/>
  <c r="T4833" i="53"/>
  <c r="V6852" i="53"/>
  <c r="U6852" i="53"/>
  <c r="T6852" i="53"/>
  <c r="V2759" i="53"/>
  <c r="U2759" i="53"/>
  <c r="T2759" i="53"/>
  <c r="S6853" i="53"/>
  <c r="S5844" i="53"/>
  <c r="S4834" i="53"/>
  <c r="S3824" i="53"/>
  <c r="V739" i="53"/>
  <c r="U739" i="53"/>
  <c r="T739" i="53"/>
  <c r="S740" i="53"/>
  <c r="F740" i="53"/>
  <c r="G740" i="53"/>
  <c r="G2760" i="53"/>
  <c r="F2760" i="53"/>
  <c r="G1750" i="53"/>
  <c r="F1750" i="53"/>
  <c r="F4831" i="53"/>
  <c r="G4831" i="53"/>
  <c r="F3823" i="53"/>
  <c r="G3823" i="53"/>
  <c r="F5842" i="53"/>
  <c r="G5842" i="53"/>
  <c r="G6852" i="53"/>
  <c r="F6852" i="53"/>
  <c r="E6853" i="53"/>
  <c r="E5843" i="53"/>
  <c r="E4832" i="53"/>
  <c r="E3824" i="53"/>
  <c r="E1751" i="53"/>
  <c r="S2760" i="53"/>
  <c r="AB742" i="53"/>
  <c r="AB2760" i="53"/>
  <c r="E741" i="53"/>
  <c r="E2761" i="53"/>
  <c r="AB8899" i="53" l="1"/>
  <c r="AB7890" i="53"/>
  <c r="S8900" i="53"/>
  <c r="S7890" i="53"/>
  <c r="E8899" i="53"/>
  <c r="E7889" i="53"/>
  <c r="AE5843" i="53"/>
  <c r="AC5843" i="53"/>
  <c r="AD5843" i="53"/>
  <c r="AE6854" i="53"/>
  <c r="AD6854" i="53"/>
  <c r="AC6854" i="53"/>
  <c r="AE2760" i="53"/>
  <c r="AD2760" i="53"/>
  <c r="AC2760" i="53"/>
  <c r="AD1750" i="53"/>
  <c r="AE1750" i="53"/>
  <c r="AC1750" i="53"/>
  <c r="AB1751" i="53"/>
  <c r="AC742" i="53"/>
  <c r="AE742" i="53"/>
  <c r="AD742" i="53"/>
  <c r="AD3824" i="53"/>
  <c r="AE3824" i="53"/>
  <c r="AC3824" i="53"/>
  <c r="AD4833" i="53"/>
  <c r="AE4833" i="53"/>
  <c r="AC4833" i="53"/>
  <c r="AB6855" i="53"/>
  <c r="AB5844" i="53"/>
  <c r="AB4834" i="53"/>
  <c r="AB3825" i="53"/>
  <c r="T2760" i="53"/>
  <c r="V2760" i="53"/>
  <c r="U2760" i="53"/>
  <c r="T3824" i="53"/>
  <c r="U3824" i="53"/>
  <c r="V3824" i="53"/>
  <c r="V5844" i="53"/>
  <c r="U5844" i="53"/>
  <c r="T5844" i="53"/>
  <c r="V6853" i="53"/>
  <c r="U6853" i="53"/>
  <c r="T6853" i="53"/>
  <c r="V4834" i="53"/>
  <c r="U4834" i="53"/>
  <c r="T4834" i="53"/>
  <c r="V1750" i="53"/>
  <c r="U1750" i="53"/>
  <c r="T1750" i="53"/>
  <c r="S1751" i="53"/>
  <c r="S6854" i="53"/>
  <c r="S5845" i="53"/>
  <c r="S4835" i="53"/>
  <c r="S3825" i="53"/>
  <c r="V740" i="53"/>
  <c r="U740" i="53"/>
  <c r="T740" i="53"/>
  <c r="S741" i="53"/>
  <c r="G2761" i="53"/>
  <c r="F2761" i="53"/>
  <c r="G741" i="53"/>
  <c r="F741" i="53"/>
  <c r="F1751" i="53"/>
  <c r="G1751" i="53"/>
  <c r="G3824" i="53"/>
  <c r="F3824" i="53"/>
  <c r="G4832" i="53"/>
  <c r="F4832" i="53"/>
  <c r="G5843" i="53"/>
  <c r="F5843" i="53"/>
  <c r="G6853" i="53"/>
  <c r="F6853" i="53"/>
  <c r="E6854" i="53"/>
  <c r="E5844" i="53"/>
  <c r="E4833" i="53"/>
  <c r="E3825" i="53"/>
  <c r="E1752" i="53"/>
  <c r="AB743" i="53"/>
  <c r="E2762" i="53"/>
  <c r="AB2761" i="53"/>
  <c r="E742" i="53"/>
  <c r="S2761" i="53"/>
  <c r="AB8900" i="53" l="1"/>
  <c r="AB7891" i="53"/>
  <c r="S8901" i="53"/>
  <c r="S7891" i="53"/>
  <c r="E8900" i="53"/>
  <c r="E7890" i="53"/>
  <c r="AE5844" i="53"/>
  <c r="AC5844" i="53"/>
  <c r="AD5844" i="53"/>
  <c r="AE6855" i="53"/>
  <c r="AD6855" i="53"/>
  <c r="AC6855" i="53"/>
  <c r="AE1751" i="53"/>
  <c r="AD1751" i="53"/>
  <c r="AC1751" i="53"/>
  <c r="AB1752" i="53"/>
  <c r="AE2761" i="53"/>
  <c r="AC2761" i="53"/>
  <c r="AD2761" i="53"/>
  <c r="AD3825" i="53"/>
  <c r="AE3825" i="53"/>
  <c r="AC3825" i="53"/>
  <c r="AE743" i="53"/>
  <c r="AD743" i="53"/>
  <c r="AC743" i="53"/>
  <c r="AE4834" i="53"/>
  <c r="AC4834" i="53"/>
  <c r="AD4834" i="53"/>
  <c r="AB6856" i="53"/>
  <c r="AB5845" i="53"/>
  <c r="AB4835" i="53"/>
  <c r="AB3826" i="53"/>
  <c r="V4835" i="53"/>
  <c r="U4835" i="53"/>
  <c r="T4835" i="53"/>
  <c r="V3825" i="53"/>
  <c r="T3825" i="53"/>
  <c r="U3825" i="53"/>
  <c r="V6854" i="53"/>
  <c r="U6854" i="53"/>
  <c r="T6854" i="53"/>
  <c r="V1751" i="53"/>
  <c r="U1751" i="53"/>
  <c r="T1751" i="53"/>
  <c r="S1752" i="53"/>
  <c r="V5845" i="53"/>
  <c r="U5845" i="53"/>
  <c r="T5845" i="53"/>
  <c r="V2761" i="53"/>
  <c r="U2761" i="53"/>
  <c r="T2761" i="53"/>
  <c r="S6855" i="53"/>
  <c r="S5846" i="53"/>
  <c r="S4836" i="53"/>
  <c r="S3826" i="53"/>
  <c r="V741" i="53"/>
  <c r="U741" i="53"/>
  <c r="T741" i="53"/>
  <c r="S742" i="53"/>
  <c r="G742" i="53"/>
  <c r="F742" i="53"/>
  <c r="G2762" i="53"/>
  <c r="F2762" i="53"/>
  <c r="G1752" i="53"/>
  <c r="F1752" i="53"/>
  <c r="G4833" i="53"/>
  <c r="F4833" i="53"/>
  <c r="G5844" i="53"/>
  <c r="F5844" i="53"/>
  <c r="F3825" i="53"/>
  <c r="G3825" i="53"/>
  <c r="G6854" i="53"/>
  <c r="F6854" i="53"/>
  <c r="E6855" i="53"/>
  <c r="E5845" i="53"/>
  <c r="E4834" i="53"/>
  <c r="E3826" i="53"/>
  <c r="E1753" i="53"/>
  <c r="E743" i="53"/>
  <c r="E2763" i="53"/>
  <c r="AB744" i="53"/>
  <c r="S2762" i="53"/>
  <c r="AB2762" i="53"/>
  <c r="AB8901" i="53" l="1"/>
  <c r="AB7892" i="53"/>
  <c r="S8902" i="53"/>
  <c r="S7892" i="53"/>
  <c r="E8901" i="53"/>
  <c r="E7891" i="53"/>
  <c r="AE5845" i="53"/>
  <c r="AD5845" i="53"/>
  <c r="AC5845" i="53"/>
  <c r="AE6856" i="53"/>
  <c r="AD6856" i="53"/>
  <c r="AC6856" i="53"/>
  <c r="AE2762" i="53"/>
  <c r="AD2762" i="53"/>
  <c r="AC2762" i="53"/>
  <c r="AC744" i="53"/>
  <c r="AE744" i="53"/>
  <c r="AD744" i="53"/>
  <c r="AD3826" i="53"/>
  <c r="AE3826" i="53"/>
  <c r="AC3826" i="53"/>
  <c r="AE1752" i="53"/>
  <c r="AD1752" i="53"/>
  <c r="AC1752" i="53"/>
  <c r="AB1753" i="53"/>
  <c r="AC4835" i="53"/>
  <c r="AD4835" i="53"/>
  <c r="AE4835" i="53"/>
  <c r="AB6857" i="53"/>
  <c r="AB5846" i="53"/>
  <c r="AB4836" i="53"/>
  <c r="AB3827" i="53"/>
  <c r="U3826" i="53"/>
  <c r="V3826" i="53"/>
  <c r="T3826" i="53"/>
  <c r="U4836" i="53"/>
  <c r="V4836" i="53"/>
  <c r="T4836" i="53"/>
  <c r="V5846" i="53"/>
  <c r="U5846" i="53"/>
  <c r="T5846" i="53"/>
  <c r="V1752" i="53"/>
  <c r="U1752" i="53"/>
  <c r="T1752" i="53"/>
  <c r="S1753" i="53"/>
  <c r="V6855" i="53"/>
  <c r="U6855" i="53"/>
  <c r="T6855" i="53"/>
  <c r="U2762" i="53"/>
  <c r="T2762" i="53"/>
  <c r="V2762" i="53"/>
  <c r="S6856" i="53"/>
  <c r="S5847" i="53"/>
  <c r="S4837" i="53"/>
  <c r="S3827" i="53"/>
  <c r="V742" i="53"/>
  <c r="U742" i="53"/>
  <c r="T742" i="53"/>
  <c r="S743" i="53"/>
  <c r="G2763" i="53"/>
  <c r="F2763" i="53"/>
  <c r="G743" i="53"/>
  <c r="F743" i="53"/>
  <c r="G3826" i="53"/>
  <c r="F3826" i="53"/>
  <c r="G6855" i="53"/>
  <c r="F6855" i="53"/>
  <c r="G1753" i="53"/>
  <c r="F1753" i="53"/>
  <c r="G4834" i="53"/>
  <c r="F4834" i="53"/>
  <c r="G5845" i="53"/>
  <c r="F5845" i="53"/>
  <c r="E6856" i="53"/>
  <c r="E5846" i="53"/>
  <c r="E4835" i="53"/>
  <c r="E3827" i="53"/>
  <c r="E1754" i="53"/>
  <c r="S2763" i="53"/>
  <c r="E2764" i="53"/>
  <c r="AB745" i="53"/>
  <c r="AB2763" i="53"/>
  <c r="E744" i="53"/>
  <c r="AB8902" i="53" l="1"/>
  <c r="AB7893" i="53"/>
  <c r="S8903" i="53"/>
  <c r="S7893" i="53"/>
  <c r="E8902" i="53"/>
  <c r="E7892" i="53"/>
  <c r="AE5846" i="53"/>
  <c r="AC5846" i="53"/>
  <c r="AD5846" i="53"/>
  <c r="AE6857" i="53"/>
  <c r="AD6857" i="53"/>
  <c r="AC6857" i="53"/>
  <c r="AE2763" i="53"/>
  <c r="AC2763" i="53"/>
  <c r="AD2763" i="53"/>
  <c r="AE1753" i="53"/>
  <c r="AD1753" i="53"/>
  <c r="AC1753" i="53"/>
  <c r="AB1754" i="53"/>
  <c r="AE3827" i="53"/>
  <c r="AC3827" i="53"/>
  <c r="AD3827" i="53"/>
  <c r="AC745" i="53"/>
  <c r="AE745" i="53"/>
  <c r="AD745" i="53"/>
  <c r="AC4836" i="53"/>
  <c r="AD4836" i="53"/>
  <c r="AE4836" i="53"/>
  <c r="AB6858" i="53"/>
  <c r="AB5847" i="53"/>
  <c r="AB4837" i="53"/>
  <c r="AB3828" i="53"/>
  <c r="V2763" i="53"/>
  <c r="U2763" i="53"/>
  <c r="T2763" i="53"/>
  <c r="V3827" i="53"/>
  <c r="U3827" i="53"/>
  <c r="T3827" i="53"/>
  <c r="V4837" i="53"/>
  <c r="U4837" i="53"/>
  <c r="T4837" i="53"/>
  <c r="V5847" i="53"/>
  <c r="T5847" i="53"/>
  <c r="U5847" i="53"/>
  <c r="V1753" i="53"/>
  <c r="U1753" i="53"/>
  <c r="T1753" i="53"/>
  <c r="S1754" i="53"/>
  <c r="V6856" i="53"/>
  <c r="U6856" i="53"/>
  <c r="T6856" i="53"/>
  <c r="S6857" i="53"/>
  <c r="S5848" i="53"/>
  <c r="S4838" i="53"/>
  <c r="S3828" i="53"/>
  <c r="V743" i="53"/>
  <c r="U743" i="53"/>
  <c r="T743" i="53"/>
  <c r="S744" i="53"/>
  <c r="G744" i="53"/>
  <c r="F744" i="53"/>
  <c r="G2764" i="53"/>
  <c r="F2764" i="53"/>
  <c r="G1754" i="53"/>
  <c r="F1754" i="53"/>
  <c r="G6856" i="53"/>
  <c r="F6856" i="53"/>
  <c r="G3827" i="53"/>
  <c r="F3827" i="53"/>
  <c r="G4835" i="53"/>
  <c r="F4835" i="53"/>
  <c r="G5846" i="53"/>
  <c r="F5846" i="53"/>
  <c r="E6857" i="53"/>
  <c r="E5847" i="53"/>
  <c r="E4836" i="53"/>
  <c r="E3828" i="53"/>
  <c r="E1755" i="53"/>
  <c r="AB746" i="53"/>
  <c r="S2764" i="53"/>
  <c r="AB2764" i="53"/>
  <c r="E745" i="53"/>
  <c r="E2765" i="53"/>
  <c r="AB8903" i="53" l="1"/>
  <c r="AB7894" i="53"/>
  <c r="S8904" i="53"/>
  <c r="S7894" i="53"/>
  <c r="E8903" i="53"/>
  <c r="E7893" i="53"/>
  <c r="AE5847" i="53"/>
  <c r="AD5847" i="53"/>
  <c r="AC5847" i="53"/>
  <c r="AE6858" i="53"/>
  <c r="AD6858" i="53"/>
  <c r="AC6858" i="53"/>
  <c r="AE1754" i="53"/>
  <c r="AC1754" i="53"/>
  <c r="AD1754" i="53"/>
  <c r="AB1755" i="53"/>
  <c r="AE2764" i="53"/>
  <c r="AC2764" i="53"/>
  <c r="AD2764" i="53"/>
  <c r="AD3828" i="53"/>
  <c r="AC3828" i="53"/>
  <c r="AE3828" i="53"/>
  <c r="AE746" i="53"/>
  <c r="AC746" i="53"/>
  <c r="AD746" i="53"/>
  <c r="AE4837" i="53"/>
  <c r="AC4837" i="53"/>
  <c r="AD4837" i="53"/>
  <c r="AB6859" i="53"/>
  <c r="AB5848" i="53"/>
  <c r="AB4838" i="53"/>
  <c r="AB3829" i="53"/>
  <c r="V4838" i="53"/>
  <c r="U4838" i="53"/>
  <c r="T4838" i="53"/>
  <c r="V1754" i="53"/>
  <c r="T1754" i="53"/>
  <c r="U1754" i="53"/>
  <c r="S1755" i="53"/>
  <c r="V2764" i="53"/>
  <c r="U2764" i="53"/>
  <c r="T2764" i="53"/>
  <c r="V3828" i="53"/>
  <c r="U3828" i="53"/>
  <c r="T3828" i="53"/>
  <c r="V5848" i="53"/>
  <c r="T5848" i="53"/>
  <c r="U5848" i="53"/>
  <c r="V6857" i="53"/>
  <c r="U6857" i="53"/>
  <c r="T6857" i="53"/>
  <c r="S6858" i="53"/>
  <c r="S5849" i="53"/>
  <c r="S4839" i="53"/>
  <c r="S3829" i="53"/>
  <c r="V744" i="53"/>
  <c r="U744" i="53"/>
  <c r="T744" i="53"/>
  <c r="S745" i="53"/>
  <c r="G2765" i="53"/>
  <c r="F2765" i="53"/>
  <c r="G745" i="53"/>
  <c r="F745" i="53"/>
  <c r="G4836" i="53"/>
  <c r="F4836" i="53"/>
  <c r="G1755" i="53"/>
  <c r="F1755" i="53"/>
  <c r="G3828" i="53"/>
  <c r="F3828" i="53"/>
  <c r="G5847" i="53"/>
  <c r="F5847" i="53"/>
  <c r="G6857" i="53"/>
  <c r="F6857" i="53"/>
  <c r="E6858" i="53"/>
  <c r="E5848" i="53"/>
  <c r="E4837" i="53"/>
  <c r="E3829" i="53"/>
  <c r="E1756" i="53"/>
  <c r="E2766" i="53"/>
  <c r="AB2765" i="53"/>
  <c r="E746" i="53"/>
  <c r="S2765" i="53"/>
  <c r="AB747" i="53"/>
  <c r="AB8904" i="53" l="1"/>
  <c r="AB7895" i="53"/>
  <c r="S8905" i="53"/>
  <c r="S7895" i="53"/>
  <c r="E8904" i="53"/>
  <c r="E7894" i="53"/>
  <c r="AD5848" i="53"/>
  <c r="AE5848" i="53"/>
  <c r="AC5848" i="53"/>
  <c r="AE6859" i="53"/>
  <c r="AD6859" i="53"/>
  <c r="AC6859" i="53"/>
  <c r="AE3829" i="53"/>
  <c r="AD3829" i="53"/>
  <c r="AC3829" i="53"/>
  <c r="AD1755" i="53"/>
  <c r="AE1755" i="53"/>
  <c r="AC1755" i="53"/>
  <c r="AB1756" i="53"/>
  <c r="AE747" i="53"/>
  <c r="AD747" i="53"/>
  <c r="AC747" i="53"/>
  <c r="AE2765" i="53"/>
  <c r="AC2765" i="53"/>
  <c r="AD2765" i="53"/>
  <c r="AC4838" i="53"/>
  <c r="AE4838" i="53"/>
  <c r="AD4838" i="53"/>
  <c r="AB6860" i="53"/>
  <c r="AB5849" i="53"/>
  <c r="AB4839" i="53"/>
  <c r="AB3830" i="53"/>
  <c r="V4839" i="53"/>
  <c r="U4839" i="53"/>
  <c r="T4839" i="53"/>
  <c r="U3829" i="53"/>
  <c r="V3829" i="53"/>
  <c r="T3829" i="53"/>
  <c r="V5849" i="53"/>
  <c r="U5849" i="53"/>
  <c r="T5849" i="53"/>
  <c r="V1755" i="53"/>
  <c r="U1755" i="53"/>
  <c r="T1755" i="53"/>
  <c r="S1756" i="53"/>
  <c r="V6858" i="53"/>
  <c r="T6858" i="53"/>
  <c r="U6858" i="53"/>
  <c r="V2765" i="53"/>
  <c r="U2765" i="53"/>
  <c r="T2765" i="53"/>
  <c r="S6859" i="53"/>
  <c r="S5850" i="53"/>
  <c r="S4840" i="53"/>
  <c r="S3830" i="53"/>
  <c r="V745" i="53"/>
  <c r="U745" i="53"/>
  <c r="T745" i="53"/>
  <c r="S746" i="53"/>
  <c r="G746" i="53"/>
  <c r="F746" i="53"/>
  <c r="G2766" i="53"/>
  <c r="F2766" i="53"/>
  <c r="G1756" i="53"/>
  <c r="F1756" i="53"/>
  <c r="G3829" i="53"/>
  <c r="F3829" i="53"/>
  <c r="G4837" i="53"/>
  <c r="F4837" i="53"/>
  <c r="G5848" i="53"/>
  <c r="F5848" i="53"/>
  <c r="G6858" i="53"/>
  <c r="F6858" i="53"/>
  <c r="E6859" i="53"/>
  <c r="E5849" i="53"/>
  <c r="E4838" i="53"/>
  <c r="E3830" i="53"/>
  <c r="E1757" i="53"/>
  <c r="S2766" i="53"/>
  <c r="E747" i="53"/>
  <c r="AB748" i="53"/>
  <c r="E2767" i="53"/>
  <c r="AB2766" i="53"/>
  <c r="AB8905" i="53" l="1"/>
  <c r="AB7896" i="53"/>
  <c r="S8906" i="53"/>
  <c r="S7896" i="53"/>
  <c r="E8905" i="53"/>
  <c r="E7895" i="53"/>
  <c r="AE5849" i="53"/>
  <c r="AC5849" i="53"/>
  <c r="AD5849" i="53"/>
  <c r="AE6860" i="53"/>
  <c r="AD6860" i="53"/>
  <c r="AC6860" i="53"/>
  <c r="AD1756" i="53"/>
  <c r="AE1756" i="53"/>
  <c r="AC1756" i="53"/>
  <c r="AB1757" i="53"/>
  <c r="AD748" i="53"/>
  <c r="AE748" i="53"/>
  <c r="AC748" i="53"/>
  <c r="AD3830" i="53"/>
  <c r="AE3830" i="53"/>
  <c r="AC3830" i="53"/>
  <c r="AE2766" i="53"/>
  <c r="AC2766" i="53"/>
  <c r="AD2766" i="53"/>
  <c r="AE4839" i="53"/>
  <c r="AD4839" i="53"/>
  <c r="AC4839" i="53"/>
  <c r="AB6861" i="53"/>
  <c r="AB5850" i="53"/>
  <c r="AB4840" i="53"/>
  <c r="AB3831" i="53"/>
  <c r="V2766" i="53"/>
  <c r="T2766" i="53"/>
  <c r="U2766" i="53"/>
  <c r="U3830" i="53"/>
  <c r="V3830" i="53"/>
  <c r="T3830" i="53"/>
  <c r="V5850" i="53"/>
  <c r="U5850" i="53"/>
  <c r="T5850" i="53"/>
  <c r="V1756" i="53"/>
  <c r="T1756" i="53"/>
  <c r="U1756" i="53"/>
  <c r="S1757" i="53"/>
  <c r="V6859" i="53"/>
  <c r="U6859" i="53"/>
  <c r="T6859" i="53"/>
  <c r="V4840" i="53"/>
  <c r="U4840" i="53"/>
  <c r="T4840" i="53"/>
  <c r="S6860" i="53"/>
  <c r="S5851" i="53"/>
  <c r="S4841" i="53"/>
  <c r="S3831" i="53"/>
  <c r="V746" i="53"/>
  <c r="U746" i="53"/>
  <c r="T746" i="53"/>
  <c r="S747" i="53"/>
  <c r="G2767" i="53"/>
  <c r="F2767" i="53"/>
  <c r="G747" i="53"/>
  <c r="F747" i="53"/>
  <c r="G1757" i="53"/>
  <c r="F1757" i="53"/>
  <c r="G6859" i="53"/>
  <c r="F6859" i="53"/>
  <c r="F5849" i="53"/>
  <c r="G5849" i="53"/>
  <c r="G3830" i="53"/>
  <c r="F3830" i="53"/>
  <c r="G4838" i="53"/>
  <c r="F4838" i="53"/>
  <c r="E6860" i="53"/>
  <c r="E5850" i="53"/>
  <c r="E4839" i="53"/>
  <c r="E3831" i="53"/>
  <c r="E1758" i="53"/>
  <c r="AB2767" i="53"/>
  <c r="E2768" i="53"/>
  <c r="AB749" i="53"/>
  <c r="E748" i="53"/>
  <c r="S2767" i="53"/>
  <c r="AB8906" i="53" l="1"/>
  <c r="AB7897" i="53"/>
  <c r="S8907" i="53"/>
  <c r="S7897" i="53"/>
  <c r="E8906" i="53"/>
  <c r="E7896" i="53"/>
  <c r="AD5850" i="53"/>
  <c r="AC5850" i="53"/>
  <c r="AE5850" i="53"/>
  <c r="AE6861" i="53"/>
  <c r="AD6861" i="53"/>
  <c r="AC6861" i="53"/>
  <c r="AE749" i="53"/>
  <c r="AD749" i="53"/>
  <c r="AC749" i="53"/>
  <c r="AD3831" i="53"/>
  <c r="AE3831" i="53"/>
  <c r="AC3831" i="53"/>
  <c r="AD1757" i="53"/>
  <c r="AE1757" i="53"/>
  <c r="AC1757" i="53"/>
  <c r="AB1758" i="53"/>
  <c r="AE2767" i="53"/>
  <c r="AC2767" i="53"/>
  <c r="AD2767" i="53"/>
  <c r="AE4840" i="53"/>
  <c r="AC4840" i="53"/>
  <c r="AD4840" i="53"/>
  <c r="AB6862" i="53"/>
  <c r="AB5851" i="53"/>
  <c r="AB4841" i="53"/>
  <c r="AB3832" i="53"/>
  <c r="V3831" i="53"/>
  <c r="U3831" i="53"/>
  <c r="T3831" i="53"/>
  <c r="V2767" i="53"/>
  <c r="U2767" i="53"/>
  <c r="T2767" i="53"/>
  <c r="V5851" i="53"/>
  <c r="U5851" i="53"/>
  <c r="T5851" i="53"/>
  <c r="V1757" i="53"/>
  <c r="U1757" i="53"/>
  <c r="T1757" i="53"/>
  <c r="S1758" i="53"/>
  <c r="V6860" i="53"/>
  <c r="U6860" i="53"/>
  <c r="T6860" i="53"/>
  <c r="V4841" i="53"/>
  <c r="U4841" i="53"/>
  <c r="T4841" i="53"/>
  <c r="S6861" i="53"/>
  <c r="S5852" i="53"/>
  <c r="S4842" i="53"/>
  <c r="S3832" i="53"/>
  <c r="V747" i="53"/>
  <c r="U747" i="53"/>
  <c r="T747" i="53"/>
  <c r="S748" i="53"/>
  <c r="G748" i="53"/>
  <c r="F748" i="53"/>
  <c r="G2768" i="53"/>
  <c r="F2768" i="53"/>
  <c r="G3831" i="53"/>
  <c r="F3831" i="53"/>
  <c r="G5850" i="53"/>
  <c r="F5850" i="53"/>
  <c r="G1758" i="53"/>
  <c r="F1758" i="53"/>
  <c r="F4839" i="53"/>
  <c r="G4839" i="53"/>
  <c r="G6860" i="53"/>
  <c r="F6860" i="53"/>
  <c r="E6861" i="53"/>
  <c r="E5851" i="53"/>
  <c r="E4840" i="53"/>
  <c r="E3832" i="53"/>
  <c r="E1759" i="53"/>
  <c r="E2769" i="53"/>
  <c r="S2768" i="53"/>
  <c r="AB750" i="53"/>
  <c r="AB2768" i="53"/>
  <c r="E749" i="53"/>
  <c r="AB8907" i="53" l="1"/>
  <c r="AB7898" i="53"/>
  <c r="S8908" i="53"/>
  <c r="S7898" i="53"/>
  <c r="E8907" i="53"/>
  <c r="E7897" i="53"/>
  <c r="AE6862" i="53"/>
  <c r="AD6862" i="53"/>
  <c r="AC6862" i="53"/>
  <c r="AE2768" i="53"/>
  <c r="AD2768" i="53"/>
  <c r="AC2768" i="53"/>
  <c r="AE5851" i="53"/>
  <c r="AC5851" i="53"/>
  <c r="AD5851" i="53"/>
  <c r="AC750" i="53"/>
  <c r="AE750" i="53"/>
  <c r="AD750" i="53"/>
  <c r="AD3832" i="53"/>
  <c r="AE3832" i="53"/>
  <c r="AC3832" i="53"/>
  <c r="AD1758" i="53"/>
  <c r="AE1758" i="53"/>
  <c r="AC1758" i="53"/>
  <c r="AB1759" i="53"/>
  <c r="AD4841" i="53"/>
  <c r="AE4841" i="53"/>
  <c r="AC4841" i="53"/>
  <c r="AB6863" i="53"/>
  <c r="AB5852" i="53"/>
  <c r="AB4842" i="53"/>
  <c r="AB3833" i="53"/>
  <c r="V3832" i="53"/>
  <c r="U3832" i="53"/>
  <c r="T3832" i="53"/>
  <c r="V5852" i="53"/>
  <c r="U5852" i="53"/>
  <c r="T5852" i="53"/>
  <c r="V1758" i="53"/>
  <c r="U1758" i="53"/>
  <c r="T1758" i="53"/>
  <c r="S1759" i="53"/>
  <c r="V6861" i="53"/>
  <c r="U6861" i="53"/>
  <c r="T6861" i="53"/>
  <c r="V4842" i="53"/>
  <c r="U4842" i="53"/>
  <c r="T4842" i="53"/>
  <c r="T2768" i="53"/>
  <c r="V2768" i="53"/>
  <c r="U2768" i="53"/>
  <c r="S6862" i="53"/>
  <c r="S5853" i="53"/>
  <c r="S4843" i="53"/>
  <c r="S3833" i="53"/>
  <c r="V748" i="53"/>
  <c r="U748" i="53"/>
  <c r="T748" i="53"/>
  <c r="S749" i="53"/>
  <c r="G749" i="53"/>
  <c r="F749" i="53"/>
  <c r="G2769" i="53"/>
  <c r="F2769" i="53"/>
  <c r="F1759" i="53"/>
  <c r="G1759" i="53"/>
  <c r="G3832" i="53"/>
  <c r="F3832" i="53"/>
  <c r="G4840" i="53"/>
  <c r="F4840" i="53"/>
  <c r="F5851" i="53"/>
  <c r="G5851" i="53"/>
  <c r="G6861" i="53"/>
  <c r="F6861" i="53"/>
  <c r="E6862" i="53"/>
  <c r="E5852" i="53"/>
  <c r="E4841" i="53"/>
  <c r="E3833" i="53"/>
  <c r="E1760" i="53"/>
  <c r="AB2769" i="53"/>
  <c r="AB751" i="53"/>
  <c r="E2770" i="53"/>
  <c r="S2769" i="53"/>
  <c r="E750" i="53"/>
  <c r="AB8908" i="53" l="1"/>
  <c r="AB7899" i="53"/>
  <c r="S8909" i="53"/>
  <c r="S7899" i="53"/>
  <c r="E8908" i="53"/>
  <c r="E7898" i="53"/>
  <c r="AE6863" i="53"/>
  <c r="AD6863" i="53"/>
  <c r="AC6863" i="53"/>
  <c r="AE5852" i="53"/>
  <c r="AC5852" i="53"/>
  <c r="AD5852" i="53"/>
  <c r="AE1759" i="53"/>
  <c r="AD1759" i="53"/>
  <c r="AC1759" i="53"/>
  <c r="AB1760" i="53"/>
  <c r="AD3833" i="53"/>
  <c r="AE3833" i="53"/>
  <c r="AC3833" i="53"/>
  <c r="AE751" i="53"/>
  <c r="AD751" i="53"/>
  <c r="AC751" i="53"/>
  <c r="AE2769" i="53"/>
  <c r="AC2769" i="53"/>
  <c r="AD2769" i="53"/>
  <c r="AE4842" i="53"/>
  <c r="AC4842" i="53"/>
  <c r="AD4842" i="53"/>
  <c r="AB6864" i="53"/>
  <c r="AB5853" i="53"/>
  <c r="AB4843" i="53"/>
  <c r="AB3834" i="53"/>
  <c r="V4843" i="53"/>
  <c r="U4843" i="53"/>
  <c r="T4843" i="53"/>
  <c r="V3833" i="53"/>
  <c r="U3833" i="53"/>
  <c r="T3833" i="53"/>
  <c r="V5853" i="53"/>
  <c r="U5853" i="53"/>
  <c r="T5853" i="53"/>
  <c r="V6862" i="53"/>
  <c r="U6862" i="53"/>
  <c r="T6862" i="53"/>
  <c r="V1759" i="53"/>
  <c r="U1759" i="53"/>
  <c r="T1759" i="53"/>
  <c r="S1760" i="53"/>
  <c r="V2769" i="53"/>
  <c r="U2769" i="53"/>
  <c r="T2769" i="53"/>
  <c r="S6863" i="53"/>
  <c r="S5854" i="53"/>
  <c r="S4844" i="53"/>
  <c r="S3834" i="53"/>
  <c r="V749" i="53"/>
  <c r="U749" i="53"/>
  <c r="T749" i="53"/>
  <c r="S750" i="53"/>
  <c r="G750" i="53"/>
  <c r="F750" i="53"/>
  <c r="G2770" i="53"/>
  <c r="F2770" i="53"/>
  <c r="G6862" i="53"/>
  <c r="F6862" i="53"/>
  <c r="G1760" i="53"/>
  <c r="F1760" i="53"/>
  <c r="G3833" i="53"/>
  <c r="F3833" i="53"/>
  <c r="G4841" i="53"/>
  <c r="F4841" i="53"/>
  <c r="G5852" i="53"/>
  <c r="F5852" i="53"/>
  <c r="E6863" i="53"/>
  <c r="E5853" i="53"/>
  <c r="E4842" i="53"/>
  <c r="E3834" i="53"/>
  <c r="E1761" i="53"/>
  <c r="E751" i="53"/>
  <c r="AB752" i="53"/>
  <c r="S2770" i="53"/>
  <c r="E2771" i="53"/>
  <c r="AB2770" i="53"/>
  <c r="AB8909" i="53" l="1"/>
  <c r="AB7900" i="53"/>
  <c r="S8910" i="53"/>
  <c r="S7900" i="53"/>
  <c r="E8909" i="53"/>
  <c r="E7899" i="53"/>
  <c r="AE6864" i="53"/>
  <c r="AD6864" i="53"/>
  <c r="AC6864" i="53"/>
  <c r="AE5853" i="53"/>
  <c r="AD5853" i="53"/>
  <c r="AC5853" i="53"/>
  <c r="AE2770" i="53"/>
  <c r="AD2770" i="53"/>
  <c r="AC2770" i="53"/>
  <c r="AC752" i="53"/>
  <c r="AE752" i="53"/>
  <c r="AD752" i="53"/>
  <c r="AD3834" i="53"/>
  <c r="AC3834" i="53"/>
  <c r="AE3834" i="53"/>
  <c r="AE1760" i="53"/>
  <c r="AD1760" i="53"/>
  <c r="AC1760" i="53"/>
  <c r="AB1761" i="53"/>
  <c r="AE4843" i="53"/>
  <c r="AC4843" i="53"/>
  <c r="AD4843" i="53"/>
  <c r="AB6865" i="53"/>
  <c r="AB5854" i="53"/>
  <c r="AB4844" i="53"/>
  <c r="AB3835" i="53"/>
  <c r="U3834" i="53"/>
  <c r="V3834" i="53"/>
  <c r="T3834" i="53"/>
  <c r="V5854" i="53"/>
  <c r="U5854" i="53"/>
  <c r="T5854" i="53"/>
  <c r="V2770" i="53"/>
  <c r="U2770" i="53"/>
  <c r="T2770" i="53"/>
  <c r="V6863" i="53"/>
  <c r="U6863" i="53"/>
  <c r="T6863" i="53"/>
  <c r="V1760" i="53"/>
  <c r="U1760" i="53"/>
  <c r="T1760" i="53"/>
  <c r="S1761" i="53"/>
  <c r="V4844" i="53"/>
  <c r="U4844" i="53"/>
  <c r="T4844" i="53"/>
  <c r="S6864" i="53"/>
  <c r="S5855" i="53"/>
  <c r="S4845" i="53"/>
  <c r="S3835" i="53"/>
  <c r="V750" i="53"/>
  <c r="U750" i="53"/>
  <c r="T750" i="53"/>
  <c r="S751" i="53"/>
  <c r="G2771" i="53"/>
  <c r="F2771" i="53"/>
  <c r="G751" i="53"/>
  <c r="F751" i="53"/>
  <c r="G1761" i="53"/>
  <c r="F1761" i="53"/>
  <c r="G3834" i="53"/>
  <c r="F3834" i="53"/>
  <c r="G5853" i="53"/>
  <c r="F5853" i="53"/>
  <c r="G4842" i="53"/>
  <c r="F4842" i="53"/>
  <c r="G6863" i="53"/>
  <c r="F6863" i="53"/>
  <c r="E6864" i="53"/>
  <c r="E5854" i="53"/>
  <c r="E4843" i="53"/>
  <c r="E3835" i="53"/>
  <c r="E1762" i="53"/>
  <c r="S2771" i="53"/>
  <c r="AB753" i="53"/>
  <c r="E752" i="53"/>
  <c r="AB2771" i="53"/>
  <c r="E2772" i="53"/>
  <c r="AB8910" i="53" l="1"/>
  <c r="AB7901" i="53"/>
  <c r="S8911" i="53"/>
  <c r="S7901" i="53"/>
  <c r="E8910" i="53"/>
  <c r="E7900" i="53"/>
  <c r="AE6865" i="53"/>
  <c r="AD6865" i="53"/>
  <c r="AC6865" i="53"/>
  <c r="AE5854" i="53"/>
  <c r="AC5854" i="53"/>
  <c r="AD5854" i="53"/>
  <c r="AE2771" i="53"/>
  <c r="AC2771" i="53"/>
  <c r="AD2771" i="53"/>
  <c r="AE1761" i="53"/>
  <c r="AD1761" i="53"/>
  <c r="AC1761" i="53"/>
  <c r="AB1762" i="53"/>
  <c r="AE3835" i="53"/>
  <c r="AC3835" i="53"/>
  <c r="AD3835" i="53"/>
  <c r="AE753" i="53"/>
  <c r="AC753" i="53"/>
  <c r="AD753" i="53"/>
  <c r="AE4844" i="53"/>
  <c r="AC4844" i="53"/>
  <c r="AD4844" i="53"/>
  <c r="AB6866" i="53"/>
  <c r="AB5855" i="53"/>
  <c r="AB4845" i="53"/>
  <c r="AB3836" i="53"/>
  <c r="V2771" i="53"/>
  <c r="U2771" i="53"/>
  <c r="T2771" i="53"/>
  <c r="V3835" i="53"/>
  <c r="U3835" i="53"/>
  <c r="T3835" i="53"/>
  <c r="T5855" i="53"/>
  <c r="U5855" i="53"/>
  <c r="V5855" i="53"/>
  <c r="U4845" i="53"/>
  <c r="V4845" i="53"/>
  <c r="T4845" i="53"/>
  <c r="V6864" i="53"/>
  <c r="U6864" i="53"/>
  <c r="T6864" i="53"/>
  <c r="V1761" i="53"/>
  <c r="U1761" i="53"/>
  <c r="T1761" i="53"/>
  <c r="S1762" i="53"/>
  <c r="S6865" i="53"/>
  <c r="S5856" i="53"/>
  <c r="S4846" i="53"/>
  <c r="S3836" i="53"/>
  <c r="V751" i="53"/>
  <c r="U751" i="53"/>
  <c r="T751" i="53"/>
  <c r="S752" i="53"/>
  <c r="G2772" i="53"/>
  <c r="F2772" i="53"/>
  <c r="G752" i="53"/>
  <c r="F752" i="53"/>
  <c r="G1762" i="53"/>
  <c r="F1762" i="53"/>
  <c r="G3835" i="53"/>
  <c r="F3835" i="53"/>
  <c r="G4843" i="53"/>
  <c r="F4843" i="53"/>
  <c r="G5854" i="53"/>
  <c r="F5854" i="53"/>
  <c r="G6864" i="53"/>
  <c r="F6864" i="53"/>
  <c r="E6865" i="53"/>
  <c r="E5855" i="53"/>
  <c r="E4844" i="53"/>
  <c r="E3836" i="53"/>
  <c r="E1763" i="53"/>
  <c r="E2773" i="53"/>
  <c r="AB754" i="53"/>
  <c r="AB2772" i="53"/>
  <c r="E753" i="53"/>
  <c r="S2772" i="53"/>
  <c r="AB8911" i="53" l="1"/>
  <c r="AB7902" i="53"/>
  <c r="S8912" i="53"/>
  <c r="S7902" i="53"/>
  <c r="E8911" i="53"/>
  <c r="E7901" i="53"/>
  <c r="AE6866" i="53"/>
  <c r="AD6866" i="53"/>
  <c r="AC6866" i="53"/>
  <c r="AE5855" i="53"/>
  <c r="AD5855" i="53"/>
  <c r="AC5855" i="53"/>
  <c r="AE1762" i="53"/>
  <c r="AD1762" i="53"/>
  <c r="AC1762" i="53"/>
  <c r="AB1763" i="53"/>
  <c r="AD3836" i="53"/>
  <c r="AE3836" i="53"/>
  <c r="AC3836" i="53"/>
  <c r="AE2772" i="53"/>
  <c r="AC2772" i="53"/>
  <c r="AD2772" i="53"/>
  <c r="AE754" i="53"/>
  <c r="AC754" i="53"/>
  <c r="AD754" i="53"/>
  <c r="AE4845" i="53"/>
  <c r="AC4845" i="53"/>
  <c r="AD4845" i="53"/>
  <c r="AB6867" i="53"/>
  <c r="AB5856" i="53"/>
  <c r="AB4846" i="53"/>
  <c r="AB3837" i="53"/>
  <c r="V3836" i="53"/>
  <c r="T3836" i="53"/>
  <c r="U3836" i="53"/>
  <c r="V5856" i="53"/>
  <c r="T5856" i="53"/>
  <c r="U5856" i="53"/>
  <c r="V2772" i="53"/>
  <c r="U2772" i="53"/>
  <c r="T2772" i="53"/>
  <c r="V6865" i="53"/>
  <c r="U6865" i="53"/>
  <c r="T6865" i="53"/>
  <c r="T1762" i="53"/>
  <c r="V1762" i="53"/>
  <c r="U1762" i="53"/>
  <c r="S1763" i="53"/>
  <c r="V4846" i="53"/>
  <c r="U4846" i="53"/>
  <c r="T4846" i="53"/>
  <c r="S6866" i="53"/>
  <c r="S5857" i="53"/>
  <c r="S4847" i="53"/>
  <c r="S3837" i="53"/>
  <c r="V752" i="53"/>
  <c r="U752" i="53"/>
  <c r="T752" i="53"/>
  <c r="S753" i="53"/>
  <c r="G2773" i="53"/>
  <c r="F2773" i="53"/>
  <c r="G753" i="53"/>
  <c r="F753" i="53"/>
  <c r="G4844" i="53"/>
  <c r="F4844" i="53"/>
  <c r="G1763" i="53"/>
  <c r="F1763" i="53"/>
  <c r="G3836" i="53"/>
  <c r="F3836" i="53"/>
  <c r="F5855" i="53"/>
  <c r="G5855" i="53"/>
  <c r="G6865" i="53"/>
  <c r="F6865" i="53"/>
  <c r="E6866" i="53"/>
  <c r="E5856" i="53"/>
  <c r="E4845" i="53"/>
  <c r="E3837" i="53"/>
  <c r="E1764" i="53"/>
  <c r="S2773" i="53"/>
  <c r="AB2773" i="53"/>
  <c r="AB755" i="53"/>
  <c r="E754" i="53"/>
  <c r="E2774" i="53"/>
  <c r="AB8912" i="53" l="1"/>
  <c r="AB7903" i="53"/>
  <c r="S8913" i="53"/>
  <c r="S7903" i="53"/>
  <c r="E8912" i="53"/>
  <c r="E7902" i="53"/>
  <c r="AE6867" i="53"/>
  <c r="AD6867" i="53"/>
  <c r="AC6867" i="53"/>
  <c r="AD755" i="53"/>
  <c r="AC755" i="53"/>
  <c r="AE755" i="53"/>
  <c r="AE5856" i="53"/>
  <c r="AD5856" i="53"/>
  <c r="AC5856" i="53"/>
  <c r="AC2773" i="53"/>
  <c r="AD2773" i="53"/>
  <c r="AE2773" i="53"/>
  <c r="AE3837" i="53"/>
  <c r="AD3837" i="53"/>
  <c r="AC3837" i="53"/>
  <c r="AD1763" i="53"/>
  <c r="AE1763" i="53"/>
  <c r="AC1763" i="53"/>
  <c r="AB1764" i="53"/>
  <c r="AE4846" i="53"/>
  <c r="AC4846" i="53"/>
  <c r="AD4846" i="53"/>
  <c r="AB6868" i="53"/>
  <c r="AB5857" i="53"/>
  <c r="AB4847" i="53"/>
  <c r="AB3838" i="53"/>
  <c r="V2773" i="53"/>
  <c r="U2773" i="53"/>
  <c r="T2773" i="53"/>
  <c r="U3837" i="53"/>
  <c r="V3837" i="53"/>
  <c r="T3837" i="53"/>
  <c r="V6866" i="53"/>
  <c r="U6866" i="53"/>
  <c r="T6866" i="53"/>
  <c r="V1763" i="53"/>
  <c r="U1763" i="53"/>
  <c r="T1763" i="53"/>
  <c r="S1764" i="53"/>
  <c r="V4847" i="53"/>
  <c r="U4847" i="53"/>
  <c r="T4847" i="53"/>
  <c r="V5857" i="53"/>
  <c r="U5857" i="53"/>
  <c r="T5857" i="53"/>
  <c r="S6867" i="53"/>
  <c r="S5858" i="53"/>
  <c r="S4848" i="53"/>
  <c r="S3838" i="53"/>
  <c r="V753" i="53"/>
  <c r="U753" i="53"/>
  <c r="T753" i="53"/>
  <c r="S754" i="53"/>
  <c r="G2774" i="53"/>
  <c r="F2774" i="53"/>
  <c r="G754" i="53"/>
  <c r="F754" i="53"/>
  <c r="G1764" i="53"/>
  <c r="F1764" i="53"/>
  <c r="G6866" i="53"/>
  <c r="F6866" i="53"/>
  <c r="G3837" i="53"/>
  <c r="F3837" i="53"/>
  <c r="G5856" i="53"/>
  <c r="F5856" i="53"/>
  <c r="G4845" i="53"/>
  <c r="F4845" i="53"/>
  <c r="E6867" i="53"/>
  <c r="E5857" i="53"/>
  <c r="E4846" i="53"/>
  <c r="E3838" i="53"/>
  <c r="E1765" i="53"/>
  <c r="E2775" i="53"/>
  <c r="AB2774" i="53"/>
  <c r="E755" i="53"/>
  <c r="S2774" i="53"/>
  <c r="AB756" i="53"/>
  <c r="AB8913" i="53" l="1"/>
  <c r="AB7904" i="53"/>
  <c r="S8914" i="53"/>
  <c r="S7904" i="53"/>
  <c r="E8913" i="53"/>
  <c r="E7903" i="53"/>
  <c r="AE6868" i="53"/>
  <c r="AD6868" i="53"/>
  <c r="AC6868" i="53"/>
  <c r="AE756" i="53"/>
  <c r="AD756" i="53"/>
  <c r="AC756" i="53"/>
  <c r="AE5857" i="53"/>
  <c r="AC5857" i="53"/>
  <c r="AD5857" i="53"/>
  <c r="AD1764" i="53"/>
  <c r="AE1764" i="53"/>
  <c r="AC1764" i="53"/>
  <c r="AB1765" i="53"/>
  <c r="AE2774" i="53"/>
  <c r="AC2774" i="53"/>
  <c r="AD2774" i="53"/>
  <c r="AD3838" i="53"/>
  <c r="AE3838" i="53"/>
  <c r="AC3838" i="53"/>
  <c r="AE4847" i="53"/>
  <c r="AD4847" i="53"/>
  <c r="AC4847" i="53"/>
  <c r="AB6869" i="53"/>
  <c r="AB5858" i="53"/>
  <c r="AB4848" i="53"/>
  <c r="AB3839" i="53"/>
  <c r="U4848" i="53"/>
  <c r="V4848" i="53"/>
  <c r="T4848" i="53"/>
  <c r="V5858" i="53"/>
  <c r="U5858" i="53"/>
  <c r="T5858" i="53"/>
  <c r="T1764" i="53"/>
  <c r="V1764" i="53"/>
  <c r="U1764" i="53"/>
  <c r="S1765" i="53"/>
  <c r="V6867" i="53"/>
  <c r="U6867" i="53"/>
  <c r="T6867" i="53"/>
  <c r="U3838" i="53"/>
  <c r="V3838" i="53"/>
  <c r="T3838" i="53"/>
  <c r="V2774" i="53"/>
  <c r="T2774" i="53"/>
  <c r="U2774" i="53"/>
  <c r="S6868" i="53"/>
  <c r="S5859" i="53"/>
  <c r="S4849" i="53"/>
  <c r="S3839" i="53"/>
  <c r="V754" i="53"/>
  <c r="U754" i="53"/>
  <c r="T754" i="53"/>
  <c r="S755" i="53"/>
  <c r="G755" i="53"/>
  <c r="F755" i="53"/>
  <c r="G2775" i="53"/>
  <c r="F2775" i="53"/>
  <c r="G1765" i="53"/>
  <c r="F1765" i="53"/>
  <c r="G4846" i="53"/>
  <c r="F4846" i="53"/>
  <c r="G6867" i="53"/>
  <c r="F6867" i="53"/>
  <c r="G3838" i="53"/>
  <c r="F3838" i="53"/>
  <c r="G5857" i="53"/>
  <c r="F5857" i="53"/>
  <c r="E6868" i="53"/>
  <c r="E5858" i="53"/>
  <c r="E4847" i="53"/>
  <c r="E3839" i="53"/>
  <c r="E1766" i="53"/>
  <c r="E2776" i="53"/>
  <c r="S2775" i="53"/>
  <c r="E756" i="53"/>
  <c r="AB757" i="53"/>
  <c r="AB2775" i="53"/>
  <c r="AB8914" i="53" l="1"/>
  <c r="AB7905" i="53"/>
  <c r="S8915" i="53"/>
  <c r="S7905" i="53"/>
  <c r="E8914" i="53"/>
  <c r="E7904" i="53"/>
  <c r="AE6869" i="53"/>
  <c r="AD6869" i="53"/>
  <c r="AC6869" i="53"/>
  <c r="AD1765" i="53"/>
  <c r="AE1765" i="53"/>
  <c r="AC1765" i="53"/>
  <c r="AB1766" i="53"/>
  <c r="AE757" i="53"/>
  <c r="AD757" i="53"/>
  <c r="AC757" i="53"/>
  <c r="AE5858" i="53"/>
  <c r="AD5858" i="53"/>
  <c r="AC5858" i="53"/>
  <c r="AD3839" i="53"/>
  <c r="AE3839" i="53"/>
  <c r="AC3839" i="53"/>
  <c r="AC2775" i="53"/>
  <c r="AE2775" i="53"/>
  <c r="AD2775" i="53"/>
  <c r="AE4848" i="53"/>
  <c r="AC4848" i="53"/>
  <c r="AD4848" i="53"/>
  <c r="AB6870" i="53"/>
  <c r="AB5859" i="53"/>
  <c r="AB4849" i="53"/>
  <c r="AB3840" i="53"/>
  <c r="V3839" i="53"/>
  <c r="T3839" i="53"/>
  <c r="U3839" i="53"/>
  <c r="V5859" i="53"/>
  <c r="U5859" i="53"/>
  <c r="T5859" i="53"/>
  <c r="V6868" i="53"/>
  <c r="U6868" i="53"/>
  <c r="T6868" i="53"/>
  <c r="V4849" i="53"/>
  <c r="U4849" i="53"/>
  <c r="T4849" i="53"/>
  <c r="V1765" i="53"/>
  <c r="U1765" i="53"/>
  <c r="T1765" i="53"/>
  <c r="S1766" i="53"/>
  <c r="V2775" i="53"/>
  <c r="U2775" i="53"/>
  <c r="T2775" i="53"/>
  <c r="S6869" i="53"/>
  <c r="S5860" i="53"/>
  <c r="S4850" i="53"/>
  <c r="S3840" i="53"/>
  <c r="V755" i="53"/>
  <c r="U755" i="53"/>
  <c r="T755" i="53"/>
  <c r="S756" i="53"/>
  <c r="G756" i="53"/>
  <c r="F756" i="53"/>
  <c r="G2776" i="53"/>
  <c r="F2776" i="53"/>
  <c r="G1766" i="53"/>
  <c r="F1766" i="53"/>
  <c r="F3839" i="53"/>
  <c r="G3839" i="53"/>
  <c r="F4847" i="53"/>
  <c r="G4847" i="53"/>
  <c r="G5858" i="53"/>
  <c r="F5858" i="53"/>
  <c r="F6868" i="53"/>
  <c r="G6868" i="53"/>
  <c r="E6869" i="53"/>
  <c r="E5859" i="53"/>
  <c r="E4848" i="53"/>
  <c r="E3840" i="53"/>
  <c r="E1767" i="53"/>
  <c r="S2776" i="53"/>
  <c r="AB758" i="53"/>
  <c r="E757" i="53"/>
  <c r="AB2776" i="53"/>
  <c r="E2777" i="53"/>
  <c r="AB8915" i="53" l="1"/>
  <c r="AB7906" i="53"/>
  <c r="S8916" i="53"/>
  <c r="S7906" i="53"/>
  <c r="E8915" i="53"/>
  <c r="E7905" i="53"/>
  <c r="AE6870" i="53"/>
  <c r="AD6870" i="53"/>
  <c r="AC6870" i="53"/>
  <c r="AD1766" i="53"/>
  <c r="AE1766" i="53"/>
  <c r="AC1766" i="53"/>
  <c r="AB1767" i="53"/>
  <c r="AE5859" i="53"/>
  <c r="AC5859" i="53"/>
  <c r="AD5859" i="53"/>
  <c r="AE2776" i="53"/>
  <c r="AD2776" i="53"/>
  <c r="AC2776" i="53"/>
  <c r="AC758" i="53"/>
  <c r="AE758" i="53"/>
  <c r="AD758" i="53"/>
  <c r="AD3840" i="53"/>
  <c r="AE3840" i="53"/>
  <c r="AC3840" i="53"/>
  <c r="AD4849" i="53"/>
  <c r="AE4849" i="53"/>
  <c r="AC4849" i="53"/>
  <c r="AB6871" i="53"/>
  <c r="AB5860" i="53"/>
  <c r="AB4850" i="53"/>
  <c r="AB3841" i="53"/>
  <c r="V1766" i="53"/>
  <c r="U1766" i="53"/>
  <c r="T1766" i="53"/>
  <c r="S1767" i="53"/>
  <c r="T3840" i="53"/>
  <c r="V3840" i="53"/>
  <c r="U3840" i="53"/>
  <c r="V5860" i="53"/>
  <c r="U5860" i="53"/>
  <c r="T5860" i="53"/>
  <c r="V4850" i="53"/>
  <c r="U4850" i="53"/>
  <c r="T4850" i="53"/>
  <c r="V6869" i="53"/>
  <c r="U6869" i="53"/>
  <c r="T6869" i="53"/>
  <c r="T2776" i="53"/>
  <c r="V2776" i="53"/>
  <c r="U2776" i="53"/>
  <c r="S6870" i="53"/>
  <c r="S5861" i="53"/>
  <c r="S4851" i="53"/>
  <c r="S3841" i="53"/>
  <c r="V756" i="53"/>
  <c r="U756" i="53"/>
  <c r="T756" i="53"/>
  <c r="S757" i="53"/>
  <c r="G757" i="53"/>
  <c r="F757" i="53"/>
  <c r="G2777" i="53"/>
  <c r="F2777" i="53"/>
  <c r="F1767" i="53"/>
  <c r="G1767" i="53"/>
  <c r="G3840" i="53"/>
  <c r="F3840" i="53"/>
  <c r="G6869" i="53"/>
  <c r="F6869" i="53"/>
  <c r="G4848" i="53"/>
  <c r="F4848" i="53"/>
  <c r="G5859" i="53"/>
  <c r="F5859" i="53"/>
  <c r="E6870" i="53"/>
  <c r="E5860" i="53"/>
  <c r="E4849" i="53"/>
  <c r="E3841" i="53"/>
  <c r="E1768" i="53"/>
  <c r="AB2777" i="53"/>
  <c r="AB759" i="53"/>
  <c r="E2778" i="53"/>
  <c r="S2777" i="53"/>
  <c r="E758" i="53"/>
  <c r="AB8916" i="53" l="1"/>
  <c r="AB7907" i="53"/>
  <c r="S8917" i="53"/>
  <c r="S7907" i="53"/>
  <c r="E8916" i="53"/>
  <c r="E7906" i="53"/>
  <c r="AE6871" i="53"/>
  <c r="AD6871" i="53"/>
  <c r="AC6871" i="53"/>
  <c r="AE1767" i="53"/>
  <c r="AD1767" i="53"/>
  <c r="AC1767" i="53"/>
  <c r="AB1768" i="53"/>
  <c r="AE5860" i="53"/>
  <c r="AC5860" i="53"/>
  <c r="AD5860" i="53"/>
  <c r="AE759" i="53"/>
  <c r="AD759" i="53"/>
  <c r="AC759" i="53"/>
  <c r="AE2777" i="53"/>
  <c r="AC2777" i="53"/>
  <c r="AD2777" i="53"/>
  <c r="AD3841" i="53"/>
  <c r="AE3841" i="53"/>
  <c r="AC3841" i="53"/>
  <c r="AE4850" i="53"/>
  <c r="AC4850" i="53"/>
  <c r="AD4850" i="53"/>
  <c r="AB6872" i="53"/>
  <c r="AB5861" i="53"/>
  <c r="AB4851" i="53"/>
  <c r="AB3842" i="53"/>
  <c r="V4851" i="53"/>
  <c r="U4851" i="53"/>
  <c r="T4851" i="53"/>
  <c r="V3841" i="53"/>
  <c r="U3841" i="53"/>
  <c r="T3841" i="53"/>
  <c r="V5861" i="53"/>
  <c r="U5861" i="53"/>
  <c r="T5861" i="53"/>
  <c r="V6870" i="53"/>
  <c r="T6870" i="53"/>
  <c r="U6870" i="53"/>
  <c r="V1767" i="53"/>
  <c r="U1767" i="53"/>
  <c r="T1767" i="53"/>
  <c r="S1768" i="53"/>
  <c r="V2777" i="53"/>
  <c r="U2777" i="53"/>
  <c r="T2777" i="53"/>
  <c r="S6871" i="53"/>
  <c r="S5862" i="53"/>
  <c r="S4852" i="53"/>
  <c r="S3842" i="53"/>
  <c r="V757" i="53"/>
  <c r="U757" i="53"/>
  <c r="T757" i="53"/>
  <c r="S758" i="53"/>
  <c r="G2778" i="53"/>
  <c r="F2778" i="53"/>
  <c r="G758" i="53"/>
  <c r="F758" i="53"/>
  <c r="G6870" i="53"/>
  <c r="F6870" i="53"/>
  <c r="G1768" i="53"/>
  <c r="F1768" i="53"/>
  <c r="F3841" i="53"/>
  <c r="G3841" i="53"/>
  <c r="G4849" i="53"/>
  <c r="F4849" i="53"/>
  <c r="G5860" i="53"/>
  <c r="F5860" i="53"/>
  <c r="E6871" i="53"/>
  <c r="E5861" i="53"/>
  <c r="E4850" i="53"/>
  <c r="E3842" i="53"/>
  <c r="E1769" i="53"/>
  <c r="S2778" i="53"/>
  <c r="E759" i="53"/>
  <c r="AB2778" i="53"/>
  <c r="E2779" i="53"/>
  <c r="AB760" i="53"/>
  <c r="AB8917" i="53" l="1"/>
  <c r="AB7908" i="53"/>
  <c r="S8918" i="53"/>
  <c r="S7908" i="53"/>
  <c r="E8917" i="53"/>
  <c r="E7907" i="53"/>
  <c r="AE6872" i="53"/>
  <c r="AD6872" i="53"/>
  <c r="AC6872" i="53"/>
  <c r="AE1768" i="53"/>
  <c r="AD1768" i="53"/>
  <c r="AC1768" i="53"/>
  <c r="AB1769" i="53"/>
  <c r="AE5861" i="53"/>
  <c r="AD5861" i="53"/>
  <c r="AC5861" i="53"/>
  <c r="AE2778" i="53"/>
  <c r="AD2778" i="53"/>
  <c r="AC2778" i="53"/>
  <c r="AD3842" i="53"/>
  <c r="AE3842" i="53"/>
  <c r="AC3842" i="53"/>
  <c r="AC760" i="53"/>
  <c r="AE760" i="53"/>
  <c r="AD760" i="53"/>
  <c r="AC4851" i="53"/>
  <c r="AD4851" i="53"/>
  <c r="AE4851" i="53"/>
  <c r="AB6873" i="53"/>
  <c r="AB5862" i="53"/>
  <c r="AB4852" i="53"/>
  <c r="AB3843" i="53"/>
  <c r="V4852" i="53"/>
  <c r="U4852" i="53"/>
  <c r="T4852" i="53"/>
  <c r="V5862" i="53"/>
  <c r="U5862" i="53"/>
  <c r="T5862" i="53"/>
  <c r="U2778" i="53"/>
  <c r="T2778" i="53"/>
  <c r="V2778" i="53"/>
  <c r="V6871" i="53"/>
  <c r="U6871" i="53"/>
  <c r="T6871" i="53"/>
  <c r="V1768" i="53"/>
  <c r="U1768" i="53"/>
  <c r="T1768" i="53"/>
  <c r="S1769" i="53"/>
  <c r="U3842" i="53"/>
  <c r="V3842" i="53"/>
  <c r="T3842" i="53"/>
  <c r="S6872" i="53"/>
  <c r="S5863" i="53"/>
  <c r="S4853" i="53"/>
  <c r="S3843" i="53"/>
  <c r="V758" i="53"/>
  <c r="U758" i="53"/>
  <c r="T758" i="53"/>
  <c r="S759" i="53"/>
  <c r="G759" i="53"/>
  <c r="F759" i="53"/>
  <c r="G2779" i="53"/>
  <c r="F2779" i="53"/>
  <c r="G1769" i="53"/>
  <c r="F1769" i="53"/>
  <c r="G6871" i="53"/>
  <c r="F6871" i="53"/>
  <c r="G4850" i="53"/>
  <c r="F4850" i="53"/>
  <c r="G5861" i="53"/>
  <c r="F5861" i="53"/>
  <c r="G3842" i="53"/>
  <c r="F3842" i="53"/>
  <c r="E6872" i="53"/>
  <c r="E5862" i="53"/>
  <c r="E4851" i="53"/>
  <c r="E3843" i="53"/>
  <c r="E1770" i="53"/>
  <c r="AB2779" i="53"/>
  <c r="E2780" i="53"/>
  <c r="AB761" i="53"/>
  <c r="E760" i="53"/>
  <c r="S2779" i="53"/>
  <c r="AB8918" i="53" l="1"/>
  <c r="AB7909" i="53"/>
  <c r="S8919" i="53"/>
  <c r="S7909" i="53"/>
  <c r="E8918" i="53"/>
  <c r="E7908" i="53"/>
  <c r="AE6873" i="53"/>
  <c r="AD6873" i="53"/>
  <c r="AC6873" i="53"/>
  <c r="AE1769" i="53"/>
  <c r="AD1769" i="53"/>
  <c r="AC1769" i="53"/>
  <c r="AB1770" i="53"/>
  <c r="AE5862" i="53"/>
  <c r="AC5862" i="53"/>
  <c r="AD5862" i="53"/>
  <c r="AD761" i="53"/>
  <c r="AC761" i="53"/>
  <c r="AE761" i="53"/>
  <c r="AE3843" i="53"/>
  <c r="AC3843" i="53"/>
  <c r="AD3843" i="53"/>
  <c r="AE2779" i="53"/>
  <c r="AC2779" i="53"/>
  <c r="AD2779" i="53"/>
  <c r="AC4852" i="53"/>
  <c r="AD4852" i="53"/>
  <c r="AE4852" i="53"/>
  <c r="AB6874" i="53"/>
  <c r="AB5863" i="53"/>
  <c r="AB4853" i="53"/>
  <c r="AB3844" i="53"/>
  <c r="V4853" i="53"/>
  <c r="U4853" i="53"/>
  <c r="T4853" i="53"/>
  <c r="V1769" i="53"/>
  <c r="U1769" i="53"/>
  <c r="T1769" i="53"/>
  <c r="S1770" i="53"/>
  <c r="V3843" i="53"/>
  <c r="U3843" i="53"/>
  <c r="T3843" i="53"/>
  <c r="T5863" i="53"/>
  <c r="V5863" i="53"/>
  <c r="U5863" i="53"/>
  <c r="V6872" i="53"/>
  <c r="U6872" i="53"/>
  <c r="T6872" i="53"/>
  <c r="V2779" i="53"/>
  <c r="U2779" i="53"/>
  <c r="T2779" i="53"/>
  <c r="S6873" i="53"/>
  <c r="S5864" i="53"/>
  <c r="S4854" i="53"/>
  <c r="S3844" i="53"/>
  <c r="V759" i="53"/>
  <c r="U759" i="53"/>
  <c r="T759" i="53"/>
  <c r="S760" i="53"/>
  <c r="G2780" i="53"/>
  <c r="F2780" i="53"/>
  <c r="G760" i="53"/>
  <c r="F760" i="53"/>
  <c r="G1770" i="53"/>
  <c r="F1770" i="53"/>
  <c r="G6872" i="53"/>
  <c r="F6872" i="53"/>
  <c r="G3843" i="53"/>
  <c r="F3843" i="53"/>
  <c r="G4851" i="53"/>
  <c r="F4851" i="53"/>
  <c r="G5862" i="53"/>
  <c r="F5862" i="53"/>
  <c r="E6873" i="53"/>
  <c r="E5863" i="53"/>
  <c r="E4852" i="53"/>
  <c r="E3844" i="53"/>
  <c r="E1771" i="53"/>
  <c r="AB2780" i="53"/>
  <c r="AB762" i="53"/>
  <c r="E2781" i="53"/>
  <c r="S2780" i="53"/>
  <c r="E761" i="53"/>
  <c r="AB8919" i="53" l="1"/>
  <c r="AB7910" i="53"/>
  <c r="S8920" i="53"/>
  <c r="S7910" i="53"/>
  <c r="E8919" i="53"/>
  <c r="E7909" i="53"/>
  <c r="AE6874" i="53"/>
  <c r="AD6874" i="53"/>
  <c r="AC6874" i="53"/>
  <c r="AE1770" i="53"/>
  <c r="AD1770" i="53"/>
  <c r="AC1770" i="53"/>
  <c r="AB1771" i="53"/>
  <c r="AE5863" i="53"/>
  <c r="AD5863" i="53"/>
  <c r="AC5863" i="53"/>
  <c r="AE762" i="53"/>
  <c r="AD762" i="53"/>
  <c r="AC762" i="53"/>
  <c r="AD3844" i="53"/>
  <c r="AC3844" i="53"/>
  <c r="AE3844" i="53"/>
  <c r="AE2780" i="53"/>
  <c r="AC2780" i="53"/>
  <c r="AD2780" i="53"/>
  <c r="AE4853" i="53"/>
  <c r="AC4853" i="53"/>
  <c r="AD4853" i="53"/>
  <c r="AB6875" i="53"/>
  <c r="AB5864" i="53"/>
  <c r="AB4854" i="53"/>
  <c r="AB3845" i="53"/>
  <c r="V4854" i="53"/>
  <c r="U4854" i="53"/>
  <c r="T4854" i="53"/>
  <c r="V5864" i="53"/>
  <c r="T5864" i="53"/>
  <c r="U5864" i="53"/>
  <c r="V3844" i="53"/>
  <c r="U3844" i="53"/>
  <c r="T3844" i="53"/>
  <c r="V6873" i="53"/>
  <c r="U6873" i="53"/>
  <c r="T6873" i="53"/>
  <c r="T1770" i="53"/>
  <c r="V1770" i="53"/>
  <c r="U1770" i="53"/>
  <c r="S1771" i="53"/>
  <c r="V2780" i="53"/>
  <c r="U2780" i="53"/>
  <c r="T2780" i="53"/>
  <c r="S6874" i="53"/>
  <c r="S5865" i="53"/>
  <c r="S4855" i="53"/>
  <c r="S3845" i="53"/>
  <c r="V760" i="53"/>
  <c r="U760" i="53"/>
  <c r="T760" i="53"/>
  <c r="S761" i="53"/>
  <c r="G2781" i="53"/>
  <c r="F2781" i="53"/>
  <c r="G761" i="53"/>
  <c r="F761" i="53"/>
  <c r="G1771" i="53"/>
  <c r="F1771" i="53"/>
  <c r="G6873" i="53"/>
  <c r="F6873" i="53"/>
  <c r="G3844" i="53"/>
  <c r="F3844" i="53"/>
  <c r="G4852" i="53"/>
  <c r="F4852" i="53"/>
  <c r="G5863" i="53"/>
  <c r="F5863" i="53"/>
  <c r="E6874" i="53"/>
  <c r="E5864" i="53"/>
  <c r="E4853" i="53"/>
  <c r="E3845" i="53"/>
  <c r="E1772" i="53"/>
  <c r="E762" i="53"/>
  <c r="AB763" i="53"/>
  <c r="S2781" i="53"/>
  <c r="E2782" i="53"/>
  <c r="AB2781" i="53"/>
  <c r="AB8920" i="53" l="1"/>
  <c r="AB7911" i="53"/>
  <c r="S8921" i="53"/>
  <c r="S7911" i="53"/>
  <c r="E8920" i="53"/>
  <c r="E7910" i="53"/>
  <c r="AE6875" i="53"/>
  <c r="AD6875" i="53"/>
  <c r="AC6875" i="53"/>
  <c r="AD1771" i="53"/>
  <c r="AC1771" i="53"/>
  <c r="AE1771" i="53"/>
  <c r="AB1772" i="53"/>
  <c r="AD5864" i="53"/>
  <c r="AE5864" i="53"/>
  <c r="AC5864" i="53"/>
  <c r="AC2781" i="53"/>
  <c r="AD2781" i="53"/>
  <c r="AE2781" i="53"/>
  <c r="AE763" i="53"/>
  <c r="AD763" i="53"/>
  <c r="AC763" i="53"/>
  <c r="AE3845" i="53"/>
  <c r="AC3845" i="53"/>
  <c r="AD3845" i="53"/>
  <c r="AC4854" i="53"/>
  <c r="AE4854" i="53"/>
  <c r="AD4854" i="53"/>
  <c r="AB6876" i="53"/>
  <c r="AB5865" i="53"/>
  <c r="AB4855" i="53"/>
  <c r="AB3846" i="53"/>
  <c r="V4855" i="53"/>
  <c r="U4855" i="53"/>
  <c r="T4855" i="53"/>
  <c r="V5865" i="53"/>
  <c r="U5865" i="53"/>
  <c r="T5865" i="53"/>
  <c r="V6874" i="53"/>
  <c r="U6874" i="53"/>
  <c r="T6874" i="53"/>
  <c r="V1771" i="53"/>
  <c r="U1771" i="53"/>
  <c r="T1771" i="53"/>
  <c r="S1772" i="53"/>
  <c r="U3845" i="53"/>
  <c r="V3845" i="53"/>
  <c r="T3845" i="53"/>
  <c r="V2781" i="53"/>
  <c r="U2781" i="53"/>
  <c r="T2781" i="53"/>
  <c r="S6875" i="53"/>
  <c r="S5866" i="53"/>
  <c r="S4856" i="53"/>
  <c r="S3846" i="53"/>
  <c r="V761" i="53"/>
  <c r="U761" i="53"/>
  <c r="T761" i="53"/>
  <c r="S762" i="53"/>
  <c r="G2782" i="53"/>
  <c r="F2782" i="53"/>
  <c r="F762" i="53"/>
  <c r="G762" i="53"/>
  <c r="G3845" i="53"/>
  <c r="F3845" i="53"/>
  <c r="G4853" i="53"/>
  <c r="F4853" i="53"/>
  <c r="G1772" i="53"/>
  <c r="F1772" i="53"/>
  <c r="G5864" i="53"/>
  <c r="F5864" i="53"/>
  <c r="G6874" i="53"/>
  <c r="F6874" i="53"/>
  <c r="E6875" i="53"/>
  <c r="E5865" i="53"/>
  <c r="E4854" i="53"/>
  <c r="E3846" i="53"/>
  <c r="E1773" i="53"/>
  <c r="E2783" i="53"/>
  <c r="E763" i="53"/>
  <c r="S2782" i="53"/>
  <c r="AB2782" i="53"/>
  <c r="AB764" i="53"/>
  <c r="AB8921" i="53" l="1"/>
  <c r="AB7912" i="53"/>
  <c r="S8922" i="53"/>
  <c r="S7912" i="53"/>
  <c r="E8921" i="53"/>
  <c r="E7911" i="53"/>
  <c r="AE6876" i="53"/>
  <c r="AD6876" i="53"/>
  <c r="AC6876" i="53"/>
  <c r="AD1772" i="53"/>
  <c r="AC1772" i="53"/>
  <c r="AE1772" i="53"/>
  <c r="AB1773" i="53"/>
  <c r="AE764" i="53"/>
  <c r="AD764" i="53"/>
  <c r="AC764" i="53"/>
  <c r="AE5865" i="53"/>
  <c r="AC5865" i="53"/>
  <c r="AD5865" i="53"/>
  <c r="AE2782" i="53"/>
  <c r="AC2782" i="53"/>
  <c r="AD2782" i="53"/>
  <c r="AD3846" i="53"/>
  <c r="AE3846" i="53"/>
  <c r="AC3846" i="53"/>
  <c r="AE4855" i="53"/>
  <c r="AD4855" i="53"/>
  <c r="AC4855" i="53"/>
  <c r="AB6877" i="53"/>
  <c r="AB5866" i="53"/>
  <c r="AB4856" i="53"/>
  <c r="AB3847" i="53"/>
  <c r="V4856" i="53"/>
  <c r="U4856" i="53"/>
  <c r="T4856" i="53"/>
  <c r="U3846" i="53"/>
  <c r="V3846" i="53"/>
  <c r="T3846" i="53"/>
  <c r="V5866" i="53"/>
  <c r="U5866" i="53"/>
  <c r="T5866" i="53"/>
  <c r="U1772" i="53"/>
  <c r="T1772" i="53"/>
  <c r="V1772" i="53"/>
  <c r="S1773" i="53"/>
  <c r="V2782" i="53"/>
  <c r="T2782" i="53"/>
  <c r="U2782" i="53"/>
  <c r="V6875" i="53"/>
  <c r="U6875" i="53"/>
  <c r="T6875" i="53"/>
  <c r="S6876" i="53"/>
  <c r="S5867" i="53"/>
  <c r="S4857" i="53"/>
  <c r="S3847" i="53"/>
  <c r="V762" i="53"/>
  <c r="U762" i="53"/>
  <c r="T762" i="53"/>
  <c r="S763" i="53"/>
  <c r="G2783" i="53"/>
  <c r="F2783" i="53"/>
  <c r="G763" i="53"/>
  <c r="F763" i="53"/>
  <c r="G4854" i="53"/>
  <c r="F4854" i="53"/>
  <c r="G3846" i="53"/>
  <c r="F3846" i="53"/>
  <c r="G1773" i="53"/>
  <c r="F1773" i="53"/>
  <c r="F5865" i="53"/>
  <c r="G5865" i="53"/>
  <c r="G6875" i="53"/>
  <c r="F6875" i="53"/>
  <c r="E6876" i="53"/>
  <c r="E5866" i="53"/>
  <c r="E4855" i="53"/>
  <c r="E3847" i="53"/>
  <c r="E1774" i="53"/>
  <c r="S2783" i="53"/>
  <c r="AB765" i="53"/>
  <c r="E2784" i="53"/>
  <c r="AB2783" i="53"/>
  <c r="E764" i="53"/>
  <c r="AB8922" i="53" l="1"/>
  <c r="AB7913" i="53"/>
  <c r="S8923" i="53"/>
  <c r="S7913" i="53"/>
  <c r="E8922" i="53"/>
  <c r="E7912" i="53"/>
  <c r="AE6877" i="53"/>
  <c r="AD6877" i="53"/>
  <c r="AC6877" i="53"/>
  <c r="AD1773" i="53"/>
  <c r="AE1773" i="53"/>
  <c r="AC1773" i="53"/>
  <c r="AB1774" i="53"/>
  <c r="AE2783" i="53"/>
  <c r="AC2783" i="53"/>
  <c r="AD2783" i="53"/>
  <c r="AE765" i="53"/>
  <c r="AD765" i="53"/>
  <c r="AC765" i="53"/>
  <c r="AD3847" i="53"/>
  <c r="AE3847" i="53"/>
  <c r="AC3847" i="53"/>
  <c r="AE5866" i="53"/>
  <c r="AD5866" i="53"/>
  <c r="AC5866" i="53"/>
  <c r="AE4856" i="53"/>
  <c r="AC4856" i="53"/>
  <c r="AD4856" i="53"/>
  <c r="AB6878" i="53"/>
  <c r="AB5867" i="53"/>
  <c r="AB4857" i="53"/>
  <c r="AB3848" i="53"/>
  <c r="V3847" i="53"/>
  <c r="T3847" i="53"/>
  <c r="U3847" i="53"/>
  <c r="V4857" i="53"/>
  <c r="U4857" i="53"/>
  <c r="T4857" i="53"/>
  <c r="V5867" i="53"/>
  <c r="U5867" i="53"/>
  <c r="T5867" i="53"/>
  <c r="V1773" i="53"/>
  <c r="U1773" i="53"/>
  <c r="T1773" i="53"/>
  <c r="S1774" i="53"/>
  <c r="V6876" i="53"/>
  <c r="U6876" i="53"/>
  <c r="T6876" i="53"/>
  <c r="V2783" i="53"/>
  <c r="U2783" i="53"/>
  <c r="T2783" i="53"/>
  <c r="S6877" i="53"/>
  <c r="S5868" i="53"/>
  <c r="S4858" i="53"/>
  <c r="S3848" i="53"/>
  <c r="V763" i="53"/>
  <c r="U763" i="53"/>
  <c r="T763" i="53"/>
  <c r="S764" i="53"/>
  <c r="G2784" i="53"/>
  <c r="F2784" i="53"/>
  <c r="G764" i="53"/>
  <c r="F764" i="53"/>
  <c r="G1774" i="53"/>
  <c r="F1774" i="53"/>
  <c r="G4855" i="53"/>
  <c r="F4855" i="53"/>
  <c r="G5866" i="53"/>
  <c r="F5866" i="53"/>
  <c r="F3847" i="53"/>
  <c r="G3847" i="53"/>
  <c r="G6876" i="53"/>
  <c r="F6876" i="53"/>
  <c r="E6877" i="53"/>
  <c r="E5867" i="53"/>
  <c r="E4856" i="53"/>
  <c r="E3848" i="53"/>
  <c r="E1775" i="53"/>
  <c r="AB2784" i="53"/>
  <c r="S2784" i="53"/>
  <c r="E765" i="53"/>
  <c r="AB766" i="53"/>
  <c r="E2785" i="53"/>
  <c r="AB8923" i="53" l="1"/>
  <c r="AB7914" i="53"/>
  <c r="S8924" i="53"/>
  <c r="S7914" i="53"/>
  <c r="E8923" i="53"/>
  <c r="E7913" i="53"/>
  <c r="AE6878" i="53"/>
  <c r="AD6878" i="53"/>
  <c r="AC6878" i="53"/>
  <c r="AD1774" i="53"/>
  <c r="AE1774" i="53"/>
  <c r="AC1774" i="53"/>
  <c r="AB1775" i="53"/>
  <c r="AE5867" i="53"/>
  <c r="AC5867" i="53"/>
  <c r="AD5867" i="53"/>
  <c r="AD3848" i="53"/>
  <c r="AE3848" i="53"/>
  <c r="AC3848" i="53"/>
  <c r="AC766" i="53"/>
  <c r="AE766" i="53"/>
  <c r="AD766" i="53"/>
  <c r="AE2784" i="53"/>
  <c r="AD2784" i="53"/>
  <c r="AC2784" i="53"/>
  <c r="AD4857" i="53"/>
  <c r="AC4857" i="53"/>
  <c r="AE4857" i="53"/>
  <c r="AB6879" i="53"/>
  <c r="AB5868" i="53"/>
  <c r="AB4858" i="53"/>
  <c r="AB3849" i="53"/>
  <c r="V4858" i="53"/>
  <c r="U4858" i="53"/>
  <c r="T4858" i="53"/>
  <c r="V5868" i="53"/>
  <c r="U5868" i="53"/>
  <c r="T5868" i="53"/>
  <c r="V1774" i="53"/>
  <c r="U1774" i="53"/>
  <c r="T1774" i="53"/>
  <c r="S1775" i="53"/>
  <c r="T3848" i="53"/>
  <c r="U3848" i="53"/>
  <c r="V3848" i="53"/>
  <c r="V6877" i="53"/>
  <c r="U6877" i="53"/>
  <c r="T6877" i="53"/>
  <c r="V2784" i="53"/>
  <c r="T2784" i="53"/>
  <c r="U2784" i="53"/>
  <c r="S6878" i="53"/>
  <c r="S5869" i="53"/>
  <c r="S4859" i="53"/>
  <c r="S3849" i="53"/>
  <c r="V764" i="53"/>
  <c r="U764" i="53"/>
  <c r="T764" i="53"/>
  <c r="S765" i="53"/>
  <c r="G2785" i="53"/>
  <c r="F2785" i="53"/>
  <c r="G765" i="53"/>
  <c r="F765" i="53"/>
  <c r="G1775" i="53"/>
  <c r="F1775" i="53"/>
  <c r="G4856" i="53"/>
  <c r="F4856" i="53"/>
  <c r="G6877" i="53"/>
  <c r="F6877" i="53"/>
  <c r="G3848" i="53"/>
  <c r="F3848" i="53"/>
  <c r="F5867" i="53"/>
  <c r="G5867" i="53"/>
  <c r="E6878" i="53"/>
  <c r="E5868" i="53"/>
  <c r="E4857" i="53"/>
  <c r="E3849" i="53"/>
  <c r="E1776" i="53"/>
  <c r="E766" i="53"/>
  <c r="AB767" i="53"/>
  <c r="E2786" i="53"/>
  <c r="S2785" i="53"/>
  <c r="AB2785" i="53"/>
  <c r="AB8924" i="53" l="1"/>
  <c r="AB7915" i="53"/>
  <c r="S8925" i="53"/>
  <c r="S7915" i="53"/>
  <c r="E8924" i="53"/>
  <c r="E7914" i="53"/>
  <c r="AE6879" i="53"/>
  <c r="AD6879" i="53"/>
  <c r="AC6879" i="53"/>
  <c r="AE1775" i="53"/>
  <c r="AD1775" i="53"/>
  <c r="AC1775" i="53"/>
  <c r="AB1776" i="53"/>
  <c r="AE2785" i="53"/>
  <c r="AC2785" i="53"/>
  <c r="AD2785" i="53"/>
  <c r="AE767" i="53"/>
  <c r="AD767" i="53"/>
  <c r="AC767" i="53"/>
  <c r="AE5868" i="53"/>
  <c r="AC5868" i="53"/>
  <c r="AD5868" i="53"/>
  <c r="AD3849" i="53"/>
  <c r="AE3849" i="53"/>
  <c r="AC3849" i="53"/>
  <c r="AE4858" i="53"/>
  <c r="AC4858" i="53"/>
  <c r="AD4858" i="53"/>
  <c r="AB6880" i="53"/>
  <c r="AB5869" i="53"/>
  <c r="AB4859" i="53"/>
  <c r="AB3850" i="53"/>
  <c r="V3849" i="53"/>
  <c r="T3849" i="53"/>
  <c r="U3849" i="53"/>
  <c r="V5869" i="53"/>
  <c r="U5869" i="53"/>
  <c r="T5869" i="53"/>
  <c r="V4859" i="53"/>
  <c r="U4859" i="53"/>
  <c r="T4859" i="53"/>
  <c r="V6878" i="53"/>
  <c r="U6878" i="53"/>
  <c r="T6878" i="53"/>
  <c r="V1775" i="53"/>
  <c r="U1775" i="53"/>
  <c r="T1775" i="53"/>
  <c r="S1776" i="53"/>
  <c r="V2785" i="53"/>
  <c r="U2785" i="53"/>
  <c r="T2785" i="53"/>
  <c r="S6879" i="53"/>
  <c r="S5870" i="53"/>
  <c r="S4860" i="53"/>
  <c r="S3850" i="53"/>
  <c r="V765" i="53"/>
  <c r="U765" i="53"/>
  <c r="T765" i="53"/>
  <c r="S766" i="53"/>
  <c r="G766" i="53"/>
  <c r="F766" i="53"/>
  <c r="G2786" i="53"/>
  <c r="F2786" i="53"/>
  <c r="G1776" i="53"/>
  <c r="F1776" i="53"/>
  <c r="G6878" i="53"/>
  <c r="F6878" i="53"/>
  <c r="G4857" i="53"/>
  <c r="F4857" i="53"/>
  <c r="G5868" i="53"/>
  <c r="F5868" i="53"/>
  <c r="G3849" i="53"/>
  <c r="F3849" i="53"/>
  <c r="E6879" i="53"/>
  <c r="E5869" i="53"/>
  <c r="E4858" i="53"/>
  <c r="E3850" i="53"/>
  <c r="E1777" i="53"/>
  <c r="S2786" i="53"/>
  <c r="E2787" i="53"/>
  <c r="AB768" i="53"/>
  <c r="AB2786" i="53"/>
  <c r="E767" i="53"/>
  <c r="AB8925" i="53" l="1"/>
  <c r="AB7916" i="53"/>
  <c r="S8926" i="53"/>
  <c r="S7916" i="53"/>
  <c r="E8925" i="53"/>
  <c r="E7915" i="53"/>
  <c r="AE6880" i="53"/>
  <c r="AD6880" i="53"/>
  <c r="AC6880" i="53"/>
  <c r="AE1776" i="53"/>
  <c r="AD1776" i="53"/>
  <c r="AC1776" i="53"/>
  <c r="AB1777" i="53"/>
  <c r="AD3850" i="53"/>
  <c r="AE3850" i="53"/>
  <c r="AC3850" i="53"/>
  <c r="AE5869" i="53"/>
  <c r="AD5869" i="53"/>
  <c r="AC5869" i="53"/>
  <c r="AE2786" i="53"/>
  <c r="AD2786" i="53"/>
  <c r="AC2786" i="53"/>
  <c r="AC768" i="53"/>
  <c r="AE768" i="53"/>
  <c r="AD768" i="53"/>
  <c r="AE4859" i="53"/>
  <c r="AC4859" i="53"/>
  <c r="AD4859" i="53"/>
  <c r="AB6881" i="53"/>
  <c r="AB5870" i="53"/>
  <c r="AB4860" i="53"/>
  <c r="AB3851" i="53"/>
  <c r="V4860" i="53"/>
  <c r="U4860" i="53"/>
  <c r="T4860" i="53"/>
  <c r="V2786" i="53"/>
  <c r="U2786" i="53"/>
  <c r="T2786" i="53"/>
  <c r="V5870" i="53"/>
  <c r="U5870" i="53"/>
  <c r="T5870" i="53"/>
  <c r="V6879" i="53"/>
  <c r="U6879" i="53"/>
  <c r="T6879" i="53"/>
  <c r="V1776" i="53"/>
  <c r="U1776" i="53"/>
  <c r="T1776" i="53"/>
  <c r="S1777" i="53"/>
  <c r="U3850" i="53"/>
  <c r="T3850" i="53"/>
  <c r="V3850" i="53"/>
  <c r="S6880" i="53"/>
  <c r="S5871" i="53"/>
  <c r="S4861" i="53"/>
  <c r="S3851" i="53"/>
  <c r="V766" i="53"/>
  <c r="U766" i="53"/>
  <c r="T766" i="53"/>
  <c r="S767" i="53"/>
  <c r="G2787" i="53"/>
  <c r="F2787" i="53"/>
  <c r="G767" i="53"/>
  <c r="F767" i="53"/>
  <c r="G6879" i="53"/>
  <c r="F6879" i="53"/>
  <c r="G4858" i="53"/>
  <c r="F4858" i="53"/>
  <c r="G1777" i="53"/>
  <c r="F1777" i="53"/>
  <c r="G3850" i="53"/>
  <c r="F3850" i="53"/>
  <c r="G5869" i="53"/>
  <c r="F5869" i="53"/>
  <c r="E6880" i="53"/>
  <c r="E5870" i="53"/>
  <c r="E4859" i="53"/>
  <c r="E3851" i="53"/>
  <c r="E1778" i="53"/>
  <c r="E768" i="53"/>
  <c r="AB769" i="53"/>
  <c r="AB2787" i="53"/>
  <c r="E2788" i="53"/>
  <c r="S2787" i="53"/>
  <c r="AB8926" i="53" l="1"/>
  <c r="AB7917" i="53"/>
  <c r="S8927" i="53"/>
  <c r="S7917" i="53"/>
  <c r="E8926" i="53"/>
  <c r="E7916" i="53"/>
  <c r="AD6881" i="53"/>
  <c r="AE6881" i="53"/>
  <c r="AC6881" i="53"/>
  <c r="AE1777" i="53"/>
  <c r="AD1777" i="53"/>
  <c r="AC1777" i="53"/>
  <c r="AB1778" i="53"/>
  <c r="AE5870" i="53"/>
  <c r="AC5870" i="53"/>
  <c r="AD5870" i="53"/>
  <c r="AE3851" i="53"/>
  <c r="AC3851" i="53"/>
  <c r="AD3851" i="53"/>
  <c r="AE2787" i="53"/>
  <c r="AC2787" i="53"/>
  <c r="AD2787" i="53"/>
  <c r="AE769" i="53"/>
  <c r="AC769" i="53"/>
  <c r="AD769" i="53"/>
  <c r="AE4860" i="53"/>
  <c r="AC4860" i="53"/>
  <c r="AD4860" i="53"/>
  <c r="AB6882" i="53"/>
  <c r="AB5871" i="53"/>
  <c r="AB4861" i="53"/>
  <c r="AB3852" i="53"/>
  <c r="U4861" i="53"/>
  <c r="V4861" i="53"/>
  <c r="T4861" i="53"/>
  <c r="V5871" i="53"/>
  <c r="T5871" i="53"/>
  <c r="U5871" i="53"/>
  <c r="V3851" i="53"/>
  <c r="U3851" i="53"/>
  <c r="T3851" i="53"/>
  <c r="V2787" i="53"/>
  <c r="U2787" i="53"/>
  <c r="T2787" i="53"/>
  <c r="V6880" i="53"/>
  <c r="U6880" i="53"/>
  <c r="T6880" i="53"/>
  <c r="V1777" i="53"/>
  <c r="U1777" i="53"/>
  <c r="T1777" i="53"/>
  <c r="S1778" i="53"/>
  <c r="S6881" i="53"/>
  <c r="S5872" i="53"/>
  <c r="S4862" i="53"/>
  <c r="S3852" i="53"/>
  <c r="V767" i="53"/>
  <c r="U767" i="53"/>
  <c r="T767" i="53"/>
  <c r="S768" i="53"/>
  <c r="G768" i="53"/>
  <c r="F768" i="53"/>
  <c r="G2788" i="53"/>
  <c r="F2788" i="53"/>
  <c r="G1778" i="53"/>
  <c r="F1778" i="53"/>
  <c r="G3851" i="53"/>
  <c r="F3851" i="53"/>
  <c r="G4859" i="53"/>
  <c r="F4859" i="53"/>
  <c r="G5870" i="53"/>
  <c r="F5870" i="53"/>
  <c r="G6880" i="53"/>
  <c r="F6880" i="53"/>
  <c r="E6881" i="53"/>
  <c r="E5871" i="53"/>
  <c r="E4860" i="53"/>
  <c r="E3852" i="53"/>
  <c r="E1779" i="53"/>
  <c r="E769" i="53"/>
  <c r="AB770" i="53"/>
  <c r="S2788" i="53"/>
  <c r="AB2788" i="53"/>
  <c r="E2789" i="53"/>
  <c r="AB8927" i="53" l="1"/>
  <c r="AB7918" i="53"/>
  <c r="S8928" i="53"/>
  <c r="S7918" i="53"/>
  <c r="E8927" i="53"/>
  <c r="E7917" i="53"/>
  <c r="AE6882" i="53"/>
  <c r="AD6882" i="53"/>
  <c r="AC6882" i="53"/>
  <c r="AE1778" i="53"/>
  <c r="AC1778" i="53"/>
  <c r="AD1778" i="53"/>
  <c r="AB1779" i="53"/>
  <c r="AE5871" i="53"/>
  <c r="AD5871" i="53"/>
  <c r="AC5871" i="53"/>
  <c r="AE2788" i="53"/>
  <c r="AC2788" i="53"/>
  <c r="AD2788" i="53"/>
  <c r="AE770" i="53"/>
  <c r="AD770" i="53"/>
  <c r="AC770" i="53"/>
  <c r="AD3852" i="53"/>
  <c r="AC3852" i="53"/>
  <c r="AE3852" i="53"/>
  <c r="AE4861" i="53"/>
  <c r="AC4861" i="53"/>
  <c r="AD4861" i="53"/>
  <c r="AB6883" i="53"/>
  <c r="AB5872" i="53"/>
  <c r="AB4862" i="53"/>
  <c r="AB3853" i="53"/>
  <c r="V4862" i="53"/>
  <c r="T4862" i="53"/>
  <c r="U4862" i="53"/>
  <c r="V5872" i="53"/>
  <c r="T5872" i="53"/>
  <c r="U5872" i="53"/>
  <c r="V6881" i="53"/>
  <c r="U6881" i="53"/>
  <c r="T6881" i="53"/>
  <c r="V3852" i="53"/>
  <c r="T3852" i="53"/>
  <c r="U3852" i="53"/>
  <c r="U1778" i="53"/>
  <c r="T1778" i="53"/>
  <c r="V1778" i="53"/>
  <c r="S1779" i="53"/>
  <c r="V2788" i="53"/>
  <c r="U2788" i="53"/>
  <c r="T2788" i="53"/>
  <c r="S6882" i="53"/>
  <c r="S5873" i="53"/>
  <c r="S4863" i="53"/>
  <c r="S3853" i="53"/>
  <c r="V768" i="53"/>
  <c r="U768" i="53"/>
  <c r="T768" i="53"/>
  <c r="S769" i="53"/>
  <c r="G2789" i="53"/>
  <c r="F2789" i="53"/>
  <c r="G769" i="53"/>
  <c r="F769" i="53"/>
  <c r="G1779" i="53"/>
  <c r="F1779" i="53"/>
  <c r="G3852" i="53"/>
  <c r="F3852" i="53"/>
  <c r="G5871" i="53"/>
  <c r="F5871" i="53"/>
  <c r="G4860" i="53"/>
  <c r="F4860" i="53"/>
  <c r="G6881" i="53"/>
  <c r="F6881" i="53"/>
  <c r="E6882" i="53"/>
  <c r="E5872" i="53"/>
  <c r="E4861" i="53"/>
  <c r="E3853" i="53"/>
  <c r="E1780" i="53"/>
  <c r="AB771" i="53"/>
  <c r="S2789" i="53"/>
  <c r="E770" i="53"/>
  <c r="AB2789" i="53"/>
  <c r="E2790" i="53"/>
  <c r="AB8928" i="53" l="1"/>
  <c r="AB7919" i="53"/>
  <c r="S8929" i="53"/>
  <c r="S7919" i="53"/>
  <c r="E8928" i="53"/>
  <c r="E7918" i="53"/>
  <c r="AD5872" i="53"/>
  <c r="AE5872" i="53"/>
  <c r="AC5872" i="53"/>
  <c r="AE6883" i="53"/>
  <c r="AD6883" i="53"/>
  <c r="AC6883" i="53"/>
  <c r="AD1779" i="53"/>
  <c r="AE1779" i="53"/>
  <c r="AC1779" i="53"/>
  <c r="AB1780" i="53"/>
  <c r="AE2789" i="53"/>
  <c r="AC2789" i="53"/>
  <c r="AD2789" i="53"/>
  <c r="AE3853" i="53"/>
  <c r="AC3853" i="53"/>
  <c r="AD3853" i="53"/>
  <c r="AE771" i="53"/>
  <c r="AD771" i="53"/>
  <c r="AC771" i="53"/>
  <c r="AE4862" i="53"/>
  <c r="AC4862" i="53"/>
  <c r="AD4862" i="53"/>
  <c r="AB6884" i="53"/>
  <c r="AB5873" i="53"/>
  <c r="AB4863" i="53"/>
  <c r="AB3854" i="53"/>
  <c r="V4863" i="53"/>
  <c r="U4863" i="53"/>
  <c r="T4863" i="53"/>
  <c r="V5873" i="53"/>
  <c r="U5873" i="53"/>
  <c r="T5873" i="53"/>
  <c r="U3853" i="53"/>
  <c r="V3853" i="53"/>
  <c r="T3853" i="53"/>
  <c r="V6882" i="53"/>
  <c r="U6882" i="53"/>
  <c r="T6882" i="53"/>
  <c r="V2789" i="53"/>
  <c r="U2789" i="53"/>
  <c r="T2789" i="53"/>
  <c r="V1779" i="53"/>
  <c r="U1779" i="53"/>
  <c r="T1779" i="53"/>
  <c r="S1780" i="53"/>
  <c r="S6883" i="53"/>
  <c r="S5874" i="53"/>
  <c r="S4864" i="53"/>
  <c r="S3854" i="53"/>
  <c r="V769" i="53"/>
  <c r="U769" i="53"/>
  <c r="T769" i="53"/>
  <c r="S770" i="53"/>
  <c r="G2790" i="53"/>
  <c r="F2790" i="53"/>
  <c r="G770" i="53"/>
  <c r="F770" i="53"/>
  <c r="G1780" i="53"/>
  <c r="F1780" i="53"/>
  <c r="G3853" i="53"/>
  <c r="F3853" i="53"/>
  <c r="G4861" i="53"/>
  <c r="F4861" i="53"/>
  <c r="G5872" i="53"/>
  <c r="F5872" i="53"/>
  <c r="G6882" i="53"/>
  <c r="F6882" i="53"/>
  <c r="E6883" i="53"/>
  <c r="E5873" i="53"/>
  <c r="E4862" i="53"/>
  <c r="E3854" i="53"/>
  <c r="E1781" i="53"/>
  <c r="E2791" i="53"/>
  <c r="AB2790" i="53"/>
  <c r="S2790" i="53"/>
  <c r="AB772" i="53"/>
  <c r="E771" i="53"/>
  <c r="AB8929" i="53" l="1"/>
  <c r="AB7920" i="53"/>
  <c r="S8930" i="53"/>
  <c r="S7920" i="53"/>
  <c r="E8929" i="53"/>
  <c r="E7919" i="53"/>
  <c r="AE6884" i="53"/>
  <c r="AD6884" i="53"/>
  <c r="AC6884" i="53"/>
  <c r="AE772" i="53"/>
  <c r="AD772" i="53"/>
  <c r="AC772" i="53"/>
  <c r="AE5873" i="53"/>
  <c r="AC5873" i="53"/>
  <c r="AD5873" i="53"/>
  <c r="AD3854" i="53"/>
  <c r="AE3854" i="53"/>
  <c r="AC3854" i="53"/>
  <c r="AD1780" i="53"/>
  <c r="AE1780" i="53"/>
  <c r="AC1780" i="53"/>
  <c r="AB1781" i="53"/>
  <c r="AE2790" i="53"/>
  <c r="AC2790" i="53"/>
  <c r="AD2790" i="53"/>
  <c r="AE4863" i="53"/>
  <c r="AD4863" i="53"/>
  <c r="AC4863" i="53"/>
  <c r="AB6885" i="53"/>
  <c r="AB5874" i="53"/>
  <c r="AB4864" i="53"/>
  <c r="AB3855" i="53"/>
  <c r="U3854" i="53"/>
  <c r="V3854" i="53"/>
  <c r="T3854" i="53"/>
  <c r="V5874" i="53"/>
  <c r="U5874" i="53"/>
  <c r="T5874" i="53"/>
  <c r="V6883" i="53"/>
  <c r="U6883" i="53"/>
  <c r="T6883" i="53"/>
  <c r="V4864" i="53"/>
  <c r="U4864" i="53"/>
  <c r="T4864" i="53"/>
  <c r="V2790" i="53"/>
  <c r="T2790" i="53"/>
  <c r="U2790" i="53"/>
  <c r="V1780" i="53"/>
  <c r="U1780" i="53"/>
  <c r="T1780" i="53"/>
  <c r="S1781" i="53"/>
  <c r="S6884" i="53"/>
  <c r="S5875" i="53"/>
  <c r="S4865" i="53"/>
  <c r="S3855" i="53"/>
  <c r="V770" i="53"/>
  <c r="U770" i="53"/>
  <c r="T770" i="53"/>
  <c r="S771" i="53"/>
  <c r="G771" i="53"/>
  <c r="F771" i="53"/>
  <c r="G2791" i="53"/>
  <c r="F2791" i="53"/>
  <c r="G1781" i="53"/>
  <c r="F1781" i="53"/>
  <c r="G3854" i="53"/>
  <c r="F3854" i="53"/>
  <c r="G4862" i="53"/>
  <c r="F4862" i="53"/>
  <c r="F5873" i="53"/>
  <c r="G5873" i="53"/>
  <c r="G6883" i="53"/>
  <c r="F6883" i="53"/>
  <c r="E6884" i="53"/>
  <c r="E5874" i="53"/>
  <c r="E4863" i="53"/>
  <c r="E3855" i="53"/>
  <c r="E1782" i="53"/>
  <c r="AB773" i="53"/>
  <c r="E772" i="53"/>
  <c r="S2791" i="53"/>
  <c r="E2792" i="53"/>
  <c r="AB2791" i="53"/>
  <c r="AB8930" i="53" l="1"/>
  <c r="AB7921" i="53"/>
  <c r="S8931" i="53"/>
  <c r="S7921" i="53"/>
  <c r="E8930" i="53"/>
  <c r="E7920" i="53"/>
  <c r="AE6885" i="53"/>
  <c r="AD6885" i="53"/>
  <c r="AC6885" i="53"/>
  <c r="AE2791" i="53"/>
  <c r="AC2791" i="53"/>
  <c r="AD2791" i="53"/>
  <c r="AD1781" i="53"/>
  <c r="AE1781" i="53"/>
  <c r="AC1781" i="53"/>
  <c r="AB1782" i="53"/>
  <c r="AD5874" i="53"/>
  <c r="AC5874" i="53"/>
  <c r="AE5874" i="53"/>
  <c r="AD3855" i="53"/>
  <c r="AE3855" i="53"/>
  <c r="AC3855" i="53"/>
  <c r="AE773" i="53"/>
  <c r="AD773" i="53"/>
  <c r="AC773" i="53"/>
  <c r="AE4864" i="53"/>
  <c r="AC4864" i="53"/>
  <c r="AD4864" i="53"/>
  <c r="AB6886" i="53"/>
  <c r="AB5875" i="53"/>
  <c r="AB4865" i="53"/>
  <c r="AB3856" i="53"/>
  <c r="V3855" i="53"/>
  <c r="U3855" i="53"/>
  <c r="T3855" i="53"/>
  <c r="V5875" i="53"/>
  <c r="U5875" i="53"/>
  <c r="T5875" i="53"/>
  <c r="V4865" i="53"/>
  <c r="U4865" i="53"/>
  <c r="T4865" i="53"/>
  <c r="V6884" i="53"/>
  <c r="U6884" i="53"/>
  <c r="T6884" i="53"/>
  <c r="V1781" i="53"/>
  <c r="U1781" i="53"/>
  <c r="T1781" i="53"/>
  <c r="S1782" i="53"/>
  <c r="V2791" i="53"/>
  <c r="U2791" i="53"/>
  <c r="T2791" i="53"/>
  <c r="S6885" i="53"/>
  <c r="S5876" i="53"/>
  <c r="S4866" i="53"/>
  <c r="S3856" i="53"/>
  <c r="V771" i="53"/>
  <c r="U771" i="53"/>
  <c r="T771" i="53"/>
  <c r="S772" i="53"/>
  <c r="G2792" i="53"/>
  <c r="F2792" i="53"/>
  <c r="F772" i="53"/>
  <c r="G772" i="53"/>
  <c r="G1782" i="53"/>
  <c r="F1782" i="53"/>
  <c r="G4863" i="53"/>
  <c r="F4863" i="53"/>
  <c r="F3855" i="53"/>
  <c r="G3855" i="53"/>
  <c r="G5874" i="53"/>
  <c r="F5874" i="53"/>
  <c r="G6884" i="53"/>
  <c r="F6884" i="53"/>
  <c r="E6885" i="53"/>
  <c r="E5875" i="53"/>
  <c r="E4864" i="53"/>
  <c r="E3856" i="53"/>
  <c r="E1783" i="53"/>
  <c r="S2792" i="53"/>
  <c r="E773" i="53"/>
  <c r="AB2792" i="53"/>
  <c r="E2793" i="53"/>
  <c r="AB774" i="53"/>
  <c r="AB8931" i="53" l="1"/>
  <c r="AB7922" i="53"/>
  <c r="S8932" i="53"/>
  <c r="S7922" i="53"/>
  <c r="E8931" i="53"/>
  <c r="E7921" i="53"/>
  <c r="AE6886" i="53"/>
  <c r="AC6886" i="53"/>
  <c r="AD6886" i="53"/>
  <c r="AE5875" i="53"/>
  <c r="AC5875" i="53"/>
  <c r="AD5875" i="53"/>
  <c r="AE2792" i="53"/>
  <c r="AD2792" i="53"/>
  <c r="AC2792" i="53"/>
  <c r="AD3856" i="53"/>
  <c r="AE3856" i="53"/>
  <c r="AC3856" i="53"/>
  <c r="AD1782" i="53"/>
  <c r="AE1782" i="53"/>
  <c r="AC1782" i="53"/>
  <c r="AB1783" i="53"/>
  <c r="AC774" i="53"/>
  <c r="AE774" i="53"/>
  <c r="AD774" i="53"/>
  <c r="AD4865" i="53"/>
  <c r="AE4865" i="53"/>
  <c r="AC4865" i="53"/>
  <c r="AB6887" i="53"/>
  <c r="AB5876" i="53"/>
  <c r="AB4866" i="53"/>
  <c r="AB3857" i="53"/>
  <c r="V4866" i="53"/>
  <c r="U4866" i="53"/>
  <c r="T4866" i="53"/>
  <c r="V5876" i="53"/>
  <c r="U5876" i="53"/>
  <c r="T5876" i="53"/>
  <c r="V6885" i="53"/>
  <c r="U6885" i="53"/>
  <c r="T6885" i="53"/>
  <c r="V1782" i="53"/>
  <c r="U1782" i="53"/>
  <c r="T1782" i="53"/>
  <c r="S1783" i="53"/>
  <c r="U3856" i="53"/>
  <c r="T3856" i="53"/>
  <c r="V3856" i="53"/>
  <c r="T2792" i="53"/>
  <c r="V2792" i="53"/>
  <c r="U2792" i="53"/>
  <c r="S6886" i="53"/>
  <c r="S5877" i="53"/>
  <c r="S4867" i="53"/>
  <c r="S3857" i="53"/>
  <c r="V772" i="53"/>
  <c r="U772" i="53"/>
  <c r="T772" i="53"/>
  <c r="S773" i="53"/>
  <c r="G2793" i="53"/>
  <c r="F2793" i="53"/>
  <c r="G773" i="53"/>
  <c r="F773" i="53"/>
  <c r="G3856" i="53"/>
  <c r="F3856" i="53"/>
  <c r="G4864" i="53"/>
  <c r="F4864" i="53"/>
  <c r="F5875" i="53"/>
  <c r="G5875" i="53"/>
  <c r="F1783" i="53"/>
  <c r="G1783" i="53"/>
  <c r="G6885" i="53"/>
  <c r="F6885" i="53"/>
  <c r="E6886" i="53"/>
  <c r="E5876" i="53"/>
  <c r="E4865" i="53"/>
  <c r="E3857" i="53"/>
  <c r="E1784" i="53"/>
  <c r="S2793" i="53"/>
  <c r="E2794" i="53"/>
  <c r="AB775" i="53"/>
  <c r="AB2793" i="53"/>
  <c r="E774" i="53"/>
  <c r="AB8932" i="53" l="1"/>
  <c r="AB7923" i="53"/>
  <c r="S8933" i="53"/>
  <c r="S7923" i="53"/>
  <c r="E8932" i="53"/>
  <c r="E7922" i="53"/>
  <c r="AE6887" i="53"/>
  <c r="AD6887" i="53"/>
  <c r="AC6887" i="53"/>
  <c r="AE1783" i="53"/>
  <c r="AD1783" i="53"/>
  <c r="AC1783" i="53"/>
  <c r="AB1784" i="53"/>
  <c r="AE5876" i="53"/>
  <c r="AC5876" i="53"/>
  <c r="AD5876" i="53"/>
  <c r="AE2793" i="53"/>
  <c r="AC2793" i="53"/>
  <c r="AD2793" i="53"/>
  <c r="AE775" i="53"/>
  <c r="AD775" i="53"/>
  <c r="AC775" i="53"/>
  <c r="AD3857" i="53"/>
  <c r="AE3857" i="53"/>
  <c r="AC3857" i="53"/>
  <c r="AE4866" i="53"/>
  <c r="AC4866" i="53"/>
  <c r="AD4866" i="53"/>
  <c r="AB6888" i="53"/>
  <c r="AB5877" i="53"/>
  <c r="AB4867" i="53"/>
  <c r="AB3858" i="53"/>
  <c r="V2793" i="53"/>
  <c r="U2793" i="53"/>
  <c r="T2793" i="53"/>
  <c r="V3857" i="53"/>
  <c r="U3857" i="53"/>
  <c r="T3857" i="53"/>
  <c r="V4867" i="53"/>
  <c r="U4867" i="53"/>
  <c r="T4867" i="53"/>
  <c r="V5877" i="53"/>
  <c r="U5877" i="53"/>
  <c r="T5877" i="53"/>
  <c r="V1783" i="53"/>
  <c r="U1783" i="53"/>
  <c r="T1783" i="53"/>
  <c r="S1784" i="53"/>
  <c r="V6886" i="53"/>
  <c r="U6886" i="53"/>
  <c r="T6886" i="53"/>
  <c r="S6887" i="53"/>
  <c r="S5878" i="53"/>
  <c r="S4868" i="53"/>
  <c r="S3858" i="53"/>
  <c r="V773" i="53"/>
  <c r="U773" i="53"/>
  <c r="T773" i="53"/>
  <c r="S774" i="53"/>
  <c r="G774" i="53"/>
  <c r="F774" i="53"/>
  <c r="G2794" i="53"/>
  <c r="F2794" i="53"/>
  <c r="G1784" i="53"/>
  <c r="F1784" i="53"/>
  <c r="G3857" i="53"/>
  <c r="F3857" i="53"/>
  <c r="G4865" i="53"/>
  <c r="F4865" i="53"/>
  <c r="G5876" i="53"/>
  <c r="F5876" i="53"/>
  <c r="G6886" i="53"/>
  <c r="F6886" i="53"/>
  <c r="E6887" i="53"/>
  <c r="E5877" i="53"/>
  <c r="E4866" i="53"/>
  <c r="E3858" i="53"/>
  <c r="E1785" i="53"/>
  <c r="AB776" i="53"/>
  <c r="E2795" i="53"/>
  <c r="E775" i="53"/>
  <c r="AB2794" i="53"/>
  <c r="S2794" i="53"/>
  <c r="AB8933" i="53" l="1"/>
  <c r="AB7924" i="53"/>
  <c r="S8934" i="53"/>
  <c r="S7924" i="53"/>
  <c r="E8933" i="53"/>
  <c r="E7923" i="53"/>
  <c r="AE6888" i="53"/>
  <c r="AD6888" i="53"/>
  <c r="AC6888" i="53"/>
  <c r="AE1784" i="53"/>
  <c r="AD1784" i="53"/>
  <c r="AC1784" i="53"/>
  <c r="AB1785" i="53"/>
  <c r="AE5877" i="53"/>
  <c r="AD5877" i="53"/>
  <c r="AC5877" i="53"/>
  <c r="AD3858" i="53"/>
  <c r="AC3858" i="53"/>
  <c r="AE3858" i="53"/>
  <c r="AE2794" i="53"/>
  <c r="AD2794" i="53"/>
  <c r="AC2794" i="53"/>
  <c r="AC776" i="53"/>
  <c r="AE776" i="53"/>
  <c r="AD776" i="53"/>
  <c r="AC4867" i="53"/>
  <c r="AD4867" i="53"/>
  <c r="AE4867" i="53"/>
  <c r="AB6889" i="53"/>
  <c r="AB5878" i="53"/>
  <c r="AB4868" i="53"/>
  <c r="AB3859" i="53"/>
  <c r="U3858" i="53"/>
  <c r="V3858" i="53"/>
  <c r="T3858" i="53"/>
  <c r="U2794" i="53"/>
  <c r="T2794" i="53"/>
  <c r="V2794" i="53"/>
  <c r="V5878" i="53"/>
  <c r="U5878" i="53"/>
  <c r="T5878" i="53"/>
  <c r="V4868" i="53"/>
  <c r="U4868" i="53"/>
  <c r="T4868" i="53"/>
  <c r="V6887" i="53"/>
  <c r="U6887" i="53"/>
  <c r="T6887" i="53"/>
  <c r="V1784" i="53"/>
  <c r="U1784" i="53"/>
  <c r="T1784" i="53"/>
  <c r="S1785" i="53"/>
  <c r="S6888" i="53"/>
  <c r="S5879" i="53"/>
  <c r="S4869" i="53"/>
  <c r="S3859" i="53"/>
  <c r="V774" i="53"/>
  <c r="U774" i="53"/>
  <c r="T774" i="53"/>
  <c r="S775" i="53"/>
  <c r="G775" i="53"/>
  <c r="F775" i="53"/>
  <c r="G2795" i="53"/>
  <c r="F2795" i="53"/>
  <c r="G1785" i="53"/>
  <c r="F1785" i="53"/>
  <c r="G3858" i="53"/>
  <c r="F3858" i="53"/>
  <c r="G6887" i="53"/>
  <c r="F6887" i="53"/>
  <c r="G4866" i="53"/>
  <c r="F4866" i="53"/>
  <c r="G5877" i="53"/>
  <c r="F5877" i="53"/>
  <c r="E6888" i="53"/>
  <c r="E5878" i="53"/>
  <c r="E4867" i="53"/>
  <c r="E3859" i="53"/>
  <c r="E1786" i="53"/>
  <c r="AB777" i="53"/>
  <c r="E776" i="53"/>
  <c r="AB2795" i="53"/>
  <c r="E2796" i="53"/>
  <c r="S2795" i="53"/>
  <c r="AB8934" i="53" l="1"/>
  <c r="AB7925" i="53"/>
  <c r="S8935" i="53"/>
  <c r="S7925" i="53"/>
  <c r="E8934" i="53"/>
  <c r="E7924" i="53"/>
  <c r="AE6889" i="53"/>
  <c r="AD6889" i="53"/>
  <c r="AC6889" i="53"/>
  <c r="AE1785" i="53"/>
  <c r="AD1785" i="53"/>
  <c r="AC1785" i="53"/>
  <c r="AB1786" i="53"/>
  <c r="AE5878" i="53"/>
  <c r="AC5878" i="53"/>
  <c r="AD5878" i="53"/>
  <c r="AE2795" i="53"/>
  <c r="AC2795" i="53"/>
  <c r="AD2795" i="53"/>
  <c r="AE3859" i="53"/>
  <c r="AC3859" i="53"/>
  <c r="AD3859" i="53"/>
  <c r="AC777" i="53"/>
  <c r="AE777" i="53"/>
  <c r="AD777" i="53"/>
  <c r="AC4868" i="53"/>
  <c r="AD4868" i="53"/>
  <c r="AE4868" i="53"/>
  <c r="AB6890" i="53"/>
  <c r="AB5879" i="53"/>
  <c r="AB4869" i="53"/>
  <c r="AB3860" i="53"/>
  <c r="V3859" i="53"/>
  <c r="U3859" i="53"/>
  <c r="T3859" i="53"/>
  <c r="V2795" i="53"/>
  <c r="U2795" i="53"/>
  <c r="T2795" i="53"/>
  <c r="V4869" i="53"/>
  <c r="U4869" i="53"/>
  <c r="T4869" i="53"/>
  <c r="V5879" i="53"/>
  <c r="T5879" i="53"/>
  <c r="U5879" i="53"/>
  <c r="V6888" i="53"/>
  <c r="U6888" i="53"/>
  <c r="T6888" i="53"/>
  <c r="V1785" i="53"/>
  <c r="U1785" i="53"/>
  <c r="T1785" i="53"/>
  <c r="S1786" i="53"/>
  <c r="S6889" i="53"/>
  <c r="S5880" i="53"/>
  <c r="S4870" i="53"/>
  <c r="S3860" i="53"/>
  <c r="V775" i="53"/>
  <c r="U775" i="53"/>
  <c r="T775" i="53"/>
  <c r="S776" i="53"/>
  <c r="G2796" i="53"/>
  <c r="F2796" i="53"/>
  <c r="G776" i="53"/>
  <c r="F776" i="53"/>
  <c r="G1786" i="53"/>
  <c r="F1786" i="53"/>
  <c r="G3859" i="53"/>
  <c r="F3859" i="53"/>
  <c r="G6888" i="53"/>
  <c r="F6888" i="53"/>
  <c r="G5878" i="53"/>
  <c r="F5878" i="53"/>
  <c r="G4867" i="53"/>
  <c r="F4867" i="53"/>
  <c r="E6889" i="53"/>
  <c r="E5879" i="53"/>
  <c r="E4868" i="53"/>
  <c r="E3860" i="53"/>
  <c r="E1787" i="53"/>
  <c r="S2796" i="53"/>
  <c r="E777" i="53"/>
  <c r="E2797" i="53"/>
  <c r="AB2796" i="53"/>
  <c r="AB778" i="53"/>
  <c r="AB8935" i="53" l="1"/>
  <c r="AB7926" i="53"/>
  <c r="S8936" i="53"/>
  <c r="S7926" i="53"/>
  <c r="E8935" i="53"/>
  <c r="E7925" i="53"/>
  <c r="AE6890" i="53"/>
  <c r="AD6890" i="53"/>
  <c r="AC6890" i="53"/>
  <c r="AE1786" i="53"/>
  <c r="AD1786" i="53"/>
  <c r="AC1786" i="53"/>
  <c r="AB1787" i="53"/>
  <c r="AE778" i="53"/>
  <c r="AC778" i="53"/>
  <c r="AD778" i="53"/>
  <c r="AE2796" i="53"/>
  <c r="AC2796" i="53"/>
  <c r="AD2796" i="53"/>
  <c r="AE5879" i="53"/>
  <c r="AD5879" i="53"/>
  <c r="AC5879" i="53"/>
  <c r="AD3860" i="53"/>
  <c r="AC3860" i="53"/>
  <c r="AE3860" i="53"/>
  <c r="AE4869" i="53"/>
  <c r="AC4869" i="53"/>
  <c r="AD4869" i="53"/>
  <c r="AB6891" i="53"/>
  <c r="AB5880" i="53"/>
  <c r="AB4870" i="53"/>
  <c r="AB3861" i="53"/>
  <c r="V3860" i="53"/>
  <c r="U3860" i="53"/>
  <c r="T3860" i="53"/>
  <c r="V4870" i="53"/>
  <c r="U4870" i="53"/>
  <c r="T4870" i="53"/>
  <c r="V5880" i="53"/>
  <c r="T5880" i="53"/>
  <c r="U5880" i="53"/>
  <c r="V2796" i="53"/>
  <c r="U2796" i="53"/>
  <c r="T2796" i="53"/>
  <c r="V6889" i="53"/>
  <c r="U6889" i="53"/>
  <c r="T6889" i="53"/>
  <c r="V1786" i="53"/>
  <c r="T1786" i="53"/>
  <c r="U1786" i="53"/>
  <c r="S1787" i="53"/>
  <c r="S6890" i="53"/>
  <c r="S5881" i="53"/>
  <c r="S4871" i="53"/>
  <c r="S3861" i="53"/>
  <c r="V776" i="53"/>
  <c r="U776" i="53"/>
  <c r="T776" i="53"/>
  <c r="S777" i="53"/>
  <c r="G777" i="53"/>
  <c r="F777" i="53"/>
  <c r="G2797" i="53"/>
  <c r="F2797" i="53"/>
  <c r="G4868" i="53"/>
  <c r="F4868" i="53"/>
  <c r="G5879" i="53"/>
  <c r="F5879" i="53"/>
  <c r="G1787" i="53"/>
  <c r="F1787" i="53"/>
  <c r="G3860" i="53"/>
  <c r="F3860" i="53"/>
  <c r="G6889" i="53"/>
  <c r="F6889" i="53"/>
  <c r="E6890" i="53"/>
  <c r="E5880" i="53"/>
  <c r="E4869" i="53"/>
  <c r="E3861" i="53"/>
  <c r="E1788" i="53"/>
  <c r="S2797" i="53"/>
  <c r="E2798" i="53"/>
  <c r="AB779" i="53"/>
  <c r="AB2797" i="53"/>
  <c r="E778" i="53"/>
  <c r="AB8936" i="53" l="1"/>
  <c r="AB7927" i="53"/>
  <c r="S8937" i="53"/>
  <c r="S7927" i="53"/>
  <c r="E8936" i="53"/>
  <c r="E7926" i="53"/>
  <c r="AE6891" i="53"/>
  <c r="AD6891" i="53"/>
  <c r="AC6891" i="53"/>
  <c r="AD1787" i="53"/>
  <c r="AE1787" i="53"/>
  <c r="AC1787" i="53"/>
  <c r="AB1788" i="53"/>
  <c r="AD5880" i="53"/>
  <c r="AE5880" i="53"/>
  <c r="AC5880" i="53"/>
  <c r="AE2797" i="53"/>
  <c r="AC2797" i="53"/>
  <c r="AD2797" i="53"/>
  <c r="AE779" i="53"/>
  <c r="AD779" i="53"/>
  <c r="AC779" i="53"/>
  <c r="AE3861" i="53"/>
  <c r="AD3861" i="53"/>
  <c r="AC3861" i="53"/>
  <c r="AC4870" i="53"/>
  <c r="AE4870" i="53"/>
  <c r="AD4870" i="53"/>
  <c r="AB6892" i="53"/>
  <c r="AB5881" i="53"/>
  <c r="AB4871" i="53"/>
  <c r="AB3862" i="53"/>
  <c r="V2797" i="53"/>
  <c r="U2797" i="53"/>
  <c r="T2797" i="53"/>
  <c r="U3861" i="53"/>
  <c r="V3861" i="53"/>
  <c r="T3861" i="53"/>
  <c r="V5881" i="53"/>
  <c r="U5881" i="53"/>
  <c r="T5881" i="53"/>
  <c r="V6890" i="53"/>
  <c r="U6890" i="53"/>
  <c r="T6890" i="53"/>
  <c r="V1787" i="53"/>
  <c r="U1787" i="53"/>
  <c r="T1787" i="53"/>
  <c r="S1788" i="53"/>
  <c r="U4871" i="53"/>
  <c r="V4871" i="53"/>
  <c r="T4871" i="53"/>
  <c r="S6891" i="53"/>
  <c r="S5882" i="53"/>
  <c r="S4872" i="53"/>
  <c r="S3862" i="53"/>
  <c r="V777" i="53"/>
  <c r="U777" i="53"/>
  <c r="T777" i="53"/>
  <c r="S778" i="53"/>
  <c r="G778" i="53"/>
  <c r="F778" i="53"/>
  <c r="G2798" i="53"/>
  <c r="F2798" i="53"/>
  <c r="G4869" i="53"/>
  <c r="F4869" i="53"/>
  <c r="G1788" i="53"/>
  <c r="F1788" i="53"/>
  <c r="G3861" i="53"/>
  <c r="F3861" i="53"/>
  <c r="G5880" i="53"/>
  <c r="F5880" i="53"/>
  <c r="G6890" i="53"/>
  <c r="F6890" i="53"/>
  <c r="E6891" i="53"/>
  <c r="E5881" i="53"/>
  <c r="E4870" i="53"/>
  <c r="E3862" i="53"/>
  <c r="E1789" i="53"/>
  <c r="S2798" i="53"/>
  <c r="E779" i="53"/>
  <c r="AB2798" i="53"/>
  <c r="E2799" i="53"/>
  <c r="AB780" i="53"/>
  <c r="AB8937" i="53" l="1"/>
  <c r="AB7928" i="53"/>
  <c r="S8938" i="53"/>
  <c r="S7928" i="53"/>
  <c r="E8937" i="53"/>
  <c r="E7927" i="53"/>
  <c r="AE5881" i="53"/>
  <c r="AC5881" i="53"/>
  <c r="AD5881" i="53"/>
  <c r="AE6892" i="53"/>
  <c r="AD6892" i="53"/>
  <c r="AC6892" i="53"/>
  <c r="AD1788" i="53"/>
  <c r="AE1788" i="53"/>
  <c r="AC1788" i="53"/>
  <c r="AB1789" i="53"/>
  <c r="AD780" i="53"/>
  <c r="AC780" i="53"/>
  <c r="AE780" i="53"/>
  <c r="AD3862" i="53"/>
  <c r="AE3862" i="53"/>
  <c r="AC3862" i="53"/>
  <c r="AE2798" i="53"/>
  <c r="AC2798" i="53"/>
  <c r="AD2798" i="53"/>
  <c r="AE4871" i="53"/>
  <c r="AD4871" i="53"/>
  <c r="AC4871" i="53"/>
  <c r="AB6893" i="53"/>
  <c r="AB5882" i="53"/>
  <c r="AB4872" i="53"/>
  <c r="AB3863" i="53"/>
  <c r="V2798" i="53"/>
  <c r="T2798" i="53"/>
  <c r="U2798" i="53"/>
  <c r="U3862" i="53"/>
  <c r="V3862" i="53"/>
  <c r="T3862" i="53"/>
  <c r="V4872" i="53"/>
  <c r="U4872" i="53"/>
  <c r="T4872" i="53"/>
  <c r="V5882" i="53"/>
  <c r="U5882" i="53"/>
  <c r="T5882" i="53"/>
  <c r="V6891" i="53"/>
  <c r="U6891" i="53"/>
  <c r="T6891" i="53"/>
  <c r="V1788" i="53"/>
  <c r="T1788" i="53"/>
  <c r="U1788" i="53"/>
  <c r="S1789" i="53"/>
  <c r="S6892" i="53"/>
  <c r="S5883" i="53"/>
  <c r="S4873" i="53"/>
  <c r="S3863" i="53"/>
  <c r="V778" i="53"/>
  <c r="U778" i="53"/>
  <c r="T778" i="53"/>
  <c r="S779" i="53"/>
  <c r="G779" i="53"/>
  <c r="F779" i="53"/>
  <c r="G2799" i="53"/>
  <c r="F2799" i="53"/>
  <c r="G3862" i="53"/>
  <c r="F3862" i="53"/>
  <c r="G4870" i="53"/>
  <c r="F4870" i="53"/>
  <c r="G1789" i="53"/>
  <c r="F1789" i="53"/>
  <c r="G5881" i="53"/>
  <c r="F5881" i="53"/>
  <c r="G6891" i="53"/>
  <c r="F6891" i="53"/>
  <c r="E6892" i="53"/>
  <c r="E5882" i="53"/>
  <c r="E4871" i="53"/>
  <c r="E3863" i="53"/>
  <c r="E1790" i="53"/>
  <c r="AB781" i="53"/>
  <c r="E780" i="53"/>
  <c r="E2800" i="53"/>
  <c r="AB2799" i="53"/>
  <c r="S2799" i="53"/>
  <c r="AB8938" i="53" l="1"/>
  <c r="AB7929" i="53"/>
  <c r="S8939" i="53"/>
  <c r="S7929" i="53"/>
  <c r="E8938" i="53"/>
  <c r="E7928" i="53"/>
  <c r="AD5882" i="53"/>
  <c r="AE5882" i="53"/>
  <c r="AC5882" i="53"/>
  <c r="AE6893" i="53"/>
  <c r="AD6893" i="53"/>
  <c r="AC6893" i="53"/>
  <c r="AE2799" i="53"/>
  <c r="AD2799" i="53"/>
  <c r="AC2799" i="53"/>
  <c r="AD3863" i="53"/>
  <c r="AE3863" i="53"/>
  <c r="AC3863" i="53"/>
  <c r="AD1789" i="53"/>
  <c r="AE1789" i="53"/>
  <c r="AC1789" i="53"/>
  <c r="AB1790" i="53"/>
  <c r="AE781" i="53"/>
  <c r="AD781" i="53"/>
  <c r="AC781" i="53"/>
  <c r="AE4872" i="53"/>
  <c r="AC4872" i="53"/>
  <c r="AD4872" i="53"/>
  <c r="AB6894" i="53"/>
  <c r="AB5883" i="53"/>
  <c r="AB4873" i="53"/>
  <c r="AB3864" i="53"/>
  <c r="V3863" i="53"/>
  <c r="T3863" i="53"/>
  <c r="U3863" i="53"/>
  <c r="V5883" i="53"/>
  <c r="U5883" i="53"/>
  <c r="T5883" i="53"/>
  <c r="V2799" i="53"/>
  <c r="U2799" i="53"/>
  <c r="T2799" i="53"/>
  <c r="V6892" i="53"/>
  <c r="U6892" i="53"/>
  <c r="T6892" i="53"/>
  <c r="V1789" i="53"/>
  <c r="U1789" i="53"/>
  <c r="T1789" i="53"/>
  <c r="S1790" i="53"/>
  <c r="V4873" i="53"/>
  <c r="U4873" i="53"/>
  <c r="T4873" i="53"/>
  <c r="S6893" i="53"/>
  <c r="S5884" i="53"/>
  <c r="S4874" i="53"/>
  <c r="S3864" i="53"/>
  <c r="V779" i="53"/>
  <c r="U779" i="53"/>
  <c r="T779" i="53"/>
  <c r="S780" i="53"/>
  <c r="G2800" i="53"/>
  <c r="F2800" i="53"/>
  <c r="G780" i="53"/>
  <c r="F780" i="53"/>
  <c r="F3863" i="53"/>
  <c r="G3863" i="53"/>
  <c r="G4871" i="53"/>
  <c r="F4871" i="53"/>
  <c r="G5882" i="53"/>
  <c r="F5882" i="53"/>
  <c r="G1790" i="53"/>
  <c r="F1790" i="53"/>
  <c r="G6892" i="53"/>
  <c r="F6892" i="53"/>
  <c r="E6893" i="53"/>
  <c r="E5883" i="53"/>
  <c r="E4872" i="53"/>
  <c r="E3864" i="53"/>
  <c r="E1791" i="53"/>
  <c r="AB2800" i="53"/>
  <c r="E781" i="53"/>
  <c r="E2801" i="53"/>
  <c r="S2800" i="53"/>
  <c r="AB782" i="53"/>
  <c r="AB8939" i="53" l="1"/>
  <c r="AB7930" i="53"/>
  <c r="S8940" i="53"/>
  <c r="S7930" i="53"/>
  <c r="E8939" i="53"/>
  <c r="E7929" i="53"/>
  <c r="AE5883" i="53"/>
  <c r="AC5883" i="53"/>
  <c r="AD5883" i="53"/>
  <c r="AE6894" i="53"/>
  <c r="AD6894" i="53"/>
  <c r="AC6894" i="53"/>
  <c r="AD1790" i="53"/>
  <c r="AC1790" i="53"/>
  <c r="AE1790" i="53"/>
  <c r="AB1791" i="53"/>
  <c r="AD3864" i="53"/>
  <c r="AE3864" i="53"/>
  <c r="AC3864" i="53"/>
  <c r="AC782" i="53"/>
  <c r="AD782" i="53"/>
  <c r="AE782" i="53"/>
  <c r="AE2800" i="53"/>
  <c r="AD2800" i="53"/>
  <c r="AC2800" i="53"/>
  <c r="AD4873" i="53"/>
  <c r="AE4873" i="53"/>
  <c r="AC4873" i="53"/>
  <c r="AB6895" i="53"/>
  <c r="AB5884" i="53"/>
  <c r="AB4874" i="53"/>
  <c r="AB3865" i="53"/>
  <c r="V3864" i="53"/>
  <c r="T3864" i="53"/>
  <c r="U3864" i="53"/>
  <c r="V5884" i="53"/>
  <c r="U5884" i="53"/>
  <c r="T5884" i="53"/>
  <c r="V6893" i="53"/>
  <c r="U6893" i="53"/>
  <c r="T6893" i="53"/>
  <c r="V1790" i="53"/>
  <c r="U1790" i="53"/>
  <c r="T1790" i="53"/>
  <c r="S1791" i="53"/>
  <c r="T2800" i="53"/>
  <c r="V2800" i="53"/>
  <c r="U2800" i="53"/>
  <c r="V4874" i="53"/>
  <c r="U4874" i="53"/>
  <c r="T4874" i="53"/>
  <c r="S6894" i="53"/>
  <c r="S5885" i="53"/>
  <c r="S4875" i="53"/>
  <c r="S3865" i="53"/>
  <c r="V780" i="53"/>
  <c r="U780" i="53"/>
  <c r="T780" i="53"/>
  <c r="S781" i="53"/>
  <c r="G781" i="53"/>
  <c r="F781" i="53"/>
  <c r="G2801" i="53"/>
  <c r="F2801" i="53"/>
  <c r="G6893" i="53"/>
  <c r="F6893" i="53"/>
  <c r="F1791" i="53"/>
  <c r="G1791" i="53"/>
  <c r="G3864" i="53"/>
  <c r="F3864" i="53"/>
  <c r="G5883" i="53"/>
  <c r="F5883" i="53"/>
  <c r="G4872" i="53"/>
  <c r="F4872" i="53"/>
  <c r="E6894" i="53"/>
  <c r="E5884" i="53"/>
  <c r="E4873" i="53"/>
  <c r="E3865" i="53"/>
  <c r="E1792" i="53"/>
  <c r="S2801" i="53"/>
  <c r="E782" i="53"/>
  <c r="E2802" i="53"/>
  <c r="AB783" i="53"/>
  <c r="AB2801" i="53"/>
  <c r="AB8940" i="53" l="1"/>
  <c r="AB7931" i="53"/>
  <c r="S8941" i="53"/>
  <c r="S7931" i="53"/>
  <c r="E8940" i="53"/>
  <c r="E7930" i="53"/>
  <c r="AE6895" i="53"/>
  <c r="AD6895" i="53"/>
  <c r="AC6895" i="53"/>
  <c r="AE2801" i="53"/>
  <c r="AC2801" i="53"/>
  <c r="AD2801" i="53"/>
  <c r="AE5884" i="53"/>
  <c r="AC5884" i="53"/>
  <c r="AD5884" i="53"/>
  <c r="AE783" i="53"/>
  <c r="AD783" i="53"/>
  <c r="AC783" i="53"/>
  <c r="AD3865" i="53"/>
  <c r="AE3865" i="53"/>
  <c r="AC3865" i="53"/>
  <c r="AE1791" i="53"/>
  <c r="AD1791" i="53"/>
  <c r="AC1791" i="53"/>
  <c r="AB1792" i="53"/>
  <c r="AE4874" i="53"/>
  <c r="AC4874" i="53"/>
  <c r="AD4874" i="53"/>
  <c r="AB6896" i="53"/>
  <c r="AB5885" i="53"/>
  <c r="AB4875" i="53"/>
  <c r="AB3866" i="53"/>
  <c r="V3865" i="53"/>
  <c r="T3865" i="53"/>
  <c r="U3865" i="53"/>
  <c r="V5885" i="53"/>
  <c r="U5885" i="53"/>
  <c r="T5885" i="53"/>
  <c r="V1791" i="53"/>
  <c r="U1791" i="53"/>
  <c r="T1791" i="53"/>
  <c r="S1792" i="53"/>
  <c r="V6894" i="53"/>
  <c r="U6894" i="53"/>
  <c r="T6894" i="53"/>
  <c r="V4875" i="53"/>
  <c r="U4875" i="53"/>
  <c r="T4875" i="53"/>
  <c r="V2801" i="53"/>
  <c r="U2801" i="53"/>
  <c r="T2801" i="53"/>
  <c r="S6895" i="53"/>
  <c r="S5886" i="53"/>
  <c r="S4876" i="53"/>
  <c r="S3866" i="53"/>
  <c r="V781" i="53"/>
  <c r="U781" i="53"/>
  <c r="T781" i="53"/>
  <c r="S782" i="53"/>
  <c r="G782" i="53"/>
  <c r="F782" i="53"/>
  <c r="G2802" i="53"/>
  <c r="F2802" i="53"/>
  <c r="G1792" i="53"/>
  <c r="F1792" i="53"/>
  <c r="G4873" i="53"/>
  <c r="F4873" i="53"/>
  <c r="G5884" i="53"/>
  <c r="F5884" i="53"/>
  <c r="F3865" i="53"/>
  <c r="G3865" i="53"/>
  <c r="G6894" i="53"/>
  <c r="F6894" i="53"/>
  <c r="E6895" i="53"/>
  <c r="E5885" i="53"/>
  <c r="E4874" i="53"/>
  <c r="E3866" i="53"/>
  <c r="E1793" i="53"/>
  <c r="AB2802" i="53"/>
  <c r="E2803" i="53"/>
  <c r="E783" i="53"/>
  <c r="AB784" i="53"/>
  <c r="S2802" i="53"/>
  <c r="AB8941" i="53" l="1"/>
  <c r="AB7932" i="53"/>
  <c r="S8942" i="53"/>
  <c r="S7932" i="53"/>
  <c r="E8941" i="53"/>
  <c r="E7931" i="53"/>
  <c r="AE5885" i="53"/>
  <c r="AD5885" i="53"/>
  <c r="AC5885" i="53"/>
  <c r="AE6896" i="53"/>
  <c r="AD6896" i="53"/>
  <c r="AC6896" i="53"/>
  <c r="AE1792" i="53"/>
  <c r="AD1792" i="53"/>
  <c r="AC1792" i="53"/>
  <c r="AB1793" i="53"/>
  <c r="AD3866" i="53"/>
  <c r="AC3866" i="53"/>
  <c r="AE3866" i="53"/>
  <c r="AC784" i="53"/>
  <c r="AE784" i="53"/>
  <c r="AD784" i="53"/>
  <c r="AE2802" i="53"/>
  <c r="AD2802" i="53"/>
  <c r="AC2802" i="53"/>
  <c r="AE4875" i="53"/>
  <c r="AC4875" i="53"/>
  <c r="AD4875" i="53"/>
  <c r="AB6897" i="53"/>
  <c r="AB5886" i="53"/>
  <c r="AB4876" i="53"/>
  <c r="AB3867" i="53"/>
  <c r="U3866" i="53"/>
  <c r="V3866" i="53"/>
  <c r="T3866" i="53"/>
  <c r="U2802" i="53"/>
  <c r="V2802" i="53"/>
  <c r="T2802" i="53"/>
  <c r="V5886" i="53"/>
  <c r="U5886" i="53"/>
  <c r="T5886" i="53"/>
  <c r="V6895" i="53"/>
  <c r="U6895" i="53"/>
  <c r="T6895" i="53"/>
  <c r="V1792" i="53"/>
  <c r="U1792" i="53"/>
  <c r="T1792" i="53"/>
  <c r="S1793" i="53"/>
  <c r="V4876" i="53"/>
  <c r="U4876" i="53"/>
  <c r="T4876" i="53"/>
  <c r="S6896" i="53"/>
  <c r="S5887" i="53"/>
  <c r="S4877" i="53"/>
  <c r="S3867" i="53"/>
  <c r="V782" i="53"/>
  <c r="U782" i="53"/>
  <c r="T782" i="53"/>
  <c r="S783" i="53"/>
  <c r="G2803" i="53"/>
  <c r="F2803" i="53"/>
  <c r="F783" i="53"/>
  <c r="G783" i="53"/>
  <c r="G1793" i="53"/>
  <c r="F1793" i="53"/>
  <c r="G4874" i="53"/>
  <c r="F4874" i="53"/>
  <c r="G6895" i="53"/>
  <c r="F6895" i="53"/>
  <c r="G5885" i="53"/>
  <c r="F5885" i="53"/>
  <c r="G3866" i="53"/>
  <c r="F3866" i="53"/>
  <c r="E6896" i="53"/>
  <c r="E5886" i="53"/>
  <c r="E4875" i="53"/>
  <c r="E3867" i="53"/>
  <c r="E1794" i="53"/>
  <c r="S2803" i="53"/>
  <c r="AB785" i="53"/>
  <c r="AB2803" i="53"/>
  <c r="E2804" i="53"/>
  <c r="E784" i="53"/>
  <c r="AB8942" i="53" l="1"/>
  <c r="AB7933" i="53"/>
  <c r="S8943" i="53"/>
  <c r="S7933" i="53"/>
  <c r="E8942" i="53"/>
  <c r="E7932" i="53"/>
  <c r="AD6897" i="53"/>
  <c r="AE6897" i="53"/>
  <c r="AC6897" i="53"/>
  <c r="AE2803" i="53"/>
  <c r="AC2803" i="53"/>
  <c r="AD2803" i="53"/>
  <c r="AE5886" i="53"/>
  <c r="AC5886" i="53"/>
  <c r="AD5886" i="53"/>
  <c r="AE3867" i="53"/>
  <c r="AC3867" i="53"/>
  <c r="AD3867" i="53"/>
  <c r="AE1793" i="53"/>
  <c r="AD1793" i="53"/>
  <c r="AC1793" i="53"/>
  <c r="AB1794" i="53"/>
  <c r="AE785" i="53"/>
  <c r="AD785" i="53"/>
  <c r="AC785" i="53"/>
  <c r="AE4876" i="53"/>
  <c r="AC4876" i="53"/>
  <c r="AD4876" i="53"/>
  <c r="AB6898" i="53"/>
  <c r="AB5887" i="53"/>
  <c r="AB4877" i="53"/>
  <c r="AB3868" i="53"/>
  <c r="V1793" i="53"/>
  <c r="U1793" i="53"/>
  <c r="T1793" i="53"/>
  <c r="S1794" i="53"/>
  <c r="V2803" i="53"/>
  <c r="U2803" i="53"/>
  <c r="T2803" i="53"/>
  <c r="V3867" i="53"/>
  <c r="U3867" i="53"/>
  <c r="T3867" i="53"/>
  <c r="T5887" i="53"/>
  <c r="U5887" i="53"/>
  <c r="V5887" i="53"/>
  <c r="V6896" i="53"/>
  <c r="U6896" i="53"/>
  <c r="T6896" i="53"/>
  <c r="V4877" i="53"/>
  <c r="U4877" i="53"/>
  <c r="T4877" i="53"/>
  <c r="S6897" i="53"/>
  <c r="S5888" i="53"/>
  <c r="S4878" i="53"/>
  <c r="S3868" i="53"/>
  <c r="U783" i="53"/>
  <c r="V783" i="53"/>
  <c r="T783" i="53"/>
  <c r="S784" i="53"/>
  <c r="G784" i="53"/>
  <c r="F784" i="53"/>
  <c r="G2804" i="53"/>
  <c r="F2804" i="53"/>
  <c r="G4875" i="53"/>
  <c r="F4875" i="53"/>
  <c r="G3867" i="53"/>
  <c r="F3867" i="53"/>
  <c r="G5886" i="53"/>
  <c r="F5886" i="53"/>
  <c r="G1794" i="53"/>
  <c r="F1794" i="53"/>
  <c r="G6896" i="53"/>
  <c r="F6896" i="53"/>
  <c r="E6897" i="53"/>
  <c r="E5887" i="53"/>
  <c r="E4876" i="53"/>
  <c r="E3868" i="53"/>
  <c r="E1795" i="53"/>
  <c r="E2805" i="53"/>
  <c r="S2804" i="53"/>
  <c r="AB786" i="53"/>
  <c r="AB2804" i="53"/>
  <c r="E785" i="53"/>
  <c r="AB8943" i="53" l="1"/>
  <c r="AB7934" i="53"/>
  <c r="S8944" i="53"/>
  <c r="S7934" i="53"/>
  <c r="E8943" i="53"/>
  <c r="E7933" i="53"/>
  <c r="AE5887" i="53"/>
  <c r="AD5887" i="53"/>
  <c r="AC5887" i="53"/>
  <c r="AE1794" i="53"/>
  <c r="AC1794" i="53"/>
  <c r="AD1794" i="53"/>
  <c r="AB1795" i="53"/>
  <c r="AE6898" i="53"/>
  <c r="AD6898" i="53"/>
  <c r="AC6898" i="53"/>
  <c r="AD786" i="53"/>
  <c r="AE786" i="53"/>
  <c r="AC786" i="53"/>
  <c r="AD3868" i="53"/>
  <c r="AE3868" i="53"/>
  <c r="AC3868" i="53"/>
  <c r="AE2804" i="53"/>
  <c r="AC2804" i="53"/>
  <c r="AD2804" i="53"/>
  <c r="AE4877" i="53"/>
  <c r="AC4877" i="53"/>
  <c r="AD4877" i="53"/>
  <c r="AB6899" i="53"/>
  <c r="AB5888" i="53"/>
  <c r="AB4878" i="53"/>
  <c r="AB3869" i="53"/>
  <c r="V4878" i="53"/>
  <c r="T4878" i="53"/>
  <c r="U4878" i="53"/>
  <c r="V3868" i="53"/>
  <c r="U3868" i="53"/>
  <c r="T3868" i="53"/>
  <c r="V5888" i="53"/>
  <c r="T5888" i="53"/>
  <c r="U5888" i="53"/>
  <c r="V6897" i="53"/>
  <c r="U6897" i="53"/>
  <c r="T6897" i="53"/>
  <c r="T1794" i="53"/>
  <c r="V1794" i="53"/>
  <c r="U1794" i="53"/>
  <c r="S1795" i="53"/>
  <c r="V2804" i="53"/>
  <c r="U2804" i="53"/>
  <c r="T2804" i="53"/>
  <c r="S6898" i="53"/>
  <c r="S5889" i="53"/>
  <c r="S4879" i="53"/>
  <c r="S3869" i="53"/>
  <c r="V784" i="53"/>
  <c r="U784" i="53"/>
  <c r="T784" i="53"/>
  <c r="S785" i="53"/>
  <c r="G785" i="53"/>
  <c r="F785" i="53"/>
  <c r="G2805" i="53"/>
  <c r="F2805" i="53"/>
  <c r="G1795" i="53"/>
  <c r="F1795" i="53"/>
  <c r="G3868" i="53"/>
  <c r="F3868" i="53"/>
  <c r="G4876" i="53"/>
  <c r="F4876" i="53"/>
  <c r="G5887" i="53"/>
  <c r="F5887" i="53"/>
  <c r="F6897" i="53"/>
  <c r="G6897" i="53"/>
  <c r="E6898" i="53"/>
  <c r="E5888" i="53"/>
  <c r="E4877" i="53"/>
  <c r="E3869" i="53"/>
  <c r="E1796" i="53"/>
  <c r="E786" i="53"/>
  <c r="AB787" i="53"/>
  <c r="AB2805" i="53"/>
  <c r="S2805" i="53"/>
  <c r="E2806" i="53"/>
  <c r="AB8944" i="53" l="1"/>
  <c r="AB7935" i="53"/>
  <c r="S8945" i="53"/>
  <c r="S7935" i="53"/>
  <c r="E8944" i="53"/>
  <c r="E7934" i="53"/>
  <c r="AE5888" i="53"/>
  <c r="AD5888" i="53"/>
  <c r="AC5888" i="53"/>
  <c r="AE6899" i="53"/>
  <c r="AD6899" i="53"/>
  <c r="AC6899" i="53"/>
  <c r="AD1795" i="53"/>
  <c r="AC1795" i="53"/>
  <c r="AE1795" i="53"/>
  <c r="AB1796" i="53"/>
  <c r="AC2805" i="53"/>
  <c r="AD2805" i="53"/>
  <c r="AE2805" i="53"/>
  <c r="AE3869" i="53"/>
  <c r="AD3869" i="53"/>
  <c r="AC3869" i="53"/>
  <c r="AE787" i="53"/>
  <c r="AD787" i="53"/>
  <c r="AC787" i="53"/>
  <c r="AE4878" i="53"/>
  <c r="AC4878" i="53"/>
  <c r="AD4878" i="53"/>
  <c r="AB6900" i="53"/>
  <c r="AB5889" i="53"/>
  <c r="AB4879" i="53"/>
  <c r="AB3870" i="53"/>
  <c r="U3869" i="53"/>
  <c r="V3869" i="53"/>
  <c r="T3869" i="53"/>
  <c r="V5889" i="53"/>
  <c r="U5889" i="53"/>
  <c r="T5889" i="53"/>
  <c r="V2805" i="53"/>
  <c r="U2805" i="53"/>
  <c r="T2805" i="53"/>
  <c r="V6898" i="53"/>
  <c r="U6898" i="53"/>
  <c r="T6898" i="53"/>
  <c r="V1795" i="53"/>
  <c r="U1795" i="53"/>
  <c r="T1795" i="53"/>
  <c r="S1796" i="53"/>
  <c r="V4879" i="53"/>
  <c r="U4879" i="53"/>
  <c r="T4879" i="53"/>
  <c r="S6899" i="53"/>
  <c r="S5890" i="53"/>
  <c r="S4880" i="53"/>
  <c r="S3870" i="53"/>
  <c r="V785" i="53"/>
  <c r="U785" i="53"/>
  <c r="T785" i="53"/>
  <c r="S786" i="53"/>
  <c r="G786" i="53"/>
  <c r="F786" i="53"/>
  <c r="G2806" i="53"/>
  <c r="F2806" i="53"/>
  <c r="G1796" i="53"/>
  <c r="F1796" i="53"/>
  <c r="F3869" i="53"/>
  <c r="G3869" i="53"/>
  <c r="G5888" i="53"/>
  <c r="F5888" i="53"/>
  <c r="G6898" i="53"/>
  <c r="F6898" i="53"/>
  <c r="G4877" i="53"/>
  <c r="F4877" i="53"/>
  <c r="E6899" i="53"/>
  <c r="E5889" i="53"/>
  <c r="E4878" i="53"/>
  <c r="E3870" i="53"/>
  <c r="E1797" i="53"/>
  <c r="E787" i="53"/>
  <c r="AB2806" i="53"/>
  <c r="S2806" i="53"/>
  <c r="E2807" i="53"/>
  <c r="AB788" i="53"/>
  <c r="AB8945" i="53" l="1"/>
  <c r="AB7936" i="53"/>
  <c r="S8946" i="53"/>
  <c r="S7936" i="53"/>
  <c r="E8945" i="53"/>
  <c r="E7935" i="53"/>
  <c r="AE6900" i="53"/>
  <c r="AD6900" i="53"/>
  <c r="AC6900" i="53"/>
  <c r="AE788" i="53"/>
  <c r="AC788" i="53"/>
  <c r="AD788" i="53"/>
  <c r="AD3870" i="53"/>
  <c r="AE3870" i="53"/>
  <c r="AC3870" i="53"/>
  <c r="AD1796" i="53"/>
  <c r="AE1796" i="53"/>
  <c r="AC1796" i="53"/>
  <c r="AB1797" i="53"/>
  <c r="AE5889" i="53"/>
  <c r="AC5889" i="53"/>
  <c r="AD5889" i="53"/>
  <c r="AE2806" i="53"/>
  <c r="AC2806" i="53"/>
  <c r="AD2806" i="53"/>
  <c r="AE4879" i="53"/>
  <c r="AD4879" i="53"/>
  <c r="AC4879" i="53"/>
  <c r="AB6901" i="53"/>
  <c r="AB5890" i="53"/>
  <c r="AB4880" i="53"/>
  <c r="AB3871" i="53"/>
  <c r="U3870" i="53"/>
  <c r="V3870" i="53"/>
  <c r="T3870" i="53"/>
  <c r="V5890" i="53"/>
  <c r="U5890" i="53"/>
  <c r="T5890" i="53"/>
  <c r="V6899" i="53"/>
  <c r="U6899" i="53"/>
  <c r="T6899" i="53"/>
  <c r="T1796" i="53"/>
  <c r="V1796" i="53"/>
  <c r="U1796" i="53"/>
  <c r="S1797" i="53"/>
  <c r="V2806" i="53"/>
  <c r="T2806" i="53"/>
  <c r="U2806" i="53"/>
  <c r="V4880" i="53"/>
  <c r="U4880" i="53"/>
  <c r="T4880" i="53"/>
  <c r="S6900" i="53"/>
  <c r="S5891" i="53"/>
  <c r="S4881" i="53"/>
  <c r="S3871" i="53"/>
  <c r="V786" i="53"/>
  <c r="U786" i="53"/>
  <c r="T786" i="53"/>
  <c r="S787" i="53"/>
  <c r="G2807" i="53"/>
  <c r="F2807" i="53"/>
  <c r="G787" i="53"/>
  <c r="F787" i="53"/>
  <c r="F1797" i="53"/>
  <c r="G1797" i="53"/>
  <c r="G4878" i="53"/>
  <c r="F4878" i="53"/>
  <c r="G3870" i="53"/>
  <c r="F3870" i="53"/>
  <c r="G6899" i="53"/>
  <c r="F6899" i="53"/>
  <c r="F5889" i="53"/>
  <c r="G5889" i="53"/>
  <c r="E6900" i="53"/>
  <c r="E5890" i="53"/>
  <c r="E4879" i="53"/>
  <c r="E3871" i="53"/>
  <c r="E1798" i="53"/>
  <c r="E788" i="53"/>
  <c r="AB789" i="53"/>
  <c r="S2807" i="53"/>
  <c r="E2808" i="53"/>
  <c r="AB2807" i="53"/>
  <c r="AB8946" i="53" l="1"/>
  <c r="AB7937" i="53"/>
  <c r="S8947" i="53"/>
  <c r="S7937" i="53"/>
  <c r="E8946" i="53"/>
  <c r="E7936" i="53"/>
  <c r="AE6901" i="53"/>
  <c r="AD6901" i="53"/>
  <c r="AC6901" i="53"/>
  <c r="AE5890" i="53"/>
  <c r="AD5890" i="53"/>
  <c r="AC5890" i="53"/>
  <c r="AC2807" i="53"/>
  <c r="AE2807" i="53"/>
  <c r="AD2807" i="53"/>
  <c r="AD1797" i="53"/>
  <c r="AE1797" i="53"/>
  <c r="AC1797" i="53"/>
  <c r="AB1798" i="53"/>
  <c r="AE789" i="53"/>
  <c r="AD789" i="53"/>
  <c r="AC789" i="53"/>
  <c r="AD3871" i="53"/>
  <c r="AE3871" i="53"/>
  <c r="AC3871" i="53"/>
  <c r="AE4880" i="53"/>
  <c r="AC4880" i="53"/>
  <c r="AD4880" i="53"/>
  <c r="AB6902" i="53"/>
  <c r="AB5891" i="53"/>
  <c r="AB4881" i="53"/>
  <c r="AB3872" i="53"/>
  <c r="V2807" i="53"/>
  <c r="U2807" i="53"/>
  <c r="T2807" i="53"/>
  <c r="V3871" i="53"/>
  <c r="T3871" i="53"/>
  <c r="U3871" i="53"/>
  <c r="V5891" i="53"/>
  <c r="U5891" i="53"/>
  <c r="T5891" i="53"/>
  <c r="V1797" i="53"/>
  <c r="U1797" i="53"/>
  <c r="T1797" i="53"/>
  <c r="S1798" i="53"/>
  <c r="V4881" i="53"/>
  <c r="U4881" i="53"/>
  <c r="T4881" i="53"/>
  <c r="V6900" i="53"/>
  <c r="U6900" i="53"/>
  <c r="T6900" i="53"/>
  <c r="S6901" i="53"/>
  <c r="S5892" i="53"/>
  <c r="S4882" i="53"/>
  <c r="S3872" i="53"/>
  <c r="V787" i="53"/>
  <c r="U787" i="53"/>
  <c r="T787" i="53"/>
  <c r="S788" i="53"/>
  <c r="G2808" i="53"/>
  <c r="F2808" i="53"/>
  <c r="G788" i="53"/>
  <c r="F788" i="53"/>
  <c r="G3871" i="53"/>
  <c r="F3871" i="53"/>
  <c r="G6900" i="53"/>
  <c r="F6900" i="53"/>
  <c r="G1798" i="53"/>
  <c r="F1798" i="53"/>
  <c r="G4879" i="53"/>
  <c r="F4879" i="53"/>
  <c r="G5890" i="53"/>
  <c r="F5890" i="53"/>
  <c r="E6901" i="53"/>
  <c r="E5891" i="53"/>
  <c r="E4880" i="53"/>
  <c r="E3872" i="53"/>
  <c r="E1799" i="53"/>
  <c r="S2808" i="53"/>
  <c r="E789" i="53"/>
  <c r="E2809" i="53"/>
  <c r="AB2808" i="53"/>
  <c r="AB790" i="53"/>
  <c r="AB8947" i="53" l="1"/>
  <c r="AB7938" i="53"/>
  <c r="S8948" i="53"/>
  <c r="S7938" i="53"/>
  <c r="E8947" i="53"/>
  <c r="E7937" i="53"/>
  <c r="AD1798" i="53"/>
  <c r="AE1798" i="53"/>
  <c r="AC1798" i="53"/>
  <c r="AB1799" i="53"/>
  <c r="AC790" i="53"/>
  <c r="AE790" i="53"/>
  <c r="AD790" i="53"/>
  <c r="AE2808" i="53"/>
  <c r="AD2808" i="53"/>
  <c r="AC2808" i="53"/>
  <c r="AE5891" i="53"/>
  <c r="AC5891" i="53"/>
  <c r="AD5891" i="53"/>
  <c r="AD3872" i="53"/>
  <c r="AE3872" i="53"/>
  <c r="AC3872" i="53"/>
  <c r="AD6902" i="53"/>
  <c r="AE6902" i="53"/>
  <c r="AC6902" i="53"/>
  <c r="AD4881" i="53"/>
  <c r="AE4881" i="53"/>
  <c r="AC4881" i="53"/>
  <c r="AB6903" i="53"/>
  <c r="AB5892" i="53"/>
  <c r="AB4882" i="53"/>
  <c r="AB3873" i="53"/>
  <c r="T2808" i="53"/>
  <c r="V2808" i="53"/>
  <c r="U2808" i="53"/>
  <c r="T3872" i="53"/>
  <c r="V3872" i="53"/>
  <c r="U3872" i="53"/>
  <c r="V5892" i="53"/>
  <c r="U5892" i="53"/>
  <c r="T5892" i="53"/>
  <c r="V1798" i="53"/>
  <c r="U1798" i="53"/>
  <c r="T1798" i="53"/>
  <c r="S1799" i="53"/>
  <c r="V4882" i="53"/>
  <c r="U4882" i="53"/>
  <c r="T4882" i="53"/>
  <c r="V6901" i="53"/>
  <c r="U6901" i="53"/>
  <c r="T6901" i="53"/>
  <c r="S6902" i="53"/>
  <c r="S5893" i="53"/>
  <c r="S4883" i="53"/>
  <c r="S3873" i="53"/>
  <c r="V788" i="53"/>
  <c r="U788" i="53"/>
  <c r="T788" i="53"/>
  <c r="S789" i="53"/>
  <c r="G2809" i="53"/>
  <c r="F2809" i="53"/>
  <c r="G789" i="53"/>
  <c r="F789" i="53"/>
  <c r="G4880" i="53"/>
  <c r="F4880" i="53"/>
  <c r="G5891" i="53"/>
  <c r="F5891" i="53"/>
  <c r="F1799" i="53"/>
  <c r="G1799" i="53"/>
  <c r="G3872" i="53"/>
  <c r="F3872" i="53"/>
  <c r="G6901" i="53"/>
  <c r="F6901" i="53"/>
  <c r="E6902" i="53"/>
  <c r="E5892" i="53"/>
  <c r="E4881" i="53"/>
  <c r="E3873" i="53"/>
  <c r="E1800" i="53"/>
  <c r="S2809" i="53"/>
  <c r="AB2809" i="53"/>
  <c r="E790" i="53"/>
  <c r="AB791" i="53"/>
  <c r="E2810" i="53"/>
  <c r="AB8948" i="53" l="1"/>
  <c r="AB7939" i="53"/>
  <c r="S8949" i="53"/>
  <c r="S7939" i="53"/>
  <c r="E8948" i="53"/>
  <c r="E7938" i="53"/>
  <c r="AE1799" i="53"/>
  <c r="AD1799" i="53"/>
  <c r="AC1799" i="53"/>
  <c r="AB1800" i="53"/>
  <c r="AE5892" i="53"/>
  <c r="AC5892" i="53"/>
  <c r="AD5892" i="53"/>
  <c r="AD3873" i="53"/>
  <c r="AE3873" i="53"/>
  <c r="AC3873" i="53"/>
  <c r="AE6903" i="53"/>
  <c r="AD6903" i="53"/>
  <c r="AC6903" i="53"/>
  <c r="AE791" i="53"/>
  <c r="AD791" i="53"/>
  <c r="AC791" i="53"/>
  <c r="AE2809" i="53"/>
  <c r="AC2809" i="53"/>
  <c r="AD2809" i="53"/>
  <c r="AE4882" i="53"/>
  <c r="AC4882" i="53"/>
  <c r="AD4882" i="53"/>
  <c r="AB6904" i="53"/>
  <c r="AB5893" i="53"/>
  <c r="AB4883" i="53"/>
  <c r="AB3874" i="53"/>
  <c r="V3873" i="53"/>
  <c r="T3873" i="53"/>
  <c r="U3873" i="53"/>
  <c r="V5893" i="53"/>
  <c r="U5893" i="53"/>
  <c r="T5893" i="53"/>
  <c r="V1799" i="53"/>
  <c r="U1799" i="53"/>
  <c r="T1799" i="53"/>
  <c r="S1800" i="53"/>
  <c r="V4883" i="53"/>
  <c r="U4883" i="53"/>
  <c r="T4883" i="53"/>
  <c r="V6902" i="53"/>
  <c r="U6902" i="53"/>
  <c r="T6902" i="53"/>
  <c r="V2809" i="53"/>
  <c r="U2809" i="53"/>
  <c r="T2809" i="53"/>
  <c r="S6903" i="53"/>
  <c r="S5894" i="53"/>
  <c r="S4884" i="53"/>
  <c r="S3874" i="53"/>
  <c r="V789" i="53"/>
  <c r="U789" i="53"/>
  <c r="T789" i="53"/>
  <c r="S790" i="53"/>
  <c r="G2810" i="53"/>
  <c r="F2810" i="53"/>
  <c r="G790" i="53"/>
  <c r="F790" i="53"/>
  <c r="G1800" i="53"/>
  <c r="F1800" i="53"/>
  <c r="G3873" i="53"/>
  <c r="F3873" i="53"/>
  <c r="G4881" i="53"/>
  <c r="F4881" i="53"/>
  <c r="G5892" i="53"/>
  <c r="F5892" i="53"/>
  <c r="G6902" i="53"/>
  <c r="F6902" i="53"/>
  <c r="E6903" i="53"/>
  <c r="E5893" i="53"/>
  <c r="E4882" i="53"/>
  <c r="E3874" i="53"/>
  <c r="E1801" i="53"/>
  <c r="AB792" i="53"/>
  <c r="S2810" i="53"/>
  <c r="AB2810" i="53"/>
  <c r="E2811" i="53"/>
  <c r="E791" i="53"/>
  <c r="AB8949" i="53" l="1"/>
  <c r="AB7940" i="53"/>
  <c r="S8950" i="53"/>
  <c r="S7940" i="53"/>
  <c r="E8949" i="53"/>
  <c r="E7939" i="53"/>
  <c r="AE5893" i="53"/>
  <c r="AD5893" i="53"/>
  <c r="AC5893" i="53"/>
  <c r="AE2810" i="53"/>
  <c r="AD2810" i="53"/>
  <c r="AC2810" i="53"/>
  <c r="AE1800" i="53"/>
  <c r="AD1800" i="53"/>
  <c r="AC1800" i="53"/>
  <c r="AB1801" i="53"/>
  <c r="AE6904" i="53"/>
  <c r="AD6904" i="53"/>
  <c r="AC6904" i="53"/>
  <c r="AD3874" i="53"/>
  <c r="AE3874" i="53"/>
  <c r="AC3874" i="53"/>
  <c r="AC792" i="53"/>
  <c r="AE792" i="53"/>
  <c r="AD792" i="53"/>
  <c r="AC4883" i="53"/>
  <c r="AD4883" i="53"/>
  <c r="AE4883" i="53"/>
  <c r="AB6905" i="53"/>
  <c r="AB5894" i="53"/>
  <c r="AB4884" i="53"/>
  <c r="AB3875" i="53"/>
  <c r="U2810" i="53"/>
  <c r="T2810" i="53"/>
  <c r="V2810" i="53"/>
  <c r="U3874" i="53"/>
  <c r="V3874" i="53"/>
  <c r="T3874" i="53"/>
  <c r="U4884" i="53"/>
  <c r="V4884" i="53"/>
  <c r="T4884" i="53"/>
  <c r="V5894" i="53"/>
  <c r="U5894" i="53"/>
  <c r="T5894" i="53"/>
  <c r="V1800" i="53"/>
  <c r="U1800" i="53"/>
  <c r="T1800" i="53"/>
  <c r="S1801" i="53"/>
  <c r="V6903" i="53"/>
  <c r="U6903" i="53"/>
  <c r="T6903" i="53"/>
  <c r="S6904" i="53"/>
  <c r="S5895" i="53"/>
  <c r="S4885" i="53"/>
  <c r="S3875" i="53"/>
  <c r="V790" i="53"/>
  <c r="U790" i="53"/>
  <c r="T790" i="53"/>
  <c r="S791" i="53"/>
  <c r="G791" i="53"/>
  <c r="F791" i="53"/>
  <c r="G2811" i="53"/>
  <c r="F2811" i="53"/>
  <c r="G1801" i="53"/>
  <c r="F1801" i="53"/>
  <c r="G5893" i="53"/>
  <c r="F5893" i="53"/>
  <c r="G3874" i="53"/>
  <c r="F3874" i="53"/>
  <c r="G6903" i="53"/>
  <c r="F6903" i="53"/>
  <c r="G4882" i="53"/>
  <c r="F4882" i="53"/>
  <c r="E6904" i="53"/>
  <c r="E5894" i="53"/>
  <c r="E4883" i="53"/>
  <c r="E3875" i="53"/>
  <c r="E1802" i="53"/>
  <c r="E792" i="53"/>
  <c r="E2812" i="53"/>
  <c r="AB2811" i="53"/>
  <c r="S2811" i="53"/>
  <c r="AB793" i="53"/>
  <c r="AB8950" i="53" l="1"/>
  <c r="AB7941" i="53"/>
  <c r="S8951" i="53"/>
  <c r="S7941" i="53"/>
  <c r="E8950" i="53"/>
  <c r="E7940" i="53"/>
  <c r="AE6905" i="53"/>
  <c r="AD6905" i="53"/>
  <c r="AC6905" i="53"/>
  <c r="AC793" i="53"/>
  <c r="AE793" i="53"/>
  <c r="AD793" i="53"/>
  <c r="AE5894" i="53"/>
  <c r="AC5894" i="53"/>
  <c r="AD5894" i="53"/>
  <c r="AE2811" i="53"/>
  <c r="AC2811" i="53"/>
  <c r="AD2811" i="53"/>
  <c r="AE3875" i="53"/>
  <c r="AC3875" i="53"/>
  <c r="AD3875" i="53"/>
  <c r="AE1801" i="53"/>
  <c r="AD1801" i="53"/>
  <c r="AC1801" i="53"/>
  <c r="AB1802" i="53"/>
  <c r="AC4884" i="53"/>
  <c r="AD4884" i="53"/>
  <c r="AE4884" i="53"/>
  <c r="AB6906" i="53"/>
  <c r="AB5895" i="53"/>
  <c r="AB4885" i="53"/>
  <c r="AB3876" i="53"/>
  <c r="V1801" i="53"/>
  <c r="U1801" i="53"/>
  <c r="T1801" i="53"/>
  <c r="S1802" i="53"/>
  <c r="V3875" i="53"/>
  <c r="T3875" i="53"/>
  <c r="U3875" i="53"/>
  <c r="T5895" i="53"/>
  <c r="U5895" i="53"/>
  <c r="V5895" i="53"/>
  <c r="V6904" i="53"/>
  <c r="U6904" i="53"/>
  <c r="T6904" i="53"/>
  <c r="V4885" i="53"/>
  <c r="U4885" i="53"/>
  <c r="T4885" i="53"/>
  <c r="V2811" i="53"/>
  <c r="U2811" i="53"/>
  <c r="T2811" i="53"/>
  <c r="S6905" i="53"/>
  <c r="S5896" i="53"/>
  <c r="S4886" i="53"/>
  <c r="S3876" i="53"/>
  <c r="V791" i="53"/>
  <c r="U791" i="53"/>
  <c r="T791" i="53"/>
  <c r="S792" i="53"/>
  <c r="G2812" i="53"/>
  <c r="F2812" i="53"/>
  <c r="G792" i="53"/>
  <c r="F792" i="53"/>
  <c r="G1802" i="53"/>
  <c r="F1802" i="53"/>
  <c r="G3875" i="53"/>
  <c r="F3875" i="53"/>
  <c r="G6904" i="53"/>
  <c r="F6904" i="53"/>
  <c r="G5894" i="53"/>
  <c r="F5894" i="53"/>
  <c r="G4883" i="53"/>
  <c r="F4883" i="53"/>
  <c r="E6905" i="53"/>
  <c r="E5895" i="53"/>
  <c r="E4884" i="53"/>
  <c r="E3876" i="53"/>
  <c r="E1803" i="53"/>
  <c r="S2812" i="53"/>
  <c r="AB2812" i="53"/>
  <c r="E2813" i="53"/>
  <c r="AB794" i="53"/>
  <c r="E793" i="53"/>
  <c r="AB8951" i="53" l="1"/>
  <c r="AB7942" i="53"/>
  <c r="S8952" i="53"/>
  <c r="S7942" i="53"/>
  <c r="E8951" i="53"/>
  <c r="E7941" i="53"/>
  <c r="AE6906" i="53"/>
  <c r="AD6906" i="53"/>
  <c r="AC6906" i="53"/>
  <c r="AE5895" i="53"/>
  <c r="AD5895" i="53"/>
  <c r="AC5895" i="53"/>
  <c r="AE1802" i="53"/>
  <c r="AD1802" i="53"/>
  <c r="AC1802" i="53"/>
  <c r="AB1803" i="53"/>
  <c r="AD3876" i="53"/>
  <c r="AC3876" i="53"/>
  <c r="AE3876" i="53"/>
  <c r="AE794" i="53"/>
  <c r="AC794" i="53"/>
  <c r="AD794" i="53"/>
  <c r="AE2812" i="53"/>
  <c r="AC2812" i="53"/>
  <c r="AD2812" i="53"/>
  <c r="AE4885" i="53"/>
  <c r="AC4885" i="53"/>
  <c r="AD4885" i="53"/>
  <c r="AB6907" i="53"/>
  <c r="AB5896" i="53"/>
  <c r="AB4886" i="53"/>
  <c r="AB3877" i="53"/>
  <c r="V2812" i="53"/>
  <c r="U2812" i="53"/>
  <c r="T2812" i="53"/>
  <c r="V3876" i="53"/>
  <c r="U3876" i="53"/>
  <c r="T3876" i="53"/>
  <c r="V5896" i="53"/>
  <c r="T5896" i="53"/>
  <c r="U5896" i="53"/>
  <c r="V6905" i="53"/>
  <c r="U6905" i="53"/>
  <c r="T6905" i="53"/>
  <c r="T1802" i="53"/>
  <c r="V1802" i="53"/>
  <c r="U1802" i="53"/>
  <c r="S1803" i="53"/>
  <c r="V4886" i="53"/>
  <c r="U4886" i="53"/>
  <c r="T4886" i="53"/>
  <c r="S6906" i="53"/>
  <c r="S5897" i="53"/>
  <c r="S4887" i="53"/>
  <c r="S3877" i="53"/>
  <c r="V792" i="53"/>
  <c r="U792" i="53"/>
  <c r="T792" i="53"/>
  <c r="S793" i="53"/>
  <c r="G793" i="53"/>
  <c r="F793" i="53"/>
  <c r="G2813" i="53"/>
  <c r="F2813" i="53"/>
  <c r="G1803" i="53"/>
  <c r="F1803" i="53"/>
  <c r="G3876" i="53"/>
  <c r="F3876" i="53"/>
  <c r="G4884" i="53"/>
  <c r="F4884" i="53"/>
  <c r="G5895" i="53"/>
  <c r="F5895" i="53"/>
  <c r="G6905" i="53"/>
  <c r="F6905" i="53"/>
  <c r="E6906" i="53"/>
  <c r="E5896" i="53"/>
  <c r="E4885" i="53"/>
  <c r="E3877" i="53"/>
  <c r="E1804" i="53"/>
  <c r="AB795" i="53"/>
  <c r="S2813" i="53"/>
  <c r="AB2813" i="53"/>
  <c r="E794" i="53"/>
  <c r="E2814" i="53"/>
  <c r="AB8952" i="53" l="1"/>
  <c r="AB7943" i="53"/>
  <c r="S8953" i="53"/>
  <c r="S7943" i="53"/>
  <c r="E8952" i="53"/>
  <c r="E7942" i="53"/>
  <c r="AD5896" i="53"/>
  <c r="AE5896" i="53"/>
  <c r="AC5896" i="53"/>
  <c r="AC2813" i="53"/>
  <c r="AD2813" i="53"/>
  <c r="AE2813" i="53"/>
  <c r="AE3877" i="53"/>
  <c r="AC3877" i="53"/>
  <c r="AD3877" i="53"/>
  <c r="AD1803" i="53"/>
  <c r="AE1803" i="53"/>
  <c r="AC1803" i="53"/>
  <c r="AB1804" i="53"/>
  <c r="AE6907" i="53"/>
  <c r="AD6907" i="53"/>
  <c r="AC6907" i="53"/>
  <c r="AD795" i="53"/>
  <c r="AE795" i="53"/>
  <c r="AC795" i="53"/>
  <c r="AC4886" i="53"/>
  <c r="AE4886" i="53"/>
  <c r="AD4886" i="53"/>
  <c r="AB6908" i="53"/>
  <c r="AB5897" i="53"/>
  <c r="AB4887" i="53"/>
  <c r="AB3878" i="53"/>
  <c r="U4887" i="53"/>
  <c r="V4887" i="53"/>
  <c r="T4887" i="53"/>
  <c r="U3877" i="53"/>
  <c r="V3877" i="53"/>
  <c r="T3877" i="53"/>
  <c r="V5897" i="53"/>
  <c r="U5897" i="53"/>
  <c r="T5897" i="53"/>
  <c r="V6906" i="53"/>
  <c r="U6906" i="53"/>
  <c r="T6906" i="53"/>
  <c r="V1803" i="53"/>
  <c r="U1803" i="53"/>
  <c r="T1803" i="53"/>
  <c r="S1804" i="53"/>
  <c r="V2813" i="53"/>
  <c r="U2813" i="53"/>
  <c r="T2813" i="53"/>
  <c r="S6907" i="53"/>
  <c r="S5898" i="53"/>
  <c r="S4888" i="53"/>
  <c r="S3878" i="53"/>
  <c r="V793" i="53"/>
  <c r="U793" i="53"/>
  <c r="T793" i="53"/>
  <c r="S794" i="53"/>
  <c r="G2814" i="53"/>
  <c r="F2814" i="53"/>
  <c r="G794" i="53"/>
  <c r="F794" i="53"/>
  <c r="G1804" i="53"/>
  <c r="F1804" i="53"/>
  <c r="G5896" i="53"/>
  <c r="F5896" i="53"/>
  <c r="G4885" i="53"/>
  <c r="F4885" i="53"/>
  <c r="G6906" i="53"/>
  <c r="F6906" i="53"/>
  <c r="G3877" i="53"/>
  <c r="F3877" i="53"/>
  <c r="E6907" i="53"/>
  <c r="E5897" i="53"/>
  <c r="E4886" i="53"/>
  <c r="E3878" i="53"/>
  <c r="E1805" i="53"/>
  <c r="S2814" i="53"/>
  <c r="E795" i="53"/>
  <c r="E2815" i="53"/>
  <c r="AB2814" i="53"/>
  <c r="AB796" i="53"/>
  <c r="AB8953" i="53" l="1"/>
  <c r="AB7944" i="53"/>
  <c r="S8954" i="53"/>
  <c r="S7944" i="53"/>
  <c r="E8953" i="53"/>
  <c r="E7943" i="53"/>
  <c r="AE6908" i="53"/>
  <c r="AD6908" i="53"/>
  <c r="AC6908" i="53"/>
  <c r="AE2814" i="53"/>
  <c r="AC2814" i="53"/>
  <c r="AD2814" i="53"/>
  <c r="AD1804" i="53"/>
  <c r="AE1804" i="53"/>
  <c r="AC1804" i="53"/>
  <c r="AB1805" i="53"/>
  <c r="AE5897" i="53"/>
  <c r="AC5897" i="53"/>
  <c r="AD5897" i="53"/>
  <c r="AD3878" i="53"/>
  <c r="AE3878" i="53"/>
  <c r="AC3878" i="53"/>
  <c r="AD796" i="53"/>
  <c r="AE796" i="53"/>
  <c r="AC796" i="53"/>
  <c r="AE4887" i="53"/>
  <c r="AD4887" i="53"/>
  <c r="AC4887" i="53"/>
  <c r="AB6909" i="53"/>
  <c r="AB5898" i="53"/>
  <c r="AB4888" i="53"/>
  <c r="AB3879" i="53"/>
  <c r="U3878" i="53"/>
  <c r="V3878" i="53"/>
  <c r="T3878" i="53"/>
  <c r="V4888" i="53"/>
  <c r="T4888" i="53"/>
  <c r="U4888" i="53"/>
  <c r="V5898" i="53"/>
  <c r="U5898" i="53"/>
  <c r="T5898" i="53"/>
  <c r="U1804" i="53"/>
  <c r="T1804" i="53"/>
  <c r="V1804" i="53"/>
  <c r="S1805" i="53"/>
  <c r="V6907" i="53"/>
  <c r="U6907" i="53"/>
  <c r="T6907" i="53"/>
  <c r="V2814" i="53"/>
  <c r="T2814" i="53"/>
  <c r="U2814" i="53"/>
  <c r="S6908" i="53"/>
  <c r="S5899" i="53"/>
  <c r="S4889" i="53"/>
  <c r="S3879" i="53"/>
  <c r="V794" i="53"/>
  <c r="U794" i="53"/>
  <c r="T794" i="53"/>
  <c r="S795" i="53"/>
  <c r="G795" i="53"/>
  <c r="F795" i="53"/>
  <c r="G2815" i="53"/>
  <c r="F2815" i="53"/>
  <c r="F1805" i="53"/>
  <c r="G1805" i="53"/>
  <c r="G4886" i="53"/>
  <c r="F4886" i="53"/>
  <c r="G6907" i="53"/>
  <c r="F6907" i="53"/>
  <c r="G3878" i="53"/>
  <c r="F3878" i="53"/>
  <c r="F5897" i="53"/>
  <c r="G5897" i="53"/>
  <c r="E6908" i="53"/>
  <c r="E5898" i="53"/>
  <c r="E4887" i="53"/>
  <c r="E3879" i="53"/>
  <c r="E1806" i="53"/>
  <c r="E2816" i="53"/>
  <c r="S2815" i="53"/>
  <c r="AB797" i="53"/>
  <c r="E796" i="53"/>
  <c r="AB2815" i="53"/>
  <c r="AB8954" i="53" l="1"/>
  <c r="AB7945" i="53"/>
  <c r="S8955" i="53"/>
  <c r="S7945" i="53"/>
  <c r="E8954" i="53"/>
  <c r="E7944" i="53"/>
  <c r="AE5898" i="53"/>
  <c r="AD5898" i="53"/>
  <c r="AC5898" i="53"/>
  <c r="AE6909" i="53"/>
  <c r="AD6909" i="53"/>
  <c r="AC6909" i="53"/>
  <c r="AE797" i="53"/>
  <c r="AD797" i="53"/>
  <c r="AC797" i="53"/>
  <c r="AD3879" i="53"/>
  <c r="AE3879" i="53"/>
  <c r="AC3879" i="53"/>
  <c r="AD1805" i="53"/>
  <c r="AE1805" i="53"/>
  <c r="AC1805" i="53"/>
  <c r="AB1806" i="53"/>
  <c r="AE2815" i="53"/>
  <c r="AD2815" i="53"/>
  <c r="AC2815" i="53"/>
  <c r="AE4888" i="53"/>
  <c r="AC4888" i="53"/>
  <c r="AD4888" i="53"/>
  <c r="AB6910" i="53"/>
  <c r="AB5899" i="53"/>
  <c r="AB4889" i="53"/>
  <c r="AB3880" i="53"/>
  <c r="V2815" i="53"/>
  <c r="U2815" i="53"/>
  <c r="T2815" i="53"/>
  <c r="V3879" i="53"/>
  <c r="T3879" i="53"/>
  <c r="U3879" i="53"/>
  <c r="V4889" i="53"/>
  <c r="U4889" i="53"/>
  <c r="T4889" i="53"/>
  <c r="V5899" i="53"/>
  <c r="U5899" i="53"/>
  <c r="T5899" i="53"/>
  <c r="V1805" i="53"/>
  <c r="U1805" i="53"/>
  <c r="T1805" i="53"/>
  <c r="S1806" i="53"/>
  <c r="V6908" i="53"/>
  <c r="U6908" i="53"/>
  <c r="T6908" i="53"/>
  <c r="S6909" i="53"/>
  <c r="S5900" i="53"/>
  <c r="S4890" i="53"/>
  <c r="S3880" i="53"/>
  <c r="V795" i="53"/>
  <c r="U795" i="53"/>
  <c r="T795" i="53"/>
  <c r="S796" i="53"/>
  <c r="G796" i="53"/>
  <c r="F796" i="53"/>
  <c r="G2816" i="53"/>
  <c r="F2816" i="53"/>
  <c r="G1806" i="53"/>
  <c r="F1806" i="53"/>
  <c r="G6908" i="53"/>
  <c r="F6908" i="53"/>
  <c r="F3879" i="53"/>
  <c r="G3879" i="53"/>
  <c r="G4887" i="53"/>
  <c r="F4887" i="53"/>
  <c r="G5898" i="53"/>
  <c r="F5898" i="53"/>
  <c r="E6909" i="53"/>
  <c r="E5899" i="53"/>
  <c r="E4888" i="53"/>
  <c r="E3880" i="53"/>
  <c r="E1807" i="53"/>
  <c r="S2816" i="53"/>
  <c r="E797" i="53"/>
  <c r="AB798" i="53"/>
  <c r="AB2816" i="53"/>
  <c r="E2817" i="53"/>
  <c r="AB8955" i="53" l="1"/>
  <c r="AB7946" i="53"/>
  <c r="S8956" i="53"/>
  <c r="S7946" i="53"/>
  <c r="E8955" i="53"/>
  <c r="E7945" i="53"/>
  <c r="AE2816" i="53"/>
  <c r="AD2816" i="53"/>
  <c r="AC2816" i="53"/>
  <c r="AC798" i="53"/>
  <c r="AD798" i="53"/>
  <c r="AE798" i="53"/>
  <c r="AE5899" i="53"/>
  <c r="AC5899" i="53"/>
  <c r="AD5899" i="53"/>
  <c r="AD3880" i="53"/>
  <c r="AE3880" i="53"/>
  <c r="AC3880" i="53"/>
  <c r="AD1806" i="53"/>
  <c r="AE1806" i="53"/>
  <c r="AC1806" i="53"/>
  <c r="AB1807" i="53"/>
  <c r="AE6910" i="53"/>
  <c r="AD6910" i="53"/>
  <c r="AC6910" i="53"/>
  <c r="AD4889" i="53"/>
  <c r="AE4889" i="53"/>
  <c r="AC4889" i="53"/>
  <c r="AB6911" i="53"/>
  <c r="AB5900" i="53"/>
  <c r="AB4890" i="53"/>
  <c r="AB3881" i="53"/>
  <c r="U3880" i="53"/>
  <c r="T3880" i="53"/>
  <c r="V3880" i="53"/>
  <c r="V4890" i="53"/>
  <c r="U4890" i="53"/>
  <c r="T4890" i="53"/>
  <c r="V1806" i="53"/>
  <c r="U1806" i="53"/>
  <c r="T1806" i="53"/>
  <c r="S1807" i="53"/>
  <c r="V6909" i="53"/>
  <c r="U6909" i="53"/>
  <c r="T6909" i="53"/>
  <c r="V5900" i="53"/>
  <c r="U5900" i="53"/>
  <c r="T5900" i="53"/>
  <c r="V2816" i="53"/>
  <c r="T2816" i="53"/>
  <c r="U2816" i="53"/>
  <c r="S6910" i="53"/>
  <c r="S5901" i="53"/>
  <c r="S4891" i="53"/>
  <c r="S3881" i="53"/>
  <c r="V796" i="53"/>
  <c r="U796" i="53"/>
  <c r="T796" i="53"/>
  <c r="S797" i="53"/>
  <c r="G2817" i="53"/>
  <c r="F2817" i="53"/>
  <c r="G797" i="53"/>
  <c r="F797" i="53"/>
  <c r="G1807" i="53"/>
  <c r="F1807" i="53"/>
  <c r="G6909" i="53"/>
  <c r="F6909" i="53"/>
  <c r="G4888" i="53"/>
  <c r="F4888" i="53"/>
  <c r="G3880" i="53"/>
  <c r="F3880" i="53"/>
  <c r="G5899" i="53"/>
  <c r="F5899" i="53"/>
  <c r="E6910" i="53"/>
  <c r="E5900" i="53"/>
  <c r="E4889" i="53"/>
  <c r="E3881" i="53"/>
  <c r="E1808" i="53"/>
  <c r="E2818" i="53"/>
  <c r="AB2817" i="53"/>
  <c r="AB799" i="53"/>
  <c r="S2817" i="53"/>
  <c r="E798" i="53"/>
  <c r="AB8956" i="53" l="1"/>
  <c r="AB7947" i="53"/>
  <c r="S8957" i="53"/>
  <c r="S7947" i="53"/>
  <c r="E8956" i="53"/>
  <c r="E7946" i="53"/>
  <c r="AE1807" i="53"/>
  <c r="AD1807" i="53"/>
  <c r="AC1807" i="53"/>
  <c r="AB1808" i="53"/>
  <c r="AE6911" i="53"/>
  <c r="AD6911" i="53"/>
  <c r="AC6911" i="53"/>
  <c r="AE5900" i="53"/>
  <c r="AC5900" i="53"/>
  <c r="AD5900" i="53"/>
  <c r="AE799" i="53"/>
  <c r="AD799" i="53"/>
  <c r="AC799" i="53"/>
  <c r="AE2817" i="53"/>
  <c r="AC2817" i="53"/>
  <c r="AD2817" i="53"/>
  <c r="AD3881" i="53"/>
  <c r="AE3881" i="53"/>
  <c r="AC3881" i="53"/>
  <c r="AE4890" i="53"/>
  <c r="AC4890" i="53"/>
  <c r="AD4890" i="53"/>
  <c r="AB6912" i="53"/>
  <c r="AB5901" i="53"/>
  <c r="AB4891" i="53"/>
  <c r="AB3882" i="53"/>
  <c r="V3881" i="53"/>
  <c r="U3881" i="53"/>
  <c r="T3881" i="53"/>
  <c r="V4891" i="53"/>
  <c r="U4891" i="53"/>
  <c r="T4891" i="53"/>
  <c r="V5901" i="53"/>
  <c r="U5901" i="53"/>
  <c r="T5901" i="53"/>
  <c r="V2817" i="53"/>
  <c r="U2817" i="53"/>
  <c r="T2817" i="53"/>
  <c r="V6910" i="53"/>
  <c r="T6910" i="53"/>
  <c r="U6910" i="53"/>
  <c r="V1807" i="53"/>
  <c r="U1807" i="53"/>
  <c r="T1807" i="53"/>
  <c r="S1808" i="53"/>
  <c r="S6911" i="53"/>
  <c r="S5902" i="53"/>
  <c r="S4892" i="53"/>
  <c r="S3882" i="53"/>
  <c r="V797" i="53"/>
  <c r="U797" i="53"/>
  <c r="T797" i="53"/>
  <c r="S798" i="53"/>
  <c r="G798" i="53"/>
  <c r="F798" i="53"/>
  <c r="G2818" i="53"/>
  <c r="F2818" i="53"/>
  <c r="G1808" i="53"/>
  <c r="F1808" i="53"/>
  <c r="F3881" i="53"/>
  <c r="G3881" i="53"/>
  <c r="G5900" i="53"/>
  <c r="F5900" i="53"/>
  <c r="G4889" i="53"/>
  <c r="F4889" i="53"/>
  <c r="G6910" i="53"/>
  <c r="F6910" i="53"/>
  <c r="E6911" i="53"/>
  <c r="E5901" i="53"/>
  <c r="E4890" i="53"/>
  <c r="E3882" i="53"/>
  <c r="E1809" i="53"/>
  <c r="S2818" i="53"/>
  <c r="AB800" i="53"/>
  <c r="E799" i="53"/>
  <c r="E2819" i="53"/>
  <c r="AB2818" i="53"/>
  <c r="AB8957" i="53" l="1"/>
  <c r="AB7948" i="53"/>
  <c r="S8958" i="53"/>
  <c r="S7948" i="53"/>
  <c r="E8957" i="53"/>
  <c r="E7947" i="53"/>
  <c r="AE6912" i="53"/>
  <c r="AD6912" i="53"/>
  <c r="AC6912" i="53"/>
  <c r="AE5901" i="53"/>
  <c r="AD5901" i="53"/>
  <c r="AC5901" i="53"/>
  <c r="AE1808" i="53"/>
  <c r="AD1808" i="53"/>
  <c r="AC1808" i="53"/>
  <c r="AB1809" i="53"/>
  <c r="AD3882" i="53"/>
  <c r="AE3882" i="53"/>
  <c r="AC3882" i="53"/>
  <c r="AE2818" i="53"/>
  <c r="AD2818" i="53"/>
  <c r="AC2818" i="53"/>
  <c r="AC800" i="53"/>
  <c r="AE800" i="53"/>
  <c r="AD800" i="53"/>
  <c r="AE4891" i="53"/>
  <c r="AC4891" i="53"/>
  <c r="AD4891" i="53"/>
  <c r="AB6913" i="53"/>
  <c r="AB5902" i="53"/>
  <c r="AB4892" i="53"/>
  <c r="AB3883" i="53"/>
  <c r="V4892" i="53"/>
  <c r="T4892" i="53"/>
  <c r="U4892" i="53"/>
  <c r="V2818" i="53"/>
  <c r="U2818" i="53"/>
  <c r="T2818" i="53"/>
  <c r="V5902" i="53"/>
  <c r="U5902" i="53"/>
  <c r="T5902" i="53"/>
  <c r="U3882" i="53"/>
  <c r="T3882" i="53"/>
  <c r="V3882" i="53"/>
  <c r="V6911" i="53"/>
  <c r="U6911" i="53"/>
  <c r="T6911" i="53"/>
  <c r="V1808" i="53"/>
  <c r="U1808" i="53"/>
  <c r="T1808" i="53"/>
  <c r="S1809" i="53"/>
  <c r="S6912" i="53"/>
  <c r="S5903" i="53"/>
  <c r="S4893" i="53"/>
  <c r="S3883" i="53"/>
  <c r="V798" i="53"/>
  <c r="U798" i="53"/>
  <c r="T798" i="53"/>
  <c r="S799" i="53"/>
  <c r="G2819" i="53"/>
  <c r="F2819" i="53"/>
  <c r="G799" i="53"/>
  <c r="F799" i="53"/>
  <c r="G3882" i="53"/>
  <c r="F3882" i="53"/>
  <c r="G6911" i="53"/>
  <c r="F6911" i="53"/>
  <c r="G1809" i="53"/>
  <c r="F1809" i="53"/>
  <c r="G5901" i="53"/>
  <c r="F5901" i="53"/>
  <c r="G4890" i="53"/>
  <c r="F4890" i="53"/>
  <c r="E6912" i="53"/>
  <c r="E5902" i="53"/>
  <c r="E4891" i="53"/>
  <c r="E3883" i="53"/>
  <c r="E1810" i="53"/>
  <c r="E800" i="53"/>
  <c r="AB801" i="53"/>
  <c r="E2820" i="53"/>
  <c r="AB2819" i="53"/>
  <c r="S2819" i="53"/>
  <c r="AB8958" i="53" l="1"/>
  <c r="AB7949" i="53"/>
  <c r="S8959" i="53"/>
  <c r="S7949" i="53"/>
  <c r="E8958" i="53"/>
  <c r="E7948" i="53"/>
  <c r="AE6913" i="53"/>
  <c r="AD6913" i="53"/>
  <c r="AC6913" i="53"/>
  <c r="AE2819" i="53"/>
  <c r="AC2819" i="53"/>
  <c r="AD2819" i="53"/>
  <c r="AE5902" i="53"/>
  <c r="AC5902" i="53"/>
  <c r="AD5902" i="53"/>
  <c r="AE3883" i="53"/>
  <c r="AC3883" i="53"/>
  <c r="AD3883" i="53"/>
  <c r="AE1809" i="53"/>
  <c r="AD1809" i="53"/>
  <c r="AC1809" i="53"/>
  <c r="AB1810" i="53"/>
  <c r="AE801" i="53"/>
  <c r="AD801" i="53"/>
  <c r="AC801" i="53"/>
  <c r="AE4892" i="53"/>
  <c r="AC4892" i="53"/>
  <c r="AD4892" i="53"/>
  <c r="AB6914" i="53"/>
  <c r="AB5903" i="53"/>
  <c r="AB4893" i="53"/>
  <c r="AB3884" i="53"/>
  <c r="V4893" i="53"/>
  <c r="U4893" i="53"/>
  <c r="T4893" i="53"/>
  <c r="V5903" i="53"/>
  <c r="T5903" i="53"/>
  <c r="U5903" i="53"/>
  <c r="V3883" i="53"/>
  <c r="U3883" i="53"/>
  <c r="T3883" i="53"/>
  <c r="V6912" i="53"/>
  <c r="U6912" i="53"/>
  <c r="T6912" i="53"/>
  <c r="V2819" i="53"/>
  <c r="U2819" i="53"/>
  <c r="T2819" i="53"/>
  <c r="V1809" i="53"/>
  <c r="U1809" i="53"/>
  <c r="T1809" i="53"/>
  <c r="S1810" i="53"/>
  <c r="S6913" i="53"/>
  <c r="S5904" i="53"/>
  <c r="S4894" i="53"/>
  <c r="S3884" i="53"/>
  <c r="V799" i="53"/>
  <c r="U799" i="53"/>
  <c r="T799" i="53"/>
  <c r="S800" i="53"/>
  <c r="G2820" i="53"/>
  <c r="F2820" i="53"/>
  <c r="G800" i="53"/>
  <c r="F800" i="53"/>
  <c r="G1810" i="53"/>
  <c r="F1810" i="53"/>
  <c r="G3883" i="53"/>
  <c r="F3883" i="53"/>
  <c r="G4891" i="53"/>
  <c r="F4891" i="53"/>
  <c r="G5902" i="53"/>
  <c r="F5902" i="53"/>
  <c r="G6912" i="53"/>
  <c r="F6912" i="53"/>
  <c r="E6913" i="53"/>
  <c r="E5903" i="53"/>
  <c r="E4892" i="53"/>
  <c r="E3884" i="53"/>
  <c r="E1811" i="53"/>
  <c r="E2821" i="53"/>
  <c r="E801" i="53"/>
  <c r="AB2820" i="53"/>
  <c r="AB802" i="53"/>
  <c r="S2820" i="53"/>
  <c r="AB8959" i="53" l="1"/>
  <c r="AB7950" i="53"/>
  <c r="S8960" i="53"/>
  <c r="S7950" i="53"/>
  <c r="E8959" i="53"/>
  <c r="E7949" i="53"/>
  <c r="AE5903" i="53"/>
  <c r="AD5903" i="53"/>
  <c r="AC5903" i="53"/>
  <c r="AE1810" i="53"/>
  <c r="AD1810" i="53"/>
  <c r="AC1810" i="53"/>
  <c r="AB1811" i="53"/>
  <c r="AE6914" i="53"/>
  <c r="AD6914" i="53"/>
  <c r="AC6914" i="53"/>
  <c r="AC802" i="53"/>
  <c r="AD802" i="53"/>
  <c r="AE802" i="53"/>
  <c r="AE2820" i="53"/>
  <c r="AC2820" i="53"/>
  <c r="AD2820" i="53"/>
  <c r="AD3884" i="53"/>
  <c r="AC3884" i="53"/>
  <c r="AE3884" i="53"/>
  <c r="AE4893" i="53"/>
  <c r="AC4893" i="53"/>
  <c r="AD4893" i="53"/>
  <c r="AB6915" i="53"/>
  <c r="AB5904" i="53"/>
  <c r="AB4894" i="53"/>
  <c r="AB3885" i="53"/>
  <c r="V3884" i="53"/>
  <c r="U3884" i="53"/>
  <c r="T3884" i="53"/>
  <c r="V4894" i="53"/>
  <c r="U4894" i="53"/>
  <c r="T4894" i="53"/>
  <c r="V5904" i="53"/>
  <c r="T5904" i="53"/>
  <c r="U5904" i="53"/>
  <c r="V6913" i="53"/>
  <c r="U6913" i="53"/>
  <c r="T6913" i="53"/>
  <c r="V2820" i="53"/>
  <c r="U2820" i="53"/>
  <c r="T2820" i="53"/>
  <c r="U1810" i="53"/>
  <c r="T1810" i="53"/>
  <c r="V1810" i="53"/>
  <c r="S1811" i="53"/>
  <c r="S6914" i="53"/>
  <c r="S5905" i="53"/>
  <c r="S4895" i="53"/>
  <c r="S3885" i="53"/>
  <c r="V800" i="53"/>
  <c r="U800" i="53"/>
  <c r="T800" i="53"/>
  <c r="S801" i="53"/>
  <c r="G801" i="53"/>
  <c r="F801" i="53"/>
  <c r="G2821" i="53"/>
  <c r="F2821" i="53"/>
  <c r="G1811" i="53"/>
  <c r="F1811" i="53"/>
  <c r="G3884" i="53"/>
  <c r="F3884" i="53"/>
  <c r="G5903" i="53"/>
  <c r="F5903" i="53"/>
  <c r="F6913" i="53"/>
  <c r="G6913" i="53"/>
  <c r="G4892" i="53"/>
  <c r="F4892" i="53"/>
  <c r="E6914" i="53"/>
  <c r="E5904" i="53"/>
  <c r="E4893" i="53"/>
  <c r="E3885" i="53"/>
  <c r="E1812" i="53"/>
  <c r="E802" i="53"/>
  <c r="AB803" i="53"/>
  <c r="E2822" i="53"/>
  <c r="AB2821" i="53"/>
  <c r="S2821" i="53"/>
  <c r="AB8960" i="53" l="1"/>
  <c r="AB7951" i="53"/>
  <c r="S8961" i="53"/>
  <c r="S7951" i="53"/>
  <c r="E8960" i="53"/>
  <c r="E7950" i="53"/>
  <c r="AD5904" i="53"/>
  <c r="AE5904" i="53"/>
  <c r="AC5904" i="53"/>
  <c r="AE6915" i="53"/>
  <c r="AD6915" i="53"/>
  <c r="AC6915" i="53"/>
  <c r="AD1811" i="53"/>
  <c r="AE1811" i="53"/>
  <c r="AC1811" i="53"/>
  <c r="AB1812" i="53"/>
  <c r="AE2821" i="53"/>
  <c r="AC2821" i="53"/>
  <c r="AD2821" i="53"/>
  <c r="AE803" i="53"/>
  <c r="AC803" i="53"/>
  <c r="AD803" i="53"/>
  <c r="AE3885" i="53"/>
  <c r="AC3885" i="53"/>
  <c r="AD3885" i="53"/>
  <c r="AE4894" i="53"/>
  <c r="AC4894" i="53"/>
  <c r="AD4894" i="53"/>
  <c r="AB6916" i="53"/>
  <c r="AB5905" i="53"/>
  <c r="AB4895" i="53"/>
  <c r="AB3886" i="53"/>
  <c r="U3885" i="53"/>
  <c r="V3885" i="53"/>
  <c r="T3885" i="53"/>
  <c r="V4895" i="53"/>
  <c r="U4895" i="53"/>
  <c r="T4895" i="53"/>
  <c r="V5905" i="53"/>
  <c r="U5905" i="53"/>
  <c r="T5905" i="53"/>
  <c r="V6914" i="53"/>
  <c r="U6914" i="53"/>
  <c r="T6914" i="53"/>
  <c r="V2821" i="53"/>
  <c r="U2821" i="53"/>
  <c r="T2821" i="53"/>
  <c r="V1811" i="53"/>
  <c r="U1811" i="53"/>
  <c r="T1811" i="53"/>
  <c r="S1812" i="53"/>
  <c r="S6915" i="53"/>
  <c r="S5906" i="53"/>
  <c r="S4896" i="53"/>
  <c r="S3886" i="53"/>
  <c r="V801" i="53"/>
  <c r="U801" i="53"/>
  <c r="T801" i="53"/>
  <c r="S802" i="53"/>
  <c r="G802" i="53"/>
  <c r="F802" i="53"/>
  <c r="G2822" i="53"/>
  <c r="F2822" i="53"/>
  <c r="G1812" i="53"/>
  <c r="F1812" i="53"/>
  <c r="G3885" i="53"/>
  <c r="F3885" i="53"/>
  <c r="G4893" i="53"/>
  <c r="F4893" i="53"/>
  <c r="G5904" i="53"/>
  <c r="F5904" i="53"/>
  <c r="G6914" i="53"/>
  <c r="F6914" i="53"/>
  <c r="E6915" i="53"/>
  <c r="E5905" i="53"/>
  <c r="E4894" i="53"/>
  <c r="E3886" i="53"/>
  <c r="E1813" i="53"/>
  <c r="E2823" i="53"/>
  <c r="AB804" i="53"/>
  <c r="AB2822" i="53"/>
  <c r="E803" i="53"/>
  <c r="S2822" i="53"/>
  <c r="AB8961" i="53" l="1"/>
  <c r="AB7952" i="53"/>
  <c r="S8962" i="53"/>
  <c r="S7952" i="53"/>
  <c r="E8961" i="53"/>
  <c r="E7951" i="53"/>
  <c r="AE5905" i="53"/>
  <c r="AC5905" i="53"/>
  <c r="AD5905" i="53"/>
  <c r="AE6916" i="53"/>
  <c r="AD6916" i="53"/>
  <c r="AC6916" i="53"/>
  <c r="AD3886" i="53"/>
  <c r="AE3886" i="53"/>
  <c r="AC3886" i="53"/>
  <c r="AD1812" i="53"/>
  <c r="AC1812" i="53"/>
  <c r="AE1812" i="53"/>
  <c r="AB1813" i="53"/>
  <c r="AE2822" i="53"/>
  <c r="AC2822" i="53"/>
  <c r="AD2822" i="53"/>
  <c r="AE804" i="53"/>
  <c r="AC804" i="53"/>
  <c r="AD804" i="53"/>
  <c r="AE4895" i="53"/>
  <c r="AD4895" i="53"/>
  <c r="AC4895" i="53"/>
  <c r="AB6917" i="53"/>
  <c r="AB5906" i="53"/>
  <c r="AB4896" i="53"/>
  <c r="AB3887" i="53"/>
  <c r="U4896" i="53"/>
  <c r="V4896" i="53"/>
  <c r="T4896" i="53"/>
  <c r="V5906" i="53"/>
  <c r="U5906" i="53"/>
  <c r="T5906" i="53"/>
  <c r="V6915" i="53"/>
  <c r="U6915" i="53"/>
  <c r="T6915" i="53"/>
  <c r="V1812" i="53"/>
  <c r="U1812" i="53"/>
  <c r="T1812" i="53"/>
  <c r="S1813" i="53"/>
  <c r="U3886" i="53"/>
  <c r="V3886" i="53"/>
  <c r="T3886" i="53"/>
  <c r="V2822" i="53"/>
  <c r="T2822" i="53"/>
  <c r="U2822" i="53"/>
  <c r="S6916" i="53"/>
  <c r="S5907" i="53"/>
  <c r="S4897" i="53"/>
  <c r="S3887" i="53"/>
  <c r="V802" i="53"/>
  <c r="U802" i="53"/>
  <c r="T802" i="53"/>
  <c r="S803" i="53"/>
  <c r="G803" i="53"/>
  <c r="F803" i="53"/>
  <c r="G2823" i="53"/>
  <c r="F2823" i="53"/>
  <c r="G1813" i="53"/>
  <c r="F1813" i="53"/>
  <c r="G4894" i="53"/>
  <c r="F4894" i="53"/>
  <c r="G3886" i="53"/>
  <c r="F3886" i="53"/>
  <c r="F5905" i="53"/>
  <c r="G5905" i="53"/>
  <c r="G6915" i="53"/>
  <c r="F6915" i="53"/>
  <c r="E6916" i="53"/>
  <c r="E5906" i="53"/>
  <c r="E4895" i="53"/>
  <c r="E3887" i="53"/>
  <c r="E1814" i="53"/>
  <c r="AB805" i="53"/>
  <c r="E804" i="53"/>
  <c r="S2823" i="53"/>
  <c r="AB2823" i="53"/>
  <c r="E2824" i="53"/>
  <c r="AB8962" i="53" l="1"/>
  <c r="AB7953" i="53"/>
  <c r="S8963" i="53"/>
  <c r="S7953" i="53"/>
  <c r="E8962" i="53"/>
  <c r="E7952" i="53"/>
  <c r="AD5906" i="53"/>
  <c r="AE5906" i="53"/>
  <c r="AC5906" i="53"/>
  <c r="AD1813" i="53"/>
  <c r="AE1813" i="53"/>
  <c r="AC1813" i="53"/>
  <c r="AB1814" i="53"/>
  <c r="AE6917" i="53"/>
  <c r="AD6917" i="53"/>
  <c r="AC6917" i="53"/>
  <c r="AD3887" i="53"/>
  <c r="AE3887" i="53"/>
  <c r="AC3887" i="53"/>
  <c r="AE2823" i="53"/>
  <c r="AD2823" i="53"/>
  <c r="AC2823" i="53"/>
  <c r="AE805" i="53"/>
  <c r="AD805" i="53"/>
  <c r="AC805" i="53"/>
  <c r="AE4896" i="53"/>
  <c r="AC4896" i="53"/>
  <c r="AD4896" i="53"/>
  <c r="AB6918" i="53"/>
  <c r="AB5907" i="53"/>
  <c r="AB4897" i="53"/>
  <c r="AB3888" i="53"/>
  <c r="V5907" i="53"/>
  <c r="U5907" i="53"/>
  <c r="T5907" i="53"/>
  <c r="V1813" i="53"/>
  <c r="U1813" i="53"/>
  <c r="T1813" i="53"/>
  <c r="S1814" i="53"/>
  <c r="V4897" i="53"/>
  <c r="U4897" i="53"/>
  <c r="T4897" i="53"/>
  <c r="V3887" i="53"/>
  <c r="T3887" i="53"/>
  <c r="U3887" i="53"/>
  <c r="V6916" i="53"/>
  <c r="U6916" i="53"/>
  <c r="T6916" i="53"/>
  <c r="V2823" i="53"/>
  <c r="U2823" i="53"/>
  <c r="T2823" i="53"/>
  <c r="S6917" i="53"/>
  <c r="S5908" i="53"/>
  <c r="S4898" i="53"/>
  <c r="S3888" i="53"/>
  <c r="V803" i="53"/>
  <c r="U803" i="53"/>
  <c r="T803" i="53"/>
  <c r="S804" i="53"/>
  <c r="G2824" i="53"/>
  <c r="F2824" i="53"/>
  <c r="G804" i="53"/>
  <c r="F804" i="53"/>
  <c r="G1814" i="53"/>
  <c r="F1814" i="53"/>
  <c r="F3887" i="53"/>
  <c r="G3887" i="53"/>
  <c r="F4895" i="53"/>
  <c r="G4895" i="53"/>
  <c r="G5906" i="53"/>
  <c r="F5906" i="53"/>
  <c r="G6916" i="53"/>
  <c r="F6916" i="53"/>
  <c r="E6917" i="53"/>
  <c r="E5907" i="53"/>
  <c r="E4896" i="53"/>
  <c r="E3888" i="53"/>
  <c r="E1815" i="53"/>
  <c r="AB2824" i="53"/>
  <c r="E2825" i="53"/>
  <c r="E805" i="53"/>
  <c r="AB806" i="53"/>
  <c r="S2824" i="53"/>
  <c r="AB8963" i="53" l="1"/>
  <c r="AB7954" i="53"/>
  <c r="S8964" i="53"/>
  <c r="S7954" i="53"/>
  <c r="E8963" i="53"/>
  <c r="E7953" i="53"/>
  <c r="AE5907" i="53"/>
  <c r="AC5907" i="53"/>
  <c r="AD5907" i="53"/>
  <c r="AE6918" i="53"/>
  <c r="AC6918" i="53"/>
  <c r="AD6918" i="53"/>
  <c r="AD1814" i="53"/>
  <c r="AE1814" i="53"/>
  <c r="AC1814" i="53"/>
  <c r="AB1815" i="53"/>
  <c r="AD3888" i="53"/>
  <c r="AE3888" i="53"/>
  <c r="AC3888" i="53"/>
  <c r="AC806" i="53"/>
  <c r="AE806" i="53"/>
  <c r="AD806" i="53"/>
  <c r="AE2824" i="53"/>
  <c r="AD2824" i="53"/>
  <c r="AC2824" i="53"/>
  <c r="AD4897" i="53"/>
  <c r="AE4897" i="53"/>
  <c r="AC4897" i="53"/>
  <c r="AB6919" i="53"/>
  <c r="AB5908" i="53"/>
  <c r="AB4898" i="53"/>
  <c r="AB3889" i="53"/>
  <c r="V6917" i="53"/>
  <c r="U6917" i="53"/>
  <c r="T6917" i="53"/>
  <c r="T3888" i="53"/>
  <c r="V3888" i="53"/>
  <c r="U3888" i="53"/>
  <c r="V1814" i="53"/>
  <c r="U1814" i="53"/>
  <c r="T1814" i="53"/>
  <c r="S1815" i="53"/>
  <c r="V4898" i="53"/>
  <c r="U4898" i="53"/>
  <c r="T4898" i="53"/>
  <c r="T2824" i="53"/>
  <c r="V2824" i="53"/>
  <c r="U2824" i="53"/>
  <c r="V5908" i="53"/>
  <c r="U5908" i="53"/>
  <c r="T5908" i="53"/>
  <c r="S6918" i="53"/>
  <c r="S5909" i="53"/>
  <c r="S4899" i="53"/>
  <c r="S3889" i="53"/>
  <c r="V804" i="53"/>
  <c r="U804" i="53"/>
  <c r="T804" i="53"/>
  <c r="S805" i="53"/>
  <c r="G2825" i="53"/>
  <c r="F2825" i="53"/>
  <c r="G805" i="53"/>
  <c r="F805" i="53"/>
  <c r="G5907" i="53"/>
  <c r="F5907" i="53"/>
  <c r="G6917" i="53"/>
  <c r="F6917" i="53"/>
  <c r="F1815" i="53"/>
  <c r="G1815" i="53"/>
  <c r="G3888" i="53"/>
  <c r="F3888" i="53"/>
  <c r="G4896" i="53"/>
  <c r="F4896" i="53"/>
  <c r="E6918" i="53"/>
  <c r="E5908" i="53"/>
  <c r="E4897" i="53"/>
  <c r="E3889" i="53"/>
  <c r="E1816" i="53"/>
  <c r="AB807" i="53"/>
  <c r="S2825" i="53"/>
  <c r="E2826" i="53"/>
  <c r="E806" i="53"/>
  <c r="AB2825" i="53"/>
  <c r="AB8964" i="53" l="1"/>
  <c r="AB7955" i="53"/>
  <c r="S8965" i="53"/>
  <c r="S7955" i="53"/>
  <c r="E8964" i="53"/>
  <c r="E7954" i="53"/>
  <c r="AE6919" i="53"/>
  <c r="AD6919" i="53"/>
  <c r="AC6919" i="53"/>
  <c r="AE5908" i="53"/>
  <c r="AC5908" i="53"/>
  <c r="AD5908" i="53"/>
  <c r="AE2825" i="53"/>
  <c r="AC2825" i="53"/>
  <c r="AD2825" i="53"/>
  <c r="AD3889" i="53"/>
  <c r="AE3889" i="53"/>
  <c r="AC3889" i="53"/>
  <c r="AE1815" i="53"/>
  <c r="AD1815" i="53"/>
  <c r="AC1815" i="53"/>
  <c r="AB1816" i="53"/>
  <c r="AE807" i="53"/>
  <c r="AD807" i="53"/>
  <c r="AC807" i="53"/>
  <c r="AE4898" i="53"/>
  <c r="AC4898" i="53"/>
  <c r="AD4898" i="53"/>
  <c r="AB6920" i="53"/>
  <c r="AB5909" i="53"/>
  <c r="AB4899" i="53"/>
  <c r="AB3890" i="53"/>
  <c r="V3889" i="53"/>
  <c r="T3889" i="53"/>
  <c r="U3889" i="53"/>
  <c r="V4899" i="53"/>
  <c r="U4899" i="53"/>
  <c r="T4899" i="53"/>
  <c r="V5909" i="53"/>
  <c r="U5909" i="53"/>
  <c r="T5909" i="53"/>
  <c r="V6918" i="53"/>
  <c r="U6918" i="53"/>
  <c r="T6918" i="53"/>
  <c r="V2825" i="53"/>
  <c r="U2825" i="53"/>
  <c r="T2825" i="53"/>
  <c r="V1815" i="53"/>
  <c r="U1815" i="53"/>
  <c r="T1815" i="53"/>
  <c r="S1816" i="53"/>
  <c r="S6919" i="53"/>
  <c r="S5910" i="53"/>
  <c r="S4900" i="53"/>
  <c r="S3890" i="53"/>
  <c r="V805" i="53"/>
  <c r="U805" i="53"/>
  <c r="T805" i="53"/>
  <c r="S806" i="53"/>
  <c r="G806" i="53"/>
  <c r="F806" i="53"/>
  <c r="G2826" i="53"/>
  <c r="F2826" i="53"/>
  <c r="G1816" i="53"/>
  <c r="F1816" i="53"/>
  <c r="F3889" i="53"/>
  <c r="G3889" i="53"/>
  <c r="G5908" i="53"/>
  <c r="F5908" i="53"/>
  <c r="G6918" i="53"/>
  <c r="F6918" i="53"/>
  <c r="G4897" i="53"/>
  <c r="F4897" i="53"/>
  <c r="E6919" i="53"/>
  <c r="E5909" i="53"/>
  <c r="E4898" i="53"/>
  <c r="E3890" i="53"/>
  <c r="E1817" i="53"/>
  <c r="E2827" i="53"/>
  <c r="AB2826" i="53"/>
  <c r="AB808" i="53"/>
  <c r="E807" i="53"/>
  <c r="S2826" i="53"/>
  <c r="AB8965" i="53" l="1"/>
  <c r="AB7956" i="53"/>
  <c r="S8966" i="53"/>
  <c r="S7956" i="53"/>
  <c r="E8965" i="53"/>
  <c r="E7955" i="53"/>
  <c r="AE5909" i="53"/>
  <c r="AD5909" i="53"/>
  <c r="AC5909" i="53"/>
  <c r="AE1816" i="53"/>
  <c r="AD1816" i="53"/>
  <c r="AC1816" i="53"/>
  <c r="AB1817" i="53"/>
  <c r="AE6920" i="53"/>
  <c r="AD6920" i="53"/>
  <c r="AC6920" i="53"/>
  <c r="AD3890" i="53"/>
  <c r="AC3890" i="53"/>
  <c r="AE3890" i="53"/>
  <c r="AC808" i="53"/>
  <c r="AE808" i="53"/>
  <c r="AD808" i="53"/>
  <c r="AE2826" i="53"/>
  <c r="AD2826" i="53"/>
  <c r="AC2826" i="53"/>
  <c r="AC4899" i="53"/>
  <c r="AD4899" i="53"/>
  <c r="AE4899" i="53"/>
  <c r="AB6921" i="53"/>
  <c r="AB5910" i="53"/>
  <c r="AB4900" i="53"/>
  <c r="AB3891" i="53"/>
  <c r="U3890" i="53"/>
  <c r="V3890" i="53"/>
  <c r="T3890" i="53"/>
  <c r="U2826" i="53"/>
  <c r="T2826" i="53"/>
  <c r="V2826" i="53"/>
  <c r="U4900" i="53"/>
  <c r="V4900" i="53"/>
  <c r="T4900" i="53"/>
  <c r="V5910" i="53"/>
  <c r="U5910" i="53"/>
  <c r="T5910" i="53"/>
  <c r="V6919" i="53"/>
  <c r="U6919" i="53"/>
  <c r="T6919" i="53"/>
  <c r="V1816" i="53"/>
  <c r="U1816" i="53"/>
  <c r="T1816" i="53"/>
  <c r="S1817" i="53"/>
  <c r="S6920" i="53"/>
  <c r="S5911" i="53"/>
  <c r="S4901" i="53"/>
  <c r="S3891" i="53"/>
  <c r="V806" i="53"/>
  <c r="U806" i="53"/>
  <c r="T806" i="53"/>
  <c r="S807" i="53"/>
  <c r="G2827" i="53"/>
  <c r="F2827" i="53"/>
  <c r="G807" i="53"/>
  <c r="F807" i="53"/>
  <c r="G3890" i="53"/>
  <c r="F3890" i="53"/>
  <c r="G4898" i="53"/>
  <c r="F4898" i="53"/>
  <c r="G5909" i="53"/>
  <c r="F5909" i="53"/>
  <c r="G6919" i="53"/>
  <c r="F6919" i="53"/>
  <c r="G1817" i="53"/>
  <c r="F1817" i="53"/>
  <c r="E6920" i="53"/>
  <c r="E5910" i="53"/>
  <c r="E4899" i="53"/>
  <c r="E3891" i="53"/>
  <c r="E1818" i="53"/>
  <c r="AB2827" i="53"/>
  <c r="E2828" i="53"/>
  <c r="S2827" i="53"/>
  <c r="E808" i="53"/>
  <c r="AB809" i="53"/>
  <c r="AB8966" i="53" l="1"/>
  <c r="AB7957" i="53"/>
  <c r="S8967" i="53"/>
  <c r="S7957" i="53"/>
  <c r="E8966" i="53"/>
  <c r="E7956" i="53"/>
  <c r="AE5910" i="53"/>
  <c r="AC5910" i="53"/>
  <c r="AD5910" i="53"/>
  <c r="AE6921" i="53"/>
  <c r="AD6921" i="53"/>
  <c r="AC6921" i="53"/>
  <c r="AE1817" i="53"/>
  <c r="AD1817" i="53"/>
  <c r="AC1817" i="53"/>
  <c r="AB1818" i="53"/>
  <c r="AC809" i="53"/>
  <c r="AE809" i="53"/>
  <c r="AD809" i="53"/>
  <c r="AE3891" i="53"/>
  <c r="AC3891" i="53"/>
  <c r="AD3891" i="53"/>
  <c r="AE2827" i="53"/>
  <c r="AC2827" i="53"/>
  <c r="AD2827" i="53"/>
  <c r="AC4900" i="53"/>
  <c r="AD4900" i="53"/>
  <c r="AE4900" i="53"/>
  <c r="AB6922" i="53"/>
  <c r="AB5911" i="53"/>
  <c r="AB4901" i="53"/>
  <c r="AB3892" i="53"/>
  <c r="V3891" i="53"/>
  <c r="T3891" i="53"/>
  <c r="U3891" i="53"/>
  <c r="V5911" i="53"/>
  <c r="T5911" i="53"/>
  <c r="U5911" i="53"/>
  <c r="V4901" i="53"/>
  <c r="U4901" i="53"/>
  <c r="T4901" i="53"/>
  <c r="V6920" i="53"/>
  <c r="U6920" i="53"/>
  <c r="T6920" i="53"/>
  <c r="V2827" i="53"/>
  <c r="U2827" i="53"/>
  <c r="T2827" i="53"/>
  <c r="V1817" i="53"/>
  <c r="U1817" i="53"/>
  <c r="T1817" i="53"/>
  <c r="S1818" i="53"/>
  <c r="S6921" i="53"/>
  <c r="S5912" i="53"/>
  <c r="S4902" i="53"/>
  <c r="S3892" i="53"/>
  <c r="V807" i="53"/>
  <c r="U807" i="53"/>
  <c r="T807" i="53"/>
  <c r="S808" i="53"/>
  <c r="G808" i="53"/>
  <c r="F808" i="53"/>
  <c r="G2828" i="53"/>
  <c r="F2828" i="53"/>
  <c r="G1818" i="53"/>
  <c r="F1818" i="53"/>
  <c r="G3891" i="53"/>
  <c r="F3891" i="53"/>
  <c r="G6920" i="53"/>
  <c r="F6920" i="53"/>
  <c r="G5910" i="53"/>
  <c r="F5910" i="53"/>
  <c r="G4899" i="53"/>
  <c r="F4899" i="53"/>
  <c r="E6921" i="53"/>
  <c r="E5911" i="53"/>
  <c r="E4900" i="53"/>
  <c r="E3892" i="53"/>
  <c r="E1819" i="53"/>
  <c r="AB810" i="53"/>
  <c r="S2828" i="53"/>
  <c r="E809" i="53"/>
  <c r="E2829" i="53"/>
  <c r="AB2828" i="53"/>
  <c r="AB8967" i="53" l="1"/>
  <c r="AB7958" i="53"/>
  <c r="S8968" i="53"/>
  <c r="S7958" i="53"/>
  <c r="E8967" i="53"/>
  <c r="E7957" i="53"/>
  <c r="AE5911" i="53"/>
  <c r="AD5911" i="53"/>
  <c r="AC5911" i="53"/>
  <c r="AE6922" i="53"/>
  <c r="AD6922" i="53"/>
  <c r="AC6922" i="53"/>
  <c r="AE2828" i="53"/>
  <c r="AC2828" i="53"/>
  <c r="AD2828" i="53"/>
  <c r="AD3892" i="53"/>
  <c r="AC3892" i="53"/>
  <c r="AE3892" i="53"/>
  <c r="AE1818" i="53"/>
  <c r="AC1818" i="53"/>
  <c r="AD1818" i="53"/>
  <c r="AB1819" i="53"/>
  <c r="AE810" i="53"/>
  <c r="AC810" i="53"/>
  <c r="AD810" i="53"/>
  <c r="AE4901" i="53"/>
  <c r="AC4901" i="53"/>
  <c r="AD4901" i="53"/>
  <c r="AB6923" i="53"/>
  <c r="AB5912" i="53"/>
  <c r="AB4902" i="53"/>
  <c r="AB3893" i="53"/>
  <c r="V5912" i="53"/>
  <c r="T5912" i="53"/>
  <c r="U5912" i="53"/>
  <c r="V6921" i="53"/>
  <c r="U6921" i="53"/>
  <c r="T6921" i="53"/>
  <c r="V3892" i="53"/>
  <c r="U3892" i="53"/>
  <c r="T3892" i="53"/>
  <c r="V2828" i="53"/>
  <c r="U2828" i="53"/>
  <c r="T2828" i="53"/>
  <c r="V1818" i="53"/>
  <c r="T1818" i="53"/>
  <c r="U1818" i="53"/>
  <c r="S1819" i="53"/>
  <c r="V4902" i="53"/>
  <c r="U4902" i="53"/>
  <c r="T4902" i="53"/>
  <c r="S6922" i="53"/>
  <c r="S5913" i="53"/>
  <c r="S4903" i="53"/>
  <c r="S3893" i="53"/>
  <c r="V808" i="53"/>
  <c r="U808" i="53"/>
  <c r="T808" i="53"/>
  <c r="S809" i="53"/>
  <c r="G2829" i="53"/>
  <c r="F2829" i="53"/>
  <c r="G809" i="53"/>
  <c r="F809" i="53"/>
  <c r="G3892" i="53"/>
  <c r="F3892" i="53"/>
  <c r="G6921" i="53"/>
  <c r="F6921" i="53"/>
  <c r="G1819" i="53"/>
  <c r="F1819" i="53"/>
  <c r="G4900" i="53"/>
  <c r="F4900" i="53"/>
  <c r="G5911" i="53"/>
  <c r="F5911" i="53"/>
  <c r="E6922" i="53"/>
  <c r="E5912" i="53"/>
  <c r="E4901" i="53"/>
  <c r="E3893" i="53"/>
  <c r="E1820" i="53"/>
  <c r="S2829" i="53"/>
  <c r="AB2829" i="53"/>
  <c r="E810" i="53"/>
  <c r="E2830" i="53"/>
  <c r="AB811" i="53"/>
  <c r="AB8968" i="53" l="1"/>
  <c r="AB7959" i="53"/>
  <c r="S8969" i="53"/>
  <c r="S7959" i="53"/>
  <c r="E8968" i="53"/>
  <c r="E7958" i="53"/>
  <c r="AD5912" i="53"/>
  <c r="AE5912" i="53"/>
  <c r="AC5912" i="53"/>
  <c r="AE6923" i="53"/>
  <c r="AD6923" i="53"/>
  <c r="AC6923" i="53"/>
  <c r="AD811" i="53"/>
  <c r="AE811" i="53"/>
  <c r="AC811" i="53"/>
  <c r="AE3893" i="53"/>
  <c r="AD3893" i="53"/>
  <c r="AC3893" i="53"/>
  <c r="AE1819" i="53"/>
  <c r="AD1819" i="53"/>
  <c r="AC1819" i="53"/>
  <c r="AB1820" i="53"/>
  <c r="AE2829" i="53"/>
  <c r="AC2829" i="53"/>
  <c r="AD2829" i="53"/>
  <c r="AC4902" i="53"/>
  <c r="AE4902" i="53"/>
  <c r="AD4902" i="53"/>
  <c r="AB6924" i="53"/>
  <c r="AB5913" i="53"/>
  <c r="AB4903" i="53"/>
  <c r="AB3894" i="53"/>
  <c r="V1819" i="53"/>
  <c r="U1819" i="53"/>
  <c r="T1819" i="53"/>
  <c r="S1820" i="53"/>
  <c r="V4903" i="53"/>
  <c r="U4903" i="53"/>
  <c r="T4903" i="53"/>
  <c r="V5913" i="53"/>
  <c r="U5913" i="53"/>
  <c r="T5913" i="53"/>
  <c r="U3893" i="53"/>
  <c r="V3893" i="53"/>
  <c r="T3893" i="53"/>
  <c r="V6922" i="53"/>
  <c r="U6922" i="53"/>
  <c r="T6922" i="53"/>
  <c r="V2829" i="53"/>
  <c r="U2829" i="53"/>
  <c r="T2829" i="53"/>
  <c r="S6923" i="53"/>
  <c r="S5914" i="53"/>
  <c r="S4904" i="53"/>
  <c r="S3894" i="53"/>
  <c r="V809" i="53"/>
  <c r="U809" i="53"/>
  <c r="T809" i="53"/>
  <c r="S810" i="53"/>
  <c r="G2830" i="53"/>
  <c r="F2830" i="53"/>
  <c r="G810" i="53"/>
  <c r="F810" i="53"/>
  <c r="G1820" i="53"/>
  <c r="F1820" i="53"/>
  <c r="G6922" i="53"/>
  <c r="F6922" i="53"/>
  <c r="G3893" i="53"/>
  <c r="F3893" i="53"/>
  <c r="G4901" i="53"/>
  <c r="F4901" i="53"/>
  <c r="G5912" i="53"/>
  <c r="F5912" i="53"/>
  <c r="E6923" i="53"/>
  <c r="E5913" i="53"/>
  <c r="E4902" i="53"/>
  <c r="E3894" i="53"/>
  <c r="E1821" i="53"/>
  <c r="E811" i="53"/>
  <c r="S2830" i="53"/>
  <c r="AB812" i="53"/>
  <c r="E2831" i="53"/>
  <c r="AB2830" i="53"/>
  <c r="AB8969" i="53" l="1"/>
  <c r="AB7960" i="53"/>
  <c r="S8970" i="53"/>
  <c r="S7960" i="53"/>
  <c r="E8969" i="53"/>
  <c r="E7959" i="53"/>
  <c r="AE5913" i="53"/>
  <c r="AC5913" i="53"/>
  <c r="AD5913" i="53"/>
  <c r="AE1820" i="53"/>
  <c r="AD1820" i="53"/>
  <c r="AC1820" i="53"/>
  <c r="AB1821" i="53"/>
  <c r="AE6924" i="53"/>
  <c r="AD6924" i="53"/>
  <c r="AC6924" i="53"/>
  <c r="AE2830" i="53"/>
  <c r="AC2830" i="53"/>
  <c r="AD2830" i="53"/>
  <c r="AD812" i="53"/>
  <c r="AE812" i="53"/>
  <c r="AC812" i="53"/>
  <c r="AD3894" i="53"/>
  <c r="AE3894" i="53"/>
  <c r="AC3894" i="53"/>
  <c r="AE4903" i="53"/>
  <c r="AD4903" i="53"/>
  <c r="AC4903" i="53"/>
  <c r="AB6925" i="53"/>
  <c r="AB5914" i="53"/>
  <c r="AB4904" i="53"/>
  <c r="AB3895" i="53"/>
  <c r="U3894" i="53"/>
  <c r="V3894" i="53"/>
  <c r="T3894" i="53"/>
  <c r="V4904" i="53"/>
  <c r="U4904" i="53"/>
  <c r="T4904" i="53"/>
  <c r="V2830" i="53"/>
  <c r="T2830" i="53"/>
  <c r="U2830" i="53"/>
  <c r="V5914" i="53"/>
  <c r="U5914" i="53"/>
  <c r="T5914" i="53"/>
  <c r="V6923" i="53"/>
  <c r="U6923" i="53"/>
  <c r="T6923" i="53"/>
  <c r="V1820" i="53"/>
  <c r="T1820" i="53"/>
  <c r="U1820" i="53"/>
  <c r="S1821" i="53"/>
  <c r="S6924" i="53"/>
  <c r="S5915" i="53"/>
  <c r="S4905" i="53"/>
  <c r="S3895" i="53"/>
  <c r="V810" i="53"/>
  <c r="U810" i="53"/>
  <c r="T810" i="53"/>
  <c r="S811" i="53"/>
  <c r="G2831" i="53"/>
  <c r="F2831" i="53"/>
  <c r="G811" i="53"/>
  <c r="F811" i="53"/>
  <c r="G3894" i="53"/>
  <c r="F3894" i="53"/>
  <c r="G1821" i="53"/>
  <c r="F1821" i="53"/>
  <c r="G4902" i="53"/>
  <c r="F4902" i="53"/>
  <c r="G6923" i="53"/>
  <c r="F6923" i="53"/>
  <c r="G5913" i="53"/>
  <c r="F5913" i="53"/>
  <c r="E6924" i="53"/>
  <c r="E5914" i="53"/>
  <c r="E4903" i="53"/>
  <c r="E3895" i="53"/>
  <c r="E1822" i="53"/>
  <c r="E2832" i="53"/>
  <c r="S2831" i="53"/>
  <c r="E812" i="53"/>
  <c r="AB813" i="53"/>
  <c r="AB2831" i="53"/>
  <c r="AB8970" i="53" l="1"/>
  <c r="AB7961" i="53"/>
  <c r="S8971" i="53"/>
  <c r="S7961" i="53"/>
  <c r="E8970" i="53"/>
  <c r="E7960" i="53"/>
  <c r="AE6925" i="53"/>
  <c r="AD6925" i="53"/>
  <c r="AC6925" i="53"/>
  <c r="AE1821" i="53"/>
  <c r="AD1821" i="53"/>
  <c r="AC1821" i="53"/>
  <c r="AB1822" i="53"/>
  <c r="AD5914" i="53"/>
  <c r="AE5914" i="53"/>
  <c r="AC5914" i="53"/>
  <c r="AE2831" i="53"/>
  <c r="AC2831" i="53"/>
  <c r="AD2831" i="53"/>
  <c r="AE813" i="53"/>
  <c r="AD813" i="53"/>
  <c r="AC813" i="53"/>
  <c r="AD3895" i="53"/>
  <c r="AE3895" i="53"/>
  <c r="AC3895" i="53"/>
  <c r="AE4904" i="53"/>
  <c r="AC4904" i="53"/>
  <c r="AD4904" i="53"/>
  <c r="AB6926" i="53"/>
  <c r="AB5915" i="53"/>
  <c r="AB4905" i="53"/>
  <c r="AB3896" i="53"/>
  <c r="V3895" i="53"/>
  <c r="U3895" i="53"/>
  <c r="T3895" i="53"/>
  <c r="V4905" i="53"/>
  <c r="U4905" i="53"/>
  <c r="T4905" i="53"/>
  <c r="V5915" i="53"/>
  <c r="U5915" i="53"/>
  <c r="T5915" i="53"/>
  <c r="V6924" i="53"/>
  <c r="U6924" i="53"/>
  <c r="T6924" i="53"/>
  <c r="V1821" i="53"/>
  <c r="U1821" i="53"/>
  <c r="T1821" i="53"/>
  <c r="S1822" i="53"/>
  <c r="V2831" i="53"/>
  <c r="U2831" i="53"/>
  <c r="T2831" i="53"/>
  <c r="S6925" i="53"/>
  <c r="S5916" i="53"/>
  <c r="S4906" i="53"/>
  <c r="S3896" i="53"/>
  <c r="V811" i="53"/>
  <c r="U811" i="53"/>
  <c r="T811" i="53"/>
  <c r="S812" i="53"/>
  <c r="G812" i="53"/>
  <c r="F812" i="53"/>
  <c r="G2832" i="53"/>
  <c r="F2832" i="53"/>
  <c r="G1822" i="53"/>
  <c r="F1822" i="53"/>
  <c r="G3895" i="53"/>
  <c r="F3895" i="53"/>
  <c r="F4903" i="53"/>
  <c r="G4903" i="53"/>
  <c r="G5914" i="53"/>
  <c r="F5914" i="53"/>
  <c r="G6924" i="53"/>
  <c r="F6924" i="53"/>
  <c r="E6925" i="53"/>
  <c r="E5915" i="53"/>
  <c r="E4904" i="53"/>
  <c r="E3896" i="53"/>
  <c r="E1823" i="53"/>
  <c r="E2833" i="53"/>
  <c r="AB814" i="53"/>
  <c r="AB2832" i="53"/>
  <c r="E813" i="53"/>
  <c r="S2832" i="53"/>
  <c r="AB8971" i="53" l="1"/>
  <c r="AB7962" i="53"/>
  <c r="S8972" i="53"/>
  <c r="S7962" i="53"/>
  <c r="E8971" i="53"/>
  <c r="E7961" i="53"/>
  <c r="AE6926" i="53"/>
  <c r="AC6926" i="53"/>
  <c r="AD6926" i="53"/>
  <c r="AE5915" i="53"/>
  <c r="AC5915" i="53"/>
  <c r="AD5915" i="53"/>
  <c r="AD3896" i="53"/>
  <c r="AE3896" i="53"/>
  <c r="AC3896" i="53"/>
  <c r="AE1822" i="53"/>
  <c r="AD1822" i="53"/>
  <c r="AC1822" i="53"/>
  <c r="AB1823" i="53"/>
  <c r="AE2832" i="53"/>
  <c r="AD2832" i="53"/>
  <c r="AC2832" i="53"/>
  <c r="AC814" i="53"/>
  <c r="AD814" i="53"/>
  <c r="AE814" i="53"/>
  <c r="AD4905" i="53"/>
  <c r="AE4905" i="53"/>
  <c r="AC4905" i="53"/>
  <c r="AB6927" i="53"/>
  <c r="AB5916" i="53"/>
  <c r="AB4906" i="53"/>
  <c r="AB3897" i="53"/>
  <c r="V1822" i="53"/>
  <c r="U1822" i="53"/>
  <c r="T1822" i="53"/>
  <c r="S1823" i="53"/>
  <c r="V3896" i="53"/>
  <c r="U3896" i="53"/>
  <c r="T3896" i="53"/>
  <c r="V4906" i="53"/>
  <c r="U4906" i="53"/>
  <c r="T4906" i="53"/>
  <c r="T2832" i="53"/>
  <c r="V2832" i="53"/>
  <c r="U2832" i="53"/>
  <c r="V5916" i="53"/>
  <c r="U5916" i="53"/>
  <c r="T5916" i="53"/>
  <c r="V6925" i="53"/>
  <c r="U6925" i="53"/>
  <c r="T6925" i="53"/>
  <c r="S6926" i="53"/>
  <c r="S5917" i="53"/>
  <c r="S4907" i="53"/>
  <c r="S3897" i="53"/>
  <c r="V812" i="53"/>
  <c r="U812" i="53"/>
  <c r="T812" i="53"/>
  <c r="S813" i="53"/>
  <c r="G2833" i="53"/>
  <c r="F2833" i="53"/>
  <c r="G813" i="53"/>
  <c r="F813" i="53"/>
  <c r="F1823" i="53"/>
  <c r="G1823" i="53"/>
  <c r="G3896" i="53"/>
  <c r="F3896" i="53"/>
  <c r="G5915" i="53"/>
  <c r="F5915" i="53"/>
  <c r="G6925" i="53"/>
  <c r="F6925" i="53"/>
  <c r="G4904" i="53"/>
  <c r="F4904" i="53"/>
  <c r="E6926" i="53"/>
  <c r="E5916" i="53"/>
  <c r="E4905" i="53"/>
  <c r="E3897" i="53"/>
  <c r="E1824" i="53"/>
  <c r="E814" i="53"/>
  <c r="E2834" i="53"/>
  <c r="S2833" i="53"/>
  <c r="AB815" i="53"/>
  <c r="AB2833" i="53"/>
  <c r="AB8972" i="53" l="1"/>
  <c r="AB7963" i="53"/>
  <c r="S8973" i="53"/>
  <c r="S7963" i="53"/>
  <c r="E8972" i="53"/>
  <c r="E7962" i="53"/>
  <c r="AE2833" i="53"/>
  <c r="AC2833" i="53"/>
  <c r="AD2833" i="53"/>
  <c r="AE815" i="53"/>
  <c r="AD815" i="53"/>
  <c r="AC815" i="53"/>
  <c r="AE1823" i="53"/>
  <c r="AD1823" i="53"/>
  <c r="AC1823" i="53"/>
  <c r="AB1824" i="53"/>
  <c r="AE5916" i="53"/>
  <c r="AC5916" i="53"/>
  <c r="AD5916" i="53"/>
  <c r="AE6927" i="53"/>
  <c r="AD6927" i="53"/>
  <c r="AC6927" i="53"/>
  <c r="AD3897" i="53"/>
  <c r="AE3897" i="53"/>
  <c r="AC3897" i="53"/>
  <c r="AE4906" i="53"/>
  <c r="AC4906" i="53"/>
  <c r="AD4906" i="53"/>
  <c r="AB6928" i="53"/>
  <c r="AB5917" i="53"/>
  <c r="AB4907" i="53"/>
  <c r="AB3898" i="53"/>
  <c r="V3897" i="53"/>
  <c r="U3897" i="53"/>
  <c r="T3897" i="53"/>
  <c r="V4907" i="53"/>
  <c r="U4907" i="53"/>
  <c r="T4907" i="53"/>
  <c r="V2833" i="53"/>
  <c r="U2833" i="53"/>
  <c r="T2833" i="53"/>
  <c r="V5917" i="53"/>
  <c r="U5917" i="53"/>
  <c r="T5917" i="53"/>
  <c r="V6926" i="53"/>
  <c r="U6926" i="53"/>
  <c r="T6926" i="53"/>
  <c r="V1823" i="53"/>
  <c r="U1823" i="53"/>
  <c r="T1823" i="53"/>
  <c r="S1824" i="53"/>
  <c r="S6927" i="53"/>
  <c r="S5918" i="53"/>
  <c r="S4908" i="53"/>
  <c r="S3898" i="53"/>
  <c r="V813" i="53"/>
  <c r="U813" i="53"/>
  <c r="T813" i="53"/>
  <c r="S814" i="53"/>
  <c r="G814" i="53"/>
  <c r="F814" i="53"/>
  <c r="G2834" i="53"/>
  <c r="F2834" i="53"/>
  <c r="G4905" i="53"/>
  <c r="F4905" i="53"/>
  <c r="G5916" i="53"/>
  <c r="F5916" i="53"/>
  <c r="G1824" i="53"/>
  <c r="F1824" i="53"/>
  <c r="G3897" i="53"/>
  <c r="F3897" i="53"/>
  <c r="G6926" i="53"/>
  <c r="F6926" i="53"/>
  <c r="E6927" i="53"/>
  <c r="E5917" i="53"/>
  <c r="E4906" i="53"/>
  <c r="E3898" i="53"/>
  <c r="E1825" i="53"/>
  <c r="AB816" i="53"/>
  <c r="E815" i="53"/>
  <c r="AB2834" i="53"/>
  <c r="E2835" i="53"/>
  <c r="S2834" i="53"/>
  <c r="AB8973" i="53" l="1"/>
  <c r="AB7964" i="53"/>
  <c r="S8974" i="53"/>
  <c r="S7964" i="53"/>
  <c r="E8973" i="53"/>
  <c r="E7963" i="53"/>
  <c r="AE6928" i="53"/>
  <c r="AD6928" i="53"/>
  <c r="AC6928" i="53"/>
  <c r="AE5917" i="53"/>
  <c r="AD5917" i="53"/>
  <c r="AC5917" i="53"/>
  <c r="AD3898" i="53"/>
  <c r="AE3898" i="53"/>
  <c r="AC3898" i="53"/>
  <c r="AE1824" i="53"/>
  <c r="AD1824" i="53"/>
  <c r="AC1824" i="53"/>
  <c r="AB1825" i="53"/>
  <c r="AE2834" i="53"/>
  <c r="AD2834" i="53"/>
  <c r="AC2834" i="53"/>
  <c r="AC816" i="53"/>
  <c r="AE816" i="53"/>
  <c r="AD816" i="53"/>
  <c r="AE4907" i="53"/>
  <c r="AC4907" i="53"/>
  <c r="AD4907" i="53"/>
  <c r="AB6929" i="53"/>
  <c r="AB5918" i="53"/>
  <c r="AB4908" i="53"/>
  <c r="AB3899" i="53"/>
  <c r="U3898" i="53"/>
  <c r="V3898" i="53"/>
  <c r="T3898" i="53"/>
  <c r="V4908" i="53"/>
  <c r="U4908" i="53"/>
  <c r="T4908" i="53"/>
  <c r="U2834" i="53"/>
  <c r="T2834" i="53"/>
  <c r="V2834" i="53"/>
  <c r="V5918" i="53"/>
  <c r="U5918" i="53"/>
  <c r="T5918" i="53"/>
  <c r="V6927" i="53"/>
  <c r="U6927" i="53"/>
  <c r="T6927" i="53"/>
  <c r="V1824" i="53"/>
  <c r="U1824" i="53"/>
  <c r="T1824" i="53"/>
  <c r="S1825" i="53"/>
  <c r="S6928" i="53"/>
  <c r="S5919" i="53"/>
  <c r="S4909" i="53"/>
  <c r="S3899" i="53"/>
  <c r="V814" i="53"/>
  <c r="U814" i="53"/>
  <c r="T814" i="53"/>
  <c r="S815" i="53"/>
  <c r="G815" i="53"/>
  <c r="F815" i="53"/>
  <c r="G2835" i="53"/>
  <c r="F2835" i="53"/>
  <c r="G1825" i="53"/>
  <c r="F1825" i="53"/>
  <c r="G5917" i="53"/>
  <c r="F5917" i="53"/>
  <c r="G6927" i="53"/>
  <c r="F6927" i="53"/>
  <c r="G3898" i="53"/>
  <c r="F3898" i="53"/>
  <c r="G4906" i="53"/>
  <c r="F4906" i="53"/>
  <c r="E6928" i="53"/>
  <c r="E5918" i="53"/>
  <c r="E4907" i="53"/>
  <c r="E3899" i="53"/>
  <c r="E1826" i="53"/>
  <c r="S2835" i="53"/>
  <c r="AB2835" i="53"/>
  <c r="E816" i="53"/>
  <c r="E2836" i="53"/>
  <c r="AB817" i="53"/>
  <c r="AB8974" i="53" l="1"/>
  <c r="AB7965" i="53"/>
  <c r="S8975" i="53"/>
  <c r="S7965" i="53"/>
  <c r="E8974" i="53"/>
  <c r="E7964" i="53"/>
  <c r="AE5918" i="53"/>
  <c r="AC5918" i="53"/>
  <c r="AD5918" i="53"/>
  <c r="AE6929" i="53"/>
  <c r="AD6929" i="53"/>
  <c r="AC6929" i="53"/>
  <c r="AE1825" i="53"/>
  <c r="AD1825" i="53"/>
  <c r="AC1825" i="53"/>
  <c r="AB1826" i="53"/>
  <c r="AE817" i="53"/>
  <c r="AC817" i="53"/>
  <c r="AD817" i="53"/>
  <c r="AE2835" i="53"/>
  <c r="AC2835" i="53"/>
  <c r="AD2835" i="53"/>
  <c r="AE3899" i="53"/>
  <c r="AC3899" i="53"/>
  <c r="AD3899" i="53"/>
  <c r="AE4908" i="53"/>
  <c r="AC4908" i="53"/>
  <c r="AD4908" i="53"/>
  <c r="AB6930" i="53"/>
  <c r="AB5919" i="53"/>
  <c r="AB4909" i="53"/>
  <c r="AB3900" i="53"/>
  <c r="V3899" i="53"/>
  <c r="U3899" i="53"/>
  <c r="T3899" i="53"/>
  <c r="U4909" i="53"/>
  <c r="T4909" i="53"/>
  <c r="V4909" i="53"/>
  <c r="T5919" i="53"/>
  <c r="U5919" i="53"/>
  <c r="V5919" i="53"/>
  <c r="V2835" i="53"/>
  <c r="U2835" i="53"/>
  <c r="T2835" i="53"/>
  <c r="V6928" i="53"/>
  <c r="U6928" i="53"/>
  <c r="T6928" i="53"/>
  <c r="V1825" i="53"/>
  <c r="U1825" i="53"/>
  <c r="T1825" i="53"/>
  <c r="S1826" i="53"/>
  <c r="S6929" i="53"/>
  <c r="S5920" i="53"/>
  <c r="S4910" i="53"/>
  <c r="S3900" i="53"/>
  <c r="V815" i="53"/>
  <c r="U815" i="53"/>
  <c r="T815" i="53"/>
  <c r="S816" i="53"/>
  <c r="G2836" i="53"/>
  <c r="F2836" i="53"/>
  <c r="G816" i="53"/>
  <c r="F816" i="53"/>
  <c r="G1826" i="53"/>
  <c r="F1826" i="53"/>
  <c r="G5918" i="53"/>
  <c r="F5918" i="53"/>
  <c r="G3899" i="53"/>
  <c r="F3899" i="53"/>
  <c r="G4907" i="53"/>
  <c r="F4907" i="53"/>
  <c r="G6928" i="53"/>
  <c r="F6928" i="53"/>
  <c r="E6929" i="53"/>
  <c r="E5919" i="53"/>
  <c r="E4908" i="53"/>
  <c r="E3900" i="53"/>
  <c r="E1827" i="53"/>
  <c r="S2836" i="53"/>
  <c r="E817" i="53"/>
  <c r="AB818" i="53"/>
  <c r="E2837" i="53"/>
  <c r="AB2836" i="53"/>
  <c r="AB8975" i="53" l="1"/>
  <c r="AB7966" i="53"/>
  <c r="S8976" i="53"/>
  <c r="S7966" i="53"/>
  <c r="E8975" i="53"/>
  <c r="E7965" i="53"/>
  <c r="AE5919" i="53"/>
  <c r="AD5919" i="53"/>
  <c r="AC5919" i="53"/>
  <c r="AE6930" i="53"/>
  <c r="AD6930" i="53"/>
  <c r="AC6930" i="53"/>
  <c r="AE2836" i="53"/>
  <c r="AC2836" i="53"/>
  <c r="AD2836" i="53"/>
  <c r="AD818" i="53"/>
  <c r="AC818" i="53"/>
  <c r="AE818" i="53"/>
  <c r="AD3900" i="53"/>
  <c r="AE3900" i="53"/>
  <c r="AC3900" i="53"/>
  <c r="AE1826" i="53"/>
  <c r="AD1826" i="53"/>
  <c r="AC1826" i="53"/>
  <c r="AB1827" i="53"/>
  <c r="AE4909" i="53"/>
  <c r="AC4909" i="53"/>
  <c r="AD4909" i="53"/>
  <c r="AB6931" i="53"/>
  <c r="AB5920" i="53"/>
  <c r="AB4910" i="53"/>
  <c r="AB3901" i="53"/>
  <c r="V2836" i="53"/>
  <c r="U2836" i="53"/>
  <c r="T2836" i="53"/>
  <c r="V3900" i="53"/>
  <c r="T3900" i="53"/>
  <c r="U3900" i="53"/>
  <c r="V4910" i="53"/>
  <c r="U4910" i="53"/>
  <c r="T4910" i="53"/>
  <c r="V5920" i="53"/>
  <c r="T5920" i="53"/>
  <c r="U5920" i="53"/>
  <c r="V6929" i="53"/>
  <c r="U6929" i="53"/>
  <c r="T6929" i="53"/>
  <c r="T1826" i="53"/>
  <c r="U1826" i="53"/>
  <c r="V1826" i="53"/>
  <c r="S1827" i="53"/>
  <c r="S6930" i="53"/>
  <c r="S5921" i="53"/>
  <c r="S4911" i="53"/>
  <c r="S3901" i="53"/>
  <c r="V816" i="53"/>
  <c r="U816" i="53"/>
  <c r="T816" i="53"/>
  <c r="S817" i="53"/>
  <c r="G2837" i="53"/>
  <c r="F2837" i="53"/>
  <c r="G817" i="53"/>
  <c r="F817" i="53"/>
  <c r="G1827" i="53"/>
  <c r="F1827" i="53"/>
  <c r="G5919" i="53"/>
  <c r="F5919" i="53"/>
  <c r="F6929" i="53"/>
  <c r="G6929" i="53"/>
  <c r="G3900" i="53"/>
  <c r="F3900" i="53"/>
  <c r="G4908" i="53"/>
  <c r="F4908" i="53"/>
  <c r="E6930" i="53"/>
  <c r="E5920" i="53"/>
  <c r="E4909" i="53"/>
  <c r="E3901" i="53"/>
  <c r="E1828" i="53"/>
  <c r="S2837" i="53"/>
  <c r="AB2837" i="53"/>
  <c r="AB819" i="53"/>
  <c r="E2838" i="53"/>
  <c r="E818" i="53"/>
  <c r="AB8976" i="53" l="1"/>
  <c r="AB7967" i="53"/>
  <c r="S8977" i="53"/>
  <c r="S7967" i="53"/>
  <c r="E8976" i="53"/>
  <c r="E7966" i="53"/>
  <c r="AE6931" i="53"/>
  <c r="AD6931" i="53"/>
  <c r="AC6931" i="53"/>
  <c r="AE5920" i="53"/>
  <c r="AD5920" i="53"/>
  <c r="AC5920" i="53"/>
  <c r="AE819" i="53"/>
  <c r="AD819" i="53"/>
  <c r="AC819" i="53"/>
  <c r="AD1827" i="53"/>
  <c r="AE1827" i="53"/>
  <c r="AC1827" i="53"/>
  <c r="AB1828" i="53"/>
  <c r="AE3901" i="53"/>
  <c r="AD3901" i="53"/>
  <c r="AC3901" i="53"/>
  <c r="AC2837" i="53"/>
  <c r="AD2837" i="53"/>
  <c r="AE2837" i="53"/>
  <c r="AE4910" i="53"/>
  <c r="AC4910" i="53"/>
  <c r="AD4910" i="53"/>
  <c r="AB6932" i="53"/>
  <c r="AB5921" i="53"/>
  <c r="AB4911" i="53"/>
  <c r="AB3902" i="53"/>
  <c r="V2837" i="53"/>
  <c r="U2837" i="53"/>
  <c r="T2837" i="53"/>
  <c r="U3901" i="53"/>
  <c r="V3901" i="53"/>
  <c r="T3901" i="53"/>
  <c r="V4911" i="53"/>
  <c r="U4911" i="53"/>
  <c r="T4911" i="53"/>
  <c r="V5921" i="53"/>
  <c r="U5921" i="53"/>
  <c r="T5921" i="53"/>
  <c r="V6930" i="53"/>
  <c r="U6930" i="53"/>
  <c r="T6930" i="53"/>
  <c r="V1827" i="53"/>
  <c r="U1827" i="53"/>
  <c r="T1827" i="53"/>
  <c r="S1828" i="53"/>
  <c r="S6931" i="53"/>
  <c r="S5922" i="53"/>
  <c r="S4912" i="53"/>
  <c r="S3902" i="53"/>
  <c r="V817" i="53"/>
  <c r="U817" i="53"/>
  <c r="T817" i="53"/>
  <c r="S818" i="53"/>
  <c r="G2838" i="53"/>
  <c r="F2838" i="53"/>
  <c r="G818" i="53"/>
  <c r="F818" i="53"/>
  <c r="G1828" i="53"/>
  <c r="F1828" i="53"/>
  <c r="G5920" i="53"/>
  <c r="F5920" i="53"/>
  <c r="G3901" i="53"/>
  <c r="F3901" i="53"/>
  <c r="G6930" i="53"/>
  <c r="F6930" i="53"/>
  <c r="G4909" i="53"/>
  <c r="F4909" i="53"/>
  <c r="E6931" i="53"/>
  <c r="E5921" i="53"/>
  <c r="E4910" i="53"/>
  <c r="E3902" i="53"/>
  <c r="E1829" i="53"/>
  <c r="E819" i="53"/>
  <c r="AB2838" i="53"/>
  <c r="E2839" i="53"/>
  <c r="S2838" i="53"/>
  <c r="AB820" i="53"/>
  <c r="AB8977" i="53" l="1"/>
  <c r="AB7968" i="53"/>
  <c r="S8978" i="53"/>
  <c r="S7968" i="53"/>
  <c r="E8977" i="53"/>
  <c r="E7967" i="53"/>
  <c r="AE6932" i="53"/>
  <c r="AD6932" i="53"/>
  <c r="AC6932" i="53"/>
  <c r="AD1828" i="53"/>
  <c r="AE1828" i="53"/>
  <c r="AC1828" i="53"/>
  <c r="AB1829" i="53"/>
  <c r="AE5921" i="53"/>
  <c r="AC5921" i="53"/>
  <c r="AD5921" i="53"/>
  <c r="AE820" i="53"/>
  <c r="AC820" i="53"/>
  <c r="AD820" i="53"/>
  <c r="AD3902" i="53"/>
  <c r="AE3902" i="53"/>
  <c r="AC3902" i="53"/>
  <c r="AE2838" i="53"/>
  <c r="AC2838" i="53"/>
  <c r="AD2838" i="53"/>
  <c r="AE4911" i="53"/>
  <c r="AD4911" i="53"/>
  <c r="AC4911" i="53"/>
  <c r="AB6933" i="53"/>
  <c r="AB5922" i="53"/>
  <c r="AB4912" i="53"/>
  <c r="AB3903" i="53"/>
  <c r="U3902" i="53"/>
  <c r="V3902" i="53"/>
  <c r="T3902" i="53"/>
  <c r="V2838" i="53"/>
  <c r="T2838" i="53"/>
  <c r="U2838" i="53"/>
  <c r="V4912" i="53"/>
  <c r="U4912" i="53"/>
  <c r="T4912" i="53"/>
  <c r="V5922" i="53"/>
  <c r="U5922" i="53"/>
  <c r="T5922" i="53"/>
  <c r="V6931" i="53"/>
  <c r="U6931" i="53"/>
  <c r="T6931" i="53"/>
  <c r="T1828" i="53"/>
  <c r="V1828" i="53"/>
  <c r="U1828" i="53"/>
  <c r="S1829" i="53"/>
  <c r="S6932" i="53"/>
  <c r="S5923" i="53"/>
  <c r="S4913" i="53"/>
  <c r="S3903" i="53"/>
  <c r="V818" i="53"/>
  <c r="U818" i="53"/>
  <c r="T818" i="53"/>
  <c r="S819" i="53"/>
  <c r="G819" i="53"/>
  <c r="F819" i="53"/>
  <c r="G2839" i="53"/>
  <c r="F2839" i="53"/>
  <c r="G1829" i="53"/>
  <c r="F1829" i="53"/>
  <c r="G6931" i="53"/>
  <c r="F6931" i="53"/>
  <c r="G4910" i="53"/>
  <c r="F4910" i="53"/>
  <c r="G3902" i="53"/>
  <c r="F3902" i="53"/>
  <c r="F5921" i="53"/>
  <c r="G5921" i="53"/>
  <c r="E6932" i="53"/>
  <c r="E5922" i="53"/>
  <c r="E4911" i="53"/>
  <c r="E3903" i="53"/>
  <c r="E1830" i="53"/>
  <c r="S2839" i="53"/>
  <c r="E820" i="53"/>
  <c r="E2840" i="53"/>
  <c r="AB821" i="53"/>
  <c r="AB2839" i="53"/>
  <c r="AB8978" i="53" l="1"/>
  <c r="AB7969" i="53"/>
  <c r="S8979" i="53"/>
  <c r="S7969" i="53"/>
  <c r="E8978" i="53"/>
  <c r="E7968" i="53"/>
  <c r="AE1829" i="53"/>
  <c r="AD1829" i="53"/>
  <c r="AC1829" i="53"/>
  <c r="AB1830" i="53"/>
  <c r="AE5922" i="53"/>
  <c r="AD5922" i="53"/>
  <c r="AC5922" i="53"/>
  <c r="AD2839" i="53"/>
  <c r="AE2839" i="53"/>
  <c r="AC2839" i="53"/>
  <c r="AE821" i="53"/>
  <c r="AD821" i="53"/>
  <c r="AC821" i="53"/>
  <c r="AE6933" i="53"/>
  <c r="AD6933" i="53"/>
  <c r="AC6933" i="53"/>
  <c r="AD3903" i="53"/>
  <c r="AE3903" i="53"/>
  <c r="AC3903" i="53"/>
  <c r="AE4912" i="53"/>
  <c r="AC4912" i="53"/>
  <c r="AD4912" i="53"/>
  <c r="AB6934" i="53"/>
  <c r="AB5923" i="53"/>
  <c r="AB4913" i="53"/>
  <c r="AB3904" i="53"/>
  <c r="V2839" i="53"/>
  <c r="U2839" i="53"/>
  <c r="T2839" i="53"/>
  <c r="V3903" i="53"/>
  <c r="T3903" i="53"/>
  <c r="U3903" i="53"/>
  <c r="V4913" i="53"/>
  <c r="U4913" i="53"/>
  <c r="T4913" i="53"/>
  <c r="V5923" i="53"/>
  <c r="U5923" i="53"/>
  <c r="T5923" i="53"/>
  <c r="V6932" i="53"/>
  <c r="U6932" i="53"/>
  <c r="T6932" i="53"/>
  <c r="V1829" i="53"/>
  <c r="U1829" i="53"/>
  <c r="T1829" i="53"/>
  <c r="S1830" i="53"/>
  <c r="S6933" i="53"/>
  <c r="S5924" i="53"/>
  <c r="S4914" i="53"/>
  <c r="S3904" i="53"/>
  <c r="V819" i="53"/>
  <c r="U819" i="53"/>
  <c r="T819" i="53"/>
  <c r="S820" i="53"/>
  <c r="G820" i="53"/>
  <c r="F820" i="53"/>
  <c r="G2840" i="53"/>
  <c r="F2840" i="53"/>
  <c r="G1830" i="53"/>
  <c r="F1830" i="53"/>
  <c r="F4911" i="53"/>
  <c r="G4911" i="53"/>
  <c r="F3903" i="53"/>
  <c r="G3903" i="53"/>
  <c r="G5922" i="53"/>
  <c r="F5922" i="53"/>
  <c r="G6932" i="53"/>
  <c r="F6932" i="53"/>
  <c r="E6933" i="53"/>
  <c r="E5923" i="53"/>
  <c r="E4912" i="53"/>
  <c r="E3904" i="53"/>
  <c r="E1831" i="53"/>
  <c r="AB2840" i="53"/>
  <c r="AB822" i="53"/>
  <c r="E2841" i="53"/>
  <c r="E821" i="53"/>
  <c r="S2840" i="53"/>
  <c r="AB8979" i="53" l="1"/>
  <c r="AB7970" i="53"/>
  <c r="S8980" i="53"/>
  <c r="S7970" i="53"/>
  <c r="E8979" i="53"/>
  <c r="E7969" i="53"/>
  <c r="AE5923" i="53"/>
  <c r="AC5923" i="53"/>
  <c r="AD5923" i="53"/>
  <c r="AD1830" i="53"/>
  <c r="AE1830" i="53"/>
  <c r="AC1830" i="53"/>
  <c r="AB1831" i="53"/>
  <c r="AE6934" i="53"/>
  <c r="AD6934" i="53"/>
  <c r="AC6934" i="53"/>
  <c r="AD3904" i="53"/>
  <c r="AE3904" i="53"/>
  <c r="AC3904" i="53"/>
  <c r="AC822" i="53"/>
  <c r="AE822" i="53"/>
  <c r="AD822" i="53"/>
  <c r="AE2840" i="53"/>
  <c r="AD2840" i="53"/>
  <c r="AC2840" i="53"/>
  <c r="AD4913" i="53"/>
  <c r="AE4913" i="53"/>
  <c r="AC4913" i="53"/>
  <c r="AB6935" i="53"/>
  <c r="AB5924" i="53"/>
  <c r="AB4914" i="53"/>
  <c r="AB3905" i="53"/>
  <c r="T3904" i="53"/>
  <c r="V3904" i="53"/>
  <c r="U3904" i="53"/>
  <c r="V5924" i="53"/>
  <c r="U5924" i="53"/>
  <c r="T5924" i="53"/>
  <c r="V6933" i="53"/>
  <c r="U6933" i="53"/>
  <c r="T6933" i="53"/>
  <c r="V1830" i="53"/>
  <c r="U1830" i="53"/>
  <c r="T1830" i="53"/>
  <c r="S1831" i="53"/>
  <c r="T2840" i="53"/>
  <c r="V2840" i="53"/>
  <c r="U2840" i="53"/>
  <c r="V4914" i="53"/>
  <c r="U4914" i="53"/>
  <c r="T4914" i="53"/>
  <c r="S6934" i="53"/>
  <c r="S5925" i="53"/>
  <c r="S4915" i="53"/>
  <c r="S3905" i="53"/>
  <c r="V820" i="53"/>
  <c r="U820" i="53"/>
  <c r="T820" i="53"/>
  <c r="S821" i="53"/>
  <c r="G2841" i="53"/>
  <c r="F2841" i="53"/>
  <c r="G821" i="53"/>
  <c r="F821" i="53"/>
  <c r="F1831" i="53"/>
  <c r="G1831" i="53"/>
  <c r="G3904" i="53"/>
  <c r="F3904" i="53"/>
  <c r="G6933" i="53"/>
  <c r="F6933" i="53"/>
  <c r="G5923" i="53"/>
  <c r="F5923" i="53"/>
  <c r="G4912" i="53"/>
  <c r="F4912" i="53"/>
  <c r="E6934" i="53"/>
  <c r="E5924" i="53"/>
  <c r="E4913" i="53"/>
  <c r="E3905" i="53"/>
  <c r="E1832" i="53"/>
  <c r="E2842" i="53"/>
  <c r="E822" i="53"/>
  <c r="AB823" i="53"/>
  <c r="S2841" i="53"/>
  <c r="AB2841" i="53"/>
  <c r="AB8980" i="53" l="1"/>
  <c r="AB7971" i="53"/>
  <c r="S8981" i="53"/>
  <c r="S7971" i="53"/>
  <c r="E8980" i="53"/>
  <c r="E7970" i="53"/>
  <c r="AE1831" i="53"/>
  <c r="AD1831" i="53"/>
  <c r="AC1831" i="53"/>
  <c r="AB1832" i="53"/>
  <c r="AE2841" i="53"/>
  <c r="AC2841" i="53"/>
  <c r="AD2841" i="53"/>
  <c r="AE5924" i="53"/>
  <c r="AC5924" i="53"/>
  <c r="AD5924" i="53"/>
  <c r="AE823" i="53"/>
  <c r="AD823" i="53"/>
  <c r="AC823" i="53"/>
  <c r="AD3905" i="53"/>
  <c r="AE3905" i="53"/>
  <c r="AC3905" i="53"/>
  <c r="AE6935" i="53"/>
  <c r="AD6935" i="53"/>
  <c r="AC6935" i="53"/>
  <c r="AE4914" i="53"/>
  <c r="AC4914" i="53"/>
  <c r="AD4914" i="53"/>
  <c r="AB6936" i="53"/>
  <c r="AB5925" i="53"/>
  <c r="AB4915" i="53"/>
  <c r="AB3906" i="53"/>
  <c r="V3905" i="53"/>
  <c r="U3905" i="53"/>
  <c r="T3905" i="53"/>
  <c r="V5925" i="53"/>
  <c r="U5925" i="53"/>
  <c r="T5925" i="53"/>
  <c r="V1831" i="53"/>
  <c r="U1831" i="53"/>
  <c r="T1831" i="53"/>
  <c r="S1832" i="53"/>
  <c r="V4915" i="53"/>
  <c r="U4915" i="53"/>
  <c r="T4915" i="53"/>
  <c r="V6934" i="53"/>
  <c r="U6934" i="53"/>
  <c r="T6934" i="53"/>
  <c r="V2841" i="53"/>
  <c r="U2841" i="53"/>
  <c r="T2841" i="53"/>
  <c r="S6935" i="53"/>
  <c r="S5926" i="53"/>
  <c r="S4916" i="53"/>
  <c r="S3906" i="53"/>
  <c r="V821" i="53"/>
  <c r="U821" i="53"/>
  <c r="T821" i="53"/>
  <c r="S822" i="53"/>
  <c r="G2842" i="53"/>
  <c r="F2842" i="53"/>
  <c r="G822" i="53"/>
  <c r="F822" i="53"/>
  <c r="G1832" i="53"/>
  <c r="F1832" i="53"/>
  <c r="F3905" i="53"/>
  <c r="G3905" i="53"/>
  <c r="G4913" i="53"/>
  <c r="F4913" i="53"/>
  <c r="G5924" i="53"/>
  <c r="F5924" i="53"/>
  <c r="G6934" i="53"/>
  <c r="F6934" i="53"/>
  <c r="E6935" i="53"/>
  <c r="E5925" i="53"/>
  <c r="E4914" i="53"/>
  <c r="E3906" i="53"/>
  <c r="E1833" i="53"/>
  <c r="S2842" i="53"/>
  <c r="AB824" i="53"/>
  <c r="AB2842" i="53"/>
  <c r="E823" i="53"/>
  <c r="E2843" i="53"/>
  <c r="AB8981" i="53" l="1"/>
  <c r="AB7972" i="53"/>
  <c r="S8982" i="53"/>
  <c r="S7972" i="53"/>
  <c r="E8981" i="53"/>
  <c r="E7971" i="53"/>
  <c r="AE5925" i="53"/>
  <c r="AD5925" i="53"/>
  <c r="AC5925" i="53"/>
  <c r="AE1832" i="53"/>
  <c r="AD1832" i="53"/>
  <c r="AC1832" i="53"/>
  <c r="AB1833" i="53"/>
  <c r="AE2842" i="53"/>
  <c r="AD2842" i="53"/>
  <c r="AC2842" i="53"/>
  <c r="AE6936" i="53"/>
  <c r="AD6936" i="53"/>
  <c r="AC6936" i="53"/>
  <c r="AD3906" i="53"/>
  <c r="AE3906" i="53"/>
  <c r="AC3906" i="53"/>
  <c r="AC824" i="53"/>
  <c r="AE824" i="53"/>
  <c r="AD824" i="53"/>
  <c r="AC4915" i="53"/>
  <c r="AD4915" i="53"/>
  <c r="AE4915" i="53"/>
  <c r="AB6937" i="53"/>
  <c r="AB5926" i="53"/>
  <c r="AB4916" i="53"/>
  <c r="AB3907" i="53"/>
  <c r="U3906" i="53"/>
  <c r="V3906" i="53"/>
  <c r="T3906" i="53"/>
  <c r="V6935" i="53"/>
  <c r="T6935" i="53"/>
  <c r="U6935" i="53"/>
  <c r="U2842" i="53"/>
  <c r="T2842" i="53"/>
  <c r="V2842" i="53"/>
  <c r="V4916" i="53"/>
  <c r="T4916" i="53"/>
  <c r="U4916" i="53"/>
  <c r="V5926" i="53"/>
  <c r="U5926" i="53"/>
  <c r="T5926" i="53"/>
  <c r="V1832" i="53"/>
  <c r="U1832" i="53"/>
  <c r="T1832" i="53"/>
  <c r="S1833" i="53"/>
  <c r="S6936" i="53"/>
  <c r="S5927" i="53"/>
  <c r="S4917" i="53"/>
  <c r="S3907" i="53"/>
  <c r="V822" i="53"/>
  <c r="U822" i="53"/>
  <c r="T822" i="53"/>
  <c r="S823" i="53"/>
  <c r="G2843" i="53"/>
  <c r="F2843" i="53"/>
  <c r="G823" i="53"/>
  <c r="F823" i="53"/>
  <c r="G3906" i="53"/>
  <c r="F3906" i="53"/>
  <c r="G4914" i="53"/>
  <c r="F4914" i="53"/>
  <c r="G5925" i="53"/>
  <c r="F5925" i="53"/>
  <c r="G1833" i="53"/>
  <c r="F1833" i="53"/>
  <c r="G6935" i="53"/>
  <c r="F6935" i="53"/>
  <c r="E6936" i="53"/>
  <c r="E5926" i="53"/>
  <c r="E4915" i="53"/>
  <c r="E3907" i="53"/>
  <c r="E1834" i="53"/>
  <c r="E824" i="53"/>
  <c r="E2844" i="53"/>
  <c r="AB2843" i="53"/>
  <c r="AB825" i="53"/>
  <c r="S2843" i="53"/>
  <c r="AB8982" i="53" l="1"/>
  <c r="AB7973" i="53"/>
  <c r="S8983" i="53"/>
  <c r="S7973" i="53"/>
  <c r="E8982" i="53"/>
  <c r="E7972" i="53"/>
  <c r="AE1833" i="53"/>
  <c r="AD1833" i="53"/>
  <c r="AC1833" i="53"/>
  <c r="AB1834" i="53"/>
  <c r="AD825" i="53"/>
  <c r="AC825" i="53"/>
  <c r="AE825" i="53"/>
  <c r="AE2843" i="53"/>
  <c r="AC2843" i="53"/>
  <c r="AD2843" i="53"/>
  <c r="AE5926" i="53"/>
  <c r="AC5926" i="53"/>
  <c r="AD5926" i="53"/>
  <c r="AE3907" i="53"/>
  <c r="AC3907" i="53"/>
  <c r="AD3907" i="53"/>
  <c r="AE6937" i="53"/>
  <c r="AD6937" i="53"/>
  <c r="AC6937" i="53"/>
  <c r="AC4916" i="53"/>
  <c r="AD4916" i="53"/>
  <c r="AE4916" i="53"/>
  <c r="AB6938" i="53"/>
  <c r="AB5927" i="53"/>
  <c r="AB4917" i="53"/>
  <c r="AB3908" i="53"/>
  <c r="V3907" i="53"/>
  <c r="U3907" i="53"/>
  <c r="T3907" i="53"/>
  <c r="V5927" i="53"/>
  <c r="T5927" i="53"/>
  <c r="U5927" i="53"/>
  <c r="V4917" i="53"/>
  <c r="U4917" i="53"/>
  <c r="T4917" i="53"/>
  <c r="V6936" i="53"/>
  <c r="U6936" i="53"/>
  <c r="T6936" i="53"/>
  <c r="V1833" i="53"/>
  <c r="U1833" i="53"/>
  <c r="T1833" i="53"/>
  <c r="S1834" i="53"/>
  <c r="V2843" i="53"/>
  <c r="U2843" i="53"/>
  <c r="T2843" i="53"/>
  <c r="S6937" i="53"/>
  <c r="S5928" i="53"/>
  <c r="S4918" i="53"/>
  <c r="S3908" i="53"/>
  <c r="V823" i="53"/>
  <c r="U823" i="53"/>
  <c r="T823" i="53"/>
  <c r="S824" i="53"/>
  <c r="G824" i="53"/>
  <c r="F824" i="53"/>
  <c r="G2844" i="53"/>
  <c r="F2844" i="53"/>
  <c r="G3907" i="53"/>
  <c r="F3907" i="53"/>
  <c r="G4915" i="53"/>
  <c r="F4915" i="53"/>
  <c r="G5926" i="53"/>
  <c r="F5926" i="53"/>
  <c r="G6936" i="53"/>
  <c r="F6936" i="53"/>
  <c r="G1834" i="53"/>
  <c r="F1834" i="53"/>
  <c r="E6937" i="53"/>
  <c r="E5927" i="53"/>
  <c r="E4916" i="53"/>
  <c r="E3908" i="53"/>
  <c r="E1835" i="53"/>
  <c r="AB826" i="53"/>
  <c r="E825" i="53"/>
  <c r="S2844" i="53"/>
  <c r="AB2844" i="53"/>
  <c r="E2845" i="53"/>
  <c r="AB8983" i="53" l="1"/>
  <c r="AB7974" i="53"/>
  <c r="S8984" i="53"/>
  <c r="S7974" i="53"/>
  <c r="E8983" i="53"/>
  <c r="E7973" i="53"/>
  <c r="AE5927" i="53"/>
  <c r="AD5927" i="53"/>
  <c r="AC5927" i="53"/>
  <c r="AE1834" i="53"/>
  <c r="AD1834" i="53"/>
  <c r="AC1834" i="53"/>
  <c r="AB1835" i="53"/>
  <c r="AE6938" i="53"/>
  <c r="AD6938" i="53"/>
  <c r="AC6938" i="53"/>
  <c r="AD3908" i="53"/>
  <c r="AC3908" i="53"/>
  <c r="AE3908" i="53"/>
  <c r="AE2844" i="53"/>
  <c r="AC2844" i="53"/>
  <c r="AD2844" i="53"/>
  <c r="AE826" i="53"/>
  <c r="AD826" i="53"/>
  <c r="AC826" i="53"/>
  <c r="AE4917" i="53"/>
  <c r="AC4917" i="53"/>
  <c r="AD4917" i="53"/>
  <c r="AB6939" i="53"/>
  <c r="AB5928" i="53"/>
  <c r="AB4918" i="53"/>
  <c r="AB3909" i="53"/>
  <c r="V3908" i="53"/>
  <c r="U3908" i="53"/>
  <c r="T3908" i="53"/>
  <c r="V4918" i="53"/>
  <c r="U4918" i="53"/>
  <c r="T4918" i="53"/>
  <c r="V2844" i="53"/>
  <c r="U2844" i="53"/>
  <c r="T2844" i="53"/>
  <c r="V6937" i="53"/>
  <c r="U6937" i="53"/>
  <c r="T6937" i="53"/>
  <c r="T1834" i="53"/>
  <c r="V1834" i="53"/>
  <c r="U1834" i="53"/>
  <c r="S1835" i="53"/>
  <c r="V5928" i="53"/>
  <c r="T5928" i="53"/>
  <c r="U5928" i="53"/>
  <c r="S6938" i="53"/>
  <c r="S5929" i="53"/>
  <c r="S4919" i="53"/>
  <c r="S3909" i="53"/>
  <c r="V824" i="53"/>
  <c r="U824" i="53"/>
  <c r="T824" i="53"/>
  <c r="S825" i="53"/>
  <c r="G825" i="53"/>
  <c r="F825" i="53"/>
  <c r="G2845" i="53"/>
  <c r="F2845" i="53"/>
  <c r="G1835" i="53"/>
  <c r="F1835" i="53"/>
  <c r="G4916" i="53"/>
  <c r="F4916" i="53"/>
  <c r="G3908" i="53"/>
  <c r="F3908" i="53"/>
  <c r="G5927" i="53"/>
  <c r="F5927" i="53"/>
  <c r="G6937" i="53"/>
  <c r="F6937" i="53"/>
  <c r="E6938" i="53"/>
  <c r="E5928" i="53"/>
  <c r="E4917" i="53"/>
  <c r="E3909" i="53"/>
  <c r="E1836" i="53"/>
  <c r="AB2845" i="53"/>
  <c r="E2846" i="53"/>
  <c r="S2845" i="53"/>
  <c r="E826" i="53"/>
  <c r="AB827" i="53"/>
  <c r="AB8984" i="53" l="1"/>
  <c r="AB7975" i="53"/>
  <c r="S8985" i="53"/>
  <c r="S7975" i="53"/>
  <c r="E8984" i="53"/>
  <c r="E7974" i="53"/>
  <c r="AD827" i="53"/>
  <c r="AC827" i="53"/>
  <c r="AE827" i="53"/>
  <c r="AE6939" i="53"/>
  <c r="AD6939" i="53"/>
  <c r="AC6939" i="53"/>
  <c r="AD5928" i="53"/>
  <c r="AE5928" i="53"/>
  <c r="AC5928" i="53"/>
  <c r="AC2845" i="53"/>
  <c r="AD2845" i="53"/>
  <c r="AE2845" i="53"/>
  <c r="AE3909" i="53"/>
  <c r="AC3909" i="53"/>
  <c r="AD3909" i="53"/>
  <c r="AD1835" i="53"/>
  <c r="AE1835" i="53"/>
  <c r="AC1835" i="53"/>
  <c r="AB1836" i="53"/>
  <c r="AC4918" i="53"/>
  <c r="AE4918" i="53"/>
  <c r="AD4918" i="53"/>
  <c r="AB6940" i="53"/>
  <c r="AB5929" i="53"/>
  <c r="AB4919" i="53"/>
  <c r="AB3910" i="53"/>
  <c r="U3909" i="53"/>
  <c r="V3909" i="53"/>
  <c r="T3909" i="53"/>
  <c r="V1835" i="53"/>
  <c r="U1835" i="53"/>
  <c r="T1835" i="53"/>
  <c r="S1836" i="53"/>
  <c r="V4919" i="53"/>
  <c r="U4919" i="53"/>
  <c r="T4919" i="53"/>
  <c r="V6938" i="53"/>
  <c r="U6938" i="53"/>
  <c r="T6938" i="53"/>
  <c r="V5929" i="53"/>
  <c r="U5929" i="53"/>
  <c r="T5929" i="53"/>
  <c r="V2845" i="53"/>
  <c r="U2845" i="53"/>
  <c r="T2845" i="53"/>
  <c r="S6939" i="53"/>
  <c r="S5930" i="53"/>
  <c r="S4920" i="53"/>
  <c r="S3910" i="53"/>
  <c r="V825" i="53"/>
  <c r="U825" i="53"/>
  <c r="T825" i="53"/>
  <c r="S826" i="53"/>
  <c r="G826" i="53"/>
  <c r="F826" i="53"/>
  <c r="G2846" i="53"/>
  <c r="F2846" i="53"/>
  <c r="G1836" i="53"/>
  <c r="F1836" i="53"/>
  <c r="G6938" i="53"/>
  <c r="F6938" i="53"/>
  <c r="G3909" i="53"/>
  <c r="F3909" i="53"/>
  <c r="G4917" i="53"/>
  <c r="F4917" i="53"/>
  <c r="G5928" i="53"/>
  <c r="F5928" i="53"/>
  <c r="E6939" i="53"/>
  <c r="E5929" i="53"/>
  <c r="E4918" i="53"/>
  <c r="E3910" i="53"/>
  <c r="E1837" i="53"/>
  <c r="S2846" i="53"/>
  <c r="E827" i="53"/>
  <c r="AB2846" i="53"/>
  <c r="AB828" i="53"/>
  <c r="E2847" i="53"/>
  <c r="AB8985" i="53" l="1"/>
  <c r="AB7976" i="53"/>
  <c r="S8986" i="53"/>
  <c r="S7976" i="53"/>
  <c r="E8985" i="53"/>
  <c r="E7975" i="53"/>
  <c r="AE5929" i="53"/>
  <c r="AC5929" i="53"/>
  <c r="AD5929" i="53"/>
  <c r="AD1836" i="53"/>
  <c r="AE1836" i="53"/>
  <c r="AC1836" i="53"/>
  <c r="AB1837" i="53"/>
  <c r="AD828" i="53"/>
  <c r="AC828" i="53"/>
  <c r="AE828" i="53"/>
  <c r="AD3910" i="53"/>
  <c r="AE3910" i="53"/>
  <c r="AC3910" i="53"/>
  <c r="AE6940" i="53"/>
  <c r="AD6940" i="53"/>
  <c r="AC6940" i="53"/>
  <c r="AE2846" i="53"/>
  <c r="AC2846" i="53"/>
  <c r="AD2846" i="53"/>
  <c r="AE4919" i="53"/>
  <c r="AD4919" i="53"/>
  <c r="AC4919" i="53"/>
  <c r="AB6941" i="53"/>
  <c r="AB5930" i="53"/>
  <c r="AB4920" i="53"/>
  <c r="AB3911" i="53"/>
  <c r="U3910" i="53"/>
  <c r="V3910" i="53"/>
  <c r="T3910" i="53"/>
  <c r="U1836" i="53"/>
  <c r="T1836" i="53"/>
  <c r="V1836" i="53"/>
  <c r="S1837" i="53"/>
  <c r="V6939" i="53"/>
  <c r="U6939" i="53"/>
  <c r="T6939" i="53"/>
  <c r="V5930" i="53"/>
  <c r="U5930" i="53"/>
  <c r="T5930" i="53"/>
  <c r="V2846" i="53"/>
  <c r="T2846" i="53"/>
  <c r="U2846" i="53"/>
  <c r="V4920" i="53"/>
  <c r="U4920" i="53"/>
  <c r="T4920" i="53"/>
  <c r="S6940" i="53"/>
  <c r="S5931" i="53"/>
  <c r="S4921" i="53"/>
  <c r="S3911" i="53"/>
  <c r="V826" i="53"/>
  <c r="U826" i="53"/>
  <c r="T826" i="53"/>
  <c r="S827" i="53"/>
  <c r="G2847" i="53"/>
  <c r="F2847" i="53"/>
  <c r="G827" i="53"/>
  <c r="F827" i="53"/>
  <c r="G3910" i="53"/>
  <c r="F3910" i="53"/>
  <c r="G6939" i="53"/>
  <c r="F6939" i="53"/>
  <c r="F1837" i="53"/>
  <c r="G1837" i="53"/>
  <c r="G4918" i="53"/>
  <c r="F4918" i="53"/>
  <c r="F5929" i="53"/>
  <c r="G5929" i="53"/>
  <c r="E6940" i="53"/>
  <c r="E5930" i="53"/>
  <c r="E4919" i="53"/>
  <c r="E3911" i="53"/>
  <c r="E1838" i="53"/>
  <c r="AB829" i="53"/>
  <c r="S2847" i="53"/>
  <c r="E2848" i="53"/>
  <c r="AB2847" i="53"/>
  <c r="E828" i="53"/>
  <c r="AB8986" i="53" l="1"/>
  <c r="AB7977" i="53"/>
  <c r="S8987" i="53"/>
  <c r="S7977" i="53"/>
  <c r="E8986" i="53"/>
  <c r="E7976" i="53"/>
  <c r="AE1837" i="53"/>
  <c r="AD1837" i="53"/>
  <c r="AC1837" i="53"/>
  <c r="AB1838" i="53"/>
  <c r="AC2847" i="53"/>
  <c r="AD2847" i="53"/>
  <c r="AE2847" i="53"/>
  <c r="AD3911" i="53"/>
  <c r="AE3911" i="53"/>
  <c r="AC3911" i="53"/>
  <c r="AE5930" i="53"/>
  <c r="AD5930" i="53"/>
  <c r="AC5930" i="53"/>
  <c r="AE6941" i="53"/>
  <c r="AD6941" i="53"/>
  <c r="AC6941" i="53"/>
  <c r="AE829" i="53"/>
  <c r="AD829" i="53"/>
  <c r="AC829" i="53"/>
  <c r="AE4920" i="53"/>
  <c r="AC4920" i="53"/>
  <c r="AD4920" i="53"/>
  <c r="AB6942" i="53"/>
  <c r="AB5931" i="53"/>
  <c r="AB4921" i="53"/>
  <c r="AB3912" i="53"/>
  <c r="V3911" i="53"/>
  <c r="T3911" i="53"/>
  <c r="U3911" i="53"/>
  <c r="V1837" i="53"/>
  <c r="U1837" i="53"/>
  <c r="T1837" i="53"/>
  <c r="S1838" i="53"/>
  <c r="V5931" i="53"/>
  <c r="U5931" i="53"/>
  <c r="T5931" i="53"/>
  <c r="V6940" i="53"/>
  <c r="U6940" i="53"/>
  <c r="T6940" i="53"/>
  <c r="V4921" i="53"/>
  <c r="U4921" i="53"/>
  <c r="T4921" i="53"/>
  <c r="V2847" i="53"/>
  <c r="U2847" i="53"/>
  <c r="T2847" i="53"/>
  <c r="S6941" i="53"/>
  <c r="S5932" i="53"/>
  <c r="S4922" i="53"/>
  <c r="S3912" i="53"/>
  <c r="V827" i="53"/>
  <c r="U827" i="53"/>
  <c r="T827" i="53"/>
  <c r="S828" i="53"/>
  <c r="G828" i="53"/>
  <c r="F828" i="53"/>
  <c r="G2848" i="53"/>
  <c r="F2848" i="53"/>
  <c r="F3911" i="53"/>
  <c r="G3911" i="53"/>
  <c r="G4919" i="53"/>
  <c r="F4919" i="53"/>
  <c r="G5930" i="53"/>
  <c r="F5930" i="53"/>
  <c r="G6940" i="53"/>
  <c r="F6940" i="53"/>
  <c r="G1838" i="53"/>
  <c r="F1838" i="53"/>
  <c r="E6941" i="53"/>
  <c r="E5931" i="53"/>
  <c r="E4920" i="53"/>
  <c r="E3912" i="53"/>
  <c r="E1839" i="53"/>
  <c r="E829" i="53"/>
  <c r="AB2848" i="53"/>
  <c r="S2848" i="53"/>
  <c r="E2849" i="53"/>
  <c r="AB830" i="53"/>
  <c r="AB8987" i="53" l="1"/>
  <c r="AB7978" i="53"/>
  <c r="S8988" i="53"/>
  <c r="S7978" i="53"/>
  <c r="E8987" i="53"/>
  <c r="E7977" i="53"/>
  <c r="AE5931" i="53"/>
  <c r="AC5931" i="53"/>
  <c r="AD5931" i="53"/>
  <c r="AE6942" i="53"/>
  <c r="AD6942" i="53"/>
  <c r="AC6942" i="53"/>
  <c r="AC830" i="53"/>
  <c r="AD830" i="53"/>
  <c r="AE830" i="53"/>
  <c r="AE1838" i="53"/>
  <c r="AD1838" i="53"/>
  <c r="AC1838" i="53"/>
  <c r="AB1839" i="53"/>
  <c r="AE2848" i="53"/>
  <c r="AD2848" i="53"/>
  <c r="AC2848" i="53"/>
  <c r="AD3912" i="53"/>
  <c r="AE3912" i="53"/>
  <c r="AC3912" i="53"/>
  <c r="AD4921" i="53"/>
  <c r="AC4921" i="53"/>
  <c r="AE4921" i="53"/>
  <c r="AB6943" i="53"/>
  <c r="AB5932" i="53"/>
  <c r="AB4922" i="53"/>
  <c r="AB3913" i="53"/>
  <c r="V1838" i="53"/>
  <c r="U1838" i="53"/>
  <c r="T1838" i="53"/>
  <c r="S1839" i="53"/>
  <c r="V2848" i="53"/>
  <c r="T2848" i="53"/>
  <c r="U2848" i="53"/>
  <c r="T3912" i="53"/>
  <c r="U3912" i="53"/>
  <c r="V3912" i="53"/>
  <c r="V4922" i="53"/>
  <c r="U4922" i="53"/>
  <c r="T4922" i="53"/>
  <c r="V5932" i="53"/>
  <c r="U5932" i="53"/>
  <c r="T5932" i="53"/>
  <c r="V6941" i="53"/>
  <c r="U6941" i="53"/>
  <c r="T6941" i="53"/>
  <c r="S6942" i="53"/>
  <c r="S5933" i="53"/>
  <c r="S4923" i="53"/>
  <c r="S3913" i="53"/>
  <c r="V828" i="53"/>
  <c r="U828" i="53"/>
  <c r="T828" i="53"/>
  <c r="S829" i="53"/>
  <c r="G829" i="53"/>
  <c r="F829" i="53"/>
  <c r="G2849" i="53"/>
  <c r="F2849" i="53"/>
  <c r="G1839" i="53"/>
  <c r="F1839" i="53"/>
  <c r="G4920" i="53"/>
  <c r="F4920" i="53"/>
  <c r="F5931" i="53"/>
  <c r="G5931" i="53"/>
  <c r="G3912" i="53"/>
  <c r="F3912" i="53"/>
  <c r="G6941" i="53"/>
  <c r="F6941" i="53"/>
  <c r="E6942" i="53"/>
  <c r="E5932" i="53"/>
  <c r="E4921" i="53"/>
  <c r="E3913" i="53"/>
  <c r="E1840" i="53"/>
  <c r="AB831" i="53"/>
  <c r="E2850" i="53"/>
  <c r="E830" i="53"/>
  <c r="S2849" i="53"/>
  <c r="AB2849" i="53"/>
  <c r="AB8988" i="53" l="1"/>
  <c r="AB7979" i="53"/>
  <c r="S8989" i="53"/>
  <c r="S7979" i="53"/>
  <c r="E8988" i="53"/>
  <c r="E7978" i="53"/>
  <c r="AE5932" i="53"/>
  <c r="AC5932" i="53"/>
  <c r="AD5932" i="53"/>
  <c r="AE6943" i="53"/>
  <c r="AD6943" i="53"/>
  <c r="AC6943" i="53"/>
  <c r="AE2849" i="53"/>
  <c r="AC2849" i="53"/>
  <c r="AD2849" i="53"/>
  <c r="AE1839" i="53"/>
  <c r="AD1839" i="53"/>
  <c r="AC1839" i="53"/>
  <c r="AB1840" i="53"/>
  <c r="AE831" i="53"/>
  <c r="AD831" i="53"/>
  <c r="AC831" i="53"/>
  <c r="AD3913" i="53"/>
  <c r="AE3913" i="53"/>
  <c r="AC3913" i="53"/>
  <c r="AE4922" i="53"/>
  <c r="AC4922" i="53"/>
  <c r="AD4922" i="53"/>
  <c r="AB6944" i="53"/>
  <c r="AB5933" i="53"/>
  <c r="AB4923" i="53"/>
  <c r="AB3914" i="53"/>
  <c r="V3913" i="53"/>
  <c r="T3913" i="53"/>
  <c r="U3913" i="53"/>
  <c r="V4923" i="53"/>
  <c r="U4923" i="53"/>
  <c r="T4923" i="53"/>
  <c r="V5933" i="53"/>
  <c r="U5933" i="53"/>
  <c r="T5933" i="53"/>
  <c r="V6942" i="53"/>
  <c r="U6942" i="53"/>
  <c r="T6942" i="53"/>
  <c r="V1839" i="53"/>
  <c r="U1839" i="53"/>
  <c r="T1839" i="53"/>
  <c r="S1840" i="53"/>
  <c r="V2849" i="53"/>
  <c r="U2849" i="53"/>
  <c r="T2849" i="53"/>
  <c r="S6943" i="53"/>
  <c r="S5934" i="53"/>
  <c r="S4924" i="53"/>
  <c r="S3914" i="53"/>
  <c r="V829" i="53"/>
  <c r="U829" i="53"/>
  <c r="T829" i="53"/>
  <c r="S830" i="53"/>
  <c r="G830" i="53"/>
  <c r="F830" i="53"/>
  <c r="G2850" i="53"/>
  <c r="F2850" i="53"/>
  <c r="G1840" i="53"/>
  <c r="F1840" i="53"/>
  <c r="G3913" i="53"/>
  <c r="F3913" i="53"/>
  <c r="G4921" i="53"/>
  <c r="F4921" i="53"/>
  <c r="G5932" i="53"/>
  <c r="F5932" i="53"/>
  <c r="G6942" i="53"/>
  <c r="F6942" i="53"/>
  <c r="E6943" i="53"/>
  <c r="E5933" i="53"/>
  <c r="E4922" i="53"/>
  <c r="E3914" i="53"/>
  <c r="E1841" i="53"/>
  <c r="AB832" i="53"/>
  <c r="S2850" i="53"/>
  <c r="AB2850" i="53"/>
  <c r="E2851" i="53"/>
  <c r="E831" i="53"/>
  <c r="AB8989" i="53" l="1"/>
  <c r="AB7980" i="53"/>
  <c r="S8990" i="53"/>
  <c r="S7980" i="53"/>
  <c r="E8989" i="53"/>
  <c r="E7979" i="53"/>
  <c r="AD3914" i="53"/>
  <c r="AE3914" i="53"/>
  <c r="AC3914" i="53"/>
  <c r="AE5933" i="53"/>
  <c r="AD5933" i="53"/>
  <c r="AC5933" i="53"/>
  <c r="AE6944" i="53"/>
  <c r="AD6944" i="53"/>
  <c r="AC6944" i="53"/>
  <c r="AE1840" i="53"/>
  <c r="AD1840" i="53"/>
  <c r="AC1840" i="53"/>
  <c r="AB1841" i="53"/>
  <c r="AE2850" i="53"/>
  <c r="AD2850" i="53"/>
  <c r="AC2850" i="53"/>
  <c r="AC832" i="53"/>
  <c r="AE832" i="53"/>
  <c r="AD832" i="53"/>
  <c r="AE4923" i="53"/>
  <c r="AC4923" i="53"/>
  <c r="AD4923" i="53"/>
  <c r="AB6945" i="53"/>
  <c r="AB5934" i="53"/>
  <c r="AB4924" i="53"/>
  <c r="AB3915" i="53"/>
  <c r="V5934" i="53"/>
  <c r="U5934" i="53"/>
  <c r="T5934" i="53"/>
  <c r="V4924" i="53"/>
  <c r="U4924" i="53"/>
  <c r="T4924" i="53"/>
  <c r="V6943" i="53"/>
  <c r="U6943" i="53"/>
  <c r="T6943" i="53"/>
  <c r="V1840" i="53"/>
  <c r="U1840" i="53"/>
  <c r="T1840" i="53"/>
  <c r="S1841" i="53"/>
  <c r="U3914" i="53"/>
  <c r="T3914" i="53"/>
  <c r="V3914" i="53"/>
  <c r="V2850" i="53"/>
  <c r="U2850" i="53"/>
  <c r="T2850" i="53"/>
  <c r="S6944" i="53"/>
  <c r="S5935" i="53"/>
  <c r="S4925" i="53"/>
  <c r="S3915" i="53"/>
  <c r="V830" i="53"/>
  <c r="U830" i="53"/>
  <c r="T830" i="53"/>
  <c r="S831" i="53"/>
  <c r="G831" i="53"/>
  <c r="F831" i="53"/>
  <c r="G2851" i="53"/>
  <c r="F2851" i="53"/>
  <c r="G1841" i="53"/>
  <c r="F1841" i="53"/>
  <c r="G5933" i="53"/>
  <c r="F5933" i="53"/>
  <c r="G3914" i="53"/>
  <c r="F3914" i="53"/>
  <c r="G4922" i="53"/>
  <c r="F4922" i="53"/>
  <c r="G6943" i="53"/>
  <c r="F6943" i="53"/>
  <c r="E6944" i="53"/>
  <c r="E5934" i="53"/>
  <c r="E4923" i="53"/>
  <c r="E3915" i="53"/>
  <c r="E1842" i="53"/>
  <c r="E2852" i="53"/>
  <c r="S2851" i="53"/>
  <c r="E832" i="53"/>
  <c r="AB2851" i="53"/>
  <c r="AB833" i="53"/>
  <c r="AB8990" i="53" l="1"/>
  <c r="AB7981" i="53"/>
  <c r="S8991" i="53"/>
  <c r="S7981" i="53"/>
  <c r="E8990" i="53"/>
  <c r="E7980" i="53"/>
  <c r="AE3915" i="53"/>
  <c r="AC3915" i="53"/>
  <c r="AD3915" i="53"/>
  <c r="AE5934" i="53"/>
  <c r="AC5934" i="53"/>
  <c r="AD5934" i="53"/>
  <c r="AD6945" i="53"/>
  <c r="AE6945" i="53"/>
  <c r="AC6945" i="53"/>
  <c r="AE1841" i="53"/>
  <c r="AD1841" i="53"/>
  <c r="AC1841" i="53"/>
  <c r="AB1842" i="53"/>
  <c r="AE833" i="53"/>
  <c r="AD833" i="53"/>
  <c r="AC833" i="53"/>
  <c r="AE2851" i="53"/>
  <c r="AC2851" i="53"/>
  <c r="AD2851" i="53"/>
  <c r="AE4924" i="53"/>
  <c r="AC4924" i="53"/>
  <c r="AD4924" i="53"/>
  <c r="AB6946" i="53"/>
  <c r="AB5935" i="53"/>
  <c r="AB4925" i="53"/>
  <c r="AB3916" i="53"/>
  <c r="V3915" i="53"/>
  <c r="U3915" i="53"/>
  <c r="T3915" i="53"/>
  <c r="V2851" i="53"/>
  <c r="U2851" i="53"/>
  <c r="T2851" i="53"/>
  <c r="V4925" i="53"/>
  <c r="T4925" i="53"/>
  <c r="U4925" i="53"/>
  <c r="V5935" i="53"/>
  <c r="T5935" i="53"/>
  <c r="U5935" i="53"/>
  <c r="V1841" i="53"/>
  <c r="U1841" i="53"/>
  <c r="T1841" i="53"/>
  <c r="S1842" i="53"/>
  <c r="V6944" i="53"/>
  <c r="U6944" i="53"/>
  <c r="T6944" i="53"/>
  <c r="S6945" i="53"/>
  <c r="S5936" i="53"/>
  <c r="S4926" i="53"/>
  <c r="S3916" i="53"/>
  <c r="V831" i="53"/>
  <c r="U831" i="53"/>
  <c r="T831" i="53"/>
  <c r="S832" i="53"/>
  <c r="G2852" i="53"/>
  <c r="F2852" i="53"/>
  <c r="G832" i="53"/>
  <c r="F832" i="53"/>
  <c r="G1842" i="53"/>
  <c r="F1842" i="53"/>
  <c r="G4923" i="53"/>
  <c r="F4923" i="53"/>
  <c r="G3915" i="53"/>
  <c r="F3915" i="53"/>
  <c r="G6944" i="53"/>
  <c r="F6944" i="53"/>
  <c r="G5934" i="53"/>
  <c r="F5934" i="53"/>
  <c r="E6945" i="53"/>
  <c r="E5935" i="53"/>
  <c r="E4924" i="53"/>
  <c r="E3916" i="53"/>
  <c r="E1843" i="53"/>
  <c r="E833" i="53"/>
  <c r="S2852" i="53"/>
  <c r="AB834" i="53"/>
  <c r="AB2852" i="53"/>
  <c r="E2853" i="53"/>
  <c r="AB8991" i="53" l="1"/>
  <c r="AB7982" i="53"/>
  <c r="S8992" i="53"/>
  <c r="S7982" i="53"/>
  <c r="E8991" i="53"/>
  <c r="E7981" i="53"/>
  <c r="AE5935" i="53"/>
  <c r="AD5935" i="53"/>
  <c r="AC5935" i="53"/>
  <c r="AE2852" i="53"/>
  <c r="AC2852" i="53"/>
  <c r="AD2852" i="53"/>
  <c r="AE6946" i="53"/>
  <c r="AD6946" i="53"/>
  <c r="AC6946" i="53"/>
  <c r="AE1842" i="53"/>
  <c r="AC1842" i="53"/>
  <c r="AD1842" i="53"/>
  <c r="AB1843" i="53"/>
  <c r="AD834" i="53"/>
  <c r="AC834" i="53"/>
  <c r="AE834" i="53"/>
  <c r="AD3916" i="53"/>
  <c r="AC3916" i="53"/>
  <c r="AE3916" i="53"/>
  <c r="AE4925" i="53"/>
  <c r="AC4925" i="53"/>
  <c r="AD4925" i="53"/>
  <c r="AB6947" i="53"/>
  <c r="AB5936" i="53"/>
  <c r="AB4926" i="53"/>
  <c r="AB3917" i="53"/>
  <c r="U1842" i="53"/>
  <c r="T1842" i="53"/>
  <c r="V1842" i="53"/>
  <c r="S1843" i="53"/>
  <c r="V3916" i="53"/>
  <c r="T3916" i="53"/>
  <c r="U3916" i="53"/>
  <c r="V2852" i="53"/>
  <c r="U2852" i="53"/>
  <c r="T2852" i="53"/>
  <c r="V4926" i="53"/>
  <c r="U4926" i="53"/>
  <c r="T4926" i="53"/>
  <c r="V6945" i="53"/>
  <c r="U6945" i="53"/>
  <c r="T6945" i="53"/>
  <c r="V5936" i="53"/>
  <c r="T5936" i="53"/>
  <c r="U5936" i="53"/>
  <c r="S6946" i="53"/>
  <c r="S5937" i="53"/>
  <c r="S4927" i="53"/>
  <c r="S3917" i="53"/>
  <c r="V832" i="53"/>
  <c r="U832" i="53"/>
  <c r="T832" i="53"/>
  <c r="S833" i="53"/>
  <c r="G2853" i="53"/>
  <c r="F2853" i="53"/>
  <c r="G833" i="53"/>
  <c r="F833" i="53"/>
  <c r="G3916" i="53"/>
  <c r="F3916" i="53"/>
  <c r="G4924" i="53"/>
  <c r="F4924" i="53"/>
  <c r="G6945" i="53"/>
  <c r="F6945" i="53"/>
  <c r="G1843" i="53"/>
  <c r="F1843" i="53"/>
  <c r="G5935" i="53"/>
  <c r="F5935" i="53"/>
  <c r="E6946" i="53"/>
  <c r="E5936" i="53"/>
  <c r="E4925" i="53"/>
  <c r="E3917" i="53"/>
  <c r="E1844" i="53"/>
  <c r="E2854" i="53"/>
  <c r="S2853" i="53"/>
  <c r="AB2853" i="53"/>
  <c r="AB835" i="53"/>
  <c r="E834" i="53"/>
  <c r="AB8992" i="53" l="1"/>
  <c r="AB7983" i="53"/>
  <c r="S8993" i="53"/>
  <c r="S7983" i="53"/>
  <c r="E8992" i="53"/>
  <c r="E7982" i="53"/>
  <c r="AD5936" i="53"/>
  <c r="AE5936" i="53"/>
  <c r="AC5936" i="53"/>
  <c r="AE6947" i="53"/>
  <c r="AD6947" i="53"/>
  <c r="AC6947" i="53"/>
  <c r="AD1843" i="53"/>
  <c r="AE1843" i="53"/>
  <c r="AC1843" i="53"/>
  <c r="AB1844" i="53"/>
  <c r="AE835" i="53"/>
  <c r="AD835" i="53"/>
  <c r="AC835" i="53"/>
  <c r="AE2853" i="53"/>
  <c r="AC2853" i="53"/>
  <c r="AD2853" i="53"/>
  <c r="AE3917" i="53"/>
  <c r="AC3917" i="53"/>
  <c r="AD3917" i="53"/>
  <c r="AE4926" i="53"/>
  <c r="AC4926" i="53"/>
  <c r="AD4926" i="53"/>
  <c r="AB6948" i="53"/>
  <c r="AB5937" i="53"/>
  <c r="AB4927" i="53"/>
  <c r="AB3918" i="53"/>
  <c r="V2853" i="53"/>
  <c r="U2853" i="53"/>
  <c r="T2853" i="53"/>
  <c r="U3917" i="53"/>
  <c r="V3917" i="53"/>
  <c r="T3917" i="53"/>
  <c r="V4927" i="53"/>
  <c r="U4927" i="53"/>
  <c r="T4927" i="53"/>
  <c r="V5937" i="53"/>
  <c r="U5937" i="53"/>
  <c r="T5937" i="53"/>
  <c r="V6946" i="53"/>
  <c r="U6946" i="53"/>
  <c r="T6946" i="53"/>
  <c r="V1843" i="53"/>
  <c r="U1843" i="53"/>
  <c r="T1843" i="53"/>
  <c r="S1844" i="53"/>
  <c r="S6947" i="53"/>
  <c r="S5938" i="53"/>
  <c r="S4928" i="53"/>
  <c r="S3918" i="53"/>
  <c r="V833" i="53"/>
  <c r="U833" i="53"/>
  <c r="T833" i="53"/>
  <c r="S834" i="53"/>
  <c r="G834" i="53"/>
  <c r="F834" i="53"/>
  <c r="G2854" i="53"/>
  <c r="F2854" i="53"/>
  <c r="G5936" i="53"/>
  <c r="F5936" i="53"/>
  <c r="G6946" i="53"/>
  <c r="F6946" i="53"/>
  <c r="G4925" i="53"/>
  <c r="F4925" i="53"/>
  <c r="G1844" i="53"/>
  <c r="F1844" i="53"/>
  <c r="G3917" i="53"/>
  <c r="F3917" i="53"/>
  <c r="E6947" i="53"/>
  <c r="E5937" i="53"/>
  <c r="E4926" i="53"/>
  <c r="E3918" i="53"/>
  <c r="E1845" i="53"/>
  <c r="S2854" i="53"/>
  <c r="E835" i="53"/>
  <c r="AB836" i="53"/>
  <c r="AB2854" i="53"/>
  <c r="E2855" i="53"/>
  <c r="AB8993" i="53" l="1"/>
  <c r="AB7984" i="53"/>
  <c r="S8994" i="53"/>
  <c r="S7984" i="53"/>
  <c r="E8993" i="53"/>
  <c r="E7983" i="53"/>
  <c r="AE5937" i="53"/>
  <c r="AC5937" i="53"/>
  <c r="AD5937" i="53"/>
  <c r="AE6948" i="53"/>
  <c r="AD6948" i="53"/>
  <c r="AC6948" i="53"/>
  <c r="AE836" i="53"/>
  <c r="AD836" i="53"/>
  <c r="AC836" i="53"/>
  <c r="AE2854" i="53"/>
  <c r="AC2854" i="53"/>
  <c r="AD2854" i="53"/>
  <c r="AD3918" i="53"/>
  <c r="AE3918" i="53"/>
  <c r="AC3918" i="53"/>
  <c r="AD1844" i="53"/>
  <c r="AE1844" i="53"/>
  <c r="AC1844" i="53"/>
  <c r="AB1845" i="53"/>
  <c r="AE4927" i="53"/>
  <c r="AD4927" i="53"/>
  <c r="AC4927" i="53"/>
  <c r="AB6949" i="53"/>
  <c r="AB5938" i="53"/>
  <c r="AB4928" i="53"/>
  <c r="AB3919" i="53"/>
  <c r="V4928" i="53"/>
  <c r="U4928" i="53"/>
  <c r="T4928" i="53"/>
  <c r="V5938" i="53"/>
  <c r="U5938" i="53"/>
  <c r="T5938" i="53"/>
  <c r="V6947" i="53"/>
  <c r="U6947" i="53"/>
  <c r="T6947" i="53"/>
  <c r="V1844" i="53"/>
  <c r="U1844" i="53"/>
  <c r="T1844" i="53"/>
  <c r="S1845" i="53"/>
  <c r="V2854" i="53"/>
  <c r="T2854" i="53"/>
  <c r="U2854" i="53"/>
  <c r="U3918" i="53"/>
  <c r="V3918" i="53"/>
  <c r="T3918" i="53"/>
  <c r="S6948" i="53"/>
  <c r="S5939" i="53"/>
  <c r="S4929" i="53"/>
  <c r="S3919" i="53"/>
  <c r="V834" i="53"/>
  <c r="U834" i="53"/>
  <c r="T834" i="53"/>
  <c r="S835" i="53"/>
  <c r="G2855" i="53"/>
  <c r="F2855" i="53"/>
  <c r="G835" i="53"/>
  <c r="F835" i="53"/>
  <c r="G3918" i="53"/>
  <c r="F3918" i="53"/>
  <c r="G4926" i="53"/>
  <c r="F4926" i="53"/>
  <c r="G1845" i="53"/>
  <c r="F1845" i="53"/>
  <c r="G6947" i="53"/>
  <c r="F6947" i="53"/>
  <c r="F5937" i="53"/>
  <c r="G5937" i="53"/>
  <c r="E6948" i="53"/>
  <c r="E5938" i="53"/>
  <c r="E4927" i="53"/>
  <c r="E3919" i="53"/>
  <c r="E1846" i="53"/>
  <c r="E836" i="53"/>
  <c r="E2856" i="53"/>
  <c r="AB2855" i="53"/>
  <c r="S2855" i="53"/>
  <c r="AB837" i="53"/>
  <c r="AB8994" i="53" l="1"/>
  <c r="AB7985" i="53"/>
  <c r="S8995" i="53"/>
  <c r="S7985" i="53"/>
  <c r="E8994" i="53"/>
  <c r="E7984" i="53"/>
  <c r="AD5938" i="53"/>
  <c r="AE5938" i="53"/>
  <c r="AC5938" i="53"/>
  <c r="AE6949" i="53"/>
  <c r="AD6949" i="53"/>
  <c r="AC6949" i="53"/>
  <c r="AE837" i="53"/>
  <c r="AD837" i="53"/>
  <c r="AC837" i="53"/>
  <c r="AE2855" i="53"/>
  <c r="AC2855" i="53"/>
  <c r="AD2855" i="53"/>
  <c r="AE1845" i="53"/>
  <c r="AD1845" i="53"/>
  <c r="AC1845" i="53"/>
  <c r="AB1846" i="53"/>
  <c r="AD3919" i="53"/>
  <c r="AE3919" i="53"/>
  <c r="AC3919" i="53"/>
  <c r="AE4928" i="53"/>
  <c r="AC4928" i="53"/>
  <c r="AD4928" i="53"/>
  <c r="AB6950" i="53"/>
  <c r="AB5939" i="53"/>
  <c r="AB4929" i="53"/>
  <c r="AB3920" i="53"/>
  <c r="V2855" i="53"/>
  <c r="U2855" i="53"/>
  <c r="T2855" i="53"/>
  <c r="V3919" i="53"/>
  <c r="U3919" i="53"/>
  <c r="T3919" i="53"/>
  <c r="V4929" i="53"/>
  <c r="U4929" i="53"/>
  <c r="T4929" i="53"/>
  <c r="V1845" i="53"/>
  <c r="U1845" i="53"/>
  <c r="T1845" i="53"/>
  <c r="S1846" i="53"/>
  <c r="V6948" i="53"/>
  <c r="U6948" i="53"/>
  <c r="T6948" i="53"/>
  <c r="V5939" i="53"/>
  <c r="U5939" i="53"/>
  <c r="T5939" i="53"/>
  <c r="S6949" i="53"/>
  <c r="S5940" i="53"/>
  <c r="S4930" i="53"/>
  <c r="S3920" i="53"/>
  <c r="V835" i="53"/>
  <c r="U835" i="53"/>
  <c r="T835" i="53"/>
  <c r="S836" i="53"/>
  <c r="G2856" i="53"/>
  <c r="F2856" i="53"/>
  <c r="G836" i="53"/>
  <c r="F836" i="53"/>
  <c r="G1846" i="53"/>
  <c r="F1846" i="53"/>
  <c r="G6948" i="53"/>
  <c r="F6948" i="53"/>
  <c r="F3919" i="53"/>
  <c r="G3919" i="53"/>
  <c r="G4927" i="53"/>
  <c r="F4927" i="53"/>
  <c r="G5938" i="53"/>
  <c r="F5938" i="53"/>
  <c r="E6949" i="53"/>
  <c r="E5939" i="53"/>
  <c r="E4928" i="53"/>
  <c r="E3920" i="53"/>
  <c r="E1847" i="53"/>
  <c r="AB838" i="53"/>
  <c r="AB2856" i="53"/>
  <c r="E2857" i="53"/>
  <c r="S2856" i="53"/>
  <c r="E837" i="53"/>
  <c r="AB8995" i="53" l="1"/>
  <c r="AB7986" i="53"/>
  <c r="S8996" i="53"/>
  <c r="S7986" i="53"/>
  <c r="E8995" i="53"/>
  <c r="E7985" i="53"/>
  <c r="AE5939" i="53"/>
  <c r="AC5939" i="53"/>
  <c r="AD5939" i="53"/>
  <c r="AE1846" i="53"/>
  <c r="AD1846" i="53"/>
  <c r="AC1846" i="53"/>
  <c r="AB1847" i="53"/>
  <c r="AE6950" i="53"/>
  <c r="AC6950" i="53"/>
  <c r="AD6950" i="53"/>
  <c r="AD3920" i="53"/>
  <c r="AE3920" i="53"/>
  <c r="AC3920" i="53"/>
  <c r="AE2856" i="53"/>
  <c r="AD2856" i="53"/>
  <c r="AC2856" i="53"/>
  <c r="AC838" i="53"/>
  <c r="AE838" i="53"/>
  <c r="AD838" i="53"/>
  <c r="AD4929" i="53"/>
  <c r="AE4929" i="53"/>
  <c r="AC4929" i="53"/>
  <c r="AB6951" i="53"/>
  <c r="AB5940" i="53"/>
  <c r="AB4930" i="53"/>
  <c r="AB3921" i="53"/>
  <c r="U3920" i="53"/>
  <c r="T3920" i="53"/>
  <c r="V3920" i="53"/>
  <c r="V4930" i="53"/>
  <c r="U4930" i="53"/>
  <c r="T4930" i="53"/>
  <c r="T2856" i="53"/>
  <c r="V2856" i="53"/>
  <c r="U2856" i="53"/>
  <c r="V5940" i="53"/>
  <c r="U5940" i="53"/>
  <c r="T5940" i="53"/>
  <c r="V1846" i="53"/>
  <c r="U1846" i="53"/>
  <c r="T1846" i="53"/>
  <c r="S1847" i="53"/>
  <c r="V6949" i="53"/>
  <c r="U6949" i="53"/>
  <c r="T6949" i="53"/>
  <c r="S6950" i="53"/>
  <c r="S5941" i="53"/>
  <c r="S4931" i="53"/>
  <c r="S3921" i="53"/>
  <c r="V836" i="53"/>
  <c r="U836" i="53"/>
  <c r="T836" i="53"/>
  <c r="S837" i="53"/>
  <c r="G2857" i="53"/>
  <c r="F2857" i="53"/>
  <c r="G837" i="53"/>
  <c r="F837" i="53"/>
  <c r="G3920" i="53"/>
  <c r="F3920" i="53"/>
  <c r="F1847" i="53"/>
  <c r="G1847" i="53"/>
  <c r="G6949" i="53"/>
  <c r="F6949" i="53"/>
  <c r="G4928" i="53"/>
  <c r="F4928" i="53"/>
  <c r="G5939" i="53"/>
  <c r="F5939" i="53"/>
  <c r="E6950" i="53"/>
  <c r="E5940" i="53"/>
  <c r="E4929" i="53"/>
  <c r="E3921" i="53"/>
  <c r="E1848" i="53"/>
  <c r="E838" i="53"/>
  <c r="AB839" i="53"/>
  <c r="S2857" i="53"/>
  <c r="AB2857" i="53"/>
  <c r="E2858" i="53"/>
  <c r="AB8996" i="53" l="1"/>
  <c r="AB7987" i="53"/>
  <c r="S8997" i="53"/>
  <c r="S7987" i="53"/>
  <c r="E8996" i="53"/>
  <c r="E7986" i="53"/>
  <c r="AE5940" i="53"/>
  <c r="AC5940" i="53"/>
  <c r="AD5940" i="53"/>
  <c r="AE1847" i="53"/>
  <c r="AD1847" i="53"/>
  <c r="AC1847" i="53"/>
  <c r="AB1848" i="53"/>
  <c r="AE6951" i="53"/>
  <c r="AD6951" i="53"/>
  <c r="AC6951" i="53"/>
  <c r="AE2857" i="53"/>
  <c r="AC2857" i="53"/>
  <c r="AD2857" i="53"/>
  <c r="AD3921" i="53"/>
  <c r="AE3921" i="53"/>
  <c r="AC3921" i="53"/>
  <c r="AE839" i="53"/>
  <c r="AD839" i="53"/>
  <c r="AC839" i="53"/>
  <c r="AE4930" i="53"/>
  <c r="AC4930" i="53"/>
  <c r="AD4930" i="53"/>
  <c r="AB6952" i="53"/>
  <c r="AB5941" i="53"/>
  <c r="AB4931" i="53"/>
  <c r="AB3922" i="53"/>
  <c r="V1847" i="53"/>
  <c r="U1847" i="53"/>
  <c r="T1847" i="53"/>
  <c r="S1848" i="53"/>
  <c r="V2857" i="53"/>
  <c r="U2857" i="53"/>
  <c r="T2857" i="53"/>
  <c r="V3921" i="53"/>
  <c r="U3921" i="53"/>
  <c r="T3921" i="53"/>
  <c r="V4931" i="53"/>
  <c r="U4931" i="53"/>
  <c r="T4931" i="53"/>
  <c r="V6950" i="53"/>
  <c r="U6950" i="53"/>
  <c r="T6950" i="53"/>
  <c r="V5941" i="53"/>
  <c r="U5941" i="53"/>
  <c r="T5941" i="53"/>
  <c r="S6951" i="53"/>
  <c r="S5942" i="53"/>
  <c r="S4932" i="53"/>
  <c r="S3922" i="53"/>
  <c r="V837" i="53"/>
  <c r="U837" i="53"/>
  <c r="T837" i="53"/>
  <c r="S838" i="53"/>
  <c r="G2858" i="53"/>
  <c r="F2858" i="53"/>
  <c r="G838" i="53"/>
  <c r="F838" i="53"/>
  <c r="G1848" i="53"/>
  <c r="F1848" i="53"/>
  <c r="G6950" i="53"/>
  <c r="F6950" i="53"/>
  <c r="G3921" i="53"/>
  <c r="F3921" i="53"/>
  <c r="G4929" i="53"/>
  <c r="F4929" i="53"/>
  <c r="G5940" i="53"/>
  <c r="F5940" i="53"/>
  <c r="E6951" i="53"/>
  <c r="E5941" i="53"/>
  <c r="E4930" i="53"/>
  <c r="E3922" i="53"/>
  <c r="E1849" i="53"/>
  <c r="E839" i="53"/>
  <c r="AB2858" i="53"/>
  <c r="E2859" i="53"/>
  <c r="S2858" i="53"/>
  <c r="AB840" i="53"/>
  <c r="AB8997" i="53" l="1"/>
  <c r="AB7988" i="53"/>
  <c r="S8998" i="53"/>
  <c r="S7988" i="53"/>
  <c r="E8997" i="53"/>
  <c r="E7987" i="53"/>
  <c r="AE5941" i="53"/>
  <c r="AD5941" i="53"/>
  <c r="AC5941" i="53"/>
  <c r="AE1848" i="53"/>
  <c r="AD1848" i="53"/>
  <c r="AC1848" i="53"/>
  <c r="AB1849" i="53"/>
  <c r="AC840" i="53"/>
  <c r="AE840" i="53"/>
  <c r="AD840" i="53"/>
  <c r="AE6952" i="53"/>
  <c r="AD6952" i="53"/>
  <c r="AC6952" i="53"/>
  <c r="AD3922" i="53"/>
  <c r="AE3922" i="53"/>
  <c r="AC3922" i="53"/>
  <c r="AE2858" i="53"/>
  <c r="AD2858" i="53"/>
  <c r="AC2858" i="53"/>
  <c r="AC4931" i="53"/>
  <c r="AD4931" i="53"/>
  <c r="AE4931" i="53"/>
  <c r="AB6953" i="53"/>
  <c r="AB5942" i="53"/>
  <c r="AB4932" i="53"/>
  <c r="AB3923" i="53"/>
  <c r="U2858" i="53"/>
  <c r="T2858" i="53"/>
  <c r="V2858" i="53"/>
  <c r="U3922" i="53"/>
  <c r="V3922" i="53"/>
  <c r="T3922" i="53"/>
  <c r="V4932" i="53"/>
  <c r="U4932" i="53"/>
  <c r="T4932" i="53"/>
  <c r="V6951" i="53"/>
  <c r="U6951" i="53"/>
  <c r="T6951" i="53"/>
  <c r="V1848" i="53"/>
  <c r="U1848" i="53"/>
  <c r="T1848" i="53"/>
  <c r="S1849" i="53"/>
  <c r="V5942" i="53"/>
  <c r="U5942" i="53"/>
  <c r="T5942" i="53"/>
  <c r="S6952" i="53"/>
  <c r="S5943" i="53"/>
  <c r="S4933" i="53"/>
  <c r="S3923" i="53"/>
  <c r="V838" i="53"/>
  <c r="U838" i="53"/>
  <c r="T838" i="53"/>
  <c r="S839" i="53"/>
  <c r="G839" i="53"/>
  <c r="F839" i="53"/>
  <c r="G2859" i="53"/>
  <c r="F2859" i="53"/>
  <c r="G3922" i="53"/>
  <c r="F3922" i="53"/>
  <c r="G4930" i="53"/>
  <c r="F4930" i="53"/>
  <c r="G5941" i="53"/>
  <c r="F5941" i="53"/>
  <c r="G1849" i="53"/>
  <c r="F1849" i="53"/>
  <c r="G6951" i="53"/>
  <c r="F6951" i="53"/>
  <c r="E6952" i="53"/>
  <c r="E5942" i="53"/>
  <c r="E4931" i="53"/>
  <c r="E3923" i="53"/>
  <c r="E1850" i="53"/>
  <c r="S2859" i="53"/>
  <c r="E2860" i="53"/>
  <c r="E840" i="53"/>
  <c r="AB2859" i="53"/>
  <c r="AB841" i="53"/>
  <c r="AB8998" i="53" l="1"/>
  <c r="AB7989" i="53"/>
  <c r="S8999" i="53"/>
  <c r="S7989" i="53"/>
  <c r="E8998" i="53"/>
  <c r="E7988" i="53"/>
  <c r="AE5942" i="53"/>
  <c r="AC5942" i="53"/>
  <c r="AD5942" i="53"/>
  <c r="AE1849" i="53"/>
  <c r="AD1849" i="53"/>
  <c r="AC1849" i="53"/>
  <c r="AB1850" i="53"/>
  <c r="AE6953" i="53"/>
  <c r="AD6953" i="53"/>
  <c r="AC6953" i="53"/>
  <c r="AE2859" i="53"/>
  <c r="AC2859" i="53"/>
  <c r="AD2859" i="53"/>
  <c r="AC841" i="53"/>
  <c r="AE841" i="53"/>
  <c r="AD841" i="53"/>
  <c r="AE3923" i="53"/>
  <c r="AC3923" i="53"/>
  <c r="AD3923" i="53"/>
  <c r="AC4932" i="53"/>
  <c r="AD4932" i="53"/>
  <c r="AE4932" i="53"/>
  <c r="AB6954" i="53"/>
  <c r="AB5943" i="53"/>
  <c r="AB4933" i="53"/>
  <c r="AB3924" i="53"/>
  <c r="V1849" i="53"/>
  <c r="U1849" i="53"/>
  <c r="T1849" i="53"/>
  <c r="S1850" i="53"/>
  <c r="V2859" i="53"/>
  <c r="U2859" i="53"/>
  <c r="T2859" i="53"/>
  <c r="V3923" i="53"/>
  <c r="U3923" i="53"/>
  <c r="T3923" i="53"/>
  <c r="V4933" i="53"/>
  <c r="T4933" i="53"/>
  <c r="U4933" i="53"/>
  <c r="V6952" i="53"/>
  <c r="U6952" i="53"/>
  <c r="T6952" i="53"/>
  <c r="V5943" i="53"/>
  <c r="T5943" i="53"/>
  <c r="U5943" i="53"/>
  <c r="S6953" i="53"/>
  <c r="S5944" i="53"/>
  <c r="S4934" i="53"/>
  <c r="S3924" i="53"/>
  <c r="V839" i="53"/>
  <c r="U839" i="53"/>
  <c r="T839" i="53"/>
  <c r="S840" i="53"/>
  <c r="G840" i="53"/>
  <c r="F840" i="53"/>
  <c r="G2860" i="53"/>
  <c r="F2860" i="53"/>
  <c r="G3923" i="53"/>
  <c r="F3923" i="53"/>
  <c r="F5942" i="53"/>
  <c r="G5942" i="53"/>
  <c r="G1850" i="53"/>
  <c r="F1850" i="53"/>
  <c r="G4931" i="53"/>
  <c r="F4931" i="53"/>
  <c r="G6952" i="53"/>
  <c r="F6952" i="53"/>
  <c r="E6953" i="53"/>
  <c r="E5943" i="53"/>
  <c r="E4932" i="53"/>
  <c r="E3924" i="53"/>
  <c r="E1851" i="53"/>
  <c r="AB2860" i="53"/>
  <c r="E841" i="53"/>
  <c r="AB842" i="53"/>
  <c r="E2861" i="53"/>
  <c r="S2860" i="53"/>
  <c r="AB8999" i="53" l="1"/>
  <c r="AB7990" i="53"/>
  <c r="S9000" i="53"/>
  <c r="S7990" i="53"/>
  <c r="E8999" i="53"/>
  <c r="E7989" i="53"/>
  <c r="AE5943" i="53"/>
  <c r="AD5943" i="53"/>
  <c r="AC5943" i="53"/>
  <c r="AE1850" i="53"/>
  <c r="AD1850" i="53"/>
  <c r="AC1850" i="53"/>
  <c r="AB1851" i="53"/>
  <c r="AE6954" i="53"/>
  <c r="AD6954" i="53"/>
  <c r="AC6954" i="53"/>
  <c r="AD3924" i="53"/>
  <c r="AC3924" i="53"/>
  <c r="AE3924" i="53"/>
  <c r="AC842" i="53"/>
  <c r="AE842" i="53"/>
  <c r="AD842" i="53"/>
  <c r="AE2860" i="53"/>
  <c r="AC2860" i="53"/>
  <c r="AD2860" i="53"/>
  <c r="AE4933" i="53"/>
  <c r="AC4933" i="53"/>
  <c r="AD4933" i="53"/>
  <c r="AB6955" i="53"/>
  <c r="AB5944" i="53"/>
  <c r="AB4934" i="53"/>
  <c r="AB3925" i="53"/>
  <c r="V3924" i="53"/>
  <c r="U3924" i="53"/>
  <c r="T3924" i="53"/>
  <c r="V2860" i="53"/>
  <c r="U2860" i="53"/>
  <c r="T2860" i="53"/>
  <c r="V4934" i="53"/>
  <c r="U4934" i="53"/>
  <c r="T4934" i="53"/>
  <c r="V5944" i="53"/>
  <c r="T5944" i="53"/>
  <c r="U5944" i="53"/>
  <c r="V6953" i="53"/>
  <c r="U6953" i="53"/>
  <c r="T6953" i="53"/>
  <c r="V1850" i="53"/>
  <c r="T1850" i="53"/>
  <c r="U1850" i="53"/>
  <c r="S1851" i="53"/>
  <c r="S6954" i="53"/>
  <c r="S5945" i="53"/>
  <c r="S4935" i="53"/>
  <c r="S3925" i="53"/>
  <c r="V840" i="53"/>
  <c r="U840" i="53"/>
  <c r="T840" i="53"/>
  <c r="S841" i="53"/>
  <c r="G841" i="53"/>
  <c r="F841" i="53"/>
  <c r="G2861" i="53"/>
  <c r="F2861" i="53"/>
  <c r="G5943" i="53"/>
  <c r="F5943" i="53"/>
  <c r="G3924" i="53"/>
  <c r="F3924" i="53"/>
  <c r="G6953" i="53"/>
  <c r="F6953" i="53"/>
  <c r="G1851" i="53"/>
  <c r="F1851" i="53"/>
  <c r="G4932" i="53"/>
  <c r="F4932" i="53"/>
  <c r="E6954" i="53"/>
  <c r="E5944" i="53"/>
  <c r="E4933" i="53"/>
  <c r="E3925" i="53"/>
  <c r="E1852" i="53"/>
  <c r="AB843" i="53"/>
  <c r="E842" i="53"/>
  <c r="S2861" i="53"/>
  <c r="AB2861" i="53"/>
  <c r="E2862" i="53"/>
  <c r="AB9000" i="53" l="1"/>
  <c r="AB7991" i="53"/>
  <c r="S9001" i="53"/>
  <c r="S7991" i="53"/>
  <c r="E9000" i="53"/>
  <c r="E7990" i="53"/>
  <c r="AD5944" i="53"/>
  <c r="AE5944" i="53"/>
  <c r="AC5944" i="53"/>
  <c r="AD1851" i="53"/>
  <c r="AE1851" i="53"/>
  <c r="AC1851" i="53"/>
  <c r="AB1852" i="53"/>
  <c r="AE2861" i="53"/>
  <c r="AC2861" i="53"/>
  <c r="AD2861" i="53"/>
  <c r="AE3925" i="53"/>
  <c r="AD3925" i="53"/>
  <c r="AC3925" i="53"/>
  <c r="AE6955" i="53"/>
  <c r="AD6955" i="53"/>
  <c r="AC6955" i="53"/>
  <c r="AD843" i="53"/>
  <c r="AC843" i="53"/>
  <c r="AE843" i="53"/>
  <c r="AC4934" i="53"/>
  <c r="AE4934" i="53"/>
  <c r="AD4934" i="53"/>
  <c r="AB6956" i="53"/>
  <c r="AB5945" i="53"/>
  <c r="AB4935" i="53"/>
  <c r="AB3926" i="53"/>
  <c r="U4935" i="53"/>
  <c r="V4935" i="53"/>
  <c r="T4935" i="53"/>
  <c r="V5945" i="53"/>
  <c r="U5945" i="53"/>
  <c r="T5945" i="53"/>
  <c r="V6954" i="53"/>
  <c r="U6954" i="53"/>
  <c r="T6954" i="53"/>
  <c r="V1851" i="53"/>
  <c r="U1851" i="53"/>
  <c r="T1851" i="53"/>
  <c r="S1852" i="53"/>
  <c r="U3925" i="53"/>
  <c r="V3925" i="53"/>
  <c r="T3925" i="53"/>
  <c r="V2861" i="53"/>
  <c r="U2861" i="53"/>
  <c r="T2861" i="53"/>
  <c r="S6955" i="53"/>
  <c r="S5946" i="53"/>
  <c r="S4936" i="53"/>
  <c r="S3926" i="53"/>
  <c r="V841" i="53"/>
  <c r="U841" i="53"/>
  <c r="T841" i="53"/>
  <c r="S842" i="53"/>
  <c r="G2862" i="53"/>
  <c r="F2862" i="53"/>
  <c r="G842" i="53"/>
  <c r="F842" i="53"/>
  <c r="G4933" i="53"/>
  <c r="F4933" i="53"/>
  <c r="G3925" i="53"/>
  <c r="F3925" i="53"/>
  <c r="G1852" i="53"/>
  <c r="F1852" i="53"/>
  <c r="G6954" i="53"/>
  <c r="F6954" i="53"/>
  <c r="G5944" i="53"/>
  <c r="F5944" i="53"/>
  <c r="E6955" i="53"/>
  <c r="E5945" i="53"/>
  <c r="E4934" i="53"/>
  <c r="E3926" i="53"/>
  <c r="E1853" i="53"/>
  <c r="E2863" i="53"/>
  <c r="E843" i="53"/>
  <c r="S2862" i="53"/>
  <c r="AB844" i="53"/>
  <c r="AB2862" i="53"/>
  <c r="AB9001" i="53" l="1"/>
  <c r="AB7992" i="53"/>
  <c r="S9002" i="53"/>
  <c r="S7992" i="53"/>
  <c r="E9001" i="53"/>
  <c r="E7991" i="53"/>
  <c r="AE5945" i="53"/>
  <c r="AC5945" i="53"/>
  <c r="AD5945" i="53"/>
  <c r="AD1852" i="53"/>
  <c r="AC1852" i="53"/>
  <c r="AE1852" i="53"/>
  <c r="AB1853" i="53"/>
  <c r="AE2862" i="53"/>
  <c r="AC2862" i="53"/>
  <c r="AD2862" i="53"/>
  <c r="AE6956" i="53"/>
  <c r="AD6956" i="53"/>
  <c r="AC6956" i="53"/>
  <c r="AD844" i="53"/>
  <c r="AC844" i="53"/>
  <c r="AE844" i="53"/>
  <c r="AD3926" i="53"/>
  <c r="AE3926" i="53"/>
  <c r="AC3926" i="53"/>
  <c r="AE4935" i="53"/>
  <c r="AD4935" i="53"/>
  <c r="AC4935" i="53"/>
  <c r="AB6957" i="53"/>
  <c r="AB5946" i="53"/>
  <c r="AB4936" i="53"/>
  <c r="AB3927" i="53"/>
  <c r="V5946" i="53"/>
  <c r="U5946" i="53"/>
  <c r="T5946" i="53"/>
  <c r="V1852" i="53"/>
  <c r="T1852" i="53"/>
  <c r="U1852" i="53"/>
  <c r="S1853" i="53"/>
  <c r="V6955" i="53"/>
  <c r="U6955" i="53"/>
  <c r="T6955" i="53"/>
  <c r="U3926" i="53"/>
  <c r="V3926" i="53"/>
  <c r="T3926" i="53"/>
  <c r="V4936" i="53"/>
  <c r="U4936" i="53"/>
  <c r="T4936" i="53"/>
  <c r="V2862" i="53"/>
  <c r="T2862" i="53"/>
  <c r="U2862" i="53"/>
  <c r="S6956" i="53"/>
  <c r="S5947" i="53"/>
  <c r="S4937" i="53"/>
  <c r="S3927" i="53"/>
  <c r="V842" i="53"/>
  <c r="U842" i="53"/>
  <c r="T842" i="53"/>
  <c r="S843" i="53"/>
  <c r="G2863" i="53"/>
  <c r="F2863" i="53"/>
  <c r="G843" i="53"/>
  <c r="F843" i="53"/>
  <c r="G3926" i="53"/>
  <c r="F3926" i="53"/>
  <c r="G4934" i="53"/>
  <c r="F4934" i="53"/>
  <c r="G5945" i="53"/>
  <c r="F5945" i="53"/>
  <c r="G1853" i="53"/>
  <c r="F1853" i="53"/>
  <c r="G6955" i="53"/>
  <c r="F6955" i="53"/>
  <c r="E6956" i="53"/>
  <c r="E5946" i="53"/>
  <c r="E4935" i="53"/>
  <c r="E3927" i="53"/>
  <c r="E1854" i="53"/>
  <c r="E844" i="53"/>
  <c r="E2864" i="53"/>
  <c r="S2863" i="53"/>
  <c r="AB2863" i="53"/>
  <c r="AB845" i="53"/>
  <c r="AB9002" i="53" l="1"/>
  <c r="AB7993" i="53"/>
  <c r="S9003" i="53"/>
  <c r="S7993" i="53"/>
  <c r="E9002" i="53"/>
  <c r="E7992" i="53"/>
  <c r="AD5946" i="53"/>
  <c r="AC5946" i="53"/>
  <c r="AE5946" i="53"/>
  <c r="AE1853" i="53"/>
  <c r="AD1853" i="53"/>
  <c r="AC1853" i="53"/>
  <c r="AB1854" i="53"/>
  <c r="AE6957" i="53"/>
  <c r="AD6957" i="53"/>
  <c r="AC6957" i="53"/>
  <c r="AE845" i="53"/>
  <c r="AD845" i="53"/>
  <c r="AC845" i="53"/>
  <c r="AE2863" i="53"/>
  <c r="AD2863" i="53"/>
  <c r="AC2863" i="53"/>
  <c r="AD3927" i="53"/>
  <c r="AE3927" i="53"/>
  <c r="AC3927" i="53"/>
  <c r="AE4936" i="53"/>
  <c r="AC4936" i="53"/>
  <c r="AD4936" i="53"/>
  <c r="AB6958" i="53"/>
  <c r="AB5947" i="53"/>
  <c r="AB4937" i="53"/>
  <c r="AB3928" i="53"/>
  <c r="V1853" i="53"/>
  <c r="U1853" i="53"/>
  <c r="T1853" i="53"/>
  <c r="S1854" i="53"/>
  <c r="V3927" i="53"/>
  <c r="T3927" i="53"/>
  <c r="U3927" i="53"/>
  <c r="V5947" i="53"/>
  <c r="U5947" i="53"/>
  <c r="T5947" i="53"/>
  <c r="U4937" i="53"/>
  <c r="V4937" i="53"/>
  <c r="T4937" i="53"/>
  <c r="V6956" i="53"/>
  <c r="U6956" i="53"/>
  <c r="T6956" i="53"/>
  <c r="V2863" i="53"/>
  <c r="U2863" i="53"/>
  <c r="T2863" i="53"/>
  <c r="S6957" i="53"/>
  <c r="S5948" i="53"/>
  <c r="S4938" i="53"/>
  <c r="S3928" i="53"/>
  <c r="V843" i="53"/>
  <c r="U843" i="53"/>
  <c r="T843" i="53"/>
  <c r="S844" i="53"/>
  <c r="G844" i="53"/>
  <c r="F844" i="53"/>
  <c r="G2864" i="53"/>
  <c r="F2864" i="53"/>
  <c r="F3927" i="53"/>
  <c r="G3927" i="53"/>
  <c r="G5946" i="53"/>
  <c r="F5946" i="53"/>
  <c r="G1854" i="53"/>
  <c r="F1854" i="53"/>
  <c r="G4935" i="53"/>
  <c r="F4935" i="53"/>
  <c r="G6956" i="53"/>
  <c r="F6956" i="53"/>
  <c r="E6957" i="53"/>
  <c r="E5947" i="53"/>
  <c r="E4936" i="53"/>
  <c r="E3928" i="53"/>
  <c r="E1855" i="53"/>
  <c r="S2864" i="53"/>
  <c r="AB2864" i="53"/>
  <c r="E845" i="53"/>
  <c r="E2865" i="53"/>
  <c r="AB846" i="53"/>
  <c r="AB9003" i="53" l="1"/>
  <c r="AB7994" i="53"/>
  <c r="S9004" i="53"/>
  <c r="S7994" i="53"/>
  <c r="E9003" i="53"/>
  <c r="E7993" i="53"/>
  <c r="AE5947" i="53"/>
  <c r="AC5947" i="53"/>
  <c r="AD5947" i="53"/>
  <c r="AE6958" i="53"/>
  <c r="AC6958" i="53"/>
  <c r="AD6958" i="53"/>
  <c r="AD1854" i="53"/>
  <c r="AE1854" i="53"/>
  <c r="AC1854" i="53"/>
  <c r="AB1855" i="53"/>
  <c r="AC846" i="53"/>
  <c r="AD846" i="53"/>
  <c r="AE846" i="53"/>
  <c r="AE2864" i="53"/>
  <c r="AD2864" i="53"/>
  <c r="AC2864" i="53"/>
  <c r="AD3928" i="53"/>
  <c r="AE3928" i="53"/>
  <c r="AC3928" i="53"/>
  <c r="AD4937" i="53"/>
  <c r="AE4937" i="53"/>
  <c r="AC4937" i="53"/>
  <c r="AB6959" i="53"/>
  <c r="AB5948" i="53"/>
  <c r="AB4938" i="53"/>
  <c r="AB3929" i="53"/>
  <c r="V5948" i="53"/>
  <c r="U5948" i="53"/>
  <c r="T5948" i="53"/>
  <c r="V4938" i="53"/>
  <c r="U4938" i="53"/>
  <c r="T4938" i="53"/>
  <c r="V6957" i="53"/>
  <c r="U6957" i="53"/>
  <c r="T6957" i="53"/>
  <c r="V1854" i="53"/>
  <c r="U1854" i="53"/>
  <c r="T1854" i="53"/>
  <c r="S1855" i="53"/>
  <c r="V3928" i="53"/>
  <c r="T3928" i="53"/>
  <c r="U3928" i="53"/>
  <c r="T2864" i="53"/>
  <c r="V2864" i="53"/>
  <c r="U2864" i="53"/>
  <c r="S6958" i="53"/>
  <c r="S5949" i="53"/>
  <c r="S4939" i="53"/>
  <c r="S3929" i="53"/>
  <c r="V844" i="53"/>
  <c r="U844" i="53"/>
  <c r="T844" i="53"/>
  <c r="S845" i="53"/>
  <c r="G845" i="53"/>
  <c r="F845" i="53"/>
  <c r="G2865" i="53"/>
  <c r="F2865" i="53"/>
  <c r="F1855" i="53"/>
  <c r="G1855" i="53"/>
  <c r="G3928" i="53"/>
  <c r="F3928" i="53"/>
  <c r="G4936" i="53"/>
  <c r="F4936" i="53"/>
  <c r="G5947" i="53"/>
  <c r="F5947" i="53"/>
  <c r="G6957" i="53"/>
  <c r="F6957" i="53"/>
  <c r="E6958" i="53"/>
  <c r="E5948" i="53"/>
  <c r="E4937" i="53"/>
  <c r="E3929" i="53"/>
  <c r="E1856" i="53"/>
  <c r="AB2865" i="53"/>
  <c r="S2865" i="53"/>
  <c r="E846" i="53"/>
  <c r="AB847" i="53"/>
  <c r="E2866" i="53"/>
  <c r="AB9004" i="53" l="1"/>
  <c r="AB7995" i="53"/>
  <c r="S9005" i="53"/>
  <c r="S7995" i="53"/>
  <c r="E9004" i="53"/>
  <c r="E7994" i="53"/>
  <c r="AE5948" i="53"/>
  <c r="AC5948" i="53"/>
  <c r="AD5948" i="53"/>
  <c r="AE6959" i="53"/>
  <c r="AD6959" i="53"/>
  <c r="AC6959" i="53"/>
  <c r="AE847" i="53"/>
  <c r="AD847" i="53"/>
  <c r="AC847" i="53"/>
  <c r="AD3929" i="53"/>
  <c r="AE3929" i="53"/>
  <c r="AC3929" i="53"/>
  <c r="AE1855" i="53"/>
  <c r="AD1855" i="53"/>
  <c r="AC1855" i="53"/>
  <c r="AB1856" i="53"/>
  <c r="AE2865" i="53"/>
  <c r="AC2865" i="53"/>
  <c r="AD2865" i="53"/>
  <c r="AE4938" i="53"/>
  <c r="AC4938" i="53"/>
  <c r="AD4938" i="53"/>
  <c r="AB6960" i="53"/>
  <c r="AB5949" i="53"/>
  <c r="AB4939" i="53"/>
  <c r="AB3930" i="53"/>
  <c r="V3929" i="53"/>
  <c r="T3929" i="53"/>
  <c r="U3929" i="53"/>
  <c r="V5949" i="53"/>
  <c r="U5949" i="53"/>
  <c r="T5949" i="53"/>
  <c r="V1855" i="53"/>
  <c r="U1855" i="53"/>
  <c r="T1855" i="53"/>
  <c r="S1856" i="53"/>
  <c r="V6958" i="53"/>
  <c r="U6958" i="53"/>
  <c r="T6958" i="53"/>
  <c r="V2865" i="53"/>
  <c r="U2865" i="53"/>
  <c r="T2865" i="53"/>
  <c r="V4939" i="53"/>
  <c r="U4939" i="53"/>
  <c r="T4939" i="53"/>
  <c r="S6959" i="53"/>
  <c r="S5950" i="53"/>
  <c r="S4940" i="53"/>
  <c r="S3930" i="53"/>
  <c r="V845" i="53"/>
  <c r="U845" i="53"/>
  <c r="T845" i="53"/>
  <c r="S846" i="53"/>
  <c r="G846" i="53"/>
  <c r="F846" i="53"/>
  <c r="G2866" i="53"/>
  <c r="F2866" i="53"/>
  <c r="G6958" i="53"/>
  <c r="F6958" i="53"/>
  <c r="G1856" i="53"/>
  <c r="F1856" i="53"/>
  <c r="F3929" i="53"/>
  <c r="G3929" i="53"/>
  <c r="G4937" i="53"/>
  <c r="F4937" i="53"/>
  <c r="G5948" i="53"/>
  <c r="F5948" i="53"/>
  <c r="E6959" i="53"/>
  <c r="E5949" i="53"/>
  <c r="E4938" i="53"/>
  <c r="E3930" i="53"/>
  <c r="E1857" i="53"/>
  <c r="E2867" i="53"/>
  <c r="AB848" i="53"/>
  <c r="S2866" i="53"/>
  <c r="E847" i="53"/>
  <c r="AB2866" i="53"/>
  <c r="AB9005" i="53" l="1"/>
  <c r="AB7996" i="53"/>
  <c r="S9006" i="53"/>
  <c r="S7996" i="53"/>
  <c r="E9005" i="53"/>
  <c r="E7995" i="53"/>
  <c r="AE5949" i="53"/>
  <c r="AD5949" i="53"/>
  <c r="AC5949" i="53"/>
  <c r="AE1856" i="53"/>
  <c r="AD1856" i="53"/>
  <c r="AC1856" i="53"/>
  <c r="AB1857" i="53"/>
  <c r="AE2866" i="53"/>
  <c r="AD2866" i="53"/>
  <c r="AC2866" i="53"/>
  <c r="AE6960" i="53"/>
  <c r="AD6960" i="53"/>
  <c r="AC6960" i="53"/>
  <c r="AD3930" i="53"/>
  <c r="AC3930" i="53"/>
  <c r="AE3930" i="53"/>
  <c r="AC848" i="53"/>
  <c r="AE848" i="53"/>
  <c r="AD848" i="53"/>
  <c r="AE4939" i="53"/>
  <c r="AC4939" i="53"/>
  <c r="AD4939" i="53"/>
  <c r="AB6961" i="53"/>
  <c r="AB5950" i="53"/>
  <c r="AB4940" i="53"/>
  <c r="AB3931" i="53"/>
  <c r="U3930" i="53"/>
  <c r="V3930" i="53"/>
  <c r="T3930" i="53"/>
  <c r="V5950" i="53"/>
  <c r="U5950" i="53"/>
  <c r="T5950" i="53"/>
  <c r="U2866" i="53"/>
  <c r="T2866" i="53"/>
  <c r="V2866" i="53"/>
  <c r="V1856" i="53"/>
  <c r="U1856" i="53"/>
  <c r="T1856" i="53"/>
  <c r="S1857" i="53"/>
  <c r="V4940" i="53"/>
  <c r="U4940" i="53"/>
  <c r="T4940" i="53"/>
  <c r="V6959" i="53"/>
  <c r="U6959" i="53"/>
  <c r="T6959" i="53"/>
  <c r="S6960" i="53"/>
  <c r="S5951" i="53"/>
  <c r="S4941" i="53"/>
  <c r="S3931" i="53"/>
  <c r="V846" i="53"/>
  <c r="U846" i="53"/>
  <c r="T846" i="53"/>
  <c r="S847" i="53"/>
  <c r="G2867" i="53"/>
  <c r="F2867" i="53"/>
  <c r="G847" i="53"/>
  <c r="F847" i="53"/>
  <c r="G1857" i="53"/>
  <c r="F1857" i="53"/>
  <c r="G4938" i="53"/>
  <c r="F4938" i="53"/>
  <c r="G6959" i="53"/>
  <c r="F6959" i="53"/>
  <c r="G3930" i="53"/>
  <c r="F3930" i="53"/>
  <c r="G5949" i="53"/>
  <c r="F5949" i="53"/>
  <c r="E6960" i="53"/>
  <c r="E5950" i="53"/>
  <c r="E4939" i="53"/>
  <c r="E3931" i="53"/>
  <c r="E1858" i="53"/>
  <c r="E2868" i="53"/>
  <c r="AB2867" i="53"/>
  <c r="S2867" i="53"/>
  <c r="AB849" i="53"/>
  <c r="E848" i="53"/>
  <c r="AB9006" i="53" l="1"/>
  <c r="AB7997" i="53"/>
  <c r="S9007" i="53"/>
  <c r="S7997" i="53"/>
  <c r="E9006" i="53"/>
  <c r="E7996" i="53"/>
  <c r="AE5950" i="53"/>
  <c r="AC5950" i="53"/>
  <c r="AD5950" i="53"/>
  <c r="AD6961" i="53"/>
  <c r="AE6961" i="53"/>
  <c r="AC6961" i="53"/>
  <c r="AE1857" i="53"/>
  <c r="AD1857" i="53"/>
  <c r="AC1857" i="53"/>
  <c r="AB1858" i="53"/>
  <c r="AE849" i="53"/>
  <c r="AD849" i="53"/>
  <c r="AC849" i="53"/>
  <c r="AE2867" i="53"/>
  <c r="AC2867" i="53"/>
  <c r="AD2867" i="53"/>
  <c r="AE3931" i="53"/>
  <c r="AC3931" i="53"/>
  <c r="AD3931" i="53"/>
  <c r="AE4940" i="53"/>
  <c r="AC4940" i="53"/>
  <c r="AD4940" i="53"/>
  <c r="AB6962" i="53"/>
  <c r="AB5951" i="53"/>
  <c r="AB4941" i="53"/>
  <c r="AB3932" i="53"/>
  <c r="V3931" i="53"/>
  <c r="U3931" i="53"/>
  <c r="T3931" i="53"/>
  <c r="V4941" i="53"/>
  <c r="U4941" i="53"/>
  <c r="T4941" i="53"/>
  <c r="V5951" i="53"/>
  <c r="T5951" i="53"/>
  <c r="U5951" i="53"/>
  <c r="V1857" i="53"/>
  <c r="U1857" i="53"/>
  <c r="T1857" i="53"/>
  <c r="S1858" i="53"/>
  <c r="V6960" i="53"/>
  <c r="T6960" i="53"/>
  <c r="U6960" i="53"/>
  <c r="V2867" i="53"/>
  <c r="U2867" i="53"/>
  <c r="T2867" i="53"/>
  <c r="S6961" i="53"/>
  <c r="S5952" i="53"/>
  <c r="S4942" i="53"/>
  <c r="S3932" i="53"/>
  <c r="V847" i="53"/>
  <c r="U847" i="53"/>
  <c r="T847" i="53"/>
  <c r="S848" i="53"/>
  <c r="F848" i="53"/>
  <c r="G848" i="53"/>
  <c r="G2868" i="53"/>
  <c r="F2868" i="53"/>
  <c r="G3931" i="53"/>
  <c r="F3931" i="53"/>
  <c r="G5950" i="53"/>
  <c r="F5950" i="53"/>
  <c r="G6960" i="53"/>
  <c r="F6960" i="53"/>
  <c r="G1858" i="53"/>
  <c r="F1858" i="53"/>
  <c r="G4939" i="53"/>
  <c r="F4939" i="53"/>
  <c r="E6961" i="53"/>
  <c r="E5951" i="53"/>
  <c r="E4940" i="53"/>
  <c r="E3932" i="53"/>
  <c r="E1859" i="53"/>
  <c r="E2869" i="53"/>
  <c r="S2868" i="53"/>
  <c r="AB2868" i="53"/>
  <c r="E849" i="53"/>
  <c r="AB850" i="53"/>
  <c r="AB9007" i="53" l="1"/>
  <c r="AB7998" i="53"/>
  <c r="S9008" i="53"/>
  <c r="S7998" i="53"/>
  <c r="E9007" i="53"/>
  <c r="E7997" i="53"/>
  <c r="AE5951" i="53"/>
  <c r="AD5951" i="53"/>
  <c r="AC5951" i="53"/>
  <c r="AE6962" i="53"/>
  <c r="AD6962" i="53"/>
  <c r="AC6962" i="53"/>
  <c r="AD850" i="53"/>
  <c r="AE850" i="53"/>
  <c r="AC850" i="53"/>
  <c r="AE2868" i="53"/>
  <c r="AC2868" i="53"/>
  <c r="AD2868" i="53"/>
  <c r="AD3932" i="53"/>
  <c r="AE3932" i="53"/>
  <c r="AC3932" i="53"/>
  <c r="AE1858" i="53"/>
  <c r="AC1858" i="53"/>
  <c r="AD1858" i="53"/>
  <c r="AB1859" i="53"/>
  <c r="AE4941" i="53"/>
  <c r="AC4941" i="53"/>
  <c r="AD4941" i="53"/>
  <c r="AB6963" i="53"/>
  <c r="AB5952" i="53"/>
  <c r="AB4942" i="53"/>
  <c r="AB3933" i="53"/>
  <c r="V3932" i="53"/>
  <c r="U3932" i="53"/>
  <c r="T3932" i="53"/>
  <c r="V5952" i="53"/>
  <c r="T5952" i="53"/>
  <c r="U5952" i="53"/>
  <c r="T1858" i="53"/>
  <c r="U1858" i="53"/>
  <c r="V1858" i="53"/>
  <c r="S1859" i="53"/>
  <c r="V2868" i="53"/>
  <c r="U2868" i="53"/>
  <c r="T2868" i="53"/>
  <c r="V4942" i="53"/>
  <c r="U4942" i="53"/>
  <c r="T4942" i="53"/>
  <c r="V6961" i="53"/>
  <c r="U6961" i="53"/>
  <c r="T6961" i="53"/>
  <c r="S6962" i="53"/>
  <c r="S5953" i="53"/>
  <c r="S4943" i="53"/>
  <c r="S3933" i="53"/>
  <c r="V848" i="53"/>
  <c r="U848" i="53"/>
  <c r="T848" i="53"/>
  <c r="S849" i="53"/>
  <c r="G2869" i="53"/>
  <c r="F2869" i="53"/>
  <c r="G849" i="53"/>
  <c r="F849" i="53"/>
  <c r="G5951" i="53"/>
  <c r="F5951" i="53"/>
  <c r="G3932" i="53"/>
  <c r="F3932" i="53"/>
  <c r="G6961" i="53"/>
  <c r="F6961" i="53"/>
  <c r="G1859" i="53"/>
  <c r="F1859" i="53"/>
  <c r="G4940" i="53"/>
  <c r="F4940" i="53"/>
  <c r="E6962" i="53"/>
  <c r="E5952" i="53"/>
  <c r="E4941" i="53"/>
  <c r="E3933" i="53"/>
  <c r="E1860" i="53"/>
  <c r="E850" i="53"/>
  <c r="AB851" i="53"/>
  <c r="S2869" i="53"/>
  <c r="E2870" i="53"/>
  <c r="AB2869" i="53"/>
  <c r="AB9008" i="53" l="1"/>
  <c r="AB7999" i="53"/>
  <c r="S9009" i="53"/>
  <c r="S7999" i="53"/>
  <c r="E9008" i="53"/>
  <c r="E7998" i="53"/>
  <c r="AE5952" i="53"/>
  <c r="AD5952" i="53"/>
  <c r="AC5952" i="53"/>
  <c r="AE6963" i="53"/>
  <c r="AD6963" i="53"/>
  <c r="AC6963" i="53"/>
  <c r="AC2869" i="53"/>
  <c r="AD2869" i="53"/>
  <c r="AE2869" i="53"/>
  <c r="AD1859" i="53"/>
  <c r="AC1859" i="53"/>
  <c r="AE1859" i="53"/>
  <c r="AB1860" i="53"/>
  <c r="AE851" i="53"/>
  <c r="AD851" i="53"/>
  <c r="AC851" i="53"/>
  <c r="AE3933" i="53"/>
  <c r="AD3933" i="53"/>
  <c r="AC3933" i="53"/>
  <c r="AE4942" i="53"/>
  <c r="AC4942" i="53"/>
  <c r="AD4942" i="53"/>
  <c r="AB6964" i="53"/>
  <c r="AB5953" i="53"/>
  <c r="AB4943" i="53"/>
  <c r="AB3934" i="53"/>
  <c r="U3933" i="53"/>
  <c r="V3933" i="53"/>
  <c r="T3933" i="53"/>
  <c r="V4943" i="53"/>
  <c r="U4943" i="53"/>
  <c r="T4943" i="53"/>
  <c r="V1859" i="53"/>
  <c r="U1859" i="53"/>
  <c r="T1859" i="53"/>
  <c r="S1860" i="53"/>
  <c r="V2869" i="53"/>
  <c r="U2869" i="53"/>
  <c r="T2869" i="53"/>
  <c r="V5953" i="53"/>
  <c r="U5953" i="53"/>
  <c r="T5953" i="53"/>
  <c r="V6962" i="53"/>
  <c r="U6962" i="53"/>
  <c r="T6962" i="53"/>
  <c r="S6963" i="53"/>
  <c r="S5954" i="53"/>
  <c r="S4944" i="53"/>
  <c r="S3934" i="53"/>
  <c r="V849" i="53"/>
  <c r="U849" i="53"/>
  <c r="T849" i="53"/>
  <c r="S850" i="53"/>
  <c r="G850" i="53"/>
  <c r="F850" i="53"/>
  <c r="G2870" i="53"/>
  <c r="F2870" i="53"/>
  <c r="G1860" i="53"/>
  <c r="F1860" i="53"/>
  <c r="G4941" i="53"/>
  <c r="F4941" i="53"/>
  <c r="G5952" i="53"/>
  <c r="F5952" i="53"/>
  <c r="F3933" i="53"/>
  <c r="G3933" i="53"/>
  <c r="G6962" i="53"/>
  <c r="F6962" i="53"/>
  <c r="E6963" i="53"/>
  <c r="E5953" i="53"/>
  <c r="E4942" i="53"/>
  <c r="E3934" i="53"/>
  <c r="E1861" i="53"/>
  <c r="AB852" i="53"/>
  <c r="E2871" i="53"/>
  <c r="S2870" i="53"/>
  <c r="E851" i="53"/>
  <c r="AB2870" i="53"/>
  <c r="AB9009" i="53" l="1"/>
  <c r="AB8000" i="53"/>
  <c r="S9010" i="53"/>
  <c r="S8000" i="53"/>
  <c r="E9009" i="53"/>
  <c r="E7999" i="53"/>
  <c r="AE5953" i="53"/>
  <c r="AC5953" i="53"/>
  <c r="AD5953" i="53"/>
  <c r="AE1860" i="53"/>
  <c r="AD1860" i="53"/>
  <c r="AC1860" i="53"/>
  <c r="AB1861" i="53"/>
  <c r="AE6964" i="53"/>
  <c r="AD6964" i="53"/>
  <c r="AC6964" i="53"/>
  <c r="AD3934" i="53"/>
  <c r="AE3934" i="53"/>
  <c r="AC3934" i="53"/>
  <c r="AE2870" i="53"/>
  <c r="AC2870" i="53"/>
  <c r="AD2870" i="53"/>
  <c r="AE852" i="53"/>
  <c r="AC852" i="53"/>
  <c r="AD852" i="53"/>
  <c r="AE4943" i="53"/>
  <c r="AD4943" i="53"/>
  <c r="AC4943" i="53"/>
  <c r="AB6965" i="53"/>
  <c r="AB5954" i="53"/>
  <c r="AB4944" i="53"/>
  <c r="AB3935" i="53"/>
  <c r="U3934" i="53"/>
  <c r="V3934" i="53"/>
  <c r="T3934" i="53"/>
  <c r="V5954" i="53"/>
  <c r="U5954" i="53"/>
  <c r="T5954" i="53"/>
  <c r="V6963" i="53"/>
  <c r="U6963" i="53"/>
  <c r="T6963" i="53"/>
  <c r="T1860" i="53"/>
  <c r="V1860" i="53"/>
  <c r="U1860" i="53"/>
  <c r="S1861" i="53"/>
  <c r="V4944" i="53"/>
  <c r="U4944" i="53"/>
  <c r="T4944" i="53"/>
  <c r="V2870" i="53"/>
  <c r="T2870" i="53"/>
  <c r="U2870" i="53"/>
  <c r="S6964" i="53"/>
  <c r="S5955" i="53"/>
  <c r="S4945" i="53"/>
  <c r="S3935" i="53"/>
  <c r="V850" i="53"/>
  <c r="U850" i="53"/>
  <c r="T850" i="53"/>
  <c r="S851" i="53"/>
  <c r="G851" i="53"/>
  <c r="F851" i="53"/>
  <c r="G2871" i="53"/>
  <c r="F2871" i="53"/>
  <c r="G4942" i="53"/>
  <c r="F4942" i="53"/>
  <c r="F1861" i="53"/>
  <c r="G1861" i="53"/>
  <c r="G3934" i="53"/>
  <c r="F3934" i="53"/>
  <c r="F5953" i="53"/>
  <c r="G5953" i="53"/>
  <c r="G6963" i="53"/>
  <c r="F6963" i="53"/>
  <c r="E6964" i="53"/>
  <c r="E5954" i="53"/>
  <c r="E4943" i="53"/>
  <c r="E3935" i="53"/>
  <c r="E1862" i="53"/>
  <c r="AB2871" i="53"/>
  <c r="S2871" i="53"/>
  <c r="E852" i="53"/>
  <c r="AB853" i="53"/>
  <c r="E2872" i="53"/>
  <c r="AB9010" i="53" l="1"/>
  <c r="AB8001" i="53"/>
  <c r="S9011" i="53"/>
  <c r="S8001" i="53"/>
  <c r="E9010" i="53"/>
  <c r="E8000" i="53"/>
  <c r="AE5954" i="53"/>
  <c r="AD5954" i="53"/>
  <c r="AC5954" i="53"/>
  <c r="AE1861" i="53"/>
  <c r="AD1861" i="53"/>
  <c r="AC1861" i="53"/>
  <c r="AB1862" i="53"/>
  <c r="AE6965" i="53"/>
  <c r="AD6965" i="53"/>
  <c r="AC6965" i="53"/>
  <c r="AE853" i="53"/>
  <c r="AD853" i="53"/>
  <c r="AC853" i="53"/>
  <c r="AD3935" i="53"/>
  <c r="AE3935" i="53"/>
  <c r="AC3935" i="53"/>
  <c r="AE2871" i="53"/>
  <c r="AC2871" i="53"/>
  <c r="AD2871" i="53"/>
  <c r="AE4944" i="53"/>
  <c r="AC4944" i="53"/>
  <c r="AD4944" i="53"/>
  <c r="AB6966" i="53"/>
  <c r="AB5955" i="53"/>
  <c r="AB4945" i="53"/>
  <c r="AB3936" i="53"/>
  <c r="V3935" i="53"/>
  <c r="T3935" i="53"/>
  <c r="U3935" i="53"/>
  <c r="V5955" i="53"/>
  <c r="U5955" i="53"/>
  <c r="T5955" i="53"/>
  <c r="V1861" i="53"/>
  <c r="U1861" i="53"/>
  <c r="T1861" i="53"/>
  <c r="S1862" i="53"/>
  <c r="V4945" i="53"/>
  <c r="U4945" i="53"/>
  <c r="T4945" i="53"/>
  <c r="V2871" i="53"/>
  <c r="U2871" i="53"/>
  <c r="T2871" i="53"/>
  <c r="V6964" i="53"/>
  <c r="U6964" i="53"/>
  <c r="T6964" i="53"/>
  <c r="S6965" i="53"/>
  <c r="S5956" i="53"/>
  <c r="S4946" i="53"/>
  <c r="S3936" i="53"/>
  <c r="V851" i="53"/>
  <c r="U851" i="53"/>
  <c r="T851" i="53"/>
  <c r="S852" i="53"/>
  <c r="F2872" i="53"/>
  <c r="G2872" i="53"/>
  <c r="G852" i="53"/>
  <c r="F852" i="53"/>
  <c r="G1862" i="53"/>
  <c r="F1862" i="53"/>
  <c r="G3935" i="53"/>
  <c r="F3935" i="53"/>
  <c r="G5954" i="53"/>
  <c r="F5954" i="53"/>
  <c r="G6964" i="53"/>
  <c r="F6964" i="53"/>
  <c r="G4943" i="53"/>
  <c r="F4943" i="53"/>
  <c r="E6965" i="53"/>
  <c r="E5955" i="53"/>
  <c r="E4944" i="53"/>
  <c r="E3936" i="53"/>
  <c r="E1863" i="53"/>
  <c r="S2872" i="53"/>
  <c r="E2873" i="53"/>
  <c r="E853" i="53"/>
  <c r="AB854" i="53"/>
  <c r="AB2872" i="53"/>
  <c r="AB9011" i="53" l="1"/>
  <c r="AB8002" i="53"/>
  <c r="S9012" i="53"/>
  <c r="S8002" i="53"/>
  <c r="E9011" i="53"/>
  <c r="E8001" i="53"/>
  <c r="AE5955" i="53"/>
  <c r="AC5955" i="53"/>
  <c r="AD5955" i="53"/>
  <c r="AE6966" i="53"/>
  <c r="AD6966" i="53"/>
  <c r="AC6966" i="53"/>
  <c r="AE1862" i="53"/>
  <c r="AD1862" i="53"/>
  <c r="AC1862" i="53"/>
  <c r="AB1863" i="53"/>
  <c r="AE2872" i="53"/>
  <c r="AD2872" i="53"/>
  <c r="AC2872" i="53"/>
  <c r="AC854" i="53"/>
  <c r="AE854" i="53"/>
  <c r="AD854" i="53"/>
  <c r="AD3936" i="53"/>
  <c r="AE3936" i="53"/>
  <c r="AC3936" i="53"/>
  <c r="AD4945" i="53"/>
  <c r="AE4945" i="53"/>
  <c r="AC4945" i="53"/>
  <c r="AB6967" i="53"/>
  <c r="AB5956" i="53"/>
  <c r="AB4946" i="53"/>
  <c r="AB3937" i="53"/>
  <c r="T3936" i="53"/>
  <c r="V3936" i="53"/>
  <c r="U3936" i="53"/>
  <c r="V5956" i="53"/>
  <c r="U5956" i="53"/>
  <c r="T5956" i="53"/>
  <c r="V4946" i="53"/>
  <c r="U4946" i="53"/>
  <c r="T4946" i="53"/>
  <c r="V6965" i="53"/>
  <c r="U6965" i="53"/>
  <c r="T6965" i="53"/>
  <c r="V1862" i="53"/>
  <c r="U1862" i="53"/>
  <c r="T1862" i="53"/>
  <c r="S1863" i="53"/>
  <c r="T2872" i="53"/>
  <c r="V2872" i="53"/>
  <c r="U2872" i="53"/>
  <c r="S6966" i="53"/>
  <c r="S5957" i="53"/>
  <c r="S4947" i="53"/>
  <c r="S3937" i="53"/>
  <c r="V852" i="53"/>
  <c r="U852" i="53"/>
  <c r="T852" i="53"/>
  <c r="S853" i="53"/>
  <c r="G853" i="53"/>
  <c r="F853" i="53"/>
  <c r="G2873" i="53"/>
  <c r="F2873" i="53"/>
  <c r="F1863" i="53"/>
  <c r="G1863" i="53"/>
  <c r="G3936" i="53"/>
  <c r="F3936" i="53"/>
  <c r="G5955" i="53"/>
  <c r="F5955" i="53"/>
  <c r="G6965" i="53"/>
  <c r="F6965" i="53"/>
  <c r="G4944" i="53"/>
  <c r="F4944" i="53"/>
  <c r="E6966" i="53"/>
  <c r="E5956" i="53"/>
  <c r="E4945" i="53"/>
  <c r="E3937" i="53"/>
  <c r="E1864" i="53"/>
  <c r="E2874" i="53"/>
  <c r="S2873" i="53"/>
  <c r="AB2873" i="53"/>
  <c r="AB855" i="53"/>
  <c r="E854" i="53"/>
  <c r="AB9012" i="53" l="1"/>
  <c r="AB8003" i="53"/>
  <c r="S9013" i="53"/>
  <c r="S8003" i="53"/>
  <c r="E9012" i="53"/>
  <c r="E8002" i="53"/>
  <c r="AE5956" i="53"/>
  <c r="AC5956" i="53"/>
  <c r="AD5956" i="53"/>
  <c r="AE6967" i="53"/>
  <c r="AD6967" i="53"/>
  <c r="AC6967" i="53"/>
  <c r="AE855" i="53"/>
  <c r="AD855" i="53"/>
  <c r="AC855" i="53"/>
  <c r="AE2873" i="53"/>
  <c r="AC2873" i="53"/>
  <c r="AD2873" i="53"/>
  <c r="AD3937" i="53"/>
  <c r="AE3937" i="53"/>
  <c r="AC3937" i="53"/>
  <c r="AE1863" i="53"/>
  <c r="AD1863" i="53"/>
  <c r="AC1863" i="53"/>
  <c r="AB1864" i="53"/>
  <c r="AE4946" i="53"/>
  <c r="AC4946" i="53"/>
  <c r="AD4946" i="53"/>
  <c r="AB6968" i="53"/>
  <c r="AB5957" i="53"/>
  <c r="AB4947" i="53"/>
  <c r="AB3938" i="53"/>
  <c r="V1863" i="53"/>
  <c r="U1863" i="53"/>
  <c r="T1863" i="53"/>
  <c r="S1864" i="53"/>
  <c r="V5957" i="53"/>
  <c r="U5957" i="53"/>
  <c r="T5957" i="53"/>
  <c r="V2873" i="53"/>
  <c r="U2873" i="53"/>
  <c r="T2873" i="53"/>
  <c r="V3937" i="53"/>
  <c r="T3937" i="53"/>
  <c r="U3937" i="53"/>
  <c r="V6966" i="53"/>
  <c r="U6966" i="53"/>
  <c r="T6966" i="53"/>
  <c r="V4947" i="53"/>
  <c r="U4947" i="53"/>
  <c r="T4947" i="53"/>
  <c r="S6967" i="53"/>
  <c r="S5958" i="53"/>
  <c r="S4948" i="53"/>
  <c r="S3938" i="53"/>
  <c r="V853" i="53"/>
  <c r="U853" i="53"/>
  <c r="T853" i="53"/>
  <c r="S854" i="53"/>
  <c r="G2874" i="53"/>
  <c r="F2874" i="53"/>
  <c r="G854" i="53"/>
  <c r="F854" i="53"/>
  <c r="G1864" i="53"/>
  <c r="F1864" i="53"/>
  <c r="G4945" i="53"/>
  <c r="F4945" i="53"/>
  <c r="G3937" i="53"/>
  <c r="F3937" i="53"/>
  <c r="G5956" i="53"/>
  <c r="F5956" i="53"/>
  <c r="G6966" i="53"/>
  <c r="F6966" i="53"/>
  <c r="E6967" i="53"/>
  <c r="E5957" i="53"/>
  <c r="E4946" i="53"/>
  <c r="E3938" i="53"/>
  <c r="E1865" i="53"/>
  <c r="E855" i="53"/>
  <c r="AB2874" i="53"/>
  <c r="S2874" i="53"/>
  <c r="AB856" i="53"/>
  <c r="E2875" i="53"/>
  <c r="AB9013" i="53" l="1"/>
  <c r="AB8004" i="53"/>
  <c r="S9014" i="53"/>
  <c r="S8004" i="53"/>
  <c r="E9013" i="53"/>
  <c r="E8003" i="53"/>
  <c r="AE2874" i="53"/>
  <c r="AD2874" i="53"/>
  <c r="AC2874" i="53"/>
  <c r="AE5957" i="53"/>
  <c r="AD5957" i="53"/>
  <c r="AC5957" i="53"/>
  <c r="AE6968" i="53"/>
  <c r="AD6968" i="53"/>
  <c r="AC6968" i="53"/>
  <c r="AC856" i="53"/>
  <c r="AE856" i="53"/>
  <c r="AD856" i="53"/>
  <c r="AE1864" i="53"/>
  <c r="AD1864" i="53"/>
  <c r="AC1864" i="53"/>
  <c r="AB1865" i="53"/>
  <c r="AD3938" i="53"/>
  <c r="AE3938" i="53"/>
  <c r="AC3938" i="53"/>
  <c r="AC4947" i="53"/>
  <c r="AD4947" i="53"/>
  <c r="AE4947" i="53"/>
  <c r="AB6969" i="53"/>
  <c r="AB5958" i="53"/>
  <c r="AB4948" i="53"/>
  <c r="AB3939" i="53"/>
  <c r="V1864" i="53"/>
  <c r="U1864" i="53"/>
  <c r="T1864" i="53"/>
  <c r="S1865" i="53"/>
  <c r="V3938" i="53"/>
  <c r="T3938" i="53"/>
  <c r="U3938" i="53"/>
  <c r="U4948" i="53"/>
  <c r="T4948" i="53"/>
  <c r="V4948" i="53"/>
  <c r="U2874" i="53"/>
  <c r="T2874" i="53"/>
  <c r="V2874" i="53"/>
  <c r="V5958" i="53"/>
  <c r="U5958" i="53"/>
  <c r="T5958" i="53"/>
  <c r="V6967" i="53"/>
  <c r="U6967" i="53"/>
  <c r="T6967" i="53"/>
  <c r="S6968" i="53"/>
  <c r="S5959" i="53"/>
  <c r="S4949" i="53"/>
  <c r="S3939" i="53"/>
  <c r="V854" i="53"/>
  <c r="U854" i="53"/>
  <c r="T854" i="53"/>
  <c r="S855" i="53"/>
  <c r="G2875" i="53"/>
  <c r="F2875" i="53"/>
  <c r="G855" i="53"/>
  <c r="F855" i="53"/>
  <c r="G3938" i="53"/>
  <c r="F3938" i="53"/>
  <c r="G4946" i="53"/>
  <c r="F4946" i="53"/>
  <c r="G5957" i="53"/>
  <c r="F5957" i="53"/>
  <c r="G1865" i="53"/>
  <c r="F1865" i="53"/>
  <c r="G6967" i="53"/>
  <c r="F6967" i="53"/>
  <c r="E6968" i="53"/>
  <c r="E5958" i="53"/>
  <c r="E4947" i="53"/>
  <c r="E3939" i="53"/>
  <c r="E1866" i="53"/>
  <c r="AB2875" i="53"/>
  <c r="E2876" i="53"/>
  <c r="AB857" i="53"/>
  <c r="S2875" i="53"/>
  <c r="E856" i="53"/>
  <c r="AB9014" i="53" l="1"/>
  <c r="AB8005" i="53"/>
  <c r="S9015" i="53"/>
  <c r="S8005" i="53"/>
  <c r="E9014" i="53"/>
  <c r="E8004" i="53"/>
  <c r="AE5958" i="53"/>
  <c r="AC5958" i="53"/>
  <c r="AD5958" i="53"/>
  <c r="AE1865" i="53"/>
  <c r="AD1865" i="53"/>
  <c r="AC1865" i="53"/>
  <c r="AB1866" i="53"/>
  <c r="AE6969" i="53"/>
  <c r="AD6969" i="53"/>
  <c r="AC6969" i="53"/>
  <c r="AE3939" i="53"/>
  <c r="AC3939" i="53"/>
  <c r="AD3939" i="53"/>
  <c r="AE857" i="53"/>
  <c r="AC857" i="53"/>
  <c r="AD857" i="53"/>
  <c r="AE2875" i="53"/>
  <c r="AC2875" i="53"/>
  <c r="AD2875" i="53"/>
  <c r="AC4948" i="53"/>
  <c r="AD4948" i="53"/>
  <c r="AE4948" i="53"/>
  <c r="AB6970" i="53"/>
  <c r="AB5959" i="53"/>
  <c r="AB4949" i="53"/>
  <c r="AB3940" i="53"/>
  <c r="V6968" i="53"/>
  <c r="U6968" i="53"/>
  <c r="T6968" i="53"/>
  <c r="V1865" i="53"/>
  <c r="U1865" i="53"/>
  <c r="T1865" i="53"/>
  <c r="S1866" i="53"/>
  <c r="T5959" i="53"/>
  <c r="V5959" i="53"/>
  <c r="U5959" i="53"/>
  <c r="V2875" i="53"/>
  <c r="U2875" i="53"/>
  <c r="T2875" i="53"/>
  <c r="V3939" i="53"/>
  <c r="U3939" i="53"/>
  <c r="T3939" i="53"/>
  <c r="V4949" i="53"/>
  <c r="T4949" i="53"/>
  <c r="U4949" i="53"/>
  <c r="S6969" i="53"/>
  <c r="S5960" i="53"/>
  <c r="S4950" i="53"/>
  <c r="S3940" i="53"/>
  <c r="V855" i="53"/>
  <c r="U855" i="53"/>
  <c r="T855" i="53"/>
  <c r="S856" i="53"/>
  <c r="G856" i="53"/>
  <c r="F856" i="53"/>
  <c r="G2876" i="53"/>
  <c r="F2876" i="53"/>
  <c r="G6968" i="53"/>
  <c r="F6968" i="53"/>
  <c r="G1866" i="53"/>
  <c r="F1866" i="53"/>
  <c r="G3939" i="53"/>
  <c r="F3939" i="53"/>
  <c r="G4947" i="53"/>
  <c r="F4947" i="53"/>
  <c r="G5958" i="53"/>
  <c r="F5958" i="53"/>
  <c r="E6969" i="53"/>
  <c r="E5959" i="53"/>
  <c r="E4948" i="53"/>
  <c r="E3940" i="53"/>
  <c r="E1867" i="53"/>
  <c r="E2877" i="53"/>
  <c r="AB858" i="53"/>
  <c r="E857" i="53"/>
  <c r="S2876" i="53"/>
  <c r="AB2876" i="53"/>
  <c r="AB9015" i="53" l="1"/>
  <c r="AB8006" i="53"/>
  <c r="S9016" i="53"/>
  <c r="S8006" i="53"/>
  <c r="E9015" i="53"/>
  <c r="E8005" i="53"/>
  <c r="AE5959" i="53"/>
  <c r="AD5959" i="53"/>
  <c r="AC5959" i="53"/>
  <c r="AE6970" i="53"/>
  <c r="AD6970" i="53"/>
  <c r="AC6970" i="53"/>
  <c r="AE1866" i="53"/>
  <c r="AD1866" i="53"/>
  <c r="AC1866" i="53"/>
  <c r="AB1867" i="53"/>
  <c r="AE2876" i="53"/>
  <c r="AC2876" i="53"/>
  <c r="AD2876" i="53"/>
  <c r="AE858" i="53"/>
  <c r="AC858" i="53"/>
  <c r="AD858" i="53"/>
  <c r="AD3940" i="53"/>
  <c r="AC3940" i="53"/>
  <c r="AE3940" i="53"/>
  <c r="AE4949" i="53"/>
  <c r="AC4949" i="53"/>
  <c r="AD4949" i="53"/>
  <c r="AB6971" i="53"/>
  <c r="AB5960" i="53"/>
  <c r="AB4950" i="53"/>
  <c r="AB3941" i="53"/>
  <c r="V3940" i="53"/>
  <c r="T3940" i="53"/>
  <c r="U3940" i="53"/>
  <c r="T1866" i="53"/>
  <c r="V1866" i="53"/>
  <c r="U1866" i="53"/>
  <c r="S1867" i="53"/>
  <c r="V4950" i="53"/>
  <c r="U4950" i="53"/>
  <c r="T4950" i="53"/>
  <c r="V2876" i="53"/>
  <c r="U2876" i="53"/>
  <c r="T2876" i="53"/>
  <c r="V5960" i="53"/>
  <c r="T5960" i="53"/>
  <c r="U5960" i="53"/>
  <c r="V6969" i="53"/>
  <c r="U6969" i="53"/>
  <c r="T6969" i="53"/>
  <c r="S6970" i="53"/>
  <c r="S5961" i="53"/>
  <c r="S4951" i="53"/>
  <c r="S3941" i="53"/>
  <c r="V856" i="53"/>
  <c r="U856" i="53"/>
  <c r="T856" i="53"/>
  <c r="S857" i="53"/>
  <c r="G857" i="53"/>
  <c r="F857" i="53"/>
  <c r="G2877" i="53"/>
  <c r="F2877" i="53"/>
  <c r="G3940" i="53"/>
  <c r="F3940" i="53"/>
  <c r="G4948" i="53"/>
  <c r="F4948" i="53"/>
  <c r="G5959" i="53"/>
  <c r="F5959" i="53"/>
  <c r="F6969" i="53"/>
  <c r="G6969" i="53"/>
  <c r="G1867" i="53"/>
  <c r="F1867" i="53"/>
  <c r="E6970" i="53"/>
  <c r="E5960" i="53"/>
  <c r="E4949" i="53"/>
  <c r="E3941" i="53"/>
  <c r="E1868" i="53"/>
  <c r="E2878" i="53"/>
  <c r="E858" i="53"/>
  <c r="S2877" i="53"/>
  <c r="AB859" i="53"/>
  <c r="AB2877" i="53"/>
  <c r="AB9016" i="53" l="1"/>
  <c r="AB8007" i="53"/>
  <c r="S9017" i="53"/>
  <c r="S8007" i="53"/>
  <c r="E9016" i="53"/>
  <c r="E8006" i="53"/>
  <c r="AD5960" i="53"/>
  <c r="AE5960" i="53"/>
  <c r="AC5960" i="53"/>
  <c r="AE6971" i="53"/>
  <c r="AD6971" i="53"/>
  <c r="AC6971" i="53"/>
  <c r="AD859" i="53"/>
  <c r="AE859" i="53"/>
  <c r="AC859" i="53"/>
  <c r="AC2877" i="53"/>
  <c r="AD2877" i="53"/>
  <c r="AE2877" i="53"/>
  <c r="AE3941" i="53"/>
  <c r="AC3941" i="53"/>
  <c r="AD3941" i="53"/>
  <c r="AD1867" i="53"/>
  <c r="AE1867" i="53"/>
  <c r="AC1867" i="53"/>
  <c r="AB1868" i="53"/>
  <c r="AC4950" i="53"/>
  <c r="AE4950" i="53"/>
  <c r="AD4950" i="53"/>
  <c r="AB6972" i="53"/>
  <c r="AB5961" i="53"/>
  <c r="AB4951" i="53"/>
  <c r="AB3942" i="53"/>
  <c r="V1867" i="53"/>
  <c r="U1867" i="53"/>
  <c r="T1867" i="53"/>
  <c r="S1868" i="53"/>
  <c r="V5961" i="53"/>
  <c r="U5961" i="53"/>
  <c r="T5961" i="53"/>
  <c r="V6970" i="53"/>
  <c r="U6970" i="53"/>
  <c r="T6970" i="53"/>
  <c r="V2877" i="53"/>
  <c r="U2877" i="53"/>
  <c r="T2877" i="53"/>
  <c r="U3941" i="53"/>
  <c r="V3941" i="53"/>
  <c r="T3941" i="53"/>
  <c r="U4951" i="53"/>
  <c r="V4951" i="53"/>
  <c r="T4951" i="53"/>
  <c r="S6971" i="53"/>
  <c r="S5962" i="53"/>
  <c r="S4952" i="53"/>
  <c r="S3942" i="53"/>
  <c r="V857" i="53"/>
  <c r="U857" i="53"/>
  <c r="T857" i="53"/>
  <c r="S858" i="53"/>
  <c r="G858" i="53"/>
  <c r="F858" i="53"/>
  <c r="G2878" i="53"/>
  <c r="F2878" i="53"/>
  <c r="G5960" i="53"/>
  <c r="F5960" i="53"/>
  <c r="G6970" i="53"/>
  <c r="F6970" i="53"/>
  <c r="G1868" i="53"/>
  <c r="F1868" i="53"/>
  <c r="G3941" i="53"/>
  <c r="F3941" i="53"/>
  <c r="G4949" i="53"/>
  <c r="F4949" i="53"/>
  <c r="E6971" i="53"/>
  <c r="E5961" i="53"/>
  <c r="E4950" i="53"/>
  <c r="E3942" i="53"/>
  <c r="E1869" i="53"/>
  <c r="E859" i="53"/>
  <c r="S2878" i="53"/>
  <c r="E2879" i="53"/>
  <c r="AB2878" i="53"/>
  <c r="AB860" i="53"/>
  <c r="AB9017" i="53" l="1"/>
  <c r="AB8008" i="53"/>
  <c r="S9018" i="53"/>
  <c r="S8008" i="53"/>
  <c r="E9017" i="53"/>
  <c r="E8007" i="53"/>
  <c r="AE5961" i="53"/>
  <c r="AC5961" i="53"/>
  <c r="AD5961" i="53"/>
  <c r="AE6972" i="53"/>
  <c r="AD6972" i="53"/>
  <c r="AC6972" i="53"/>
  <c r="AD860" i="53"/>
  <c r="AE860" i="53"/>
  <c r="AC860" i="53"/>
  <c r="AE2878" i="53"/>
  <c r="AC2878" i="53"/>
  <c r="AD2878" i="53"/>
  <c r="AD1868" i="53"/>
  <c r="AE1868" i="53"/>
  <c r="AC1868" i="53"/>
  <c r="AB1869" i="53"/>
  <c r="AD3942" i="53"/>
  <c r="AE3942" i="53"/>
  <c r="AC3942" i="53"/>
  <c r="AE4951" i="53"/>
  <c r="AD4951" i="53"/>
  <c r="AC4951" i="53"/>
  <c r="AB6973" i="53"/>
  <c r="AB5962" i="53"/>
  <c r="AB4952" i="53"/>
  <c r="AB3943" i="53"/>
  <c r="U3942" i="53"/>
  <c r="V3942" i="53"/>
  <c r="T3942" i="53"/>
  <c r="V5962" i="53"/>
  <c r="U5962" i="53"/>
  <c r="T5962" i="53"/>
  <c r="U1868" i="53"/>
  <c r="T1868" i="53"/>
  <c r="V1868" i="53"/>
  <c r="S1869" i="53"/>
  <c r="V2878" i="53"/>
  <c r="T2878" i="53"/>
  <c r="U2878" i="53"/>
  <c r="V4952" i="53"/>
  <c r="U4952" i="53"/>
  <c r="T4952" i="53"/>
  <c r="V6971" i="53"/>
  <c r="U6971" i="53"/>
  <c r="T6971" i="53"/>
  <c r="S6972" i="53"/>
  <c r="S5963" i="53"/>
  <c r="S4953" i="53"/>
  <c r="S3943" i="53"/>
  <c r="V858" i="53"/>
  <c r="U858" i="53"/>
  <c r="T858" i="53"/>
  <c r="S859" i="53"/>
  <c r="G2879" i="53"/>
  <c r="F2879" i="53"/>
  <c r="G859" i="53"/>
  <c r="F859" i="53"/>
  <c r="G1869" i="53"/>
  <c r="F1869" i="53"/>
  <c r="G6971" i="53"/>
  <c r="F6971" i="53"/>
  <c r="G3942" i="53"/>
  <c r="F3942" i="53"/>
  <c r="G4950" i="53"/>
  <c r="F4950" i="53"/>
  <c r="F5961" i="53"/>
  <c r="G5961" i="53"/>
  <c r="E6972" i="53"/>
  <c r="E5962" i="53"/>
  <c r="E4951" i="53"/>
  <c r="E3943" i="53"/>
  <c r="E1870" i="53"/>
  <c r="S2879" i="53"/>
  <c r="AB2879" i="53"/>
  <c r="E860" i="53"/>
  <c r="AB861" i="53"/>
  <c r="E2880" i="53"/>
  <c r="AB9018" i="53" l="1"/>
  <c r="AB8009" i="53"/>
  <c r="S9019" i="53"/>
  <c r="S8009" i="53"/>
  <c r="E9018" i="53"/>
  <c r="E8008" i="53"/>
  <c r="AE5962" i="53"/>
  <c r="AD5962" i="53"/>
  <c r="AC5962" i="53"/>
  <c r="AE1869" i="53"/>
  <c r="AD1869" i="53"/>
  <c r="AC1869" i="53"/>
  <c r="AB1870" i="53"/>
  <c r="AE6973" i="53"/>
  <c r="AD6973" i="53"/>
  <c r="AC6973" i="53"/>
  <c r="AE861" i="53"/>
  <c r="AD861" i="53"/>
  <c r="AC861" i="53"/>
  <c r="AE2879" i="53"/>
  <c r="AD2879" i="53"/>
  <c r="AC2879" i="53"/>
  <c r="AD3943" i="53"/>
  <c r="AE3943" i="53"/>
  <c r="AC3943" i="53"/>
  <c r="AE4952" i="53"/>
  <c r="AC4952" i="53"/>
  <c r="AD4952" i="53"/>
  <c r="AB6974" i="53"/>
  <c r="AB5963" i="53"/>
  <c r="AB4953" i="53"/>
  <c r="AB3944" i="53"/>
  <c r="V5963" i="53"/>
  <c r="U5963" i="53"/>
  <c r="T5963" i="53"/>
  <c r="V3943" i="53"/>
  <c r="U3943" i="53"/>
  <c r="T3943" i="53"/>
  <c r="V2879" i="53"/>
  <c r="U2879" i="53"/>
  <c r="T2879" i="53"/>
  <c r="V1869" i="53"/>
  <c r="U1869" i="53"/>
  <c r="T1869" i="53"/>
  <c r="S1870" i="53"/>
  <c r="V4953" i="53"/>
  <c r="U4953" i="53"/>
  <c r="T4953" i="53"/>
  <c r="V6972" i="53"/>
  <c r="U6972" i="53"/>
  <c r="T6972" i="53"/>
  <c r="S6973" i="53"/>
  <c r="S5964" i="53"/>
  <c r="S4954" i="53"/>
  <c r="S3944" i="53"/>
  <c r="V859" i="53"/>
  <c r="U859" i="53"/>
  <c r="T859" i="53"/>
  <c r="S860" i="53"/>
  <c r="G2880" i="53"/>
  <c r="F2880" i="53"/>
  <c r="G860" i="53"/>
  <c r="F860" i="53"/>
  <c r="G4951" i="53"/>
  <c r="F4951" i="53"/>
  <c r="G1870" i="53"/>
  <c r="F1870" i="53"/>
  <c r="F3943" i="53"/>
  <c r="G3943" i="53"/>
  <c r="G6972" i="53"/>
  <c r="F6972" i="53"/>
  <c r="G5962" i="53"/>
  <c r="F5962" i="53"/>
  <c r="E6973" i="53"/>
  <c r="E5963" i="53"/>
  <c r="E4952" i="53"/>
  <c r="E3944" i="53"/>
  <c r="E1871" i="53"/>
  <c r="S2880" i="53"/>
  <c r="AB862" i="53"/>
  <c r="E2881" i="53"/>
  <c r="AB2880" i="53"/>
  <c r="E861" i="53"/>
  <c r="AB9019" i="53" l="1"/>
  <c r="AB8010" i="53"/>
  <c r="S9020" i="53"/>
  <c r="S8010" i="53"/>
  <c r="E9019" i="53"/>
  <c r="E8009" i="53"/>
  <c r="AE5963" i="53"/>
  <c r="AC5963" i="53"/>
  <c r="AD5963" i="53"/>
  <c r="AE6974" i="53"/>
  <c r="AD6974" i="53"/>
  <c r="AC6974" i="53"/>
  <c r="AD1870" i="53"/>
  <c r="AE1870" i="53"/>
  <c r="AC1870" i="53"/>
  <c r="AB1871" i="53"/>
  <c r="AD3944" i="53"/>
  <c r="AE3944" i="53"/>
  <c r="AC3944" i="53"/>
  <c r="AE2880" i="53"/>
  <c r="AD2880" i="53"/>
  <c r="AC2880" i="53"/>
  <c r="AC862" i="53"/>
  <c r="AD862" i="53"/>
  <c r="AE862" i="53"/>
  <c r="AD4953" i="53"/>
  <c r="AE4953" i="53"/>
  <c r="AC4953" i="53"/>
  <c r="AB6975" i="53"/>
  <c r="AB5964" i="53"/>
  <c r="AB4954" i="53"/>
  <c r="AB3945" i="53"/>
  <c r="V2880" i="53"/>
  <c r="T2880" i="53"/>
  <c r="U2880" i="53"/>
  <c r="V5964" i="53"/>
  <c r="U5964" i="53"/>
  <c r="T5964" i="53"/>
  <c r="V1870" i="53"/>
  <c r="U1870" i="53"/>
  <c r="T1870" i="53"/>
  <c r="S1871" i="53"/>
  <c r="V4954" i="53"/>
  <c r="U4954" i="53"/>
  <c r="T4954" i="53"/>
  <c r="U3944" i="53"/>
  <c r="T3944" i="53"/>
  <c r="V3944" i="53"/>
  <c r="V6973" i="53"/>
  <c r="U6973" i="53"/>
  <c r="T6973" i="53"/>
  <c r="S6974" i="53"/>
  <c r="S5965" i="53"/>
  <c r="S4955" i="53"/>
  <c r="S3945" i="53"/>
  <c r="V860" i="53"/>
  <c r="U860" i="53"/>
  <c r="T860" i="53"/>
  <c r="S861" i="53"/>
  <c r="G861" i="53"/>
  <c r="F861" i="53"/>
  <c r="G2881" i="53"/>
  <c r="F2881" i="53"/>
  <c r="G5963" i="53"/>
  <c r="F5963" i="53"/>
  <c r="G3944" i="53"/>
  <c r="F3944" i="53"/>
  <c r="G4952" i="53"/>
  <c r="F4952" i="53"/>
  <c r="G6973" i="53"/>
  <c r="F6973" i="53"/>
  <c r="G1871" i="53"/>
  <c r="F1871" i="53"/>
  <c r="E6974" i="53"/>
  <c r="E5964" i="53"/>
  <c r="E4953" i="53"/>
  <c r="E3945" i="53"/>
  <c r="E1872" i="53"/>
  <c r="E2882" i="53"/>
  <c r="S2881" i="53"/>
  <c r="AB2881" i="53"/>
  <c r="E862" i="53"/>
  <c r="AB863" i="53"/>
  <c r="AB9020" i="53" l="1"/>
  <c r="AB8011" i="53"/>
  <c r="S9021" i="53"/>
  <c r="S8011" i="53"/>
  <c r="E9020" i="53"/>
  <c r="E8010" i="53"/>
  <c r="AE5964" i="53"/>
  <c r="AC5964" i="53"/>
  <c r="AD5964" i="53"/>
  <c r="AE6975" i="53"/>
  <c r="AD6975" i="53"/>
  <c r="AC6975" i="53"/>
  <c r="AE863" i="53"/>
  <c r="AD863" i="53"/>
  <c r="AC863" i="53"/>
  <c r="AD3945" i="53"/>
  <c r="AE3945" i="53"/>
  <c r="AC3945" i="53"/>
  <c r="AE1871" i="53"/>
  <c r="AD1871" i="53"/>
  <c r="AC1871" i="53"/>
  <c r="AB1872" i="53"/>
  <c r="AE2881" i="53"/>
  <c r="AC2881" i="53"/>
  <c r="AD2881" i="53"/>
  <c r="AE4954" i="53"/>
  <c r="AC4954" i="53"/>
  <c r="AD4954" i="53"/>
  <c r="AB6976" i="53"/>
  <c r="AB5965" i="53"/>
  <c r="AB4955" i="53"/>
  <c r="AB3946" i="53"/>
  <c r="V4955" i="53"/>
  <c r="U4955" i="53"/>
  <c r="T4955" i="53"/>
  <c r="V5965" i="53"/>
  <c r="U5965" i="53"/>
  <c r="T5965" i="53"/>
  <c r="V2881" i="53"/>
  <c r="U2881" i="53"/>
  <c r="T2881" i="53"/>
  <c r="V3945" i="53"/>
  <c r="U3945" i="53"/>
  <c r="T3945" i="53"/>
  <c r="V1871" i="53"/>
  <c r="U1871" i="53"/>
  <c r="T1871" i="53"/>
  <c r="S1872" i="53"/>
  <c r="V6974" i="53"/>
  <c r="U6974" i="53"/>
  <c r="T6974" i="53"/>
  <c r="S6975" i="53"/>
  <c r="S5966" i="53"/>
  <c r="S4956" i="53"/>
  <c r="S3946" i="53"/>
  <c r="V861" i="53"/>
  <c r="U861" i="53"/>
  <c r="T861" i="53"/>
  <c r="S862" i="53"/>
  <c r="G862" i="53"/>
  <c r="F862" i="53"/>
  <c r="G2882" i="53"/>
  <c r="F2882" i="53"/>
  <c r="G1872" i="53"/>
  <c r="F1872" i="53"/>
  <c r="F3945" i="53"/>
  <c r="G3945" i="53"/>
  <c r="G4953" i="53"/>
  <c r="F4953" i="53"/>
  <c r="G5964" i="53"/>
  <c r="F5964" i="53"/>
  <c r="G6974" i="53"/>
  <c r="F6974" i="53"/>
  <c r="E6975" i="53"/>
  <c r="E5965" i="53"/>
  <c r="E4954" i="53"/>
  <c r="E3946" i="53"/>
  <c r="E1873" i="53"/>
  <c r="AB864" i="53"/>
  <c r="E863" i="53"/>
  <c r="S2882" i="53"/>
  <c r="E2883" i="53"/>
  <c r="AB2882" i="53"/>
  <c r="AB9021" i="53" l="1"/>
  <c r="AB8012" i="53"/>
  <c r="S9022" i="53"/>
  <c r="S8012" i="53"/>
  <c r="E9021" i="53"/>
  <c r="E8011" i="53"/>
  <c r="AE5965" i="53"/>
  <c r="AD5965" i="53"/>
  <c r="AC5965" i="53"/>
  <c r="AE1872" i="53"/>
  <c r="AD1872" i="53"/>
  <c r="AC1872" i="53"/>
  <c r="AB1873" i="53"/>
  <c r="AE6976" i="53"/>
  <c r="AD6976" i="53"/>
  <c r="AC6976" i="53"/>
  <c r="AD3946" i="53"/>
  <c r="AE3946" i="53"/>
  <c r="AC3946" i="53"/>
  <c r="AE2882" i="53"/>
  <c r="AD2882" i="53"/>
  <c r="AC2882" i="53"/>
  <c r="AC864" i="53"/>
  <c r="AE864" i="53"/>
  <c r="AD864" i="53"/>
  <c r="AE4955" i="53"/>
  <c r="AC4955" i="53"/>
  <c r="AD4955" i="53"/>
  <c r="AB6977" i="53"/>
  <c r="AB5966" i="53"/>
  <c r="AB4956" i="53"/>
  <c r="AB3947" i="53"/>
  <c r="V1872" i="53"/>
  <c r="U1872" i="53"/>
  <c r="T1872" i="53"/>
  <c r="S1873" i="53"/>
  <c r="V5966" i="53"/>
  <c r="U5966" i="53"/>
  <c r="T5966" i="53"/>
  <c r="V6975" i="53"/>
  <c r="U6975" i="53"/>
  <c r="T6975" i="53"/>
  <c r="U3946" i="53"/>
  <c r="T3946" i="53"/>
  <c r="V3946" i="53"/>
  <c r="V4956" i="53"/>
  <c r="U4956" i="53"/>
  <c r="T4956" i="53"/>
  <c r="V2882" i="53"/>
  <c r="U2882" i="53"/>
  <c r="T2882" i="53"/>
  <c r="S6976" i="53"/>
  <c r="S5967" i="53"/>
  <c r="S4957" i="53"/>
  <c r="S3947" i="53"/>
  <c r="V862" i="53"/>
  <c r="U862" i="53"/>
  <c r="T862" i="53"/>
  <c r="S863" i="53"/>
  <c r="G863" i="53"/>
  <c r="F863" i="53"/>
  <c r="G2883" i="53"/>
  <c r="F2883" i="53"/>
  <c r="G5965" i="53"/>
  <c r="F5965" i="53"/>
  <c r="G4954" i="53"/>
  <c r="F4954" i="53"/>
  <c r="G1873" i="53"/>
  <c r="F1873" i="53"/>
  <c r="G3946" i="53"/>
  <c r="F3946" i="53"/>
  <c r="G6975" i="53"/>
  <c r="F6975" i="53"/>
  <c r="E6976" i="53"/>
  <c r="E5966" i="53"/>
  <c r="E4955" i="53"/>
  <c r="E3947" i="53"/>
  <c r="E1874" i="53"/>
  <c r="AB865" i="53"/>
  <c r="S2883" i="53"/>
  <c r="E864" i="53"/>
  <c r="AB2883" i="53"/>
  <c r="E2884" i="53"/>
  <c r="AB9022" i="53" l="1"/>
  <c r="AB8013" i="53"/>
  <c r="S9023" i="53"/>
  <c r="S8013" i="53"/>
  <c r="E9022" i="53"/>
  <c r="E8012" i="53"/>
  <c r="AE5966" i="53"/>
  <c r="AC5966" i="53"/>
  <c r="AD5966" i="53"/>
  <c r="AE6977" i="53"/>
  <c r="AD6977" i="53"/>
  <c r="AC6977" i="53"/>
  <c r="AE1873" i="53"/>
  <c r="AD1873" i="53"/>
  <c r="AC1873" i="53"/>
  <c r="AB1874" i="53"/>
  <c r="AE2883" i="53"/>
  <c r="AC2883" i="53"/>
  <c r="AD2883" i="53"/>
  <c r="AE3947" i="53"/>
  <c r="AC3947" i="53"/>
  <c r="AD3947" i="53"/>
  <c r="AD865" i="53"/>
  <c r="AC865" i="53"/>
  <c r="AE865" i="53"/>
  <c r="AE4956" i="53"/>
  <c r="AC4956" i="53"/>
  <c r="AD4956" i="53"/>
  <c r="AB6978" i="53"/>
  <c r="AB5967" i="53"/>
  <c r="AB4957" i="53"/>
  <c r="AB3948" i="53"/>
  <c r="V4957" i="53"/>
  <c r="T4957" i="53"/>
  <c r="U4957" i="53"/>
  <c r="V2883" i="53"/>
  <c r="U2883" i="53"/>
  <c r="T2883" i="53"/>
  <c r="V5967" i="53"/>
  <c r="T5967" i="53"/>
  <c r="U5967" i="53"/>
  <c r="V1873" i="53"/>
  <c r="U1873" i="53"/>
  <c r="T1873" i="53"/>
  <c r="S1874" i="53"/>
  <c r="V3947" i="53"/>
  <c r="U3947" i="53"/>
  <c r="T3947" i="53"/>
  <c r="V6976" i="53"/>
  <c r="U6976" i="53"/>
  <c r="T6976" i="53"/>
  <c r="S6977" i="53"/>
  <c r="S5968" i="53"/>
  <c r="S4958" i="53"/>
  <c r="S3948" i="53"/>
  <c r="V863" i="53"/>
  <c r="U863" i="53"/>
  <c r="T863" i="53"/>
  <c r="S864" i="53"/>
  <c r="G2884" i="53"/>
  <c r="F2884" i="53"/>
  <c r="G864" i="53"/>
  <c r="F864" i="53"/>
  <c r="G3947" i="53"/>
  <c r="F3947" i="53"/>
  <c r="G5966" i="53"/>
  <c r="F5966" i="53"/>
  <c r="G4955" i="53"/>
  <c r="F4955" i="53"/>
  <c r="G6976" i="53"/>
  <c r="F6976" i="53"/>
  <c r="G1874" i="53"/>
  <c r="F1874" i="53"/>
  <c r="E6977" i="53"/>
  <c r="E5967" i="53"/>
  <c r="E4956" i="53"/>
  <c r="E3948" i="53"/>
  <c r="E1875" i="53"/>
  <c r="E865" i="53"/>
  <c r="AB866" i="53"/>
  <c r="AB2884" i="53"/>
  <c r="E2885" i="53"/>
  <c r="S2884" i="53"/>
  <c r="AB9023" i="53" l="1"/>
  <c r="AB8014" i="53"/>
  <c r="S9024" i="53"/>
  <c r="S8014" i="53"/>
  <c r="E9023" i="53"/>
  <c r="E8013" i="53"/>
  <c r="AE5967" i="53"/>
  <c r="AD5967" i="53"/>
  <c r="AC5967" i="53"/>
  <c r="AE6978" i="53"/>
  <c r="AD6978" i="53"/>
  <c r="AC6978" i="53"/>
  <c r="AE2884" i="53"/>
  <c r="AC2884" i="53"/>
  <c r="AD2884" i="53"/>
  <c r="AD3948" i="53"/>
  <c r="AC3948" i="53"/>
  <c r="AE3948" i="53"/>
  <c r="AE1874" i="53"/>
  <c r="AD1874" i="53"/>
  <c r="AC1874" i="53"/>
  <c r="AB1875" i="53"/>
  <c r="AC866" i="53"/>
  <c r="AD866" i="53"/>
  <c r="AE866" i="53"/>
  <c r="AE4957" i="53"/>
  <c r="AC4957" i="53"/>
  <c r="AD4957" i="53"/>
  <c r="AB6979" i="53"/>
  <c r="AB5968" i="53"/>
  <c r="AB4958" i="53"/>
  <c r="AB3949" i="53"/>
  <c r="V5968" i="53"/>
  <c r="T5968" i="53"/>
  <c r="U5968" i="53"/>
  <c r="U1874" i="53"/>
  <c r="T1874" i="53"/>
  <c r="V1874" i="53"/>
  <c r="S1875" i="53"/>
  <c r="V4958" i="53"/>
  <c r="U4958" i="53"/>
  <c r="T4958" i="53"/>
  <c r="V2884" i="53"/>
  <c r="U2884" i="53"/>
  <c r="T2884" i="53"/>
  <c r="V3948" i="53"/>
  <c r="T3948" i="53"/>
  <c r="U3948" i="53"/>
  <c r="V6977" i="53"/>
  <c r="U6977" i="53"/>
  <c r="T6977" i="53"/>
  <c r="S6978" i="53"/>
  <c r="S5969" i="53"/>
  <c r="S4959" i="53"/>
  <c r="S3949" i="53"/>
  <c r="V864" i="53"/>
  <c r="U864" i="53"/>
  <c r="T864" i="53"/>
  <c r="S865" i="53"/>
  <c r="G2885" i="53"/>
  <c r="F2885" i="53"/>
  <c r="G865" i="53"/>
  <c r="F865" i="53"/>
  <c r="G1875" i="53"/>
  <c r="F1875" i="53"/>
  <c r="G4956" i="53"/>
  <c r="F4956" i="53"/>
  <c r="G3948" i="53"/>
  <c r="F3948" i="53"/>
  <c r="G5967" i="53"/>
  <c r="F5967" i="53"/>
  <c r="G6977" i="53"/>
  <c r="F6977" i="53"/>
  <c r="E6978" i="53"/>
  <c r="E5968" i="53"/>
  <c r="E4957" i="53"/>
  <c r="E3949" i="53"/>
  <c r="E1876" i="53"/>
  <c r="AB2885" i="53"/>
  <c r="E2886" i="53"/>
  <c r="E866" i="53"/>
  <c r="S2885" i="53"/>
  <c r="AB867" i="53"/>
  <c r="AB9024" i="53" l="1"/>
  <c r="AB8015" i="53"/>
  <c r="S9025" i="53"/>
  <c r="S8015" i="53"/>
  <c r="E9024" i="53"/>
  <c r="E8014" i="53"/>
  <c r="AD5968" i="53"/>
  <c r="AE5968" i="53"/>
  <c r="AC5968" i="53"/>
  <c r="AD1875" i="53"/>
  <c r="AE1875" i="53"/>
  <c r="AC1875" i="53"/>
  <c r="AB1876" i="53"/>
  <c r="AE6979" i="53"/>
  <c r="AD6979" i="53"/>
  <c r="AC6979" i="53"/>
  <c r="AE867" i="53"/>
  <c r="AC867" i="53"/>
  <c r="AD867" i="53"/>
  <c r="AE3949" i="53"/>
  <c r="AC3949" i="53"/>
  <c r="AD3949" i="53"/>
  <c r="AE2885" i="53"/>
  <c r="AC2885" i="53"/>
  <c r="AD2885" i="53"/>
  <c r="AE4958" i="53"/>
  <c r="AC4958" i="53"/>
  <c r="AD4958" i="53"/>
  <c r="AB6980" i="53"/>
  <c r="AB5969" i="53"/>
  <c r="AB4959" i="53"/>
  <c r="AB3950" i="53"/>
  <c r="U3949" i="53"/>
  <c r="V3949" i="53"/>
  <c r="T3949" i="53"/>
  <c r="V1875" i="53"/>
  <c r="U1875" i="53"/>
  <c r="T1875" i="53"/>
  <c r="S1876" i="53"/>
  <c r="V5969" i="53"/>
  <c r="U5969" i="53"/>
  <c r="T5969" i="53"/>
  <c r="V2885" i="53"/>
  <c r="U2885" i="53"/>
  <c r="T2885" i="53"/>
  <c r="V4959" i="53"/>
  <c r="U4959" i="53"/>
  <c r="T4959" i="53"/>
  <c r="V6978" i="53"/>
  <c r="U6978" i="53"/>
  <c r="T6978" i="53"/>
  <c r="S6979" i="53"/>
  <c r="S5970" i="53"/>
  <c r="S4960" i="53"/>
  <c r="S3950" i="53"/>
  <c r="V865" i="53"/>
  <c r="U865" i="53"/>
  <c r="T865" i="53"/>
  <c r="S866" i="53"/>
  <c r="G2886" i="53"/>
  <c r="F2886" i="53"/>
  <c r="G866" i="53"/>
  <c r="F866" i="53"/>
  <c r="G5968" i="53"/>
  <c r="F5968" i="53"/>
  <c r="G1876" i="53"/>
  <c r="F1876" i="53"/>
  <c r="G3949" i="53"/>
  <c r="F3949" i="53"/>
  <c r="G4957" i="53"/>
  <c r="F4957" i="53"/>
  <c r="G6978" i="53"/>
  <c r="F6978" i="53"/>
  <c r="E6979" i="53"/>
  <c r="E5969" i="53"/>
  <c r="E4958" i="53"/>
  <c r="E3950" i="53"/>
  <c r="E1877" i="53"/>
  <c r="E2887" i="53"/>
  <c r="S2886" i="53"/>
  <c r="AB868" i="53"/>
  <c r="E867" i="53"/>
  <c r="AB2886" i="53"/>
  <c r="AB9025" i="53" l="1"/>
  <c r="AB8016" i="53"/>
  <c r="S9026" i="53"/>
  <c r="S8016" i="53"/>
  <c r="E9025" i="53"/>
  <c r="E8015" i="53"/>
  <c r="AE5969" i="53"/>
  <c r="AC5969" i="53"/>
  <c r="AD5969" i="53"/>
  <c r="AE6980" i="53"/>
  <c r="AD6980" i="53"/>
  <c r="AC6980" i="53"/>
  <c r="AD1876" i="53"/>
  <c r="AE1876" i="53"/>
  <c r="AC1876" i="53"/>
  <c r="AB1877" i="53"/>
  <c r="AE2886" i="53"/>
  <c r="AC2886" i="53"/>
  <c r="AD2886" i="53"/>
  <c r="AD3950" i="53"/>
  <c r="AE3950" i="53"/>
  <c r="AC3950" i="53"/>
  <c r="AE868" i="53"/>
  <c r="AC868" i="53"/>
  <c r="AD868" i="53"/>
  <c r="AE4959" i="53"/>
  <c r="AD4959" i="53"/>
  <c r="AC4959" i="53"/>
  <c r="AB6981" i="53"/>
  <c r="AB5970" i="53"/>
  <c r="AB4960" i="53"/>
  <c r="AB3951" i="53"/>
  <c r="U3950" i="53"/>
  <c r="V3950" i="53"/>
  <c r="T3950" i="53"/>
  <c r="V1876" i="53"/>
  <c r="U1876" i="53"/>
  <c r="T1876" i="53"/>
  <c r="S1877" i="53"/>
  <c r="V5970" i="53"/>
  <c r="U5970" i="53"/>
  <c r="T5970" i="53"/>
  <c r="U4960" i="53"/>
  <c r="T4960" i="53"/>
  <c r="V4960" i="53"/>
  <c r="V2886" i="53"/>
  <c r="T2886" i="53"/>
  <c r="U2886" i="53"/>
  <c r="V6979" i="53"/>
  <c r="U6979" i="53"/>
  <c r="T6979" i="53"/>
  <c r="S6980" i="53"/>
  <c r="S5971" i="53"/>
  <c r="S4961" i="53"/>
  <c r="S3951" i="53"/>
  <c r="V866" i="53"/>
  <c r="T866" i="53"/>
  <c r="U866" i="53"/>
  <c r="S867" i="53"/>
  <c r="G867" i="53"/>
  <c r="F867" i="53"/>
  <c r="G2887" i="53"/>
  <c r="F2887" i="53"/>
  <c r="G3950" i="53"/>
  <c r="F3950" i="53"/>
  <c r="G4958" i="53"/>
  <c r="F4958" i="53"/>
  <c r="G6979" i="53"/>
  <c r="F6979" i="53"/>
  <c r="G1877" i="53"/>
  <c r="F1877" i="53"/>
  <c r="F5969" i="53"/>
  <c r="G5969" i="53"/>
  <c r="E6980" i="53"/>
  <c r="E5970" i="53"/>
  <c r="E4959" i="53"/>
  <c r="E3951" i="53"/>
  <c r="E1878" i="53"/>
  <c r="S2887" i="53"/>
  <c r="E868" i="53"/>
  <c r="AB869" i="53"/>
  <c r="AB2887" i="53"/>
  <c r="E2888" i="53"/>
  <c r="AB9026" i="53" l="1"/>
  <c r="AB8017" i="53"/>
  <c r="S9027" i="53"/>
  <c r="S8017" i="53"/>
  <c r="E9026" i="53"/>
  <c r="E8016" i="53"/>
  <c r="AD5970" i="53"/>
  <c r="AC5970" i="53"/>
  <c r="AE5970" i="53"/>
  <c r="AE6981" i="53"/>
  <c r="AD6981" i="53"/>
  <c r="AC6981" i="53"/>
  <c r="AE2887" i="53"/>
  <c r="AD2887" i="53"/>
  <c r="AC2887" i="53"/>
  <c r="AD3951" i="53"/>
  <c r="AE3951" i="53"/>
  <c r="AC3951" i="53"/>
  <c r="AE1877" i="53"/>
  <c r="AD1877" i="53"/>
  <c r="AC1877" i="53"/>
  <c r="AB1878" i="53"/>
  <c r="AE869" i="53"/>
  <c r="AD869" i="53"/>
  <c r="AC869" i="53"/>
  <c r="AE4960" i="53"/>
  <c r="AC4960" i="53"/>
  <c r="AD4960" i="53"/>
  <c r="AB6982" i="53"/>
  <c r="AB5971" i="53"/>
  <c r="AB4961" i="53"/>
  <c r="AB3952" i="53"/>
  <c r="V1877" i="53"/>
  <c r="U1877" i="53"/>
  <c r="T1877" i="53"/>
  <c r="S1878" i="53"/>
  <c r="V3951" i="53"/>
  <c r="T3951" i="53"/>
  <c r="U3951" i="53"/>
  <c r="V4961" i="53"/>
  <c r="U4961" i="53"/>
  <c r="T4961" i="53"/>
  <c r="V2887" i="53"/>
  <c r="U2887" i="53"/>
  <c r="T2887" i="53"/>
  <c r="V5971" i="53"/>
  <c r="U5971" i="53"/>
  <c r="T5971" i="53"/>
  <c r="V6980" i="53"/>
  <c r="U6980" i="53"/>
  <c r="T6980" i="53"/>
  <c r="S6981" i="53"/>
  <c r="S5972" i="53"/>
  <c r="S4962" i="53"/>
  <c r="S3952" i="53"/>
  <c r="V867" i="53"/>
  <c r="U867" i="53"/>
  <c r="T867" i="53"/>
  <c r="S868" i="53"/>
  <c r="G868" i="53"/>
  <c r="F868" i="53"/>
  <c r="G2888" i="53"/>
  <c r="F2888" i="53"/>
  <c r="F4959" i="53"/>
  <c r="G4959" i="53"/>
  <c r="G5970" i="53"/>
  <c r="F5970" i="53"/>
  <c r="G1878" i="53"/>
  <c r="F1878" i="53"/>
  <c r="F3951" i="53"/>
  <c r="G3951" i="53"/>
  <c r="G6980" i="53"/>
  <c r="F6980" i="53"/>
  <c r="E6981" i="53"/>
  <c r="E5971" i="53"/>
  <c r="E4960" i="53"/>
  <c r="E3952" i="53"/>
  <c r="E1879" i="53"/>
  <c r="AB870" i="53"/>
  <c r="E869" i="53"/>
  <c r="E2889" i="53"/>
  <c r="S2888" i="53"/>
  <c r="AB2888" i="53"/>
  <c r="AB9027" i="53" l="1"/>
  <c r="AB8018" i="53"/>
  <c r="S9028" i="53"/>
  <c r="S8018" i="53"/>
  <c r="E9027" i="53"/>
  <c r="E8017" i="53"/>
  <c r="AE5971" i="53"/>
  <c r="AC5971" i="53"/>
  <c r="AD5971" i="53"/>
  <c r="AE1878" i="53"/>
  <c r="AD1878" i="53"/>
  <c r="AC1878" i="53"/>
  <c r="AB1879" i="53"/>
  <c r="AE6982" i="53"/>
  <c r="AD6982" i="53"/>
  <c r="AC6982" i="53"/>
  <c r="AE2888" i="53"/>
  <c r="AD2888" i="53"/>
  <c r="AC2888" i="53"/>
  <c r="AD3952" i="53"/>
  <c r="AE3952" i="53"/>
  <c r="AC3952" i="53"/>
  <c r="AC870" i="53"/>
  <c r="AE870" i="53"/>
  <c r="AD870" i="53"/>
  <c r="AD4961" i="53"/>
  <c r="AE4961" i="53"/>
  <c r="AC4961" i="53"/>
  <c r="AB6983" i="53"/>
  <c r="AB5972" i="53"/>
  <c r="AB4962" i="53"/>
  <c r="AB3953" i="53"/>
  <c r="T3952" i="53"/>
  <c r="U3952" i="53"/>
  <c r="V3952" i="53"/>
  <c r="V6981" i="53"/>
  <c r="U6981" i="53"/>
  <c r="T6981" i="53"/>
  <c r="V1878" i="53"/>
  <c r="U1878" i="53"/>
  <c r="T1878" i="53"/>
  <c r="S1879" i="53"/>
  <c r="V4962" i="53"/>
  <c r="U4962" i="53"/>
  <c r="T4962" i="53"/>
  <c r="V5972" i="53"/>
  <c r="U5972" i="53"/>
  <c r="T5972" i="53"/>
  <c r="T2888" i="53"/>
  <c r="V2888" i="53"/>
  <c r="U2888" i="53"/>
  <c r="S6982" i="53"/>
  <c r="S5973" i="53"/>
  <c r="S4963" i="53"/>
  <c r="S3953" i="53"/>
  <c r="V868" i="53"/>
  <c r="U868" i="53"/>
  <c r="T868" i="53"/>
  <c r="S869" i="53"/>
  <c r="G869" i="53"/>
  <c r="F869" i="53"/>
  <c r="G2889" i="53"/>
  <c r="F2889" i="53"/>
  <c r="F1879" i="53"/>
  <c r="G1879" i="53"/>
  <c r="G6981" i="53"/>
  <c r="F6981" i="53"/>
  <c r="G3952" i="53"/>
  <c r="F3952" i="53"/>
  <c r="G4960" i="53"/>
  <c r="F4960" i="53"/>
  <c r="G5971" i="53"/>
  <c r="F5971" i="53"/>
  <c r="E6982" i="53"/>
  <c r="E5972" i="53"/>
  <c r="E4961" i="53"/>
  <c r="E3953" i="53"/>
  <c r="E1880" i="53"/>
  <c r="E2890" i="53"/>
  <c r="E870" i="53"/>
  <c r="S2889" i="53"/>
  <c r="AB2889" i="53"/>
  <c r="AB871" i="53"/>
  <c r="AB9028" i="53" l="1"/>
  <c r="AB8019" i="53"/>
  <c r="S9029" i="53"/>
  <c r="S8019" i="53"/>
  <c r="E9028" i="53"/>
  <c r="E8018" i="53"/>
  <c r="AE5972" i="53"/>
  <c r="AC5972" i="53"/>
  <c r="AD5972" i="53"/>
  <c r="AE6983" i="53"/>
  <c r="AD6983" i="53"/>
  <c r="AC6983" i="53"/>
  <c r="AE1879" i="53"/>
  <c r="AC1879" i="53"/>
  <c r="AD1879" i="53"/>
  <c r="AB1880" i="53"/>
  <c r="AD3953" i="53"/>
  <c r="AE3953" i="53"/>
  <c r="AC3953" i="53"/>
  <c r="AE871" i="53"/>
  <c r="AD871" i="53"/>
  <c r="AC871" i="53"/>
  <c r="AE2889" i="53"/>
  <c r="AC2889" i="53"/>
  <c r="AD2889" i="53"/>
  <c r="AE4962" i="53"/>
  <c r="AC4962" i="53"/>
  <c r="AD4962" i="53"/>
  <c r="AB6984" i="53"/>
  <c r="AB5973" i="53"/>
  <c r="AB4963" i="53"/>
  <c r="AB3954" i="53"/>
  <c r="V5973" i="53"/>
  <c r="U5973" i="53"/>
  <c r="T5973" i="53"/>
  <c r="V3953" i="53"/>
  <c r="U3953" i="53"/>
  <c r="T3953" i="53"/>
  <c r="V1879" i="53"/>
  <c r="U1879" i="53"/>
  <c r="T1879" i="53"/>
  <c r="S1880" i="53"/>
  <c r="V4963" i="53"/>
  <c r="U4963" i="53"/>
  <c r="T4963" i="53"/>
  <c r="V6982" i="53"/>
  <c r="U6982" i="53"/>
  <c r="T6982" i="53"/>
  <c r="V2889" i="53"/>
  <c r="U2889" i="53"/>
  <c r="T2889" i="53"/>
  <c r="S6983" i="53"/>
  <c r="S5974" i="53"/>
  <c r="S4964" i="53"/>
  <c r="S3954" i="53"/>
  <c r="V869" i="53"/>
  <c r="U869" i="53"/>
  <c r="T869" i="53"/>
  <c r="S870" i="53"/>
  <c r="G2890" i="53"/>
  <c r="F2890" i="53"/>
  <c r="G870" i="53"/>
  <c r="F870" i="53"/>
  <c r="G1880" i="53"/>
  <c r="F1880" i="53"/>
  <c r="G4961" i="53"/>
  <c r="F4961" i="53"/>
  <c r="F3953" i="53"/>
  <c r="G3953" i="53"/>
  <c r="G5972" i="53"/>
  <c r="F5972" i="53"/>
  <c r="G6982" i="53"/>
  <c r="F6982" i="53"/>
  <c r="E6983" i="53"/>
  <c r="E5973" i="53"/>
  <c r="E4962" i="53"/>
  <c r="E3954" i="53"/>
  <c r="E1881" i="53"/>
  <c r="AB872" i="53"/>
  <c r="E2891" i="53"/>
  <c r="S2890" i="53"/>
  <c r="E871" i="53"/>
  <c r="AB2890" i="53"/>
  <c r="AB9029" i="53" l="1"/>
  <c r="AB8020" i="53"/>
  <c r="S9030" i="53"/>
  <c r="S8020" i="53"/>
  <c r="E9029" i="53"/>
  <c r="E8019" i="53"/>
  <c r="AE5973" i="53"/>
  <c r="AD5973" i="53"/>
  <c r="AC5973" i="53"/>
  <c r="AE6984" i="53"/>
  <c r="AD6984" i="53"/>
  <c r="AC6984" i="53"/>
  <c r="AE2890" i="53"/>
  <c r="AD2890" i="53"/>
  <c r="AC2890" i="53"/>
  <c r="AD3954" i="53"/>
  <c r="AE3954" i="53"/>
  <c r="AC3954" i="53"/>
  <c r="AE1880" i="53"/>
  <c r="AD1880" i="53"/>
  <c r="AC1880" i="53"/>
  <c r="AB1881" i="53"/>
  <c r="AC872" i="53"/>
  <c r="AE872" i="53"/>
  <c r="AD872" i="53"/>
  <c r="AC4963" i="53"/>
  <c r="AD4963" i="53"/>
  <c r="AE4963" i="53"/>
  <c r="AB6985" i="53"/>
  <c r="AB5974" i="53"/>
  <c r="AB4964" i="53"/>
  <c r="AB3955" i="53"/>
  <c r="V5974" i="53"/>
  <c r="U5974" i="53"/>
  <c r="T5974" i="53"/>
  <c r="V4964" i="53"/>
  <c r="U4964" i="53"/>
  <c r="T4964" i="53"/>
  <c r="U2890" i="53"/>
  <c r="T2890" i="53"/>
  <c r="V2890" i="53"/>
  <c r="V3954" i="53"/>
  <c r="U3954" i="53"/>
  <c r="T3954" i="53"/>
  <c r="V1880" i="53"/>
  <c r="U1880" i="53"/>
  <c r="T1880" i="53"/>
  <c r="S1881" i="53"/>
  <c r="V6983" i="53"/>
  <c r="U6983" i="53"/>
  <c r="T6983" i="53"/>
  <c r="S6984" i="53"/>
  <c r="S5975" i="53"/>
  <c r="S4965" i="53"/>
  <c r="S3955" i="53"/>
  <c r="V870" i="53"/>
  <c r="U870" i="53"/>
  <c r="T870" i="53"/>
  <c r="S871" i="53"/>
  <c r="G2891" i="53"/>
  <c r="F2891" i="53"/>
  <c r="G871" i="53"/>
  <c r="F871" i="53"/>
  <c r="G1881" i="53"/>
  <c r="F1881" i="53"/>
  <c r="G3954" i="53"/>
  <c r="F3954" i="53"/>
  <c r="G6983" i="53"/>
  <c r="F6983" i="53"/>
  <c r="G5973" i="53"/>
  <c r="F5973" i="53"/>
  <c r="G4962" i="53"/>
  <c r="F4962" i="53"/>
  <c r="E6984" i="53"/>
  <c r="E5974" i="53"/>
  <c r="E4963" i="53"/>
  <c r="E3955" i="53"/>
  <c r="E1882" i="53"/>
  <c r="S2891" i="53"/>
  <c r="AB2891" i="53"/>
  <c r="E872" i="53"/>
  <c r="E2892" i="53"/>
  <c r="AB873" i="53"/>
  <c r="AB9030" i="53" l="1"/>
  <c r="AB8021" i="53"/>
  <c r="S9031" i="53"/>
  <c r="S8021" i="53"/>
  <c r="E9030" i="53"/>
  <c r="E8020" i="53"/>
  <c r="AE5974" i="53"/>
  <c r="AC5974" i="53"/>
  <c r="AD5974" i="53"/>
  <c r="AE1881" i="53"/>
  <c r="AD1881" i="53"/>
  <c r="AC1881" i="53"/>
  <c r="AB1882" i="53"/>
  <c r="AE6985" i="53"/>
  <c r="AD6985" i="53"/>
  <c r="AC6985" i="53"/>
  <c r="AE873" i="53"/>
  <c r="AC873" i="53"/>
  <c r="AD873" i="53"/>
  <c r="AE3955" i="53"/>
  <c r="AC3955" i="53"/>
  <c r="AD3955" i="53"/>
  <c r="AE2891" i="53"/>
  <c r="AC2891" i="53"/>
  <c r="AD2891" i="53"/>
  <c r="AC4964" i="53"/>
  <c r="AD4964" i="53"/>
  <c r="AE4964" i="53"/>
  <c r="AB6986" i="53"/>
  <c r="AB5975" i="53"/>
  <c r="AB4965" i="53"/>
  <c r="AB3956" i="53"/>
  <c r="V1881" i="53"/>
  <c r="U1881" i="53"/>
  <c r="T1881" i="53"/>
  <c r="S1882" i="53"/>
  <c r="V4965" i="53"/>
  <c r="T4965" i="53"/>
  <c r="U4965" i="53"/>
  <c r="V3955" i="53"/>
  <c r="U3955" i="53"/>
  <c r="T3955" i="53"/>
  <c r="V5975" i="53"/>
  <c r="T5975" i="53"/>
  <c r="U5975" i="53"/>
  <c r="V6984" i="53"/>
  <c r="U6984" i="53"/>
  <c r="T6984" i="53"/>
  <c r="V2891" i="53"/>
  <c r="U2891" i="53"/>
  <c r="T2891" i="53"/>
  <c r="S6985" i="53"/>
  <c r="S5976" i="53"/>
  <c r="S4966" i="53"/>
  <c r="S3956" i="53"/>
  <c r="V871" i="53"/>
  <c r="U871" i="53"/>
  <c r="T871" i="53"/>
  <c r="S872" i="53"/>
  <c r="G2892" i="53"/>
  <c r="F2892" i="53"/>
  <c r="G872" i="53"/>
  <c r="F872" i="53"/>
  <c r="G6984" i="53"/>
  <c r="F6984" i="53"/>
  <c r="G1882" i="53"/>
  <c r="F1882" i="53"/>
  <c r="G3955" i="53"/>
  <c r="F3955" i="53"/>
  <c r="G5974" i="53"/>
  <c r="F5974" i="53"/>
  <c r="G4963" i="53"/>
  <c r="F4963" i="53"/>
  <c r="E6985" i="53"/>
  <c r="E5975" i="53"/>
  <c r="E4964" i="53"/>
  <c r="E3956" i="53"/>
  <c r="E1883" i="53"/>
  <c r="AB2892" i="53"/>
  <c r="AB874" i="53"/>
  <c r="E873" i="53"/>
  <c r="E2893" i="53"/>
  <c r="S2892" i="53"/>
  <c r="AB9031" i="53" l="1"/>
  <c r="AB8022" i="53"/>
  <c r="S9032" i="53"/>
  <c r="S8022" i="53"/>
  <c r="E9031" i="53"/>
  <c r="E8021" i="53"/>
  <c r="AE5975" i="53"/>
  <c r="AD5975" i="53"/>
  <c r="AC5975" i="53"/>
  <c r="AE6986" i="53"/>
  <c r="AD6986" i="53"/>
  <c r="AC6986" i="53"/>
  <c r="AE1882" i="53"/>
  <c r="AD1882" i="53"/>
  <c r="AC1882" i="53"/>
  <c r="AB1883" i="53"/>
  <c r="AE874" i="53"/>
  <c r="AC874" i="53"/>
  <c r="AD874" i="53"/>
  <c r="AE2892" i="53"/>
  <c r="AC2892" i="53"/>
  <c r="AD2892" i="53"/>
  <c r="AD3956" i="53"/>
  <c r="AC3956" i="53"/>
  <c r="AE3956" i="53"/>
  <c r="AE4965" i="53"/>
  <c r="AC4965" i="53"/>
  <c r="AD4965" i="53"/>
  <c r="AB6987" i="53"/>
  <c r="AB5976" i="53"/>
  <c r="AB4966" i="53"/>
  <c r="AB3957" i="53"/>
  <c r="V3956" i="53"/>
  <c r="U3956" i="53"/>
  <c r="T3956" i="53"/>
  <c r="V4966" i="53"/>
  <c r="U4966" i="53"/>
  <c r="T4966" i="53"/>
  <c r="V6985" i="53"/>
  <c r="U6985" i="53"/>
  <c r="T6985" i="53"/>
  <c r="V1882" i="53"/>
  <c r="T1882" i="53"/>
  <c r="U1882" i="53"/>
  <c r="S1883" i="53"/>
  <c r="V5976" i="53"/>
  <c r="T5976" i="53"/>
  <c r="U5976" i="53"/>
  <c r="V2892" i="53"/>
  <c r="U2892" i="53"/>
  <c r="T2892" i="53"/>
  <c r="S6986" i="53"/>
  <c r="S5977" i="53"/>
  <c r="S4967" i="53"/>
  <c r="S3957" i="53"/>
  <c r="V872" i="53"/>
  <c r="U872" i="53"/>
  <c r="T872" i="53"/>
  <c r="S873" i="53"/>
  <c r="G2893" i="53"/>
  <c r="F2893" i="53"/>
  <c r="G873" i="53"/>
  <c r="F873" i="53"/>
  <c r="G5975" i="53"/>
  <c r="F5975" i="53"/>
  <c r="G6985" i="53"/>
  <c r="F6985" i="53"/>
  <c r="G1883" i="53"/>
  <c r="F1883" i="53"/>
  <c r="G3956" i="53"/>
  <c r="F3956" i="53"/>
  <c r="G4964" i="53"/>
  <c r="F4964" i="53"/>
  <c r="E6986" i="53"/>
  <c r="E5976" i="53"/>
  <c r="E4965" i="53"/>
  <c r="E3957" i="53"/>
  <c r="E1884" i="53"/>
  <c r="S2893" i="53"/>
  <c r="AB2893" i="53"/>
  <c r="E2894" i="53"/>
  <c r="E874" i="53"/>
  <c r="AB875" i="53"/>
  <c r="AB9032" i="53" l="1"/>
  <c r="AB8023" i="53"/>
  <c r="S9033" i="53"/>
  <c r="S8023" i="53"/>
  <c r="E9032" i="53"/>
  <c r="E8022" i="53"/>
  <c r="AD5976" i="53"/>
  <c r="AE5976" i="53"/>
  <c r="AC5976" i="53"/>
  <c r="AE6987" i="53"/>
  <c r="AD6987" i="53"/>
  <c r="AC6987" i="53"/>
  <c r="AE875" i="53"/>
  <c r="AD875" i="53"/>
  <c r="AC875" i="53"/>
  <c r="AE2893" i="53"/>
  <c r="AC2893" i="53"/>
  <c r="AD2893" i="53"/>
  <c r="AE3957" i="53"/>
  <c r="AD3957" i="53"/>
  <c r="AC3957" i="53"/>
  <c r="AE1883" i="53"/>
  <c r="AD1883" i="53"/>
  <c r="AC1883" i="53"/>
  <c r="AB1884" i="53"/>
  <c r="AC4966" i="53"/>
  <c r="AE4966" i="53"/>
  <c r="AD4966" i="53"/>
  <c r="AB6988" i="53"/>
  <c r="AB5977" i="53"/>
  <c r="AB4967" i="53"/>
  <c r="AB3958" i="53"/>
  <c r="V2893" i="53"/>
  <c r="U2893" i="53"/>
  <c r="T2893" i="53"/>
  <c r="U3957" i="53"/>
  <c r="V3957" i="53"/>
  <c r="T3957" i="53"/>
  <c r="V5977" i="53"/>
  <c r="U5977" i="53"/>
  <c r="T5977" i="53"/>
  <c r="V1883" i="53"/>
  <c r="U1883" i="53"/>
  <c r="T1883" i="53"/>
  <c r="S1884" i="53"/>
  <c r="V6986" i="53"/>
  <c r="U6986" i="53"/>
  <c r="T6986" i="53"/>
  <c r="V4967" i="53"/>
  <c r="U4967" i="53"/>
  <c r="T4967" i="53"/>
  <c r="S6987" i="53"/>
  <c r="S5978" i="53"/>
  <c r="S4968" i="53"/>
  <c r="S3958" i="53"/>
  <c r="V873" i="53"/>
  <c r="U873" i="53"/>
  <c r="T873" i="53"/>
  <c r="S874" i="53"/>
  <c r="G2894" i="53"/>
  <c r="F2894" i="53"/>
  <c r="G874" i="53"/>
  <c r="F874" i="53"/>
  <c r="G5976" i="53"/>
  <c r="F5976" i="53"/>
  <c r="G6986" i="53"/>
  <c r="F6986" i="53"/>
  <c r="G1884" i="53"/>
  <c r="F1884" i="53"/>
  <c r="G4965" i="53"/>
  <c r="F4965" i="53"/>
  <c r="G3957" i="53"/>
  <c r="F3957" i="53"/>
  <c r="E6987" i="53"/>
  <c r="E5977" i="53"/>
  <c r="E4966" i="53"/>
  <c r="E3958" i="53"/>
  <c r="E1885" i="53"/>
  <c r="AB876" i="53"/>
  <c r="E2895" i="53"/>
  <c r="S2894" i="53"/>
  <c r="AB2894" i="53"/>
  <c r="E875" i="53"/>
  <c r="AB9033" i="53" l="1"/>
  <c r="AB8024" i="53"/>
  <c r="S9034" i="53"/>
  <c r="S8024" i="53"/>
  <c r="E9033" i="53"/>
  <c r="E8023" i="53"/>
  <c r="AE6988" i="53"/>
  <c r="AD6988" i="53"/>
  <c r="AC6988" i="53"/>
  <c r="AE5977" i="53"/>
  <c r="AC5977" i="53"/>
  <c r="AD5977" i="53"/>
  <c r="AE2894" i="53"/>
  <c r="AC2894" i="53"/>
  <c r="AD2894" i="53"/>
  <c r="AE1884" i="53"/>
  <c r="AD1884" i="53"/>
  <c r="AC1884" i="53"/>
  <c r="AB1885" i="53"/>
  <c r="AD876" i="53"/>
  <c r="AE876" i="53"/>
  <c r="AC876" i="53"/>
  <c r="AD3958" i="53"/>
  <c r="AE3958" i="53"/>
  <c r="AC3958" i="53"/>
  <c r="AE4967" i="53"/>
  <c r="AD4967" i="53"/>
  <c r="AC4967" i="53"/>
  <c r="AB6989" i="53"/>
  <c r="AB5978" i="53"/>
  <c r="AB4968" i="53"/>
  <c r="AB3959" i="53"/>
  <c r="V4968" i="53"/>
  <c r="U4968" i="53"/>
  <c r="T4968" i="53"/>
  <c r="V5978" i="53"/>
  <c r="U5978" i="53"/>
  <c r="T5978" i="53"/>
  <c r="V1884" i="53"/>
  <c r="T1884" i="53"/>
  <c r="U1884" i="53"/>
  <c r="S1885" i="53"/>
  <c r="U3958" i="53"/>
  <c r="V3958" i="53"/>
  <c r="T3958" i="53"/>
  <c r="V6987" i="53"/>
  <c r="U6987" i="53"/>
  <c r="T6987" i="53"/>
  <c r="V2894" i="53"/>
  <c r="T2894" i="53"/>
  <c r="U2894" i="53"/>
  <c r="S6988" i="53"/>
  <c r="S5979" i="53"/>
  <c r="S4969" i="53"/>
  <c r="S3959" i="53"/>
  <c r="V874" i="53"/>
  <c r="U874" i="53"/>
  <c r="T874" i="53"/>
  <c r="S875" i="53"/>
  <c r="G875" i="53"/>
  <c r="F875" i="53"/>
  <c r="G2895" i="53"/>
  <c r="F2895" i="53"/>
  <c r="G3958" i="53"/>
  <c r="F3958" i="53"/>
  <c r="G5977" i="53"/>
  <c r="F5977" i="53"/>
  <c r="G6987" i="53"/>
  <c r="F6987" i="53"/>
  <c r="G1885" i="53"/>
  <c r="F1885" i="53"/>
  <c r="G4966" i="53"/>
  <c r="F4966" i="53"/>
  <c r="E6988" i="53"/>
  <c r="E5978" i="53"/>
  <c r="E4967" i="53"/>
  <c r="E3959" i="53"/>
  <c r="E1886" i="53"/>
  <c r="E876" i="53"/>
  <c r="AB2895" i="53"/>
  <c r="AB877" i="53"/>
  <c r="E2896" i="53"/>
  <c r="S2895" i="53"/>
  <c r="AB9034" i="53" l="1"/>
  <c r="AB8025" i="53"/>
  <c r="S9035" i="53"/>
  <c r="S8025" i="53"/>
  <c r="E9034" i="53"/>
  <c r="E8024" i="53"/>
  <c r="AE6989" i="53"/>
  <c r="AD6989" i="53"/>
  <c r="AC6989" i="53"/>
  <c r="AE1885" i="53"/>
  <c r="AD1885" i="53"/>
  <c r="AC1885" i="53"/>
  <c r="AB1886" i="53"/>
  <c r="AE877" i="53"/>
  <c r="AD877" i="53"/>
  <c r="AC877" i="53"/>
  <c r="AD5978" i="53"/>
  <c r="AC5978" i="53"/>
  <c r="AE5978" i="53"/>
  <c r="AE2895" i="53"/>
  <c r="AC2895" i="53"/>
  <c r="AD2895" i="53"/>
  <c r="AD3959" i="53"/>
  <c r="AE3959" i="53"/>
  <c r="AC3959" i="53"/>
  <c r="AE4968" i="53"/>
  <c r="AC4968" i="53"/>
  <c r="AD4968" i="53"/>
  <c r="AB6990" i="53"/>
  <c r="AB5979" i="53"/>
  <c r="AB4969" i="53"/>
  <c r="AB3960" i="53"/>
  <c r="V3959" i="53"/>
  <c r="T3959" i="53"/>
  <c r="U3959" i="53"/>
  <c r="V5979" i="53"/>
  <c r="U5979" i="53"/>
  <c r="T5979" i="53"/>
  <c r="V4969" i="53"/>
  <c r="U4969" i="53"/>
  <c r="T4969" i="53"/>
  <c r="V6988" i="53"/>
  <c r="U6988" i="53"/>
  <c r="T6988" i="53"/>
  <c r="V1885" i="53"/>
  <c r="U1885" i="53"/>
  <c r="T1885" i="53"/>
  <c r="S1886" i="53"/>
  <c r="V2895" i="53"/>
  <c r="U2895" i="53"/>
  <c r="T2895" i="53"/>
  <c r="S6989" i="53"/>
  <c r="S5980" i="53"/>
  <c r="S4970" i="53"/>
  <c r="S3960" i="53"/>
  <c r="V875" i="53"/>
  <c r="U875" i="53"/>
  <c r="T875" i="53"/>
  <c r="S876" i="53"/>
  <c r="G876" i="53"/>
  <c r="F876" i="53"/>
  <c r="G2896" i="53"/>
  <c r="F2896" i="53"/>
  <c r="G1886" i="53"/>
  <c r="F1886" i="53"/>
  <c r="G3959" i="53"/>
  <c r="F3959" i="53"/>
  <c r="G4967" i="53"/>
  <c r="F4967" i="53"/>
  <c r="G5978" i="53"/>
  <c r="F5978" i="53"/>
  <c r="G6988" i="53"/>
  <c r="F6988" i="53"/>
  <c r="E6989" i="53"/>
  <c r="E5979" i="53"/>
  <c r="E4968" i="53"/>
  <c r="E3960" i="53"/>
  <c r="E1887" i="53"/>
  <c r="S2896" i="53"/>
  <c r="E2897" i="53"/>
  <c r="AB2896" i="53"/>
  <c r="AB878" i="53"/>
  <c r="E877" i="53"/>
  <c r="AB9035" i="53" l="1"/>
  <c r="AB8026" i="53"/>
  <c r="S9036" i="53"/>
  <c r="S8026" i="53"/>
  <c r="E9035" i="53"/>
  <c r="E8025" i="53"/>
  <c r="AE5979" i="53"/>
  <c r="AC5979" i="53"/>
  <c r="AD5979" i="53"/>
  <c r="AE6990" i="53"/>
  <c r="AD6990" i="53"/>
  <c r="AC6990" i="53"/>
  <c r="AE1886" i="53"/>
  <c r="AD1886" i="53"/>
  <c r="AC1886" i="53"/>
  <c r="AB1887" i="53"/>
  <c r="AC878" i="53"/>
  <c r="AD878" i="53"/>
  <c r="AE878" i="53"/>
  <c r="AE2896" i="53"/>
  <c r="AD2896" i="53"/>
  <c r="AC2896" i="53"/>
  <c r="AD3960" i="53"/>
  <c r="AE3960" i="53"/>
  <c r="AC3960" i="53"/>
  <c r="AD4969" i="53"/>
  <c r="AE4969" i="53"/>
  <c r="AC4969" i="53"/>
  <c r="AB6991" i="53"/>
  <c r="AB5980" i="53"/>
  <c r="AB4970" i="53"/>
  <c r="AB3961" i="53"/>
  <c r="V1886" i="53"/>
  <c r="U1886" i="53"/>
  <c r="T1886" i="53"/>
  <c r="S1887" i="53"/>
  <c r="V4970" i="53"/>
  <c r="U4970" i="53"/>
  <c r="T4970" i="53"/>
  <c r="V6989" i="53"/>
  <c r="U6989" i="53"/>
  <c r="T6989" i="53"/>
  <c r="V5980" i="53"/>
  <c r="U5980" i="53"/>
  <c r="T5980" i="53"/>
  <c r="T2896" i="53"/>
  <c r="V2896" i="53"/>
  <c r="U2896" i="53"/>
  <c r="V3960" i="53"/>
  <c r="T3960" i="53"/>
  <c r="U3960" i="53"/>
  <c r="S6990" i="53"/>
  <c r="S5981" i="53"/>
  <c r="S4971" i="53"/>
  <c r="S3961" i="53"/>
  <c r="V876" i="53"/>
  <c r="U876" i="53"/>
  <c r="T876" i="53"/>
  <c r="S877" i="53"/>
  <c r="G2897" i="53"/>
  <c r="F2897" i="53"/>
  <c r="G877" i="53"/>
  <c r="F877" i="53"/>
  <c r="G3960" i="53"/>
  <c r="F3960" i="53"/>
  <c r="G5979" i="53"/>
  <c r="F5979" i="53"/>
  <c r="G4968" i="53"/>
  <c r="F4968" i="53"/>
  <c r="F1887" i="53"/>
  <c r="G1887" i="53"/>
  <c r="G6989" i="53"/>
  <c r="F6989" i="53"/>
  <c r="E6990" i="53"/>
  <c r="E5980" i="53"/>
  <c r="E4969" i="53"/>
  <c r="E3961" i="53"/>
  <c r="E1888" i="53"/>
  <c r="E878" i="53"/>
  <c r="S2897" i="53"/>
  <c r="AB2897" i="53"/>
  <c r="E2898" i="53"/>
  <c r="AB879" i="53"/>
  <c r="AB9036" i="53" l="1"/>
  <c r="AB8027" i="53"/>
  <c r="S9037" i="53"/>
  <c r="S8027" i="53"/>
  <c r="E9036" i="53"/>
  <c r="E8026" i="53"/>
  <c r="AE5980" i="53"/>
  <c r="AC5980" i="53"/>
  <c r="AD5980" i="53"/>
  <c r="AE6991" i="53"/>
  <c r="AD6991" i="53"/>
  <c r="AC6991" i="53"/>
  <c r="AE2897" i="53"/>
  <c r="AC2897" i="53"/>
  <c r="AD2897" i="53"/>
  <c r="AD3961" i="53"/>
  <c r="AE3961" i="53"/>
  <c r="AC3961" i="53"/>
  <c r="AE1887" i="53"/>
  <c r="AD1887" i="53"/>
  <c r="AC1887" i="53"/>
  <c r="AB1888" i="53"/>
  <c r="AE879" i="53"/>
  <c r="AD879" i="53"/>
  <c r="AC879" i="53"/>
  <c r="AE4970" i="53"/>
  <c r="AC4970" i="53"/>
  <c r="AD4970" i="53"/>
  <c r="AB6992" i="53"/>
  <c r="AB5981" i="53"/>
  <c r="AB4971" i="53"/>
  <c r="AB3962" i="53"/>
  <c r="V3961" i="53"/>
  <c r="T3961" i="53"/>
  <c r="U3961" i="53"/>
  <c r="V5981" i="53"/>
  <c r="U5981" i="53"/>
  <c r="T5981" i="53"/>
  <c r="V6990" i="53"/>
  <c r="U6990" i="53"/>
  <c r="T6990" i="53"/>
  <c r="V1887" i="53"/>
  <c r="U1887" i="53"/>
  <c r="T1887" i="53"/>
  <c r="S1888" i="53"/>
  <c r="V2897" i="53"/>
  <c r="U2897" i="53"/>
  <c r="T2897" i="53"/>
  <c r="V4971" i="53"/>
  <c r="U4971" i="53"/>
  <c r="T4971" i="53"/>
  <c r="S6991" i="53"/>
  <c r="S5982" i="53"/>
  <c r="S4972" i="53"/>
  <c r="S3962" i="53"/>
  <c r="V877" i="53"/>
  <c r="U877" i="53"/>
  <c r="T877" i="53"/>
  <c r="S878" i="53"/>
  <c r="G2898" i="53"/>
  <c r="F2898" i="53"/>
  <c r="G878" i="53"/>
  <c r="F878" i="53"/>
  <c r="G1888" i="53"/>
  <c r="F1888" i="53"/>
  <c r="G3961" i="53"/>
  <c r="F3961" i="53"/>
  <c r="G4969" i="53"/>
  <c r="F4969" i="53"/>
  <c r="G6990" i="53"/>
  <c r="F6990" i="53"/>
  <c r="G5980" i="53"/>
  <c r="F5980" i="53"/>
  <c r="E6991" i="53"/>
  <c r="E5981" i="53"/>
  <c r="E4970" i="53"/>
  <c r="E3962" i="53"/>
  <c r="E1889" i="53"/>
  <c r="E2899" i="53"/>
  <c r="E879" i="53"/>
  <c r="AB880" i="53"/>
  <c r="AB2898" i="53"/>
  <c r="S2898" i="53"/>
  <c r="AB9037" i="53" l="1"/>
  <c r="AB8028" i="53"/>
  <c r="S9038" i="53"/>
  <c r="S8028" i="53"/>
  <c r="E9037" i="53"/>
  <c r="E8027" i="53"/>
  <c r="AE5981" i="53"/>
  <c r="AD5981" i="53"/>
  <c r="AC5981" i="53"/>
  <c r="AE1888" i="53"/>
  <c r="AD1888" i="53"/>
  <c r="AC1888" i="53"/>
  <c r="AB1889" i="53"/>
  <c r="AE6992" i="53"/>
  <c r="AD6992" i="53"/>
  <c r="AC6992" i="53"/>
  <c r="AE2898" i="53"/>
  <c r="AD2898" i="53"/>
  <c r="AC2898" i="53"/>
  <c r="AC880" i="53"/>
  <c r="AE880" i="53"/>
  <c r="AD880" i="53"/>
  <c r="AD3962" i="53"/>
  <c r="AC3962" i="53"/>
  <c r="AE3962" i="53"/>
  <c r="AE4971" i="53"/>
  <c r="AC4971" i="53"/>
  <c r="AD4971" i="53"/>
  <c r="AB6993" i="53"/>
  <c r="AB5982" i="53"/>
  <c r="AB4972" i="53"/>
  <c r="AB3963" i="53"/>
  <c r="V5982" i="53"/>
  <c r="U5982" i="53"/>
  <c r="T5982" i="53"/>
  <c r="V1888" i="53"/>
  <c r="U1888" i="53"/>
  <c r="T1888" i="53"/>
  <c r="S1889" i="53"/>
  <c r="V4972" i="53"/>
  <c r="U4972" i="53"/>
  <c r="T4972" i="53"/>
  <c r="V6991" i="53"/>
  <c r="U6991" i="53"/>
  <c r="T6991" i="53"/>
  <c r="V3962" i="53"/>
  <c r="T3962" i="53"/>
  <c r="U3962" i="53"/>
  <c r="U2898" i="53"/>
  <c r="T2898" i="53"/>
  <c r="V2898" i="53"/>
  <c r="S6992" i="53"/>
  <c r="S5983" i="53"/>
  <c r="S4973" i="53"/>
  <c r="S3963" i="53"/>
  <c r="V878" i="53"/>
  <c r="U878" i="53"/>
  <c r="T878" i="53"/>
  <c r="S879" i="53"/>
  <c r="G879" i="53"/>
  <c r="F879" i="53"/>
  <c r="G2899" i="53"/>
  <c r="F2899" i="53"/>
  <c r="G1889" i="53"/>
  <c r="F1889" i="53"/>
  <c r="G4970" i="53"/>
  <c r="F4970" i="53"/>
  <c r="G6991" i="53"/>
  <c r="F6991" i="53"/>
  <c r="G3962" i="53"/>
  <c r="F3962" i="53"/>
  <c r="G5981" i="53"/>
  <c r="F5981" i="53"/>
  <c r="E6992" i="53"/>
  <c r="E5982" i="53"/>
  <c r="E4971" i="53"/>
  <c r="E3963" i="53"/>
  <c r="E1890" i="53"/>
  <c r="E880" i="53"/>
  <c r="E2900" i="53"/>
  <c r="S2899" i="53"/>
  <c r="AB881" i="53"/>
  <c r="AB2899" i="53"/>
  <c r="AB9038" i="53" l="1"/>
  <c r="AB8029" i="53"/>
  <c r="S9039" i="53"/>
  <c r="S8029" i="53"/>
  <c r="E9038" i="53"/>
  <c r="E8028" i="53"/>
  <c r="AE5982" i="53"/>
  <c r="AC5982" i="53"/>
  <c r="AD5982" i="53"/>
  <c r="AE6993" i="53"/>
  <c r="AD6993" i="53"/>
  <c r="AC6993" i="53"/>
  <c r="AE1889" i="53"/>
  <c r="AD1889" i="53"/>
  <c r="AC1889" i="53"/>
  <c r="AB1890" i="53"/>
  <c r="AE2899" i="53"/>
  <c r="AC2899" i="53"/>
  <c r="AD2899" i="53"/>
  <c r="AD881" i="53"/>
  <c r="AC881" i="53"/>
  <c r="AE881" i="53"/>
  <c r="AE3963" i="53"/>
  <c r="AC3963" i="53"/>
  <c r="AD3963" i="53"/>
  <c r="AE4972" i="53"/>
  <c r="AC4972" i="53"/>
  <c r="AD4972" i="53"/>
  <c r="AB6994" i="53"/>
  <c r="AB5983" i="53"/>
  <c r="AB4973" i="53"/>
  <c r="AB3964" i="53"/>
  <c r="V1889" i="53"/>
  <c r="U1889" i="53"/>
  <c r="T1889" i="53"/>
  <c r="S1890" i="53"/>
  <c r="V6992" i="53"/>
  <c r="U6992" i="53"/>
  <c r="T6992" i="53"/>
  <c r="V2899" i="53"/>
  <c r="U2899" i="53"/>
  <c r="T2899" i="53"/>
  <c r="T5983" i="53"/>
  <c r="U5983" i="53"/>
  <c r="V5983" i="53"/>
  <c r="V3963" i="53"/>
  <c r="U3963" i="53"/>
  <c r="T3963" i="53"/>
  <c r="V4973" i="53"/>
  <c r="U4973" i="53"/>
  <c r="T4973" i="53"/>
  <c r="S6993" i="53"/>
  <c r="S5984" i="53"/>
  <c r="S4974" i="53"/>
  <c r="S3964" i="53"/>
  <c r="V879" i="53"/>
  <c r="U879" i="53"/>
  <c r="T879" i="53"/>
  <c r="S880" i="53"/>
  <c r="G880" i="53"/>
  <c r="F880" i="53"/>
  <c r="G2900" i="53"/>
  <c r="F2900" i="53"/>
  <c r="G1890" i="53"/>
  <c r="F1890" i="53"/>
  <c r="G3963" i="53"/>
  <c r="F3963" i="53"/>
  <c r="G4971" i="53"/>
  <c r="F4971" i="53"/>
  <c r="G6992" i="53"/>
  <c r="F6992" i="53"/>
  <c r="G5982" i="53"/>
  <c r="F5982" i="53"/>
  <c r="E6993" i="53"/>
  <c r="E5983" i="53"/>
  <c r="E4972" i="53"/>
  <c r="E3964" i="53"/>
  <c r="E1891" i="53"/>
  <c r="AB882" i="53"/>
  <c r="E881" i="53"/>
  <c r="AB2900" i="53"/>
  <c r="E2901" i="53"/>
  <c r="S2900" i="53"/>
  <c r="AB9039" i="53" l="1"/>
  <c r="AB8030" i="53"/>
  <c r="S9040" i="53"/>
  <c r="S8030" i="53"/>
  <c r="E9039" i="53"/>
  <c r="E8029" i="53"/>
  <c r="AE5983" i="53"/>
  <c r="AD5983" i="53"/>
  <c r="AC5983" i="53"/>
  <c r="AE6994" i="53"/>
  <c r="AD6994" i="53"/>
  <c r="AC6994" i="53"/>
  <c r="AE2900" i="53"/>
  <c r="AC2900" i="53"/>
  <c r="AD2900" i="53"/>
  <c r="AD3964" i="53"/>
  <c r="AE3964" i="53"/>
  <c r="AC3964" i="53"/>
  <c r="AE1890" i="53"/>
  <c r="AD1890" i="53"/>
  <c r="AC1890" i="53"/>
  <c r="AB1891" i="53"/>
  <c r="AD882" i="53"/>
  <c r="AC882" i="53"/>
  <c r="AE882" i="53"/>
  <c r="AE4973" i="53"/>
  <c r="AC4973" i="53"/>
  <c r="AD4973" i="53"/>
  <c r="AB6995" i="53"/>
  <c r="AB5984" i="53"/>
  <c r="AB4974" i="53"/>
  <c r="AB3965" i="53"/>
  <c r="V3964" i="53"/>
  <c r="U3964" i="53"/>
  <c r="T3964" i="53"/>
  <c r="V6993" i="53"/>
  <c r="U6993" i="53"/>
  <c r="T6993" i="53"/>
  <c r="T1890" i="53"/>
  <c r="V1890" i="53"/>
  <c r="U1890" i="53"/>
  <c r="S1891" i="53"/>
  <c r="V4974" i="53"/>
  <c r="U4974" i="53"/>
  <c r="T4974" i="53"/>
  <c r="V5984" i="53"/>
  <c r="T5984" i="53"/>
  <c r="U5984" i="53"/>
  <c r="V2900" i="53"/>
  <c r="U2900" i="53"/>
  <c r="T2900" i="53"/>
  <c r="S6994" i="53"/>
  <c r="S5985" i="53"/>
  <c r="S4975" i="53"/>
  <c r="S3965" i="53"/>
  <c r="V880" i="53"/>
  <c r="U880" i="53"/>
  <c r="T880" i="53"/>
  <c r="S881" i="53"/>
  <c r="G881" i="53"/>
  <c r="F881" i="53"/>
  <c r="G2901" i="53"/>
  <c r="F2901" i="53"/>
  <c r="G1891" i="53"/>
  <c r="F1891" i="53"/>
  <c r="G3964" i="53"/>
  <c r="F3964" i="53"/>
  <c r="G4972" i="53"/>
  <c r="F4972" i="53"/>
  <c r="G5983" i="53"/>
  <c r="F5983" i="53"/>
  <c r="G6993" i="53"/>
  <c r="F6993" i="53"/>
  <c r="E6994" i="53"/>
  <c r="E5984" i="53"/>
  <c r="E4973" i="53"/>
  <c r="E3965" i="53"/>
  <c r="E1892" i="53"/>
  <c r="E2902" i="53"/>
  <c r="E882" i="53"/>
  <c r="S2901" i="53"/>
  <c r="AB2901" i="53"/>
  <c r="AB883" i="53"/>
  <c r="AB9040" i="53" l="1"/>
  <c r="AB8031" i="53"/>
  <c r="S9041" i="53"/>
  <c r="S8031" i="53"/>
  <c r="E9040" i="53"/>
  <c r="E8030" i="53"/>
  <c r="AE5984" i="53"/>
  <c r="AD5984" i="53"/>
  <c r="AC5984" i="53"/>
  <c r="AD1891" i="53"/>
  <c r="AE1891" i="53"/>
  <c r="AC1891" i="53"/>
  <c r="AB1892" i="53"/>
  <c r="AE6995" i="53"/>
  <c r="AD6995" i="53"/>
  <c r="AC6995" i="53"/>
  <c r="AE883" i="53"/>
  <c r="AD883" i="53"/>
  <c r="AC883" i="53"/>
  <c r="AC2901" i="53"/>
  <c r="AD2901" i="53"/>
  <c r="AE2901" i="53"/>
  <c r="AE3965" i="53"/>
  <c r="AD3965" i="53"/>
  <c r="AC3965" i="53"/>
  <c r="AE4974" i="53"/>
  <c r="AC4974" i="53"/>
  <c r="AD4974" i="53"/>
  <c r="AB6996" i="53"/>
  <c r="AB5985" i="53"/>
  <c r="AB4975" i="53"/>
  <c r="AB3966" i="53"/>
  <c r="U3965" i="53"/>
  <c r="V3965" i="53"/>
  <c r="T3965" i="53"/>
  <c r="V4975" i="53"/>
  <c r="U4975" i="53"/>
  <c r="T4975" i="53"/>
  <c r="V5985" i="53"/>
  <c r="U5985" i="53"/>
  <c r="T5985" i="53"/>
  <c r="V1891" i="53"/>
  <c r="U1891" i="53"/>
  <c r="T1891" i="53"/>
  <c r="S1892" i="53"/>
  <c r="V2901" i="53"/>
  <c r="U2901" i="53"/>
  <c r="T2901" i="53"/>
  <c r="V6994" i="53"/>
  <c r="U6994" i="53"/>
  <c r="T6994" i="53"/>
  <c r="S6995" i="53"/>
  <c r="S5986" i="53"/>
  <c r="S4976" i="53"/>
  <c r="S3966" i="53"/>
  <c r="V881" i="53"/>
  <c r="U881" i="53"/>
  <c r="T881" i="53"/>
  <c r="S882" i="53"/>
  <c r="G2902" i="53"/>
  <c r="F2902" i="53"/>
  <c r="G882" i="53"/>
  <c r="F882" i="53"/>
  <c r="G6994" i="53"/>
  <c r="F6994" i="53"/>
  <c r="G5984" i="53"/>
  <c r="F5984" i="53"/>
  <c r="G1892" i="53"/>
  <c r="F1892" i="53"/>
  <c r="G3965" i="53"/>
  <c r="F3965" i="53"/>
  <c r="G4973" i="53"/>
  <c r="F4973" i="53"/>
  <c r="E6995" i="53"/>
  <c r="E5985" i="53"/>
  <c r="E4974" i="53"/>
  <c r="E3966" i="53"/>
  <c r="E1893" i="53"/>
  <c r="AB2902" i="53"/>
  <c r="AB884" i="53"/>
  <c r="S2902" i="53"/>
  <c r="E883" i="53"/>
  <c r="E2903" i="53"/>
  <c r="AB9041" i="53" l="1"/>
  <c r="AB8032" i="53"/>
  <c r="S9042" i="53"/>
  <c r="S8032" i="53"/>
  <c r="E9041" i="53"/>
  <c r="E8031" i="53"/>
  <c r="AE5985" i="53"/>
  <c r="AC5985" i="53"/>
  <c r="AD5985" i="53"/>
  <c r="AE6996" i="53"/>
  <c r="AD6996" i="53"/>
  <c r="AC6996" i="53"/>
  <c r="AD1892" i="53"/>
  <c r="AE1892" i="53"/>
  <c r="AC1892" i="53"/>
  <c r="AB1893" i="53"/>
  <c r="AE884" i="53"/>
  <c r="AD884" i="53"/>
  <c r="AC884" i="53"/>
  <c r="AD3966" i="53"/>
  <c r="AE3966" i="53"/>
  <c r="AC3966" i="53"/>
  <c r="AE2902" i="53"/>
  <c r="AC2902" i="53"/>
  <c r="AD2902" i="53"/>
  <c r="AE4975" i="53"/>
  <c r="AD4975" i="53"/>
  <c r="AC4975" i="53"/>
  <c r="AB6997" i="53"/>
  <c r="AB5986" i="53"/>
  <c r="AB4976" i="53"/>
  <c r="AB3967" i="53"/>
  <c r="V5986" i="53"/>
  <c r="U5986" i="53"/>
  <c r="T5986" i="53"/>
  <c r="T1892" i="53"/>
  <c r="V1892" i="53"/>
  <c r="U1892" i="53"/>
  <c r="S1893" i="53"/>
  <c r="V4976" i="53"/>
  <c r="U4976" i="53"/>
  <c r="T4976" i="53"/>
  <c r="V6995" i="53"/>
  <c r="U6995" i="53"/>
  <c r="T6995" i="53"/>
  <c r="V2902" i="53"/>
  <c r="T2902" i="53"/>
  <c r="U2902" i="53"/>
  <c r="U3966" i="53"/>
  <c r="V3966" i="53"/>
  <c r="T3966" i="53"/>
  <c r="S6996" i="53"/>
  <c r="S5987" i="53"/>
  <c r="S4977" i="53"/>
  <c r="S3967" i="53"/>
  <c r="V882" i="53"/>
  <c r="U882" i="53"/>
  <c r="T882" i="53"/>
  <c r="S883" i="53"/>
  <c r="G883" i="53"/>
  <c r="F883" i="53"/>
  <c r="G2903" i="53"/>
  <c r="F2903" i="53"/>
  <c r="G3966" i="53"/>
  <c r="F3966" i="53"/>
  <c r="G4974" i="53"/>
  <c r="F4974" i="53"/>
  <c r="F1893" i="53"/>
  <c r="G1893" i="53"/>
  <c r="F5985" i="53"/>
  <c r="G5985" i="53"/>
  <c r="G6995" i="53"/>
  <c r="F6995" i="53"/>
  <c r="E6996" i="53"/>
  <c r="E5986" i="53"/>
  <c r="E4975" i="53"/>
  <c r="E3967" i="53"/>
  <c r="E1894" i="53"/>
  <c r="AB885" i="53"/>
  <c r="E2904" i="53"/>
  <c r="AB2903" i="53"/>
  <c r="E884" i="53"/>
  <c r="S2903" i="53"/>
  <c r="AB9042" i="53" l="1"/>
  <c r="AB8033" i="53"/>
  <c r="S9043" i="53"/>
  <c r="S8033" i="53"/>
  <c r="E9042" i="53"/>
  <c r="E8032" i="53"/>
  <c r="AE5986" i="53"/>
  <c r="AD5986" i="53"/>
  <c r="AC5986" i="53"/>
  <c r="AE6997" i="53"/>
  <c r="AD6997" i="53"/>
  <c r="AC6997" i="53"/>
  <c r="AD3967" i="53"/>
  <c r="AE3967" i="53"/>
  <c r="AC3967" i="53"/>
  <c r="AE1893" i="53"/>
  <c r="AD1893" i="53"/>
  <c r="AC1893" i="53"/>
  <c r="AB1894" i="53"/>
  <c r="AE2903" i="53"/>
  <c r="AD2903" i="53"/>
  <c r="AC2903" i="53"/>
  <c r="AE885" i="53"/>
  <c r="AD885" i="53"/>
  <c r="AC885" i="53"/>
  <c r="AE4976" i="53"/>
  <c r="AC4976" i="53"/>
  <c r="AD4976" i="53"/>
  <c r="AB6998" i="53"/>
  <c r="AB5987" i="53"/>
  <c r="AB4977" i="53"/>
  <c r="AB3968" i="53"/>
  <c r="V1893" i="53"/>
  <c r="U1893" i="53"/>
  <c r="T1893" i="53"/>
  <c r="S1894" i="53"/>
  <c r="V5987" i="53"/>
  <c r="U5987" i="53"/>
  <c r="T5987" i="53"/>
  <c r="V3967" i="53"/>
  <c r="T3967" i="53"/>
  <c r="U3967" i="53"/>
  <c r="V4977" i="53"/>
  <c r="U4977" i="53"/>
  <c r="T4977" i="53"/>
  <c r="V6996" i="53"/>
  <c r="U6996" i="53"/>
  <c r="T6996" i="53"/>
  <c r="V2903" i="53"/>
  <c r="U2903" i="53"/>
  <c r="T2903" i="53"/>
  <c r="S6997" i="53"/>
  <c r="S5988" i="53"/>
  <c r="S4978" i="53"/>
  <c r="S3968" i="53"/>
  <c r="V883" i="53"/>
  <c r="U883" i="53"/>
  <c r="T883" i="53"/>
  <c r="S884" i="53"/>
  <c r="G2904" i="53"/>
  <c r="F2904" i="53"/>
  <c r="G884" i="53"/>
  <c r="F884" i="53"/>
  <c r="F3967" i="53"/>
  <c r="G3967" i="53"/>
  <c r="G5986" i="53"/>
  <c r="F5986" i="53"/>
  <c r="G1894" i="53"/>
  <c r="F1894" i="53"/>
  <c r="G6996" i="53"/>
  <c r="F6996" i="53"/>
  <c r="G4975" i="53"/>
  <c r="F4975" i="53"/>
  <c r="E6997" i="53"/>
  <c r="E5987" i="53"/>
  <c r="E4976" i="53"/>
  <c r="E3968" i="53"/>
  <c r="E1895" i="53"/>
  <c r="S2904" i="53"/>
  <c r="AB2904" i="53"/>
  <c r="AB886" i="53"/>
  <c r="E2905" i="53"/>
  <c r="E885" i="53"/>
  <c r="AB9043" i="53" l="1"/>
  <c r="AB8034" i="53"/>
  <c r="S9044" i="53"/>
  <c r="S8034" i="53"/>
  <c r="E9043" i="53"/>
  <c r="E8033" i="53"/>
  <c r="AE5987" i="53"/>
  <c r="AC5987" i="53"/>
  <c r="AD5987" i="53"/>
  <c r="AE6998" i="53"/>
  <c r="AD6998" i="53"/>
  <c r="AC6998" i="53"/>
  <c r="AE1894" i="53"/>
  <c r="AD1894" i="53"/>
  <c r="AC1894" i="53"/>
  <c r="AB1895" i="53"/>
  <c r="AC886" i="53"/>
  <c r="AE886" i="53"/>
  <c r="AD886" i="53"/>
  <c r="AE2904" i="53"/>
  <c r="AD2904" i="53"/>
  <c r="AC2904" i="53"/>
  <c r="AD3968" i="53"/>
  <c r="AE3968" i="53"/>
  <c r="AC3968" i="53"/>
  <c r="AD4977" i="53"/>
  <c r="AE4977" i="53"/>
  <c r="AC4977" i="53"/>
  <c r="AB6999" i="53"/>
  <c r="AB5988" i="53"/>
  <c r="AB4978" i="53"/>
  <c r="AB3969" i="53"/>
  <c r="V1894" i="53"/>
  <c r="U1894" i="53"/>
  <c r="T1894" i="53"/>
  <c r="S1895" i="53"/>
  <c r="T3968" i="53"/>
  <c r="V3968" i="53"/>
  <c r="U3968" i="53"/>
  <c r="V5988" i="53"/>
  <c r="U5988" i="53"/>
  <c r="T5988" i="53"/>
  <c r="V4978" i="53"/>
  <c r="U4978" i="53"/>
  <c r="T4978" i="53"/>
  <c r="V6997" i="53"/>
  <c r="U6997" i="53"/>
  <c r="T6997" i="53"/>
  <c r="T2904" i="53"/>
  <c r="V2904" i="53"/>
  <c r="U2904" i="53"/>
  <c r="S6998" i="53"/>
  <c r="S5989" i="53"/>
  <c r="S4979" i="53"/>
  <c r="S3969" i="53"/>
  <c r="V884" i="53"/>
  <c r="U884" i="53"/>
  <c r="T884" i="53"/>
  <c r="S885" i="53"/>
  <c r="G885" i="53"/>
  <c r="F885" i="53"/>
  <c r="G2905" i="53"/>
  <c r="F2905" i="53"/>
  <c r="F1895" i="53"/>
  <c r="G1895" i="53"/>
  <c r="G6997" i="53"/>
  <c r="F6997" i="53"/>
  <c r="G3968" i="53"/>
  <c r="F3968" i="53"/>
  <c r="G5987" i="53"/>
  <c r="F5987" i="53"/>
  <c r="G4976" i="53"/>
  <c r="F4976" i="53"/>
  <c r="E6998" i="53"/>
  <c r="E5988" i="53"/>
  <c r="E4977" i="53"/>
  <c r="E3969" i="53"/>
  <c r="E1896" i="53"/>
  <c r="E886" i="53"/>
  <c r="S2905" i="53"/>
  <c r="AB2905" i="53"/>
  <c r="E2906" i="53"/>
  <c r="AB887" i="53"/>
  <c r="AB9044" i="53" l="1"/>
  <c r="AB8035" i="53"/>
  <c r="S9045" i="53"/>
  <c r="S8035" i="53"/>
  <c r="E9044" i="53"/>
  <c r="E8034" i="53"/>
  <c r="AE5988" i="53"/>
  <c r="AC5988" i="53"/>
  <c r="AD5988" i="53"/>
  <c r="AE6999" i="53"/>
  <c r="AD6999" i="53"/>
  <c r="AC6999" i="53"/>
  <c r="AE887" i="53"/>
  <c r="AD887" i="53"/>
  <c r="AC887" i="53"/>
  <c r="AD3969" i="53"/>
  <c r="AE3969" i="53"/>
  <c r="AC3969" i="53"/>
  <c r="AE1895" i="53"/>
  <c r="AD1895" i="53"/>
  <c r="AC1895" i="53"/>
  <c r="AB1896" i="53"/>
  <c r="AE2905" i="53"/>
  <c r="AC2905" i="53"/>
  <c r="AD2905" i="53"/>
  <c r="AE4978" i="53"/>
  <c r="AC4978" i="53"/>
  <c r="AD4978" i="53"/>
  <c r="AB7000" i="53"/>
  <c r="AB5989" i="53"/>
  <c r="AB4979" i="53"/>
  <c r="AB3970" i="53"/>
  <c r="V3969" i="53"/>
  <c r="T3969" i="53"/>
  <c r="U3969" i="53"/>
  <c r="V2905" i="53"/>
  <c r="U2905" i="53"/>
  <c r="T2905" i="53"/>
  <c r="V4979" i="53"/>
  <c r="U4979" i="53"/>
  <c r="T4979" i="53"/>
  <c r="V5989" i="53"/>
  <c r="U5989" i="53"/>
  <c r="T5989" i="53"/>
  <c r="V1895" i="53"/>
  <c r="U1895" i="53"/>
  <c r="T1895" i="53"/>
  <c r="S1896" i="53"/>
  <c r="V6998" i="53"/>
  <c r="U6998" i="53"/>
  <c r="T6998" i="53"/>
  <c r="S6999" i="53"/>
  <c r="S5990" i="53"/>
  <c r="S4980" i="53"/>
  <c r="S3970" i="53"/>
  <c r="V885" i="53"/>
  <c r="U885" i="53"/>
  <c r="T885" i="53"/>
  <c r="S886" i="53"/>
  <c r="G2906" i="53"/>
  <c r="F2906" i="53"/>
  <c r="G886" i="53"/>
  <c r="F886" i="53"/>
  <c r="G1896" i="53"/>
  <c r="F1896" i="53"/>
  <c r="F3969" i="53"/>
  <c r="G3969" i="53"/>
  <c r="G6998" i="53"/>
  <c r="F6998" i="53"/>
  <c r="G4977" i="53"/>
  <c r="F4977" i="53"/>
  <c r="G5988" i="53"/>
  <c r="F5988" i="53"/>
  <c r="E6999" i="53"/>
  <c r="E5989" i="53"/>
  <c r="E4978" i="53"/>
  <c r="E3970" i="53"/>
  <c r="E1897" i="53"/>
  <c r="E2907" i="53"/>
  <c r="AB888" i="53"/>
  <c r="S2906" i="53"/>
  <c r="AB2906" i="53"/>
  <c r="E887" i="53"/>
  <c r="AB9045" i="53" l="1"/>
  <c r="AB8036" i="53"/>
  <c r="S9046" i="53"/>
  <c r="S8036" i="53"/>
  <c r="E9045" i="53"/>
  <c r="E8035" i="53"/>
  <c r="AE5989" i="53"/>
  <c r="AD5989" i="53"/>
  <c r="AC5989" i="53"/>
  <c r="AE1896" i="53"/>
  <c r="AD1896" i="53"/>
  <c r="AC1896" i="53"/>
  <c r="AB1897" i="53"/>
  <c r="AE7000" i="53"/>
  <c r="AD7000" i="53"/>
  <c r="AC7000" i="53"/>
  <c r="AD3970" i="53"/>
  <c r="AE3970" i="53"/>
  <c r="AC3970" i="53"/>
  <c r="AE2906" i="53"/>
  <c r="AD2906" i="53"/>
  <c r="AC2906" i="53"/>
  <c r="AC888" i="53"/>
  <c r="AE888" i="53"/>
  <c r="AD888" i="53"/>
  <c r="AC4979" i="53"/>
  <c r="AD4979" i="53"/>
  <c r="AE4979" i="53"/>
  <c r="AB7001" i="53"/>
  <c r="AB5990" i="53"/>
  <c r="AB4980" i="53"/>
  <c r="AB3971" i="53"/>
  <c r="V1896" i="53"/>
  <c r="U1896" i="53"/>
  <c r="T1896" i="53"/>
  <c r="S1897" i="53"/>
  <c r="V3970" i="53"/>
  <c r="T3970" i="53"/>
  <c r="U3970" i="53"/>
  <c r="V5990" i="53"/>
  <c r="U5990" i="53"/>
  <c r="T5990" i="53"/>
  <c r="V4980" i="53"/>
  <c r="U4980" i="53"/>
  <c r="T4980" i="53"/>
  <c r="U2906" i="53"/>
  <c r="T2906" i="53"/>
  <c r="V2906" i="53"/>
  <c r="V6999" i="53"/>
  <c r="U6999" i="53"/>
  <c r="T6999" i="53"/>
  <c r="S7000" i="53"/>
  <c r="S5991" i="53"/>
  <c r="S4981" i="53"/>
  <c r="S3971" i="53"/>
  <c r="V886" i="53"/>
  <c r="U886" i="53"/>
  <c r="T886" i="53"/>
  <c r="S887" i="53"/>
  <c r="G2907" i="53"/>
  <c r="F2907" i="53"/>
  <c r="G887" i="53"/>
  <c r="F887" i="53"/>
  <c r="G6999" i="53"/>
  <c r="F6999" i="53"/>
  <c r="G1897" i="53"/>
  <c r="F1897" i="53"/>
  <c r="G5989" i="53"/>
  <c r="F5989" i="53"/>
  <c r="G3970" i="53"/>
  <c r="F3970" i="53"/>
  <c r="G4978" i="53"/>
  <c r="F4978" i="53"/>
  <c r="E7000" i="53"/>
  <c r="E5990" i="53"/>
  <c r="E4979" i="53"/>
  <c r="E3971" i="53"/>
  <c r="E1898" i="53"/>
  <c r="AB2907" i="53"/>
  <c r="S2907" i="53"/>
  <c r="AB889" i="53"/>
  <c r="E2908" i="53"/>
  <c r="E888" i="53"/>
  <c r="AB9046" i="53" l="1"/>
  <c r="AB8037" i="53"/>
  <c r="S9047" i="53"/>
  <c r="S8037" i="53"/>
  <c r="E9046" i="53"/>
  <c r="E8036" i="53"/>
  <c r="AE5990" i="53"/>
  <c r="AC5990" i="53"/>
  <c r="AD5990" i="53"/>
  <c r="AE7001" i="53"/>
  <c r="AD7001" i="53"/>
  <c r="AC7001" i="53"/>
  <c r="AE1897" i="53"/>
  <c r="AD1897" i="53"/>
  <c r="AC1897" i="53"/>
  <c r="AB1898" i="53"/>
  <c r="AE889" i="53"/>
  <c r="AC889" i="53"/>
  <c r="AD889" i="53"/>
  <c r="AE3971" i="53"/>
  <c r="AC3971" i="53"/>
  <c r="AD3971" i="53"/>
  <c r="AE2907" i="53"/>
  <c r="AC2907" i="53"/>
  <c r="AD2907" i="53"/>
  <c r="AC4980" i="53"/>
  <c r="AD4980" i="53"/>
  <c r="AE4980" i="53"/>
  <c r="AB7002" i="53"/>
  <c r="AB5991" i="53"/>
  <c r="AB4981" i="53"/>
  <c r="AB3972" i="53"/>
  <c r="V2907" i="53"/>
  <c r="U2907" i="53"/>
  <c r="T2907" i="53"/>
  <c r="V4981" i="53"/>
  <c r="T4981" i="53"/>
  <c r="U4981" i="53"/>
  <c r="T5991" i="53"/>
  <c r="V5991" i="53"/>
  <c r="U5991" i="53"/>
  <c r="V7000" i="53"/>
  <c r="U7000" i="53"/>
  <c r="T7000" i="53"/>
  <c r="V1897" i="53"/>
  <c r="U1897" i="53"/>
  <c r="T1897" i="53"/>
  <c r="S1898" i="53"/>
  <c r="V3971" i="53"/>
  <c r="U3971" i="53"/>
  <c r="T3971" i="53"/>
  <c r="S7001" i="53"/>
  <c r="S5992" i="53"/>
  <c r="S4982" i="53"/>
  <c r="S3972" i="53"/>
  <c r="V887" i="53"/>
  <c r="U887" i="53"/>
  <c r="T887" i="53"/>
  <c r="S888" i="53"/>
  <c r="G2908" i="53"/>
  <c r="F2908" i="53"/>
  <c r="G888" i="53"/>
  <c r="F888" i="53"/>
  <c r="G1898" i="53"/>
  <c r="F1898" i="53"/>
  <c r="G4979" i="53"/>
  <c r="F4979" i="53"/>
  <c r="G7000" i="53"/>
  <c r="F7000" i="53"/>
  <c r="G3971" i="53"/>
  <c r="F3971" i="53"/>
  <c r="G5990" i="53"/>
  <c r="F5990" i="53"/>
  <c r="E7001" i="53"/>
  <c r="E5991" i="53"/>
  <c r="E4980" i="53"/>
  <c r="E3972" i="53"/>
  <c r="E1899" i="53"/>
  <c r="AB890" i="53"/>
  <c r="E2909" i="53"/>
  <c r="E889" i="53"/>
  <c r="S2908" i="53"/>
  <c r="AB2908" i="53"/>
  <c r="AB9047" i="53" l="1"/>
  <c r="AB8038" i="53"/>
  <c r="S9048" i="53"/>
  <c r="S8038" i="53"/>
  <c r="E9047" i="53"/>
  <c r="E8037" i="53"/>
  <c r="AE5991" i="53"/>
  <c r="AD5991" i="53"/>
  <c r="AC5991" i="53"/>
  <c r="AE7002" i="53"/>
  <c r="AD7002" i="53"/>
  <c r="AC7002" i="53"/>
  <c r="AE2908" i="53"/>
  <c r="AC2908" i="53"/>
  <c r="AD2908" i="53"/>
  <c r="AD3972" i="53"/>
  <c r="AC3972" i="53"/>
  <c r="AE3972" i="53"/>
  <c r="AE1898" i="53"/>
  <c r="AC1898" i="53"/>
  <c r="AD1898" i="53"/>
  <c r="AB1899" i="53"/>
  <c r="AE890" i="53"/>
  <c r="AD890" i="53"/>
  <c r="AC890" i="53"/>
  <c r="AE4981" i="53"/>
  <c r="AC4981" i="53"/>
  <c r="AD4981" i="53"/>
  <c r="AB7003" i="53"/>
  <c r="AB5992" i="53"/>
  <c r="AB4982" i="53"/>
  <c r="AB3973" i="53"/>
  <c r="T1898" i="53"/>
  <c r="V1898" i="53"/>
  <c r="U1898" i="53"/>
  <c r="S1899" i="53"/>
  <c r="V4982" i="53"/>
  <c r="U4982" i="53"/>
  <c r="T4982" i="53"/>
  <c r="V3972" i="53"/>
  <c r="T3972" i="53"/>
  <c r="U3972" i="53"/>
  <c r="V5992" i="53"/>
  <c r="T5992" i="53"/>
  <c r="U5992" i="53"/>
  <c r="V7001" i="53"/>
  <c r="U7001" i="53"/>
  <c r="T7001" i="53"/>
  <c r="V2908" i="53"/>
  <c r="U2908" i="53"/>
  <c r="T2908" i="53"/>
  <c r="S7002" i="53"/>
  <c r="S5993" i="53"/>
  <c r="S4983" i="53"/>
  <c r="S3973" i="53"/>
  <c r="V888" i="53"/>
  <c r="U888" i="53"/>
  <c r="T888" i="53"/>
  <c r="S889" i="53"/>
  <c r="G2909" i="53"/>
  <c r="F2909" i="53"/>
  <c r="G889" i="53"/>
  <c r="F889" i="53"/>
  <c r="G4980" i="53"/>
  <c r="F4980" i="53"/>
  <c r="G1899" i="53"/>
  <c r="F1899" i="53"/>
  <c r="G3972" i="53"/>
  <c r="F3972" i="53"/>
  <c r="G5991" i="53"/>
  <c r="F5991" i="53"/>
  <c r="G7001" i="53"/>
  <c r="F7001" i="53"/>
  <c r="E7002" i="53"/>
  <c r="E5992" i="53"/>
  <c r="E4981" i="53"/>
  <c r="E3973" i="53"/>
  <c r="E1900" i="53"/>
  <c r="E2910" i="53"/>
  <c r="E890" i="53"/>
  <c r="AB2909" i="53"/>
  <c r="S2909" i="53"/>
  <c r="AB891" i="53"/>
  <c r="AB9048" i="53" l="1"/>
  <c r="AB8039" i="53"/>
  <c r="S9049" i="53"/>
  <c r="S8039" i="53"/>
  <c r="E9048" i="53"/>
  <c r="E8038" i="53"/>
  <c r="AD5992" i="53"/>
  <c r="AE5992" i="53"/>
  <c r="AC5992" i="53"/>
  <c r="AD1899" i="53"/>
  <c r="AE1899" i="53"/>
  <c r="AC1899" i="53"/>
  <c r="AB1900" i="53"/>
  <c r="AE7003" i="53"/>
  <c r="AD7003" i="53"/>
  <c r="AC7003" i="53"/>
  <c r="AD891" i="53"/>
  <c r="AC891" i="53"/>
  <c r="AE891" i="53"/>
  <c r="AC2909" i="53"/>
  <c r="AD2909" i="53"/>
  <c r="AE2909" i="53"/>
  <c r="AE3973" i="53"/>
  <c r="AC3973" i="53"/>
  <c r="AD3973" i="53"/>
  <c r="AC4982" i="53"/>
  <c r="AE4982" i="53"/>
  <c r="AD4982" i="53"/>
  <c r="AB7004" i="53"/>
  <c r="AB5993" i="53"/>
  <c r="AB4983" i="53"/>
  <c r="AB3974" i="53"/>
  <c r="U3973" i="53"/>
  <c r="V3973" i="53"/>
  <c r="T3973" i="53"/>
  <c r="V5993" i="53"/>
  <c r="U5993" i="53"/>
  <c r="T5993" i="53"/>
  <c r="V7002" i="53"/>
  <c r="U7002" i="53"/>
  <c r="T7002" i="53"/>
  <c r="V1899" i="53"/>
  <c r="U1899" i="53"/>
  <c r="T1899" i="53"/>
  <c r="S1900" i="53"/>
  <c r="V2909" i="53"/>
  <c r="U2909" i="53"/>
  <c r="T2909" i="53"/>
  <c r="V4983" i="53"/>
  <c r="U4983" i="53"/>
  <c r="T4983" i="53"/>
  <c r="S7003" i="53"/>
  <c r="S5994" i="53"/>
  <c r="S4984" i="53"/>
  <c r="S3974" i="53"/>
  <c r="V889" i="53"/>
  <c r="U889" i="53"/>
  <c r="T889" i="53"/>
  <c r="S890" i="53"/>
  <c r="G2910" i="53"/>
  <c r="F2910" i="53"/>
  <c r="G890" i="53"/>
  <c r="F890" i="53"/>
  <c r="G1900" i="53"/>
  <c r="F1900" i="53"/>
  <c r="G7002" i="53"/>
  <c r="F7002" i="53"/>
  <c r="G4981" i="53"/>
  <c r="F4981" i="53"/>
  <c r="G5992" i="53"/>
  <c r="F5992" i="53"/>
  <c r="G3973" i="53"/>
  <c r="F3973" i="53"/>
  <c r="E7003" i="53"/>
  <c r="E5993" i="53"/>
  <c r="E4982" i="53"/>
  <c r="E3974" i="53"/>
  <c r="E1901" i="53"/>
  <c r="E891" i="53"/>
  <c r="S2910" i="53"/>
  <c r="AB892" i="53"/>
  <c r="AB2910" i="53"/>
  <c r="E2911" i="53"/>
  <c r="AB9049" i="53" l="1"/>
  <c r="AB8040" i="53"/>
  <c r="S9050" i="53"/>
  <c r="S8040" i="53"/>
  <c r="E9049" i="53"/>
  <c r="E8039" i="53"/>
  <c r="AE5993" i="53"/>
  <c r="AC5993" i="53"/>
  <c r="AD5993" i="53"/>
  <c r="AE7004" i="53"/>
  <c r="AD7004" i="53"/>
  <c r="AC7004" i="53"/>
  <c r="AD1900" i="53"/>
  <c r="AE1900" i="53"/>
  <c r="AC1900" i="53"/>
  <c r="AB1901" i="53"/>
  <c r="AE2910" i="53"/>
  <c r="AC2910" i="53"/>
  <c r="AD2910" i="53"/>
  <c r="AD892" i="53"/>
  <c r="AC892" i="53"/>
  <c r="AE892" i="53"/>
  <c r="AD3974" i="53"/>
  <c r="AE3974" i="53"/>
  <c r="AC3974" i="53"/>
  <c r="AE4983" i="53"/>
  <c r="AD4983" i="53"/>
  <c r="AC4983" i="53"/>
  <c r="AB7005" i="53"/>
  <c r="AB5994" i="53"/>
  <c r="AB4984" i="53"/>
  <c r="AB3975" i="53"/>
  <c r="V5994" i="53"/>
  <c r="U5994" i="53"/>
  <c r="T5994" i="53"/>
  <c r="U1900" i="53"/>
  <c r="T1900" i="53"/>
  <c r="V1900" i="53"/>
  <c r="S1901" i="53"/>
  <c r="V4984" i="53"/>
  <c r="U4984" i="53"/>
  <c r="T4984" i="53"/>
  <c r="V7003" i="53"/>
  <c r="U7003" i="53"/>
  <c r="T7003" i="53"/>
  <c r="U3974" i="53"/>
  <c r="V3974" i="53"/>
  <c r="T3974" i="53"/>
  <c r="V2910" i="53"/>
  <c r="T2910" i="53"/>
  <c r="U2910" i="53"/>
  <c r="S7004" i="53"/>
  <c r="S5995" i="53"/>
  <c r="S4985" i="53"/>
  <c r="S3975" i="53"/>
  <c r="V890" i="53"/>
  <c r="U890" i="53"/>
  <c r="T890" i="53"/>
  <c r="S891" i="53"/>
  <c r="G2911" i="53"/>
  <c r="F2911" i="53"/>
  <c r="G891" i="53"/>
  <c r="F891" i="53"/>
  <c r="F5993" i="53"/>
  <c r="G5993" i="53"/>
  <c r="G3974" i="53"/>
  <c r="F3974" i="53"/>
  <c r="G7003" i="53"/>
  <c r="F7003" i="53"/>
  <c r="G4982" i="53"/>
  <c r="F4982" i="53"/>
  <c r="G1901" i="53"/>
  <c r="F1901" i="53"/>
  <c r="E7004" i="53"/>
  <c r="E5994" i="53"/>
  <c r="E4983" i="53"/>
  <c r="E3975" i="53"/>
  <c r="E1902" i="53"/>
  <c r="S2911" i="53"/>
  <c r="AB2911" i="53"/>
  <c r="E2912" i="53"/>
  <c r="AB893" i="53"/>
  <c r="E892" i="53"/>
  <c r="AB9050" i="53" l="1"/>
  <c r="AB8041" i="53"/>
  <c r="S9051" i="53"/>
  <c r="S8041" i="53"/>
  <c r="E9050" i="53"/>
  <c r="E8040" i="53"/>
  <c r="AE5994" i="53"/>
  <c r="AD5994" i="53"/>
  <c r="AC5994" i="53"/>
  <c r="AE7005" i="53"/>
  <c r="AD7005" i="53"/>
  <c r="AC7005" i="53"/>
  <c r="AE893" i="53"/>
  <c r="AD893" i="53"/>
  <c r="AC893" i="53"/>
  <c r="AC2911" i="53"/>
  <c r="AD2911" i="53"/>
  <c r="AE2911" i="53"/>
  <c r="AD3975" i="53"/>
  <c r="AE3975" i="53"/>
  <c r="AC3975" i="53"/>
  <c r="AE1901" i="53"/>
  <c r="AD1901" i="53"/>
  <c r="AC1901" i="53"/>
  <c r="AB1902" i="53"/>
  <c r="AE4984" i="53"/>
  <c r="AC4984" i="53"/>
  <c r="AD4984" i="53"/>
  <c r="AB7006" i="53"/>
  <c r="AB5995" i="53"/>
  <c r="AB4985" i="53"/>
  <c r="AB3976" i="53"/>
  <c r="V3975" i="53"/>
  <c r="U3975" i="53"/>
  <c r="T3975" i="53"/>
  <c r="V1901" i="53"/>
  <c r="U1901" i="53"/>
  <c r="T1901" i="53"/>
  <c r="S1902" i="53"/>
  <c r="V5995" i="53"/>
  <c r="U5995" i="53"/>
  <c r="T5995" i="53"/>
  <c r="V4985" i="53"/>
  <c r="U4985" i="53"/>
  <c r="T4985" i="53"/>
  <c r="V2911" i="53"/>
  <c r="U2911" i="53"/>
  <c r="T2911" i="53"/>
  <c r="V7004" i="53"/>
  <c r="U7004" i="53"/>
  <c r="T7004" i="53"/>
  <c r="S7005" i="53"/>
  <c r="S5996" i="53"/>
  <c r="S4986" i="53"/>
  <c r="S3976" i="53"/>
  <c r="V891" i="53"/>
  <c r="U891" i="53"/>
  <c r="T891" i="53"/>
  <c r="S892" i="53"/>
  <c r="G892" i="53"/>
  <c r="F892" i="53"/>
  <c r="G2912" i="53"/>
  <c r="F2912" i="53"/>
  <c r="G1902" i="53"/>
  <c r="F1902" i="53"/>
  <c r="G4983" i="53"/>
  <c r="F4983" i="53"/>
  <c r="G7004" i="53"/>
  <c r="F7004" i="53"/>
  <c r="F3975" i="53"/>
  <c r="G3975" i="53"/>
  <c r="G5994" i="53"/>
  <c r="F5994" i="53"/>
  <c r="E7005" i="53"/>
  <c r="E5995" i="53"/>
  <c r="E4984" i="53"/>
  <c r="E3976" i="53"/>
  <c r="E1903" i="53"/>
  <c r="S2912" i="53"/>
  <c r="E893" i="53"/>
  <c r="AB894" i="53"/>
  <c r="E2913" i="53"/>
  <c r="AB2912" i="53"/>
  <c r="AB9051" i="53" l="1"/>
  <c r="AB8042" i="53"/>
  <c r="S9052" i="53"/>
  <c r="S8042" i="53"/>
  <c r="E9051" i="53"/>
  <c r="E8041" i="53"/>
  <c r="AE5995" i="53"/>
  <c r="AC5995" i="53"/>
  <c r="AD5995" i="53"/>
  <c r="AE7006" i="53"/>
  <c r="AD7006" i="53"/>
  <c r="AC7006" i="53"/>
  <c r="AC894" i="53"/>
  <c r="AD894" i="53"/>
  <c r="AE894" i="53"/>
  <c r="AE1902" i="53"/>
  <c r="AD1902" i="53"/>
  <c r="AC1902" i="53"/>
  <c r="AB1903" i="53"/>
  <c r="AE2912" i="53"/>
  <c r="AD2912" i="53"/>
  <c r="AC2912" i="53"/>
  <c r="AD3976" i="53"/>
  <c r="AE3976" i="53"/>
  <c r="AC3976" i="53"/>
  <c r="AD4985" i="53"/>
  <c r="AC4985" i="53"/>
  <c r="AE4985" i="53"/>
  <c r="AB7007" i="53"/>
  <c r="AB5996" i="53"/>
  <c r="AB4986" i="53"/>
  <c r="AB3977" i="53"/>
  <c r="V1902" i="53"/>
  <c r="U1902" i="53"/>
  <c r="T1902" i="53"/>
  <c r="S1903" i="53"/>
  <c r="V5996" i="53"/>
  <c r="U5996" i="53"/>
  <c r="T5996" i="53"/>
  <c r="V2912" i="53"/>
  <c r="T2912" i="53"/>
  <c r="U2912" i="53"/>
  <c r="V4986" i="53"/>
  <c r="U4986" i="53"/>
  <c r="T4986" i="53"/>
  <c r="U3976" i="53"/>
  <c r="T3976" i="53"/>
  <c r="V3976" i="53"/>
  <c r="V7005" i="53"/>
  <c r="U7005" i="53"/>
  <c r="T7005" i="53"/>
  <c r="S7006" i="53"/>
  <c r="S5997" i="53"/>
  <c r="S4987" i="53"/>
  <c r="S3977" i="53"/>
  <c r="V892" i="53"/>
  <c r="U892" i="53"/>
  <c r="T892" i="53"/>
  <c r="S893" i="53"/>
  <c r="G2913" i="53"/>
  <c r="F2913" i="53"/>
  <c r="G893" i="53"/>
  <c r="F893" i="53"/>
  <c r="G3976" i="53"/>
  <c r="F3976" i="53"/>
  <c r="G7005" i="53"/>
  <c r="F7005" i="53"/>
  <c r="G1903" i="53"/>
  <c r="F1903" i="53"/>
  <c r="G4984" i="53"/>
  <c r="F4984" i="53"/>
  <c r="G5995" i="53"/>
  <c r="F5995" i="53"/>
  <c r="E7006" i="53"/>
  <c r="E5996" i="53"/>
  <c r="E4985" i="53"/>
  <c r="E3977" i="53"/>
  <c r="E1904" i="53"/>
  <c r="E894" i="53"/>
  <c r="AB2913" i="53"/>
  <c r="AB895" i="53"/>
  <c r="E2914" i="53"/>
  <c r="S2913" i="53"/>
  <c r="AB9052" i="53" l="1"/>
  <c r="AB8043" i="53"/>
  <c r="S9053" i="53"/>
  <c r="S8043" i="53"/>
  <c r="E9052" i="53"/>
  <c r="E8042" i="53"/>
  <c r="AE5996" i="53"/>
  <c r="AC5996" i="53"/>
  <c r="AD5996" i="53"/>
  <c r="AE7007" i="53"/>
  <c r="AD7007" i="53"/>
  <c r="AC7007" i="53"/>
  <c r="AE1903" i="53"/>
  <c r="AD1903" i="53"/>
  <c r="AC1903" i="53"/>
  <c r="AB1904" i="53"/>
  <c r="AE895" i="53"/>
  <c r="AD895" i="53"/>
  <c r="AC895" i="53"/>
  <c r="AD3977" i="53"/>
  <c r="AE3977" i="53"/>
  <c r="AC3977" i="53"/>
  <c r="AE2913" i="53"/>
  <c r="AC2913" i="53"/>
  <c r="AD2913" i="53"/>
  <c r="AE4986" i="53"/>
  <c r="AC4986" i="53"/>
  <c r="AD4986" i="53"/>
  <c r="AB7008" i="53"/>
  <c r="AB5997" i="53"/>
  <c r="AB4987" i="53"/>
  <c r="AB3978" i="53"/>
  <c r="V5997" i="53"/>
  <c r="U5997" i="53"/>
  <c r="T5997" i="53"/>
  <c r="V1903" i="53"/>
  <c r="U1903" i="53"/>
  <c r="T1903" i="53"/>
  <c r="S1904" i="53"/>
  <c r="V4987" i="53"/>
  <c r="U4987" i="53"/>
  <c r="T4987" i="53"/>
  <c r="V3977" i="53"/>
  <c r="U3977" i="53"/>
  <c r="T3977" i="53"/>
  <c r="V2913" i="53"/>
  <c r="U2913" i="53"/>
  <c r="T2913" i="53"/>
  <c r="V7006" i="53"/>
  <c r="U7006" i="53"/>
  <c r="T7006" i="53"/>
  <c r="S7007" i="53"/>
  <c r="S5998" i="53"/>
  <c r="S4988" i="53"/>
  <c r="S3978" i="53"/>
  <c r="V893" i="53"/>
  <c r="U893" i="53"/>
  <c r="T893" i="53"/>
  <c r="S894" i="53"/>
  <c r="G2914" i="53"/>
  <c r="F2914" i="53"/>
  <c r="G894" i="53"/>
  <c r="F894" i="53"/>
  <c r="G3977" i="53"/>
  <c r="F3977" i="53"/>
  <c r="G4985" i="53"/>
  <c r="F4985" i="53"/>
  <c r="G5996" i="53"/>
  <c r="F5996" i="53"/>
  <c r="G1904" i="53"/>
  <c r="F1904" i="53"/>
  <c r="G7006" i="53"/>
  <c r="F7006" i="53"/>
  <c r="E7007" i="53"/>
  <c r="E5997" i="53"/>
  <c r="E4986" i="53"/>
  <c r="E3978" i="53"/>
  <c r="E1905" i="53"/>
  <c r="E2915" i="53"/>
  <c r="E895" i="53"/>
  <c r="S2914" i="53"/>
  <c r="AB896" i="53"/>
  <c r="AB2914" i="53"/>
  <c r="AB9053" i="53" l="1"/>
  <c r="AB8044" i="53"/>
  <c r="S9054" i="53"/>
  <c r="S8044" i="53"/>
  <c r="E9053" i="53"/>
  <c r="E8043" i="53"/>
  <c r="AE5997" i="53"/>
  <c r="AD5997" i="53"/>
  <c r="AC5997" i="53"/>
  <c r="AE7008" i="53"/>
  <c r="AD7008" i="53"/>
  <c r="AC7008" i="53"/>
  <c r="AE2914" i="53"/>
  <c r="AD2914" i="53"/>
  <c r="AC2914" i="53"/>
  <c r="AD3978" i="53"/>
  <c r="AE3978" i="53"/>
  <c r="AC3978" i="53"/>
  <c r="AE1904" i="53"/>
  <c r="AD1904" i="53"/>
  <c r="AC1904" i="53"/>
  <c r="AB1905" i="53"/>
  <c r="AC896" i="53"/>
  <c r="AE896" i="53"/>
  <c r="AD896" i="53"/>
  <c r="AE4987" i="53"/>
  <c r="AC4987" i="53"/>
  <c r="AD4987" i="53"/>
  <c r="AB7009" i="53"/>
  <c r="AB5998" i="53"/>
  <c r="AB4988" i="53"/>
  <c r="AB3979" i="53"/>
  <c r="U3978" i="53"/>
  <c r="T3978" i="53"/>
  <c r="V3978" i="53"/>
  <c r="V1904" i="53"/>
  <c r="U1904" i="53"/>
  <c r="T1904" i="53"/>
  <c r="S1905" i="53"/>
  <c r="V5998" i="53"/>
  <c r="U5998" i="53"/>
  <c r="T5998" i="53"/>
  <c r="V7007" i="53"/>
  <c r="U7007" i="53"/>
  <c r="T7007" i="53"/>
  <c r="V4988" i="53"/>
  <c r="U4988" i="53"/>
  <c r="T4988" i="53"/>
  <c r="V2914" i="53"/>
  <c r="U2914" i="53"/>
  <c r="T2914" i="53"/>
  <c r="S7008" i="53"/>
  <c r="S5999" i="53"/>
  <c r="S4989" i="53"/>
  <c r="S3979" i="53"/>
  <c r="V894" i="53"/>
  <c r="U894" i="53"/>
  <c r="T894" i="53"/>
  <c r="S895" i="53"/>
  <c r="G895" i="53"/>
  <c r="F895" i="53"/>
  <c r="G2915" i="53"/>
  <c r="F2915" i="53"/>
  <c r="G3978" i="53"/>
  <c r="F3978" i="53"/>
  <c r="G7007" i="53"/>
  <c r="F7007" i="53"/>
  <c r="G5997" i="53"/>
  <c r="F5997" i="53"/>
  <c r="G1905" i="53"/>
  <c r="F1905" i="53"/>
  <c r="G4986" i="53"/>
  <c r="F4986" i="53"/>
  <c r="E7008" i="53"/>
  <c r="E5998" i="53"/>
  <c r="E4987" i="53"/>
  <c r="E3979" i="53"/>
  <c r="E1906" i="53"/>
  <c r="E2916" i="53"/>
  <c r="AB2915" i="53"/>
  <c r="E896" i="53"/>
  <c r="S2915" i="53"/>
  <c r="AB897" i="53"/>
  <c r="AB9054" i="53" l="1"/>
  <c r="AB8045" i="53"/>
  <c r="S9055" i="53"/>
  <c r="S8045" i="53"/>
  <c r="E9054" i="53"/>
  <c r="E8044" i="53"/>
  <c r="AE5998" i="53"/>
  <c r="AC5998" i="53"/>
  <c r="AD5998" i="53"/>
  <c r="AE1905" i="53"/>
  <c r="AD1905" i="53"/>
  <c r="AC1905" i="53"/>
  <c r="AB1906" i="53"/>
  <c r="AD7009" i="53"/>
  <c r="AE7009" i="53"/>
  <c r="AC7009" i="53"/>
  <c r="AD897" i="53"/>
  <c r="AC897" i="53"/>
  <c r="AE897" i="53"/>
  <c r="AE2915" i="53"/>
  <c r="AC2915" i="53"/>
  <c r="AD2915" i="53"/>
  <c r="AE3979" i="53"/>
  <c r="AC3979" i="53"/>
  <c r="AD3979" i="53"/>
  <c r="AE4988" i="53"/>
  <c r="AC4988" i="53"/>
  <c r="AD4988" i="53"/>
  <c r="AB7010" i="53"/>
  <c r="AB5999" i="53"/>
  <c r="AB4989" i="53"/>
  <c r="AB3980" i="53"/>
  <c r="V1905" i="53"/>
  <c r="U1905" i="53"/>
  <c r="T1905" i="53"/>
  <c r="S1906" i="53"/>
  <c r="V4989" i="53"/>
  <c r="T4989" i="53"/>
  <c r="U4989" i="53"/>
  <c r="V3979" i="53"/>
  <c r="U3979" i="53"/>
  <c r="T3979" i="53"/>
  <c r="V5999" i="53"/>
  <c r="T5999" i="53"/>
  <c r="U5999" i="53"/>
  <c r="V7008" i="53"/>
  <c r="U7008" i="53"/>
  <c r="T7008" i="53"/>
  <c r="V2915" i="53"/>
  <c r="U2915" i="53"/>
  <c r="T2915" i="53"/>
  <c r="S7009" i="53"/>
  <c r="S6000" i="53"/>
  <c r="S4990" i="53"/>
  <c r="S3980" i="53"/>
  <c r="V895" i="53"/>
  <c r="U895" i="53"/>
  <c r="T895" i="53"/>
  <c r="S896" i="53"/>
  <c r="G896" i="53"/>
  <c r="F896" i="53"/>
  <c r="G2916" i="53"/>
  <c r="F2916" i="53"/>
  <c r="G1906" i="53"/>
  <c r="F1906" i="53"/>
  <c r="G5998" i="53"/>
  <c r="F5998" i="53"/>
  <c r="G7008" i="53"/>
  <c r="F7008" i="53"/>
  <c r="G3979" i="53"/>
  <c r="F3979" i="53"/>
  <c r="G4987" i="53"/>
  <c r="F4987" i="53"/>
  <c r="E7009" i="53"/>
  <c r="E5999" i="53"/>
  <c r="E4988" i="53"/>
  <c r="E3980" i="53"/>
  <c r="E1907" i="53"/>
  <c r="AB898" i="53"/>
  <c r="AB2916" i="53"/>
  <c r="S2916" i="53"/>
  <c r="E897" i="53"/>
  <c r="E2917" i="53"/>
  <c r="AB9055" i="53" l="1"/>
  <c r="AB8046" i="53"/>
  <c r="S9056" i="53"/>
  <c r="S8046" i="53"/>
  <c r="E9055" i="53"/>
  <c r="E8045" i="53"/>
  <c r="AE5999" i="53"/>
  <c r="AD5999" i="53"/>
  <c r="AC5999" i="53"/>
  <c r="AE7010" i="53"/>
  <c r="AD7010" i="53"/>
  <c r="AC7010" i="53"/>
  <c r="AE1906" i="53"/>
  <c r="AD1906" i="53"/>
  <c r="AC1906" i="53"/>
  <c r="AB1907" i="53"/>
  <c r="AE2916" i="53"/>
  <c r="AC2916" i="53"/>
  <c r="AD2916" i="53"/>
  <c r="AD3980" i="53"/>
  <c r="AC3980" i="53"/>
  <c r="AE3980" i="53"/>
  <c r="AD898" i="53"/>
  <c r="AC898" i="53"/>
  <c r="AE898" i="53"/>
  <c r="AE4989" i="53"/>
  <c r="AC4989" i="53"/>
  <c r="AD4989" i="53"/>
  <c r="AB7011" i="53"/>
  <c r="AB6000" i="53"/>
  <c r="AB4990" i="53"/>
  <c r="AB3981" i="53"/>
  <c r="U1906" i="53"/>
  <c r="T1906" i="53"/>
  <c r="V1906" i="53"/>
  <c r="S1907" i="53"/>
  <c r="V2916" i="53"/>
  <c r="U2916" i="53"/>
  <c r="T2916" i="53"/>
  <c r="V6000" i="53"/>
  <c r="T6000" i="53"/>
  <c r="U6000" i="53"/>
  <c r="V7009" i="53"/>
  <c r="U7009" i="53"/>
  <c r="T7009" i="53"/>
  <c r="V3980" i="53"/>
  <c r="T3980" i="53"/>
  <c r="U3980" i="53"/>
  <c r="V4990" i="53"/>
  <c r="U4990" i="53"/>
  <c r="T4990" i="53"/>
  <c r="S7010" i="53"/>
  <c r="S6001" i="53"/>
  <c r="S4991" i="53"/>
  <c r="S3981" i="53"/>
  <c r="V896" i="53"/>
  <c r="U896" i="53"/>
  <c r="T896" i="53"/>
  <c r="S897" i="53"/>
  <c r="G2917" i="53"/>
  <c r="F2917" i="53"/>
  <c r="G897" i="53"/>
  <c r="F897" i="53"/>
  <c r="G5999" i="53"/>
  <c r="F5999" i="53"/>
  <c r="G1907" i="53"/>
  <c r="F1907" i="53"/>
  <c r="G3980" i="53"/>
  <c r="F3980" i="53"/>
  <c r="G4988" i="53"/>
  <c r="F4988" i="53"/>
  <c r="G7009" i="53"/>
  <c r="F7009" i="53"/>
  <c r="E7010" i="53"/>
  <c r="E6000" i="53"/>
  <c r="E4989" i="53"/>
  <c r="E3981" i="53"/>
  <c r="E1908" i="53"/>
  <c r="S2917" i="53"/>
  <c r="E898" i="53"/>
  <c r="E2918" i="53"/>
  <c r="AB2917" i="53"/>
  <c r="AB899" i="53"/>
  <c r="AB9056" i="53" l="1"/>
  <c r="AB8047" i="53"/>
  <c r="S9057" i="53"/>
  <c r="S8047" i="53"/>
  <c r="E9056" i="53"/>
  <c r="E8046" i="53"/>
  <c r="AD6000" i="53"/>
  <c r="AE6000" i="53"/>
  <c r="AC6000" i="53"/>
  <c r="AE7011" i="53"/>
  <c r="AD7011" i="53"/>
  <c r="AC7011" i="53"/>
  <c r="AE899" i="53"/>
  <c r="AD899" i="53"/>
  <c r="AC899" i="53"/>
  <c r="AE2917" i="53"/>
  <c r="AC2917" i="53"/>
  <c r="AD2917" i="53"/>
  <c r="AE3981" i="53"/>
  <c r="AC3981" i="53"/>
  <c r="AD3981" i="53"/>
  <c r="AD1907" i="53"/>
  <c r="AE1907" i="53"/>
  <c r="AC1907" i="53"/>
  <c r="AB1908" i="53"/>
  <c r="AE4990" i="53"/>
  <c r="AC4990" i="53"/>
  <c r="AD4990" i="53"/>
  <c r="AB7012" i="53"/>
  <c r="AB6001" i="53"/>
  <c r="AB4991" i="53"/>
  <c r="AB3982" i="53"/>
  <c r="V6001" i="53"/>
  <c r="U6001" i="53"/>
  <c r="T6001" i="53"/>
  <c r="V1907" i="53"/>
  <c r="U1907" i="53"/>
  <c r="T1907" i="53"/>
  <c r="S1908" i="53"/>
  <c r="V2917" i="53"/>
  <c r="U2917" i="53"/>
  <c r="T2917" i="53"/>
  <c r="V7010" i="53"/>
  <c r="U7010" i="53"/>
  <c r="T7010" i="53"/>
  <c r="U3981" i="53"/>
  <c r="V3981" i="53"/>
  <c r="T3981" i="53"/>
  <c r="V4991" i="53"/>
  <c r="U4991" i="53"/>
  <c r="T4991" i="53"/>
  <c r="S7011" i="53"/>
  <c r="S6002" i="53"/>
  <c r="S4992" i="53"/>
  <c r="S3982" i="53"/>
  <c r="V897" i="53"/>
  <c r="U897" i="53"/>
  <c r="T897" i="53"/>
  <c r="S898" i="53"/>
  <c r="G898" i="53"/>
  <c r="F898" i="53"/>
  <c r="G2918" i="53"/>
  <c r="F2918" i="53"/>
  <c r="G6000" i="53"/>
  <c r="F6000" i="53"/>
  <c r="G7010" i="53"/>
  <c r="F7010" i="53"/>
  <c r="G3981" i="53"/>
  <c r="F3981" i="53"/>
  <c r="G1908" i="53"/>
  <c r="F1908" i="53"/>
  <c r="G4989" i="53"/>
  <c r="F4989" i="53"/>
  <c r="E7011" i="53"/>
  <c r="E6001" i="53"/>
  <c r="E4990" i="53"/>
  <c r="E3982" i="53"/>
  <c r="E1909" i="53"/>
  <c r="S2918" i="53"/>
  <c r="AB900" i="53"/>
  <c r="E899" i="53"/>
  <c r="AB2918" i="53"/>
  <c r="E2919" i="53"/>
  <c r="AB9057" i="53" l="1"/>
  <c r="AB8048" i="53"/>
  <c r="S9058" i="53"/>
  <c r="S8048" i="53"/>
  <c r="E9057" i="53"/>
  <c r="E8047" i="53"/>
  <c r="AE6001" i="53"/>
  <c r="AC6001" i="53"/>
  <c r="AD6001" i="53"/>
  <c r="AE7012" i="53"/>
  <c r="AD7012" i="53"/>
  <c r="AC7012" i="53"/>
  <c r="AD1908" i="53"/>
  <c r="AE1908" i="53"/>
  <c r="AC1908" i="53"/>
  <c r="AB1909" i="53"/>
  <c r="AE2918" i="53"/>
  <c r="AC2918" i="53"/>
  <c r="AD2918" i="53"/>
  <c r="AD3982" i="53"/>
  <c r="AE3982" i="53"/>
  <c r="AC3982" i="53"/>
  <c r="AE900" i="53"/>
  <c r="AD900" i="53"/>
  <c r="AC900" i="53"/>
  <c r="AE4991" i="53"/>
  <c r="AD4991" i="53"/>
  <c r="AC4991" i="53"/>
  <c r="AB7013" i="53"/>
  <c r="AB6002" i="53"/>
  <c r="AB4992" i="53"/>
  <c r="AB3983" i="53"/>
  <c r="V1908" i="53"/>
  <c r="U1908" i="53"/>
  <c r="T1908" i="53"/>
  <c r="S1909" i="53"/>
  <c r="V2918" i="53"/>
  <c r="T2918" i="53"/>
  <c r="U2918" i="53"/>
  <c r="U3982" i="53"/>
  <c r="V3982" i="53"/>
  <c r="T3982" i="53"/>
  <c r="V6002" i="53"/>
  <c r="U6002" i="53"/>
  <c r="T6002" i="53"/>
  <c r="V4992" i="53"/>
  <c r="U4992" i="53"/>
  <c r="T4992" i="53"/>
  <c r="V7011" i="53"/>
  <c r="U7011" i="53"/>
  <c r="T7011" i="53"/>
  <c r="S7012" i="53"/>
  <c r="S6003" i="53"/>
  <c r="S4993" i="53"/>
  <c r="S3983" i="53"/>
  <c r="V898" i="53"/>
  <c r="T898" i="53"/>
  <c r="U898" i="53"/>
  <c r="S899" i="53"/>
  <c r="G2919" i="53"/>
  <c r="F2919" i="53"/>
  <c r="G899" i="53"/>
  <c r="F899" i="53"/>
  <c r="G3982" i="53"/>
  <c r="F3982" i="53"/>
  <c r="F1909" i="53"/>
  <c r="G1909" i="53"/>
  <c r="F6001" i="53"/>
  <c r="G6001" i="53"/>
  <c r="G7011" i="53"/>
  <c r="F7011" i="53"/>
  <c r="G4990" i="53"/>
  <c r="F4990" i="53"/>
  <c r="E7012" i="53"/>
  <c r="E6002" i="53"/>
  <c r="E4991" i="53"/>
  <c r="E3983" i="53"/>
  <c r="E1910" i="53"/>
  <c r="E900" i="53"/>
  <c r="AB2919" i="53"/>
  <c r="AB901" i="53"/>
  <c r="S2919" i="53"/>
  <c r="E2920" i="53"/>
  <c r="AB9058" i="53" l="1"/>
  <c r="AB8049" i="53"/>
  <c r="S9059" i="53"/>
  <c r="S8049" i="53"/>
  <c r="E9058" i="53"/>
  <c r="E8048" i="53"/>
  <c r="AD6002" i="53"/>
  <c r="AC6002" i="53"/>
  <c r="AE6002" i="53"/>
  <c r="AE7013" i="53"/>
  <c r="AD7013" i="53"/>
  <c r="AC7013" i="53"/>
  <c r="AE901" i="53"/>
  <c r="AD901" i="53"/>
  <c r="AC901" i="53"/>
  <c r="AE2919" i="53"/>
  <c r="AC2919" i="53"/>
  <c r="AD2919" i="53"/>
  <c r="AD3983" i="53"/>
  <c r="AE3983" i="53"/>
  <c r="AC3983" i="53"/>
  <c r="AE1909" i="53"/>
  <c r="AD1909" i="53"/>
  <c r="AC1909" i="53"/>
  <c r="AB1910" i="53"/>
  <c r="AE4992" i="53"/>
  <c r="AC4992" i="53"/>
  <c r="AD4992" i="53"/>
  <c r="AB7014" i="53"/>
  <c r="AB6003" i="53"/>
  <c r="AB4993" i="53"/>
  <c r="AB3984" i="53"/>
  <c r="V6003" i="53"/>
  <c r="U6003" i="53"/>
  <c r="T6003" i="53"/>
  <c r="V1909" i="53"/>
  <c r="U1909" i="53"/>
  <c r="T1909" i="53"/>
  <c r="S1910" i="53"/>
  <c r="V3983" i="53"/>
  <c r="T3983" i="53"/>
  <c r="U3983" i="53"/>
  <c r="V4993" i="53"/>
  <c r="U4993" i="53"/>
  <c r="T4993" i="53"/>
  <c r="V7012" i="53"/>
  <c r="U7012" i="53"/>
  <c r="T7012" i="53"/>
  <c r="V2919" i="53"/>
  <c r="U2919" i="53"/>
  <c r="T2919" i="53"/>
  <c r="S7013" i="53"/>
  <c r="S6004" i="53"/>
  <c r="S4994" i="53"/>
  <c r="S3984" i="53"/>
  <c r="V899" i="53"/>
  <c r="U899" i="53"/>
  <c r="T899" i="53"/>
  <c r="S900" i="53"/>
  <c r="G2920" i="53"/>
  <c r="F2920" i="53"/>
  <c r="G900" i="53"/>
  <c r="F900" i="53"/>
  <c r="G1910" i="53"/>
  <c r="F1910" i="53"/>
  <c r="F3983" i="53"/>
  <c r="G3983" i="53"/>
  <c r="G4991" i="53"/>
  <c r="F4991" i="53"/>
  <c r="F7012" i="53"/>
  <c r="G7012" i="53"/>
  <c r="G6002" i="53"/>
  <c r="F6002" i="53"/>
  <c r="E7013" i="53"/>
  <c r="E6003" i="53"/>
  <c r="E4992" i="53"/>
  <c r="E3984" i="53"/>
  <c r="E1911" i="53"/>
  <c r="E901" i="53"/>
  <c r="AB2920" i="53"/>
  <c r="AB902" i="53"/>
  <c r="S2920" i="53"/>
  <c r="E2921" i="53"/>
  <c r="AB9059" i="53" l="1"/>
  <c r="AB8050" i="53"/>
  <c r="S9060" i="53"/>
  <c r="S8050" i="53"/>
  <c r="E9059" i="53"/>
  <c r="E8049" i="53"/>
  <c r="AE6003" i="53"/>
  <c r="AC6003" i="53"/>
  <c r="AD6003" i="53"/>
  <c r="AE7014" i="53"/>
  <c r="AC7014" i="53"/>
  <c r="AD7014" i="53"/>
  <c r="AC902" i="53"/>
  <c r="AE902" i="53"/>
  <c r="AD902" i="53"/>
  <c r="AE2920" i="53"/>
  <c r="AD2920" i="53"/>
  <c r="AC2920" i="53"/>
  <c r="AE1910" i="53"/>
  <c r="AD1910" i="53"/>
  <c r="AC1910" i="53"/>
  <c r="AB1911" i="53"/>
  <c r="AD3984" i="53"/>
  <c r="AE3984" i="53"/>
  <c r="AC3984" i="53"/>
  <c r="AD4993" i="53"/>
  <c r="AE4993" i="53"/>
  <c r="AC4993" i="53"/>
  <c r="AB7015" i="53"/>
  <c r="AB6004" i="53"/>
  <c r="AB4994" i="53"/>
  <c r="AB3985" i="53"/>
  <c r="V1910" i="53"/>
  <c r="U1910" i="53"/>
  <c r="T1910" i="53"/>
  <c r="S1911" i="53"/>
  <c r="T3984" i="53"/>
  <c r="V3984" i="53"/>
  <c r="U3984" i="53"/>
  <c r="V4994" i="53"/>
  <c r="U4994" i="53"/>
  <c r="T4994" i="53"/>
  <c r="T2920" i="53"/>
  <c r="V2920" i="53"/>
  <c r="U2920" i="53"/>
  <c r="V6004" i="53"/>
  <c r="U6004" i="53"/>
  <c r="T6004" i="53"/>
  <c r="V7013" i="53"/>
  <c r="U7013" i="53"/>
  <c r="T7013" i="53"/>
  <c r="S7014" i="53"/>
  <c r="S6005" i="53"/>
  <c r="S4995" i="53"/>
  <c r="S3985" i="53"/>
  <c r="V900" i="53"/>
  <c r="U900" i="53"/>
  <c r="T900" i="53"/>
  <c r="S901" i="53"/>
  <c r="G2921" i="53"/>
  <c r="F2921" i="53"/>
  <c r="G901" i="53"/>
  <c r="F901" i="53"/>
  <c r="G4992" i="53"/>
  <c r="F4992" i="53"/>
  <c r="G7013" i="53"/>
  <c r="F7013" i="53"/>
  <c r="F1911" i="53"/>
  <c r="G1911" i="53"/>
  <c r="G3984" i="53"/>
  <c r="F3984" i="53"/>
  <c r="G6003" i="53"/>
  <c r="F6003" i="53"/>
  <c r="E7014" i="53"/>
  <c r="E6004" i="53"/>
  <c r="E4993" i="53"/>
  <c r="E3985" i="53"/>
  <c r="E1912" i="53"/>
  <c r="S2921" i="53"/>
  <c r="E902" i="53"/>
  <c r="E2922" i="53"/>
  <c r="AB903" i="53"/>
  <c r="AB2921" i="53"/>
  <c r="AB9060" i="53" l="1"/>
  <c r="AB8051" i="53"/>
  <c r="S9061" i="53"/>
  <c r="S8051" i="53"/>
  <c r="E9060" i="53"/>
  <c r="E8050" i="53"/>
  <c r="AE6004" i="53"/>
  <c r="AC6004" i="53"/>
  <c r="AD6004" i="53"/>
  <c r="AE1911" i="53"/>
  <c r="AD1911" i="53"/>
  <c r="AC1911" i="53"/>
  <c r="AB1912" i="53"/>
  <c r="AE7015" i="53"/>
  <c r="AD7015" i="53"/>
  <c r="AC7015" i="53"/>
  <c r="AE2921" i="53"/>
  <c r="AC2921" i="53"/>
  <c r="AD2921" i="53"/>
  <c r="AD3985" i="53"/>
  <c r="AE3985" i="53"/>
  <c r="AC3985" i="53"/>
  <c r="AE903" i="53"/>
  <c r="AD903" i="53"/>
  <c r="AC903" i="53"/>
  <c r="AE4994" i="53"/>
  <c r="AC4994" i="53"/>
  <c r="AD4994" i="53"/>
  <c r="AB7016" i="53"/>
  <c r="AB6005" i="53"/>
  <c r="AB4995" i="53"/>
  <c r="AB3986" i="53"/>
  <c r="V2921" i="53"/>
  <c r="U2921" i="53"/>
  <c r="T2921" i="53"/>
  <c r="V6005" i="53"/>
  <c r="U6005" i="53"/>
  <c r="T6005" i="53"/>
  <c r="V7014" i="53"/>
  <c r="U7014" i="53"/>
  <c r="T7014" i="53"/>
  <c r="V1911" i="53"/>
  <c r="U1911" i="53"/>
  <c r="T1911" i="53"/>
  <c r="S1912" i="53"/>
  <c r="V4995" i="53"/>
  <c r="U4995" i="53"/>
  <c r="T4995" i="53"/>
  <c r="V3985" i="53"/>
  <c r="U3985" i="53"/>
  <c r="T3985" i="53"/>
  <c r="S7015" i="53"/>
  <c r="S6006" i="53"/>
  <c r="S4996" i="53"/>
  <c r="S3986" i="53"/>
  <c r="V901" i="53"/>
  <c r="U901" i="53"/>
  <c r="T901" i="53"/>
  <c r="S902" i="53"/>
  <c r="G2922" i="53"/>
  <c r="F2922" i="53"/>
  <c r="G902" i="53"/>
  <c r="F902" i="53"/>
  <c r="G3985" i="53"/>
  <c r="F3985" i="53"/>
  <c r="G1912" i="53"/>
  <c r="F1912" i="53"/>
  <c r="G4993" i="53"/>
  <c r="F4993" i="53"/>
  <c r="G6004" i="53"/>
  <c r="F6004" i="53"/>
  <c r="G7014" i="53"/>
  <c r="F7014" i="53"/>
  <c r="E7015" i="53"/>
  <c r="E6005" i="53"/>
  <c r="E4994" i="53"/>
  <c r="E3986" i="53"/>
  <c r="E1913" i="53"/>
  <c r="AB2922" i="53"/>
  <c r="E903" i="53"/>
  <c r="E2923" i="53"/>
  <c r="AB904" i="53"/>
  <c r="S2922" i="53"/>
  <c r="AB9061" i="53" l="1"/>
  <c r="AB8052" i="53"/>
  <c r="S9062" i="53"/>
  <c r="S8052" i="53"/>
  <c r="E9061" i="53"/>
  <c r="E8051" i="53"/>
  <c r="AE6005" i="53"/>
  <c r="AD6005" i="53"/>
  <c r="AC6005" i="53"/>
  <c r="AE7016" i="53"/>
  <c r="AD7016" i="53"/>
  <c r="AC7016" i="53"/>
  <c r="AE1912" i="53"/>
  <c r="AD1912" i="53"/>
  <c r="AC1912" i="53"/>
  <c r="AB1913" i="53"/>
  <c r="AC904" i="53"/>
  <c r="AE904" i="53"/>
  <c r="AD904" i="53"/>
  <c r="AE2922" i="53"/>
  <c r="AD2922" i="53"/>
  <c r="AC2922" i="53"/>
  <c r="AD3986" i="53"/>
  <c r="AC3986" i="53"/>
  <c r="AE3986" i="53"/>
  <c r="AC4995" i="53"/>
  <c r="AD4995" i="53"/>
  <c r="AE4995" i="53"/>
  <c r="AB7017" i="53"/>
  <c r="AB6006" i="53"/>
  <c r="AB4996" i="53"/>
  <c r="AB3987" i="53"/>
  <c r="V6006" i="53"/>
  <c r="U6006" i="53"/>
  <c r="T6006" i="53"/>
  <c r="V1912" i="53"/>
  <c r="U1912" i="53"/>
  <c r="T1912" i="53"/>
  <c r="S1913" i="53"/>
  <c r="V3986" i="53"/>
  <c r="U3986" i="53"/>
  <c r="T3986" i="53"/>
  <c r="V4996" i="53"/>
  <c r="U4996" i="53"/>
  <c r="T4996" i="53"/>
  <c r="V7015" i="53"/>
  <c r="U7015" i="53"/>
  <c r="T7015" i="53"/>
  <c r="U2922" i="53"/>
  <c r="T2922" i="53"/>
  <c r="V2922" i="53"/>
  <c r="S7016" i="53"/>
  <c r="S6007" i="53"/>
  <c r="S4997" i="53"/>
  <c r="S3987" i="53"/>
  <c r="V902" i="53"/>
  <c r="U902" i="53"/>
  <c r="T902" i="53"/>
  <c r="S903" i="53"/>
  <c r="G903" i="53"/>
  <c r="F903" i="53"/>
  <c r="G2923" i="53"/>
  <c r="F2923" i="53"/>
  <c r="G3986" i="53"/>
  <c r="F3986" i="53"/>
  <c r="F4994" i="53"/>
  <c r="G4994" i="53"/>
  <c r="G7015" i="53"/>
  <c r="F7015" i="53"/>
  <c r="F6005" i="53"/>
  <c r="G6005" i="53"/>
  <c r="G1913" i="53"/>
  <c r="F1913" i="53"/>
  <c r="E7016" i="53"/>
  <c r="E6006" i="53"/>
  <c r="E4995" i="53"/>
  <c r="E3987" i="53"/>
  <c r="E1914" i="53"/>
  <c r="AB905" i="53"/>
  <c r="AB2923" i="53"/>
  <c r="E2924" i="53"/>
  <c r="S2923" i="53"/>
  <c r="E904" i="53"/>
  <c r="AB9062" i="53" l="1"/>
  <c r="AB8053" i="53"/>
  <c r="S9063" i="53"/>
  <c r="S8053" i="53"/>
  <c r="E9062" i="53"/>
  <c r="E8052" i="53"/>
  <c r="AE6006" i="53"/>
  <c r="AC6006" i="53"/>
  <c r="AD6006" i="53"/>
  <c r="AE7017" i="53"/>
  <c r="AD7017" i="53"/>
  <c r="AC7017" i="53"/>
  <c r="AE2923" i="53"/>
  <c r="AC2923" i="53"/>
  <c r="AD2923" i="53"/>
  <c r="AE3987" i="53"/>
  <c r="AC3987" i="53"/>
  <c r="AD3987" i="53"/>
  <c r="AE1913" i="53"/>
  <c r="AD1913" i="53"/>
  <c r="AC1913" i="53"/>
  <c r="AB1914" i="53"/>
  <c r="AE905" i="53"/>
  <c r="AD905" i="53"/>
  <c r="AC905" i="53"/>
  <c r="AC4996" i="53"/>
  <c r="AD4996" i="53"/>
  <c r="AE4996" i="53"/>
  <c r="AB7018" i="53"/>
  <c r="AB6007" i="53"/>
  <c r="AB4997" i="53"/>
  <c r="AB3988" i="53"/>
  <c r="V3987" i="53"/>
  <c r="U3987" i="53"/>
  <c r="T3987" i="53"/>
  <c r="V1913" i="53"/>
  <c r="U1913" i="53"/>
  <c r="T1913" i="53"/>
  <c r="S1914" i="53"/>
  <c r="V6007" i="53"/>
  <c r="T6007" i="53"/>
  <c r="U6007" i="53"/>
  <c r="V4997" i="53"/>
  <c r="T4997" i="53"/>
  <c r="U4997" i="53"/>
  <c r="V7016" i="53"/>
  <c r="U7016" i="53"/>
  <c r="T7016" i="53"/>
  <c r="V2923" i="53"/>
  <c r="U2923" i="53"/>
  <c r="T2923" i="53"/>
  <c r="S7017" i="53"/>
  <c r="S6008" i="53"/>
  <c r="S4998" i="53"/>
  <c r="S3988" i="53"/>
  <c r="V903" i="53"/>
  <c r="U903" i="53"/>
  <c r="T903" i="53"/>
  <c r="S904" i="53"/>
  <c r="G904" i="53"/>
  <c r="F904" i="53"/>
  <c r="G2924" i="53"/>
  <c r="F2924" i="53"/>
  <c r="G4995" i="53"/>
  <c r="F4995" i="53"/>
  <c r="G1914" i="53"/>
  <c r="F1914" i="53"/>
  <c r="G3987" i="53"/>
  <c r="F3987" i="53"/>
  <c r="G7016" i="53"/>
  <c r="F7016" i="53"/>
  <c r="G6006" i="53"/>
  <c r="F6006" i="53"/>
  <c r="E7017" i="53"/>
  <c r="E6007" i="53"/>
  <c r="E4996" i="53"/>
  <c r="E3988" i="53"/>
  <c r="E1915" i="53"/>
  <c r="E905" i="53"/>
  <c r="AB906" i="53"/>
  <c r="E2925" i="53"/>
  <c r="S2924" i="53"/>
  <c r="AB2924" i="53"/>
  <c r="AB9063" i="53" l="1"/>
  <c r="AB8054" i="53"/>
  <c r="S9064" i="53"/>
  <c r="S8054" i="53"/>
  <c r="E9063" i="53"/>
  <c r="E8053" i="53"/>
  <c r="AE6007" i="53"/>
  <c r="AD6007" i="53"/>
  <c r="AC6007" i="53"/>
  <c r="AE1914" i="53"/>
  <c r="AC1914" i="53"/>
  <c r="AD1914" i="53"/>
  <c r="AB1915" i="53"/>
  <c r="AE7018" i="53"/>
  <c r="AD7018" i="53"/>
  <c r="AC7018" i="53"/>
  <c r="AE2924" i="53"/>
  <c r="AC2924" i="53"/>
  <c r="AD2924" i="53"/>
  <c r="AD3988" i="53"/>
  <c r="AC3988" i="53"/>
  <c r="AE3988" i="53"/>
  <c r="AC906" i="53"/>
  <c r="AE906" i="53"/>
  <c r="AD906" i="53"/>
  <c r="AE4997" i="53"/>
  <c r="AC4997" i="53"/>
  <c r="AD4997" i="53"/>
  <c r="AB7019" i="53"/>
  <c r="AB6008" i="53"/>
  <c r="AB4998" i="53"/>
  <c r="AB3989" i="53"/>
  <c r="V1914" i="53"/>
  <c r="T1914" i="53"/>
  <c r="U1914" i="53"/>
  <c r="S1915" i="53"/>
  <c r="V4998" i="53"/>
  <c r="U4998" i="53"/>
  <c r="T4998" i="53"/>
  <c r="V6008" i="53"/>
  <c r="T6008" i="53"/>
  <c r="U6008" i="53"/>
  <c r="V3988" i="53"/>
  <c r="U3988" i="53"/>
  <c r="T3988" i="53"/>
  <c r="V7017" i="53"/>
  <c r="U7017" i="53"/>
  <c r="T7017" i="53"/>
  <c r="V2924" i="53"/>
  <c r="U2924" i="53"/>
  <c r="T2924" i="53"/>
  <c r="S7018" i="53"/>
  <c r="S6009" i="53"/>
  <c r="S4999" i="53"/>
  <c r="S3989" i="53"/>
  <c r="V904" i="53"/>
  <c r="U904" i="53"/>
  <c r="T904" i="53"/>
  <c r="S905" i="53"/>
  <c r="G905" i="53"/>
  <c r="F905" i="53"/>
  <c r="G2925" i="53"/>
  <c r="F2925" i="53"/>
  <c r="G1915" i="53"/>
  <c r="F1915" i="53"/>
  <c r="G3988" i="53"/>
  <c r="F3988" i="53"/>
  <c r="G4996" i="53"/>
  <c r="F4996" i="53"/>
  <c r="G6007" i="53"/>
  <c r="F6007" i="53"/>
  <c r="G7017" i="53"/>
  <c r="F7017" i="53"/>
  <c r="E7018" i="53"/>
  <c r="E6008" i="53"/>
  <c r="E4997" i="53"/>
  <c r="E3989" i="53"/>
  <c r="E1916" i="53"/>
  <c r="AB2925" i="53"/>
  <c r="AB907" i="53"/>
  <c r="E906" i="53"/>
  <c r="S2925" i="53"/>
  <c r="E2926" i="53"/>
  <c r="AB9064" i="53" l="1"/>
  <c r="AB8055" i="53"/>
  <c r="S9065" i="53"/>
  <c r="S8055" i="53"/>
  <c r="E9064" i="53"/>
  <c r="E8054" i="53"/>
  <c r="AD6008" i="53"/>
  <c r="AE6008" i="53"/>
  <c r="AC6008" i="53"/>
  <c r="AE7019" i="53"/>
  <c r="AD7019" i="53"/>
  <c r="AC7019" i="53"/>
  <c r="AD1915" i="53"/>
  <c r="AC1915" i="53"/>
  <c r="AE1915" i="53"/>
  <c r="AB1916" i="53"/>
  <c r="AE3989" i="53"/>
  <c r="AD3989" i="53"/>
  <c r="AC3989" i="53"/>
  <c r="AD907" i="53"/>
  <c r="AC907" i="53"/>
  <c r="AE907" i="53"/>
  <c r="AE2925" i="53"/>
  <c r="AC2925" i="53"/>
  <c r="AD2925" i="53"/>
  <c r="AC4998" i="53"/>
  <c r="AE4998" i="53"/>
  <c r="AD4998" i="53"/>
  <c r="AB7020" i="53"/>
  <c r="AB6009" i="53"/>
  <c r="AB4999" i="53"/>
  <c r="AB3990" i="53"/>
  <c r="U3989" i="53"/>
  <c r="V3989" i="53"/>
  <c r="T3989" i="53"/>
  <c r="V6009" i="53"/>
  <c r="U6009" i="53"/>
  <c r="T6009" i="53"/>
  <c r="U4999" i="53"/>
  <c r="T4999" i="53"/>
  <c r="V4999" i="53"/>
  <c r="V7018" i="53"/>
  <c r="U7018" i="53"/>
  <c r="T7018" i="53"/>
  <c r="V1915" i="53"/>
  <c r="U1915" i="53"/>
  <c r="T1915" i="53"/>
  <c r="S1916" i="53"/>
  <c r="V2925" i="53"/>
  <c r="U2925" i="53"/>
  <c r="T2925" i="53"/>
  <c r="S7019" i="53"/>
  <c r="S6010" i="53"/>
  <c r="S5000" i="53"/>
  <c r="S3990" i="53"/>
  <c r="V905" i="53"/>
  <c r="U905" i="53"/>
  <c r="T905" i="53"/>
  <c r="S906" i="53"/>
  <c r="G2926" i="53"/>
  <c r="F2926" i="53"/>
  <c r="G906" i="53"/>
  <c r="F906" i="53"/>
  <c r="G4997" i="53"/>
  <c r="F4997" i="53"/>
  <c r="G6008" i="53"/>
  <c r="F6008" i="53"/>
  <c r="G3989" i="53"/>
  <c r="F3989" i="53"/>
  <c r="G1916" i="53"/>
  <c r="F1916" i="53"/>
  <c r="G7018" i="53"/>
  <c r="F7018" i="53"/>
  <c r="E7019" i="53"/>
  <c r="E6009" i="53"/>
  <c r="E4998" i="53"/>
  <c r="E3990" i="53"/>
  <c r="E1917" i="53"/>
  <c r="E2927" i="53"/>
  <c r="S2926" i="53"/>
  <c r="AB908" i="53"/>
  <c r="E907" i="53"/>
  <c r="AB2926" i="53"/>
  <c r="AB9065" i="53" l="1"/>
  <c r="AB8056" i="53"/>
  <c r="S9066" i="53"/>
  <c r="S8056" i="53"/>
  <c r="E9065" i="53"/>
  <c r="E8055" i="53"/>
  <c r="AE6009" i="53"/>
  <c r="AC6009" i="53"/>
  <c r="AD6009" i="53"/>
  <c r="AE7020" i="53"/>
  <c r="AD7020" i="53"/>
  <c r="AC7020" i="53"/>
  <c r="AE2926" i="53"/>
  <c r="AC2926" i="53"/>
  <c r="AD2926" i="53"/>
  <c r="AD3990" i="53"/>
  <c r="AE3990" i="53"/>
  <c r="AC3990" i="53"/>
  <c r="AD1916" i="53"/>
  <c r="AE1916" i="53"/>
  <c r="AC1916" i="53"/>
  <c r="AB1917" i="53"/>
  <c r="AD908" i="53"/>
  <c r="AC908" i="53"/>
  <c r="AE908" i="53"/>
  <c r="AE4999" i="53"/>
  <c r="AD4999" i="53"/>
  <c r="AC4999" i="53"/>
  <c r="AB7021" i="53"/>
  <c r="AB6010" i="53"/>
  <c r="AB5000" i="53"/>
  <c r="AB3991" i="53"/>
  <c r="V1916" i="53"/>
  <c r="T1916" i="53"/>
  <c r="U1916" i="53"/>
  <c r="S1917" i="53"/>
  <c r="V6010" i="53"/>
  <c r="U6010" i="53"/>
  <c r="T6010" i="53"/>
  <c r="U3990" i="53"/>
  <c r="V3990" i="53"/>
  <c r="T3990" i="53"/>
  <c r="V5000" i="53"/>
  <c r="U5000" i="53"/>
  <c r="T5000" i="53"/>
  <c r="V7019" i="53"/>
  <c r="U7019" i="53"/>
  <c r="T7019" i="53"/>
  <c r="V2926" i="53"/>
  <c r="T2926" i="53"/>
  <c r="U2926" i="53"/>
  <c r="S7020" i="53"/>
  <c r="S6011" i="53"/>
  <c r="S5001" i="53"/>
  <c r="S3991" i="53"/>
  <c r="V906" i="53"/>
  <c r="U906" i="53"/>
  <c r="T906" i="53"/>
  <c r="S907" i="53"/>
  <c r="G2927" i="53"/>
  <c r="F2927" i="53"/>
  <c r="G907" i="53"/>
  <c r="F907" i="53"/>
  <c r="G3990" i="53"/>
  <c r="F3990" i="53"/>
  <c r="G1917" i="53"/>
  <c r="F1917" i="53"/>
  <c r="G7019" i="53"/>
  <c r="F7019" i="53"/>
  <c r="G4998" i="53"/>
  <c r="F4998" i="53"/>
  <c r="F6009" i="53"/>
  <c r="G6009" i="53"/>
  <c r="E7020" i="53"/>
  <c r="E6010" i="53"/>
  <c r="E4999" i="53"/>
  <c r="E3991" i="53"/>
  <c r="E1918" i="53"/>
  <c r="AB2927" i="53"/>
  <c r="AB909" i="53"/>
  <c r="S2927" i="53"/>
  <c r="E908" i="53"/>
  <c r="E2928" i="53"/>
  <c r="AB9066" i="53" l="1"/>
  <c r="AB8057" i="53"/>
  <c r="S9067" i="53"/>
  <c r="S8057" i="53"/>
  <c r="E9066" i="53"/>
  <c r="E8056" i="53"/>
  <c r="AD6010" i="53"/>
  <c r="AE6010" i="53"/>
  <c r="AC6010" i="53"/>
  <c r="AE1917" i="53"/>
  <c r="AD1917" i="53"/>
  <c r="AC1917" i="53"/>
  <c r="AB1918" i="53"/>
  <c r="AE7021" i="53"/>
  <c r="AD7021" i="53"/>
  <c r="AC7021" i="53"/>
  <c r="AD3991" i="53"/>
  <c r="AE3991" i="53"/>
  <c r="AC3991" i="53"/>
  <c r="AE909" i="53"/>
  <c r="AD909" i="53"/>
  <c r="AC909" i="53"/>
  <c r="AE2927" i="53"/>
  <c r="AD2927" i="53"/>
  <c r="AC2927" i="53"/>
  <c r="AE5000" i="53"/>
  <c r="AC5000" i="53"/>
  <c r="AD5000" i="53"/>
  <c r="AB7022" i="53"/>
  <c r="AB6011" i="53"/>
  <c r="AB5001" i="53"/>
  <c r="AB3992" i="53"/>
  <c r="V3991" i="53"/>
  <c r="T3991" i="53"/>
  <c r="U3991" i="53"/>
  <c r="V6011" i="53"/>
  <c r="U6011" i="53"/>
  <c r="T6011" i="53"/>
  <c r="V7020" i="53"/>
  <c r="U7020" i="53"/>
  <c r="T7020" i="53"/>
  <c r="V1917" i="53"/>
  <c r="U1917" i="53"/>
  <c r="T1917" i="53"/>
  <c r="S1918" i="53"/>
  <c r="U5001" i="53"/>
  <c r="V5001" i="53"/>
  <c r="T5001" i="53"/>
  <c r="V2927" i="53"/>
  <c r="U2927" i="53"/>
  <c r="T2927" i="53"/>
  <c r="S7021" i="53"/>
  <c r="S6012" i="53"/>
  <c r="S5002" i="53"/>
  <c r="S3992" i="53"/>
  <c r="V907" i="53"/>
  <c r="U907" i="53"/>
  <c r="T907" i="53"/>
  <c r="S908" i="53"/>
  <c r="G908" i="53"/>
  <c r="F908" i="53"/>
  <c r="G2928" i="53"/>
  <c r="F2928" i="53"/>
  <c r="G1918" i="53"/>
  <c r="F1918" i="53"/>
  <c r="G6010" i="53"/>
  <c r="F6010" i="53"/>
  <c r="G7020" i="53"/>
  <c r="F7020" i="53"/>
  <c r="F3991" i="53"/>
  <c r="G3991" i="53"/>
  <c r="G4999" i="53"/>
  <c r="F4999" i="53"/>
  <c r="E7021" i="53"/>
  <c r="E6011" i="53"/>
  <c r="E5000" i="53"/>
  <c r="E3992" i="53"/>
  <c r="E1919" i="53"/>
  <c r="E909" i="53"/>
  <c r="S2928" i="53"/>
  <c r="E2929" i="53"/>
  <c r="AB910" i="53"/>
  <c r="AB2928" i="53"/>
  <c r="AB9067" i="53" l="1"/>
  <c r="AB8058" i="53"/>
  <c r="S9068" i="53"/>
  <c r="S8058" i="53"/>
  <c r="E9067" i="53"/>
  <c r="E8057" i="53"/>
  <c r="AE6011" i="53"/>
  <c r="AC6011" i="53"/>
  <c r="AD6011" i="53"/>
  <c r="AE7022" i="53"/>
  <c r="AD7022" i="53"/>
  <c r="AC7022" i="53"/>
  <c r="AE1918" i="53"/>
  <c r="AD1918" i="53"/>
  <c r="AC1918" i="53"/>
  <c r="AB1919" i="53"/>
  <c r="AC910" i="53"/>
  <c r="AD910" i="53"/>
  <c r="AE910" i="53"/>
  <c r="AD3992" i="53"/>
  <c r="AE3992" i="53"/>
  <c r="AC3992" i="53"/>
  <c r="AE2928" i="53"/>
  <c r="AD2928" i="53"/>
  <c r="AC2928" i="53"/>
  <c r="AD5001" i="53"/>
  <c r="AE5001" i="53"/>
  <c r="AC5001" i="53"/>
  <c r="AB7023" i="53"/>
  <c r="AB6012" i="53"/>
  <c r="AB5002" i="53"/>
  <c r="AB3993" i="53"/>
  <c r="V6012" i="53"/>
  <c r="U6012" i="53"/>
  <c r="T6012" i="53"/>
  <c r="V1918" i="53"/>
  <c r="U1918" i="53"/>
  <c r="T1918" i="53"/>
  <c r="S1919" i="53"/>
  <c r="V3992" i="53"/>
  <c r="T3992" i="53"/>
  <c r="U3992" i="53"/>
  <c r="V5002" i="53"/>
  <c r="U5002" i="53"/>
  <c r="T5002" i="53"/>
  <c r="T2928" i="53"/>
  <c r="V2928" i="53"/>
  <c r="U2928" i="53"/>
  <c r="V7021" i="53"/>
  <c r="U7021" i="53"/>
  <c r="T7021" i="53"/>
  <c r="S7022" i="53"/>
  <c r="S6013" i="53"/>
  <c r="S5003" i="53"/>
  <c r="S3993" i="53"/>
  <c r="V908" i="53"/>
  <c r="U908" i="53"/>
  <c r="T908" i="53"/>
  <c r="S909" i="53"/>
  <c r="G2929" i="53"/>
  <c r="F2929" i="53"/>
  <c r="G909" i="53"/>
  <c r="F909" i="53"/>
  <c r="G5000" i="53"/>
  <c r="F5000" i="53"/>
  <c r="G6011" i="53"/>
  <c r="F6011" i="53"/>
  <c r="F1919" i="53"/>
  <c r="G1919" i="53"/>
  <c r="G7021" i="53"/>
  <c r="F7021" i="53"/>
  <c r="G3992" i="53"/>
  <c r="F3992" i="53"/>
  <c r="E7022" i="53"/>
  <c r="E6012" i="53"/>
  <c r="E5001" i="53"/>
  <c r="E3993" i="53"/>
  <c r="E1920" i="53"/>
  <c r="E2930" i="53"/>
  <c r="AB911" i="53"/>
  <c r="E910" i="53"/>
  <c r="S2929" i="53"/>
  <c r="AB2929" i="53"/>
  <c r="AB9068" i="53" l="1"/>
  <c r="AB8059" i="53"/>
  <c r="S9069" i="53"/>
  <c r="S8059" i="53"/>
  <c r="E9068" i="53"/>
  <c r="E8058" i="53"/>
  <c r="AE6012" i="53"/>
  <c r="AC6012" i="53"/>
  <c r="AD6012" i="53"/>
  <c r="AE7023" i="53"/>
  <c r="AD7023" i="53"/>
  <c r="AC7023" i="53"/>
  <c r="AE2929" i="53"/>
  <c r="AC2929" i="53"/>
  <c r="AD2929" i="53"/>
  <c r="AE911" i="53"/>
  <c r="AD911" i="53"/>
  <c r="AC911" i="53"/>
  <c r="AD3993" i="53"/>
  <c r="AE3993" i="53"/>
  <c r="AC3993" i="53"/>
  <c r="AE1919" i="53"/>
  <c r="AD1919" i="53"/>
  <c r="AC1919" i="53"/>
  <c r="AB1920" i="53"/>
  <c r="AE5002" i="53"/>
  <c r="AC5002" i="53"/>
  <c r="AD5002" i="53"/>
  <c r="AB7024" i="53"/>
  <c r="AB6013" i="53"/>
  <c r="AB5003" i="53"/>
  <c r="AB3994" i="53"/>
  <c r="V3993" i="53"/>
  <c r="T3993" i="53"/>
  <c r="U3993" i="53"/>
  <c r="V1919" i="53"/>
  <c r="U1919" i="53"/>
  <c r="T1919" i="53"/>
  <c r="S1920" i="53"/>
  <c r="V6013" i="53"/>
  <c r="U6013" i="53"/>
  <c r="T6013" i="53"/>
  <c r="V5003" i="53"/>
  <c r="U5003" i="53"/>
  <c r="T5003" i="53"/>
  <c r="V2929" i="53"/>
  <c r="U2929" i="53"/>
  <c r="T2929" i="53"/>
  <c r="V7022" i="53"/>
  <c r="U7022" i="53"/>
  <c r="T7022" i="53"/>
  <c r="S7023" i="53"/>
  <c r="S6014" i="53"/>
  <c r="S5004" i="53"/>
  <c r="S3994" i="53"/>
  <c r="V909" i="53"/>
  <c r="U909" i="53"/>
  <c r="T909" i="53"/>
  <c r="S910" i="53"/>
  <c r="G2930" i="53"/>
  <c r="F2930" i="53"/>
  <c r="G910" i="53"/>
  <c r="F910" i="53"/>
  <c r="G6012" i="53"/>
  <c r="F6012" i="53"/>
  <c r="G7022" i="53"/>
  <c r="F7022" i="53"/>
  <c r="G1920" i="53"/>
  <c r="F1920" i="53"/>
  <c r="F3993" i="53"/>
  <c r="G3993" i="53"/>
  <c r="G5001" i="53"/>
  <c r="F5001" i="53"/>
  <c r="E7023" i="53"/>
  <c r="E6013" i="53"/>
  <c r="E5002" i="53"/>
  <c r="E3994" i="53"/>
  <c r="E1921" i="53"/>
  <c r="AB2930" i="53"/>
  <c r="S2930" i="53"/>
  <c r="E911" i="53"/>
  <c r="E2931" i="53"/>
  <c r="AB912" i="53"/>
  <c r="AB9069" i="53" l="1"/>
  <c r="AB8060" i="53"/>
  <c r="S9070" i="53"/>
  <c r="S8060" i="53"/>
  <c r="E9069" i="53"/>
  <c r="E8059" i="53"/>
  <c r="AE6013" i="53"/>
  <c r="AD6013" i="53"/>
  <c r="AC6013" i="53"/>
  <c r="AE7024" i="53"/>
  <c r="AD7024" i="53"/>
  <c r="AC7024" i="53"/>
  <c r="AC912" i="53"/>
  <c r="AE912" i="53"/>
  <c r="AD912" i="53"/>
  <c r="AE1920" i="53"/>
  <c r="AD1920" i="53"/>
  <c r="AC1920" i="53"/>
  <c r="AB1921" i="53"/>
  <c r="AD3994" i="53"/>
  <c r="AC3994" i="53"/>
  <c r="AE3994" i="53"/>
  <c r="AE2930" i="53"/>
  <c r="AD2930" i="53"/>
  <c r="AC2930" i="53"/>
  <c r="AE5003" i="53"/>
  <c r="AC5003" i="53"/>
  <c r="AD5003" i="53"/>
  <c r="AB7025" i="53"/>
  <c r="AB6014" i="53"/>
  <c r="AB5004" i="53"/>
  <c r="AB3995" i="53"/>
  <c r="V3994" i="53"/>
  <c r="T3994" i="53"/>
  <c r="U3994" i="53"/>
  <c r="V1920" i="53"/>
  <c r="U1920" i="53"/>
  <c r="T1920" i="53"/>
  <c r="S1921" i="53"/>
  <c r="V6014" i="53"/>
  <c r="U6014" i="53"/>
  <c r="T6014" i="53"/>
  <c r="V7023" i="53"/>
  <c r="U7023" i="53"/>
  <c r="T7023" i="53"/>
  <c r="V5004" i="53"/>
  <c r="U5004" i="53"/>
  <c r="T5004" i="53"/>
  <c r="V2930" i="53"/>
  <c r="U2930" i="53"/>
  <c r="T2930" i="53"/>
  <c r="S7024" i="53"/>
  <c r="S6015" i="53"/>
  <c r="S5005" i="53"/>
  <c r="S3995" i="53"/>
  <c r="V910" i="53"/>
  <c r="U910" i="53"/>
  <c r="T910" i="53"/>
  <c r="S911" i="53"/>
  <c r="G911" i="53"/>
  <c r="F911" i="53"/>
  <c r="G2931" i="53"/>
  <c r="F2931" i="53"/>
  <c r="G1921" i="53"/>
  <c r="F1921" i="53"/>
  <c r="F6013" i="53"/>
  <c r="G6013" i="53"/>
  <c r="G5002" i="53"/>
  <c r="F5002" i="53"/>
  <c r="G7023" i="53"/>
  <c r="F7023" i="53"/>
  <c r="G3994" i="53"/>
  <c r="F3994" i="53"/>
  <c r="E7024" i="53"/>
  <c r="E6014" i="53"/>
  <c r="E5003" i="53"/>
  <c r="E3995" i="53"/>
  <c r="E1922" i="53"/>
  <c r="E912" i="53"/>
  <c r="S2931" i="53"/>
  <c r="AB913" i="53"/>
  <c r="E2932" i="53"/>
  <c r="AB2931" i="53"/>
  <c r="AB9070" i="53" l="1"/>
  <c r="AB8061" i="53"/>
  <c r="S9071" i="53"/>
  <c r="S8061" i="53"/>
  <c r="E9070" i="53"/>
  <c r="E8060" i="53"/>
  <c r="AE6014" i="53"/>
  <c r="AC6014" i="53"/>
  <c r="AD6014" i="53"/>
  <c r="AD7025" i="53"/>
  <c r="AE7025" i="53"/>
  <c r="AC7025" i="53"/>
  <c r="AE2931" i="53"/>
  <c r="AC2931" i="53"/>
  <c r="AD2931" i="53"/>
  <c r="AE1921" i="53"/>
  <c r="AD1921" i="53"/>
  <c r="AC1921" i="53"/>
  <c r="AB1922" i="53"/>
  <c r="AE3995" i="53"/>
  <c r="AC3995" i="53"/>
  <c r="AD3995" i="53"/>
  <c r="AC913" i="53"/>
  <c r="AE913" i="53"/>
  <c r="AD913" i="53"/>
  <c r="AE5004" i="53"/>
  <c r="AC5004" i="53"/>
  <c r="AD5004" i="53"/>
  <c r="AB7026" i="53"/>
  <c r="AB6015" i="53"/>
  <c r="AB5005" i="53"/>
  <c r="AB3996" i="53"/>
  <c r="V1921" i="53"/>
  <c r="U1921" i="53"/>
  <c r="T1921" i="53"/>
  <c r="S1922" i="53"/>
  <c r="V2931" i="53"/>
  <c r="U2931" i="53"/>
  <c r="T2931" i="53"/>
  <c r="T6015" i="53"/>
  <c r="U6015" i="53"/>
  <c r="V6015" i="53"/>
  <c r="V3995" i="53"/>
  <c r="U3995" i="53"/>
  <c r="T3995" i="53"/>
  <c r="V5005" i="53"/>
  <c r="U5005" i="53"/>
  <c r="T5005" i="53"/>
  <c r="V7024" i="53"/>
  <c r="U7024" i="53"/>
  <c r="T7024" i="53"/>
  <c r="S7025" i="53"/>
  <c r="S6016" i="53"/>
  <c r="S5006" i="53"/>
  <c r="S3996" i="53"/>
  <c r="U911" i="53"/>
  <c r="V911" i="53"/>
  <c r="T911" i="53"/>
  <c r="S912" i="53"/>
  <c r="G2932" i="53"/>
  <c r="F2932" i="53"/>
  <c r="G912" i="53"/>
  <c r="F912" i="53"/>
  <c r="G1922" i="53"/>
  <c r="F1922" i="53"/>
  <c r="G3995" i="53"/>
  <c r="F3995" i="53"/>
  <c r="G5003" i="53"/>
  <c r="F5003" i="53"/>
  <c r="G6014" i="53"/>
  <c r="F6014" i="53"/>
  <c r="G7024" i="53"/>
  <c r="F7024" i="53"/>
  <c r="E7025" i="53"/>
  <c r="E6015" i="53"/>
  <c r="E5004" i="53"/>
  <c r="E3996" i="53"/>
  <c r="E1923" i="53"/>
  <c r="AB2932" i="53"/>
  <c r="E913" i="53"/>
  <c r="AB914" i="53"/>
  <c r="E2933" i="53"/>
  <c r="S2932" i="53"/>
  <c r="AB9071" i="53" l="1"/>
  <c r="AB8062" i="53"/>
  <c r="S9072" i="53"/>
  <c r="S8062" i="53"/>
  <c r="E9071" i="53"/>
  <c r="E8061" i="53"/>
  <c r="AE6015" i="53"/>
  <c r="AD6015" i="53"/>
  <c r="AC6015" i="53"/>
  <c r="AE7026" i="53"/>
  <c r="AD7026" i="53"/>
  <c r="AC7026" i="53"/>
  <c r="AE1922" i="53"/>
  <c r="AD1922" i="53"/>
  <c r="AC1922" i="53"/>
  <c r="AB1923" i="53"/>
  <c r="AD3996" i="53"/>
  <c r="AE3996" i="53"/>
  <c r="AC3996" i="53"/>
  <c r="AD914" i="53"/>
  <c r="AE914" i="53"/>
  <c r="AC914" i="53"/>
  <c r="AE2932" i="53"/>
  <c r="AC2932" i="53"/>
  <c r="AD2932" i="53"/>
  <c r="AE5005" i="53"/>
  <c r="AC5005" i="53"/>
  <c r="AD5005" i="53"/>
  <c r="AB7027" i="53"/>
  <c r="AB6016" i="53"/>
  <c r="AB5006" i="53"/>
  <c r="AB3997" i="53"/>
  <c r="V3996" i="53"/>
  <c r="U3996" i="53"/>
  <c r="T3996" i="53"/>
  <c r="V2932" i="53"/>
  <c r="U2932" i="53"/>
  <c r="T2932" i="53"/>
  <c r="V5006" i="53"/>
  <c r="U5006" i="53"/>
  <c r="T5006" i="53"/>
  <c r="V7025" i="53"/>
  <c r="U7025" i="53"/>
  <c r="T7025" i="53"/>
  <c r="T1922" i="53"/>
  <c r="U1922" i="53"/>
  <c r="V1922" i="53"/>
  <c r="S1923" i="53"/>
  <c r="V6016" i="53"/>
  <c r="T6016" i="53"/>
  <c r="U6016" i="53"/>
  <c r="S7026" i="53"/>
  <c r="S6017" i="53"/>
  <c r="S5007" i="53"/>
  <c r="S3997" i="53"/>
  <c r="V912" i="53"/>
  <c r="U912" i="53"/>
  <c r="T912" i="53"/>
  <c r="S913" i="53"/>
  <c r="G913" i="53"/>
  <c r="F913" i="53"/>
  <c r="G2933" i="53"/>
  <c r="F2933" i="53"/>
  <c r="G3996" i="53"/>
  <c r="F3996" i="53"/>
  <c r="G5004" i="53"/>
  <c r="F5004" i="53"/>
  <c r="F7025" i="53"/>
  <c r="G7025" i="53"/>
  <c r="G1923" i="53"/>
  <c r="F1923" i="53"/>
  <c r="G6015" i="53"/>
  <c r="F6015" i="53"/>
  <c r="E7026" i="53"/>
  <c r="E6016" i="53"/>
  <c r="E5005" i="53"/>
  <c r="E3997" i="53"/>
  <c r="E1924" i="53"/>
  <c r="AB2933" i="53"/>
  <c r="S2933" i="53"/>
  <c r="E914" i="53"/>
  <c r="AB915" i="53"/>
  <c r="E2934" i="53"/>
  <c r="AB9072" i="53" l="1"/>
  <c r="AB8063" i="53"/>
  <c r="S9073" i="53"/>
  <c r="S8063" i="53"/>
  <c r="E9072" i="53"/>
  <c r="E8062" i="53"/>
  <c r="AE6016" i="53"/>
  <c r="AD6016" i="53"/>
  <c r="AC6016" i="53"/>
  <c r="AE7027" i="53"/>
  <c r="AD7027" i="53"/>
  <c r="AC7027" i="53"/>
  <c r="AE915" i="53"/>
  <c r="AD915" i="53"/>
  <c r="AC915" i="53"/>
  <c r="AE3997" i="53"/>
  <c r="AD3997" i="53"/>
  <c r="AC3997" i="53"/>
  <c r="AD1923" i="53"/>
  <c r="AE1923" i="53"/>
  <c r="AC1923" i="53"/>
  <c r="AB1924" i="53"/>
  <c r="AC2933" i="53"/>
  <c r="AD2933" i="53"/>
  <c r="AE2933" i="53"/>
  <c r="AE5006" i="53"/>
  <c r="AC5006" i="53"/>
  <c r="AD5006" i="53"/>
  <c r="AB7028" i="53"/>
  <c r="AB6017" i="53"/>
  <c r="AB5007" i="53"/>
  <c r="AB3998" i="53"/>
  <c r="V1923" i="53"/>
  <c r="U1923" i="53"/>
  <c r="T1923" i="53"/>
  <c r="S1924" i="53"/>
  <c r="V5007" i="53"/>
  <c r="U5007" i="53"/>
  <c r="T5007" i="53"/>
  <c r="V6017" i="53"/>
  <c r="U6017" i="53"/>
  <c r="T6017" i="53"/>
  <c r="U3997" i="53"/>
  <c r="V3997" i="53"/>
  <c r="T3997" i="53"/>
  <c r="V2933" i="53"/>
  <c r="U2933" i="53"/>
  <c r="T2933" i="53"/>
  <c r="V7026" i="53"/>
  <c r="U7026" i="53"/>
  <c r="T7026" i="53"/>
  <c r="S7027" i="53"/>
  <c r="S6018" i="53"/>
  <c r="S5008" i="53"/>
  <c r="S3998" i="53"/>
  <c r="V913" i="53"/>
  <c r="U913" i="53"/>
  <c r="T913" i="53"/>
  <c r="S914" i="53"/>
  <c r="G2934" i="53"/>
  <c r="F2934" i="53"/>
  <c r="G914" i="53"/>
  <c r="F914" i="53"/>
  <c r="G6016" i="53"/>
  <c r="F6016" i="53"/>
  <c r="G1924" i="53"/>
  <c r="F1924" i="53"/>
  <c r="G5005" i="53"/>
  <c r="F5005" i="53"/>
  <c r="G7026" i="53"/>
  <c r="F7026" i="53"/>
  <c r="F3997" i="53"/>
  <c r="G3997" i="53"/>
  <c r="E7027" i="53"/>
  <c r="E6017" i="53"/>
  <c r="E5006" i="53"/>
  <c r="E3998" i="53"/>
  <c r="E1925" i="53"/>
  <c r="S2934" i="53"/>
  <c r="E2935" i="53"/>
  <c r="E915" i="53"/>
  <c r="AB916" i="53"/>
  <c r="AB2934" i="53"/>
  <c r="AB9073" i="53" l="1"/>
  <c r="AB8064" i="53"/>
  <c r="S9074" i="53"/>
  <c r="S8064" i="53"/>
  <c r="E9073" i="53"/>
  <c r="E8063" i="53"/>
  <c r="AE6017" i="53"/>
  <c r="AC6017" i="53"/>
  <c r="AD6017" i="53"/>
  <c r="AE1924" i="53"/>
  <c r="AD1924" i="53"/>
  <c r="AC1924" i="53"/>
  <c r="AB1925" i="53"/>
  <c r="AE7028" i="53"/>
  <c r="AD7028" i="53"/>
  <c r="AC7028" i="53"/>
  <c r="AE2934" i="53"/>
  <c r="AC2934" i="53"/>
  <c r="AD2934" i="53"/>
  <c r="AE916" i="53"/>
  <c r="AC916" i="53"/>
  <c r="AD916" i="53"/>
  <c r="AD3998" i="53"/>
  <c r="AE3998" i="53"/>
  <c r="AC3998" i="53"/>
  <c r="AE5007" i="53"/>
  <c r="AD5007" i="53"/>
  <c r="AC5007" i="53"/>
  <c r="AB7029" i="53"/>
  <c r="AB6018" i="53"/>
  <c r="AB5008" i="53"/>
  <c r="AB3999" i="53"/>
  <c r="U3998" i="53"/>
  <c r="V3998" i="53"/>
  <c r="T3998" i="53"/>
  <c r="V5008" i="53"/>
  <c r="U5008" i="53"/>
  <c r="T5008" i="53"/>
  <c r="V2934" i="53"/>
  <c r="T2934" i="53"/>
  <c r="U2934" i="53"/>
  <c r="V6018" i="53"/>
  <c r="U6018" i="53"/>
  <c r="T6018" i="53"/>
  <c r="V7027" i="53"/>
  <c r="U7027" i="53"/>
  <c r="T7027" i="53"/>
  <c r="T1924" i="53"/>
  <c r="V1924" i="53"/>
  <c r="U1924" i="53"/>
  <c r="S1925" i="53"/>
  <c r="S7028" i="53"/>
  <c r="S6019" i="53"/>
  <c r="S5009" i="53"/>
  <c r="S3999" i="53"/>
  <c r="V914" i="53"/>
  <c r="U914" i="53"/>
  <c r="T914" i="53"/>
  <c r="S915" i="53"/>
  <c r="G2935" i="53"/>
  <c r="F2935" i="53"/>
  <c r="G915" i="53"/>
  <c r="F915" i="53"/>
  <c r="G3998" i="53"/>
  <c r="F3998" i="53"/>
  <c r="G5006" i="53"/>
  <c r="F5006" i="53"/>
  <c r="G7027" i="53"/>
  <c r="F7027" i="53"/>
  <c r="F1925" i="53"/>
  <c r="G1925" i="53"/>
  <c r="F6017" i="53"/>
  <c r="G6017" i="53"/>
  <c r="E7028" i="53"/>
  <c r="E6018" i="53"/>
  <c r="E5007" i="53"/>
  <c r="E3999" i="53"/>
  <c r="E1926" i="53"/>
  <c r="E916" i="53"/>
  <c r="S2935" i="53"/>
  <c r="E2936" i="53"/>
  <c r="AB2935" i="53"/>
  <c r="AB917" i="53"/>
  <c r="AB9074" i="53" l="1"/>
  <c r="AB8065" i="53"/>
  <c r="S9075" i="53"/>
  <c r="S8065" i="53"/>
  <c r="E9074" i="53"/>
  <c r="E8064" i="53"/>
  <c r="AE6018" i="53"/>
  <c r="AD6018" i="53"/>
  <c r="AC6018" i="53"/>
  <c r="AE7029" i="53"/>
  <c r="AD7029" i="53"/>
  <c r="AC7029" i="53"/>
  <c r="AE1925" i="53"/>
  <c r="AD1925" i="53"/>
  <c r="AC1925" i="53"/>
  <c r="AB1926" i="53"/>
  <c r="AC2935" i="53"/>
  <c r="AD2935" i="53"/>
  <c r="AE2935" i="53"/>
  <c r="AD3999" i="53"/>
  <c r="AE3999" i="53"/>
  <c r="AC3999" i="53"/>
  <c r="AE917" i="53"/>
  <c r="AD917" i="53"/>
  <c r="AC917" i="53"/>
  <c r="AE5008" i="53"/>
  <c r="AC5008" i="53"/>
  <c r="AD5008" i="53"/>
  <c r="AB7030" i="53"/>
  <c r="AB6019" i="53"/>
  <c r="AB5009" i="53"/>
  <c r="AB4000" i="53"/>
  <c r="V3999" i="53"/>
  <c r="T3999" i="53"/>
  <c r="U3999" i="53"/>
  <c r="V5009" i="53"/>
  <c r="U5009" i="53"/>
  <c r="T5009" i="53"/>
  <c r="V2935" i="53"/>
  <c r="U2935" i="53"/>
  <c r="T2935" i="53"/>
  <c r="V6019" i="53"/>
  <c r="U6019" i="53"/>
  <c r="T6019" i="53"/>
  <c r="V1925" i="53"/>
  <c r="U1925" i="53"/>
  <c r="T1925" i="53"/>
  <c r="S1926" i="53"/>
  <c r="V7028" i="53"/>
  <c r="U7028" i="53"/>
  <c r="T7028" i="53"/>
  <c r="S7029" i="53"/>
  <c r="S6020" i="53"/>
  <c r="S5010" i="53"/>
  <c r="S4000" i="53"/>
  <c r="V915" i="53"/>
  <c r="U915" i="53"/>
  <c r="T915" i="53"/>
  <c r="S916" i="53"/>
  <c r="F2936" i="53"/>
  <c r="G2936" i="53"/>
  <c r="G916" i="53"/>
  <c r="F916" i="53"/>
  <c r="G1926" i="53"/>
  <c r="F1926" i="53"/>
  <c r="G6018" i="53"/>
  <c r="F6018" i="53"/>
  <c r="G5007" i="53"/>
  <c r="F5007" i="53"/>
  <c r="G7028" i="53"/>
  <c r="F7028" i="53"/>
  <c r="G3999" i="53"/>
  <c r="F3999" i="53"/>
  <c r="E7029" i="53"/>
  <c r="E6019" i="53"/>
  <c r="E5008" i="53"/>
  <c r="E4000" i="53"/>
  <c r="E1927" i="53"/>
  <c r="E917" i="53"/>
  <c r="S2936" i="53"/>
  <c r="AB2936" i="53"/>
  <c r="AB918" i="53"/>
  <c r="E2937" i="53"/>
  <c r="AB9075" i="53" l="1"/>
  <c r="AB8066" i="53"/>
  <c r="S9076" i="53"/>
  <c r="S8066" i="53"/>
  <c r="E9075" i="53"/>
  <c r="E8065" i="53"/>
  <c r="AE6019" i="53"/>
  <c r="AC6019" i="53"/>
  <c r="AD6019" i="53"/>
  <c r="AD7030" i="53"/>
  <c r="AE7030" i="53"/>
  <c r="AC7030" i="53"/>
  <c r="AE2936" i="53"/>
  <c r="AD2936" i="53"/>
  <c r="AC2936" i="53"/>
  <c r="AD4000" i="53"/>
  <c r="AE4000" i="53"/>
  <c r="AC4000" i="53"/>
  <c r="AE1926" i="53"/>
  <c r="AD1926" i="53"/>
  <c r="AC1926" i="53"/>
  <c r="AB1927" i="53"/>
  <c r="AC918" i="53"/>
  <c r="AE918" i="53"/>
  <c r="AD918" i="53"/>
  <c r="AD5009" i="53"/>
  <c r="AE5009" i="53"/>
  <c r="AC5009" i="53"/>
  <c r="AB7031" i="53"/>
  <c r="AB6020" i="53"/>
  <c r="AB5010" i="53"/>
  <c r="AB4001" i="53"/>
  <c r="V1926" i="53"/>
  <c r="U1926" i="53"/>
  <c r="T1926" i="53"/>
  <c r="S1927" i="53"/>
  <c r="V5010" i="53"/>
  <c r="U5010" i="53"/>
  <c r="T5010" i="53"/>
  <c r="V6020" i="53"/>
  <c r="U6020" i="53"/>
  <c r="T6020" i="53"/>
  <c r="T4000" i="53"/>
  <c r="V4000" i="53"/>
  <c r="U4000" i="53"/>
  <c r="V7029" i="53"/>
  <c r="U7029" i="53"/>
  <c r="T7029" i="53"/>
  <c r="T2936" i="53"/>
  <c r="V2936" i="53"/>
  <c r="U2936" i="53"/>
  <c r="S7030" i="53"/>
  <c r="S6021" i="53"/>
  <c r="S5011" i="53"/>
  <c r="S4001" i="53"/>
  <c r="V916" i="53"/>
  <c r="U916" i="53"/>
  <c r="T916" i="53"/>
  <c r="S917" i="53"/>
  <c r="G917" i="53"/>
  <c r="F917" i="53"/>
  <c r="G2937" i="53"/>
  <c r="F2937" i="53"/>
  <c r="G4000" i="53"/>
  <c r="F4000" i="53"/>
  <c r="G6019" i="53"/>
  <c r="F6019" i="53"/>
  <c r="G7029" i="53"/>
  <c r="F7029" i="53"/>
  <c r="F1927" i="53"/>
  <c r="G1927" i="53"/>
  <c r="G5008" i="53"/>
  <c r="F5008" i="53"/>
  <c r="E7030" i="53"/>
  <c r="E6020" i="53"/>
  <c r="E5009" i="53"/>
  <c r="E4001" i="53"/>
  <c r="E1928" i="53"/>
  <c r="E918" i="53"/>
  <c r="E2938" i="53"/>
  <c r="AB919" i="53"/>
  <c r="AB2937" i="53"/>
  <c r="S2937" i="53"/>
  <c r="AB9076" i="53" l="1"/>
  <c r="AB8067" i="53"/>
  <c r="S9077" i="53"/>
  <c r="S8067" i="53"/>
  <c r="E9076" i="53"/>
  <c r="E8066" i="53"/>
  <c r="AE6020" i="53"/>
  <c r="AC6020" i="53"/>
  <c r="AD6020" i="53"/>
  <c r="AE1927" i="53"/>
  <c r="AD1927" i="53"/>
  <c r="AC1927" i="53"/>
  <c r="AB1928" i="53"/>
  <c r="AE7031" i="53"/>
  <c r="AD7031" i="53"/>
  <c r="AC7031" i="53"/>
  <c r="AE2937" i="53"/>
  <c r="AC2937" i="53"/>
  <c r="AD2937" i="53"/>
  <c r="AE919" i="53"/>
  <c r="AD919" i="53"/>
  <c r="AC919" i="53"/>
  <c r="AD4001" i="53"/>
  <c r="AE4001" i="53"/>
  <c r="AC4001" i="53"/>
  <c r="AE5010" i="53"/>
  <c r="AC5010" i="53"/>
  <c r="AD5010" i="53"/>
  <c r="AB7032" i="53"/>
  <c r="AB6021" i="53"/>
  <c r="AB5011" i="53"/>
  <c r="AB4002" i="53"/>
  <c r="V2937" i="53"/>
  <c r="U2937" i="53"/>
  <c r="T2937" i="53"/>
  <c r="V5011" i="53"/>
  <c r="U5011" i="53"/>
  <c r="T5011" i="53"/>
  <c r="V6021" i="53"/>
  <c r="U6021" i="53"/>
  <c r="T6021" i="53"/>
  <c r="V4001" i="53"/>
  <c r="T4001" i="53"/>
  <c r="U4001" i="53"/>
  <c r="V1927" i="53"/>
  <c r="U1927" i="53"/>
  <c r="T1927" i="53"/>
  <c r="S1928" i="53"/>
  <c r="V7030" i="53"/>
  <c r="U7030" i="53"/>
  <c r="T7030" i="53"/>
  <c r="S7031" i="53"/>
  <c r="S6022" i="53"/>
  <c r="S5012" i="53"/>
  <c r="S4002" i="53"/>
  <c r="V917" i="53"/>
  <c r="U917" i="53"/>
  <c r="T917" i="53"/>
  <c r="S918" i="53"/>
  <c r="G918" i="53"/>
  <c r="F918" i="53"/>
  <c r="G2938" i="53"/>
  <c r="F2938" i="53"/>
  <c r="G7030" i="53"/>
  <c r="F7030" i="53"/>
  <c r="G4001" i="53"/>
  <c r="F4001" i="53"/>
  <c r="G5009" i="53"/>
  <c r="F5009" i="53"/>
  <c r="G1928" i="53"/>
  <c r="F1928" i="53"/>
  <c r="G6020" i="53"/>
  <c r="F6020" i="53"/>
  <c r="E7031" i="53"/>
  <c r="E6021" i="53"/>
  <c r="E5010" i="53"/>
  <c r="E4002" i="53"/>
  <c r="E1929" i="53"/>
  <c r="E919" i="53"/>
  <c r="S2938" i="53"/>
  <c r="AB2938" i="53"/>
  <c r="E2939" i="53"/>
  <c r="AB920" i="53"/>
  <c r="AB9077" i="53" l="1"/>
  <c r="AB8068" i="53"/>
  <c r="S9078" i="53"/>
  <c r="S8068" i="53"/>
  <c r="E9077" i="53"/>
  <c r="E8067" i="53"/>
  <c r="AE6021" i="53"/>
  <c r="AD6021" i="53"/>
  <c r="AC6021" i="53"/>
  <c r="AE7032" i="53"/>
  <c r="AD7032" i="53"/>
  <c r="AC7032" i="53"/>
  <c r="AE1928" i="53"/>
  <c r="AD1928" i="53"/>
  <c r="AC1928" i="53"/>
  <c r="AB1929" i="53"/>
  <c r="AC920" i="53"/>
  <c r="AE920" i="53"/>
  <c r="AD920" i="53"/>
  <c r="AE2938" i="53"/>
  <c r="AD2938" i="53"/>
  <c r="AC2938" i="53"/>
  <c r="AD4002" i="53"/>
  <c r="AE4002" i="53"/>
  <c r="AC4002" i="53"/>
  <c r="AC5011" i="53"/>
  <c r="AD5011" i="53"/>
  <c r="AE5011" i="53"/>
  <c r="AB7033" i="53"/>
  <c r="AB6022" i="53"/>
  <c r="AB5012" i="53"/>
  <c r="AB4003" i="53"/>
  <c r="V1928" i="53"/>
  <c r="U1928" i="53"/>
  <c r="T1928" i="53"/>
  <c r="S1929" i="53"/>
  <c r="U2938" i="53"/>
  <c r="T2938" i="53"/>
  <c r="V2938" i="53"/>
  <c r="V6022" i="53"/>
  <c r="U6022" i="53"/>
  <c r="T6022" i="53"/>
  <c r="V4002" i="53"/>
  <c r="T4002" i="53"/>
  <c r="U4002" i="53"/>
  <c r="U5012" i="53"/>
  <c r="T5012" i="53"/>
  <c r="V5012" i="53"/>
  <c r="V7031" i="53"/>
  <c r="U7031" i="53"/>
  <c r="T7031" i="53"/>
  <c r="S7032" i="53"/>
  <c r="S6023" i="53"/>
  <c r="S5013" i="53"/>
  <c r="S4003" i="53"/>
  <c r="V918" i="53"/>
  <c r="U918" i="53"/>
  <c r="T918" i="53"/>
  <c r="S919" i="53"/>
  <c r="G919" i="53"/>
  <c r="F919" i="53"/>
  <c r="G2939" i="53"/>
  <c r="F2939" i="53"/>
  <c r="G4002" i="53"/>
  <c r="F4002" i="53"/>
  <c r="F6021" i="53"/>
  <c r="G6021" i="53"/>
  <c r="G7031" i="53"/>
  <c r="F7031" i="53"/>
  <c r="G1929" i="53"/>
  <c r="F1929" i="53"/>
  <c r="F5010" i="53"/>
  <c r="G5010" i="53"/>
  <c r="E7032" i="53"/>
  <c r="E6022" i="53"/>
  <c r="E5011" i="53"/>
  <c r="E4003" i="53"/>
  <c r="E1930" i="53"/>
  <c r="S2939" i="53"/>
  <c r="E2940" i="53"/>
  <c r="AB921" i="53"/>
  <c r="AB2939" i="53"/>
  <c r="E920" i="53"/>
  <c r="AB9078" i="53" l="1"/>
  <c r="AB8069" i="53"/>
  <c r="S9079" i="53"/>
  <c r="S8069" i="53"/>
  <c r="E9078" i="53"/>
  <c r="E8068" i="53"/>
  <c r="AE6022" i="53"/>
  <c r="AC6022" i="53"/>
  <c r="AD6022" i="53"/>
  <c r="AE7033" i="53"/>
  <c r="AD7033" i="53"/>
  <c r="AC7033" i="53"/>
  <c r="AC921" i="53"/>
  <c r="AE921" i="53"/>
  <c r="AD921" i="53"/>
  <c r="AE4003" i="53"/>
  <c r="AC4003" i="53"/>
  <c r="AD4003" i="53"/>
  <c r="AE1929" i="53"/>
  <c r="AD1929" i="53"/>
  <c r="AC1929" i="53"/>
  <c r="AB1930" i="53"/>
  <c r="AE2939" i="53"/>
  <c r="AC2939" i="53"/>
  <c r="AD2939" i="53"/>
  <c r="AC5012" i="53"/>
  <c r="AD5012" i="53"/>
  <c r="AE5012" i="53"/>
  <c r="AB7034" i="53"/>
  <c r="AB6023" i="53"/>
  <c r="AB5013" i="53"/>
  <c r="AB4004" i="53"/>
  <c r="V7032" i="53"/>
  <c r="U7032" i="53"/>
  <c r="T7032" i="53"/>
  <c r="V1929" i="53"/>
  <c r="U1929" i="53"/>
  <c r="T1929" i="53"/>
  <c r="S1930" i="53"/>
  <c r="V2939" i="53"/>
  <c r="U2939" i="53"/>
  <c r="T2939" i="53"/>
  <c r="T6023" i="53"/>
  <c r="V6023" i="53"/>
  <c r="U6023" i="53"/>
  <c r="V4003" i="53"/>
  <c r="U4003" i="53"/>
  <c r="T4003" i="53"/>
  <c r="V5013" i="53"/>
  <c r="T5013" i="53"/>
  <c r="U5013" i="53"/>
  <c r="S7033" i="53"/>
  <c r="S6024" i="53"/>
  <c r="S5014" i="53"/>
  <c r="S4004" i="53"/>
  <c r="V919" i="53"/>
  <c r="U919" i="53"/>
  <c r="T919" i="53"/>
  <c r="S920" i="53"/>
  <c r="G920" i="53"/>
  <c r="F920" i="53"/>
  <c r="G2940" i="53"/>
  <c r="F2940" i="53"/>
  <c r="G1930" i="53"/>
  <c r="F1930" i="53"/>
  <c r="G4003" i="53"/>
  <c r="F4003" i="53"/>
  <c r="G6022" i="53"/>
  <c r="F6022" i="53"/>
  <c r="G5011" i="53"/>
  <c r="F5011" i="53"/>
  <c r="G7032" i="53"/>
  <c r="F7032" i="53"/>
  <c r="E7033" i="53"/>
  <c r="E6023" i="53"/>
  <c r="E5012" i="53"/>
  <c r="E4004" i="53"/>
  <c r="E1931" i="53"/>
  <c r="E2941" i="53"/>
  <c r="AB2940" i="53"/>
  <c r="AB922" i="53"/>
  <c r="E921" i="53"/>
  <c r="S2940" i="53"/>
  <c r="AB9079" i="53" l="1"/>
  <c r="AB8070" i="53"/>
  <c r="S9080" i="53"/>
  <c r="S8070" i="53"/>
  <c r="E9079" i="53"/>
  <c r="E8069" i="53"/>
  <c r="AE6023" i="53"/>
  <c r="AD6023" i="53"/>
  <c r="AC6023" i="53"/>
  <c r="AE1930" i="53"/>
  <c r="AC1930" i="53"/>
  <c r="AD1930" i="53"/>
  <c r="AB1931" i="53"/>
  <c r="AE7034" i="53"/>
  <c r="AD7034" i="53"/>
  <c r="AC7034" i="53"/>
  <c r="AD4004" i="53"/>
  <c r="AC4004" i="53"/>
  <c r="AE4004" i="53"/>
  <c r="AE922" i="53"/>
  <c r="AC922" i="53"/>
  <c r="AD922" i="53"/>
  <c r="AE2940" i="53"/>
  <c r="AC2940" i="53"/>
  <c r="AD2940" i="53"/>
  <c r="AE5013" i="53"/>
  <c r="AC5013" i="53"/>
  <c r="AD5013" i="53"/>
  <c r="AB7035" i="53"/>
  <c r="AB6024" i="53"/>
  <c r="AB5014" i="53"/>
  <c r="AB4005" i="53"/>
  <c r="V4004" i="53"/>
  <c r="T4004" i="53"/>
  <c r="U4004" i="53"/>
  <c r="T1930" i="53"/>
  <c r="V1930" i="53"/>
  <c r="U1930" i="53"/>
  <c r="S1931" i="53"/>
  <c r="V2940" i="53"/>
  <c r="U2940" i="53"/>
  <c r="T2940" i="53"/>
  <c r="V5014" i="53"/>
  <c r="U5014" i="53"/>
  <c r="T5014" i="53"/>
  <c r="V6024" i="53"/>
  <c r="T6024" i="53"/>
  <c r="U6024" i="53"/>
  <c r="V7033" i="53"/>
  <c r="U7033" i="53"/>
  <c r="T7033" i="53"/>
  <c r="S7034" i="53"/>
  <c r="S6025" i="53"/>
  <c r="S5015" i="53"/>
  <c r="S4005" i="53"/>
  <c r="V920" i="53"/>
  <c r="U920" i="53"/>
  <c r="T920" i="53"/>
  <c r="S921" i="53"/>
  <c r="G921" i="53"/>
  <c r="F921" i="53"/>
  <c r="G2941" i="53"/>
  <c r="F2941" i="53"/>
  <c r="G6023" i="53"/>
  <c r="F6023" i="53"/>
  <c r="G7033" i="53"/>
  <c r="F7033" i="53"/>
  <c r="G1931" i="53"/>
  <c r="F1931" i="53"/>
  <c r="G4004" i="53"/>
  <c r="F4004" i="53"/>
  <c r="G5012" i="53"/>
  <c r="F5012" i="53"/>
  <c r="E7034" i="53"/>
  <c r="E6024" i="53"/>
  <c r="E5013" i="53"/>
  <c r="E4005" i="53"/>
  <c r="E1932" i="53"/>
  <c r="E922" i="53"/>
  <c r="S2941" i="53"/>
  <c r="AB2941" i="53"/>
  <c r="AB923" i="53"/>
  <c r="E2942" i="53"/>
  <c r="AB9080" i="53" l="1"/>
  <c r="AB8071" i="53"/>
  <c r="S9081" i="53"/>
  <c r="S8071" i="53"/>
  <c r="E9080" i="53"/>
  <c r="E8070" i="53"/>
  <c r="AD6024" i="53"/>
  <c r="AE6024" i="53"/>
  <c r="AC6024" i="53"/>
  <c r="AE7035" i="53"/>
  <c r="AD7035" i="53"/>
  <c r="AC7035" i="53"/>
  <c r="AD1931" i="53"/>
  <c r="AE1931" i="53"/>
  <c r="AC1931" i="53"/>
  <c r="AB1932" i="53"/>
  <c r="AD923" i="53"/>
  <c r="AE923" i="53"/>
  <c r="AC923" i="53"/>
  <c r="AE4005" i="53"/>
  <c r="AC4005" i="53"/>
  <c r="AD4005" i="53"/>
  <c r="AC2941" i="53"/>
  <c r="AD2941" i="53"/>
  <c r="AE2941" i="53"/>
  <c r="AC5014" i="53"/>
  <c r="AE5014" i="53"/>
  <c r="AD5014" i="53"/>
  <c r="AB7036" i="53"/>
  <c r="AB6025" i="53"/>
  <c r="AB5015" i="53"/>
  <c r="AB4006" i="53"/>
  <c r="V1931" i="53"/>
  <c r="U1931" i="53"/>
  <c r="T1931" i="53"/>
  <c r="S1932" i="53"/>
  <c r="V2941" i="53"/>
  <c r="U2941" i="53"/>
  <c r="T2941" i="53"/>
  <c r="V5015" i="53"/>
  <c r="U5015" i="53"/>
  <c r="T5015" i="53"/>
  <c r="V6025" i="53"/>
  <c r="U6025" i="53"/>
  <c r="T6025" i="53"/>
  <c r="V7034" i="53"/>
  <c r="U7034" i="53"/>
  <c r="T7034" i="53"/>
  <c r="U4005" i="53"/>
  <c r="V4005" i="53"/>
  <c r="T4005" i="53"/>
  <c r="S7035" i="53"/>
  <c r="S6026" i="53"/>
  <c r="S5016" i="53"/>
  <c r="S4006" i="53"/>
  <c r="V921" i="53"/>
  <c r="U921" i="53"/>
  <c r="T921" i="53"/>
  <c r="S922" i="53"/>
  <c r="G2942" i="53"/>
  <c r="F2942" i="53"/>
  <c r="G922" i="53"/>
  <c r="F922" i="53"/>
  <c r="G1932" i="53"/>
  <c r="F1932" i="53"/>
  <c r="G4005" i="53"/>
  <c r="F4005" i="53"/>
  <c r="G5013" i="53"/>
  <c r="F5013" i="53"/>
  <c r="G6024" i="53"/>
  <c r="F6024" i="53"/>
  <c r="G7034" i="53"/>
  <c r="F7034" i="53"/>
  <c r="E7035" i="53"/>
  <c r="E6025" i="53"/>
  <c r="E5014" i="53"/>
  <c r="E4006" i="53"/>
  <c r="E1933" i="53"/>
  <c r="E2943" i="53"/>
  <c r="AB924" i="53"/>
  <c r="AB2942" i="53"/>
  <c r="S2942" i="53"/>
  <c r="E923" i="53"/>
  <c r="AB9081" i="53" l="1"/>
  <c r="AB8072" i="53"/>
  <c r="S9082" i="53"/>
  <c r="S8072" i="53"/>
  <c r="E9081" i="53"/>
  <c r="E8071" i="53"/>
  <c r="AE6025" i="53"/>
  <c r="AC6025" i="53"/>
  <c r="AD6025" i="53"/>
  <c r="AE7036" i="53"/>
  <c r="AD7036" i="53"/>
  <c r="AC7036" i="53"/>
  <c r="AE2942" i="53"/>
  <c r="AC2942" i="53"/>
  <c r="AD2942" i="53"/>
  <c r="AD4006" i="53"/>
  <c r="AE4006" i="53"/>
  <c r="AC4006" i="53"/>
  <c r="AD1932" i="53"/>
  <c r="AE1932" i="53"/>
  <c r="AC1932" i="53"/>
  <c r="AB1933" i="53"/>
  <c r="AD924" i="53"/>
  <c r="AE924" i="53"/>
  <c r="AC924" i="53"/>
  <c r="AE5015" i="53"/>
  <c r="AD5015" i="53"/>
  <c r="AC5015" i="53"/>
  <c r="AB7037" i="53"/>
  <c r="AB6026" i="53"/>
  <c r="AB5016" i="53"/>
  <c r="AB4007" i="53"/>
  <c r="U4006" i="53"/>
  <c r="V4006" i="53"/>
  <c r="T4006" i="53"/>
  <c r="V7035" i="53"/>
  <c r="U7035" i="53"/>
  <c r="T7035" i="53"/>
  <c r="U1932" i="53"/>
  <c r="T1932" i="53"/>
  <c r="V1932" i="53"/>
  <c r="S1933" i="53"/>
  <c r="V5016" i="53"/>
  <c r="U5016" i="53"/>
  <c r="T5016" i="53"/>
  <c r="V2942" i="53"/>
  <c r="T2942" i="53"/>
  <c r="U2942" i="53"/>
  <c r="V6026" i="53"/>
  <c r="U6026" i="53"/>
  <c r="T6026" i="53"/>
  <c r="S7036" i="53"/>
  <c r="S6027" i="53"/>
  <c r="S5017" i="53"/>
  <c r="S4007" i="53"/>
  <c r="V922" i="53"/>
  <c r="U922" i="53"/>
  <c r="T922" i="53"/>
  <c r="S923" i="53"/>
  <c r="G923" i="53"/>
  <c r="F923" i="53"/>
  <c r="G2943" i="53"/>
  <c r="F2943" i="53"/>
  <c r="G6025" i="53"/>
  <c r="F6025" i="53"/>
  <c r="G4006" i="53"/>
  <c r="F4006" i="53"/>
  <c r="F1933" i="53"/>
  <c r="G1933" i="53"/>
  <c r="G5014" i="53"/>
  <c r="F5014" i="53"/>
  <c r="G7035" i="53"/>
  <c r="F7035" i="53"/>
  <c r="E7036" i="53"/>
  <c r="E6026" i="53"/>
  <c r="E5015" i="53"/>
  <c r="E4007" i="53"/>
  <c r="E1934" i="53"/>
  <c r="AB925" i="53"/>
  <c r="E2944" i="53"/>
  <c r="E924" i="53"/>
  <c r="S2943" i="53"/>
  <c r="AB2943" i="53"/>
  <c r="AB9082" i="53" l="1"/>
  <c r="AB8073" i="53"/>
  <c r="S9083" i="53"/>
  <c r="S8073" i="53"/>
  <c r="E9082" i="53"/>
  <c r="E8072" i="53"/>
  <c r="AE6026" i="53"/>
  <c r="AD6026" i="53"/>
  <c r="AC6026" i="53"/>
  <c r="AE1933" i="53"/>
  <c r="AD1933" i="53"/>
  <c r="AC1933" i="53"/>
  <c r="AB1934" i="53"/>
  <c r="AE7037" i="53"/>
  <c r="AD7037" i="53"/>
  <c r="AC7037" i="53"/>
  <c r="AD2943" i="53"/>
  <c r="AC2943" i="53"/>
  <c r="AE2943" i="53"/>
  <c r="AD4007" i="53"/>
  <c r="AE4007" i="53"/>
  <c r="AC4007" i="53"/>
  <c r="AE925" i="53"/>
  <c r="AD925" i="53"/>
  <c r="AC925" i="53"/>
  <c r="AE5016" i="53"/>
  <c r="AC5016" i="53"/>
  <c r="AD5016" i="53"/>
  <c r="AB7038" i="53"/>
  <c r="AB6027" i="53"/>
  <c r="AB5017" i="53"/>
  <c r="AB4008" i="53"/>
  <c r="V6027" i="53"/>
  <c r="U6027" i="53"/>
  <c r="T6027" i="53"/>
  <c r="V7036" i="53"/>
  <c r="U7036" i="53"/>
  <c r="T7036" i="53"/>
  <c r="V2943" i="53"/>
  <c r="U2943" i="53"/>
  <c r="T2943" i="53"/>
  <c r="V1933" i="53"/>
  <c r="U1933" i="53"/>
  <c r="T1933" i="53"/>
  <c r="S1934" i="53"/>
  <c r="V4007" i="53"/>
  <c r="U4007" i="53"/>
  <c r="T4007" i="53"/>
  <c r="V5017" i="53"/>
  <c r="U5017" i="53"/>
  <c r="T5017" i="53"/>
  <c r="S7037" i="53"/>
  <c r="S6028" i="53"/>
  <c r="S5018" i="53"/>
  <c r="S4008" i="53"/>
  <c r="V923" i="53"/>
  <c r="U923" i="53"/>
  <c r="T923" i="53"/>
  <c r="S924" i="53"/>
  <c r="G2944" i="53"/>
  <c r="F2944" i="53"/>
  <c r="G924" i="53"/>
  <c r="F924" i="53"/>
  <c r="F4007" i="53"/>
  <c r="G4007" i="53"/>
  <c r="G1934" i="53"/>
  <c r="F1934" i="53"/>
  <c r="G5015" i="53"/>
  <c r="F5015" i="53"/>
  <c r="G7036" i="53"/>
  <c r="F7036" i="53"/>
  <c r="G6026" i="53"/>
  <c r="F6026" i="53"/>
  <c r="E7037" i="53"/>
  <c r="E6027" i="53"/>
  <c r="E5016" i="53"/>
  <c r="E4008" i="53"/>
  <c r="E1935" i="53"/>
  <c r="S2944" i="53"/>
  <c r="E2945" i="53"/>
  <c r="AB2944" i="53"/>
  <c r="AB926" i="53"/>
  <c r="E925" i="53"/>
  <c r="AB9083" i="53" l="1"/>
  <c r="AB8074" i="53"/>
  <c r="S9084" i="53"/>
  <c r="S8074" i="53"/>
  <c r="E9083" i="53"/>
  <c r="E8073" i="53"/>
  <c r="AE6027" i="53"/>
  <c r="AC6027" i="53"/>
  <c r="AD6027" i="53"/>
  <c r="AE7038" i="53"/>
  <c r="AD7038" i="53"/>
  <c r="AC7038" i="53"/>
  <c r="AD1934" i="53"/>
  <c r="AE1934" i="53"/>
  <c r="AC1934" i="53"/>
  <c r="AB1935" i="53"/>
  <c r="AE2944" i="53"/>
  <c r="AD2944" i="53"/>
  <c r="AC2944" i="53"/>
  <c r="AD4008" i="53"/>
  <c r="AE4008" i="53"/>
  <c r="AC4008" i="53"/>
  <c r="AC926" i="53"/>
  <c r="AD926" i="53"/>
  <c r="AE926" i="53"/>
  <c r="AD5017" i="53"/>
  <c r="AE5017" i="53"/>
  <c r="AC5017" i="53"/>
  <c r="AB7039" i="53"/>
  <c r="AB6028" i="53"/>
  <c r="AB5018" i="53"/>
  <c r="AB4009" i="53"/>
  <c r="U4008" i="53"/>
  <c r="T4008" i="53"/>
  <c r="V4008" i="53"/>
  <c r="V5018" i="53"/>
  <c r="U5018" i="53"/>
  <c r="T5018" i="53"/>
  <c r="V2944" i="53"/>
  <c r="T2944" i="53"/>
  <c r="U2944" i="53"/>
  <c r="V1934" i="53"/>
  <c r="U1934" i="53"/>
  <c r="T1934" i="53"/>
  <c r="S1935" i="53"/>
  <c r="V6028" i="53"/>
  <c r="U6028" i="53"/>
  <c r="T6028" i="53"/>
  <c r="V7037" i="53"/>
  <c r="U7037" i="53"/>
  <c r="T7037" i="53"/>
  <c r="S7038" i="53"/>
  <c r="S6029" i="53"/>
  <c r="S5019" i="53"/>
  <c r="S4009" i="53"/>
  <c r="V924" i="53"/>
  <c r="U924" i="53"/>
  <c r="T924" i="53"/>
  <c r="S925" i="53"/>
  <c r="G925" i="53"/>
  <c r="F925" i="53"/>
  <c r="G2945" i="53"/>
  <c r="F2945" i="53"/>
  <c r="G1935" i="53"/>
  <c r="F1935" i="53"/>
  <c r="G4008" i="53"/>
  <c r="F4008" i="53"/>
  <c r="G7037" i="53"/>
  <c r="F7037" i="53"/>
  <c r="G5016" i="53"/>
  <c r="F5016" i="53"/>
  <c r="G6027" i="53"/>
  <c r="F6027" i="53"/>
  <c r="E7038" i="53"/>
  <c r="E6028" i="53"/>
  <c r="E5017" i="53"/>
  <c r="E4009" i="53"/>
  <c r="E1936" i="53"/>
  <c r="E2946" i="53"/>
  <c r="AB2945" i="53"/>
  <c r="AB927" i="53"/>
  <c r="E926" i="53"/>
  <c r="S2945" i="53"/>
  <c r="AB9084" i="53" l="1"/>
  <c r="AE7072" i="53"/>
  <c r="AD7072" i="53"/>
  <c r="AC7072" i="53"/>
  <c r="V8082" i="53"/>
  <c r="U8082" i="53"/>
  <c r="T8082" i="53"/>
  <c r="V7072" i="53"/>
  <c r="U7072" i="53"/>
  <c r="T7072" i="53"/>
  <c r="E9084" i="53"/>
  <c r="E8074" i="53"/>
  <c r="AE6028" i="53"/>
  <c r="AC6028" i="53"/>
  <c r="AD6028" i="53"/>
  <c r="AE7039" i="53"/>
  <c r="AD7039" i="53"/>
  <c r="AC7039" i="53"/>
  <c r="AE927" i="53"/>
  <c r="AD927" i="53"/>
  <c r="AC927" i="53"/>
  <c r="AE2945" i="53"/>
  <c r="AC2945" i="53"/>
  <c r="AD2945" i="53"/>
  <c r="AD4009" i="53"/>
  <c r="AE4009" i="53"/>
  <c r="AC4009" i="53"/>
  <c r="AE1935" i="53"/>
  <c r="AD1935" i="53"/>
  <c r="AC1935" i="53"/>
  <c r="AB1936" i="53"/>
  <c r="AE5018" i="53"/>
  <c r="AC5018" i="53"/>
  <c r="AD5018" i="53"/>
  <c r="AB7040" i="53"/>
  <c r="AB6029" i="53"/>
  <c r="AB5019" i="53"/>
  <c r="AB4010" i="53"/>
  <c r="V6029" i="53"/>
  <c r="U6029" i="53"/>
  <c r="T6029" i="53"/>
  <c r="V1935" i="53"/>
  <c r="U1935" i="53"/>
  <c r="T1935" i="53"/>
  <c r="S1936" i="53"/>
  <c r="V5019" i="53"/>
  <c r="U5019" i="53"/>
  <c r="T5019" i="53"/>
  <c r="V7038" i="53"/>
  <c r="T7038" i="53"/>
  <c r="U7038" i="53"/>
  <c r="V4009" i="53"/>
  <c r="U4009" i="53"/>
  <c r="T4009" i="53"/>
  <c r="V2945" i="53"/>
  <c r="U2945" i="53"/>
  <c r="T2945" i="53"/>
  <c r="S7039" i="53"/>
  <c r="S6030" i="53"/>
  <c r="S5020" i="53"/>
  <c r="S4010" i="53"/>
  <c r="V925" i="53"/>
  <c r="U925" i="53"/>
  <c r="T925" i="53"/>
  <c r="S926" i="53"/>
  <c r="G2946" i="53"/>
  <c r="F2946" i="53"/>
  <c r="G926" i="53"/>
  <c r="F926" i="53"/>
  <c r="G6028" i="53"/>
  <c r="F6028" i="53"/>
  <c r="G1936" i="53"/>
  <c r="F1936" i="53"/>
  <c r="G7038" i="53"/>
  <c r="F7038" i="53"/>
  <c r="F4009" i="53"/>
  <c r="G4009" i="53"/>
  <c r="G5017" i="53"/>
  <c r="F5017" i="53"/>
  <c r="E7039" i="53"/>
  <c r="E6029" i="53"/>
  <c r="E5018" i="53"/>
  <c r="E4010" i="53"/>
  <c r="E1937" i="53"/>
  <c r="AB928" i="53"/>
  <c r="S2946" i="53"/>
  <c r="E2947" i="53"/>
  <c r="AB2946" i="53"/>
  <c r="E927" i="53"/>
  <c r="AE8082" i="53" l="1"/>
  <c r="AC8082" i="53"/>
  <c r="AD8082" i="53"/>
  <c r="G8082" i="53"/>
  <c r="F8082" i="53"/>
  <c r="G7072" i="53"/>
  <c r="AE6029" i="53"/>
  <c r="AD6029" i="53"/>
  <c r="AC6029" i="53"/>
  <c r="AE7040" i="53"/>
  <c r="AD7040" i="53"/>
  <c r="AC7040" i="53"/>
  <c r="AE1936" i="53"/>
  <c r="AD1936" i="53"/>
  <c r="AC1936" i="53"/>
  <c r="AB1937" i="53"/>
  <c r="AC928" i="53"/>
  <c r="AE928" i="53"/>
  <c r="AD928" i="53"/>
  <c r="AD4010" i="53"/>
  <c r="AE4010" i="53"/>
  <c r="AC4010" i="53"/>
  <c r="AE2946" i="53"/>
  <c r="AD2946" i="53"/>
  <c r="AC2946" i="53"/>
  <c r="AE5019" i="53"/>
  <c r="AC5019" i="53"/>
  <c r="AD5019" i="53"/>
  <c r="AB7041" i="53"/>
  <c r="AB6030" i="53"/>
  <c r="AB5020" i="53"/>
  <c r="AB4011" i="53"/>
  <c r="U4010" i="53"/>
  <c r="T4010" i="53"/>
  <c r="V4010" i="53"/>
  <c r="V1936" i="53"/>
  <c r="U1936" i="53"/>
  <c r="T1936" i="53"/>
  <c r="S1937" i="53"/>
  <c r="V5020" i="53"/>
  <c r="U5020" i="53"/>
  <c r="T5020" i="53"/>
  <c r="V6030" i="53"/>
  <c r="U6030" i="53"/>
  <c r="T6030" i="53"/>
  <c r="V2946" i="53"/>
  <c r="U2946" i="53"/>
  <c r="T2946" i="53"/>
  <c r="V7039" i="53"/>
  <c r="U7039" i="53"/>
  <c r="T7039" i="53"/>
  <c r="S7040" i="53"/>
  <c r="S6031" i="53"/>
  <c r="S5021" i="53"/>
  <c r="S4011" i="53"/>
  <c r="V926" i="53"/>
  <c r="U926" i="53"/>
  <c r="T926" i="53"/>
  <c r="S927" i="53"/>
  <c r="G2947" i="53"/>
  <c r="F2947" i="53"/>
  <c r="G927" i="53"/>
  <c r="F927" i="53"/>
  <c r="G1937" i="53"/>
  <c r="F1937" i="53"/>
  <c r="G6029" i="53"/>
  <c r="F6029" i="53"/>
  <c r="G7039" i="53"/>
  <c r="F7039" i="53"/>
  <c r="G5018" i="53"/>
  <c r="F5018" i="53"/>
  <c r="G4010" i="53"/>
  <c r="F4010" i="53"/>
  <c r="E7040" i="53"/>
  <c r="E6030" i="53"/>
  <c r="E5019" i="53"/>
  <c r="E4011" i="53"/>
  <c r="E1938" i="53"/>
  <c r="E2948" i="53"/>
  <c r="AB2947" i="53"/>
  <c r="S2947" i="53"/>
  <c r="E928" i="53"/>
  <c r="AB929" i="53"/>
  <c r="AE6030" i="53" l="1"/>
  <c r="AC6030" i="53"/>
  <c r="AD6030" i="53"/>
  <c r="AE7041" i="53"/>
  <c r="AD7041" i="53"/>
  <c r="AC7041" i="53"/>
  <c r="AE2947" i="53"/>
  <c r="AC2947" i="53"/>
  <c r="AD2947" i="53"/>
  <c r="AE4011" i="53"/>
  <c r="AC4011" i="53"/>
  <c r="AD4011" i="53"/>
  <c r="AE1937" i="53"/>
  <c r="AD1937" i="53"/>
  <c r="AC1937" i="53"/>
  <c r="AB1938" i="53"/>
  <c r="AE929" i="53"/>
  <c r="AD929" i="53"/>
  <c r="AC929" i="53"/>
  <c r="AE5020" i="53"/>
  <c r="AC5020" i="53"/>
  <c r="AD5020" i="53"/>
  <c r="AB7042" i="53"/>
  <c r="AB6031" i="53"/>
  <c r="AB5021" i="53"/>
  <c r="AB4012" i="53"/>
  <c r="V4011" i="53"/>
  <c r="U4011" i="53"/>
  <c r="T4011" i="53"/>
  <c r="V1937" i="53"/>
  <c r="U1937" i="53"/>
  <c r="T1937" i="53"/>
  <c r="S1938" i="53"/>
  <c r="V6031" i="53"/>
  <c r="T6031" i="53"/>
  <c r="U6031" i="53"/>
  <c r="V7040" i="53"/>
  <c r="U7040" i="53"/>
  <c r="T7040" i="53"/>
  <c r="V5021" i="53"/>
  <c r="T5021" i="53"/>
  <c r="U5021" i="53"/>
  <c r="V2947" i="53"/>
  <c r="U2947" i="53"/>
  <c r="T2947" i="53"/>
  <c r="S7041" i="53"/>
  <c r="S6032" i="53"/>
  <c r="S5022" i="53"/>
  <c r="S4012" i="53"/>
  <c r="V927" i="53"/>
  <c r="U927" i="53"/>
  <c r="T927" i="53"/>
  <c r="S928" i="53"/>
  <c r="G2948" i="53"/>
  <c r="F2948" i="53"/>
  <c r="G928" i="53"/>
  <c r="F928" i="53"/>
  <c r="G1938" i="53"/>
  <c r="F1938" i="53"/>
  <c r="G4011" i="53"/>
  <c r="F4011" i="53"/>
  <c r="G6030" i="53"/>
  <c r="F6030" i="53"/>
  <c r="G5019" i="53"/>
  <c r="F5019" i="53"/>
  <c r="G7040" i="53"/>
  <c r="F7040" i="53"/>
  <c r="E7041" i="53"/>
  <c r="E6031" i="53"/>
  <c r="E5020" i="53"/>
  <c r="E4012" i="53"/>
  <c r="E1939" i="53"/>
  <c r="AB2948" i="53"/>
  <c r="E2949" i="53"/>
  <c r="AB930" i="53"/>
  <c r="S2948" i="53"/>
  <c r="E929" i="53"/>
  <c r="AE6031" i="53" l="1"/>
  <c r="AD6031" i="53"/>
  <c r="AC6031" i="53"/>
  <c r="AE1938" i="53"/>
  <c r="AD1938" i="53"/>
  <c r="AC1938" i="53"/>
  <c r="AB1939" i="53"/>
  <c r="AE7042" i="53"/>
  <c r="AD7042" i="53"/>
  <c r="AC7042" i="53"/>
  <c r="AC930" i="53"/>
  <c r="AD930" i="53"/>
  <c r="AE930" i="53"/>
  <c r="AD4012" i="53"/>
  <c r="AC4012" i="53"/>
  <c r="AE4012" i="53"/>
  <c r="AE2948" i="53"/>
  <c r="AC2948" i="53"/>
  <c r="AD2948" i="53"/>
  <c r="AE5021" i="53"/>
  <c r="AC5021" i="53"/>
  <c r="AD5021" i="53"/>
  <c r="AB7043" i="53"/>
  <c r="AB6032" i="53"/>
  <c r="AB5022" i="53"/>
  <c r="AB4013" i="53"/>
  <c r="V4012" i="53"/>
  <c r="T4012" i="53"/>
  <c r="U4012" i="53"/>
  <c r="U1938" i="53"/>
  <c r="T1938" i="53"/>
  <c r="V1938" i="53"/>
  <c r="S1939" i="53"/>
  <c r="V6032" i="53"/>
  <c r="T6032" i="53"/>
  <c r="U6032" i="53"/>
  <c r="V5022" i="53"/>
  <c r="U5022" i="53"/>
  <c r="T5022" i="53"/>
  <c r="V7041" i="53"/>
  <c r="U7041" i="53"/>
  <c r="T7041" i="53"/>
  <c r="V2948" i="53"/>
  <c r="U2948" i="53"/>
  <c r="T2948" i="53"/>
  <c r="S7042" i="53"/>
  <c r="S6033" i="53"/>
  <c r="S5023" i="53"/>
  <c r="S4013" i="53"/>
  <c r="V928" i="53"/>
  <c r="U928" i="53"/>
  <c r="T928" i="53"/>
  <c r="S929" i="53"/>
  <c r="G929" i="53"/>
  <c r="F929" i="53"/>
  <c r="G2949" i="53"/>
  <c r="F2949" i="53"/>
  <c r="G1939" i="53"/>
  <c r="F1939" i="53"/>
  <c r="G6031" i="53"/>
  <c r="F6031" i="53"/>
  <c r="F7041" i="53"/>
  <c r="G7041" i="53"/>
  <c r="G4012" i="53"/>
  <c r="F4012" i="53"/>
  <c r="G5020" i="53"/>
  <c r="F5020" i="53"/>
  <c r="E7042" i="53"/>
  <c r="E6032" i="53"/>
  <c r="E5021" i="53"/>
  <c r="E4013" i="53"/>
  <c r="E1940" i="53"/>
  <c r="E930" i="53"/>
  <c r="E2950" i="53"/>
  <c r="AB2949" i="53"/>
  <c r="S2949" i="53"/>
  <c r="AB931" i="53"/>
  <c r="AD6032" i="53" l="1"/>
  <c r="AE6032" i="53"/>
  <c r="AC6032" i="53"/>
  <c r="AE7043" i="53"/>
  <c r="AD7043" i="53"/>
  <c r="AC7043" i="53"/>
  <c r="AD1939" i="53"/>
  <c r="AE1939" i="53"/>
  <c r="AC1939" i="53"/>
  <c r="AB1940" i="53"/>
  <c r="AE2949" i="53"/>
  <c r="AC2949" i="53"/>
  <c r="AD2949" i="53"/>
  <c r="AE931" i="53"/>
  <c r="AC931" i="53"/>
  <c r="AD931" i="53"/>
  <c r="AE4013" i="53"/>
  <c r="AC4013" i="53"/>
  <c r="AD4013" i="53"/>
  <c r="AE5022" i="53"/>
  <c r="AC5022" i="53"/>
  <c r="AD5022" i="53"/>
  <c r="AB7044" i="53"/>
  <c r="AB6033" i="53"/>
  <c r="AB5023" i="53"/>
  <c r="AB4014" i="53"/>
  <c r="V1939" i="53"/>
  <c r="U1939" i="53"/>
  <c r="T1939" i="53"/>
  <c r="S1940" i="53"/>
  <c r="V7042" i="53"/>
  <c r="U7042" i="53"/>
  <c r="T7042" i="53"/>
  <c r="U4013" i="53"/>
  <c r="V4013" i="53"/>
  <c r="T4013" i="53"/>
  <c r="V5023" i="53"/>
  <c r="U5023" i="53"/>
  <c r="T5023" i="53"/>
  <c r="V6033" i="53"/>
  <c r="U6033" i="53"/>
  <c r="T6033" i="53"/>
  <c r="V2949" i="53"/>
  <c r="U2949" i="53"/>
  <c r="T2949" i="53"/>
  <c r="S7043" i="53"/>
  <c r="S6034" i="53"/>
  <c r="S5024" i="53"/>
  <c r="S4014" i="53"/>
  <c r="V929" i="53"/>
  <c r="U929" i="53"/>
  <c r="T929" i="53"/>
  <c r="S930" i="53"/>
  <c r="G930" i="53"/>
  <c r="F930" i="53"/>
  <c r="G2950" i="53"/>
  <c r="F2950" i="53"/>
  <c r="G6032" i="53"/>
  <c r="F6032" i="53"/>
  <c r="G5021" i="53"/>
  <c r="F5021" i="53"/>
  <c r="G7042" i="53"/>
  <c r="F7042" i="53"/>
  <c r="G1940" i="53"/>
  <c r="F1940" i="53"/>
  <c r="G4013" i="53"/>
  <c r="F4013" i="53"/>
  <c r="E7043" i="53"/>
  <c r="E6033" i="53"/>
  <c r="E5022" i="53"/>
  <c r="E4014" i="53"/>
  <c r="E1941" i="53"/>
  <c r="S2950" i="53"/>
  <c r="E2951" i="53"/>
  <c r="AB2950" i="53"/>
  <c r="AB932" i="53"/>
  <c r="E931" i="53"/>
  <c r="AE6033" i="53" l="1"/>
  <c r="AC6033" i="53"/>
  <c r="AD6033" i="53"/>
  <c r="AE7044" i="53"/>
  <c r="AD7044" i="53"/>
  <c r="AC7044" i="53"/>
  <c r="AE932" i="53"/>
  <c r="AD932" i="53"/>
  <c r="AC932" i="53"/>
  <c r="AE2950" i="53"/>
  <c r="AC2950" i="53"/>
  <c r="AD2950" i="53"/>
  <c r="AD4014" i="53"/>
  <c r="AE4014" i="53"/>
  <c r="AC4014" i="53"/>
  <c r="AD1940" i="53"/>
  <c r="AE1940" i="53"/>
  <c r="AC1940" i="53"/>
  <c r="AB1941" i="53"/>
  <c r="AE5023" i="53"/>
  <c r="AD5023" i="53"/>
  <c r="AC5023" i="53"/>
  <c r="AB7045" i="53"/>
  <c r="AB6034" i="53"/>
  <c r="AB5024" i="53"/>
  <c r="AB4015" i="53"/>
  <c r="V2950" i="53"/>
  <c r="T2950" i="53"/>
  <c r="U2950" i="53"/>
  <c r="V5024" i="53"/>
  <c r="U5024" i="53"/>
  <c r="T5024" i="53"/>
  <c r="V7043" i="53"/>
  <c r="U7043" i="53"/>
  <c r="T7043" i="53"/>
  <c r="V1940" i="53"/>
  <c r="U1940" i="53"/>
  <c r="T1940" i="53"/>
  <c r="S1941" i="53"/>
  <c r="U4014" i="53"/>
  <c r="V4014" i="53"/>
  <c r="T4014" i="53"/>
  <c r="V6034" i="53"/>
  <c r="U6034" i="53"/>
  <c r="T6034" i="53"/>
  <c r="S7044" i="53"/>
  <c r="S6035" i="53"/>
  <c r="S5025" i="53"/>
  <c r="S4015" i="53"/>
  <c r="V930" i="53"/>
  <c r="U930" i="53"/>
  <c r="T930" i="53"/>
  <c r="S931" i="53"/>
  <c r="G931" i="53"/>
  <c r="F931" i="53"/>
  <c r="G2951" i="53"/>
  <c r="F2951" i="53"/>
  <c r="G6033" i="53"/>
  <c r="F6033" i="53"/>
  <c r="G7043" i="53"/>
  <c r="F7043" i="53"/>
  <c r="G1941" i="53"/>
  <c r="F1941" i="53"/>
  <c r="G4014" i="53"/>
  <c r="F4014" i="53"/>
  <c r="G5022" i="53"/>
  <c r="F5022" i="53"/>
  <c r="E7044" i="53"/>
  <c r="E6034" i="53"/>
  <c r="E5023" i="53"/>
  <c r="E4015" i="53"/>
  <c r="E1942" i="53"/>
  <c r="AB933" i="53"/>
  <c r="E932" i="53"/>
  <c r="AB2951" i="53"/>
  <c r="E2952" i="53"/>
  <c r="S2951" i="53"/>
  <c r="AD6034" i="53" l="1"/>
  <c r="AE6034" i="53"/>
  <c r="AC6034" i="53"/>
  <c r="AE7045" i="53"/>
  <c r="AD7045" i="53"/>
  <c r="AC7045" i="53"/>
  <c r="AE1941" i="53"/>
  <c r="AD1941" i="53"/>
  <c r="AC1941" i="53"/>
  <c r="AB1942" i="53"/>
  <c r="AD4015" i="53"/>
  <c r="AE4015" i="53"/>
  <c r="AC4015" i="53"/>
  <c r="AE2951" i="53"/>
  <c r="AD2951" i="53"/>
  <c r="AC2951" i="53"/>
  <c r="AE933" i="53"/>
  <c r="AD933" i="53"/>
  <c r="AC933" i="53"/>
  <c r="AE5024" i="53"/>
  <c r="AC5024" i="53"/>
  <c r="AD5024" i="53"/>
  <c r="AB7046" i="53"/>
  <c r="AB6035" i="53"/>
  <c r="AB5025" i="53"/>
  <c r="AB4016" i="53"/>
  <c r="V6035" i="53"/>
  <c r="U6035" i="53"/>
  <c r="T6035" i="53"/>
  <c r="V1941" i="53"/>
  <c r="U1941" i="53"/>
  <c r="T1941" i="53"/>
  <c r="S1942" i="53"/>
  <c r="V5025" i="53"/>
  <c r="U5025" i="53"/>
  <c r="T5025" i="53"/>
  <c r="V4015" i="53"/>
  <c r="T4015" i="53"/>
  <c r="U4015" i="53"/>
  <c r="V7044" i="53"/>
  <c r="U7044" i="53"/>
  <c r="T7044" i="53"/>
  <c r="V2951" i="53"/>
  <c r="U2951" i="53"/>
  <c r="T2951" i="53"/>
  <c r="S7045" i="53"/>
  <c r="S6036" i="53"/>
  <c r="S5026" i="53"/>
  <c r="S4016" i="53"/>
  <c r="V931" i="53"/>
  <c r="U931" i="53"/>
  <c r="T931" i="53"/>
  <c r="S932" i="53"/>
  <c r="G2952" i="53"/>
  <c r="F2952" i="53"/>
  <c r="G932" i="53"/>
  <c r="F932" i="53"/>
  <c r="G1942" i="53"/>
  <c r="F1942" i="53"/>
  <c r="F4015" i="53"/>
  <c r="G4015" i="53"/>
  <c r="G5023" i="53"/>
  <c r="F5023" i="53"/>
  <c r="G6034" i="53"/>
  <c r="F6034" i="53"/>
  <c r="G7044" i="53"/>
  <c r="F7044" i="53"/>
  <c r="E7045" i="53"/>
  <c r="E6035" i="53"/>
  <c r="E5024" i="53"/>
  <c r="E4016" i="53"/>
  <c r="E1943" i="53"/>
  <c r="AB934" i="53"/>
  <c r="E2953" i="53"/>
  <c r="S2952" i="53"/>
  <c r="E933" i="53"/>
  <c r="AB2952" i="53"/>
  <c r="AE6035" i="53" l="1"/>
  <c r="AC6035" i="53"/>
  <c r="AD6035" i="53"/>
  <c r="AE7046" i="53"/>
  <c r="AC7046" i="53"/>
  <c r="AD7046" i="53"/>
  <c r="AE2952" i="53"/>
  <c r="AD2952" i="53"/>
  <c r="AC2952" i="53"/>
  <c r="AD4016" i="53"/>
  <c r="AE4016" i="53"/>
  <c r="AC4016" i="53"/>
  <c r="AE1942" i="53"/>
  <c r="AD1942" i="53"/>
  <c r="AC1942" i="53"/>
  <c r="AB1943" i="53"/>
  <c r="AC934" i="53"/>
  <c r="AE934" i="53"/>
  <c r="AD934" i="53"/>
  <c r="AD5025" i="53"/>
  <c r="AE5025" i="53"/>
  <c r="AC5025" i="53"/>
  <c r="AB7047" i="53"/>
  <c r="AB6036" i="53"/>
  <c r="AB5026" i="53"/>
  <c r="AB4017" i="53"/>
  <c r="T4016" i="53"/>
  <c r="U4016" i="53"/>
  <c r="V4016" i="53"/>
  <c r="V1942" i="53"/>
  <c r="U1942" i="53"/>
  <c r="T1942" i="53"/>
  <c r="S1943" i="53"/>
  <c r="V6036" i="53"/>
  <c r="U6036" i="53"/>
  <c r="T6036" i="53"/>
  <c r="T2952" i="53"/>
  <c r="V2952" i="53"/>
  <c r="U2952" i="53"/>
  <c r="V5026" i="53"/>
  <c r="U5026" i="53"/>
  <c r="T5026" i="53"/>
  <c r="V7045" i="53"/>
  <c r="U7045" i="53"/>
  <c r="T7045" i="53"/>
  <c r="S7046" i="53"/>
  <c r="S6037" i="53"/>
  <c r="S5027" i="53"/>
  <c r="S4017" i="53"/>
  <c r="V932" i="53"/>
  <c r="T932" i="53"/>
  <c r="U932" i="53"/>
  <c r="S933" i="53"/>
  <c r="G2953" i="53"/>
  <c r="F2953" i="53"/>
  <c r="G933" i="53"/>
  <c r="F933" i="53"/>
  <c r="G4016" i="53"/>
  <c r="F4016" i="53"/>
  <c r="F1943" i="53"/>
  <c r="G1943" i="53"/>
  <c r="G6035" i="53"/>
  <c r="F6035" i="53"/>
  <c r="G5024" i="53"/>
  <c r="F5024" i="53"/>
  <c r="G7045" i="53"/>
  <c r="F7045" i="53"/>
  <c r="E7046" i="53"/>
  <c r="E6036" i="53"/>
  <c r="E5025" i="53"/>
  <c r="E4017" i="53"/>
  <c r="E1944" i="53"/>
  <c r="AB2953" i="53"/>
  <c r="E934" i="53"/>
  <c r="E2954" i="53"/>
  <c r="S2953" i="53"/>
  <c r="AB935" i="53"/>
  <c r="AE6036" i="53" l="1"/>
  <c r="AC6036" i="53"/>
  <c r="AD6036" i="53"/>
  <c r="AE1943" i="53"/>
  <c r="AD1943" i="53"/>
  <c r="AC1943" i="53"/>
  <c r="AB1944" i="53"/>
  <c r="AE7047" i="53"/>
  <c r="AD7047" i="53"/>
  <c r="AC7047" i="53"/>
  <c r="AE935" i="53"/>
  <c r="AD935" i="53"/>
  <c r="AC935" i="53"/>
  <c r="AE2953" i="53"/>
  <c r="AC2953" i="53"/>
  <c r="AD2953" i="53"/>
  <c r="AD4017" i="53"/>
  <c r="AE4017" i="53"/>
  <c r="AC4017" i="53"/>
  <c r="AE5026" i="53"/>
  <c r="AC5026" i="53"/>
  <c r="AD5026" i="53"/>
  <c r="AB7048" i="53"/>
  <c r="AB6037" i="53"/>
  <c r="AB5027" i="53"/>
  <c r="AB4018" i="53"/>
  <c r="V4017" i="53"/>
  <c r="U4017" i="53"/>
  <c r="T4017" i="53"/>
  <c r="V1943" i="53"/>
  <c r="U1943" i="53"/>
  <c r="T1943" i="53"/>
  <c r="S1944" i="53"/>
  <c r="V6037" i="53"/>
  <c r="U6037" i="53"/>
  <c r="T6037" i="53"/>
  <c r="V5027" i="53"/>
  <c r="U5027" i="53"/>
  <c r="T5027" i="53"/>
  <c r="V7046" i="53"/>
  <c r="U7046" i="53"/>
  <c r="T7046" i="53"/>
  <c r="V2953" i="53"/>
  <c r="U2953" i="53"/>
  <c r="T2953" i="53"/>
  <c r="S7047" i="53"/>
  <c r="S6038" i="53"/>
  <c r="S5028" i="53"/>
  <c r="S4018" i="53"/>
  <c r="V933" i="53"/>
  <c r="U933" i="53"/>
  <c r="T933" i="53"/>
  <c r="S934" i="53"/>
  <c r="G2954" i="53"/>
  <c r="F2954" i="53"/>
  <c r="G934" i="53"/>
  <c r="F934" i="53"/>
  <c r="G1944" i="53"/>
  <c r="F1944" i="53"/>
  <c r="G5025" i="53"/>
  <c r="F5025" i="53"/>
  <c r="G6036" i="53"/>
  <c r="F6036" i="53"/>
  <c r="G7046" i="53"/>
  <c r="F7046" i="53"/>
  <c r="F4017" i="53"/>
  <c r="G4017" i="53"/>
  <c r="E7047" i="53"/>
  <c r="E6037" i="53"/>
  <c r="E5026" i="53"/>
  <c r="E4018" i="53"/>
  <c r="E1945" i="53"/>
  <c r="AB2954" i="53"/>
  <c r="S2954" i="53"/>
  <c r="E935" i="53"/>
  <c r="E2955" i="53"/>
  <c r="AB936" i="53"/>
  <c r="AE6037" i="53" l="1"/>
  <c r="AD6037" i="53"/>
  <c r="AC6037" i="53"/>
  <c r="AE7048" i="53"/>
  <c r="AD7048" i="53"/>
  <c r="AC7048" i="53"/>
  <c r="AE1944" i="53"/>
  <c r="AD1944" i="53"/>
  <c r="AC1944" i="53"/>
  <c r="AB1945" i="53"/>
  <c r="AC936" i="53"/>
  <c r="AE936" i="53"/>
  <c r="AD936" i="53"/>
  <c r="AD4018" i="53"/>
  <c r="AC4018" i="53"/>
  <c r="AE4018" i="53"/>
  <c r="AE2954" i="53"/>
  <c r="AD2954" i="53"/>
  <c r="AC2954" i="53"/>
  <c r="AC5027" i="53"/>
  <c r="AD5027" i="53"/>
  <c r="AE5027" i="53"/>
  <c r="AB7049" i="53"/>
  <c r="AB6038" i="53"/>
  <c r="AB5028" i="53"/>
  <c r="AB4019" i="53"/>
  <c r="V4018" i="53"/>
  <c r="U4018" i="53"/>
  <c r="T4018" i="53"/>
  <c r="V1944" i="53"/>
  <c r="U1944" i="53"/>
  <c r="T1944" i="53"/>
  <c r="S1945" i="53"/>
  <c r="V6038" i="53"/>
  <c r="U6038" i="53"/>
  <c r="T6038" i="53"/>
  <c r="V5028" i="53"/>
  <c r="U5028" i="53"/>
  <c r="T5028" i="53"/>
  <c r="U2954" i="53"/>
  <c r="T2954" i="53"/>
  <c r="V2954" i="53"/>
  <c r="V7047" i="53"/>
  <c r="U7047" i="53"/>
  <c r="T7047" i="53"/>
  <c r="S7048" i="53"/>
  <c r="S6039" i="53"/>
  <c r="S5029" i="53"/>
  <c r="S4019" i="53"/>
  <c r="V934" i="53"/>
  <c r="U934" i="53"/>
  <c r="T934" i="53"/>
  <c r="S935" i="53"/>
  <c r="G935" i="53"/>
  <c r="F935" i="53"/>
  <c r="G2955" i="53"/>
  <c r="F2955" i="53"/>
  <c r="F6037" i="53"/>
  <c r="G6037" i="53"/>
  <c r="G4018" i="53"/>
  <c r="F4018" i="53"/>
  <c r="G5026" i="53"/>
  <c r="F5026" i="53"/>
  <c r="G7047" i="53"/>
  <c r="F7047" i="53"/>
  <c r="G1945" i="53"/>
  <c r="F1945" i="53"/>
  <c r="E7048" i="53"/>
  <c r="E6038" i="53"/>
  <c r="E5027" i="53"/>
  <c r="E4019" i="53"/>
  <c r="E1946" i="53"/>
  <c r="S2955" i="53"/>
  <c r="AB937" i="53"/>
  <c r="AB2955" i="53"/>
  <c r="E936" i="53"/>
  <c r="E2956" i="53"/>
  <c r="AE6038" i="53" l="1"/>
  <c r="AC6038" i="53"/>
  <c r="AD6038" i="53"/>
  <c r="AE7049" i="53"/>
  <c r="AD7049" i="53"/>
  <c r="AC7049" i="53"/>
  <c r="AE4019" i="53"/>
  <c r="AC4019" i="53"/>
  <c r="AD4019" i="53"/>
  <c r="AE1945" i="53"/>
  <c r="AD1945" i="53"/>
  <c r="AC1945" i="53"/>
  <c r="AB1946" i="53"/>
  <c r="AE2955" i="53"/>
  <c r="AC2955" i="53"/>
  <c r="AD2955" i="53"/>
  <c r="AC937" i="53"/>
  <c r="AE937" i="53"/>
  <c r="AD937" i="53"/>
  <c r="AC5028" i="53"/>
  <c r="AD5028" i="53"/>
  <c r="AE5028" i="53"/>
  <c r="AB7050" i="53"/>
  <c r="AB6039" i="53"/>
  <c r="AB5029" i="53"/>
  <c r="AB4020" i="53"/>
  <c r="V2955" i="53"/>
  <c r="U2955" i="53"/>
  <c r="T2955" i="53"/>
  <c r="V1945" i="53"/>
  <c r="U1945" i="53"/>
  <c r="T1945" i="53"/>
  <c r="S1946" i="53"/>
  <c r="V4019" i="53"/>
  <c r="U4019" i="53"/>
  <c r="T4019" i="53"/>
  <c r="V5029" i="53"/>
  <c r="T5029" i="53"/>
  <c r="U5029" i="53"/>
  <c r="V6039" i="53"/>
  <c r="T6039" i="53"/>
  <c r="U6039" i="53"/>
  <c r="V7048" i="53"/>
  <c r="U7048" i="53"/>
  <c r="T7048" i="53"/>
  <c r="S7049" i="53"/>
  <c r="S6040" i="53"/>
  <c r="S5030" i="53"/>
  <c r="S4020" i="53"/>
  <c r="V935" i="53"/>
  <c r="U935" i="53"/>
  <c r="T935" i="53"/>
  <c r="S936" i="53"/>
  <c r="G2956" i="53"/>
  <c r="F2956" i="53"/>
  <c r="F936" i="53"/>
  <c r="G936" i="53"/>
  <c r="G5027" i="53"/>
  <c r="F5027" i="53"/>
  <c r="G1946" i="53"/>
  <c r="F1946" i="53"/>
  <c r="G4019" i="53"/>
  <c r="F4019" i="53"/>
  <c r="G7048" i="53"/>
  <c r="F7048" i="53"/>
  <c r="G6038" i="53"/>
  <c r="F6038" i="53"/>
  <c r="E7049" i="53"/>
  <c r="E6039" i="53"/>
  <c r="E5028" i="53"/>
  <c r="E4020" i="53"/>
  <c r="E1947" i="53"/>
  <c r="AB938" i="53"/>
  <c r="E937" i="53"/>
  <c r="E2957" i="53"/>
  <c r="AB2956" i="53"/>
  <c r="S2956" i="53"/>
  <c r="AE6039" i="53" l="1"/>
  <c r="AD6039" i="53"/>
  <c r="AC6039" i="53"/>
  <c r="AE7050" i="53"/>
  <c r="AD7050" i="53"/>
  <c r="AC7050" i="53"/>
  <c r="AE1946" i="53"/>
  <c r="AC1946" i="53"/>
  <c r="AD1946" i="53"/>
  <c r="AB1947" i="53"/>
  <c r="AE2956" i="53"/>
  <c r="AC2956" i="53"/>
  <c r="AD2956" i="53"/>
  <c r="AD4020" i="53"/>
  <c r="AC4020" i="53"/>
  <c r="AE4020" i="53"/>
  <c r="AE938" i="53"/>
  <c r="AC938" i="53"/>
  <c r="AD938" i="53"/>
  <c r="AE5029" i="53"/>
  <c r="AC5029" i="53"/>
  <c r="AD5029" i="53"/>
  <c r="AB7051" i="53"/>
  <c r="AB6040" i="53"/>
  <c r="AB5030" i="53"/>
  <c r="AB4021" i="53"/>
  <c r="V4020" i="53"/>
  <c r="U4020" i="53"/>
  <c r="T4020" i="53"/>
  <c r="V1946" i="53"/>
  <c r="T1946" i="53"/>
  <c r="U1946" i="53"/>
  <c r="S1947" i="53"/>
  <c r="V6040" i="53"/>
  <c r="T6040" i="53"/>
  <c r="U6040" i="53"/>
  <c r="V2956" i="53"/>
  <c r="U2956" i="53"/>
  <c r="T2956" i="53"/>
  <c r="V7049" i="53"/>
  <c r="U7049" i="53"/>
  <c r="T7049" i="53"/>
  <c r="V5030" i="53"/>
  <c r="U5030" i="53"/>
  <c r="T5030" i="53"/>
  <c r="S7050" i="53"/>
  <c r="S6041" i="53"/>
  <c r="S5031" i="53"/>
  <c r="S4021" i="53"/>
  <c r="V936" i="53"/>
  <c r="U936" i="53"/>
  <c r="T936" i="53"/>
  <c r="S937" i="53"/>
  <c r="G937" i="53"/>
  <c r="F937" i="53"/>
  <c r="G2957" i="53"/>
  <c r="F2957" i="53"/>
  <c r="G6039" i="53"/>
  <c r="F6039" i="53"/>
  <c r="G5028" i="53"/>
  <c r="F5028" i="53"/>
  <c r="G7049" i="53"/>
  <c r="F7049" i="53"/>
  <c r="G1947" i="53"/>
  <c r="F1947" i="53"/>
  <c r="G4020" i="53"/>
  <c r="F4020" i="53"/>
  <c r="E7050" i="53"/>
  <c r="E6040" i="53"/>
  <c r="E5029" i="53"/>
  <c r="E4021" i="53"/>
  <c r="E1948" i="53"/>
  <c r="E938" i="53"/>
  <c r="S2957" i="53"/>
  <c r="AB2957" i="53"/>
  <c r="E2958" i="53"/>
  <c r="AB939" i="53"/>
  <c r="AD6040" i="53" l="1"/>
  <c r="AE6040" i="53"/>
  <c r="AC6040" i="53"/>
  <c r="AE7051" i="53"/>
  <c r="AD7051" i="53"/>
  <c r="AC7051" i="53"/>
  <c r="AE939" i="53"/>
  <c r="AC939" i="53"/>
  <c r="AD939" i="53"/>
  <c r="AE2957" i="53"/>
  <c r="AC2957" i="53"/>
  <c r="AD2957" i="53"/>
  <c r="AE4021" i="53"/>
  <c r="AD4021" i="53"/>
  <c r="AC4021" i="53"/>
  <c r="AE1947" i="53"/>
  <c r="AD1947" i="53"/>
  <c r="AC1947" i="53"/>
  <c r="AB1948" i="53"/>
  <c r="AC5030" i="53"/>
  <c r="AE5030" i="53"/>
  <c r="AD5030" i="53"/>
  <c r="AB7052" i="53"/>
  <c r="AB6041" i="53"/>
  <c r="AB5031" i="53"/>
  <c r="AB4022" i="53"/>
  <c r="V1947" i="53"/>
  <c r="U1947" i="53"/>
  <c r="T1947" i="53"/>
  <c r="S1948" i="53"/>
  <c r="V6041" i="53"/>
  <c r="U6041" i="53"/>
  <c r="T6041" i="53"/>
  <c r="V2957" i="53"/>
  <c r="U2957" i="53"/>
  <c r="T2957" i="53"/>
  <c r="U4021" i="53"/>
  <c r="V4021" i="53"/>
  <c r="T4021" i="53"/>
  <c r="V5031" i="53"/>
  <c r="U5031" i="53"/>
  <c r="T5031" i="53"/>
  <c r="V7050" i="53"/>
  <c r="U7050" i="53"/>
  <c r="T7050" i="53"/>
  <c r="S7051" i="53"/>
  <c r="S6042" i="53"/>
  <c r="S5032" i="53"/>
  <c r="S4022" i="53"/>
  <c r="V937" i="53"/>
  <c r="U937" i="53"/>
  <c r="T937" i="53"/>
  <c r="S938" i="53"/>
  <c r="G2958" i="53"/>
  <c r="F2958" i="53"/>
  <c r="G938" i="53"/>
  <c r="F938" i="53"/>
  <c r="G5029" i="53"/>
  <c r="F5029" i="53"/>
  <c r="G6040" i="53"/>
  <c r="F6040" i="53"/>
  <c r="G1948" i="53"/>
  <c r="F1948" i="53"/>
  <c r="G7050" i="53"/>
  <c r="F7050" i="53"/>
  <c r="G4021" i="53"/>
  <c r="F4021" i="53"/>
  <c r="E7051" i="53"/>
  <c r="E6041" i="53"/>
  <c r="E5030" i="53"/>
  <c r="E4022" i="53"/>
  <c r="E1949" i="53"/>
  <c r="AB940" i="53"/>
  <c r="E2959" i="53"/>
  <c r="S2958" i="53"/>
  <c r="AB2958" i="53"/>
  <c r="E939" i="53"/>
  <c r="AE6041" i="53" l="1"/>
  <c r="AC6041" i="53"/>
  <c r="AD6041" i="53"/>
  <c r="AE7052" i="53"/>
  <c r="AD7052" i="53"/>
  <c r="AC7052" i="53"/>
  <c r="AE1948" i="53"/>
  <c r="AD1948" i="53"/>
  <c r="AC1948" i="53"/>
  <c r="AB1949" i="53"/>
  <c r="AD4022" i="53"/>
  <c r="AE4022" i="53"/>
  <c r="AC4022" i="53"/>
  <c r="AE2958" i="53"/>
  <c r="AC2958" i="53"/>
  <c r="AD2958" i="53"/>
  <c r="AD940" i="53"/>
  <c r="AE940" i="53"/>
  <c r="AC940" i="53"/>
  <c r="AE5031" i="53"/>
  <c r="AD5031" i="53"/>
  <c r="AC5031" i="53"/>
  <c r="AB7053" i="53"/>
  <c r="AB6042" i="53"/>
  <c r="AB5032" i="53"/>
  <c r="AB4023" i="53"/>
  <c r="V1948" i="53"/>
  <c r="T1948" i="53"/>
  <c r="U1948" i="53"/>
  <c r="S1949" i="53"/>
  <c r="V2958" i="53"/>
  <c r="T2958" i="53"/>
  <c r="U2958" i="53"/>
  <c r="U4022" i="53"/>
  <c r="V4022" i="53"/>
  <c r="T4022" i="53"/>
  <c r="V5032" i="53"/>
  <c r="U5032" i="53"/>
  <c r="T5032" i="53"/>
  <c r="V6042" i="53"/>
  <c r="U6042" i="53"/>
  <c r="T6042" i="53"/>
  <c r="V7051" i="53"/>
  <c r="U7051" i="53"/>
  <c r="T7051" i="53"/>
  <c r="S7052" i="53"/>
  <c r="S6043" i="53"/>
  <c r="S5033" i="53"/>
  <c r="S4023" i="53"/>
  <c r="V938" i="53"/>
  <c r="U938" i="53"/>
  <c r="T938" i="53"/>
  <c r="S939" i="53"/>
  <c r="G939" i="53"/>
  <c r="F939" i="53"/>
  <c r="G2959" i="53"/>
  <c r="F2959" i="53"/>
  <c r="G1949" i="53"/>
  <c r="F1949" i="53"/>
  <c r="G5030" i="53"/>
  <c r="F5030" i="53"/>
  <c r="G7051" i="53"/>
  <c r="F7051" i="53"/>
  <c r="G4022" i="53"/>
  <c r="F4022" i="53"/>
  <c r="G6041" i="53"/>
  <c r="F6041" i="53"/>
  <c r="E7052" i="53"/>
  <c r="E6042" i="53"/>
  <c r="E5031" i="53"/>
  <c r="E4023" i="53"/>
  <c r="E1950" i="53"/>
  <c r="S2959" i="53"/>
  <c r="E940" i="53"/>
  <c r="E2960" i="53"/>
  <c r="AB2959" i="53"/>
  <c r="AB941" i="53"/>
  <c r="AD6042" i="53" l="1"/>
  <c r="AE6042" i="53"/>
  <c r="AC6042" i="53"/>
  <c r="AE7053" i="53"/>
  <c r="AD7053" i="53"/>
  <c r="AC7053" i="53"/>
  <c r="AE2959" i="53"/>
  <c r="AC2959" i="53"/>
  <c r="AD2959" i="53"/>
  <c r="AE941" i="53"/>
  <c r="AD941" i="53"/>
  <c r="AC941" i="53"/>
  <c r="AD4023" i="53"/>
  <c r="AE4023" i="53"/>
  <c r="AC4023" i="53"/>
  <c r="AE1949" i="53"/>
  <c r="AD1949" i="53"/>
  <c r="AC1949" i="53"/>
  <c r="AB1950" i="53"/>
  <c r="AE5032" i="53"/>
  <c r="AC5032" i="53"/>
  <c r="AD5032" i="53"/>
  <c r="AB7054" i="53"/>
  <c r="AB6043" i="53"/>
  <c r="AB5033" i="53"/>
  <c r="AB4024" i="53"/>
  <c r="V2959" i="53"/>
  <c r="U2959" i="53"/>
  <c r="T2959" i="53"/>
  <c r="V1949" i="53"/>
  <c r="U1949" i="53"/>
  <c r="T1949" i="53"/>
  <c r="S1950" i="53"/>
  <c r="V4023" i="53"/>
  <c r="T4023" i="53"/>
  <c r="U4023" i="53"/>
  <c r="V5033" i="53"/>
  <c r="U5033" i="53"/>
  <c r="T5033" i="53"/>
  <c r="V6043" i="53"/>
  <c r="U6043" i="53"/>
  <c r="T6043" i="53"/>
  <c r="V7052" i="53"/>
  <c r="U7052" i="53"/>
  <c r="T7052" i="53"/>
  <c r="S7053" i="53"/>
  <c r="S6044" i="53"/>
  <c r="S5034" i="53"/>
  <c r="S4024" i="53"/>
  <c r="V939" i="53"/>
  <c r="U939" i="53"/>
  <c r="T939" i="53"/>
  <c r="S940" i="53"/>
  <c r="G2960" i="53"/>
  <c r="F2960" i="53"/>
  <c r="G940" i="53"/>
  <c r="F940" i="53"/>
  <c r="G1950" i="53"/>
  <c r="F1950" i="53"/>
  <c r="G4023" i="53"/>
  <c r="F4023" i="53"/>
  <c r="G5031" i="53"/>
  <c r="F5031" i="53"/>
  <c r="G6042" i="53"/>
  <c r="F6042" i="53"/>
  <c r="G7052" i="53"/>
  <c r="F7052" i="53"/>
  <c r="E7053" i="53"/>
  <c r="E6043" i="53"/>
  <c r="E5032" i="53"/>
  <c r="E4024" i="53"/>
  <c r="E1951" i="53"/>
  <c r="AB942" i="53"/>
  <c r="S2960" i="53"/>
  <c r="AB2960" i="53"/>
  <c r="E941" i="53"/>
  <c r="E2961" i="53"/>
  <c r="AE6043" i="53" l="1"/>
  <c r="AC6043" i="53"/>
  <c r="AD6043" i="53"/>
  <c r="AE7054" i="53"/>
  <c r="AC7054" i="53"/>
  <c r="AD7054" i="53"/>
  <c r="AE1950" i="53"/>
  <c r="AD1950" i="53"/>
  <c r="AC1950" i="53"/>
  <c r="AB1951" i="53"/>
  <c r="AD4024" i="53"/>
  <c r="AE4024" i="53"/>
  <c r="AC4024" i="53"/>
  <c r="AE2960" i="53"/>
  <c r="AD2960" i="53"/>
  <c r="AC2960" i="53"/>
  <c r="AC942" i="53"/>
  <c r="AD942" i="53"/>
  <c r="AE942" i="53"/>
  <c r="AD5033" i="53"/>
  <c r="AE5033" i="53"/>
  <c r="AC5033" i="53"/>
  <c r="AB7055" i="53"/>
  <c r="AB6044" i="53"/>
  <c r="AB5034" i="53"/>
  <c r="AB4025" i="53"/>
  <c r="V1950" i="53"/>
  <c r="U1950" i="53"/>
  <c r="T1950" i="53"/>
  <c r="S1951" i="53"/>
  <c r="V4024" i="53"/>
  <c r="T4024" i="53"/>
  <c r="U4024" i="53"/>
  <c r="V5034" i="53"/>
  <c r="U5034" i="53"/>
  <c r="T5034" i="53"/>
  <c r="V7053" i="53"/>
  <c r="U7053" i="53"/>
  <c r="T7053" i="53"/>
  <c r="V6044" i="53"/>
  <c r="U6044" i="53"/>
  <c r="T6044" i="53"/>
  <c r="T2960" i="53"/>
  <c r="V2960" i="53"/>
  <c r="U2960" i="53"/>
  <c r="S7054" i="53"/>
  <c r="S6045" i="53"/>
  <c r="S5035" i="53"/>
  <c r="S4025" i="53"/>
  <c r="V940" i="53"/>
  <c r="U940" i="53"/>
  <c r="T940" i="53"/>
  <c r="S941" i="53"/>
  <c r="G2961" i="53"/>
  <c r="F2961" i="53"/>
  <c r="G941" i="53"/>
  <c r="F941" i="53"/>
  <c r="G4024" i="53"/>
  <c r="F4024" i="53"/>
  <c r="G5032" i="53"/>
  <c r="F5032" i="53"/>
  <c r="F1951" i="53"/>
  <c r="G1951" i="53"/>
  <c r="G6043" i="53"/>
  <c r="F6043" i="53"/>
  <c r="G7053" i="53"/>
  <c r="F7053" i="53"/>
  <c r="E7054" i="53"/>
  <c r="E6044" i="53"/>
  <c r="E5033" i="53"/>
  <c r="E4025" i="53"/>
  <c r="E1952" i="53"/>
  <c r="AB2961" i="53"/>
  <c r="E942" i="53"/>
  <c r="AB943" i="53"/>
  <c r="S2961" i="53"/>
  <c r="E2962" i="53"/>
  <c r="AE6044" i="53" l="1"/>
  <c r="AC6044" i="53"/>
  <c r="AD6044" i="53"/>
  <c r="AE7055" i="53"/>
  <c r="AD7055" i="53"/>
  <c r="AC7055" i="53"/>
  <c r="AE943" i="53"/>
  <c r="AD943" i="53"/>
  <c r="AC943" i="53"/>
  <c r="AD4025" i="53"/>
  <c r="AE4025" i="53"/>
  <c r="AC4025" i="53"/>
  <c r="AE1951" i="53"/>
  <c r="AD1951" i="53"/>
  <c r="AC1951" i="53"/>
  <c r="AB1952" i="53"/>
  <c r="AE2961" i="53"/>
  <c r="AC2961" i="53"/>
  <c r="AD2961" i="53"/>
  <c r="AE5034" i="53"/>
  <c r="AC5034" i="53"/>
  <c r="AD5034" i="53"/>
  <c r="AB7056" i="53"/>
  <c r="AB6045" i="53"/>
  <c r="AB5035" i="53"/>
  <c r="AB4026" i="53"/>
  <c r="V4025" i="53"/>
  <c r="T4025" i="53"/>
  <c r="U4025" i="53"/>
  <c r="V2961" i="53"/>
  <c r="U2961" i="53"/>
  <c r="T2961" i="53"/>
  <c r="V6045" i="53"/>
  <c r="U6045" i="53"/>
  <c r="T6045" i="53"/>
  <c r="V7054" i="53"/>
  <c r="U7054" i="53"/>
  <c r="T7054" i="53"/>
  <c r="V1951" i="53"/>
  <c r="U1951" i="53"/>
  <c r="T1951" i="53"/>
  <c r="S1952" i="53"/>
  <c r="V5035" i="53"/>
  <c r="U5035" i="53"/>
  <c r="T5035" i="53"/>
  <c r="S7055" i="53"/>
  <c r="S6046" i="53"/>
  <c r="S5036" i="53"/>
  <c r="S4026" i="53"/>
  <c r="V941" i="53"/>
  <c r="U941" i="53"/>
  <c r="T941" i="53"/>
  <c r="S942" i="53"/>
  <c r="G2962" i="53"/>
  <c r="F2962" i="53"/>
  <c r="G942" i="53"/>
  <c r="F942" i="53"/>
  <c r="G1952" i="53"/>
  <c r="F1952" i="53"/>
  <c r="G4025" i="53"/>
  <c r="F4025" i="53"/>
  <c r="G6044" i="53"/>
  <c r="F6044" i="53"/>
  <c r="G7054" i="53"/>
  <c r="F7054" i="53"/>
  <c r="G5033" i="53"/>
  <c r="F5033" i="53"/>
  <c r="E7055" i="53"/>
  <c r="E6045" i="53"/>
  <c r="E5034" i="53"/>
  <c r="E4026" i="53"/>
  <c r="E1953" i="53"/>
  <c r="E943" i="53"/>
  <c r="S2962" i="53"/>
  <c r="AB944" i="53"/>
  <c r="E2963" i="53"/>
  <c r="AB2962" i="53"/>
  <c r="AE6045" i="53" l="1"/>
  <c r="AD6045" i="53"/>
  <c r="AC6045" i="53"/>
  <c r="AE1952" i="53"/>
  <c r="AD1952" i="53"/>
  <c r="AC1952" i="53"/>
  <c r="AB1953" i="53"/>
  <c r="AE7056" i="53"/>
  <c r="AD7056" i="53"/>
  <c r="AC7056" i="53"/>
  <c r="AE2962" i="53"/>
  <c r="AD2962" i="53"/>
  <c r="AC2962" i="53"/>
  <c r="AD4026" i="53"/>
  <c r="AE4026" i="53"/>
  <c r="AC4026" i="53"/>
  <c r="AC944" i="53"/>
  <c r="AE944" i="53"/>
  <c r="AD944" i="53"/>
  <c r="AE5035" i="53"/>
  <c r="AC5035" i="53"/>
  <c r="AD5035" i="53"/>
  <c r="AB7057" i="53"/>
  <c r="AB6046" i="53"/>
  <c r="AB5036" i="53"/>
  <c r="AB4027" i="53"/>
  <c r="V1952" i="53"/>
  <c r="U1952" i="53"/>
  <c r="T1952" i="53"/>
  <c r="S1953" i="53"/>
  <c r="V4026" i="53"/>
  <c r="T4026" i="53"/>
  <c r="U4026" i="53"/>
  <c r="V7055" i="53"/>
  <c r="U7055" i="53"/>
  <c r="T7055" i="53"/>
  <c r="V5036" i="53"/>
  <c r="U5036" i="53"/>
  <c r="T5036" i="53"/>
  <c r="V6046" i="53"/>
  <c r="U6046" i="53"/>
  <c r="T6046" i="53"/>
  <c r="U2962" i="53"/>
  <c r="V2962" i="53"/>
  <c r="T2962" i="53"/>
  <c r="S7056" i="53"/>
  <c r="S6047" i="53"/>
  <c r="S5037" i="53"/>
  <c r="S4027" i="53"/>
  <c r="V942" i="53"/>
  <c r="U942" i="53"/>
  <c r="T942" i="53"/>
  <c r="S943" i="53"/>
  <c r="G2963" i="53"/>
  <c r="F2963" i="53"/>
  <c r="G943" i="53"/>
  <c r="F943" i="53"/>
  <c r="G4026" i="53"/>
  <c r="F4026" i="53"/>
  <c r="G1953" i="53"/>
  <c r="F1953" i="53"/>
  <c r="G7055" i="53"/>
  <c r="F7055" i="53"/>
  <c r="G5034" i="53"/>
  <c r="F5034" i="53"/>
  <c r="F6045" i="53"/>
  <c r="G6045" i="53"/>
  <c r="E7056" i="53"/>
  <c r="E6046" i="53"/>
  <c r="E5035" i="53"/>
  <c r="E4027" i="53"/>
  <c r="E1954" i="53"/>
  <c r="E944" i="53"/>
  <c r="E2964" i="53"/>
  <c r="S2963" i="53"/>
  <c r="AB2963" i="53"/>
  <c r="AB945" i="53"/>
  <c r="AE6046" i="53" l="1"/>
  <c r="AC6046" i="53"/>
  <c r="AD6046" i="53"/>
  <c r="AE7057" i="53"/>
  <c r="AD7057" i="53"/>
  <c r="AC7057" i="53"/>
  <c r="AE1953" i="53"/>
  <c r="AD1953" i="53"/>
  <c r="AC1953" i="53"/>
  <c r="AB1954" i="53"/>
  <c r="AE2963" i="53"/>
  <c r="AC2963" i="53"/>
  <c r="AD2963" i="53"/>
  <c r="AE4027" i="53"/>
  <c r="AC4027" i="53"/>
  <c r="AD4027" i="53"/>
  <c r="AE945" i="53"/>
  <c r="AD945" i="53"/>
  <c r="AC945" i="53"/>
  <c r="AE5036" i="53"/>
  <c r="AC5036" i="53"/>
  <c r="AD5036" i="53"/>
  <c r="AB7058" i="53"/>
  <c r="AB6047" i="53"/>
  <c r="AB5037" i="53"/>
  <c r="AB4028" i="53"/>
  <c r="V2963" i="53"/>
  <c r="U2963" i="53"/>
  <c r="T2963" i="53"/>
  <c r="T6047" i="53"/>
  <c r="U6047" i="53"/>
  <c r="V6047" i="53"/>
  <c r="V4027" i="53"/>
  <c r="U4027" i="53"/>
  <c r="T4027" i="53"/>
  <c r="V1953" i="53"/>
  <c r="U1953" i="53"/>
  <c r="T1953" i="53"/>
  <c r="S1954" i="53"/>
  <c r="V5037" i="53"/>
  <c r="U5037" i="53"/>
  <c r="T5037" i="53"/>
  <c r="V7056" i="53"/>
  <c r="U7056" i="53"/>
  <c r="T7056" i="53"/>
  <c r="S7057" i="53"/>
  <c r="S6048" i="53"/>
  <c r="S5038" i="53"/>
  <c r="S4028" i="53"/>
  <c r="V943" i="53"/>
  <c r="U943" i="53"/>
  <c r="T943" i="53"/>
  <c r="S944" i="53"/>
  <c r="G944" i="53"/>
  <c r="F944" i="53"/>
  <c r="G2964" i="53"/>
  <c r="F2964" i="53"/>
  <c r="G4027" i="53"/>
  <c r="F4027" i="53"/>
  <c r="G1954" i="53"/>
  <c r="F1954" i="53"/>
  <c r="G5035" i="53"/>
  <c r="F5035" i="53"/>
  <c r="G6046" i="53"/>
  <c r="F6046" i="53"/>
  <c r="G7056" i="53"/>
  <c r="F7056" i="53"/>
  <c r="E7057" i="53"/>
  <c r="E6047" i="53"/>
  <c r="E5036" i="53"/>
  <c r="E4028" i="53"/>
  <c r="E1955" i="53"/>
  <c r="E945" i="53"/>
  <c r="AB2964" i="53"/>
  <c r="S2964" i="53"/>
  <c r="AB946" i="53"/>
  <c r="E2965" i="53"/>
  <c r="AE6047" i="53" l="1"/>
  <c r="AD6047" i="53"/>
  <c r="AC6047" i="53"/>
  <c r="AE7058" i="53"/>
  <c r="AD7058" i="53"/>
  <c r="AC7058" i="53"/>
  <c r="AD946" i="53"/>
  <c r="AE946" i="53"/>
  <c r="AC946" i="53"/>
  <c r="AD4028" i="53"/>
  <c r="AE4028" i="53"/>
  <c r="AC4028" i="53"/>
  <c r="AE1954" i="53"/>
  <c r="AD1954" i="53"/>
  <c r="AC1954" i="53"/>
  <c r="AB1955" i="53"/>
  <c r="AE2964" i="53"/>
  <c r="AC2964" i="53"/>
  <c r="AD2964" i="53"/>
  <c r="AE5037" i="53"/>
  <c r="AC5037" i="53"/>
  <c r="AD5037" i="53"/>
  <c r="AB7059" i="53"/>
  <c r="AB6048" i="53"/>
  <c r="AB5038" i="53"/>
  <c r="AB4029" i="53"/>
  <c r="V4028" i="53"/>
  <c r="U4028" i="53"/>
  <c r="T4028" i="53"/>
  <c r="T1954" i="53"/>
  <c r="V1954" i="53"/>
  <c r="U1954" i="53"/>
  <c r="S1955" i="53"/>
  <c r="V7057" i="53"/>
  <c r="U7057" i="53"/>
  <c r="T7057" i="53"/>
  <c r="V6048" i="53"/>
  <c r="T6048" i="53"/>
  <c r="U6048" i="53"/>
  <c r="V2964" i="53"/>
  <c r="U2964" i="53"/>
  <c r="T2964" i="53"/>
  <c r="V5038" i="53"/>
  <c r="U5038" i="53"/>
  <c r="T5038" i="53"/>
  <c r="S7058" i="53"/>
  <c r="S6049" i="53"/>
  <c r="S5039" i="53"/>
  <c r="S4029" i="53"/>
  <c r="V944" i="53"/>
  <c r="U944" i="53"/>
  <c r="T944" i="53"/>
  <c r="S945" i="53"/>
  <c r="G2965" i="53"/>
  <c r="F2965" i="53"/>
  <c r="G945" i="53"/>
  <c r="F945" i="53"/>
  <c r="G5036" i="53"/>
  <c r="F5036" i="53"/>
  <c r="G6047" i="53"/>
  <c r="F6047" i="53"/>
  <c r="G1955" i="53"/>
  <c r="F1955" i="53"/>
  <c r="G4028" i="53"/>
  <c r="F4028" i="53"/>
  <c r="G7057" i="53"/>
  <c r="F7057" i="53"/>
  <c r="E7058" i="53"/>
  <c r="E6048" i="53"/>
  <c r="E5037" i="53"/>
  <c r="E4029" i="53"/>
  <c r="E1956" i="53"/>
  <c r="AB2965" i="53"/>
  <c r="AB947" i="53"/>
  <c r="E2966" i="53"/>
  <c r="S2965" i="53"/>
  <c r="E946" i="53"/>
  <c r="AE6048" i="53" l="1"/>
  <c r="AD6048" i="53"/>
  <c r="AC6048" i="53"/>
  <c r="AD1955" i="53"/>
  <c r="AE1955" i="53"/>
  <c r="AC1955" i="53"/>
  <c r="AB1956" i="53"/>
  <c r="AE7059" i="53"/>
  <c r="AD7059" i="53"/>
  <c r="AC7059" i="53"/>
  <c r="AE947" i="53"/>
  <c r="AD947" i="53"/>
  <c r="AC947" i="53"/>
  <c r="AE4029" i="53"/>
  <c r="AD4029" i="53"/>
  <c r="AC4029" i="53"/>
  <c r="AC2965" i="53"/>
  <c r="AD2965" i="53"/>
  <c r="AE2965" i="53"/>
  <c r="AE5038" i="53"/>
  <c r="AC5038" i="53"/>
  <c r="AD5038" i="53"/>
  <c r="AB7060" i="53"/>
  <c r="AB6049" i="53"/>
  <c r="AB5039" i="53"/>
  <c r="AB4030" i="53"/>
  <c r="U4029" i="53"/>
  <c r="V4029" i="53"/>
  <c r="T4029" i="53"/>
  <c r="V1955" i="53"/>
  <c r="U1955" i="53"/>
  <c r="T1955" i="53"/>
  <c r="S1956" i="53"/>
  <c r="V6049" i="53"/>
  <c r="U6049" i="53"/>
  <c r="T6049" i="53"/>
  <c r="V2965" i="53"/>
  <c r="U2965" i="53"/>
  <c r="T2965" i="53"/>
  <c r="V5039" i="53"/>
  <c r="U5039" i="53"/>
  <c r="T5039" i="53"/>
  <c r="V7058" i="53"/>
  <c r="U7058" i="53"/>
  <c r="T7058" i="53"/>
  <c r="S7059" i="53"/>
  <c r="S6050" i="53"/>
  <c r="S5040" i="53"/>
  <c r="S4030" i="53"/>
  <c r="V945" i="53"/>
  <c r="U945" i="53"/>
  <c r="T945" i="53"/>
  <c r="S946" i="53"/>
  <c r="G946" i="53"/>
  <c r="F946" i="53"/>
  <c r="G2966" i="53"/>
  <c r="F2966" i="53"/>
  <c r="G1956" i="53"/>
  <c r="F1956" i="53"/>
  <c r="G6048" i="53"/>
  <c r="F6048" i="53"/>
  <c r="G5037" i="53"/>
  <c r="F5037" i="53"/>
  <c r="G4029" i="53"/>
  <c r="F4029" i="53"/>
  <c r="G7058" i="53"/>
  <c r="F7058" i="53"/>
  <c r="E7059" i="53"/>
  <c r="E6049" i="53"/>
  <c r="E5038" i="53"/>
  <c r="E4030" i="53"/>
  <c r="E1957" i="53"/>
  <c r="S2966" i="53"/>
  <c r="AB948" i="53"/>
  <c r="AB2966" i="53"/>
  <c r="E947" i="53"/>
  <c r="E2967" i="53"/>
  <c r="AE6049" i="53" l="1"/>
  <c r="AC6049" i="53"/>
  <c r="AD6049" i="53"/>
  <c r="AE7060" i="53"/>
  <c r="AD7060" i="53"/>
  <c r="AC7060" i="53"/>
  <c r="AD1956" i="53"/>
  <c r="AE1956" i="53"/>
  <c r="AC1956" i="53"/>
  <c r="AB1957" i="53"/>
  <c r="AD4030" i="53"/>
  <c r="AE4030" i="53"/>
  <c r="AC4030" i="53"/>
  <c r="AE2966" i="53"/>
  <c r="AC2966" i="53"/>
  <c r="AD2966" i="53"/>
  <c r="AE948" i="53"/>
  <c r="AD948" i="53"/>
  <c r="AC948" i="53"/>
  <c r="AE5039" i="53"/>
  <c r="AD5039" i="53"/>
  <c r="AC5039" i="53"/>
  <c r="AB7061" i="53"/>
  <c r="AB6050" i="53"/>
  <c r="AB5040" i="53"/>
  <c r="AB4031" i="53"/>
  <c r="U4030" i="53"/>
  <c r="V4030" i="53"/>
  <c r="T4030" i="53"/>
  <c r="T1956" i="53"/>
  <c r="V1956" i="53"/>
  <c r="U1956" i="53"/>
  <c r="S1957" i="53"/>
  <c r="U5040" i="53"/>
  <c r="V5040" i="53"/>
  <c r="T5040" i="53"/>
  <c r="V6050" i="53"/>
  <c r="U6050" i="53"/>
  <c r="T6050" i="53"/>
  <c r="V2966" i="53"/>
  <c r="T2966" i="53"/>
  <c r="U2966" i="53"/>
  <c r="V7059" i="53"/>
  <c r="U7059" i="53"/>
  <c r="T7059" i="53"/>
  <c r="S7060" i="53"/>
  <c r="S6051" i="53"/>
  <c r="S5041" i="53"/>
  <c r="S4031" i="53"/>
  <c r="V946" i="53"/>
  <c r="U946" i="53"/>
  <c r="T946" i="53"/>
  <c r="S947" i="53"/>
  <c r="G2967" i="53"/>
  <c r="F2967" i="53"/>
  <c r="G947" i="53"/>
  <c r="F947" i="53"/>
  <c r="G6049" i="53"/>
  <c r="F6049" i="53"/>
  <c r="G5038" i="53"/>
  <c r="F5038" i="53"/>
  <c r="G7059" i="53"/>
  <c r="F7059" i="53"/>
  <c r="G1957" i="53"/>
  <c r="F1957" i="53"/>
  <c r="G4030" i="53"/>
  <c r="F4030" i="53"/>
  <c r="E7060" i="53"/>
  <c r="E6050" i="53"/>
  <c r="E5039" i="53"/>
  <c r="E4031" i="53"/>
  <c r="E1958" i="53"/>
  <c r="AB949" i="53"/>
  <c r="E2968" i="53"/>
  <c r="AB2967" i="53"/>
  <c r="S2967" i="53"/>
  <c r="E948" i="53"/>
  <c r="AE6050" i="53" l="1"/>
  <c r="AD6050" i="53"/>
  <c r="AC6050" i="53"/>
  <c r="AE7061" i="53"/>
  <c r="AD7061" i="53"/>
  <c r="AC7061" i="53"/>
  <c r="AD4031" i="53"/>
  <c r="AE4031" i="53"/>
  <c r="AC4031" i="53"/>
  <c r="AE1957" i="53"/>
  <c r="AD1957" i="53"/>
  <c r="AC1957" i="53"/>
  <c r="AB1958" i="53"/>
  <c r="AE2967" i="53"/>
  <c r="AD2967" i="53"/>
  <c r="AC2967" i="53"/>
  <c r="AE949" i="53"/>
  <c r="AD949" i="53"/>
  <c r="AC949" i="53"/>
  <c r="AE5040" i="53"/>
  <c r="AC5040" i="53"/>
  <c r="AD5040" i="53"/>
  <c r="AB7062" i="53"/>
  <c r="AB6051" i="53"/>
  <c r="AB5041" i="53"/>
  <c r="AB4032" i="53"/>
  <c r="V1957" i="53"/>
  <c r="U1957" i="53"/>
  <c r="T1957" i="53"/>
  <c r="S1958" i="53"/>
  <c r="V5041" i="53"/>
  <c r="U5041" i="53"/>
  <c r="T5041" i="53"/>
  <c r="V6051" i="53"/>
  <c r="U6051" i="53"/>
  <c r="T6051" i="53"/>
  <c r="V4031" i="53"/>
  <c r="T4031" i="53"/>
  <c r="U4031" i="53"/>
  <c r="V7060" i="53"/>
  <c r="U7060" i="53"/>
  <c r="T7060" i="53"/>
  <c r="V2967" i="53"/>
  <c r="U2967" i="53"/>
  <c r="T2967" i="53"/>
  <c r="S7061" i="53"/>
  <c r="S6052" i="53"/>
  <c r="S5042" i="53"/>
  <c r="S4032" i="53"/>
  <c r="V947" i="53"/>
  <c r="U947" i="53"/>
  <c r="T947" i="53"/>
  <c r="S948" i="53"/>
  <c r="G948" i="53"/>
  <c r="F948" i="53"/>
  <c r="G2968" i="53"/>
  <c r="F2968" i="53"/>
  <c r="G7060" i="53"/>
  <c r="F7060" i="53"/>
  <c r="G6050" i="53"/>
  <c r="F6050" i="53"/>
  <c r="G1958" i="53"/>
  <c r="F1958" i="53"/>
  <c r="F4031" i="53"/>
  <c r="G4031" i="53"/>
  <c r="G5039" i="53"/>
  <c r="F5039" i="53"/>
  <c r="E7061" i="53"/>
  <c r="E6051" i="53"/>
  <c r="E5040" i="53"/>
  <c r="E4032" i="53"/>
  <c r="E1959" i="53"/>
  <c r="AB950" i="53"/>
  <c r="E949" i="53"/>
  <c r="E2969" i="53"/>
  <c r="AB2968" i="53"/>
  <c r="S2968" i="53"/>
  <c r="AE6051" i="53" l="1"/>
  <c r="AC6051" i="53"/>
  <c r="AD6051" i="53"/>
  <c r="AE7062" i="53"/>
  <c r="AD7062" i="53"/>
  <c r="AC7062" i="53"/>
  <c r="AD1958" i="53"/>
  <c r="AE1958" i="53"/>
  <c r="AC1958" i="53"/>
  <c r="AB1959" i="53"/>
  <c r="AE2968" i="53"/>
  <c r="AD2968" i="53"/>
  <c r="AC2968" i="53"/>
  <c r="AD4032" i="53"/>
  <c r="AE4032" i="53"/>
  <c r="AC4032" i="53"/>
  <c r="AC950" i="53"/>
  <c r="AE950" i="53"/>
  <c r="AD950" i="53"/>
  <c r="AD5041" i="53"/>
  <c r="AE5041" i="53"/>
  <c r="AC5041" i="53"/>
  <c r="AB7063" i="53"/>
  <c r="AB6052" i="53"/>
  <c r="AB5042" i="53"/>
  <c r="AB4033" i="53"/>
  <c r="T2968" i="53"/>
  <c r="V2968" i="53"/>
  <c r="U2968" i="53"/>
  <c r="V7061" i="53"/>
  <c r="U7061" i="53"/>
  <c r="T7061" i="53"/>
  <c r="V1958" i="53"/>
  <c r="U1958" i="53"/>
  <c r="T1958" i="53"/>
  <c r="S1959" i="53"/>
  <c r="V6052" i="53"/>
  <c r="U6052" i="53"/>
  <c r="T6052" i="53"/>
  <c r="T4032" i="53"/>
  <c r="V4032" i="53"/>
  <c r="U4032" i="53"/>
  <c r="V5042" i="53"/>
  <c r="U5042" i="53"/>
  <c r="T5042" i="53"/>
  <c r="S7062" i="53"/>
  <c r="S6053" i="53"/>
  <c r="S5043" i="53"/>
  <c r="S4033" i="53"/>
  <c r="V948" i="53"/>
  <c r="U948" i="53"/>
  <c r="T948" i="53"/>
  <c r="S949" i="53"/>
  <c r="G2969" i="53"/>
  <c r="F2969" i="53"/>
  <c r="G949" i="53"/>
  <c r="F949" i="53"/>
  <c r="F1959" i="53"/>
  <c r="G1959" i="53"/>
  <c r="G4032" i="53"/>
  <c r="F4032" i="53"/>
  <c r="G5040" i="53"/>
  <c r="F5040" i="53"/>
  <c r="G6051" i="53"/>
  <c r="F6051" i="53"/>
  <c r="G7061" i="53"/>
  <c r="F7061" i="53"/>
  <c r="E7062" i="53"/>
  <c r="E6052" i="53"/>
  <c r="E5041" i="53"/>
  <c r="E4033" i="53"/>
  <c r="E1960" i="53"/>
  <c r="E2970" i="53"/>
  <c r="AB951" i="53"/>
  <c r="S2969" i="53"/>
  <c r="E950" i="53"/>
  <c r="AB2969" i="53"/>
  <c r="AE6052" i="53" l="1"/>
  <c r="AC6052" i="53"/>
  <c r="AD6052" i="53"/>
  <c r="AE7063" i="53"/>
  <c r="AD7063" i="53"/>
  <c r="AC7063" i="53"/>
  <c r="AE2969" i="53"/>
  <c r="AC2969" i="53"/>
  <c r="AD2969" i="53"/>
  <c r="AD4033" i="53"/>
  <c r="AE4033" i="53"/>
  <c r="AC4033" i="53"/>
  <c r="AE1959" i="53"/>
  <c r="AC1959" i="53"/>
  <c r="AD1959" i="53"/>
  <c r="AB1960" i="53"/>
  <c r="AE951" i="53"/>
  <c r="AD951" i="53"/>
  <c r="AC951" i="53"/>
  <c r="AE5042" i="53"/>
  <c r="AC5042" i="53"/>
  <c r="AD5042" i="53"/>
  <c r="AE6061" i="53"/>
  <c r="AD6061" i="53"/>
  <c r="AC6061" i="53"/>
  <c r="AB6053" i="53"/>
  <c r="AB5043" i="53"/>
  <c r="AE3031" i="53"/>
  <c r="AD3031" i="53"/>
  <c r="AC3031" i="53"/>
  <c r="V6053" i="53"/>
  <c r="V5051" i="53" s="1"/>
  <c r="U6053" i="53"/>
  <c r="U5051" i="53" s="1"/>
  <c r="T6053" i="53"/>
  <c r="T5051" i="53" s="1"/>
  <c r="V1959" i="53"/>
  <c r="U1959" i="53"/>
  <c r="T1959" i="53"/>
  <c r="S1960" i="53"/>
  <c r="V4033" i="53"/>
  <c r="V3031" i="53" s="1"/>
  <c r="T4033" i="53"/>
  <c r="T3031" i="53" s="1"/>
  <c r="U4033" i="53"/>
  <c r="U3031" i="53" s="1"/>
  <c r="V5043" i="53"/>
  <c r="V4041" i="53" s="1"/>
  <c r="U5043" i="53"/>
  <c r="T5043" i="53"/>
  <c r="V7062" i="53"/>
  <c r="U7062" i="53"/>
  <c r="T7062" i="53"/>
  <c r="V2969" i="53"/>
  <c r="U2969" i="53"/>
  <c r="T2969" i="53"/>
  <c r="S7063" i="53"/>
  <c r="U4041" i="53"/>
  <c r="T4041" i="53"/>
  <c r="V949" i="53"/>
  <c r="U949" i="53"/>
  <c r="T949" i="53"/>
  <c r="S950" i="53"/>
  <c r="G950" i="53"/>
  <c r="F950" i="53"/>
  <c r="G2970" i="53"/>
  <c r="F2970" i="53"/>
  <c r="G1960" i="53"/>
  <c r="F1960" i="53"/>
  <c r="F4033" i="53"/>
  <c r="F3031" i="53" s="1"/>
  <c r="G4033" i="53"/>
  <c r="G3031" i="53" s="1"/>
  <c r="G5041" i="53"/>
  <c r="F5041" i="53"/>
  <c r="G6052" i="53"/>
  <c r="F6052" i="53"/>
  <c r="G7062" i="53"/>
  <c r="F7062" i="53"/>
  <c r="E7063" i="53"/>
  <c r="E6053" i="53"/>
  <c r="E5042" i="53"/>
  <c r="E1961" i="53"/>
  <c r="AB952" i="53"/>
  <c r="S2970" i="53"/>
  <c r="AB2970" i="53"/>
  <c r="E951" i="53"/>
  <c r="E2971" i="53"/>
  <c r="AE1960" i="53" l="1"/>
  <c r="AC1960" i="53"/>
  <c r="AD1960" i="53"/>
  <c r="AB1961" i="53"/>
  <c r="AC952" i="53"/>
  <c r="AE952" i="53"/>
  <c r="AD952" i="53"/>
  <c r="AC5043" i="53"/>
  <c r="AC4041" i="53" s="1"/>
  <c r="AD5043" i="53"/>
  <c r="AE5043" i="53"/>
  <c r="AE2970" i="53"/>
  <c r="AD2970" i="53"/>
  <c r="AC2970" i="53"/>
  <c r="AE6053" i="53"/>
  <c r="AD6053" i="53"/>
  <c r="AD5051" i="53" s="1"/>
  <c r="AC6053" i="53"/>
  <c r="AC5051" i="53" s="1"/>
  <c r="AE5051" i="53"/>
  <c r="AE4041" i="53"/>
  <c r="AD4041" i="53"/>
  <c r="U2970" i="53"/>
  <c r="T2970" i="53"/>
  <c r="V2970" i="53"/>
  <c r="V1960" i="53"/>
  <c r="U1960" i="53"/>
  <c r="T1960" i="53"/>
  <c r="S1961" i="53"/>
  <c r="V7063" i="53"/>
  <c r="V6061" i="53" s="1"/>
  <c r="T7063" i="53"/>
  <c r="U7063" i="53"/>
  <c r="U6061" i="53" s="1"/>
  <c r="T6061" i="53"/>
  <c r="V950" i="53"/>
  <c r="U950" i="53"/>
  <c r="T950" i="53"/>
  <c r="S951" i="53"/>
  <c r="G951" i="53"/>
  <c r="F951" i="53"/>
  <c r="G2971" i="53"/>
  <c r="F2971" i="53"/>
  <c r="F6053" i="53"/>
  <c r="G6053" i="53"/>
  <c r="G7063" i="53"/>
  <c r="F7063" i="53"/>
  <c r="F6061" i="53" s="1"/>
  <c r="G5042" i="53"/>
  <c r="F5042" i="53"/>
  <c r="G1961" i="53"/>
  <c r="F1961" i="53"/>
  <c r="G6061" i="53"/>
  <c r="G5051" i="53"/>
  <c r="F5051" i="53"/>
  <c r="E5043" i="53"/>
  <c r="E1962" i="53"/>
  <c r="E2972" i="53"/>
  <c r="AB953" i="53"/>
  <c r="E952" i="53"/>
  <c r="AB2971" i="53"/>
  <c r="S2971" i="53"/>
  <c r="AD953" i="53" l="1"/>
  <c r="AC953" i="53"/>
  <c r="AE953" i="53"/>
  <c r="AE1961" i="53"/>
  <c r="AD1961" i="53"/>
  <c r="AC1961" i="53"/>
  <c r="AB1962" i="53"/>
  <c r="AE2971" i="53"/>
  <c r="AC2971" i="53"/>
  <c r="AD2971" i="53"/>
  <c r="V1961" i="53"/>
  <c r="U1961" i="53"/>
  <c r="T1961" i="53"/>
  <c r="S1962" i="53"/>
  <c r="V2971" i="53"/>
  <c r="U2971" i="53"/>
  <c r="T2971" i="53"/>
  <c r="V951" i="53"/>
  <c r="U951" i="53"/>
  <c r="T951" i="53"/>
  <c r="S952" i="53"/>
  <c r="G952" i="53"/>
  <c r="F952" i="53"/>
  <c r="G2972" i="53"/>
  <c r="F2972" i="53"/>
  <c r="G1962" i="53"/>
  <c r="F1962" i="53"/>
  <c r="G5043" i="53"/>
  <c r="F5043" i="53"/>
  <c r="G4041" i="53"/>
  <c r="F4041" i="53"/>
  <c r="E1963" i="53"/>
  <c r="AB954" i="53"/>
  <c r="AB2972" i="53"/>
  <c r="S2972" i="53"/>
  <c r="E953" i="53"/>
  <c r="E2973" i="53"/>
  <c r="AE1962" i="53" l="1"/>
  <c r="AC1962" i="53"/>
  <c r="AD1962" i="53"/>
  <c r="AB1963" i="53"/>
  <c r="AE2972" i="53"/>
  <c r="AC2972" i="53"/>
  <c r="AD2972" i="53"/>
  <c r="AE954" i="53"/>
  <c r="AD954" i="53"/>
  <c r="AC954" i="53"/>
  <c r="V2972" i="53"/>
  <c r="U2972" i="53"/>
  <c r="T2972" i="53"/>
  <c r="T1962" i="53"/>
  <c r="V1962" i="53"/>
  <c r="U1962" i="53"/>
  <c r="S1963" i="53"/>
  <c r="V952" i="53"/>
  <c r="U952" i="53"/>
  <c r="T952" i="53"/>
  <c r="S953" i="53"/>
  <c r="G2973" i="53"/>
  <c r="F2973" i="53"/>
  <c r="G953" i="53"/>
  <c r="F953" i="53"/>
  <c r="G1963" i="53"/>
  <c r="F1963" i="53"/>
  <c r="E1964" i="53"/>
  <c r="E2974" i="53"/>
  <c r="AB955" i="53"/>
  <c r="S2973" i="53"/>
  <c r="E954" i="53"/>
  <c r="AB2973" i="53"/>
  <c r="AD955" i="53" l="1"/>
  <c r="AE955" i="53"/>
  <c r="AC955" i="53"/>
  <c r="AD1963" i="53"/>
  <c r="AE1963" i="53"/>
  <c r="AC1963" i="53"/>
  <c r="AB1964" i="53"/>
  <c r="AC2973" i="53"/>
  <c r="AD2973" i="53"/>
  <c r="AE2973" i="53"/>
  <c r="V2973" i="53"/>
  <c r="U2973" i="53"/>
  <c r="T2973" i="53"/>
  <c r="V1963" i="53"/>
  <c r="U1963" i="53"/>
  <c r="T1963" i="53"/>
  <c r="S1964" i="53"/>
  <c r="V953" i="53"/>
  <c r="U953" i="53"/>
  <c r="T953" i="53"/>
  <c r="S954" i="53"/>
  <c r="G2974" i="53"/>
  <c r="F2974" i="53"/>
  <c r="G954" i="53"/>
  <c r="F954" i="53"/>
  <c r="G1964" i="53"/>
  <c r="F1964" i="53"/>
  <c r="E1965" i="53"/>
  <c r="AB2974" i="53"/>
  <c r="E955" i="53"/>
  <c r="E2975" i="53"/>
  <c r="AB956" i="53"/>
  <c r="S2974" i="53"/>
  <c r="AD1964" i="53" l="1"/>
  <c r="AE1964" i="53"/>
  <c r="AC1964" i="53"/>
  <c r="AB1965" i="53"/>
  <c r="AE2974" i="53"/>
  <c r="AC2974" i="53"/>
  <c r="AD2974" i="53"/>
  <c r="AD956" i="53"/>
  <c r="AC956" i="53"/>
  <c r="AE956" i="53"/>
  <c r="U1964" i="53"/>
  <c r="T1964" i="53"/>
  <c r="V1964" i="53"/>
  <c r="S1965" i="53"/>
  <c r="V2974" i="53"/>
  <c r="T2974" i="53"/>
  <c r="U2974" i="53"/>
  <c r="V954" i="53"/>
  <c r="U954" i="53"/>
  <c r="T954" i="53"/>
  <c r="S955" i="53"/>
  <c r="G2975" i="53"/>
  <c r="F2975" i="53"/>
  <c r="G955" i="53"/>
  <c r="F955" i="53"/>
  <c r="F1965" i="53"/>
  <c r="G1965" i="53"/>
  <c r="E1966" i="53"/>
  <c r="AB2975" i="53"/>
  <c r="S2975" i="53"/>
  <c r="E2976" i="53"/>
  <c r="E956" i="53"/>
  <c r="AB957" i="53"/>
  <c r="AE1965" i="53" l="1"/>
  <c r="AD1965" i="53"/>
  <c r="AC1965" i="53"/>
  <c r="AB1966" i="53"/>
  <c r="AC2975" i="53"/>
  <c r="AE2975" i="53"/>
  <c r="AD2975" i="53"/>
  <c r="AE957" i="53"/>
  <c r="AD957" i="53"/>
  <c r="AC957" i="53"/>
  <c r="V2975" i="53"/>
  <c r="U2975" i="53"/>
  <c r="T2975" i="53"/>
  <c r="V1965" i="53"/>
  <c r="U1965" i="53"/>
  <c r="T1965" i="53"/>
  <c r="S1966" i="53"/>
  <c r="V955" i="53"/>
  <c r="U955" i="53"/>
  <c r="T955" i="53"/>
  <c r="S956" i="53"/>
  <c r="G956" i="53"/>
  <c r="F956" i="53"/>
  <c r="G2976" i="53"/>
  <c r="F2976" i="53"/>
  <c r="G1966" i="53"/>
  <c r="F1966" i="53"/>
  <c r="E1967" i="53"/>
  <c r="AB2976" i="53"/>
  <c r="S2976" i="53"/>
  <c r="AB958" i="53"/>
  <c r="E2977" i="53"/>
  <c r="E957" i="53"/>
  <c r="AE1966" i="53" l="1"/>
  <c r="AD1966" i="53"/>
  <c r="AC1966" i="53"/>
  <c r="AB1967" i="53"/>
  <c r="AE2976" i="53"/>
  <c r="AD2976" i="53"/>
  <c r="AC2976" i="53"/>
  <c r="AC958" i="53"/>
  <c r="AD958" i="53"/>
  <c r="AE958" i="53"/>
  <c r="V1966" i="53"/>
  <c r="U1966" i="53"/>
  <c r="T1966" i="53"/>
  <c r="S1967" i="53"/>
  <c r="V2976" i="53"/>
  <c r="T2976" i="53"/>
  <c r="U2976" i="53"/>
  <c r="V956" i="53"/>
  <c r="U956" i="53"/>
  <c r="T956" i="53"/>
  <c r="S957" i="53"/>
  <c r="G957" i="53"/>
  <c r="F957" i="53"/>
  <c r="G2977" i="53"/>
  <c r="F2977" i="53"/>
  <c r="G1967" i="53"/>
  <c r="F1967" i="53"/>
  <c r="E1968" i="53"/>
  <c r="AB2977" i="53"/>
  <c r="E958" i="53"/>
  <c r="AB959" i="53"/>
  <c r="E2978" i="53"/>
  <c r="S2977" i="53"/>
  <c r="AE1967" i="53" l="1"/>
  <c r="AD1967" i="53"/>
  <c r="AC1967" i="53"/>
  <c r="AB1968" i="53"/>
  <c r="AE959" i="53"/>
  <c r="AD959" i="53"/>
  <c r="AC959" i="53"/>
  <c r="AE2977" i="53"/>
  <c r="AC2977" i="53"/>
  <c r="AD2977" i="53"/>
  <c r="V1967" i="53"/>
  <c r="U1967" i="53"/>
  <c r="T1967" i="53"/>
  <c r="S1968" i="53"/>
  <c r="V2977" i="53"/>
  <c r="U2977" i="53"/>
  <c r="T2977" i="53"/>
  <c r="V957" i="53"/>
  <c r="U957" i="53"/>
  <c r="T957" i="53"/>
  <c r="S958" i="53"/>
  <c r="G2978" i="53"/>
  <c r="F2978" i="53"/>
  <c r="G958" i="53"/>
  <c r="F958" i="53"/>
  <c r="G1968" i="53"/>
  <c r="F1968" i="53"/>
  <c r="E1969" i="53"/>
  <c r="E959" i="53"/>
  <c r="E2979" i="53"/>
  <c r="AB960" i="53"/>
  <c r="S2978" i="53"/>
  <c r="AB2978" i="53"/>
  <c r="AE1968" i="53" l="1"/>
  <c r="AD1968" i="53"/>
  <c r="AC1968" i="53"/>
  <c r="AB1969" i="53"/>
  <c r="AC960" i="53"/>
  <c r="AE960" i="53"/>
  <c r="AD960" i="53"/>
  <c r="AE2978" i="53"/>
  <c r="AD2978" i="53"/>
  <c r="AC2978" i="53"/>
  <c r="V2978" i="53"/>
  <c r="U2978" i="53"/>
  <c r="T2978" i="53"/>
  <c r="V1968" i="53"/>
  <c r="U1968" i="53"/>
  <c r="T1968" i="53"/>
  <c r="S1969" i="53"/>
  <c r="V958" i="53"/>
  <c r="U958" i="53"/>
  <c r="T958" i="53"/>
  <c r="S959" i="53"/>
  <c r="G959" i="53"/>
  <c r="F959" i="53"/>
  <c r="G2979" i="53"/>
  <c r="F2979" i="53"/>
  <c r="G1969" i="53"/>
  <c r="F1969" i="53"/>
  <c r="E1970" i="53"/>
  <c r="E2980" i="53"/>
  <c r="AB2979" i="53"/>
  <c r="S2979" i="53"/>
  <c r="AB961" i="53"/>
  <c r="E960" i="53"/>
  <c r="AE2979" i="53" l="1"/>
  <c r="AC2979" i="53"/>
  <c r="AD2979" i="53"/>
  <c r="AE1969" i="53"/>
  <c r="AD1969" i="53"/>
  <c r="AC1969" i="53"/>
  <c r="AB1970" i="53"/>
  <c r="AE961" i="53"/>
  <c r="AC961" i="53"/>
  <c r="AD961" i="53"/>
  <c r="V1969" i="53"/>
  <c r="U1969" i="53"/>
  <c r="T1969" i="53"/>
  <c r="S1970" i="53"/>
  <c r="V2979" i="53"/>
  <c r="U2979" i="53"/>
  <c r="T2979" i="53"/>
  <c r="V959" i="53"/>
  <c r="U959" i="53"/>
  <c r="T959" i="53"/>
  <c r="S960" i="53"/>
  <c r="G960" i="53"/>
  <c r="F960" i="53"/>
  <c r="G2980" i="53"/>
  <c r="F2980" i="53"/>
  <c r="G1970" i="53"/>
  <c r="F1970" i="53"/>
  <c r="E1971" i="53"/>
  <c r="AB962" i="53"/>
  <c r="E961" i="53"/>
  <c r="E2981" i="53"/>
  <c r="S2980" i="53"/>
  <c r="AB2980" i="53"/>
  <c r="AE1970" i="53" l="1"/>
  <c r="AD1970" i="53"/>
  <c r="AC1970" i="53"/>
  <c r="AB1971" i="53"/>
  <c r="AD962" i="53"/>
  <c r="AC962" i="53"/>
  <c r="AE962" i="53"/>
  <c r="AE2980" i="53"/>
  <c r="AC2980" i="53"/>
  <c r="AD2980" i="53"/>
  <c r="U1970" i="53"/>
  <c r="T1970" i="53"/>
  <c r="V1970" i="53"/>
  <c r="S1971" i="53"/>
  <c r="V2980" i="53"/>
  <c r="U2980" i="53"/>
  <c r="T2980" i="53"/>
  <c r="V960" i="53"/>
  <c r="U960" i="53"/>
  <c r="T960" i="53"/>
  <c r="S961" i="53"/>
  <c r="G961" i="53"/>
  <c r="F961" i="53"/>
  <c r="G2981" i="53"/>
  <c r="F2981" i="53"/>
  <c r="G1971" i="53"/>
  <c r="F1971" i="53"/>
  <c r="E1972" i="53"/>
  <c r="S2981" i="53"/>
  <c r="E962" i="53"/>
  <c r="AB2981" i="53"/>
  <c r="E2982" i="53"/>
  <c r="AB963" i="53"/>
  <c r="AE2981" i="53" l="1"/>
  <c r="AC2981" i="53"/>
  <c r="AD2981" i="53"/>
  <c r="AD1971" i="53"/>
  <c r="AE1971" i="53"/>
  <c r="AC1971" i="53"/>
  <c r="AB1972" i="53"/>
  <c r="AE963" i="53"/>
  <c r="AD963" i="53"/>
  <c r="AC963" i="53"/>
  <c r="V1971" i="53"/>
  <c r="U1971" i="53"/>
  <c r="T1971" i="53"/>
  <c r="S1972" i="53"/>
  <c r="V2981" i="53"/>
  <c r="U2981" i="53"/>
  <c r="T2981" i="53"/>
  <c r="U961" i="53"/>
  <c r="V961" i="53"/>
  <c r="T961" i="53"/>
  <c r="S962" i="53"/>
  <c r="G962" i="53"/>
  <c r="F962" i="53"/>
  <c r="G2982" i="53"/>
  <c r="F2982" i="53"/>
  <c r="G1972" i="53"/>
  <c r="F1972" i="53"/>
  <c r="E1973" i="53"/>
  <c r="S2982" i="53"/>
  <c r="AB964" i="53"/>
  <c r="AB2982" i="53"/>
  <c r="E963" i="53"/>
  <c r="E2983" i="53"/>
  <c r="AE2982" i="53" l="1"/>
  <c r="AC2982" i="53"/>
  <c r="AD2982" i="53"/>
  <c r="AE964" i="53"/>
  <c r="AD964" i="53"/>
  <c r="AC964" i="53"/>
  <c r="AD1972" i="53"/>
  <c r="AE1972" i="53"/>
  <c r="AC1972" i="53"/>
  <c r="AB1973" i="53"/>
  <c r="V1972" i="53"/>
  <c r="U1972" i="53"/>
  <c r="T1972" i="53"/>
  <c r="S1973" i="53"/>
  <c r="V2982" i="53"/>
  <c r="T2982" i="53"/>
  <c r="U2982" i="53"/>
  <c r="V962" i="53"/>
  <c r="U962" i="53"/>
  <c r="T962" i="53"/>
  <c r="S963" i="53"/>
  <c r="G2983" i="53"/>
  <c r="F2983" i="53"/>
  <c r="G963" i="53"/>
  <c r="F963" i="53"/>
  <c r="G1973" i="53"/>
  <c r="F1973" i="53"/>
  <c r="E1974" i="53"/>
  <c r="AB965" i="53"/>
  <c r="S2983" i="53"/>
  <c r="E2984" i="53"/>
  <c r="AB2983" i="53"/>
  <c r="E964" i="53"/>
  <c r="AE965" i="53" l="1"/>
  <c r="AD965" i="53"/>
  <c r="AC965" i="53"/>
  <c r="AE1973" i="53"/>
  <c r="AD1973" i="53"/>
  <c r="AC1973" i="53"/>
  <c r="AB1974" i="53"/>
  <c r="AE2983" i="53"/>
  <c r="AC2983" i="53"/>
  <c r="AD2983" i="53"/>
  <c r="V2983" i="53"/>
  <c r="U2983" i="53"/>
  <c r="T2983" i="53"/>
  <c r="V1973" i="53"/>
  <c r="U1973" i="53"/>
  <c r="T1973" i="53"/>
  <c r="S1974" i="53"/>
  <c r="V963" i="53"/>
  <c r="U963" i="53"/>
  <c r="T963" i="53"/>
  <c r="S964" i="53"/>
  <c r="G964" i="53"/>
  <c r="F964" i="53"/>
  <c r="G2984" i="53"/>
  <c r="F2984" i="53"/>
  <c r="G1974" i="53"/>
  <c r="F1974" i="53"/>
  <c r="E1975" i="53"/>
  <c r="S2984" i="53"/>
  <c r="AB966" i="53"/>
  <c r="E2985" i="53"/>
  <c r="AB2984" i="53"/>
  <c r="E965" i="53"/>
  <c r="AC966" i="53" l="1"/>
  <c r="AE966" i="53"/>
  <c r="AD966" i="53"/>
  <c r="AE1974" i="53"/>
  <c r="AD1974" i="53"/>
  <c r="AC1974" i="53"/>
  <c r="AB1975" i="53"/>
  <c r="AE2984" i="53"/>
  <c r="AD2984" i="53"/>
  <c r="AC2984" i="53"/>
  <c r="V1974" i="53"/>
  <c r="U1974" i="53"/>
  <c r="T1974" i="53"/>
  <c r="S1975" i="53"/>
  <c r="T2984" i="53"/>
  <c r="V2984" i="53"/>
  <c r="U2984" i="53"/>
  <c r="V964" i="53"/>
  <c r="U964" i="53"/>
  <c r="T964" i="53"/>
  <c r="S965" i="53"/>
  <c r="G2985" i="53"/>
  <c r="F2985" i="53"/>
  <c r="G965" i="53"/>
  <c r="F965" i="53"/>
  <c r="F1975" i="53"/>
  <c r="G1975" i="53"/>
  <c r="E1976" i="53"/>
  <c r="AB2985" i="53"/>
  <c r="AB967" i="53"/>
  <c r="E966" i="53"/>
  <c r="S2985" i="53"/>
  <c r="E2986" i="53"/>
  <c r="AE967" i="53" l="1"/>
  <c r="AD967" i="53"/>
  <c r="AC967" i="53"/>
  <c r="AE2985" i="53"/>
  <c r="AC2985" i="53"/>
  <c r="AD2985" i="53"/>
  <c r="AE1975" i="53"/>
  <c r="AD1975" i="53"/>
  <c r="AC1975" i="53"/>
  <c r="AB1976" i="53"/>
  <c r="V2985" i="53"/>
  <c r="U2985" i="53"/>
  <c r="T2985" i="53"/>
  <c r="V1975" i="53"/>
  <c r="U1975" i="53"/>
  <c r="T1975" i="53"/>
  <c r="S1976" i="53"/>
  <c r="V965" i="53"/>
  <c r="U965" i="53"/>
  <c r="T965" i="53"/>
  <c r="S966" i="53"/>
  <c r="G2986" i="53"/>
  <c r="F2986" i="53"/>
  <c r="G966" i="53"/>
  <c r="F966" i="53"/>
  <c r="G1976" i="53"/>
  <c r="F1976" i="53"/>
  <c r="E1977" i="53"/>
  <c r="E967" i="53"/>
  <c r="S2986" i="53"/>
  <c r="E2987" i="53"/>
  <c r="AB968" i="53"/>
  <c r="AB2986" i="53"/>
  <c r="AE2986" i="53" l="1"/>
  <c r="AD2986" i="53"/>
  <c r="AC2986" i="53"/>
  <c r="AE1976" i="53"/>
  <c r="AD1976" i="53"/>
  <c r="AC1976" i="53"/>
  <c r="AB1977" i="53"/>
  <c r="AC968" i="53"/>
  <c r="AE968" i="53"/>
  <c r="AD968" i="53"/>
  <c r="U2986" i="53"/>
  <c r="T2986" i="53"/>
  <c r="V2986" i="53"/>
  <c r="V1976" i="53"/>
  <c r="U1976" i="53"/>
  <c r="T1976" i="53"/>
  <c r="S1977" i="53"/>
  <c r="V966" i="53"/>
  <c r="U966" i="53"/>
  <c r="T966" i="53"/>
  <c r="S967" i="53"/>
  <c r="G2987" i="53"/>
  <c r="F2987" i="53"/>
  <c r="G967" i="53"/>
  <c r="F967" i="53"/>
  <c r="G1977" i="53"/>
  <c r="F1977" i="53"/>
  <c r="E1978" i="53"/>
  <c r="AB2987" i="53"/>
  <c r="S2987" i="53"/>
  <c r="AB969" i="53"/>
  <c r="E968" i="53"/>
  <c r="E2988" i="53"/>
  <c r="AE1977" i="53" l="1"/>
  <c r="AD1977" i="53"/>
  <c r="AC1977" i="53"/>
  <c r="AB1978" i="53"/>
  <c r="AD969" i="53"/>
  <c r="AC969" i="53"/>
  <c r="AE969" i="53"/>
  <c r="AE2987" i="53"/>
  <c r="AC2987" i="53"/>
  <c r="AD2987" i="53"/>
  <c r="V1977" i="53"/>
  <c r="U1977" i="53"/>
  <c r="T1977" i="53"/>
  <c r="S1978" i="53"/>
  <c r="V2987" i="53"/>
  <c r="U2987" i="53"/>
  <c r="T2987" i="53"/>
  <c r="V967" i="53"/>
  <c r="U967" i="53"/>
  <c r="T967" i="53"/>
  <c r="S968" i="53"/>
  <c r="G2988" i="53"/>
  <c r="F2988" i="53"/>
  <c r="G968" i="53"/>
  <c r="F968" i="53"/>
  <c r="G1978" i="53"/>
  <c r="F1978" i="53"/>
  <c r="E1979" i="53"/>
  <c r="AB970" i="53"/>
  <c r="AB2988" i="53"/>
  <c r="E969" i="53"/>
  <c r="E2989" i="53"/>
  <c r="S2988" i="53"/>
  <c r="AE1978" i="53" l="1"/>
  <c r="AC1978" i="53"/>
  <c r="AD1978" i="53"/>
  <c r="AB1979" i="53"/>
  <c r="AC970" i="53"/>
  <c r="AE970" i="53"/>
  <c r="AD970" i="53"/>
  <c r="AE2988" i="53"/>
  <c r="AC2988" i="53"/>
  <c r="AD2988" i="53"/>
  <c r="V1978" i="53"/>
  <c r="T1978" i="53"/>
  <c r="U1978" i="53"/>
  <c r="S1979" i="53"/>
  <c r="V2988" i="53"/>
  <c r="U2988" i="53"/>
  <c r="T2988" i="53"/>
  <c r="V968" i="53"/>
  <c r="U968" i="53"/>
  <c r="T968" i="53"/>
  <c r="S969" i="53"/>
  <c r="G969" i="53"/>
  <c r="F969" i="53"/>
  <c r="G2989" i="53"/>
  <c r="F2989" i="53"/>
  <c r="G1979" i="53"/>
  <c r="F1979" i="53"/>
  <c r="E1980" i="53"/>
  <c r="AB2989" i="53"/>
  <c r="S2989" i="53"/>
  <c r="E970" i="53"/>
  <c r="E2990" i="53"/>
  <c r="AB971" i="53"/>
  <c r="AD1979" i="53" l="1"/>
  <c r="AC1979" i="53"/>
  <c r="AE1979" i="53"/>
  <c r="AB1980" i="53"/>
  <c r="AE2989" i="53"/>
  <c r="AC2989" i="53"/>
  <c r="AD2989" i="53"/>
  <c r="AD971" i="53"/>
  <c r="AE971" i="53"/>
  <c r="AC971" i="53"/>
  <c r="V2989" i="53"/>
  <c r="U2989" i="53"/>
  <c r="T2989" i="53"/>
  <c r="V1979" i="53"/>
  <c r="U1979" i="53"/>
  <c r="T1979" i="53"/>
  <c r="S1980" i="53"/>
  <c r="V969" i="53"/>
  <c r="T969" i="53"/>
  <c r="U969" i="53"/>
  <c r="S970" i="53"/>
  <c r="G2990" i="53"/>
  <c r="F2990" i="53"/>
  <c r="G970" i="53"/>
  <c r="F970" i="53"/>
  <c r="G1980" i="53"/>
  <c r="F1980" i="53"/>
  <c r="E1981" i="53"/>
  <c r="AB972" i="53"/>
  <c r="AB2990" i="53"/>
  <c r="E971" i="53"/>
  <c r="S2990" i="53"/>
  <c r="E2991" i="53"/>
  <c r="AD1980" i="53" l="1"/>
  <c r="AE1980" i="53"/>
  <c r="AC1980" i="53"/>
  <c r="AB1981" i="53"/>
  <c r="AD972" i="53"/>
  <c r="AC972" i="53"/>
  <c r="AE972" i="53"/>
  <c r="AE2990" i="53"/>
  <c r="AC2990" i="53"/>
  <c r="AD2990" i="53"/>
  <c r="V1980" i="53"/>
  <c r="T1980" i="53"/>
  <c r="U1980" i="53"/>
  <c r="S1981" i="53"/>
  <c r="V2990" i="53"/>
  <c r="T2990" i="53"/>
  <c r="U2990" i="53"/>
  <c r="V970" i="53"/>
  <c r="U970" i="53"/>
  <c r="T970" i="53"/>
  <c r="S971" i="53"/>
  <c r="G2991" i="53"/>
  <c r="F2991" i="53"/>
  <c r="G971" i="53"/>
  <c r="F971" i="53"/>
  <c r="G1981" i="53"/>
  <c r="F1981" i="53"/>
  <c r="E1982" i="53"/>
  <c r="E2992" i="53"/>
  <c r="AB2991" i="53"/>
  <c r="S2991" i="53"/>
  <c r="E972" i="53"/>
  <c r="AB973" i="53"/>
  <c r="AE2991" i="53" l="1"/>
  <c r="AD2991" i="53"/>
  <c r="AC2991" i="53"/>
  <c r="AE1981" i="53"/>
  <c r="AD1981" i="53"/>
  <c r="AC1981" i="53"/>
  <c r="AB1982" i="53"/>
  <c r="AE973" i="53"/>
  <c r="AD973" i="53"/>
  <c r="AC973" i="53"/>
  <c r="V2991" i="53"/>
  <c r="U2991" i="53"/>
  <c r="T2991" i="53"/>
  <c r="V1981" i="53"/>
  <c r="U1981" i="53"/>
  <c r="T1981" i="53"/>
  <c r="S1982" i="53"/>
  <c r="V971" i="53"/>
  <c r="U971" i="53"/>
  <c r="T971" i="53"/>
  <c r="S972" i="53"/>
  <c r="G972" i="53"/>
  <c r="F972" i="53"/>
  <c r="G2992" i="53"/>
  <c r="F2992" i="53"/>
  <c r="G1982" i="53"/>
  <c r="F1982" i="53"/>
  <c r="E1983" i="53"/>
  <c r="E973" i="53"/>
  <c r="AB974" i="53"/>
  <c r="S2992" i="53"/>
  <c r="AB2992" i="53"/>
  <c r="E2993" i="53"/>
  <c r="AE1982" i="53" l="1"/>
  <c r="AD1982" i="53"/>
  <c r="AC1982" i="53"/>
  <c r="AB1983" i="53"/>
  <c r="AC974" i="53"/>
  <c r="AD974" i="53"/>
  <c r="AE974" i="53"/>
  <c r="AE2992" i="53"/>
  <c r="AD2992" i="53"/>
  <c r="AC2992" i="53"/>
  <c r="V1982" i="53"/>
  <c r="U1982" i="53"/>
  <c r="T1982" i="53"/>
  <c r="S1983" i="53"/>
  <c r="T2992" i="53"/>
  <c r="V2992" i="53"/>
  <c r="U2992" i="53"/>
  <c r="V972" i="53"/>
  <c r="U972" i="53"/>
  <c r="T972" i="53"/>
  <c r="S973" i="53"/>
  <c r="G973" i="53"/>
  <c r="F973" i="53"/>
  <c r="G2993" i="53"/>
  <c r="F2993" i="53"/>
  <c r="F1983" i="53"/>
  <c r="G1983" i="53"/>
  <c r="E1984" i="53"/>
  <c r="AB2993" i="53"/>
  <c r="E2994" i="53"/>
  <c r="S2993" i="53"/>
  <c r="E974" i="53"/>
  <c r="AB975" i="53"/>
  <c r="AE1983" i="53" l="1"/>
  <c r="AD1983" i="53"/>
  <c r="AC1983" i="53"/>
  <c r="AB1984" i="53"/>
  <c r="AE2993" i="53"/>
  <c r="AC2993" i="53"/>
  <c r="AD2993" i="53"/>
  <c r="AE975" i="53"/>
  <c r="AD975" i="53"/>
  <c r="AC975" i="53"/>
  <c r="V1983" i="53"/>
  <c r="U1983" i="53"/>
  <c r="T1983" i="53"/>
  <c r="S1984" i="53"/>
  <c r="V2993" i="53"/>
  <c r="U2993" i="53"/>
  <c r="T2993" i="53"/>
  <c r="V973" i="53"/>
  <c r="U973" i="53"/>
  <c r="T973" i="53"/>
  <c r="S974" i="53"/>
  <c r="G974" i="53"/>
  <c r="F974" i="53"/>
  <c r="G2994" i="53"/>
  <c r="F2994" i="53"/>
  <c r="G1984" i="53"/>
  <c r="F1984" i="53"/>
  <c r="E1985" i="53"/>
  <c r="E2995" i="53"/>
  <c r="S2994" i="53"/>
  <c r="AB976" i="53"/>
  <c r="E975" i="53"/>
  <c r="AB2994" i="53"/>
  <c r="AE1984" i="53" l="1"/>
  <c r="AD1984" i="53"/>
  <c r="AC1984" i="53"/>
  <c r="AB1985" i="53"/>
  <c r="AC976" i="53"/>
  <c r="AE976" i="53"/>
  <c r="AD976" i="53"/>
  <c r="AE2994" i="53"/>
  <c r="AD2994" i="53"/>
  <c r="AC2994" i="53"/>
  <c r="U2994" i="53"/>
  <c r="T2994" i="53"/>
  <c r="V2994" i="53"/>
  <c r="V1984" i="53"/>
  <c r="U1984" i="53"/>
  <c r="T1984" i="53"/>
  <c r="S1985" i="53"/>
  <c r="V974" i="53"/>
  <c r="U974" i="53"/>
  <c r="T974" i="53"/>
  <c r="S975" i="53"/>
  <c r="G2995" i="53"/>
  <c r="F2995" i="53"/>
  <c r="G975" i="53"/>
  <c r="F975" i="53"/>
  <c r="F1985" i="53"/>
  <c r="G1985" i="53"/>
  <c r="E1986" i="53"/>
  <c r="S2995" i="53"/>
  <c r="AB977" i="53"/>
  <c r="E976" i="53"/>
  <c r="AB2995" i="53"/>
  <c r="E2996" i="53"/>
  <c r="AE1985" i="53" l="1"/>
  <c r="AD1985" i="53"/>
  <c r="AC1985" i="53"/>
  <c r="AB1986" i="53"/>
  <c r="AC977" i="53"/>
  <c r="AE977" i="53"/>
  <c r="AD977" i="53"/>
  <c r="AE2995" i="53"/>
  <c r="AC2995" i="53"/>
  <c r="AD2995" i="53"/>
  <c r="V1985" i="53"/>
  <c r="U1985" i="53"/>
  <c r="T1985" i="53"/>
  <c r="S1986" i="53"/>
  <c r="V2995" i="53"/>
  <c r="U2995" i="53"/>
  <c r="T2995" i="53"/>
  <c r="V975" i="53"/>
  <c r="U975" i="53"/>
  <c r="T975" i="53"/>
  <c r="S976" i="53"/>
  <c r="G2996" i="53"/>
  <c r="F2996" i="53"/>
  <c r="G976" i="53"/>
  <c r="F976" i="53"/>
  <c r="G1986" i="53"/>
  <c r="F1986" i="53"/>
  <c r="E1987" i="53"/>
  <c r="E2997" i="53"/>
  <c r="AB978" i="53"/>
  <c r="S2996" i="53"/>
  <c r="E977" i="53"/>
  <c r="AB2996" i="53"/>
  <c r="AD978" i="53" l="1"/>
  <c r="AE978" i="53"/>
  <c r="AC978" i="53"/>
  <c r="AE1986" i="53"/>
  <c r="AD1986" i="53"/>
  <c r="AC1986" i="53"/>
  <c r="AB1987" i="53"/>
  <c r="AE2996" i="53"/>
  <c r="AC2996" i="53"/>
  <c r="AD2996" i="53"/>
  <c r="V2996" i="53"/>
  <c r="U2996" i="53"/>
  <c r="T2996" i="53"/>
  <c r="U1986" i="53"/>
  <c r="T1986" i="53"/>
  <c r="V1986" i="53"/>
  <c r="S1987" i="53"/>
  <c r="V976" i="53"/>
  <c r="U976" i="53"/>
  <c r="T976" i="53"/>
  <c r="S977" i="53"/>
  <c r="G2997" i="53"/>
  <c r="F2997" i="53"/>
  <c r="G977" i="53"/>
  <c r="F977" i="53"/>
  <c r="G1987" i="53"/>
  <c r="F1987" i="53"/>
  <c r="E1988" i="53"/>
  <c r="E2998" i="53"/>
  <c r="E978" i="53"/>
  <c r="S2997" i="53"/>
  <c r="AB2997" i="53"/>
  <c r="AB979" i="53"/>
  <c r="AD1987" i="53" l="1"/>
  <c r="AE1987" i="53"/>
  <c r="AC1987" i="53"/>
  <c r="AB1988" i="53"/>
  <c r="AE979" i="53"/>
  <c r="AD979" i="53"/>
  <c r="AC979" i="53"/>
  <c r="AC2997" i="53"/>
  <c r="AD2997" i="53"/>
  <c r="AE2997" i="53"/>
  <c r="V1987" i="53"/>
  <c r="U1987" i="53"/>
  <c r="T1987" i="53"/>
  <c r="S1988" i="53"/>
  <c r="V2997" i="53"/>
  <c r="U2997" i="53"/>
  <c r="T2997" i="53"/>
  <c r="V977" i="53"/>
  <c r="U977" i="53"/>
  <c r="T977" i="53"/>
  <c r="S978" i="53"/>
  <c r="G2998" i="53"/>
  <c r="F2998" i="53"/>
  <c r="G978" i="53"/>
  <c r="F978" i="53"/>
  <c r="G1988" i="53"/>
  <c r="F1988" i="53"/>
  <c r="E1989" i="53"/>
  <c r="E979" i="53"/>
  <c r="AB980" i="53"/>
  <c r="E2999" i="53"/>
  <c r="S2998" i="53"/>
  <c r="AB2998" i="53"/>
  <c r="AE980" i="53" l="1"/>
  <c r="AD980" i="53"/>
  <c r="AC980" i="53"/>
  <c r="AE1988" i="53"/>
  <c r="AD1988" i="53"/>
  <c r="AC1988" i="53"/>
  <c r="AB1989" i="53"/>
  <c r="AE2998" i="53"/>
  <c r="AC2998" i="53"/>
  <c r="AD2998" i="53"/>
  <c r="V2998" i="53"/>
  <c r="T2998" i="53"/>
  <c r="U2998" i="53"/>
  <c r="T1988" i="53"/>
  <c r="V1988" i="53"/>
  <c r="U1988" i="53"/>
  <c r="S1989" i="53"/>
  <c r="V978" i="53"/>
  <c r="U978" i="53"/>
  <c r="T978" i="53"/>
  <c r="S979" i="53"/>
  <c r="G979" i="53"/>
  <c r="F979" i="53"/>
  <c r="G2999" i="53"/>
  <c r="F2999" i="53"/>
  <c r="G1989" i="53"/>
  <c r="F1989" i="53"/>
  <c r="E1990" i="53"/>
  <c r="E980" i="53"/>
  <c r="E3000" i="53"/>
  <c r="S2999" i="53"/>
  <c r="AB981" i="53"/>
  <c r="AB2999" i="53"/>
  <c r="AE1989" i="53" l="1"/>
  <c r="AD1989" i="53"/>
  <c r="AC1989" i="53"/>
  <c r="AB1990" i="53"/>
  <c r="AC2999" i="53"/>
  <c r="AD2999" i="53"/>
  <c r="AE2999" i="53"/>
  <c r="AE981" i="53"/>
  <c r="AD981" i="53"/>
  <c r="AC981" i="53"/>
  <c r="V1989" i="53"/>
  <c r="U1989" i="53"/>
  <c r="T1989" i="53"/>
  <c r="S1990" i="53"/>
  <c r="V2999" i="53"/>
  <c r="U2999" i="53"/>
  <c r="T2999" i="53"/>
  <c r="V979" i="53"/>
  <c r="U979" i="53"/>
  <c r="T979" i="53"/>
  <c r="S980" i="53"/>
  <c r="F3000" i="53"/>
  <c r="G3000" i="53"/>
  <c r="G980" i="53"/>
  <c r="F980" i="53"/>
  <c r="G1990" i="53"/>
  <c r="F1990" i="53"/>
  <c r="E1991" i="53"/>
  <c r="AB982" i="53"/>
  <c r="S3000" i="53"/>
  <c r="AB3000" i="53"/>
  <c r="E3001" i="53"/>
  <c r="E981" i="53"/>
  <c r="AE3000" i="53" l="1"/>
  <c r="AD3000" i="53"/>
  <c r="AC3000" i="53"/>
  <c r="AE1990" i="53"/>
  <c r="AD1990" i="53"/>
  <c r="AC1990" i="53"/>
  <c r="AB1991" i="53"/>
  <c r="AC982" i="53"/>
  <c r="AE982" i="53"/>
  <c r="AD982" i="53"/>
  <c r="T3000" i="53"/>
  <c r="V3000" i="53"/>
  <c r="U3000" i="53"/>
  <c r="V1990" i="53"/>
  <c r="U1990" i="53"/>
  <c r="T1990" i="53"/>
  <c r="S1991" i="53"/>
  <c r="V980" i="53"/>
  <c r="U980" i="53"/>
  <c r="T980" i="53"/>
  <c r="S981" i="53"/>
  <c r="G981" i="53"/>
  <c r="F981" i="53"/>
  <c r="G3001" i="53"/>
  <c r="F3001" i="53"/>
  <c r="F1991" i="53"/>
  <c r="G1991" i="53"/>
  <c r="E1992" i="53"/>
  <c r="AB3001" i="53"/>
  <c r="E982" i="53"/>
  <c r="E3002" i="53"/>
  <c r="S3001" i="53"/>
  <c r="AB983" i="53"/>
  <c r="AE1991" i="53" l="1"/>
  <c r="AD1991" i="53"/>
  <c r="AC1991" i="53"/>
  <c r="AB1992" i="53"/>
  <c r="AE3001" i="53"/>
  <c r="AC3001" i="53"/>
  <c r="AD3001" i="53"/>
  <c r="AE983" i="53"/>
  <c r="AD983" i="53"/>
  <c r="AC983" i="53"/>
  <c r="V3001" i="53"/>
  <c r="U3001" i="53"/>
  <c r="T3001" i="53"/>
  <c r="V1991" i="53"/>
  <c r="U1991" i="53"/>
  <c r="T1991" i="53"/>
  <c r="S1992" i="53"/>
  <c r="V981" i="53"/>
  <c r="U981" i="53"/>
  <c r="T981" i="53"/>
  <c r="S982" i="53"/>
  <c r="G3002" i="53"/>
  <c r="F3002" i="53"/>
  <c r="G982" i="53"/>
  <c r="F982" i="53"/>
  <c r="G1992" i="53"/>
  <c r="F1992" i="53"/>
  <c r="E1993" i="53"/>
  <c r="E3003" i="53"/>
  <c r="S3002" i="53"/>
  <c r="E983" i="53"/>
  <c r="AB3002" i="53"/>
  <c r="AB984" i="53"/>
  <c r="AE3002" i="53" l="1"/>
  <c r="AD3002" i="53"/>
  <c r="AC3002" i="53"/>
  <c r="AE1992" i="53"/>
  <c r="AD1992" i="53"/>
  <c r="AC1992" i="53"/>
  <c r="AB1993" i="53"/>
  <c r="AC984" i="53"/>
  <c r="AE984" i="53"/>
  <c r="AD984" i="53"/>
  <c r="V1992" i="53"/>
  <c r="U1992" i="53"/>
  <c r="T1992" i="53"/>
  <c r="S1993" i="53"/>
  <c r="U3002" i="53"/>
  <c r="T3002" i="53"/>
  <c r="V3002" i="53"/>
  <c r="V982" i="53"/>
  <c r="U982" i="53"/>
  <c r="T982" i="53"/>
  <c r="S983" i="53"/>
  <c r="G983" i="53"/>
  <c r="F983" i="53"/>
  <c r="G3003" i="53"/>
  <c r="F3003" i="53"/>
  <c r="G1993" i="53"/>
  <c r="F1993" i="53"/>
  <c r="E1994" i="53"/>
  <c r="AB985" i="53"/>
  <c r="E984" i="53"/>
  <c r="S3003" i="53"/>
  <c r="AB3003" i="53"/>
  <c r="E3004" i="53"/>
  <c r="AE3003" i="53" l="1"/>
  <c r="AC3003" i="53"/>
  <c r="AD3003" i="53"/>
  <c r="AE985" i="53"/>
  <c r="AD985" i="53"/>
  <c r="AC985" i="53"/>
  <c r="AE1993" i="53"/>
  <c r="AD1993" i="53"/>
  <c r="AC1993" i="53"/>
  <c r="AB1994" i="53"/>
  <c r="V1993" i="53"/>
  <c r="U1993" i="53"/>
  <c r="T1993" i="53"/>
  <c r="S1994" i="53"/>
  <c r="V3003" i="53"/>
  <c r="U3003" i="53"/>
  <c r="T3003" i="53"/>
  <c r="V983" i="53"/>
  <c r="U983" i="53"/>
  <c r="T983" i="53"/>
  <c r="S984" i="53"/>
  <c r="G3004" i="53"/>
  <c r="F3004" i="53"/>
  <c r="G984" i="53"/>
  <c r="F984" i="53"/>
  <c r="G1994" i="53"/>
  <c r="F1994" i="53"/>
  <c r="E1995" i="53"/>
  <c r="AB3004" i="53"/>
  <c r="E3005" i="53"/>
  <c r="S3004" i="53"/>
  <c r="E985" i="53"/>
  <c r="AB986" i="53"/>
  <c r="AE3004" i="53" l="1"/>
  <c r="AC3004" i="53"/>
  <c r="AD3004" i="53"/>
  <c r="AE1994" i="53"/>
  <c r="AC1994" i="53"/>
  <c r="AD1994" i="53"/>
  <c r="AB1995" i="53"/>
  <c r="AE986" i="53"/>
  <c r="AC986" i="53"/>
  <c r="AD986" i="53"/>
  <c r="T1994" i="53"/>
  <c r="U1994" i="53"/>
  <c r="V1994" i="53"/>
  <c r="S1995" i="53"/>
  <c r="V3004" i="53"/>
  <c r="U3004" i="53"/>
  <c r="T3004" i="53"/>
  <c r="V984" i="53"/>
  <c r="U984" i="53"/>
  <c r="T984" i="53"/>
  <c r="S985" i="53"/>
  <c r="G985" i="53"/>
  <c r="F985" i="53"/>
  <c r="G3005" i="53"/>
  <c r="F3005" i="53"/>
  <c r="G1995" i="53"/>
  <c r="F1995" i="53"/>
  <c r="E1996" i="53"/>
  <c r="E3006" i="53"/>
  <c r="AB987" i="53"/>
  <c r="S3005" i="53"/>
  <c r="E986" i="53"/>
  <c r="AB3005" i="53"/>
  <c r="AD1995" i="53" l="1"/>
  <c r="AE1995" i="53"/>
  <c r="AC1995" i="53"/>
  <c r="AB1996" i="53"/>
  <c r="AD987" i="53"/>
  <c r="AE987" i="53"/>
  <c r="AC987" i="53"/>
  <c r="AC3005" i="53"/>
  <c r="AD3005" i="53"/>
  <c r="AE3005" i="53"/>
  <c r="V3005" i="53"/>
  <c r="U3005" i="53"/>
  <c r="T3005" i="53"/>
  <c r="V1995" i="53"/>
  <c r="U1995" i="53"/>
  <c r="T1995" i="53"/>
  <c r="S1996" i="53"/>
  <c r="V985" i="53"/>
  <c r="U985" i="53"/>
  <c r="T985" i="53"/>
  <c r="S986" i="53"/>
  <c r="G3006" i="53"/>
  <c r="F3006" i="53"/>
  <c r="G986" i="53"/>
  <c r="F986" i="53"/>
  <c r="G1996" i="53"/>
  <c r="F1996" i="53"/>
  <c r="E1997" i="53"/>
  <c r="S3006" i="53"/>
  <c r="AB988" i="53"/>
  <c r="AB3006" i="53"/>
  <c r="E987" i="53"/>
  <c r="E3007" i="53"/>
  <c r="AE3006" i="53" l="1"/>
  <c r="AC3006" i="53"/>
  <c r="AD3006" i="53"/>
  <c r="AD1996" i="53"/>
  <c r="AE1996" i="53"/>
  <c r="AC1996" i="53"/>
  <c r="AB1997" i="53"/>
  <c r="AD988" i="53"/>
  <c r="AE988" i="53"/>
  <c r="AC988" i="53"/>
  <c r="U1996" i="53"/>
  <c r="T1996" i="53"/>
  <c r="V1996" i="53"/>
  <c r="S1997" i="53"/>
  <c r="V3006" i="53"/>
  <c r="T3006" i="53"/>
  <c r="U3006" i="53"/>
  <c r="V986" i="53"/>
  <c r="U986" i="53"/>
  <c r="T986" i="53"/>
  <c r="S987" i="53"/>
  <c r="G987" i="53"/>
  <c r="F987" i="53"/>
  <c r="G3007" i="53"/>
  <c r="F3007" i="53"/>
  <c r="G1997" i="53"/>
  <c r="F1997" i="53"/>
  <c r="E1998" i="53"/>
  <c r="AB989" i="53"/>
  <c r="AB3007" i="53"/>
  <c r="E3008" i="53"/>
  <c r="S3007" i="53"/>
  <c r="E988" i="53"/>
  <c r="AE1997" i="53" l="1"/>
  <c r="AD1997" i="53"/>
  <c r="AC1997" i="53"/>
  <c r="AB1998" i="53"/>
  <c r="AD3007" i="53"/>
  <c r="AC3007" i="53"/>
  <c r="AE3007" i="53"/>
  <c r="AE989" i="53"/>
  <c r="AD989" i="53"/>
  <c r="AC989" i="53"/>
  <c r="V1997" i="53"/>
  <c r="U1997" i="53"/>
  <c r="T1997" i="53"/>
  <c r="S1998" i="53"/>
  <c r="V3007" i="53"/>
  <c r="U3007" i="53"/>
  <c r="T3007" i="53"/>
  <c r="V987" i="53"/>
  <c r="U987" i="53"/>
  <c r="T987" i="53"/>
  <c r="S988" i="53"/>
  <c r="G988" i="53"/>
  <c r="F988" i="53"/>
  <c r="G3008" i="53"/>
  <c r="F3008" i="53"/>
  <c r="G1998" i="53"/>
  <c r="F1998" i="53"/>
  <c r="E1999" i="53"/>
  <c r="E3009" i="53"/>
  <c r="E989" i="53"/>
  <c r="AB990" i="53"/>
  <c r="S3008" i="53"/>
  <c r="AB3008" i="53"/>
  <c r="AC990" i="53" l="1"/>
  <c r="AD990" i="53"/>
  <c r="AE990" i="53"/>
  <c r="AD1998" i="53"/>
  <c r="AE1998" i="53"/>
  <c r="AC1998" i="53"/>
  <c r="AB1999" i="53"/>
  <c r="AE3008" i="53"/>
  <c r="AD3008" i="53"/>
  <c r="AC3008" i="53"/>
  <c r="V3008" i="53"/>
  <c r="T3008" i="53"/>
  <c r="U3008" i="53"/>
  <c r="V1998" i="53"/>
  <c r="U1998" i="53"/>
  <c r="T1998" i="53"/>
  <c r="S1999" i="53"/>
  <c r="V988" i="53"/>
  <c r="U988" i="53"/>
  <c r="T988" i="53"/>
  <c r="S989" i="53"/>
  <c r="G3009" i="53"/>
  <c r="F3009" i="53"/>
  <c r="G989" i="53"/>
  <c r="F989" i="53"/>
  <c r="F1999" i="53"/>
  <c r="G1999" i="53"/>
  <c r="E2000" i="53"/>
  <c r="AB991" i="53"/>
  <c r="AB3009" i="53"/>
  <c r="E3010" i="53"/>
  <c r="E990" i="53"/>
  <c r="S3009" i="53"/>
  <c r="AE1999" i="53" l="1"/>
  <c r="AD1999" i="53"/>
  <c r="AC1999" i="53"/>
  <c r="AB2000" i="53"/>
  <c r="AE991" i="53"/>
  <c r="AD991" i="53"/>
  <c r="AC991" i="53"/>
  <c r="AE3009" i="53"/>
  <c r="AC3009" i="53"/>
  <c r="AD3009" i="53"/>
  <c r="V1999" i="53"/>
  <c r="U1999" i="53"/>
  <c r="T1999" i="53"/>
  <c r="S2000" i="53"/>
  <c r="V3009" i="53"/>
  <c r="U3009" i="53"/>
  <c r="T3009" i="53"/>
  <c r="V989" i="53"/>
  <c r="U989" i="53"/>
  <c r="T989" i="53"/>
  <c r="S990" i="53"/>
  <c r="G990" i="53"/>
  <c r="F990" i="53"/>
  <c r="G3010" i="53"/>
  <c r="F3010" i="53"/>
  <c r="G2000" i="53"/>
  <c r="F2000" i="53"/>
  <c r="E2001" i="53"/>
  <c r="AB3010" i="53"/>
  <c r="E991" i="53"/>
  <c r="AB992" i="53"/>
  <c r="S3010" i="53"/>
  <c r="E3011" i="53"/>
  <c r="AE2000" i="53" l="1"/>
  <c r="AD2000" i="53"/>
  <c r="AC2000" i="53"/>
  <c r="AB2001" i="53"/>
  <c r="AE3010" i="53"/>
  <c r="AD3010" i="53"/>
  <c r="AC3010" i="53"/>
  <c r="AC992" i="53"/>
  <c r="AE992" i="53"/>
  <c r="AD992" i="53"/>
  <c r="V2000" i="53"/>
  <c r="U2000" i="53"/>
  <c r="T2000" i="53"/>
  <c r="S2001" i="53"/>
  <c r="V3010" i="53"/>
  <c r="U3010" i="53"/>
  <c r="T3010" i="53"/>
  <c r="V990" i="53"/>
  <c r="U990" i="53"/>
  <c r="T990" i="53"/>
  <c r="S991" i="53"/>
  <c r="G3011" i="53"/>
  <c r="F3011" i="53"/>
  <c r="G991" i="53"/>
  <c r="F991" i="53"/>
  <c r="G2001" i="53"/>
  <c r="F2001" i="53"/>
  <c r="E2002" i="53"/>
  <c r="E992" i="53"/>
  <c r="AB3011" i="53"/>
  <c r="E3012" i="53"/>
  <c r="S3011" i="53"/>
  <c r="AB993" i="53"/>
  <c r="AE3011" i="53" l="1"/>
  <c r="AC3011" i="53"/>
  <c r="AD3011" i="53"/>
  <c r="AE2001" i="53"/>
  <c r="AD2001" i="53"/>
  <c r="AC2001" i="53"/>
  <c r="AB2002" i="53"/>
  <c r="AC993" i="53"/>
  <c r="AE993" i="53"/>
  <c r="AD993" i="53"/>
  <c r="V2001" i="53"/>
  <c r="U2001" i="53"/>
  <c r="T2001" i="53"/>
  <c r="S2002" i="53"/>
  <c r="V3011" i="53"/>
  <c r="U3011" i="53"/>
  <c r="T3011" i="53"/>
  <c r="V991" i="53"/>
  <c r="U991" i="53"/>
  <c r="T991" i="53"/>
  <c r="S992" i="53"/>
  <c r="G992" i="53"/>
  <c r="F992" i="53"/>
  <c r="G3012" i="53"/>
  <c r="F3012" i="53"/>
  <c r="G2002" i="53"/>
  <c r="F2002" i="53"/>
  <c r="E2003" i="53"/>
  <c r="AB994" i="53"/>
  <c r="E993" i="53"/>
  <c r="AB3012" i="53"/>
  <c r="E3013" i="53"/>
  <c r="S3012" i="53"/>
  <c r="AE2002" i="53" l="1"/>
  <c r="AD2002" i="53"/>
  <c r="AC2002" i="53"/>
  <c r="AB2003" i="53"/>
  <c r="AE3012" i="53"/>
  <c r="AC3012" i="53"/>
  <c r="AD3012" i="53"/>
  <c r="AD994" i="53"/>
  <c r="AE994" i="53"/>
  <c r="AC994" i="53"/>
  <c r="U2002" i="53"/>
  <c r="T2002" i="53"/>
  <c r="V2002" i="53"/>
  <c r="S2003" i="53"/>
  <c r="V3012" i="53"/>
  <c r="U3012" i="53"/>
  <c r="T3012" i="53"/>
  <c r="V992" i="53"/>
  <c r="U992" i="53"/>
  <c r="T992" i="53"/>
  <c r="S993" i="53"/>
  <c r="G3013" i="53"/>
  <c r="F3013" i="53"/>
  <c r="G993" i="53"/>
  <c r="F993" i="53"/>
  <c r="G2003" i="53"/>
  <c r="F2003" i="53"/>
  <c r="E2004" i="53"/>
  <c r="E994" i="53"/>
  <c r="E3014" i="53"/>
  <c r="S3013" i="53"/>
  <c r="AB3013" i="53"/>
  <c r="AB995" i="53"/>
  <c r="AD2003" i="53" l="1"/>
  <c r="AE2003" i="53"/>
  <c r="AC2003" i="53"/>
  <c r="AB2004" i="53"/>
  <c r="AE995" i="53"/>
  <c r="AC995" i="53"/>
  <c r="AD995" i="53"/>
  <c r="AE3013" i="53"/>
  <c r="AC3013" i="53"/>
  <c r="AD3013" i="53"/>
  <c r="V3013" i="53"/>
  <c r="U3013" i="53"/>
  <c r="T3013" i="53"/>
  <c r="V2003" i="53"/>
  <c r="U2003" i="53"/>
  <c r="T2003" i="53"/>
  <c r="S2004" i="53"/>
  <c r="V993" i="53"/>
  <c r="U993" i="53"/>
  <c r="T993" i="53"/>
  <c r="S994" i="53"/>
  <c r="G3014" i="53"/>
  <c r="F3014" i="53"/>
  <c r="G994" i="53"/>
  <c r="F994" i="53"/>
  <c r="G2004" i="53"/>
  <c r="F2004" i="53"/>
  <c r="E2005" i="53"/>
  <c r="E3015" i="53"/>
  <c r="AB996" i="53"/>
  <c r="E995" i="53"/>
  <c r="S3014" i="53"/>
  <c r="AB3014" i="53"/>
  <c r="AD2004" i="53" l="1"/>
  <c r="AE2004" i="53"/>
  <c r="AC2004" i="53"/>
  <c r="AB2005" i="53"/>
  <c r="AE996" i="53"/>
  <c r="AD996" i="53"/>
  <c r="AC996" i="53"/>
  <c r="AE3014" i="53"/>
  <c r="AC3014" i="53"/>
  <c r="AD3014" i="53"/>
  <c r="V2004" i="53"/>
  <c r="U2004" i="53"/>
  <c r="T2004" i="53"/>
  <c r="S2005" i="53"/>
  <c r="V3014" i="53"/>
  <c r="T3014" i="53"/>
  <c r="U3014" i="53"/>
  <c r="V994" i="53"/>
  <c r="U994" i="53"/>
  <c r="T994" i="53"/>
  <c r="S995" i="53"/>
  <c r="G995" i="53"/>
  <c r="F995" i="53"/>
  <c r="G3015" i="53"/>
  <c r="F3015" i="53"/>
  <c r="F2005" i="53"/>
  <c r="G2005" i="53"/>
  <c r="E2006" i="53"/>
  <c r="S3015" i="53"/>
  <c r="AB997" i="53"/>
  <c r="E3016" i="53"/>
  <c r="E996" i="53"/>
  <c r="AB3015" i="53"/>
  <c r="AE2005" i="53" l="1"/>
  <c r="AD2005" i="53"/>
  <c r="AC2005" i="53"/>
  <c r="AB2006" i="53"/>
  <c r="AE3015" i="53"/>
  <c r="AD3015" i="53"/>
  <c r="AC3015" i="53"/>
  <c r="AE997" i="53"/>
  <c r="AD997" i="53"/>
  <c r="AC997" i="53"/>
  <c r="V3015" i="53"/>
  <c r="U3015" i="53"/>
  <c r="T3015" i="53"/>
  <c r="V2005" i="53"/>
  <c r="U2005" i="53"/>
  <c r="T2005" i="53"/>
  <c r="S2006" i="53"/>
  <c r="V995" i="53"/>
  <c r="U995" i="53"/>
  <c r="T995" i="53"/>
  <c r="S996" i="53"/>
  <c r="G996" i="53"/>
  <c r="F996" i="53"/>
  <c r="G3016" i="53"/>
  <c r="F3016" i="53"/>
  <c r="G2006" i="53"/>
  <c r="F2006" i="53"/>
  <c r="E2007" i="53"/>
  <c r="AB3016" i="53"/>
  <c r="E3017" i="53"/>
  <c r="AB998" i="53"/>
  <c r="E997" i="53"/>
  <c r="S3016" i="53"/>
  <c r="AC998" i="53" l="1"/>
  <c r="AE998" i="53"/>
  <c r="AD998" i="53"/>
  <c r="AE3016" i="53"/>
  <c r="AD3016" i="53"/>
  <c r="AC3016" i="53"/>
  <c r="AE2006" i="53"/>
  <c r="AD2006" i="53"/>
  <c r="AC2006" i="53"/>
  <c r="AB2007" i="53"/>
  <c r="V2006" i="53"/>
  <c r="U2006" i="53"/>
  <c r="T2006" i="53"/>
  <c r="S2007" i="53"/>
  <c r="T3016" i="53"/>
  <c r="V3016" i="53"/>
  <c r="U3016" i="53"/>
  <c r="V996" i="53"/>
  <c r="U996" i="53"/>
  <c r="T996" i="53"/>
  <c r="S997" i="53"/>
  <c r="G997" i="53"/>
  <c r="F997" i="53"/>
  <c r="G3017" i="53"/>
  <c r="F3017" i="53"/>
  <c r="F2007" i="53"/>
  <c r="G2007" i="53"/>
  <c r="E2008" i="53"/>
  <c r="E3018" i="53"/>
  <c r="AB3017" i="53"/>
  <c r="E998" i="53"/>
  <c r="AB999" i="53"/>
  <c r="S3017" i="53"/>
  <c r="AE999" i="53" l="1"/>
  <c r="AD999" i="53"/>
  <c r="AC999" i="53"/>
  <c r="AE2007" i="53"/>
  <c r="AD2007" i="53"/>
  <c r="AC2007" i="53"/>
  <c r="AB2008" i="53"/>
  <c r="AE3017" i="53"/>
  <c r="AC3017" i="53"/>
  <c r="AD3017" i="53"/>
  <c r="V3017" i="53"/>
  <c r="U3017" i="53"/>
  <c r="T3017" i="53"/>
  <c r="V2007" i="53"/>
  <c r="U2007" i="53"/>
  <c r="T2007" i="53"/>
  <c r="S2008" i="53"/>
  <c r="V997" i="53"/>
  <c r="U997" i="53"/>
  <c r="T997" i="53"/>
  <c r="S998" i="53"/>
  <c r="G3018" i="53"/>
  <c r="F3018" i="53"/>
  <c r="G998" i="53"/>
  <c r="F998" i="53"/>
  <c r="G2008" i="53"/>
  <c r="F2008" i="53"/>
  <c r="E2009" i="53"/>
  <c r="AB1000" i="53"/>
  <c r="S3018" i="53"/>
  <c r="AB3018" i="53"/>
  <c r="E3019" i="53"/>
  <c r="E999" i="53"/>
  <c r="AE2008" i="53" l="1"/>
  <c r="AD2008" i="53"/>
  <c r="AC2008" i="53"/>
  <c r="AB2009" i="53"/>
  <c r="AE3018" i="53"/>
  <c r="AD3018" i="53"/>
  <c r="AC3018" i="53"/>
  <c r="AC1000" i="53"/>
  <c r="AE1000" i="53"/>
  <c r="AD1000" i="53"/>
  <c r="U3018" i="53"/>
  <c r="T3018" i="53"/>
  <c r="V3018" i="53"/>
  <c r="V2008" i="53"/>
  <c r="U2008" i="53"/>
  <c r="T2008" i="53"/>
  <c r="S2009" i="53"/>
  <c r="V998" i="53"/>
  <c r="U998" i="53"/>
  <c r="T998" i="53"/>
  <c r="S999" i="53"/>
  <c r="G999" i="53"/>
  <c r="F999" i="53"/>
  <c r="G3019" i="53"/>
  <c r="F3019" i="53"/>
  <c r="F2009" i="53"/>
  <c r="G2009" i="53"/>
  <c r="E2010" i="53"/>
  <c r="E3020" i="53"/>
  <c r="S3019" i="53"/>
  <c r="E1000" i="53"/>
  <c r="AB3019" i="53"/>
  <c r="AB1001" i="53"/>
  <c r="AE2009" i="53" l="1"/>
  <c r="AD2009" i="53"/>
  <c r="AC2009" i="53"/>
  <c r="AB2010" i="53"/>
  <c r="AD1001" i="53"/>
  <c r="AC1001" i="53"/>
  <c r="AE1001" i="53"/>
  <c r="AE3019" i="53"/>
  <c r="AC3019" i="53"/>
  <c r="AD3019" i="53"/>
  <c r="V2009" i="53"/>
  <c r="U2009" i="53"/>
  <c r="T2009" i="53"/>
  <c r="S2010" i="53"/>
  <c r="V3019" i="53"/>
  <c r="U3019" i="53"/>
  <c r="T3019" i="53"/>
  <c r="V999" i="53"/>
  <c r="U999" i="53"/>
  <c r="T999" i="53"/>
  <c r="S1000" i="53"/>
  <c r="F1000" i="53"/>
  <c r="G1000" i="53"/>
  <c r="G3020" i="53"/>
  <c r="F3020" i="53"/>
  <c r="G2010" i="53"/>
  <c r="F2010" i="53"/>
  <c r="E2011" i="53"/>
  <c r="AB3020" i="53"/>
  <c r="AB1002" i="53"/>
  <c r="S3020" i="53"/>
  <c r="E1001" i="53"/>
  <c r="E3021" i="53"/>
  <c r="AE1002" i="53" l="1"/>
  <c r="AC1002" i="53"/>
  <c r="AD1002" i="53"/>
  <c r="AE3020" i="53"/>
  <c r="AC3020" i="53"/>
  <c r="AD3020" i="53"/>
  <c r="AE2010" i="53"/>
  <c r="AD2010" i="53"/>
  <c r="AC2010" i="53"/>
  <c r="AB2011" i="53"/>
  <c r="V3020" i="53"/>
  <c r="U3020" i="53"/>
  <c r="T3020" i="53"/>
  <c r="V2010" i="53"/>
  <c r="T2010" i="53"/>
  <c r="U2010" i="53"/>
  <c r="S2011" i="53"/>
  <c r="V1000" i="53"/>
  <c r="U1000" i="53"/>
  <c r="T1000" i="53"/>
  <c r="S1001" i="53"/>
  <c r="G1001" i="53"/>
  <c r="F1001" i="53"/>
  <c r="G3021" i="53"/>
  <c r="F3021" i="53"/>
  <c r="G2011" i="53"/>
  <c r="F2011" i="53"/>
  <c r="E2012" i="53"/>
  <c r="AB1003" i="53"/>
  <c r="AB3021" i="53"/>
  <c r="E3022" i="53"/>
  <c r="S3021" i="53"/>
  <c r="E1002" i="53"/>
  <c r="AD1003" i="53" l="1"/>
  <c r="AE1003" i="53"/>
  <c r="AC1003" i="53"/>
  <c r="AE2011" i="53"/>
  <c r="AD2011" i="53"/>
  <c r="AC2011" i="53"/>
  <c r="AB2012" i="53"/>
  <c r="AE3021" i="53"/>
  <c r="AC3021" i="53"/>
  <c r="AD3021" i="53"/>
  <c r="V3021" i="53"/>
  <c r="U3021" i="53"/>
  <c r="T3021" i="53"/>
  <c r="V2011" i="53"/>
  <c r="U2011" i="53"/>
  <c r="T2011" i="53"/>
  <c r="S2012" i="53"/>
  <c r="V1001" i="53"/>
  <c r="U1001" i="53"/>
  <c r="T1001" i="53"/>
  <c r="S1002" i="53"/>
  <c r="G1002" i="53"/>
  <c r="F1002" i="53"/>
  <c r="G3022" i="53"/>
  <c r="F3022" i="53"/>
  <c r="G2012" i="53"/>
  <c r="F2012" i="53"/>
  <c r="E2013" i="53"/>
  <c r="AB3022" i="53"/>
  <c r="S3022" i="53"/>
  <c r="AE1" i="53"/>
  <c r="AD1" i="53"/>
  <c r="AC1" i="53"/>
  <c r="E1003" i="53"/>
  <c r="E3023" i="53"/>
  <c r="AE2012" i="53" l="1"/>
  <c r="AD2012" i="53"/>
  <c r="AC2012" i="53"/>
  <c r="AB2013" i="53"/>
  <c r="AE3022" i="53"/>
  <c r="AC3022" i="53"/>
  <c r="AD3022" i="53"/>
  <c r="V3022" i="53"/>
  <c r="T3022" i="53"/>
  <c r="U3022" i="53"/>
  <c r="V2012" i="53"/>
  <c r="T2012" i="53"/>
  <c r="U2012" i="53"/>
  <c r="S2013" i="53"/>
  <c r="V1002" i="53"/>
  <c r="U1002" i="53"/>
  <c r="T1002" i="53"/>
  <c r="S1003" i="53"/>
  <c r="G3023" i="53"/>
  <c r="F3023" i="53"/>
  <c r="F2021" i="53" s="1"/>
  <c r="G1003" i="53"/>
  <c r="F1003" i="53"/>
  <c r="F1" i="53" s="1"/>
  <c r="F2013" i="53"/>
  <c r="F1011" i="53" s="1"/>
  <c r="G2013" i="53"/>
  <c r="G1011" i="53" s="1"/>
  <c r="S3023" i="53"/>
  <c r="AB3023" i="53"/>
  <c r="G1" i="53"/>
  <c r="G2021" i="53"/>
  <c r="AE2013" i="53" l="1"/>
  <c r="AE1011" i="53" s="1"/>
  <c r="AD2013" i="53"/>
  <c r="AD1011" i="53" s="1"/>
  <c r="AC2013" i="53"/>
  <c r="AC1011" i="53" s="1"/>
  <c r="AE3023" i="53"/>
  <c r="AC3023" i="53"/>
  <c r="AD3023" i="53"/>
  <c r="V3023" i="53"/>
  <c r="V2021" i="53" s="1"/>
  <c r="U3023" i="53"/>
  <c r="T3023" i="53"/>
  <c r="V2013" i="53"/>
  <c r="V1011" i="53" s="1"/>
  <c r="U2013" i="53"/>
  <c r="U1011" i="53" s="1"/>
  <c r="T2013" i="53"/>
  <c r="T1011" i="53" s="1"/>
  <c r="V1003" i="53"/>
  <c r="V1" i="53" s="1"/>
  <c r="U1003" i="53"/>
  <c r="U1" i="53" s="1"/>
  <c r="T1003" i="53"/>
  <c r="T1" i="53" s="1"/>
  <c r="U2021" i="53"/>
  <c r="T2021" i="53"/>
  <c r="AD2021" i="53"/>
  <c r="AC2021" i="53"/>
  <c r="AE2021" i="53"/>
</calcChain>
</file>

<file path=xl/sharedStrings.xml><?xml version="1.0" encoding="utf-8"?>
<sst xmlns="http://schemas.openxmlformats.org/spreadsheetml/2006/main" count="4093" uniqueCount="1650">
  <si>
    <t/>
  </si>
  <si>
    <t>no</t>
  </si>
  <si>
    <t>Railways - passenger transport (ISIC Rev. 4.0 4911)</t>
  </si>
  <si>
    <t>Railways - freight transport (ISIC Rev. 4.0 4912)</t>
  </si>
  <si>
    <t>Railways - operation of railroad infrastructure (ISIC Rev. 4.0 part of 5221)</t>
  </si>
  <si>
    <t>yes</t>
  </si>
  <si>
    <t>AUS : Australia</t>
  </si>
  <si>
    <t>Please select a country</t>
  </si>
  <si>
    <t>smaller than 50%</t>
  </si>
  <si>
    <t>between 50% and 90%</t>
  </si>
  <si>
    <t>Code 2018</t>
  </si>
  <si>
    <t>no (market open to competition)</t>
  </si>
  <si>
    <t xml:space="preserve">Rail passenger and freight transport </t>
  </si>
  <si>
    <t xml:space="preserve">Air transport </t>
  </si>
  <si>
    <t xml:space="preserve">Air transport - international passenger transport </t>
  </si>
  <si>
    <t xml:space="preserve">Air transport - air-traffic-control activities </t>
  </si>
  <si>
    <t xml:space="preserve">Choose the routes they wish to serve (subject to availability of slots and other technical constraints and provided the route is not covered by a universal service requirement)? </t>
  </si>
  <si>
    <t xml:space="preserve">Choose the frequency of the flights they wish to offer on each route (subject to availability of slots and other technical constraints and provided the route is not covered by a universal service requirement)? </t>
  </si>
  <si>
    <t>Choose the size/capacity of the aircrafts on the routes they serve (subject to technical constraints)?</t>
  </si>
  <si>
    <t>The vessel wanting to offer cabotage services must have a national flag?</t>
  </si>
  <si>
    <t xml:space="preserve">Road freight transport </t>
  </si>
  <si>
    <t>Backhauling</t>
  </si>
  <si>
    <t>Contract carriage</t>
  </si>
  <si>
    <t>Intermodal operations</t>
  </si>
  <si>
    <t>Cabotage</t>
  </si>
  <si>
    <t>QuestionText_2018</t>
  </si>
  <si>
    <t>code2018</t>
  </si>
  <si>
    <t>Status</t>
  </si>
  <si>
    <t>E</t>
  </si>
  <si>
    <t>N</t>
  </si>
  <si>
    <t>EC</t>
  </si>
  <si>
    <t>b. Accountability</t>
  </si>
  <si>
    <t>a. Independence</t>
  </si>
  <si>
    <t>Public consultation on relevant activities</t>
  </si>
  <si>
    <t>Publication of a forward-looking action plan</t>
  </si>
  <si>
    <t>c. Scope of action</t>
  </si>
  <si>
    <t>Long-term strategy</t>
  </si>
  <si>
    <t>Work programme</t>
  </si>
  <si>
    <t>Individual cases or regulatory decisions</t>
  </si>
  <si>
    <t>Appeals</t>
  </si>
  <si>
    <r>
      <rPr>
        <b/>
        <sz val="9"/>
        <rFont val="Arial"/>
        <family val="2"/>
      </rPr>
      <t>Definition</t>
    </r>
    <r>
      <rPr>
        <sz val="9"/>
        <rFont val="Arial"/>
        <family val="2"/>
      </rPr>
      <t>: operational service delivery refers to the delivery of the functions and responsibilities of the regulator (for example number of inspections, licensing/permit provision).</t>
    </r>
  </si>
  <si>
    <r>
      <rPr>
        <b/>
        <sz val="9"/>
        <rFont val="Arial"/>
        <family val="2"/>
      </rPr>
      <t>Definition</t>
    </r>
    <r>
      <rPr>
        <sz val="9"/>
        <rFont val="Arial"/>
        <family val="2"/>
      </rPr>
      <t>: organisational/corporate governance performance refers to the internal functioning of the regulator. (for example planned activities completed on time and on budget, staff survey, leadership performance).</t>
    </r>
  </si>
  <si>
    <r>
      <rPr>
        <b/>
        <sz val="9"/>
        <rFont val="Arial"/>
        <family val="2"/>
      </rPr>
      <t>Definition</t>
    </r>
    <r>
      <rPr>
        <sz val="9"/>
        <rFont val="Arial"/>
        <family val="2"/>
      </rPr>
      <t>: economic performance refers to the collection of data related to the economic performance of the regulated sector (for example level of competition, investment outcomes).</t>
    </r>
  </si>
  <si>
    <t>A</t>
  </si>
  <si>
    <t>B</t>
  </si>
  <si>
    <t>D</t>
  </si>
  <si>
    <t>F</t>
  </si>
  <si>
    <t>Sector regulators</t>
  </si>
  <si>
    <t>rega1</t>
  </si>
  <si>
    <t>rega2</t>
  </si>
  <si>
    <t>rega3</t>
  </si>
  <si>
    <t>rega4</t>
  </si>
  <si>
    <t>rega5</t>
  </si>
  <si>
    <t>rega6</t>
  </si>
  <si>
    <t>rega7</t>
  </si>
  <si>
    <t>rega8</t>
  </si>
  <si>
    <t>rega11</t>
  </si>
  <si>
    <t>rega13</t>
  </si>
  <si>
    <t>rega14</t>
  </si>
  <si>
    <t>rega16</t>
  </si>
  <si>
    <t>rega17</t>
  </si>
  <si>
    <t>rega19</t>
  </si>
  <si>
    <t>rega20</t>
  </si>
  <si>
    <t>rega21</t>
  </si>
  <si>
    <t>rega23</t>
  </si>
  <si>
    <t>regb1</t>
  </si>
  <si>
    <t>regb2</t>
  </si>
  <si>
    <t>regb3</t>
  </si>
  <si>
    <t>regb4</t>
  </si>
  <si>
    <t>regc1</t>
  </si>
  <si>
    <t>regc2</t>
  </si>
  <si>
    <t>not applicable</t>
  </si>
  <si>
    <t>regc13</t>
  </si>
  <si>
    <t>Conditions</t>
  </si>
  <si>
    <t>G</t>
  </si>
  <si>
    <t>J</t>
  </si>
  <si>
    <t>M</t>
  </si>
  <si>
    <t>O</t>
  </si>
  <si>
    <t>L</t>
  </si>
  <si>
    <t>S</t>
  </si>
  <si>
    <t>U</t>
  </si>
  <si>
    <t>V</t>
  </si>
  <si>
    <t>yes (more than 50% of passenger/kms)</t>
  </si>
  <si>
    <t>yes (less than 25% of passenger/kms)</t>
  </si>
  <si>
    <t>no (on any route)</t>
  </si>
  <si>
    <t>Q5a.1.1a_TR1</t>
  </si>
  <si>
    <t>Q5a.1.1a_TR2</t>
  </si>
  <si>
    <t>Q5a.1.2a_TR1</t>
  </si>
  <si>
    <t>Q5a.1.2a_TR2</t>
  </si>
  <si>
    <t>c5b.1</t>
  </si>
  <si>
    <t>Q5b.1.1a_TA1</t>
  </si>
  <si>
    <t>Q5b.1.1a_TA2</t>
  </si>
  <si>
    <t>Q5b.1.1a_TA3</t>
  </si>
  <si>
    <t>yes (for all services)</t>
  </si>
  <si>
    <t>no (not required)</t>
  </si>
  <si>
    <t>yes (totally)</t>
  </si>
  <si>
    <t>yes (partially)</t>
  </si>
  <si>
    <t>Q5c.1.1_TW1</t>
  </si>
  <si>
    <t>Q5c.1.1_TW2</t>
  </si>
  <si>
    <t>Q5c.1.1_TW3</t>
  </si>
  <si>
    <t>Q5c.1.2a_TW1</t>
  </si>
  <si>
    <t>Q5c.1.2a_TW2</t>
  </si>
  <si>
    <t>Q5c.1.2a_TW3</t>
  </si>
  <si>
    <t>yes (allowed)</t>
  </si>
  <si>
    <t>allowed</t>
  </si>
  <si>
    <t>not allowed</t>
  </si>
  <si>
    <t>yes (all foreign companies)</t>
  </si>
  <si>
    <t>yes (only some foreign companies)</t>
  </si>
  <si>
    <t>REGE</t>
  </si>
  <si>
    <t>REGN</t>
  </si>
  <si>
    <r>
      <rPr>
        <b/>
        <sz val="9"/>
        <rFont val="Arial"/>
        <family val="2"/>
      </rPr>
      <t>Definition</t>
    </r>
    <r>
      <rPr>
        <sz val="9"/>
        <rFont val="Arial"/>
        <family val="2"/>
      </rPr>
      <t>: By Long term Strategy is meant a document and/or statement outlining priorities and objectives of the regulator with a longer-term horizon (for example, 3 or 5 years).</t>
    </r>
  </si>
  <si>
    <r>
      <rPr>
        <b/>
        <sz val="9"/>
        <rFont val="Arial"/>
        <family val="2"/>
      </rPr>
      <t>Note</t>
    </r>
    <r>
      <rPr>
        <sz val="9"/>
        <rFont val="Arial"/>
        <family val="2"/>
      </rPr>
      <t>: 5 years is considered the minimum time necessary for the agency head/board members to develop knowledge and expertise.</t>
    </r>
  </si>
  <si>
    <r>
      <rPr>
        <b/>
        <sz val="9"/>
        <rFont val="Arial"/>
        <family val="2"/>
      </rPr>
      <t>Definition</t>
    </r>
    <r>
      <rPr>
        <sz val="9"/>
        <rFont val="Arial"/>
        <family val="2"/>
      </rPr>
      <t>: The establishing legislation is the one that set up the regulator and defines its roles and functions.</t>
    </r>
  </si>
  <si>
    <r>
      <rPr>
        <b/>
        <sz val="9"/>
        <rFont val="Arial"/>
        <family val="2"/>
      </rPr>
      <t>Note</t>
    </r>
    <r>
      <rPr>
        <sz val="9"/>
        <rFont val="Arial"/>
        <family val="2"/>
      </rPr>
      <t xml:space="preserve">: Examples of governmental/ministerial bodies include the government departments and ministries supervising the regulated sector and the cabinet of ministers. </t>
    </r>
  </si>
  <si>
    <r>
      <rPr>
        <b/>
        <sz val="9"/>
        <rFont val="Arial"/>
        <family val="2"/>
      </rPr>
      <t>Note</t>
    </r>
    <r>
      <rPr>
        <sz val="9"/>
        <rFont val="Arial"/>
        <family val="2"/>
      </rPr>
      <t>: Examples of governmental bodies can include the government departments and ministries supervising the regulated sector, ministry of finance or the cabinet of ministers.</t>
    </r>
  </si>
  <si>
    <r>
      <rPr>
        <b/>
        <sz val="9"/>
        <rFont val="Arial"/>
        <family val="2"/>
      </rPr>
      <t>Definition</t>
    </r>
    <r>
      <rPr>
        <sz val="9"/>
        <rFont val="Arial"/>
        <family val="2"/>
      </rPr>
      <t>: The relevant budget authority is the ministry of finance and/or any other department or ministry in charge of preparing and monitoring the budget.</t>
    </r>
  </si>
  <si>
    <r>
      <rPr>
        <b/>
        <sz val="9"/>
        <rFont val="Arial"/>
        <family val="2"/>
      </rPr>
      <t>Note</t>
    </r>
    <r>
      <rPr>
        <sz val="9"/>
        <rFont val="Arial"/>
        <family val="2"/>
      </rPr>
      <t>: By governmental body it is meant the government departments and ministries supervising the regulated sector or the ministry of finance.</t>
    </r>
  </si>
  <si>
    <r>
      <rPr>
        <b/>
        <sz val="9"/>
        <rFont val="Arial"/>
        <family val="2"/>
      </rPr>
      <t>Definition</t>
    </r>
    <r>
      <rPr>
        <sz val="9"/>
        <rFont val="Arial"/>
        <family val="2"/>
      </rPr>
      <t>: By stakeholders it is meant actors outside government, including regulated industry, consumers, the general public.</t>
    </r>
  </si>
  <si>
    <r>
      <rPr>
        <b/>
        <sz val="9"/>
        <rFont val="Arial"/>
        <family val="2"/>
      </rPr>
      <t>Definition</t>
    </r>
    <r>
      <rPr>
        <sz val="9"/>
        <rFont val="Arial"/>
        <family val="2"/>
      </rPr>
      <t>: compliance with legal obligations refers to the compliance by the regulator with legal requirements (for example information obligations, decisions taken that are upheld).</t>
    </r>
  </si>
  <si>
    <r>
      <rPr>
        <b/>
        <sz val="9"/>
        <rFont val="Arial"/>
        <family val="2"/>
      </rPr>
      <t>Definition</t>
    </r>
    <r>
      <rPr>
        <sz val="9"/>
        <rFont val="Arial"/>
        <family val="2"/>
      </rPr>
      <t>: financial performance refers to the financial performance of the regulator (for example budget spending, revenue, direct and indirect cost incurred).</t>
    </r>
  </si>
  <si>
    <r>
      <rPr>
        <b/>
        <sz val="9"/>
        <rFont val="Arial"/>
        <family val="2"/>
      </rPr>
      <t>Note</t>
    </r>
    <r>
      <rPr>
        <sz val="9"/>
        <rFont val="Arial"/>
        <family val="2"/>
      </rPr>
      <t>: Compulsory process refers to the legal power of the regulator to request and set a deadline for the provision of information. This might also include further powers to impose penalties for non-compliance or ability to gain access via further legal proceedings (e.g. via a court) in cases without sanctioning powers.</t>
    </r>
  </si>
  <si>
    <r>
      <rPr>
        <b/>
        <sz val="9"/>
        <rFont val="Arial"/>
        <family val="2"/>
      </rPr>
      <t>Note</t>
    </r>
    <r>
      <rPr>
        <sz val="9"/>
        <rFont val="Arial"/>
        <family val="2"/>
      </rPr>
      <t>: Conducting research can include collecting data on costs for the regulated industry and benchmarking the regulated industry with similar industries/other jurisdictions.</t>
    </r>
  </si>
  <si>
    <r>
      <rPr>
        <b/>
        <sz val="9"/>
        <rFont val="Arial"/>
        <family val="2"/>
      </rPr>
      <t>Note</t>
    </r>
    <r>
      <rPr>
        <sz val="9"/>
        <rFont val="Arial"/>
        <family val="2"/>
      </rPr>
      <t>: Industry standards refer to technical requirements to be followed by industry participants. They can include, for example, grid codes or safety requirements.</t>
    </r>
  </si>
  <si>
    <r>
      <rPr>
        <b/>
        <sz val="9"/>
        <rFont val="Arial"/>
        <family val="2"/>
      </rPr>
      <t>Note</t>
    </r>
    <r>
      <rPr>
        <sz val="9"/>
        <rFont val="Arial"/>
        <family val="2"/>
      </rPr>
      <t>: Limited and defined set of criteria (based on incompatibilities and breaches  of law).</t>
    </r>
  </si>
  <si>
    <t>regb6</t>
  </si>
  <si>
    <t>regb7</t>
  </si>
  <si>
    <t>H</t>
  </si>
  <si>
    <t>K</t>
  </si>
  <si>
    <t>I</t>
  </si>
  <si>
    <t>Railways - passenger transport</t>
  </si>
  <si>
    <t>Railways - operation of railroad infrastructure</t>
  </si>
  <si>
    <t>Open competition</t>
  </si>
  <si>
    <t>Side by side competition</t>
  </si>
  <si>
    <t>Air transport - domestic passenger transport</t>
  </si>
  <si>
    <t>Air transport - international passenger transport</t>
  </si>
  <si>
    <t>Air transport - operation of airports</t>
  </si>
  <si>
    <t>Air transport - air-traffic-control activities</t>
  </si>
  <si>
    <t>Mexico</t>
  </si>
  <si>
    <t>United States</t>
  </si>
  <si>
    <t>China</t>
  </si>
  <si>
    <t>Japan</t>
  </si>
  <si>
    <t>India</t>
  </si>
  <si>
    <t>Brazil</t>
  </si>
  <si>
    <t>Canada</t>
  </si>
  <si>
    <t>Korea</t>
  </si>
  <si>
    <t>Russia</t>
  </si>
  <si>
    <t>Australia</t>
  </si>
  <si>
    <t>Sea, coastal and inland passenger water transport</t>
  </si>
  <si>
    <t>Sea, coastal and inland freight water transport</t>
  </si>
  <si>
    <t>Q</t>
  </si>
  <si>
    <t>P</t>
  </si>
  <si>
    <t>T</t>
  </si>
  <si>
    <t>W</t>
  </si>
  <si>
    <t>regb8 &amp; regb9 &amp; regb10 &amp; regb11</t>
  </si>
  <si>
    <t>regc3 &amp; regc8 &amp; regc9</t>
  </si>
  <si>
    <t>regc4 &amp; regc5 &amp; regc6 &amp; regc7 &amp; regc10 &amp; regc12</t>
  </si>
  <si>
    <t>yes (in legislation)</t>
  </si>
  <si>
    <t>yes (and have to be made public)</t>
  </si>
  <si>
    <t>yes (through a formal process &amp; opinion made public)</t>
  </si>
  <si>
    <t>none</t>
  </si>
  <si>
    <t>through court procedure</t>
  </si>
  <si>
    <t>limited and defined set of criteria</t>
  </si>
  <si>
    <t>yes (after cooling off period)</t>
  </si>
  <si>
    <t>at least three years</t>
  </si>
  <si>
    <t>regulator within criteria set in legislation</t>
  </si>
  <si>
    <t>the regulator with no or limited interventions from other governmental/ministerial bodies</t>
  </si>
  <si>
    <t>regulator within general financial management rules</t>
  </si>
  <si>
    <t>yes (all decisions)</t>
  </si>
  <si>
    <t>yes (in line with a legislative requirement)</t>
  </si>
  <si>
    <t>independent body with adjudicatory, rule-making or enforcement powers</t>
  </si>
  <si>
    <t>yes (with sanctioning power for non-compliance)</t>
  </si>
  <si>
    <t>yes (independently)</t>
  </si>
  <si>
    <t>done independently by agency or by court or by agency together with court</t>
  </si>
  <si>
    <t>yes (but not made public)</t>
  </si>
  <si>
    <t>specialized body</t>
  </si>
  <si>
    <t>defined in legislation</t>
  </si>
  <si>
    <t>direct call/appointment without advertising positions</t>
  </si>
  <si>
    <t>yes (with the consent of the board)</t>
  </si>
  <si>
    <t>no defined set of criteria</t>
  </si>
  <si>
    <t>yes (provided that conflict of interests rules are complied with and/or following restrictions before leaving)</t>
  </si>
  <si>
    <t>two years</t>
  </si>
  <si>
    <t>the regulator and another governmental/ministerial body</t>
  </si>
  <si>
    <t>governmental/ministerial body</t>
  </si>
  <si>
    <t>government or representatives from the regulated industry</t>
  </si>
  <si>
    <t>yes (but not all decisions)</t>
  </si>
  <si>
    <t>yes (even if there is no legislative requirement)</t>
  </si>
  <si>
    <t>no (but the regulator produces it)</t>
  </si>
  <si>
    <t>no (but the regulator publishes it)</t>
  </si>
  <si>
    <t>no/not applicable</t>
  </si>
  <si>
    <t>independent body with purely advisory role</t>
  </si>
  <si>
    <t>yes (without sanctioning power for non-compliance)</t>
  </si>
  <si>
    <t>yes (together with other agencies/bodies such as the government)</t>
  </si>
  <si>
    <t>defined in policy document made public</t>
  </si>
  <si>
    <t>two or more governmental/ministerial bodies</t>
  </si>
  <si>
    <t>yes (with restrictions, for regulators with a agency head)</t>
  </si>
  <si>
    <t>through government decisions</t>
  </si>
  <si>
    <t>5 years or more and renewable without restrictions</t>
  </si>
  <si>
    <t>annual</t>
  </si>
  <si>
    <t>governmental/ministerial body upon proposal of the regulator</t>
  </si>
  <si>
    <t>a governmental body other than the regulator</t>
  </si>
  <si>
    <t>to the government</t>
  </si>
  <si>
    <t>ministerial department/agency</t>
  </si>
  <si>
    <t>not defined</t>
  </si>
  <si>
    <t>one government/ministerial body</t>
  </si>
  <si>
    <t>yes (without restrictions)</t>
  </si>
  <si>
    <t>Country list</t>
  </si>
  <si>
    <t>AUT : Austria</t>
  </si>
  <si>
    <t>BEL : Belgium</t>
  </si>
  <si>
    <t>CAN : Canada</t>
  </si>
  <si>
    <t>CHL : Chile</t>
  </si>
  <si>
    <t>DNK : Denmark</t>
  </si>
  <si>
    <t>EST : Estonia</t>
  </si>
  <si>
    <t>FIN : Finland</t>
  </si>
  <si>
    <t>FRA : France</t>
  </si>
  <si>
    <t>DEU : Germany</t>
  </si>
  <si>
    <t>GRC : Greece</t>
  </si>
  <si>
    <t>HUN : Hungary</t>
  </si>
  <si>
    <t>ISL : Iceland</t>
  </si>
  <si>
    <t>IRE : Ireland</t>
  </si>
  <si>
    <t>ISR : Israel</t>
  </si>
  <si>
    <t>ITA : Italy</t>
  </si>
  <si>
    <t>JPN : Japan</t>
  </si>
  <si>
    <t>KOR : Korea</t>
  </si>
  <si>
    <t>LVA : Latvia</t>
  </si>
  <si>
    <t>MEX : Mexico</t>
  </si>
  <si>
    <t>NLD : Netherlands</t>
  </si>
  <si>
    <t>NZL : New Zealand</t>
  </si>
  <si>
    <t>NOR : Norway</t>
  </si>
  <si>
    <t>POL : Poland</t>
  </si>
  <si>
    <t>PRT : Portugal</t>
  </si>
  <si>
    <t>SVK : Slovak Republic</t>
  </si>
  <si>
    <t>ESP : Spain</t>
  </si>
  <si>
    <t>SWE : Sweden</t>
  </si>
  <si>
    <t>CHE : Switzerland</t>
  </si>
  <si>
    <t>BRA : Brazil</t>
  </si>
  <si>
    <t>ZAF : South Africa</t>
  </si>
  <si>
    <t>SVN : Slovenia</t>
  </si>
  <si>
    <t>only court can overturn decisions</t>
  </si>
  <si>
    <t>5 years or more renewable for a set number of terms or non-renewable</t>
  </si>
  <si>
    <t>parliament/congress</t>
  </si>
  <si>
    <t>yes (in policy document, non-binding instrument)</t>
  </si>
  <si>
    <t>yes (through a formal or informal process but opinion not made public)</t>
  </si>
  <si>
    <t>government/ministerial body with binding opinion of parliament/congress/parliamentary/congressional committee</t>
  </si>
  <si>
    <t>through parliamentary/congressional decisions</t>
  </si>
  <si>
    <t>less than 5 years renewable for a set number of terms or non-renewable</t>
  </si>
  <si>
    <t>parliament/congress/committee upon proposal of the regulator</t>
  </si>
  <si>
    <t>to the parliament/congress</t>
  </si>
  <si>
    <t>yes (with other agencies/bodies such as the government or other bodies (please specify))</t>
  </si>
  <si>
    <t>governmental/ministerial body with qualifications</t>
  </si>
  <si>
    <t>governmental/ministerial body unconditionally</t>
  </si>
  <si>
    <t>less than 5 years and renewable without restrictions or life appointment</t>
  </si>
  <si>
    <r>
      <rPr>
        <b/>
        <sz val="9"/>
        <rFont val="Arial"/>
        <family val="2"/>
      </rPr>
      <t>Note</t>
    </r>
    <r>
      <rPr>
        <sz val="9"/>
        <rFont val="Arial"/>
        <family val="2"/>
      </rPr>
      <t>: Consumer standards can include standards for consumer services (e.g. network coverage and quality). This can also include processes aimed at facilitating switching from one operator to another.</t>
    </r>
  </si>
  <si>
    <r>
      <rPr>
        <b/>
        <sz val="9"/>
        <color theme="1"/>
        <rFont val="Arial"/>
        <family val="2"/>
      </rPr>
      <t>Definition</t>
    </r>
    <r>
      <rPr>
        <sz val="9"/>
        <color theme="1"/>
        <rFont val="Arial"/>
        <family val="2"/>
      </rPr>
      <t xml:space="preserve">: specialized body refers to a body independent from the executive but not part of the judiciary branch. This could be another regulator and/or a competition authority.
Examples of </t>
    </r>
    <r>
      <rPr>
        <b/>
        <sz val="9"/>
        <color theme="1"/>
        <rFont val="Arial"/>
        <family val="2"/>
      </rPr>
      <t>governmental and ministerial bodies</t>
    </r>
    <r>
      <rPr>
        <sz val="9"/>
        <color theme="1"/>
        <rFont val="Arial"/>
        <family val="2"/>
      </rPr>
      <t xml:space="preserve"> are government departments and ministries or agencies attached to a department or ministry.
Examples of </t>
    </r>
    <r>
      <rPr>
        <b/>
        <sz val="9"/>
        <color theme="1"/>
        <rFont val="Arial"/>
        <family val="2"/>
      </rPr>
      <t>qualifications</t>
    </r>
    <r>
      <rPr>
        <sz val="9"/>
        <color theme="1"/>
        <rFont val="Arial"/>
        <family val="2"/>
      </rPr>
      <t xml:space="preserve"> are limitations on the scope and extent to which the body can overturn the decision of the regulator. For example, the body can only reject certain parts or sections of the decision.</t>
    </r>
  </si>
  <si>
    <t xml:space="preserve">Industry and market performance of the regulated sector </t>
  </si>
  <si>
    <t xml:space="preserve">Economic performance of the regulated sector </t>
  </si>
  <si>
    <t>Operational service delivery of the regulator</t>
  </si>
  <si>
    <t>Organizational/corporate governance performance of the regulator</t>
  </si>
  <si>
    <t>Quality of regulatory process of the regulator</t>
  </si>
  <si>
    <t>Compliance with legal obligations by the regulator</t>
  </si>
  <si>
    <t>Financial performance of the regulator, including costs of operating the regulator</t>
  </si>
  <si>
    <t>Publication of all decisions, resolutions and agreements</t>
  </si>
  <si>
    <t>yes (national monopoly)</t>
  </si>
  <si>
    <r>
      <rPr>
        <b/>
        <sz val="9"/>
        <rFont val="Arial"/>
        <family val="2"/>
      </rPr>
      <t>Instructions: 
The questions in this section refer to the body responsible for the economic regulation of the Air Transport sector.</t>
    </r>
    <r>
      <rPr>
        <sz val="9"/>
        <rFont val="Arial"/>
        <family val="2"/>
      </rPr>
      <t xml:space="preserve">
The body responsible for the economic regulation of a sector is the institution or body that is authorised by law to exercise regulatory powers over this sector for the purpose of setting prices and/or improving the regulation or functioning of the market, whether or not this also has other powers/responsibilities beyond the economic regulatory (e.g. health, safety, competition, environment, etc.). Please focus on the economic regulatory part of the institution if this is ‘segregated” in some way (e.g. AER in the ACCC for Australia). This section does not refer to those bodies or institutions which deal exclusively with health, safety and environment issues.</t>
    </r>
  </si>
  <si>
    <r>
      <rPr>
        <b/>
        <sz val="9"/>
        <rFont val="Arial"/>
        <family val="2"/>
      </rPr>
      <t xml:space="preserve">Instructions: </t>
    </r>
    <r>
      <rPr>
        <sz val="9"/>
        <rFont val="Arial"/>
        <family val="2"/>
      </rPr>
      <t xml:space="preserve">
</t>
    </r>
    <r>
      <rPr>
        <b/>
        <sz val="9"/>
        <rFont val="Arial"/>
        <family val="2"/>
      </rPr>
      <t>The questions in this section refer to the body responsible for the economic regulation of the Rail Transport sector.</t>
    </r>
    <r>
      <rPr>
        <sz val="9"/>
        <rFont val="Arial"/>
        <family val="2"/>
      </rPr>
      <t xml:space="preserve">
The body responsible for the economic regulation of a sector is the institution or body that is authorised by law to exercise regulatory powers over this sector for the purpose of setting prices and/or improving the regulation or functioning of the market, whether or not this also has other powers/responsibilities beyond the economic regulatory (e.g. health, safety, competition, environment, etc.). Please focus on the economic regulatory part of the institution if this is ‘segregated” in some way (e.g. AER in the ACCC for Australia). This section does not refer to those bodies or institutions which deal </t>
    </r>
    <r>
      <rPr>
        <u/>
        <sz val="9"/>
        <rFont val="Arial"/>
        <family val="2"/>
      </rPr>
      <t>exclusively</t>
    </r>
    <r>
      <rPr>
        <sz val="9"/>
        <rFont val="Arial"/>
        <family val="2"/>
      </rPr>
      <t xml:space="preserve"> with health, safety and environment issues.
</t>
    </r>
  </si>
  <si>
    <t>State level (for federal states)</t>
  </si>
  <si>
    <t>Federal level/ National (for non-federal states)</t>
  </si>
  <si>
    <t>Subnational (e.g. Region, Lander, Province)</t>
  </si>
  <si>
    <t>yes (local monopolies)</t>
  </si>
  <si>
    <r>
      <rPr>
        <b/>
        <sz val="9"/>
        <rFont val="Arial"/>
        <family val="2"/>
      </rPr>
      <t>Definition</t>
    </r>
    <r>
      <rPr>
        <sz val="9"/>
        <rFont val="Arial"/>
        <family val="2"/>
      </rPr>
      <t>: Open-sky agreements are bilateral air agreements between two countries concerning the provision of commercial civil aviation services between the signatory countries.</t>
    </r>
  </si>
  <si>
    <t>5th freedom</t>
  </si>
  <si>
    <t>6th freedom</t>
  </si>
  <si>
    <t>8th freedom</t>
  </si>
  <si>
    <t>9th freedom</t>
  </si>
  <si>
    <t>no separation</t>
  </si>
  <si>
    <t>accounting separation</t>
  </si>
  <si>
    <t>ownership separation</t>
  </si>
  <si>
    <t>yes (only for vulnerable consumers)</t>
  </si>
  <si>
    <t>Public Service Contracts or franchises</t>
  </si>
  <si>
    <r>
      <rPr>
        <b/>
        <sz val="9"/>
        <rFont val="Arial"/>
        <family val="2"/>
      </rPr>
      <t>Note</t>
    </r>
    <r>
      <rPr>
        <sz val="9"/>
        <rFont val="Arial"/>
        <family val="2"/>
      </rPr>
      <t>: An example of involvement of industry representatives in the enforcement of entry regulation is by involving them in determining if the sector can accommodate an additional firm or in asking the opinion of incumbents on a request for a new license.</t>
    </r>
  </si>
  <si>
    <t xml:space="preserve">Description of content of each part of the questionnaire </t>
  </si>
  <si>
    <t>Name of worksheet</t>
  </si>
  <si>
    <t xml:space="preserve">Relevant codes  from the United Nation International Standard Industrial Classification of all economic activities (ISIC) </t>
  </si>
  <si>
    <t>This section covers the provision of freight and passenger transport services via railway and it focuses on the following segments:</t>
  </si>
  <si>
    <t>Included in ISIC rev 4.0  491, and 5221</t>
  </si>
  <si>
    <r>
      <t>·</t>
    </r>
    <r>
      <rPr>
        <sz val="7"/>
        <color rgb="FF000000"/>
        <rFont val="Times New Roman"/>
        <family val="1"/>
      </rPr>
      <t xml:space="preserve">         </t>
    </r>
    <r>
      <rPr>
        <sz val="11"/>
        <color rgb="FF000000"/>
        <rFont val="Calibri"/>
        <family val="2"/>
      </rPr>
      <t>Passenger transport</t>
    </r>
  </si>
  <si>
    <r>
      <t>·</t>
    </r>
    <r>
      <rPr>
        <sz val="7"/>
        <color rgb="FF000000"/>
        <rFont val="Times New Roman"/>
        <family val="1"/>
      </rPr>
      <t xml:space="preserve">         </t>
    </r>
    <r>
      <rPr>
        <sz val="11"/>
        <color rgb="FF000000"/>
        <rFont val="Calibri"/>
        <family val="2"/>
      </rPr>
      <t>Freight transport</t>
    </r>
  </si>
  <si>
    <r>
      <t>·</t>
    </r>
    <r>
      <rPr>
        <sz val="7"/>
        <color rgb="FF000000"/>
        <rFont val="Times New Roman"/>
        <family val="1"/>
      </rPr>
      <t xml:space="preserve">         </t>
    </r>
    <r>
      <rPr>
        <sz val="11"/>
        <color rgb="FF000000"/>
        <rFont val="Calibri"/>
        <family val="2"/>
      </rPr>
      <t>Operation of railroad infrastructure</t>
    </r>
  </si>
  <si>
    <t>This section asks questions about the governance of the economic regulator in charge of Rail Transport sector.</t>
  </si>
  <si>
    <t>This section covers the provision of passenger transport services via air and it focuses on the following segments:</t>
  </si>
  <si>
    <t>Included in ISIC rev 4.0  511, 512, and 5223</t>
  </si>
  <si>
    <r>
      <t>·</t>
    </r>
    <r>
      <rPr>
        <sz val="7"/>
        <color rgb="FF000000"/>
        <rFont val="Times New Roman"/>
        <family val="1"/>
      </rPr>
      <t xml:space="preserve">         </t>
    </r>
    <r>
      <rPr>
        <sz val="11"/>
        <color rgb="FF000000"/>
        <rFont val="Calibri"/>
        <family val="2"/>
      </rPr>
      <t>Domestic passenger transport</t>
    </r>
  </si>
  <si>
    <r>
      <t>·</t>
    </r>
    <r>
      <rPr>
        <sz val="7"/>
        <color rgb="FF000000"/>
        <rFont val="Times New Roman"/>
        <family val="1"/>
      </rPr>
      <t xml:space="preserve">         </t>
    </r>
    <r>
      <rPr>
        <sz val="11"/>
        <color rgb="FF000000"/>
        <rFont val="Calibri"/>
        <family val="2"/>
      </rPr>
      <t>International passenger transport</t>
    </r>
  </si>
  <si>
    <r>
      <t>·</t>
    </r>
    <r>
      <rPr>
        <sz val="7"/>
        <color rgb="FF000000"/>
        <rFont val="Times New Roman"/>
        <family val="1"/>
      </rPr>
      <t xml:space="preserve">         </t>
    </r>
    <r>
      <rPr>
        <sz val="11"/>
        <color rgb="FF000000"/>
        <rFont val="Calibri"/>
        <family val="2"/>
      </rPr>
      <t>Operation of airports</t>
    </r>
  </si>
  <si>
    <r>
      <t>·</t>
    </r>
    <r>
      <rPr>
        <sz val="7"/>
        <color rgb="FF000000"/>
        <rFont val="Times New Roman"/>
        <family val="1"/>
      </rPr>
      <t xml:space="preserve">         </t>
    </r>
    <r>
      <rPr>
        <sz val="11"/>
        <color rgb="FF000000"/>
        <rFont val="Calibri"/>
        <family val="2"/>
      </rPr>
      <t>Air-traffic-control activities</t>
    </r>
  </si>
  <si>
    <t>This section asks questions about the governance of the economic regulator in charge of Air Transport sector.</t>
  </si>
  <si>
    <t>This section covers the provision of freight and passenger transport services on water (whether sea, lakes, rivers or other waterways) and it focuses on the following segments:</t>
  </si>
  <si>
    <t>Included in ISIC rev 4.0  5011, 5012, 5021, 5022 and 5222</t>
  </si>
  <si>
    <r>
      <t>·</t>
    </r>
    <r>
      <rPr>
        <sz val="7"/>
        <color rgb="FF000000"/>
        <rFont val="Times New Roman"/>
        <family val="1"/>
      </rPr>
      <t xml:space="preserve">         </t>
    </r>
    <r>
      <rPr>
        <sz val="11"/>
        <color rgb="FF000000"/>
        <rFont val="Calibri"/>
        <family val="2"/>
      </rPr>
      <t>Sea, coastal and inland passenger water transport</t>
    </r>
  </si>
  <si>
    <r>
      <t>·</t>
    </r>
    <r>
      <rPr>
        <sz val="7"/>
        <color rgb="FF000000"/>
        <rFont val="Times New Roman"/>
        <family val="1"/>
      </rPr>
      <t xml:space="preserve">         </t>
    </r>
    <r>
      <rPr>
        <sz val="11"/>
        <color rgb="FF000000"/>
        <rFont val="Calibri"/>
        <family val="2"/>
      </rPr>
      <t>Sea, coastal and inland freight water transport</t>
    </r>
  </si>
  <si>
    <r>
      <t>·</t>
    </r>
    <r>
      <rPr>
        <sz val="7"/>
        <color rgb="FF000000"/>
        <rFont val="Times New Roman"/>
        <family val="1"/>
      </rPr>
      <t xml:space="preserve">         </t>
    </r>
    <r>
      <rPr>
        <sz val="11"/>
        <color rgb="FF000000"/>
        <rFont val="Calibri"/>
        <family val="2"/>
      </rPr>
      <t>Operation of terminal facilities such as harbours and piers</t>
    </r>
  </si>
  <si>
    <t>This section covers freight transport by road</t>
  </si>
  <si>
    <t>Included in ISIC rev 4.0  4923, and 5221</t>
  </si>
  <si>
    <t xml:space="preserve">This section covers passenger transport services by coach, which are run at specified intervals – i.e. scheduled - along specified long-distance routes and are open to all passengers that buy a ticket. It excludes occasional services such as excursions and tour visits. The focus is on services on domestic routes, but a few questions concern international services. </t>
  </si>
  <si>
    <t>Included in ISIC rev 4.0  4922 and 5221</t>
  </si>
  <si>
    <t>Content of worksheet</t>
  </si>
  <si>
    <t>Railways - freight transport</t>
  </si>
  <si>
    <t>The vessel wanting to offer cabotage services must have been constructed in your country?</t>
  </si>
  <si>
    <t>The vessel wanting to offer cabotage services must be owned by a domestic company?</t>
  </si>
  <si>
    <t>The crew manning the vessel must be composed of citizens of your country?</t>
  </si>
  <si>
    <t>Operation of terminal facilities (such as harbors and piers)</t>
  </si>
  <si>
    <t>yes (between 25% and 49% of passenger/kms)</t>
  </si>
  <si>
    <t>yes (open-sky agreements with SOME of countries listed above)</t>
  </si>
  <si>
    <t>yes (open-sky agreements with ALL countries listed above)</t>
  </si>
  <si>
    <t>yes (for transport services between SOME national ports)</t>
  </si>
  <si>
    <t>allowed (BUT only for limited number of trips per year)</t>
  </si>
  <si>
    <r>
      <rPr>
        <b/>
        <sz val="9"/>
        <rFont val="Arial"/>
        <family val="2"/>
      </rPr>
      <t xml:space="preserve">Note: </t>
    </r>
    <r>
      <rPr>
        <sz val="9"/>
        <rFont val="Arial"/>
        <family val="2"/>
      </rPr>
      <t>In order to obtain an authorisation, licence or permit the firm that made the request must wait until it gets an answer from the relevant authority to start operating. When only a notification is required, the firm must submit the notification but then it does not have to wait for its approval.</t>
    </r>
  </si>
  <si>
    <t>Foreign firms picking up freight in your country?</t>
  </si>
  <si>
    <r>
      <rPr>
        <b/>
        <sz val="9"/>
        <rFont val="Arial"/>
        <family val="2"/>
      </rPr>
      <t>Note</t>
    </r>
    <r>
      <rPr>
        <sz val="9"/>
        <rFont val="Arial"/>
        <family val="2"/>
      </rPr>
      <t xml:space="preserve">: If just a notification is necessary when there is change in routes served or in frequency of flights, the answer should be Yes. </t>
    </r>
  </si>
  <si>
    <t xml:space="preserve">Governance of the Regulator of the Rail Transport Sector </t>
  </si>
  <si>
    <t xml:space="preserve">Water transports </t>
  </si>
  <si>
    <t xml:space="preserve">Long-Distance Passenger Transport by Coach </t>
  </si>
  <si>
    <t>On 1 route</t>
  </si>
  <si>
    <t>On 2 routes</t>
  </si>
  <si>
    <t>On 3 routes</t>
  </si>
  <si>
    <t>On 4 routes</t>
  </si>
  <si>
    <t>On 5 routes</t>
  </si>
  <si>
    <t>Water</t>
  </si>
  <si>
    <t>yes (limited number of operators)</t>
  </si>
  <si>
    <t>Federal level / National (for non-federal states)</t>
  </si>
  <si>
    <t>no (need approval by public body)</t>
  </si>
  <si>
    <t>obtain a license or authorization</t>
  </si>
  <si>
    <t>notify relevant authorities</t>
  </si>
  <si>
    <t>yes (all services)</t>
  </si>
  <si>
    <t>yes (only some services)</t>
  </si>
  <si>
    <t>yes (for transport services between ANY national ports)</t>
  </si>
  <si>
    <t>obtain a license or authorisation</t>
  </si>
  <si>
    <t>no (prohibited or constrained)</t>
  </si>
  <si>
    <t>yes (need approval only to enter SOME new routes)</t>
  </si>
  <si>
    <t>no (need approval to enter ALL new routes)</t>
  </si>
  <si>
    <t>yes (some services)</t>
  </si>
  <si>
    <t>legal separation/ operational separation/ a combination of the two</t>
  </si>
  <si>
    <t>Instructions to be read before answering</t>
  </si>
  <si>
    <r>
      <rPr>
        <b/>
        <sz val="9"/>
        <color theme="1"/>
        <rFont val="Arial"/>
        <family val="2"/>
      </rPr>
      <t>Definitions: 
- Cooling off period</t>
    </r>
    <r>
      <rPr>
        <sz val="9"/>
        <color theme="1"/>
        <rFont val="Arial"/>
        <family val="2"/>
      </rPr>
      <t xml:space="preserve"> is a period of time following the end of the term of office of the agency head/board members during which the head or board members of the regulators cannot accept any job that may cause a conflict of interest given the information he/she may have acquired during his/her term.
- </t>
    </r>
    <r>
      <rPr>
        <b/>
        <sz val="9"/>
        <color theme="1"/>
        <rFont val="Arial"/>
        <family val="2"/>
      </rPr>
      <t xml:space="preserve">Conflict of interests </t>
    </r>
    <r>
      <rPr>
        <sz val="9"/>
        <color theme="1"/>
        <rFont val="Arial"/>
        <family val="2"/>
      </rPr>
      <t xml:space="preserve">rules are rules that prevent the head or board member from engaging in activities that may cause a conflict of interest given the information he/she may have acquired during his/her term. 
- </t>
    </r>
    <r>
      <rPr>
        <b/>
        <sz val="9"/>
        <color theme="1"/>
        <rFont val="Arial"/>
        <family val="2"/>
      </rPr>
      <t xml:space="preserve">Restrictions </t>
    </r>
    <r>
      <rPr>
        <sz val="9"/>
        <color theme="1"/>
        <rFont val="Arial"/>
        <family val="2"/>
      </rPr>
      <t>are limitations on the activities the head or board member can engage while still in office to avoid any potential conflict of interests if he/she has accepted a job in the regulated industry.</t>
    </r>
  </si>
  <si>
    <t>Definitions</t>
  </si>
  <si>
    <t>Definitions of bodies</t>
  </si>
  <si>
    <r>
      <rPr>
        <b/>
        <sz val="9"/>
        <rFont val="Arial"/>
        <family val="2"/>
      </rPr>
      <t>Definition</t>
    </r>
    <r>
      <rPr>
        <sz val="9"/>
        <rFont val="Arial"/>
        <family val="2"/>
      </rPr>
      <t xml:space="preserve">: Monopolistic activities refer primarily to so called natural monopolies (for example network infrastructure). But in some instances this may also refer to situations where is an actual monopoly - even if competitive provision could be possible.
</t>
    </r>
    <r>
      <rPr>
        <b/>
        <sz val="9"/>
        <rFont val="Arial"/>
        <family val="2"/>
      </rPr>
      <t>Note</t>
    </r>
    <r>
      <rPr>
        <sz val="9"/>
        <rFont val="Arial"/>
        <family val="2"/>
      </rPr>
      <t>: a price is regulated when its level (exact number, maximum or minimum cap) is set or constrained by a government agency, a ministry or a regulatory authority.</t>
    </r>
  </si>
  <si>
    <t>allowed (BUT only for firms coming from SOME countries)</t>
  </si>
  <si>
    <t>parliament</t>
  </si>
  <si>
    <t>Columns for Translation</t>
  </si>
  <si>
    <t>2023 answers</t>
  </si>
  <si>
    <r>
      <t>For verification/completion where missing:
Answers for 2018 (</t>
    </r>
    <r>
      <rPr>
        <b/>
        <i/>
        <sz val="10"/>
        <color rgb="FFFF0000"/>
        <rFont val="Arial"/>
        <family val="2"/>
      </rPr>
      <t>prefilled by OECD</t>
    </r>
    <r>
      <rPr>
        <b/>
        <i/>
        <sz val="10"/>
        <rFont val="Arial"/>
        <family val="2"/>
      </rPr>
      <t>)</t>
    </r>
  </si>
  <si>
    <t>OECD comments</t>
  </si>
  <si>
    <t>Reason for proposing a value different from that in column N</t>
  </si>
  <si>
    <t>Reason for OECD proposing different value</t>
  </si>
  <si>
    <t>Answer for 2023</t>
  </si>
  <si>
    <t>Country Comments</t>
  </si>
  <si>
    <t>Revised Value (Proposed by OECD)</t>
  </si>
  <si>
    <t>Reason for proposing a revised value</t>
  </si>
  <si>
    <t>Value after first round</t>
  </si>
  <si>
    <t xml:space="preserve">Alternative answer provided by Country </t>
  </si>
  <si>
    <t xml:space="preserve">Revised Value (Proposed by OECD) </t>
  </si>
  <si>
    <r>
      <t>Reason for proposing a revised value</t>
    </r>
    <r>
      <rPr>
        <b/>
        <sz val="10"/>
        <rFont val="Arial"/>
        <family val="2"/>
      </rPr>
      <t/>
    </r>
  </si>
  <si>
    <t>Value after second round</t>
  </si>
  <si>
    <t>Revised value (proposed by OECD) Final</t>
  </si>
  <si>
    <t>Reason for Final answer (OECD)</t>
  </si>
  <si>
    <t>Final Answers</t>
  </si>
  <si>
    <t>Relevant legal reference/Important background info/Clarification</t>
  </si>
  <si>
    <t>Columns for Vetting</t>
  </si>
  <si>
    <t>Q5a.01_TR1</t>
  </si>
  <si>
    <t>Q5a.01_TR2</t>
  </si>
  <si>
    <t>Q5a.01_TR3</t>
  </si>
  <si>
    <t>Do these sectors exist in your country? (Q3a.01)</t>
  </si>
  <si>
    <t>NI</t>
  </si>
  <si>
    <t>SECTION 3a.1. Firm ownership, control and legal status</t>
  </si>
  <si>
    <t>Q5a.1.2_TR1</t>
  </si>
  <si>
    <t>Q5a.1.2_TR2</t>
  </si>
  <si>
    <t>Q5a.1.2_TR3</t>
  </si>
  <si>
    <t>Q5a.1.1_TR1</t>
  </si>
  <si>
    <t>Q5a.1.1_TR2</t>
  </si>
  <si>
    <t>Q5a.1.2b</t>
  </si>
  <si>
    <t>Q5a.1.3_TR1</t>
  </si>
  <si>
    <t>Q5a.1.3_TR2</t>
  </si>
  <si>
    <t>Q5a.1.3_TR3</t>
  </si>
  <si>
    <t>Q5a.2.2_TR1</t>
  </si>
  <si>
    <t>Q5a.2.2_TR2</t>
  </si>
  <si>
    <t>Q5a.2.3</t>
  </si>
  <si>
    <t>Q5a.2.4</t>
  </si>
  <si>
    <t>Q5a.2.4a_i</t>
  </si>
  <si>
    <t>Q5a.2.4a_ii</t>
  </si>
  <si>
    <t>Q5a.2.4a_iii</t>
  </si>
  <si>
    <t>Q5a.2.4b</t>
  </si>
  <si>
    <t>Q5a.2.5</t>
  </si>
  <si>
    <t>Q5a.2.5a</t>
  </si>
  <si>
    <t>Q5a.2.8b</t>
  </si>
  <si>
    <t>This question is different from the one above because it only considers control that can be obtained by other means</t>
  </si>
  <si>
    <t>Please, if you answered yes to any of the questions on voting rights, indicate the name of the firm in which such rights are held and include a link to a document (e.g. annual report) that provides evidence of the existence of these special voting rights and details about their nature (Q3a.1.2d)</t>
  </si>
  <si>
    <t>ETS</t>
  </si>
  <si>
    <t>Please indicate how the market shares of the firms assessed to answer this question were calculated (Q3a.1.4b)</t>
  </si>
  <si>
    <t>Please, if you answered yes to any of the questions on voting rights, indicate the name of the firm in which such rights are held and include a link to a document (e.g. annual report) that provides evidence of the existence of these special voting rights and details about their nature (Q3a.1.5d)</t>
  </si>
  <si>
    <r>
      <t xml:space="preserve">What is the percentage of equity stakes owned, either directly or indirectly, by the government in the largest firm in the following sectors? (Q3a.1.6a)
</t>
    </r>
    <r>
      <rPr>
        <sz val="9"/>
        <color rgb="FFFF0000"/>
        <rFont val="Arial"/>
        <family val="2"/>
      </rPr>
      <t>Please indicate the criterion used to calculate market share in the Comments column (for example revenues or number of customers)</t>
    </r>
  </si>
  <si>
    <t>The largest firms in these subsectors are usually publically listed companies that publish an annual report (that often contains information on the detailed shareholders’ structure of the firm). If this is the case, please provide link also to the annual report of the firm in the comments’ column.</t>
  </si>
  <si>
    <t>SECTION 3a.2. Market Structure and Barriers to Competition</t>
  </si>
  <si>
    <t>For which jurisdiction are you answering the question? (Q3a.2.01)</t>
  </si>
  <si>
    <t>What is the maximum number of operators competing in the same geographic area/rail district in the following sectors? (Q3a.2.1)</t>
  </si>
  <si>
    <r>
      <rPr>
        <sz val="9"/>
        <color rgb="FFFF0000"/>
        <rFont val="Arial"/>
        <family val="2"/>
      </rPr>
      <t xml:space="preserve">Please note that this Question only applies to rail freight transport, as separate question is asked below on rail passenger transport
</t>
    </r>
    <r>
      <rPr>
        <sz val="9"/>
        <rFont val="Arial"/>
        <family val="2"/>
      </rPr>
      <t xml:space="preserve">Do laws or regulations restrict the number of competing firms allowed to operate </t>
    </r>
    <r>
      <rPr>
        <u/>
        <sz val="9"/>
        <rFont val="Arial"/>
        <family val="2"/>
      </rPr>
      <t>a rail freight transport business</t>
    </r>
    <r>
      <rPr>
        <sz val="9"/>
        <rFont val="Arial"/>
        <family val="2"/>
      </rPr>
      <t xml:space="preserve"> (e.g. by establishing a legal monopoly or duopoly, or limiting the number of operators)?</t>
    </r>
    <r>
      <rPr>
        <sz val="9"/>
        <color rgb="FFFF0000"/>
        <rFont val="Arial"/>
        <family val="2"/>
      </rPr>
      <t xml:space="preserve">
</t>
    </r>
    <r>
      <rPr>
        <sz val="9"/>
        <color theme="1"/>
        <rFont val="Arial"/>
        <family val="2"/>
      </rPr>
      <t xml:space="preserve"> (Q3a.2.2)
</t>
    </r>
  </si>
  <si>
    <r>
      <t xml:space="preserve">Is any form of competition in the market permitted in the provision of </t>
    </r>
    <r>
      <rPr>
        <u/>
        <sz val="9"/>
        <rFont val="Arial"/>
        <family val="2"/>
      </rPr>
      <t>rail passenger transport services</t>
    </r>
    <r>
      <rPr>
        <sz val="9"/>
        <rFont val="Arial"/>
        <family val="2"/>
      </rPr>
      <t xml:space="preserve"> on at least some </t>
    </r>
    <r>
      <rPr>
        <b/>
        <sz val="9"/>
        <rFont val="Arial"/>
        <family val="2"/>
      </rPr>
      <t>domestic</t>
    </r>
    <r>
      <rPr>
        <sz val="9"/>
        <rFont val="Arial"/>
        <family val="2"/>
      </rPr>
      <t xml:space="preserve"> routes? (Q3a.2.3)</t>
    </r>
  </si>
  <si>
    <t>If you have answered Yes to the question above, please indicate which form or forms of competition are allowed on domestic routes? (Q3a.2.3a)</t>
  </si>
  <si>
    <t>Open competition by foreign rail operators that offer cabotage services</t>
  </si>
  <si>
    <t>If you have answered Yes to the above question, please indicate on what share of domestic routes any of such forms of competition are possible? (Q3a.2.3b)</t>
  </si>
  <si>
    <r>
      <t xml:space="preserve">If there is open competition on at least some routes, has there been entry by any new provider of </t>
    </r>
    <r>
      <rPr>
        <u/>
        <sz val="9"/>
        <color theme="1"/>
        <rFont val="Arial"/>
        <family val="2"/>
      </rPr>
      <t>domestic passenger rail transport services</t>
    </r>
    <r>
      <rPr>
        <sz val="9"/>
        <color theme="1"/>
        <rFont val="Arial"/>
        <family val="2"/>
      </rPr>
      <t xml:space="preserve"> between 1 January 2018 and 1 January 2023? (Q3a.2.4)</t>
    </r>
  </si>
  <si>
    <t>Please provide the names of these entrants, the date when they entered the market, on which route they entered, and if they are still operating or, if not, when they exited the market. (Q3a.2.4a)</t>
  </si>
  <si>
    <t>On those routes where public service contracts/franchises are used, are these contracts allocated to train operators through a competitive tender? (Q3a.2.5)</t>
  </si>
  <si>
    <t>If so, please provide link to the documentation relative to one of the most recent tenders (Q3a.2.5a)</t>
  </si>
  <si>
    <t>Do laws or regulations restrict the number of competing firms allowed to provide international passenger rail services (e.g. by establishing a legal monopoly or duopoly, or limiting the number of operators)? (Q3a.2.6)</t>
  </si>
  <si>
    <r>
      <t xml:space="preserve">Please note that this question refers to </t>
    </r>
    <r>
      <rPr>
        <b/>
        <sz val="9"/>
        <rFont val="Arial"/>
        <family val="2"/>
      </rPr>
      <t>competition on international routes</t>
    </r>
    <r>
      <rPr>
        <sz val="9"/>
        <rFont val="Arial"/>
        <family val="2"/>
      </rPr>
      <t xml:space="preserve"> (i.e. routes that start in your country, but terminate in a foreign country, or routes that start in a foreign country and terminate in your country). E.g an international route is one that connects Paris to Berlin or Buenos Aires to Montevideo.</t>
    </r>
  </si>
  <si>
    <t>Is there an infrastructure manager/system operator that guarantees equivalence of access to the rail infrastructure to all rail operators and prevents discrimination? (Q3a.2.7)</t>
  </si>
  <si>
    <t>Please provide the name of the infrastructure manager/system operator in the original language and provide a link to its webpage and details about its ownership structure. (Q3a.2.7a)</t>
  </si>
  <si>
    <t>If you have answered Yes to the question above, what form of vertical separation is required between the infrastructure manager/system operator and all rail operators? (Q3a.2.7b)</t>
  </si>
  <si>
    <t xml:space="preserve">Please provide link to the law/regulation or other legal document which regulates the access conditions in this sector (Q3a.2.2a) </t>
  </si>
  <si>
    <t>In case you indicate that you are answering for the “State level” or “Subnational” level or “a combination of the above”, please always indicate the name of the jurisdiction (Q3a.2.01a)</t>
  </si>
  <si>
    <t>Please provide link to the law/regulation or other legal document that creates such legal constraints (Q3a.1.3a)</t>
  </si>
  <si>
    <t>Q5b.01_TA1</t>
  </si>
  <si>
    <t>Q5b.01_TA2</t>
  </si>
  <si>
    <t>Q5b.01_TA3</t>
  </si>
  <si>
    <t>Q5b.01_TA4</t>
  </si>
  <si>
    <t>Q5b.1.1_TA1</t>
  </si>
  <si>
    <t>Q5b.1.1_TA2</t>
  </si>
  <si>
    <t>Q5b.1.1_TA3</t>
  </si>
  <si>
    <t>Q5b.1.2_TA1</t>
  </si>
  <si>
    <t>Q5b.1.2_TA2</t>
  </si>
  <si>
    <t>Q5b.1.2_TA3</t>
  </si>
  <si>
    <t>Q5b.1.2_TA4</t>
  </si>
  <si>
    <t>Q5b.1.2a_TA1</t>
  </si>
  <si>
    <t>Q5b.1.2a_TA2</t>
  </si>
  <si>
    <t>Q5b.1.2a_TA3</t>
  </si>
  <si>
    <t>Q5b.1.3_TA1</t>
  </si>
  <si>
    <t>Q5b.1.3_TA2</t>
  </si>
  <si>
    <t>Q5b.1.3_TA3</t>
  </si>
  <si>
    <t>Q5b.1.3_TA4</t>
  </si>
  <si>
    <t>Q5b.2.1</t>
  </si>
  <si>
    <t>Q5b.2.2_1</t>
  </si>
  <si>
    <t>Q5b.2.2_2</t>
  </si>
  <si>
    <t>Q5b.2.2_3</t>
  </si>
  <si>
    <t>Q5b.2.3</t>
  </si>
  <si>
    <t>Q5b.2.4_1</t>
  </si>
  <si>
    <t>Q5b.2.4_2</t>
  </si>
  <si>
    <t>Q5b.2.4_3</t>
  </si>
  <si>
    <t>Q5b.2.4_5</t>
  </si>
  <si>
    <t>Q5b.2.4_6</t>
  </si>
  <si>
    <t>Q5b.2.4_7</t>
  </si>
  <si>
    <t>Q5b.2.4_8</t>
  </si>
  <si>
    <t>Q5b.2.4_9</t>
  </si>
  <si>
    <t>Q5b.2.4_10</t>
  </si>
  <si>
    <t>Q5b.2.4_11</t>
  </si>
  <si>
    <t>Q5b.2.5_1</t>
  </si>
  <si>
    <t>Q5b.2.5_2</t>
  </si>
  <si>
    <t>Q5b.2.5_3</t>
  </si>
  <si>
    <t>Q5b.2.5_4</t>
  </si>
  <si>
    <t>Q5b.2.6</t>
  </si>
  <si>
    <t>Q5b.2.7</t>
  </si>
  <si>
    <t>Q5b.2.9</t>
  </si>
  <si>
    <t>Code 2023</t>
  </si>
  <si>
    <t>SECTION 3b.1. Firm ownership, control and legal status</t>
  </si>
  <si>
    <r>
      <rPr>
        <b/>
        <sz val="9"/>
        <rFont val="Arial"/>
        <family val="2"/>
      </rPr>
      <t>This question only considers control of a firm gained/held through ownership.</t>
    </r>
    <r>
      <rPr>
        <sz val="9"/>
        <rFont val="Arial"/>
        <family val="2"/>
      </rPr>
      <t xml:space="preserve">
</t>
    </r>
    <r>
      <rPr>
        <b/>
        <sz val="9"/>
        <rFont val="Arial"/>
        <family val="2"/>
      </rPr>
      <t>Definition:</t>
    </r>
    <r>
      <rPr>
        <sz val="9"/>
        <rFont val="Arial"/>
        <family val="2"/>
      </rPr>
      <t xml:space="preserve"> Under control we mean the following arrangements:
- The government owns at least 50% of the shares of the concerned firm 
- OR
- The government is the largest block shareholder by owning between 10% and 50% of the shares of the concerned firm and the government’s share exceeds the combined shares of the 2nd, 3rd and 4th largest shareholders
</t>
    </r>
    <r>
      <rPr>
        <b/>
        <sz val="9"/>
        <rFont val="Arial"/>
        <family val="2"/>
      </rPr>
      <t>Notes:</t>
    </r>
    <r>
      <rPr>
        <sz val="9"/>
        <rFont val="Arial"/>
        <family val="2"/>
      </rPr>
      <t xml:space="preserve"> 
- Consider also shares held indirectly by the government 
- Only consider shares that ensure voting rights</t>
    </r>
  </si>
  <si>
    <t>Please, if you answered yes to any of the questions on voting rights, indicate the name of the firm in which such rights are held and include a link to a document (e.g. annual report) that provides evidence of the existence of these special voting rights and details about their nature (Q3b.1.2d).</t>
  </si>
  <si>
    <t>Please provide link to the law/regulation or other legal document that creates such legal constraints in the Comments column (Q3b.1.3a)</t>
  </si>
  <si>
    <t>TUR : Türkiye</t>
  </si>
  <si>
    <r>
      <t xml:space="preserve">Do federal, national, state, regional or provincial governments </t>
    </r>
    <r>
      <rPr>
        <u/>
        <sz val="9"/>
        <rFont val="Arial"/>
        <family val="2"/>
      </rPr>
      <t>control the largest firm</t>
    </r>
    <r>
      <rPr>
        <sz val="9"/>
        <rFont val="Arial"/>
        <family val="2"/>
      </rPr>
      <t xml:space="preserve"> in the following sectors? (Q3b.1.4)</t>
    </r>
  </si>
  <si>
    <t>Please indicate how the market share of the firms assessed were calculated to answer this question (Q3b.1.4b).</t>
  </si>
  <si>
    <t>This question is different from the one above because it only considers control that can be obtained by other means.</t>
  </si>
  <si>
    <t>Please, if you answered yes to any of the questions on voting rights, indicate the name of the firm in which such rights are held and include a link to a document (e.g. annual report) that provides evidence of the existence of these special voting rights and details about their nature (Q3b.1.5c)</t>
  </si>
  <si>
    <t>SECTION 3b.2. Market structure and Barriers to competition</t>
  </si>
  <si>
    <r>
      <t>For which jurisdiction are you answering the question?</t>
    </r>
    <r>
      <rPr>
        <sz val="9"/>
        <color rgb="FF000000"/>
        <rFont val="Arial"/>
        <family val="2"/>
      </rPr>
      <t xml:space="preserve"> (Q3b.2.1)</t>
    </r>
    <r>
      <rPr>
        <sz val="9"/>
        <color theme="1"/>
        <rFont val="Arial"/>
        <family val="2"/>
      </rPr>
      <t xml:space="preserve"> </t>
    </r>
  </si>
  <si>
    <r>
      <t xml:space="preserve">In case you indicate that you are answering for the “State level” or “Subnational” level or “a combination of the above”, please always indicate the </t>
    </r>
    <r>
      <rPr>
        <b/>
        <sz val="9"/>
        <color rgb="FFFF0000"/>
        <rFont val="Arial"/>
        <family val="2"/>
      </rPr>
      <t>name of the jurisdiction</t>
    </r>
    <r>
      <rPr>
        <sz val="9"/>
        <color rgb="FFFF0000"/>
        <rFont val="Arial"/>
        <family val="2"/>
      </rPr>
      <t xml:space="preserve"> (Q3b.2.1a)</t>
    </r>
  </si>
  <si>
    <r>
      <t xml:space="preserve">Do laws or regulations restrict the number of competing firms allowed to operate a business (e.g. by establishing a legal monopoly or duopoly, or limiting the number of operators) in the provision of </t>
    </r>
    <r>
      <rPr>
        <b/>
        <sz val="9"/>
        <rFont val="Arial"/>
        <family val="2"/>
      </rPr>
      <t>domestic</t>
    </r>
    <r>
      <rPr>
        <sz val="9"/>
        <rFont val="Arial"/>
        <family val="2"/>
      </rPr>
      <t xml:space="preserve"> passenger air transport services? (Q3b.2.2) </t>
    </r>
  </si>
  <si>
    <t>Are air carriers that offer domestic transportation services free to (Q3b.2.3):</t>
  </si>
  <si>
    <t>Is your country participating in a regional agreement for air transport services?   (Q3b.2.5)</t>
  </si>
  <si>
    <r>
      <rPr>
        <b/>
        <sz val="9"/>
        <rFont val="Arial"/>
        <family val="2"/>
      </rPr>
      <t>Definition</t>
    </r>
    <r>
      <rPr>
        <sz val="9"/>
        <rFont val="Arial"/>
        <family val="2"/>
      </rPr>
      <t xml:space="preserve">: A regional agreement is a multilateral air agreement that concerns the provision of commercial civil aviation services between the signatory countries. It differs from an open-sky agreement because the regional agreement involves simultaneously a number of countries, usually neighbouring ones, while the open sky one concerns just two countries.
</t>
    </r>
    <r>
      <rPr>
        <b/>
        <sz val="9"/>
        <rFont val="Arial"/>
        <family val="2"/>
      </rPr>
      <t>Note</t>
    </r>
    <r>
      <rPr>
        <sz val="9"/>
        <rFont val="Arial"/>
        <family val="2"/>
      </rPr>
      <t xml:space="preserve">: If your country has an agreement for the provision of air services with the European Union as a whole (and not only with one or more of its member countries separately) then the answer should be “Yes”.
</t>
    </r>
  </si>
  <si>
    <t>Does your country have an open-sky agreement with the following countries? (Q3b.2.6)</t>
  </si>
  <si>
    <t>Do open-sky agreements with the countries listed above include the following freedoms of the air? (Q3b.2.7)</t>
  </si>
  <si>
    <r>
      <rPr>
        <b/>
        <sz val="9"/>
        <rFont val="Arial"/>
        <family val="2"/>
      </rPr>
      <t>Definition of 5th freedom of the air</t>
    </r>
    <r>
      <rPr>
        <sz val="9"/>
        <rFont val="Arial"/>
        <family val="2"/>
      </rPr>
      <t>: the right to offer commercial services between two foreign countries on a flight originating or ending in one's own country (e.g. a flight operated by an US airline from Finland to the US that stops in the UK and disembarks passengers who will not continue to US)</t>
    </r>
  </si>
  <si>
    <t>If you have answered yes, please provide the name of the relevant body and a link to its website (Q3b.2.8a)</t>
  </si>
  <si>
    <r>
      <rPr>
        <b/>
        <sz val="9"/>
        <rFont val="Arial"/>
        <family val="2"/>
      </rPr>
      <t>Note</t>
    </r>
    <r>
      <rPr>
        <sz val="9"/>
        <rFont val="Arial"/>
        <family val="2"/>
      </rPr>
      <t xml:space="preserve">: A number of regulatory approaches are possible, such as: ex ante price caps; commercial negotiations with ex ante regulatory approval; and commercial negotiations with ex post monitoring (but many other are also possible). What matters for this question is not which specific one is used, but whether any one of them is in place and whether it is supervised by an independent public body.
</t>
    </r>
    <r>
      <rPr>
        <b/>
        <sz val="9"/>
        <rFont val="Arial"/>
        <family val="2"/>
      </rPr>
      <t>Note</t>
    </r>
    <r>
      <rPr>
        <sz val="9"/>
        <rFont val="Arial"/>
        <family val="2"/>
      </rPr>
      <t xml:space="preserve">: if the concerned public body is an administrative unit within a ministry, then it cannot be considered independent for the purposes of this questionnaire and in this case the answer should be “no”.
</t>
    </r>
  </si>
  <si>
    <r>
      <t xml:space="preserve">Are airports in your country subject to some form of regulatory ex-ante or ex-post supervision on the level of their charges or revenues by an independent public body? </t>
    </r>
    <r>
      <rPr>
        <sz val="9"/>
        <color rgb="FF000000"/>
        <rFont val="Arial"/>
        <family val="2"/>
      </rPr>
      <t>(Q3b.2.9)</t>
    </r>
  </si>
  <si>
    <t>If you have answered yes, please provide the name of the relevant independent public body and a link to its website (Q3b.2.9a)</t>
  </si>
  <si>
    <t>Q5c.01_TW1</t>
  </si>
  <si>
    <t>Q5c.01_TW2</t>
  </si>
  <si>
    <t>Q5c.01_TW3</t>
  </si>
  <si>
    <t>Q5c.1.1a_TW1</t>
  </si>
  <si>
    <t>Q5c.1.1a_TW2</t>
  </si>
  <si>
    <t>Q5c.1.1a_TW3</t>
  </si>
  <si>
    <t>Q5c.1.2_TW1</t>
  </si>
  <si>
    <t>Q5c.1.2_TW2</t>
  </si>
  <si>
    <t>Q5c.1.2_TW3</t>
  </si>
  <si>
    <t>Q5c.1.2b</t>
  </si>
  <si>
    <t>Q5c.1.3_TW1</t>
  </si>
  <si>
    <t>Q5c.1.3_TW2</t>
  </si>
  <si>
    <t>Q5c.1.3_TW3</t>
  </si>
  <si>
    <t>Q5c.2.1_TW1</t>
  </si>
  <si>
    <t>Q5c.2.1_TW2</t>
  </si>
  <si>
    <t>Q5c.2.1a</t>
  </si>
  <si>
    <t>Q5c.2.2_TW1</t>
  </si>
  <si>
    <t>Q5c.2.2_TW2</t>
  </si>
  <si>
    <t>Q5c.2.2a</t>
  </si>
  <si>
    <t>Q5c.2.3_TW1</t>
  </si>
  <si>
    <t>Q5c.2.3_TW2</t>
  </si>
  <si>
    <t>Q5c.2.3a</t>
  </si>
  <si>
    <t>Q5c.2.4_TW1</t>
  </si>
  <si>
    <t>Q5c.2.4_TW2</t>
  </si>
  <si>
    <t>Q5c.2.4a</t>
  </si>
  <si>
    <t>Q5c.2.5_TW1</t>
  </si>
  <si>
    <t>Q5c.2.5_TW2</t>
  </si>
  <si>
    <t>Q5c.2.5a</t>
  </si>
  <si>
    <t>Q5c.2.6_TW1</t>
  </si>
  <si>
    <t>Q5c.2.6_TW2</t>
  </si>
  <si>
    <t>Q5c.2.6a</t>
  </si>
  <si>
    <t>Q5c.2.7_1</t>
  </si>
  <si>
    <t>Q5c.2.7_2</t>
  </si>
  <si>
    <t>Q5c.2.7_3</t>
  </si>
  <si>
    <t>Q5c.2.7_4</t>
  </si>
  <si>
    <t>Q5c.2.7a</t>
  </si>
  <si>
    <t>Q5c.2.8</t>
  </si>
  <si>
    <t>Q5c.2.8a</t>
  </si>
  <si>
    <t>Q5c.2.9</t>
  </si>
  <si>
    <t>Do these sectors exist in your country? (Q3c.01)</t>
  </si>
  <si>
    <r>
      <rPr>
        <b/>
        <sz val="9"/>
        <rFont val="Arial"/>
        <family val="2"/>
      </rPr>
      <t>Note</t>
    </r>
    <r>
      <rPr>
        <sz val="9"/>
        <rFont val="Arial"/>
        <family val="2"/>
      </rPr>
      <t xml:space="preserve">: Please take into account passenger water transport services that are provided in the framework of public transport. Please also consider ferry services at this section.
Please do NOT take into account pilotage services when answering this section!
</t>
    </r>
  </si>
  <si>
    <r>
      <rPr>
        <b/>
        <sz val="9"/>
        <rFont val="Arial"/>
        <family val="2"/>
      </rPr>
      <t>Note</t>
    </r>
    <r>
      <rPr>
        <sz val="9"/>
        <rFont val="Arial"/>
        <family val="2"/>
      </rPr>
      <t>: Please always consider the operator of the service (if it is different from the owner of the assets). So for the questions referring to the Operation of terminal facilities, consider Port Authorities only if they actually operate the terminal facilities. If there is another entity (whether private or public) engaged with the operation of the terminal facilities, refer to this entity at the answers below.</t>
    </r>
  </si>
  <si>
    <t>Do these sectors exist in your country? (Q3b.01)</t>
  </si>
  <si>
    <t>SECTION 3c.1. Firm ownership, control and legal status</t>
  </si>
  <si>
    <r>
      <rPr>
        <b/>
        <sz val="9"/>
        <rFont val="Arial"/>
        <family val="2"/>
      </rPr>
      <t>This question only considers control of a firm gained/held through ownership.</t>
    </r>
    <r>
      <rPr>
        <sz val="9"/>
        <rFont val="Arial"/>
        <family val="2"/>
      </rPr>
      <t xml:space="preserve">
</t>
    </r>
    <r>
      <rPr>
        <b/>
        <sz val="9"/>
        <rFont val="Arial"/>
        <family val="2"/>
      </rPr>
      <t>Definition</t>
    </r>
    <r>
      <rPr>
        <sz val="9"/>
        <rFont val="Arial"/>
        <family val="2"/>
      </rPr>
      <t xml:space="preserve">: Under control we mean the following arrangements:
- The government owns at least 50% of the shares of the concerned firm 
- OR
- The government is the largest block shareholder by owning between 10% and 50% of the shares of the concerned firm and the government’s share exceeds the combined shares of the 2nd, 3rd and 4th largest shareholders
</t>
    </r>
    <r>
      <rPr>
        <b/>
        <sz val="9"/>
        <rFont val="Arial"/>
        <family val="2"/>
      </rPr>
      <t>Notes</t>
    </r>
    <r>
      <rPr>
        <sz val="9"/>
        <rFont val="Arial"/>
        <family val="2"/>
      </rPr>
      <t>: 
- Consider also shares held indirectly by the government 
- Only consider shares that ensure voting rights</t>
    </r>
  </si>
  <si>
    <t>Please, if you answered yes to any of the questions on voting rights, indicate the name of the firm in which such rights are held and include a link to a document (e.g. annual report) that provides evidence of the existence of these special voting rights and details about their nature (Q3c.1.2d)</t>
  </si>
  <si>
    <r>
      <rPr>
        <b/>
        <sz val="9"/>
        <rFont val="Arial"/>
        <family val="2"/>
      </rPr>
      <t>Definition</t>
    </r>
    <r>
      <rPr>
        <sz val="9"/>
        <rFont val="Arial"/>
        <family val="2"/>
      </rPr>
      <t xml:space="preserve">: A legislative action means that a new law or a change in an existing law is necessary for such a sale to be possible. This change may be necessary, for example, if there is a law establishing that the government must be the owner of the firm, or requiring the government’s stake to always be above a certain threshold, or imposing other similar constraints.
If the parliament or another assembly (e.g. regional or local) need to authorize the sale of shares owned by government, then the answer should be yes because the need for a mandate to sell is akin to the need for a legislative action. A decree by the executive is also a legislative action, because it represents secondary legislation
</t>
    </r>
  </si>
  <si>
    <t>Please provide link to the law/regulation or other legal document that creates such legal constraints (Q3c.1.3a)</t>
  </si>
  <si>
    <r>
      <rPr>
        <b/>
        <sz val="9"/>
        <rFont val="Arial"/>
        <family val="2"/>
      </rPr>
      <t>This question only considers control of a firm gained/held through ownership.</t>
    </r>
    <r>
      <rPr>
        <sz val="9"/>
        <rFont val="Arial"/>
        <family val="2"/>
      </rPr>
      <t xml:space="preserve">
</t>
    </r>
    <r>
      <rPr>
        <b/>
        <sz val="9"/>
        <rFont val="Arial"/>
        <family val="2"/>
      </rPr>
      <t>Definition</t>
    </r>
    <r>
      <rPr>
        <sz val="9"/>
        <rFont val="Arial"/>
        <family val="2"/>
      </rPr>
      <t xml:space="preserve">: Under control we mean the following arrangements:
- The government owns at least 50% of the shares of the concerned firm 
- OR
- The government is the largest block shareholder by owning between 10% and 50% of the shares of the concerned firm and the government’s share exceeds the combined shares of the 2nd, 3rd and 4th largest shareholders
</t>
    </r>
    <r>
      <rPr>
        <b/>
        <sz val="9"/>
        <rFont val="Arial"/>
        <family val="2"/>
      </rPr>
      <t>Notes</t>
    </r>
    <r>
      <rPr>
        <sz val="9"/>
        <rFont val="Arial"/>
        <family val="2"/>
      </rPr>
      <t xml:space="preserve">: 
- Consider also shares held indirectly by the government 
- Only consider shares that ensure voting rights 
</t>
    </r>
    <r>
      <rPr>
        <b/>
        <sz val="9"/>
        <rFont val="Arial"/>
        <family val="2"/>
      </rPr>
      <t>Instructions</t>
    </r>
    <r>
      <rPr>
        <sz val="9"/>
        <rFont val="Arial"/>
        <family val="2"/>
      </rPr>
      <t xml:space="preserve">: The </t>
    </r>
    <r>
      <rPr>
        <b/>
        <sz val="9"/>
        <rFont val="Arial"/>
        <family val="2"/>
      </rPr>
      <t>largest firm</t>
    </r>
    <r>
      <rPr>
        <sz val="9"/>
        <rFont val="Arial"/>
        <family val="2"/>
      </rPr>
      <t xml:space="preserve"> is the firm with the </t>
    </r>
    <r>
      <rPr>
        <b/>
        <sz val="9"/>
        <rFont val="Arial"/>
        <family val="2"/>
      </rPr>
      <t>highest market share</t>
    </r>
    <r>
      <rPr>
        <sz val="9"/>
        <rFont val="Arial"/>
        <family val="2"/>
      </rPr>
      <t xml:space="preserve"> by number of customers, or, if not available, by revenues. Please indicate which of these two measures you have employed. The </t>
    </r>
    <r>
      <rPr>
        <b/>
        <sz val="9"/>
        <rFont val="Arial"/>
        <family val="2"/>
      </rPr>
      <t>relevant geographic market</t>
    </r>
    <r>
      <rPr>
        <sz val="9"/>
        <rFont val="Arial"/>
        <family val="2"/>
      </rPr>
      <t xml:space="preserve"> should be the national one. If you consider that the national geographic market is not the best way to measure market share in this context, use the most appropriate geographic market definition and explain why and how this assessment was done.
</t>
    </r>
  </si>
  <si>
    <t>Please, if you answered yes to any of the questions on voting rights, indicate the name of the firm in which such rights are held and include a link to a document (e.g. annual report) that provides evidence of the existence of these special voting rights and details about their nature (Q3c.1.5d)</t>
  </si>
  <si>
    <r>
      <t xml:space="preserve">Please answer to this question, even if it overlaps to some extent with others asked before. This specific information is necessary to continue the time-series of the Network Sector PMR indicators. 
The largest firm is the firm with the highest market share by number of customers, or, if not available, by revenues. The relevant geographic market should be the national one. If you consider that the national geographic market is not the best way to measure market share in this context, use the most appropriate geographic market definition and explain why and how this assessment was done.
</t>
    </r>
    <r>
      <rPr>
        <u/>
        <sz val="9"/>
        <rFont val="Arial"/>
        <family val="2"/>
      </rPr>
      <t>For federal countries</t>
    </r>
    <r>
      <rPr>
        <sz val="9"/>
        <rFont val="Arial"/>
        <family val="2"/>
      </rPr>
      <t xml:space="preserve">: please consider all firms that are controlled by the government, not just in the representative state, but across the whole country.
</t>
    </r>
  </si>
  <si>
    <t xml:space="preserve">SECTION 3c.2. Market Structure and Barriers to Competition </t>
  </si>
  <si>
    <t xml:space="preserve">For which jurisdiction are you answering the question? (Q3c.2.01) </t>
  </si>
  <si>
    <t>Do laws or regulations restrict the number of competing firms allowed to operate a business (e.g. by establishing a legal monopoly or duopoly, or limiting the number of operators) in the following sectors? (Q3c.2.2)</t>
  </si>
  <si>
    <t xml:space="preserve">Please provide link to the law/regulation or other legal document which regulates the access conditions in this sector (Q3c.2.2a)  </t>
  </si>
  <si>
    <r>
      <rPr>
        <b/>
        <sz val="9"/>
        <rFont val="Arial"/>
        <family val="2"/>
      </rPr>
      <t>Note</t>
    </r>
    <r>
      <rPr>
        <sz val="9"/>
        <rFont val="Arial"/>
        <family val="2"/>
      </rPr>
      <t>: This question tries to capture additional limitations that can be imposed in the sector on the top of restrictions on the number of players. These restrictions could be on the routes that can be served, on the number of vessels, on the quantities these firms can transport, vessel ownership requirements and the like.</t>
    </r>
  </si>
  <si>
    <t>Can the government, the relevant ministry, or the regulator limit industry capacity limited in other ways? (Q3c.2.3)</t>
  </si>
  <si>
    <t>Please provide a link to the law/regulation that gives the regulator/government/ministry such powers (Q3c.2.3a)</t>
  </si>
  <si>
    <t>If you answered YES, please provide some details about the nature of the restrictions imposed (Q3c.2.3b)</t>
  </si>
  <si>
    <t>What is necessary in order to set up a firm in the following sectors? (Q3c.2.4)</t>
  </si>
  <si>
    <r>
      <rPr>
        <b/>
        <sz val="9"/>
        <rFont val="Arial"/>
        <family val="2"/>
      </rPr>
      <t>Note</t>
    </r>
    <r>
      <rPr>
        <sz val="9"/>
        <rFont val="Arial"/>
        <family val="2"/>
      </rPr>
      <t xml:space="preserve">: In order to obtain licence – also referred to as authorisation or permit – the firm that made the request must wait until it gets an answer from the relevant authority to start operating. When only a notification is required, the firm must submit it and can start operating WITHOUT waiting for approval. 
If a licence or authorisation is required only for some services, it means that for the others a notification is sufficient.
</t>
    </r>
    <r>
      <rPr>
        <b/>
        <sz val="9"/>
        <rFont val="Arial"/>
        <family val="2"/>
      </rPr>
      <t>Note</t>
    </r>
    <r>
      <rPr>
        <sz val="9"/>
        <rFont val="Arial"/>
        <family val="2"/>
      </rPr>
      <t xml:space="preserve">: If different requirement apply for domestic and foreign firms, </t>
    </r>
    <r>
      <rPr>
        <b/>
        <sz val="9"/>
        <rFont val="Arial"/>
        <family val="2"/>
      </rPr>
      <t>provide the answer that applies to foreign firms in the next question</t>
    </r>
    <r>
      <rPr>
        <sz val="9"/>
        <rFont val="Arial"/>
        <family val="2"/>
      </rPr>
      <t xml:space="preserve">
</t>
    </r>
  </si>
  <si>
    <t xml:space="preserve">Please provide a link to the law/regulation that sets out these requirements or to a website that explains such requirements (Q3c.2.4a) </t>
  </si>
  <si>
    <t xml:space="preserve">If you answered yes, please provide some details about these additional requirements and for which services are they required (Q3c.2.5a) </t>
  </si>
  <si>
    <t>Are industry representatives or individual firms involved in the enforcement of entry regulation for the following sectors? (Q3c.2.6)</t>
  </si>
  <si>
    <t>Please provide a link to the law/regulation that allows this involvement (Q3c.2.6a)</t>
  </si>
  <si>
    <t xml:space="preserve">Are retail tariffs regulated or approved by the government, a ministry, a regulator or other public body in the following sectors? (Q3c.2.7)  </t>
  </si>
  <si>
    <r>
      <rPr>
        <b/>
        <sz val="9"/>
        <rFont val="Arial"/>
        <family val="2"/>
      </rPr>
      <t xml:space="preserve">Note: </t>
    </r>
    <r>
      <rPr>
        <sz val="9"/>
        <rFont val="Arial"/>
        <family val="2"/>
      </rPr>
      <t xml:space="preserve">An example of involvement of industry representatives in the enforcement of entry regulation is when these are involved in determining if the sector can accommodate an additional firm, or are asked their opinion on a request for a new license.
</t>
    </r>
  </si>
  <si>
    <t>Please provide link to the website of the body that regulates such tariffs (Q3c.2.7a)</t>
  </si>
  <si>
    <t>Does the government, the relevant ministry, the regulator or another public body provide pricing guidelines for setting retail tariffs in the following sectors?  (Q3c.2.8)</t>
  </si>
  <si>
    <r>
      <rPr>
        <b/>
        <sz val="9"/>
        <rFont val="Arial"/>
        <family val="2"/>
      </rPr>
      <t>Note</t>
    </r>
    <r>
      <rPr>
        <sz val="9"/>
        <rFont val="Arial"/>
        <family val="2"/>
      </rPr>
      <t>: If the tariffs for some services are regulated, while the tariffs for other services are only subject to pricing guidelines, please select Yes (some services).</t>
    </r>
  </si>
  <si>
    <t>Please provide a link to the latest available set of pricing guidelines (Q3c.2.8a)</t>
  </si>
  <si>
    <t>In order to offer freight transport services between sea and coastal and inland ports in your jurisdiction (i.e. cabotage services) do foreign firms have to comply with the following requirements? (Q3c.2.9)</t>
  </si>
  <si>
    <r>
      <rPr>
        <b/>
        <sz val="9"/>
        <rFont val="Arial"/>
        <family val="2"/>
      </rPr>
      <t>Note</t>
    </r>
    <r>
      <rPr>
        <sz val="9"/>
        <rFont val="Arial"/>
        <family val="2"/>
      </rPr>
      <t>: if the requirement generally applies for foreign freight service providers, but some countries are excluded from the application of this requirement, then choose the answer “Yes (for transport services between ANY national ports) but some countries are excluded from the requirement”.  This is the case for EU member states for example.</t>
    </r>
  </si>
  <si>
    <t>Please provide a link to the law/regulation setting out the requirements for  providing freight transport services between ports in the same country (Q3c.2.9a)</t>
  </si>
  <si>
    <t>Please provide a link to the regulation/law that allows or prevents port authorities from operating terminal facilities that offer commercial services (Q3c.2.10a)</t>
  </si>
  <si>
    <t>Are liner-conferences in the water freight transport sector exempted from the application of antitrust rules? (Q5c.2.12)</t>
  </si>
  <si>
    <r>
      <rPr>
        <b/>
        <sz val="9"/>
        <rFont val="Arial"/>
        <family val="2"/>
      </rPr>
      <t>Definition</t>
    </r>
    <r>
      <rPr>
        <sz val="9"/>
        <rFont val="Arial"/>
        <family val="2"/>
      </rPr>
      <t>: Liner conferences are formal or informal private arrangements between shipping lines which enable them to utilize common freight rates and to engage in other cooperative activities on a particular route or routes.</t>
    </r>
  </si>
  <si>
    <t>Please provide link to the law/regulation or other legal document which regulates the access conditions in this sector (Q3b.2.2a)</t>
  </si>
  <si>
    <r>
      <t xml:space="preserve">If a foreign firm wants to provide services in the following sectors, does it need to meet additional requirements </t>
    </r>
    <r>
      <rPr>
        <u/>
        <sz val="9"/>
        <color theme="1"/>
        <rFont val="Arial"/>
        <family val="2"/>
      </rPr>
      <t>on top of those</t>
    </r>
    <r>
      <rPr>
        <sz val="9"/>
        <color theme="1"/>
        <rFont val="Arial"/>
        <family val="2"/>
      </rPr>
      <t xml:space="preserve"> asked for domestic firms? (Q3c.2.5)</t>
    </r>
  </si>
  <si>
    <t>Please provide a link to the law/regulation that sets out these requirements or to a website that explains such requirements (Q3c.2.5b)</t>
  </si>
  <si>
    <t>In case you indicate that you are answering for the “State level” or “Subnational” level or “a combination of the above”, please always indicate the name of the jurisdiction (Q3c.2.01a)</t>
  </si>
  <si>
    <t>Q5d.01</t>
  </si>
  <si>
    <t>Q5d.02</t>
  </si>
  <si>
    <t>Q5d.1.1</t>
  </si>
  <si>
    <t>Q5d.1.1a</t>
  </si>
  <si>
    <t>Q5d.1.1b</t>
  </si>
  <si>
    <t>Q5d.2.1</t>
  </si>
  <si>
    <t>Q5d.2.1a</t>
  </si>
  <si>
    <t>Q5d.2.2</t>
  </si>
  <si>
    <t>Q5d.2.2a</t>
  </si>
  <si>
    <t>Q5d.2.3</t>
  </si>
  <si>
    <t>Q5d.2.3a</t>
  </si>
  <si>
    <t>Q5d.2.4</t>
  </si>
  <si>
    <t>Q5d.2.4a</t>
  </si>
  <si>
    <t>Q5d.2.5</t>
  </si>
  <si>
    <t>Q5d.2.6</t>
  </si>
  <si>
    <t>Q5d.2.7</t>
  </si>
  <si>
    <t>Q5d.2.9</t>
  </si>
  <si>
    <t>Q5d.2.9a</t>
  </si>
  <si>
    <t>Q5d.2.10_1</t>
  </si>
  <si>
    <t>Q5d.2.10_2</t>
  </si>
  <si>
    <t>Q5d.2.10_3</t>
  </si>
  <si>
    <t>Q5d.2.10a</t>
  </si>
  <si>
    <t>Q5d.2.11</t>
  </si>
  <si>
    <t>Q5d.2.12_1</t>
  </si>
  <si>
    <t>Q5d.2.12_2</t>
  </si>
  <si>
    <t>Q5d.2.12a</t>
  </si>
  <si>
    <t>Q5d.2.13</t>
  </si>
  <si>
    <t>Q5d.2.13a</t>
  </si>
  <si>
    <t>Q5d.2.14</t>
  </si>
  <si>
    <t>Q5d.2.14a</t>
  </si>
  <si>
    <t>Q5d.2.15</t>
  </si>
  <si>
    <t>Does the road freight transport sector exist in your country? (Q3d.01)</t>
  </si>
  <si>
    <t>SECTION 3d.1. Firm ownership and control</t>
  </si>
  <si>
    <t>Please, if you answered yes to any of the questions on voting rights, indicate the name of the firm in which such rights are held and include a link to a document (e.g. annual report) that provides evidence of the existence of these special voting rights and details about their nature (Q3d.1.2d)</t>
  </si>
  <si>
    <t>SECTION 3d.2. Market structure and Barriers to Competition</t>
  </si>
  <si>
    <t>For which jurisdiction are you answering the question? (Q3d.2.1)</t>
  </si>
  <si>
    <t>Do national and/or subnational laws or regulations restrict the number of competing firms allowed to operate a road freight transport business (e.g. by establishing a legal monopoly or duopoly, or limiting the number of operators)? (Q3d.2.2)</t>
  </si>
  <si>
    <t>If the answer to the above question is yes and there is a monopoly or local monopolies, how are these monopoly rights awarded? (Q3d.2.2b)</t>
  </si>
  <si>
    <t>Can the regulator, government, ministry or other public body limit industry capacity in other ways? (Q3d.2.3)</t>
  </si>
  <si>
    <r>
      <rPr>
        <b/>
        <sz val="9"/>
        <rFont val="Arial"/>
        <family val="2"/>
      </rPr>
      <t>Instructions</t>
    </r>
    <r>
      <rPr>
        <sz val="9"/>
        <rFont val="Arial"/>
        <family val="2"/>
      </rPr>
      <t xml:space="preserve">: Do not consider goods that require special transportation conditions (e.g. dangerous goods, or refrigerated goods) because the requirements in this case may be different and more stringent. For example, the transport of explosives and the transport of medicines and vaccines should be excluded.
</t>
    </r>
    <r>
      <rPr>
        <b/>
        <sz val="9"/>
        <rFont val="Arial"/>
        <family val="2"/>
      </rPr>
      <t>Note</t>
    </r>
    <r>
      <rPr>
        <sz val="9"/>
        <rFont val="Arial"/>
        <family val="2"/>
      </rPr>
      <t xml:space="preserve">: In order to obtain an authorisation, licence or permit the firm that made the request must wait until it gets an answer from the relevant authority to start operating. When only a notification is required, the firm must submit the notification and it does not have to wait for its approval.
</t>
    </r>
  </si>
  <si>
    <t>Are criteria other than technical and financial fitness and compliance with public safety requirements considered in decisions on new entry? (Q3d.2.5)</t>
  </si>
  <si>
    <r>
      <rPr>
        <b/>
        <sz val="9"/>
        <rFont val="Arial"/>
        <family val="2"/>
      </rPr>
      <t>Note</t>
    </r>
    <r>
      <rPr>
        <sz val="9"/>
        <rFont val="Arial"/>
        <family val="2"/>
      </rPr>
      <t xml:space="preserve">: These criteria can include for example minimum capital requirements for the firm, mandatory asset ownership (e.g. owning garage or parking lot) etc. </t>
    </r>
  </si>
  <si>
    <t>If a licence/authorisation is required to operate a road freight transportation business, does this licence/authorisation cover the entire road network of the country? (Q3d.2.6)</t>
  </si>
  <si>
    <t>If a licence/authorisation is required to operate a road freight transportation business, is this licence/authorisation limited in duration? (Q3d.2.7)</t>
  </si>
  <si>
    <t>Do national or subnational laws or regulations allow the following activities: (Q3d.2.9)</t>
  </si>
  <si>
    <t>Are firms allowed to transport freight for their own account? (Q3d.2.10)</t>
  </si>
  <si>
    <r>
      <rPr>
        <b/>
        <sz val="9"/>
        <color rgb="FFFF0000"/>
        <rFont val="Arial"/>
        <family val="2"/>
      </rPr>
      <t>Please note that this is the only question that refers to foreign road freight transport firms</t>
    </r>
    <r>
      <rPr>
        <sz val="9"/>
        <color rgb="FFFF0000"/>
        <rFont val="Arial"/>
        <family val="2"/>
      </rPr>
      <t xml:space="preserve">
</t>
    </r>
    <r>
      <rPr>
        <sz val="9"/>
        <rFont val="Arial"/>
        <family val="2"/>
      </rPr>
      <t xml:space="preserve">
Do laws or regulations allow the following activities by </t>
    </r>
    <r>
      <rPr>
        <b/>
        <sz val="9"/>
        <rFont val="Arial"/>
        <family val="2"/>
      </rPr>
      <t>foreign</t>
    </r>
    <r>
      <rPr>
        <sz val="9"/>
        <rFont val="Arial"/>
        <family val="2"/>
      </rPr>
      <t xml:space="preserve"> road freight transport firms: (Q3d.2.11)</t>
    </r>
    <r>
      <rPr>
        <sz val="9"/>
        <color rgb="FFFF0000"/>
        <rFont val="Arial"/>
        <family val="2"/>
      </rPr>
      <t xml:space="preserve">
</t>
    </r>
  </si>
  <si>
    <t>Are retail tariffs of road freight services regulated or approved by the government, a ministry, a regulator or other public body? (Q3d.2.12)</t>
  </si>
  <si>
    <t>Does the government/regulator/ministry or other public body provide pricing guidelines for setting retail tariffs to road freight companies? (Q3d.2.13)</t>
  </si>
  <si>
    <t>Are industry representatives involved in enforcing pricing guidelines or in setting tariffs? (Q3d.2.14)</t>
  </si>
  <si>
    <t>Q5e.01</t>
  </si>
  <si>
    <t>Q5e.02</t>
  </si>
  <si>
    <t>Q5e.1.1</t>
  </si>
  <si>
    <t>Q5e.1.1a</t>
  </si>
  <si>
    <t>Q5e.1.1b</t>
  </si>
  <si>
    <t>Q5e.1.2</t>
  </si>
  <si>
    <t>Q5e.2.1</t>
  </si>
  <si>
    <t>Q5e.2.1a</t>
  </si>
  <si>
    <t>Q5e.2.1b</t>
  </si>
  <si>
    <t>Q5e.2.1c</t>
  </si>
  <si>
    <t>Q5e.2.2</t>
  </si>
  <si>
    <t>Q5e.2.2a</t>
  </si>
  <si>
    <t>Q5e.2.3</t>
  </si>
  <si>
    <t>Q5e.2.3a</t>
  </si>
  <si>
    <t>Q5e.2.4</t>
  </si>
  <si>
    <t>Q5e.2.4a</t>
  </si>
  <si>
    <t>Q5e.2.5</t>
  </si>
  <si>
    <t>Q5e.2.5a</t>
  </si>
  <si>
    <t>Q5e.2.6</t>
  </si>
  <si>
    <t>Q5e.2.6a</t>
  </si>
  <si>
    <t>Does the Long-Distance Domestic Passenger Transport Services by Coach sector exist in your country? (Q3e.01)</t>
  </si>
  <si>
    <r>
      <t xml:space="preserve">Do federal, national, state regional or provincial governments </t>
    </r>
    <r>
      <rPr>
        <u/>
        <sz val="9"/>
        <rFont val="Arial"/>
        <family val="2"/>
      </rPr>
      <t>control at least one firm</t>
    </r>
    <r>
      <rPr>
        <sz val="9"/>
        <rFont val="Arial"/>
        <family val="2"/>
      </rPr>
      <t xml:space="preserve"> in the Long-Distance Domestic Passenger Transport Services by Coach sector? (Q3e.1.1)
</t>
    </r>
    <r>
      <rPr>
        <sz val="9"/>
        <color rgb="FFFF0000"/>
        <rFont val="Arial"/>
        <family val="2"/>
      </rPr>
      <t>Please indicate name of firms in the Comments column.</t>
    </r>
    <r>
      <rPr>
        <sz val="9"/>
        <rFont val="Arial"/>
        <family val="2"/>
      </rPr>
      <t xml:space="preserve">
</t>
    </r>
  </si>
  <si>
    <t>SECTION 3e.2. Market structure and Barriers to Competition</t>
  </si>
  <si>
    <t>Please provide link to the law/regulation or other legal document that creates such legal constraints. (Q3e.1.3a)</t>
  </si>
  <si>
    <t>Please, if you answered yes to any of the questions on voting rights, indicate the name of the firm in which such rights are held and include a link to a document (e.g. annual report) that provides evidence of the existence of these special voting rights and details about their nature. (Q3e.1.2d)</t>
  </si>
  <si>
    <t>For which jurisdiction are you answering the question? (Q3e.2.01)</t>
  </si>
  <si>
    <t>If the answer to the above question is yes and there is a national monopoly or local monopolies, how are these monopoly rights awarded? (Q3e.2.1b)</t>
  </si>
  <si>
    <r>
      <t xml:space="preserve">Do laws or regulations restrict the number of competing firms allowed to operate a business (e.g. by establishing a legal monopoly or duopoly, or limiting the number of operators) that provides Long-Distance </t>
    </r>
    <r>
      <rPr>
        <b/>
        <sz val="9"/>
        <rFont val="Arial"/>
        <family val="2"/>
      </rPr>
      <t>Domestic</t>
    </r>
    <r>
      <rPr>
        <sz val="9"/>
        <rFont val="Arial"/>
        <family val="2"/>
      </rPr>
      <t xml:space="preserve"> Passenger Transport Services by Coach? (Q3e.2.1)</t>
    </r>
  </si>
  <si>
    <r>
      <rPr>
        <b/>
        <sz val="9"/>
        <rFont val="Arial"/>
        <family val="2"/>
      </rPr>
      <t>Instructions</t>
    </r>
    <r>
      <rPr>
        <sz val="9"/>
        <rFont val="Arial"/>
        <family val="2"/>
      </rPr>
      <t>: Approval means that they need a license or authorization, which can be issued by a ministry, regulator or other public body. This approval may be necessary for all routes or only for some routes. For example, in some countries routes below a certain length require a specific authorization that can be denied if it is considered that allowing the coach service could negatively affect other forms of transportation that fulfil public service obligations.</t>
    </r>
  </si>
  <si>
    <t>Please provide a link to the law/regulation that allows or limits this freedom. (Q3e.2.2a)</t>
  </si>
  <si>
    <r>
      <t xml:space="preserve">Are firms that provide Long-Distance </t>
    </r>
    <r>
      <rPr>
        <b/>
        <sz val="9"/>
        <color theme="1"/>
        <rFont val="Arial"/>
        <family val="2"/>
      </rPr>
      <t>Domestic</t>
    </r>
    <r>
      <rPr>
        <sz val="9"/>
        <color theme="1"/>
        <rFont val="Arial"/>
        <family val="2"/>
      </rPr>
      <t xml:space="preserve"> Passenger Transport Services by Coach, free to choose the routes they wish to serve in the following sectors? (Q3e.2.2)</t>
    </r>
  </si>
  <si>
    <r>
      <t xml:space="preserve">Are the retail tariffs/fares that firms providing Long-Distance </t>
    </r>
    <r>
      <rPr>
        <b/>
        <sz val="9"/>
        <rFont val="Arial"/>
        <family val="2"/>
      </rPr>
      <t>Domestic</t>
    </r>
    <r>
      <rPr>
        <sz val="9"/>
        <rFont val="Arial"/>
        <family val="2"/>
      </rPr>
      <t xml:space="preserve"> Passenger Transport Services by Coach charge to their passengers regulated or approved by the government, a ministry, a regulator or another body? (Q3e.2.3)</t>
    </r>
  </si>
  <si>
    <t xml:space="preserve">Please provide a link to website of the body that regulates/approves such tariffs. (Q3e.2.3a) </t>
  </si>
  <si>
    <r>
      <t xml:space="preserve">What is necessary in order to establish a business providing Long-Distance </t>
    </r>
    <r>
      <rPr>
        <b/>
        <sz val="9"/>
        <rFont val="Arial"/>
        <family val="2"/>
      </rPr>
      <t>Domestic</t>
    </r>
    <r>
      <rPr>
        <sz val="9"/>
        <rFont val="Arial"/>
        <family val="2"/>
      </rPr>
      <t xml:space="preserve"> Passenger Transport Services by Coach? (Q3e.2.4)</t>
    </r>
  </si>
  <si>
    <t xml:space="preserve">Please provide a link to the law/regulation that sets out these requirements or to a website that explains such requirements. (Q3e.2.4a) </t>
  </si>
  <si>
    <r>
      <t xml:space="preserve">Are industry representatives or individual firms involved in the enforcement of entry regulations in the Long-Distance </t>
    </r>
    <r>
      <rPr>
        <b/>
        <sz val="9"/>
        <rFont val="Arial"/>
        <family val="2"/>
      </rPr>
      <t>Domestic</t>
    </r>
    <r>
      <rPr>
        <sz val="9"/>
        <rFont val="Arial"/>
        <family val="2"/>
      </rPr>
      <t xml:space="preserve"> Passenger Transport Services by Coach sector? (Q3e.2.5)</t>
    </r>
  </si>
  <si>
    <t xml:space="preserve">If so, please provide a link to the law/regulation that allows this. (Q3e.2.5a) </t>
  </si>
  <si>
    <t>Can foreign companies provide cabotage services in your country? (Q3e.2.6)</t>
  </si>
  <si>
    <t xml:space="preserve">Please provide link to the law/regulation that allows or prohibits these activities. (Q3e.2.6a) </t>
  </si>
  <si>
    <r>
      <t xml:space="preserve">In case you indicate that you are answering for the “State level” or “Subnational” level or “a combination of the above”, please always indicate the </t>
    </r>
    <r>
      <rPr>
        <b/>
        <sz val="9"/>
        <color rgb="FFFF0000"/>
        <rFont val="Arial"/>
        <family val="2"/>
      </rPr>
      <t>name of the jurisdiction</t>
    </r>
    <r>
      <rPr>
        <sz val="9"/>
        <color rgb="FFFF0000"/>
        <rFont val="Arial"/>
        <family val="2"/>
      </rPr>
      <t>. (Q3e.2.01a)</t>
    </r>
  </si>
  <si>
    <t>Please provide a link to documents relative to the one of the latest award procedures. (Q3e.2.1c)</t>
  </si>
  <si>
    <t>Please provide a link to the law/regulation or other legal document that creates such legal constraints. (Q3d.1.3a)</t>
  </si>
  <si>
    <r>
      <t xml:space="preserve">In case you indicate that you are answering for the “State level” or “Subnational” level or “a combination of the above”, please always indicate the </t>
    </r>
    <r>
      <rPr>
        <b/>
        <sz val="9"/>
        <color rgb="FFFF0000"/>
        <rFont val="Arial"/>
        <family val="2"/>
      </rPr>
      <t>name of the jurisdiction.</t>
    </r>
    <r>
      <rPr>
        <sz val="9"/>
        <color rgb="FFFF0000"/>
        <rFont val="Arial"/>
        <family val="2"/>
      </rPr>
      <t xml:space="preserve"> (Q3d.2.1a)</t>
    </r>
  </si>
  <si>
    <t xml:space="preserve">Please provide link to the law/regulation or other legal document which regulates the access conditions in this sector. (Q3d.2.2a) </t>
  </si>
  <si>
    <t xml:space="preserve">Please provide a link to documents relative to the one of the latest award procedures. (Q3d.2.2c) </t>
  </si>
  <si>
    <t>If you answered yes, please provide further details on how capacity is limited. (Q3d.2.3a)</t>
  </si>
  <si>
    <t>Please provide a link to the law/regulation that gives the regulator/government/ministry such powers. (Q3d.2.3b)</t>
  </si>
  <si>
    <t>Please provide a link to the law/regulation that sets out these requirements or to a website that explains such requirements. (Q3d.2.4a)</t>
  </si>
  <si>
    <t>If so, please provide a link to the law/regulation that allows this. (Q3d.2.8a)</t>
  </si>
  <si>
    <t>Please provide link to laws/regulations that allow or prohibit these activities. (Q3d.2.9a)</t>
  </si>
  <si>
    <t>Please provide link to the law/regulation that allows or prohibits these activities. (Q3d.2.11a)</t>
  </si>
  <si>
    <t>Please provide a link to the website of the body that regulates/approves such tariffs. (Q3d.2.12a)</t>
  </si>
  <si>
    <t>Please provide a link to the latest available pricing guidelines. (Q3d.2.13a)</t>
  </si>
  <si>
    <t>Q5d.1.2</t>
  </si>
  <si>
    <r>
      <t xml:space="preserve">Do federal, national, state, regional or provincial governments </t>
    </r>
    <r>
      <rPr>
        <u/>
        <sz val="9"/>
        <rFont val="Arial"/>
        <family val="2"/>
      </rPr>
      <t>control the largest firm</t>
    </r>
    <r>
      <rPr>
        <sz val="9"/>
        <rFont val="Arial"/>
        <family val="2"/>
      </rPr>
      <t xml:space="preserve"> in the following sectors? (Q3a.1.4)</t>
    </r>
  </si>
  <si>
    <t>A combination of the above</t>
  </si>
  <si>
    <r>
      <rPr>
        <b/>
        <sz val="9"/>
        <rFont val="Arial"/>
        <family val="2"/>
      </rPr>
      <t>Instructions</t>
    </r>
    <r>
      <rPr>
        <sz val="9"/>
        <rFont val="Arial"/>
        <family val="2"/>
      </rPr>
      <t>: please only insert figures</t>
    </r>
  </si>
  <si>
    <t>C</t>
  </si>
  <si>
    <t>yes, and entrants are still operating</t>
  </si>
  <si>
    <t>yes, but entrants have already exited the market</t>
  </si>
  <si>
    <t>not applicable (based on previous answers)</t>
  </si>
  <si>
    <r>
      <t xml:space="preserve">Are industry representatives or individual firms involved in the enforcement of entry regulation in the provision of </t>
    </r>
    <r>
      <rPr>
        <b/>
        <sz val="9"/>
        <rFont val="Arial"/>
        <family val="2"/>
      </rPr>
      <t>domestic</t>
    </r>
    <r>
      <rPr>
        <sz val="9"/>
        <rFont val="Arial"/>
        <family val="2"/>
      </rPr>
      <t xml:space="preserve"> passenger air transport services? (Q3b.2.4)</t>
    </r>
  </si>
  <si>
    <r>
      <t xml:space="preserve">Are the retail tariffs/fares charged by air carriers that offer </t>
    </r>
    <r>
      <rPr>
        <b/>
        <sz val="9"/>
        <rFont val="Arial"/>
        <family val="2"/>
      </rPr>
      <t>domestic</t>
    </r>
    <r>
      <rPr>
        <sz val="9"/>
        <rFont val="Arial"/>
        <family val="2"/>
      </rPr>
      <t xml:space="preserve"> transportation services regulated or approved by the government, a ministry, a regulator or other public body? (Q3b.2.8)</t>
    </r>
  </si>
  <si>
    <r>
      <t xml:space="preserve">Do federal, national, state regional or provincial governments </t>
    </r>
    <r>
      <rPr>
        <u/>
        <sz val="9"/>
        <rFont val="Arial"/>
        <family val="2"/>
      </rPr>
      <t>control at least one</t>
    </r>
    <r>
      <rPr>
        <sz val="9"/>
        <rFont val="Arial"/>
        <family val="2"/>
      </rPr>
      <t xml:space="preserve"> firm in each of the following sectors? (Q3c.1.1)
</t>
    </r>
    <r>
      <rPr>
        <sz val="9"/>
        <color rgb="FFFF0000"/>
        <rFont val="Arial"/>
        <family val="2"/>
      </rPr>
      <t xml:space="preserve">
Please indicate the name of firms in the comments’ column.</t>
    </r>
    <r>
      <rPr>
        <sz val="9"/>
        <rFont val="Arial"/>
        <family val="2"/>
      </rPr>
      <t xml:space="preserve">
</t>
    </r>
  </si>
  <si>
    <r>
      <t xml:space="preserve">Do federal, national, state, regional or provincial governments </t>
    </r>
    <r>
      <rPr>
        <u/>
        <sz val="9"/>
        <rFont val="Arial"/>
        <family val="2"/>
      </rPr>
      <t>control the largest firm</t>
    </r>
    <r>
      <rPr>
        <sz val="9"/>
        <rFont val="Arial"/>
        <family val="2"/>
      </rPr>
      <t xml:space="preserve"> in the following sectors? (Q3c.1.4)</t>
    </r>
  </si>
  <si>
    <t>sea and costal water transport services</t>
  </si>
  <si>
    <t>inland water transport services</t>
  </si>
  <si>
    <t>ECO_2023_E</t>
  </si>
  <si>
    <r>
      <t xml:space="preserve">Do federal, national, state regional or provincial governments </t>
    </r>
    <r>
      <rPr>
        <u/>
        <sz val="9"/>
        <rFont val="Arial"/>
        <family val="2"/>
      </rPr>
      <t>control at least one firm</t>
    </r>
    <r>
      <rPr>
        <sz val="9"/>
        <rFont val="Arial"/>
        <family val="2"/>
      </rPr>
      <t xml:space="preserve"> in the road freight transport sector? (Q3d.1.1)
</t>
    </r>
    <r>
      <rPr>
        <sz val="9"/>
        <color rgb="FFFF0000"/>
        <rFont val="Arial"/>
        <family val="2"/>
      </rPr>
      <t>Please indicate name of firms in the Comments column.</t>
    </r>
    <r>
      <rPr>
        <sz val="9"/>
        <rFont val="Arial"/>
        <family val="2"/>
      </rPr>
      <t xml:space="preserve">
</t>
    </r>
  </si>
  <si>
    <t>Are industry representatives or individual firms involved in the enforcement of entry regulations? (Q3d.2.8)</t>
  </si>
  <si>
    <t>ECO_2023_N</t>
  </si>
  <si>
    <r>
      <t xml:space="preserve">If federal, national, state, regional or provincial governments control at least one firm in the Long-Distance </t>
    </r>
    <r>
      <rPr>
        <b/>
        <sz val="9"/>
        <rFont val="Arial"/>
        <family val="2"/>
      </rPr>
      <t>Domestic</t>
    </r>
    <r>
      <rPr>
        <sz val="9"/>
        <rFont val="Arial"/>
        <family val="2"/>
      </rPr>
      <t xml:space="preserve"> Passenger Transport Services by Coach sector, is a legislative action necessary for the government to sell its stakes in these firms partially or entirely? (Q3e.1.3)</t>
    </r>
  </si>
  <si>
    <t>Column P</t>
  </si>
  <si>
    <r>
      <t xml:space="preserve">Do federal, national, state regional or provincial governments control </t>
    </r>
    <r>
      <rPr>
        <u/>
        <sz val="9"/>
        <rFont val="Arial"/>
        <family val="2"/>
      </rPr>
      <t>at least one firm</t>
    </r>
    <r>
      <rPr>
        <sz val="9"/>
        <rFont val="Arial"/>
        <family val="2"/>
      </rPr>
      <t xml:space="preserve"> in each of the following sectors? (Q3a.1.1)
</t>
    </r>
    <r>
      <rPr>
        <sz val="9"/>
        <color rgb="FFFF0000"/>
        <rFont val="Arial"/>
        <family val="2"/>
      </rPr>
      <t xml:space="preserve">
Please indicate name of firms in the Comments column.</t>
    </r>
    <r>
      <rPr>
        <sz val="9"/>
        <rFont val="Arial"/>
        <family val="2"/>
      </rPr>
      <t xml:space="preserve">
</t>
    </r>
  </si>
  <si>
    <t>Q3a.1.6_TR1</t>
  </si>
  <si>
    <t>Q3a.1.6_TR2</t>
  </si>
  <si>
    <r>
      <t xml:space="preserve">Do national, state, regional, or provincial governments hold equity stakes </t>
    </r>
    <r>
      <rPr>
        <u/>
        <sz val="9"/>
        <rFont val="Arial"/>
        <family val="2"/>
      </rPr>
      <t>in the largest firm</t>
    </r>
    <r>
      <rPr>
        <sz val="9"/>
        <rFont val="Arial"/>
        <family val="2"/>
      </rPr>
      <t xml:space="preserve"> in the following sectors? (Q3a.1.6)
</t>
    </r>
    <r>
      <rPr>
        <sz val="9"/>
        <color rgb="FFFF0000"/>
        <rFont val="Arial"/>
        <family val="2"/>
      </rPr>
      <t>Please provide name of firms in the comments column</t>
    </r>
  </si>
  <si>
    <t>Q3a.2.3a</t>
  </si>
  <si>
    <r>
      <t xml:space="preserve">If national, state, regional or provincial governments </t>
    </r>
    <r>
      <rPr>
        <u/>
        <sz val="9"/>
        <rFont val="Arial"/>
        <family val="2"/>
      </rPr>
      <t>control at least one firm</t>
    </r>
    <r>
      <rPr>
        <sz val="9"/>
        <rFont val="Arial"/>
        <family val="2"/>
      </rPr>
      <t xml:space="preserve"> in the sector, is a legislative action necessary for the government to sell its stakes in these firms partially or entirely? (Q3a.1.3)</t>
    </r>
  </si>
  <si>
    <t>Q3a.1.3_TR1</t>
  </si>
  <si>
    <t>Q3a.1.3_TR2</t>
  </si>
  <si>
    <r>
      <t xml:space="preserve">Do federal, national, state regional or provincial governments </t>
    </r>
    <r>
      <rPr>
        <u/>
        <sz val="9"/>
        <rFont val="Arial"/>
        <family val="2"/>
      </rPr>
      <t>control at least one firm</t>
    </r>
    <r>
      <rPr>
        <sz val="9"/>
        <rFont val="Arial"/>
        <family val="2"/>
      </rPr>
      <t xml:space="preserve"> in each of the following sectors? (Q3b.1.1)
</t>
    </r>
    <r>
      <rPr>
        <sz val="9"/>
        <color rgb="FFFF0000"/>
        <rFont val="Arial"/>
        <family val="2"/>
      </rPr>
      <t>Please indicate name of firms in the Comments column.</t>
    </r>
    <r>
      <rPr>
        <sz val="9"/>
        <rFont val="Arial"/>
        <family val="2"/>
      </rPr>
      <t xml:space="preserve">
</t>
    </r>
  </si>
  <si>
    <r>
      <t xml:space="preserve">Do national, state, regional, or provincial governments hold equity stakes </t>
    </r>
    <r>
      <rPr>
        <u/>
        <sz val="9"/>
        <rFont val="Arial"/>
        <family val="2"/>
      </rPr>
      <t>in the largest firm</t>
    </r>
    <r>
      <rPr>
        <sz val="9"/>
        <rFont val="Arial"/>
        <family val="2"/>
      </rPr>
      <t xml:space="preserve"> in the following sectors? (Q3b.1.6)</t>
    </r>
  </si>
  <si>
    <r>
      <t xml:space="preserve">What is the percentage of equity stakes owned, either directly or indirectly, by the government </t>
    </r>
    <r>
      <rPr>
        <u/>
        <sz val="9"/>
        <color rgb="FF000000"/>
        <rFont val="Arial"/>
        <family val="2"/>
      </rPr>
      <t>in the largest firm</t>
    </r>
    <r>
      <rPr>
        <sz val="9"/>
        <color rgb="FF000000"/>
        <rFont val="Arial"/>
        <family val="2"/>
      </rPr>
      <t xml:space="preserve"> in the </t>
    </r>
    <r>
      <rPr>
        <sz val="9"/>
        <color theme="1"/>
        <rFont val="Arial"/>
        <family val="2"/>
      </rPr>
      <t>following</t>
    </r>
    <r>
      <rPr>
        <sz val="9"/>
        <color rgb="FF000000"/>
        <rFont val="Arial"/>
        <family val="2"/>
      </rPr>
      <t xml:space="preserve"> sectors? (Q3b.1.6a)</t>
    </r>
  </si>
  <si>
    <t>Q3b.1.6a_TA1</t>
  </si>
  <si>
    <t>Q3b.1.6a_TA2</t>
  </si>
  <si>
    <t>Q3b.1.6a_TA3</t>
  </si>
  <si>
    <r>
      <t xml:space="preserve">What is the percentage of equity stakes owned, either directly or indirectly, by the government </t>
    </r>
    <r>
      <rPr>
        <u/>
        <sz val="9"/>
        <rFont val="Arial"/>
        <family val="2"/>
      </rPr>
      <t>in the largest firm</t>
    </r>
    <r>
      <rPr>
        <sz val="9"/>
        <rFont val="Arial"/>
        <family val="2"/>
      </rPr>
      <t xml:space="preserve"> in the following sectors? (Q3c.1.6a)</t>
    </r>
  </si>
  <si>
    <t>Q3a.2.5</t>
  </si>
  <si>
    <t>Q3a.2.3b</t>
  </si>
  <si>
    <r>
      <t xml:space="preserve">If federal, national, state, regional or provincial governments control </t>
    </r>
    <r>
      <rPr>
        <u/>
        <sz val="9"/>
        <rFont val="Arial"/>
        <family val="2"/>
      </rPr>
      <t>at least one firm</t>
    </r>
    <r>
      <rPr>
        <sz val="9"/>
        <rFont val="Arial"/>
        <family val="2"/>
      </rPr>
      <t xml:space="preserve"> in the following sectors, is a legislative action necessary for the government to sell its stakes in these firms partially or entirely? (Q3b.1.3)</t>
    </r>
  </si>
  <si>
    <t>Q3b.1.3_TA1</t>
  </si>
  <si>
    <t>Q3b.1.3_TA2</t>
  </si>
  <si>
    <t>Q3b.1.3_TA3</t>
  </si>
  <si>
    <t>Q3c.1.3_TW1</t>
  </si>
  <si>
    <t>Q3c.1.3_TW2</t>
  </si>
  <si>
    <t>Q3c.1.3_TW3</t>
  </si>
  <si>
    <r>
      <t xml:space="preserve">If federal, national, state, regional or provincial governments control </t>
    </r>
    <r>
      <rPr>
        <u/>
        <sz val="9"/>
        <rFont val="Arial"/>
        <family val="2"/>
      </rPr>
      <t>at least one firm</t>
    </r>
    <r>
      <rPr>
        <sz val="9"/>
        <rFont val="Arial"/>
        <family val="2"/>
      </rPr>
      <t xml:space="preserve"> in the sector, is a legislative action necessary for the government to sell its stakes in these firms partially or entirely? (Q3c.1.3)</t>
    </r>
  </si>
  <si>
    <t>Q3c.1.6a_TW1</t>
  </si>
  <si>
    <t>Q3c.1.6a_TW2</t>
  </si>
  <si>
    <t>Q3c.1.6a_TW3</t>
  </si>
  <si>
    <r>
      <t xml:space="preserve">Do national, state, regional, or provincial governments hold equity stakes </t>
    </r>
    <r>
      <rPr>
        <u/>
        <sz val="9"/>
        <rFont val="Arial"/>
        <family val="2"/>
      </rPr>
      <t>in the largest firm</t>
    </r>
    <r>
      <rPr>
        <sz val="9"/>
        <rFont val="Arial"/>
        <family val="2"/>
      </rPr>
      <t xml:space="preserve"> in the following sectors? (Q3c.1.6)</t>
    </r>
  </si>
  <si>
    <r>
      <t xml:space="preserve">If federal, national, state, regional or provincial governments </t>
    </r>
    <r>
      <rPr>
        <u/>
        <sz val="9"/>
        <rFont val="Arial"/>
        <family val="2"/>
      </rPr>
      <t>control at least one firm</t>
    </r>
    <r>
      <rPr>
        <sz val="9"/>
        <rFont val="Arial"/>
        <family val="2"/>
      </rPr>
      <t xml:space="preserve"> in the road freight transport sector, is a legislative action necessary for the government to sell its stakes in these firms partially or entirely? (Q3d.1.3)</t>
    </r>
  </si>
  <si>
    <t>Q3d.1.3</t>
  </si>
  <si>
    <t>Q3d.2.2b</t>
  </si>
  <si>
    <t>Q3d.2.6</t>
  </si>
  <si>
    <t>Q3d.2.7</t>
  </si>
  <si>
    <t>Q3e.1.3</t>
  </si>
  <si>
    <t>Q3e.2.1b</t>
  </si>
  <si>
    <t>What is necessary in order to establish a national road freight business (except for transportation of goods that require special transportation conditions)? (Q3d.2.4)</t>
  </si>
  <si>
    <t>Q5a.02</t>
  </si>
  <si>
    <t xml:space="preserve"> </t>
  </si>
  <si>
    <t>obtain a license for all services</t>
  </si>
  <si>
    <t>obtain a license for some services</t>
  </si>
  <si>
    <t>obtain a license or authorisation only for PSO services</t>
  </si>
  <si>
    <t>ECO_2023_K</t>
  </si>
  <si>
    <t>yes (for services between ANY national ports) but some countries excluded</t>
  </si>
  <si>
    <r>
      <t xml:space="preserve">What form of vertical separation </t>
    </r>
    <r>
      <rPr>
        <b/>
        <sz val="9"/>
        <rFont val="Arial"/>
        <family val="2"/>
      </rPr>
      <t>effectively exists</t>
    </r>
    <r>
      <rPr>
        <sz val="9"/>
        <rFont val="Arial"/>
        <family val="2"/>
      </rPr>
      <t xml:space="preserve"> between port authorities and operators of terminal facilities offering commercial services </t>
    </r>
    <r>
      <rPr>
        <b/>
        <sz val="9"/>
        <rFont val="Arial"/>
        <family val="2"/>
      </rPr>
      <t>in sea and coastal and inland ports</t>
    </r>
    <r>
      <rPr>
        <sz val="9"/>
        <rFont val="Arial"/>
        <family val="2"/>
      </rPr>
      <t xml:space="preserve"> (Q3c.2.11)</t>
    </r>
  </si>
  <si>
    <r>
      <t>What form of vertical separation – if any – is required between port authorities and operators of terminal facilities offering commercial services in</t>
    </r>
    <r>
      <rPr>
        <b/>
        <sz val="9"/>
        <rFont val="Arial"/>
        <family val="2"/>
      </rPr>
      <t xml:space="preserve"> sea and coastal and inland ports</t>
    </r>
    <r>
      <rPr>
        <sz val="9"/>
        <rFont val="Arial"/>
        <family val="2"/>
      </rPr>
      <t>? (Q3c.2.10)</t>
    </r>
  </si>
  <si>
    <t>ECO_2023_Y2</t>
  </si>
  <si>
    <t>ECO_2023_Y1</t>
  </si>
  <si>
    <t>legal separation/operational separation</t>
  </si>
  <si>
    <t>code2023</t>
  </si>
  <si>
    <t>Rail</t>
  </si>
  <si>
    <t>Air</t>
  </si>
  <si>
    <t>Q5b.02</t>
  </si>
  <si>
    <t>Coach</t>
  </si>
  <si>
    <t>Road Freight</t>
  </si>
  <si>
    <t>Q5a.2.3a</t>
  </si>
  <si>
    <t>Q5b.1.2b</t>
  </si>
  <si>
    <t>Q5c.02</t>
  </si>
  <si>
    <t>QuestionText_2023</t>
  </si>
  <si>
    <r>
      <t xml:space="preserve">This question only considers control of a firm gained/held through ownership.
</t>
    </r>
    <r>
      <rPr>
        <b/>
        <sz val="9"/>
        <color theme="1"/>
        <rFont val="Arial"/>
        <family val="2"/>
      </rPr>
      <t>Definition</t>
    </r>
    <r>
      <rPr>
        <sz val="9"/>
        <color theme="1"/>
        <rFont val="Arial"/>
        <family val="2"/>
      </rPr>
      <t xml:space="preserve">: Under control we mean the following arrangements:
- The government owns at least 50% of the shares of the concerned firm 
- OR
- The government is the largest block shareholder by owning between 10% and 50% of the shares of the concerned firm and the government’s share exceeds the combined shares of the 2nd, 3rd and 4th largest shareholders
</t>
    </r>
    <r>
      <rPr>
        <b/>
        <sz val="9"/>
        <color theme="1"/>
        <rFont val="Arial"/>
        <family val="2"/>
      </rPr>
      <t>Notes</t>
    </r>
    <r>
      <rPr>
        <sz val="9"/>
        <color theme="1"/>
        <rFont val="Arial"/>
        <family val="2"/>
      </rPr>
      <t>: 
- Consider also shares held indirectly by the government 
- Only consider shares that ensure voting rights</t>
    </r>
  </si>
  <si>
    <r>
      <rPr>
        <b/>
        <u/>
        <sz val="9"/>
        <color rgb="FFFF0000"/>
        <rFont val="Arial"/>
        <family val="2"/>
      </rPr>
      <t>For federal countries</t>
    </r>
    <r>
      <rPr>
        <sz val="9"/>
        <rFont val="Arial"/>
        <family val="2"/>
      </rPr>
      <t xml:space="preserve">: when answering the questions in this section please consider all firms that are controlled by the various levels of government in all the states (and NOT just in a representative state). This is necessary to ensure comparability with non-federal states, as this section concerns the whole country and not just a single state. 
</t>
    </r>
    <r>
      <rPr>
        <b/>
        <u/>
        <sz val="9"/>
        <color rgb="FFFF0000"/>
        <rFont val="Arial"/>
        <family val="2"/>
      </rPr>
      <t>For non-federal countries</t>
    </r>
    <r>
      <rPr>
        <sz val="9"/>
        <rFont val="Arial"/>
        <family val="2"/>
      </rPr>
      <t>: when answering the questions in this section please consider all firms that are controlled by the various levels of government in your country.</t>
    </r>
  </si>
  <si>
    <r>
      <rPr>
        <b/>
        <sz val="9"/>
        <color theme="1"/>
        <rFont val="Arial"/>
        <family val="2"/>
      </rPr>
      <t>This question only considers control of a firm gained/held through ownership.</t>
    </r>
    <r>
      <rPr>
        <sz val="9"/>
        <color theme="1"/>
        <rFont val="Arial"/>
        <family val="2"/>
      </rPr>
      <t xml:space="preserve">
</t>
    </r>
    <r>
      <rPr>
        <b/>
        <sz val="9"/>
        <color theme="1"/>
        <rFont val="Arial"/>
        <family val="2"/>
      </rPr>
      <t>Definition</t>
    </r>
    <r>
      <rPr>
        <sz val="9"/>
        <color theme="1"/>
        <rFont val="Arial"/>
        <family val="2"/>
      </rPr>
      <t xml:space="preserve">: Under control we mean the following arrangements:
- The government owns at least 50% of the shares of the concerned firm 
- OR
- The government is the largest block shareholder by owning between 10% and 50% of the shares of the concerned firm and the government’s share exceeds the combined shares of the 2nd, 3rd and 4th largest shareholders
</t>
    </r>
    <r>
      <rPr>
        <b/>
        <sz val="9"/>
        <color theme="1"/>
        <rFont val="Arial"/>
        <family val="2"/>
      </rPr>
      <t>Notes</t>
    </r>
    <r>
      <rPr>
        <sz val="9"/>
        <color theme="1"/>
        <rFont val="Arial"/>
        <family val="2"/>
      </rPr>
      <t xml:space="preserve">: 
- Consider also shares held indirectly by the government 
- Only consider shares that ensure voting rights 
</t>
    </r>
    <r>
      <rPr>
        <b/>
        <sz val="9"/>
        <color theme="1"/>
        <rFont val="Arial"/>
        <family val="2"/>
      </rPr>
      <t>Instructions</t>
    </r>
    <r>
      <rPr>
        <sz val="9"/>
        <color theme="1"/>
        <rFont val="Arial"/>
        <family val="2"/>
      </rPr>
      <t xml:space="preserve">: The </t>
    </r>
    <r>
      <rPr>
        <b/>
        <sz val="9"/>
        <color theme="1"/>
        <rFont val="Arial"/>
        <family val="2"/>
      </rPr>
      <t>largest firm</t>
    </r>
    <r>
      <rPr>
        <sz val="9"/>
        <color theme="1"/>
        <rFont val="Arial"/>
        <family val="2"/>
      </rPr>
      <t xml:space="preserve"> is the firm with the </t>
    </r>
    <r>
      <rPr>
        <b/>
        <sz val="9"/>
        <color theme="1"/>
        <rFont val="Arial"/>
        <family val="2"/>
      </rPr>
      <t>highest market share</t>
    </r>
    <r>
      <rPr>
        <sz val="9"/>
        <color theme="1"/>
        <rFont val="Arial"/>
        <family val="2"/>
      </rPr>
      <t xml:space="preserve"> by number of customers, or, if not available, by revenues. Please indicate which of these two measures you have employed. 
The </t>
    </r>
    <r>
      <rPr>
        <b/>
        <sz val="9"/>
        <color theme="1"/>
        <rFont val="Arial"/>
        <family val="2"/>
      </rPr>
      <t>relevant geographic market</t>
    </r>
    <r>
      <rPr>
        <sz val="9"/>
        <color theme="1"/>
        <rFont val="Arial"/>
        <family val="2"/>
      </rPr>
      <t xml:space="preserve"> should be the national one. If you consider that the national geographic market is not the best way to measure market share in this context, use the most appropriate geographic market definition and explain why and how this assessment was done.</t>
    </r>
  </si>
  <si>
    <r>
      <rPr>
        <b/>
        <sz val="9"/>
        <rFont val="Arial"/>
        <family val="2"/>
      </rPr>
      <t>Please note that this question aims to determine if competitive tenders are actually run. If until now no contract has yet been awarded through a competitive tender, then the answer should be “no”.</t>
    </r>
    <r>
      <rPr>
        <sz val="9"/>
        <rFont val="Arial"/>
        <family val="2"/>
      </rPr>
      <t xml:space="preserve">
</t>
    </r>
    <r>
      <rPr>
        <b/>
        <sz val="9"/>
        <rFont val="Arial"/>
        <family val="2"/>
      </rPr>
      <t>Note:</t>
    </r>
    <r>
      <rPr>
        <sz val="9"/>
        <rFont val="Arial"/>
        <family val="2"/>
      </rPr>
      <t xml:space="preserve"> The alternative to a competitive tender is direct allocation of the contract without a process of rivalry between different operators.</t>
    </r>
  </si>
  <si>
    <r>
      <rPr>
        <b/>
        <sz val="9"/>
        <color theme="1"/>
        <rFont val="Arial"/>
        <family val="2"/>
      </rPr>
      <t>Definition</t>
    </r>
    <r>
      <rPr>
        <sz val="9"/>
        <color theme="1"/>
        <rFont val="Arial"/>
        <family val="2"/>
      </rPr>
      <t>: A legislative action means that a new law or a change in an existing law is necessary for such a sale to be possible. This change may be necessary, for example, if there is a law establishing that the government must be the owner of the firm, or requiring the government’s stake to always be above a certain threshold, or imposing other similar constraints.
If the parliament or another assembly (e.g. regional or local) need to authorize the sale of shares owned by government, then the answer should be yes because the need for a mandate to sell is akin to the need for a legislative action. A decree by the executive is also a legislative action, because it represents secondary legislation.</t>
    </r>
  </si>
  <si>
    <r>
      <rPr>
        <b/>
        <u/>
        <sz val="9"/>
        <color rgb="FFFF0000"/>
        <rFont val="Arial"/>
        <family val="2"/>
      </rPr>
      <t>For federal countries</t>
    </r>
    <r>
      <rPr>
        <sz val="9"/>
        <rFont val="Arial"/>
        <family val="2"/>
      </rPr>
      <t xml:space="preserve">: when answering the questions in this section please consider all firms that are controlled by the various levels of government in all the states (and NOT just in a representative state). This is necessary to ensure comparability with non-federal states, as this section concerns the whole country and not just a single state.
</t>
    </r>
    <r>
      <rPr>
        <b/>
        <u/>
        <sz val="9"/>
        <color rgb="FFFF0000"/>
        <rFont val="Arial"/>
        <family val="2"/>
      </rPr>
      <t>For non-federal countries</t>
    </r>
    <r>
      <rPr>
        <sz val="9"/>
        <rFont val="Arial"/>
        <family val="2"/>
      </rPr>
      <t>: when answering the questions in this section please consider all firms that are controlled by the various levels of government in your country.</t>
    </r>
  </si>
  <si>
    <r>
      <rPr>
        <b/>
        <sz val="9"/>
        <color rgb="FFFF0000"/>
        <rFont val="Arial"/>
        <family val="2"/>
      </rPr>
      <t>For federal countries</t>
    </r>
    <r>
      <rPr>
        <sz val="9"/>
        <rFont val="Arial"/>
        <family val="2"/>
      </rPr>
      <t xml:space="preserve">: when answering the questions in this section please consider all firms that are controlled by the various levels of government in </t>
    </r>
    <r>
      <rPr>
        <u/>
        <sz val="9"/>
        <rFont val="Arial"/>
        <family val="2"/>
      </rPr>
      <t>all</t>
    </r>
    <r>
      <rPr>
        <sz val="9"/>
        <rFont val="Arial"/>
        <family val="2"/>
      </rPr>
      <t xml:space="preserve"> the states (and NOT just in a representative state). This is necessary to ensure comparability with non-federal states, as this section concerns the whole country and not just a single state.
</t>
    </r>
    <r>
      <rPr>
        <b/>
        <sz val="9"/>
        <color rgb="FFFF0000"/>
        <rFont val="Arial"/>
        <family val="2"/>
      </rPr>
      <t>For non-federal countries</t>
    </r>
    <r>
      <rPr>
        <sz val="9"/>
        <rFont val="Arial"/>
        <family val="2"/>
      </rPr>
      <t>: when answering the questions in this section please consider all firms that are controlled by the various levels of government in your country.</t>
    </r>
  </si>
  <si>
    <r>
      <rPr>
        <b/>
        <sz val="9"/>
        <color theme="1"/>
        <rFont val="Arial"/>
        <family val="2"/>
      </rPr>
      <t>Definition</t>
    </r>
    <r>
      <rPr>
        <sz val="9"/>
        <color theme="1"/>
        <rFont val="Arial"/>
        <family val="2"/>
      </rPr>
      <t>: A firm transports for its own account when: 
- It transports only its own cargo
- It uses only its own trucks
- The drivers are its employees
- Transport is not its core business</t>
    </r>
  </si>
  <si>
    <r>
      <rPr>
        <b/>
        <sz val="9"/>
        <rFont val="Arial"/>
        <family val="2"/>
      </rPr>
      <t>Note</t>
    </r>
    <r>
      <rPr>
        <sz val="9"/>
        <rFont val="Arial"/>
        <family val="2"/>
      </rPr>
      <t xml:space="preserve">: This question tries to capture additional limitations that can be imposed in the sector on the top of restrictions on the number of players. These restrictions could be on the routes road freight businesses can serve, on the minimum or maximum number or type of vehicles, on the quantities these firms can transport, minimum capital requirements and the like.
</t>
    </r>
    <r>
      <rPr>
        <b/>
        <sz val="9"/>
        <rFont val="Arial"/>
        <family val="2"/>
      </rPr>
      <t>Note</t>
    </r>
    <r>
      <rPr>
        <sz val="9"/>
        <rFont val="Arial"/>
        <family val="2"/>
      </rPr>
      <t>: Please do NOT include limitations that apply due to security/safety or environmental protection reasons. Also if certain limitations apply only for a limited period under extraordinary circumstances, that should not be considered as limitation of industry capacity for the purposes of this question.</t>
    </r>
  </si>
  <si>
    <t>Q5ab.a.1</t>
  </si>
  <si>
    <t>Q5ab.a.2_i</t>
  </si>
  <si>
    <t>Q5ab.a.2_ii</t>
  </si>
  <si>
    <t>Q5ab.a.2_iii</t>
  </si>
  <si>
    <t>Q5ab.a.2_iv</t>
  </si>
  <si>
    <t>Q5ab.a.3</t>
  </si>
  <si>
    <t>Q5ab.a.4</t>
  </si>
  <si>
    <t>Q5ab.a.5</t>
  </si>
  <si>
    <t>Q5ab.a.6</t>
  </si>
  <si>
    <t>Q5ab.a.7</t>
  </si>
  <si>
    <t>Q5ab.a.8</t>
  </si>
  <si>
    <t>Q5ab.a.9</t>
  </si>
  <si>
    <t>Q5ab.a.10</t>
  </si>
  <si>
    <t>Q5ab.a.11</t>
  </si>
  <si>
    <t>Q5ab.a.12</t>
  </si>
  <si>
    <t>Q5ab.a.13</t>
  </si>
  <si>
    <t>Q5ab.a.14</t>
  </si>
  <si>
    <t>Q5ab.a.15</t>
  </si>
  <si>
    <t>Q5ab.a.16</t>
  </si>
  <si>
    <t>Q5ab.a.17</t>
  </si>
  <si>
    <t>Q5ab.a.18</t>
  </si>
  <si>
    <t>Q5ab.a.19</t>
  </si>
  <si>
    <t>Q5ab.a.20</t>
  </si>
  <si>
    <t>Q5ab.a.21</t>
  </si>
  <si>
    <t>Q5ab.a.22</t>
  </si>
  <si>
    <t>Q5ab.a.23</t>
  </si>
  <si>
    <t>Q5ab.b.1</t>
  </si>
  <si>
    <t>Q5ab.b.2</t>
  </si>
  <si>
    <t>Q5ab.b.3</t>
  </si>
  <si>
    <t>Q5ab.b.4</t>
  </si>
  <si>
    <t>Q5ab.b.5</t>
  </si>
  <si>
    <t>Q5ab.b.6</t>
  </si>
  <si>
    <t>Q5ab.b.7</t>
  </si>
  <si>
    <t>Q5ab.b.8</t>
  </si>
  <si>
    <t>Q5ab.b.9</t>
  </si>
  <si>
    <t>Q5ab.b.10_i</t>
  </si>
  <si>
    <t>Q5ab.b.10_ii</t>
  </si>
  <si>
    <t>Q5ab.b.10_iii</t>
  </si>
  <si>
    <t>Q5ab.b.10_iv</t>
  </si>
  <si>
    <t>Q5ab.b.10_v</t>
  </si>
  <si>
    <t>Q5ab.b.10_vi</t>
  </si>
  <si>
    <t>Q5ab.b.10_vii</t>
  </si>
  <si>
    <t>Q5ab.b.10a_i</t>
  </si>
  <si>
    <t>Q5ab.b.10a_ii</t>
  </si>
  <si>
    <t>Q5ab.b.10a_iii</t>
  </si>
  <si>
    <t>Q5ab.b.10a_iv</t>
  </si>
  <si>
    <t>Q5ab.b.10a_v</t>
  </si>
  <si>
    <t>Q5ab.b.10a_vi</t>
  </si>
  <si>
    <t>Q5ab.b.10a_vii</t>
  </si>
  <si>
    <t>Q5ab.b.11_i</t>
  </si>
  <si>
    <t>Q5ab.b.11_ii</t>
  </si>
  <si>
    <t>Q5ab.b.11_iii</t>
  </si>
  <si>
    <t>Q5ab.b.11a_i</t>
  </si>
  <si>
    <t>Q5ab.b.11a_ii</t>
  </si>
  <si>
    <t>Q5ab.b.11a_iii</t>
  </si>
  <si>
    <t>Q5ab.c.1</t>
  </si>
  <si>
    <t>Q5ab.c.2</t>
  </si>
  <si>
    <t>Q5ab.c.3</t>
  </si>
  <si>
    <t>Q5ab.c.4</t>
  </si>
  <si>
    <t>Q5ab.c.5</t>
  </si>
  <si>
    <t>Q5ab.c.6</t>
  </si>
  <si>
    <t>Q5ab.c.6a</t>
  </si>
  <si>
    <t>Q5ab.c.7</t>
  </si>
  <si>
    <t>Q5ab.c.7a</t>
  </si>
  <si>
    <t>Q5ab.c.7b</t>
  </si>
  <si>
    <t>Q5ab.c.8</t>
  </si>
  <si>
    <t>Q5ab.c.8a</t>
  </si>
  <si>
    <t>Q5ab.c.8b</t>
  </si>
  <si>
    <t>Q5ab.c.9</t>
  </si>
  <si>
    <t>Q5ab.c.9a</t>
  </si>
  <si>
    <t>Q5ab.c.9b</t>
  </si>
  <si>
    <t>Q5ab.c.10</t>
  </si>
  <si>
    <t>Q5ab.c.11</t>
  </si>
  <si>
    <t>Q5ab.c.12</t>
  </si>
  <si>
    <t>Q5ab.c.13</t>
  </si>
  <si>
    <t>Q5ab.c.13a</t>
  </si>
  <si>
    <t>What is the status of the regulator? (Q3ab.a.1)</t>
  </si>
  <si>
    <r>
      <t>Definition:</t>
    </r>
    <r>
      <rPr>
        <sz val="9"/>
        <rFont val="Arial"/>
        <family val="2"/>
      </rPr>
      <t xml:space="preserve"> By Work programme is meant a document and/or statement outlining how the regulator intends to implement priorities and objectives. This programme can include details on planned regulatory decisions and actions related to the management and organisational performance of the regulator. It can have a shorter-term horizon (1 year, for instance).</t>
    </r>
  </si>
  <si>
    <t>Are the objectives and functions of the regulator defined? (Q3ab.a.2)</t>
  </si>
  <si>
    <t>The regulator can receive guidance from the government regarding: (Q3ab.a.3)</t>
  </si>
  <si>
    <t>Are the instances where decisions of the regulator can be overturned by a body other than a court clearly defined? (Q3ab.a.6)</t>
  </si>
  <si>
    <t>How is the majority of the permanent staff recruited? (Q3ab.a.8)</t>
  </si>
  <si>
    <t>Does your organisation need to obtain approval from an external body before it can recruit staff? (Q3ab.a.9)</t>
  </si>
  <si>
    <t>What is the process for nominating the agency head/board members? (Q3ab.a.10)</t>
  </si>
  <si>
    <r>
      <rPr>
        <b/>
        <sz val="9"/>
        <rFont val="Arial"/>
        <family val="2"/>
      </rPr>
      <t>Definition</t>
    </r>
    <r>
      <rPr>
        <sz val="9"/>
        <rFont val="Arial"/>
        <family val="2"/>
      </rPr>
      <t>: specialized body refers to a body independent from the executive but not part of the judiciary branch. This could be another regulator and/or a competition authority.
Examples of governmental and ministerial bodies are government departments and ministries or agencies attached to a department or ministry.
Examples of qualifications are limitations on the scope and extent to which the body can overturn the decision of the regulator. For example, the body can only reject certain parts or sections of the decision.</t>
    </r>
  </si>
  <si>
    <r>
      <rPr>
        <b/>
        <sz val="9"/>
        <rFont val="Arial"/>
        <family val="2"/>
      </rPr>
      <t xml:space="preserve">Note: </t>
    </r>
    <r>
      <rPr>
        <sz val="9"/>
        <rFont val="Arial"/>
        <family val="2"/>
      </rPr>
      <t>Government includes the ministry responsible for sector supervised by the regulator.</t>
    </r>
  </si>
  <si>
    <r>
      <rPr>
        <b/>
        <sz val="9"/>
        <rFont val="Arial"/>
        <family val="2"/>
      </rPr>
      <t xml:space="preserve">Note: </t>
    </r>
    <r>
      <rPr>
        <sz val="9"/>
        <rFont val="Arial"/>
        <family val="2"/>
      </rPr>
      <t>The question asks how the majority of staff is recruited (not necessarily all staff).</t>
    </r>
  </si>
  <si>
    <t>These may involve certain restrictions or incompatabilities related to hiring applying to, for example, certain (1) employees in the sector regulated by the authority, (2) lobbyists, (3) suppliers to the government, or (4) those who negotiated public sector contracts on behalf of a company.
Restrictions may apply during the recruitment process where the applicants' previous employment is assessed for potential conflicts of interest. Once recruited, they may also be expected to manage their conflicts of interest through recusal from involvement or restriction from certain information in related decision-making processes.</t>
  </si>
  <si>
    <r>
      <rPr>
        <b/>
        <sz val="9"/>
        <rFont val="Arial"/>
        <family val="2"/>
      </rPr>
      <t xml:space="preserve">Note: </t>
    </r>
    <r>
      <rPr>
        <sz val="9"/>
        <rFont val="Arial"/>
        <family val="2"/>
      </rPr>
      <t>For regulators with an agency head: if restrictions exist, please provide examples of restrictions in the Comments column.</t>
    </r>
  </si>
  <si>
    <r>
      <rPr>
        <b/>
        <sz val="9"/>
        <rFont val="Arial"/>
        <family val="2"/>
      </rPr>
      <t xml:space="preserve">Definition: </t>
    </r>
    <r>
      <rPr>
        <sz val="9"/>
        <rFont val="Arial"/>
        <family val="2"/>
      </rPr>
      <t>By staggered is meant that board members are appointed not all at the same time and the mandate for all of them does not conclude at the same time, so that there are regular changes and continuity in the composition of the board.</t>
    </r>
  </si>
  <si>
    <t>Which body has the legal authority to make the final appointment of the agency head/board members? (Q3ab.a.11)</t>
  </si>
  <si>
    <t>Are there restrictions regarding the employment history of the agency head/board members? (Q3ab.a.12)</t>
  </si>
  <si>
    <t>Does the legislation define the skills required by the agency head/board members? (Q3ab.a.13)</t>
  </si>
  <si>
    <t>May the agency head/board members hold other offices/appointments in the government/the regulated industry? (Q3ab.a.14)</t>
  </si>
  <si>
    <t>If the regulator is led by a board, are appointments of board members staggered? (Q3ab.a.15)</t>
  </si>
  <si>
    <t>How can the agency head/board members be dismissed from office? (Q3ab.a.16)</t>
  </si>
  <si>
    <t>What are the criteria for dismissing agency head/board members during their term of office? (Q3ab.a.17)</t>
  </si>
  <si>
    <t>Can the agency head/board members accept jobs in the sector that is regulated by the regulator after their term of office? (Q3ab.a.19)</t>
  </si>
  <si>
    <t>How long is the term of office of the agency head/board members? (Q3ab.a.20)</t>
  </si>
  <si>
    <t>Is the source of the financial budget stated in the establishing legislation? (Q3ab.a.21)</t>
  </si>
  <si>
    <t>Is the regulator funded through fees, the national budget or a mix of both? (Q3ab.a.22)</t>
  </si>
  <si>
    <r>
      <rPr>
        <b/>
        <sz val="9"/>
        <rFont val="Arial"/>
        <family val="2"/>
      </rPr>
      <t>Definition</t>
    </r>
    <r>
      <rPr>
        <sz val="9"/>
        <rFont val="Arial"/>
        <family val="2"/>
      </rPr>
      <t xml:space="preserve">: fees are any payments that are collected from regulated entities to fund the regulator’s operations.
</t>
    </r>
    <r>
      <rPr>
        <b/>
        <sz val="9"/>
        <rFont val="Arial"/>
        <family val="2"/>
      </rPr>
      <t>Definition</t>
    </r>
    <r>
      <rPr>
        <sz val="9"/>
        <rFont val="Arial"/>
        <family val="2"/>
      </rPr>
      <t>: the national budget defines the financial plans of the central government. The budget is the main economic policy document, demonstrating how it plans to use the public resources at the government's disposal to meet policy goals.</t>
    </r>
  </si>
  <si>
    <t>Budget appropriations refer to the authorization to incur obligations, and to pay for them. It represents the prescribed limit on spending within a specified period.</t>
  </si>
  <si>
    <t>REGEC</t>
  </si>
  <si>
    <t>What is the length of budget appropriations? (Q3ab.a.23)</t>
  </si>
  <si>
    <t>REGNI</t>
  </si>
  <si>
    <t>If the regulator is financed in total or in part through fees paid by the regulated sector, who sets the level of the fees? (Q3ab.a.24)</t>
  </si>
  <si>
    <t>Who is responsible for proposing and discussing the regulator’s budget? (Q3ab.a.25)</t>
  </si>
  <si>
    <t xml:space="preserve">Does the regulator provide information to the legislature or the relevant budget authority on the costs and resources needed to fulfil its mandate prior to the next budget cycle? (Q3ab.a.26)  </t>
  </si>
  <si>
    <t>Which body is responsible for deciding the regulator’s allocation of expenditures? (Q3ab.a.27)</t>
  </si>
  <si>
    <t>Do you have anything else you would like to flag to the NER Secretariat? (Q3ab.a.28)</t>
  </si>
  <si>
    <r>
      <rPr>
        <b/>
        <sz val="9"/>
        <rFont val="Arial"/>
        <family val="2"/>
      </rPr>
      <t>Further information</t>
    </r>
    <r>
      <rPr>
        <sz val="9"/>
        <rFont val="Arial"/>
        <family val="2"/>
      </rPr>
      <t>: Please feel free to share further information about challenges or developments in the governance of your regulator, best practices implemented by the regulator, or any other comments you would like the Secretariat to review</t>
    </r>
  </si>
  <si>
    <r>
      <rPr>
        <b/>
        <sz val="9"/>
        <rFont val="Arial"/>
        <family val="2"/>
      </rPr>
      <t>Definition</t>
    </r>
    <r>
      <rPr>
        <sz val="9"/>
        <rFont val="Arial"/>
        <family val="2"/>
      </rPr>
      <t xml:space="preserve">: Direct accountability is an accountability relationship that is not intermediated by another party (a ministry, such as a finance ministry, reporting on behalf of a regulator to the legislature is not an example of a direct accountability relationship between the regulator and the legislature)
</t>
    </r>
    <r>
      <rPr>
        <b/>
        <sz val="9"/>
        <rFont val="Arial"/>
        <family val="2"/>
      </rPr>
      <t>Note</t>
    </r>
    <r>
      <rPr>
        <sz val="9"/>
        <rFont val="Arial"/>
        <family val="2"/>
      </rPr>
      <t>: Government includes the ministry responsible for sector supervised by the regulator.</t>
    </r>
  </si>
  <si>
    <t>To whom is the regulator directly accountable by law or statute? (Q3ab.b.1)</t>
  </si>
  <si>
    <t>Does the regulator need to motivate its regulatory decisions (e.g. with evidence and data)? (Q3ab.b.2)</t>
  </si>
  <si>
    <t>Is there a legislative requirement for the regulator to produce a report on its activities on a regular basis? (Q3ab.b.5)</t>
  </si>
  <si>
    <t>Is there a legislative requirement for the regulator to answer requests from or attend hearings organized by parliamentary/congressional committees? (Q3ab.b.7)</t>
  </si>
  <si>
    <t>Does the regulator present a report on its activities to parliamentary/congressional committees? (Q3ab.b.8)</t>
  </si>
  <si>
    <t>Does the regulator assess and report on the achievement of its strategic objectives? (Q3ab.b.9)</t>
  </si>
  <si>
    <t>For many regulators, high-level objectives are set in legislation. These high-level objectives can be translated by the authority into strategic objectives, often as part of a strategic planning exercise.</t>
  </si>
  <si>
    <r>
      <rPr>
        <b/>
        <sz val="9"/>
        <rFont val="Arial"/>
        <family val="2"/>
      </rPr>
      <t>Definition</t>
    </r>
    <r>
      <rPr>
        <sz val="9"/>
        <rFont val="Arial"/>
        <family val="2"/>
      </rPr>
      <t>: industry and market performance refers to the performance of the regulated market/industry (for example number of network faults, investment, service performance for users).</t>
    </r>
  </si>
  <si>
    <r>
      <rPr>
        <b/>
        <sz val="9"/>
        <rFont val="Arial"/>
        <family val="2"/>
      </rPr>
      <t>Definition</t>
    </r>
    <r>
      <rPr>
        <sz val="9"/>
        <rFont val="Arial"/>
        <family val="2"/>
      </rPr>
      <t>: quality of regulatory process refers to information about the quality of the tools and processes that are used to take regulatory decisions such as impact assessment, stakeholder engagement, ex-post evaluation (for example measurement of accuracy, timeliness, accessibility, engagement with stakeholders, risk analysis, use of evidence).</t>
    </r>
  </si>
  <si>
    <t>Does the regulator collect the following performance information? (Q3ab.b.10)</t>
  </si>
  <si>
    <t>Are the following legislative requirements in place to enhance the transparency of the regulator's activities (with confidential and commercially sensitive information appropriately removed if needed)? (Q3ab.b.11)</t>
  </si>
  <si>
    <r>
      <t xml:space="preserve">Is the publication also online on regulator’s own website? (Q3ab.b.11a)
</t>
    </r>
    <r>
      <rPr>
        <sz val="9"/>
        <color rgb="FFFF0000"/>
        <rFont val="Arial"/>
        <family val="2"/>
      </rPr>
      <t>Please provide link that shows some of the recent publications</t>
    </r>
  </si>
  <si>
    <t>Do you have anything else you would like to flag to the NER Secretariat? (Q3ab.b.12)</t>
  </si>
  <si>
    <t>Can the regulator collect information from the regulated entities by compulsory process? (Q3ab.c.1)</t>
  </si>
  <si>
    <t>Does the regulator issue and revoke licenses? (Q3ab.c.2)</t>
  </si>
  <si>
    <t>Does the regulator regulate prices on monopolistic activities? (Q3ab.c.3)</t>
  </si>
  <si>
    <t>Does the regulator conduct research (e.g. about costs) as an input for price setting? (Q3ab.c.4)</t>
  </si>
  <si>
    <t>Does the regulator provide binding guidance, review and/or approve contract terms between regulated entities and/or market actors? (Q3ab.c.5)</t>
  </si>
  <si>
    <t>REGI</t>
  </si>
  <si>
    <t>If so, what does the regulator provide and please provide one or more examples (Q3ab.c.5a)</t>
  </si>
  <si>
    <t>Does the regulator issue industry standards? (Q3ab.c.6)</t>
  </si>
  <si>
    <t>Are they published online on the regulator’s website? (Q3ab.c.6a)</t>
  </si>
  <si>
    <t>If so, please provide links to one or more published standard (Q3ab.c.6b)</t>
  </si>
  <si>
    <t>Does the regulator issue consumer standards? (Q3ab.c.7)</t>
  </si>
  <si>
    <t>If so, please provide links to one or more published standard (Q3ab.c.7b)</t>
  </si>
  <si>
    <t>Are they published online on the regulator’s website? (Q3ab.c.7a)</t>
  </si>
  <si>
    <t>Does the regulator issue guidelines and/or codes of conduct? (Q3ab.c.8)</t>
  </si>
  <si>
    <t>If so, please provide links to one or more published guidelines/codes (Q3ab.c.8b)</t>
  </si>
  <si>
    <t>Are they published online on the regulator’s website? (Q3ab.c.8a)</t>
  </si>
  <si>
    <t>Does the regulator enforce compliance  with industry and consumer standards and regulatory commitments through legal punitive powers for non-compliance (e.g. inspections and fines)? (Q3ab.c.9)</t>
  </si>
  <si>
    <t>If so, please provide examples of the violations for which the regulator has provided sanctions or could provide sanctions (for example, violations of competition laws, noncompliance with regulator’s decisions only, other) (Q3ab.c.12a)</t>
  </si>
  <si>
    <t>Can the regulator issue sanctions and penalties (e.g. financial or criminal)? (Q3ab.c.12)</t>
  </si>
  <si>
    <t>Does the regulator have the power to take final decisions in disputes between market actors and regulated entities? (Q3ab.c.11)</t>
  </si>
  <si>
    <t>Does the regulator mediate to resolve disputes between market actors and regulated entities? (Q3ab.c.10)</t>
  </si>
  <si>
    <t>Do you have anything else you would like to flag to the NER Secretariat? (Q3ab.c.13)</t>
  </si>
  <si>
    <t>d. Green Governance</t>
  </si>
  <si>
    <t>Is there a piece of legislation that includes objective(s) for the regulator relating to the environmental sustainability of the sector? (Q3ab.d.1)</t>
  </si>
  <si>
    <t>Regardless of the existence of statutory objective(s), does the regulator have the legal power to include any considerations regarding environmental sustainability in its regulatory decision making? (Q3ab.d.2)</t>
  </si>
  <si>
    <r>
      <rPr>
        <b/>
        <sz val="9"/>
        <color theme="1"/>
        <rFont val="Arial"/>
        <family val="2"/>
      </rPr>
      <t>Note</t>
    </r>
    <r>
      <rPr>
        <sz val="9"/>
        <color theme="1"/>
        <rFont val="Arial"/>
        <family val="2"/>
      </rPr>
      <t xml:space="preserve">: the environmental sustainability of the sector refers to the overall impact of the sector on outcomes relating to environmental sustainability such as decarbonisation, circular economy, resource management, etc.  </t>
    </r>
  </si>
  <si>
    <t>Regulating prices</t>
  </si>
  <si>
    <t>Issuing or revoking licenses or authorisations</t>
  </si>
  <si>
    <t>Issuing industry standards</t>
  </si>
  <si>
    <t>Issuing consumer standards</t>
  </si>
  <si>
    <t>Providing binding guidance or reviewing and/or approving contract terms between regulated actors and/or market actors</t>
  </si>
  <si>
    <t>Issuing guidelines and/or codes of conduct</t>
  </si>
  <si>
    <t>Other, please specify</t>
  </si>
  <si>
    <t>Decarbonisation</t>
  </si>
  <si>
    <t>Circular economy</t>
  </si>
  <si>
    <t>Resource management</t>
  </si>
  <si>
    <t>Greenhouse gas reduction</t>
  </si>
  <si>
    <t>Biodiversity</t>
  </si>
  <si>
    <t>Water and air pollution</t>
  </si>
  <si>
    <t>Waste management</t>
  </si>
  <si>
    <t>Policy objective(s) related to promoting competition</t>
  </si>
  <si>
    <t>Policy objective(s) related to improving cost effectiveness</t>
  </si>
  <si>
    <t>Policy objective(s) related to protecting consumer welfare or social inclusion</t>
  </si>
  <si>
    <t>Other policy objective(s), please specify</t>
  </si>
  <si>
    <r>
      <rPr>
        <b/>
        <sz val="9"/>
        <color theme="1"/>
        <rFont val="Arial"/>
        <family val="2"/>
      </rPr>
      <t>Note</t>
    </r>
    <r>
      <rPr>
        <sz val="9"/>
        <color theme="1"/>
        <rFont val="Arial"/>
        <family val="2"/>
      </rPr>
      <t>: For the purpose of the question, formalised co-ordination mechanisms refer to any formal document specifying certain aspects of co-ordination or co-operation, such as a Memorandum of Understanding or a co-operation agreement, or an institutionalised meeting or co-ordination mechanism. Ministries in charge of environmental policy can include any ministries with a mandate regarding environmental sustainability.</t>
    </r>
  </si>
  <si>
    <r>
      <rPr>
        <b/>
        <sz val="9"/>
        <color theme="1"/>
        <rFont val="Arial"/>
        <family val="2"/>
      </rPr>
      <t>Note</t>
    </r>
    <r>
      <rPr>
        <sz val="9"/>
        <color theme="1"/>
        <rFont val="Arial"/>
        <family val="2"/>
      </rPr>
      <t>: Environmental CSOs can for example include non-governmental organisations, foundations or other collectives that are focused specifically on the promotion of environmental considerations.</t>
    </r>
  </si>
  <si>
    <r>
      <rPr>
        <b/>
        <sz val="9"/>
        <color theme="1"/>
        <rFont val="Arial"/>
        <family val="2"/>
      </rPr>
      <t>Note</t>
    </r>
    <r>
      <rPr>
        <sz val="9"/>
        <color theme="1"/>
        <rFont val="Arial"/>
        <family val="2"/>
      </rPr>
      <t>: External professionals are professionals that are employed by a company or body outside the organisation and that are contracted to provide services for the organisation. External professionals can include among others consultants, as well as external IT and administrative support.</t>
    </r>
  </si>
  <si>
    <r>
      <rPr>
        <b/>
        <sz val="9"/>
        <color theme="1"/>
        <rFont val="Arial"/>
        <family val="2"/>
      </rPr>
      <t>Note</t>
    </r>
    <r>
      <rPr>
        <sz val="9"/>
        <color theme="1"/>
        <rFont val="Arial"/>
        <family val="2"/>
      </rPr>
      <t>: Quantitative targets for the sector could for example include emission caps, emission reduction targets or renewable resource targets.</t>
    </r>
  </si>
  <si>
    <t>If so, for what categories of decision making? (Select any that apply) (Q3ab.d.2a)</t>
  </si>
  <si>
    <t>If so, to which aspect(s) of environmental sustainability do these legal powers relate? (Select any that apply) (Q3ab.d.2b)</t>
  </si>
  <si>
    <t>Does the regulator have the legal power to collect relevant data on the environmental sustainability of the sector (e.g. greenhouse gas emissions, etc.) to inform its regulatory decision making? (Q3ab.d.3)</t>
  </si>
  <si>
    <t>If the regulator has the legal power to consider environmental sustainability in the context of its regulatory decision making, are there any policy objectives for which the regulator encountered or anticipates any trade-offs between the respective policy objective and pursuing environmental sustainability objectives? (Select any that apply and elaborate on these trade-offs in the comment column) (Q3ab.d.3a)</t>
  </si>
  <si>
    <t>Are there any formalised co-ordination mechanisms to address issues related to environmental sustainability between the regulator and ministries in charge of environmental policy or authorities in charge of environmental protection? (Q3ab.d.4)</t>
  </si>
  <si>
    <t>Does your organisation recruit any staff with expertise in areas related to the environmental sustainability of the sector, in support of the delivery of its functions? (Q3ab.d.5)</t>
  </si>
  <si>
    <t>Does the regulator send a specific request to environmental civil society organisations (CSOs) to invite them to participate in consultation processes by the regulator? (Q3ab.d.6)</t>
  </si>
  <si>
    <t>If there are quantitative targets for the sector defined in legislation in terms of environmental sustainability, does the regulator consider these quantitative targets as part of its regulatory decision-making process? (Q3ab.d.7)</t>
  </si>
  <si>
    <t>Is the regulator required to assess (ex ante or ex post) the impact of the regulatory framework (or specific regulatory decisions issued by the regulator) on furthering environmental sustainability objectives? (Q3ab.d.8)</t>
  </si>
  <si>
    <t>REGA4_2023</t>
  </si>
  <si>
    <t>Does the regulator need to submit proposals for new regulation that it is empowered to issue to other bodies for approval? (Q3ab.a.7)</t>
  </si>
  <si>
    <t>yes, approval from parliament/ congress</t>
  </si>
  <si>
    <t>yes, approval from one or more ministerial/governmental bodies</t>
  </si>
  <si>
    <t>REGA9_2023</t>
  </si>
  <si>
    <t>ministerial/governmental nomination without independent selection panel</t>
  </si>
  <si>
    <t>no ministerial nomination, candidates are not examined by an independent selection panel</t>
  </si>
  <si>
    <t>no ministerial nomination, candidates examined by independent selection panel</t>
  </si>
  <si>
    <t>REGA10_2023</t>
  </si>
  <si>
    <r>
      <rPr>
        <b/>
        <sz val="9"/>
        <rFont val="Arial"/>
        <family val="2"/>
      </rPr>
      <t>Definition</t>
    </r>
    <r>
      <rPr>
        <sz val="9"/>
        <rFont val="Arial"/>
        <family val="2"/>
      </rPr>
      <t>: Cooling off period is a period of time following the end of the term of office of the agency head/board members during which the head or board members of the regulators cannot accept any job that may cause a conflict of interest given the information he/she may have acquired during his/her term.
Conflict of interests rules are rules that prevent the head or board member from engaging in activities that may cause a conflict of interest given the information he/she may have acquired during his/her term. 
Restrictions are limitations on the activities the head or board member can engage while still in office to avoid any potential conflict of interests if he/she has accepted a job in the regulated industry.</t>
    </r>
  </si>
  <si>
    <t>REGA11_2023</t>
  </si>
  <si>
    <t>yes (with restrictions, for regulators with a board)</t>
  </si>
  <si>
    <t>fees</t>
  </si>
  <si>
    <t>national budget</t>
  </si>
  <si>
    <t>both</t>
  </si>
  <si>
    <t>REGA21_2023</t>
  </si>
  <si>
    <t>ministerial/governmental nomination with an independent selection panel</t>
  </si>
  <si>
    <t>yes, information reported to government ministry/parliament (accountable body)</t>
  </si>
  <si>
    <t>no strategic objectives defined</t>
  </si>
  <si>
    <t>strategic objectives defined but not measured/reported on</t>
  </si>
  <si>
    <t>yes, internally/for internal use</t>
  </si>
  <si>
    <t>yes, information published on website</t>
  </si>
  <si>
    <t>REGB9_2023</t>
  </si>
  <si>
    <t>no, no objectives have been defined</t>
  </si>
  <si>
    <t>no, but the regulator needs to adhere to certain overarching objectives for public institutions relating to the environmental sustainability of the sector that have been defined in legislation or the constitution</t>
  </si>
  <si>
    <t>yes, objective(s) for the regulator are defined both in the regulator’s establishing legislation and in another piece of legislation</t>
  </si>
  <si>
    <t>yes, objective(s) for the regulator are defined in a piece of legislation other than the establishing legislation</t>
  </si>
  <si>
    <t>yes, statutory objective(s) for the regulator are defined in the regulator’s establishing legislation</t>
  </si>
  <si>
    <t>REGD1_2023</t>
  </si>
  <si>
    <t>not applicable (no such quantitative targets)</t>
  </si>
  <si>
    <t>yes, and the regular collects such data regularly</t>
  </si>
  <si>
    <r>
      <t xml:space="preserve">yes, and the regulator collects such data on an </t>
    </r>
    <r>
      <rPr>
        <i/>
        <sz val="9"/>
        <rFont val="Arial"/>
        <family val="2"/>
      </rPr>
      <t>ad hoc</t>
    </r>
    <r>
      <rPr>
        <sz val="9"/>
        <rFont val="Arial"/>
        <family val="2"/>
      </rPr>
      <t xml:space="preserve"> basis (e.g. for thematic/one-off publications)</t>
    </r>
  </si>
  <si>
    <t>yes, but the regulator does not systematically collect such data</t>
  </si>
  <si>
    <t>no, the regulator does not plan to hire such staff nor makes use of external professionals</t>
  </si>
  <si>
    <t>no, the regulator is not planning to hire such staff, but makes use of external professionals or academia on environmental sustainability</t>
  </si>
  <si>
    <t>no, but the regulator is planning to hire such staff for the future</t>
  </si>
  <si>
    <t>yes, the regulator already recruited such staff in the past five years</t>
  </si>
  <si>
    <r>
      <t xml:space="preserve">yes, for </t>
    </r>
    <r>
      <rPr>
        <u/>
        <sz val="9"/>
        <rFont val="Arial"/>
        <family val="2"/>
      </rPr>
      <t>all</t>
    </r>
    <r>
      <rPr>
        <sz val="9"/>
        <rFont val="Arial"/>
        <family val="2"/>
      </rPr>
      <t xml:space="preserve"> consultation processes, the regulator sends a specific request to environmental CSOs to invite them to participate</t>
    </r>
  </si>
  <si>
    <r>
      <t xml:space="preserve">yes, for </t>
    </r>
    <r>
      <rPr>
        <u/>
        <sz val="9"/>
        <rFont val="Arial"/>
        <family val="2"/>
      </rPr>
      <t>some</t>
    </r>
    <r>
      <rPr>
        <sz val="9"/>
        <rFont val="Arial"/>
        <family val="2"/>
      </rPr>
      <t xml:space="preserve"> consultation processes, the regulator sends a specific request to environmental CSOs to invite them to participate</t>
    </r>
  </si>
  <si>
    <t>no specific request is made, but environmental CSOs are able to participate as part of an open call for comments to all stakeholders</t>
  </si>
  <si>
    <t>no, environmental CSOs are not invited to participate (in case the regulator does not organise an open call for comments)</t>
  </si>
  <si>
    <t>REGD3_2023</t>
  </si>
  <si>
    <t>REGD5_2023</t>
  </si>
  <si>
    <t>REGD6_2023</t>
  </si>
  <si>
    <t>REGD7_2023</t>
  </si>
  <si>
    <t>Q3ab.b.10a_i</t>
  </si>
  <si>
    <t>Q3ab.b.10a_ii</t>
  </si>
  <si>
    <t>Q3ab.b.10a_iii</t>
  </si>
  <si>
    <t>Q3ab.b.10a_iv</t>
  </si>
  <si>
    <t>Q3ab.b.10a_v</t>
  </si>
  <si>
    <t>Q3ab.b.10a_vi</t>
  </si>
  <si>
    <t>REG</t>
  </si>
  <si>
    <t>Q3ab.b.10a_vii</t>
  </si>
  <si>
    <t>Q3ab.b.11a_i</t>
  </si>
  <si>
    <t>Q3ab.b.11a_ii</t>
  </si>
  <si>
    <t>Q3ab.b.11a_iii</t>
  </si>
  <si>
    <t>Q3ab.c.7a</t>
  </si>
  <si>
    <t>Q3ab.c.6a</t>
  </si>
  <si>
    <t>Q3ab.c.8a</t>
  </si>
  <si>
    <t>Industry and market performance of the regulated sector</t>
  </si>
  <si>
    <r>
      <rPr>
        <b/>
        <sz val="9"/>
        <rFont val="Arial"/>
        <family val="2"/>
      </rPr>
      <t>Note</t>
    </r>
    <r>
      <rPr>
        <sz val="9"/>
        <rFont val="Arial"/>
        <family val="2"/>
      </rPr>
      <t>: the legal power to collect data refers to the ability of the regulator to make a mandatory request to entities in the sector to submit such data. If the regulator can only request such data on a voluntary basis, the answer to this question should be ‘No’.</t>
    </r>
  </si>
  <si>
    <t>not applicable (all prices are regulated)</t>
  </si>
  <si>
    <t>ECO_2023_M</t>
  </si>
  <si>
    <r>
      <t xml:space="preserve">Do federal, national, state, regional or provincial governments have special voting rights in </t>
    </r>
    <r>
      <rPr>
        <u/>
        <sz val="9"/>
        <rFont val="Arial"/>
        <family val="2"/>
      </rPr>
      <t>at least one firm</t>
    </r>
    <r>
      <rPr>
        <sz val="9"/>
        <rFont val="Arial"/>
        <family val="2"/>
      </rPr>
      <t xml:space="preserve"> in each of the sectors listed below, where such voting rights allow the government to:</t>
    </r>
  </si>
  <si>
    <r>
      <t>Do federal, national, state, regional or provincial governments have special voting rights in</t>
    </r>
    <r>
      <rPr>
        <u/>
        <sz val="9"/>
        <color theme="1"/>
        <rFont val="Arial"/>
        <family val="2"/>
      </rPr>
      <t xml:space="preserve"> </t>
    </r>
    <r>
      <rPr>
        <u/>
        <sz val="9"/>
        <color rgb="FF000000"/>
        <rFont val="Arial"/>
        <family val="2"/>
      </rPr>
      <t>the largest firm</t>
    </r>
    <r>
      <rPr>
        <sz val="9"/>
        <color theme="1"/>
        <rFont val="Arial"/>
        <family val="2"/>
      </rPr>
      <t xml:space="preserve"> in each of the sectors listed below, where such voting rights allow the government to:</t>
    </r>
  </si>
  <si>
    <r>
      <t xml:space="preserve">Do federal, national, state, regional or provincial governments have special voting rights </t>
    </r>
    <r>
      <rPr>
        <u/>
        <sz val="9"/>
        <rFont val="Arial"/>
        <family val="2"/>
      </rPr>
      <t>in at least one firm</t>
    </r>
    <r>
      <rPr>
        <sz val="9"/>
        <rFont val="Arial"/>
        <family val="2"/>
      </rPr>
      <t xml:space="preserve"> in each of the sectors listed below, where such voting rights allow the government to:</t>
    </r>
  </si>
  <si>
    <r>
      <t xml:space="preserve">Do federal, national, state, regional or provincial governments have special voting rights in the </t>
    </r>
    <r>
      <rPr>
        <u/>
        <sz val="9"/>
        <rFont val="Arial"/>
        <family val="2"/>
      </rPr>
      <t>largest firm</t>
    </r>
    <r>
      <rPr>
        <sz val="9"/>
        <rFont val="Arial"/>
        <family val="2"/>
      </rPr>
      <t xml:space="preserve"> in each of the sectors listed below, where such voting rights allow the government to:</t>
    </r>
  </si>
  <si>
    <t xml:space="preserve">Do federal, national, state, regional or provincial governments have special voting rights in at least one firm in each of the sectors listed below, where such voting rights allow the government to: </t>
  </si>
  <si>
    <r>
      <t xml:space="preserve">Do federal, national, state, regional or provincial governments have special voting rights </t>
    </r>
    <r>
      <rPr>
        <u/>
        <sz val="9"/>
        <rFont val="Arial"/>
        <family val="2"/>
      </rPr>
      <t>in the largest firm</t>
    </r>
    <r>
      <rPr>
        <sz val="9"/>
        <rFont val="Arial"/>
        <family val="2"/>
      </rPr>
      <t xml:space="preserve"> in each of the sectors listed below, where such voting rights allow the government to:</t>
    </r>
  </si>
  <si>
    <t>Do federal, national, state, regional or provincial governments have special voting rights in at least one firm in the road freight transport sector, where such voting rights allow the government to:</t>
  </si>
  <si>
    <t xml:space="preserve">Do federal, national, state, regional or provincial governments have special voting rights in at least one firm in the Long-Distance Domestic Passenger Transport Services by Coach sector, where such voting rights allow the government to: </t>
  </si>
  <si>
    <r>
      <t>For completion where missing:
Answers for 2018 (</t>
    </r>
    <r>
      <rPr>
        <b/>
        <i/>
        <sz val="10"/>
        <color rgb="FFFF0000"/>
        <rFont val="Arial"/>
        <family val="2"/>
      </rPr>
      <t>prefilled by OECD</t>
    </r>
    <r>
      <rPr>
        <b/>
        <i/>
        <sz val="10"/>
        <rFont val="Arial"/>
        <family val="2"/>
      </rPr>
      <t>)</t>
    </r>
  </si>
  <si>
    <r>
      <rPr>
        <b/>
        <sz val="9"/>
        <rFont val="Arial"/>
        <family val="2"/>
      </rPr>
      <t>Instrutions</t>
    </r>
    <r>
      <rPr>
        <sz val="9"/>
        <rFont val="Arial"/>
        <family val="2"/>
      </rPr>
      <t>:If there are bodies responsible for the economic regulation of this sector at national and subnational level, please answer only for the one at national level. 
If the bodies responsible for the economic regulation of this sector are located at sub-national level and hence are multiple please follow the instruction on which jurisdiction to select, provided in the general instructions. 
For federal states the federal level would be the national level, and state level would count as subnational.</t>
    </r>
  </si>
  <si>
    <r>
      <rPr>
        <b/>
        <sz val="9"/>
        <rFont val="Arial"/>
        <family val="2"/>
      </rPr>
      <t>Definitions</t>
    </r>
    <r>
      <rPr>
        <sz val="9"/>
        <rFont val="Arial"/>
        <family val="2"/>
      </rPr>
      <t>: Independent Selection panel means a panel composed of members outside government.
Nomination refers to the proposal of a candidate for a public position to the authorities with the power to appoint the candidate. 
Ministerial/governmental nomination means that a minister or group of ministers or cabinet nominate candidates. In the case of answer option 3, the minister or group of ministers or cabinet nominate candidates based on a shortlist proposed by an independent selection panel.</t>
    </r>
  </si>
  <si>
    <r>
      <rPr>
        <b/>
        <sz val="9"/>
        <rFont val="Arial"/>
        <family val="2"/>
      </rPr>
      <t>Definition</t>
    </r>
    <r>
      <rPr>
        <sz val="9"/>
        <rFont val="Arial"/>
        <family val="2"/>
      </rPr>
      <t>: By a governmental/ministerial body is meant government departments and ministries or agencies attached to a department or ministry and their heads (for example, minister or group of ministers or cabinet or the president)
"Final appointment" means steps to confirm and finalise the appointment following the nomination</t>
    </r>
  </si>
  <si>
    <r>
      <t xml:space="preserve">Does the regulator publish draft decisions and collect feedback from stakeholders? (Q3ab.b.3)
</t>
    </r>
    <r>
      <rPr>
        <sz val="9"/>
        <color rgb="FFFF0000"/>
        <rFont val="Arial"/>
        <family val="2"/>
      </rPr>
      <t>Please specify the kind of feedback provided in the comment column.</t>
    </r>
  </si>
  <si>
    <r>
      <rPr>
        <b/>
        <sz val="9"/>
        <color theme="1"/>
        <rFont val="Arial"/>
        <family val="2"/>
      </rPr>
      <t>Note</t>
    </r>
    <r>
      <rPr>
        <sz val="9"/>
        <color theme="1"/>
        <rFont val="Arial"/>
        <family val="2"/>
      </rPr>
      <t>: A price is regulated when its level (exact number, maximum or minimum cap) is set or constrained by a government agency, a ministry or a regulatory authority. Industry standards refer to technical requirements to be followed by industry participants. They can include, for example, grid codes or safety requirements.
Consumer standards can include standards for consumer services (e.g. network coverage and quality of service standards). This can also include processes aimed at facilitating switching from one operator to another.</t>
    </r>
  </si>
  <si>
    <t>no dismissal</t>
  </si>
  <si>
    <t>REGA13_2023</t>
  </si>
  <si>
    <t xml:space="preserve">3A-Rail Transp. </t>
  </si>
  <si>
    <t>3B-Air Transp.</t>
  </si>
  <si>
    <t>3Abis-Rail Regulator</t>
  </si>
  <si>
    <t>3C-Water Transp.</t>
  </si>
  <si>
    <t>3D-Road Freight Transp.</t>
  </si>
  <si>
    <t>3Bbis-Air Regulator</t>
  </si>
  <si>
    <t>3E-Transport by Coach</t>
  </si>
  <si>
    <t xml:space="preserve">Governance of the Regulator of the Air Transport Sector </t>
  </si>
  <si>
    <t>SECTION 3a.bis. Regulatory Management of the Rail Transport sector</t>
  </si>
  <si>
    <t>SECTION 3b.bis. Regulatory Management of the Air Transport sector</t>
  </si>
  <si>
    <t>Q5bb.c.1</t>
  </si>
  <si>
    <t>Q5bb.a.1</t>
  </si>
  <si>
    <t>Q5bb.a.2_i</t>
  </si>
  <si>
    <t>Q5bb.a.2_ii</t>
  </si>
  <si>
    <t>Q5bb.a.2_iii</t>
  </si>
  <si>
    <t>Q5bb.a.2_iv</t>
  </si>
  <si>
    <t>Q5bb.a.3</t>
  </si>
  <si>
    <t>Q5bb.a.4</t>
  </si>
  <si>
    <t>Q5bb.a.5</t>
  </si>
  <si>
    <t>Q5bb.b.3</t>
  </si>
  <si>
    <t>Q5bb.a.6</t>
  </si>
  <si>
    <t>Q5bb.a.7</t>
  </si>
  <si>
    <t>Q5bb.a.8</t>
  </si>
  <si>
    <t>Q5bb.a.9</t>
  </si>
  <si>
    <t>Q5bb.a.10</t>
  </si>
  <si>
    <t>Rail Regulator</t>
  </si>
  <si>
    <t>Q5bb.a.11</t>
  </si>
  <si>
    <t>Q5bb.a.12</t>
  </si>
  <si>
    <t>Q5bb.a.13</t>
  </si>
  <si>
    <t>Q5bb.a.14</t>
  </si>
  <si>
    <t>Q5bb.a.15</t>
  </si>
  <si>
    <t>Q5bb.a.16</t>
  </si>
  <si>
    <t>Q5bb.a.17</t>
  </si>
  <si>
    <t>Q5bb.a.18</t>
  </si>
  <si>
    <t>Q5bb.a.19</t>
  </si>
  <si>
    <t>Q5bb.a.20</t>
  </si>
  <si>
    <t>Q5bb.a.21</t>
  </si>
  <si>
    <t>Q5bb.a.22</t>
  </si>
  <si>
    <t>Q5bb.a.23</t>
  </si>
  <si>
    <t>Q5bb.b.1</t>
  </si>
  <si>
    <t>Q5bb.b.2</t>
  </si>
  <si>
    <t>Q5bb.b.4</t>
  </si>
  <si>
    <t>Q5bb.b.5</t>
  </si>
  <si>
    <t>Q5bb.b.6</t>
  </si>
  <si>
    <t>Q5bb.b.7</t>
  </si>
  <si>
    <t>Q5bb.b.8</t>
  </si>
  <si>
    <t>Q5bb.b.9</t>
  </si>
  <si>
    <t>Q5bb.b.10_i</t>
  </si>
  <si>
    <t>Q5bb.b.10_ii</t>
  </si>
  <si>
    <t>Q5bb.b.10_iii</t>
  </si>
  <si>
    <t>Q5bb.b.10_iv</t>
  </si>
  <si>
    <t>Q5bb.b.10_v</t>
  </si>
  <si>
    <t>Q5bb.b.10_vi</t>
  </si>
  <si>
    <t>Q5bb.b.10_vii</t>
  </si>
  <si>
    <t>Q5bb.b.10a_i</t>
  </si>
  <si>
    <t>Q5bb.b.10a_ii</t>
  </si>
  <si>
    <t>Q5bb.b.10a_iii</t>
  </si>
  <si>
    <t>Q5bb.b.10a_iv</t>
  </si>
  <si>
    <t>Q5bb.b.10a_v</t>
  </si>
  <si>
    <t>Q5bb.b.10a_vi</t>
  </si>
  <si>
    <t>Q5bb.b.10a_vii</t>
  </si>
  <si>
    <t>Q5bb.b.11_i</t>
  </si>
  <si>
    <t>Q5bb.b.11_ii</t>
  </si>
  <si>
    <t>Q5bb.b.11_iii</t>
  </si>
  <si>
    <t>Q5bb.b.11a_i</t>
  </si>
  <si>
    <t>Q5bb.b.11a_ii</t>
  </si>
  <si>
    <t>Q5bb.b.11a_iii</t>
  </si>
  <si>
    <t>Q5bb.c.2</t>
  </si>
  <si>
    <t>Q5bb.c.3</t>
  </si>
  <si>
    <t>Q5bb.c.4</t>
  </si>
  <si>
    <t>Q5bb.c.5</t>
  </si>
  <si>
    <t>Q5bb.c.6</t>
  </si>
  <si>
    <t>Q5bb.c.6a</t>
  </si>
  <si>
    <t>Q5bb.c.7</t>
  </si>
  <si>
    <t>Q5bb.c.7a</t>
  </si>
  <si>
    <t>Q5bb.c.7b</t>
  </si>
  <si>
    <t>Q5bb.c.8</t>
  </si>
  <si>
    <t>Q5bb.c.8a</t>
  </si>
  <si>
    <t>Q5bb.c.8b</t>
  </si>
  <si>
    <t>Q5bb.c.9</t>
  </si>
  <si>
    <t>Q5bb.c.9a</t>
  </si>
  <si>
    <t>Q5bb.c.9b</t>
  </si>
  <si>
    <t>Q5bb.c.10</t>
  </si>
  <si>
    <t>Q5bb.c.11</t>
  </si>
  <si>
    <t>Q5bb.c.12</t>
  </si>
  <si>
    <t>Q5bb.c.13</t>
  </si>
  <si>
    <t>Q5bb.c.13a</t>
  </si>
  <si>
    <t>What is the status of the regulator? (Q3bb.a.1)</t>
  </si>
  <si>
    <t>Are the objectives and functions of the regulator defined? (Q3bb.a.2)</t>
  </si>
  <si>
    <t>The regulator can receive guidance from the government regarding: (Q3bb.a.3)</t>
  </si>
  <si>
    <t>Are the instances where decisions of the regulator can be overturned by a body other than a court clearly defined? (Q3bb.a.6)</t>
  </si>
  <si>
    <t>Does the regulator need to submit proposals for new regulation that it is empowered to issue to other bodies for approval? (Q3bb.a.7)</t>
  </si>
  <si>
    <t>How is the majority of the permanent staff recruited? (Q3bb.a.8)</t>
  </si>
  <si>
    <t>Does your organisation need to obtain approval from an external body before it can recruit staff? (Q3bb.a.9)</t>
  </si>
  <si>
    <t>What is the process for nominating the agency head/board members? (Q3bb.a.10)</t>
  </si>
  <si>
    <t>Which body has the legal authority to make the final appointment of the agency head/board members? (Q3bb.a.11)</t>
  </si>
  <si>
    <t>Are there restrictions regarding the employment history of the agency head/board members? (Q3bb.a.12)</t>
  </si>
  <si>
    <t>Does the legislation define the skills required by the agency head/board members? (Q3bb.a.13)</t>
  </si>
  <si>
    <t>May the agency head/board members hold other offices/appointments in the government/the regulated industry? (Q3bb.a.14)</t>
  </si>
  <si>
    <t>If the regulator is led by a board, are appointments of board members staggered? (Q3bb.a.15)</t>
  </si>
  <si>
    <t>How can the agency head/board members be dismissed from office? (Q3bb.a.16)</t>
  </si>
  <si>
    <t>What are the criteria for dismissing agency head/board members during their term of office? (Q3bb.a.17)</t>
  </si>
  <si>
    <t>Can the agency head/board members accept jobs in the sector that is regulated by the regulator after their term of office? (Q3bb.a.19)</t>
  </si>
  <si>
    <t>How long is the term of office of the agency head/board members? (Q3bb.a.20)</t>
  </si>
  <si>
    <t>Is the source of the financial budget stated in the establishing legislation? (Q3bb.a.21)</t>
  </si>
  <si>
    <t>Is the regulator funded through fees, the national budget or a mix of both? (Q3bb.a.22)</t>
  </si>
  <si>
    <t>What is the length of budget appropriations? (Q3bb.a.23)</t>
  </si>
  <si>
    <t>If the regulator is financed in total or in part through fees paid by the regulated sector, who sets the level of the fees? (Q3bb.a.24)</t>
  </si>
  <si>
    <t>Who is responsible for proposing and discussing the regulator’s budget? (Q3bb.a.25)</t>
  </si>
  <si>
    <t xml:space="preserve">Does the regulator provide information to the legislature or the relevant budget authority on the costs and resources needed to fulfil its mandate prior to the next budget cycle? (Q3bb.a.26)  </t>
  </si>
  <si>
    <t>Which body is responsible for deciding the regulator’s allocation of expenditures? (Q3bb.a.27)</t>
  </si>
  <si>
    <t>Do you have anything else you would like to flag to the NER Secretariat? (Q3bb.a.28)</t>
  </si>
  <si>
    <t>To whom is the regulator directly accountable by law or statute? (Q3bb.b.1)</t>
  </si>
  <si>
    <t>Does the regulator need to motivate its regulatory decisions (e.g. with evidence and data)? (Q3bb.b.2)</t>
  </si>
  <si>
    <r>
      <t xml:space="preserve">Does the regulator publish draft decisions and collect feedback from stakeholders? (Q3bb.b.3)
</t>
    </r>
    <r>
      <rPr>
        <sz val="9"/>
        <color rgb="FFFF0000"/>
        <rFont val="Arial"/>
        <family val="2"/>
      </rPr>
      <t>Please specify the kind of feedback provided in the comment column.</t>
    </r>
  </si>
  <si>
    <r>
      <t xml:space="preserve">Does the regulator provide feedback on comments received by stakeholders? (Q3bb.b.4)
</t>
    </r>
    <r>
      <rPr>
        <sz val="9"/>
        <color rgb="FFC00000"/>
        <rFont val="Arial"/>
        <family val="2"/>
      </rPr>
      <t>Please specify the kind of feedback provided in the Comments column.</t>
    </r>
  </si>
  <si>
    <t>Is there a legislative requirement for the regulator to produce a report on its activities on a regular basis? (Q3bb.b.5)</t>
  </si>
  <si>
    <t>Is there a legislative requirement for the regulator to answer requests from or attend hearings organized by parliamentary/congressional committees? (Q3bb.b.7)</t>
  </si>
  <si>
    <t>Does the regulator present a report on its activities to parliamentary/congressional committees? (Q3bb.b.8)</t>
  </si>
  <si>
    <t>Does the regulator assess and report on the achievement of its strategic objectives? (Q3bb.b.9)</t>
  </si>
  <si>
    <t>Does the regulator collect the following performance information? (Q3bb.b.10)</t>
  </si>
  <si>
    <t>Are the following legislative requirements in place to enhance the transparency of the regulator's activities (with confidential and commercially sensitive information appropriately removed if needed)? (Q3bb.b.11)</t>
  </si>
  <si>
    <r>
      <t xml:space="preserve">Is the publication also online on regulator’s own website? (Q3bb.b.11a)
</t>
    </r>
    <r>
      <rPr>
        <sz val="9"/>
        <color rgb="FFFF0000"/>
        <rFont val="Arial"/>
        <family val="2"/>
      </rPr>
      <t>Please provide link that shows some of the recent publications</t>
    </r>
  </si>
  <si>
    <t>Do you have anything else you would like to flag to the NER Secretariat? (Q3bb.b.12)</t>
  </si>
  <si>
    <t>Can the regulator collect information from the regulated entities by compulsory process? (Q3bb.c.1)</t>
  </si>
  <si>
    <t>Does the regulator issue and revoke licenses? (Q3bb.c.2)</t>
  </si>
  <si>
    <t>Does the regulator regulate prices on monopolistic activities? (Q3bb.c.3)</t>
  </si>
  <si>
    <t>Does the regulator conduct research (e.g. about costs) as an input for price setting? (Q3bb.c.4)</t>
  </si>
  <si>
    <t>Does the regulator provide binding guidance, review and/or approve contract terms between regulated entities and/or market actors? (Q3bb.c.5)</t>
  </si>
  <si>
    <t>If so, what does the regulator provide and please provide one or more examples (Q3bb.c.5a)</t>
  </si>
  <si>
    <t>Does the regulator issue industry standards? (Q3bb.c.6)</t>
  </si>
  <si>
    <t>Are they published online on the regulator’s website? (Q3bb.c.6a)</t>
  </si>
  <si>
    <t>If so, please provide links to one or more published standard (Q3bb.c.6b)</t>
  </si>
  <si>
    <t>Does the regulator issue consumer standards? (Q3bb.c.7)</t>
  </si>
  <si>
    <t>Are they published online on the regulator’s website? (Q3bb.c.7a)</t>
  </si>
  <si>
    <t>If so, please provide links to one or more published standard (Q3bb.c.7b)</t>
  </si>
  <si>
    <t>Does the regulator issue guidelines and/or codes of conduct? (Q3bb.c.8)</t>
  </si>
  <si>
    <t>Are they published online on the regulator’s website? (Q3bb.c.8a)</t>
  </si>
  <si>
    <t>If so, please provide links to one or more published guidelines/codes (Q3bb.c.8b)</t>
  </si>
  <si>
    <t>Does the regulator enforce compliance  with industry and consumer standards and regulatory commitments through legal punitive powers for non-compliance (e.g. inspections and fines)? (Q3bb.c.9)</t>
  </si>
  <si>
    <t>Does the regulator mediate to resolve disputes between market actors and regulated entities? (Q3bb.c.10)</t>
  </si>
  <si>
    <t>Does the regulator have the power to take final decisions in disputes between market actors and regulated entities? (Q3bb.c.11)</t>
  </si>
  <si>
    <t>Can the regulator issue sanctions and penalties (e.g. financial or criminal)? (Q3bb.c.12)</t>
  </si>
  <si>
    <t>If so, please provide examples of the violations for which the regulator has provided sanctions or could provide sanctions (for example, violations of competition laws, noncompliance with regulator’s decisions only, other) (Q3bb.c.12a)</t>
  </si>
  <si>
    <t>Do you have anything else you would like to flag to the NER Secretariat? (Q3bb.c.13)</t>
  </si>
  <si>
    <t>Is there a piece of legislation that includes objective(s) for the regulator relating to the environmental sustainability of the sector? (Q3bb.d.1)</t>
  </si>
  <si>
    <t>Regardless of the existence of statutory objective(s), does the regulator have the legal power to include any considerations regarding environmental sustainability in its regulatory decision making? (Q3bb.d.2)</t>
  </si>
  <si>
    <t>If so, for what categories of decision making? (Select any that apply) (Q3bb.d.2a)</t>
  </si>
  <si>
    <t>If so, to which aspect(s) of environmental sustainability do these legal powers relate? (Select any that apply) (Q3bb.d.2b)</t>
  </si>
  <si>
    <t>Does the regulator have the legal power to collect relevant data on the environmental sustainability of the sector (e.g. greenhouse gas emissions, etc.) to inform its regulatory decision making? (Q3bb.d.3)</t>
  </si>
  <si>
    <t>If the regulator has the legal power to consider environmental sustainability in the context of its regulatory decision making, are there any policy objectives for which the regulator encountered or anticipates any trade-offs between the respective policy objective and pursuing environmental sustainability objectives? (Select any that apply and elaborate on these trade-offs in the comment column) (Q3bb.d.3a)</t>
  </si>
  <si>
    <t>Are there any formalised co-ordination mechanisms to address issues related to environmental sustainability between the regulator and ministries in charge of environmental policy or authorities in charge of environmental protection? (Q3bb.d.4)</t>
  </si>
  <si>
    <t>Does your organisation recruit any staff with expertise in areas related to the environmental sustainability of the sector, in support of the delivery of its functions? (Q3bb.d.5)</t>
  </si>
  <si>
    <t>Does the regulator send a specific request to environmental civil society organisations (CSOs) to invite them to participate in consultation processes by the regulator? (Q3bb.d.6)</t>
  </si>
  <si>
    <t>If there are quantitative targets for the sector defined in legislation in terms of environmental sustainability, does the regulator consider these quantitative targets as part of its regulatory decision-making process? (Q3bb.d.7)</t>
  </si>
  <si>
    <t>Is the regulator required to assess (ex ante or ex post) the impact of the regulatory framework (or specific regulatory decisions issued by the regulator) on furthering environmental sustainability objectives? (Q3bb.d.8)</t>
  </si>
  <si>
    <t>Q3bb.b.10a_i</t>
  </si>
  <si>
    <t>Q3bb.b.10a_ii</t>
  </si>
  <si>
    <t>Q3bb.b.10a_iii</t>
  </si>
  <si>
    <t>Q3bb.b.10a_iv</t>
  </si>
  <si>
    <t>Q3bb.b.10a_v</t>
  </si>
  <si>
    <t>Q3bb.b.10a_vi</t>
  </si>
  <si>
    <t>Q3bb.b.10a_vii</t>
  </si>
  <si>
    <t>Q3bb.b.11a_i</t>
  </si>
  <si>
    <t>Q3bb.b.11a_ii</t>
  </si>
  <si>
    <t>Q3bb.b.11a_iii</t>
  </si>
  <si>
    <t>Q3bb.c.6a</t>
  </si>
  <si>
    <t>Q3bb.c.7a</t>
  </si>
  <si>
    <t>Q3bb.c.8a</t>
  </si>
  <si>
    <t>THE OECD PMR Questionnaire</t>
  </si>
  <si>
    <t>THE OECD Governance of Regulator Questionnaire</t>
  </si>
  <si>
    <t>Air Regulator</t>
  </si>
  <si>
    <t>Please also indicate the e-mail address of the specific person answering this section (Q3a.03)</t>
  </si>
  <si>
    <t>Please also indicate the e-mail address of the specific person answering this section. (Q3b.03)</t>
  </si>
  <si>
    <t>Please also indicate the e-mail address of the specific person answering this section. (Q3c.03)</t>
  </si>
  <si>
    <t>Please also indicate the e-mail address of the specific person answering this section. (Q3d.03)</t>
  </si>
  <si>
    <t>Please also indicate the e-mail address of the specific person answering this section. (Q3e.03)</t>
  </si>
  <si>
    <t>Please provide us the name of the body/institution answering this question in the original language and provide a link to its webpage. (Q3a.02)</t>
  </si>
  <si>
    <t>Please provide us the name of the body/institution answering this question in the original language and provide a link to its webpage. (Q3b.02)</t>
  </si>
  <si>
    <t>Please provide us the name of the body/institution answering this question in the original language and provide a link to its webpage. (Q3c.02)</t>
  </si>
  <si>
    <t>Please provide us the name of the body/institution answering this question in the original language and provide a link to its webpage. (Q3d.02)</t>
  </si>
  <si>
    <t>Please provide us the name of the body/institution answering this question in the original language and provide a link to its webpage. (Q3e.02)</t>
  </si>
  <si>
    <t>Approve, appoint or remove more than half of the firm board: (Q3d.1.2a)</t>
  </si>
  <si>
    <t>Block the sale of shares that could lead to change in the control of the firm (Q3d.1.2b)</t>
  </si>
  <si>
    <t>Prevent the relocation of the firm outside the national territory (Q3d.1.2c)</t>
  </si>
  <si>
    <t>Approve, appoint or remove more than half of the firm board (Q3e.1.2a)</t>
  </si>
  <si>
    <t>Block the sale of shares that could lead to change in the control of the firm (Q3e.1.2b)</t>
  </si>
  <si>
    <t>Prevent the relocation of the firm outside the national territory (Q3e.1.2c)</t>
  </si>
  <si>
    <t>Approve, appoint or remove more than half of the firm board: (Q3c.1.2a)</t>
  </si>
  <si>
    <t>Block the sale of shares that could lead to change in the control of the firm (Q3c.1.2b)</t>
  </si>
  <si>
    <t>Prevent the relocation of the firm outside the national territory (Q3c.1.2c)</t>
  </si>
  <si>
    <t>Please if you answered yes, indicate the name of the firms and explain or provide a link to a document (e.g. annual report) that contains the ownership structure of the firms (Q3c.1.4a)</t>
  </si>
  <si>
    <t>Approve, appoint or remove more than half of the firm board: (Q3c.1.5a)</t>
  </si>
  <si>
    <t>Block the sale of shares that could lead to change in the control of the firm (Q3c.1.5b)</t>
  </si>
  <si>
    <t>Prevent the relocation of the firm outside the national territory (Q3c.1.5c)</t>
  </si>
  <si>
    <t>Approve, appoint or remove more than half of the firm board (Q3b.1.2a):</t>
  </si>
  <si>
    <t>Block the sale of shares that could lead to change in the control of the firm (Q3b.1.2b)</t>
  </si>
  <si>
    <t>Prevent the relocation of the firm outside the national territory (Q3b.1.2c)</t>
  </si>
  <si>
    <t>Approve, appoint or remove more than half of the firm board (Q3b.1.5a):</t>
  </si>
  <si>
    <t xml:space="preserve">Block the sale of shares that could lead to change in the control of the firm (Q3b.1.5b): </t>
  </si>
  <si>
    <t>Prevent the relocation of the firm outside the national territory (Q3b.1.5c):</t>
  </si>
  <si>
    <t>Please, if you answered yes, indicate the name of the firms and explain or provide a link to a document (e.g. annual report) that contains the ownership structure of the firms (Q3b.1.4a).</t>
  </si>
  <si>
    <t>Approve, appoint or remove more than half of the firm board (Q3a.1.2a)</t>
  </si>
  <si>
    <t>Block the sale of shares that could lead to change in the control of the firm (Q3a.1.2b)</t>
  </si>
  <si>
    <t>Prevent the relocation of the firm outside the national territory (Q3a.1.2c)</t>
  </si>
  <si>
    <t>Approve, appoint or remove more than half of the firm board (Q3a.1.5a):</t>
  </si>
  <si>
    <t>Block the sale of shares that could lead to change in the control of the firm (Q3a.1.5b)</t>
  </si>
  <si>
    <t>Prevent the relocation of the firm outside the national territory (Q3a.1.5c)</t>
  </si>
  <si>
    <t>Please if you answered yes, indicate the name of the firms and explain or provide a link to a document (e.g. annual report) that contains the ownership structure of the firms (Q3a.1.4a).</t>
  </si>
  <si>
    <t>Please bear in mind that this sector does NOT include urban, suburban, commuter rail services, purely touristic passenger transport and other special operations (such as rail systems to connect factories or mines).</t>
  </si>
  <si>
    <r>
      <rPr>
        <b/>
        <sz val="9"/>
        <color rgb="FFFF0000"/>
        <rFont val="Arial"/>
        <family val="2"/>
      </rPr>
      <t>Note</t>
    </r>
    <r>
      <rPr>
        <sz val="9"/>
        <color rgb="FFFF0000"/>
        <rFont val="Arial"/>
        <family val="2"/>
      </rPr>
      <t>: It is important for the OECD to know the body that answered the questionnaire for future references.
Please note that the OECD is often asked by individual countries who answered the questionnaire for their country</t>
    </r>
  </si>
  <si>
    <r>
      <rPr>
        <b/>
        <sz val="9"/>
        <color rgb="FFFF0000"/>
        <rFont val="Arial"/>
        <family val="2"/>
      </rPr>
      <t>Note</t>
    </r>
    <r>
      <rPr>
        <sz val="9"/>
        <color rgb="FFFF0000"/>
        <rFont val="Arial"/>
        <family val="2"/>
      </rPr>
      <t>: It is important for the OECD to have the contact of the respondent in case of need and because the OECD is often asked by individual countries who answered the questionnaire for their country</t>
    </r>
  </si>
  <si>
    <r>
      <t>Please choose the jurisdiction based on the level where the regulation was issued. For example, if the licenses (or permits) are handed out at the local level, but the regulation that determines how these licences are handed out has been issued at the federal level, then the category ‘Federal level/national level (for non-federal states)’ should be chosen.
In federal jurisdictions, the sector can be regulated by: 
• legislation set at state level, or
• legislation set at federal level, or 
• by a combination of federal and state legislation. In the latter case please select the answer ‘A combination of the above’.
Where the sector or part of it are regulated at state level, you should answer all the relevant questions with reference to a single state (</t>
    </r>
    <r>
      <rPr>
        <sz val="9"/>
        <color rgb="FFFF0000"/>
        <rFont val="Arial"/>
        <family val="2"/>
      </rPr>
      <t>please, consult the READ ME sheet on instructions on how to select the state you should answer for</t>
    </r>
    <r>
      <rPr>
        <sz val="9"/>
        <rFont val="Arial"/>
        <family val="2"/>
      </rPr>
      <t>).</t>
    </r>
  </si>
  <si>
    <r>
      <t>Please choose the jurisdiction based on the level where the regulation was issued. For example, if the licenses (or permits) are handed out at the local level, but the regulation that determines how these licences are handed out has been issued at the federal level, then the category ‘Federal level/national level (for non-federal states)’ should be chosen.
In federal jurisdictions, the sector can be regulated by: 
• legislation set at state level, or
• legislation set at federal level, or 
• by a combination of federal and state legislation. In the latter case please select the answer ‘</t>
    </r>
    <r>
      <rPr>
        <i/>
        <sz val="9"/>
        <rFont val="Arial"/>
        <family val="2"/>
      </rPr>
      <t>A combination of the above</t>
    </r>
    <r>
      <rPr>
        <sz val="9"/>
        <rFont val="Arial"/>
        <family val="2"/>
      </rPr>
      <t>’.
Where the sector or part of it are regulated at state level, you should answer all the relevant questions with reference to a single state (</t>
    </r>
    <r>
      <rPr>
        <sz val="9"/>
        <color rgb="FFFF0000"/>
        <rFont val="Arial"/>
        <family val="2"/>
      </rPr>
      <t>please, consult the READ ME sheet on instructions on how to select the state you should answer for</t>
    </r>
    <r>
      <rPr>
        <sz val="9"/>
        <rFont val="Arial"/>
        <family val="2"/>
      </rPr>
      <t>).</t>
    </r>
  </si>
  <si>
    <r>
      <rPr>
        <b/>
        <sz val="9"/>
        <color theme="1"/>
        <rFont val="Arial"/>
        <family val="2"/>
      </rPr>
      <t>Instructions:</t>
    </r>
    <r>
      <rPr>
        <sz val="9"/>
        <color theme="1"/>
        <rFont val="Arial"/>
        <family val="2"/>
      </rPr>
      <t xml:space="preserve"> Here the OECD is not asking if there is effectively competition in the market, but if there are in place the conditions to allow competition in the market, even if firms may not take advantage of it. Such conditions may be in place only on some routes.
Competition in the market for passenger transport services can take a number of forms, such as:
• Open competition - free entry
• Side by side competition where more than one rail network exists that connects the same destinations (e.g. in USA).
• Public Service Contracts or Franchises: Entry is franchised to a number of single firms, each with a monopoly over a specific geographic area
• Franchises with some open competition: Entry is franchised to a number of single firms, each over a specific geographic area, with free entry allowed at some specified time of day/on some specific routes. 
• Other forms are also possible
</t>
    </r>
    <r>
      <rPr>
        <b/>
        <sz val="9"/>
        <color theme="1"/>
        <rFont val="Arial"/>
        <family val="2"/>
      </rPr>
      <t>Definition:</t>
    </r>
    <r>
      <rPr>
        <sz val="9"/>
        <color theme="1"/>
        <rFont val="Arial"/>
        <family val="2"/>
      </rPr>
      <t xml:space="preserve"> Public Service Contract or Franchise is the right for private companies to operate rail passenger services over a defined geographic area for a specific period of time that is allocated through a competitive tender. The franchisees charge fares and, where appropriate, also receive financial support from the franchising authority. Companies bid for franchises on the premium they would be prepared to pay to obtain the contract/franchise or on the amount of financial support they would require.</t>
    </r>
  </si>
  <si>
    <t>greater than 90%</t>
  </si>
  <si>
    <t>yes (but only as a result of a public service obligation)</t>
  </si>
  <si>
    <t>no (in NO open-skies agreements with ANY of countries listed above)</t>
  </si>
  <si>
    <t>None</t>
  </si>
  <si>
    <t>positions are advertised publicly &amp; candidates examined by selection panel</t>
  </si>
  <si>
    <t>secondment from private sector and/or from government bodies</t>
  </si>
  <si>
    <t>position is publicly advertised &amp; candidates examined by independent selection panel</t>
  </si>
  <si>
    <t>ministerial/governmental nomination based on public job ads &amp; independent selection panel</t>
  </si>
  <si>
    <t>parliament/congress/parliamentary/congressional committee</t>
  </si>
  <si>
    <r>
      <rPr>
        <b/>
        <sz val="9"/>
        <color rgb="FFFF0000"/>
        <rFont val="Arial"/>
        <family val="2"/>
      </rPr>
      <t>Note</t>
    </r>
    <r>
      <rPr>
        <sz val="9"/>
        <color rgb="FFFF0000"/>
        <rFont val="Arial"/>
        <family val="2"/>
      </rPr>
      <t>: It is important for the OECD to know the body that answered the questionnaire for future references.
Please note that the OECD is often asked by individual countries who answered the questionnaire for their country.</t>
    </r>
  </si>
  <si>
    <r>
      <rPr>
        <b/>
        <sz val="9"/>
        <color rgb="FFFF0000"/>
        <rFont val="Arial"/>
        <family val="2"/>
      </rPr>
      <t>Note</t>
    </r>
    <r>
      <rPr>
        <sz val="9"/>
        <color rgb="FFFF0000"/>
        <rFont val="Arial"/>
        <family val="2"/>
      </rPr>
      <t>: It is important for the OECD to have the contact of the respondent in case of need and because the OECD is often asked by individual countries who answered the questionnaire for their country.</t>
    </r>
  </si>
  <si>
    <r>
      <rPr>
        <b/>
        <sz val="9"/>
        <rFont val="Arial"/>
        <family val="2"/>
      </rPr>
      <t>Definition of 6th freedom of the air</t>
    </r>
    <r>
      <rPr>
        <sz val="9"/>
        <rFont val="Arial"/>
        <family val="2"/>
      </rPr>
      <t xml:space="preserve">: The right to offer commercial services between two foreign countries with a stop in one's own country. A flight operated by a British airline from Finland to the US, with a full stop in the UK. </t>
    </r>
  </si>
  <si>
    <r>
      <rPr>
        <b/>
        <sz val="9"/>
        <rFont val="Arial"/>
        <family val="2"/>
      </rPr>
      <t>Definition of 8th freedom of the air:</t>
    </r>
    <r>
      <rPr>
        <sz val="9"/>
        <rFont val="Arial"/>
        <family val="2"/>
      </rPr>
      <t xml:space="preserve"> The right to offer commercial services inside a foreign country, continuing to one's own country. A flight flown by a British airline between London (UK) and Marseille (France), with a full stop in Paris (France). Passengers and cargo may board or disembark the flight in Paris.</t>
    </r>
  </si>
  <si>
    <r>
      <rPr>
        <b/>
        <sz val="9"/>
        <rFont val="Arial"/>
        <family val="2"/>
      </rPr>
      <t xml:space="preserve">Definition of 9th freedom of the air: </t>
    </r>
    <r>
      <rPr>
        <sz val="9"/>
        <rFont val="Arial"/>
        <family val="2"/>
      </rPr>
      <t>The right to offer commercial services inside a foreign country, without continuing to one's own country. A flight flown by a British airline between Marseille (France) and Paris (France).</t>
    </r>
  </si>
  <si>
    <r>
      <t xml:space="preserve">If you have </t>
    </r>
    <r>
      <rPr>
        <b/>
        <sz val="9"/>
        <color rgb="FFFF0000"/>
        <rFont val="Arial"/>
        <family val="2"/>
      </rPr>
      <t>both</t>
    </r>
    <r>
      <rPr>
        <sz val="9"/>
        <color rgb="FFFF0000"/>
        <rFont val="Arial"/>
        <family val="2"/>
      </rPr>
      <t xml:space="preserve"> sea and coastal water transport services and inland water transport services, do different regulations apply to the two types of services? (Q3c.2.02)</t>
    </r>
  </si>
  <si>
    <t>If different regulations apply to the two types of services, please answer only for the largest sector in terms of revenues and indicate here which one you answering for (Q3c.2.02a)</t>
  </si>
  <si>
    <r>
      <rPr>
        <b/>
        <sz val="9"/>
        <rFont val="Arial"/>
        <family val="2"/>
      </rPr>
      <t>Definition</t>
    </r>
    <r>
      <rPr>
        <sz val="9"/>
        <rFont val="Arial"/>
        <family val="2"/>
      </rPr>
      <t xml:space="preserve">: A local monopoly is a monopoly over a limited geographic area, or over one or a set of routes. 
</t>
    </r>
    <r>
      <rPr>
        <b/>
        <sz val="9"/>
        <rFont val="Arial"/>
        <family val="2"/>
      </rPr>
      <t>Notes</t>
    </r>
    <r>
      <rPr>
        <sz val="9"/>
        <rFont val="Arial"/>
        <family val="2"/>
      </rPr>
      <t xml:space="preserve">:
This question is about de jure (legal) limitations to the number of firms allowed to operate in the market. Hence, there must be a law or regulation that determines that only a given number of firms can operate in it. If there is a licensing/ authorisation regime in place and all firms that meet the necessary requirements can obtain a licence/authorisation and enter the market, then the answer should be No. The fact that some firms may not obtain a licence/authorisation because they do not meet a requirement is not to be considered as a de jure limitation.
If the regulation establishes that only one firm (independently whether it is a state owned or a private entity) is allowed to provide the service in the whole territory of the country, then the adequate answer is ‘yes (national monopoly)’.
The answer ‘yes (limited number of operators)’ should be selected when:
• The law regulating entry in the sector explicitly limit the number of participants
• The law regulating entry in the sector explicitly does not limit the number of participants, but participation in the sector is limited by quotas and this has an impact on the number of firms active in it.
</t>
    </r>
  </si>
  <si>
    <r>
      <rPr>
        <b/>
        <sz val="9"/>
        <rFont val="Arial"/>
        <family val="2"/>
      </rPr>
      <t>Definition</t>
    </r>
    <r>
      <rPr>
        <sz val="9"/>
        <rFont val="Arial"/>
        <family val="2"/>
      </rPr>
      <t xml:space="preserve">: A tariff is regulated when its maximum or minimum level is set or constrained by government, a ministry, a regulatory authority or another public body. This is in contrast to “pricing guidelines” asked for in the question below, where the constraints on the level tariffs are less strong.
</t>
    </r>
    <r>
      <rPr>
        <b/>
        <sz val="9"/>
        <rFont val="Arial"/>
        <family val="2"/>
      </rPr>
      <t>Instructions</t>
    </r>
    <r>
      <rPr>
        <sz val="9"/>
        <rFont val="Arial"/>
        <family val="2"/>
      </rPr>
      <t xml:space="preserve">: If tariffs are only notified to a regulator, ministry or other public body, the answer should be No. 
</t>
    </r>
    <r>
      <rPr>
        <b/>
        <sz val="9"/>
        <rFont val="Arial"/>
        <family val="2"/>
      </rPr>
      <t>Notes</t>
    </r>
    <r>
      <rPr>
        <sz val="9"/>
        <rFont val="Arial"/>
        <family val="2"/>
      </rPr>
      <t xml:space="preserve">: It is possible that, as part of a universal/public service obligation, regulated tariffs exist only for specific categories of consumers (e.g. vulnerable consumers or residents of specific areas of the country).
</t>
    </r>
    <r>
      <rPr>
        <b/>
        <sz val="9"/>
        <rFont val="Arial"/>
        <family val="2"/>
      </rPr>
      <t>Note</t>
    </r>
    <r>
      <rPr>
        <sz val="9"/>
        <rFont val="Arial"/>
        <family val="2"/>
      </rPr>
      <t xml:space="preserve">: If the tariffs for some services are regulated, while the tariffs for other services are only subject to pricing guidelines, please select 'Yes (some services)'.
</t>
    </r>
  </si>
  <si>
    <r>
      <rPr>
        <b/>
        <sz val="9"/>
        <color theme="1"/>
        <rFont val="Arial"/>
        <family val="2"/>
      </rPr>
      <t>Definition:</t>
    </r>
    <r>
      <rPr>
        <sz val="9"/>
        <color theme="1"/>
        <rFont val="Arial"/>
        <family val="2"/>
      </rPr>
      <t xml:space="preserve"> A local monopoly is a monopoly over a limited geographic area, or over one or a set of routes. 
</t>
    </r>
    <r>
      <rPr>
        <b/>
        <sz val="9"/>
        <color theme="1"/>
        <rFont val="Arial"/>
        <family val="2"/>
      </rPr>
      <t>Notes:</t>
    </r>
    <r>
      <rPr>
        <sz val="9"/>
        <color theme="1"/>
        <rFont val="Arial"/>
        <family val="2"/>
      </rPr>
      <t xml:space="preserve">
This question is about de jure (legal) limitations to the number of firms allowed to operate in the market. Hence, there must be a law or regulation that determines that only a given number of firms can operate in it. If there is a licensing/ authorisation regime in place and all firms that meet the necessary requirements can obtain a licence/authorisation and enter the market, then the answer should be No. The fact that some firms may not obtain a licence/authorisation because they do not meet a requirement is not to be considered as a de jure limitation.
If the regulation establishes that only one firm (independently whether it is a state owned or a private entity) is allowed to provide the service in the whole territory of the country, then the adequate answer is ‘yes (national monopoly)’.
The answer ‘yes (limited number of operators)’ should be selected when:
• The law regulating entry in the sector explicitly limit the number of participants
• The law regulating entry in the sector explicitly does not limit the number of participants, but participation in the sector is limited by quotas and this has an impact on the number of firms active in it.</t>
    </r>
  </si>
  <si>
    <r>
      <rPr>
        <b/>
        <sz val="9"/>
        <color theme="1"/>
        <rFont val="Arial"/>
        <family val="2"/>
      </rPr>
      <t>Definition</t>
    </r>
    <r>
      <rPr>
        <sz val="9"/>
        <color theme="1"/>
        <rFont val="Arial"/>
        <family val="2"/>
      </rPr>
      <t xml:space="preserve">: A tariff is regulated when its maximum or minimum level is set or constrained by a government agency, a ministry or a regulatory authority. This is in contrast to “pricing guidelines” asked for in the question below, where the constraints on the level tariffs can be set at are less strong.
</t>
    </r>
    <r>
      <rPr>
        <b/>
        <sz val="9"/>
        <color theme="1"/>
        <rFont val="Arial"/>
        <family val="2"/>
      </rPr>
      <t>Note</t>
    </r>
    <r>
      <rPr>
        <sz val="9"/>
        <color theme="1"/>
        <rFont val="Arial"/>
        <family val="2"/>
      </rPr>
      <t>: If tariffs are only notified to a regulator, ministry or other public body, the answer should be No.</t>
    </r>
  </si>
  <si>
    <r>
      <rPr>
        <b/>
        <sz val="9"/>
        <color theme="1"/>
        <rFont val="Arial"/>
        <family val="2"/>
      </rPr>
      <t>Note</t>
    </r>
    <r>
      <rPr>
        <sz val="9"/>
        <color theme="1"/>
        <rFont val="Arial"/>
        <family val="2"/>
      </rPr>
      <t>: In principle it is possible to answer ‘yes’ both to this question and to the one above, if the tariffs for some road freight services are regulated while for some services, there are only pricing guidelines.</t>
    </r>
  </si>
  <si>
    <r>
      <rPr>
        <b/>
        <sz val="9"/>
        <color theme="1"/>
        <rFont val="Arial"/>
        <family val="2"/>
      </rPr>
      <t>This question only considers control of a firm gained/held through ownership.</t>
    </r>
    <r>
      <rPr>
        <sz val="9"/>
        <color theme="1"/>
        <rFont val="Arial"/>
        <family val="2"/>
      </rPr>
      <t xml:space="preserve">
</t>
    </r>
    <r>
      <rPr>
        <b/>
        <sz val="9"/>
        <color theme="1"/>
        <rFont val="Arial"/>
        <family val="2"/>
      </rPr>
      <t>Definition</t>
    </r>
    <r>
      <rPr>
        <sz val="9"/>
        <color theme="1"/>
        <rFont val="Arial"/>
        <family val="2"/>
      </rPr>
      <t xml:space="preserve">: Under control we mean the following arrangements:
- The government owns at least 50% of the shares of the concerned firm 
 OR
- The government is the largest block shareholder by owning between 10% and 50% of the shares of the concerned firm and the government’s share exceeds the combined shares of the 2nd, 3rd and 4th largest shareholders
</t>
    </r>
    <r>
      <rPr>
        <b/>
        <sz val="9"/>
        <color theme="1"/>
        <rFont val="Arial"/>
        <family val="2"/>
      </rPr>
      <t>Notes</t>
    </r>
    <r>
      <rPr>
        <sz val="9"/>
        <color theme="1"/>
        <rFont val="Arial"/>
        <family val="2"/>
      </rPr>
      <t xml:space="preserve">: 
- Consider also shares held indirectly by the government 
- Only consider shares that ensure voting rights
</t>
    </r>
  </si>
  <si>
    <r>
      <rPr>
        <b/>
        <sz val="9"/>
        <color theme="1"/>
        <rFont val="Arial"/>
        <family val="2"/>
      </rPr>
      <t>Definition</t>
    </r>
    <r>
      <rPr>
        <sz val="9"/>
        <color theme="1"/>
        <rFont val="Arial"/>
        <family val="2"/>
      </rPr>
      <t xml:space="preserve">: A legislative action means that a new law or a change in an existing law is necessary for such a sale to be possible. This change may be necessary, for example, if there is a law establishing that the government must be the owner of the firm, or requiring the government’s stake to always be above a certain threshold, or imposing other similar constraints.
If the parliament or another assembly (e.g. regional or local) need to authorize the sale of shares owned by government, then the answer should be Yes because the need for a mandate to sell is akin to the need for a legislative action. A decree by the executive is also a legislative action, because it represents secondary legislation
</t>
    </r>
  </si>
  <si>
    <r>
      <t xml:space="preserve">This question only considers control of a firm gained/held through ownership.
Definition: </t>
    </r>
    <r>
      <rPr>
        <sz val="9"/>
        <color theme="1"/>
        <rFont val="Arial"/>
        <family val="2"/>
      </rPr>
      <t>Under control we mean the following arrangements:
- The government owns at least 50% of the shares of the concerned firm 
 OR
- The government is the largest block shareholder by owning between 10% and 50% of the shares of the concerned firm and the government’s share exceeds the combined shares of the 2nd, 3rd and 4th largest shareholders</t>
    </r>
    <r>
      <rPr>
        <b/>
        <sz val="9"/>
        <color theme="1"/>
        <rFont val="Arial"/>
        <family val="2"/>
      </rPr>
      <t xml:space="preserve">
Notes: 
</t>
    </r>
    <r>
      <rPr>
        <sz val="9"/>
        <color theme="1"/>
        <rFont val="Arial"/>
        <family val="2"/>
      </rPr>
      <t xml:space="preserve">- Consider also shares held indirectly by the government 
- Only consider shares that ensure voting rights </t>
    </r>
  </si>
  <si>
    <t>Please provide link to the law/regulation or other legal document which regulates the access conditions in this sector. (Q3e.2.1a)</t>
  </si>
  <si>
    <r>
      <t xml:space="preserve">Definition: </t>
    </r>
    <r>
      <rPr>
        <sz val="9"/>
        <rFont val="Arial"/>
        <family val="2"/>
      </rPr>
      <t>A tariff is regulated when its maximum or minimum level is set or constrained by regulator/ government/ ministry or other public body.</t>
    </r>
    <r>
      <rPr>
        <b/>
        <sz val="9"/>
        <rFont val="Arial"/>
        <family val="2"/>
      </rPr>
      <t xml:space="preserve">
Definition: </t>
    </r>
    <r>
      <rPr>
        <sz val="9"/>
        <rFont val="Arial"/>
        <family val="2"/>
      </rPr>
      <t xml:space="preserve">Vulnerable consumers are usually disadvantaged consumers, such as low income ones or old people.  
</t>
    </r>
    <r>
      <rPr>
        <b/>
        <sz val="9"/>
        <rFont val="Arial"/>
        <family val="2"/>
      </rPr>
      <t xml:space="preserve">
Note: </t>
    </r>
    <r>
      <rPr>
        <sz val="9"/>
        <rFont val="Arial"/>
        <family val="2"/>
      </rPr>
      <t xml:space="preserve">If tariffs are only notified to a regulator, ministry or other public body, the answer should be No.  </t>
    </r>
  </si>
  <si>
    <r>
      <rPr>
        <b/>
        <sz val="9"/>
        <rFont val="Arial"/>
        <family val="2"/>
      </rPr>
      <t>Note:</t>
    </r>
    <r>
      <rPr>
        <sz val="9"/>
        <rFont val="Arial"/>
        <family val="2"/>
      </rPr>
      <t xml:space="preserve"> this question refers to existence of laws/regulations that allow this form of competition. You should answer "yes" even if de facto these forms of competition do not exist
</t>
    </r>
    <r>
      <rPr>
        <b/>
        <sz val="9"/>
        <rFont val="Arial"/>
        <family val="2"/>
      </rPr>
      <t>Instructions:</t>
    </r>
    <r>
      <rPr>
        <sz val="9"/>
        <rFont val="Arial"/>
        <family val="2"/>
      </rPr>
      <t xml:space="preserve"> please note that more than one answer can be selected
</t>
    </r>
  </si>
  <si>
    <r>
      <rPr>
        <b/>
        <sz val="9"/>
        <color theme="1"/>
        <rFont val="Arial"/>
        <family val="2"/>
      </rPr>
      <t>Definition:</t>
    </r>
    <r>
      <rPr>
        <sz val="9"/>
        <color theme="1"/>
        <rFont val="Arial"/>
        <family val="2"/>
      </rPr>
      <t xml:space="preserve"> A legislative action means that a new law or a change in an existing law is necessary for such a sale to be possible. This change may be necessary, for example, if there is a law establishing that the government must be the owner of the firm, or requiring the government’s stake to always be above a certain threshold, or imposing other similar constraints.
If the parliament or another assembly (e.g. regional or local) need to authorize the sale of shares owned by government, then the answer should be yes because the need for a mandate to sell is akin to the need for a legislative action. A decree by the executive is also a legislative action, because it represents secondary legislation.</t>
    </r>
  </si>
  <si>
    <r>
      <t xml:space="preserve">Please answer to this question, even if it overlaps to some extent with others asked before. This specific information is necessary to continue the time-series of the Network Sector PMR indicators. 
The largest firm has to be the same as the one considered for question Q3a.1.4. The relevant geographic market should be the national one. If you consider that the national geographic market is not the best way to measure market share in this context, use the most appropriate geographic market definition and explain why and how this assessment was done.
</t>
    </r>
    <r>
      <rPr>
        <b/>
        <u/>
        <sz val="9"/>
        <color theme="1"/>
        <rFont val="Arial"/>
        <family val="2"/>
      </rPr>
      <t>For federal countries</t>
    </r>
    <r>
      <rPr>
        <sz val="9"/>
        <color theme="1"/>
        <rFont val="Arial"/>
        <family val="2"/>
      </rPr>
      <t>: please consider all firms that are controlled by the government, not just in the representative state, but across the whole country.</t>
    </r>
  </si>
  <si>
    <r>
      <rPr>
        <b/>
        <sz val="9"/>
        <rFont val="Arial"/>
        <family val="2"/>
      </rPr>
      <t>Definition</t>
    </r>
    <r>
      <rPr>
        <sz val="9"/>
        <rFont val="Arial"/>
        <family val="2"/>
      </rPr>
      <t xml:space="preserve">: A local monopoly is a monopoly over a limited geographic area, or over one or a set of routes. 
</t>
    </r>
    <r>
      <rPr>
        <b/>
        <sz val="9"/>
        <rFont val="Arial"/>
        <family val="2"/>
      </rPr>
      <t>Instructions:</t>
    </r>
    <r>
      <rPr>
        <sz val="9"/>
        <rFont val="Arial"/>
        <family val="2"/>
      </rPr>
      <t xml:space="preserve"> Privately built and operated rail tracks – e.g. those connecting a factory to a mine owned by the same company - should not be considered when answering.
</t>
    </r>
    <r>
      <rPr>
        <b/>
        <sz val="9"/>
        <rFont val="Arial"/>
        <family val="2"/>
      </rPr>
      <t>Notes:</t>
    </r>
    <r>
      <rPr>
        <sz val="9"/>
        <rFont val="Arial"/>
        <family val="2"/>
      </rPr>
      <t xml:space="preserve"> This question is about de jure (legal) limitations to the number of firms allowed to operate in the market. 
The answer should be ‘no’ if there is no law or regulation that determines that only a given number of firms can operate in it. Hence, if a licensing/authorization regime is in place AND all firms that meet the necessary requirements can obtain a license/authorization and enter the market, the answer should be ‘</t>
    </r>
    <r>
      <rPr>
        <i/>
        <sz val="9"/>
        <rFont val="Arial"/>
        <family val="2"/>
      </rPr>
      <t>no (market open to competition)</t>
    </r>
    <r>
      <rPr>
        <sz val="9"/>
        <rFont val="Arial"/>
        <family val="2"/>
      </rPr>
      <t>’. The fact that some firms may not obtain a license/authorization because they do not meet a requirement is not to be considered as a de jure limitation. 
If the regulation establishes that only one firm (independently whether it is a state owned or a private entity) is allowed to provide the service in the whole territory of the country, then the adequate answer is ‘</t>
    </r>
    <r>
      <rPr>
        <i/>
        <sz val="9"/>
        <rFont val="Arial"/>
        <family val="2"/>
      </rPr>
      <t>yes (national monopoly)</t>
    </r>
    <r>
      <rPr>
        <sz val="9"/>
        <rFont val="Arial"/>
        <family val="2"/>
      </rPr>
      <t>’.
The answer ‘</t>
    </r>
    <r>
      <rPr>
        <i/>
        <sz val="9"/>
        <rFont val="Arial"/>
        <family val="2"/>
      </rPr>
      <t>yes (limited number of operators)</t>
    </r>
    <r>
      <rPr>
        <sz val="9"/>
        <rFont val="Arial"/>
        <family val="2"/>
      </rPr>
      <t xml:space="preserve">’ should be selected when:
• The law regulating entry in the sector explicitly limit the number of participants
• The law regulating entry in the sector explicitly does not limit the number of participants, but participation in the sector is limited by quotas and this has an impact on the number of firms active in it.
</t>
    </r>
  </si>
  <si>
    <r>
      <rPr>
        <b/>
        <sz val="9"/>
        <rFont val="Arial"/>
        <family val="2"/>
      </rPr>
      <t>Note</t>
    </r>
    <r>
      <rPr>
        <sz val="9"/>
        <rFont val="Arial"/>
        <family val="2"/>
      </rPr>
      <t>: By new entry, the OECD means that on these routes there has been more than one operator providing service in open competition with the other(s). We are not interested in participants to tenders for franchises or Public Service Contracts</t>
    </r>
  </si>
  <si>
    <r>
      <rPr>
        <b/>
        <sz val="9"/>
        <rFont val="Arial"/>
        <family val="2"/>
      </rPr>
      <t>Definitions</t>
    </r>
    <r>
      <rPr>
        <sz val="9"/>
        <rFont val="Arial"/>
        <family val="2"/>
      </rPr>
      <t xml:space="preserve">: 
An </t>
    </r>
    <r>
      <rPr>
        <b/>
        <sz val="9"/>
        <rFont val="Arial"/>
        <family val="2"/>
      </rPr>
      <t>infrastructure manager/system operator</t>
    </r>
    <r>
      <rPr>
        <sz val="9"/>
        <rFont val="Arial"/>
        <family val="2"/>
      </rPr>
      <t xml:space="preserve"> is the body responsible, as a minimum, for all the elements of the process of train path allocation, for traffic management, and for infrastructure charging, including determination and collection of these charges.
</t>
    </r>
    <r>
      <rPr>
        <b/>
        <sz val="9"/>
        <rFont val="Arial"/>
        <family val="2"/>
      </rPr>
      <t>Equivalence of access</t>
    </r>
    <r>
      <rPr>
        <sz val="9"/>
        <rFont val="Arial"/>
        <family val="2"/>
      </rPr>
      <t xml:space="preserve"> means that access to the rail infrastructure must be provided to all rail operators on the same terms and conditions, including those relating to prices and service levels.
</t>
    </r>
    <r>
      <rPr>
        <b/>
        <sz val="9"/>
        <rFont val="Arial"/>
        <family val="2"/>
      </rPr>
      <t>Rail infrastructure</t>
    </r>
    <r>
      <rPr>
        <sz val="9"/>
        <rFont val="Arial"/>
        <family val="2"/>
      </rPr>
      <t xml:space="preserve"> includes: 
1) the tracks, and 2) all or some of the following: stations, depots, terminals and maintenance facilities.</t>
    </r>
  </si>
  <si>
    <r>
      <rPr>
        <b/>
        <sz val="9"/>
        <rFont val="Arial"/>
        <family val="2"/>
      </rPr>
      <t>Definition:</t>
    </r>
    <r>
      <rPr>
        <sz val="9"/>
        <rFont val="Arial"/>
        <family val="2"/>
      </rPr>
      <t xml:space="preserve"> A legislative action means that a new law or a change in an existing law is necessary for such a sale to be possible. This change may be necessary, for example, if there is a law establishing that the government must be the owner of the firm, or requiring the government’s stake to always be above a certain threshold, or imposing other similar constraints.
If the parliament or another assembly (e.g. regional or local) need to authorize the sale of shares owned by government, then the answer should be yes because the need for a mandate to sell is akin to the need for a legislative action. A decree by the executive is also a legislative action, because it represents secondary legislation.</t>
    </r>
  </si>
  <si>
    <r>
      <rPr>
        <b/>
        <sz val="9"/>
        <rFont val="Arial"/>
        <family val="2"/>
      </rPr>
      <t>This question only considers control of a firm gained/held through ownership.</t>
    </r>
    <r>
      <rPr>
        <sz val="9"/>
        <rFont val="Arial"/>
        <family val="2"/>
      </rPr>
      <t xml:space="preserve">
</t>
    </r>
    <r>
      <rPr>
        <b/>
        <sz val="9"/>
        <rFont val="Arial"/>
        <family val="2"/>
      </rPr>
      <t>Definition:</t>
    </r>
    <r>
      <rPr>
        <sz val="9"/>
        <rFont val="Arial"/>
        <family val="2"/>
      </rPr>
      <t xml:space="preserve"> Under control we mean the following arrangements:
- The government owns at least 50% of the shares of the concerned firm 
- OR
- The government is the largest block shareholder by owning between 10% and 50% of the shares of the concerned firm and the government’s share exceeds the combined shares of the 2nd, 3rd and 4th largest shareholders
</t>
    </r>
    <r>
      <rPr>
        <b/>
        <sz val="9"/>
        <rFont val="Arial"/>
        <family val="2"/>
      </rPr>
      <t>Notes:</t>
    </r>
    <r>
      <rPr>
        <sz val="9"/>
        <rFont val="Arial"/>
        <family val="2"/>
      </rPr>
      <t xml:space="preserve"> 
- Consider also shares held indirectly by the government 
- Only consider shares that ensure voting rights 
</t>
    </r>
    <r>
      <rPr>
        <b/>
        <sz val="9"/>
        <rFont val="Arial"/>
        <family val="2"/>
      </rPr>
      <t>Instructions:</t>
    </r>
    <r>
      <rPr>
        <sz val="9"/>
        <rFont val="Arial"/>
        <family val="2"/>
      </rPr>
      <t xml:space="preserve"> The </t>
    </r>
    <r>
      <rPr>
        <b/>
        <sz val="9"/>
        <rFont val="Arial"/>
        <family val="2"/>
      </rPr>
      <t>largest firm</t>
    </r>
    <r>
      <rPr>
        <sz val="9"/>
        <rFont val="Arial"/>
        <family val="2"/>
      </rPr>
      <t xml:space="preserve"> is the firm with the </t>
    </r>
    <r>
      <rPr>
        <b/>
        <sz val="9"/>
        <rFont val="Arial"/>
        <family val="2"/>
      </rPr>
      <t>highest market share</t>
    </r>
    <r>
      <rPr>
        <sz val="9"/>
        <rFont val="Arial"/>
        <family val="2"/>
      </rPr>
      <t xml:space="preserve"> by number of customers, or, if not available, by revenues. Please indicate which of these two measures you have employed. 
The </t>
    </r>
    <r>
      <rPr>
        <b/>
        <sz val="9"/>
        <rFont val="Arial"/>
        <family val="2"/>
      </rPr>
      <t>relevant geographic market</t>
    </r>
    <r>
      <rPr>
        <sz val="9"/>
        <rFont val="Arial"/>
        <family val="2"/>
      </rPr>
      <t xml:space="preserve"> should be the national one. If you consider that the national geographic market is not the best way to measure market share in this context, use the most appropriate geographic market definition and explain why and how this assessment was done.</t>
    </r>
  </si>
  <si>
    <r>
      <t xml:space="preserve">Please answer to this question, even if it overlaps to some extent with others asked before. This specific information is necessary to continue the time-series of the Network Sector PMR indicators. 
The largest firm has to be the same as the one considered for question Q3b.1.4. The relevant geographic market should be the national one. If you consider that the national geographic market is not the best way to measure market share in this context, use the most appropriate geographic market definition and explain why and how this assessment was done.
</t>
    </r>
    <r>
      <rPr>
        <b/>
        <u/>
        <sz val="9"/>
        <rFont val="Arial"/>
        <family val="2"/>
      </rPr>
      <t>For federal countries</t>
    </r>
    <r>
      <rPr>
        <sz val="9"/>
        <rFont val="Arial"/>
        <family val="2"/>
      </rPr>
      <t>: please consider all firms that are controlled by the government, not just in the representative state, but across the whole country.</t>
    </r>
  </si>
  <si>
    <t>SECTION 3e.1. Firm ownership, control and legal status</t>
  </si>
  <si>
    <r>
      <rPr>
        <b/>
        <sz val="9"/>
        <color theme="1"/>
        <rFont val="Arial"/>
        <family val="2"/>
      </rPr>
      <t>Definitions</t>
    </r>
    <r>
      <rPr>
        <sz val="9"/>
        <color theme="1"/>
        <rFont val="Arial"/>
        <family val="2"/>
      </rPr>
      <t xml:space="preserve">:
- </t>
    </r>
    <r>
      <rPr>
        <b/>
        <sz val="9"/>
        <color theme="1"/>
        <rFont val="Arial"/>
        <family val="2"/>
      </rPr>
      <t>Backhauling</t>
    </r>
    <r>
      <rPr>
        <sz val="9"/>
        <color theme="1"/>
        <rFont val="Arial"/>
        <family val="2"/>
      </rPr>
      <t xml:space="preserve">: it consists in hauling a new cargo from the destination point of the first delivery back to the originating point. Basically allows the vehicle not to perform its return route empty.
- </t>
    </r>
    <r>
      <rPr>
        <b/>
        <sz val="9"/>
        <color theme="1"/>
        <rFont val="Arial"/>
        <family val="2"/>
      </rPr>
      <t>Contract carriage</t>
    </r>
    <r>
      <rPr>
        <sz val="9"/>
        <color theme="1"/>
        <rFont val="Arial"/>
        <family val="2"/>
      </rPr>
      <t xml:space="preserve">: It is a contractual relation between an otherwise independent haulier and one specific shipper that requires the former only to transport goods for the latter.
- </t>
    </r>
    <r>
      <rPr>
        <b/>
        <sz val="9"/>
        <color theme="1"/>
        <rFont val="Arial"/>
        <family val="2"/>
      </rPr>
      <t>Intermodal operations</t>
    </r>
    <r>
      <rPr>
        <sz val="9"/>
        <color theme="1"/>
        <rFont val="Arial"/>
        <family val="2"/>
      </rPr>
      <t xml:space="preserve"> refer to the possibility for a firm to offer transportation services that combine different transport modes (e.g. truck and rail, or truck and boat).</t>
    </r>
  </si>
  <si>
    <t>Answers from previous update</t>
  </si>
  <si>
    <r>
      <rPr>
        <b/>
        <u/>
        <sz val="9"/>
        <color rgb="FFFF0000"/>
        <rFont val="Arial"/>
        <family val="2"/>
      </rPr>
      <t>For federal countries</t>
    </r>
    <r>
      <rPr>
        <sz val="9"/>
        <rFont val="Arial"/>
        <family val="2"/>
      </rPr>
      <t xml:space="preserve">: when answering the questions in this section please consider all firms that are controlled by the various levels of government in all the states (and NOT just in a representative state). This is necessary to ensure comparability with non-federal states, as this section concerns the whole country and not just a single state.
</t>
    </r>
    <r>
      <rPr>
        <b/>
        <u/>
        <sz val="9"/>
        <color rgb="FFFF0000"/>
        <rFont val="Arial"/>
        <family val="2"/>
      </rPr>
      <t xml:space="preserve">
For non-federal countries</t>
    </r>
    <r>
      <rPr>
        <sz val="9"/>
        <rFont val="Arial"/>
        <family val="2"/>
      </rPr>
      <t xml:space="preserve">: when answering the questions in this section please consider all firms that are controlled by the various levels of government in your country.
</t>
    </r>
  </si>
  <si>
    <r>
      <rPr>
        <b/>
        <sz val="9"/>
        <rFont val="Arial"/>
        <family val="2"/>
      </rPr>
      <t>Note</t>
    </r>
    <r>
      <rPr>
        <sz val="9"/>
        <rFont val="Arial"/>
        <family val="2"/>
      </rPr>
      <t xml:space="preserve">: Examples of additional requirements 
- foreign firms are required to obtain a license, while domestic firms only need to notify the relevant authorities to provide the same service or
- both foreign and domestic firms need to obtain a license, but foreign firms need to provide additional documents/certificates to obtain the license
</t>
    </r>
    <r>
      <rPr>
        <b/>
        <sz val="9"/>
        <rFont val="Arial"/>
        <family val="2"/>
      </rPr>
      <t xml:space="preserve">Definition: Foreign firm: </t>
    </r>
    <r>
      <rPr>
        <sz val="9"/>
        <rFont val="Arial"/>
        <family val="2"/>
      </rPr>
      <t xml:space="preserve">For services supplied through a local establishment, a  firm is considered to be foreign if foreign nationals control the firm, i.e. foreign nationals must be the largest block shareholder. For services supplied remotely across borders or through the travel of persons to the country where the service will be provided,a firm is considered foreign if it  has its establishment abroad.
</t>
    </r>
  </si>
  <si>
    <r>
      <t xml:space="preserve">Definitions: </t>
    </r>
    <r>
      <rPr>
        <sz val="9"/>
        <color theme="1"/>
        <rFont val="Arial"/>
        <family val="2"/>
      </rPr>
      <t xml:space="preserve">
</t>
    </r>
    <r>
      <rPr>
        <b/>
        <sz val="9"/>
        <color theme="1"/>
        <rFont val="Arial"/>
        <family val="2"/>
      </rPr>
      <t>Cabotage</t>
    </r>
    <r>
      <rPr>
        <sz val="9"/>
        <color theme="1"/>
        <rFont val="Arial"/>
        <family val="2"/>
      </rPr>
      <t xml:space="preserve"> is the possibility for a foreign transportation firm to haul a cargo between two locations in another country. E.g. a French firm hauling a cargo between Moscow and Vladivostok in Russia.
</t>
    </r>
    <r>
      <rPr>
        <b/>
        <sz val="9"/>
        <color theme="1"/>
        <rFont val="Arial"/>
        <family val="2"/>
      </rPr>
      <t xml:space="preserve">
Foreign firms are picking up freight in your country</t>
    </r>
    <r>
      <rPr>
        <sz val="9"/>
        <color theme="1"/>
        <rFont val="Arial"/>
        <family val="2"/>
      </rPr>
      <t xml:space="preserve"> when they do it on their return leg after delivering a cargo in your country or in a nearby country. E.g. a German firm delivering in Paris (France) and picking up freight in Paris to bring back to Berlin (Germany).
</t>
    </r>
    <r>
      <rPr>
        <b/>
        <sz val="9"/>
        <color theme="1"/>
        <rFont val="Arial"/>
        <family val="2"/>
      </rPr>
      <t xml:space="preserve">Foreign firm: </t>
    </r>
    <r>
      <rPr>
        <sz val="9"/>
        <color theme="1"/>
        <rFont val="Arial"/>
        <family val="2"/>
      </rPr>
      <t xml:space="preserve">For services supplied through a local establishment, a  firm is considered to be foreign if foreign nationals control the firm, i.e. foreign nationals must be the largest block shareholder. For services supplied remotely across borders or through the travel of persons to the country where the service will be provided,a firm is considered foreign if it  has its establishment abroad.
</t>
    </r>
  </si>
  <si>
    <r>
      <rPr>
        <b/>
        <sz val="9"/>
        <rFont val="Arial"/>
        <family val="2"/>
      </rPr>
      <t>Note</t>
    </r>
    <r>
      <rPr>
        <sz val="9"/>
        <rFont val="Arial"/>
        <family val="2"/>
      </rPr>
      <t xml:space="preserve">: This option is about competition on domestic routes by foreign rail operators that operate international services and exploit these services to offer cabotage services.
</t>
    </r>
    <r>
      <rPr>
        <b/>
        <sz val="9"/>
        <rFont val="Arial"/>
        <family val="2"/>
      </rPr>
      <t>Definitions:</t>
    </r>
    <r>
      <rPr>
        <sz val="9"/>
        <rFont val="Arial"/>
        <family val="2"/>
      </rPr>
      <t xml:space="preserve"> 
</t>
    </r>
    <r>
      <rPr>
        <b/>
        <sz val="9"/>
        <rFont val="Arial"/>
        <family val="2"/>
      </rPr>
      <t xml:space="preserve">Cabotage </t>
    </r>
    <r>
      <rPr>
        <sz val="9"/>
        <rFont val="Arial"/>
        <family val="2"/>
      </rPr>
      <t xml:space="preserve">services refer to the transport of passengers between two stations in your country by a foreign rail operator while operating an international service. For example, a French rail operators taking passengers from Brussels to Bruges (both in Belgium) on a train that originates/terminates in France. Please note that the provision of transport services between Brussels and Bruges is not considered cabotage if the train does not terminate or originate outside Belgium.
</t>
    </r>
    <r>
      <rPr>
        <b/>
        <sz val="9"/>
        <rFont val="Arial"/>
        <family val="2"/>
      </rPr>
      <t xml:space="preserve">Foreign firm: </t>
    </r>
    <r>
      <rPr>
        <sz val="9"/>
        <rFont val="Arial"/>
        <family val="2"/>
      </rPr>
      <t>For services supplied through a local establishment, a  firm is considered to be foreign if foreign nationals control the firm, i.e. foreign nationals must be the largest block shareholder. For services supplied remotely across borders or through the travel of persons to the country where the service will be provided,a firm is considered foreign if it  has its establishment abroad.</t>
    </r>
  </si>
  <si>
    <r>
      <rPr>
        <b/>
        <u/>
        <sz val="9"/>
        <color rgb="FFFF0000"/>
        <rFont val="Arial"/>
        <family val="2"/>
      </rPr>
      <t>For federal countries</t>
    </r>
    <r>
      <rPr>
        <sz val="9"/>
        <rFont val="Arial"/>
        <family val="2"/>
      </rPr>
      <t xml:space="preserve">: when answering the questions in this section please consider all firms that are controlled by the various levels of government in all the states (and NOT just in a representative state). This is necessary to ensure comparability with non-federal states, as this section concerns the whole country and not just a single state.
</t>
    </r>
    <r>
      <rPr>
        <b/>
        <u/>
        <sz val="9"/>
        <color rgb="FFFF0000"/>
        <rFont val="Arial"/>
        <family val="2"/>
      </rPr>
      <t>For non-federal countries</t>
    </r>
    <r>
      <rPr>
        <sz val="9"/>
        <rFont val="Arial"/>
        <family val="2"/>
      </rPr>
      <t>: when answering the questions in this section please consider all firms that are controlled by the various levels of government in your country.</t>
    </r>
  </si>
  <si>
    <r>
      <t xml:space="preserve">This question concerns foreign firms providing </t>
    </r>
    <r>
      <rPr>
        <sz val="9"/>
        <color theme="1"/>
        <rFont val="Arial"/>
        <family val="2"/>
      </rPr>
      <t xml:space="preserve">Long-Distance </t>
    </r>
    <r>
      <rPr>
        <b/>
        <sz val="9"/>
        <color theme="1"/>
        <rFont val="Arial"/>
        <family val="2"/>
      </rPr>
      <t>International</t>
    </r>
    <r>
      <rPr>
        <sz val="9"/>
        <color theme="1"/>
        <rFont val="Arial"/>
        <family val="2"/>
      </rPr>
      <t xml:space="preserve"> Passenger Transport Services </t>
    </r>
    <r>
      <rPr>
        <sz val="9"/>
        <color rgb="FF000000"/>
        <rFont val="Arial"/>
        <family val="2"/>
      </rPr>
      <t xml:space="preserve">that exploit these services to offer cabotage services (i.e. to transport passengers between two locations in another country). For example, a French operator taking passengers from Brussels to Bruges (both in Belgium) on </t>
    </r>
    <r>
      <rPr>
        <u/>
        <sz val="9"/>
        <color rgb="FF000000"/>
        <rFont val="Arial"/>
        <family val="2"/>
      </rPr>
      <t>a coach that originates/terminates in France</t>
    </r>
    <r>
      <rPr>
        <sz val="9"/>
        <color rgb="FF000000"/>
        <rFont val="Arial"/>
        <family val="2"/>
      </rPr>
      <t xml:space="preserve">. Please note that the provision of transport services between Brussels and Bruges is not cabotage0 if the coach does not terminate or originate outside Belgium.
</t>
    </r>
    <r>
      <rPr>
        <b/>
        <sz val="9"/>
        <color rgb="FF000000"/>
        <rFont val="Arial"/>
        <family val="2"/>
      </rPr>
      <t xml:space="preserve">Definition: Foreign firm: </t>
    </r>
    <r>
      <rPr>
        <sz val="9"/>
        <color rgb="FF000000"/>
        <rFont val="Arial"/>
        <family val="2"/>
      </rPr>
      <t>For services supplied through a local establishment, a firm is considered to be foreign if foreign nationals control the firm, i.e. foreign nationals must be the largest block shareholder. For services supplied remotely across borders or through the travel of persons to the country where the service will be provided, a firm is considered foreign if it has its establishment abroad.</t>
    </r>
  </si>
  <si>
    <r>
      <rPr>
        <b/>
        <u/>
        <sz val="10"/>
        <rFont val="Arial"/>
        <family val="2"/>
      </rPr>
      <t>Final value</t>
    </r>
    <r>
      <rPr>
        <b/>
        <sz val="10"/>
        <rFont val="Arial"/>
        <family val="2"/>
      </rPr>
      <t xml:space="preserve"> proposed by OECD</t>
    </r>
  </si>
  <si>
    <r>
      <t xml:space="preserve">New value proposed by country </t>
    </r>
    <r>
      <rPr>
        <b/>
        <u/>
        <sz val="10"/>
        <rFont val="Arial"/>
        <family val="2"/>
      </rPr>
      <t>for modified or new questions</t>
    </r>
  </si>
  <si>
    <t>This question is a one-off question for 2023, and does not need to be answered for the year of the previous update</t>
  </si>
  <si>
    <r>
      <rPr>
        <b/>
        <sz val="9"/>
        <rFont val="Arial"/>
        <family val="2"/>
      </rPr>
      <t>This question wants to ascertain if there is a law/regulation that requires some form of vertical separation between the rail infrastructure manager/system operator and the rail operators.</t>
    </r>
    <r>
      <rPr>
        <sz val="9"/>
        <rFont val="Arial"/>
        <family val="2"/>
      </rPr>
      <t xml:space="preserve"> If there is no such law/regulation, then the answer should be “no separation”.
</t>
    </r>
    <r>
      <rPr>
        <b/>
        <sz val="9"/>
        <rFont val="Arial"/>
        <family val="2"/>
      </rPr>
      <t>For a detailed definition on the different types of separation, please refer to the instructions</t>
    </r>
    <r>
      <rPr>
        <sz val="9"/>
        <rFont val="Arial"/>
        <family val="2"/>
      </rPr>
      <t xml:space="preserve"> (available in cell I4).</t>
    </r>
  </si>
  <si>
    <r>
      <t xml:space="preserve">Note that this question refers only to </t>
    </r>
    <r>
      <rPr>
        <b/>
        <sz val="9"/>
        <rFont val="Arial"/>
        <family val="2"/>
      </rPr>
      <t>domestic</t>
    </r>
    <r>
      <rPr>
        <sz val="9"/>
        <rFont val="Arial"/>
        <family val="2"/>
      </rPr>
      <t xml:space="preserve"> services.
</t>
    </r>
    <r>
      <rPr>
        <b/>
        <sz val="9"/>
        <rFont val="Arial"/>
        <family val="2"/>
      </rPr>
      <t>Definitions:</t>
    </r>
    <r>
      <rPr>
        <sz val="9"/>
        <rFont val="Arial"/>
        <family val="2"/>
      </rPr>
      <t xml:space="preserve"> 
‒ A </t>
    </r>
    <r>
      <rPr>
        <b/>
        <sz val="9"/>
        <rFont val="Arial"/>
        <family val="2"/>
      </rPr>
      <t>tariff is regulated</t>
    </r>
    <r>
      <rPr>
        <sz val="9"/>
        <rFont val="Arial"/>
        <family val="2"/>
      </rPr>
      <t xml:space="preserve"> when its maximum or minimum level is set or constrained by government, ministry, a regulatory authority or any other public body. Regulation of retail tariffs in sectors such as energy and telecoms often takes the form of cost plus or price caps.
‒ </t>
    </r>
    <r>
      <rPr>
        <b/>
        <sz val="9"/>
        <rFont val="Arial"/>
        <family val="2"/>
      </rPr>
      <t>Vulnerable consumers</t>
    </r>
    <r>
      <rPr>
        <sz val="9"/>
        <rFont val="Arial"/>
        <family val="2"/>
      </rPr>
      <t xml:space="preserve"> are usually disadvantaged consumers, such as low incomes ones or those located in areas of the countries that are especially difficult/costly to serve.
For more detailed instructions, please refer to the instructions file (available in cell I4).
</t>
    </r>
  </si>
  <si>
    <r>
      <rPr>
        <b/>
        <sz val="9"/>
        <rFont val="Arial"/>
        <family val="2"/>
      </rPr>
      <t>This question wants to ascertain if there is a law/regulation that requires some form of vertical separation between port authorities and the operators of terminal facilities offering commercial services.</t>
    </r>
    <r>
      <rPr>
        <sz val="9"/>
        <rFont val="Arial"/>
        <family val="2"/>
      </rPr>
      <t xml:space="preserve"> If there is no such law/regulation, please choose the answer “no separation”.
For a </t>
    </r>
    <r>
      <rPr>
        <b/>
        <sz val="9"/>
        <rFont val="Arial"/>
        <family val="2"/>
      </rPr>
      <t>detailed definition on the different types of separation</t>
    </r>
    <r>
      <rPr>
        <sz val="9"/>
        <rFont val="Arial"/>
        <family val="2"/>
      </rPr>
      <t>,</t>
    </r>
    <r>
      <rPr>
        <b/>
        <sz val="9"/>
        <rFont val="Arial"/>
        <family val="2"/>
      </rPr>
      <t xml:space="preserve"> please refer to the instructions </t>
    </r>
    <r>
      <rPr>
        <sz val="9"/>
        <rFont val="Arial"/>
        <family val="2"/>
      </rPr>
      <t>(available in cell I4).</t>
    </r>
  </si>
  <si>
    <r>
      <rPr>
        <b/>
        <sz val="9"/>
        <rFont val="Arial"/>
        <family val="2"/>
      </rPr>
      <t>This question is different from the one above, as it considers the degree of vertical separation that exists de facto between port authorities and operators of terminal facilities offering commercial services</t>
    </r>
    <r>
      <rPr>
        <sz val="9"/>
        <rFont val="Arial"/>
        <family val="2"/>
      </rPr>
      <t xml:space="preserve">. Hence, it does not ask about what separation is required by law or regulation, but about the actual situation.
</t>
    </r>
    <r>
      <rPr>
        <u/>
        <sz val="9"/>
        <rFont val="Arial"/>
        <family val="2"/>
      </rPr>
      <t>If in your country there is a de iure requirement for separation, you should select the same answer here.</t>
    </r>
    <r>
      <rPr>
        <sz val="9"/>
        <rFont val="Arial"/>
        <family val="2"/>
      </rPr>
      <t xml:space="preserve">
If de facto there is accounting separation, please answer ‘</t>
    </r>
    <r>
      <rPr>
        <b/>
        <sz val="9"/>
        <rFont val="Arial"/>
        <family val="2"/>
      </rPr>
      <t>No separation</t>
    </r>
    <r>
      <rPr>
        <sz val="9"/>
        <rFont val="Arial"/>
        <family val="2"/>
      </rPr>
      <t xml:space="preserve">’. 
</t>
    </r>
    <r>
      <rPr>
        <b/>
        <sz val="9"/>
        <rFont val="Arial"/>
        <family val="2"/>
      </rPr>
      <t>Instruction</t>
    </r>
    <r>
      <rPr>
        <sz val="9"/>
        <rFont val="Arial"/>
        <family val="2"/>
      </rPr>
      <t xml:space="preserve">: If different levels of separation exist in different ports, chose the answer that applies for </t>
    </r>
    <r>
      <rPr>
        <u/>
        <sz val="9"/>
        <rFont val="Arial"/>
        <family val="2"/>
      </rPr>
      <t>the largest port</t>
    </r>
    <r>
      <rPr>
        <sz val="9"/>
        <rFont val="Arial"/>
        <family val="2"/>
      </rPr>
      <t xml:space="preserve">. 
For a </t>
    </r>
    <r>
      <rPr>
        <b/>
        <sz val="9"/>
        <rFont val="Arial"/>
        <family val="2"/>
      </rPr>
      <t>detailed definition on the different types of separation</t>
    </r>
    <r>
      <rPr>
        <sz val="9"/>
        <rFont val="Arial"/>
        <family val="2"/>
      </rPr>
      <t xml:space="preserve">, </t>
    </r>
    <r>
      <rPr>
        <b/>
        <sz val="9"/>
        <rFont val="Arial"/>
        <family val="2"/>
      </rPr>
      <t xml:space="preserve">please refer to the instructions </t>
    </r>
    <r>
      <rPr>
        <sz val="9"/>
        <rFont val="Arial"/>
        <family val="2"/>
      </rPr>
      <t>(available in cell I4).</t>
    </r>
  </si>
  <si>
    <r>
      <rPr>
        <b/>
        <sz val="9"/>
        <rFont val="Arial"/>
        <family val="2"/>
      </rPr>
      <t>Note</t>
    </r>
    <r>
      <rPr>
        <sz val="9"/>
        <rFont val="Arial"/>
        <family val="2"/>
      </rPr>
      <t>: The OECD has added an additonal answer option to this question.  Please revalidate the answer in Column N and if necessary change your answer  in Column P.</t>
    </r>
  </si>
  <si>
    <r>
      <rPr>
        <b/>
        <sz val="9"/>
        <rFont val="Arial"/>
        <family val="2"/>
      </rPr>
      <t>Note</t>
    </r>
    <r>
      <rPr>
        <sz val="9"/>
        <rFont val="Arial"/>
        <family val="2"/>
      </rPr>
      <t>: The OECD has added an additonal answer option to this question. Please revalidate the answer in Column N and if necessary change your answer  in Column P.</t>
    </r>
  </si>
  <si>
    <r>
      <rPr>
        <b/>
        <sz val="9"/>
        <rFont val="Arial"/>
        <family val="2"/>
      </rPr>
      <t>Note</t>
    </r>
    <r>
      <rPr>
        <sz val="9"/>
        <rFont val="Arial"/>
        <family val="2"/>
      </rPr>
      <t>: New answer options were added. Please revalidate the answer in Column N and if necessary change your answer  in Column P.</t>
    </r>
  </si>
  <si>
    <r>
      <rPr>
        <b/>
        <sz val="9"/>
        <color rgb="FFFF0000"/>
        <rFont val="Arial"/>
        <family val="2"/>
      </rPr>
      <t>Note</t>
    </r>
    <r>
      <rPr>
        <sz val="9"/>
        <color rgb="FFFF0000"/>
        <rFont val="Arial"/>
        <family val="2"/>
      </rPr>
      <t>: The Question has changed substantially. You must revalidate the answer in Column N in light of these changes. If necessary, please change your answer in Column P</t>
    </r>
  </si>
  <si>
    <r>
      <t xml:space="preserve">For which jurisdiction are you answering the questions?
</t>
    </r>
    <r>
      <rPr>
        <sz val="9"/>
        <color rgb="FFFF0000"/>
        <rFont val="Arial"/>
        <family val="2"/>
      </rPr>
      <t>Please indicate the name of jurisdiction, the name of the body to which the answers refer to and a link to its website in the Comments column.</t>
    </r>
  </si>
  <si>
    <r>
      <t xml:space="preserve">Does the regulator make recommendations or issue opinions on draft legislation or policy documents proposed by the executive? (Q3ab.a.4)
</t>
    </r>
    <r>
      <rPr>
        <sz val="9"/>
        <color rgb="FFFF0000"/>
        <rFont val="Arial"/>
        <family val="2"/>
      </rPr>
      <t>Please provide example in the Comments column.</t>
    </r>
  </si>
  <si>
    <r>
      <t>Which body, other than a court, can overturn the decisions of the regulator? (Q3ab.a.5)</t>
    </r>
    <r>
      <rPr>
        <sz val="9"/>
        <color rgb="FFC00000"/>
        <rFont val="Arial"/>
        <family val="2"/>
      </rPr>
      <t xml:space="preserve">
</t>
    </r>
    <r>
      <rPr>
        <sz val="9"/>
        <color rgb="FFFF0000"/>
        <rFont val="Arial"/>
        <family val="2"/>
      </rPr>
      <t>Please specify name and website of body in Comments column</t>
    </r>
  </si>
  <si>
    <r>
      <t xml:space="preserve">Are the criteria for dismissing agency head/board members during their term of office published? (Q3ab.a.18)
</t>
    </r>
    <r>
      <rPr>
        <sz val="9"/>
        <color rgb="FFFF0000"/>
        <rFont val="Arial"/>
        <family val="2"/>
      </rPr>
      <t>Please provide link/reference to publicly accessible document that outlines such criteria in the Comments column</t>
    </r>
  </si>
  <si>
    <r>
      <t xml:space="preserve">Does the regulator provide feedback on comments received by stakeholders? (Q3ab.b.4)
</t>
    </r>
    <r>
      <rPr>
        <sz val="9"/>
        <color rgb="FFFF0000"/>
        <rFont val="Arial"/>
        <family val="2"/>
      </rPr>
      <t>Please specify the kind of feedback provided in the Comments column.</t>
    </r>
  </si>
  <si>
    <r>
      <t xml:space="preserve">Is there a legislative requirement for the regulator to publish a report on its activities? (Q3ab.b.6)
</t>
    </r>
    <r>
      <rPr>
        <sz val="9"/>
        <color rgb="FFFF0000"/>
        <rFont val="Arial"/>
        <family val="2"/>
      </rPr>
      <t>Please provide links to the report in the Comments column</t>
    </r>
  </si>
  <si>
    <r>
      <t xml:space="preserve">For each item, if such performance information is collected,is it made available on the regulator’s website? (Q3ab.b.10a)
</t>
    </r>
    <r>
      <rPr>
        <sz val="9"/>
        <color rgb="FFFF0000"/>
        <rFont val="Arial"/>
        <family val="2"/>
      </rPr>
      <t>Please provide link to the latest performance information available</t>
    </r>
  </si>
  <si>
    <r>
      <t xml:space="preserve">Does the regulator make recommendations or issue opinions on draft legislation or policy documents proposed by the executive? (Q3bb.a.4)
</t>
    </r>
    <r>
      <rPr>
        <sz val="9"/>
        <color rgb="FFFF0000"/>
        <rFont val="Arial"/>
        <family val="2"/>
      </rPr>
      <t>Please provide example in the Comments column.</t>
    </r>
  </si>
  <si>
    <r>
      <t>Which body, other than a court, can overturn the decisions of the regulator? (Q3bb.a.5)</t>
    </r>
    <r>
      <rPr>
        <sz val="9"/>
        <color rgb="FFC00000"/>
        <rFont val="Arial"/>
        <family val="2"/>
      </rPr>
      <t xml:space="preserve">
</t>
    </r>
    <r>
      <rPr>
        <sz val="9"/>
        <color rgb="FFFF0000"/>
        <rFont val="Arial"/>
        <family val="2"/>
      </rPr>
      <t>Please specify name and website of body in Comments column</t>
    </r>
  </si>
  <si>
    <r>
      <t xml:space="preserve">Are the criteria for dismissing agency head/board members during their term of office published? (Q3bb.a.18)
</t>
    </r>
    <r>
      <rPr>
        <sz val="9"/>
        <color rgb="FFFF0000"/>
        <rFont val="Arial"/>
        <family val="2"/>
      </rPr>
      <t>Please provide link/reference to publicly accessible document that outlines such criteria in the Comments column</t>
    </r>
  </si>
  <si>
    <r>
      <t xml:space="preserve">For each item, if such performance information is collected,is it made available on the regulator’s website? (Q3bb.b.10a)
</t>
    </r>
    <r>
      <rPr>
        <sz val="9"/>
        <color rgb="FFFF0000"/>
        <rFont val="Arial"/>
        <family val="2"/>
      </rPr>
      <t>Please provide link to the latest performance information available</t>
    </r>
  </si>
  <si>
    <t>New question introduced in 2023 - Please answer in Column P, ONLY if there has been a change in the regulation between the year of the previous update and 2023.</t>
  </si>
  <si>
    <t>New question introduced in 2023 - Please answer in Column P, ONLY if there has been a change in this regulation between the year of the previous update and 2023.</t>
  </si>
  <si>
    <t>Reason for proposing a revised value/Comments</t>
  </si>
  <si>
    <t>Alternative answer provided by Country</t>
  </si>
  <si>
    <t xml:space="preserve">Alternative answer provided by Country  </t>
  </si>
  <si>
    <t>Column AB</t>
  </si>
  <si>
    <t>AB</t>
  </si>
  <si>
    <t>Column AD</t>
  </si>
  <si>
    <t>AD</t>
  </si>
  <si>
    <t>Column AG</t>
  </si>
  <si>
    <t>AG</t>
  </si>
  <si>
    <t>Column AI</t>
  </si>
  <si>
    <t>AI</t>
  </si>
  <si>
    <t>Column AL</t>
  </si>
  <si>
    <t>AL</t>
  </si>
  <si>
    <t>Column AN</t>
  </si>
  <si>
    <t>AN</t>
  </si>
  <si>
    <t>Column R</t>
  </si>
  <si>
    <t>Column T</t>
  </si>
  <si>
    <t>R</t>
  </si>
  <si>
    <r>
      <t xml:space="preserve">If your answer is 'No' (Skip this section)
If your answer is 'Yes' (Move to next question)
</t>
    </r>
    <r>
      <rPr>
        <b/>
        <sz val="9"/>
        <color rgb="FFFF0000"/>
        <rFont val="Arial"/>
        <family val="2"/>
      </rPr>
      <t xml:space="preserve">
Note that this sector does NOT cover post and courier logistic activities</t>
    </r>
    <r>
      <rPr>
        <b/>
        <sz val="9"/>
        <rFont val="Arial"/>
        <family val="2"/>
      </rPr>
      <t xml:space="preserve">
</t>
    </r>
  </si>
  <si>
    <r>
      <t xml:space="preserve">If your answer is 'No’ (Skip this section)
If your answer is 'Yes' (Move to next question)
Note: </t>
    </r>
    <r>
      <rPr>
        <sz val="9"/>
        <rFont val="Arial"/>
        <family val="2"/>
      </rPr>
      <t>Long distance passenger transport by coach refers to the transportation of passengers between medium and large urban centres</t>
    </r>
    <r>
      <rPr>
        <b/>
        <sz val="9"/>
        <rFont val="Arial"/>
        <family val="2"/>
      </rPr>
      <t xml:space="preserve">
</t>
    </r>
    <r>
      <rPr>
        <b/>
        <sz val="9"/>
        <color rgb="FFFF0000"/>
        <rFont val="Arial"/>
        <family val="2"/>
      </rPr>
      <t>This sector does NOT include: urban and suburban transport by bus, transport to small rural destinations, or commuter services.</t>
    </r>
  </si>
  <si>
    <t xml:space="preserve">Please read with care the word instructions provided in this column, but also those in this file to best understand how to answer the questions in this section or you risk being asked to answer this section again. 
</t>
  </si>
  <si>
    <t xml:space="preserve">Please read with care the word instructions provided in this column, but also those in this file to best understand how to answer the questions in this section or you risk being asked to answer this section again.
</t>
  </si>
  <si>
    <t>READ ME – IMPORTANT INSTRUCTIONS FOR COMPLETING THE OECD PMR QUESTIONNAIRE 2023</t>
  </si>
  <si>
    <t>Please read and follow the instructions on:</t>
  </si>
  <si>
    <r>
      <t>1.</t>
    </r>
    <r>
      <rPr>
        <sz val="7"/>
        <color rgb="FFFF0000"/>
        <rFont val="Times New Roman"/>
        <family val="1"/>
      </rPr>
      <t xml:space="preserve">          </t>
    </r>
    <r>
      <rPr>
        <sz val="11"/>
        <color rgb="FFFF0000"/>
        <rFont val="Calibri"/>
        <family val="2"/>
      </rPr>
      <t>Timeline</t>
    </r>
  </si>
  <si>
    <r>
      <t>2.</t>
    </r>
    <r>
      <rPr>
        <sz val="7"/>
        <color rgb="FFFF0000"/>
        <rFont val="Times New Roman"/>
        <family val="1"/>
      </rPr>
      <t xml:space="preserve">          </t>
    </r>
    <r>
      <rPr>
        <sz val="11"/>
        <color rgb="FFFF0000"/>
        <rFont val="Calibri"/>
        <family val="2"/>
      </rPr>
      <t xml:space="preserve">How to select the jurisdiction for which to answer the questionnaire </t>
    </r>
  </si>
  <si>
    <r>
      <t>3.</t>
    </r>
    <r>
      <rPr>
        <sz val="7"/>
        <color rgb="FFFF0000"/>
        <rFont val="Times New Roman"/>
        <family val="1"/>
      </rPr>
      <t xml:space="preserve">          </t>
    </r>
    <r>
      <rPr>
        <sz val="11"/>
        <color rgb="FFFF0000"/>
        <rFont val="Calibri"/>
        <family val="2"/>
      </rPr>
      <t xml:space="preserve">How to answer the PMR questionnaire </t>
    </r>
  </si>
  <si>
    <r>
      <t>4.</t>
    </r>
    <r>
      <rPr>
        <sz val="7"/>
        <color rgb="FFFF0000"/>
        <rFont val="Times New Roman"/>
        <family val="1"/>
      </rPr>
      <t xml:space="preserve">          </t>
    </r>
    <r>
      <rPr>
        <sz val="11"/>
        <color rgb="FFFF0000"/>
        <rFont val="Calibri"/>
        <family val="2"/>
      </rPr>
      <t>Technical issues to be careful about</t>
    </r>
  </si>
  <si>
    <t>For any clarifications, please contact the OECD at: PMRIndicators@oecd.org</t>
  </si>
  <si>
    <t>1. Timeline</t>
  </si>
  <si>
    <t xml:space="preserve">Deadline for sending completed questionnaires to OECD: </t>
  </si>
  <si>
    <t>17th March 2023</t>
  </si>
  <si>
    <t>In case of delay please inform the OECD</t>
  </si>
  <si>
    <t>2. How to select the jurisdiction for which to answer the questionnaire</t>
  </si>
  <si>
    <t>Respondents should answer the question based on the instructions provided in each section, as this differs across the questionnaires.</t>
  </si>
  <si>
    <r>
      <rPr>
        <b/>
        <sz val="11"/>
        <color theme="1"/>
        <rFont val="Calibri"/>
        <family val="2"/>
      </rPr>
      <t>For Federal Countries:</t>
    </r>
    <r>
      <rPr>
        <sz val="11"/>
        <color theme="1"/>
        <rFont val="Calibri"/>
        <family val="2"/>
      </rPr>
      <t xml:space="preserve"> when regulation is set at state level, the information should </t>
    </r>
    <r>
      <rPr>
        <b/>
        <sz val="11"/>
        <color theme="1"/>
        <rFont val="Calibri"/>
        <family val="2"/>
      </rPr>
      <t>refer to just one state</t>
    </r>
    <r>
      <rPr>
        <sz val="11"/>
        <color theme="1"/>
        <rFont val="Calibri"/>
        <family val="2"/>
      </rPr>
      <t xml:space="preserve"> that is considered representative of the country, unless the instructions in the file give different indications.</t>
    </r>
  </si>
  <si>
    <t>Please ALWAYS indicate in the space provided in each section of the questionnaire the name of the state to which the information refers so we can keep a clear record.</t>
  </si>
  <si>
    <t>3. How to answer the PMR questionnaire</t>
  </si>
  <si>
    <t>Each section of the questionnaire comes in a separate excel workbook, which includes one or more sheets with questions on individual sectors or regulatory areas.</t>
  </si>
  <si>
    <t xml:space="preserve"> In addition, in each sheet with questions there is a Word file embedded in cell I4 that provides more detailed instructions on how to answer the questions included that sheet. </t>
  </si>
  <si>
    <r>
      <rPr>
        <b/>
        <sz val="11"/>
        <color theme="1"/>
        <rFont val="Calibri"/>
        <family val="2"/>
      </rPr>
      <t>Please carefully read the word files.</t>
    </r>
    <r>
      <rPr>
        <sz val="11"/>
        <color theme="1"/>
        <rFont val="Calibri"/>
        <family val="2"/>
      </rPr>
      <t xml:space="preserve"> These provide detailed information on how to answer the questions (such as definitions and detailed instructions) for most questions. </t>
    </r>
  </si>
  <si>
    <t>Please note that a summary of such instructions is placed next to each question in column I (Instructions to read before answering).</t>
  </si>
  <si>
    <t>Each sheet contains one set of questions, the answer your country provided in the previous update (in column N) and a column in which you shall provide the new answers – relative to 2023 – (in column AB).</t>
  </si>
  <si>
    <t>Providing answers for 2023</t>
  </si>
  <si>
    <r>
      <t>·</t>
    </r>
    <r>
      <rPr>
        <sz val="7"/>
        <color theme="1"/>
        <rFont val="Times New Roman"/>
        <family val="1"/>
      </rPr>
      <t xml:space="preserve">         </t>
    </r>
    <r>
      <rPr>
        <sz val="11"/>
        <color theme="1"/>
        <rFont val="Calibri"/>
        <family val="2"/>
      </rPr>
      <t xml:space="preserve">The answers must be </t>
    </r>
    <r>
      <rPr>
        <b/>
        <sz val="11"/>
        <color theme="1"/>
        <rFont val="Calibri"/>
        <family val="2"/>
      </rPr>
      <t>provided in column AB</t>
    </r>
    <r>
      <rPr>
        <sz val="11"/>
        <color theme="1"/>
        <rFont val="Calibri"/>
        <family val="2"/>
      </rPr>
      <t xml:space="preserve"> - titled (</t>
    </r>
    <r>
      <rPr>
        <b/>
        <i/>
        <sz val="11"/>
        <color theme="1"/>
        <rFont val="Calibri"/>
        <family val="2"/>
      </rPr>
      <t>Answer for 2023</t>
    </r>
    <r>
      <rPr>
        <sz val="11"/>
        <color theme="1"/>
        <rFont val="Calibri"/>
        <family val="2"/>
      </rPr>
      <t>) and marked in blue. Please answer using the drop-down menus.</t>
    </r>
  </si>
  <si>
    <r>
      <t>·</t>
    </r>
    <r>
      <rPr>
        <sz val="7"/>
        <color theme="1"/>
        <rFont val="Times New Roman"/>
        <family val="1"/>
      </rPr>
      <t xml:space="preserve">         </t>
    </r>
    <r>
      <rPr>
        <sz val="11"/>
        <color theme="1"/>
        <rFont val="Calibri"/>
        <family val="2"/>
      </rPr>
      <t xml:space="preserve">The answers must reflect </t>
    </r>
    <r>
      <rPr>
        <b/>
        <sz val="11"/>
        <color theme="1"/>
        <rFont val="Calibri"/>
        <family val="2"/>
      </rPr>
      <t>the situation in your country on the 1st of January 2023</t>
    </r>
    <r>
      <rPr>
        <sz val="11"/>
        <color theme="1"/>
        <rFont val="Calibri"/>
        <family val="2"/>
      </rPr>
      <t xml:space="preserve"> – i.e. the answers must refer only to law, policies, and regulations in force by 1st January 2023. </t>
    </r>
  </si>
  <si>
    <t xml:space="preserve">                        DO NOT consider policy reforms, laws and regulation enacted in your jurisdiction after that date.</t>
  </si>
  <si>
    <r>
      <t>·</t>
    </r>
    <r>
      <rPr>
        <sz val="7"/>
        <color theme="1"/>
        <rFont val="Times New Roman"/>
        <family val="1"/>
      </rPr>
      <t xml:space="preserve">         </t>
    </r>
    <r>
      <rPr>
        <sz val="11"/>
        <color theme="1"/>
        <rFont val="Calibri"/>
        <family val="2"/>
      </rPr>
      <t xml:space="preserve">Please use column AC titled (Country Comments) to provide additional information. </t>
    </r>
  </si>
  <si>
    <r>
      <t>·</t>
    </r>
    <r>
      <rPr>
        <sz val="7"/>
        <color theme="1"/>
        <rFont val="Times New Roman"/>
        <family val="1"/>
      </rPr>
      <t xml:space="preserve">         </t>
    </r>
    <r>
      <rPr>
        <sz val="11"/>
        <color theme="1"/>
        <rFont val="Calibri"/>
        <family val="2"/>
      </rPr>
      <t xml:space="preserve">When the answer you provide </t>
    </r>
    <r>
      <rPr>
        <b/>
        <sz val="11"/>
        <color theme="1"/>
        <rFont val="Calibri"/>
        <family val="2"/>
      </rPr>
      <t>differs from the one your country gave in the previous update,</t>
    </r>
    <r>
      <rPr>
        <sz val="11"/>
        <color theme="1"/>
        <rFont val="Calibri"/>
        <family val="2"/>
      </rPr>
      <t xml:space="preserve"> which is provided in Column N, this means that:</t>
    </r>
  </si>
  <si>
    <r>
      <t>o</t>
    </r>
    <r>
      <rPr>
        <sz val="7"/>
        <color theme="1"/>
        <rFont val="Times New Roman"/>
        <family val="1"/>
      </rPr>
      <t xml:space="preserve">   </t>
    </r>
    <r>
      <rPr>
        <sz val="11"/>
        <color theme="1"/>
        <rFont val="Calibri"/>
        <family val="2"/>
      </rPr>
      <t xml:space="preserve">There is a mistake in the answer given in the previous update, please correct it. </t>
    </r>
  </si>
  <si>
    <r>
      <t>o</t>
    </r>
    <r>
      <rPr>
        <sz val="7"/>
        <color theme="1"/>
        <rFont val="Times New Roman"/>
        <family val="1"/>
      </rPr>
      <t xml:space="preserve">   </t>
    </r>
    <r>
      <rPr>
        <sz val="11"/>
        <color theme="1"/>
        <rFont val="Calibri"/>
        <family val="2"/>
      </rPr>
      <t xml:space="preserve">There has been a reform, so </t>
    </r>
    <r>
      <rPr>
        <b/>
        <sz val="11"/>
        <color theme="1"/>
        <rFont val="Calibri"/>
        <family val="2"/>
      </rPr>
      <t>provide the year in which the reform that has led to the change</t>
    </r>
    <r>
      <rPr>
        <sz val="11"/>
        <color theme="1"/>
        <rFont val="Calibri"/>
        <family val="2"/>
      </rPr>
      <t xml:space="preserve"> and a links to relevant law/regulation in column AC titled (Country Comments). </t>
    </r>
  </si>
  <si>
    <r>
      <t>·</t>
    </r>
    <r>
      <rPr>
        <sz val="7"/>
        <color theme="1"/>
        <rFont val="Times New Roman"/>
        <family val="1"/>
      </rPr>
      <t xml:space="preserve">         </t>
    </r>
    <r>
      <rPr>
        <sz val="11"/>
        <color theme="1"/>
        <rFont val="Calibri"/>
        <family val="2"/>
      </rPr>
      <t>If you do not address or justify the discrepancy between the answer for 2023 and the answer given in the previous update, the OECD will have to contact you to do so. The information needs to be correct and verifiable.</t>
    </r>
  </si>
  <si>
    <r>
      <t>·</t>
    </r>
    <r>
      <rPr>
        <sz val="7"/>
        <color theme="1"/>
        <rFont val="Times New Roman"/>
        <family val="1"/>
      </rPr>
      <t xml:space="preserve">         </t>
    </r>
    <r>
      <rPr>
        <sz val="11"/>
        <color theme="1"/>
        <rFont val="Calibri"/>
        <family val="2"/>
      </rPr>
      <t>If a question does not apply to your country and there is not a ‘not applicable’ option, please indicate that the question is not applicable and explain why in the column AC titled (Country Comments).</t>
    </r>
  </si>
  <si>
    <r>
      <t>·</t>
    </r>
    <r>
      <rPr>
        <sz val="7"/>
        <color theme="1"/>
        <rFont val="Times New Roman"/>
        <family val="1"/>
      </rPr>
      <t xml:space="preserve">         </t>
    </r>
    <r>
      <rPr>
        <sz val="11"/>
        <color theme="1"/>
        <rFont val="Calibri"/>
        <family val="2"/>
      </rPr>
      <t>The rest of the file is blocked to avoid disruption to the formulas behind that allow the OECD to calculate the indicators.</t>
    </r>
  </si>
  <si>
    <t xml:space="preserve">Links to the laws and regulations or other documentations are often requested to help the OECD to ensure that the questions have been correctly interpreted and that the answers are consistent and complete. </t>
  </si>
  <si>
    <t>Please make sure that you provide this information, or the answers may not be accepted, and you will receive additional requests for information.</t>
  </si>
  <si>
    <t>Verifying the answer from the previous update</t>
  </si>
  <si>
    <r>
      <t>·</t>
    </r>
    <r>
      <rPr>
        <sz val="7"/>
        <color theme="1"/>
        <rFont val="Times New Roman"/>
        <family val="1"/>
      </rPr>
      <t xml:space="preserve">         </t>
    </r>
    <r>
      <rPr>
        <sz val="11"/>
        <color theme="1"/>
        <rFont val="Calibri"/>
        <family val="2"/>
      </rPr>
      <t xml:space="preserve">The answers are </t>
    </r>
    <r>
      <rPr>
        <b/>
        <sz val="11"/>
        <color theme="1"/>
        <rFont val="Calibri"/>
        <family val="2"/>
      </rPr>
      <t>provided in column N</t>
    </r>
    <r>
      <rPr>
        <sz val="11"/>
        <color theme="1"/>
        <rFont val="Calibri"/>
        <family val="2"/>
      </rPr>
      <t xml:space="preserve"> titled (</t>
    </r>
    <r>
      <rPr>
        <b/>
        <i/>
        <sz val="11"/>
        <color theme="1"/>
        <rFont val="Calibri"/>
        <family val="2"/>
      </rPr>
      <t xml:space="preserve">For verification/completion where missing: </t>
    </r>
    <r>
      <rPr>
        <b/>
        <i/>
        <u/>
        <sz val="11"/>
        <color theme="1"/>
        <rFont val="Calibri"/>
        <family val="2"/>
      </rPr>
      <t>year of your country’s last update</t>
    </r>
    <r>
      <rPr>
        <sz val="11"/>
        <color theme="1"/>
        <rFont val="Calibri"/>
        <family val="2"/>
      </rPr>
      <t>) and marked in blue.</t>
    </r>
  </si>
  <si>
    <r>
      <t>·</t>
    </r>
    <r>
      <rPr>
        <sz val="7"/>
        <color theme="1"/>
        <rFont val="Times New Roman"/>
        <family val="1"/>
      </rPr>
      <t xml:space="preserve">         </t>
    </r>
    <r>
      <rPr>
        <sz val="11"/>
        <color theme="1"/>
        <rFont val="Calibri"/>
        <family val="2"/>
      </rPr>
      <t xml:space="preserve">Please verify that the answer is correct considering the year in which your country provided the information. Please </t>
    </r>
    <r>
      <rPr>
        <b/>
        <sz val="11"/>
        <color theme="1"/>
        <rFont val="Calibri"/>
        <family val="2"/>
      </rPr>
      <t xml:space="preserve">read the OECD comments in column O </t>
    </r>
    <r>
      <rPr>
        <sz val="11"/>
        <color theme="1"/>
        <rFont val="Calibri"/>
        <family val="2"/>
      </rPr>
      <t>to help you in your verification</t>
    </r>
    <r>
      <rPr>
        <b/>
        <sz val="11"/>
        <color theme="1"/>
        <rFont val="Calibri"/>
        <family val="2"/>
      </rPr>
      <t>.</t>
    </r>
  </si>
  <si>
    <r>
      <t>If the answer is correct, you do not have to do anything else</t>
    </r>
    <r>
      <rPr>
        <b/>
        <sz val="11"/>
        <color theme="1"/>
        <rFont val="Calibri"/>
        <family val="2"/>
      </rPr>
      <t>. If you would like to provide a new or different answer, you can provide a different answer in column P titled (</t>
    </r>
    <r>
      <rPr>
        <b/>
        <i/>
        <sz val="11"/>
        <color theme="1"/>
        <rFont val="Calibri"/>
        <family val="2"/>
      </rPr>
      <t>New value proposed by country</t>
    </r>
    <r>
      <rPr>
        <b/>
        <sz val="11"/>
        <color theme="1"/>
        <rFont val="Calibri"/>
        <family val="2"/>
      </rPr>
      <t xml:space="preserve">), </t>
    </r>
    <r>
      <rPr>
        <sz val="11"/>
        <color theme="1"/>
        <rFont val="Calibri"/>
        <family val="2"/>
      </rPr>
      <t>using the drop-down menus</t>
    </r>
    <r>
      <rPr>
        <b/>
        <sz val="11"/>
        <color theme="1"/>
        <rFont val="Calibri"/>
        <family val="2"/>
      </rPr>
      <t>.</t>
    </r>
  </si>
  <si>
    <t xml:space="preserve"> Please provide the reasons for that change in column Q titled (Justification / Reason for proposing a value different from that in column N). </t>
  </si>
  <si>
    <r>
      <t xml:space="preserve">If the answer is missing in column N, it is because either you did not provide one at that time or because the question was not asked at that time and has been added for this update. </t>
    </r>
    <r>
      <rPr>
        <b/>
        <sz val="11"/>
        <color theme="1"/>
        <rFont val="Calibri"/>
        <family val="2"/>
      </rPr>
      <t xml:space="preserve">In those cases, please provide an answer </t>
    </r>
    <r>
      <rPr>
        <sz val="11"/>
        <color theme="1"/>
        <rFont val="Calibri"/>
        <family val="2"/>
      </rPr>
      <t xml:space="preserve">in column P using the drop-down menus. </t>
    </r>
  </si>
  <si>
    <r>
      <t xml:space="preserve">Please use </t>
    </r>
    <r>
      <rPr>
        <b/>
        <sz val="11"/>
        <color theme="1"/>
        <rFont val="Calibri"/>
        <family val="2"/>
      </rPr>
      <t>column Q titled (</t>
    </r>
    <r>
      <rPr>
        <b/>
        <i/>
        <sz val="11"/>
        <color theme="1"/>
        <rFont val="Calibri"/>
        <family val="2"/>
      </rPr>
      <t>Justification</t>
    </r>
    <r>
      <rPr>
        <b/>
        <sz val="11"/>
        <color theme="1"/>
        <rFont val="Calibri"/>
        <family val="2"/>
      </rPr>
      <t xml:space="preserve"> / </t>
    </r>
    <r>
      <rPr>
        <b/>
        <i/>
        <sz val="11"/>
        <color theme="1"/>
        <rFont val="Calibri"/>
        <family val="2"/>
      </rPr>
      <t>Reason for proposing a value different from that in column N</t>
    </r>
    <r>
      <rPr>
        <sz val="11"/>
        <color theme="1"/>
        <rFont val="Calibri"/>
        <family val="2"/>
      </rPr>
      <t>)</t>
    </r>
    <r>
      <rPr>
        <i/>
        <sz val="11"/>
        <color theme="1"/>
        <rFont val="Calibri"/>
        <family val="2"/>
      </rPr>
      <t xml:space="preserve"> </t>
    </r>
    <r>
      <rPr>
        <sz val="11"/>
        <color theme="1"/>
        <rFont val="Calibri"/>
        <family val="2"/>
      </rPr>
      <t>to provide any</t>
    </r>
    <r>
      <rPr>
        <i/>
        <sz val="11"/>
        <color theme="1"/>
        <rFont val="Calibri"/>
        <family val="2"/>
      </rPr>
      <t xml:space="preserve"> </t>
    </r>
    <r>
      <rPr>
        <sz val="11"/>
        <color theme="1"/>
        <rFont val="Calibri"/>
        <family val="2"/>
      </rPr>
      <t>additional information you would like to bring to the attention of the OECD.</t>
    </r>
  </si>
  <si>
    <r>
      <t>·</t>
    </r>
    <r>
      <rPr>
        <sz val="7"/>
        <color theme="1"/>
        <rFont val="Times New Roman"/>
        <family val="1"/>
      </rPr>
      <t xml:space="preserve">         </t>
    </r>
    <r>
      <rPr>
        <sz val="11"/>
        <color theme="1"/>
        <rFont val="Calibri"/>
        <family val="2"/>
      </rPr>
      <t>Remember</t>
    </r>
    <r>
      <rPr>
        <b/>
        <sz val="11"/>
        <color theme="1"/>
        <rFont val="Calibri"/>
        <family val="2"/>
      </rPr>
      <t xml:space="preserve"> </t>
    </r>
    <r>
      <rPr>
        <sz val="11"/>
        <color theme="1"/>
        <rFont val="Calibri"/>
        <family val="2"/>
      </rPr>
      <t xml:space="preserve">that the answers must reflect </t>
    </r>
    <r>
      <rPr>
        <b/>
        <sz val="11"/>
        <color theme="1"/>
        <rFont val="Calibri"/>
        <family val="2"/>
      </rPr>
      <t xml:space="preserve">the situation in your country on the 1st of January of the year shown in column N </t>
    </r>
    <r>
      <rPr>
        <sz val="11"/>
        <color theme="1"/>
        <rFont val="Calibri"/>
        <family val="2"/>
      </rPr>
      <t>(as most countries participated to the previous update in 2018, but some in different years) – i.e., the answers must refer only to law, policies and regulations in force by that date.</t>
    </r>
  </si>
  <si>
    <t>Please note that the PMR indicators cannot be calculated if too much information is missing, and the OECD has been asked to recalculate the value relative to the previous update so that this is comparable with the 2023 new value. If you do not answer the new questions, the OECD will not be able to provide these values for your country.</t>
  </si>
  <si>
    <t>4. Technical issues to be careful about – very important!</t>
  </si>
  <si>
    <t>For the data collection process to work smoothly, respondents are asked to respect the following general instructions:</t>
  </si>
  <si>
    <r>
      <t>·</t>
    </r>
    <r>
      <rPr>
        <sz val="7"/>
        <color theme="1"/>
        <rFont val="Times New Roman"/>
        <family val="1"/>
      </rPr>
      <t xml:space="preserve">         </t>
    </r>
    <r>
      <rPr>
        <sz val="11"/>
        <color theme="1"/>
        <rFont val="Calibri"/>
        <family val="2"/>
      </rPr>
      <t xml:space="preserve">Only use the pre-formatted electronic questionnaires in Excel.xlsx to provide the answers. </t>
    </r>
  </si>
  <si>
    <r>
      <t>·</t>
    </r>
    <r>
      <rPr>
        <sz val="7"/>
        <color theme="1"/>
        <rFont val="Times New Roman"/>
        <family val="1"/>
      </rPr>
      <t xml:space="preserve">         </t>
    </r>
    <r>
      <rPr>
        <sz val="11"/>
        <color theme="1"/>
        <rFont val="Calibri"/>
        <family val="2"/>
      </rPr>
      <t>Please DO NOT change the format to Excel.xls or other Excel formats, because the OECD will not be able to process your answers and will have to ask you to answer again.</t>
    </r>
  </si>
  <si>
    <r>
      <t>·</t>
    </r>
    <r>
      <rPr>
        <sz val="7"/>
        <color theme="1"/>
        <rFont val="Times New Roman"/>
        <family val="1"/>
      </rPr>
      <t xml:space="preserve">         </t>
    </r>
    <r>
      <rPr>
        <sz val="11"/>
        <color theme="1"/>
        <rFont val="Calibri"/>
        <family val="2"/>
      </rPr>
      <t xml:space="preserve">Avoid answering using computers that do not have Windows as operating system, such as Mac or Unix, because the OECD may then not be able to process your answers. </t>
    </r>
    <r>
      <rPr>
        <b/>
        <sz val="11"/>
        <color theme="1"/>
        <rFont val="Calibri"/>
        <family val="2"/>
      </rPr>
      <t>Please contact the OECD</t>
    </r>
    <r>
      <rPr>
        <sz val="11"/>
        <color theme="1"/>
        <rFont val="Calibri"/>
        <family val="2"/>
      </rPr>
      <t xml:space="preserve"> if you have no alternatives, so we can provide you with further guidance.</t>
    </r>
  </si>
  <si>
    <r>
      <t>·</t>
    </r>
    <r>
      <rPr>
        <sz val="7"/>
        <color theme="1"/>
        <rFont val="Times New Roman"/>
        <family val="1"/>
      </rPr>
      <t xml:space="preserve">         </t>
    </r>
    <r>
      <rPr>
        <sz val="11"/>
        <color theme="1"/>
        <rFont val="Calibri"/>
        <family val="2"/>
      </rPr>
      <t xml:space="preserve">Many cells in the questionnaire are locked to protect several links that allow the OECD to calculate the PMR indicators. </t>
    </r>
    <r>
      <rPr>
        <b/>
        <sz val="11"/>
        <color theme="1"/>
        <rFont val="Calibri"/>
        <family val="2"/>
      </rPr>
      <t>Please do not unlock the questionnaire.</t>
    </r>
    <r>
      <rPr>
        <sz val="11"/>
        <color theme="1"/>
        <rFont val="Calibri"/>
        <family val="2"/>
      </rPr>
      <t xml:space="preserve"> The cells that you need to use are unlocked. Please only select one of the answers presented in the dropdown menu. Do not try to add other answers. </t>
    </r>
  </si>
  <si>
    <t xml:space="preserve">If none of the options available in the menu are appropriate, please leave the answer empty and explain why in the comments’ column. </t>
  </si>
  <si>
    <t xml:space="preserve">The more details you provide the easier it will be for the OECD to decide how to treat any special case. If menus are tampered with to add other answers, the OECD will have to ask you to answer again. </t>
  </si>
  <si>
    <t xml:space="preserve">Only the answers in the dropdown menu can be used to compute the indicators. </t>
  </si>
  <si>
    <r>
      <t>·</t>
    </r>
    <r>
      <rPr>
        <sz val="7"/>
        <color rgb="FF000000"/>
        <rFont val="Times New Roman"/>
        <family val="1"/>
      </rPr>
      <t xml:space="preserve">         </t>
    </r>
    <r>
      <rPr>
        <b/>
        <sz val="11"/>
        <color rgb="FF000000"/>
        <rFont val="Calibri"/>
        <family val="2"/>
      </rPr>
      <t>Please answer the questions in each sheet in the order in which they appear</t>
    </r>
    <r>
      <rPr>
        <sz val="11"/>
        <color rgb="FF000000"/>
        <rFont val="Calibri"/>
        <family val="2"/>
      </rPr>
      <t>, as some questions depend on the answers given to other questions. When the questions are answered in the right order, and you provide an inconsistent answer, the cell relative to the inconsistent answers will become red to flag this inconsistency.</t>
    </r>
  </si>
  <si>
    <t>COL : Colombia</t>
  </si>
  <si>
    <t>CRI : Costa Rica</t>
  </si>
  <si>
    <t>CZE : Czech Republic</t>
  </si>
  <si>
    <t>GBR : Great Britain</t>
  </si>
  <si>
    <t>LTU : Lithuania</t>
  </si>
  <si>
    <t>LUX : Luxemburg</t>
  </si>
  <si>
    <t>HRV : Croatia</t>
  </si>
  <si>
    <t>PER : Peru</t>
  </si>
  <si>
    <t>BGR : Bulgaria</t>
  </si>
  <si>
    <t>ROU : Romania</t>
  </si>
  <si>
    <t>CYP : Cyprus</t>
  </si>
  <si>
    <t>MLT : Malta</t>
  </si>
  <si>
    <t>You do not need to provide details of who answered this section in the previous update.</t>
  </si>
  <si>
    <t>yes (only as a result of a public service obligation)</t>
  </si>
  <si>
    <r>
      <t xml:space="preserve">Is there a legislative requirement for the regulator to publish a report on its activities? (Q3bb.b.6)
</t>
    </r>
    <r>
      <rPr>
        <sz val="9"/>
        <color rgb="FFC00000"/>
        <rFont val="Arial"/>
        <family val="2"/>
      </rPr>
      <t>Please provide links to the report in the Comments column</t>
    </r>
  </si>
  <si>
    <t>New answer proposed by country</t>
  </si>
  <si>
    <t>Reason for proposing an answer different from that in column N</t>
  </si>
  <si>
    <t>Revised answer (Proposed by OECD)</t>
  </si>
  <si>
    <t>Reason for proposing a revised answer</t>
  </si>
  <si>
    <t>Reason for proposing a revised answer/Comments to answers</t>
  </si>
  <si>
    <r>
      <rPr>
        <b/>
        <u/>
        <sz val="10"/>
        <rFont val="Arial"/>
        <family val="2"/>
      </rPr>
      <t>Final answer</t>
    </r>
    <r>
      <rPr>
        <b/>
        <sz val="10"/>
        <rFont val="Arial"/>
        <family val="2"/>
      </rPr>
      <t xml:space="preserve"> proposed by OECD</t>
    </r>
  </si>
  <si>
    <t>Reason for OECD proposing different answer</t>
  </si>
  <si>
    <t>answer after first round</t>
  </si>
  <si>
    <t xml:space="preserve">Revised answer (Proposed by OECD) </t>
  </si>
  <si>
    <t>answer after second round</t>
  </si>
  <si>
    <t>Revised answer (proposed by OECD) Final</t>
  </si>
  <si>
    <t>yes (market only partially open to competition)</t>
  </si>
  <si>
    <t>ECO_2023_B</t>
  </si>
  <si>
    <r>
      <rPr>
        <b/>
        <sz val="9"/>
        <rFont val="Arial"/>
        <family val="2"/>
      </rPr>
      <t>Definition:</t>
    </r>
    <r>
      <rPr>
        <sz val="9"/>
        <rFont val="Arial"/>
        <family val="2"/>
      </rPr>
      <t xml:space="preserve"> A local monopoly is a monopoly over a limited geographic area, or over one or a set of routes. 
</t>
    </r>
    <r>
      <rPr>
        <b/>
        <sz val="9"/>
        <rFont val="Arial"/>
        <family val="2"/>
      </rPr>
      <t>Notes:</t>
    </r>
    <r>
      <rPr>
        <sz val="9"/>
        <rFont val="Arial"/>
        <family val="2"/>
      </rPr>
      <t xml:space="preserve">
This question is about de jure (legal) limitations to the number of firms allowed to operate in the market. Hence, there must be a law or regulation that determines that only a given number of firms can operate in it. If there is a licensing/ authorisation regime in place and all firms that meet the necessary requirements can obtain a licence/authorisation and enter the market, then the answer should be No. The fact that some firms may not obtain a licence/authorisation because they do not meet a requirement is not to be considered as a de jure limitation.
If the regulation establishes that only one firm (independently whether it is a state owned or a private entity) is allowed to provide the service in the whole territory of the country, then the adequate answer is ‘</t>
    </r>
    <r>
      <rPr>
        <i/>
        <sz val="9"/>
        <rFont val="Arial"/>
        <family val="2"/>
      </rPr>
      <t>yes (national monopoly)</t>
    </r>
    <r>
      <rPr>
        <sz val="9"/>
        <rFont val="Arial"/>
        <family val="2"/>
      </rPr>
      <t>’.
The answer ‘</t>
    </r>
    <r>
      <rPr>
        <i/>
        <sz val="9"/>
        <rFont val="Arial"/>
        <family val="2"/>
      </rPr>
      <t>yes (limited number of operators)</t>
    </r>
    <r>
      <rPr>
        <sz val="9"/>
        <rFont val="Arial"/>
        <family val="2"/>
      </rPr>
      <t>’ should be selected when:
• The law regulating entry in the sector explicitly limit the number of participants
• The law regulating entry in the sector explicitly does not limit the number of participants, but participation in the sector is limited by quotas and this has an impact on the number of firms active in it.
The answer "</t>
    </r>
    <r>
      <rPr>
        <i/>
        <sz val="9"/>
        <rFont val="Arial"/>
        <family val="2"/>
      </rPr>
      <t>yes (market only partially open to competition)</t>
    </r>
    <r>
      <rPr>
        <sz val="9"/>
        <rFont val="Arial"/>
        <family val="2"/>
      </rPr>
      <t>" should be selected when 50% or less of the market is open to competition.
"</t>
    </r>
    <r>
      <rPr>
        <i/>
        <sz val="9"/>
        <rFont val="Arial"/>
        <family val="2"/>
      </rPr>
      <t>No (market is open to competition)"</t>
    </r>
    <r>
      <rPr>
        <sz val="9"/>
        <rFont val="Arial"/>
        <family val="2"/>
      </rPr>
      <t xml:space="preserve"> should be selected only  if more than 50% of the market is open to competition. </t>
    </r>
  </si>
  <si>
    <t>Please do not answer this question for the previous update. This question applies only to 2023.</t>
  </si>
  <si>
    <t>temp</t>
  </si>
  <si>
    <t>.</t>
  </si>
  <si>
    <t>1</t>
  </si>
  <si>
    <t>5</t>
  </si>
  <si>
    <t xml:space="preserve">positions are advertised publicly &amp; candidates examined by selection panel </t>
  </si>
  <si>
    <t xml:space="preserve">ministerial/governmental nomination based on public job ads &amp; independent selection panel </t>
  </si>
  <si>
    <t xml:space="preserve">parliament/congress/parliamentary/congressional committee </t>
  </si>
  <si>
    <t>n/a</t>
  </si>
  <si>
    <t>yes (please provide link)</t>
  </si>
  <si>
    <t>N/A</t>
  </si>
  <si>
    <t xml:space="preserve">no (in NO open-skies agreements with ANY of countries listed above) </t>
  </si>
  <si>
    <t>Do these sectors exist in your country? - Railways - passenger transport (ISIC Rev. 4.0 4911)</t>
  </si>
  <si>
    <t>Do these sectors exist in your country? - Railways - freight transport (ISIC Rev. 4.0 4912)</t>
  </si>
  <si>
    <t>Do these sectors exist in your country? - Railways - operation of railroad infrastructure (ISIC Rev. 4.0 part of 5221)</t>
  </si>
  <si>
    <t>Do national, state regional or provincial governments control at least one firm in each of the following sectors? - Railways - passenger transport</t>
  </si>
  <si>
    <t>Do national, state regional or provincial governments control at least one firm in each of the following sectors? - Railways - freight transport</t>
  </si>
  <si>
    <t>Do national, state regional or provincial governments control at least one firm in each of the following sectors? - Railways - operation of railroad infrastructure</t>
  </si>
  <si>
    <t>Do national, state, regional or provincial governments have special voting rights in at least one firm in each of the following sectors? - Railways - passenger transport</t>
  </si>
  <si>
    <t>Do national, state, regional or provincial governments have special voting rights in at least one firm in each of the following sectors? - Railways - freight transport</t>
  </si>
  <si>
    <t>Do national, state, regional or provincial governments have special voting rights in at least one firm in each of the following sectors? - Railways - operation of railroad infrastructure</t>
  </si>
  <si>
    <t>If national, state, regional or provincial governments control at least one firm in the sector, is a legislative action necessary for the government to sell its stakes in these firms partially or entirely? - Railways - passenger transport</t>
  </si>
  <si>
    <t>If national, state, regional or provincial governments control at least one firm in the sector, is a legislative action necessary for the government to sell its stakes in these firms partially or entirely? - Railways - freight transport</t>
  </si>
  <si>
    <t>Please provide link to the law/regulation or other legal document that creates such legal constraints in the Comments column</t>
  </si>
  <si>
    <t>Do national, state, regional, provincial or municipal/local governments hold equity stakes in the largest firm in each of the following sectors? - Railways - passenger transport</t>
  </si>
  <si>
    <t>Do national, state, regional, provincial or municipal/local governments hold equity stakes in the largest firm in each of the following sectors? - Railways - freight transport</t>
  </si>
  <si>
    <t>If the answer is yes, what is the percentage of shares owned, either directly or indirectly, by the government in the largest firm in each of the following sectors? - Railways - passenger transport</t>
  </si>
  <si>
    <t>If the answer is yes, what is the percentage of shares owned, either directly or indirectly, by the government in the largest firm in each of the following sectors? - Railways - freight transport</t>
  </si>
  <si>
    <t>For which jurisdiction are you answering the question?</t>
  </si>
  <si>
    <t>What is the maximum number of operators competing in the same geographic area/rail district in the following sectors? - Railways - passenger transport</t>
  </si>
  <si>
    <t>What is the maximum number of operators competing in the same geographic area/rail district in the following sectors? - Railways - freight transport</t>
  </si>
  <si>
    <t>Please note that this Question only applies to rail freight transport, as separate question is asked below on rail passenger transport
Do laws or regulations restrict the number of competing firms allowed to operate a rail freight transport business (e.g. by establishing a legal monopoly or duopoly, or limiting the number of operators)?</t>
  </si>
  <si>
    <t>Please provide link to the law/regulation or other legal document which regulates the access conditions in this sector in the Comments column</t>
  </si>
  <si>
    <t>Is any form of competition in the market permitted in the provision of rail passenger transport services on at least some of the routes?</t>
  </si>
  <si>
    <t>If you have answered Yes to the question above, please indicate which forms of competition are allowed ? - Open competition</t>
  </si>
  <si>
    <t>If you have answered Yes to the question above, please indicate which forms of competition are allowed ? - Side by side competition</t>
  </si>
  <si>
    <t>If you have answered Yes to the question above, please indicate which forms of competition are allowed ? - Public Service Contracts or franchises</t>
  </si>
  <si>
    <t>If you have answered Yes to question Q5a.2.4, please indicate on what share of domestic routes any of such forms of competition are possible?</t>
  </si>
  <si>
    <t>On those routes where public service contracts/franchises are used, are these contracts allocated to train operators through a tender?</t>
  </si>
  <si>
    <t>If so, please provide link to the documentation relative to one of the most recent tenders  in the Comments column</t>
  </si>
  <si>
    <t>If the rail infrastructure provider is vertically integrated with one or more rail operators, is there an independent infrastructure manager/system operator to guarantee equivalence of access to the rail infrastructure to all rail operators and prevent discrimination?</t>
  </si>
  <si>
    <t>What is the status of the regulator?</t>
  </si>
  <si>
    <t>Are the objectives and functions of the regulator defined?</t>
  </si>
  <si>
    <t>The regulator can receive guidance from the government regarding: - Long-term strategy</t>
  </si>
  <si>
    <t>The regulator can receive guidance from the government regarding: - Work programme</t>
  </si>
  <si>
    <t>The regulator can receive guidance from the government regarding: - Individual cases or regulatory decisions</t>
  </si>
  <si>
    <t>The regulator can receive guidance from the government regarding: - Appeals</t>
  </si>
  <si>
    <t>Does the regulator make recommendations or issue opinions on draft legislation or policy documents proposed by the executive?</t>
  </si>
  <si>
    <t>Which body, other than a court, can overturn the decisions of the regulator?</t>
  </si>
  <si>
    <t>Are the instances where decisions of the regulator can be overturned by a body other than a court clearly defined?</t>
  </si>
  <si>
    <t xml:space="preserve">Does the regulator need to submit proposals for new regulation that it is empowered to issue to other bodies for approval? </t>
  </si>
  <si>
    <t>How is the majority of the permanent staff recruited?</t>
  </si>
  <si>
    <t>What is the process for selecting the agency head/board members?</t>
  </si>
  <si>
    <t>Which body has the legal authority to make the final appointment of the agency head/board members?</t>
  </si>
  <si>
    <t>Are there restrictions regarding the employment history of the agency head/board members?</t>
  </si>
  <si>
    <t>Does the legislation define the skills required by the agency head/board members?</t>
  </si>
  <si>
    <t>May the agency head/board members hold other offices/appointments in the government/the regulated industry?</t>
  </si>
  <si>
    <t>If the regulator is led by a board, are appointments of board members staggered?</t>
  </si>
  <si>
    <t>How can the agency head/board members be dismissed from office?</t>
  </si>
  <si>
    <t>What are the criteria for dismissing agency head/board members during their term of office?</t>
  </si>
  <si>
    <t>Are the criteria for dismissing agency head/board members during their term of office published?</t>
  </si>
  <si>
    <t>Can the agency head/board members accept jobs in the government related to the sector that is regulated by the regulator or the sector that is regulated by the regulator after their term of office?</t>
  </si>
  <si>
    <t>How long is the term of office of the agency head/board members?</t>
  </si>
  <si>
    <t>Is the source of the financial budget stated in the establishing legislation?</t>
  </si>
  <si>
    <t>What is the length of budget appropriations?</t>
  </si>
  <si>
    <t>If the regulator is financed in total or in part through fees paid by the regulated sector, who sets the level of the fees?</t>
  </si>
  <si>
    <t>If the regulator is financed in total or in part through the national budget, who is responsible for proposing and discussing the regulator’s budget?</t>
  </si>
  <si>
    <t>Does the regulator provide information to the legislature or the relevant budget authority on the costs and resources needed to fulfil its mandate prior to the next budget cycle?</t>
  </si>
  <si>
    <t>Which body is responsible for deciding the regulator’s allocation of expenditures?</t>
  </si>
  <si>
    <t>To whom is the regulator directly accountable by law or statute?</t>
  </si>
  <si>
    <t>Does the regulator need to motivate its regulatory decisions (e.g. with evidence and data)?</t>
  </si>
  <si>
    <t>Does the regulator publish draft decisions and collect feedback from stakeholders?</t>
  </si>
  <si>
    <t>Does the regulator provide feedback on comments received by stakeholders?</t>
  </si>
  <si>
    <t>Is there a legislative requirement for the regulator to produce a report on its activities on a regular basis?</t>
  </si>
  <si>
    <t>Is there a legislative requirement for the regulator to publish a report on its activities?</t>
  </si>
  <si>
    <t>Is there a legislative requirement for the regulator to answer requests from or attend hearings organized by parliamentary/congressional committees?</t>
  </si>
  <si>
    <t xml:space="preserve">Is there a legislative requirement for the regulator to answer requests from or attend hearings organized by parliamentary/congressional committees? - </t>
  </si>
  <si>
    <t xml:space="preserve">Does the regulator collect the following performance information? - Industry and market performance of the regulated sector </t>
  </si>
  <si>
    <t xml:space="preserve">Does the regulator collect the following performance information? - Economic performance of the regulated sector </t>
  </si>
  <si>
    <t>Does the regulator collect the following performance information? - Operational service delivery of the regulator</t>
  </si>
  <si>
    <t>Does the regulator collect the following performance information? - Organizational/corporate governance performance of the regulator</t>
  </si>
  <si>
    <t>Does the regulator collect the following performance information? - Quality of regulatory process of the regulator</t>
  </si>
  <si>
    <t>Does the regulator collect the following performance information? - Compliance with legal obligations by the regulator</t>
  </si>
  <si>
    <t>Does the regulator collect the following performance information? - Financial performance of the regulator, including costs of operating the regulator</t>
  </si>
  <si>
    <t>For each item, if such performance information is collected,is it made available on the regulator’s website? - Industry and market performanceof the regulated sector</t>
  </si>
  <si>
    <t xml:space="preserve">For each item, if such performance information is collected,is it made available on the regulator’s website? - Economic performance of the regulated sector </t>
  </si>
  <si>
    <t>For each item, if such performance information is collected,is it made available on the regulator’s website? - Operational service delivery of the regulator</t>
  </si>
  <si>
    <t>For each item, if such performance information is collected,is it made available on the regulator’s website? - Organizational/corporate governance performance of the regulator</t>
  </si>
  <si>
    <t>For each item, if such performance information is collected,is it made available on the regulator’s website? - Quality of regulatory process of the regulator</t>
  </si>
  <si>
    <t>For each item, if such performance information is collected,is it made available on the regulator’s website? - Compliance with legal obligations by the regulator</t>
  </si>
  <si>
    <t>For each item, if such performance information is collected,is it made available on the regulator’s website? - Financial performance of the regulator, including costs of operating the regulator</t>
  </si>
  <si>
    <t>Are the following legislative requirements in place to enhance the transparency of the regulator's activities (with confidential and commercially sensitive information appropriately removed if needed)? - Publication of all decisions, resolutions and agreements</t>
  </si>
  <si>
    <t>Are the following legislative requirements in place to enhance the transparency of the regulator's activities (with confidential and commercially sensitive information appropriately removed if needed)? - Public consultation on relevant activities</t>
  </si>
  <si>
    <t>Are the following legislative requirements in place to enhance the transparency of the regulator's activities (with confidential and commercially sensitive information appropriately removed if needed)? - Publication of a forward-looking action plan</t>
  </si>
  <si>
    <t>Is the publication also online on regulator’s own website? - Publication of all decisions, resolutions and agreements</t>
  </si>
  <si>
    <t>Is the publication also online on regulator’s own website? - Public consultation on relevant activities</t>
  </si>
  <si>
    <t>Is the publication also online on regulator’s own website? - Publication of a forward-looking action plan</t>
  </si>
  <si>
    <t>Can the regulator collect information from the regulated entities by compulsory process?</t>
  </si>
  <si>
    <t>Does the regulator issue and revoke licenses and/or can deny or revoke authorisations?</t>
  </si>
  <si>
    <t>Does the regulator regulate prices on monopolistic activities?</t>
  </si>
  <si>
    <t>Does the regulator conduct research (e.g. about costs) as an input for price setting?</t>
  </si>
  <si>
    <t>Does the regulator provide binding guidance, review and/or approve contract terms between regulated entities and/or market actors?</t>
  </si>
  <si>
    <t>If so, what does the regulator provide and please provide one or more examples</t>
  </si>
  <si>
    <t>Does the regulator issue industry standards?</t>
  </si>
  <si>
    <t>Are they published online on the regulator’s website?</t>
  </si>
  <si>
    <t>If so, please provide links to one or more published standard</t>
  </si>
  <si>
    <t>Does the regulator issue consumer standards?</t>
  </si>
  <si>
    <t>Does the regulator issue guidelines and/or codes of conduct?</t>
  </si>
  <si>
    <t>If so, please provide links to one or more published guidelines/codes</t>
  </si>
  <si>
    <t>Does the regulator enforce compliance  with industry and consumer standards and regulatory commitments through legal punitive powers for non-compliance (e.g. inspections and fines)?</t>
  </si>
  <si>
    <t>Does the regulator mediate to resolve disputes between market actors and regulated entities?</t>
  </si>
  <si>
    <t>Does the regulator have the power to take final decisions in disputes between market actors and regulated entities?</t>
  </si>
  <si>
    <t>Can the regulator issue sanctions and penalties (e.g. financial or criminal)?</t>
  </si>
  <si>
    <t>If so, please provide examples of the violations for which the regulator has provided sanctions or could provide sanctions (for example, violations of competition laws, noncompliance with regulator’s decisions only, other)</t>
  </si>
  <si>
    <t>Does these sectors exist in your country? - Air transport - domestic passenger transport</t>
  </si>
  <si>
    <t>Does these sectors exist in your country? - Air transport - international passenger transport</t>
  </si>
  <si>
    <t>Does these sectors exist in your country? - Air transport - operation of airports</t>
  </si>
  <si>
    <t>Does these sectors exist in your country? - Air transport - air-traffic-control activities</t>
  </si>
  <si>
    <t>Do national, state, regional or provincial governments control at least one firm in each of the the following sectors? - Air transport - domestic passenger transport</t>
  </si>
  <si>
    <t xml:space="preserve">Do national, state, regional or provincial governments control at least one firm in each of the the following sectors? - Air transport - international passenger transport </t>
  </si>
  <si>
    <t xml:space="preserve">Do national, state, regional or provincial governments control at least one firm in each of the the following sectors? - Air transport - operation of airports </t>
  </si>
  <si>
    <t xml:space="preserve">Do national, state, regional or provincial governments control at least one firm in each of the the following sectors? - Air transport - air-traffic-control activities </t>
  </si>
  <si>
    <t>Do national, state, regional or provincial governments have special voting rights in at least one firm in each of the following sectors? - Air transport - domestic passenger transport</t>
  </si>
  <si>
    <t xml:space="preserve">Do national, state, regional or provincial governments have special voting rights in at least one firm in each of the following sectors? - Air transport - international passenger transport </t>
  </si>
  <si>
    <t xml:space="preserve">Do national, state, regional or provincial governments have special voting rights in at least one firm in each of the following sectors? - Air transport - operation of airports </t>
  </si>
  <si>
    <t xml:space="preserve">Do national, state, regional or provincial governments have special voting rights in at least one firm in each of the following sectors? - Air transport - air-traffic-control activities </t>
  </si>
  <si>
    <t>If national, state, regional or provincial governments control at least one firm in the following sectors, is a legislative action necessary for the government to sell its stakes in these firms partially or entirely? - Air transport - domestic passenger transport</t>
  </si>
  <si>
    <t xml:space="preserve">If national, state, regional or provincial governments control at least one firm in the following sectors, is a legislative action necessary for the government to sell its stakes in these firms partially or entirely? - Air transport - international passenger transport </t>
  </si>
  <si>
    <t xml:space="preserve">If national, state, regional or provincial governments control at least one firm in the following sectors, is a legislative action necessary for the government to sell its stakes in these firms partially or entirely? - Air transport - operation of airports </t>
  </si>
  <si>
    <t>Do national, state, regional, provincial or municipal/local governments hold equity stakes in the largest firm in each of the following sectors? - Air transport - domestic passenger transport</t>
  </si>
  <si>
    <t xml:space="preserve">Do national, state, regional, provincial or municipal/local governments hold equity stakes in the largest firm in each of the following sectors? - Air transport - international passenger transport </t>
  </si>
  <si>
    <t xml:space="preserve">Do national, state, regional, provincial or municipal/local governments hold equity stakes in the largest firm in each of the following sectors? - Air transport - operation of airports </t>
  </si>
  <si>
    <t>If the answer is yes, what is the percentage of shares owned, either directly or indirectly, by the government in the largest firm in each of the following the sectors? - Air transport - domestic passenger transport</t>
  </si>
  <si>
    <t xml:space="preserve">If the answer is yes, what is the percentage of shares owned, either directly or indirectly, by the government in the largest firm in each of the following the sectors? - Air transport - international passenger transport </t>
  </si>
  <si>
    <t xml:space="preserve">If the answer is yes, what is the percentage of shares owned, either directly or indirectly, by the government in the largest firm in each of the following the sectors? - Air transport - operation of airports </t>
  </si>
  <si>
    <t>For which jurisdiction are you answering the questions?</t>
  </si>
  <si>
    <t>Do laws or regulations restrict the number of competing firms allowed to operate a business (e.g. by establishing a legal monopoly or duopoly, or limiting the number of operators) in the provision of domestic passenger air transport services?</t>
  </si>
  <si>
    <t xml:space="preserve">Are air carriers that offer domestic transportation services free to :  - Choose the routes they wish to serve (subject to availability of slots and other technical constraints and provided the route is not covered by a universal service requirement)? </t>
  </si>
  <si>
    <t xml:space="preserve">Are air carriers that offer domestic transportation services free to :  - Choose the frequency of the flights they wish to offer on each route (subject to availability of slots and other technical constraints and provided the route is not covered by a universal service requirement)? </t>
  </si>
  <si>
    <t>Are air carriers that offer domestic transportation services free to :  - Choose the size/capacity of the aircrafts on the routes they serve (subject to technical constraints)?</t>
  </si>
  <si>
    <t>Are industry representatives or individual firms involved in the enforcement of entry regulation in the provision of domestic passenger air transport services?</t>
  </si>
  <si>
    <t>Is your country participating in a regional agreement for air transport services?</t>
  </si>
  <si>
    <t>Does your country have an open-sky agreement with the following countries? - United States</t>
  </si>
  <si>
    <t>Does your country have an open-sky agreement with the following countries? - China</t>
  </si>
  <si>
    <t>Does your country have an open-sky agreement with the following countries? - Japan</t>
  </si>
  <si>
    <t>Does your country have an open-sky agreement with the following countries? - India</t>
  </si>
  <si>
    <t>Does your country have an open-sky agreement with the following countries? - Brazil</t>
  </si>
  <si>
    <t>Does your country have an open-sky agreement with the following countries? - Canada</t>
  </si>
  <si>
    <t>Does your country have an open-sky agreement with the following countries? - Korea</t>
  </si>
  <si>
    <t>Does your country have an open-sky agreement with the following countries? - Russia</t>
  </si>
  <si>
    <t>Does your country have an open-sky agreement with the following countries? - Australia</t>
  </si>
  <si>
    <t>Does your country have an open-sky agreement with the following countries? - Mexico</t>
  </si>
  <si>
    <t>Do open-sky agreements with the countries listed above include the following freedoms of the air? - 5th freedom</t>
  </si>
  <si>
    <t>Do open-sky agreements with the countries listed above include the following freedoms of the air? - 6th freedom</t>
  </si>
  <si>
    <t>Do open-sky agreements with the countries listed above include the following freedoms of the air? - 8th freedom</t>
  </si>
  <si>
    <t>Do open-sky agreements with the countries listed above include the following freedoms of the air? - 9th freedom</t>
  </si>
  <si>
    <t>Are the retail tariffs/fares charged by air carriers that offer domestic transportation services regulated or approved by the government, a ministry, a regulator or other public body?</t>
  </si>
  <si>
    <t>Are airports in your country subject to some form of regulatory ex-ante or ex-post supervision on the level of their charges or revenues by an independent public body?</t>
  </si>
  <si>
    <t>The regulator can receive instructions/guidance from the government regarding: - Long-term strategy</t>
  </si>
  <si>
    <t>The regulator can receive instructions/guidance from the government regarding: - Work programme</t>
  </si>
  <si>
    <t>The regulator can receive instructions/guidance from the government regarding: - Individual cases or regulatory decisions</t>
  </si>
  <si>
    <t>The regulator can receive instructions/guidance from the government regarding: - Appeals</t>
  </si>
  <si>
    <t>Does the regulator present a report on its activities to parliamentary/congressional committees?</t>
  </si>
  <si>
    <t>If so please provide links to one or more published guidelines/codes</t>
  </si>
  <si>
    <t>Does these sectors exist in your country? - Sea, coastal and inland passenger water transport</t>
  </si>
  <si>
    <t>Does these sectors exist in your country? - Sea, coastal and inland freight water transport</t>
  </si>
  <si>
    <t>Does these sectors exist in your country? - Operation of terminal facilities (such as harbors and piers)</t>
  </si>
  <si>
    <t>Do national, state, regional or provincial governments control at least one firm in each of the following sectors? - Sea, coastal and inland passenger water transport</t>
  </si>
  <si>
    <t>Do national, state, regional or provincial governments control at least one firm in each of the following sectors? - Sea, coastal and inland freight water transport</t>
  </si>
  <si>
    <t>Do national, state, regional or provincial governments control at least one firm in each of the following sectors? - Operation of terminal facilities (such as harbors and piers)</t>
  </si>
  <si>
    <t>Do national, state, regional or provincial governments have special voting rights in at least one firm in each of the following sectors? - Sea, coastal and inland passenger water transport</t>
  </si>
  <si>
    <t>Do national, state, regional or provincial governments have special voting rights in at least one firm in each of the following sectors? - Sea, coastal and inland freight water transport</t>
  </si>
  <si>
    <t>Do national, state, regional or provincial governments have special voting rights in at least one firm in each of the following sectors? - Operation of terminal facilities (such as harbors and piers)</t>
  </si>
  <si>
    <t>If national, state, regional or provincial governments control at least one firm in the sector, is a legislative action necessary for the government to sell its stakes in these firms partially or entirely? - Sea, coastal and inland passenger water transport</t>
  </si>
  <si>
    <t>If national, state, regional or provincial governments control at least one firm in the sector, is a legislative action necessary for the government to sell its stakes in these firms partially or entirely? - Sea, coastal and inland freight water transport</t>
  </si>
  <si>
    <t>If national, state, regional or provincial governments control at least one firm in the sector, is a legislative action necessary for the government to sell its stakes in these firms partially or entirely? - Operation of terminal facilities (such as harbors and piers)</t>
  </si>
  <si>
    <t>Do national, state, regional, provincial or municipal governments hold equity stakes in the largest firm in each of the following sectors? - Sea, coastal and inland passenger water transport</t>
  </si>
  <si>
    <t>Do national, state, regional, provincial or municipal governments hold equity stakes in the largest firm in each of the following sectors? - Sea, coastal and inland freight water transport</t>
  </si>
  <si>
    <t>Do national, state, regional, provincial or municipal governments hold equity stakes in the largest firm in each of the following sectors? - Operation of terminal facilities (such as harbors and piers)</t>
  </si>
  <si>
    <t>If the answer is yes, what is the percentage of shares owned, either directly or indirectly, by the government in the largest firm in the following sector? - Sea, coastal and inland passenger water transport</t>
  </si>
  <si>
    <t>If the answer is yes, what is the percentage of shares owned, either directly or indirectly, by the government in the largest firm in the following sector? - Sea, coastal and inland freight water transport</t>
  </si>
  <si>
    <t>If the answer is yes, what is the percentage of shares owned, either directly or indirectly, by the government in the largest firm in the following sector? - Operation of terminal facilities (such as harbors and piers)</t>
  </si>
  <si>
    <t>Do laws or regulations restrict the number of competing firms allowed to operate a business (e.g. by establishing a legal monopoly or duopoly, or limiting the number of operators) in the following sectors? - Sea, coastal and inland passenger water transport</t>
  </si>
  <si>
    <t>Do laws or regulations restrict the number of competing firms allowed to operate a business (e.g. by establishing a legal monopoly or duopoly, or limiting the number of operators) in the following sectors? - Sea, coastal and inland freight water transport</t>
  </si>
  <si>
    <t>Can the government, the relevant ministry, or the regulator limit industry capacity limited in other ways? - Sea, coastal and inland passenger water transport</t>
  </si>
  <si>
    <t>Can the government, the relevant ministry, or the regulator limit industry capacity limited in other ways? - Sea, coastal and inland freight water transport</t>
  </si>
  <si>
    <t>Please provide a link to the law/regulation that gives the regulator/government/ministry such powers in the Comments column</t>
  </si>
  <si>
    <t>What is necessary in order to establish a firm in the following sectors? - Sea, coastal and inland passenger water transport</t>
  </si>
  <si>
    <t>What is necessary in order to establish a firm in the following sectors? - Sea, coastal and inland freight water transport</t>
  </si>
  <si>
    <t>Please provide a link to the law/regulation that sets out these requirements or to a website that explains such requirements in the Comments column</t>
  </si>
  <si>
    <t>Are industry representatives or individual firms involved in the enforcement of entry regulation for the following sectors? - Sea, coastal and inland passenger water transport</t>
  </si>
  <si>
    <t>Are industry representatives or individual firms involved in the enforcement of entry regulation for the following sectors? - Sea, coastal and inland freight water transport</t>
  </si>
  <si>
    <t>Are retail tariffs regulated or approved by the government, a ministry, a regulator or other public body in the following sectors?  - Sea, coastal and inland passenger water transport</t>
  </si>
  <si>
    <t>Are retail tariffs regulated or approved by the government, a ministry, a regulator or other public body in the following sectors?  - Sea, coastal and inland freight water transport</t>
  </si>
  <si>
    <t>Please provide link to the website of the body that regulates such tariffs in the Comments column</t>
  </si>
  <si>
    <t>Does the government, the relevant ministry, the regulator or another public body provide pricing guidelines for setting retail tariffs in the following sectors?  - Sea, coastal and inland passenger water transport</t>
  </si>
  <si>
    <t>Does the government, the relevant ministry, the regulator or another public body provide pricing guidelines for setting retail tariffs in the following sectors?  - Sea, coastal and inland freight water transport</t>
  </si>
  <si>
    <t>Please provide a link to the latest available set of pricing guidelines in the Comments column</t>
  </si>
  <si>
    <t>In order to offer freight transport services between ports in your jurisdiction (i.e. cabotage services) do transport firms have to comply with the following requirements? - The vessel wanting to offer cabotage services must have a national flag?</t>
  </si>
  <si>
    <t>In order to offer freight transport services between ports in your jurisdiction (i.e. cabotage services) do transport firms have to comply with the following requirements? - The vessel wanting to offer cabotage services must have been constructed in your country?</t>
  </si>
  <si>
    <t>In order to offer freight transport services between ports in your jurisdiction (i.e. cabotage services) do transport firms have to comply with the following requirements? - The vessel wanting to offer cabotage services must be owned by a domestic company?</t>
  </si>
  <si>
    <t>In order to offer freight transport services between ports in your jurisdiction (i.e. cabotage services) do transport firms have to comply with the following requirements? - The crew manning the vessel must be composed of citizens of your country?</t>
  </si>
  <si>
    <t>Please provide a link to the law/regulation setting out the requirements for  providing freight transport services between ports in the same country in the Comments column</t>
  </si>
  <si>
    <t>What is the nature of the vertical separation, if any, that is required between port authorities and operators of terminal facilities offering commercial services?</t>
  </si>
  <si>
    <t>Please provide a link to the law/regulation that sets out these requirements</t>
  </si>
  <si>
    <t>Are  liner-conferences in the water freight transport sector exempted from the application of antitrust rules?</t>
  </si>
  <si>
    <t>Does this sector exist in your country?</t>
  </si>
  <si>
    <t>Do national, state, regional or provincial governments control at least one firm in the road freight transport sector?</t>
  </si>
  <si>
    <t>Do national, state, regional or provincial governments have special voting rights in at least one firm in the sector?</t>
  </si>
  <si>
    <t>If national, state, regional or provincial governments control at least one firm in the sector, is a legislative action necessary for the government to sell its stakes in these firms partially or entirely?</t>
  </si>
  <si>
    <t>Do national and/or subnational laws or regulations restrict the number of competing firms allowed to operate a road freight transport business (e.g. by establishing a legal monopoly or duopoly, or limiting the number of operators)?</t>
  </si>
  <si>
    <t>If the answer to the above question is yes and there is a monopoly or local monopolies, how are these monopoly rights awarded?</t>
  </si>
  <si>
    <t>Please provide a link to documents relative to the one of the latest award procedures in the Comments column</t>
  </si>
  <si>
    <t>Can the regulator, government, ministry or other public body limit industry capacity in other ways?</t>
  </si>
  <si>
    <t>What is necessary in order to establish a national road freight business (except for goods that require special transportation conditions)?</t>
  </si>
  <si>
    <t>Are criteria other than technical and financial fitness and compliance with public safety requirements considered in decisions on new entry?</t>
  </si>
  <si>
    <t>If a licence/authorisation is required to operate a road freight transportation business, does this licence/authorisation cover the entire road network of the country?</t>
  </si>
  <si>
    <t>If a licence/authorisation is required to operate a road freight transportation business, is this licence/authorisation limited in duration?</t>
  </si>
  <si>
    <t>Are industry representatives or individual firms involved in in the enforcement of entry regulations?</t>
  </si>
  <si>
    <t>If so, please provide a link to the law/regulation that allows this in the Comments column</t>
  </si>
  <si>
    <t>Do national or subnational laws or regulations allow the following activities: - Backhauling</t>
  </si>
  <si>
    <t>Do national or subnational laws or regulations allow the following activities: - Contract carriage</t>
  </si>
  <si>
    <t>Do national or subnational laws or regulations allow the following activities: - Intermodal operations</t>
  </si>
  <si>
    <t>Please provide link to laws/regulations that allow or prohibit these activities in the Comments column</t>
  </si>
  <si>
    <t>Are firms allowed to transport freight for their own account?</t>
  </si>
  <si>
    <t>Please note that this is the only question that refers to foreign road freight transport firms
Do laws or regulations allow the following activities by foreign road freight transport firms: - Cabotage</t>
  </si>
  <si>
    <t>Please note that this is the only question that refers to foreign road freight transport firms
Do laws or regulations allow the following activities by foreign road freight transport firms: - Foreign firms picking up freight in your country?</t>
  </si>
  <si>
    <t>Please provide link to the law/regulation that allows or prohibits these activities in the Comments column</t>
  </si>
  <si>
    <t>Are retail tariffs of road freight services regulated or approved by the government, a ministry, a regulator or other public body?</t>
  </si>
  <si>
    <t>Please provide a link to the website of the body that regulates/approves such tariffs in the Comments column</t>
  </si>
  <si>
    <t>Does the government/regulator/ministry or other public body provide pricing guidelines for setting retail tariffs to road freight companies?</t>
  </si>
  <si>
    <t>Please provide a link to the latest available pricing guidelines in the Comments column</t>
  </si>
  <si>
    <t>Are industry representatives involved in enforcing pricing guidelines or in setting tariffs?</t>
  </si>
  <si>
    <t>Do national, state, regional or provincial governments control at least one firm in the provision of Long-Distance Domestic Passenger Transport Services by Coach?</t>
  </si>
  <si>
    <t xml:space="preserve">If national, state, regional or provincial governments control at least one firm in the sector, is a legislative action necessary for the government to sell its stakes in these firms partially or entirely? </t>
  </si>
  <si>
    <t>Do laws or regulations restrict the number of competing firms allowed to operate a business (e.g. by establishing a legal monopoly or duopoly, or limiting the number of operators) that provides Long-Distance Domestic Passenger Transport Services by Coach?</t>
  </si>
  <si>
    <t>If the answer to the above question is yes and there is a national monopoly or local monopolies, how are these monopoly rights awarded?</t>
  </si>
  <si>
    <t>Please provide a link to documents relative to the one of the latest award procedures in the comments column</t>
  </si>
  <si>
    <t>Are firms that provide Long-Distance Domestic Passenger Transport Services by Coach, free to choose the routes they wish to serve?</t>
  </si>
  <si>
    <t>Please provide a link to the law/regulation that allows or limits this freedom in the comments column</t>
  </si>
  <si>
    <t>Are the retail tariffs/fares that firms providing Long-Distance Domestic Passenger Transport Services by Coach charge to their passengers regulated or approved by the government, a ministry, a regulator or another body?</t>
  </si>
  <si>
    <t>Please provide a link to website of the body that regulates/approves such tariffs in the Comments column</t>
  </si>
  <si>
    <t>What is necessary in order to establish a business providing Long-Distance Domestic Passenger Transport Services by Coach?</t>
  </si>
  <si>
    <t>Are industry representatives or individual firms involved in the enforcement of entry regulations?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</si>
</sst>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52" x14ac:knownFonts="1">
    <font>
      <sz val="10"/>
      <color theme="1"/>
      <name val="Arial"/>
      <family val="2"/>
    </font>
    <font>
      <sz val="10"/>
      <color theme="1"/>
      <name val="Arial"/>
      <family val="2"/>
    </font>
    <font>
      <b/>
      <sz val="10"/>
      <name val="Arial"/>
      <family val="2"/>
    </font>
    <font>
      <b/>
      <sz val="12"/>
      <name val="Arial"/>
      <family val="2"/>
    </font>
    <font>
      <b/>
      <sz val="12"/>
      <color theme="1"/>
      <name val="Arial"/>
      <family val="2"/>
    </font>
    <font>
      <sz val="9"/>
      <name val="Arial"/>
      <family val="2"/>
    </font>
    <font>
      <sz val="18"/>
      <name val="Arial"/>
      <family val="2"/>
    </font>
    <font>
      <sz val="11"/>
      <name val="Arial"/>
      <family val="2"/>
    </font>
    <font>
      <sz val="9"/>
      <color theme="1"/>
      <name val="Arial"/>
      <family val="2"/>
    </font>
    <font>
      <sz val="10"/>
      <name val="Arial"/>
      <family val="2"/>
    </font>
    <font>
      <u/>
      <sz val="9"/>
      <name val="Arial"/>
      <family val="2"/>
    </font>
    <font>
      <sz val="9"/>
      <color rgb="FFFF0000"/>
      <name val="Arial"/>
      <family val="2"/>
    </font>
    <font>
      <b/>
      <sz val="10"/>
      <color theme="1"/>
      <name val="Arial"/>
      <family val="2"/>
    </font>
    <font>
      <sz val="8"/>
      <color theme="1"/>
      <name val="Arial"/>
      <family val="2"/>
    </font>
    <font>
      <sz val="8"/>
      <name val="Arial"/>
      <family val="2"/>
    </font>
    <font>
      <b/>
      <sz val="9"/>
      <color theme="1"/>
      <name val="Arial"/>
      <family val="2"/>
    </font>
    <font>
      <b/>
      <sz val="9"/>
      <name val="Arial"/>
      <family val="2"/>
    </font>
    <font>
      <b/>
      <sz val="11"/>
      <color theme="1"/>
      <name val="Arial"/>
      <family val="2"/>
    </font>
    <font>
      <u/>
      <sz val="10"/>
      <color theme="10"/>
      <name val="Arial"/>
      <family val="2"/>
    </font>
    <font>
      <sz val="9"/>
      <color rgb="FFC00000"/>
      <name val="Arial"/>
      <family val="2"/>
    </font>
    <font>
      <b/>
      <sz val="11"/>
      <color rgb="FF000000"/>
      <name val="Calibri"/>
      <family val="2"/>
    </font>
    <font>
      <sz val="11"/>
      <color rgb="FF000000"/>
      <name val="Calibri"/>
      <family val="2"/>
    </font>
    <font>
      <sz val="11"/>
      <color rgb="FF000000"/>
      <name val="Symbol"/>
      <family val="1"/>
      <charset val="2"/>
    </font>
    <font>
      <sz val="7"/>
      <color rgb="FF000000"/>
      <name val="Times New Roman"/>
      <family val="1"/>
    </font>
    <font>
      <b/>
      <sz val="11"/>
      <name val="Arial"/>
      <family val="2"/>
    </font>
    <font>
      <b/>
      <sz val="9"/>
      <color rgb="FFFF0000"/>
      <name val="Arial"/>
      <family val="2"/>
    </font>
    <font>
      <b/>
      <sz val="18"/>
      <name val="Arial"/>
      <family val="2"/>
    </font>
    <font>
      <sz val="8"/>
      <color rgb="FFFF0000"/>
      <name val="Arial"/>
      <family val="2"/>
    </font>
    <font>
      <b/>
      <i/>
      <sz val="10"/>
      <color rgb="FFFF0000"/>
      <name val="Arial"/>
      <family val="2"/>
    </font>
    <font>
      <b/>
      <i/>
      <sz val="10"/>
      <name val="Arial"/>
      <family val="2"/>
    </font>
    <font>
      <b/>
      <u/>
      <sz val="10"/>
      <name val="Arial"/>
      <family val="2"/>
    </font>
    <font>
      <b/>
      <sz val="10"/>
      <color rgb="FFFF0000"/>
      <name val="Arial"/>
      <family val="2"/>
    </font>
    <font>
      <b/>
      <u/>
      <sz val="9"/>
      <color rgb="FFFF0000"/>
      <name val="Arial"/>
      <family val="2"/>
    </font>
    <font>
      <u/>
      <sz val="9"/>
      <color theme="1"/>
      <name val="Arial"/>
      <family val="2"/>
    </font>
    <font>
      <u/>
      <sz val="9"/>
      <color rgb="FF000000"/>
      <name val="Arial"/>
      <family val="2"/>
    </font>
    <font>
      <sz val="9"/>
      <color rgb="FF000000"/>
      <name val="Arial"/>
      <family val="2"/>
    </font>
    <font>
      <b/>
      <sz val="15"/>
      <color theme="1"/>
      <name val="Arial"/>
      <family val="2"/>
    </font>
    <font>
      <i/>
      <sz val="9"/>
      <name val="Arial"/>
      <family val="2"/>
    </font>
    <font>
      <b/>
      <u/>
      <sz val="9"/>
      <color theme="1"/>
      <name val="Arial"/>
      <family val="2"/>
    </font>
    <font>
      <b/>
      <u/>
      <sz val="9"/>
      <name val="Arial"/>
      <family val="2"/>
    </font>
    <font>
      <b/>
      <sz val="9"/>
      <color rgb="FF000000"/>
      <name val="Arial"/>
      <family val="2"/>
    </font>
    <font>
      <b/>
      <sz val="15"/>
      <color theme="1"/>
      <name val="Calibri"/>
      <family val="2"/>
    </font>
    <font>
      <sz val="11"/>
      <color theme="1"/>
      <name val="Calibri"/>
      <family val="2"/>
    </font>
    <font>
      <sz val="11"/>
      <color rgb="FFFF0000"/>
      <name val="Calibri"/>
      <family val="2"/>
    </font>
    <font>
      <sz val="7"/>
      <color rgb="FFFF0000"/>
      <name val="Times New Roman"/>
      <family val="1"/>
    </font>
    <font>
      <b/>
      <i/>
      <sz val="13"/>
      <color rgb="FFFF0000"/>
      <name val="Calibri"/>
      <family val="2"/>
    </font>
    <font>
      <b/>
      <sz val="11"/>
      <color theme="1"/>
      <name val="Calibri"/>
      <family val="2"/>
    </font>
    <font>
      <b/>
      <sz val="11"/>
      <color rgb="FFFF0000"/>
      <name val="Calibri"/>
      <family val="2"/>
    </font>
    <font>
      <sz val="7"/>
      <color theme="1"/>
      <name val="Times New Roman"/>
      <family val="1"/>
    </font>
    <font>
      <b/>
      <i/>
      <sz val="11"/>
      <color theme="1"/>
      <name val="Calibri"/>
      <family val="2"/>
    </font>
    <font>
      <b/>
      <i/>
      <u/>
      <sz val="11"/>
      <color theme="1"/>
      <name val="Calibri"/>
      <family val="2"/>
    </font>
    <font>
      <i/>
      <sz val="11"/>
      <color theme="1"/>
      <name val="Calibri"/>
      <family val="2"/>
    </font>
  </fonts>
  <fills count="13">
    <fill>
      <patternFill patternType="none"/>
    </fill>
    <fill>
      <patternFill patternType="gray125"/>
    </fill>
    <fill>
      <patternFill patternType="solid">
        <fgColor theme="4" tint="0.79998168889431442"/>
        <bgColor indexed="64"/>
      </patternFill>
    </fill>
    <fill>
      <patternFill patternType="solid">
        <fgColor rgb="FF95B3D7"/>
        <bgColor indexed="64"/>
      </patternFill>
    </fill>
    <fill>
      <patternFill patternType="solid">
        <fgColor theme="3" tint="0.79998168889431442"/>
        <bgColor indexed="64"/>
      </patternFill>
    </fill>
    <fill>
      <patternFill patternType="solid">
        <fgColor rgb="FFFFFF00"/>
        <bgColor indexed="64"/>
      </patternFill>
    </fill>
    <fill>
      <patternFill patternType="solid">
        <fgColor rgb="FFDCE6F1"/>
        <bgColor indexed="64"/>
      </patternFill>
    </fill>
    <fill>
      <patternFill patternType="solid">
        <fgColor rgb="FFC4E59F"/>
        <bgColor indexed="64"/>
      </patternFill>
    </fill>
    <fill>
      <patternFill patternType="solid">
        <fgColor theme="4" tint="0.39997558519241921"/>
        <bgColor indexed="64"/>
      </patternFill>
    </fill>
    <fill>
      <patternFill patternType="solid">
        <fgColor theme="0"/>
        <bgColor indexed="64"/>
      </patternFill>
    </fill>
    <fill>
      <patternFill patternType="solid">
        <fgColor theme="5" tint="0.79998168889431442"/>
        <bgColor indexed="64"/>
      </patternFill>
    </fill>
    <fill>
      <patternFill patternType="solid">
        <fgColor theme="5" tint="0.59999389629810485"/>
        <bgColor indexed="64"/>
      </patternFill>
    </fill>
    <fill>
      <patternFill patternType="solid">
        <fgColor rgb="FFFFC000"/>
        <bgColor indexed="64"/>
      </patternFill>
    </fill>
  </fills>
  <borders count="34">
    <border>
      <left/>
      <right/>
      <top/>
      <bottom/>
      <diagonal/>
    </border>
    <border>
      <left/>
      <right/>
      <top style="medium">
        <color indexed="64"/>
      </top>
      <bottom/>
      <diagonal/>
    </border>
    <border>
      <left/>
      <right style="thin">
        <color indexed="64"/>
      </right>
      <top/>
      <bottom/>
      <diagonal/>
    </border>
    <border>
      <left/>
      <right/>
      <top/>
      <bottom style="medium">
        <color indexed="64"/>
      </bottom>
      <diagonal/>
    </border>
    <border>
      <left style="thin">
        <color indexed="64"/>
      </left>
      <right style="thin">
        <color indexed="64"/>
      </right>
      <top/>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style="medium">
        <color indexed="64"/>
      </left>
      <right style="thin">
        <color indexed="64"/>
      </right>
      <top/>
      <bottom/>
      <diagonal/>
    </border>
    <border>
      <left style="medium">
        <color indexed="64"/>
      </left>
      <right style="thin">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bottom style="medium">
        <color indexed="64"/>
      </bottom>
      <diagonal/>
    </border>
    <border>
      <left/>
      <right style="thin">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medium">
        <color indexed="64"/>
      </right>
      <top style="medium">
        <color indexed="64"/>
      </top>
      <bottom/>
      <diagonal/>
    </border>
    <border>
      <left style="thin">
        <color indexed="64"/>
      </left>
      <right/>
      <top/>
      <bottom style="medium">
        <color indexed="64"/>
      </bottom>
      <diagonal/>
    </border>
  </borders>
  <cellStyleXfs count="6">
    <xf numFmtId="0" fontId="0" fillId="0" borderId="0"/>
    <xf numFmtId="9" fontId="1" fillId="0" borderId="0" applyFont="0" applyFill="0" applyBorder="0" applyAlignment="0" applyProtection="0"/>
    <xf numFmtId="0" fontId="9" fillId="0" borderId="0"/>
    <xf numFmtId="0" fontId="1" fillId="0" borderId="0"/>
    <xf numFmtId="0" fontId="18" fillId="0" borderId="0" applyNumberFormat="0" applyFill="0" applyBorder="0" applyAlignment="0" applyProtection="0"/>
    <xf numFmtId="0" fontId="1" fillId="0" borderId="0"/>
  </cellStyleXfs>
  <cellXfs count="673">
    <xf numFmtId="0" fontId="0" fillId="0" borderId="0" xfId="0"/>
    <xf numFmtId="0" fontId="8" fillId="0" borderId="0" xfId="0" applyFont="1"/>
    <xf numFmtId="0" fontId="0" fillId="0" borderId="0" xfId="0"/>
    <xf numFmtId="0" fontId="0" fillId="0" borderId="8" xfId="0" applyBorder="1" applyAlignment="1" applyProtection="1">
      <alignment vertical="center"/>
    </xf>
    <xf numFmtId="0" fontId="0" fillId="0" borderId="8" xfId="0" applyFill="1" applyBorder="1" applyAlignment="1" applyProtection="1">
      <alignment vertical="center"/>
    </xf>
    <xf numFmtId="0" fontId="8" fillId="0" borderId="0" xfId="0" applyFont="1" applyFill="1" applyBorder="1" applyAlignment="1" applyProtection="1">
      <alignment wrapText="1"/>
      <protection locked="0"/>
    </xf>
    <xf numFmtId="0" fontId="0" fillId="4" borderId="0" xfId="0" applyFill="1" applyAlignment="1">
      <alignment horizontal="left" vertical="center" wrapText="1"/>
    </xf>
    <xf numFmtId="0" fontId="17" fillId="0" borderId="0" xfId="0" applyFont="1" applyAlignment="1">
      <alignment horizontal="center"/>
    </xf>
    <xf numFmtId="0" fontId="8" fillId="0" borderId="0" xfId="0" applyFont="1" applyAlignment="1">
      <alignment wrapText="1"/>
    </xf>
    <xf numFmtId="0" fontId="8" fillId="0" borderId="0" xfId="0" applyFont="1" applyFill="1" applyAlignment="1">
      <alignment wrapText="1"/>
    </xf>
    <xf numFmtId="0" fontId="13" fillId="0" borderId="0" xfId="0" applyFont="1" applyFill="1" applyAlignment="1" applyProtection="1">
      <alignment horizontal="center" vertical="center"/>
    </xf>
    <xf numFmtId="0" fontId="14" fillId="0" borderId="0" xfId="0" applyFont="1" applyFill="1" applyBorder="1" applyAlignment="1" applyProtection="1">
      <alignment horizontal="center" vertical="center"/>
    </xf>
    <xf numFmtId="0" fontId="13" fillId="0" borderId="0" xfId="0" applyFont="1" applyAlignment="1" applyProtection="1">
      <alignment horizontal="center" vertical="center"/>
    </xf>
    <xf numFmtId="0" fontId="0" fillId="0" borderId="0" xfId="0"/>
    <xf numFmtId="0" fontId="5" fillId="0" borderId="8" xfId="0" applyFont="1" applyBorder="1" applyAlignment="1" applyProtection="1">
      <alignment vertical="center"/>
    </xf>
    <xf numFmtId="0" fontId="14" fillId="0" borderId="0" xfId="0" applyFont="1" applyBorder="1" applyAlignment="1" applyProtection="1">
      <alignment horizontal="center" vertical="center"/>
    </xf>
    <xf numFmtId="0" fontId="0" fillId="0" borderId="0" xfId="0" applyAlignment="1"/>
    <xf numFmtId="0" fontId="0" fillId="0" borderId="0" xfId="0" applyAlignment="1">
      <alignment wrapText="1"/>
    </xf>
    <xf numFmtId="0" fontId="6" fillId="0" borderId="8" xfId="0" applyFont="1" applyBorder="1" applyAlignment="1" applyProtection="1">
      <alignment horizontal="center" vertical="center"/>
    </xf>
    <xf numFmtId="0" fontId="8" fillId="0" borderId="0" xfId="0" applyFont="1" applyAlignment="1" applyProtection="1">
      <alignment horizontal="center" vertical="center" wrapText="1"/>
    </xf>
    <xf numFmtId="0" fontId="8" fillId="0" borderId="0" xfId="0" applyFont="1" applyProtection="1"/>
    <xf numFmtId="0" fontId="7" fillId="0" borderId="8" xfId="0" applyFont="1" applyFill="1" applyBorder="1" applyAlignment="1" applyProtection="1">
      <alignment vertical="center"/>
    </xf>
    <xf numFmtId="0" fontId="7" fillId="0" borderId="8" xfId="0" applyFont="1" applyBorder="1" applyAlignment="1" applyProtection="1">
      <alignment vertical="center"/>
    </xf>
    <xf numFmtId="0" fontId="0" fillId="0" borderId="0" xfId="0" applyAlignment="1">
      <alignment horizontal="left"/>
    </xf>
    <xf numFmtId="0" fontId="8" fillId="0" borderId="0" xfId="0" applyFont="1" applyAlignment="1">
      <alignment wrapText="1"/>
    </xf>
    <xf numFmtId="0" fontId="5" fillId="0" borderId="2" xfId="0" applyFont="1" applyBorder="1" applyAlignment="1" applyProtection="1">
      <alignment horizontal="right" vertical="center" wrapText="1"/>
    </xf>
    <xf numFmtId="0" fontId="0" fillId="0" borderId="0" xfId="0" applyAlignment="1" applyProtection="1">
      <alignment vertical="center"/>
    </xf>
    <xf numFmtId="0" fontId="0" fillId="0" borderId="0" xfId="0" applyAlignment="1">
      <alignment vertical="center"/>
    </xf>
    <xf numFmtId="0" fontId="20" fillId="0" borderId="15" xfId="0" applyFont="1" applyBorder="1" applyAlignment="1">
      <alignment horizontal="center" vertical="center" wrapText="1"/>
    </xf>
    <xf numFmtId="0" fontId="21" fillId="0" borderId="9" xfId="0" applyFont="1" applyBorder="1" applyAlignment="1">
      <alignment horizontal="justify" vertical="center" wrapText="1"/>
    </xf>
    <xf numFmtId="0" fontId="22" fillId="0" borderId="9" xfId="0" applyFont="1" applyBorder="1" applyAlignment="1">
      <alignment horizontal="justify" vertical="center" wrapText="1"/>
    </xf>
    <xf numFmtId="0" fontId="22" fillId="0" borderId="7" xfId="0" applyFont="1" applyBorder="1" applyAlignment="1">
      <alignment horizontal="justify" vertical="center" wrapText="1"/>
    </xf>
    <xf numFmtId="0" fontId="20" fillId="0" borderId="25" xfId="0" applyFont="1" applyBorder="1" applyAlignment="1">
      <alignment horizontal="justify" vertical="center" wrapText="1"/>
    </xf>
    <xf numFmtId="0" fontId="21" fillId="0" borderId="7" xfId="0" applyFont="1" applyBorder="1" applyAlignment="1">
      <alignment horizontal="justify" vertical="center" wrapText="1"/>
    </xf>
    <xf numFmtId="0" fontId="0" fillId="0" borderId="0" xfId="0" applyBorder="1" applyAlignment="1" applyProtection="1">
      <alignment vertical="center" wrapText="1"/>
    </xf>
    <xf numFmtId="0" fontId="0" fillId="0" borderId="0" xfId="0"/>
    <xf numFmtId="0" fontId="5" fillId="0" borderId="0" xfId="0" applyFont="1" applyFill="1" applyBorder="1" applyAlignment="1" applyProtection="1">
      <alignment vertical="center"/>
    </xf>
    <xf numFmtId="0" fontId="5" fillId="0" borderId="9" xfId="0" applyFont="1" applyBorder="1" applyAlignment="1" applyProtection="1">
      <alignment horizontal="right" vertical="center" wrapText="1"/>
    </xf>
    <xf numFmtId="0" fontId="24" fillId="0" borderId="8" xfId="0" applyFont="1" applyBorder="1" applyAlignment="1" applyProtection="1">
      <alignment vertical="center"/>
    </xf>
    <xf numFmtId="0" fontId="3" fillId="0" borderId="0" xfId="0" applyFont="1" applyFill="1" applyAlignment="1" applyProtection="1">
      <alignment vertical="center"/>
    </xf>
    <xf numFmtId="0" fontId="0" fillId="0" borderId="0" xfId="0" applyAlignment="1" applyProtection="1">
      <alignment horizontal="right" vertical="center" wrapText="1"/>
    </xf>
    <xf numFmtId="0" fontId="4" fillId="0" borderId="0" xfId="0" applyFont="1" applyAlignment="1" applyProtection="1">
      <alignment vertical="center"/>
    </xf>
    <xf numFmtId="0" fontId="0" fillId="0" borderId="5" xfId="0" applyBorder="1" applyAlignment="1" applyProtection="1">
      <alignment vertical="center"/>
    </xf>
    <xf numFmtId="0" fontId="0" fillId="0" borderId="1" xfId="0" applyBorder="1" applyAlignment="1" applyProtection="1">
      <alignment vertical="center"/>
    </xf>
    <xf numFmtId="0" fontId="0" fillId="0" borderId="6" xfId="0" applyBorder="1" applyAlignment="1" applyProtection="1">
      <alignment horizontal="right" vertical="center" wrapText="1"/>
    </xf>
    <xf numFmtId="0" fontId="0" fillId="0" borderId="12" xfId="0" applyBorder="1" applyAlignment="1" applyProtection="1">
      <alignment horizontal="right" vertical="center" wrapText="1"/>
    </xf>
    <xf numFmtId="0" fontId="2" fillId="0" borderId="19" xfId="0" applyFont="1" applyFill="1" applyBorder="1" applyAlignment="1" applyProtection="1">
      <alignment horizontal="center" vertical="center" wrapText="1"/>
    </xf>
    <xf numFmtId="0" fontId="5" fillId="0" borderId="11" xfId="0" applyFont="1" applyBorder="1" applyAlignment="1" applyProtection="1">
      <alignment horizontal="right" vertical="center" wrapText="1"/>
    </xf>
    <xf numFmtId="0" fontId="8" fillId="0" borderId="0" xfId="0" applyFont="1" applyAlignment="1" applyProtection="1">
      <alignment horizontal="right" vertical="center" wrapText="1"/>
    </xf>
    <xf numFmtId="0" fontId="8" fillId="0" borderId="12" xfId="0" applyFont="1" applyBorder="1" applyAlignment="1" applyProtection="1">
      <alignment horizontal="right" vertical="center" wrapText="1"/>
    </xf>
    <xf numFmtId="0" fontId="0" fillId="0" borderId="0" xfId="0" applyFill="1" applyAlignment="1" applyProtection="1">
      <alignment vertical="center"/>
    </xf>
    <xf numFmtId="0" fontId="8" fillId="0" borderId="0" xfId="0" applyFont="1" applyFill="1" applyAlignment="1" applyProtection="1">
      <alignment vertical="center"/>
    </xf>
    <xf numFmtId="0" fontId="0" fillId="0" borderId="0" xfId="0" applyAlignment="1" applyProtection="1">
      <alignment horizontal="left" vertical="center" wrapText="1"/>
    </xf>
    <xf numFmtId="0" fontId="0" fillId="0" borderId="0" xfId="0" applyAlignment="1" applyProtection="1">
      <alignment horizontal="right" vertical="center"/>
    </xf>
    <xf numFmtId="0" fontId="2" fillId="0" borderId="16" xfId="0" applyFont="1" applyFill="1" applyBorder="1" applyAlignment="1" applyProtection="1">
      <alignment horizontal="center" vertical="center" wrapText="1"/>
    </xf>
    <xf numFmtId="0" fontId="2" fillId="0" borderId="14" xfId="0" applyFont="1" applyFill="1" applyBorder="1" applyAlignment="1" applyProtection="1">
      <alignment horizontal="center" vertical="center" wrapText="1"/>
    </xf>
    <xf numFmtId="0" fontId="2" fillId="0" borderId="20" xfId="0" applyFont="1" applyFill="1" applyBorder="1" applyAlignment="1" applyProtection="1">
      <alignment horizontal="center" vertical="center" wrapText="1"/>
    </xf>
    <xf numFmtId="0" fontId="2" fillId="0" borderId="18" xfId="0" applyFont="1" applyFill="1" applyBorder="1" applyAlignment="1" applyProtection="1">
      <alignment horizontal="center" vertical="center" wrapText="1"/>
    </xf>
    <xf numFmtId="0" fontId="5" fillId="0" borderId="0" xfId="0" applyFont="1" applyBorder="1" applyAlignment="1" applyProtection="1">
      <alignment horizontal="center" vertical="center"/>
    </xf>
    <xf numFmtId="0" fontId="5" fillId="0" borderId="2" xfId="0" applyFont="1" applyFill="1" applyBorder="1" applyAlignment="1" applyProtection="1">
      <alignment horizontal="right" vertical="center" wrapText="1"/>
    </xf>
    <xf numFmtId="0" fontId="8" fillId="0" borderId="0" xfId="0" applyFont="1" applyFill="1" applyBorder="1" applyAlignment="1" applyProtection="1">
      <alignment horizontal="left" vertical="center"/>
    </xf>
    <xf numFmtId="0" fontId="0" fillId="0" borderId="0" xfId="0" applyFill="1" applyBorder="1" applyAlignment="1" applyProtection="1">
      <alignment vertical="center"/>
    </xf>
    <xf numFmtId="0" fontId="0" fillId="0" borderId="0" xfId="0" applyBorder="1" applyAlignment="1" applyProtection="1">
      <alignment vertical="center"/>
    </xf>
    <xf numFmtId="0" fontId="0" fillId="0" borderId="0" xfId="0" applyBorder="1" applyAlignment="1" applyProtection="1">
      <alignment horizontal="right" vertical="center" wrapText="1"/>
    </xf>
    <xf numFmtId="0" fontId="0" fillId="0" borderId="9" xfId="0" applyBorder="1" applyAlignment="1" applyProtection="1">
      <alignment vertical="center" wrapText="1"/>
    </xf>
    <xf numFmtId="0" fontId="8" fillId="0" borderId="0" xfId="0" applyFont="1" applyAlignment="1">
      <alignment horizontal="center" vertical="center"/>
    </xf>
    <xf numFmtId="0" fontId="8" fillId="5" borderId="0" xfId="0" applyFont="1" applyFill="1" applyAlignment="1">
      <alignment horizontal="center" vertical="center" wrapText="1"/>
    </xf>
    <xf numFmtId="0" fontId="8" fillId="0" borderId="0" xfId="0" applyFont="1" applyAlignment="1">
      <alignment horizontal="center" vertical="center" wrapText="1"/>
    </xf>
    <xf numFmtId="0" fontId="8" fillId="0" borderId="0" xfId="0" applyFont="1" applyFill="1" applyAlignment="1">
      <alignment horizontal="center" vertical="center" wrapText="1"/>
    </xf>
    <xf numFmtId="0" fontId="8" fillId="0" borderId="0" xfId="0" applyFont="1" applyFill="1" applyAlignment="1" applyProtection="1">
      <alignment horizontal="center" vertical="center" wrapText="1"/>
    </xf>
    <xf numFmtId="0" fontId="8" fillId="0" borderId="0" xfId="0" applyFont="1" applyFill="1" applyAlignment="1">
      <alignment horizontal="center" vertical="center"/>
    </xf>
    <xf numFmtId="0" fontId="11" fillId="0" borderId="0" xfId="0" applyFont="1" applyAlignment="1">
      <alignment horizontal="center" vertical="center"/>
    </xf>
    <xf numFmtId="164" fontId="8" fillId="0" borderId="0" xfId="0" applyNumberFormat="1" applyFont="1" applyAlignment="1">
      <alignment horizontal="center" vertical="center"/>
    </xf>
    <xf numFmtId="0" fontId="5" fillId="0" borderId="4" xfId="0" applyFont="1" applyBorder="1" applyAlignment="1" applyProtection="1">
      <alignment horizontal="right" vertical="center" wrapText="1"/>
    </xf>
    <xf numFmtId="0" fontId="5" fillId="0" borderId="0" xfId="0" applyFont="1" applyFill="1" applyBorder="1" applyAlignment="1" applyProtection="1">
      <alignment horizontal="right" vertical="center" wrapText="1"/>
    </xf>
    <xf numFmtId="0" fontId="5" fillId="0" borderId="17" xfId="0" applyFont="1" applyFill="1" applyBorder="1" applyAlignment="1" applyProtection="1">
      <alignment horizontal="right" vertical="center" wrapText="1"/>
    </xf>
    <xf numFmtId="0" fontId="5" fillId="0" borderId="24" xfId="0" applyFont="1" applyBorder="1" applyAlignment="1" applyProtection="1">
      <alignment horizontal="right" vertical="center" wrapText="1"/>
    </xf>
    <xf numFmtId="0" fontId="0" fillId="0" borderId="0" xfId="0" applyFill="1" applyBorder="1" applyAlignment="1" applyProtection="1">
      <alignment horizontal="right" vertical="center" wrapText="1"/>
    </xf>
    <xf numFmtId="0" fontId="0" fillId="0" borderId="1" xfId="0" applyBorder="1" applyAlignment="1" applyProtection="1">
      <alignment horizontal="right" vertical="center" wrapText="1"/>
    </xf>
    <xf numFmtId="0" fontId="2" fillId="0" borderId="24" xfId="0" applyFont="1" applyFill="1" applyBorder="1" applyAlignment="1" applyProtection="1">
      <alignment horizontal="center" vertical="center" wrapText="1"/>
    </xf>
    <xf numFmtId="0" fontId="0" fillId="0" borderId="0" xfId="0" applyFont="1" applyAlignment="1" applyProtection="1">
      <alignment horizontal="right" vertical="center" wrapText="1"/>
    </xf>
    <xf numFmtId="0" fontId="27" fillId="0" borderId="0" xfId="0" applyFont="1" applyAlignment="1" applyProtection="1">
      <alignment horizontal="center" vertical="center" wrapText="1"/>
    </xf>
    <xf numFmtId="0" fontId="0" fillId="0" borderId="0" xfId="0" applyFont="1" applyAlignment="1" applyProtection="1">
      <alignment horizontal="left" vertical="center" wrapText="1"/>
    </xf>
    <xf numFmtId="0" fontId="0" fillId="0" borderId="0" xfId="0" applyFont="1" applyAlignment="1" applyProtection="1">
      <alignment horizontal="right" vertical="center"/>
    </xf>
    <xf numFmtId="0" fontId="0" fillId="0" borderId="0" xfId="0" applyFont="1" applyAlignment="1" applyProtection="1">
      <alignment vertical="center"/>
    </xf>
    <xf numFmtId="0" fontId="0" fillId="0" borderId="3" xfId="0" applyFont="1" applyBorder="1" applyAlignment="1" applyProtection="1">
      <alignment vertical="center"/>
    </xf>
    <xf numFmtId="0" fontId="2" fillId="0" borderId="3" xfId="0" applyFont="1" applyFill="1" applyBorder="1" applyAlignment="1" applyProtection="1">
      <alignment horizontal="center" vertical="center" wrapText="1"/>
    </xf>
    <xf numFmtId="0" fontId="2" fillId="0" borderId="27" xfId="0" applyFont="1" applyFill="1" applyBorder="1" applyAlignment="1" applyProtection="1">
      <alignment horizontal="center" vertical="center" wrapText="1"/>
    </xf>
    <xf numFmtId="0" fontId="5" fillId="0" borderId="0" xfId="0" applyFont="1" applyBorder="1" applyAlignment="1" applyProtection="1">
      <alignment horizontal="right" vertical="center" wrapText="1"/>
    </xf>
    <xf numFmtId="0" fontId="0" fillId="0" borderId="22" xfId="0" applyFont="1" applyBorder="1" applyAlignment="1" applyProtection="1">
      <alignment vertical="center"/>
    </xf>
    <xf numFmtId="0" fontId="0" fillId="0" borderId="20" xfId="0" applyFont="1" applyBorder="1" applyAlignment="1" applyProtection="1">
      <alignment vertical="center"/>
    </xf>
    <xf numFmtId="0" fontId="8" fillId="0" borderId="0" xfId="0" applyFont="1" applyAlignment="1" applyProtection="1">
      <alignment horizontal="center" vertical="center"/>
    </xf>
    <xf numFmtId="0" fontId="8" fillId="0" borderId="0" xfId="0" applyFont="1" applyFill="1" applyAlignment="1" applyProtection="1">
      <alignment horizontal="center" vertical="center"/>
    </xf>
    <xf numFmtId="0" fontId="5" fillId="0" borderId="0" xfId="0" applyFont="1" applyFill="1" applyBorder="1" applyAlignment="1" applyProtection="1">
      <alignment horizontal="center" vertical="center"/>
    </xf>
    <xf numFmtId="0" fontId="8" fillId="0" borderId="0" xfId="0" applyFont="1" applyFill="1" applyBorder="1" applyAlignment="1" applyProtection="1">
      <alignment horizontal="center" vertical="center"/>
    </xf>
    <xf numFmtId="0" fontId="5" fillId="0" borderId="27" xfId="0" applyFont="1" applyBorder="1" applyAlignment="1" applyProtection="1">
      <alignment horizontal="right" vertical="center" wrapText="1"/>
    </xf>
    <xf numFmtId="0" fontId="5" fillId="0" borderId="17" xfId="0" applyFont="1" applyBorder="1" applyAlignment="1" applyProtection="1">
      <alignment horizontal="right" vertical="center" wrapText="1"/>
    </xf>
    <xf numFmtId="0" fontId="5" fillId="6" borderId="2" xfId="0" applyFont="1" applyFill="1" applyBorder="1" applyAlignment="1" applyProtection="1">
      <alignment horizontal="right" vertical="center" wrapText="1"/>
    </xf>
    <xf numFmtId="0" fontId="5" fillId="0" borderId="31" xfId="0" applyFont="1" applyBorder="1" applyAlignment="1" applyProtection="1">
      <alignment horizontal="right" vertical="center" wrapText="1"/>
    </xf>
    <xf numFmtId="0" fontId="5" fillId="0" borderId="28" xfId="0" applyFont="1" applyBorder="1" applyAlignment="1" applyProtection="1">
      <alignment horizontal="right" vertical="center" wrapText="1"/>
    </xf>
    <xf numFmtId="0" fontId="24" fillId="0" borderId="10" xfId="0" applyFont="1" applyBorder="1" applyAlignment="1" applyProtection="1">
      <alignment vertical="center"/>
    </xf>
    <xf numFmtId="0" fontId="5" fillId="0" borderId="3" xfId="0" applyFont="1" applyBorder="1" applyAlignment="1" applyProtection="1">
      <alignment vertical="center" wrapText="1"/>
    </xf>
    <xf numFmtId="0" fontId="2" fillId="0" borderId="0" xfId="0" applyFont="1" applyFill="1" applyBorder="1" applyAlignment="1" applyProtection="1">
      <alignment horizontal="center" vertical="center" wrapText="1"/>
    </xf>
    <xf numFmtId="0" fontId="0" fillId="0" borderId="16" xfId="0" applyFont="1" applyBorder="1" applyAlignment="1" applyProtection="1">
      <alignment vertical="center"/>
    </xf>
    <xf numFmtId="0" fontId="0" fillId="0" borderId="15" xfId="0" applyFont="1" applyBorder="1" applyAlignment="1" applyProtection="1">
      <alignment vertical="center"/>
    </xf>
    <xf numFmtId="0" fontId="5" fillId="0" borderId="0" xfId="0" applyFont="1" applyFill="1" applyBorder="1" applyAlignment="1" applyProtection="1">
      <alignment horizontal="center" vertical="center" wrapText="1"/>
    </xf>
    <xf numFmtId="0" fontId="0" fillId="0" borderId="0" xfId="0" applyFill="1" applyAlignment="1" applyProtection="1">
      <alignment horizontal="center" vertical="center"/>
    </xf>
    <xf numFmtId="0" fontId="8" fillId="0" borderId="0" xfId="0" applyFont="1" applyAlignment="1">
      <alignment horizontal="center" wrapText="1"/>
    </xf>
    <xf numFmtId="0" fontId="8" fillId="0" borderId="0" xfId="0" applyFont="1" applyAlignment="1">
      <alignment wrapText="1"/>
    </xf>
    <xf numFmtId="0" fontId="8" fillId="0" borderId="0" xfId="0" applyFont="1" applyAlignment="1">
      <alignment wrapText="1"/>
    </xf>
    <xf numFmtId="164" fontId="8" fillId="0" borderId="0" xfId="0" applyNumberFormat="1" applyFont="1" applyAlignment="1">
      <alignment wrapText="1"/>
    </xf>
    <xf numFmtId="0" fontId="8" fillId="0" borderId="0" xfId="0" applyFont="1" applyFill="1" applyBorder="1" applyAlignment="1" applyProtection="1">
      <alignment vertical="center"/>
    </xf>
    <xf numFmtId="0" fontId="8" fillId="0" borderId="0" xfId="0" applyFont="1" applyAlignment="1">
      <alignment wrapText="1"/>
    </xf>
    <xf numFmtId="0" fontId="8" fillId="0" borderId="0" xfId="0" applyFont="1" applyAlignment="1">
      <alignment wrapText="1"/>
    </xf>
    <xf numFmtId="0" fontId="8" fillId="0" borderId="0" xfId="0" applyFont="1" applyAlignment="1">
      <alignment wrapText="1"/>
    </xf>
    <xf numFmtId="0" fontId="5" fillId="9" borderId="2" xfId="0" applyFont="1" applyFill="1" applyBorder="1" applyAlignment="1" applyProtection="1">
      <alignment horizontal="right" vertical="center" wrapText="1"/>
    </xf>
    <xf numFmtId="0" fontId="5" fillId="0" borderId="24" xfId="0" applyFont="1" applyBorder="1" applyAlignment="1" applyProtection="1">
      <alignment vertical="center" wrapText="1"/>
    </xf>
    <xf numFmtId="0" fontId="5" fillId="0" borderId="24" xfId="4" applyFont="1" applyBorder="1" applyAlignment="1" applyProtection="1">
      <alignment horizontal="left" vertical="center" wrapText="1"/>
    </xf>
    <xf numFmtId="0" fontId="36" fillId="0" borderId="0" xfId="0" applyFont="1" applyAlignment="1">
      <alignment horizontal="center" wrapText="1"/>
    </xf>
    <xf numFmtId="0" fontId="36" fillId="0" borderId="0" xfId="0" applyFont="1" applyAlignment="1">
      <alignment horizontal="center"/>
    </xf>
    <xf numFmtId="0" fontId="0" fillId="0" borderId="0" xfId="0" applyFont="1"/>
    <xf numFmtId="0" fontId="0" fillId="0" borderId="24" xfId="0" applyFont="1" applyBorder="1" applyAlignment="1" applyProtection="1">
      <alignment vertical="center"/>
    </xf>
    <xf numFmtId="0" fontId="8" fillId="0" borderId="24" xfId="0" applyFont="1" applyBorder="1" applyAlignment="1" applyProtection="1">
      <alignment vertical="center"/>
    </xf>
    <xf numFmtId="0" fontId="0" fillId="0" borderId="24" xfId="0" applyFont="1" applyFill="1" applyBorder="1" applyAlignment="1" applyProtection="1">
      <alignment vertical="center"/>
    </xf>
    <xf numFmtId="0" fontId="0" fillId="0" borderId="24" xfId="0" applyFont="1" applyBorder="1" applyAlignment="1" applyProtection="1">
      <alignment horizontal="right" vertical="center" wrapText="1"/>
    </xf>
    <xf numFmtId="0" fontId="8" fillId="0" borderId="9" xfId="0" applyFont="1" applyFill="1" applyBorder="1" applyAlignment="1" applyProtection="1">
      <alignment vertical="center"/>
    </xf>
    <xf numFmtId="0" fontId="5" fillId="0" borderId="1" xfId="0" applyFont="1" applyFill="1" applyBorder="1" applyAlignment="1" applyProtection="1">
      <alignment horizontal="right" vertical="center" wrapText="1"/>
    </xf>
    <xf numFmtId="0" fontId="5" fillId="0" borderId="1" xfId="0" applyFont="1" applyBorder="1" applyAlignment="1" applyProtection="1">
      <alignment horizontal="right" vertical="center" wrapText="1"/>
    </xf>
    <xf numFmtId="0" fontId="8" fillId="0" borderId="0" xfId="0" applyFont="1" applyAlignment="1">
      <alignment wrapText="1"/>
    </xf>
    <xf numFmtId="0" fontId="5" fillId="0" borderId="0" xfId="0" applyFont="1" applyAlignment="1" applyProtection="1">
      <alignment vertical="center"/>
    </xf>
    <xf numFmtId="0" fontId="8" fillId="0" borderId="9" xfId="0" applyFont="1" applyBorder="1" applyAlignment="1" applyProtection="1">
      <alignment horizontal="center" vertical="center"/>
    </xf>
    <xf numFmtId="0" fontId="8" fillId="0" borderId="9" xfId="0" applyFont="1" applyFill="1" applyBorder="1" applyAlignment="1" applyProtection="1">
      <alignment horizontal="center" vertical="center"/>
    </xf>
    <xf numFmtId="0" fontId="8" fillId="0" borderId="0" xfId="0" applyFont="1" applyBorder="1" applyAlignment="1" applyProtection="1">
      <alignment horizontal="center" vertical="center"/>
    </xf>
    <xf numFmtId="0" fontId="0" fillId="0" borderId="4" xfId="0" applyBorder="1" applyAlignment="1" applyProtection="1">
      <alignment horizontal="right" vertical="center" wrapText="1"/>
    </xf>
    <xf numFmtId="0" fontId="2" fillId="0" borderId="13" xfId="0" applyFont="1" applyFill="1" applyBorder="1" applyAlignment="1" applyProtection="1">
      <alignment horizontal="center" vertical="center" wrapText="1"/>
    </xf>
    <xf numFmtId="0" fontId="5" fillId="0" borderId="24" xfId="0" applyFont="1" applyBorder="1" applyAlignment="1" applyProtection="1">
      <alignment vertical="center"/>
    </xf>
    <xf numFmtId="0" fontId="0" fillId="0" borderId="24" xfId="0" applyBorder="1" applyAlignment="1" applyProtection="1">
      <alignment horizontal="right" vertical="center" wrapText="1"/>
    </xf>
    <xf numFmtId="0" fontId="5" fillId="0" borderId="24" xfId="0" applyFont="1" applyFill="1" applyBorder="1" applyAlignment="1" applyProtection="1">
      <alignment horizontal="right" vertical="center" wrapText="1"/>
    </xf>
    <xf numFmtId="0" fontId="5" fillId="0" borderId="26" xfId="0" applyFont="1" applyBorder="1" applyAlignment="1" applyProtection="1">
      <alignment horizontal="left" vertical="center" wrapText="1"/>
    </xf>
    <xf numFmtId="0" fontId="0" fillId="0" borderId="17" xfId="0" applyBorder="1" applyAlignment="1" applyProtection="1">
      <alignment horizontal="left" vertical="center" wrapText="1"/>
    </xf>
    <xf numFmtId="0" fontId="0" fillId="0" borderId="17" xfId="0" applyBorder="1" applyAlignment="1" applyProtection="1">
      <alignment horizontal="right" vertical="center" wrapText="1"/>
    </xf>
    <xf numFmtId="0" fontId="0" fillId="0" borderId="27" xfId="0" applyBorder="1" applyAlignment="1" applyProtection="1">
      <alignment horizontal="right" vertical="center" wrapText="1"/>
    </xf>
    <xf numFmtId="0" fontId="0" fillId="0" borderId="0" xfId="0" applyBorder="1" applyAlignment="1" applyProtection="1">
      <alignment horizontal="left" vertical="center" wrapText="1"/>
    </xf>
    <xf numFmtId="0" fontId="0" fillId="0" borderId="25" xfId="0" applyBorder="1" applyAlignment="1" applyProtection="1">
      <alignment horizontal="right" vertical="center" wrapText="1"/>
    </xf>
    <xf numFmtId="0" fontId="0" fillId="0" borderId="28" xfId="0" applyBorder="1" applyAlignment="1" applyProtection="1">
      <alignment horizontal="left" vertical="center" wrapText="1"/>
    </xf>
    <xf numFmtId="0" fontId="0" fillId="0" borderId="3" xfId="0" applyBorder="1" applyAlignment="1" applyProtection="1">
      <alignment vertical="center"/>
    </xf>
    <xf numFmtId="0" fontId="5" fillId="0" borderId="0" xfId="0" applyFont="1" applyAlignment="1">
      <alignment horizontal="center" vertical="center" wrapText="1"/>
    </xf>
    <xf numFmtId="0" fontId="5" fillId="0" borderId="0" xfId="0" applyFont="1" applyAlignment="1">
      <alignment horizontal="center" wrapText="1"/>
    </xf>
    <xf numFmtId="0" fontId="5" fillId="0" borderId="0" xfId="0" applyFont="1" applyAlignment="1">
      <alignment horizontal="justify" vertical="center"/>
    </xf>
    <xf numFmtId="0" fontId="5" fillId="0" borderId="0" xfId="0" applyFont="1" applyAlignment="1">
      <alignment wrapText="1"/>
    </xf>
    <xf numFmtId="0" fontId="5" fillId="0" borderId="0" xfId="0" applyFont="1" applyBorder="1" applyAlignment="1">
      <alignment horizontal="center" vertical="center" wrapText="1"/>
    </xf>
    <xf numFmtId="0" fontId="8" fillId="0" borderId="0" xfId="0" applyFont="1" applyBorder="1" applyAlignment="1">
      <alignment horizontal="center" vertical="center"/>
    </xf>
    <xf numFmtId="0" fontId="2" fillId="0" borderId="31" xfId="0" applyFont="1" applyFill="1" applyBorder="1" applyAlignment="1" applyProtection="1">
      <alignment horizontal="center" vertical="center" wrapText="1"/>
    </xf>
    <xf numFmtId="0" fontId="31" fillId="0" borderId="27" xfId="0" applyFont="1" applyFill="1" applyBorder="1" applyAlignment="1" applyProtection="1">
      <alignment horizontal="center" vertical="center" wrapText="1"/>
    </xf>
    <xf numFmtId="0" fontId="2" fillId="0" borderId="33" xfId="0" applyFont="1" applyFill="1" applyBorder="1" applyAlignment="1" applyProtection="1">
      <alignment horizontal="center" vertical="center" wrapText="1"/>
    </xf>
    <xf numFmtId="0" fontId="2" fillId="0" borderId="29" xfId="0" applyFont="1" applyFill="1" applyBorder="1" applyAlignment="1" applyProtection="1">
      <alignment horizontal="center" vertical="center" wrapText="1"/>
    </xf>
    <xf numFmtId="0" fontId="2" fillId="0" borderId="7" xfId="0" applyFont="1" applyFill="1" applyBorder="1" applyAlignment="1" applyProtection="1">
      <alignment horizontal="center" vertical="center" wrapText="1"/>
    </xf>
    <xf numFmtId="0" fontId="24" fillId="10" borderId="8" xfId="0" applyFont="1" applyFill="1" applyBorder="1" applyAlignment="1" applyProtection="1">
      <alignment vertical="center"/>
    </xf>
    <xf numFmtId="0" fontId="5" fillId="10" borderId="8" xfId="0" applyFont="1" applyFill="1" applyBorder="1" applyAlignment="1" applyProtection="1">
      <alignment vertical="center"/>
    </xf>
    <xf numFmtId="0" fontId="5" fillId="10" borderId="0" xfId="0" applyFont="1" applyFill="1" applyBorder="1" applyAlignment="1" applyProtection="1">
      <alignment vertical="center"/>
    </xf>
    <xf numFmtId="0" fontId="5" fillId="10" borderId="8" xfId="0" applyFont="1" applyFill="1" applyBorder="1" applyAlignment="1" applyProtection="1">
      <alignment vertical="center" wrapText="1"/>
    </xf>
    <xf numFmtId="0" fontId="5" fillId="10" borderId="10" xfId="0" applyFont="1" applyFill="1" applyBorder="1" applyAlignment="1" applyProtection="1">
      <alignment vertical="center" wrapText="1"/>
    </xf>
    <xf numFmtId="0" fontId="0" fillId="10" borderId="0" xfId="0" applyFill="1" applyAlignment="1" applyProtection="1">
      <alignment vertical="center"/>
    </xf>
    <xf numFmtId="0" fontId="8" fillId="10" borderId="0" xfId="0" applyFont="1" applyFill="1" applyAlignment="1" applyProtection="1">
      <alignment vertical="center"/>
    </xf>
    <xf numFmtId="0" fontId="0" fillId="10" borderId="9" xfId="0" applyFill="1" applyBorder="1" applyAlignment="1" applyProtection="1">
      <alignment vertical="center"/>
    </xf>
    <xf numFmtId="0" fontId="5" fillId="10" borderId="10" xfId="0" applyFont="1" applyFill="1" applyBorder="1" applyAlignment="1" applyProtection="1">
      <alignment vertical="center"/>
    </xf>
    <xf numFmtId="0" fontId="8" fillId="0" borderId="0" xfId="0" applyFont="1" applyAlignment="1">
      <alignment wrapText="1"/>
    </xf>
    <xf numFmtId="0" fontId="5" fillId="6" borderId="11" xfId="0" applyFont="1" applyFill="1" applyBorder="1" applyAlignment="1" applyProtection="1">
      <alignment horizontal="right" vertical="center" wrapText="1"/>
    </xf>
    <xf numFmtId="0" fontId="8" fillId="0" borderId="0" xfId="0" applyFont="1" applyFill="1" applyAlignment="1" applyProtection="1">
      <alignment vertical="center" wrapText="1"/>
    </xf>
    <xf numFmtId="0" fontId="5" fillId="0" borderId="19" xfId="0" applyFont="1" applyFill="1" applyBorder="1" applyAlignment="1" applyProtection="1">
      <alignment horizontal="right" vertical="center" wrapText="1"/>
    </xf>
    <xf numFmtId="0" fontId="8" fillId="0" borderId="16" xfId="0" applyFont="1" applyBorder="1" applyAlignment="1" applyProtection="1">
      <alignment horizontal="right" vertical="center" wrapText="1"/>
    </xf>
    <xf numFmtId="0" fontId="8" fillId="0" borderId="15" xfId="0" applyFont="1" applyBorder="1" applyAlignment="1" applyProtection="1">
      <alignment horizontal="right" vertical="center" wrapText="1"/>
    </xf>
    <xf numFmtId="0" fontId="5" fillId="0" borderId="2" xfId="0" applyFont="1" applyFill="1" applyBorder="1" applyAlignment="1" applyProtection="1">
      <alignment horizontal="right" vertical="center" wrapText="1"/>
      <protection locked="0"/>
    </xf>
    <xf numFmtId="0" fontId="5" fillId="6" borderId="12" xfId="0" applyFont="1" applyFill="1" applyBorder="1" applyAlignment="1" applyProtection="1">
      <alignment horizontal="right" vertical="center" wrapText="1"/>
    </xf>
    <xf numFmtId="0" fontId="5" fillId="6" borderId="4" xfId="0" applyFont="1" applyFill="1" applyBorder="1" applyAlignment="1" applyProtection="1">
      <alignment horizontal="right" vertical="center" wrapText="1"/>
    </xf>
    <xf numFmtId="0" fontId="5" fillId="6" borderId="2" xfId="0" applyFont="1" applyFill="1" applyBorder="1" applyAlignment="1" applyProtection="1">
      <alignment horizontal="right" vertical="center" wrapText="1"/>
      <protection locked="0"/>
    </xf>
    <xf numFmtId="0" fontId="8" fillId="3" borderId="4" xfId="0" applyFont="1" applyFill="1" applyBorder="1" applyAlignment="1" applyProtection="1">
      <alignment horizontal="right" vertical="center" wrapText="1"/>
    </xf>
    <xf numFmtId="0" fontId="8" fillId="3" borderId="23" xfId="0" applyFont="1" applyFill="1" applyBorder="1" applyAlignment="1" applyProtection="1">
      <alignment horizontal="right" vertical="center" wrapText="1"/>
    </xf>
    <xf numFmtId="0" fontId="0" fillId="0" borderId="24" xfId="0" applyBorder="1" applyAlignment="1" applyProtection="1">
      <alignment vertical="center"/>
    </xf>
    <xf numFmtId="0" fontId="8" fillId="0" borderId="4" xfId="0" applyFont="1" applyBorder="1" applyAlignment="1" applyProtection="1">
      <alignment horizontal="right" vertical="center" wrapText="1"/>
    </xf>
    <xf numFmtId="0" fontId="8" fillId="0" borderId="6" xfId="0" applyFont="1" applyBorder="1" applyAlignment="1" applyProtection="1">
      <alignment horizontal="right" vertical="center" wrapText="1"/>
    </xf>
    <xf numFmtId="0" fontId="5" fillId="3" borderId="2" xfId="0" applyFont="1" applyFill="1" applyBorder="1" applyAlignment="1" applyProtection="1">
      <alignment horizontal="right" vertical="center" wrapText="1"/>
    </xf>
    <xf numFmtId="0" fontId="8" fillId="3" borderId="2" xfId="0" applyFont="1" applyFill="1" applyBorder="1" applyAlignment="1" applyProtection="1">
      <alignment horizontal="right" vertical="center" wrapText="1"/>
    </xf>
    <xf numFmtId="0" fontId="8" fillId="0" borderId="11" xfId="0" applyFont="1" applyBorder="1" applyAlignment="1" applyProtection="1">
      <alignment horizontal="right" vertical="center" wrapText="1"/>
    </xf>
    <xf numFmtId="0" fontId="8" fillId="0" borderId="9" xfId="0" applyFont="1" applyBorder="1" applyAlignment="1" applyProtection="1">
      <alignment horizontal="right" vertical="center" wrapText="1"/>
    </xf>
    <xf numFmtId="0" fontId="8" fillId="9" borderId="11" xfId="0" applyFont="1" applyFill="1" applyBorder="1" applyAlignment="1" applyProtection="1">
      <alignment horizontal="right" vertical="center" wrapText="1"/>
    </xf>
    <xf numFmtId="0" fontId="8" fillId="9" borderId="2" xfId="0" applyFont="1" applyFill="1" applyBorder="1" applyAlignment="1" applyProtection="1">
      <alignment horizontal="right" vertical="center" wrapText="1"/>
    </xf>
    <xf numFmtId="0" fontId="5" fillId="9" borderId="17" xfId="0" applyFont="1" applyFill="1" applyBorder="1" applyAlignment="1" applyProtection="1">
      <alignment horizontal="right" vertical="center" wrapText="1"/>
    </xf>
    <xf numFmtId="0" fontId="8" fillId="9" borderId="4" xfId="0" applyFont="1" applyFill="1" applyBorder="1" applyAlignment="1" applyProtection="1">
      <alignment horizontal="right" vertical="center" wrapText="1"/>
    </xf>
    <xf numFmtId="0" fontId="5" fillId="0" borderId="4" xfId="0" applyFont="1" applyFill="1" applyBorder="1" applyAlignment="1" applyProtection="1">
      <alignment horizontal="right" vertical="center" wrapText="1"/>
      <protection locked="0"/>
    </xf>
    <xf numFmtId="0" fontId="5" fillId="0" borderId="0" xfId="0" applyFont="1" applyFill="1" applyBorder="1" applyAlignment="1" applyProtection="1">
      <alignment horizontal="right" vertical="center" wrapText="1"/>
      <protection locked="0"/>
    </xf>
    <xf numFmtId="0" fontId="8" fillId="6" borderId="11" xfId="0" applyFont="1" applyFill="1" applyBorder="1" applyAlignment="1" applyProtection="1">
      <alignment horizontal="right" vertical="center" wrapText="1"/>
    </xf>
    <xf numFmtId="0" fontId="5" fillId="9" borderId="2" xfId="0" applyFont="1" applyFill="1" applyBorder="1" applyAlignment="1" applyProtection="1">
      <alignment horizontal="right" vertical="center" wrapText="1"/>
      <protection locked="0"/>
    </xf>
    <xf numFmtId="0" fontId="5" fillId="0" borderId="4" xfId="0" applyFont="1" applyFill="1" applyBorder="1" applyAlignment="1" applyProtection="1">
      <alignment horizontal="right" vertical="center" wrapText="1"/>
    </xf>
    <xf numFmtId="0" fontId="8" fillId="6" borderId="31" xfId="0" applyFont="1" applyFill="1" applyBorder="1" applyAlignment="1" applyProtection="1">
      <alignment horizontal="right" vertical="center" wrapText="1"/>
    </xf>
    <xf numFmtId="0" fontId="5" fillId="6" borderId="29" xfId="0" applyFont="1" applyFill="1" applyBorder="1" applyAlignment="1" applyProtection="1">
      <alignment horizontal="right" vertical="center" wrapText="1"/>
    </xf>
    <xf numFmtId="0" fontId="8" fillId="3" borderId="29" xfId="0" applyFont="1" applyFill="1" applyBorder="1" applyAlignment="1" applyProtection="1">
      <alignment horizontal="right" vertical="center" wrapText="1"/>
    </xf>
    <xf numFmtId="0" fontId="8" fillId="3" borderId="27" xfId="0" applyFont="1" applyFill="1" applyBorder="1" applyAlignment="1" applyProtection="1">
      <alignment horizontal="right" vertical="center" wrapText="1"/>
    </xf>
    <xf numFmtId="0" fontId="8" fillId="0" borderId="31" xfId="0" applyFont="1" applyBorder="1" applyAlignment="1" applyProtection="1">
      <alignment horizontal="right" vertical="center" wrapText="1"/>
    </xf>
    <xf numFmtId="0" fontId="8" fillId="0" borderId="27" xfId="0" applyFont="1" applyBorder="1" applyAlignment="1" applyProtection="1">
      <alignment horizontal="right" vertical="center" wrapText="1"/>
    </xf>
    <xf numFmtId="0" fontId="8" fillId="0" borderId="7" xfId="0" applyFont="1" applyBorder="1" applyAlignment="1" applyProtection="1">
      <alignment horizontal="right" vertical="center" wrapText="1"/>
    </xf>
    <xf numFmtId="0" fontId="0" fillId="9" borderId="2" xfId="0" applyFill="1" applyBorder="1" applyAlignment="1" applyProtection="1">
      <alignment horizontal="right" vertical="center" wrapText="1"/>
    </xf>
    <xf numFmtId="0" fontId="8" fillId="9" borderId="17" xfId="0" applyFont="1" applyFill="1" applyBorder="1" applyAlignment="1" applyProtection="1">
      <alignment horizontal="right" vertical="center" wrapText="1"/>
    </xf>
    <xf numFmtId="0" fontId="8" fillId="6" borderId="2" xfId="0" applyFont="1" applyFill="1" applyBorder="1" applyAlignment="1" applyProtection="1">
      <alignment horizontal="right" vertical="center" wrapText="1"/>
    </xf>
    <xf numFmtId="0" fontId="5" fillId="6" borderId="0" xfId="0" applyFont="1" applyFill="1" applyBorder="1" applyAlignment="1" applyProtection="1">
      <alignment horizontal="right" vertical="center" wrapText="1"/>
    </xf>
    <xf numFmtId="0" fontId="5" fillId="6" borderId="4" xfId="0" applyFont="1" applyFill="1" applyBorder="1" applyAlignment="1" applyProtection="1">
      <alignment horizontal="right" vertical="center" wrapText="1"/>
      <protection locked="0"/>
    </xf>
    <xf numFmtId="0" fontId="5" fillId="6" borderId="17" xfId="0" applyFont="1" applyFill="1" applyBorder="1" applyAlignment="1" applyProtection="1">
      <alignment horizontal="right" vertical="center" wrapText="1"/>
    </xf>
    <xf numFmtId="0" fontId="8" fillId="3" borderId="4" xfId="0" applyFont="1" applyFill="1" applyBorder="1" applyAlignment="1" applyProtection="1">
      <alignment horizontal="right" vertical="center"/>
    </xf>
    <xf numFmtId="0" fontId="8" fillId="3" borderId="17" xfId="0" applyFont="1" applyFill="1" applyBorder="1" applyAlignment="1" applyProtection="1">
      <alignment horizontal="right" vertical="center"/>
    </xf>
    <xf numFmtId="0" fontId="5" fillId="9" borderId="0" xfId="0" applyFont="1" applyFill="1" applyBorder="1" applyAlignment="1" applyProtection="1">
      <alignment horizontal="right" vertical="center" wrapText="1"/>
    </xf>
    <xf numFmtId="0" fontId="8" fillId="9" borderId="4" xfId="0" applyFont="1" applyFill="1" applyBorder="1" applyAlignment="1" applyProtection="1">
      <alignment horizontal="right" vertical="center"/>
    </xf>
    <xf numFmtId="0" fontId="8" fillId="9" borderId="17" xfId="0" applyFont="1" applyFill="1" applyBorder="1" applyAlignment="1" applyProtection="1">
      <alignment horizontal="right" vertical="center"/>
    </xf>
    <xf numFmtId="0" fontId="8" fillId="6" borderId="4" xfId="0" applyFont="1" applyFill="1" applyBorder="1" applyAlignment="1" applyProtection="1">
      <alignment horizontal="right" vertical="center" wrapText="1"/>
    </xf>
    <xf numFmtId="0" fontId="5" fillId="9" borderId="4" xfId="0" applyFont="1" applyFill="1" applyBorder="1" applyAlignment="1" applyProtection="1">
      <alignment horizontal="right" vertical="center" wrapText="1"/>
    </xf>
    <xf numFmtId="0" fontId="8" fillId="6" borderId="29" xfId="0" applyFont="1" applyFill="1" applyBorder="1" applyAlignment="1" applyProtection="1">
      <alignment horizontal="right" vertical="center" wrapText="1"/>
    </xf>
    <xf numFmtId="0" fontId="5" fillId="6" borderId="27" xfId="0" applyFont="1" applyFill="1" applyBorder="1" applyAlignment="1" applyProtection="1">
      <alignment horizontal="right" vertical="center" wrapText="1"/>
    </xf>
    <xf numFmtId="0" fontId="5" fillId="6" borderId="3" xfId="0" applyFont="1" applyFill="1" applyBorder="1" applyAlignment="1" applyProtection="1">
      <alignment horizontal="right" vertical="center" wrapText="1"/>
    </xf>
    <xf numFmtId="0" fontId="8" fillId="3" borderId="27" xfId="0" applyFont="1" applyFill="1" applyBorder="1" applyAlignment="1" applyProtection="1">
      <alignment horizontal="right" vertical="center"/>
    </xf>
    <xf numFmtId="0" fontId="8" fillId="3" borderId="28" xfId="0" applyFont="1" applyFill="1" applyBorder="1" applyAlignment="1" applyProtection="1">
      <alignment horizontal="right" vertical="center"/>
    </xf>
    <xf numFmtId="0" fontId="2" fillId="0" borderId="0" xfId="0" applyFont="1" applyFill="1" applyBorder="1" applyAlignment="1" applyProtection="1">
      <alignment horizontal="center" vertical="center" wrapText="1"/>
      <protection locked="0"/>
    </xf>
    <xf numFmtId="0" fontId="5" fillId="9" borderId="23" xfId="0" applyFont="1" applyFill="1" applyBorder="1" applyAlignment="1" applyProtection="1">
      <alignment horizontal="right" vertical="center" wrapText="1"/>
    </xf>
    <xf numFmtId="0" fontId="5" fillId="9" borderId="6" xfId="0" applyFont="1" applyFill="1" applyBorder="1" applyAlignment="1" applyProtection="1">
      <alignment horizontal="right" vertical="center" wrapText="1"/>
    </xf>
    <xf numFmtId="0" fontId="8" fillId="9" borderId="30" xfId="0" applyFont="1" applyFill="1" applyBorder="1" applyAlignment="1" applyProtection="1">
      <alignment horizontal="right" vertical="center" wrapText="1"/>
    </xf>
    <xf numFmtId="0" fontId="0" fillId="0" borderId="24" xfId="0" applyFill="1" applyBorder="1" applyAlignment="1" applyProtection="1">
      <alignment vertical="center"/>
    </xf>
    <xf numFmtId="0" fontId="8" fillId="0" borderId="12" xfId="0" applyFont="1" applyFill="1" applyBorder="1" applyAlignment="1" applyProtection="1">
      <alignment horizontal="right" vertical="center" wrapText="1"/>
    </xf>
    <xf numFmtId="0" fontId="8" fillId="0" borderId="4" xfId="0" applyFont="1" applyFill="1" applyBorder="1" applyAlignment="1" applyProtection="1">
      <alignment horizontal="right" vertical="center" wrapText="1"/>
    </xf>
    <xf numFmtId="0" fontId="5" fillId="3" borderId="4" xfId="0" applyFont="1" applyFill="1" applyBorder="1" applyAlignment="1" applyProtection="1">
      <alignment horizontal="right" vertical="center" wrapText="1"/>
      <protection locked="0"/>
    </xf>
    <xf numFmtId="0" fontId="5" fillId="3" borderId="2" xfId="0" applyFont="1" applyFill="1" applyBorder="1" applyAlignment="1" applyProtection="1">
      <alignment horizontal="right" vertical="center" wrapText="1"/>
      <protection locked="0"/>
    </xf>
    <xf numFmtId="0" fontId="5" fillId="3" borderId="4" xfId="0" applyFont="1" applyFill="1" applyBorder="1" applyAlignment="1" applyProtection="1">
      <alignment horizontal="right" vertical="center" wrapText="1"/>
    </xf>
    <xf numFmtId="0" fontId="8" fillId="0" borderId="11" xfId="0" applyFont="1" applyFill="1" applyBorder="1" applyAlignment="1" applyProtection="1">
      <alignment horizontal="right" vertical="center" wrapText="1"/>
    </xf>
    <xf numFmtId="0" fontId="8" fillId="9" borderId="9" xfId="0" applyFont="1" applyFill="1" applyBorder="1" applyAlignment="1" applyProtection="1">
      <alignment horizontal="right" vertical="center" wrapText="1"/>
    </xf>
    <xf numFmtId="0" fontId="8" fillId="6" borderId="9" xfId="0" applyFont="1" applyFill="1" applyBorder="1" applyAlignment="1" applyProtection="1">
      <alignment horizontal="right" vertical="center" wrapText="1"/>
    </xf>
    <xf numFmtId="0" fontId="5" fillId="8" borderId="4" xfId="0" applyFont="1" applyFill="1" applyBorder="1" applyAlignment="1" applyProtection="1">
      <alignment horizontal="right" vertical="center" wrapText="1"/>
    </xf>
    <xf numFmtId="0" fontId="5" fillId="2" borderId="2" xfId="0" applyFont="1" applyFill="1" applyBorder="1" applyAlignment="1" applyProtection="1">
      <alignment horizontal="right" vertical="center" wrapText="1"/>
    </xf>
    <xf numFmtId="0" fontId="8" fillId="6" borderId="7" xfId="0" applyFont="1" applyFill="1" applyBorder="1" applyAlignment="1" applyProtection="1">
      <alignment horizontal="right" vertical="center" wrapText="1"/>
    </xf>
    <xf numFmtId="0" fontId="8" fillId="3" borderId="3" xfId="0" applyFont="1" applyFill="1" applyBorder="1" applyAlignment="1" applyProtection="1">
      <alignment horizontal="right" vertical="center" wrapText="1"/>
    </xf>
    <xf numFmtId="0" fontId="8" fillId="0" borderId="31" xfId="0" applyFont="1" applyFill="1" applyBorder="1" applyAlignment="1" applyProtection="1">
      <alignment horizontal="right" vertical="center" wrapText="1"/>
    </xf>
    <xf numFmtId="0" fontId="8" fillId="0" borderId="27" xfId="0" applyFont="1" applyFill="1" applyBorder="1" applyAlignment="1" applyProtection="1">
      <alignment horizontal="right" vertical="center" wrapText="1"/>
    </xf>
    <xf numFmtId="0" fontId="8" fillId="9" borderId="23" xfId="0" applyFont="1" applyFill="1" applyBorder="1" applyAlignment="1" applyProtection="1">
      <alignment horizontal="right" vertical="center" wrapText="1"/>
    </xf>
    <xf numFmtId="0" fontId="8" fillId="0" borderId="8" xfId="0" applyFont="1" applyBorder="1" applyAlignment="1" applyProtection="1">
      <alignment horizontal="right" vertical="center" wrapText="1"/>
    </xf>
    <xf numFmtId="0" fontId="8" fillId="0" borderId="23" xfId="0" applyFont="1" applyBorder="1" applyAlignment="1" applyProtection="1">
      <alignment horizontal="right" vertical="center" wrapText="1"/>
    </xf>
    <xf numFmtId="0" fontId="5" fillId="8" borderId="2" xfId="0" applyFont="1" applyFill="1" applyBorder="1" applyAlignment="1" applyProtection="1">
      <alignment horizontal="right" vertical="center" wrapText="1"/>
      <protection locked="0"/>
    </xf>
    <xf numFmtId="0" fontId="5" fillId="8" borderId="2" xfId="0" applyFont="1" applyFill="1" applyBorder="1" applyAlignment="1" applyProtection="1">
      <alignment horizontal="right" vertical="center" wrapText="1"/>
    </xf>
    <xf numFmtId="0" fontId="8" fillId="8" borderId="2" xfId="0" applyFont="1" applyFill="1" applyBorder="1" applyAlignment="1" applyProtection="1">
      <alignment horizontal="right" vertical="center" wrapText="1"/>
    </xf>
    <xf numFmtId="0" fontId="8" fillId="8" borderId="4" xfId="0" applyFont="1" applyFill="1" applyBorder="1" applyAlignment="1" applyProtection="1">
      <alignment horizontal="right" vertical="center" wrapText="1"/>
    </xf>
    <xf numFmtId="0" fontId="8" fillId="0" borderId="0" xfId="0" applyFont="1" applyBorder="1" applyAlignment="1" applyProtection="1">
      <alignment horizontal="right" vertical="center" wrapText="1"/>
    </xf>
    <xf numFmtId="0" fontId="8" fillId="0" borderId="2" xfId="0" applyFont="1" applyBorder="1" applyAlignment="1" applyProtection="1">
      <alignment horizontal="right" vertical="center" wrapText="1"/>
    </xf>
    <xf numFmtId="0" fontId="8" fillId="0" borderId="2" xfId="0" applyFont="1" applyFill="1" applyBorder="1" applyAlignment="1" applyProtection="1">
      <alignment horizontal="right" vertical="center" wrapText="1"/>
    </xf>
    <xf numFmtId="0" fontId="8" fillId="0" borderId="9" xfId="0" applyFont="1" applyFill="1" applyBorder="1" applyAlignment="1" applyProtection="1">
      <alignment horizontal="right" vertical="center" wrapText="1"/>
    </xf>
    <xf numFmtId="0" fontId="8" fillId="0" borderId="17" xfId="0" applyFont="1" applyBorder="1" applyAlignment="1" applyProtection="1">
      <alignment horizontal="right" vertical="center" wrapText="1"/>
    </xf>
    <xf numFmtId="0" fontId="5" fillId="8" borderId="29" xfId="0" applyFont="1" applyFill="1" applyBorder="1" applyAlignment="1" applyProtection="1">
      <alignment horizontal="right" vertical="center" wrapText="1"/>
    </xf>
    <xf numFmtId="0" fontId="5" fillId="8" borderId="27" xfId="0" applyFont="1" applyFill="1" applyBorder="1" applyAlignment="1" applyProtection="1">
      <alignment horizontal="right" vertical="center" wrapText="1"/>
    </xf>
    <xf numFmtId="0" fontId="8" fillId="8" borderId="29" xfId="0" applyFont="1" applyFill="1" applyBorder="1" applyAlignment="1" applyProtection="1">
      <alignment horizontal="right" vertical="center" wrapText="1"/>
    </xf>
    <xf numFmtId="0" fontId="8" fillId="8" borderId="27" xfId="0" applyFont="1" applyFill="1" applyBorder="1" applyAlignment="1" applyProtection="1">
      <alignment horizontal="right" vertical="center" wrapText="1"/>
    </xf>
    <xf numFmtId="0" fontId="5" fillId="0" borderId="12" xfId="0" applyFont="1" applyFill="1" applyBorder="1" applyAlignment="1" applyProtection="1">
      <alignment horizontal="right" vertical="center" wrapText="1"/>
    </xf>
    <xf numFmtId="0" fontId="5" fillId="0" borderId="32" xfId="0" applyFont="1" applyFill="1" applyBorder="1" applyAlignment="1" applyProtection="1">
      <alignment horizontal="right" vertical="center" wrapText="1"/>
    </xf>
    <xf numFmtId="0" fontId="8" fillId="0" borderId="23" xfId="0" applyFont="1" applyFill="1" applyBorder="1" applyAlignment="1" applyProtection="1">
      <alignment horizontal="right" vertical="center" wrapText="1"/>
    </xf>
    <xf numFmtId="0" fontId="5" fillId="0" borderId="11" xfId="0" applyFont="1" applyFill="1" applyBorder="1" applyAlignment="1" applyProtection="1">
      <alignment horizontal="right" vertical="center" wrapText="1"/>
    </xf>
    <xf numFmtId="0" fontId="5" fillId="2" borderId="17" xfId="0" applyFont="1" applyFill="1" applyBorder="1" applyAlignment="1" applyProtection="1">
      <alignment horizontal="right" vertical="center" wrapText="1"/>
    </xf>
    <xf numFmtId="0" fontId="8" fillId="2" borderId="4" xfId="0" applyFont="1" applyFill="1" applyBorder="1" applyAlignment="1" applyProtection="1">
      <alignment horizontal="right" vertical="center" wrapText="1"/>
    </xf>
    <xf numFmtId="0" fontId="8" fillId="2" borderId="2" xfId="0" applyFont="1" applyFill="1" applyBorder="1" applyAlignment="1" applyProtection="1">
      <alignment horizontal="right" vertical="center" wrapText="1"/>
    </xf>
    <xf numFmtId="0" fontId="5" fillId="2" borderId="4" xfId="0" applyFont="1" applyFill="1" applyBorder="1" applyAlignment="1" applyProtection="1">
      <alignment horizontal="right" vertical="center" wrapText="1"/>
    </xf>
    <xf numFmtId="0" fontId="5" fillId="2" borderId="27" xfId="0" applyFont="1" applyFill="1" applyBorder="1" applyAlignment="1" applyProtection="1">
      <alignment horizontal="right" vertical="center" wrapText="1"/>
    </xf>
    <xf numFmtId="0" fontId="5" fillId="2" borderId="29" xfId="0" applyFont="1" applyFill="1" applyBorder="1" applyAlignment="1" applyProtection="1">
      <alignment horizontal="right" vertical="center" wrapText="1"/>
    </xf>
    <xf numFmtId="0" fontId="5" fillId="2" borderId="28" xfId="0" applyFont="1" applyFill="1" applyBorder="1" applyAlignment="1" applyProtection="1">
      <alignment horizontal="right" vertical="center" wrapText="1"/>
    </xf>
    <xf numFmtId="0" fontId="13" fillId="0" borderId="0" xfId="0" applyFont="1" applyAlignment="1" applyProtection="1">
      <alignment vertical="center"/>
    </xf>
    <xf numFmtId="0" fontId="13" fillId="0" borderId="0" xfId="0" applyFont="1" applyFill="1" applyAlignment="1" applyProtection="1">
      <alignment vertical="center"/>
    </xf>
    <xf numFmtId="0" fontId="5" fillId="0" borderId="17" xfId="0" applyFont="1" applyFill="1" applyBorder="1" applyAlignment="1" applyProtection="1">
      <alignment horizontal="right" vertical="center" wrapText="1"/>
      <protection locked="0"/>
    </xf>
    <xf numFmtId="0" fontId="5" fillId="0" borderId="21" xfId="0" applyFont="1" applyFill="1" applyBorder="1" applyAlignment="1" applyProtection="1">
      <alignment horizontal="right" vertical="center" wrapText="1"/>
    </xf>
    <xf numFmtId="0" fontId="2" fillId="5" borderId="19" xfId="0" applyFont="1" applyFill="1" applyBorder="1" applyAlignment="1" applyProtection="1">
      <alignment horizontal="center" vertical="center" wrapText="1"/>
    </xf>
    <xf numFmtId="0" fontId="5" fillId="2" borderId="11" xfId="0" applyFont="1" applyFill="1" applyBorder="1" applyAlignment="1" applyProtection="1">
      <alignment horizontal="right" vertical="center" wrapText="1"/>
    </xf>
    <xf numFmtId="0" fontId="8" fillId="2" borderId="11" xfId="0" applyFont="1" applyFill="1" applyBorder="1" applyAlignment="1" applyProtection="1">
      <alignment horizontal="right" vertical="center" wrapText="1"/>
    </xf>
    <xf numFmtId="164" fontId="5" fillId="2" borderId="11" xfId="1" applyNumberFormat="1" applyFont="1" applyFill="1" applyBorder="1" applyAlignment="1" applyProtection="1">
      <alignment horizontal="right" vertical="center" wrapText="1"/>
    </xf>
    <xf numFmtId="0" fontId="5" fillId="2" borderId="31" xfId="0" applyFont="1" applyFill="1" applyBorder="1" applyAlignment="1" applyProtection="1">
      <alignment horizontal="right" vertical="center" wrapText="1"/>
    </xf>
    <xf numFmtId="0" fontId="8" fillId="12" borderId="0" xfId="0" applyFont="1" applyFill="1" applyAlignment="1">
      <alignment wrapText="1"/>
    </xf>
    <xf numFmtId="0" fontId="6" fillId="0" borderId="5" xfId="0" applyFont="1" applyBorder="1" applyAlignment="1" applyProtection="1">
      <alignment horizontal="center" vertical="center"/>
    </xf>
    <xf numFmtId="0" fontId="0" fillId="0" borderId="9" xfId="0" applyBorder="1" applyAlignment="1" applyProtection="1">
      <alignment vertical="center"/>
    </xf>
    <xf numFmtId="0" fontId="5" fillId="0" borderId="10" xfId="0" applyFont="1" applyBorder="1" applyAlignment="1" applyProtection="1">
      <alignment vertical="center"/>
    </xf>
    <xf numFmtId="0" fontId="11" fillId="0" borderId="3" xfId="0" applyFont="1" applyFill="1" applyBorder="1" applyAlignment="1" applyProtection="1">
      <alignment vertical="center" wrapText="1"/>
    </xf>
    <xf numFmtId="0" fontId="27" fillId="0" borderId="0" xfId="0" applyFont="1" applyFill="1" applyAlignment="1" applyProtection="1">
      <alignment horizontal="center" vertical="center" wrapText="1"/>
    </xf>
    <xf numFmtId="0" fontId="0" fillId="0" borderId="30" xfId="0" applyBorder="1" applyAlignment="1" applyProtection="1">
      <alignment horizontal="right" vertical="center" wrapText="1"/>
    </xf>
    <xf numFmtId="0" fontId="2" fillId="5" borderId="18" xfId="0" applyFont="1" applyFill="1" applyBorder="1" applyAlignment="1" applyProtection="1">
      <alignment horizontal="center" vertical="center" wrapText="1"/>
    </xf>
    <xf numFmtId="0" fontId="2" fillId="0" borderId="9" xfId="0" applyFont="1" applyFill="1" applyBorder="1" applyAlignment="1" applyProtection="1">
      <alignment horizontal="center" vertical="center" wrapText="1"/>
    </xf>
    <xf numFmtId="0" fontId="5" fillId="0" borderId="9" xfId="0" applyFont="1" applyFill="1" applyBorder="1" applyAlignment="1" applyProtection="1">
      <alignment horizontal="center" vertical="center" wrapText="1"/>
    </xf>
    <xf numFmtId="0" fontId="16" fillId="0" borderId="9" xfId="0" applyFont="1" applyBorder="1" applyAlignment="1" applyProtection="1">
      <alignment horizontal="left" vertical="center" wrapText="1"/>
    </xf>
    <xf numFmtId="0" fontId="11" fillId="10" borderId="9" xfId="0" applyFont="1" applyFill="1" applyBorder="1" applyAlignment="1" applyProtection="1">
      <alignment horizontal="left" vertical="center" wrapText="1"/>
    </xf>
    <xf numFmtId="0" fontId="5" fillId="10" borderId="9" xfId="0" applyFont="1" applyFill="1" applyBorder="1" applyAlignment="1" applyProtection="1">
      <alignment horizontal="right" vertical="center" wrapText="1"/>
    </xf>
    <xf numFmtId="0" fontId="5" fillId="0" borderId="7" xfId="0" applyFont="1" applyBorder="1" applyAlignment="1" applyProtection="1">
      <alignment horizontal="right" vertical="center" wrapText="1"/>
    </xf>
    <xf numFmtId="0" fontId="41" fillId="0" borderId="0" xfId="0" applyFont="1" applyAlignment="1">
      <alignment vertical="center"/>
    </xf>
    <xf numFmtId="0" fontId="42" fillId="0" borderId="0" xfId="0" applyFont="1" applyAlignment="1">
      <alignment vertical="center"/>
    </xf>
    <xf numFmtId="0" fontId="43" fillId="0" borderId="0" xfId="0" applyFont="1" applyAlignment="1">
      <alignment horizontal="left" vertical="center"/>
    </xf>
    <xf numFmtId="0" fontId="42" fillId="0" borderId="0" xfId="0" applyFont="1" applyAlignment="1">
      <alignment horizontal="left" vertical="center"/>
    </xf>
    <xf numFmtId="0" fontId="18" fillId="0" borderId="0" xfId="4" applyAlignment="1">
      <alignment vertical="center"/>
    </xf>
    <xf numFmtId="0" fontId="45" fillId="0" borderId="0" xfId="0" applyFont="1" applyAlignment="1">
      <alignment vertical="center"/>
    </xf>
    <xf numFmtId="0" fontId="47" fillId="0" borderId="0" xfId="0" applyFont="1" applyAlignment="1">
      <alignment horizontal="left" vertical="center"/>
    </xf>
    <xf numFmtId="0" fontId="12" fillId="0" borderId="0" xfId="0" applyFont="1" applyAlignment="1">
      <alignment vertical="center"/>
    </xf>
    <xf numFmtId="0" fontId="8" fillId="0" borderId="0" xfId="0" applyFont="1" applyAlignment="1">
      <alignment horizontal="left" vertical="center"/>
    </xf>
    <xf numFmtId="0" fontId="5" fillId="0" borderId="8" xfId="0" applyFont="1" applyFill="1" applyBorder="1" applyAlignment="1" applyProtection="1">
      <alignment vertical="center"/>
    </xf>
    <xf numFmtId="0" fontId="0" fillId="3" borderId="23" xfId="0" applyFill="1" applyBorder="1" applyAlignment="1" applyProtection="1">
      <alignment horizontal="right" vertical="center"/>
    </xf>
    <xf numFmtId="0" fontId="0" fillId="3" borderId="4" xfId="0" applyFill="1" applyBorder="1" applyAlignment="1" applyProtection="1">
      <alignment horizontal="right" vertical="center"/>
    </xf>
    <xf numFmtId="0" fontId="0" fillId="3" borderId="32" xfId="0" applyFill="1" applyBorder="1" applyAlignment="1" applyProtection="1">
      <alignment horizontal="right" vertical="center"/>
    </xf>
    <xf numFmtId="0" fontId="0" fillId="3" borderId="17" xfId="0" applyFill="1" applyBorder="1" applyAlignment="1" applyProtection="1">
      <alignment horizontal="right" vertical="center"/>
    </xf>
    <xf numFmtId="0" fontId="0" fillId="9" borderId="4" xfId="0" applyFill="1" applyBorder="1" applyAlignment="1" applyProtection="1">
      <alignment horizontal="right" vertical="center"/>
    </xf>
    <xf numFmtId="0" fontId="0" fillId="9" borderId="17" xfId="0" applyFill="1" applyBorder="1" applyAlignment="1" applyProtection="1">
      <alignment horizontal="right" vertical="center"/>
    </xf>
    <xf numFmtId="0" fontId="5" fillId="0" borderId="23" xfId="0" applyFont="1" applyBorder="1" applyAlignment="1" applyProtection="1">
      <alignment horizontal="right" vertical="center" wrapText="1"/>
    </xf>
    <xf numFmtId="0" fontId="5" fillId="0" borderId="6" xfId="0" applyFont="1" applyBorder="1" applyAlignment="1" applyProtection="1">
      <alignment horizontal="right" vertical="center" wrapText="1"/>
    </xf>
    <xf numFmtId="0" fontId="5" fillId="0" borderId="21" xfId="0" applyFont="1" applyBorder="1" applyAlignment="1" applyProtection="1">
      <alignment horizontal="right" vertical="center" wrapText="1"/>
    </xf>
    <xf numFmtId="0" fontId="8" fillId="0" borderId="4" xfId="0" applyFont="1" applyBorder="1" applyAlignment="1" applyProtection="1">
      <alignment horizontal="right" vertical="center"/>
    </xf>
    <xf numFmtId="0" fontId="8" fillId="0" borderId="0" xfId="0" applyFont="1" applyAlignment="1" applyProtection="1">
      <alignment horizontal="right" vertical="center"/>
    </xf>
    <xf numFmtId="0" fontId="8" fillId="0" borderId="6" xfId="0" applyFont="1" applyBorder="1" applyAlignment="1" applyProtection="1">
      <alignment horizontal="right" vertical="center"/>
    </xf>
    <xf numFmtId="0" fontId="5" fillId="2" borderId="0" xfId="0" applyFont="1" applyFill="1" applyBorder="1" applyAlignment="1" applyProtection="1">
      <alignment horizontal="right" vertical="center" wrapText="1"/>
    </xf>
    <xf numFmtId="0" fontId="5" fillId="3" borderId="21" xfId="0" applyFont="1" applyFill="1" applyBorder="1" applyAlignment="1" applyProtection="1">
      <alignment horizontal="right" vertical="center" wrapText="1"/>
    </xf>
    <xf numFmtId="0" fontId="8" fillId="3" borderId="0" xfId="0" applyFont="1" applyFill="1" applyAlignment="1" applyProtection="1">
      <alignment horizontal="right" vertical="center" wrapText="1"/>
    </xf>
    <xf numFmtId="0" fontId="8" fillId="3" borderId="9" xfId="0" applyFont="1" applyFill="1" applyBorder="1" applyAlignment="1" applyProtection="1">
      <alignment horizontal="right" vertical="center" wrapText="1"/>
    </xf>
    <xf numFmtId="0" fontId="5" fillId="0" borderId="9" xfId="0" applyFont="1" applyFill="1" applyBorder="1" applyAlignment="1" applyProtection="1">
      <alignment horizontal="right" vertical="center" wrapText="1"/>
    </xf>
    <xf numFmtId="0" fontId="5" fillId="3" borderId="0" xfId="0" applyFont="1" applyFill="1" applyBorder="1" applyAlignment="1" applyProtection="1">
      <alignment horizontal="right" vertical="center" wrapText="1"/>
    </xf>
    <xf numFmtId="0" fontId="5" fillId="3" borderId="11" xfId="0" applyFont="1" applyFill="1" applyBorder="1" applyAlignment="1" applyProtection="1">
      <alignment horizontal="right" vertical="center" wrapText="1"/>
      <protection locked="0"/>
    </xf>
    <xf numFmtId="0" fontId="5" fillId="6" borderId="31" xfId="0" applyFont="1" applyFill="1" applyBorder="1" applyAlignment="1" applyProtection="1">
      <alignment horizontal="right" vertical="center" wrapText="1"/>
    </xf>
    <xf numFmtId="0" fontId="8" fillId="6" borderId="27" xfId="0" applyFont="1" applyFill="1" applyBorder="1" applyAlignment="1" applyProtection="1">
      <alignment horizontal="right" vertical="center" wrapText="1"/>
    </xf>
    <xf numFmtId="0" fontId="8" fillId="3" borderId="7" xfId="0" applyFont="1" applyFill="1" applyBorder="1" applyAlignment="1" applyProtection="1">
      <alignment horizontal="right" vertical="center" wrapText="1"/>
    </xf>
    <xf numFmtId="0" fontId="2" fillId="9" borderId="2" xfId="0" applyFont="1" applyFill="1" applyBorder="1" applyAlignment="1" applyProtection="1">
      <alignment horizontal="right" vertical="center" wrapText="1"/>
    </xf>
    <xf numFmtId="0" fontId="5" fillId="0" borderId="2" xfId="0" applyFont="1" applyBorder="1" applyAlignment="1" applyProtection="1">
      <alignment horizontal="left" vertical="center" wrapText="1"/>
    </xf>
    <xf numFmtId="0" fontId="5" fillId="0" borderId="0" xfId="0" applyFont="1" applyBorder="1" applyAlignment="1" applyProtection="1">
      <alignment vertical="center"/>
    </xf>
    <xf numFmtId="0" fontId="5" fillId="0" borderId="9" xfId="0" applyFont="1" applyBorder="1" applyAlignment="1" applyProtection="1">
      <alignment vertical="center"/>
    </xf>
    <xf numFmtId="0" fontId="5" fillId="0" borderId="0" xfId="0" applyFont="1" applyBorder="1" applyAlignment="1" applyProtection="1">
      <alignment vertical="center" wrapText="1"/>
    </xf>
    <xf numFmtId="0" fontId="5" fillId="0" borderId="0" xfId="0" applyFont="1" applyBorder="1" applyAlignment="1" applyProtection="1">
      <alignment horizontal="left" vertical="center" wrapText="1"/>
    </xf>
    <xf numFmtId="0" fontId="8" fillId="0" borderId="0" xfId="0" applyFont="1" applyBorder="1" applyAlignment="1" applyProtection="1">
      <alignment vertical="center" wrapText="1"/>
    </xf>
    <xf numFmtId="0" fontId="5" fillId="0" borderId="24" xfId="0" applyFont="1" applyBorder="1" applyAlignment="1" applyProtection="1">
      <alignment horizontal="left" vertical="center" wrapText="1"/>
    </xf>
    <xf numFmtId="0" fontId="5" fillId="0" borderId="0" xfId="0" applyFont="1" applyFill="1" applyBorder="1" applyAlignment="1" applyProtection="1">
      <alignment horizontal="left" vertical="center" wrapText="1"/>
    </xf>
    <xf numFmtId="0" fontId="2" fillId="0" borderId="0" xfId="0" applyFont="1" applyBorder="1" applyAlignment="1" applyProtection="1">
      <alignment vertical="center"/>
    </xf>
    <xf numFmtId="0" fontId="8" fillId="0" borderId="24" xfId="0" applyFont="1" applyBorder="1" applyAlignment="1" applyProtection="1">
      <alignment horizontal="left" vertical="center" wrapText="1"/>
    </xf>
    <xf numFmtId="0" fontId="8" fillId="0" borderId="0" xfId="0" applyFont="1" applyBorder="1" applyAlignment="1" applyProtection="1">
      <alignment vertical="center"/>
    </xf>
    <xf numFmtId="0" fontId="5" fillId="0" borderId="24" xfId="0" applyFont="1" applyFill="1" applyBorder="1" applyAlignment="1" applyProtection="1">
      <alignment horizontal="left" vertical="center" wrapText="1"/>
    </xf>
    <xf numFmtId="0" fontId="5" fillId="0" borderId="8" xfId="0" applyFont="1" applyBorder="1" applyAlignment="1" applyProtection="1">
      <alignment vertical="center" wrapText="1"/>
    </xf>
    <xf numFmtId="0" fontId="8" fillId="9" borderId="6" xfId="0" applyFont="1" applyFill="1" applyBorder="1" applyAlignment="1" applyProtection="1">
      <alignment horizontal="right" vertical="center" wrapText="1"/>
    </xf>
    <xf numFmtId="0" fontId="8" fillId="3" borderId="17" xfId="0" applyFont="1" applyFill="1" applyBorder="1" applyAlignment="1" applyProtection="1">
      <alignment horizontal="right" vertical="center" wrapText="1"/>
    </xf>
    <xf numFmtId="0" fontId="0" fillId="9" borderId="4" xfId="0" applyFill="1" applyBorder="1" applyAlignment="1" applyProtection="1">
      <alignment horizontal="right" vertical="center" wrapText="1"/>
    </xf>
    <xf numFmtId="0" fontId="0" fillId="9" borderId="23" xfId="0" applyFill="1" applyBorder="1" applyAlignment="1" applyProtection="1">
      <alignment horizontal="right" vertical="center" wrapText="1"/>
    </xf>
    <xf numFmtId="0" fontId="0" fillId="9" borderId="32" xfId="0" applyFill="1" applyBorder="1" applyAlignment="1" applyProtection="1">
      <alignment horizontal="right" vertical="center" wrapText="1"/>
    </xf>
    <xf numFmtId="0" fontId="0" fillId="8" borderId="4" xfId="0" applyFill="1" applyBorder="1" applyAlignment="1" applyProtection="1">
      <alignment horizontal="right" vertical="center" wrapText="1"/>
    </xf>
    <xf numFmtId="0" fontId="0" fillId="8" borderId="17" xfId="0" applyFill="1" applyBorder="1" applyAlignment="1" applyProtection="1">
      <alignment horizontal="right" vertical="center" wrapText="1"/>
    </xf>
    <xf numFmtId="0" fontId="0" fillId="9" borderId="17" xfId="0" applyFill="1" applyBorder="1" applyAlignment="1" applyProtection="1">
      <alignment horizontal="right" vertical="center" wrapText="1"/>
    </xf>
    <xf numFmtId="0" fontId="8" fillId="8" borderId="17" xfId="0" applyFont="1" applyFill="1" applyBorder="1" applyAlignment="1" applyProtection="1">
      <alignment horizontal="right" vertical="center" wrapText="1"/>
    </xf>
    <xf numFmtId="0" fontId="8" fillId="8" borderId="28" xfId="0" applyFont="1" applyFill="1" applyBorder="1" applyAlignment="1" applyProtection="1">
      <alignment horizontal="right" vertical="center" wrapText="1"/>
    </xf>
    <xf numFmtId="0" fontId="8" fillId="3" borderId="28" xfId="0" applyFont="1" applyFill="1" applyBorder="1" applyAlignment="1" applyProtection="1">
      <alignment horizontal="right" vertical="center" wrapText="1"/>
    </xf>
    <xf numFmtId="0" fontId="8" fillId="3" borderId="32" xfId="0" applyFont="1" applyFill="1" applyBorder="1" applyAlignment="1" applyProtection="1">
      <alignment horizontal="right" vertical="center" wrapText="1"/>
    </xf>
    <xf numFmtId="0" fontId="16" fillId="0" borderId="0" xfId="0" applyFont="1" applyBorder="1" applyAlignment="1" applyProtection="1">
      <alignment vertical="center" wrapText="1"/>
    </xf>
    <xf numFmtId="0" fontId="15" fillId="0" borderId="0" xfId="0" applyFont="1" applyBorder="1" applyAlignment="1" applyProtection="1">
      <alignment vertical="center" wrapText="1"/>
    </xf>
    <xf numFmtId="0" fontId="2" fillId="0" borderId="23" xfId="0" applyFont="1" applyFill="1" applyBorder="1" applyAlignment="1" applyProtection="1">
      <alignment horizontal="center" vertical="center" wrapText="1"/>
    </xf>
    <xf numFmtId="0" fontId="5" fillId="0" borderId="11" xfId="0" applyFont="1" applyFill="1" applyBorder="1" applyAlignment="1" applyProtection="1">
      <alignment horizontal="right" vertical="center" wrapText="1"/>
      <protection locked="0"/>
    </xf>
    <xf numFmtId="0" fontId="0" fillId="0" borderId="11" xfId="0" applyBorder="1" applyAlignment="1" applyProtection="1">
      <alignment horizontal="right" vertical="center" wrapText="1"/>
    </xf>
    <xf numFmtId="0" fontId="0" fillId="0" borderId="31" xfId="0" applyBorder="1" applyAlignment="1" applyProtection="1">
      <alignment horizontal="right" vertical="center" wrapText="1"/>
    </xf>
    <xf numFmtId="0" fontId="12" fillId="0" borderId="13" xfId="0" applyFont="1" applyBorder="1" applyAlignment="1" applyProtection="1">
      <alignment vertical="center" wrapText="1"/>
    </xf>
    <xf numFmtId="0" fontId="12" fillId="0" borderId="14" xfId="0" applyFont="1" applyBorder="1" applyAlignment="1" applyProtection="1">
      <alignment vertical="center" wrapText="1"/>
    </xf>
    <xf numFmtId="0" fontId="0" fillId="0" borderId="8" xfId="0" applyBorder="1" applyAlignment="1" applyProtection="1">
      <alignment horizontal="right" vertical="center" wrapText="1"/>
    </xf>
    <xf numFmtId="0" fontId="8" fillId="0" borderId="8" xfId="0" applyFont="1" applyBorder="1" applyAlignment="1" applyProtection="1">
      <alignment vertical="center" wrapText="1"/>
    </xf>
    <xf numFmtId="0" fontId="5" fillId="0" borderId="8" xfId="0" applyFont="1" applyBorder="1" applyAlignment="1" applyProtection="1">
      <alignment horizontal="right" vertical="center" wrapText="1"/>
    </xf>
    <xf numFmtId="0" fontId="11" fillId="10" borderId="8" xfId="0" applyFont="1" applyFill="1" applyBorder="1" applyAlignment="1" applyProtection="1">
      <alignment horizontal="left" vertical="center" wrapText="1"/>
    </xf>
    <xf numFmtId="0" fontId="5" fillId="10" borderId="8" xfId="0" applyFont="1" applyFill="1" applyBorder="1" applyAlignment="1" applyProtection="1">
      <alignment horizontal="right" vertical="center" wrapText="1"/>
    </xf>
    <xf numFmtId="0" fontId="5" fillId="10" borderId="10" xfId="0" applyFont="1" applyFill="1" applyBorder="1" applyAlignment="1" applyProtection="1">
      <alignment horizontal="left" vertical="center" wrapText="1"/>
    </xf>
    <xf numFmtId="0" fontId="16" fillId="0" borderId="8" xfId="0" applyFont="1" applyFill="1" applyBorder="1" applyAlignment="1" applyProtection="1">
      <alignment horizontal="left" vertical="center" wrapText="1"/>
    </xf>
    <xf numFmtId="0" fontId="15" fillId="0" borderId="8" xfId="0" applyFont="1" applyBorder="1" applyAlignment="1" applyProtection="1">
      <alignment vertical="center" wrapText="1"/>
    </xf>
    <xf numFmtId="0" fontId="8" fillId="10" borderId="8" xfId="0" applyFont="1" applyFill="1" applyBorder="1" applyAlignment="1" applyProtection="1">
      <alignment vertical="center" wrapText="1"/>
    </xf>
    <xf numFmtId="0" fontId="8" fillId="9" borderId="8" xfId="0" applyFont="1" applyFill="1" applyBorder="1" applyAlignment="1" applyProtection="1">
      <alignment vertical="center" wrapText="1"/>
    </xf>
    <xf numFmtId="0" fontId="8" fillId="10" borderId="10" xfId="0" applyFont="1" applyFill="1" applyBorder="1" applyAlignment="1" applyProtection="1">
      <alignment horizontal="right" vertical="center" wrapText="1"/>
    </xf>
    <xf numFmtId="0" fontId="5" fillId="0" borderId="23" xfId="0" applyFont="1" applyFill="1" applyBorder="1" applyAlignment="1" applyProtection="1">
      <alignment horizontal="right" vertical="center" wrapText="1"/>
      <protection locked="0"/>
    </xf>
    <xf numFmtId="0" fontId="16" fillId="0" borderId="12" xfId="0" applyFont="1" applyFill="1" applyBorder="1" applyAlignment="1" applyProtection="1">
      <alignment horizontal="right" vertical="center" wrapText="1"/>
      <protection locked="0"/>
    </xf>
    <xf numFmtId="0" fontId="5" fillId="0" borderId="8" xfId="4" applyFont="1" applyBorder="1" applyAlignment="1" applyProtection="1">
      <alignment horizontal="left" vertical="center" wrapText="1"/>
    </xf>
    <xf numFmtId="0" fontId="2" fillId="0" borderId="19" xfId="0" applyFont="1" applyBorder="1" applyAlignment="1" applyProtection="1">
      <alignment horizontal="center" vertical="center" wrapText="1"/>
    </xf>
    <xf numFmtId="0" fontId="2" fillId="0" borderId="16" xfId="0" applyFont="1" applyBorder="1" applyAlignment="1" applyProtection="1">
      <alignment horizontal="center" vertical="center" wrapText="1"/>
    </xf>
    <xf numFmtId="0" fontId="2" fillId="0" borderId="14" xfId="0" applyFont="1" applyBorder="1" applyAlignment="1" applyProtection="1">
      <alignment horizontal="center" vertical="center" wrapText="1"/>
    </xf>
    <xf numFmtId="0" fontId="2" fillId="10" borderId="16" xfId="0" applyFont="1" applyFill="1" applyBorder="1" applyAlignment="1" applyProtection="1">
      <alignment horizontal="center" vertical="center" wrapText="1"/>
    </xf>
    <xf numFmtId="0" fontId="2" fillId="0" borderId="20" xfId="0" applyFont="1" applyBorder="1" applyAlignment="1" applyProtection="1">
      <alignment horizontal="center" vertical="center" wrapText="1"/>
    </xf>
    <xf numFmtId="0" fontId="2" fillId="0" borderId="3" xfId="0" applyFont="1" applyBorder="1" applyAlignment="1" applyProtection="1">
      <alignment horizontal="center" vertical="center" wrapText="1"/>
    </xf>
    <xf numFmtId="0" fontId="2" fillId="0" borderId="27" xfId="0" applyFont="1" applyBorder="1" applyAlignment="1" applyProtection="1">
      <alignment horizontal="center" vertical="center" wrapText="1"/>
    </xf>
    <xf numFmtId="0" fontId="31" fillId="0" borderId="16" xfId="0" applyFont="1" applyBorder="1" applyAlignment="1" applyProtection="1">
      <alignment horizontal="center" vertical="center" wrapText="1"/>
    </xf>
    <xf numFmtId="0" fontId="2" fillId="0" borderId="22" xfId="0" applyFont="1" applyBorder="1" applyAlignment="1" applyProtection="1">
      <alignment horizontal="center" vertical="center" wrapText="1"/>
    </xf>
    <xf numFmtId="0" fontId="31" fillId="0" borderId="18" xfId="0" applyFont="1" applyBorder="1" applyAlignment="1" applyProtection="1">
      <alignment horizontal="center" vertical="center" wrapText="1"/>
    </xf>
    <xf numFmtId="0" fontId="2" fillId="0" borderId="15" xfId="0" applyFont="1" applyBorder="1" applyAlignment="1" applyProtection="1">
      <alignment horizontal="center" vertical="center" wrapText="1"/>
    </xf>
    <xf numFmtId="0" fontId="16" fillId="0" borderId="14" xfId="0" applyFont="1" applyFill="1" applyBorder="1" applyAlignment="1" applyProtection="1">
      <alignment horizontal="center" vertical="center" wrapText="1"/>
    </xf>
    <xf numFmtId="0" fontId="11" fillId="0" borderId="0" xfId="0" applyFont="1" applyAlignment="1" applyProtection="1">
      <alignment vertical="center" wrapText="1"/>
    </xf>
    <xf numFmtId="164" fontId="5" fillId="2" borderId="17" xfId="1" applyNumberFormat="1" applyFont="1" applyFill="1" applyBorder="1" applyAlignment="1" applyProtection="1">
      <alignment horizontal="right" vertical="center" wrapText="1"/>
    </xf>
    <xf numFmtId="164" fontId="5" fillId="2" borderId="2" xfId="1" applyNumberFormat="1" applyFont="1" applyFill="1" applyBorder="1" applyAlignment="1" applyProtection="1">
      <alignment horizontal="right" vertical="center" wrapText="1"/>
    </xf>
    <xf numFmtId="0" fontId="8" fillId="9" borderId="2" xfId="0" applyFont="1" applyFill="1" applyBorder="1" applyAlignment="1" applyProtection="1">
      <alignment horizontal="right" vertical="center" wrapText="1"/>
      <protection locked="0"/>
    </xf>
    <xf numFmtId="0" fontId="5" fillId="2" borderId="4" xfId="0" applyFont="1" applyFill="1" applyBorder="1" applyAlignment="1" applyProtection="1">
      <alignment horizontal="right" vertical="center" wrapText="1"/>
      <protection locked="0"/>
    </xf>
    <xf numFmtId="0" fontId="0" fillId="0" borderId="0" xfId="0" applyAlignment="1" applyProtection="1">
      <alignment horizontal="right" vertical="center" wrapText="1"/>
      <protection locked="0"/>
    </xf>
    <xf numFmtId="0" fontId="0" fillId="0" borderId="0" xfId="0" applyAlignment="1" applyProtection="1">
      <alignment vertical="center"/>
      <protection locked="0"/>
    </xf>
    <xf numFmtId="0" fontId="8" fillId="0" borderId="30" xfId="0" applyFont="1" applyFill="1" applyBorder="1" applyAlignment="1" applyProtection="1">
      <alignment horizontal="right" vertical="center" wrapText="1"/>
      <protection locked="0"/>
    </xf>
    <xf numFmtId="0" fontId="8" fillId="3" borderId="2" xfId="0" applyFont="1" applyFill="1" applyBorder="1" applyAlignment="1" applyProtection="1">
      <alignment horizontal="right" vertical="center" wrapText="1"/>
      <protection locked="0"/>
    </xf>
    <xf numFmtId="0" fontId="8" fillId="0" borderId="11" xfId="0" applyFont="1" applyFill="1" applyBorder="1" applyAlignment="1" applyProtection="1">
      <alignment horizontal="right" vertical="center" wrapText="1"/>
      <protection locked="0"/>
    </xf>
    <xf numFmtId="0" fontId="8" fillId="0" borderId="2" xfId="0" applyFont="1" applyFill="1" applyBorder="1" applyAlignment="1" applyProtection="1">
      <alignment horizontal="right" vertical="center" wrapText="1"/>
      <protection locked="0"/>
    </xf>
    <xf numFmtId="0" fontId="8" fillId="9" borderId="11" xfId="0" applyFont="1" applyFill="1" applyBorder="1" applyAlignment="1" applyProtection="1">
      <alignment horizontal="right" vertical="center" wrapText="1"/>
      <protection locked="0"/>
    </xf>
    <xf numFmtId="0" fontId="8" fillId="3" borderId="11" xfId="0" applyFont="1" applyFill="1" applyBorder="1" applyAlignment="1" applyProtection="1">
      <alignment horizontal="right" vertical="center" wrapText="1"/>
      <protection locked="0"/>
    </xf>
    <xf numFmtId="0" fontId="5" fillId="8" borderId="11" xfId="0" applyFont="1" applyFill="1" applyBorder="1" applyAlignment="1" applyProtection="1">
      <alignment horizontal="right" vertical="center" wrapText="1"/>
      <protection locked="0"/>
    </xf>
    <xf numFmtId="0" fontId="8" fillId="9" borderId="4" xfId="0" applyFont="1" applyFill="1" applyBorder="1" applyAlignment="1" applyProtection="1">
      <alignment horizontal="right" vertical="center" wrapText="1"/>
      <protection locked="0"/>
    </xf>
    <xf numFmtId="0" fontId="8" fillId="3" borderId="4" xfId="0" applyFont="1" applyFill="1" applyBorder="1" applyAlignment="1" applyProtection="1">
      <alignment horizontal="right" vertical="center" wrapText="1"/>
      <protection locked="0"/>
    </xf>
    <xf numFmtId="0" fontId="5" fillId="9" borderId="11" xfId="0" applyFont="1" applyFill="1" applyBorder="1" applyAlignment="1" applyProtection="1">
      <alignment horizontal="right" vertical="center" wrapText="1"/>
      <protection locked="0"/>
    </xf>
    <xf numFmtId="0" fontId="5" fillId="8" borderId="29" xfId="0" applyFont="1" applyFill="1" applyBorder="1" applyAlignment="1" applyProtection="1">
      <alignment horizontal="right" vertical="center" wrapText="1"/>
      <protection locked="0"/>
    </xf>
    <xf numFmtId="0" fontId="8" fillId="3" borderId="29" xfId="0" applyFont="1" applyFill="1" applyBorder="1" applyAlignment="1" applyProtection="1">
      <alignment horizontal="right" vertical="center" wrapText="1"/>
      <protection locked="0"/>
    </xf>
    <xf numFmtId="0" fontId="0" fillId="0" borderId="0" xfId="0" applyFill="1" applyBorder="1" applyAlignment="1" applyProtection="1">
      <alignment vertical="center"/>
      <protection locked="0"/>
    </xf>
    <xf numFmtId="0" fontId="5" fillId="0" borderId="11" xfId="0" applyFont="1" applyBorder="1" applyAlignment="1" applyProtection="1">
      <alignment horizontal="right" vertical="center" wrapText="1"/>
      <protection locked="0"/>
    </xf>
    <xf numFmtId="0" fontId="5" fillId="0" borderId="4" xfId="0" applyFont="1" applyBorder="1" applyAlignment="1" applyProtection="1">
      <alignment horizontal="right" vertical="center" wrapText="1"/>
      <protection locked="0"/>
    </xf>
    <xf numFmtId="0" fontId="5" fillId="0" borderId="17" xfId="0" applyFont="1" applyBorder="1" applyAlignment="1" applyProtection="1">
      <alignment horizontal="right" vertical="center" wrapText="1"/>
      <protection locked="0"/>
    </xf>
    <xf numFmtId="0" fontId="8" fillId="0" borderId="4" xfId="0" applyFont="1" applyFill="1" applyBorder="1" applyAlignment="1" applyProtection="1">
      <alignment horizontal="right" vertical="center" wrapText="1"/>
      <protection locked="0"/>
    </xf>
    <xf numFmtId="0" fontId="8" fillId="0" borderId="17" xfId="0" applyFont="1" applyFill="1" applyBorder="1" applyAlignment="1" applyProtection="1">
      <alignment horizontal="right" vertical="center" wrapText="1"/>
      <protection locked="0"/>
    </xf>
    <xf numFmtId="0" fontId="0" fillId="0" borderId="0" xfId="0" applyAlignment="1" applyProtection="1">
      <alignment horizontal="right" vertical="center"/>
      <protection locked="0"/>
    </xf>
    <xf numFmtId="0" fontId="0" fillId="0" borderId="0" xfId="0" applyFill="1" applyBorder="1" applyAlignment="1" applyProtection="1">
      <alignment horizontal="right" vertical="center" wrapText="1"/>
      <protection locked="0"/>
    </xf>
    <xf numFmtId="0" fontId="0" fillId="0" borderId="0" xfId="0" applyFill="1" applyBorder="1" applyAlignment="1" applyProtection="1">
      <alignment horizontal="right" vertical="center"/>
      <protection locked="0"/>
    </xf>
    <xf numFmtId="0" fontId="0" fillId="0" borderId="0" xfId="0" applyProtection="1"/>
    <xf numFmtId="0" fontId="5" fillId="6" borderId="9" xfId="0" applyFont="1" applyFill="1" applyBorder="1" applyAlignment="1" applyProtection="1">
      <alignment horizontal="right" vertical="center" wrapText="1"/>
    </xf>
    <xf numFmtId="0" fontId="11" fillId="6" borderId="4" xfId="0" applyFont="1" applyFill="1" applyBorder="1" applyAlignment="1" applyProtection="1">
      <alignment horizontal="right" vertical="center" wrapText="1"/>
    </xf>
    <xf numFmtId="0" fontId="11" fillId="0" borderId="24" xfId="0" applyFont="1" applyBorder="1" applyAlignment="1" applyProtection="1">
      <alignment vertical="top" wrapText="1"/>
    </xf>
    <xf numFmtId="0" fontId="5" fillId="0" borderId="0" xfId="0" applyFont="1" applyProtection="1"/>
    <xf numFmtId="0" fontId="5" fillId="0" borderId="2" xfId="0" applyFont="1" applyBorder="1" applyAlignment="1" applyProtection="1">
      <alignment horizontal="right" vertical="center" wrapText="1"/>
      <protection locked="0"/>
    </xf>
    <xf numFmtId="0" fontId="5" fillId="0" borderId="23" xfId="0" applyFont="1" applyBorder="1" applyAlignment="1" applyProtection="1">
      <alignment horizontal="right" vertical="center" wrapText="1"/>
      <protection locked="0"/>
    </xf>
    <xf numFmtId="0" fontId="8" fillId="0" borderId="2" xfId="0" applyFont="1" applyBorder="1" applyAlignment="1" applyProtection="1">
      <alignment horizontal="right" vertical="center" wrapText="1"/>
      <protection locked="0"/>
    </xf>
    <xf numFmtId="0" fontId="8" fillId="0" borderId="4" xfId="0" applyFont="1" applyBorder="1" applyAlignment="1" applyProtection="1">
      <alignment horizontal="right" vertical="center" wrapText="1"/>
      <protection locked="0"/>
    </xf>
    <xf numFmtId="0" fontId="8" fillId="6" borderId="2" xfId="0" applyFont="1" applyFill="1" applyBorder="1" applyAlignment="1" applyProtection="1">
      <alignment horizontal="right" vertical="center" wrapText="1"/>
      <protection locked="0"/>
    </xf>
    <xf numFmtId="0" fontId="8" fillId="6" borderId="4" xfId="0" applyFont="1" applyFill="1" applyBorder="1" applyAlignment="1" applyProtection="1">
      <alignment horizontal="right" vertical="center" wrapText="1"/>
      <protection locked="0"/>
    </xf>
    <xf numFmtId="0" fontId="8" fillId="6" borderId="0" xfId="0" applyFont="1" applyFill="1" applyAlignment="1" applyProtection="1">
      <alignment horizontal="right" vertical="center" wrapText="1"/>
      <protection locked="0"/>
    </xf>
    <xf numFmtId="0" fontId="8" fillId="6" borderId="29" xfId="0" applyFont="1" applyFill="1" applyBorder="1" applyAlignment="1" applyProtection="1">
      <alignment horizontal="right" vertical="center" wrapText="1"/>
      <protection locked="0"/>
    </xf>
    <xf numFmtId="0" fontId="8" fillId="6" borderId="27" xfId="0" applyFont="1" applyFill="1" applyBorder="1" applyAlignment="1" applyProtection="1">
      <alignment horizontal="right" vertical="center" wrapText="1"/>
      <protection locked="0"/>
    </xf>
    <xf numFmtId="0" fontId="8" fillId="0" borderId="11" xfId="0" applyFont="1" applyBorder="1" applyAlignment="1" applyProtection="1">
      <alignment horizontal="right" vertical="center" wrapText="1"/>
      <protection locked="0"/>
    </xf>
    <xf numFmtId="0" fontId="8" fillId="3" borderId="31" xfId="0" applyFont="1" applyFill="1" applyBorder="1" applyAlignment="1" applyProtection="1">
      <alignment horizontal="right" vertical="center" wrapText="1"/>
      <protection locked="0"/>
    </xf>
    <xf numFmtId="0" fontId="8" fillId="3" borderId="27" xfId="0" applyFont="1" applyFill="1" applyBorder="1" applyAlignment="1" applyProtection="1">
      <alignment horizontal="right" vertical="center" wrapText="1"/>
      <protection locked="0"/>
    </xf>
    <xf numFmtId="0" fontId="5" fillId="0" borderId="12" xfId="0" applyFont="1" applyBorder="1" applyAlignment="1" applyProtection="1">
      <alignment horizontal="left" vertical="center" wrapText="1"/>
      <protection locked="0"/>
    </xf>
    <xf numFmtId="0" fontId="5" fillId="0" borderId="23" xfId="0" applyFont="1" applyBorder="1" applyAlignment="1" applyProtection="1">
      <alignment horizontal="left" vertical="center" wrapText="1"/>
      <protection locked="0"/>
    </xf>
    <xf numFmtId="0" fontId="5" fillId="0" borderId="32" xfId="0" applyFont="1" applyBorder="1" applyAlignment="1" applyProtection="1">
      <alignment horizontal="left" vertical="center" wrapText="1"/>
      <protection locked="0"/>
    </xf>
    <xf numFmtId="0" fontId="5" fillId="0" borderId="11" xfId="0" applyFont="1" applyBorder="1" applyAlignment="1" applyProtection="1">
      <alignment horizontal="left" vertical="center" wrapText="1"/>
      <protection locked="0"/>
    </xf>
    <xf numFmtId="0" fontId="5" fillId="0" borderId="4" xfId="0" applyFont="1" applyBorder="1" applyAlignment="1" applyProtection="1">
      <alignment horizontal="left" vertical="center" wrapText="1"/>
      <protection locked="0"/>
    </xf>
    <xf numFmtId="0" fontId="5" fillId="0" borderId="17" xfId="0" applyFont="1" applyBorder="1" applyAlignment="1" applyProtection="1">
      <alignment horizontal="left" vertical="center" wrapText="1"/>
      <protection locked="0"/>
    </xf>
    <xf numFmtId="0" fontId="18" fillId="0" borderId="11" xfId="4" applyBorder="1" applyAlignment="1" applyProtection="1">
      <alignment horizontal="center" vertical="center" wrapText="1"/>
      <protection locked="0"/>
    </xf>
    <xf numFmtId="0" fontId="18" fillId="0" borderId="4" xfId="4" applyBorder="1" applyAlignment="1" applyProtection="1">
      <alignment horizontal="center" vertical="center" wrapText="1"/>
      <protection locked="0"/>
    </xf>
    <xf numFmtId="0" fontId="18" fillId="0" borderId="17" xfId="4" applyBorder="1" applyAlignment="1" applyProtection="1">
      <alignment horizontal="center" vertical="center" wrapText="1"/>
      <protection locked="0"/>
    </xf>
    <xf numFmtId="0" fontId="5" fillId="0" borderId="12" xfId="0" applyFont="1" applyFill="1" applyBorder="1" applyAlignment="1" applyProtection="1">
      <alignment horizontal="right" vertical="center" wrapText="1"/>
      <protection locked="0"/>
    </xf>
    <xf numFmtId="0" fontId="5" fillId="0" borderId="32" xfId="0" applyFont="1" applyFill="1" applyBorder="1" applyAlignment="1" applyProtection="1">
      <alignment horizontal="right" vertical="center" wrapText="1"/>
      <protection locked="0"/>
    </xf>
    <xf numFmtId="0" fontId="8" fillId="0" borderId="31" xfId="0" applyFont="1" applyFill="1" applyBorder="1" applyAlignment="1" applyProtection="1">
      <alignment horizontal="right" vertical="center" wrapText="1"/>
      <protection locked="0"/>
    </xf>
    <xf numFmtId="0" fontId="8" fillId="0" borderId="27" xfId="0" applyFont="1" applyFill="1" applyBorder="1" applyAlignment="1" applyProtection="1">
      <alignment horizontal="right" vertical="center" wrapText="1"/>
      <protection locked="0"/>
    </xf>
    <xf numFmtId="0" fontId="8" fillId="0" borderId="28" xfId="0" applyFont="1" applyFill="1" applyBorder="1" applyAlignment="1" applyProtection="1">
      <alignment horizontal="right" vertical="center" wrapText="1"/>
      <protection locked="0"/>
    </xf>
    <xf numFmtId="0" fontId="11" fillId="0" borderId="2" xfId="0" applyFont="1" applyBorder="1" applyAlignment="1" applyProtection="1">
      <alignment horizontal="left" vertical="center" wrapText="1"/>
    </xf>
    <xf numFmtId="0" fontId="16" fillId="0" borderId="13" xfId="0" applyFont="1" applyFill="1" applyBorder="1" applyAlignment="1" applyProtection="1">
      <alignment horizontal="center" vertical="center" wrapText="1"/>
    </xf>
    <xf numFmtId="0" fontId="11" fillId="0" borderId="8" xfId="0" applyFont="1" applyBorder="1" applyAlignment="1" applyProtection="1">
      <alignment vertical="center" wrapText="1"/>
    </xf>
    <xf numFmtId="0" fontId="11" fillId="0" borderId="8" xfId="0" applyFont="1" applyBorder="1" applyAlignment="1" applyProtection="1">
      <alignment horizontal="left" vertical="center" wrapText="1"/>
    </xf>
    <xf numFmtId="0" fontId="8" fillId="9" borderId="0" xfId="0" applyFont="1" applyFill="1" applyBorder="1" applyAlignment="1" applyProtection="1">
      <alignment horizontal="right" vertical="center" wrapText="1"/>
      <protection locked="0"/>
    </xf>
    <xf numFmtId="0" fontId="8" fillId="3" borderId="0" xfId="0" applyFont="1" applyFill="1" applyBorder="1" applyAlignment="1" applyProtection="1">
      <alignment horizontal="right" vertical="center" wrapText="1"/>
      <protection locked="0"/>
    </xf>
    <xf numFmtId="0" fontId="5" fillId="3" borderId="29" xfId="0" applyFont="1" applyFill="1" applyBorder="1" applyAlignment="1" applyProtection="1">
      <alignment horizontal="right" vertical="center" wrapText="1"/>
      <protection locked="0"/>
    </xf>
    <xf numFmtId="0" fontId="8" fillId="3" borderId="3" xfId="0" applyFont="1" applyFill="1" applyBorder="1" applyAlignment="1" applyProtection="1">
      <alignment horizontal="right" vertical="center" wrapText="1"/>
      <protection locked="0"/>
    </xf>
    <xf numFmtId="0" fontId="5" fillId="6" borderId="32" xfId="0" applyFont="1" applyFill="1" applyBorder="1" applyAlignment="1" applyProtection="1">
      <alignment horizontal="right" vertical="center" wrapText="1"/>
    </xf>
    <xf numFmtId="0" fontId="5" fillId="6" borderId="28" xfId="0" applyFont="1" applyFill="1" applyBorder="1" applyAlignment="1" applyProtection="1">
      <alignment horizontal="right" vertical="center" wrapText="1"/>
    </xf>
    <xf numFmtId="0" fontId="5" fillId="3" borderId="30" xfId="0" applyFont="1" applyFill="1" applyBorder="1" applyAlignment="1" applyProtection="1">
      <alignment horizontal="right" vertical="center" wrapText="1"/>
      <protection locked="0"/>
    </xf>
    <xf numFmtId="0" fontId="8" fillId="3" borderId="30" xfId="0" applyFont="1" applyFill="1" applyBorder="1" applyAlignment="1" applyProtection="1">
      <alignment horizontal="right" vertical="center" wrapText="1"/>
      <protection locked="0"/>
    </xf>
    <xf numFmtId="0" fontId="35" fillId="0" borderId="8" xfId="0" applyFont="1" applyBorder="1" applyAlignment="1" applyProtection="1">
      <alignment horizontal="justify" vertical="center" wrapText="1"/>
    </xf>
    <xf numFmtId="0" fontId="16" fillId="0" borderId="26" xfId="0" applyFont="1" applyFill="1" applyBorder="1" applyAlignment="1" applyProtection="1">
      <alignment horizontal="center" vertical="center" wrapText="1"/>
    </xf>
    <xf numFmtId="0" fontId="2" fillId="9" borderId="12" xfId="0" applyFont="1" applyFill="1" applyBorder="1" applyAlignment="1" applyProtection="1">
      <alignment horizontal="right" vertical="center" wrapText="1"/>
    </xf>
    <xf numFmtId="0" fontId="5" fillId="9" borderId="11" xfId="0" applyFont="1" applyFill="1" applyBorder="1" applyAlignment="1" applyProtection="1">
      <alignment horizontal="right" vertical="center" wrapText="1"/>
    </xf>
    <xf numFmtId="0" fontId="35" fillId="6" borderId="11" xfId="0" applyFont="1" applyFill="1" applyBorder="1" applyAlignment="1" applyProtection="1">
      <alignment horizontal="right" vertical="center" wrapText="1"/>
    </xf>
    <xf numFmtId="0" fontId="0" fillId="9" borderId="11" xfId="0" applyFill="1" applyBorder="1" applyAlignment="1" applyProtection="1">
      <alignment horizontal="right" vertical="center" wrapText="1"/>
    </xf>
    <xf numFmtId="0" fontId="5" fillId="0" borderId="0" xfId="0" applyFont="1" applyBorder="1" applyAlignment="1" applyProtection="1">
      <alignment horizontal="left" vertical="center" wrapText="1"/>
    </xf>
    <xf numFmtId="0" fontId="5" fillId="0" borderId="0" xfId="0" applyFont="1" applyBorder="1" applyAlignment="1" applyProtection="1">
      <alignment vertical="center"/>
    </xf>
    <xf numFmtId="0" fontId="5" fillId="0" borderId="9" xfId="0" applyFont="1" applyBorder="1" applyAlignment="1" applyProtection="1">
      <alignment vertical="center"/>
    </xf>
    <xf numFmtId="0" fontId="11" fillId="0" borderId="0" xfId="0" applyFont="1" applyBorder="1" applyAlignment="1" applyProtection="1">
      <alignment vertical="center" wrapText="1"/>
    </xf>
    <xf numFmtId="0" fontId="11" fillId="0" borderId="9" xfId="0" applyFont="1" applyBorder="1" applyAlignment="1" applyProtection="1">
      <alignment vertical="center" wrapText="1"/>
    </xf>
    <xf numFmtId="0" fontId="8" fillId="0" borderId="0" xfId="0" applyFont="1" applyBorder="1" applyAlignment="1" applyProtection="1">
      <alignment vertical="center" wrapText="1"/>
    </xf>
    <xf numFmtId="0" fontId="5" fillId="0" borderId="0" xfId="0" applyFont="1" applyBorder="1" applyAlignment="1" applyProtection="1">
      <alignment vertical="center" wrapText="1"/>
    </xf>
    <xf numFmtId="0" fontId="5" fillId="0" borderId="9" xfId="0" applyFont="1" applyBorder="1" applyAlignment="1" applyProtection="1">
      <alignment vertical="center" wrapText="1"/>
    </xf>
    <xf numFmtId="0" fontId="11" fillId="0" borderId="0" xfId="0" applyFont="1" applyFill="1" applyBorder="1" applyAlignment="1" applyProtection="1">
      <alignment vertical="center" wrapText="1"/>
    </xf>
    <xf numFmtId="0" fontId="8" fillId="0" borderId="0" xfId="0" applyFont="1" applyFill="1" applyBorder="1" applyAlignment="1" applyProtection="1">
      <alignment vertical="center" wrapText="1"/>
    </xf>
    <xf numFmtId="0" fontId="5" fillId="0" borderId="0" xfId="0" applyFont="1" applyFill="1" applyBorder="1" applyAlignment="1" applyProtection="1">
      <alignment vertical="center" wrapText="1"/>
    </xf>
    <xf numFmtId="0" fontId="11" fillId="0" borderId="0" xfId="0" applyFont="1" applyBorder="1" applyAlignment="1" applyProtection="1">
      <alignment horizontal="left" vertical="center" wrapText="1"/>
    </xf>
    <xf numFmtId="0" fontId="5" fillId="0" borderId="9" xfId="0" applyFont="1" applyBorder="1" applyAlignment="1" applyProtection="1">
      <alignment horizontal="left" vertical="center" wrapText="1"/>
    </xf>
    <xf numFmtId="0" fontId="24" fillId="0" borderId="8" xfId="0" applyFont="1" applyBorder="1" applyAlignment="1" applyProtection="1">
      <alignment horizontal="center" vertical="center"/>
    </xf>
    <xf numFmtId="0" fontId="5" fillId="10" borderId="0" xfId="0" applyFont="1" applyFill="1" applyBorder="1" applyAlignment="1" applyProtection="1">
      <alignment vertical="center" wrapText="1"/>
    </xf>
    <xf numFmtId="0" fontId="5" fillId="10" borderId="9" xfId="0" applyFont="1" applyFill="1" applyBorder="1" applyAlignment="1" applyProtection="1">
      <alignment vertical="center" wrapText="1"/>
    </xf>
    <xf numFmtId="0" fontId="8" fillId="0" borderId="0" xfId="0" applyFont="1" applyBorder="1" applyAlignment="1" applyProtection="1">
      <alignment horizontal="justify" vertical="center" wrapText="1"/>
    </xf>
    <xf numFmtId="0" fontId="8" fillId="0" borderId="9" xfId="0" applyFont="1" applyBorder="1" applyAlignment="1" applyProtection="1">
      <alignment horizontal="justify" vertical="center" wrapText="1"/>
    </xf>
    <xf numFmtId="0" fontId="8" fillId="10" borderId="0" xfId="0" applyFont="1" applyFill="1" applyBorder="1" applyAlignment="1" applyProtection="1">
      <alignment vertical="center" wrapText="1"/>
    </xf>
    <xf numFmtId="0" fontId="5" fillId="10" borderId="0" xfId="0" applyFont="1" applyFill="1" applyBorder="1" applyAlignment="1" applyProtection="1">
      <alignment horizontal="left" vertical="center" wrapText="1"/>
    </xf>
    <xf numFmtId="0" fontId="5" fillId="10" borderId="9" xfId="0" applyFont="1" applyFill="1" applyBorder="1" applyAlignment="1" applyProtection="1">
      <alignment horizontal="left" vertical="center" wrapText="1"/>
    </xf>
    <xf numFmtId="0" fontId="5" fillId="0" borderId="0" xfId="0" applyFont="1" applyFill="1" applyBorder="1" applyAlignment="1" applyProtection="1">
      <alignment horizontal="left" vertical="center" wrapText="1"/>
    </xf>
    <xf numFmtId="0" fontId="24" fillId="0" borderId="0" xfId="0" applyFont="1" applyBorder="1" applyAlignment="1" applyProtection="1">
      <alignment vertical="center"/>
    </xf>
    <xf numFmtId="0" fontId="8" fillId="0" borderId="0" xfId="0" applyFont="1" applyBorder="1" applyAlignment="1" applyProtection="1">
      <alignment vertical="center"/>
    </xf>
    <xf numFmtId="0" fontId="5" fillId="0" borderId="8" xfId="0" applyFont="1" applyBorder="1" applyAlignment="1" applyProtection="1">
      <alignment horizontal="left" vertical="center" wrapText="1"/>
    </xf>
    <xf numFmtId="0" fontId="5" fillId="0" borderId="8" xfId="0" applyFont="1" applyFill="1" applyBorder="1" applyAlignment="1" applyProtection="1">
      <alignment horizontal="left" vertical="center" wrapText="1"/>
    </xf>
    <xf numFmtId="0" fontId="8" fillId="0" borderId="8" xfId="0" applyFont="1" applyBorder="1" applyAlignment="1" applyProtection="1">
      <alignment vertical="center" wrapText="1"/>
    </xf>
    <xf numFmtId="0" fontId="8" fillId="0" borderId="8" xfId="0" applyFont="1" applyBorder="1" applyAlignment="1" applyProtection="1">
      <alignment horizontal="left" vertical="center" wrapText="1"/>
    </xf>
    <xf numFmtId="0" fontId="8" fillId="0" borderId="0" xfId="0" applyFont="1" applyAlignment="1" applyProtection="1">
      <alignment vertical="center"/>
    </xf>
    <xf numFmtId="0" fontId="11" fillId="10" borderId="0" xfId="0" applyFont="1" applyFill="1" applyBorder="1" applyAlignment="1" applyProtection="1">
      <alignment vertical="center" wrapText="1"/>
    </xf>
    <xf numFmtId="0" fontId="16" fillId="0" borderId="8" xfId="0" applyFont="1" applyBorder="1" applyAlignment="1" applyProtection="1">
      <alignment horizontal="left" vertical="center" wrapText="1"/>
    </xf>
    <xf numFmtId="0" fontId="2" fillId="0" borderId="12" xfId="0" applyFont="1" applyFill="1" applyBorder="1" applyAlignment="1" applyProtection="1">
      <alignment horizontal="center" vertical="center" wrapText="1"/>
    </xf>
    <xf numFmtId="0" fontId="2" fillId="0" borderId="32" xfId="0" applyFont="1" applyFill="1" applyBorder="1" applyAlignment="1" applyProtection="1">
      <alignment horizontal="center" vertical="center" wrapText="1"/>
    </xf>
    <xf numFmtId="0" fontId="16" fillId="0" borderId="12" xfId="0" applyFont="1" applyFill="1" applyBorder="1" applyAlignment="1" applyProtection="1">
      <alignment horizontal="right" vertical="center" wrapText="1"/>
    </xf>
    <xf numFmtId="0" fontId="16" fillId="0" borderId="23" xfId="0" applyFont="1" applyFill="1" applyBorder="1" applyAlignment="1" applyProtection="1">
      <alignment horizontal="right" vertical="center" wrapText="1"/>
    </xf>
    <xf numFmtId="0" fontId="16" fillId="0" borderId="32" xfId="0" applyFont="1" applyFill="1" applyBorder="1" applyAlignment="1" applyProtection="1">
      <alignment horizontal="right" vertical="center" wrapText="1"/>
    </xf>
    <xf numFmtId="0" fontId="2" fillId="0" borderId="11" xfId="0" applyFont="1" applyFill="1" applyBorder="1" applyAlignment="1" applyProtection="1">
      <alignment horizontal="center" vertical="center" wrapText="1"/>
    </xf>
    <xf numFmtId="0" fontId="2" fillId="0" borderId="4" xfId="0" applyFont="1" applyFill="1" applyBorder="1" applyAlignment="1" applyProtection="1">
      <alignment horizontal="center" vertical="center" wrapText="1"/>
    </xf>
    <xf numFmtId="0" fontId="2" fillId="0" borderId="17" xfId="0" applyFont="1" applyFill="1" applyBorder="1" applyAlignment="1" applyProtection="1">
      <alignment horizontal="center" vertical="center" wrapText="1"/>
    </xf>
    <xf numFmtId="0" fontId="16" fillId="0" borderId="11" xfId="0" applyFont="1" applyFill="1" applyBorder="1" applyAlignment="1" applyProtection="1">
      <alignment horizontal="right" vertical="center" wrapText="1"/>
    </xf>
    <xf numFmtId="0" fontId="16" fillId="0" borderId="4" xfId="0" applyFont="1" applyFill="1" applyBorder="1" applyAlignment="1" applyProtection="1">
      <alignment horizontal="right" vertical="center" wrapText="1"/>
    </xf>
    <xf numFmtId="0" fontId="16" fillId="0" borderId="17" xfId="0" applyFont="1" applyFill="1" applyBorder="1" applyAlignment="1" applyProtection="1">
      <alignment horizontal="right" vertical="center" wrapText="1"/>
    </xf>
    <xf numFmtId="0" fontId="5" fillId="0" borderId="11" xfId="0" applyFont="1" applyFill="1" applyBorder="1" applyAlignment="1" applyProtection="1">
      <alignment horizontal="center" vertical="center" wrapText="1"/>
    </xf>
    <xf numFmtId="0" fontId="5" fillId="0" borderId="4" xfId="0" applyFont="1" applyFill="1" applyBorder="1" applyAlignment="1" applyProtection="1">
      <alignment horizontal="center" vertical="center" wrapText="1"/>
    </xf>
    <xf numFmtId="0" fontId="5" fillId="0" borderId="17" xfId="0" applyFont="1" applyFill="1" applyBorder="1" applyAlignment="1" applyProtection="1">
      <alignment horizontal="center" vertical="center" wrapText="1"/>
    </xf>
    <xf numFmtId="0" fontId="8" fillId="0" borderId="17" xfId="0" applyFont="1" applyFill="1" applyBorder="1" applyAlignment="1" applyProtection="1">
      <alignment horizontal="right" vertical="center" wrapText="1"/>
    </xf>
    <xf numFmtId="0" fontId="5" fillId="0" borderId="11" xfId="0" applyFont="1" applyBorder="1" applyAlignment="1" applyProtection="1">
      <alignment vertical="center" wrapText="1"/>
    </xf>
    <xf numFmtId="0" fontId="5" fillId="0" borderId="4" xfId="0" applyFont="1" applyBorder="1" applyAlignment="1" applyProtection="1">
      <alignment vertical="center" wrapText="1"/>
    </xf>
    <xf numFmtId="0" fontId="5" fillId="0" borderId="17" xfId="0" applyFont="1" applyBorder="1" applyAlignment="1" applyProtection="1">
      <alignment vertical="center" wrapText="1"/>
    </xf>
    <xf numFmtId="0" fontId="8" fillId="0" borderId="11" xfId="0" applyFont="1" applyBorder="1" applyAlignment="1" applyProtection="1">
      <alignment horizontal="left" vertical="center" wrapText="1"/>
    </xf>
    <xf numFmtId="0" fontId="8" fillId="0" borderId="4" xfId="0" applyFont="1" applyBorder="1" applyAlignment="1" applyProtection="1">
      <alignment horizontal="left" vertical="center" wrapText="1"/>
    </xf>
    <xf numFmtId="0" fontId="8" fillId="0" borderId="17" xfId="0" applyFont="1" applyBorder="1" applyAlignment="1" applyProtection="1">
      <alignment horizontal="left" vertical="center" wrapText="1"/>
    </xf>
    <xf numFmtId="0" fontId="8" fillId="0" borderId="11" xfId="0" applyFont="1" applyBorder="1" applyAlignment="1" applyProtection="1">
      <alignment vertical="center" wrapText="1"/>
    </xf>
    <xf numFmtId="0" fontId="8" fillId="0" borderId="4" xfId="0" applyFont="1" applyBorder="1" applyAlignment="1" applyProtection="1">
      <alignment vertical="center" wrapText="1"/>
    </xf>
    <xf numFmtId="0" fontId="8" fillId="0" borderId="17" xfId="0" applyFont="1" applyBorder="1" applyAlignment="1" applyProtection="1">
      <alignment vertical="center" wrapText="1"/>
    </xf>
    <xf numFmtId="164" fontId="5" fillId="0" borderId="11" xfId="1" applyNumberFormat="1" applyFont="1" applyFill="1" applyBorder="1" applyAlignment="1" applyProtection="1">
      <alignment horizontal="right" vertical="center" wrapText="1"/>
    </xf>
    <xf numFmtId="164" fontId="5" fillId="0" borderId="4" xfId="1" applyNumberFormat="1" applyFont="1" applyFill="1" applyBorder="1" applyAlignment="1" applyProtection="1">
      <alignment horizontal="right" vertical="center" wrapText="1"/>
    </xf>
    <xf numFmtId="164" fontId="5" fillId="0" borderId="17" xfId="1" applyNumberFormat="1" applyFont="1" applyFill="1" applyBorder="1" applyAlignment="1" applyProtection="1">
      <alignment horizontal="right" vertical="center" wrapText="1"/>
    </xf>
    <xf numFmtId="0" fontId="5" fillId="0" borderId="31" xfId="0" applyFont="1" applyFill="1" applyBorder="1" applyAlignment="1" applyProtection="1">
      <alignment horizontal="right" vertical="center" wrapText="1"/>
    </xf>
    <xf numFmtId="0" fontId="5" fillId="0" borderId="27" xfId="0" applyFont="1" applyFill="1" applyBorder="1" applyAlignment="1" applyProtection="1">
      <alignment horizontal="right" vertical="center" wrapText="1"/>
    </xf>
    <xf numFmtId="0" fontId="5" fillId="0" borderId="28" xfId="0" applyFont="1" applyFill="1" applyBorder="1" applyAlignment="1" applyProtection="1">
      <alignment horizontal="right" vertical="center" wrapText="1"/>
    </xf>
    <xf numFmtId="0" fontId="0" fillId="0" borderId="0" xfId="0" applyFill="1" applyBorder="1" applyAlignment="1" applyProtection="1">
      <alignment horizontal="right" vertical="center"/>
    </xf>
    <xf numFmtId="0" fontId="5" fillId="0" borderId="23" xfId="0" applyFont="1" applyFill="1" applyBorder="1" applyAlignment="1" applyProtection="1">
      <alignment horizontal="right" vertical="center" wrapText="1"/>
    </xf>
    <xf numFmtId="0" fontId="5" fillId="0" borderId="11" xfId="0" applyFont="1" applyBorder="1" applyAlignment="1" applyProtection="1">
      <alignment horizontal="left" vertical="center" wrapText="1"/>
    </xf>
    <xf numFmtId="0" fontId="5" fillId="0" borderId="4" xfId="0" applyFont="1" applyBorder="1" applyAlignment="1" applyProtection="1">
      <alignment horizontal="left" vertical="center" wrapText="1"/>
    </xf>
    <xf numFmtId="0" fontId="5" fillId="9" borderId="12" xfId="0" applyFont="1" applyFill="1" applyBorder="1" applyAlignment="1" applyProtection="1">
      <alignment horizontal="right" vertical="center" wrapText="1"/>
    </xf>
    <xf numFmtId="0" fontId="5" fillId="9" borderId="32" xfId="0" applyFont="1" applyFill="1" applyBorder="1" applyAlignment="1" applyProtection="1">
      <alignment horizontal="right" vertical="center" wrapText="1"/>
    </xf>
    <xf numFmtId="0" fontId="5" fillId="0" borderId="23" xfId="0" applyFont="1" applyFill="1" applyBorder="1" applyAlignment="1" applyProtection="1">
      <alignment horizontal="left" vertical="center" wrapText="1"/>
    </xf>
    <xf numFmtId="0" fontId="5" fillId="0" borderId="32" xfId="0" applyFont="1" applyFill="1" applyBorder="1" applyAlignment="1" applyProtection="1">
      <alignment horizontal="left" vertical="center" wrapText="1"/>
    </xf>
    <xf numFmtId="0" fontId="5" fillId="0" borderId="4" xfId="0" applyFont="1" applyFill="1" applyBorder="1" applyAlignment="1" applyProtection="1">
      <alignment horizontal="left" vertical="center" wrapText="1"/>
    </xf>
    <xf numFmtId="0" fontId="5" fillId="0" borderId="17" xfId="0" applyFont="1" applyFill="1" applyBorder="1" applyAlignment="1" applyProtection="1">
      <alignment horizontal="left" vertical="center" wrapText="1"/>
    </xf>
    <xf numFmtId="0" fontId="5" fillId="9" borderId="17" xfId="0" applyFont="1" applyFill="1" applyBorder="1" applyAlignment="1" applyProtection="1">
      <alignment horizontal="left" vertical="center" wrapText="1"/>
    </xf>
    <xf numFmtId="0" fontId="0" fillId="0" borderId="11" xfId="0" applyFill="1" applyBorder="1" applyAlignment="1" applyProtection="1">
      <alignment horizontal="right" vertical="center" wrapText="1"/>
    </xf>
    <xf numFmtId="0" fontId="0" fillId="0" borderId="4" xfId="0" applyFill="1" applyBorder="1" applyAlignment="1" applyProtection="1">
      <alignment horizontal="right" vertical="center" wrapText="1"/>
    </xf>
    <xf numFmtId="0" fontId="0" fillId="0" borderId="17" xfId="0" applyFill="1" applyBorder="1" applyAlignment="1" applyProtection="1">
      <alignment horizontal="left" vertical="center" wrapText="1"/>
    </xf>
    <xf numFmtId="0" fontId="5" fillId="0" borderId="28" xfId="0" applyFont="1" applyFill="1" applyBorder="1" applyAlignment="1" applyProtection="1">
      <alignment horizontal="left" vertical="center" wrapText="1"/>
    </xf>
    <xf numFmtId="0" fontId="25" fillId="0" borderId="12" xfId="0" applyFont="1" applyFill="1" applyBorder="1" applyAlignment="1" applyProtection="1">
      <alignment horizontal="right" vertical="center" wrapText="1"/>
    </xf>
    <xf numFmtId="0" fontId="25" fillId="0" borderId="23" xfId="0" applyFont="1" applyFill="1" applyBorder="1" applyAlignment="1" applyProtection="1">
      <alignment horizontal="right" vertical="center" wrapText="1"/>
    </xf>
    <xf numFmtId="0" fontId="25" fillId="0" borderId="32" xfId="0" applyFont="1" applyFill="1" applyBorder="1" applyAlignment="1" applyProtection="1">
      <alignment horizontal="right" vertical="center" wrapText="1"/>
    </xf>
    <xf numFmtId="0" fontId="25" fillId="0" borderId="11" xfId="0" applyFont="1" applyFill="1" applyBorder="1" applyAlignment="1" applyProtection="1">
      <alignment horizontal="right" vertical="center" wrapText="1"/>
    </xf>
    <xf numFmtId="0" fontId="25" fillId="0" borderId="4" xfId="0" applyFont="1" applyFill="1" applyBorder="1" applyAlignment="1" applyProtection="1">
      <alignment horizontal="right" vertical="center" wrapText="1"/>
    </xf>
    <xf numFmtId="0" fontId="25" fillId="0" borderId="17" xfId="0" applyFont="1" applyFill="1" applyBorder="1" applyAlignment="1" applyProtection="1">
      <alignment horizontal="right" vertical="center" wrapText="1"/>
    </xf>
    <xf numFmtId="0" fontId="11" fillId="0" borderId="11" xfId="0" applyFont="1" applyFill="1" applyBorder="1" applyAlignment="1" applyProtection="1">
      <alignment horizontal="right" vertical="center" wrapText="1"/>
    </xf>
    <xf numFmtId="0" fontId="11" fillId="0" borderId="4" xfId="0" applyFont="1" applyFill="1" applyBorder="1" applyAlignment="1" applyProtection="1">
      <alignment horizontal="right" vertical="center" wrapText="1"/>
    </xf>
    <xf numFmtId="0" fontId="11" fillId="0" borderId="17" xfId="0" applyFont="1" applyFill="1" applyBorder="1" applyAlignment="1" applyProtection="1">
      <alignment horizontal="right" vertical="center" wrapText="1"/>
    </xf>
    <xf numFmtId="0" fontId="11" fillId="0" borderId="31" xfId="0" applyFont="1" applyFill="1" applyBorder="1" applyAlignment="1" applyProtection="1">
      <alignment horizontal="right" vertical="center" wrapText="1"/>
    </xf>
    <xf numFmtId="0" fontId="11" fillId="0" borderId="27" xfId="0" applyFont="1" applyFill="1" applyBorder="1" applyAlignment="1" applyProtection="1">
      <alignment horizontal="right" vertical="center" wrapText="1"/>
    </xf>
    <xf numFmtId="0" fontId="11" fillId="0" borderId="28" xfId="0" applyFont="1" applyFill="1" applyBorder="1" applyAlignment="1" applyProtection="1">
      <alignment horizontal="right" vertical="center" wrapText="1"/>
    </xf>
    <xf numFmtId="0" fontId="20" fillId="0" borderId="26" xfId="0" applyFont="1" applyBorder="1" applyAlignment="1">
      <alignment horizontal="justify" vertical="center" wrapText="1"/>
    </xf>
    <xf numFmtId="0" fontId="20" fillId="0" borderId="24" xfId="0" applyFont="1" applyBorder="1" applyAlignment="1">
      <alignment horizontal="justify" vertical="center" wrapText="1"/>
    </xf>
    <xf numFmtId="0" fontId="20" fillId="0" borderId="25" xfId="0" applyFont="1" applyBorder="1" applyAlignment="1">
      <alignment horizontal="justify" vertical="center" wrapText="1"/>
    </xf>
    <xf numFmtId="0" fontId="21" fillId="0" borderId="26" xfId="0" applyFont="1" applyBorder="1" applyAlignment="1">
      <alignment horizontal="justify" vertical="center" wrapText="1"/>
    </xf>
    <xf numFmtId="0" fontId="21" fillId="0" borderId="24" xfId="0" applyFont="1" applyBorder="1" applyAlignment="1">
      <alignment horizontal="justify" vertical="center" wrapText="1"/>
    </xf>
    <xf numFmtId="0" fontId="21" fillId="0" borderId="25" xfId="0" applyFont="1" applyBorder="1" applyAlignment="1">
      <alignment horizontal="justify" vertical="center" wrapText="1"/>
    </xf>
    <xf numFmtId="0" fontId="0" fillId="5" borderId="0" xfId="0" applyFill="1" applyAlignment="1">
      <alignment horizontal="center" vertical="center"/>
    </xf>
    <xf numFmtId="0" fontId="5" fillId="0" borderId="0" xfId="0" applyFont="1" applyBorder="1" applyAlignment="1" applyProtection="1">
      <alignment vertical="center" wrapText="1"/>
    </xf>
    <xf numFmtId="0" fontId="5" fillId="0" borderId="9" xfId="0" applyFont="1" applyBorder="1" applyAlignment="1" applyProtection="1">
      <alignment vertical="center" wrapText="1"/>
    </xf>
    <xf numFmtId="0" fontId="8" fillId="0" borderId="0" xfId="0" applyFont="1" applyFill="1" applyBorder="1" applyAlignment="1" applyProtection="1">
      <alignment vertical="center" wrapText="1"/>
    </xf>
    <xf numFmtId="0" fontId="8" fillId="0" borderId="9" xfId="0" applyFont="1" applyFill="1" applyBorder="1" applyAlignment="1" applyProtection="1">
      <alignment vertical="center" wrapText="1"/>
    </xf>
    <xf numFmtId="0" fontId="5" fillId="0" borderId="0" xfId="0" applyFont="1" applyFill="1" applyBorder="1" applyAlignment="1" applyProtection="1">
      <alignment vertical="center" wrapText="1"/>
    </xf>
    <xf numFmtId="0" fontId="5" fillId="0" borderId="9" xfId="0" applyFont="1" applyFill="1" applyBorder="1" applyAlignment="1" applyProtection="1">
      <alignment vertical="center" wrapText="1"/>
    </xf>
    <xf numFmtId="0" fontId="11" fillId="0" borderId="0" xfId="0" applyFont="1" applyBorder="1" applyAlignment="1" applyProtection="1">
      <alignment vertical="center" wrapText="1"/>
    </xf>
    <xf numFmtId="0" fontId="11" fillId="0" borderId="9" xfId="0" applyFont="1" applyBorder="1" applyAlignment="1" applyProtection="1">
      <alignment vertical="center" wrapText="1"/>
    </xf>
    <xf numFmtId="0" fontId="24" fillId="0" borderId="8" xfId="0" applyFont="1" applyBorder="1" applyAlignment="1" applyProtection="1">
      <alignment horizontal="center" vertical="center"/>
    </xf>
    <xf numFmtId="0" fontId="24" fillId="0" borderId="0" xfId="0" applyFont="1" applyBorder="1" applyAlignment="1" applyProtection="1">
      <alignment horizontal="center" vertical="center"/>
    </xf>
    <xf numFmtId="0" fontId="24" fillId="0" borderId="9" xfId="0" applyFont="1" applyBorder="1" applyAlignment="1" applyProtection="1">
      <alignment horizontal="center" vertical="center"/>
    </xf>
    <xf numFmtId="0" fontId="5" fillId="10" borderId="0" xfId="0" applyFont="1" applyFill="1" applyBorder="1" applyAlignment="1" applyProtection="1">
      <alignment vertical="center" wrapText="1"/>
    </xf>
    <xf numFmtId="0" fontId="5" fillId="10" borderId="9" xfId="0" applyFont="1" applyFill="1" applyBorder="1" applyAlignment="1" applyProtection="1">
      <alignment vertical="center" wrapText="1"/>
    </xf>
    <xf numFmtId="0" fontId="5" fillId="10" borderId="0" xfId="0" applyFont="1" applyFill="1" applyBorder="1" applyAlignment="1" applyProtection="1">
      <alignment horizontal="left" vertical="center" wrapText="1"/>
    </xf>
    <xf numFmtId="0" fontId="5" fillId="10" borderId="9" xfId="0" applyFont="1" applyFill="1" applyBorder="1" applyAlignment="1" applyProtection="1">
      <alignment horizontal="left" vertical="center" wrapText="1"/>
    </xf>
    <xf numFmtId="0" fontId="8" fillId="10" borderId="0" xfId="0" applyFont="1" applyFill="1" applyBorder="1" applyAlignment="1" applyProtection="1">
      <alignment horizontal="left" vertical="center" wrapText="1"/>
    </xf>
    <xf numFmtId="0" fontId="8" fillId="0" borderId="0" xfId="0" applyFont="1" applyBorder="1" applyAlignment="1" applyProtection="1">
      <alignment horizontal="justify" vertical="center" wrapText="1"/>
    </xf>
    <xf numFmtId="0" fontId="8" fillId="0" borderId="9" xfId="0" applyFont="1" applyBorder="1" applyAlignment="1" applyProtection="1">
      <alignment horizontal="justify" vertical="center" wrapText="1"/>
    </xf>
    <xf numFmtId="0" fontId="8" fillId="0" borderId="0" xfId="0" applyFont="1" applyBorder="1" applyAlignment="1" applyProtection="1">
      <alignment vertical="center" wrapText="1"/>
    </xf>
    <xf numFmtId="0" fontId="8" fillId="0" borderId="9" xfId="0" applyFont="1" applyBorder="1" applyAlignment="1" applyProtection="1">
      <alignment vertical="center" wrapText="1"/>
    </xf>
    <xf numFmtId="49" fontId="5" fillId="10" borderId="0" xfId="0" applyNumberFormat="1" applyFont="1" applyFill="1" applyBorder="1" applyAlignment="1" applyProtection="1">
      <alignment vertical="center" wrapText="1"/>
    </xf>
    <xf numFmtId="49" fontId="0" fillId="10" borderId="0" xfId="0" applyNumberFormat="1" applyFill="1" applyBorder="1" applyAlignment="1" applyProtection="1">
      <alignment vertical="center" wrapText="1"/>
    </xf>
    <xf numFmtId="0" fontId="0" fillId="10" borderId="9" xfId="0" applyFill="1" applyBorder="1" applyAlignment="1" applyProtection="1">
      <alignment vertical="center" wrapText="1"/>
    </xf>
    <xf numFmtId="0" fontId="8" fillId="10" borderId="0" xfId="0" applyFont="1" applyFill="1" applyBorder="1" applyAlignment="1" applyProtection="1">
      <alignment vertical="center" wrapText="1"/>
    </xf>
    <xf numFmtId="0" fontId="11" fillId="0" borderId="0" xfId="0" applyFont="1" applyFill="1" applyBorder="1" applyAlignment="1" applyProtection="1">
      <alignment vertical="center" wrapText="1"/>
    </xf>
    <xf numFmtId="0" fontId="11" fillId="0" borderId="9" xfId="0" applyFont="1" applyFill="1" applyBorder="1" applyAlignment="1" applyProtection="1">
      <alignment vertical="center" wrapText="1"/>
    </xf>
    <xf numFmtId="0" fontId="5" fillId="0" borderId="0" xfId="0" applyFont="1" applyBorder="1" applyAlignment="1" applyProtection="1">
      <alignment vertical="center"/>
    </xf>
    <xf numFmtId="0" fontId="5" fillId="0" borderId="9" xfId="0" applyFont="1" applyBorder="1" applyAlignment="1" applyProtection="1">
      <alignment vertical="center"/>
    </xf>
    <xf numFmtId="0" fontId="5" fillId="0" borderId="0" xfId="0" applyFont="1" applyBorder="1" applyAlignment="1" applyProtection="1">
      <alignment horizontal="left" vertical="center" wrapText="1"/>
    </xf>
    <xf numFmtId="0" fontId="5" fillId="0" borderId="9" xfId="0" applyFont="1" applyBorder="1" applyAlignment="1" applyProtection="1">
      <alignment horizontal="left" vertical="center" wrapText="1"/>
    </xf>
    <xf numFmtId="0" fontId="12" fillId="3" borderId="13" xfId="0" applyFont="1" applyFill="1" applyBorder="1" applyAlignment="1" applyProtection="1">
      <alignment horizontal="center" vertical="center" wrapText="1"/>
    </xf>
    <xf numFmtId="0" fontId="12" fillId="3" borderId="14" xfId="0" applyFont="1" applyFill="1" applyBorder="1" applyAlignment="1" applyProtection="1">
      <alignment horizontal="center" vertical="center" wrapText="1"/>
    </xf>
    <xf numFmtId="0" fontId="12" fillId="3" borderId="15" xfId="0" applyFont="1" applyFill="1" applyBorder="1" applyAlignment="1" applyProtection="1">
      <alignment horizontal="center" vertical="center" wrapText="1"/>
    </xf>
    <xf numFmtId="0" fontId="12" fillId="7" borderId="13" xfId="0" applyFont="1" applyFill="1" applyBorder="1" applyAlignment="1" applyProtection="1">
      <alignment horizontal="center" vertical="center"/>
    </xf>
    <xf numFmtId="0" fontId="12" fillId="7" borderId="14" xfId="0" applyFont="1" applyFill="1" applyBorder="1" applyAlignment="1" applyProtection="1">
      <alignment horizontal="center" vertical="center"/>
    </xf>
    <xf numFmtId="0" fontId="12" fillId="7" borderId="15" xfId="0" applyFont="1" applyFill="1" applyBorder="1" applyAlignment="1" applyProtection="1">
      <alignment horizontal="center" vertical="center"/>
    </xf>
    <xf numFmtId="0" fontId="11" fillId="0" borderId="0" xfId="0" applyFont="1" applyBorder="1" applyAlignment="1" applyProtection="1">
      <alignment horizontal="left" vertical="center" wrapText="1"/>
    </xf>
    <xf numFmtId="0" fontId="16" fillId="0" borderId="0" xfId="0" applyFont="1" applyFill="1" applyBorder="1" applyAlignment="1" applyProtection="1">
      <alignment horizontal="left" vertical="center" wrapText="1"/>
    </xf>
    <xf numFmtId="0" fontId="12" fillId="11" borderId="13" xfId="0" applyFont="1" applyFill="1" applyBorder="1" applyAlignment="1" applyProtection="1">
      <alignment horizontal="center" vertical="center" wrapText="1"/>
    </xf>
    <xf numFmtId="0" fontId="12" fillId="11" borderId="14" xfId="0" applyFont="1" applyFill="1" applyBorder="1" applyAlignment="1" applyProtection="1">
      <alignment horizontal="center" vertical="center" wrapText="1"/>
    </xf>
    <xf numFmtId="0" fontId="12" fillId="11" borderId="15" xfId="0" applyFont="1" applyFill="1" applyBorder="1" applyAlignment="1" applyProtection="1">
      <alignment horizontal="center" vertical="center" wrapText="1"/>
    </xf>
    <xf numFmtId="0" fontId="12" fillId="5" borderId="13" xfId="0" applyFont="1" applyFill="1" applyBorder="1" applyAlignment="1" applyProtection="1">
      <alignment horizontal="center" vertical="center"/>
    </xf>
    <xf numFmtId="0" fontId="12" fillId="5" borderId="14" xfId="0" applyFont="1" applyFill="1" applyBorder="1" applyAlignment="1" applyProtection="1">
      <alignment horizontal="center" vertical="center"/>
    </xf>
    <xf numFmtId="0" fontId="12" fillId="5" borderId="15" xfId="0" applyFont="1" applyFill="1" applyBorder="1" applyAlignment="1" applyProtection="1">
      <alignment horizontal="center" vertical="center"/>
    </xf>
    <xf numFmtId="0" fontId="12" fillId="11" borderId="13" xfId="0" applyFont="1" applyFill="1" applyBorder="1" applyAlignment="1" applyProtection="1">
      <alignment horizontal="center" vertical="center"/>
    </xf>
    <xf numFmtId="0" fontId="12" fillId="11" borderId="14" xfId="0" applyFont="1" applyFill="1" applyBorder="1" applyAlignment="1" applyProtection="1">
      <alignment horizontal="center" vertical="center"/>
    </xf>
    <xf numFmtId="0" fontId="12" fillId="11" borderId="15" xfId="0" applyFont="1" applyFill="1" applyBorder="1" applyAlignment="1" applyProtection="1">
      <alignment horizontal="center" vertical="center"/>
    </xf>
    <xf numFmtId="0" fontId="26" fillId="0" borderId="10" xfId="0" applyFont="1" applyBorder="1" applyAlignment="1" applyProtection="1">
      <alignment horizontal="center" vertical="center"/>
    </xf>
    <xf numFmtId="0" fontId="26" fillId="0" borderId="3" xfId="0" applyFont="1" applyBorder="1" applyAlignment="1" applyProtection="1">
      <alignment horizontal="center" vertical="center"/>
    </xf>
    <xf numFmtId="0" fontId="26" fillId="0" borderId="7" xfId="0" applyFont="1" applyBorder="1" applyAlignment="1" applyProtection="1">
      <alignment horizontal="center" vertical="center"/>
    </xf>
    <xf numFmtId="0" fontId="5" fillId="0" borderId="1" xfId="0" applyFont="1" applyBorder="1" applyAlignment="1" applyProtection="1">
      <alignment horizontal="left" vertical="center" wrapText="1"/>
    </xf>
    <xf numFmtId="0" fontId="5" fillId="0" borderId="6" xfId="0" applyFont="1" applyBorder="1" applyAlignment="1" applyProtection="1">
      <alignment horizontal="left" vertical="center" wrapText="1"/>
    </xf>
    <xf numFmtId="0" fontId="5" fillId="0" borderId="3" xfId="0" applyFont="1" applyFill="1" applyBorder="1" applyAlignment="1" applyProtection="1">
      <alignment vertical="center" wrapText="1"/>
    </xf>
    <xf numFmtId="0" fontId="5" fillId="0" borderId="7" xfId="0" applyFont="1" applyFill="1" applyBorder="1" applyAlignment="1" applyProtection="1">
      <alignment vertical="center" wrapText="1"/>
    </xf>
    <xf numFmtId="0" fontId="0" fillId="0" borderId="0" xfId="0" applyFont="1" applyBorder="1" applyAlignment="1" applyProtection="1">
      <alignment vertical="center" wrapText="1"/>
    </xf>
    <xf numFmtId="0" fontId="8" fillId="0" borderId="0" xfId="0" applyFont="1" applyBorder="1" applyAlignment="1" applyProtection="1">
      <alignment horizontal="left" vertical="center" wrapText="1"/>
    </xf>
    <xf numFmtId="0" fontId="8" fillId="0" borderId="9" xfId="0" applyFont="1" applyBorder="1" applyAlignment="1" applyProtection="1">
      <alignment horizontal="left" vertical="center" wrapText="1"/>
    </xf>
    <xf numFmtId="0" fontId="11" fillId="0" borderId="3" xfId="0" applyFont="1" applyBorder="1" applyAlignment="1" applyProtection="1">
      <alignment vertical="center" wrapText="1"/>
    </xf>
    <xf numFmtId="0" fontId="11" fillId="0" borderId="7" xfId="0" applyFont="1" applyBorder="1" applyAlignment="1" applyProtection="1">
      <alignment vertical="center" wrapText="1"/>
    </xf>
    <xf numFmtId="0" fontId="12" fillId="3" borderId="1" xfId="0" applyFont="1" applyFill="1" applyBorder="1" applyAlignment="1" applyProtection="1">
      <alignment horizontal="center" vertical="center" wrapText="1"/>
    </xf>
    <xf numFmtId="0" fontId="11" fillId="0" borderId="9" xfId="0" applyFont="1" applyBorder="1" applyAlignment="1" applyProtection="1">
      <alignment horizontal="left" vertical="center" wrapText="1"/>
    </xf>
    <xf numFmtId="0" fontId="35" fillId="10" borderId="0" xfId="0" applyFont="1" applyFill="1" applyBorder="1" applyAlignment="1" applyProtection="1">
      <alignment horizontal="left" vertical="center" wrapText="1"/>
    </xf>
    <xf numFmtId="0" fontId="35" fillId="10" borderId="9" xfId="0" applyFont="1" applyFill="1" applyBorder="1" applyAlignment="1" applyProtection="1">
      <alignment horizontal="left" vertical="center" wrapText="1"/>
    </xf>
    <xf numFmtId="0" fontId="0" fillId="0" borderId="9" xfId="0" applyBorder="1" applyAlignment="1" applyProtection="1">
      <alignment vertical="center" wrapText="1"/>
    </xf>
    <xf numFmtId="0" fontId="5" fillId="0" borderId="8" xfId="0" applyFont="1" applyFill="1" applyBorder="1" applyAlignment="1" applyProtection="1">
      <alignment horizontal="left" vertical="center" wrapText="1"/>
    </xf>
    <xf numFmtId="0" fontId="5" fillId="0" borderId="8" xfId="0" applyFont="1" applyBorder="1" applyAlignment="1" applyProtection="1">
      <alignment horizontal="left" vertical="center" wrapText="1"/>
    </xf>
    <xf numFmtId="0" fontId="5" fillId="10" borderId="8" xfId="0" applyFont="1" applyFill="1" applyBorder="1" applyAlignment="1" applyProtection="1">
      <alignment horizontal="left" vertical="center" wrapText="1"/>
    </xf>
    <xf numFmtId="0" fontId="24" fillId="0" borderId="8" xfId="0" applyFont="1" applyBorder="1" applyAlignment="1" applyProtection="1">
      <alignment vertical="center" wrapText="1"/>
    </xf>
    <xf numFmtId="0" fontId="24" fillId="0" borderId="0" xfId="0" applyFont="1" applyBorder="1" applyAlignment="1" applyProtection="1">
      <alignment vertical="center" wrapText="1"/>
    </xf>
    <xf numFmtId="0" fontId="24" fillId="0" borderId="9" xfId="0" applyFont="1" applyBorder="1" applyAlignment="1" applyProtection="1">
      <alignment vertical="center" wrapText="1"/>
    </xf>
    <xf numFmtId="0" fontId="0" fillId="0" borderId="8" xfId="0" applyBorder="1" applyAlignment="1" applyProtection="1">
      <alignment vertical="center" wrapText="1"/>
    </xf>
    <xf numFmtId="0" fontId="5" fillId="10" borderId="3" xfId="0" applyFont="1" applyFill="1" applyBorder="1" applyAlignment="1" applyProtection="1">
      <alignment vertical="center" wrapText="1"/>
    </xf>
    <xf numFmtId="0" fontId="5" fillId="10" borderId="7" xfId="0" applyFont="1" applyFill="1" applyBorder="1" applyAlignment="1" applyProtection="1">
      <alignment vertical="center" wrapText="1"/>
    </xf>
    <xf numFmtId="0" fontId="11" fillId="10" borderId="0" xfId="0" applyFont="1" applyFill="1" applyBorder="1" applyAlignment="1" applyProtection="1">
      <alignment vertical="center" wrapText="1"/>
    </xf>
    <xf numFmtId="0" fontId="11" fillId="10" borderId="9" xfId="0" applyFont="1" applyFill="1" applyBorder="1" applyAlignment="1" applyProtection="1">
      <alignment vertical="center" wrapText="1"/>
    </xf>
    <xf numFmtId="0" fontId="15" fillId="0" borderId="8" xfId="0" applyFont="1" applyBorder="1" applyAlignment="1" applyProtection="1">
      <alignment horizontal="left" vertical="center" wrapText="1"/>
    </xf>
    <xf numFmtId="0" fontId="8" fillId="0" borderId="8" xfId="0" applyFont="1" applyBorder="1" applyAlignment="1" applyProtection="1">
      <alignment horizontal="left" vertical="center" wrapText="1"/>
    </xf>
    <xf numFmtId="0" fontId="8" fillId="0" borderId="0" xfId="0" applyFont="1" applyAlignment="1" applyProtection="1">
      <alignment vertical="center" wrapText="1"/>
    </xf>
    <xf numFmtId="0" fontId="8" fillId="0" borderId="0" xfId="0" applyFont="1" applyAlignment="1" applyProtection="1">
      <alignment vertical="center"/>
    </xf>
    <xf numFmtId="0" fontId="8" fillId="0" borderId="9" xfId="0" applyFont="1" applyBorder="1" applyAlignment="1" applyProtection="1">
      <alignment vertical="center"/>
    </xf>
    <xf numFmtId="0" fontId="8" fillId="0" borderId="0" xfId="0" applyFont="1" applyAlignment="1" applyProtection="1">
      <alignment horizontal="justify" vertical="center" wrapText="1"/>
    </xf>
    <xf numFmtId="0" fontId="8" fillId="0" borderId="8" xfId="0" applyFont="1" applyBorder="1" applyAlignment="1" applyProtection="1">
      <alignment vertical="center" wrapText="1"/>
    </xf>
    <xf numFmtId="0" fontId="8" fillId="10" borderId="8" xfId="0" applyFont="1" applyFill="1" applyBorder="1" applyAlignment="1" applyProtection="1">
      <alignment horizontal="left" vertical="center" wrapText="1"/>
    </xf>
    <xf numFmtId="0" fontId="12" fillId="7" borderId="13" xfId="0" applyFont="1" applyFill="1" applyBorder="1" applyAlignment="1" applyProtection="1">
      <alignment horizontal="center" vertical="center" wrapText="1"/>
    </xf>
    <xf numFmtId="0" fontId="12" fillId="7" borderId="14" xfId="0" applyFont="1" applyFill="1" applyBorder="1" applyAlignment="1" applyProtection="1">
      <alignment horizontal="center" vertical="center" wrapText="1"/>
    </xf>
    <xf numFmtId="0" fontId="12" fillId="7" borderId="15" xfId="0" applyFont="1" applyFill="1" applyBorder="1" applyAlignment="1" applyProtection="1">
      <alignment horizontal="center" vertical="center" wrapText="1"/>
    </xf>
    <xf numFmtId="0" fontId="5" fillId="0" borderId="0" xfId="0" applyFont="1" applyFill="1" applyBorder="1" applyAlignment="1" applyProtection="1">
      <alignment horizontal="left" vertical="center" wrapText="1"/>
    </xf>
    <xf numFmtId="0" fontId="5" fillId="0" borderId="9" xfId="0" applyFont="1" applyFill="1" applyBorder="1" applyAlignment="1" applyProtection="1">
      <alignment horizontal="left" vertical="center" wrapText="1"/>
    </xf>
    <xf numFmtId="0" fontId="26" fillId="0" borderId="10" xfId="0" applyFont="1" applyBorder="1" applyAlignment="1" applyProtection="1">
      <alignment horizontal="center" vertical="center" wrapText="1"/>
    </xf>
    <xf numFmtId="0" fontId="26" fillId="0" borderId="3" xfId="0" applyFont="1" applyBorder="1" applyAlignment="1" applyProtection="1">
      <alignment horizontal="center" vertical="center" wrapText="1"/>
    </xf>
    <xf numFmtId="0" fontId="26" fillId="0" borderId="7" xfId="0" applyFont="1" applyBorder="1" applyAlignment="1" applyProtection="1">
      <alignment horizontal="center" vertical="center" wrapText="1"/>
    </xf>
    <xf numFmtId="0" fontId="16" fillId="0" borderId="8" xfId="0" applyFont="1" applyBorder="1" applyAlignment="1" applyProtection="1">
      <alignment horizontal="left" vertical="center" wrapText="1"/>
    </xf>
    <xf numFmtId="0" fontId="5" fillId="0" borderId="0" xfId="0" applyFont="1" applyBorder="1" applyAlignment="1" applyProtection="1">
      <alignment horizontal="justify" vertical="center"/>
    </xf>
    <xf numFmtId="0" fontId="5" fillId="0" borderId="9" xfId="0" applyFont="1" applyBorder="1" applyAlignment="1" applyProtection="1">
      <alignment horizontal="justify" vertical="center"/>
    </xf>
    <xf numFmtId="0" fontId="2" fillId="0" borderId="0" xfId="0" applyFont="1" applyBorder="1" applyAlignment="1" applyProtection="1">
      <alignment vertical="center"/>
    </xf>
    <xf numFmtId="0" fontId="2" fillId="0" borderId="9" xfId="0" applyFont="1" applyBorder="1" applyAlignment="1" applyProtection="1">
      <alignment vertical="center"/>
    </xf>
    <xf numFmtId="0" fontId="8" fillId="0" borderId="3" xfId="0" applyFont="1" applyBorder="1" applyAlignment="1" applyProtection="1">
      <alignment vertical="center" wrapText="1"/>
    </xf>
    <xf numFmtId="0" fontId="8" fillId="0" borderId="7" xfId="0" applyFont="1" applyBorder="1" applyAlignment="1" applyProtection="1">
      <alignment vertical="center" wrapText="1"/>
    </xf>
    <xf numFmtId="0" fontId="8" fillId="0" borderId="24" xfId="0" applyFont="1" applyBorder="1" applyAlignment="1" applyProtection="1">
      <alignment horizontal="left" vertical="center" wrapText="1"/>
    </xf>
    <xf numFmtId="0" fontId="11" fillId="0" borderId="0" xfId="0" applyFont="1" applyFill="1" applyBorder="1" applyAlignment="1" applyProtection="1">
      <alignment horizontal="left" vertical="center" wrapText="1"/>
    </xf>
    <xf numFmtId="0" fontId="11" fillId="0" borderId="9" xfId="0" applyFont="1" applyFill="1" applyBorder="1" applyAlignment="1" applyProtection="1">
      <alignment horizontal="left" vertical="center" wrapText="1"/>
    </xf>
    <xf numFmtId="0" fontId="8" fillId="0" borderId="0" xfId="0" applyFont="1" applyBorder="1" applyAlignment="1" applyProtection="1">
      <alignment vertical="center"/>
    </xf>
    <xf numFmtId="0" fontId="5" fillId="0" borderId="24" xfId="0" applyFont="1" applyBorder="1" applyAlignment="1" applyProtection="1">
      <alignment horizontal="left" vertical="center" wrapText="1"/>
    </xf>
    <xf numFmtId="0" fontId="24" fillId="0" borderId="5" xfId="0" applyFont="1" applyBorder="1" applyAlignment="1" applyProtection="1">
      <alignment horizontal="left" vertical="center" wrapText="1"/>
    </xf>
    <xf numFmtId="0" fontId="24" fillId="0" borderId="1" xfId="0" applyFont="1" applyBorder="1" applyAlignment="1" applyProtection="1">
      <alignment horizontal="left" vertical="center" wrapText="1"/>
    </xf>
    <xf numFmtId="0" fontId="24" fillId="0" borderId="6" xfId="0" applyFont="1" applyBorder="1" applyAlignment="1" applyProtection="1">
      <alignment horizontal="left" vertical="center" wrapText="1"/>
    </xf>
    <xf numFmtId="0" fontId="24" fillId="0" borderId="0" xfId="0" applyFont="1" applyBorder="1" applyAlignment="1" applyProtection="1">
      <alignment vertical="center"/>
    </xf>
    <xf numFmtId="0" fontId="24" fillId="0" borderId="9" xfId="0" applyFont="1" applyBorder="1" applyAlignment="1" applyProtection="1">
      <alignment vertical="center"/>
    </xf>
    <xf numFmtId="0" fontId="0" fillId="0" borderId="13" xfId="0" applyBorder="1" applyAlignment="1" applyProtection="1">
      <alignment horizontal="center" vertical="center" wrapText="1"/>
    </xf>
    <xf numFmtId="0" fontId="0" fillId="0" borderId="14" xfId="0" applyBorder="1" applyAlignment="1" applyProtection="1">
      <alignment horizontal="center" vertical="center" wrapText="1"/>
    </xf>
    <xf numFmtId="0" fontId="0" fillId="0" borderId="15" xfId="0" applyBorder="1" applyAlignment="1" applyProtection="1">
      <alignment horizontal="center" vertical="center" wrapText="1"/>
    </xf>
    <xf numFmtId="0" fontId="12" fillId="6" borderId="13" xfId="0" applyFont="1" applyFill="1" applyBorder="1" applyAlignment="1" applyProtection="1">
      <alignment horizontal="center" vertical="center"/>
    </xf>
    <xf numFmtId="0" fontId="12" fillId="6" borderId="14" xfId="0" applyFont="1" applyFill="1" applyBorder="1" applyAlignment="1" applyProtection="1">
      <alignment horizontal="center" vertical="center"/>
    </xf>
    <xf numFmtId="0" fontId="12" fillId="6" borderId="15" xfId="0" applyFont="1" applyFill="1" applyBorder="1" applyAlignment="1" applyProtection="1">
      <alignment horizontal="center" vertical="center"/>
    </xf>
    <xf numFmtId="0" fontId="8" fillId="0" borderId="13" xfId="0" applyFont="1" applyBorder="1" applyAlignment="1" applyProtection="1">
      <alignment horizontal="center" vertical="center" wrapText="1"/>
    </xf>
    <xf numFmtId="0" fontId="8" fillId="0" borderId="14" xfId="0" applyFont="1" applyBorder="1" applyAlignment="1" applyProtection="1">
      <alignment horizontal="center" vertical="center" wrapText="1"/>
    </xf>
    <xf numFmtId="0" fontId="8" fillId="0" borderId="13" xfId="0" applyFont="1" applyBorder="1" applyAlignment="1" applyProtection="1">
      <alignment horizontal="left" vertical="center" wrapText="1"/>
    </xf>
    <xf numFmtId="0" fontId="8" fillId="0" borderId="15" xfId="0" applyFont="1" applyBorder="1" applyAlignment="1" applyProtection="1">
      <alignment horizontal="left" vertical="center" wrapText="1"/>
    </xf>
    <xf numFmtId="0" fontId="16" fillId="0" borderId="24" xfId="0" applyFont="1" applyBorder="1" applyAlignment="1" applyProtection="1">
      <alignment horizontal="left" vertical="center" wrapText="1"/>
    </xf>
    <xf numFmtId="0" fontId="17" fillId="0" borderId="13" xfId="0" applyFont="1" applyBorder="1" applyAlignment="1" applyProtection="1">
      <alignment horizontal="center" vertical="center" wrapText="1"/>
    </xf>
    <xf numFmtId="0" fontId="17" fillId="0" borderId="14" xfId="0" applyFont="1" applyBorder="1" applyAlignment="1" applyProtection="1">
      <alignment horizontal="center" vertical="center" wrapText="1"/>
    </xf>
  </cellXfs>
  <cellStyles count="6">
    <cellStyle name="Hyperlink" xfId="4" builtinId="8"/>
    <cellStyle name="Normal" xfId="0" builtinId="0"/>
    <cellStyle name="Normal 2" xfId="3" xr:uid="{00000000-0005-0000-0000-000002000000}"/>
    <cellStyle name="Normal 2 2" xfId="5" xr:uid="{00000000-0005-0000-0000-000003000000}"/>
    <cellStyle name="Normal 3" xfId="2" xr:uid="{00000000-0005-0000-0000-000004000000}"/>
    <cellStyle name="Percent" xfId="1" builtinId="5"/>
  </cellStyles>
  <dxfs count="76">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9" defaultPivotStyle="PivotStyleLight16"/>
  <colors>
    <mruColors>
      <color rgb="FFDCE6F1"/>
      <color rgb="FF95B3D7"/>
      <color rgb="FFC4E59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4.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8</xdr:col>
          <xdr:colOff>1822450</xdr:colOff>
          <xdr:row>3</xdr:row>
          <xdr:rowOff>717550</xdr:rowOff>
        </xdr:from>
        <xdr:to>
          <xdr:col>8</xdr:col>
          <xdr:colOff>2736850</xdr:colOff>
          <xdr:row>3</xdr:row>
          <xdr:rowOff>1403350</xdr:rowOff>
        </xdr:to>
        <xdr:sp macro="" textlink="">
          <xdr:nvSpPr>
            <xdr:cNvPr id="1029" name="Object 5" hidden="1">
              <a:extLst>
                <a:ext uri="{63B3BB69-23CF-44E3-9099-C40C66FF867C}">
                  <a14:compatExt spid="_x0000_s1029"/>
                </a:ext>
                <a:ext uri="{FF2B5EF4-FFF2-40B4-BE49-F238E27FC236}">
                  <a16:creationId xmlns:a16="http://schemas.microsoft.com/office/drawing/2014/main" id="{00000000-0008-0000-0300-000005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8</xdr:col>
          <xdr:colOff>2603500</xdr:colOff>
          <xdr:row>3</xdr:row>
          <xdr:rowOff>717550</xdr:rowOff>
        </xdr:from>
        <xdr:to>
          <xdr:col>8</xdr:col>
          <xdr:colOff>3517900</xdr:colOff>
          <xdr:row>3</xdr:row>
          <xdr:rowOff>1403350</xdr:rowOff>
        </xdr:to>
        <xdr:sp macro="" textlink="">
          <xdr:nvSpPr>
            <xdr:cNvPr id="5124" name="Object 4" hidden="1">
              <a:extLst>
                <a:ext uri="{63B3BB69-23CF-44E3-9099-C40C66FF867C}">
                  <a14:compatExt spid="_x0000_s5124"/>
                </a:ext>
                <a:ext uri="{FF2B5EF4-FFF2-40B4-BE49-F238E27FC236}">
                  <a16:creationId xmlns:a16="http://schemas.microsoft.com/office/drawing/2014/main" id="{00000000-0008-0000-0400-0000041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8</xdr:col>
          <xdr:colOff>1917700</xdr:colOff>
          <xdr:row>3</xdr:row>
          <xdr:rowOff>800100</xdr:rowOff>
        </xdr:from>
        <xdr:to>
          <xdr:col>8</xdr:col>
          <xdr:colOff>2832100</xdr:colOff>
          <xdr:row>3</xdr:row>
          <xdr:rowOff>1479550</xdr:rowOff>
        </xdr:to>
        <xdr:sp macro="" textlink="">
          <xdr:nvSpPr>
            <xdr:cNvPr id="2051" name="Object 3" hidden="1">
              <a:extLst>
                <a:ext uri="{63B3BB69-23CF-44E3-9099-C40C66FF867C}">
                  <a14:compatExt spid="_x0000_s2051"/>
                </a:ext>
                <a:ext uri="{FF2B5EF4-FFF2-40B4-BE49-F238E27FC236}">
                  <a16:creationId xmlns:a16="http://schemas.microsoft.com/office/drawing/2014/main" id="{00000000-0008-0000-0500-0000030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8</xdr:col>
          <xdr:colOff>1943100</xdr:colOff>
          <xdr:row>3</xdr:row>
          <xdr:rowOff>755650</xdr:rowOff>
        </xdr:from>
        <xdr:to>
          <xdr:col>8</xdr:col>
          <xdr:colOff>2857500</xdr:colOff>
          <xdr:row>3</xdr:row>
          <xdr:rowOff>1441450</xdr:rowOff>
        </xdr:to>
        <xdr:sp macro="" textlink="">
          <xdr:nvSpPr>
            <xdr:cNvPr id="4099" name="Object 3" hidden="1">
              <a:extLst>
                <a:ext uri="{63B3BB69-23CF-44E3-9099-C40C66FF867C}">
                  <a14:compatExt spid="_x0000_s4099"/>
                </a:ext>
                <a:ext uri="{FF2B5EF4-FFF2-40B4-BE49-F238E27FC236}">
                  <a16:creationId xmlns:a16="http://schemas.microsoft.com/office/drawing/2014/main" id="{00000000-0008-0000-0600-0000031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8</xdr:col>
          <xdr:colOff>2286000</xdr:colOff>
          <xdr:row>3</xdr:row>
          <xdr:rowOff>723900</xdr:rowOff>
        </xdr:from>
        <xdr:to>
          <xdr:col>8</xdr:col>
          <xdr:colOff>3200400</xdr:colOff>
          <xdr:row>3</xdr:row>
          <xdr:rowOff>1409700</xdr:rowOff>
        </xdr:to>
        <xdr:sp macro="" textlink="">
          <xdr:nvSpPr>
            <xdr:cNvPr id="9218" name="Object 2" hidden="1">
              <a:extLst>
                <a:ext uri="{63B3BB69-23CF-44E3-9099-C40C66FF867C}">
                  <a14:compatExt spid="_x0000_s9218"/>
                </a:ext>
                <a:ext uri="{FF2B5EF4-FFF2-40B4-BE49-F238E27FC236}">
                  <a16:creationId xmlns:a16="http://schemas.microsoft.com/office/drawing/2014/main" id="{00000000-0008-0000-0700-0000022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mailto:PMRIndicators@oecd.org" TargetMode="Externa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3.bin"/><Relationship Id="rId5" Type="http://schemas.openxmlformats.org/officeDocument/2006/relationships/image" Target="../media/image1.emf"/><Relationship Id="rId4" Type="http://schemas.openxmlformats.org/officeDocument/2006/relationships/package" Target="../embeddings/Microsoft_Word_Document.docx"/></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4.bin"/><Relationship Id="rId5" Type="http://schemas.openxmlformats.org/officeDocument/2006/relationships/image" Target="../media/image2.emf"/><Relationship Id="rId4" Type="http://schemas.openxmlformats.org/officeDocument/2006/relationships/package" Target="../embeddings/Microsoft_Word_Document1.docx"/></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5.bin"/><Relationship Id="rId5" Type="http://schemas.openxmlformats.org/officeDocument/2006/relationships/image" Target="../media/image3.emf"/><Relationship Id="rId4" Type="http://schemas.openxmlformats.org/officeDocument/2006/relationships/package" Target="../embeddings/Microsoft_Word_Document2.docx"/></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6.bin"/><Relationship Id="rId5" Type="http://schemas.openxmlformats.org/officeDocument/2006/relationships/image" Target="../media/image4.emf"/><Relationship Id="rId4" Type="http://schemas.openxmlformats.org/officeDocument/2006/relationships/package" Target="../embeddings/Microsoft_Word_Document3.docx"/></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7.bin"/><Relationship Id="rId5" Type="http://schemas.openxmlformats.org/officeDocument/2006/relationships/image" Target="../media/image5.emf"/><Relationship Id="rId4" Type="http://schemas.openxmlformats.org/officeDocument/2006/relationships/package" Target="../embeddings/Microsoft_Word_Document4.docx"/></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1"/>
  </sheetPr>
  <dimension ref="B2:E47"/>
  <sheetViews>
    <sheetView zoomScale="85" zoomScaleNormal="85" workbookViewId="0">
      <selection activeCell="B3" sqref="B3"/>
    </sheetView>
  </sheetViews>
  <sheetFormatPr defaultRowHeight="12.5" x14ac:dyDescent="0.25"/>
  <cols>
    <col min="2" max="2" width="14.54296875" customWidth="1"/>
    <col min="5" max="5" width="19" bestFit="1" customWidth="1"/>
  </cols>
  <sheetData>
    <row r="2" spans="2:5" ht="25" x14ac:dyDescent="0.25">
      <c r="B2" s="6" t="s">
        <v>7</v>
      </c>
      <c r="E2" s="1" t="s">
        <v>205</v>
      </c>
    </row>
    <row r="3" spans="2:5" x14ac:dyDescent="0.25">
      <c r="B3" s="5" t="s">
        <v>6</v>
      </c>
      <c r="E3" s="296" t="s">
        <v>6</v>
      </c>
    </row>
    <row r="4" spans="2:5" x14ac:dyDescent="0.25">
      <c r="E4" s="296" t="s">
        <v>206</v>
      </c>
    </row>
    <row r="5" spans="2:5" x14ac:dyDescent="0.25">
      <c r="E5" s="296" t="s">
        <v>207</v>
      </c>
    </row>
    <row r="6" spans="2:5" x14ac:dyDescent="0.25">
      <c r="E6" s="296" t="s">
        <v>208</v>
      </c>
    </row>
    <row r="7" spans="2:5" x14ac:dyDescent="0.25">
      <c r="E7" s="296" t="s">
        <v>209</v>
      </c>
    </row>
    <row r="8" spans="2:5" x14ac:dyDescent="0.25">
      <c r="E8" s="296" t="s">
        <v>1377</v>
      </c>
    </row>
    <row r="9" spans="2:5" x14ac:dyDescent="0.25">
      <c r="E9" s="296" t="s">
        <v>1378</v>
      </c>
    </row>
    <row r="10" spans="2:5" x14ac:dyDescent="0.25">
      <c r="E10" s="296" t="s">
        <v>1379</v>
      </c>
    </row>
    <row r="11" spans="2:5" x14ac:dyDescent="0.25">
      <c r="E11" s="296" t="s">
        <v>210</v>
      </c>
    </row>
    <row r="12" spans="2:5" x14ac:dyDescent="0.25">
      <c r="E12" s="296" t="s">
        <v>211</v>
      </c>
    </row>
    <row r="13" spans="2:5" x14ac:dyDescent="0.25">
      <c r="E13" s="296" t="s">
        <v>212</v>
      </c>
    </row>
    <row r="14" spans="2:5" x14ac:dyDescent="0.25">
      <c r="E14" s="296" t="s">
        <v>213</v>
      </c>
    </row>
    <row r="15" spans="2:5" x14ac:dyDescent="0.25">
      <c r="E15" s="296" t="s">
        <v>214</v>
      </c>
    </row>
    <row r="16" spans="2:5" x14ac:dyDescent="0.25">
      <c r="E16" s="296" t="s">
        <v>1380</v>
      </c>
    </row>
    <row r="17" spans="5:5" x14ac:dyDescent="0.25">
      <c r="E17" s="296" t="s">
        <v>215</v>
      </c>
    </row>
    <row r="18" spans="5:5" x14ac:dyDescent="0.25">
      <c r="E18" s="296" t="s">
        <v>216</v>
      </c>
    </row>
    <row r="19" spans="5:5" x14ac:dyDescent="0.25">
      <c r="E19" s="296" t="s">
        <v>217</v>
      </c>
    </row>
    <row r="20" spans="5:5" x14ac:dyDescent="0.25">
      <c r="E20" s="296" t="s">
        <v>218</v>
      </c>
    </row>
    <row r="21" spans="5:5" x14ac:dyDescent="0.25">
      <c r="E21" s="296" t="s">
        <v>219</v>
      </c>
    </row>
    <row r="22" spans="5:5" x14ac:dyDescent="0.25">
      <c r="E22" s="296" t="s">
        <v>220</v>
      </c>
    </row>
    <row r="23" spans="5:5" x14ac:dyDescent="0.25">
      <c r="E23" s="296" t="s">
        <v>221</v>
      </c>
    </row>
    <row r="24" spans="5:5" x14ac:dyDescent="0.25">
      <c r="E24" s="296" t="s">
        <v>222</v>
      </c>
    </row>
    <row r="25" spans="5:5" x14ac:dyDescent="0.25">
      <c r="E25" s="296" t="s">
        <v>223</v>
      </c>
    </row>
    <row r="26" spans="5:5" x14ac:dyDescent="0.25">
      <c r="E26" s="296" t="s">
        <v>1381</v>
      </c>
    </row>
    <row r="27" spans="5:5" x14ac:dyDescent="0.25">
      <c r="E27" s="296" t="s">
        <v>1382</v>
      </c>
    </row>
    <row r="28" spans="5:5" x14ac:dyDescent="0.25">
      <c r="E28" s="296" t="s">
        <v>224</v>
      </c>
    </row>
    <row r="29" spans="5:5" x14ac:dyDescent="0.25">
      <c r="E29" s="296" t="s">
        <v>225</v>
      </c>
    </row>
    <row r="30" spans="5:5" x14ac:dyDescent="0.25">
      <c r="E30" s="296" t="s">
        <v>226</v>
      </c>
    </row>
    <row r="31" spans="5:5" x14ac:dyDescent="0.25">
      <c r="E31" s="296" t="s">
        <v>227</v>
      </c>
    </row>
    <row r="32" spans="5:5" x14ac:dyDescent="0.25">
      <c r="E32" s="296" t="s">
        <v>228</v>
      </c>
    </row>
    <row r="33" spans="5:5" x14ac:dyDescent="0.25">
      <c r="E33" s="296" t="s">
        <v>229</v>
      </c>
    </row>
    <row r="34" spans="5:5" x14ac:dyDescent="0.25">
      <c r="E34" s="296" t="s">
        <v>230</v>
      </c>
    </row>
    <row r="35" spans="5:5" x14ac:dyDescent="0.25">
      <c r="E35" s="296" t="s">
        <v>236</v>
      </c>
    </row>
    <row r="36" spans="5:5" x14ac:dyDescent="0.25">
      <c r="E36" s="296" t="s">
        <v>231</v>
      </c>
    </row>
    <row r="37" spans="5:5" x14ac:dyDescent="0.25">
      <c r="E37" s="296" t="s">
        <v>232</v>
      </c>
    </row>
    <row r="38" spans="5:5" x14ac:dyDescent="0.25">
      <c r="E38" s="296" t="s">
        <v>233</v>
      </c>
    </row>
    <row r="39" spans="5:5" x14ac:dyDescent="0.25">
      <c r="E39" s="296" t="s">
        <v>466</v>
      </c>
    </row>
    <row r="40" spans="5:5" x14ac:dyDescent="0.25">
      <c r="E40" s="296" t="s">
        <v>234</v>
      </c>
    </row>
    <row r="41" spans="5:5" x14ac:dyDescent="0.25">
      <c r="E41" s="296" t="s">
        <v>1383</v>
      </c>
    </row>
    <row r="42" spans="5:5" x14ac:dyDescent="0.25">
      <c r="E42" s="296" t="s">
        <v>1384</v>
      </c>
    </row>
    <row r="43" spans="5:5" x14ac:dyDescent="0.25">
      <c r="E43" s="296" t="s">
        <v>235</v>
      </c>
    </row>
    <row r="44" spans="5:5" x14ac:dyDescent="0.25">
      <c r="E44" s="296" t="s">
        <v>1385</v>
      </c>
    </row>
    <row r="45" spans="5:5" x14ac:dyDescent="0.25">
      <c r="E45" s="296" t="s">
        <v>1386</v>
      </c>
    </row>
    <row r="46" spans="5:5" x14ac:dyDescent="0.25">
      <c r="E46" s="296" t="s">
        <v>1387</v>
      </c>
    </row>
    <row r="47" spans="5:5" x14ac:dyDescent="0.25">
      <c r="E47" s="296" t="s">
        <v>1388</v>
      </c>
    </row>
  </sheetData>
  <sheetProtection algorithmName="SHA-512" hashValue="BPUcTNi7LV2E07sycDj7yaRV1/dNBTtH0GTqlxTI07Z9JibzAUalfgMkyPP3pcuZxoT+CU2EY00nEVEaZIj8ng==" saltValue="jR6MTRGbN9vHjHXGdMZ2kg==" spinCount="100000" sheet="1" objects="1" scenarios="1"/>
  <dataValidations count="1">
    <dataValidation type="list" allowBlank="1" showInputMessage="1" showErrorMessage="1" sqref="B3" xr:uid="{00000000-0002-0000-0000-000000000000}">
      <formula1>$E$3:$E$47</formula1>
    </dataValidation>
  </dataValidations>
  <pageMargins left="0.7" right="0.7" top="0.75" bottom="0.75" header="0.3" footer="0.3"/>
  <pageSetup paperSize="9" orientation="portrait" r:id="rId1"/>
  <headerFooter>
    <oddFooter>&amp;C_x000D_&amp;1#&amp;"Calibri"&amp;10&amp;K0000FF Restricted Use - À usage restreint</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4"/>
  <dimension ref="A1:AQ250"/>
  <sheetViews>
    <sheetView topLeftCell="P1" zoomScale="85" zoomScaleNormal="85" workbookViewId="0">
      <selection activeCell="B3" sqref="B3"/>
    </sheetView>
  </sheetViews>
  <sheetFormatPr defaultRowHeight="12.5" x14ac:dyDescent="0.25"/>
  <cols>
    <col min="1" max="1" width="11.54296875" style="91" hidden="1" customWidth="1"/>
    <col min="2" max="2" width="6.54296875" style="91" hidden="1" customWidth="1"/>
    <col min="3" max="3" width="13.453125" style="92" hidden="1" customWidth="1"/>
    <col min="4" max="7" width="3.7265625" style="26" customWidth="1"/>
    <col min="8" max="8" width="51.81640625" style="26" customWidth="1"/>
    <col min="9" max="9" width="45.1796875" style="40" customWidth="1"/>
    <col min="10" max="12" width="72.7265625" style="40" hidden="1" customWidth="1"/>
    <col min="13" max="13" width="72.7265625" style="52" hidden="1" customWidth="1"/>
    <col min="14" max="14" width="26.7265625" style="40" customWidth="1"/>
    <col min="15" max="15" width="42.7265625" style="40" customWidth="1"/>
    <col min="16" max="16" width="72.7265625" style="40" customWidth="1"/>
    <col min="17" max="17" width="40.7265625" style="40" customWidth="1"/>
    <col min="18" max="21" width="14.26953125" style="40" customWidth="1"/>
    <col min="22" max="22" width="15.54296875" style="40" customWidth="1"/>
    <col min="23" max="23" width="15.81640625" style="40" customWidth="1"/>
    <col min="24" max="24" width="72.7265625" style="40" hidden="1" customWidth="1"/>
    <col min="25" max="25" width="72.7265625" style="53" hidden="1" customWidth="1"/>
    <col min="26" max="27" width="72.7265625" style="26" hidden="1" customWidth="1"/>
    <col min="28" max="28" width="72.7265625" style="26" customWidth="1"/>
    <col min="29" max="29" width="40.7265625" style="26" customWidth="1"/>
    <col min="30" max="30" width="12.54296875" style="26" customWidth="1"/>
    <col min="31" max="31" width="10.1796875" style="26" customWidth="1"/>
    <col min="32" max="32" width="9.54296875" style="26" customWidth="1"/>
    <col min="33" max="33" width="12.54296875" style="26" customWidth="1"/>
    <col min="34" max="34" width="13.453125" style="26" customWidth="1"/>
    <col min="35" max="35" width="12.54296875" style="26" customWidth="1"/>
    <col min="36" max="36" width="10.1796875" style="26" customWidth="1"/>
    <col min="37" max="37" width="7.7265625" style="26" customWidth="1"/>
    <col min="38" max="38" width="12.54296875" style="26" customWidth="1"/>
    <col min="39" max="39" width="14.54296875" style="26" customWidth="1"/>
    <col min="40" max="40" width="12.54296875" style="26" customWidth="1"/>
    <col min="41" max="41" width="8.54296875" style="26" customWidth="1"/>
    <col min="42" max="42" width="9.1796875" style="26" customWidth="1"/>
    <col min="43" max="43" width="14.26953125" style="26" customWidth="1"/>
    <col min="44" max="48" width="9.1796875" style="26" customWidth="1"/>
    <col min="49" max="243" width="9.1796875" style="26"/>
    <col min="244" max="246" width="9.1796875" style="26" customWidth="1"/>
    <col min="247" max="250" width="3.26953125" style="26" customWidth="1"/>
    <col min="251" max="251" width="9.1796875" style="26" customWidth="1"/>
    <col min="252" max="255" width="3.7265625" style="26" customWidth="1"/>
    <col min="256" max="256" width="61.7265625" style="26" customWidth="1"/>
    <col min="257" max="257" width="7.7265625" style="26" customWidth="1"/>
    <col min="258" max="259" width="8.54296875" style="26" customWidth="1"/>
    <col min="260" max="260" width="29.7265625" style="26" customWidth="1"/>
    <col min="261" max="261" width="8.7265625" style="26" customWidth="1"/>
    <col min="262" max="262" width="31.7265625" style="26" customWidth="1"/>
    <col min="263" max="264" width="9.1796875" style="26"/>
    <col min="265" max="265" width="9.1796875" style="26" customWidth="1"/>
    <col min="266" max="499" width="9.1796875" style="26"/>
    <col min="500" max="502" width="9.1796875" style="26" customWidth="1"/>
    <col min="503" max="506" width="3.26953125" style="26" customWidth="1"/>
    <col min="507" max="507" width="9.1796875" style="26" customWidth="1"/>
    <col min="508" max="511" width="3.7265625" style="26" customWidth="1"/>
    <col min="512" max="512" width="61.7265625" style="26" customWidth="1"/>
    <col min="513" max="513" width="7.7265625" style="26" customWidth="1"/>
    <col min="514" max="515" width="8.54296875" style="26" customWidth="1"/>
    <col min="516" max="516" width="29.7265625" style="26" customWidth="1"/>
    <col min="517" max="517" width="8.7265625" style="26" customWidth="1"/>
    <col min="518" max="518" width="31.7265625" style="26" customWidth="1"/>
    <col min="519" max="520" width="9.1796875" style="26"/>
    <col min="521" max="521" width="9.1796875" style="26" customWidth="1"/>
    <col min="522" max="755" width="9.1796875" style="26"/>
    <col min="756" max="758" width="9.1796875" style="26" customWidth="1"/>
    <col min="759" max="762" width="3.26953125" style="26" customWidth="1"/>
    <col min="763" max="763" width="9.1796875" style="26" customWidth="1"/>
    <col min="764" max="767" width="3.7265625" style="26" customWidth="1"/>
    <col min="768" max="768" width="61.7265625" style="26" customWidth="1"/>
    <col min="769" max="769" width="7.7265625" style="26" customWidth="1"/>
    <col min="770" max="771" width="8.54296875" style="26" customWidth="1"/>
    <col min="772" max="772" width="29.7265625" style="26" customWidth="1"/>
    <col min="773" max="773" width="8.7265625" style="26" customWidth="1"/>
    <col min="774" max="774" width="31.7265625" style="26" customWidth="1"/>
    <col min="775" max="776" width="9.1796875" style="26"/>
    <col min="777" max="777" width="9.1796875" style="26" customWidth="1"/>
    <col min="778" max="1011" width="9.1796875" style="26"/>
    <col min="1012" max="1014" width="9.1796875" style="26" customWidth="1"/>
    <col min="1015" max="1018" width="3.26953125" style="26" customWidth="1"/>
    <col min="1019" max="1019" width="9.1796875" style="26" customWidth="1"/>
    <col min="1020" max="1023" width="3.7265625" style="26" customWidth="1"/>
    <col min="1024" max="1024" width="61.7265625" style="26" customWidth="1"/>
    <col min="1025" max="1025" width="7.7265625" style="26" customWidth="1"/>
    <col min="1026" max="1027" width="8.54296875" style="26" customWidth="1"/>
    <col min="1028" max="1028" width="29.7265625" style="26" customWidth="1"/>
    <col min="1029" max="1029" width="8.7265625" style="26" customWidth="1"/>
    <col min="1030" max="1030" width="31.7265625" style="26" customWidth="1"/>
    <col min="1031" max="1032" width="9.1796875" style="26"/>
    <col min="1033" max="1033" width="9.1796875" style="26" customWidth="1"/>
    <col min="1034" max="1267" width="9.1796875" style="26"/>
    <col min="1268" max="1270" width="9.1796875" style="26" customWidth="1"/>
    <col min="1271" max="1274" width="3.26953125" style="26" customWidth="1"/>
    <col min="1275" max="1275" width="9.1796875" style="26" customWidth="1"/>
    <col min="1276" max="1279" width="3.7265625" style="26" customWidth="1"/>
    <col min="1280" max="1280" width="61.7265625" style="26" customWidth="1"/>
    <col min="1281" max="1281" width="7.7265625" style="26" customWidth="1"/>
    <col min="1282" max="1283" width="8.54296875" style="26" customWidth="1"/>
    <col min="1284" max="1284" width="29.7265625" style="26" customWidth="1"/>
    <col min="1285" max="1285" width="8.7265625" style="26" customWidth="1"/>
    <col min="1286" max="1286" width="31.7265625" style="26" customWidth="1"/>
    <col min="1287" max="1288" width="9.1796875" style="26"/>
    <col min="1289" max="1289" width="9.1796875" style="26" customWidth="1"/>
    <col min="1290" max="1523" width="9.1796875" style="26"/>
    <col min="1524" max="1526" width="9.1796875" style="26" customWidth="1"/>
    <col min="1527" max="1530" width="3.26953125" style="26" customWidth="1"/>
    <col min="1531" max="1531" width="9.1796875" style="26" customWidth="1"/>
    <col min="1532" max="1535" width="3.7265625" style="26" customWidth="1"/>
    <col min="1536" max="1536" width="61.7265625" style="26" customWidth="1"/>
    <col min="1537" max="1537" width="7.7265625" style="26" customWidth="1"/>
    <col min="1538" max="1539" width="8.54296875" style="26" customWidth="1"/>
    <col min="1540" max="1540" width="29.7265625" style="26" customWidth="1"/>
    <col min="1541" max="1541" width="8.7265625" style="26" customWidth="1"/>
    <col min="1542" max="1542" width="31.7265625" style="26" customWidth="1"/>
    <col min="1543" max="1544" width="9.1796875" style="26"/>
    <col min="1545" max="1545" width="9.1796875" style="26" customWidth="1"/>
    <col min="1546" max="1779" width="9.1796875" style="26"/>
    <col min="1780" max="1782" width="9.1796875" style="26" customWidth="1"/>
    <col min="1783" max="1786" width="3.26953125" style="26" customWidth="1"/>
    <col min="1787" max="1787" width="9.1796875" style="26" customWidth="1"/>
    <col min="1788" max="1791" width="3.7265625" style="26" customWidth="1"/>
    <col min="1792" max="1792" width="61.7265625" style="26" customWidth="1"/>
    <col min="1793" max="1793" width="7.7265625" style="26" customWidth="1"/>
    <col min="1794" max="1795" width="8.54296875" style="26" customWidth="1"/>
    <col min="1796" max="1796" width="29.7265625" style="26" customWidth="1"/>
    <col min="1797" max="1797" width="8.7265625" style="26" customWidth="1"/>
    <col min="1798" max="1798" width="31.7265625" style="26" customWidth="1"/>
    <col min="1799" max="1800" width="9.1796875" style="26"/>
    <col min="1801" max="1801" width="9.1796875" style="26" customWidth="1"/>
    <col min="1802" max="2035" width="9.1796875" style="26"/>
    <col min="2036" max="2038" width="9.1796875" style="26" customWidth="1"/>
    <col min="2039" max="2042" width="3.26953125" style="26" customWidth="1"/>
    <col min="2043" max="2043" width="9.1796875" style="26" customWidth="1"/>
    <col min="2044" max="2047" width="3.7265625" style="26" customWidth="1"/>
    <col min="2048" max="2048" width="61.7265625" style="26" customWidth="1"/>
    <col min="2049" max="2049" width="7.7265625" style="26" customWidth="1"/>
    <col min="2050" max="2051" width="8.54296875" style="26" customWidth="1"/>
    <col min="2052" max="2052" width="29.7265625" style="26" customWidth="1"/>
    <col min="2053" max="2053" width="8.7265625" style="26" customWidth="1"/>
    <col min="2054" max="2054" width="31.7265625" style="26" customWidth="1"/>
    <col min="2055" max="2056" width="9.1796875" style="26"/>
    <col min="2057" max="2057" width="9.1796875" style="26" customWidth="1"/>
    <col min="2058" max="2291" width="9.1796875" style="26"/>
    <col min="2292" max="2294" width="9.1796875" style="26" customWidth="1"/>
    <col min="2295" max="2298" width="3.26953125" style="26" customWidth="1"/>
    <col min="2299" max="2299" width="9.1796875" style="26" customWidth="1"/>
    <col min="2300" max="2303" width="3.7265625" style="26" customWidth="1"/>
    <col min="2304" max="2304" width="61.7265625" style="26" customWidth="1"/>
    <col min="2305" max="2305" width="7.7265625" style="26" customWidth="1"/>
    <col min="2306" max="2307" width="8.54296875" style="26" customWidth="1"/>
    <col min="2308" max="2308" width="29.7265625" style="26" customWidth="1"/>
    <col min="2309" max="2309" width="8.7265625" style="26" customWidth="1"/>
    <col min="2310" max="2310" width="31.7265625" style="26" customWidth="1"/>
    <col min="2311" max="2312" width="9.1796875" style="26"/>
    <col min="2313" max="2313" width="9.1796875" style="26" customWidth="1"/>
    <col min="2314" max="2547" width="9.1796875" style="26"/>
    <col min="2548" max="2550" width="9.1796875" style="26" customWidth="1"/>
    <col min="2551" max="2554" width="3.26953125" style="26" customWidth="1"/>
    <col min="2555" max="2555" width="9.1796875" style="26" customWidth="1"/>
    <col min="2556" max="2559" width="3.7265625" style="26" customWidth="1"/>
    <col min="2560" max="2560" width="61.7265625" style="26" customWidth="1"/>
    <col min="2561" max="2561" width="7.7265625" style="26" customWidth="1"/>
    <col min="2562" max="2563" width="8.54296875" style="26" customWidth="1"/>
    <col min="2564" max="2564" width="29.7265625" style="26" customWidth="1"/>
    <col min="2565" max="2565" width="8.7265625" style="26" customWidth="1"/>
    <col min="2566" max="2566" width="31.7265625" style="26" customWidth="1"/>
    <col min="2567" max="2568" width="9.1796875" style="26"/>
    <col min="2569" max="2569" width="9.1796875" style="26" customWidth="1"/>
    <col min="2570" max="2803" width="9.1796875" style="26"/>
    <col min="2804" max="2806" width="9.1796875" style="26" customWidth="1"/>
    <col min="2807" max="2810" width="3.26953125" style="26" customWidth="1"/>
    <col min="2811" max="2811" width="9.1796875" style="26" customWidth="1"/>
    <col min="2812" max="2815" width="3.7265625" style="26" customWidth="1"/>
    <col min="2816" max="2816" width="61.7265625" style="26" customWidth="1"/>
    <col min="2817" max="2817" width="7.7265625" style="26" customWidth="1"/>
    <col min="2818" max="2819" width="8.54296875" style="26" customWidth="1"/>
    <col min="2820" max="2820" width="29.7265625" style="26" customWidth="1"/>
    <col min="2821" max="2821" width="8.7265625" style="26" customWidth="1"/>
    <col min="2822" max="2822" width="31.7265625" style="26" customWidth="1"/>
    <col min="2823" max="2824" width="9.1796875" style="26"/>
    <col min="2825" max="2825" width="9.1796875" style="26" customWidth="1"/>
    <col min="2826" max="3059" width="9.1796875" style="26"/>
    <col min="3060" max="3062" width="9.1796875" style="26" customWidth="1"/>
    <col min="3063" max="3066" width="3.26953125" style="26" customWidth="1"/>
    <col min="3067" max="3067" width="9.1796875" style="26" customWidth="1"/>
    <col min="3068" max="3071" width="3.7265625" style="26" customWidth="1"/>
    <col min="3072" max="3072" width="61.7265625" style="26" customWidth="1"/>
    <col min="3073" max="3073" width="7.7265625" style="26" customWidth="1"/>
    <col min="3074" max="3075" width="8.54296875" style="26" customWidth="1"/>
    <col min="3076" max="3076" width="29.7265625" style="26" customWidth="1"/>
    <col min="3077" max="3077" width="8.7265625" style="26" customWidth="1"/>
    <col min="3078" max="3078" width="31.7265625" style="26" customWidth="1"/>
    <col min="3079" max="3080" width="9.1796875" style="26"/>
    <col min="3081" max="3081" width="9.1796875" style="26" customWidth="1"/>
    <col min="3082" max="3315" width="9.1796875" style="26"/>
    <col min="3316" max="3318" width="9.1796875" style="26" customWidth="1"/>
    <col min="3319" max="3322" width="3.26953125" style="26" customWidth="1"/>
    <col min="3323" max="3323" width="9.1796875" style="26" customWidth="1"/>
    <col min="3324" max="3327" width="3.7265625" style="26" customWidth="1"/>
    <col min="3328" max="3328" width="61.7265625" style="26" customWidth="1"/>
    <col min="3329" max="3329" width="7.7265625" style="26" customWidth="1"/>
    <col min="3330" max="3331" width="8.54296875" style="26" customWidth="1"/>
    <col min="3332" max="3332" width="29.7265625" style="26" customWidth="1"/>
    <col min="3333" max="3333" width="8.7265625" style="26" customWidth="1"/>
    <col min="3334" max="3334" width="31.7265625" style="26" customWidth="1"/>
    <col min="3335" max="3336" width="9.1796875" style="26"/>
    <col min="3337" max="3337" width="9.1796875" style="26" customWidth="1"/>
    <col min="3338" max="3571" width="9.1796875" style="26"/>
    <col min="3572" max="3574" width="9.1796875" style="26" customWidth="1"/>
    <col min="3575" max="3578" width="3.26953125" style="26" customWidth="1"/>
    <col min="3579" max="3579" width="9.1796875" style="26" customWidth="1"/>
    <col min="3580" max="3583" width="3.7265625" style="26" customWidth="1"/>
    <col min="3584" max="3584" width="61.7265625" style="26" customWidth="1"/>
    <col min="3585" max="3585" width="7.7265625" style="26" customWidth="1"/>
    <col min="3586" max="3587" width="8.54296875" style="26" customWidth="1"/>
    <col min="3588" max="3588" width="29.7265625" style="26" customWidth="1"/>
    <col min="3589" max="3589" width="8.7265625" style="26" customWidth="1"/>
    <col min="3590" max="3590" width="31.7265625" style="26" customWidth="1"/>
    <col min="3591" max="3592" width="9.1796875" style="26"/>
    <col min="3593" max="3593" width="9.1796875" style="26" customWidth="1"/>
    <col min="3594" max="3827" width="9.1796875" style="26"/>
    <col min="3828" max="3830" width="9.1796875" style="26" customWidth="1"/>
    <col min="3831" max="3834" width="3.26953125" style="26" customWidth="1"/>
    <col min="3835" max="3835" width="9.1796875" style="26" customWidth="1"/>
    <col min="3836" max="3839" width="3.7265625" style="26" customWidth="1"/>
    <col min="3840" max="3840" width="61.7265625" style="26" customWidth="1"/>
    <col min="3841" max="3841" width="7.7265625" style="26" customWidth="1"/>
    <col min="3842" max="3843" width="8.54296875" style="26" customWidth="1"/>
    <col min="3844" max="3844" width="29.7265625" style="26" customWidth="1"/>
    <col min="3845" max="3845" width="8.7265625" style="26" customWidth="1"/>
    <col min="3846" max="3846" width="31.7265625" style="26" customWidth="1"/>
    <col min="3847" max="3848" width="9.1796875" style="26"/>
    <col min="3849" max="3849" width="9.1796875" style="26" customWidth="1"/>
    <col min="3850" max="4083" width="9.1796875" style="26"/>
    <col min="4084" max="4086" width="9.1796875" style="26" customWidth="1"/>
    <col min="4087" max="4090" width="3.26953125" style="26" customWidth="1"/>
    <col min="4091" max="4091" width="9.1796875" style="26" customWidth="1"/>
    <col min="4092" max="4095" width="3.7265625" style="26" customWidth="1"/>
    <col min="4096" max="4096" width="61.7265625" style="26" customWidth="1"/>
    <col min="4097" max="4097" width="7.7265625" style="26" customWidth="1"/>
    <col min="4098" max="4099" width="8.54296875" style="26" customWidth="1"/>
    <col min="4100" max="4100" width="29.7265625" style="26" customWidth="1"/>
    <col min="4101" max="4101" width="8.7265625" style="26" customWidth="1"/>
    <col min="4102" max="4102" width="31.7265625" style="26" customWidth="1"/>
    <col min="4103" max="4104" width="9.1796875" style="26"/>
    <col min="4105" max="4105" width="9.1796875" style="26" customWidth="1"/>
    <col min="4106" max="4339" width="9.1796875" style="26"/>
    <col min="4340" max="4342" width="9.1796875" style="26" customWidth="1"/>
    <col min="4343" max="4346" width="3.26953125" style="26" customWidth="1"/>
    <col min="4347" max="4347" width="9.1796875" style="26" customWidth="1"/>
    <col min="4348" max="4351" width="3.7265625" style="26" customWidth="1"/>
    <col min="4352" max="4352" width="61.7265625" style="26" customWidth="1"/>
    <col min="4353" max="4353" width="7.7265625" style="26" customWidth="1"/>
    <col min="4354" max="4355" width="8.54296875" style="26" customWidth="1"/>
    <col min="4356" max="4356" width="29.7265625" style="26" customWidth="1"/>
    <col min="4357" max="4357" width="8.7265625" style="26" customWidth="1"/>
    <col min="4358" max="4358" width="31.7265625" style="26" customWidth="1"/>
    <col min="4359" max="4360" width="9.1796875" style="26"/>
    <col min="4361" max="4361" width="9.1796875" style="26" customWidth="1"/>
    <col min="4362" max="4595" width="9.1796875" style="26"/>
    <col min="4596" max="4598" width="9.1796875" style="26" customWidth="1"/>
    <col min="4599" max="4602" width="3.26953125" style="26" customWidth="1"/>
    <col min="4603" max="4603" width="9.1796875" style="26" customWidth="1"/>
    <col min="4604" max="4607" width="3.7265625" style="26" customWidth="1"/>
    <col min="4608" max="4608" width="61.7265625" style="26" customWidth="1"/>
    <col min="4609" max="4609" width="7.7265625" style="26" customWidth="1"/>
    <col min="4610" max="4611" width="8.54296875" style="26" customWidth="1"/>
    <col min="4612" max="4612" width="29.7265625" style="26" customWidth="1"/>
    <col min="4613" max="4613" width="8.7265625" style="26" customWidth="1"/>
    <col min="4614" max="4614" width="31.7265625" style="26" customWidth="1"/>
    <col min="4615" max="4616" width="9.1796875" style="26"/>
    <col min="4617" max="4617" width="9.1796875" style="26" customWidth="1"/>
    <col min="4618" max="4851" width="9.1796875" style="26"/>
    <col min="4852" max="4854" width="9.1796875" style="26" customWidth="1"/>
    <col min="4855" max="4858" width="3.26953125" style="26" customWidth="1"/>
    <col min="4859" max="4859" width="9.1796875" style="26" customWidth="1"/>
    <col min="4860" max="4863" width="3.7265625" style="26" customWidth="1"/>
    <col min="4864" max="4864" width="61.7265625" style="26" customWidth="1"/>
    <col min="4865" max="4865" width="7.7265625" style="26" customWidth="1"/>
    <col min="4866" max="4867" width="8.54296875" style="26" customWidth="1"/>
    <col min="4868" max="4868" width="29.7265625" style="26" customWidth="1"/>
    <col min="4869" max="4869" width="8.7265625" style="26" customWidth="1"/>
    <col min="4870" max="4870" width="31.7265625" style="26" customWidth="1"/>
    <col min="4871" max="4872" width="9.1796875" style="26"/>
    <col min="4873" max="4873" width="9.1796875" style="26" customWidth="1"/>
    <col min="4874" max="5107" width="9.1796875" style="26"/>
    <col min="5108" max="5110" width="9.1796875" style="26" customWidth="1"/>
    <col min="5111" max="5114" width="3.26953125" style="26" customWidth="1"/>
    <col min="5115" max="5115" width="9.1796875" style="26" customWidth="1"/>
    <col min="5116" max="5119" width="3.7265625" style="26" customWidth="1"/>
    <col min="5120" max="5120" width="61.7265625" style="26" customWidth="1"/>
    <col min="5121" max="5121" width="7.7265625" style="26" customWidth="1"/>
    <col min="5122" max="5123" width="8.54296875" style="26" customWidth="1"/>
    <col min="5124" max="5124" width="29.7265625" style="26" customWidth="1"/>
    <col min="5125" max="5125" width="8.7265625" style="26" customWidth="1"/>
    <col min="5126" max="5126" width="31.7265625" style="26" customWidth="1"/>
    <col min="5127" max="5128" width="9.1796875" style="26"/>
    <col min="5129" max="5129" width="9.1796875" style="26" customWidth="1"/>
    <col min="5130" max="5363" width="9.1796875" style="26"/>
    <col min="5364" max="5366" width="9.1796875" style="26" customWidth="1"/>
    <col min="5367" max="5370" width="3.26953125" style="26" customWidth="1"/>
    <col min="5371" max="5371" width="9.1796875" style="26" customWidth="1"/>
    <col min="5372" max="5375" width="3.7265625" style="26" customWidth="1"/>
    <col min="5376" max="5376" width="61.7265625" style="26" customWidth="1"/>
    <col min="5377" max="5377" width="7.7265625" style="26" customWidth="1"/>
    <col min="5378" max="5379" width="8.54296875" style="26" customWidth="1"/>
    <col min="5380" max="5380" width="29.7265625" style="26" customWidth="1"/>
    <col min="5381" max="5381" width="8.7265625" style="26" customWidth="1"/>
    <col min="5382" max="5382" width="31.7265625" style="26" customWidth="1"/>
    <col min="5383" max="5384" width="9.1796875" style="26"/>
    <col min="5385" max="5385" width="9.1796875" style="26" customWidth="1"/>
    <col min="5386" max="5619" width="9.1796875" style="26"/>
    <col min="5620" max="5622" width="9.1796875" style="26" customWidth="1"/>
    <col min="5623" max="5626" width="3.26953125" style="26" customWidth="1"/>
    <col min="5627" max="5627" width="9.1796875" style="26" customWidth="1"/>
    <col min="5628" max="5631" width="3.7265625" style="26" customWidth="1"/>
    <col min="5632" max="5632" width="61.7265625" style="26" customWidth="1"/>
    <col min="5633" max="5633" width="7.7265625" style="26" customWidth="1"/>
    <col min="5634" max="5635" width="8.54296875" style="26" customWidth="1"/>
    <col min="5636" max="5636" width="29.7265625" style="26" customWidth="1"/>
    <col min="5637" max="5637" width="8.7265625" style="26" customWidth="1"/>
    <col min="5638" max="5638" width="31.7265625" style="26" customWidth="1"/>
    <col min="5639" max="5640" width="9.1796875" style="26"/>
    <col min="5641" max="5641" width="9.1796875" style="26" customWidth="1"/>
    <col min="5642" max="5875" width="9.1796875" style="26"/>
    <col min="5876" max="5878" width="9.1796875" style="26" customWidth="1"/>
    <col min="5879" max="5882" width="3.26953125" style="26" customWidth="1"/>
    <col min="5883" max="5883" width="9.1796875" style="26" customWidth="1"/>
    <col min="5884" max="5887" width="3.7265625" style="26" customWidth="1"/>
    <col min="5888" max="5888" width="61.7265625" style="26" customWidth="1"/>
    <col min="5889" max="5889" width="7.7265625" style="26" customWidth="1"/>
    <col min="5890" max="5891" width="8.54296875" style="26" customWidth="1"/>
    <col min="5892" max="5892" width="29.7265625" style="26" customWidth="1"/>
    <col min="5893" max="5893" width="8.7265625" style="26" customWidth="1"/>
    <col min="5894" max="5894" width="31.7265625" style="26" customWidth="1"/>
    <col min="5895" max="5896" width="9.1796875" style="26"/>
    <col min="5897" max="5897" width="9.1796875" style="26" customWidth="1"/>
    <col min="5898" max="6131" width="9.1796875" style="26"/>
    <col min="6132" max="6134" width="9.1796875" style="26" customWidth="1"/>
    <col min="6135" max="6138" width="3.26953125" style="26" customWidth="1"/>
    <col min="6139" max="6139" width="9.1796875" style="26" customWidth="1"/>
    <col min="6140" max="6143" width="3.7265625" style="26" customWidth="1"/>
    <col min="6144" max="6144" width="61.7265625" style="26" customWidth="1"/>
    <col min="6145" max="6145" width="7.7265625" style="26" customWidth="1"/>
    <col min="6146" max="6147" width="8.54296875" style="26" customWidth="1"/>
    <col min="6148" max="6148" width="29.7265625" style="26" customWidth="1"/>
    <col min="6149" max="6149" width="8.7265625" style="26" customWidth="1"/>
    <col min="6150" max="6150" width="31.7265625" style="26" customWidth="1"/>
    <col min="6151" max="6152" width="9.1796875" style="26"/>
    <col min="6153" max="6153" width="9.1796875" style="26" customWidth="1"/>
    <col min="6154" max="6387" width="9.1796875" style="26"/>
    <col min="6388" max="6390" width="9.1796875" style="26" customWidth="1"/>
    <col min="6391" max="6394" width="3.26953125" style="26" customWidth="1"/>
    <col min="6395" max="6395" width="9.1796875" style="26" customWidth="1"/>
    <col min="6396" max="6399" width="3.7265625" style="26" customWidth="1"/>
    <col min="6400" max="6400" width="61.7265625" style="26" customWidth="1"/>
    <col min="6401" max="6401" width="7.7265625" style="26" customWidth="1"/>
    <col min="6402" max="6403" width="8.54296875" style="26" customWidth="1"/>
    <col min="6404" max="6404" width="29.7265625" style="26" customWidth="1"/>
    <col min="6405" max="6405" width="8.7265625" style="26" customWidth="1"/>
    <col min="6406" max="6406" width="31.7265625" style="26" customWidth="1"/>
    <col min="6407" max="6408" width="9.1796875" style="26"/>
    <col min="6409" max="6409" width="9.1796875" style="26" customWidth="1"/>
    <col min="6410" max="6643" width="9.1796875" style="26"/>
    <col min="6644" max="6646" width="9.1796875" style="26" customWidth="1"/>
    <col min="6647" max="6650" width="3.26953125" style="26" customWidth="1"/>
    <col min="6651" max="6651" width="9.1796875" style="26" customWidth="1"/>
    <col min="6652" max="6655" width="3.7265625" style="26" customWidth="1"/>
    <col min="6656" max="6656" width="61.7265625" style="26" customWidth="1"/>
    <col min="6657" max="6657" width="7.7265625" style="26" customWidth="1"/>
    <col min="6658" max="6659" width="8.54296875" style="26" customWidth="1"/>
    <col min="6660" max="6660" width="29.7265625" style="26" customWidth="1"/>
    <col min="6661" max="6661" width="8.7265625" style="26" customWidth="1"/>
    <col min="6662" max="6662" width="31.7265625" style="26" customWidth="1"/>
    <col min="6663" max="6664" width="9.1796875" style="26"/>
    <col min="6665" max="6665" width="9.1796875" style="26" customWidth="1"/>
    <col min="6666" max="6899" width="9.1796875" style="26"/>
    <col min="6900" max="6902" width="9.1796875" style="26" customWidth="1"/>
    <col min="6903" max="6906" width="3.26953125" style="26" customWidth="1"/>
    <col min="6907" max="6907" width="9.1796875" style="26" customWidth="1"/>
    <col min="6908" max="6911" width="3.7265625" style="26" customWidth="1"/>
    <col min="6912" max="6912" width="61.7265625" style="26" customWidth="1"/>
    <col min="6913" max="6913" width="7.7265625" style="26" customWidth="1"/>
    <col min="6914" max="6915" width="8.54296875" style="26" customWidth="1"/>
    <col min="6916" max="6916" width="29.7265625" style="26" customWidth="1"/>
    <col min="6917" max="6917" width="8.7265625" style="26" customWidth="1"/>
    <col min="6918" max="6918" width="31.7265625" style="26" customWidth="1"/>
    <col min="6919" max="6920" width="9.1796875" style="26"/>
    <col min="6921" max="6921" width="9.1796875" style="26" customWidth="1"/>
    <col min="6922" max="7155" width="9.1796875" style="26"/>
    <col min="7156" max="7158" width="9.1796875" style="26" customWidth="1"/>
    <col min="7159" max="7162" width="3.26953125" style="26" customWidth="1"/>
    <col min="7163" max="7163" width="9.1796875" style="26" customWidth="1"/>
    <col min="7164" max="7167" width="3.7265625" style="26" customWidth="1"/>
    <col min="7168" max="7168" width="61.7265625" style="26" customWidth="1"/>
    <col min="7169" max="7169" width="7.7265625" style="26" customWidth="1"/>
    <col min="7170" max="7171" width="8.54296875" style="26" customWidth="1"/>
    <col min="7172" max="7172" width="29.7265625" style="26" customWidth="1"/>
    <col min="7173" max="7173" width="8.7265625" style="26" customWidth="1"/>
    <col min="7174" max="7174" width="31.7265625" style="26" customWidth="1"/>
    <col min="7175" max="7176" width="9.1796875" style="26"/>
    <col min="7177" max="7177" width="9.1796875" style="26" customWidth="1"/>
    <col min="7178" max="7411" width="9.1796875" style="26"/>
    <col min="7412" max="7414" width="9.1796875" style="26" customWidth="1"/>
    <col min="7415" max="7418" width="3.26953125" style="26" customWidth="1"/>
    <col min="7419" max="7419" width="9.1796875" style="26" customWidth="1"/>
    <col min="7420" max="7423" width="3.7265625" style="26" customWidth="1"/>
    <col min="7424" max="7424" width="61.7265625" style="26" customWidth="1"/>
    <col min="7425" max="7425" width="7.7265625" style="26" customWidth="1"/>
    <col min="7426" max="7427" width="8.54296875" style="26" customWidth="1"/>
    <col min="7428" max="7428" width="29.7265625" style="26" customWidth="1"/>
    <col min="7429" max="7429" width="8.7265625" style="26" customWidth="1"/>
    <col min="7430" max="7430" width="31.7265625" style="26" customWidth="1"/>
    <col min="7431" max="7432" width="9.1796875" style="26"/>
    <col min="7433" max="7433" width="9.1796875" style="26" customWidth="1"/>
    <col min="7434" max="7667" width="9.1796875" style="26"/>
    <col min="7668" max="7670" width="9.1796875" style="26" customWidth="1"/>
    <col min="7671" max="7674" width="3.26953125" style="26" customWidth="1"/>
    <col min="7675" max="7675" width="9.1796875" style="26" customWidth="1"/>
    <col min="7676" max="7679" width="3.7265625" style="26" customWidth="1"/>
    <col min="7680" max="7680" width="61.7265625" style="26" customWidth="1"/>
    <col min="7681" max="7681" width="7.7265625" style="26" customWidth="1"/>
    <col min="7682" max="7683" width="8.54296875" style="26" customWidth="1"/>
    <col min="7684" max="7684" width="29.7265625" style="26" customWidth="1"/>
    <col min="7685" max="7685" width="8.7265625" style="26" customWidth="1"/>
    <col min="7686" max="7686" width="31.7265625" style="26" customWidth="1"/>
    <col min="7687" max="7688" width="9.1796875" style="26"/>
    <col min="7689" max="7689" width="9.1796875" style="26" customWidth="1"/>
    <col min="7690" max="7923" width="9.1796875" style="26"/>
    <col min="7924" max="7926" width="9.1796875" style="26" customWidth="1"/>
    <col min="7927" max="7930" width="3.26953125" style="26" customWidth="1"/>
    <col min="7931" max="7931" width="9.1796875" style="26" customWidth="1"/>
    <col min="7932" max="7935" width="3.7265625" style="26" customWidth="1"/>
    <col min="7936" max="7936" width="61.7265625" style="26" customWidth="1"/>
    <col min="7937" max="7937" width="7.7265625" style="26" customWidth="1"/>
    <col min="7938" max="7939" width="8.54296875" style="26" customWidth="1"/>
    <col min="7940" max="7940" width="29.7265625" style="26" customWidth="1"/>
    <col min="7941" max="7941" width="8.7265625" style="26" customWidth="1"/>
    <col min="7942" max="7942" width="31.7265625" style="26" customWidth="1"/>
    <col min="7943" max="7944" width="9.1796875" style="26"/>
    <col min="7945" max="7945" width="9.1796875" style="26" customWidth="1"/>
    <col min="7946" max="8179" width="9.1796875" style="26"/>
    <col min="8180" max="8182" width="9.1796875" style="26" customWidth="1"/>
    <col min="8183" max="8186" width="3.26953125" style="26" customWidth="1"/>
    <col min="8187" max="8187" width="9.1796875" style="26" customWidth="1"/>
    <col min="8188" max="8191" width="3.7265625" style="26" customWidth="1"/>
    <col min="8192" max="8192" width="61.7265625" style="26" customWidth="1"/>
    <col min="8193" max="8193" width="7.7265625" style="26" customWidth="1"/>
    <col min="8194" max="8195" width="8.54296875" style="26" customWidth="1"/>
    <col min="8196" max="8196" width="29.7265625" style="26" customWidth="1"/>
    <col min="8197" max="8197" width="8.7265625" style="26" customWidth="1"/>
    <col min="8198" max="8198" width="31.7265625" style="26" customWidth="1"/>
    <col min="8199" max="8200" width="9.1796875" style="26"/>
    <col min="8201" max="8201" width="9.1796875" style="26" customWidth="1"/>
    <col min="8202" max="8435" width="9.1796875" style="26"/>
    <col min="8436" max="8438" width="9.1796875" style="26" customWidth="1"/>
    <col min="8439" max="8442" width="3.26953125" style="26" customWidth="1"/>
    <col min="8443" max="8443" width="9.1796875" style="26" customWidth="1"/>
    <col min="8444" max="8447" width="3.7265625" style="26" customWidth="1"/>
    <col min="8448" max="8448" width="61.7265625" style="26" customWidth="1"/>
    <col min="8449" max="8449" width="7.7265625" style="26" customWidth="1"/>
    <col min="8450" max="8451" width="8.54296875" style="26" customWidth="1"/>
    <col min="8452" max="8452" width="29.7265625" style="26" customWidth="1"/>
    <col min="8453" max="8453" width="8.7265625" style="26" customWidth="1"/>
    <col min="8454" max="8454" width="31.7265625" style="26" customWidth="1"/>
    <col min="8455" max="8456" width="9.1796875" style="26"/>
    <col min="8457" max="8457" width="9.1796875" style="26" customWidth="1"/>
    <col min="8458" max="8691" width="9.1796875" style="26"/>
    <col min="8692" max="8694" width="9.1796875" style="26" customWidth="1"/>
    <col min="8695" max="8698" width="3.26953125" style="26" customWidth="1"/>
    <col min="8699" max="8699" width="9.1796875" style="26" customWidth="1"/>
    <col min="8700" max="8703" width="3.7265625" style="26" customWidth="1"/>
    <col min="8704" max="8704" width="61.7265625" style="26" customWidth="1"/>
    <col min="8705" max="8705" width="7.7265625" style="26" customWidth="1"/>
    <col min="8706" max="8707" width="8.54296875" style="26" customWidth="1"/>
    <col min="8708" max="8708" width="29.7265625" style="26" customWidth="1"/>
    <col min="8709" max="8709" width="8.7265625" style="26" customWidth="1"/>
    <col min="8710" max="8710" width="31.7265625" style="26" customWidth="1"/>
    <col min="8711" max="8712" width="9.1796875" style="26"/>
    <col min="8713" max="8713" width="9.1796875" style="26" customWidth="1"/>
    <col min="8714" max="8947" width="9.1796875" style="26"/>
    <col min="8948" max="8950" width="9.1796875" style="26" customWidth="1"/>
    <col min="8951" max="8954" width="3.26953125" style="26" customWidth="1"/>
    <col min="8955" max="8955" width="9.1796875" style="26" customWidth="1"/>
    <col min="8956" max="8959" width="3.7265625" style="26" customWidth="1"/>
    <col min="8960" max="8960" width="61.7265625" style="26" customWidth="1"/>
    <col min="8961" max="8961" width="7.7265625" style="26" customWidth="1"/>
    <col min="8962" max="8963" width="8.54296875" style="26" customWidth="1"/>
    <col min="8964" max="8964" width="29.7265625" style="26" customWidth="1"/>
    <col min="8965" max="8965" width="8.7265625" style="26" customWidth="1"/>
    <col min="8966" max="8966" width="31.7265625" style="26" customWidth="1"/>
    <col min="8967" max="8968" width="9.1796875" style="26"/>
    <col min="8969" max="8969" width="9.1796875" style="26" customWidth="1"/>
    <col min="8970" max="9203" width="9.1796875" style="26"/>
    <col min="9204" max="9206" width="9.1796875" style="26" customWidth="1"/>
    <col min="9207" max="9210" width="3.26953125" style="26" customWidth="1"/>
    <col min="9211" max="9211" width="9.1796875" style="26" customWidth="1"/>
    <col min="9212" max="9215" width="3.7265625" style="26" customWidth="1"/>
    <col min="9216" max="9216" width="61.7265625" style="26" customWidth="1"/>
    <col min="9217" max="9217" width="7.7265625" style="26" customWidth="1"/>
    <col min="9218" max="9219" width="8.54296875" style="26" customWidth="1"/>
    <col min="9220" max="9220" width="29.7265625" style="26" customWidth="1"/>
    <col min="9221" max="9221" width="8.7265625" style="26" customWidth="1"/>
    <col min="9222" max="9222" width="31.7265625" style="26" customWidth="1"/>
    <col min="9223" max="9224" width="9.1796875" style="26"/>
    <col min="9225" max="9225" width="9.1796875" style="26" customWidth="1"/>
    <col min="9226" max="9459" width="9.1796875" style="26"/>
    <col min="9460" max="9462" width="9.1796875" style="26" customWidth="1"/>
    <col min="9463" max="9466" width="3.26953125" style="26" customWidth="1"/>
    <col min="9467" max="9467" width="9.1796875" style="26" customWidth="1"/>
    <col min="9468" max="9471" width="3.7265625" style="26" customWidth="1"/>
    <col min="9472" max="9472" width="61.7265625" style="26" customWidth="1"/>
    <col min="9473" max="9473" width="7.7265625" style="26" customWidth="1"/>
    <col min="9474" max="9475" width="8.54296875" style="26" customWidth="1"/>
    <col min="9476" max="9476" width="29.7265625" style="26" customWidth="1"/>
    <col min="9477" max="9477" width="8.7265625" style="26" customWidth="1"/>
    <col min="9478" max="9478" width="31.7265625" style="26" customWidth="1"/>
    <col min="9479" max="9480" width="9.1796875" style="26"/>
    <col min="9481" max="9481" width="9.1796875" style="26" customWidth="1"/>
    <col min="9482" max="9715" width="9.1796875" style="26"/>
    <col min="9716" max="9718" width="9.1796875" style="26" customWidth="1"/>
    <col min="9719" max="9722" width="3.26953125" style="26" customWidth="1"/>
    <col min="9723" max="9723" width="9.1796875" style="26" customWidth="1"/>
    <col min="9724" max="9727" width="3.7265625" style="26" customWidth="1"/>
    <col min="9728" max="9728" width="61.7265625" style="26" customWidth="1"/>
    <col min="9729" max="9729" width="7.7265625" style="26" customWidth="1"/>
    <col min="9730" max="9731" width="8.54296875" style="26" customWidth="1"/>
    <col min="9732" max="9732" width="29.7265625" style="26" customWidth="1"/>
    <col min="9733" max="9733" width="8.7265625" style="26" customWidth="1"/>
    <col min="9734" max="9734" width="31.7265625" style="26" customWidth="1"/>
    <col min="9735" max="9736" width="9.1796875" style="26"/>
    <col min="9737" max="9737" width="9.1796875" style="26" customWidth="1"/>
    <col min="9738" max="9971" width="9.1796875" style="26"/>
    <col min="9972" max="9974" width="9.1796875" style="26" customWidth="1"/>
    <col min="9975" max="9978" width="3.26953125" style="26" customWidth="1"/>
    <col min="9979" max="9979" width="9.1796875" style="26" customWidth="1"/>
    <col min="9980" max="9983" width="3.7265625" style="26" customWidth="1"/>
    <col min="9984" max="9984" width="61.7265625" style="26" customWidth="1"/>
    <col min="9985" max="9985" width="7.7265625" style="26" customWidth="1"/>
    <col min="9986" max="9987" width="8.54296875" style="26" customWidth="1"/>
    <col min="9988" max="9988" width="29.7265625" style="26" customWidth="1"/>
    <col min="9989" max="9989" width="8.7265625" style="26" customWidth="1"/>
    <col min="9990" max="9990" width="31.7265625" style="26" customWidth="1"/>
    <col min="9991" max="9992" width="9.1796875" style="26"/>
    <col min="9993" max="9993" width="9.1796875" style="26" customWidth="1"/>
    <col min="9994" max="10227" width="9.1796875" style="26"/>
    <col min="10228" max="10230" width="9.1796875" style="26" customWidth="1"/>
    <col min="10231" max="10234" width="3.26953125" style="26" customWidth="1"/>
    <col min="10235" max="10235" width="9.1796875" style="26" customWidth="1"/>
    <col min="10236" max="10239" width="3.7265625" style="26" customWidth="1"/>
    <col min="10240" max="10240" width="61.7265625" style="26" customWidth="1"/>
    <col min="10241" max="10241" width="7.7265625" style="26" customWidth="1"/>
    <col min="10242" max="10243" width="8.54296875" style="26" customWidth="1"/>
    <col min="10244" max="10244" width="29.7265625" style="26" customWidth="1"/>
    <col min="10245" max="10245" width="8.7265625" style="26" customWidth="1"/>
    <col min="10246" max="10246" width="31.7265625" style="26" customWidth="1"/>
    <col min="10247" max="10248" width="9.1796875" style="26"/>
    <col min="10249" max="10249" width="9.1796875" style="26" customWidth="1"/>
    <col min="10250" max="10483" width="9.1796875" style="26"/>
    <col min="10484" max="10486" width="9.1796875" style="26" customWidth="1"/>
    <col min="10487" max="10490" width="3.26953125" style="26" customWidth="1"/>
    <col min="10491" max="10491" width="9.1796875" style="26" customWidth="1"/>
    <col min="10492" max="10495" width="3.7265625" style="26" customWidth="1"/>
    <col min="10496" max="10496" width="61.7265625" style="26" customWidth="1"/>
    <col min="10497" max="10497" width="7.7265625" style="26" customWidth="1"/>
    <col min="10498" max="10499" width="8.54296875" style="26" customWidth="1"/>
    <col min="10500" max="10500" width="29.7265625" style="26" customWidth="1"/>
    <col min="10501" max="10501" width="8.7265625" style="26" customWidth="1"/>
    <col min="10502" max="10502" width="31.7265625" style="26" customWidth="1"/>
    <col min="10503" max="10504" width="9.1796875" style="26"/>
    <col min="10505" max="10505" width="9.1796875" style="26" customWidth="1"/>
    <col min="10506" max="10739" width="9.1796875" style="26"/>
    <col min="10740" max="10742" width="9.1796875" style="26" customWidth="1"/>
    <col min="10743" max="10746" width="3.26953125" style="26" customWidth="1"/>
    <col min="10747" max="10747" width="9.1796875" style="26" customWidth="1"/>
    <col min="10748" max="10751" width="3.7265625" style="26" customWidth="1"/>
    <col min="10752" max="10752" width="61.7265625" style="26" customWidth="1"/>
    <col min="10753" max="10753" width="7.7265625" style="26" customWidth="1"/>
    <col min="10754" max="10755" width="8.54296875" style="26" customWidth="1"/>
    <col min="10756" max="10756" width="29.7265625" style="26" customWidth="1"/>
    <col min="10757" max="10757" width="8.7265625" style="26" customWidth="1"/>
    <col min="10758" max="10758" width="31.7265625" style="26" customWidth="1"/>
    <col min="10759" max="10760" width="9.1796875" style="26"/>
    <col min="10761" max="10761" width="9.1796875" style="26" customWidth="1"/>
    <col min="10762" max="10995" width="9.1796875" style="26"/>
    <col min="10996" max="10998" width="9.1796875" style="26" customWidth="1"/>
    <col min="10999" max="11002" width="3.26953125" style="26" customWidth="1"/>
    <col min="11003" max="11003" width="9.1796875" style="26" customWidth="1"/>
    <col min="11004" max="11007" width="3.7265625" style="26" customWidth="1"/>
    <col min="11008" max="11008" width="61.7265625" style="26" customWidth="1"/>
    <col min="11009" max="11009" width="7.7265625" style="26" customWidth="1"/>
    <col min="11010" max="11011" width="8.54296875" style="26" customWidth="1"/>
    <col min="11012" max="11012" width="29.7265625" style="26" customWidth="1"/>
    <col min="11013" max="11013" width="8.7265625" style="26" customWidth="1"/>
    <col min="11014" max="11014" width="31.7265625" style="26" customWidth="1"/>
    <col min="11015" max="11016" width="9.1796875" style="26"/>
    <col min="11017" max="11017" width="9.1796875" style="26" customWidth="1"/>
    <col min="11018" max="11251" width="9.1796875" style="26"/>
    <col min="11252" max="11254" width="9.1796875" style="26" customWidth="1"/>
    <col min="11255" max="11258" width="3.26953125" style="26" customWidth="1"/>
    <col min="11259" max="11259" width="9.1796875" style="26" customWidth="1"/>
    <col min="11260" max="11263" width="3.7265625" style="26" customWidth="1"/>
    <col min="11264" max="11264" width="61.7265625" style="26" customWidth="1"/>
    <col min="11265" max="11265" width="7.7265625" style="26" customWidth="1"/>
    <col min="11266" max="11267" width="8.54296875" style="26" customWidth="1"/>
    <col min="11268" max="11268" width="29.7265625" style="26" customWidth="1"/>
    <col min="11269" max="11269" width="8.7265625" style="26" customWidth="1"/>
    <col min="11270" max="11270" width="31.7265625" style="26" customWidth="1"/>
    <col min="11271" max="11272" width="9.1796875" style="26"/>
    <col min="11273" max="11273" width="9.1796875" style="26" customWidth="1"/>
    <col min="11274" max="11507" width="9.1796875" style="26"/>
    <col min="11508" max="11510" width="9.1796875" style="26" customWidth="1"/>
    <col min="11511" max="11514" width="3.26953125" style="26" customWidth="1"/>
    <col min="11515" max="11515" width="9.1796875" style="26" customWidth="1"/>
    <col min="11516" max="11519" width="3.7265625" style="26" customWidth="1"/>
    <col min="11520" max="11520" width="61.7265625" style="26" customWidth="1"/>
    <col min="11521" max="11521" width="7.7265625" style="26" customWidth="1"/>
    <col min="11522" max="11523" width="8.54296875" style="26" customWidth="1"/>
    <col min="11524" max="11524" width="29.7265625" style="26" customWidth="1"/>
    <col min="11525" max="11525" width="8.7265625" style="26" customWidth="1"/>
    <col min="11526" max="11526" width="31.7265625" style="26" customWidth="1"/>
    <col min="11527" max="11528" width="9.1796875" style="26"/>
    <col min="11529" max="11529" width="9.1796875" style="26" customWidth="1"/>
    <col min="11530" max="11763" width="9.1796875" style="26"/>
    <col min="11764" max="11766" width="9.1796875" style="26" customWidth="1"/>
    <col min="11767" max="11770" width="3.26953125" style="26" customWidth="1"/>
    <col min="11771" max="11771" width="9.1796875" style="26" customWidth="1"/>
    <col min="11772" max="11775" width="3.7265625" style="26" customWidth="1"/>
    <col min="11776" max="11776" width="61.7265625" style="26" customWidth="1"/>
    <col min="11777" max="11777" width="7.7265625" style="26" customWidth="1"/>
    <col min="11778" max="11779" width="8.54296875" style="26" customWidth="1"/>
    <col min="11780" max="11780" width="29.7265625" style="26" customWidth="1"/>
    <col min="11781" max="11781" width="8.7265625" style="26" customWidth="1"/>
    <col min="11782" max="11782" width="31.7265625" style="26" customWidth="1"/>
    <col min="11783" max="11784" width="9.1796875" style="26"/>
    <col min="11785" max="11785" width="9.1796875" style="26" customWidth="1"/>
    <col min="11786" max="12019" width="9.1796875" style="26"/>
    <col min="12020" max="12022" width="9.1796875" style="26" customWidth="1"/>
    <col min="12023" max="12026" width="3.26953125" style="26" customWidth="1"/>
    <col min="12027" max="12027" width="9.1796875" style="26" customWidth="1"/>
    <col min="12028" max="12031" width="3.7265625" style="26" customWidth="1"/>
    <col min="12032" max="12032" width="61.7265625" style="26" customWidth="1"/>
    <col min="12033" max="12033" width="7.7265625" style="26" customWidth="1"/>
    <col min="12034" max="12035" width="8.54296875" style="26" customWidth="1"/>
    <col min="12036" max="12036" width="29.7265625" style="26" customWidth="1"/>
    <col min="12037" max="12037" width="8.7265625" style="26" customWidth="1"/>
    <col min="12038" max="12038" width="31.7265625" style="26" customWidth="1"/>
    <col min="12039" max="12040" width="9.1796875" style="26"/>
    <col min="12041" max="12041" width="9.1796875" style="26" customWidth="1"/>
    <col min="12042" max="12275" width="9.1796875" style="26"/>
    <col min="12276" max="12278" width="9.1796875" style="26" customWidth="1"/>
    <col min="12279" max="12282" width="3.26953125" style="26" customWidth="1"/>
    <col min="12283" max="12283" width="9.1796875" style="26" customWidth="1"/>
    <col min="12284" max="12287" width="3.7265625" style="26" customWidth="1"/>
    <col min="12288" max="12288" width="61.7265625" style="26" customWidth="1"/>
    <col min="12289" max="12289" width="7.7265625" style="26" customWidth="1"/>
    <col min="12290" max="12291" width="8.54296875" style="26" customWidth="1"/>
    <col min="12292" max="12292" width="29.7265625" style="26" customWidth="1"/>
    <col min="12293" max="12293" width="8.7265625" style="26" customWidth="1"/>
    <col min="12294" max="12294" width="31.7265625" style="26" customWidth="1"/>
    <col min="12295" max="12296" width="9.1796875" style="26"/>
    <col min="12297" max="12297" width="9.1796875" style="26" customWidth="1"/>
    <col min="12298" max="12531" width="9.1796875" style="26"/>
    <col min="12532" max="12534" width="9.1796875" style="26" customWidth="1"/>
    <col min="12535" max="12538" width="3.26953125" style="26" customWidth="1"/>
    <col min="12539" max="12539" width="9.1796875" style="26" customWidth="1"/>
    <col min="12540" max="12543" width="3.7265625" style="26" customWidth="1"/>
    <col min="12544" max="12544" width="61.7265625" style="26" customWidth="1"/>
    <col min="12545" max="12545" width="7.7265625" style="26" customWidth="1"/>
    <col min="12546" max="12547" width="8.54296875" style="26" customWidth="1"/>
    <col min="12548" max="12548" width="29.7265625" style="26" customWidth="1"/>
    <col min="12549" max="12549" width="8.7265625" style="26" customWidth="1"/>
    <col min="12550" max="12550" width="31.7265625" style="26" customWidth="1"/>
    <col min="12551" max="12552" width="9.1796875" style="26"/>
    <col min="12553" max="12553" width="9.1796875" style="26" customWidth="1"/>
    <col min="12554" max="12787" width="9.1796875" style="26"/>
    <col min="12788" max="12790" width="9.1796875" style="26" customWidth="1"/>
    <col min="12791" max="12794" width="3.26953125" style="26" customWidth="1"/>
    <col min="12795" max="12795" width="9.1796875" style="26" customWidth="1"/>
    <col min="12796" max="12799" width="3.7265625" style="26" customWidth="1"/>
    <col min="12800" max="12800" width="61.7265625" style="26" customWidth="1"/>
    <col min="12801" max="12801" width="7.7265625" style="26" customWidth="1"/>
    <col min="12802" max="12803" width="8.54296875" style="26" customWidth="1"/>
    <col min="12804" max="12804" width="29.7265625" style="26" customWidth="1"/>
    <col min="12805" max="12805" width="8.7265625" style="26" customWidth="1"/>
    <col min="12806" max="12806" width="31.7265625" style="26" customWidth="1"/>
    <col min="12807" max="12808" width="9.1796875" style="26"/>
    <col min="12809" max="12809" width="9.1796875" style="26" customWidth="1"/>
    <col min="12810" max="13043" width="9.1796875" style="26"/>
    <col min="13044" max="13046" width="9.1796875" style="26" customWidth="1"/>
    <col min="13047" max="13050" width="3.26953125" style="26" customWidth="1"/>
    <col min="13051" max="13051" width="9.1796875" style="26" customWidth="1"/>
    <col min="13052" max="13055" width="3.7265625" style="26" customWidth="1"/>
    <col min="13056" max="13056" width="61.7265625" style="26" customWidth="1"/>
    <col min="13057" max="13057" width="7.7265625" style="26" customWidth="1"/>
    <col min="13058" max="13059" width="8.54296875" style="26" customWidth="1"/>
    <col min="13060" max="13060" width="29.7265625" style="26" customWidth="1"/>
    <col min="13061" max="13061" width="8.7265625" style="26" customWidth="1"/>
    <col min="13062" max="13062" width="31.7265625" style="26" customWidth="1"/>
    <col min="13063" max="13064" width="9.1796875" style="26"/>
    <col min="13065" max="13065" width="9.1796875" style="26" customWidth="1"/>
    <col min="13066" max="13299" width="9.1796875" style="26"/>
    <col min="13300" max="13302" width="9.1796875" style="26" customWidth="1"/>
    <col min="13303" max="13306" width="3.26953125" style="26" customWidth="1"/>
    <col min="13307" max="13307" width="9.1796875" style="26" customWidth="1"/>
    <col min="13308" max="13311" width="3.7265625" style="26" customWidth="1"/>
    <col min="13312" max="13312" width="61.7265625" style="26" customWidth="1"/>
    <col min="13313" max="13313" width="7.7265625" style="26" customWidth="1"/>
    <col min="13314" max="13315" width="8.54296875" style="26" customWidth="1"/>
    <col min="13316" max="13316" width="29.7265625" style="26" customWidth="1"/>
    <col min="13317" max="13317" width="8.7265625" style="26" customWidth="1"/>
    <col min="13318" max="13318" width="31.7265625" style="26" customWidth="1"/>
    <col min="13319" max="13320" width="9.1796875" style="26"/>
    <col min="13321" max="13321" width="9.1796875" style="26" customWidth="1"/>
    <col min="13322" max="13555" width="9.1796875" style="26"/>
    <col min="13556" max="13558" width="9.1796875" style="26" customWidth="1"/>
    <col min="13559" max="13562" width="3.26953125" style="26" customWidth="1"/>
    <col min="13563" max="13563" width="9.1796875" style="26" customWidth="1"/>
    <col min="13564" max="13567" width="3.7265625" style="26" customWidth="1"/>
    <col min="13568" max="13568" width="61.7265625" style="26" customWidth="1"/>
    <col min="13569" max="13569" width="7.7265625" style="26" customWidth="1"/>
    <col min="13570" max="13571" width="8.54296875" style="26" customWidth="1"/>
    <col min="13572" max="13572" width="29.7265625" style="26" customWidth="1"/>
    <col min="13573" max="13573" width="8.7265625" style="26" customWidth="1"/>
    <col min="13574" max="13574" width="31.7265625" style="26" customWidth="1"/>
    <col min="13575" max="13576" width="9.1796875" style="26"/>
    <col min="13577" max="13577" width="9.1796875" style="26" customWidth="1"/>
    <col min="13578" max="13811" width="9.1796875" style="26"/>
    <col min="13812" max="13814" width="9.1796875" style="26" customWidth="1"/>
    <col min="13815" max="13818" width="3.26953125" style="26" customWidth="1"/>
    <col min="13819" max="13819" width="9.1796875" style="26" customWidth="1"/>
    <col min="13820" max="13823" width="3.7265625" style="26" customWidth="1"/>
    <col min="13824" max="13824" width="61.7265625" style="26" customWidth="1"/>
    <col min="13825" max="13825" width="7.7265625" style="26" customWidth="1"/>
    <col min="13826" max="13827" width="8.54296875" style="26" customWidth="1"/>
    <col min="13828" max="13828" width="29.7265625" style="26" customWidth="1"/>
    <col min="13829" max="13829" width="8.7265625" style="26" customWidth="1"/>
    <col min="13830" max="13830" width="31.7265625" style="26" customWidth="1"/>
    <col min="13831" max="13832" width="9.1796875" style="26"/>
    <col min="13833" max="13833" width="9.1796875" style="26" customWidth="1"/>
    <col min="13834" max="14067" width="9.1796875" style="26"/>
    <col min="14068" max="14070" width="9.1796875" style="26" customWidth="1"/>
    <col min="14071" max="14074" width="3.26953125" style="26" customWidth="1"/>
    <col min="14075" max="14075" width="9.1796875" style="26" customWidth="1"/>
    <col min="14076" max="14079" width="3.7265625" style="26" customWidth="1"/>
    <col min="14080" max="14080" width="61.7265625" style="26" customWidth="1"/>
    <col min="14081" max="14081" width="7.7265625" style="26" customWidth="1"/>
    <col min="14082" max="14083" width="8.54296875" style="26" customWidth="1"/>
    <col min="14084" max="14084" width="29.7265625" style="26" customWidth="1"/>
    <col min="14085" max="14085" width="8.7265625" style="26" customWidth="1"/>
    <col min="14086" max="14086" width="31.7265625" style="26" customWidth="1"/>
    <col min="14087" max="14088" width="9.1796875" style="26"/>
    <col min="14089" max="14089" width="9.1796875" style="26" customWidth="1"/>
    <col min="14090" max="14323" width="9.1796875" style="26"/>
    <col min="14324" max="14326" width="9.1796875" style="26" customWidth="1"/>
    <col min="14327" max="14330" width="3.26953125" style="26" customWidth="1"/>
    <col min="14331" max="14331" width="9.1796875" style="26" customWidth="1"/>
    <col min="14332" max="14335" width="3.7265625" style="26" customWidth="1"/>
    <col min="14336" max="14336" width="61.7265625" style="26" customWidth="1"/>
    <col min="14337" max="14337" width="7.7265625" style="26" customWidth="1"/>
    <col min="14338" max="14339" width="8.54296875" style="26" customWidth="1"/>
    <col min="14340" max="14340" width="29.7265625" style="26" customWidth="1"/>
    <col min="14341" max="14341" width="8.7265625" style="26" customWidth="1"/>
    <col min="14342" max="14342" width="31.7265625" style="26" customWidth="1"/>
    <col min="14343" max="14344" width="9.1796875" style="26"/>
    <col min="14345" max="14345" width="9.1796875" style="26" customWidth="1"/>
    <col min="14346" max="14579" width="9.1796875" style="26"/>
    <col min="14580" max="14582" width="9.1796875" style="26" customWidth="1"/>
    <col min="14583" max="14586" width="3.26953125" style="26" customWidth="1"/>
    <col min="14587" max="14587" width="9.1796875" style="26" customWidth="1"/>
    <col min="14588" max="14591" width="3.7265625" style="26" customWidth="1"/>
    <col min="14592" max="14592" width="61.7265625" style="26" customWidth="1"/>
    <col min="14593" max="14593" width="7.7265625" style="26" customWidth="1"/>
    <col min="14594" max="14595" width="8.54296875" style="26" customWidth="1"/>
    <col min="14596" max="14596" width="29.7265625" style="26" customWidth="1"/>
    <col min="14597" max="14597" width="8.7265625" style="26" customWidth="1"/>
    <col min="14598" max="14598" width="31.7265625" style="26" customWidth="1"/>
    <col min="14599" max="14600" width="9.1796875" style="26"/>
    <col min="14601" max="14601" width="9.1796875" style="26" customWidth="1"/>
    <col min="14602" max="14835" width="9.1796875" style="26"/>
    <col min="14836" max="14838" width="9.1796875" style="26" customWidth="1"/>
    <col min="14839" max="14842" width="3.26953125" style="26" customWidth="1"/>
    <col min="14843" max="14843" width="9.1796875" style="26" customWidth="1"/>
    <col min="14844" max="14847" width="3.7265625" style="26" customWidth="1"/>
    <col min="14848" max="14848" width="61.7265625" style="26" customWidth="1"/>
    <col min="14849" max="14849" width="7.7265625" style="26" customWidth="1"/>
    <col min="14850" max="14851" width="8.54296875" style="26" customWidth="1"/>
    <col min="14852" max="14852" width="29.7265625" style="26" customWidth="1"/>
    <col min="14853" max="14853" width="8.7265625" style="26" customWidth="1"/>
    <col min="14854" max="14854" width="31.7265625" style="26" customWidth="1"/>
    <col min="14855" max="14856" width="9.1796875" style="26"/>
    <col min="14857" max="14857" width="9.1796875" style="26" customWidth="1"/>
    <col min="14858" max="15091" width="9.1796875" style="26"/>
    <col min="15092" max="15094" width="9.1796875" style="26" customWidth="1"/>
    <col min="15095" max="15098" width="3.26953125" style="26" customWidth="1"/>
    <col min="15099" max="15099" width="9.1796875" style="26" customWidth="1"/>
    <col min="15100" max="15103" width="3.7265625" style="26" customWidth="1"/>
    <col min="15104" max="15104" width="61.7265625" style="26" customWidth="1"/>
    <col min="15105" max="15105" width="7.7265625" style="26" customWidth="1"/>
    <col min="15106" max="15107" width="8.54296875" style="26" customWidth="1"/>
    <col min="15108" max="15108" width="29.7265625" style="26" customWidth="1"/>
    <col min="15109" max="15109" width="8.7265625" style="26" customWidth="1"/>
    <col min="15110" max="15110" width="31.7265625" style="26" customWidth="1"/>
    <col min="15111" max="15112" width="9.1796875" style="26"/>
    <col min="15113" max="15113" width="9.1796875" style="26" customWidth="1"/>
    <col min="15114" max="15347" width="9.1796875" style="26"/>
    <col min="15348" max="15350" width="9.1796875" style="26" customWidth="1"/>
    <col min="15351" max="15354" width="3.26953125" style="26" customWidth="1"/>
    <col min="15355" max="15355" width="9.1796875" style="26" customWidth="1"/>
    <col min="15356" max="15359" width="3.7265625" style="26" customWidth="1"/>
    <col min="15360" max="15360" width="61.7265625" style="26" customWidth="1"/>
    <col min="15361" max="15361" width="7.7265625" style="26" customWidth="1"/>
    <col min="15362" max="15363" width="8.54296875" style="26" customWidth="1"/>
    <col min="15364" max="15364" width="29.7265625" style="26" customWidth="1"/>
    <col min="15365" max="15365" width="8.7265625" style="26" customWidth="1"/>
    <col min="15366" max="15366" width="31.7265625" style="26" customWidth="1"/>
    <col min="15367" max="15368" width="9.1796875" style="26"/>
    <col min="15369" max="15369" width="9.1796875" style="26" customWidth="1"/>
    <col min="15370" max="15603" width="9.1796875" style="26"/>
    <col min="15604" max="15606" width="9.1796875" style="26" customWidth="1"/>
    <col min="15607" max="15610" width="3.26953125" style="26" customWidth="1"/>
    <col min="15611" max="15611" width="9.1796875" style="26" customWidth="1"/>
    <col min="15612" max="15615" width="3.7265625" style="26" customWidth="1"/>
    <col min="15616" max="15616" width="61.7265625" style="26" customWidth="1"/>
    <col min="15617" max="15617" width="7.7265625" style="26" customWidth="1"/>
    <col min="15618" max="15619" width="8.54296875" style="26" customWidth="1"/>
    <col min="15620" max="15620" width="29.7265625" style="26" customWidth="1"/>
    <col min="15621" max="15621" width="8.7265625" style="26" customWidth="1"/>
    <col min="15622" max="15622" width="31.7265625" style="26" customWidth="1"/>
    <col min="15623" max="15624" width="9.1796875" style="26"/>
    <col min="15625" max="15625" width="9.1796875" style="26" customWidth="1"/>
    <col min="15626" max="15859" width="9.1796875" style="26"/>
    <col min="15860" max="15862" width="9.1796875" style="26" customWidth="1"/>
    <col min="15863" max="15866" width="3.26953125" style="26" customWidth="1"/>
    <col min="15867" max="15867" width="9.1796875" style="26" customWidth="1"/>
    <col min="15868" max="15871" width="3.7265625" style="26" customWidth="1"/>
    <col min="15872" max="15872" width="61.7265625" style="26" customWidth="1"/>
    <col min="15873" max="15873" width="7.7265625" style="26" customWidth="1"/>
    <col min="15874" max="15875" width="8.54296875" style="26" customWidth="1"/>
    <col min="15876" max="15876" width="29.7265625" style="26" customWidth="1"/>
    <col min="15877" max="15877" width="8.7265625" style="26" customWidth="1"/>
    <col min="15878" max="15878" width="31.7265625" style="26" customWidth="1"/>
    <col min="15879" max="15880" width="9.1796875" style="26"/>
    <col min="15881" max="15881" width="9.1796875" style="26" customWidth="1"/>
    <col min="15882" max="16115" width="9.1796875" style="26"/>
    <col min="16116" max="16118" width="9.1796875" style="26" customWidth="1"/>
    <col min="16119" max="16122" width="3.26953125" style="26" customWidth="1"/>
    <col min="16123" max="16123" width="9.1796875" style="26" customWidth="1"/>
    <col min="16124" max="16127" width="3.7265625" style="26" customWidth="1"/>
    <col min="16128" max="16128" width="61.7265625" style="26" customWidth="1"/>
    <col min="16129" max="16129" width="7.7265625" style="26" customWidth="1"/>
    <col min="16130" max="16131" width="8.54296875" style="26" customWidth="1"/>
    <col min="16132" max="16132" width="29.7265625" style="26" customWidth="1"/>
    <col min="16133" max="16133" width="8.7265625" style="26" customWidth="1"/>
    <col min="16134" max="16134" width="31.7265625" style="26" customWidth="1"/>
    <col min="16135" max="16136" width="9.1796875" style="26"/>
    <col min="16137" max="16137" width="9.1796875" style="26" customWidth="1"/>
    <col min="16138" max="16384" width="9.1796875" style="26"/>
  </cols>
  <sheetData>
    <row r="1" spans="1:43" ht="15.5" x14ac:dyDescent="0.25">
      <c r="D1" s="39" t="s">
        <v>1189</v>
      </c>
      <c r="M1" s="40"/>
      <c r="N1" s="80"/>
      <c r="O1" s="80"/>
      <c r="P1" s="81"/>
      <c r="Q1" s="82"/>
      <c r="R1" s="81"/>
      <c r="S1" s="82"/>
      <c r="T1" s="81"/>
      <c r="U1" s="82"/>
      <c r="V1" s="279"/>
      <c r="W1" s="80"/>
      <c r="X1" s="80"/>
      <c r="Y1" s="80"/>
      <c r="Z1" s="80"/>
      <c r="AA1" s="80"/>
      <c r="AB1" s="81"/>
      <c r="AC1" s="81"/>
      <c r="AD1" s="81"/>
      <c r="AE1" s="408"/>
      <c r="AF1" s="81"/>
      <c r="AG1" s="81"/>
      <c r="AH1" s="81"/>
      <c r="AI1" s="81"/>
      <c r="AJ1" s="81"/>
      <c r="AK1" s="81"/>
      <c r="AL1" s="81"/>
      <c r="AM1" s="81"/>
      <c r="AN1" s="81"/>
      <c r="AO1" s="81"/>
      <c r="AP1" s="81"/>
      <c r="AQ1" s="81"/>
    </row>
    <row r="2" spans="1:43" ht="16" thickBot="1" x14ac:dyDescent="0.3">
      <c r="D2" s="41" t="str">
        <f>LEFT(Country!B3,3)</f>
        <v>AUS</v>
      </c>
      <c r="M2" s="40"/>
      <c r="N2" s="80"/>
      <c r="O2" s="80"/>
      <c r="P2" s="80"/>
      <c r="Q2" s="82"/>
      <c r="R2" s="82"/>
      <c r="S2" s="82"/>
      <c r="T2" s="82"/>
      <c r="U2" s="82"/>
      <c r="V2" s="80"/>
      <c r="W2" s="80"/>
      <c r="X2" s="80"/>
      <c r="Y2" s="80"/>
      <c r="Z2" s="80"/>
      <c r="AA2" s="80"/>
      <c r="AB2" s="80"/>
      <c r="AC2" s="80"/>
      <c r="AD2" s="80"/>
      <c r="AE2" s="80"/>
      <c r="AF2" s="80"/>
      <c r="AG2" s="80"/>
      <c r="AH2" s="83"/>
      <c r="AI2" s="84"/>
      <c r="AJ2" s="84"/>
      <c r="AK2" s="84"/>
      <c r="AL2" s="84"/>
      <c r="AM2" s="84"/>
      <c r="AN2" s="84"/>
      <c r="AO2" s="84"/>
      <c r="AP2" s="85"/>
      <c r="AQ2" s="85"/>
    </row>
    <row r="3" spans="1:43" ht="17.25" customHeight="1" thickBot="1" x14ac:dyDescent="0.3">
      <c r="D3" s="42"/>
      <c r="E3" s="43"/>
      <c r="F3" s="43"/>
      <c r="G3" s="43"/>
      <c r="H3" s="44"/>
      <c r="I3" s="45"/>
      <c r="J3" s="660" t="s">
        <v>348</v>
      </c>
      <c r="K3" s="661"/>
      <c r="L3" s="661"/>
      <c r="M3" s="662"/>
      <c r="N3" s="593" t="s">
        <v>1271</v>
      </c>
      <c r="O3" s="594"/>
      <c r="P3" s="594"/>
      <c r="Q3" s="594"/>
      <c r="R3" s="594"/>
      <c r="S3" s="594"/>
      <c r="T3" s="594"/>
      <c r="U3" s="594"/>
      <c r="V3" s="594"/>
      <c r="W3" s="595"/>
      <c r="X3" s="663" t="s">
        <v>348</v>
      </c>
      <c r="Y3" s="664"/>
      <c r="Z3" s="664"/>
      <c r="AA3" s="665"/>
      <c r="AB3" s="582" t="s">
        <v>349</v>
      </c>
      <c r="AC3" s="583"/>
      <c r="AD3" s="583"/>
      <c r="AE3" s="583"/>
      <c r="AF3" s="583"/>
      <c r="AG3" s="583"/>
      <c r="AH3" s="583"/>
      <c r="AI3" s="583"/>
      <c r="AJ3" s="583"/>
      <c r="AK3" s="583"/>
      <c r="AL3" s="583"/>
      <c r="AM3" s="583"/>
      <c r="AN3" s="583"/>
      <c r="AO3" s="583"/>
      <c r="AP3" s="583"/>
      <c r="AQ3" s="584"/>
    </row>
    <row r="4" spans="1:43" ht="80.25" customHeight="1" thickBot="1" x14ac:dyDescent="0.3">
      <c r="A4" s="58" t="s">
        <v>461</v>
      </c>
      <c r="B4" s="93" t="s">
        <v>27</v>
      </c>
      <c r="C4" s="58" t="s">
        <v>10</v>
      </c>
      <c r="D4" s="640" t="s">
        <v>1026</v>
      </c>
      <c r="E4" s="641"/>
      <c r="F4" s="641"/>
      <c r="G4" s="641"/>
      <c r="H4" s="642"/>
      <c r="I4" s="46" t="s">
        <v>341</v>
      </c>
      <c r="J4" s="134"/>
      <c r="K4" s="54"/>
      <c r="L4" s="54"/>
      <c r="M4" s="56"/>
      <c r="N4" s="46" t="s">
        <v>1011</v>
      </c>
      <c r="O4" s="54" t="s">
        <v>351</v>
      </c>
      <c r="P4" s="55" t="s">
        <v>1279</v>
      </c>
      <c r="Q4" s="54" t="s">
        <v>352</v>
      </c>
      <c r="R4" s="54" t="s">
        <v>360</v>
      </c>
      <c r="S4" s="54" t="s">
        <v>357</v>
      </c>
      <c r="T4" s="54" t="s">
        <v>1304</v>
      </c>
      <c r="U4" s="54" t="s">
        <v>1302</v>
      </c>
      <c r="V4" s="54" t="s">
        <v>1278</v>
      </c>
      <c r="W4" s="56" t="s">
        <v>353</v>
      </c>
      <c r="X4" s="86"/>
      <c r="Y4" s="87"/>
      <c r="Z4" s="54"/>
      <c r="AA4" s="86"/>
      <c r="AB4" s="152" t="s">
        <v>354</v>
      </c>
      <c r="AC4" s="87" t="s">
        <v>355</v>
      </c>
      <c r="AD4" s="87" t="s">
        <v>356</v>
      </c>
      <c r="AE4" s="87" t="s">
        <v>357</v>
      </c>
      <c r="AF4" s="153" t="s">
        <v>358</v>
      </c>
      <c r="AG4" s="87" t="s">
        <v>359</v>
      </c>
      <c r="AH4" s="154" t="s">
        <v>1302</v>
      </c>
      <c r="AI4" s="87" t="s">
        <v>360</v>
      </c>
      <c r="AJ4" s="155" t="s">
        <v>361</v>
      </c>
      <c r="AK4" s="153" t="s">
        <v>362</v>
      </c>
      <c r="AL4" s="154" t="s">
        <v>359</v>
      </c>
      <c r="AM4" s="87" t="s">
        <v>1302</v>
      </c>
      <c r="AN4" s="155" t="s">
        <v>363</v>
      </c>
      <c r="AO4" s="155" t="s">
        <v>364</v>
      </c>
      <c r="AP4" s="87" t="s">
        <v>365</v>
      </c>
      <c r="AQ4" s="156" t="s">
        <v>366</v>
      </c>
    </row>
    <row r="5" spans="1:43" ht="184" x14ac:dyDescent="0.25">
      <c r="A5" s="58"/>
      <c r="B5" s="92"/>
      <c r="C5" s="91"/>
      <c r="D5" s="655" t="s">
        <v>1028</v>
      </c>
      <c r="E5" s="656"/>
      <c r="F5" s="656"/>
      <c r="G5" s="656"/>
      <c r="H5" s="657"/>
      <c r="I5" s="138" t="s">
        <v>262</v>
      </c>
      <c r="J5" s="425"/>
      <c r="K5" s="426"/>
      <c r="L5" s="426"/>
      <c r="M5" s="427"/>
      <c r="N5" s="25"/>
      <c r="O5" s="304"/>
      <c r="P5" s="401"/>
      <c r="Q5" s="414"/>
      <c r="R5" s="25"/>
      <c r="S5" s="304"/>
      <c r="T5" s="25"/>
      <c r="U5" s="304"/>
      <c r="V5" s="304"/>
      <c r="W5" s="305"/>
      <c r="X5" s="434"/>
      <c r="Y5" s="365"/>
      <c r="Z5" s="365"/>
      <c r="AA5" s="435"/>
      <c r="AB5" s="413"/>
      <c r="AC5" s="401"/>
      <c r="AD5" s="73"/>
      <c r="AE5" s="73"/>
      <c r="AF5" s="306"/>
      <c r="AG5" s="307"/>
      <c r="AH5" s="308"/>
      <c r="AI5" s="307"/>
      <c r="AJ5" s="308"/>
      <c r="AK5" s="307"/>
      <c r="AL5" s="308"/>
      <c r="AM5" s="307"/>
      <c r="AN5" s="308"/>
      <c r="AO5" s="307"/>
      <c r="AP5" s="307"/>
      <c r="AQ5" s="309"/>
    </row>
    <row r="6" spans="1:43" ht="103.5" x14ac:dyDescent="0.25">
      <c r="A6" s="58"/>
      <c r="B6" s="92"/>
      <c r="C6" s="91"/>
      <c r="D6" s="22"/>
      <c r="E6" s="552" t="s">
        <v>1289</v>
      </c>
      <c r="F6" s="552"/>
      <c r="G6" s="552"/>
      <c r="H6" s="553"/>
      <c r="I6" s="332" t="s">
        <v>1012</v>
      </c>
      <c r="J6" s="428"/>
      <c r="K6" s="429"/>
      <c r="L6" s="429"/>
      <c r="M6" s="430"/>
      <c r="N6" s="167" t="s">
        <v>0</v>
      </c>
      <c r="O6" s="212" t="str">
        <f>IF(OR(B6="REGNI",B6="REGN"),"New question introduced in 2023 - Please answer this question for the year of the previous update in Column P",IF(B6="REGEC","Small changes were made to the question. Take extra care when validating the response in Column N in light of the updated instructions. If necessary, please change your answer in Column P", IF(B6="REGE","Question did not change, so no new value required for the year of the previous update","")))</f>
        <v/>
      </c>
      <c r="P6" s="175"/>
      <c r="Q6" s="384"/>
      <c r="R6" s="97"/>
      <c r="S6" s="261"/>
      <c r="T6" s="97"/>
      <c r="U6" s="310"/>
      <c r="V6" s="261" t="str">
        <f>IF(AND(T6="",R6="",P6="",N6=""),"",IF(AND(T6="",R6="", P6=""),N6,IF(AND(T6="", R6="",P6&lt;&gt;""),P6,IF(AND(T6="",R6&lt;&gt;""),R6,T6))))</f>
        <v/>
      </c>
      <c r="W6" s="409"/>
      <c r="X6" s="349"/>
      <c r="Y6" s="189"/>
      <c r="Z6" s="189"/>
      <c r="AA6" s="267"/>
      <c r="AB6" s="227"/>
      <c r="AC6" s="226"/>
      <c r="AD6" s="228"/>
      <c r="AE6" s="228"/>
      <c r="AF6" s="311" t="str">
        <f>IF(AND(AD6="",AB6=""),"",IF(AND(AD6="",AB6&lt;&gt;""),AB6,IF(AND(AD6="",AB6&lt;&gt;""),AB6,AD6)))</f>
        <v/>
      </c>
      <c r="AG6" s="176"/>
      <c r="AH6" s="312"/>
      <c r="AI6" s="176"/>
      <c r="AJ6" s="312"/>
      <c r="AK6" s="176" t="str">
        <f>IF(AND(AI6="",AG6="",AF6=""),"",IF(AND(AI6="",AG6=""),AF6,IF(AND(AI6="",AG6&lt;&gt;""),AG6,IF(AND(AI6="",AG6&lt;&gt;""),AG6,AI6))))</f>
        <v/>
      </c>
      <c r="AL6" s="312"/>
      <c r="AM6" s="176"/>
      <c r="AN6" s="312"/>
      <c r="AO6" s="176"/>
      <c r="AP6" s="176" t="str">
        <f>IF(AND(AN6="",AL6="",AK6=""),".",IF(AND(AN6="",AL6=""),AK6,IF(AND(AN6="",AL6&lt;&gt;""),AL6,IF(AND(AN6="",AL6&lt;&gt;""),AL6,AN6))))</f>
        <v>.</v>
      </c>
      <c r="AQ6" s="313"/>
    </row>
    <row r="7" spans="1:43" ht="60" customHeight="1" x14ac:dyDescent="0.25">
      <c r="A7" s="58"/>
      <c r="B7" s="92"/>
      <c r="C7" s="91"/>
      <c r="D7" s="22"/>
      <c r="E7" s="658" t="s">
        <v>32</v>
      </c>
      <c r="F7" s="658"/>
      <c r="G7" s="658"/>
      <c r="H7" s="659"/>
      <c r="I7" s="76"/>
      <c r="J7" s="400"/>
      <c r="K7" s="401"/>
      <c r="L7" s="401"/>
      <c r="M7" s="402"/>
      <c r="N7" s="257"/>
      <c r="O7" s="73"/>
      <c r="P7" s="413"/>
      <c r="Q7" s="189"/>
      <c r="R7" s="25"/>
      <c r="S7" s="193"/>
      <c r="T7" s="25"/>
      <c r="U7" s="74"/>
      <c r="V7" s="213"/>
      <c r="W7" s="37"/>
      <c r="X7" s="349"/>
      <c r="Y7" s="189"/>
      <c r="Z7" s="189"/>
      <c r="AA7" s="267"/>
      <c r="AB7" s="413"/>
      <c r="AC7" s="401"/>
      <c r="AD7" s="73"/>
      <c r="AE7" s="73"/>
      <c r="AF7" s="306"/>
      <c r="AG7" s="179"/>
      <c r="AH7" s="48"/>
      <c r="AI7" s="179"/>
      <c r="AJ7" s="48"/>
      <c r="AK7" s="179"/>
      <c r="AL7" s="48"/>
      <c r="AM7" s="179"/>
      <c r="AN7" s="48"/>
      <c r="AO7" s="179"/>
      <c r="AP7" s="179"/>
      <c r="AQ7" s="184"/>
    </row>
    <row r="8" spans="1:43" s="52" customFormat="1" ht="60" customHeight="1" x14ac:dyDescent="0.25">
      <c r="A8" s="91" t="str">
        <f t="shared" ref="A8" si="0">MID(E8,FIND("(Q",E8)+1,8)</f>
        <v>Q3bb.a.1</v>
      </c>
      <c r="B8" s="92" t="s">
        <v>108</v>
      </c>
      <c r="C8" s="58" t="s">
        <v>1029</v>
      </c>
      <c r="D8" s="21"/>
      <c r="E8" s="322" t="s">
        <v>1106</v>
      </c>
      <c r="F8" s="34"/>
      <c r="G8" s="64"/>
      <c r="H8" s="76"/>
      <c r="I8" s="76"/>
      <c r="J8" s="400"/>
      <c r="K8" s="401"/>
      <c r="L8" s="401"/>
      <c r="M8" s="402"/>
      <c r="N8" s="167" t="s">
        <v>169</v>
      </c>
      <c r="O8" s="212" t="str">
        <f>IF(OR(B8="REGNI",B8="REGN"),"New question introduced in 2023 - Please answer this question for the year of the previous update in Column P",IF(B8="REGEC","Small changes were made to the question. Take extra care when validating the response in Column N in light of the updated instructions. If necessary, please change your answer in Column P", IF(B8="REGE","Question did not change, so no new value required for the year of the previous update","")))</f>
        <v>Question did not change, so no new value required for the year of the previous update</v>
      </c>
      <c r="P8" s="205"/>
      <c r="Q8" s="384"/>
      <c r="R8" s="97"/>
      <c r="S8" s="261"/>
      <c r="T8" s="97"/>
      <c r="U8" s="310"/>
      <c r="V8" s="261" t="str">
        <f t="shared" ref="V8:V69" si="1">IF(AND(T8="",R8="",P8="",N8=""),"",IF(AND(T8="",R8="", P8=""),N8,IF(AND(T8="", R8="",P8&lt;&gt;""),P8,IF(AND(T8="",R8&lt;&gt;""),R8,T8))))</f>
        <v>independent body with adjudicatory, rule-making or enforcement powers</v>
      </c>
      <c r="W8" s="409"/>
      <c r="X8" s="349"/>
      <c r="Y8" s="189"/>
      <c r="Z8" s="189"/>
      <c r="AA8" s="267"/>
      <c r="AB8" s="227"/>
      <c r="AC8" s="226"/>
      <c r="AD8" s="228"/>
      <c r="AE8" s="228"/>
      <c r="AF8" s="311" t="str">
        <f t="shared" ref="AF8:AF69" si="2">IF(AND(AD8="",AB8=""),"",IF(AND(AD8="",AB8&lt;&gt;""),AB8,IF(AND(AD8="",AB8&lt;&gt;""),AB8,AD8)))</f>
        <v/>
      </c>
      <c r="AG8" s="176"/>
      <c r="AH8" s="312"/>
      <c r="AI8" s="176"/>
      <c r="AJ8" s="312"/>
      <c r="AK8" s="176" t="str">
        <f t="shared" ref="AK8:AK69" si="3">IF(AND(AI8="",AG8="",AF8=""),"",IF(AND(AI8="",AG8=""),AF8,IF(AND(AI8="",AG8&lt;&gt;""),AG8,IF(AND(AI8="",AG8&lt;&gt;""),AG8,AI8))))</f>
        <v/>
      </c>
      <c r="AL8" s="312"/>
      <c r="AM8" s="176"/>
      <c r="AN8" s="312"/>
      <c r="AO8" s="176"/>
      <c r="AP8" s="176" t="str">
        <f t="shared" ref="AP8:AP69" si="4">IF(AND(AN8="",AL8="",AK8=""),".",IF(AND(AN8="",AL8=""),AK8,IF(AND(AN8="",AL8&lt;&gt;""),AL8,IF(AND(AN8="",AL8&lt;&gt;""),AL8,AN8))))</f>
        <v>.</v>
      </c>
      <c r="AQ8" s="313"/>
    </row>
    <row r="9" spans="1:43" s="50" customFormat="1" ht="37.5" customHeight="1" x14ac:dyDescent="0.25">
      <c r="A9" s="91" t="str">
        <f>MID(E9,FIND("(Q",E9)+1,8)</f>
        <v>Q3bb.a.2</v>
      </c>
      <c r="B9" s="92" t="s">
        <v>108</v>
      </c>
      <c r="C9" s="91" t="s">
        <v>1030</v>
      </c>
      <c r="D9" s="22"/>
      <c r="E9" s="322" t="s">
        <v>1107</v>
      </c>
      <c r="F9" s="322"/>
      <c r="G9" s="324"/>
      <c r="H9" s="37"/>
      <c r="I9" s="327"/>
      <c r="J9" s="428"/>
      <c r="K9" s="429"/>
      <c r="L9" s="429"/>
      <c r="M9" s="430"/>
      <c r="N9" s="167" t="s">
        <v>156</v>
      </c>
      <c r="O9" s="212" t="str">
        <f>IF(OR(B9="REGNI",B9="REGN"),"New question introduced in 2023 - Please answer this question for the year of the previous update in Column P",IF(B9="REGEC","Small changes were made to the question. Take extra care when validating the response in Column N in light of the updated instructions. If necessary, please change your answer in Column P", IF(B9="REGE","Question did not change, so no new value required for the year of the previous update","")))</f>
        <v>Question did not change, so no new value required for the year of the previous update</v>
      </c>
      <c r="P9" s="175"/>
      <c r="Q9" s="384"/>
      <c r="R9" s="97"/>
      <c r="S9" s="261"/>
      <c r="T9" s="97"/>
      <c r="U9" s="310"/>
      <c r="V9" s="261" t="str">
        <f t="shared" si="1"/>
        <v>yes (in legislation)</v>
      </c>
      <c r="W9" s="409"/>
      <c r="X9" s="349"/>
      <c r="Y9" s="189"/>
      <c r="Z9" s="189"/>
      <c r="AA9" s="267"/>
      <c r="AB9" s="227"/>
      <c r="AC9" s="226"/>
      <c r="AD9" s="228"/>
      <c r="AE9" s="228"/>
      <c r="AF9" s="311" t="str">
        <f t="shared" si="2"/>
        <v/>
      </c>
      <c r="AG9" s="176"/>
      <c r="AH9" s="312"/>
      <c r="AI9" s="176"/>
      <c r="AJ9" s="312"/>
      <c r="AK9" s="176" t="str">
        <f t="shared" si="3"/>
        <v/>
      </c>
      <c r="AL9" s="312"/>
      <c r="AM9" s="176"/>
      <c r="AN9" s="312"/>
      <c r="AO9" s="176"/>
      <c r="AP9" s="176" t="str">
        <f t="shared" si="4"/>
        <v>.</v>
      </c>
      <c r="AQ9" s="313"/>
    </row>
    <row r="10" spans="1:43" ht="18.649999999999999" customHeight="1" x14ac:dyDescent="0.25">
      <c r="A10" s="58" t="s">
        <v>0</v>
      </c>
      <c r="B10" s="92"/>
      <c r="C10" s="91" t="s">
        <v>0</v>
      </c>
      <c r="D10" s="3"/>
      <c r="E10" s="552" t="s">
        <v>1108</v>
      </c>
      <c r="F10" s="552"/>
      <c r="G10" s="552"/>
      <c r="H10" s="553"/>
      <c r="I10" s="76"/>
      <c r="J10" s="400"/>
      <c r="K10" s="401"/>
      <c r="L10" s="401"/>
      <c r="M10" s="402"/>
      <c r="N10" s="257"/>
      <c r="O10" s="193"/>
      <c r="P10" s="172"/>
      <c r="Q10" s="189"/>
      <c r="R10" s="59"/>
      <c r="S10" s="193"/>
      <c r="T10" s="59"/>
      <c r="U10" s="74"/>
      <c r="V10" s="213"/>
      <c r="W10" s="314"/>
      <c r="X10" s="349"/>
      <c r="Y10" s="189"/>
      <c r="Z10" s="189"/>
      <c r="AA10" s="267"/>
      <c r="AB10" s="172"/>
      <c r="AC10" s="189"/>
      <c r="AD10" s="193"/>
      <c r="AE10" s="193"/>
      <c r="AF10" s="268"/>
      <c r="AG10" s="179"/>
      <c r="AH10" s="48"/>
      <c r="AI10" s="179"/>
      <c r="AJ10" s="48"/>
      <c r="AK10" s="179"/>
      <c r="AL10" s="48"/>
      <c r="AM10" s="179"/>
      <c r="AN10" s="48"/>
      <c r="AO10" s="179"/>
      <c r="AP10" s="179"/>
      <c r="AQ10" s="184"/>
    </row>
    <row r="11" spans="1:43" ht="46" x14ac:dyDescent="0.25">
      <c r="A11" s="91" t="str">
        <f>MID(E10,FIND("(Q",E10)+1,8)&amp;"_i"</f>
        <v>Q3bb.a.3_i</v>
      </c>
      <c r="B11" s="92" t="s">
        <v>108</v>
      </c>
      <c r="C11" s="91" t="s">
        <v>1031</v>
      </c>
      <c r="D11" s="3"/>
      <c r="E11" s="331"/>
      <c r="F11" s="331" t="s">
        <v>36</v>
      </c>
      <c r="G11" s="331"/>
      <c r="H11" s="37"/>
      <c r="I11" s="327" t="s">
        <v>110</v>
      </c>
      <c r="J11" s="428"/>
      <c r="K11" s="429"/>
      <c r="L11" s="429"/>
      <c r="M11" s="430"/>
      <c r="N11" s="167" t="s">
        <v>5</v>
      </c>
      <c r="O11" s="212" t="str">
        <f t="shared" ref="O11:O20" si="5">IF(OR(B11="REGNI",B11="REGN"),"New question introduced in 2023 - Please answer this question for the year of the previous update in Column P",IF(B11="REGEC","Small changes were made to the question. Take extra care when validating the response in Column N in light of the updated instructions. If necessary, please change your answer in Column P", IF(B11="REGE","Question did not change, so no new value required for the year of the previous update","")))</f>
        <v>Question did not change, so no new value required for the year of the previous update</v>
      </c>
      <c r="P11" s="175"/>
      <c r="Q11" s="384"/>
      <c r="R11" s="97"/>
      <c r="S11" s="261"/>
      <c r="T11" s="97"/>
      <c r="U11" s="310"/>
      <c r="V11" s="261" t="str">
        <f t="shared" si="1"/>
        <v>yes</v>
      </c>
      <c r="W11" s="409"/>
      <c r="X11" s="349"/>
      <c r="Y11" s="189"/>
      <c r="Z11" s="189"/>
      <c r="AA11" s="267"/>
      <c r="AB11" s="227"/>
      <c r="AC11" s="226"/>
      <c r="AD11" s="228"/>
      <c r="AE11" s="228"/>
      <c r="AF11" s="311" t="str">
        <f t="shared" si="2"/>
        <v/>
      </c>
      <c r="AG11" s="176"/>
      <c r="AH11" s="312"/>
      <c r="AI11" s="176"/>
      <c r="AJ11" s="312"/>
      <c r="AK11" s="176" t="str">
        <f t="shared" si="3"/>
        <v/>
      </c>
      <c r="AL11" s="312"/>
      <c r="AM11" s="176"/>
      <c r="AN11" s="312"/>
      <c r="AO11" s="176"/>
      <c r="AP11" s="176" t="str">
        <f t="shared" si="4"/>
        <v>.</v>
      </c>
      <c r="AQ11" s="313"/>
    </row>
    <row r="12" spans="1:43" ht="33.75" customHeight="1" x14ac:dyDescent="0.25">
      <c r="A12" s="91" t="str">
        <f>MID(E10,FIND("(Q",E10)+1,8)&amp;"_ii"</f>
        <v>Q3bb.a.3_ii</v>
      </c>
      <c r="B12" s="92" t="s">
        <v>108</v>
      </c>
      <c r="C12" s="91" t="s">
        <v>1032</v>
      </c>
      <c r="D12" s="3"/>
      <c r="E12" s="331"/>
      <c r="F12" s="331" t="s">
        <v>37</v>
      </c>
      <c r="G12" s="331"/>
      <c r="H12" s="37"/>
      <c r="I12" s="670" t="s">
        <v>834</v>
      </c>
      <c r="J12" s="428"/>
      <c r="K12" s="429"/>
      <c r="L12" s="429"/>
      <c r="M12" s="430"/>
      <c r="N12" s="167" t="s">
        <v>1</v>
      </c>
      <c r="O12" s="212" t="str">
        <f t="shared" si="5"/>
        <v>Question did not change, so no new value required for the year of the previous update</v>
      </c>
      <c r="P12" s="175"/>
      <c r="Q12" s="384"/>
      <c r="R12" s="97"/>
      <c r="S12" s="261"/>
      <c r="T12" s="97"/>
      <c r="U12" s="310"/>
      <c r="V12" s="261" t="str">
        <f t="shared" si="1"/>
        <v>no</v>
      </c>
      <c r="W12" s="409"/>
      <c r="X12" s="349"/>
      <c r="Y12" s="189"/>
      <c r="Z12" s="189"/>
      <c r="AA12" s="267"/>
      <c r="AB12" s="227"/>
      <c r="AC12" s="226"/>
      <c r="AD12" s="228"/>
      <c r="AE12" s="228"/>
      <c r="AF12" s="311" t="str">
        <f t="shared" si="2"/>
        <v/>
      </c>
      <c r="AG12" s="176"/>
      <c r="AH12" s="312"/>
      <c r="AI12" s="176"/>
      <c r="AJ12" s="312"/>
      <c r="AK12" s="176" t="str">
        <f t="shared" si="3"/>
        <v/>
      </c>
      <c r="AL12" s="312"/>
      <c r="AM12" s="176"/>
      <c r="AN12" s="312"/>
      <c r="AO12" s="176"/>
      <c r="AP12" s="176" t="str">
        <f t="shared" si="4"/>
        <v>.</v>
      </c>
      <c r="AQ12" s="313"/>
    </row>
    <row r="13" spans="1:43" ht="33.75" customHeight="1" x14ac:dyDescent="0.25">
      <c r="A13" s="91" t="str">
        <f>MID(E10,FIND("(Q",E10)+1,8)&amp;"_iii"</f>
        <v>Q3bb.a.3_iii</v>
      </c>
      <c r="B13" s="92" t="s">
        <v>108</v>
      </c>
      <c r="C13" s="91" t="s">
        <v>1033</v>
      </c>
      <c r="D13" s="3"/>
      <c r="E13" s="331"/>
      <c r="F13" s="331" t="s">
        <v>38</v>
      </c>
      <c r="G13" s="331"/>
      <c r="H13" s="37"/>
      <c r="I13" s="654"/>
      <c r="J13" s="428"/>
      <c r="K13" s="429"/>
      <c r="L13" s="429"/>
      <c r="M13" s="430"/>
      <c r="N13" s="167" t="s">
        <v>1</v>
      </c>
      <c r="O13" s="212" t="str">
        <f t="shared" si="5"/>
        <v>Question did not change, so no new value required for the year of the previous update</v>
      </c>
      <c r="P13" s="175"/>
      <c r="Q13" s="384"/>
      <c r="R13" s="97"/>
      <c r="S13" s="261"/>
      <c r="T13" s="97"/>
      <c r="U13" s="310"/>
      <c r="V13" s="261" t="str">
        <f t="shared" si="1"/>
        <v>no</v>
      </c>
      <c r="W13" s="409"/>
      <c r="X13" s="349"/>
      <c r="Y13" s="189"/>
      <c r="Z13" s="189"/>
      <c r="AA13" s="267"/>
      <c r="AB13" s="227"/>
      <c r="AC13" s="226"/>
      <c r="AD13" s="228"/>
      <c r="AE13" s="228"/>
      <c r="AF13" s="311" t="str">
        <f t="shared" si="2"/>
        <v/>
      </c>
      <c r="AG13" s="176"/>
      <c r="AH13" s="312"/>
      <c r="AI13" s="176"/>
      <c r="AJ13" s="312"/>
      <c r="AK13" s="176" t="str">
        <f t="shared" si="3"/>
        <v/>
      </c>
      <c r="AL13" s="312"/>
      <c r="AM13" s="176"/>
      <c r="AN13" s="312"/>
      <c r="AO13" s="176"/>
      <c r="AP13" s="176" t="str">
        <f t="shared" si="4"/>
        <v>.</v>
      </c>
      <c r="AQ13" s="313"/>
    </row>
    <row r="14" spans="1:43" ht="33.75" customHeight="1" x14ac:dyDescent="0.25">
      <c r="A14" s="91" t="str">
        <f>MID(E10,FIND("(Q",E10)+1,8)&amp;"_iv"</f>
        <v>Q3bb.a.3_iv</v>
      </c>
      <c r="B14" s="92" t="s">
        <v>108</v>
      </c>
      <c r="C14" s="91" t="s">
        <v>1034</v>
      </c>
      <c r="D14" s="3"/>
      <c r="E14" s="331"/>
      <c r="F14" s="653" t="s">
        <v>39</v>
      </c>
      <c r="G14" s="653"/>
      <c r="H14" s="631"/>
      <c r="I14" s="654"/>
      <c r="J14" s="428"/>
      <c r="K14" s="429"/>
      <c r="L14" s="429"/>
      <c r="M14" s="430"/>
      <c r="N14" s="167" t="s">
        <v>1</v>
      </c>
      <c r="O14" s="212" t="str">
        <f t="shared" si="5"/>
        <v>Question did not change, so no new value required for the year of the previous update</v>
      </c>
      <c r="P14" s="175"/>
      <c r="Q14" s="384"/>
      <c r="R14" s="97"/>
      <c r="S14" s="261"/>
      <c r="T14" s="97"/>
      <c r="U14" s="310"/>
      <c r="V14" s="261" t="str">
        <f t="shared" si="1"/>
        <v>no</v>
      </c>
      <c r="W14" s="409"/>
      <c r="X14" s="349"/>
      <c r="Y14" s="189"/>
      <c r="Z14" s="189"/>
      <c r="AA14" s="267"/>
      <c r="AB14" s="227"/>
      <c r="AC14" s="226"/>
      <c r="AD14" s="228"/>
      <c r="AE14" s="228"/>
      <c r="AF14" s="311" t="str">
        <f t="shared" si="2"/>
        <v/>
      </c>
      <c r="AG14" s="176"/>
      <c r="AH14" s="312"/>
      <c r="AI14" s="176"/>
      <c r="AJ14" s="312"/>
      <c r="AK14" s="176" t="str">
        <f t="shared" si="3"/>
        <v/>
      </c>
      <c r="AL14" s="312"/>
      <c r="AM14" s="176"/>
      <c r="AN14" s="312"/>
      <c r="AO14" s="176"/>
      <c r="AP14" s="176" t="str">
        <f t="shared" si="4"/>
        <v>.</v>
      </c>
      <c r="AQ14" s="313"/>
    </row>
    <row r="15" spans="1:43" ht="37.5" customHeight="1" x14ac:dyDescent="0.25">
      <c r="A15" s="91" t="str">
        <f t="shared" ref="A15:A20" si="6">MID(E15,FIND("(Q",E15)+1,8)</f>
        <v>Q3bb.a.4</v>
      </c>
      <c r="B15" s="92" t="s">
        <v>108</v>
      </c>
      <c r="C15" s="91" t="s">
        <v>1035</v>
      </c>
      <c r="D15" s="22"/>
      <c r="E15" s="552" t="s">
        <v>1296</v>
      </c>
      <c r="F15" s="552"/>
      <c r="G15" s="552"/>
      <c r="H15" s="553"/>
      <c r="I15" s="76"/>
      <c r="J15" s="400"/>
      <c r="K15" s="401"/>
      <c r="L15" s="401"/>
      <c r="M15" s="402"/>
      <c r="N15" s="167" t="s">
        <v>158</v>
      </c>
      <c r="O15" s="212" t="str">
        <f t="shared" si="5"/>
        <v>Question did not change, so no new value required for the year of the previous update</v>
      </c>
      <c r="P15" s="175"/>
      <c r="Q15" s="384"/>
      <c r="R15" s="97"/>
      <c r="S15" s="261"/>
      <c r="T15" s="97"/>
      <c r="U15" s="310"/>
      <c r="V15" s="261" t="str">
        <f t="shared" si="1"/>
        <v>yes (through a formal process &amp; opinion made public)</v>
      </c>
      <c r="W15" s="409"/>
      <c r="X15" s="349"/>
      <c r="Y15" s="189"/>
      <c r="Z15" s="189"/>
      <c r="AA15" s="267"/>
      <c r="AB15" s="227"/>
      <c r="AC15" s="226"/>
      <c r="AD15" s="228"/>
      <c r="AE15" s="228"/>
      <c r="AF15" s="311" t="str">
        <f t="shared" si="2"/>
        <v/>
      </c>
      <c r="AG15" s="176"/>
      <c r="AH15" s="312"/>
      <c r="AI15" s="176"/>
      <c r="AJ15" s="312"/>
      <c r="AK15" s="176" t="str">
        <f t="shared" si="3"/>
        <v/>
      </c>
      <c r="AL15" s="312"/>
      <c r="AM15" s="176"/>
      <c r="AN15" s="312"/>
      <c r="AO15" s="176"/>
      <c r="AP15" s="176" t="str">
        <f t="shared" si="4"/>
        <v>.</v>
      </c>
      <c r="AQ15" s="313"/>
    </row>
    <row r="16" spans="1:43" ht="115" x14ac:dyDescent="0.25">
      <c r="A16" s="91" t="str">
        <f t="shared" si="6"/>
        <v>Q3bb.a.5</v>
      </c>
      <c r="B16" s="92" t="s">
        <v>860</v>
      </c>
      <c r="C16" s="91" t="s">
        <v>1036</v>
      </c>
      <c r="D16" s="3"/>
      <c r="E16" s="552" t="s">
        <v>1297</v>
      </c>
      <c r="F16" s="552"/>
      <c r="G16" s="552"/>
      <c r="H16" s="553"/>
      <c r="I16" s="117" t="s">
        <v>841</v>
      </c>
      <c r="J16" s="431"/>
      <c r="K16" s="432"/>
      <c r="L16" s="432"/>
      <c r="M16" s="433"/>
      <c r="N16" s="167" t="s">
        <v>159</v>
      </c>
      <c r="O16" s="212" t="str">
        <f t="shared" si="5"/>
        <v>Small changes were made to the question. Take extra care when validating the response in Column N in light of the updated instructions. If necessary, please change your answer in Column P</v>
      </c>
      <c r="P16" s="175"/>
      <c r="Q16" s="384"/>
      <c r="R16" s="97"/>
      <c r="S16" s="261"/>
      <c r="T16" s="97"/>
      <c r="U16" s="310"/>
      <c r="V16" s="261" t="str">
        <f t="shared" si="1"/>
        <v>none</v>
      </c>
      <c r="W16" s="409"/>
      <c r="X16" s="349"/>
      <c r="Y16" s="189"/>
      <c r="Z16" s="189"/>
      <c r="AA16" s="267"/>
      <c r="AB16" s="227"/>
      <c r="AC16" s="226"/>
      <c r="AD16" s="228"/>
      <c r="AE16" s="228"/>
      <c r="AF16" s="311" t="str">
        <f t="shared" si="2"/>
        <v/>
      </c>
      <c r="AG16" s="176"/>
      <c r="AH16" s="312"/>
      <c r="AI16" s="176"/>
      <c r="AJ16" s="312"/>
      <c r="AK16" s="176" t="str">
        <f t="shared" si="3"/>
        <v/>
      </c>
      <c r="AL16" s="312"/>
      <c r="AM16" s="176"/>
      <c r="AN16" s="312"/>
      <c r="AO16" s="176"/>
      <c r="AP16" s="176" t="str">
        <f t="shared" si="4"/>
        <v>.</v>
      </c>
      <c r="AQ16" s="313"/>
    </row>
    <row r="17" spans="1:43" ht="27.75" customHeight="1" x14ac:dyDescent="0.25">
      <c r="A17" s="91" t="str">
        <f t="shared" si="6"/>
        <v>Q3bb.a.6</v>
      </c>
      <c r="B17" s="92" t="s">
        <v>108</v>
      </c>
      <c r="C17" s="91" t="s">
        <v>1037</v>
      </c>
      <c r="D17" s="22"/>
      <c r="E17" s="552" t="s">
        <v>1109</v>
      </c>
      <c r="F17" s="552"/>
      <c r="G17" s="552"/>
      <c r="H17" s="553"/>
      <c r="I17" s="76"/>
      <c r="J17" s="400"/>
      <c r="K17" s="401"/>
      <c r="L17" s="401"/>
      <c r="M17" s="402"/>
      <c r="N17" s="167" t="s">
        <v>237</v>
      </c>
      <c r="O17" s="212" t="str">
        <f t="shared" si="5"/>
        <v>Question did not change, so no new value required for the year of the previous update</v>
      </c>
      <c r="P17" s="175"/>
      <c r="Q17" s="384"/>
      <c r="R17" s="97"/>
      <c r="S17" s="261"/>
      <c r="T17" s="97"/>
      <c r="U17" s="310"/>
      <c r="V17" s="261" t="str">
        <f t="shared" si="1"/>
        <v>only court can overturn decisions</v>
      </c>
      <c r="W17" s="409"/>
      <c r="X17" s="349"/>
      <c r="Y17" s="189"/>
      <c r="Z17" s="189"/>
      <c r="AA17" s="267"/>
      <c r="AB17" s="227"/>
      <c r="AC17" s="226"/>
      <c r="AD17" s="228"/>
      <c r="AE17" s="228"/>
      <c r="AF17" s="311" t="str">
        <f t="shared" si="2"/>
        <v/>
      </c>
      <c r="AG17" s="176"/>
      <c r="AH17" s="312"/>
      <c r="AI17" s="176"/>
      <c r="AJ17" s="312"/>
      <c r="AK17" s="176" t="str">
        <f t="shared" si="3"/>
        <v/>
      </c>
      <c r="AL17" s="312"/>
      <c r="AM17" s="176"/>
      <c r="AN17" s="312"/>
      <c r="AO17" s="176"/>
      <c r="AP17" s="176" t="str">
        <f t="shared" si="4"/>
        <v>.</v>
      </c>
      <c r="AQ17" s="313"/>
    </row>
    <row r="18" spans="1:43" ht="23" x14ac:dyDescent="0.25">
      <c r="A18" s="91" t="str">
        <f t="shared" si="6"/>
        <v>Q3bb.a.7</v>
      </c>
      <c r="B18" s="92" t="s">
        <v>108</v>
      </c>
      <c r="C18" s="91" t="s">
        <v>1038</v>
      </c>
      <c r="D18" s="21"/>
      <c r="E18" s="552" t="s">
        <v>1110</v>
      </c>
      <c r="F18" s="552"/>
      <c r="G18" s="552"/>
      <c r="H18" s="553"/>
      <c r="I18" s="327" t="s">
        <v>842</v>
      </c>
      <c r="J18" s="428"/>
      <c r="K18" s="429"/>
      <c r="L18" s="429"/>
      <c r="M18" s="430"/>
      <c r="N18" s="167" t="s">
        <v>1</v>
      </c>
      <c r="O18" s="212" t="str">
        <f t="shared" si="5"/>
        <v>Question did not change, so no new value required for the year of the previous update</v>
      </c>
      <c r="P18" s="175"/>
      <c r="Q18" s="384"/>
      <c r="R18" s="97"/>
      <c r="S18" s="261"/>
      <c r="T18" s="97"/>
      <c r="U18" s="310"/>
      <c r="V18" s="261" t="str">
        <f t="shared" si="1"/>
        <v>no</v>
      </c>
      <c r="W18" s="409"/>
      <c r="X18" s="349"/>
      <c r="Y18" s="189"/>
      <c r="Z18" s="189"/>
      <c r="AA18" s="267"/>
      <c r="AB18" s="227"/>
      <c r="AC18" s="226"/>
      <c r="AD18" s="228"/>
      <c r="AE18" s="228"/>
      <c r="AF18" s="311" t="str">
        <f t="shared" si="2"/>
        <v/>
      </c>
      <c r="AG18" s="176"/>
      <c r="AH18" s="312"/>
      <c r="AI18" s="176"/>
      <c r="AJ18" s="312"/>
      <c r="AK18" s="176" t="str">
        <f t="shared" si="3"/>
        <v/>
      </c>
      <c r="AL18" s="312"/>
      <c r="AM18" s="176"/>
      <c r="AN18" s="312"/>
      <c r="AO18" s="176"/>
      <c r="AP18" s="176" t="str">
        <f t="shared" si="4"/>
        <v>.</v>
      </c>
      <c r="AQ18" s="313"/>
    </row>
    <row r="19" spans="1:43" ht="57.5" x14ac:dyDescent="0.25">
      <c r="A19" s="91" t="str">
        <f t="shared" si="6"/>
        <v>Q3bb.a.8</v>
      </c>
      <c r="B19" s="92" t="s">
        <v>108</v>
      </c>
      <c r="C19" s="91" t="s">
        <v>1039</v>
      </c>
      <c r="D19" s="21"/>
      <c r="E19" s="322" t="s">
        <v>1111</v>
      </c>
      <c r="F19" s="324"/>
      <c r="G19" s="324"/>
      <c r="H19" s="37"/>
      <c r="I19" s="327" t="s">
        <v>843</v>
      </c>
      <c r="J19" s="428"/>
      <c r="K19" s="429"/>
      <c r="L19" s="429"/>
      <c r="M19" s="430"/>
      <c r="N19" s="167" t="s">
        <v>1411</v>
      </c>
      <c r="O19" s="212" t="str">
        <f t="shared" si="5"/>
        <v>Question did not change, so no new value required for the year of the previous update</v>
      </c>
      <c r="P19" s="175"/>
      <c r="Q19" s="384"/>
      <c r="R19" s="97"/>
      <c r="S19" s="261"/>
      <c r="T19" s="97"/>
      <c r="U19" s="310"/>
      <c r="V19" s="261" t="str">
        <f t="shared" si="1"/>
        <v xml:space="preserve">positions are advertised publicly &amp; candidates examined by selection panel </v>
      </c>
      <c r="W19" s="409"/>
      <c r="X19" s="349"/>
      <c r="Y19" s="189"/>
      <c r="Z19" s="189"/>
      <c r="AA19" s="267"/>
      <c r="AB19" s="227"/>
      <c r="AC19" s="226"/>
      <c r="AD19" s="228"/>
      <c r="AE19" s="228"/>
      <c r="AF19" s="311" t="str">
        <f t="shared" si="2"/>
        <v/>
      </c>
      <c r="AG19" s="176"/>
      <c r="AH19" s="312"/>
      <c r="AI19" s="176"/>
      <c r="AJ19" s="312"/>
      <c r="AK19" s="176" t="str">
        <f t="shared" si="3"/>
        <v/>
      </c>
      <c r="AL19" s="312"/>
      <c r="AM19" s="176"/>
      <c r="AN19" s="312"/>
      <c r="AO19" s="176"/>
      <c r="AP19" s="176" t="str">
        <f t="shared" si="4"/>
        <v>.</v>
      </c>
      <c r="AQ19" s="313"/>
    </row>
    <row r="20" spans="1:43" ht="39.75" customHeight="1" x14ac:dyDescent="0.25">
      <c r="A20" s="91" t="str">
        <f t="shared" si="6"/>
        <v>Q3bb.a.9</v>
      </c>
      <c r="B20" s="92" t="s">
        <v>109</v>
      </c>
      <c r="C20" s="91"/>
      <c r="D20" s="21"/>
      <c r="E20" s="552" t="s">
        <v>1112</v>
      </c>
      <c r="F20" s="552"/>
      <c r="G20" s="552"/>
      <c r="H20" s="553"/>
      <c r="I20" s="327"/>
      <c r="J20" s="428"/>
      <c r="K20" s="429"/>
      <c r="L20" s="429"/>
      <c r="M20" s="430"/>
      <c r="N20" s="167" t="s">
        <v>0</v>
      </c>
      <c r="O20" s="212" t="str">
        <f t="shared" si="5"/>
        <v>New question introduced in 2023 - Please answer this question for the year of the previous update in Column P</v>
      </c>
      <c r="P20" s="175"/>
      <c r="Q20" s="384"/>
      <c r="R20" s="97"/>
      <c r="S20" s="261"/>
      <c r="T20" s="97"/>
      <c r="U20" s="310"/>
      <c r="V20" s="261" t="str">
        <f t="shared" si="1"/>
        <v/>
      </c>
      <c r="W20" s="409"/>
      <c r="X20" s="349"/>
      <c r="Y20" s="189"/>
      <c r="Z20" s="189"/>
      <c r="AA20" s="267"/>
      <c r="AB20" s="227"/>
      <c r="AC20" s="226"/>
      <c r="AD20" s="228"/>
      <c r="AE20" s="228"/>
      <c r="AF20" s="311" t="str">
        <f t="shared" si="2"/>
        <v/>
      </c>
      <c r="AG20" s="176"/>
      <c r="AH20" s="312"/>
      <c r="AI20" s="176"/>
      <c r="AJ20" s="312"/>
      <c r="AK20" s="176" t="str">
        <f t="shared" si="3"/>
        <v/>
      </c>
      <c r="AL20" s="312"/>
      <c r="AM20" s="176"/>
      <c r="AN20" s="312"/>
      <c r="AO20" s="176"/>
      <c r="AP20" s="176" t="str">
        <f t="shared" si="4"/>
        <v>.</v>
      </c>
      <c r="AQ20" s="313"/>
    </row>
    <row r="21" spans="1:43" ht="138" x14ac:dyDescent="0.25">
      <c r="A21" s="91" t="str">
        <f>MID(E21,FIND("(Q",E21)+1,9)</f>
        <v>Q3bb.a.10</v>
      </c>
      <c r="B21" s="92" t="s">
        <v>860</v>
      </c>
      <c r="C21" s="91" t="s">
        <v>1040</v>
      </c>
      <c r="D21" s="22"/>
      <c r="E21" s="552" t="s">
        <v>1113</v>
      </c>
      <c r="F21" s="552"/>
      <c r="G21" s="552"/>
      <c r="H21" s="553"/>
      <c r="I21" s="327" t="s">
        <v>1013</v>
      </c>
      <c r="J21" s="428"/>
      <c r="K21" s="429"/>
      <c r="L21" s="429"/>
      <c r="M21" s="430"/>
      <c r="N21" s="167" t="s">
        <v>1412</v>
      </c>
      <c r="O21" s="410" t="s">
        <v>1288</v>
      </c>
      <c r="P21" s="175"/>
      <c r="Q21" s="384"/>
      <c r="R21" s="97"/>
      <c r="S21" s="261"/>
      <c r="T21" s="97"/>
      <c r="U21" s="310"/>
      <c r="V21" s="261" t="str">
        <f t="shared" si="1"/>
        <v xml:space="preserve">ministerial/governmental nomination based on public job ads &amp; independent selection panel </v>
      </c>
      <c r="W21" s="409"/>
      <c r="X21" s="349"/>
      <c r="Y21" s="189"/>
      <c r="Z21" s="189"/>
      <c r="AA21" s="267"/>
      <c r="AB21" s="227"/>
      <c r="AC21" s="226"/>
      <c r="AD21" s="228"/>
      <c r="AE21" s="228"/>
      <c r="AF21" s="311" t="str">
        <f t="shared" si="2"/>
        <v/>
      </c>
      <c r="AG21" s="176"/>
      <c r="AH21" s="312"/>
      <c r="AI21" s="176"/>
      <c r="AJ21" s="312"/>
      <c r="AK21" s="176" t="str">
        <f t="shared" si="3"/>
        <v/>
      </c>
      <c r="AL21" s="312"/>
      <c r="AM21" s="176"/>
      <c r="AN21" s="312"/>
      <c r="AO21" s="176"/>
      <c r="AP21" s="176" t="str">
        <f t="shared" si="4"/>
        <v>.</v>
      </c>
      <c r="AQ21" s="313"/>
    </row>
    <row r="22" spans="1:43" ht="92" x14ac:dyDescent="0.25">
      <c r="A22" s="91" t="str">
        <f>MID(E22,FIND("(Q",E22)+1,9)</f>
        <v>Q3bb.a.11</v>
      </c>
      <c r="B22" s="92" t="s">
        <v>860</v>
      </c>
      <c r="C22" s="91" t="s">
        <v>1041</v>
      </c>
      <c r="D22" s="3"/>
      <c r="E22" s="552" t="s">
        <v>1114</v>
      </c>
      <c r="F22" s="552"/>
      <c r="G22" s="552"/>
      <c r="H22" s="553"/>
      <c r="I22" s="327" t="s">
        <v>1014</v>
      </c>
      <c r="J22" s="428"/>
      <c r="K22" s="429"/>
      <c r="L22" s="429"/>
      <c r="M22" s="430"/>
      <c r="N22" s="167" t="s">
        <v>1413</v>
      </c>
      <c r="O22" s="212" t="str">
        <f>IF(OR(B22="REGNI",B22="REGN"),"New question introduced in 2023 - Please answer this question for the year of the previous update in Column P",IF(B22="REGEC","Small changes were made to the question. Take extra care when validating the response in Column N in light of the updated instructions. If necessary, please change your answer in Column P", IF(B22="REGE","Question did not change, so no new value required for the year of the previous update","")))</f>
        <v>Small changes were made to the question. Take extra care when validating the response in Column N in light of the updated instructions. If necessary, please change your answer in Column P</v>
      </c>
      <c r="P22" s="175"/>
      <c r="Q22" s="384"/>
      <c r="R22" s="97"/>
      <c r="S22" s="261"/>
      <c r="T22" s="97"/>
      <c r="U22" s="310"/>
      <c r="V22" s="261" t="str">
        <f t="shared" si="1"/>
        <v xml:space="preserve">parliament/congress/parliamentary/congressional committee </v>
      </c>
      <c r="W22" s="409"/>
      <c r="X22" s="349"/>
      <c r="Y22" s="189"/>
      <c r="Z22" s="189"/>
      <c r="AA22" s="267"/>
      <c r="AB22" s="227"/>
      <c r="AC22" s="226"/>
      <c r="AD22" s="228"/>
      <c r="AE22" s="228"/>
      <c r="AF22" s="311" t="str">
        <f t="shared" si="2"/>
        <v/>
      </c>
      <c r="AG22" s="176"/>
      <c r="AH22" s="312"/>
      <c r="AI22" s="176"/>
      <c r="AJ22" s="312"/>
      <c r="AK22" s="176" t="str">
        <f t="shared" si="3"/>
        <v/>
      </c>
      <c r="AL22" s="312"/>
      <c r="AM22" s="176"/>
      <c r="AN22" s="312"/>
      <c r="AO22" s="176"/>
      <c r="AP22" s="176" t="str">
        <f t="shared" si="4"/>
        <v>.</v>
      </c>
      <c r="AQ22" s="313"/>
    </row>
    <row r="23" spans="1:43" ht="126.5" x14ac:dyDescent="0.25">
      <c r="A23" s="91" t="str">
        <f>MID(E23,FIND("(Q",E23)+1,9)</f>
        <v>Q3bb.a.12</v>
      </c>
      <c r="B23" s="92" t="s">
        <v>860</v>
      </c>
      <c r="C23" s="91" t="s">
        <v>1042</v>
      </c>
      <c r="D23" s="3"/>
      <c r="E23" s="552" t="s">
        <v>1115</v>
      </c>
      <c r="F23" s="552"/>
      <c r="G23" s="552"/>
      <c r="H23" s="553"/>
      <c r="I23" s="327" t="s">
        <v>844</v>
      </c>
      <c r="J23" s="400"/>
      <c r="K23" s="401"/>
      <c r="L23" s="401"/>
      <c r="M23" s="402"/>
      <c r="N23" s="167" t="s">
        <v>1</v>
      </c>
      <c r="O23" s="212" t="str">
        <f>IF(OR(B23="REGNI",B23="REGN"),"New question introduced in 2023 - Please answer this question for the year of the previous update in Column P",IF(B23="REGEC","Small changes were made to the question. Take extra care when validating the response in Column N in light of the updated instructions. If necessary, please change your answer in Column P", IF(B23="REGE","Question did not change, so no new value required for the year of the previous update","")))</f>
        <v>Small changes were made to the question. Take extra care when validating the response in Column N in light of the updated instructions. If necessary, please change your answer in Column P</v>
      </c>
      <c r="P23" s="175"/>
      <c r="Q23" s="384"/>
      <c r="R23" s="97"/>
      <c r="S23" s="261"/>
      <c r="T23" s="97"/>
      <c r="U23" s="310"/>
      <c r="V23" s="261" t="str">
        <f t="shared" si="1"/>
        <v>no</v>
      </c>
      <c r="W23" s="409"/>
      <c r="X23" s="349"/>
      <c r="Y23" s="189"/>
      <c r="Z23" s="189"/>
      <c r="AA23" s="267"/>
      <c r="AB23" s="227"/>
      <c r="AC23" s="226"/>
      <c r="AD23" s="228"/>
      <c r="AE23" s="228"/>
      <c r="AF23" s="311" t="str">
        <f t="shared" si="2"/>
        <v/>
      </c>
      <c r="AG23" s="176"/>
      <c r="AH23" s="312"/>
      <c r="AI23" s="176"/>
      <c r="AJ23" s="312"/>
      <c r="AK23" s="176" t="str">
        <f t="shared" si="3"/>
        <v/>
      </c>
      <c r="AL23" s="312"/>
      <c r="AM23" s="176"/>
      <c r="AN23" s="312"/>
      <c r="AO23" s="176"/>
      <c r="AP23" s="176" t="str">
        <f t="shared" si="4"/>
        <v>.</v>
      </c>
      <c r="AQ23" s="313"/>
    </row>
    <row r="24" spans="1:43" ht="25.5" customHeight="1" x14ac:dyDescent="0.25">
      <c r="A24" s="91" t="str">
        <f t="shared" ref="A24:A39" si="7">MID(E24,FIND("(Q",E24)+1,9)</f>
        <v>Q3bb.a.13</v>
      </c>
      <c r="B24" s="92" t="s">
        <v>108</v>
      </c>
      <c r="C24" s="91" t="s">
        <v>1043</v>
      </c>
      <c r="D24" s="3"/>
      <c r="E24" s="552" t="s">
        <v>1116</v>
      </c>
      <c r="F24" s="552"/>
      <c r="G24" s="552"/>
      <c r="H24" s="553"/>
      <c r="I24" s="76"/>
      <c r="J24" s="400"/>
      <c r="K24" s="401"/>
      <c r="L24" s="401"/>
      <c r="M24" s="402"/>
      <c r="N24" s="167" t="s">
        <v>5</v>
      </c>
      <c r="O24" s="212" t="str">
        <f>IF(OR(B24="REGNI",B24="REGN"),"New question introduced in 2023 - Please answer this question for the year of the previous update in Column P",IF(B24="REGEC","Small changes were made to the question. Take extra care when validating the response in Column N in light of the updated instructions. If necessary, please change your answer in Column P", IF(B24="REGE","Question did not change, so no new value required for the year of the previous update","")))</f>
        <v>Question did not change, so no new value required for the year of the previous update</v>
      </c>
      <c r="P24" s="175"/>
      <c r="Q24" s="384"/>
      <c r="R24" s="97"/>
      <c r="S24" s="261"/>
      <c r="T24" s="97"/>
      <c r="U24" s="310"/>
      <c r="V24" s="261" t="str">
        <f t="shared" si="1"/>
        <v>yes</v>
      </c>
      <c r="W24" s="409"/>
      <c r="X24" s="349"/>
      <c r="Y24" s="189"/>
      <c r="Z24" s="189"/>
      <c r="AA24" s="267"/>
      <c r="AB24" s="227"/>
      <c r="AC24" s="226"/>
      <c r="AD24" s="228"/>
      <c r="AE24" s="228"/>
      <c r="AF24" s="311" t="str">
        <f t="shared" si="2"/>
        <v/>
      </c>
      <c r="AG24" s="176"/>
      <c r="AH24" s="312"/>
      <c r="AI24" s="176"/>
      <c r="AJ24" s="312"/>
      <c r="AK24" s="176" t="str">
        <f t="shared" si="3"/>
        <v/>
      </c>
      <c r="AL24" s="312"/>
      <c r="AM24" s="176"/>
      <c r="AN24" s="312"/>
      <c r="AO24" s="176"/>
      <c r="AP24" s="176" t="str">
        <f t="shared" si="4"/>
        <v>.</v>
      </c>
      <c r="AQ24" s="313"/>
    </row>
    <row r="25" spans="1:43" ht="46" x14ac:dyDescent="0.25">
      <c r="A25" s="91" t="str">
        <f t="shared" si="7"/>
        <v>Q3bb.a.14</v>
      </c>
      <c r="B25" s="92" t="s">
        <v>860</v>
      </c>
      <c r="C25" s="91" t="s">
        <v>1045</v>
      </c>
      <c r="D25" s="3"/>
      <c r="E25" s="552" t="s">
        <v>1117</v>
      </c>
      <c r="F25" s="552"/>
      <c r="G25" s="552"/>
      <c r="H25" s="553"/>
      <c r="I25" s="327" t="s">
        <v>845</v>
      </c>
      <c r="J25" s="428"/>
      <c r="K25" s="429"/>
      <c r="L25" s="429"/>
      <c r="M25" s="430"/>
      <c r="N25" s="167" t="s">
        <v>194</v>
      </c>
      <c r="O25" s="410" t="s">
        <v>1288</v>
      </c>
      <c r="P25" s="175"/>
      <c r="Q25" s="384"/>
      <c r="R25" s="97"/>
      <c r="S25" s="261"/>
      <c r="T25" s="97"/>
      <c r="U25" s="310"/>
      <c r="V25" s="261" t="str">
        <f t="shared" si="1"/>
        <v>yes (with restrictions, for regulators with a agency head)</v>
      </c>
      <c r="W25" s="409"/>
      <c r="X25" s="349"/>
      <c r="Y25" s="189"/>
      <c r="Z25" s="189"/>
      <c r="AA25" s="267"/>
      <c r="AB25" s="227"/>
      <c r="AC25" s="226"/>
      <c r="AD25" s="228"/>
      <c r="AE25" s="228"/>
      <c r="AF25" s="311" t="str">
        <f t="shared" si="2"/>
        <v/>
      </c>
      <c r="AG25" s="176"/>
      <c r="AH25" s="312"/>
      <c r="AI25" s="176"/>
      <c r="AJ25" s="312"/>
      <c r="AK25" s="176" t="str">
        <f t="shared" si="3"/>
        <v/>
      </c>
      <c r="AL25" s="312"/>
      <c r="AM25" s="176"/>
      <c r="AN25" s="312"/>
      <c r="AO25" s="176"/>
      <c r="AP25" s="176" t="str">
        <f t="shared" si="4"/>
        <v>.</v>
      </c>
      <c r="AQ25" s="313"/>
    </row>
    <row r="26" spans="1:43" ht="57.5" x14ac:dyDescent="0.25">
      <c r="A26" s="91" t="str">
        <f t="shared" si="7"/>
        <v>Q3bb.a.15</v>
      </c>
      <c r="B26" s="92" t="s">
        <v>108</v>
      </c>
      <c r="C26" s="91" t="s">
        <v>1046</v>
      </c>
      <c r="D26" s="3"/>
      <c r="E26" s="552" t="s">
        <v>1118</v>
      </c>
      <c r="F26" s="552"/>
      <c r="G26" s="552"/>
      <c r="H26" s="553"/>
      <c r="I26" s="327" t="s">
        <v>846</v>
      </c>
      <c r="J26" s="428"/>
      <c r="K26" s="429"/>
      <c r="L26" s="429"/>
      <c r="M26" s="430"/>
      <c r="N26" s="167" t="s">
        <v>5</v>
      </c>
      <c r="O26" s="212" t="str">
        <f>IF(OR(B26="REGNI",B26="REGN"),"New question introduced in 2023 - Please answer this question for the year of the previous update in Column P",IF(B26="REGEC","Small changes were made to the question. Take extra care when validating the response in Column N in light of the updated instructions. If necessary, please change your answer in Column P", IF(B26="REGE","Question did not change, so no new value required for the year of the previous update","")))</f>
        <v>Question did not change, so no new value required for the year of the previous update</v>
      </c>
      <c r="P26" s="175"/>
      <c r="Q26" s="384"/>
      <c r="R26" s="97"/>
      <c r="S26" s="261"/>
      <c r="T26" s="97"/>
      <c r="U26" s="310"/>
      <c r="V26" s="261" t="str">
        <f t="shared" si="1"/>
        <v>yes</v>
      </c>
      <c r="W26" s="409"/>
      <c r="X26" s="349"/>
      <c r="Y26" s="189"/>
      <c r="Z26" s="189"/>
      <c r="AA26" s="267"/>
      <c r="AB26" s="227"/>
      <c r="AC26" s="226"/>
      <c r="AD26" s="228"/>
      <c r="AE26" s="228"/>
      <c r="AF26" s="311" t="str">
        <f t="shared" si="2"/>
        <v/>
      </c>
      <c r="AG26" s="176"/>
      <c r="AH26" s="312"/>
      <c r="AI26" s="176"/>
      <c r="AJ26" s="312"/>
      <c r="AK26" s="176" t="str">
        <f t="shared" si="3"/>
        <v/>
      </c>
      <c r="AL26" s="312"/>
      <c r="AM26" s="176"/>
      <c r="AN26" s="312"/>
      <c r="AO26" s="176"/>
      <c r="AP26" s="176" t="str">
        <f t="shared" si="4"/>
        <v>.</v>
      </c>
      <c r="AQ26" s="313"/>
    </row>
    <row r="27" spans="1:43" ht="34.5" x14ac:dyDescent="0.25">
      <c r="A27" s="91" t="str">
        <f t="shared" si="7"/>
        <v>Q3bb.a.16</v>
      </c>
      <c r="B27" s="92" t="s">
        <v>108</v>
      </c>
      <c r="C27" s="91" t="s">
        <v>1047</v>
      </c>
      <c r="D27" s="3"/>
      <c r="E27" s="552" t="s">
        <v>1119</v>
      </c>
      <c r="F27" s="552"/>
      <c r="G27" s="552"/>
      <c r="H27" s="553"/>
      <c r="I27" s="76"/>
      <c r="J27" s="400"/>
      <c r="K27" s="401"/>
      <c r="L27" s="401"/>
      <c r="M27" s="402"/>
      <c r="N27" s="167" t="s">
        <v>243</v>
      </c>
      <c r="O27" s="212" t="str">
        <f>IF(OR(B27="REGNI",B27="REGN"),"New question introduced in 2023 - Please answer this question for the year of the previous update in Column P",IF(B27="REGEC","Small changes were made to the question. Take extra care when validating the response in Column N in light of the updated instructions. If necessary, please change your answer in Column P", IF(B27="REGE","Question did not change, so no new value required for the year of the previous update","")))</f>
        <v>Question did not change, so no new value required for the year of the previous update</v>
      </c>
      <c r="P27" s="175"/>
      <c r="Q27" s="384"/>
      <c r="R27" s="97"/>
      <c r="S27" s="261"/>
      <c r="T27" s="97"/>
      <c r="U27" s="310"/>
      <c r="V27" s="261" t="str">
        <f t="shared" si="1"/>
        <v>through parliamentary/congressional decisions</v>
      </c>
      <c r="W27" s="409"/>
      <c r="X27" s="349"/>
      <c r="Y27" s="189"/>
      <c r="Z27" s="189"/>
      <c r="AA27" s="267"/>
      <c r="AB27" s="227"/>
      <c r="AC27" s="226"/>
      <c r="AD27" s="228"/>
      <c r="AE27" s="228"/>
      <c r="AF27" s="311" t="str">
        <f t="shared" si="2"/>
        <v/>
      </c>
      <c r="AG27" s="176"/>
      <c r="AH27" s="312"/>
      <c r="AI27" s="176"/>
      <c r="AJ27" s="312"/>
      <c r="AK27" s="176" t="str">
        <f t="shared" si="3"/>
        <v/>
      </c>
      <c r="AL27" s="312"/>
      <c r="AM27" s="176"/>
      <c r="AN27" s="312"/>
      <c r="AO27" s="176"/>
      <c r="AP27" s="176" t="str">
        <f t="shared" si="4"/>
        <v>.</v>
      </c>
      <c r="AQ27" s="313"/>
    </row>
    <row r="28" spans="1:43" ht="30" customHeight="1" x14ac:dyDescent="0.25">
      <c r="A28" s="91" t="str">
        <f t="shared" si="7"/>
        <v>Q3bb.a.17</v>
      </c>
      <c r="B28" s="92" t="s">
        <v>108</v>
      </c>
      <c r="C28" s="91" t="s">
        <v>1048</v>
      </c>
      <c r="D28" s="3"/>
      <c r="E28" s="552" t="s">
        <v>1120</v>
      </c>
      <c r="F28" s="552"/>
      <c r="G28" s="552"/>
      <c r="H28" s="553"/>
      <c r="I28" s="327" t="s">
        <v>123</v>
      </c>
      <c r="J28" s="428"/>
      <c r="K28" s="429"/>
      <c r="L28" s="429"/>
      <c r="M28" s="430"/>
      <c r="N28" s="167" t="s">
        <v>161</v>
      </c>
      <c r="O28" s="212" t="str">
        <f>IF(OR(B28="REGNI",B28="REGN"),"New question introduced in 2023 - Please answer this question for the year of the previous update in Column P",IF(B28="REGEC","Small changes were made to the question. Take extra care when validating the response in Column N in light of the updated instructions. If necessary, please change your answer in Column P", IF(B28="REGE","Question did not change, so no new value required for the year of the previous update","")))</f>
        <v>Question did not change, so no new value required for the year of the previous update</v>
      </c>
      <c r="P28" s="175"/>
      <c r="Q28" s="384"/>
      <c r="R28" s="97"/>
      <c r="S28" s="261"/>
      <c r="T28" s="97"/>
      <c r="U28" s="310"/>
      <c r="V28" s="261" t="str">
        <f t="shared" si="1"/>
        <v>limited and defined set of criteria</v>
      </c>
      <c r="W28" s="409"/>
      <c r="X28" s="349"/>
      <c r="Y28" s="189"/>
      <c r="Z28" s="189"/>
      <c r="AA28" s="267"/>
      <c r="AB28" s="227"/>
      <c r="AC28" s="226"/>
      <c r="AD28" s="228"/>
      <c r="AE28" s="228"/>
      <c r="AF28" s="311" t="str">
        <f t="shared" si="2"/>
        <v/>
      </c>
      <c r="AG28" s="176"/>
      <c r="AH28" s="312"/>
      <c r="AI28" s="176"/>
      <c r="AJ28" s="312"/>
      <c r="AK28" s="176" t="str">
        <f t="shared" si="3"/>
        <v/>
      </c>
      <c r="AL28" s="312"/>
      <c r="AM28" s="176"/>
      <c r="AN28" s="312"/>
      <c r="AO28" s="176"/>
      <c r="AP28" s="176" t="str">
        <f t="shared" si="4"/>
        <v>.</v>
      </c>
      <c r="AQ28" s="313"/>
    </row>
    <row r="29" spans="1:43" ht="48.75" customHeight="1" x14ac:dyDescent="0.25">
      <c r="A29" s="91" t="str">
        <f t="shared" si="7"/>
        <v>Q3bb.a.18</v>
      </c>
      <c r="B29" s="92" t="s">
        <v>108</v>
      </c>
      <c r="C29" s="91" t="s">
        <v>1049</v>
      </c>
      <c r="D29" s="3"/>
      <c r="E29" s="552" t="s">
        <v>1298</v>
      </c>
      <c r="F29" s="552"/>
      <c r="G29" s="552"/>
      <c r="H29" s="553"/>
      <c r="I29" s="76"/>
      <c r="J29" s="400"/>
      <c r="K29" s="401"/>
      <c r="L29" s="401"/>
      <c r="M29" s="402"/>
      <c r="N29" s="167" t="s">
        <v>5</v>
      </c>
      <c r="O29" s="212" t="str">
        <f>IF(OR(B29="REGNI",B29="REGN"),"New question introduced in 2023 - Please answer this question for the year of the previous update in Column P",IF(B29="REGEC","Small changes were made to the question. Take extra care when validating the response in Column N in light of the updated instructions. If necessary, please change your answer in Column P", IF(B29="REGE","Question did not change, so no new value required for the year of the previous update","")))</f>
        <v>Question did not change, so no new value required for the year of the previous update</v>
      </c>
      <c r="P29" s="175"/>
      <c r="Q29" s="384"/>
      <c r="R29" s="97"/>
      <c r="S29" s="261"/>
      <c r="T29" s="97"/>
      <c r="U29" s="310"/>
      <c r="V29" s="261" t="str">
        <f t="shared" si="1"/>
        <v>yes</v>
      </c>
      <c r="W29" s="409"/>
      <c r="X29" s="349"/>
      <c r="Y29" s="189"/>
      <c r="Z29" s="189"/>
      <c r="AA29" s="267"/>
      <c r="AB29" s="227"/>
      <c r="AC29" s="226"/>
      <c r="AD29" s="228"/>
      <c r="AE29" s="228"/>
      <c r="AF29" s="311" t="str">
        <f t="shared" si="2"/>
        <v/>
      </c>
      <c r="AG29" s="176"/>
      <c r="AH29" s="312"/>
      <c r="AI29" s="176"/>
      <c r="AJ29" s="312"/>
      <c r="AK29" s="176" t="str">
        <f t="shared" si="3"/>
        <v/>
      </c>
      <c r="AL29" s="312"/>
      <c r="AM29" s="176"/>
      <c r="AN29" s="312"/>
      <c r="AO29" s="176"/>
      <c r="AP29" s="176" t="str">
        <f t="shared" si="4"/>
        <v>.</v>
      </c>
      <c r="AQ29" s="313"/>
    </row>
    <row r="30" spans="1:43" ht="161" x14ac:dyDescent="0.25">
      <c r="A30" s="91" t="str">
        <f t="shared" si="7"/>
        <v>Q3bb.a.19</v>
      </c>
      <c r="B30" s="92" t="s">
        <v>860</v>
      </c>
      <c r="C30" s="91" t="s">
        <v>1050</v>
      </c>
      <c r="D30" s="3"/>
      <c r="E30" s="552" t="s">
        <v>1121</v>
      </c>
      <c r="F30" s="552"/>
      <c r="G30" s="552"/>
      <c r="H30" s="553"/>
      <c r="I30" s="117" t="s">
        <v>949</v>
      </c>
      <c r="J30" s="431"/>
      <c r="K30" s="432"/>
      <c r="L30" s="432"/>
      <c r="M30" s="433"/>
      <c r="N30" s="167" t="s">
        <v>179</v>
      </c>
      <c r="O30" s="410" t="s">
        <v>1288</v>
      </c>
      <c r="P30" s="175"/>
      <c r="Q30" s="384"/>
      <c r="R30" s="97"/>
      <c r="S30" s="261"/>
      <c r="T30" s="97"/>
      <c r="U30" s="310"/>
      <c r="V30" s="261" t="str">
        <f t="shared" si="1"/>
        <v>yes (provided that conflict of interests rules are complied with and/or following restrictions before leaving)</v>
      </c>
      <c r="W30" s="409"/>
      <c r="X30" s="349"/>
      <c r="Y30" s="189"/>
      <c r="Z30" s="189"/>
      <c r="AA30" s="267"/>
      <c r="AB30" s="227"/>
      <c r="AC30" s="226"/>
      <c r="AD30" s="228"/>
      <c r="AE30" s="228"/>
      <c r="AF30" s="311" t="str">
        <f t="shared" si="2"/>
        <v/>
      </c>
      <c r="AG30" s="176"/>
      <c r="AH30" s="312"/>
      <c r="AI30" s="176"/>
      <c r="AJ30" s="312"/>
      <c r="AK30" s="176" t="str">
        <f t="shared" si="3"/>
        <v/>
      </c>
      <c r="AL30" s="312"/>
      <c r="AM30" s="176"/>
      <c r="AN30" s="312"/>
      <c r="AO30" s="176"/>
      <c r="AP30" s="176" t="str">
        <f t="shared" si="4"/>
        <v>.</v>
      </c>
      <c r="AQ30" s="313"/>
    </row>
    <row r="31" spans="1:43" ht="46" x14ac:dyDescent="0.25">
      <c r="A31" s="91" t="str">
        <f t="shared" si="7"/>
        <v>Q3bb.a.20</v>
      </c>
      <c r="B31" s="92" t="s">
        <v>108</v>
      </c>
      <c r="C31" s="91" t="s">
        <v>1051</v>
      </c>
      <c r="D31" s="3"/>
      <c r="E31" s="552" t="s">
        <v>1122</v>
      </c>
      <c r="F31" s="552"/>
      <c r="G31" s="552"/>
      <c r="H31" s="553"/>
      <c r="I31" s="327" t="s">
        <v>111</v>
      </c>
      <c r="J31" s="428"/>
      <c r="K31" s="429"/>
      <c r="L31" s="429"/>
      <c r="M31" s="430"/>
      <c r="N31" s="167" t="s">
        <v>238</v>
      </c>
      <c r="O31" s="212" t="str">
        <f>IF(OR(B31="REGNI",B31="REGN"),"New question introduced in 2023 - Please answer this question for the year of the previous update in Column P",IF(B31="REGEC","Small changes were made to the question. Take extra care when validating the response in Column N in light of the updated instructions. If necessary, please change your answer in Column P", IF(B31="REGE","Question did not change, so no new value required for the year of the previous update","")))</f>
        <v>Question did not change, so no new value required for the year of the previous update</v>
      </c>
      <c r="P31" s="175"/>
      <c r="Q31" s="384"/>
      <c r="R31" s="97"/>
      <c r="S31" s="261"/>
      <c r="T31" s="97"/>
      <c r="U31" s="310"/>
      <c r="V31" s="261" t="str">
        <f t="shared" si="1"/>
        <v>5 years or more renewable for a set number of terms or non-renewable</v>
      </c>
      <c r="W31" s="409"/>
      <c r="X31" s="349"/>
      <c r="Y31" s="189"/>
      <c r="Z31" s="189"/>
      <c r="AA31" s="267"/>
      <c r="AB31" s="227"/>
      <c r="AC31" s="226"/>
      <c r="AD31" s="228"/>
      <c r="AE31" s="228"/>
      <c r="AF31" s="311" t="str">
        <f t="shared" si="2"/>
        <v/>
      </c>
      <c r="AG31" s="176"/>
      <c r="AH31" s="312"/>
      <c r="AI31" s="176"/>
      <c r="AJ31" s="312"/>
      <c r="AK31" s="176" t="str">
        <f t="shared" si="3"/>
        <v/>
      </c>
      <c r="AL31" s="312"/>
      <c r="AM31" s="176"/>
      <c r="AN31" s="312"/>
      <c r="AO31" s="176"/>
      <c r="AP31" s="176" t="str">
        <f t="shared" si="4"/>
        <v>.</v>
      </c>
      <c r="AQ31" s="313"/>
    </row>
    <row r="32" spans="1:43" ht="23" x14ac:dyDescent="0.25">
      <c r="A32" s="91" t="str">
        <f t="shared" si="7"/>
        <v>Q3bb.a.21</v>
      </c>
      <c r="B32" s="92" t="s">
        <v>108</v>
      </c>
      <c r="C32" s="91" t="s">
        <v>1052</v>
      </c>
      <c r="D32" s="3"/>
      <c r="E32" s="552" t="s">
        <v>1123</v>
      </c>
      <c r="F32" s="552"/>
      <c r="G32" s="552"/>
      <c r="H32" s="553"/>
      <c r="I32" s="327" t="s">
        <v>112</v>
      </c>
      <c r="J32" s="428"/>
      <c r="K32" s="429"/>
      <c r="L32" s="429"/>
      <c r="M32" s="430"/>
      <c r="N32" s="167" t="s">
        <v>1</v>
      </c>
      <c r="O32" s="212" t="str">
        <f>IF(OR(B32="REGNI",B32="REGN"),"New question introduced in 2023 - Please answer this question for the year of the previous update in Column P",IF(B32="REGEC","Small changes were made to the question. Take extra care when validating the response in Column N in light of the updated instructions. If necessary, please change your answer in Column P", IF(B32="REGE","Question did not change, so no new value required for the year of the previous update","")))</f>
        <v>Question did not change, so no new value required for the year of the previous update</v>
      </c>
      <c r="P32" s="175"/>
      <c r="Q32" s="384"/>
      <c r="R32" s="97"/>
      <c r="S32" s="261"/>
      <c r="T32" s="97"/>
      <c r="U32" s="310"/>
      <c r="V32" s="261" t="str">
        <f t="shared" si="1"/>
        <v>no</v>
      </c>
      <c r="W32" s="409"/>
      <c r="X32" s="349"/>
      <c r="Y32" s="189"/>
      <c r="Z32" s="189"/>
      <c r="AA32" s="267"/>
      <c r="AB32" s="227"/>
      <c r="AC32" s="226"/>
      <c r="AD32" s="228"/>
      <c r="AE32" s="228"/>
      <c r="AF32" s="311" t="str">
        <f t="shared" si="2"/>
        <v/>
      </c>
      <c r="AG32" s="176"/>
      <c r="AH32" s="312"/>
      <c r="AI32" s="176"/>
      <c r="AJ32" s="312"/>
      <c r="AK32" s="176" t="str">
        <f t="shared" si="3"/>
        <v/>
      </c>
      <c r="AL32" s="312"/>
      <c r="AM32" s="176"/>
      <c r="AN32" s="312"/>
      <c r="AO32" s="176"/>
      <c r="AP32" s="176" t="str">
        <f t="shared" si="4"/>
        <v>.</v>
      </c>
      <c r="AQ32" s="313"/>
    </row>
    <row r="33" spans="1:43" ht="80.5" x14ac:dyDescent="0.25">
      <c r="A33" s="91" t="str">
        <f t="shared" si="7"/>
        <v>Q3bb.a.22</v>
      </c>
      <c r="B33" s="92" t="s">
        <v>109</v>
      </c>
      <c r="C33" s="91"/>
      <c r="D33" s="3"/>
      <c r="E33" s="552" t="s">
        <v>1124</v>
      </c>
      <c r="F33" s="552"/>
      <c r="G33" s="552"/>
      <c r="H33" s="553"/>
      <c r="I33" s="327" t="s">
        <v>858</v>
      </c>
      <c r="J33" s="428"/>
      <c r="K33" s="429"/>
      <c r="L33" s="429"/>
      <c r="M33" s="430"/>
      <c r="N33" s="167" t="s">
        <v>0</v>
      </c>
      <c r="O33" s="212" t="str">
        <f>IF(OR(B33="REGNI",B33="REGN"),"New question introduced in 2023 - Please answer this question for the year of the previous update in Column P",IF(B33="REGEC","Small changes were made to the question. Take extra care when validating the response in Column N in light of the updated instructions. If necessary, please change your answer in Column P", IF(B33="REGE","Question did not change, so no new value required for the year of the previous update","")))</f>
        <v>New question introduced in 2023 - Please answer this question for the year of the previous update in Column P</v>
      </c>
      <c r="P33" s="175"/>
      <c r="Q33" s="384"/>
      <c r="R33" s="97"/>
      <c r="S33" s="261"/>
      <c r="T33" s="97"/>
      <c r="U33" s="310"/>
      <c r="V33" s="261" t="str">
        <f t="shared" si="1"/>
        <v/>
      </c>
      <c r="W33" s="409"/>
      <c r="X33" s="349"/>
      <c r="Y33" s="189"/>
      <c r="Z33" s="189"/>
      <c r="AA33" s="267"/>
      <c r="AB33" s="227"/>
      <c r="AC33" s="226"/>
      <c r="AD33" s="228"/>
      <c r="AE33" s="228"/>
      <c r="AF33" s="311" t="str">
        <f t="shared" si="2"/>
        <v/>
      </c>
      <c r="AG33" s="176"/>
      <c r="AH33" s="312"/>
      <c r="AI33" s="176"/>
      <c r="AJ33" s="312"/>
      <c r="AK33" s="176" t="str">
        <f t="shared" si="3"/>
        <v/>
      </c>
      <c r="AL33" s="312"/>
      <c r="AM33" s="176"/>
      <c r="AN33" s="312"/>
      <c r="AO33" s="176"/>
      <c r="AP33" s="176" t="str">
        <f t="shared" si="4"/>
        <v>.</v>
      </c>
      <c r="AQ33" s="313"/>
    </row>
    <row r="34" spans="1:43" ht="46" x14ac:dyDescent="0.25">
      <c r="A34" s="91" t="str">
        <f t="shared" si="7"/>
        <v>Q3bb.a.23</v>
      </c>
      <c r="B34" s="92" t="s">
        <v>860</v>
      </c>
      <c r="C34" s="91" t="s">
        <v>1053</v>
      </c>
      <c r="D34" s="3"/>
      <c r="E34" s="552" t="s">
        <v>1125</v>
      </c>
      <c r="F34" s="552"/>
      <c r="G34" s="552"/>
      <c r="H34" s="553"/>
      <c r="I34" s="327" t="s">
        <v>859</v>
      </c>
      <c r="J34" s="428"/>
      <c r="K34" s="429"/>
      <c r="L34" s="429"/>
      <c r="M34" s="430"/>
      <c r="N34" s="167" t="s">
        <v>197</v>
      </c>
      <c r="O34" s="212" t="str">
        <f>IF(OR(B34="REGNI",B34="REGN"),"New question introduced in 2023 - Please answer this question for the year of the previous update in Column P",IF(B34="REGEC","Small changes were made to the question. Take extra care when validating the response in Column N in light of the updated instructions. If necessary, please change your answer in Column P", IF(B34="REGE","Question did not change, so no new value required for the year of the previous update","")))</f>
        <v>Small changes were made to the question. Take extra care when validating the response in Column N in light of the updated instructions. If necessary, please change your answer in Column P</v>
      </c>
      <c r="P34" s="175"/>
      <c r="Q34" s="384"/>
      <c r="R34" s="97"/>
      <c r="S34" s="261"/>
      <c r="T34" s="97"/>
      <c r="U34" s="310"/>
      <c r="V34" s="261" t="str">
        <f t="shared" si="1"/>
        <v>annual</v>
      </c>
      <c r="W34" s="409"/>
      <c r="X34" s="349"/>
      <c r="Y34" s="189"/>
      <c r="Z34" s="189"/>
      <c r="AA34" s="267"/>
      <c r="AB34" s="227"/>
      <c r="AC34" s="226"/>
      <c r="AD34" s="228"/>
      <c r="AE34" s="228"/>
      <c r="AF34" s="311" t="str">
        <f t="shared" si="2"/>
        <v/>
      </c>
      <c r="AG34" s="176"/>
      <c r="AH34" s="312"/>
      <c r="AI34" s="176"/>
      <c r="AJ34" s="312"/>
      <c r="AK34" s="176" t="str">
        <f t="shared" si="3"/>
        <v/>
      </c>
      <c r="AL34" s="312"/>
      <c r="AM34" s="176"/>
      <c r="AN34" s="312"/>
      <c r="AO34" s="176"/>
      <c r="AP34" s="176" t="str">
        <f t="shared" si="4"/>
        <v>.</v>
      </c>
      <c r="AQ34" s="313"/>
    </row>
    <row r="35" spans="1:43" ht="34.5" x14ac:dyDescent="0.25">
      <c r="A35" s="91" t="str">
        <f t="shared" si="7"/>
        <v>Q3bb.a.24</v>
      </c>
      <c r="B35" s="92" t="s">
        <v>108</v>
      </c>
      <c r="C35" s="91" t="s">
        <v>1054</v>
      </c>
      <c r="D35" s="3"/>
      <c r="E35" s="552" t="s">
        <v>1126</v>
      </c>
      <c r="F35" s="552"/>
      <c r="G35" s="552"/>
      <c r="H35" s="553"/>
      <c r="I35" s="327" t="s">
        <v>113</v>
      </c>
      <c r="J35" s="428"/>
      <c r="K35" s="429"/>
      <c r="L35" s="429"/>
      <c r="M35" s="430"/>
      <c r="N35" s="167" t="s">
        <v>1414</v>
      </c>
      <c r="O35" s="212" t="str">
        <f>IF(OR(B35="REGNI",B35="REGN"),"New question introduced in 2023 - Please answer this question for the year of the previous update in Column P",IF(B35="REGEC","Small changes were made to the question. Take extra care when validating the response in Column N in light of the updated instructions. If necessary, please change your answer in Column P", IF(B35="REGE","Question did not change, so no new value required for the year of the previous update","")))</f>
        <v>Question did not change, so no new value required for the year of the previous update</v>
      </c>
      <c r="P35" s="175"/>
      <c r="Q35" s="384"/>
      <c r="R35" s="97"/>
      <c r="S35" s="261"/>
      <c r="T35" s="97"/>
      <c r="U35" s="310"/>
      <c r="V35" s="261" t="str">
        <f t="shared" si="1"/>
        <v>n/a</v>
      </c>
      <c r="W35" s="409"/>
      <c r="X35" s="349"/>
      <c r="Y35" s="189"/>
      <c r="Z35" s="189"/>
      <c r="AA35" s="267"/>
      <c r="AB35" s="227"/>
      <c r="AC35" s="226"/>
      <c r="AD35" s="228"/>
      <c r="AE35" s="228"/>
      <c r="AF35" s="311" t="str">
        <f t="shared" si="2"/>
        <v/>
      </c>
      <c r="AG35" s="176"/>
      <c r="AH35" s="312"/>
      <c r="AI35" s="176"/>
      <c r="AJ35" s="312"/>
      <c r="AK35" s="176" t="str">
        <f t="shared" si="3"/>
        <v/>
      </c>
      <c r="AL35" s="312"/>
      <c r="AM35" s="176"/>
      <c r="AN35" s="312"/>
      <c r="AO35" s="176"/>
      <c r="AP35" s="176" t="str">
        <f t="shared" si="4"/>
        <v>.</v>
      </c>
      <c r="AQ35" s="313"/>
    </row>
    <row r="36" spans="1:43" ht="46" x14ac:dyDescent="0.25">
      <c r="A36" s="91" t="str">
        <f t="shared" si="7"/>
        <v>Q3bb.a.25</v>
      </c>
      <c r="B36" s="92" t="s">
        <v>860</v>
      </c>
      <c r="C36" s="91" t="s">
        <v>1055</v>
      </c>
      <c r="D36" s="3"/>
      <c r="E36" s="552" t="s">
        <v>1127</v>
      </c>
      <c r="F36" s="552"/>
      <c r="G36" s="552"/>
      <c r="H36" s="553"/>
      <c r="I36" s="327" t="s">
        <v>114</v>
      </c>
      <c r="J36" s="428"/>
      <c r="K36" s="429"/>
      <c r="L36" s="429"/>
      <c r="M36" s="430"/>
      <c r="N36" s="167" t="s">
        <v>199</v>
      </c>
      <c r="O36" s="410" t="s">
        <v>1288</v>
      </c>
      <c r="P36" s="175"/>
      <c r="Q36" s="384"/>
      <c r="R36" s="97"/>
      <c r="S36" s="261"/>
      <c r="T36" s="97"/>
      <c r="U36" s="310"/>
      <c r="V36" s="261" t="str">
        <f t="shared" si="1"/>
        <v>a governmental body other than the regulator</v>
      </c>
      <c r="W36" s="409"/>
      <c r="X36" s="349"/>
      <c r="Y36" s="189"/>
      <c r="Z36" s="189"/>
      <c r="AA36" s="267"/>
      <c r="AB36" s="227"/>
      <c r="AC36" s="226"/>
      <c r="AD36" s="228"/>
      <c r="AE36" s="228"/>
      <c r="AF36" s="311" t="str">
        <f t="shared" si="2"/>
        <v/>
      </c>
      <c r="AG36" s="176"/>
      <c r="AH36" s="312"/>
      <c r="AI36" s="176"/>
      <c r="AJ36" s="312"/>
      <c r="AK36" s="176" t="str">
        <f t="shared" si="3"/>
        <v/>
      </c>
      <c r="AL36" s="312"/>
      <c r="AM36" s="176"/>
      <c r="AN36" s="312"/>
      <c r="AO36" s="176"/>
      <c r="AP36" s="176" t="str">
        <f t="shared" si="4"/>
        <v>.</v>
      </c>
      <c r="AQ36" s="313"/>
    </row>
    <row r="37" spans="1:43" ht="34.5" x14ac:dyDescent="0.25">
      <c r="A37" s="91" t="str">
        <f t="shared" si="7"/>
        <v>Q3bb.a.26</v>
      </c>
      <c r="B37" s="92" t="s">
        <v>108</v>
      </c>
      <c r="C37" s="91" t="s">
        <v>1056</v>
      </c>
      <c r="D37" s="3"/>
      <c r="E37" s="552" t="s">
        <v>1128</v>
      </c>
      <c r="F37" s="552"/>
      <c r="G37" s="552"/>
      <c r="H37" s="553"/>
      <c r="I37" s="327" t="s">
        <v>115</v>
      </c>
      <c r="J37" s="428"/>
      <c r="K37" s="429"/>
      <c r="L37" s="429"/>
      <c r="M37" s="430"/>
      <c r="N37" s="167" t="s">
        <v>5</v>
      </c>
      <c r="O37" s="212" t="str">
        <f>IF(OR(B37="REGNI",B37="REGN"),"New question introduced in 2023 - Please answer this question for the year of the previous update in Column P",IF(B37="REGEC","Small changes were made to the question. Take extra care when validating the response in Column N in light of the updated instructions. If necessary, please change your answer in Column P", IF(B37="REGE","Question did not change, so no new value required for the year of the previous update","")))</f>
        <v>Question did not change, so no new value required for the year of the previous update</v>
      </c>
      <c r="P37" s="175"/>
      <c r="Q37" s="384"/>
      <c r="R37" s="97"/>
      <c r="S37" s="261"/>
      <c r="T37" s="97"/>
      <c r="U37" s="310"/>
      <c r="V37" s="261" t="str">
        <f t="shared" si="1"/>
        <v>yes</v>
      </c>
      <c r="W37" s="409"/>
      <c r="X37" s="349"/>
      <c r="Y37" s="189"/>
      <c r="Z37" s="189"/>
      <c r="AA37" s="267"/>
      <c r="AB37" s="227"/>
      <c r="AC37" s="226"/>
      <c r="AD37" s="228"/>
      <c r="AE37" s="228"/>
      <c r="AF37" s="311" t="str">
        <f t="shared" si="2"/>
        <v/>
      </c>
      <c r="AG37" s="176"/>
      <c r="AH37" s="312"/>
      <c r="AI37" s="176"/>
      <c r="AJ37" s="312"/>
      <c r="AK37" s="176" t="str">
        <f t="shared" si="3"/>
        <v/>
      </c>
      <c r="AL37" s="312"/>
      <c r="AM37" s="176"/>
      <c r="AN37" s="312"/>
      <c r="AO37" s="176"/>
      <c r="AP37" s="176" t="str">
        <f t="shared" si="4"/>
        <v>.</v>
      </c>
      <c r="AQ37" s="313"/>
    </row>
    <row r="38" spans="1:43" ht="34.5" x14ac:dyDescent="0.25">
      <c r="A38" s="91" t="str">
        <f t="shared" si="7"/>
        <v>Q3bb.a.27</v>
      </c>
      <c r="B38" s="92" t="s">
        <v>108</v>
      </c>
      <c r="C38" s="91" t="s">
        <v>1057</v>
      </c>
      <c r="D38" s="3"/>
      <c r="E38" s="552" t="s">
        <v>1129</v>
      </c>
      <c r="F38" s="552"/>
      <c r="G38" s="552"/>
      <c r="H38" s="553"/>
      <c r="I38" s="327" t="s">
        <v>116</v>
      </c>
      <c r="J38" s="428"/>
      <c r="K38" s="429"/>
      <c r="L38" s="429"/>
      <c r="M38" s="430"/>
      <c r="N38" s="167" t="s">
        <v>166</v>
      </c>
      <c r="O38" s="212" t="str">
        <f>IF(OR(B38="REGNI",B38="REGN"),"New question introduced in 2023 - Please answer this question for the year of the previous update in Column P",IF(B38="REGEC","Small changes were made to the question. Take extra care when validating the response in Column N in light of the updated instructions. If necessary, please change your answer in Column P", IF(B38="REGE","Question did not change, so no new value required for the year of the previous update","")))</f>
        <v>Question did not change, so no new value required for the year of the previous update</v>
      </c>
      <c r="P38" s="175"/>
      <c r="Q38" s="384"/>
      <c r="R38" s="97"/>
      <c r="S38" s="261"/>
      <c r="T38" s="97"/>
      <c r="U38" s="310"/>
      <c r="V38" s="261" t="str">
        <f t="shared" si="1"/>
        <v>regulator within general financial management rules</v>
      </c>
      <c r="W38" s="409"/>
      <c r="X38" s="349"/>
      <c r="Y38" s="189"/>
      <c r="Z38" s="189"/>
      <c r="AA38" s="267"/>
      <c r="AB38" s="227"/>
      <c r="AC38" s="226"/>
      <c r="AD38" s="228"/>
      <c r="AE38" s="228"/>
      <c r="AF38" s="311" t="str">
        <f t="shared" si="2"/>
        <v/>
      </c>
      <c r="AG38" s="176"/>
      <c r="AH38" s="312"/>
      <c r="AI38" s="176"/>
      <c r="AJ38" s="312"/>
      <c r="AK38" s="176" t="str">
        <f t="shared" si="3"/>
        <v/>
      </c>
      <c r="AL38" s="312"/>
      <c r="AM38" s="176"/>
      <c r="AN38" s="312"/>
      <c r="AO38" s="176"/>
      <c r="AP38" s="176" t="str">
        <f t="shared" si="4"/>
        <v>.</v>
      </c>
      <c r="AQ38" s="313"/>
    </row>
    <row r="39" spans="1:43" ht="57.5" x14ac:dyDescent="0.25">
      <c r="A39" s="91" t="str">
        <f t="shared" si="7"/>
        <v>Q3bb.a.28</v>
      </c>
      <c r="B39" s="92" t="s">
        <v>862</v>
      </c>
      <c r="C39" s="91"/>
      <c r="D39" s="3"/>
      <c r="E39" s="558" t="s">
        <v>1130</v>
      </c>
      <c r="F39" s="558"/>
      <c r="G39" s="558"/>
      <c r="H39" s="559"/>
      <c r="I39" s="327" t="s">
        <v>868</v>
      </c>
      <c r="J39" s="428"/>
      <c r="K39" s="429"/>
      <c r="L39" s="429"/>
      <c r="M39" s="430"/>
      <c r="N39" s="167" t="s">
        <v>0</v>
      </c>
      <c r="O39" s="212"/>
      <c r="P39" s="175"/>
      <c r="Q39" s="384"/>
      <c r="R39" s="97"/>
      <c r="S39" s="261"/>
      <c r="T39" s="97"/>
      <c r="U39" s="310"/>
      <c r="V39" s="261" t="str">
        <f t="shared" si="1"/>
        <v/>
      </c>
      <c r="W39" s="409"/>
      <c r="X39" s="349"/>
      <c r="Y39" s="189"/>
      <c r="Z39" s="189"/>
      <c r="AA39" s="267"/>
      <c r="AB39" s="227"/>
      <c r="AC39" s="226"/>
      <c r="AD39" s="228"/>
      <c r="AE39" s="228"/>
      <c r="AF39" s="311" t="str">
        <f t="shared" si="2"/>
        <v/>
      </c>
      <c r="AG39" s="176"/>
      <c r="AH39" s="312"/>
      <c r="AI39" s="176"/>
      <c r="AJ39" s="312"/>
      <c r="AK39" s="176" t="str">
        <f t="shared" si="3"/>
        <v/>
      </c>
      <c r="AL39" s="312"/>
      <c r="AM39" s="176"/>
      <c r="AN39" s="312"/>
      <c r="AO39" s="176"/>
      <c r="AP39" s="176" t="str">
        <f t="shared" si="4"/>
        <v>.</v>
      </c>
      <c r="AQ39" s="313"/>
    </row>
    <row r="40" spans="1:43" ht="60" customHeight="1" x14ac:dyDescent="0.25">
      <c r="B40" s="92"/>
      <c r="C40" s="91"/>
      <c r="D40" s="3"/>
      <c r="E40" s="658" t="s">
        <v>31</v>
      </c>
      <c r="F40" s="658"/>
      <c r="G40" s="658"/>
      <c r="H40" s="659"/>
      <c r="I40" s="76"/>
      <c r="J40" s="400"/>
      <c r="K40" s="401"/>
      <c r="L40" s="401"/>
      <c r="M40" s="402"/>
      <c r="N40" s="257"/>
      <c r="O40" s="193"/>
      <c r="P40" s="172"/>
      <c r="Q40" s="189"/>
      <c r="R40" s="59"/>
      <c r="S40" s="193"/>
      <c r="T40" s="59"/>
      <c r="U40" s="74"/>
      <c r="V40" s="213"/>
      <c r="W40" s="314"/>
      <c r="X40" s="349"/>
      <c r="Y40" s="189"/>
      <c r="Z40" s="189"/>
      <c r="AA40" s="267"/>
      <c r="AB40" s="172"/>
      <c r="AC40" s="189"/>
      <c r="AD40" s="193"/>
      <c r="AE40" s="193"/>
      <c r="AF40" s="268"/>
      <c r="AG40" s="179"/>
      <c r="AH40" s="48"/>
      <c r="AI40" s="179"/>
      <c r="AJ40" s="48"/>
      <c r="AK40" s="179"/>
      <c r="AL40" s="48"/>
      <c r="AM40" s="179"/>
      <c r="AN40" s="48"/>
      <c r="AO40" s="179"/>
      <c r="AP40" s="179"/>
      <c r="AQ40" s="184"/>
    </row>
    <row r="41" spans="1:43" ht="92" x14ac:dyDescent="0.25">
      <c r="A41" s="91" t="str">
        <f t="shared" ref="A41:A49" si="8">MID(E41,FIND("(Q",E41)+1,8)</f>
        <v>Q3bb.b.1</v>
      </c>
      <c r="B41" s="92" t="s">
        <v>860</v>
      </c>
      <c r="C41" s="91" t="s">
        <v>1058</v>
      </c>
      <c r="D41" s="3"/>
      <c r="E41" s="580" t="s">
        <v>1131</v>
      </c>
      <c r="F41" s="580"/>
      <c r="G41" s="580"/>
      <c r="H41" s="581"/>
      <c r="I41" s="327" t="s">
        <v>869</v>
      </c>
      <c r="J41" s="428"/>
      <c r="K41" s="429"/>
      <c r="L41" s="429"/>
      <c r="M41" s="430"/>
      <c r="N41" s="167" t="s">
        <v>239</v>
      </c>
      <c r="O41" s="212" t="str">
        <f t="shared" ref="O41:O49" si="9">IF(OR(B41="REGNI",B41="REGN"),"New question introduced in 2023 - Please answer this question for the year of the previous update in Column P",IF(B41="REGEC","Small changes were made to the question. Take extra care when validating the response in Column N in light of the updated instructions. If necessary, please change your answer in Column P", IF(B41="REGE","Question did not change, so no new value required for the year of the previous update","")))</f>
        <v>Small changes were made to the question. Take extra care when validating the response in Column N in light of the updated instructions. If necessary, please change your answer in Column P</v>
      </c>
      <c r="P41" s="175"/>
      <c r="Q41" s="384"/>
      <c r="R41" s="97"/>
      <c r="S41" s="261"/>
      <c r="T41" s="97"/>
      <c r="U41" s="310"/>
      <c r="V41" s="261" t="str">
        <f t="shared" si="1"/>
        <v>parliament/congress</v>
      </c>
      <c r="W41" s="409"/>
      <c r="X41" s="349"/>
      <c r="Y41" s="189"/>
      <c r="Z41" s="189"/>
      <c r="AA41" s="267"/>
      <c r="AB41" s="227"/>
      <c r="AC41" s="226"/>
      <c r="AD41" s="228"/>
      <c r="AE41" s="228"/>
      <c r="AF41" s="311" t="str">
        <f t="shared" si="2"/>
        <v/>
      </c>
      <c r="AG41" s="176"/>
      <c r="AH41" s="312"/>
      <c r="AI41" s="176"/>
      <c r="AJ41" s="312"/>
      <c r="AK41" s="176" t="str">
        <f t="shared" si="3"/>
        <v/>
      </c>
      <c r="AL41" s="312"/>
      <c r="AM41" s="176"/>
      <c r="AN41" s="312"/>
      <c r="AO41" s="176"/>
      <c r="AP41" s="176" t="str">
        <f t="shared" si="4"/>
        <v>.</v>
      </c>
      <c r="AQ41" s="313"/>
    </row>
    <row r="42" spans="1:43" ht="23.25" customHeight="1" x14ac:dyDescent="0.25">
      <c r="A42" s="91" t="str">
        <f t="shared" si="8"/>
        <v>Q3bb.b.2</v>
      </c>
      <c r="B42" s="92" t="s">
        <v>108</v>
      </c>
      <c r="C42" s="91" t="s">
        <v>1059</v>
      </c>
      <c r="D42" s="22"/>
      <c r="E42" s="580" t="s">
        <v>1132</v>
      </c>
      <c r="F42" s="580"/>
      <c r="G42" s="580"/>
      <c r="H42" s="581"/>
      <c r="I42" s="76"/>
      <c r="J42" s="400"/>
      <c r="K42" s="401"/>
      <c r="L42" s="401"/>
      <c r="M42" s="402"/>
      <c r="N42" s="167" t="s">
        <v>167</v>
      </c>
      <c r="O42" s="212" t="str">
        <f t="shared" si="9"/>
        <v>Question did not change, so no new value required for the year of the previous update</v>
      </c>
      <c r="P42" s="175"/>
      <c r="Q42" s="384"/>
      <c r="R42" s="97"/>
      <c r="S42" s="261"/>
      <c r="T42" s="97"/>
      <c r="U42" s="310"/>
      <c r="V42" s="261" t="str">
        <f t="shared" si="1"/>
        <v>yes (all decisions)</v>
      </c>
      <c r="W42" s="409"/>
      <c r="X42" s="349"/>
      <c r="Y42" s="189"/>
      <c r="Z42" s="189"/>
      <c r="AA42" s="267"/>
      <c r="AB42" s="227"/>
      <c r="AC42" s="226"/>
      <c r="AD42" s="228"/>
      <c r="AE42" s="228"/>
      <c r="AF42" s="311" t="str">
        <f t="shared" si="2"/>
        <v/>
      </c>
      <c r="AG42" s="176"/>
      <c r="AH42" s="312"/>
      <c r="AI42" s="176"/>
      <c r="AJ42" s="312"/>
      <c r="AK42" s="176" t="str">
        <f t="shared" si="3"/>
        <v/>
      </c>
      <c r="AL42" s="312"/>
      <c r="AM42" s="176"/>
      <c r="AN42" s="312"/>
      <c r="AO42" s="176"/>
      <c r="AP42" s="176" t="str">
        <f t="shared" si="4"/>
        <v>.</v>
      </c>
      <c r="AQ42" s="313"/>
    </row>
    <row r="43" spans="1:43" ht="40.5" customHeight="1" x14ac:dyDescent="0.25">
      <c r="A43" s="91" t="str">
        <f t="shared" si="8"/>
        <v>Q3bb.b.3</v>
      </c>
      <c r="B43" s="92" t="s">
        <v>108</v>
      </c>
      <c r="C43" s="91" t="s">
        <v>1060</v>
      </c>
      <c r="D43" s="21"/>
      <c r="E43" s="580" t="s">
        <v>1133</v>
      </c>
      <c r="F43" s="580"/>
      <c r="G43" s="580"/>
      <c r="H43" s="581"/>
      <c r="I43" s="654" t="s">
        <v>117</v>
      </c>
      <c r="J43" s="428"/>
      <c r="K43" s="429"/>
      <c r="L43" s="429"/>
      <c r="M43" s="430"/>
      <c r="N43" s="167" t="s">
        <v>185</v>
      </c>
      <c r="O43" s="212" t="str">
        <f t="shared" si="9"/>
        <v>Question did not change, so no new value required for the year of the previous update</v>
      </c>
      <c r="P43" s="175"/>
      <c r="Q43" s="384"/>
      <c r="R43" s="97"/>
      <c r="S43" s="261"/>
      <c r="T43" s="97"/>
      <c r="U43" s="310"/>
      <c r="V43" s="261" t="str">
        <f t="shared" si="1"/>
        <v>yes (even if there is no legislative requirement)</v>
      </c>
      <c r="W43" s="409"/>
      <c r="X43" s="349"/>
      <c r="Y43" s="189"/>
      <c r="Z43" s="189"/>
      <c r="AA43" s="267"/>
      <c r="AB43" s="227"/>
      <c r="AC43" s="226"/>
      <c r="AD43" s="228"/>
      <c r="AE43" s="228"/>
      <c r="AF43" s="311" t="str">
        <f t="shared" si="2"/>
        <v/>
      </c>
      <c r="AG43" s="176"/>
      <c r="AH43" s="312"/>
      <c r="AI43" s="176"/>
      <c r="AJ43" s="312"/>
      <c r="AK43" s="176" t="str">
        <f t="shared" si="3"/>
        <v/>
      </c>
      <c r="AL43" s="312"/>
      <c r="AM43" s="176"/>
      <c r="AN43" s="312"/>
      <c r="AO43" s="176"/>
      <c r="AP43" s="176" t="str">
        <f t="shared" si="4"/>
        <v>.</v>
      </c>
      <c r="AQ43" s="313"/>
    </row>
    <row r="44" spans="1:43" ht="22.5" customHeight="1" x14ac:dyDescent="0.25">
      <c r="A44" s="91" t="str">
        <f t="shared" si="8"/>
        <v>Q3bb.b.4</v>
      </c>
      <c r="B44" s="92" t="s">
        <v>108</v>
      </c>
      <c r="C44" s="91" t="s">
        <v>1061</v>
      </c>
      <c r="D44" s="21"/>
      <c r="E44" s="580" t="s">
        <v>1134</v>
      </c>
      <c r="F44" s="580"/>
      <c r="G44" s="580"/>
      <c r="H44" s="581"/>
      <c r="I44" s="654"/>
      <c r="J44" s="428"/>
      <c r="K44" s="429"/>
      <c r="L44" s="429"/>
      <c r="M44" s="430"/>
      <c r="N44" s="167" t="s">
        <v>185</v>
      </c>
      <c r="O44" s="212" t="str">
        <f t="shared" si="9"/>
        <v>Question did not change, so no new value required for the year of the previous update</v>
      </c>
      <c r="P44" s="175"/>
      <c r="Q44" s="384"/>
      <c r="R44" s="97"/>
      <c r="S44" s="261"/>
      <c r="T44" s="97"/>
      <c r="U44" s="310"/>
      <c r="V44" s="261" t="str">
        <f t="shared" si="1"/>
        <v>yes (even if there is no legislative requirement)</v>
      </c>
      <c r="W44" s="409"/>
      <c r="X44" s="349"/>
      <c r="Y44" s="189"/>
      <c r="Z44" s="189"/>
      <c r="AA44" s="267"/>
      <c r="AB44" s="227"/>
      <c r="AC44" s="226"/>
      <c r="AD44" s="228"/>
      <c r="AE44" s="228"/>
      <c r="AF44" s="311" t="str">
        <f t="shared" si="2"/>
        <v/>
      </c>
      <c r="AG44" s="176"/>
      <c r="AH44" s="312"/>
      <c r="AI44" s="176"/>
      <c r="AJ44" s="312"/>
      <c r="AK44" s="176" t="str">
        <f t="shared" si="3"/>
        <v/>
      </c>
      <c r="AL44" s="312"/>
      <c r="AM44" s="176"/>
      <c r="AN44" s="312"/>
      <c r="AO44" s="176"/>
      <c r="AP44" s="176" t="str">
        <f t="shared" si="4"/>
        <v>.</v>
      </c>
      <c r="AQ44" s="313"/>
    </row>
    <row r="45" spans="1:43" ht="25.5" customHeight="1" x14ac:dyDescent="0.25">
      <c r="A45" s="91" t="str">
        <f t="shared" si="8"/>
        <v>Q3bb.b.5</v>
      </c>
      <c r="B45" s="92" t="s">
        <v>108</v>
      </c>
      <c r="C45" s="91" t="s">
        <v>1062</v>
      </c>
      <c r="D45" s="3"/>
      <c r="E45" s="552" t="s">
        <v>1135</v>
      </c>
      <c r="F45" s="552"/>
      <c r="G45" s="552"/>
      <c r="H45" s="553"/>
      <c r="I45" s="76"/>
      <c r="J45" s="400"/>
      <c r="K45" s="401"/>
      <c r="L45" s="401"/>
      <c r="M45" s="402"/>
      <c r="N45" s="167" t="s">
        <v>5</v>
      </c>
      <c r="O45" s="212" t="str">
        <f t="shared" si="9"/>
        <v>Question did not change, so no new value required for the year of the previous update</v>
      </c>
      <c r="P45" s="175"/>
      <c r="Q45" s="384"/>
      <c r="R45" s="97"/>
      <c r="S45" s="261"/>
      <c r="T45" s="97"/>
      <c r="U45" s="310"/>
      <c r="V45" s="261" t="str">
        <f t="shared" si="1"/>
        <v>yes</v>
      </c>
      <c r="W45" s="409"/>
      <c r="X45" s="349"/>
      <c r="Y45" s="189"/>
      <c r="Z45" s="189"/>
      <c r="AA45" s="267"/>
      <c r="AB45" s="227"/>
      <c r="AC45" s="226"/>
      <c r="AD45" s="228"/>
      <c r="AE45" s="228"/>
      <c r="AF45" s="311" t="str">
        <f t="shared" si="2"/>
        <v/>
      </c>
      <c r="AG45" s="176"/>
      <c r="AH45" s="312"/>
      <c r="AI45" s="176"/>
      <c r="AJ45" s="312"/>
      <c r="AK45" s="176" t="str">
        <f t="shared" si="3"/>
        <v/>
      </c>
      <c r="AL45" s="312"/>
      <c r="AM45" s="176"/>
      <c r="AN45" s="312"/>
      <c r="AO45" s="176"/>
      <c r="AP45" s="176" t="str">
        <f t="shared" si="4"/>
        <v>.</v>
      </c>
      <c r="AQ45" s="313"/>
    </row>
    <row r="46" spans="1:43" ht="23" x14ac:dyDescent="0.25">
      <c r="A46" s="91" t="str">
        <f t="shared" si="8"/>
        <v>Q3bb.b.6</v>
      </c>
      <c r="B46" s="92" t="s">
        <v>108</v>
      </c>
      <c r="C46" s="91" t="s">
        <v>1063</v>
      </c>
      <c r="D46" s="21"/>
      <c r="E46" s="552" t="s">
        <v>1391</v>
      </c>
      <c r="F46" s="552"/>
      <c r="G46" s="552"/>
      <c r="H46" s="553"/>
      <c r="I46" s="76"/>
      <c r="J46" s="400"/>
      <c r="K46" s="401"/>
      <c r="L46" s="401"/>
      <c r="M46" s="402"/>
      <c r="N46" s="167" t="s">
        <v>5</v>
      </c>
      <c r="O46" s="212" t="str">
        <f t="shared" si="9"/>
        <v>Question did not change, so no new value required for the year of the previous update</v>
      </c>
      <c r="P46" s="175"/>
      <c r="Q46" s="384"/>
      <c r="R46" s="97"/>
      <c r="S46" s="261"/>
      <c r="T46" s="97"/>
      <c r="U46" s="310"/>
      <c r="V46" s="261" t="str">
        <f t="shared" si="1"/>
        <v>yes</v>
      </c>
      <c r="W46" s="409"/>
      <c r="X46" s="349"/>
      <c r="Y46" s="189"/>
      <c r="Z46" s="189"/>
      <c r="AA46" s="267"/>
      <c r="AB46" s="227"/>
      <c r="AC46" s="226"/>
      <c r="AD46" s="228"/>
      <c r="AE46" s="228"/>
      <c r="AF46" s="311" t="str">
        <f t="shared" si="2"/>
        <v/>
      </c>
      <c r="AG46" s="176"/>
      <c r="AH46" s="312"/>
      <c r="AI46" s="176"/>
      <c r="AJ46" s="312"/>
      <c r="AK46" s="176" t="str">
        <f t="shared" si="3"/>
        <v/>
      </c>
      <c r="AL46" s="312"/>
      <c r="AM46" s="176"/>
      <c r="AN46" s="312"/>
      <c r="AO46" s="176"/>
      <c r="AP46" s="176" t="str">
        <f t="shared" si="4"/>
        <v>.</v>
      </c>
      <c r="AQ46" s="313"/>
    </row>
    <row r="47" spans="1:43" ht="36.75" customHeight="1" x14ac:dyDescent="0.25">
      <c r="A47" s="91" t="str">
        <f t="shared" si="8"/>
        <v>Q3bb.b.7</v>
      </c>
      <c r="B47" s="92" t="s">
        <v>108</v>
      </c>
      <c r="C47" s="91" t="s">
        <v>1064</v>
      </c>
      <c r="D47" s="21"/>
      <c r="E47" s="552" t="s">
        <v>1136</v>
      </c>
      <c r="F47" s="552"/>
      <c r="G47" s="552"/>
      <c r="H47" s="553"/>
      <c r="I47" s="76"/>
      <c r="J47" s="400"/>
      <c r="K47" s="401"/>
      <c r="L47" s="401"/>
      <c r="M47" s="402"/>
      <c r="N47" s="167" t="s">
        <v>5</v>
      </c>
      <c r="O47" s="212" t="str">
        <f t="shared" si="9"/>
        <v>Question did not change, so no new value required for the year of the previous update</v>
      </c>
      <c r="P47" s="175"/>
      <c r="Q47" s="384"/>
      <c r="R47" s="97"/>
      <c r="S47" s="261"/>
      <c r="T47" s="97"/>
      <c r="U47" s="310"/>
      <c r="V47" s="261" t="str">
        <f t="shared" si="1"/>
        <v>yes</v>
      </c>
      <c r="W47" s="409"/>
      <c r="X47" s="349"/>
      <c r="Y47" s="189"/>
      <c r="Z47" s="189"/>
      <c r="AA47" s="267"/>
      <c r="AB47" s="227"/>
      <c r="AC47" s="226"/>
      <c r="AD47" s="228"/>
      <c r="AE47" s="228"/>
      <c r="AF47" s="311" t="str">
        <f t="shared" si="2"/>
        <v/>
      </c>
      <c r="AG47" s="176"/>
      <c r="AH47" s="312"/>
      <c r="AI47" s="176"/>
      <c r="AJ47" s="312"/>
      <c r="AK47" s="176" t="str">
        <f t="shared" si="3"/>
        <v/>
      </c>
      <c r="AL47" s="312"/>
      <c r="AM47" s="176"/>
      <c r="AN47" s="312"/>
      <c r="AO47" s="176"/>
      <c r="AP47" s="176" t="str">
        <f t="shared" si="4"/>
        <v>.</v>
      </c>
      <c r="AQ47" s="313"/>
    </row>
    <row r="48" spans="1:43" ht="26.25" customHeight="1" x14ac:dyDescent="0.25">
      <c r="A48" s="91" t="str">
        <f t="shared" si="8"/>
        <v>Q3bb.b.8</v>
      </c>
      <c r="B48" s="92" t="s">
        <v>108</v>
      </c>
      <c r="C48" s="91" t="s">
        <v>1065</v>
      </c>
      <c r="D48" s="21"/>
      <c r="E48" s="552" t="s">
        <v>1137</v>
      </c>
      <c r="F48" s="552"/>
      <c r="G48" s="552"/>
      <c r="H48" s="553"/>
      <c r="I48" s="76"/>
      <c r="J48" s="400"/>
      <c r="K48" s="401"/>
      <c r="L48" s="401"/>
      <c r="M48" s="402"/>
      <c r="N48" s="167" t="s">
        <v>5</v>
      </c>
      <c r="O48" s="212" t="str">
        <f t="shared" si="9"/>
        <v>Question did not change, so no new value required for the year of the previous update</v>
      </c>
      <c r="P48" s="175"/>
      <c r="Q48" s="384"/>
      <c r="R48" s="97"/>
      <c r="S48" s="261"/>
      <c r="T48" s="97"/>
      <c r="U48" s="310"/>
      <c r="V48" s="261" t="str">
        <f t="shared" si="1"/>
        <v>yes</v>
      </c>
      <c r="W48" s="409"/>
      <c r="X48" s="349"/>
      <c r="Y48" s="189"/>
      <c r="Z48" s="189"/>
      <c r="AA48" s="267"/>
      <c r="AB48" s="227"/>
      <c r="AC48" s="226"/>
      <c r="AD48" s="228"/>
      <c r="AE48" s="228"/>
      <c r="AF48" s="311" t="str">
        <f t="shared" si="2"/>
        <v/>
      </c>
      <c r="AG48" s="176"/>
      <c r="AH48" s="312"/>
      <c r="AI48" s="176"/>
      <c r="AJ48" s="312"/>
      <c r="AK48" s="176" t="str">
        <f t="shared" si="3"/>
        <v/>
      </c>
      <c r="AL48" s="312"/>
      <c r="AM48" s="176"/>
      <c r="AN48" s="312"/>
      <c r="AO48" s="176"/>
      <c r="AP48" s="176" t="str">
        <f t="shared" si="4"/>
        <v>.</v>
      </c>
      <c r="AQ48" s="313"/>
    </row>
    <row r="49" spans="1:43" ht="46" x14ac:dyDescent="0.25">
      <c r="A49" s="91" t="str">
        <f t="shared" si="8"/>
        <v>Q3bb.b.9</v>
      </c>
      <c r="B49" s="92" t="s">
        <v>109</v>
      </c>
      <c r="C49" s="91"/>
      <c r="D49" s="21"/>
      <c r="E49" s="552" t="s">
        <v>1138</v>
      </c>
      <c r="F49" s="552"/>
      <c r="G49" s="552"/>
      <c r="H49" s="553"/>
      <c r="I49" s="327" t="s">
        <v>876</v>
      </c>
      <c r="J49" s="400"/>
      <c r="K49" s="401"/>
      <c r="L49" s="401"/>
      <c r="M49" s="402"/>
      <c r="N49" s="167" t="s">
        <v>0</v>
      </c>
      <c r="O49" s="212" t="str">
        <f t="shared" si="9"/>
        <v>New question introduced in 2023 - Please answer this question for the year of the previous update in Column P</v>
      </c>
      <c r="P49" s="175"/>
      <c r="Q49" s="384"/>
      <c r="R49" s="97"/>
      <c r="S49" s="261"/>
      <c r="T49" s="97"/>
      <c r="U49" s="310"/>
      <c r="V49" s="261" t="str">
        <f t="shared" si="1"/>
        <v/>
      </c>
      <c r="W49" s="409"/>
      <c r="X49" s="349"/>
      <c r="Y49" s="189"/>
      <c r="Z49" s="189"/>
      <c r="AA49" s="267"/>
      <c r="AB49" s="227"/>
      <c r="AC49" s="226"/>
      <c r="AD49" s="228"/>
      <c r="AE49" s="228"/>
      <c r="AF49" s="311" t="str">
        <f t="shared" si="2"/>
        <v/>
      </c>
      <c r="AG49" s="176"/>
      <c r="AH49" s="312"/>
      <c r="AI49" s="176"/>
      <c r="AJ49" s="312"/>
      <c r="AK49" s="176" t="str">
        <f t="shared" si="3"/>
        <v/>
      </c>
      <c r="AL49" s="312"/>
      <c r="AM49" s="176"/>
      <c r="AN49" s="312"/>
      <c r="AO49" s="176"/>
      <c r="AP49" s="176" t="str">
        <f t="shared" si="4"/>
        <v>.</v>
      </c>
      <c r="AQ49" s="313"/>
    </row>
    <row r="50" spans="1:43" x14ac:dyDescent="0.25">
      <c r="A50" s="58" t="s">
        <v>0</v>
      </c>
      <c r="B50" s="92"/>
      <c r="C50" s="91" t="s">
        <v>0</v>
      </c>
      <c r="D50" s="3"/>
      <c r="E50" s="580" t="s">
        <v>1139</v>
      </c>
      <c r="F50" s="580"/>
      <c r="G50" s="580"/>
      <c r="H50" s="581"/>
      <c r="I50" s="76"/>
      <c r="J50" s="400"/>
      <c r="K50" s="401"/>
      <c r="L50" s="401"/>
      <c r="M50" s="402"/>
      <c r="N50" s="257"/>
      <c r="O50" s="193"/>
      <c r="P50" s="172"/>
      <c r="Q50" s="189"/>
      <c r="R50" s="59"/>
      <c r="S50" s="193"/>
      <c r="T50" s="59"/>
      <c r="U50" s="74"/>
      <c r="V50" s="213"/>
      <c r="W50" s="314"/>
      <c r="X50" s="349"/>
      <c r="Y50" s="189"/>
      <c r="Z50" s="189"/>
      <c r="AA50" s="267"/>
      <c r="AB50" s="172"/>
      <c r="AC50" s="189"/>
      <c r="AD50" s="193"/>
      <c r="AE50" s="193"/>
      <c r="AF50" s="268"/>
      <c r="AG50" s="179"/>
      <c r="AH50" s="48"/>
      <c r="AI50" s="179"/>
      <c r="AJ50" s="48"/>
      <c r="AK50" s="179"/>
      <c r="AL50" s="48"/>
      <c r="AM50" s="179"/>
      <c r="AN50" s="48"/>
      <c r="AO50" s="179"/>
      <c r="AP50" s="179"/>
      <c r="AQ50" s="184"/>
    </row>
    <row r="51" spans="1:43" ht="53.15" customHeight="1" x14ac:dyDescent="0.25">
      <c r="A51" s="91" t="str">
        <f>MID(E50,FIND("(Q",E50)+1,9)&amp;"_i"</f>
        <v>Q3bb.b.10_i</v>
      </c>
      <c r="B51" s="92" t="s">
        <v>860</v>
      </c>
      <c r="C51" s="91" t="s">
        <v>1066</v>
      </c>
      <c r="D51" s="3"/>
      <c r="E51" s="322"/>
      <c r="F51" s="580" t="s">
        <v>253</v>
      </c>
      <c r="G51" s="580"/>
      <c r="H51" s="581"/>
      <c r="I51" s="327" t="s">
        <v>877</v>
      </c>
      <c r="J51" s="428"/>
      <c r="K51" s="429"/>
      <c r="L51" s="429"/>
      <c r="M51" s="430"/>
      <c r="N51" s="167" t="s">
        <v>5</v>
      </c>
      <c r="O51" s="212" t="str">
        <f t="shared" ref="O51:O57" si="10">IF(OR(B51="REGNI",B51="REGN"),"New question introduced in 2023 - Please answer this question for the year of the previous update in Column P",IF(B51="REGEC","Small changes were made to the question. Take extra care when validating the response in Column N in light of the updated instructions. If necessary, please change your answer in Column P", IF(B51="REGE","Question did not change, so no new value required for the year of the previous update","")))</f>
        <v>Small changes were made to the question. Take extra care when validating the response in Column N in light of the updated instructions. If necessary, please change your answer in Column P</v>
      </c>
      <c r="P51" s="175"/>
      <c r="Q51" s="384"/>
      <c r="R51" s="97"/>
      <c r="S51" s="261"/>
      <c r="T51" s="97"/>
      <c r="U51" s="310"/>
      <c r="V51" s="261" t="str">
        <f t="shared" si="1"/>
        <v>yes</v>
      </c>
      <c r="W51" s="409"/>
      <c r="X51" s="349"/>
      <c r="Y51" s="189"/>
      <c r="Z51" s="189"/>
      <c r="AA51" s="267"/>
      <c r="AB51" s="227"/>
      <c r="AC51" s="226"/>
      <c r="AD51" s="228"/>
      <c r="AE51" s="228"/>
      <c r="AF51" s="311" t="str">
        <f t="shared" si="2"/>
        <v/>
      </c>
      <c r="AG51" s="176"/>
      <c r="AH51" s="312"/>
      <c r="AI51" s="176"/>
      <c r="AJ51" s="312"/>
      <c r="AK51" s="176" t="str">
        <f t="shared" si="3"/>
        <v/>
      </c>
      <c r="AL51" s="312"/>
      <c r="AM51" s="176"/>
      <c r="AN51" s="312"/>
      <c r="AO51" s="176"/>
      <c r="AP51" s="176" t="str">
        <f t="shared" si="4"/>
        <v>.</v>
      </c>
      <c r="AQ51" s="313"/>
    </row>
    <row r="52" spans="1:43" ht="46" x14ac:dyDescent="0.25">
      <c r="A52" s="91" t="str">
        <f>MID(E50,FIND("(Q",E50)+1,9)&amp;"_ii"</f>
        <v>Q3bb.b.10_ii</v>
      </c>
      <c r="B52" s="92" t="s">
        <v>108</v>
      </c>
      <c r="C52" s="91" t="s">
        <v>1067</v>
      </c>
      <c r="D52" s="3"/>
      <c r="E52" s="322"/>
      <c r="F52" s="580" t="s">
        <v>254</v>
      </c>
      <c r="G52" s="580"/>
      <c r="H52" s="581"/>
      <c r="I52" s="327" t="s">
        <v>42</v>
      </c>
      <c r="J52" s="428"/>
      <c r="K52" s="429"/>
      <c r="L52" s="429"/>
      <c r="M52" s="430"/>
      <c r="N52" s="167" t="s">
        <v>5</v>
      </c>
      <c r="O52" s="212" t="str">
        <f t="shared" si="10"/>
        <v>Question did not change, so no new value required for the year of the previous update</v>
      </c>
      <c r="P52" s="175"/>
      <c r="Q52" s="384"/>
      <c r="R52" s="97"/>
      <c r="S52" s="261"/>
      <c r="T52" s="97"/>
      <c r="U52" s="310"/>
      <c r="V52" s="261" t="str">
        <f t="shared" si="1"/>
        <v>yes</v>
      </c>
      <c r="W52" s="409"/>
      <c r="X52" s="349"/>
      <c r="Y52" s="189"/>
      <c r="Z52" s="189"/>
      <c r="AA52" s="267"/>
      <c r="AB52" s="227"/>
      <c r="AC52" s="226"/>
      <c r="AD52" s="228"/>
      <c r="AE52" s="228"/>
      <c r="AF52" s="311" t="str">
        <f t="shared" si="2"/>
        <v/>
      </c>
      <c r="AG52" s="176"/>
      <c r="AH52" s="312"/>
      <c r="AI52" s="176"/>
      <c r="AJ52" s="312"/>
      <c r="AK52" s="176" t="str">
        <f t="shared" si="3"/>
        <v/>
      </c>
      <c r="AL52" s="312"/>
      <c r="AM52" s="176"/>
      <c r="AN52" s="312"/>
      <c r="AO52" s="176"/>
      <c r="AP52" s="176" t="str">
        <f t="shared" si="4"/>
        <v>.</v>
      </c>
      <c r="AQ52" s="313"/>
    </row>
    <row r="53" spans="1:43" ht="46" x14ac:dyDescent="0.25">
      <c r="A53" s="91" t="str">
        <f>MID(E50,FIND("(Q",E50)+1,9)&amp;"_iii"</f>
        <v>Q3bb.b.10_iii</v>
      </c>
      <c r="B53" s="92" t="s">
        <v>108</v>
      </c>
      <c r="C53" s="91" t="s">
        <v>1068</v>
      </c>
      <c r="D53" s="3"/>
      <c r="E53" s="322"/>
      <c r="F53" s="580" t="s">
        <v>255</v>
      </c>
      <c r="G53" s="580"/>
      <c r="H53" s="581"/>
      <c r="I53" s="327" t="s">
        <v>40</v>
      </c>
      <c r="J53" s="428"/>
      <c r="K53" s="429"/>
      <c r="L53" s="429"/>
      <c r="M53" s="430"/>
      <c r="N53" s="167" t="s">
        <v>5</v>
      </c>
      <c r="O53" s="212" t="str">
        <f t="shared" si="10"/>
        <v>Question did not change, so no new value required for the year of the previous update</v>
      </c>
      <c r="P53" s="175"/>
      <c r="Q53" s="384"/>
      <c r="R53" s="97"/>
      <c r="S53" s="261"/>
      <c r="T53" s="97"/>
      <c r="U53" s="310"/>
      <c r="V53" s="261" t="str">
        <f t="shared" si="1"/>
        <v>yes</v>
      </c>
      <c r="W53" s="409"/>
      <c r="X53" s="349"/>
      <c r="Y53" s="189"/>
      <c r="Z53" s="189"/>
      <c r="AA53" s="267"/>
      <c r="AB53" s="227"/>
      <c r="AC53" s="226"/>
      <c r="AD53" s="228"/>
      <c r="AE53" s="228"/>
      <c r="AF53" s="311" t="str">
        <f t="shared" si="2"/>
        <v/>
      </c>
      <c r="AG53" s="176"/>
      <c r="AH53" s="312"/>
      <c r="AI53" s="176"/>
      <c r="AJ53" s="312"/>
      <c r="AK53" s="176" t="str">
        <f t="shared" si="3"/>
        <v/>
      </c>
      <c r="AL53" s="312"/>
      <c r="AM53" s="176"/>
      <c r="AN53" s="312"/>
      <c r="AO53" s="176"/>
      <c r="AP53" s="176" t="str">
        <f t="shared" si="4"/>
        <v>.</v>
      </c>
      <c r="AQ53" s="313"/>
    </row>
    <row r="54" spans="1:43" ht="46" x14ac:dyDescent="0.25">
      <c r="A54" s="91" t="str">
        <f>MID(E50,FIND("(Q",E50)+1,9)&amp;"_iv"</f>
        <v>Q3bb.b.10_iv</v>
      </c>
      <c r="B54" s="92" t="s">
        <v>108</v>
      </c>
      <c r="C54" s="91" t="s">
        <v>1069</v>
      </c>
      <c r="D54" s="3"/>
      <c r="E54" s="322"/>
      <c r="F54" s="580" t="s">
        <v>256</v>
      </c>
      <c r="G54" s="580"/>
      <c r="H54" s="581"/>
      <c r="I54" s="327" t="s">
        <v>41</v>
      </c>
      <c r="J54" s="428"/>
      <c r="K54" s="429"/>
      <c r="L54" s="429"/>
      <c r="M54" s="430"/>
      <c r="N54" s="167" t="s">
        <v>5</v>
      </c>
      <c r="O54" s="212" t="str">
        <f t="shared" si="10"/>
        <v>Question did not change, so no new value required for the year of the previous update</v>
      </c>
      <c r="P54" s="175"/>
      <c r="Q54" s="384"/>
      <c r="R54" s="97"/>
      <c r="S54" s="261"/>
      <c r="T54" s="97"/>
      <c r="U54" s="310"/>
      <c r="V54" s="261" t="str">
        <f t="shared" si="1"/>
        <v>yes</v>
      </c>
      <c r="W54" s="409"/>
      <c r="X54" s="349"/>
      <c r="Y54" s="189"/>
      <c r="Z54" s="189"/>
      <c r="AA54" s="267"/>
      <c r="AB54" s="227"/>
      <c r="AC54" s="226"/>
      <c r="AD54" s="228"/>
      <c r="AE54" s="228"/>
      <c r="AF54" s="311" t="str">
        <f t="shared" si="2"/>
        <v/>
      </c>
      <c r="AG54" s="176"/>
      <c r="AH54" s="312"/>
      <c r="AI54" s="176"/>
      <c r="AJ54" s="312"/>
      <c r="AK54" s="176" t="str">
        <f t="shared" si="3"/>
        <v/>
      </c>
      <c r="AL54" s="312"/>
      <c r="AM54" s="176"/>
      <c r="AN54" s="312"/>
      <c r="AO54" s="176"/>
      <c r="AP54" s="176" t="str">
        <f t="shared" si="4"/>
        <v>.</v>
      </c>
      <c r="AQ54" s="313"/>
    </row>
    <row r="55" spans="1:43" ht="80.5" x14ac:dyDescent="0.25">
      <c r="A55" s="91" t="str">
        <f>MID(E50,FIND("(Q",E50)+1,9)&amp;"_v"</f>
        <v>Q3bb.b.10_v</v>
      </c>
      <c r="B55" s="92" t="s">
        <v>860</v>
      </c>
      <c r="C55" s="91" t="s">
        <v>1070</v>
      </c>
      <c r="D55" s="3"/>
      <c r="E55" s="322"/>
      <c r="F55" s="580" t="s">
        <v>257</v>
      </c>
      <c r="G55" s="580"/>
      <c r="H55" s="581"/>
      <c r="I55" s="327" t="s">
        <v>878</v>
      </c>
      <c r="J55" s="428"/>
      <c r="K55" s="429"/>
      <c r="L55" s="429"/>
      <c r="M55" s="430"/>
      <c r="N55" s="167" t="s">
        <v>5</v>
      </c>
      <c r="O55" s="212" t="str">
        <f t="shared" si="10"/>
        <v>Small changes were made to the question. Take extra care when validating the response in Column N in light of the updated instructions. If necessary, please change your answer in Column P</v>
      </c>
      <c r="P55" s="175"/>
      <c r="Q55" s="384"/>
      <c r="R55" s="97"/>
      <c r="S55" s="261"/>
      <c r="T55" s="97"/>
      <c r="U55" s="310"/>
      <c r="V55" s="261" t="str">
        <f t="shared" si="1"/>
        <v>yes</v>
      </c>
      <c r="W55" s="409"/>
      <c r="X55" s="349"/>
      <c r="Y55" s="189"/>
      <c r="Z55" s="189"/>
      <c r="AA55" s="267"/>
      <c r="AB55" s="227"/>
      <c r="AC55" s="226"/>
      <c r="AD55" s="228"/>
      <c r="AE55" s="228"/>
      <c r="AF55" s="311" t="str">
        <f t="shared" si="2"/>
        <v/>
      </c>
      <c r="AG55" s="176"/>
      <c r="AH55" s="312"/>
      <c r="AI55" s="176"/>
      <c r="AJ55" s="312"/>
      <c r="AK55" s="176" t="str">
        <f t="shared" si="3"/>
        <v/>
      </c>
      <c r="AL55" s="312"/>
      <c r="AM55" s="176"/>
      <c r="AN55" s="312"/>
      <c r="AO55" s="176"/>
      <c r="AP55" s="176" t="str">
        <f t="shared" si="4"/>
        <v>.</v>
      </c>
      <c r="AQ55" s="313"/>
    </row>
    <row r="56" spans="1:43" ht="46" x14ac:dyDescent="0.25">
      <c r="A56" s="91" t="str">
        <f>MID(E50,FIND("(Q",E50)+1,9)&amp;"_vi"</f>
        <v>Q3bb.b.10_vi</v>
      </c>
      <c r="B56" s="92" t="s">
        <v>108</v>
      </c>
      <c r="C56" s="91" t="s">
        <v>1071</v>
      </c>
      <c r="D56" s="3"/>
      <c r="E56" s="322"/>
      <c r="F56" s="580" t="s">
        <v>258</v>
      </c>
      <c r="G56" s="580"/>
      <c r="H56" s="581"/>
      <c r="I56" s="327" t="s">
        <v>118</v>
      </c>
      <c r="J56" s="428"/>
      <c r="K56" s="429"/>
      <c r="L56" s="429"/>
      <c r="M56" s="430"/>
      <c r="N56" s="167" t="s">
        <v>5</v>
      </c>
      <c r="O56" s="212" t="str">
        <f t="shared" si="10"/>
        <v>Question did not change, so no new value required for the year of the previous update</v>
      </c>
      <c r="P56" s="175"/>
      <c r="Q56" s="384"/>
      <c r="R56" s="97"/>
      <c r="S56" s="261"/>
      <c r="T56" s="97"/>
      <c r="U56" s="310"/>
      <c r="V56" s="261" t="str">
        <f t="shared" si="1"/>
        <v>yes</v>
      </c>
      <c r="W56" s="409"/>
      <c r="X56" s="349"/>
      <c r="Y56" s="189"/>
      <c r="Z56" s="189"/>
      <c r="AA56" s="267"/>
      <c r="AB56" s="227"/>
      <c r="AC56" s="226"/>
      <c r="AD56" s="228"/>
      <c r="AE56" s="228"/>
      <c r="AF56" s="311" t="str">
        <f t="shared" si="2"/>
        <v/>
      </c>
      <c r="AG56" s="176"/>
      <c r="AH56" s="312"/>
      <c r="AI56" s="176"/>
      <c r="AJ56" s="312"/>
      <c r="AK56" s="176" t="str">
        <f t="shared" si="3"/>
        <v/>
      </c>
      <c r="AL56" s="312"/>
      <c r="AM56" s="176"/>
      <c r="AN56" s="312"/>
      <c r="AO56" s="176"/>
      <c r="AP56" s="176" t="str">
        <f t="shared" si="4"/>
        <v>.</v>
      </c>
      <c r="AQ56" s="313"/>
    </row>
    <row r="57" spans="1:43" ht="34.5" x14ac:dyDescent="0.25">
      <c r="A57" s="91" t="str">
        <f>MID(E50,FIND("(Q",E50)+1,9)&amp;"_vii"</f>
        <v>Q3bb.b.10_vii</v>
      </c>
      <c r="B57" s="92" t="s">
        <v>108</v>
      </c>
      <c r="C57" s="91" t="s">
        <v>1072</v>
      </c>
      <c r="D57" s="3"/>
      <c r="E57" s="322"/>
      <c r="F57" s="580" t="s">
        <v>259</v>
      </c>
      <c r="G57" s="580"/>
      <c r="H57" s="581"/>
      <c r="I57" s="327" t="s">
        <v>119</v>
      </c>
      <c r="J57" s="428"/>
      <c r="K57" s="429"/>
      <c r="L57" s="429"/>
      <c r="M57" s="430"/>
      <c r="N57" s="167" t="s">
        <v>5</v>
      </c>
      <c r="O57" s="212" t="str">
        <f t="shared" si="10"/>
        <v>Question did not change, so no new value required for the year of the previous update</v>
      </c>
      <c r="P57" s="175"/>
      <c r="Q57" s="384"/>
      <c r="R57" s="97"/>
      <c r="S57" s="261"/>
      <c r="T57" s="97"/>
      <c r="U57" s="310"/>
      <c r="V57" s="261" t="str">
        <f t="shared" si="1"/>
        <v>yes</v>
      </c>
      <c r="W57" s="409"/>
      <c r="X57" s="349"/>
      <c r="Y57" s="189"/>
      <c r="Z57" s="189"/>
      <c r="AA57" s="267"/>
      <c r="AB57" s="227"/>
      <c r="AC57" s="226"/>
      <c r="AD57" s="228"/>
      <c r="AE57" s="228"/>
      <c r="AF57" s="311" t="str">
        <f t="shared" si="2"/>
        <v/>
      </c>
      <c r="AG57" s="176"/>
      <c r="AH57" s="312"/>
      <c r="AI57" s="176"/>
      <c r="AJ57" s="312"/>
      <c r="AK57" s="176" t="str">
        <f t="shared" si="3"/>
        <v/>
      </c>
      <c r="AL57" s="312"/>
      <c r="AM57" s="176"/>
      <c r="AN57" s="312"/>
      <c r="AO57" s="176"/>
      <c r="AP57" s="176" t="str">
        <f t="shared" si="4"/>
        <v>.</v>
      </c>
      <c r="AQ57" s="313"/>
    </row>
    <row r="58" spans="1:43" ht="51.75" customHeight="1" x14ac:dyDescent="0.25">
      <c r="B58" s="92"/>
      <c r="C58" s="91"/>
      <c r="D58" s="3"/>
      <c r="E58" s="50"/>
      <c r="F58" s="638" t="s">
        <v>1299</v>
      </c>
      <c r="G58" s="638"/>
      <c r="H58" s="639"/>
      <c r="I58" s="137"/>
      <c r="J58" s="349"/>
      <c r="K58" s="189"/>
      <c r="L58" s="189"/>
      <c r="M58" s="267"/>
      <c r="N58" s="257"/>
      <c r="O58" s="193"/>
      <c r="P58" s="172"/>
      <c r="Q58" s="189"/>
      <c r="R58" s="59"/>
      <c r="S58" s="193"/>
      <c r="T58" s="59"/>
      <c r="U58" s="74"/>
      <c r="V58" s="213"/>
      <c r="W58" s="314"/>
      <c r="X58" s="349"/>
      <c r="Y58" s="189"/>
      <c r="Z58" s="189"/>
      <c r="AA58" s="267"/>
      <c r="AB58" s="172"/>
      <c r="AC58" s="189"/>
      <c r="AD58" s="193"/>
      <c r="AE58" s="193"/>
      <c r="AF58" s="268"/>
      <c r="AG58" s="179"/>
      <c r="AH58" s="48"/>
      <c r="AI58" s="179"/>
      <c r="AJ58" s="48"/>
      <c r="AK58" s="179"/>
      <c r="AL58" s="48"/>
      <c r="AM58" s="179"/>
      <c r="AN58" s="48"/>
      <c r="AO58" s="179"/>
      <c r="AP58" s="179"/>
      <c r="AQ58" s="184"/>
    </row>
    <row r="59" spans="1:43" ht="35.15" customHeight="1" x14ac:dyDescent="0.25">
      <c r="A59" s="91" t="str">
        <f>MID(F58,FIND("(Q",F58)+1,10)&amp;"_i"</f>
        <v>Q3bb.b.10a_i</v>
      </c>
      <c r="B59" s="92" t="s">
        <v>108</v>
      </c>
      <c r="C59" s="91" t="s">
        <v>1073</v>
      </c>
      <c r="D59" s="3"/>
      <c r="E59" s="328"/>
      <c r="F59" s="328"/>
      <c r="G59" s="638" t="s">
        <v>999</v>
      </c>
      <c r="H59" s="639"/>
      <c r="I59" s="76"/>
      <c r="J59" s="400"/>
      <c r="K59" s="401"/>
      <c r="L59" s="401"/>
      <c r="M59" s="402"/>
      <c r="N59" s="167" t="s">
        <v>1415</v>
      </c>
      <c r="O59" s="212" t="str">
        <f t="shared" ref="O59:O65" si="11">IF(OR(B59="REGNI",B59="REGN"),"New question introduced in 2023 - Please answer this question for the year of the previous update in Column P",IF(B59="REGEC","Small changes were made to the question. Take extra care when validating the response in Column N in light of the updated instructions. If necessary, please change your answer in Column P", IF(B59="REGE","Question did not change, so no new value required for the year of the previous update","")))</f>
        <v>Question did not change, so no new value required for the year of the previous update</v>
      </c>
      <c r="P59" s="175"/>
      <c r="Q59" s="384"/>
      <c r="R59" s="97"/>
      <c r="S59" s="261"/>
      <c r="T59" s="97"/>
      <c r="U59" s="310"/>
      <c r="V59" s="261" t="str">
        <f t="shared" si="1"/>
        <v>yes (please provide link)</v>
      </c>
      <c r="W59" s="409"/>
      <c r="X59" s="349"/>
      <c r="Y59" s="189"/>
      <c r="Z59" s="189"/>
      <c r="AA59" s="267"/>
      <c r="AB59" s="227"/>
      <c r="AC59" s="226"/>
      <c r="AD59" s="228"/>
      <c r="AE59" s="228"/>
      <c r="AF59" s="311" t="str">
        <f t="shared" si="2"/>
        <v/>
      </c>
      <c r="AG59" s="176"/>
      <c r="AH59" s="315"/>
      <c r="AI59" s="176"/>
      <c r="AJ59" s="312"/>
      <c r="AK59" s="176" t="str">
        <f t="shared" si="3"/>
        <v/>
      </c>
      <c r="AL59" s="312"/>
      <c r="AM59" s="176"/>
      <c r="AN59" s="312"/>
      <c r="AO59" s="176"/>
      <c r="AP59" s="176" t="str">
        <f t="shared" si="4"/>
        <v>.</v>
      </c>
      <c r="AQ59" s="313"/>
    </row>
    <row r="60" spans="1:43" ht="35.15" customHeight="1" x14ac:dyDescent="0.25">
      <c r="A60" s="91" t="str">
        <f>MID(F58,FIND("(Q",F58)+1,10)&amp;"_ii"</f>
        <v>Q3bb.b.10a_ii</v>
      </c>
      <c r="B60" s="92" t="s">
        <v>108</v>
      </c>
      <c r="C60" s="91" t="s">
        <v>1074</v>
      </c>
      <c r="D60" s="3"/>
      <c r="E60" s="328"/>
      <c r="F60" s="328"/>
      <c r="G60" s="638" t="s">
        <v>254</v>
      </c>
      <c r="H60" s="639"/>
      <c r="I60" s="327"/>
      <c r="J60" s="428"/>
      <c r="K60" s="429"/>
      <c r="L60" s="429"/>
      <c r="M60" s="430"/>
      <c r="N60" s="167" t="s">
        <v>1415</v>
      </c>
      <c r="O60" s="212" t="str">
        <f t="shared" si="11"/>
        <v>Question did not change, so no new value required for the year of the previous update</v>
      </c>
      <c r="P60" s="175"/>
      <c r="Q60" s="384"/>
      <c r="R60" s="97"/>
      <c r="S60" s="261"/>
      <c r="T60" s="97"/>
      <c r="U60" s="310"/>
      <c r="V60" s="261" t="str">
        <f t="shared" si="1"/>
        <v>yes (please provide link)</v>
      </c>
      <c r="W60" s="409"/>
      <c r="X60" s="349"/>
      <c r="Y60" s="189"/>
      <c r="Z60" s="189"/>
      <c r="AA60" s="267"/>
      <c r="AB60" s="227"/>
      <c r="AC60" s="226"/>
      <c r="AD60" s="228"/>
      <c r="AE60" s="228"/>
      <c r="AF60" s="311" t="str">
        <f t="shared" si="2"/>
        <v/>
      </c>
      <c r="AG60" s="176"/>
      <c r="AH60" s="315"/>
      <c r="AI60" s="176"/>
      <c r="AJ60" s="312"/>
      <c r="AK60" s="176" t="str">
        <f t="shared" si="3"/>
        <v/>
      </c>
      <c r="AL60" s="312"/>
      <c r="AM60" s="176"/>
      <c r="AN60" s="312"/>
      <c r="AO60" s="176"/>
      <c r="AP60" s="176" t="str">
        <f t="shared" si="4"/>
        <v>.</v>
      </c>
      <c r="AQ60" s="313"/>
    </row>
    <row r="61" spans="1:43" ht="35.15" customHeight="1" x14ac:dyDescent="0.25">
      <c r="A61" s="91" t="str">
        <f>MID(F58,FIND("(Q",F58)+1,10)&amp;"_iii"</f>
        <v>Q3bb.b.10a_iii</v>
      </c>
      <c r="B61" s="92" t="s">
        <v>108</v>
      </c>
      <c r="C61" s="91" t="s">
        <v>1075</v>
      </c>
      <c r="D61" s="3"/>
      <c r="E61" s="328"/>
      <c r="F61" s="328"/>
      <c r="G61" s="638" t="s">
        <v>255</v>
      </c>
      <c r="H61" s="639"/>
      <c r="I61" s="327"/>
      <c r="J61" s="428"/>
      <c r="K61" s="429"/>
      <c r="L61" s="429"/>
      <c r="M61" s="430"/>
      <c r="N61" s="167" t="s">
        <v>1415</v>
      </c>
      <c r="O61" s="212" t="str">
        <f t="shared" si="11"/>
        <v>Question did not change, so no new value required for the year of the previous update</v>
      </c>
      <c r="P61" s="175"/>
      <c r="Q61" s="384"/>
      <c r="R61" s="97"/>
      <c r="S61" s="261"/>
      <c r="T61" s="97"/>
      <c r="U61" s="310"/>
      <c r="V61" s="261" t="str">
        <f t="shared" si="1"/>
        <v>yes (please provide link)</v>
      </c>
      <c r="W61" s="409"/>
      <c r="X61" s="349"/>
      <c r="Y61" s="189"/>
      <c r="Z61" s="189"/>
      <c r="AA61" s="267"/>
      <c r="AB61" s="227"/>
      <c r="AC61" s="226"/>
      <c r="AD61" s="228"/>
      <c r="AE61" s="228"/>
      <c r="AF61" s="311" t="str">
        <f t="shared" si="2"/>
        <v/>
      </c>
      <c r="AG61" s="176"/>
      <c r="AH61" s="315"/>
      <c r="AI61" s="176"/>
      <c r="AJ61" s="312"/>
      <c r="AK61" s="176" t="str">
        <f t="shared" si="3"/>
        <v/>
      </c>
      <c r="AL61" s="312"/>
      <c r="AM61" s="176"/>
      <c r="AN61" s="312"/>
      <c r="AO61" s="176"/>
      <c r="AP61" s="176" t="str">
        <f t="shared" si="4"/>
        <v>.</v>
      </c>
      <c r="AQ61" s="313"/>
    </row>
    <row r="62" spans="1:43" ht="35.15" customHeight="1" x14ac:dyDescent="0.25">
      <c r="A62" s="91" t="str">
        <f>MID(F58,FIND("(Q",F58)+1,10)&amp;"_iv"</f>
        <v>Q3bb.b.10a_iv</v>
      </c>
      <c r="B62" s="92" t="s">
        <v>108</v>
      </c>
      <c r="C62" s="91" t="s">
        <v>1076</v>
      </c>
      <c r="D62" s="3"/>
      <c r="E62" s="328"/>
      <c r="F62" s="328"/>
      <c r="G62" s="638" t="s">
        <v>256</v>
      </c>
      <c r="H62" s="639"/>
      <c r="I62" s="327"/>
      <c r="J62" s="428"/>
      <c r="K62" s="429"/>
      <c r="L62" s="429"/>
      <c r="M62" s="430"/>
      <c r="N62" s="167" t="s">
        <v>1415</v>
      </c>
      <c r="O62" s="212" t="str">
        <f t="shared" si="11"/>
        <v>Question did not change, so no new value required for the year of the previous update</v>
      </c>
      <c r="P62" s="175"/>
      <c r="Q62" s="384"/>
      <c r="R62" s="97"/>
      <c r="S62" s="261"/>
      <c r="T62" s="97"/>
      <c r="U62" s="310"/>
      <c r="V62" s="261" t="str">
        <f t="shared" si="1"/>
        <v>yes (please provide link)</v>
      </c>
      <c r="W62" s="409"/>
      <c r="X62" s="349"/>
      <c r="Y62" s="189"/>
      <c r="Z62" s="189"/>
      <c r="AA62" s="267"/>
      <c r="AB62" s="227"/>
      <c r="AC62" s="226"/>
      <c r="AD62" s="228"/>
      <c r="AE62" s="228"/>
      <c r="AF62" s="311" t="str">
        <f t="shared" si="2"/>
        <v/>
      </c>
      <c r="AG62" s="176"/>
      <c r="AH62" s="315"/>
      <c r="AI62" s="176"/>
      <c r="AJ62" s="312"/>
      <c r="AK62" s="176" t="str">
        <f t="shared" si="3"/>
        <v/>
      </c>
      <c r="AL62" s="312"/>
      <c r="AM62" s="176"/>
      <c r="AN62" s="312"/>
      <c r="AO62" s="176"/>
      <c r="AP62" s="176" t="str">
        <f t="shared" si="4"/>
        <v>.</v>
      </c>
      <c r="AQ62" s="313"/>
    </row>
    <row r="63" spans="1:43" ht="35.15" customHeight="1" x14ac:dyDescent="0.25">
      <c r="A63" s="91" t="str">
        <f>MID(F58,FIND("(Q",F58)+1,10)&amp;"_v"</f>
        <v>Q3bb.b.10a_v</v>
      </c>
      <c r="B63" s="92" t="s">
        <v>108</v>
      </c>
      <c r="C63" s="91" t="s">
        <v>1077</v>
      </c>
      <c r="D63" s="3"/>
      <c r="E63" s="328"/>
      <c r="F63" s="328"/>
      <c r="G63" s="638" t="s">
        <v>257</v>
      </c>
      <c r="H63" s="639"/>
      <c r="I63" s="327"/>
      <c r="J63" s="428"/>
      <c r="K63" s="429"/>
      <c r="L63" s="429"/>
      <c r="M63" s="430"/>
      <c r="N63" s="167" t="s">
        <v>1415</v>
      </c>
      <c r="O63" s="212" t="str">
        <f t="shared" si="11"/>
        <v>Question did not change, so no new value required for the year of the previous update</v>
      </c>
      <c r="P63" s="175"/>
      <c r="Q63" s="384"/>
      <c r="R63" s="97"/>
      <c r="S63" s="261"/>
      <c r="T63" s="97"/>
      <c r="U63" s="310"/>
      <c r="V63" s="261" t="str">
        <f t="shared" si="1"/>
        <v>yes (please provide link)</v>
      </c>
      <c r="W63" s="409"/>
      <c r="X63" s="349"/>
      <c r="Y63" s="189"/>
      <c r="Z63" s="189"/>
      <c r="AA63" s="267"/>
      <c r="AB63" s="227"/>
      <c r="AC63" s="226"/>
      <c r="AD63" s="228"/>
      <c r="AE63" s="228"/>
      <c r="AF63" s="311" t="str">
        <f t="shared" si="2"/>
        <v/>
      </c>
      <c r="AG63" s="176"/>
      <c r="AH63" s="315"/>
      <c r="AI63" s="176"/>
      <c r="AJ63" s="312"/>
      <c r="AK63" s="176" t="str">
        <f t="shared" si="3"/>
        <v/>
      </c>
      <c r="AL63" s="312"/>
      <c r="AM63" s="176"/>
      <c r="AN63" s="312"/>
      <c r="AO63" s="176"/>
      <c r="AP63" s="176" t="str">
        <f t="shared" si="4"/>
        <v>.</v>
      </c>
      <c r="AQ63" s="313"/>
    </row>
    <row r="64" spans="1:43" ht="35.15" customHeight="1" x14ac:dyDescent="0.25">
      <c r="A64" s="91" t="str">
        <f>MID(F58,FIND("(Q",F58)+1,10)&amp;"_vi"</f>
        <v>Q3bb.b.10a_vi</v>
      </c>
      <c r="B64" s="92" t="s">
        <v>108</v>
      </c>
      <c r="C64" s="91" t="s">
        <v>1078</v>
      </c>
      <c r="D64" s="3"/>
      <c r="E64" s="328"/>
      <c r="F64" s="328"/>
      <c r="G64" s="638" t="s">
        <v>258</v>
      </c>
      <c r="H64" s="639"/>
      <c r="I64" s="327"/>
      <c r="J64" s="428"/>
      <c r="K64" s="429"/>
      <c r="L64" s="429"/>
      <c r="M64" s="430"/>
      <c r="N64" s="167" t="s">
        <v>1415</v>
      </c>
      <c r="O64" s="212" t="str">
        <f t="shared" si="11"/>
        <v>Question did not change, so no new value required for the year of the previous update</v>
      </c>
      <c r="P64" s="175"/>
      <c r="Q64" s="384"/>
      <c r="R64" s="97"/>
      <c r="S64" s="261"/>
      <c r="T64" s="97"/>
      <c r="U64" s="310"/>
      <c r="V64" s="261" t="str">
        <f t="shared" si="1"/>
        <v>yes (please provide link)</v>
      </c>
      <c r="W64" s="409"/>
      <c r="X64" s="349"/>
      <c r="Y64" s="189"/>
      <c r="Z64" s="189"/>
      <c r="AA64" s="267"/>
      <c r="AB64" s="227"/>
      <c r="AC64" s="226"/>
      <c r="AD64" s="228"/>
      <c r="AE64" s="228"/>
      <c r="AF64" s="311" t="str">
        <f t="shared" si="2"/>
        <v/>
      </c>
      <c r="AG64" s="176"/>
      <c r="AH64" s="315"/>
      <c r="AI64" s="176"/>
      <c r="AJ64" s="312"/>
      <c r="AK64" s="176" t="str">
        <f t="shared" si="3"/>
        <v/>
      </c>
      <c r="AL64" s="312"/>
      <c r="AM64" s="176"/>
      <c r="AN64" s="312"/>
      <c r="AO64" s="176"/>
      <c r="AP64" s="176" t="str">
        <f t="shared" si="4"/>
        <v>.</v>
      </c>
      <c r="AQ64" s="313"/>
    </row>
    <row r="65" spans="1:43" ht="35.15" customHeight="1" x14ac:dyDescent="0.25">
      <c r="A65" s="91" t="str">
        <f>MID(F58,FIND("(Q",F58)+1,10)&amp;"_vii"</f>
        <v>Q3bb.b.10a_vii</v>
      </c>
      <c r="B65" s="92" t="s">
        <v>108</v>
      </c>
      <c r="C65" s="91" t="s">
        <v>1079</v>
      </c>
      <c r="D65" s="3"/>
      <c r="E65" s="328"/>
      <c r="F65" s="328"/>
      <c r="G65" s="638" t="s">
        <v>259</v>
      </c>
      <c r="H65" s="639"/>
      <c r="I65" s="327"/>
      <c r="J65" s="428"/>
      <c r="K65" s="429"/>
      <c r="L65" s="429"/>
      <c r="M65" s="430"/>
      <c r="N65" s="167" t="s">
        <v>1415</v>
      </c>
      <c r="O65" s="212" t="str">
        <f t="shared" si="11"/>
        <v>Question did not change, so no new value required for the year of the previous update</v>
      </c>
      <c r="P65" s="175"/>
      <c r="Q65" s="384"/>
      <c r="R65" s="97"/>
      <c r="S65" s="261"/>
      <c r="T65" s="97"/>
      <c r="U65" s="310"/>
      <c r="V65" s="261" t="str">
        <f t="shared" si="1"/>
        <v>yes (please provide link)</v>
      </c>
      <c r="W65" s="409"/>
      <c r="X65" s="349"/>
      <c r="Y65" s="189"/>
      <c r="Z65" s="189"/>
      <c r="AA65" s="267"/>
      <c r="AB65" s="227"/>
      <c r="AC65" s="226"/>
      <c r="AD65" s="228"/>
      <c r="AE65" s="228"/>
      <c r="AF65" s="311" t="str">
        <f t="shared" si="2"/>
        <v/>
      </c>
      <c r="AG65" s="176"/>
      <c r="AH65" s="315"/>
      <c r="AI65" s="176"/>
      <c r="AJ65" s="312"/>
      <c r="AK65" s="176" t="str">
        <f t="shared" si="3"/>
        <v/>
      </c>
      <c r="AL65" s="312"/>
      <c r="AM65" s="176"/>
      <c r="AN65" s="312"/>
      <c r="AO65" s="176"/>
      <c r="AP65" s="176" t="str">
        <f t="shared" si="4"/>
        <v>.</v>
      </c>
      <c r="AQ65" s="313"/>
    </row>
    <row r="66" spans="1:43" ht="40.5" customHeight="1" x14ac:dyDescent="0.25">
      <c r="A66" s="58" t="s">
        <v>0</v>
      </c>
      <c r="B66" s="92"/>
      <c r="C66" s="91" t="s">
        <v>0</v>
      </c>
      <c r="D66" s="4"/>
      <c r="E66" s="638" t="s">
        <v>1140</v>
      </c>
      <c r="F66" s="638"/>
      <c r="G66" s="638"/>
      <c r="H66" s="639"/>
      <c r="I66" s="76"/>
      <c r="J66" s="400"/>
      <c r="K66" s="401"/>
      <c r="L66" s="401"/>
      <c r="M66" s="402"/>
      <c r="N66" s="257"/>
      <c r="O66" s="193"/>
      <c r="P66" s="172"/>
      <c r="Q66" s="189"/>
      <c r="R66" s="59"/>
      <c r="S66" s="193"/>
      <c r="T66" s="59"/>
      <c r="U66" s="74"/>
      <c r="V66" s="213"/>
      <c r="W66" s="314"/>
      <c r="X66" s="349"/>
      <c r="Y66" s="189"/>
      <c r="Z66" s="189"/>
      <c r="AA66" s="267"/>
      <c r="AB66" s="172"/>
      <c r="AC66" s="189"/>
      <c r="AD66" s="193"/>
      <c r="AE66" s="193"/>
      <c r="AF66" s="268"/>
      <c r="AG66" s="179"/>
      <c r="AH66" s="48"/>
      <c r="AI66" s="179"/>
      <c r="AJ66" s="48"/>
      <c r="AK66" s="179"/>
      <c r="AL66" s="48"/>
      <c r="AM66" s="179"/>
      <c r="AN66" s="48"/>
      <c r="AO66" s="179"/>
      <c r="AP66" s="179"/>
      <c r="AQ66" s="184"/>
    </row>
    <row r="67" spans="1:43" ht="37.5" customHeight="1" x14ac:dyDescent="0.25">
      <c r="A67" s="91" t="str">
        <f>MID(E66,FIND("(Q",E66)+1,9)&amp;"_i"</f>
        <v>Q3bb.b.11_i</v>
      </c>
      <c r="B67" s="92" t="s">
        <v>108</v>
      </c>
      <c r="C67" s="91" t="s">
        <v>1080</v>
      </c>
      <c r="D67" s="4"/>
      <c r="E67" s="328"/>
      <c r="F67" s="638" t="s">
        <v>260</v>
      </c>
      <c r="G67" s="638"/>
      <c r="H67" s="639"/>
      <c r="I67" s="76"/>
      <c r="J67" s="400"/>
      <c r="K67" s="401"/>
      <c r="L67" s="401"/>
      <c r="M67" s="402"/>
      <c r="N67" s="167" t="s">
        <v>5</v>
      </c>
      <c r="O67" s="212" t="str">
        <f t="shared" ref="O67:O69" si="12">IF(OR(B67="REGNI",B67="REGN"),"New question introduced in 2023 - Please answer this question for the year of the previous update in Column P",IF(B67="REGEC","Small changes were made to the question. Take extra care when validating the response in Column N in light of the updated instructions. If necessary, please change your answer in Column P", IF(B67="REGE","Question did not change, so no new value required for the year of the previous update","")))</f>
        <v>Question did not change, so no new value required for the year of the previous update</v>
      </c>
      <c r="P67" s="175"/>
      <c r="Q67" s="384"/>
      <c r="R67" s="97"/>
      <c r="S67" s="261"/>
      <c r="T67" s="97"/>
      <c r="U67" s="310"/>
      <c r="V67" s="261" t="str">
        <f t="shared" si="1"/>
        <v>yes</v>
      </c>
      <c r="W67" s="409"/>
      <c r="X67" s="349"/>
      <c r="Y67" s="189"/>
      <c r="Z67" s="189"/>
      <c r="AA67" s="267"/>
      <c r="AB67" s="227"/>
      <c r="AC67" s="226"/>
      <c r="AD67" s="228"/>
      <c r="AE67" s="228"/>
      <c r="AF67" s="311" t="str">
        <f t="shared" si="2"/>
        <v/>
      </c>
      <c r="AG67" s="176"/>
      <c r="AH67" s="312"/>
      <c r="AI67" s="176"/>
      <c r="AJ67" s="312"/>
      <c r="AK67" s="176" t="str">
        <f t="shared" si="3"/>
        <v/>
      </c>
      <c r="AL67" s="312"/>
      <c r="AM67" s="176"/>
      <c r="AN67" s="312"/>
      <c r="AO67" s="176"/>
      <c r="AP67" s="176" t="str">
        <f t="shared" si="4"/>
        <v>.</v>
      </c>
      <c r="AQ67" s="313"/>
    </row>
    <row r="68" spans="1:43" ht="37.5" customHeight="1" x14ac:dyDescent="0.25">
      <c r="A68" s="91" t="str">
        <f>MID(E66,FIND("(Q",E66)+1,9)&amp;"_ii"</f>
        <v>Q3bb.b.11_ii</v>
      </c>
      <c r="B68" s="92" t="s">
        <v>108</v>
      </c>
      <c r="C68" s="91" t="s">
        <v>1081</v>
      </c>
      <c r="D68" s="4"/>
      <c r="E68" s="328"/>
      <c r="F68" s="36" t="s">
        <v>33</v>
      </c>
      <c r="G68" s="328"/>
      <c r="H68" s="37"/>
      <c r="I68" s="76"/>
      <c r="J68" s="400"/>
      <c r="K68" s="401"/>
      <c r="L68" s="401"/>
      <c r="M68" s="402"/>
      <c r="N68" s="167" t="s">
        <v>5</v>
      </c>
      <c r="O68" s="212" t="str">
        <f t="shared" si="12"/>
        <v>Question did not change, so no new value required for the year of the previous update</v>
      </c>
      <c r="P68" s="175"/>
      <c r="Q68" s="384"/>
      <c r="R68" s="97"/>
      <c r="S68" s="261"/>
      <c r="T68" s="97"/>
      <c r="U68" s="310"/>
      <c r="V68" s="261" t="str">
        <f t="shared" si="1"/>
        <v>yes</v>
      </c>
      <c r="W68" s="409"/>
      <c r="X68" s="349"/>
      <c r="Y68" s="189"/>
      <c r="Z68" s="189"/>
      <c r="AA68" s="267"/>
      <c r="AB68" s="227"/>
      <c r="AC68" s="226"/>
      <c r="AD68" s="228"/>
      <c r="AE68" s="228"/>
      <c r="AF68" s="311" t="str">
        <f t="shared" si="2"/>
        <v/>
      </c>
      <c r="AG68" s="176"/>
      <c r="AH68" s="312"/>
      <c r="AI68" s="176"/>
      <c r="AJ68" s="312"/>
      <c r="AK68" s="176" t="str">
        <f t="shared" si="3"/>
        <v/>
      </c>
      <c r="AL68" s="312"/>
      <c r="AM68" s="176"/>
      <c r="AN68" s="312"/>
      <c r="AO68" s="176"/>
      <c r="AP68" s="176" t="str">
        <f t="shared" si="4"/>
        <v>.</v>
      </c>
      <c r="AQ68" s="313"/>
    </row>
    <row r="69" spans="1:43" ht="37.5" customHeight="1" x14ac:dyDescent="0.25">
      <c r="A69" s="91" t="str">
        <f>MID(E66,FIND("(Q",E66)+1,9)&amp;"_iii"</f>
        <v>Q3bb.b.11_iii</v>
      </c>
      <c r="B69" s="92" t="s">
        <v>108</v>
      </c>
      <c r="C69" s="91" t="s">
        <v>1082</v>
      </c>
      <c r="D69" s="4"/>
      <c r="E69" s="328"/>
      <c r="F69" s="36" t="s">
        <v>34</v>
      </c>
      <c r="G69" s="328"/>
      <c r="H69" s="37"/>
      <c r="I69" s="76"/>
      <c r="J69" s="400"/>
      <c r="K69" s="401"/>
      <c r="L69" s="401"/>
      <c r="M69" s="402"/>
      <c r="N69" s="167" t="s">
        <v>5</v>
      </c>
      <c r="O69" s="212" t="str">
        <f t="shared" si="12"/>
        <v>Question did not change, so no new value required for the year of the previous update</v>
      </c>
      <c r="P69" s="175"/>
      <c r="Q69" s="384"/>
      <c r="R69" s="97"/>
      <c r="S69" s="261"/>
      <c r="T69" s="97"/>
      <c r="U69" s="310"/>
      <c r="V69" s="261" t="str">
        <f t="shared" si="1"/>
        <v>yes</v>
      </c>
      <c r="W69" s="409"/>
      <c r="X69" s="349"/>
      <c r="Y69" s="189"/>
      <c r="Z69" s="189"/>
      <c r="AA69" s="267"/>
      <c r="AB69" s="227"/>
      <c r="AC69" s="226"/>
      <c r="AD69" s="228"/>
      <c r="AE69" s="228"/>
      <c r="AF69" s="311" t="str">
        <f t="shared" si="2"/>
        <v/>
      </c>
      <c r="AG69" s="176"/>
      <c r="AH69" s="312"/>
      <c r="AI69" s="176"/>
      <c r="AJ69" s="312"/>
      <c r="AK69" s="176" t="str">
        <f t="shared" si="3"/>
        <v/>
      </c>
      <c r="AL69" s="312"/>
      <c r="AM69" s="176"/>
      <c r="AN69" s="312"/>
      <c r="AO69" s="176"/>
      <c r="AP69" s="176" t="str">
        <f t="shared" si="4"/>
        <v>.</v>
      </c>
      <c r="AQ69" s="313"/>
    </row>
    <row r="70" spans="1:43" ht="33.75" customHeight="1" x14ac:dyDescent="0.25">
      <c r="C70" s="91"/>
      <c r="D70" s="4"/>
      <c r="E70" s="50"/>
      <c r="F70" s="638" t="s">
        <v>1141</v>
      </c>
      <c r="G70" s="638"/>
      <c r="H70" s="639"/>
      <c r="I70" s="137"/>
      <c r="J70" s="349"/>
      <c r="K70" s="189"/>
      <c r="L70" s="189"/>
      <c r="M70" s="267"/>
      <c r="N70" s="257"/>
      <c r="O70" s="193"/>
      <c r="P70" s="172"/>
      <c r="Q70" s="189"/>
      <c r="R70" s="59"/>
      <c r="S70" s="193"/>
      <c r="T70" s="59"/>
      <c r="U70" s="74"/>
      <c r="V70" s="213"/>
      <c r="W70" s="314"/>
      <c r="X70" s="349"/>
      <c r="Y70" s="189"/>
      <c r="Z70" s="189"/>
      <c r="AA70" s="267"/>
      <c r="AB70" s="172"/>
      <c r="AC70" s="189"/>
      <c r="AD70" s="193"/>
      <c r="AE70" s="193"/>
      <c r="AF70" s="268"/>
      <c r="AG70" s="179"/>
      <c r="AH70" s="48"/>
      <c r="AI70" s="179"/>
      <c r="AJ70" s="48"/>
      <c r="AK70" s="179"/>
      <c r="AL70" s="48"/>
      <c r="AM70" s="179"/>
      <c r="AN70" s="48"/>
      <c r="AO70" s="179"/>
      <c r="AP70" s="179"/>
      <c r="AQ70" s="184"/>
    </row>
    <row r="71" spans="1:43" ht="30.65" customHeight="1" x14ac:dyDescent="0.25">
      <c r="A71" s="91" t="str">
        <f>MID(F70,FIND("(Q",F70)+1,10)&amp;"_i"</f>
        <v>Q3bb.b.11a_i</v>
      </c>
      <c r="B71" s="92" t="s">
        <v>108</v>
      </c>
      <c r="C71" s="91" t="s">
        <v>1083</v>
      </c>
      <c r="D71" s="4"/>
      <c r="E71" s="328"/>
      <c r="F71" s="328"/>
      <c r="G71" s="638" t="s">
        <v>260</v>
      </c>
      <c r="H71" s="639"/>
      <c r="I71" s="76"/>
      <c r="J71" s="400"/>
      <c r="K71" s="401"/>
      <c r="L71" s="401"/>
      <c r="M71" s="402"/>
      <c r="N71" s="167" t="s">
        <v>5</v>
      </c>
      <c r="O71" s="212" t="str">
        <f t="shared" ref="O71:O73" si="13">IF(OR(B71="REGNI",B71="REGN"),"New question introduced in 2023 - Please answer this question for the year of the previous update in Column P",IF(B71="REGEC","Small changes were made to the question. Take extra care when validating the response in Column N in light of the updated instructions. If necessary, please change your answer in Column P", IF(B71="REGE","Question did not change, so no new value required for the year of the previous update","")))</f>
        <v>Question did not change, so no new value required for the year of the previous update</v>
      </c>
      <c r="P71" s="175"/>
      <c r="Q71" s="384"/>
      <c r="R71" s="97"/>
      <c r="S71" s="261"/>
      <c r="T71" s="97"/>
      <c r="U71" s="310"/>
      <c r="V71" s="261" t="str">
        <f t="shared" ref="V71:V127" si="14">IF(AND(T71="",R71="",P71="",N71=""),"",IF(AND(T71="",R71="", P71=""),N71,IF(AND(T71="", R71="",P71&lt;&gt;""),P71,IF(AND(T71="",R71&lt;&gt;""),R71,T71))))</f>
        <v>yes</v>
      </c>
      <c r="W71" s="409"/>
      <c r="X71" s="349"/>
      <c r="Y71" s="189"/>
      <c r="Z71" s="189"/>
      <c r="AA71" s="267"/>
      <c r="AB71" s="227"/>
      <c r="AC71" s="226"/>
      <c r="AD71" s="228"/>
      <c r="AE71" s="228"/>
      <c r="AF71" s="311" t="str">
        <f t="shared" ref="AF71:AF127" si="15">IF(AND(AD71="",AB71=""),"",IF(AND(AD71="",AB71&lt;&gt;""),AB71,IF(AND(AD71="",AB71&lt;&gt;""),AB71,AD71)))</f>
        <v/>
      </c>
      <c r="AG71" s="176"/>
      <c r="AH71" s="312"/>
      <c r="AI71" s="176"/>
      <c r="AJ71" s="312"/>
      <c r="AK71" s="176" t="str">
        <f t="shared" ref="AK71:AK127" si="16">IF(AND(AI71="",AG71="",AF71=""),"",IF(AND(AI71="",AG71=""),AF71,IF(AND(AI71="",AG71&lt;&gt;""),AG71,IF(AND(AI71="",AG71&lt;&gt;""),AG71,AI71))))</f>
        <v/>
      </c>
      <c r="AL71" s="312"/>
      <c r="AM71" s="176"/>
      <c r="AN71" s="312"/>
      <c r="AO71" s="176"/>
      <c r="AP71" s="176" t="str">
        <f t="shared" ref="AP71:AP127" si="17">IF(AND(AN71="",AL71="",AK71=""),".",IF(AND(AN71="",AL71=""),AK71,IF(AND(AN71="",AL71&lt;&gt;""),AL71,IF(AND(AN71="",AL71&lt;&gt;""),AL71,AN71))))</f>
        <v>.</v>
      </c>
      <c r="AQ71" s="313"/>
    </row>
    <row r="72" spans="1:43" ht="30.65" customHeight="1" x14ac:dyDescent="0.25">
      <c r="A72" s="91" t="str">
        <f>MID(F70,FIND("(Q",F70)+1,10)&amp;"_ii"</f>
        <v>Q3bb.b.11a_ii</v>
      </c>
      <c r="B72" s="92" t="s">
        <v>108</v>
      </c>
      <c r="C72" s="91" t="s">
        <v>1084</v>
      </c>
      <c r="D72" s="4"/>
      <c r="E72" s="328"/>
      <c r="F72" s="328"/>
      <c r="G72" s="638" t="s">
        <v>33</v>
      </c>
      <c r="H72" s="639"/>
      <c r="I72" s="76"/>
      <c r="J72" s="400"/>
      <c r="K72" s="401"/>
      <c r="L72" s="401"/>
      <c r="M72" s="402"/>
      <c r="N72" s="167" t="s">
        <v>188</v>
      </c>
      <c r="O72" s="212" t="str">
        <f t="shared" si="13"/>
        <v>Question did not change, so no new value required for the year of the previous update</v>
      </c>
      <c r="P72" s="175"/>
      <c r="Q72" s="384"/>
      <c r="R72" s="97"/>
      <c r="S72" s="261"/>
      <c r="T72" s="97"/>
      <c r="U72" s="310"/>
      <c r="V72" s="261" t="str">
        <f t="shared" si="14"/>
        <v>no/not applicable</v>
      </c>
      <c r="W72" s="409"/>
      <c r="X72" s="349"/>
      <c r="Y72" s="189"/>
      <c r="Z72" s="189"/>
      <c r="AA72" s="267"/>
      <c r="AB72" s="227"/>
      <c r="AC72" s="226"/>
      <c r="AD72" s="228"/>
      <c r="AE72" s="228"/>
      <c r="AF72" s="311" t="str">
        <f t="shared" si="15"/>
        <v/>
      </c>
      <c r="AG72" s="176"/>
      <c r="AH72" s="312"/>
      <c r="AI72" s="176"/>
      <c r="AJ72" s="312"/>
      <c r="AK72" s="176" t="str">
        <f t="shared" si="16"/>
        <v/>
      </c>
      <c r="AL72" s="312"/>
      <c r="AM72" s="176"/>
      <c r="AN72" s="312"/>
      <c r="AO72" s="176"/>
      <c r="AP72" s="176" t="str">
        <f t="shared" si="17"/>
        <v>.</v>
      </c>
      <c r="AQ72" s="313"/>
    </row>
    <row r="73" spans="1:43" ht="30.65" customHeight="1" x14ac:dyDescent="0.25">
      <c r="A73" s="91" t="str">
        <f>MID(F70,FIND("(Q",F70)+1,10)&amp;"_iii"</f>
        <v>Q3bb.b.11a_iii</v>
      </c>
      <c r="B73" s="92" t="s">
        <v>108</v>
      </c>
      <c r="C73" s="91" t="s">
        <v>1085</v>
      </c>
      <c r="D73" s="4"/>
      <c r="E73" s="328"/>
      <c r="F73" s="328"/>
      <c r="G73" s="638" t="s">
        <v>34</v>
      </c>
      <c r="H73" s="639"/>
      <c r="I73" s="76"/>
      <c r="J73" s="400"/>
      <c r="K73" s="401"/>
      <c r="L73" s="401"/>
      <c r="M73" s="402"/>
      <c r="N73" s="167" t="s">
        <v>5</v>
      </c>
      <c r="O73" s="212" t="str">
        <f t="shared" si="13"/>
        <v>Question did not change, so no new value required for the year of the previous update</v>
      </c>
      <c r="P73" s="175"/>
      <c r="Q73" s="384"/>
      <c r="R73" s="97"/>
      <c r="S73" s="261"/>
      <c r="T73" s="97"/>
      <c r="U73" s="310"/>
      <c r="V73" s="261" t="str">
        <f t="shared" si="14"/>
        <v>yes</v>
      </c>
      <c r="W73" s="409"/>
      <c r="X73" s="349"/>
      <c r="Y73" s="189"/>
      <c r="Z73" s="189"/>
      <c r="AA73" s="267"/>
      <c r="AB73" s="227"/>
      <c r="AC73" s="226"/>
      <c r="AD73" s="228"/>
      <c r="AE73" s="228"/>
      <c r="AF73" s="311" t="str">
        <f t="shared" si="15"/>
        <v/>
      </c>
      <c r="AG73" s="176"/>
      <c r="AH73" s="312"/>
      <c r="AI73" s="176"/>
      <c r="AJ73" s="312"/>
      <c r="AK73" s="176" t="str">
        <f t="shared" si="16"/>
        <v/>
      </c>
      <c r="AL73" s="312"/>
      <c r="AM73" s="176"/>
      <c r="AN73" s="312"/>
      <c r="AO73" s="176"/>
      <c r="AP73" s="176" t="str">
        <f t="shared" si="17"/>
        <v>.</v>
      </c>
      <c r="AQ73" s="313"/>
    </row>
    <row r="74" spans="1:43" ht="30" customHeight="1" x14ac:dyDescent="0.25">
      <c r="A74" s="91" t="str">
        <f>MID(E74,FIND("(Q",E74)+1,9)</f>
        <v>Q3bb.b.12</v>
      </c>
      <c r="B74" s="92" t="s">
        <v>862</v>
      </c>
      <c r="C74" s="91"/>
      <c r="D74" s="4"/>
      <c r="E74" s="651" t="s">
        <v>1142</v>
      </c>
      <c r="F74" s="651"/>
      <c r="G74" s="651"/>
      <c r="H74" s="652"/>
      <c r="I74" s="76"/>
      <c r="J74" s="400"/>
      <c r="K74" s="401"/>
      <c r="L74" s="401"/>
      <c r="M74" s="402"/>
      <c r="N74" s="167" t="s">
        <v>0</v>
      </c>
      <c r="O74" s="212"/>
      <c r="P74" s="175"/>
      <c r="Q74" s="384"/>
      <c r="R74" s="97"/>
      <c r="S74" s="261"/>
      <c r="T74" s="97"/>
      <c r="U74" s="310"/>
      <c r="V74" s="261" t="str">
        <f t="shared" si="14"/>
        <v/>
      </c>
      <c r="W74" s="409"/>
      <c r="X74" s="349"/>
      <c r="Y74" s="189"/>
      <c r="Z74" s="189"/>
      <c r="AA74" s="267"/>
      <c r="AB74" s="227"/>
      <c r="AC74" s="226"/>
      <c r="AD74" s="228"/>
      <c r="AE74" s="228"/>
      <c r="AF74" s="311" t="str">
        <f t="shared" si="15"/>
        <v/>
      </c>
      <c r="AG74" s="176"/>
      <c r="AH74" s="312"/>
      <c r="AI74" s="176"/>
      <c r="AJ74" s="312"/>
      <c r="AK74" s="176" t="str">
        <f t="shared" si="16"/>
        <v/>
      </c>
      <c r="AL74" s="312"/>
      <c r="AM74" s="176"/>
      <c r="AN74" s="312"/>
      <c r="AO74" s="176"/>
      <c r="AP74" s="176" t="str">
        <f t="shared" si="17"/>
        <v>.</v>
      </c>
      <c r="AQ74" s="313"/>
    </row>
    <row r="75" spans="1:43" ht="60" customHeight="1" x14ac:dyDescent="0.25">
      <c r="A75" s="58"/>
      <c r="B75" s="92"/>
      <c r="C75" s="91"/>
      <c r="D75" s="3"/>
      <c r="E75" s="646" t="s">
        <v>35</v>
      </c>
      <c r="F75" s="646"/>
      <c r="G75" s="646"/>
      <c r="H75" s="647"/>
      <c r="I75" s="76"/>
      <c r="J75" s="400"/>
      <c r="K75" s="401"/>
      <c r="L75" s="401"/>
      <c r="M75" s="402"/>
      <c r="N75" s="257"/>
      <c r="O75" s="193"/>
      <c r="P75" s="172"/>
      <c r="Q75" s="189"/>
      <c r="R75" s="59"/>
      <c r="S75" s="193"/>
      <c r="T75" s="59"/>
      <c r="U75" s="74"/>
      <c r="V75" s="213"/>
      <c r="W75" s="314"/>
      <c r="X75" s="349"/>
      <c r="Y75" s="189"/>
      <c r="Z75" s="189"/>
      <c r="AA75" s="267"/>
      <c r="AB75" s="172"/>
      <c r="AC75" s="189"/>
      <c r="AD75" s="193"/>
      <c r="AE75" s="193"/>
      <c r="AF75" s="268"/>
      <c r="AG75" s="179"/>
      <c r="AH75" s="48"/>
      <c r="AI75" s="179"/>
      <c r="AJ75" s="48"/>
      <c r="AK75" s="179"/>
      <c r="AL75" s="48"/>
      <c r="AM75" s="179"/>
      <c r="AN75" s="48"/>
      <c r="AO75" s="179"/>
      <c r="AP75" s="179"/>
      <c r="AQ75" s="184"/>
    </row>
    <row r="76" spans="1:43" ht="69" x14ac:dyDescent="0.25">
      <c r="A76" s="91" t="str">
        <f t="shared" ref="A76:A80" si="18">MID(E76,FIND("(Q",E76)+1,8)</f>
        <v>Q3bb.c.1</v>
      </c>
      <c r="B76" s="92" t="s">
        <v>108</v>
      </c>
      <c r="C76" s="91" t="s">
        <v>1086</v>
      </c>
      <c r="D76" s="3"/>
      <c r="E76" s="580" t="s">
        <v>1143</v>
      </c>
      <c r="F76" s="580"/>
      <c r="G76" s="580"/>
      <c r="H76" s="581"/>
      <c r="I76" s="327" t="s">
        <v>120</v>
      </c>
      <c r="J76" s="428"/>
      <c r="K76" s="429"/>
      <c r="L76" s="429"/>
      <c r="M76" s="430"/>
      <c r="N76" s="167" t="s">
        <v>170</v>
      </c>
      <c r="O76" s="212" t="str">
        <f t="shared" ref="O76:O95" si="19">IF(OR(B76="REGNI",B76="REGN"),"New question introduced in 2023 - Please answer this question for the year of the previous update in Column P",IF(B76="REGEC","Small changes were made to the question. Take extra care when validating the response in Column N in light of the updated instructions. If necessary, please change your answer in Column P", IF(B76="REGE","Question did not change, so no new value required for the year of the previous update","")))</f>
        <v>Question did not change, so no new value required for the year of the previous update</v>
      </c>
      <c r="P76" s="175"/>
      <c r="Q76" s="384"/>
      <c r="R76" s="97"/>
      <c r="S76" s="261"/>
      <c r="T76" s="97"/>
      <c r="U76" s="310"/>
      <c r="V76" s="261" t="str">
        <f t="shared" si="14"/>
        <v>yes (with sanctioning power for non-compliance)</v>
      </c>
      <c r="W76" s="409"/>
      <c r="X76" s="349"/>
      <c r="Y76" s="189"/>
      <c r="Z76" s="189"/>
      <c r="AA76" s="267"/>
      <c r="AB76" s="227"/>
      <c r="AC76" s="226"/>
      <c r="AD76" s="228"/>
      <c r="AE76" s="228"/>
      <c r="AF76" s="311" t="str">
        <f t="shared" si="15"/>
        <v/>
      </c>
      <c r="AG76" s="176"/>
      <c r="AH76" s="312"/>
      <c r="AI76" s="176"/>
      <c r="AJ76" s="312"/>
      <c r="AK76" s="176" t="str">
        <f t="shared" si="16"/>
        <v/>
      </c>
      <c r="AL76" s="312"/>
      <c r="AM76" s="176"/>
      <c r="AN76" s="312"/>
      <c r="AO76" s="176"/>
      <c r="AP76" s="176" t="str">
        <f t="shared" si="17"/>
        <v>.</v>
      </c>
      <c r="AQ76" s="313"/>
    </row>
    <row r="77" spans="1:43" ht="23" x14ac:dyDescent="0.25">
      <c r="A77" s="91" t="str">
        <f t="shared" si="18"/>
        <v>Q3bb.c.2</v>
      </c>
      <c r="B77" s="92" t="s">
        <v>108</v>
      </c>
      <c r="C77" s="91" t="s">
        <v>1087</v>
      </c>
      <c r="D77" s="4"/>
      <c r="E77" s="580" t="s">
        <v>1144</v>
      </c>
      <c r="F77" s="580"/>
      <c r="G77" s="580"/>
      <c r="H77" s="581"/>
      <c r="I77" s="76"/>
      <c r="J77" s="400"/>
      <c r="K77" s="401"/>
      <c r="L77" s="401"/>
      <c r="M77" s="402"/>
      <c r="N77" s="167" t="s">
        <v>1</v>
      </c>
      <c r="O77" s="212" t="str">
        <f t="shared" si="19"/>
        <v>Question did not change, so no new value required for the year of the previous update</v>
      </c>
      <c r="P77" s="175"/>
      <c r="Q77" s="384"/>
      <c r="R77" s="97"/>
      <c r="S77" s="261"/>
      <c r="T77" s="97"/>
      <c r="U77" s="310"/>
      <c r="V77" s="261" t="str">
        <f t="shared" si="14"/>
        <v>no</v>
      </c>
      <c r="W77" s="409"/>
      <c r="X77" s="349"/>
      <c r="Y77" s="189"/>
      <c r="Z77" s="189"/>
      <c r="AA77" s="267"/>
      <c r="AB77" s="227"/>
      <c r="AC77" s="226"/>
      <c r="AD77" s="228"/>
      <c r="AE77" s="228"/>
      <c r="AF77" s="311" t="str">
        <f t="shared" si="15"/>
        <v/>
      </c>
      <c r="AG77" s="176"/>
      <c r="AH77" s="312"/>
      <c r="AI77" s="176"/>
      <c r="AJ77" s="312"/>
      <c r="AK77" s="176" t="str">
        <f t="shared" si="16"/>
        <v/>
      </c>
      <c r="AL77" s="312"/>
      <c r="AM77" s="176"/>
      <c r="AN77" s="312"/>
      <c r="AO77" s="176"/>
      <c r="AP77" s="176" t="str">
        <f t="shared" si="17"/>
        <v>.</v>
      </c>
      <c r="AQ77" s="313"/>
    </row>
    <row r="78" spans="1:43" ht="103.5" x14ac:dyDescent="0.25">
      <c r="A78" s="91" t="str">
        <f t="shared" si="18"/>
        <v>Q3bb.c.3</v>
      </c>
      <c r="B78" s="92" t="s">
        <v>108</v>
      </c>
      <c r="C78" s="91" t="s">
        <v>1088</v>
      </c>
      <c r="D78" s="4"/>
      <c r="E78" s="580" t="s">
        <v>1145</v>
      </c>
      <c r="F78" s="580"/>
      <c r="G78" s="580"/>
      <c r="H78" s="581"/>
      <c r="I78" s="327" t="s">
        <v>345</v>
      </c>
      <c r="J78" s="428"/>
      <c r="K78" s="429"/>
      <c r="L78" s="429"/>
      <c r="M78" s="430"/>
      <c r="N78" s="167" t="s">
        <v>1</v>
      </c>
      <c r="O78" s="212" t="str">
        <f t="shared" si="19"/>
        <v>Question did not change, so no new value required for the year of the previous update</v>
      </c>
      <c r="P78" s="175"/>
      <c r="Q78" s="384"/>
      <c r="R78" s="97"/>
      <c r="S78" s="261"/>
      <c r="T78" s="97"/>
      <c r="U78" s="310"/>
      <c r="V78" s="261" t="str">
        <f t="shared" si="14"/>
        <v>no</v>
      </c>
      <c r="W78" s="409"/>
      <c r="X78" s="349"/>
      <c r="Y78" s="189"/>
      <c r="Z78" s="189"/>
      <c r="AA78" s="267"/>
      <c r="AB78" s="227"/>
      <c r="AC78" s="226"/>
      <c r="AD78" s="228"/>
      <c r="AE78" s="228"/>
      <c r="AF78" s="311" t="str">
        <f t="shared" si="15"/>
        <v/>
      </c>
      <c r="AG78" s="176"/>
      <c r="AH78" s="312"/>
      <c r="AI78" s="176"/>
      <c r="AJ78" s="312"/>
      <c r="AK78" s="176" t="str">
        <f t="shared" si="16"/>
        <v/>
      </c>
      <c r="AL78" s="312"/>
      <c r="AM78" s="176"/>
      <c r="AN78" s="312"/>
      <c r="AO78" s="176"/>
      <c r="AP78" s="176" t="str">
        <f t="shared" si="17"/>
        <v>.</v>
      </c>
      <c r="AQ78" s="313"/>
    </row>
    <row r="79" spans="1:43" ht="34.5" x14ac:dyDescent="0.25">
      <c r="A79" s="91" t="str">
        <f t="shared" si="18"/>
        <v>Q3bb.c.4</v>
      </c>
      <c r="B79" s="92" t="s">
        <v>108</v>
      </c>
      <c r="C79" s="91" t="s">
        <v>1089</v>
      </c>
      <c r="D79" s="4"/>
      <c r="E79" s="580" t="s">
        <v>1146</v>
      </c>
      <c r="F79" s="580"/>
      <c r="G79" s="580"/>
      <c r="H79" s="581"/>
      <c r="I79" s="327" t="s">
        <v>121</v>
      </c>
      <c r="J79" s="428"/>
      <c r="K79" s="429"/>
      <c r="L79" s="429"/>
      <c r="M79" s="430"/>
      <c r="N79" s="167" t="s">
        <v>171</v>
      </c>
      <c r="O79" s="212" t="str">
        <f t="shared" si="19"/>
        <v>Question did not change, so no new value required for the year of the previous update</v>
      </c>
      <c r="P79" s="175"/>
      <c r="Q79" s="384"/>
      <c r="R79" s="97"/>
      <c r="S79" s="261"/>
      <c r="T79" s="97"/>
      <c r="U79" s="310"/>
      <c r="V79" s="261" t="str">
        <f t="shared" si="14"/>
        <v>yes (independently)</v>
      </c>
      <c r="W79" s="409"/>
      <c r="X79" s="349"/>
      <c r="Y79" s="189"/>
      <c r="Z79" s="189"/>
      <c r="AA79" s="267"/>
      <c r="AB79" s="227"/>
      <c r="AC79" s="226"/>
      <c r="AD79" s="228"/>
      <c r="AE79" s="228"/>
      <c r="AF79" s="311" t="str">
        <f t="shared" si="15"/>
        <v/>
      </c>
      <c r="AG79" s="176"/>
      <c r="AH79" s="312"/>
      <c r="AI79" s="176"/>
      <c r="AJ79" s="312"/>
      <c r="AK79" s="176" t="str">
        <f t="shared" si="16"/>
        <v/>
      </c>
      <c r="AL79" s="312"/>
      <c r="AM79" s="176"/>
      <c r="AN79" s="312"/>
      <c r="AO79" s="176"/>
      <c r="AP79" s="176" t="str">
        <f t="shared" si="17"/>
        <v>.</v>
      </c>
      <c r="AQ79" s="313"/>
    </row>
    <row r="80" spans="1:43" ht="29.15" customHeight="1" x14ac:dyDescent="0.25">
      <c r="A80" s="91" t="str">
        <f t="shared" si="18"/>
        <v>Q3bb.c.5</v>
      </c>
      <c r="B80" s="92" t="s">
        <v>108</v>
      </c>
      <c r="C80" s="91" t="s">
        <v>1090</v>
      </c>
      <c r="D80" s="3"/>
      <c r="E80" s="580" t="s">
        <v>1147</v>
      </c>
      <c r="F80" s="580"/>
      <c r="G80" s="580"/>
      <c r="H80" s="581"/>
      <c r="I80" s="76"/>
      <c r="J80" s="400"/>
      <c r="K80" s="401"/>
      <c r="L80" s="401"/>
      <c r="M80" s="402"/>
      <c r="N80" s="167" t="s">
        <v>1</v>
      </c>
      <c r="O80" s="212" t="str">
        <f t="shared" si="19"/>
        <v>Question did not change, so no new value required for the year of the previous update</v>
      </c>
      <c r="P80" s="175"/>
      <c r="Q80" s="384"/>
      <c r="R80" s="97"/>
      <c r="S80" s="261"/>
      <c r="T80" s="97"/>
      <c r="U80" s="310"/>
      <c r="V80" s="261" t="str">
        <f t="shared" si="14"/>
        <v>no</v>
      </c>
      <c r="W80" s="409"/>
      <c r="X80" s="349"/>
      <c r="Y80" s="189"/>
      <c r="Z80" s="189"/>
      <c r="AA80" s="267"/>
      <c r="AB80" s="227"/>
      <c r="AC80" s="226"/>
      <c r="AD80" s="228"/>
      <c r="AE80" s="228"/>
      <c r="AF80" s="311" t="str">
        <f t="shared" si="15"/>
        <v/>
      </c>
      <c r="AG80" s="176"/>
      <c r="AH80" s="312"/>
      <c r="AI80" s="176"/>
      <c r="AJ80" s="312"/>
      <c r="AK80" s="176" t="str">
        <f t="shared" si="16"/>
        <v/>
      </c>
      <c r="AL80" s="312"/>
      <c r="AM80" s="176"/>
      <c r="AN80" s="312"/>
      <c r="AO80" s="176"/>
      <c r="AP80" s="176" t="str">
        <f t="shared" si="17"/>
        <v>.</v>
      </c>
      <c r="AQ80" s="313"/>
    </row>
    <row r="81" spans="1:43" ht="30" customHeight="1" x14ac:dyDescent="0.25">
      <c r="A81" s="91" t="str">
        <f>MID(F81,FIND("(Q",F81)+1,9)</f>
        <v>Q3bb.c.5a</v>
      </c>
      <c r="B81" s="92" t="s">
        <v>888</v>
      </c>
      <c r="C81" s="91" t="s">
        <v>1091</v>
      </c>
      <c r="D81" s="3"/>
      <c r="F81" s="588" t="s">
        <v>1148</v>
      </c>
      <c r="G81" s="588"/>
      <c r="H81" s="612"/>
      <c r="I81" s="76"/>
      <c r="J81" s="400"/>
      <c r="K81" s="401"/>
      <c r="L81" s="401"/>
      <c r="M81" s="402"/>
      <c r="N81" s="167" t="s">
        <v>1408</v>
      </c>
      <c r="O81" s="212" t="str">
        <f t="shared" si="19"/>
        <v/>
      </c>
      <c r="P81" s="175"/>
      <c r="Q81" s="384"/>
      <c r="R81" s="97"/>
      <c r="S81" s="261"/>
      <c r="T81" s="97"/>
      <c r="U81" s="310"/>
      <c r="V81" s="261" t="str">
        <f t="shared" si="14"/>
        <v>.</v>
      </c>
      <c r="W81" s="409"/>
      <c r="X81" s="349"/>
      <c r="Y81" s="189"/>
      <c r="Z81" s="189"/>
      <c r="AA81" s="267"/>
      <c r="AB81" s="227"/>
      <c r="AC81" s="226"/>
      <c r="AD81" s="228"/>
      <c r="AE81" s="228"/>
      <c r="AF81" s="311" t="str">
        <f t="shared" si="15"/>
        <v/>
      </c>
      <c r="AG81" s="176"/>
      <c r="AH81" s="312"/>
      <c r="AI81" s="176"/>
      <c r="AJ81" s="312"/>
      <c r="AK81" s="176" t="str">
        <f t="shared" si="16"/>
        <v/>
      </c>
      <c r="AL81" s="312"/>
      <c r="AM81" s="176"/>
      <c r="AN81" s="312"/>
      <c r="AO81" s="176"/>
      <c r="AP81" s="176" t="str">
        <f t="shared" si="17"/>
        <v>.</v>
      </c>
      <c r="AQ81" s="313"/>
    </row>
    <row r="82" spans="1:43" ht="28.5" customHeight="1" x14ac:dyDescent="0.25">
      <c r="A82" s="91" t="str">
        <f>MID(E82,FIND("(Q",E82)+1,8)</f>
        <v>Q3bb.c.6</v>
      </c>
      <c r="B82" s="92" t="s">
        <v>108</v>
      </c>
      <c r="C82" s="91" t="s">
        <v>1092</v>
      </c>
      <c r="D82" s="4"/>
      <c r="E82" s="580" t="s">
        <v>1149</v>
      </c>
      <c r="F82" s="580"/>
      <c r="G82" s="580"/>
      <c r="H82" s="581"/>
      <c r="I82" s="654" t="s">
        <v>122</v>
      </c>
      <c r="J82" s="428"/>
      <c r="K82" s="429"/>
      <c r="L82" s="429"/>
      <c r="M82" s="430"/>
      <c r="N82" s="167" t="s">
        <v>1</v>
      </c>
      <c r="O82" s="212" t="str">
        <f t="shared" si="19"/>
        <v>Question did not change, so no new value required for the year of the previous update</v>
      </c>
      <c r="P82" s="175"/>
      <c r="Q82" s="384"/>
      <c r="R82" s="97"/>
      <c r="S82" s="261"/>
      <c r="T82" s="97"/>
      <c r="U82" s="310"/>
      <c r="V82" s="261" t="str">
        <f t="shared" si="14"/>
        <v>no</v>
      </c>
      <c r="W82" s="409"/>
      <c r="X82" s="349"/>
      <c r="Y82" s="189"/>
      <c r="Z82" s="189"/>
      <c r="AA82" s="267"/>
      <c r="AB82" s="227"/>
      <c r="AC82" s="226"/>
      <c r="AD82" s="228"/>
      <c r="AE82" s="228"/>
      <c r="AF82" s="311" t="str">
        <f t="shared" si="15"/>
        <v/>
      </c>
      <c r="AG82" s="176"/>
      <c r="AH82" s="312"/>
      <c r="AI82" s="176"/>
      <c r="AJ82" s="312"/>
      <c r="AK82" s="176" t="str">
        <f t="shared" si="16"/>
        <v/>
      </c>
      <c r="AL82" s="312"/>
      <c r="AM82" s="176"/>
      <c r="AN82" s="312"/>
      <c r="AO82" s="176"/>
      <c r="AP82" s="176" t="str">
        <f t="shared" si="17"/>
        <v>.</v>
      </c>
      <c r="AQ82" s="313"/>
    </row>
    <row r="83" spans="1:43" ht="28.5" customHeight="1" x14ac:dyDescent="0.25">
      <c r="A83" s="91" t="str">
        <f>MID(F83,FIND("(Q",F83)+1,9)</f>
        <v>Q3bb.c.6a</v>
      </c>
      <c r="B83" s="92" t="s">
        <v>108</v>
      </c>
      <c r="C83" s="91" t="s">
        <v>1093</v>
      </c>
      <c r="D83" s="4"/>
      <c r="E83" s="328"/>
      <c r="F83" s="638" t="s">
        <v>1150</v>
      </c>
      <c r="G83" s="638"/>
      <c r="H83" s="639"/>
      <c r="I83" s="654"/>
      <c r="J83" s="428"/>
      <c r="K83" s="429"/>
      <c r="L83" s="429"/>
      <c r="M83" s="430"/>
      <c r="N83" s="167" t="s">
        <v>71</v>
      </c>
      <c r="O83" s="212" t="str">
        <f t="shared" si="19"/>
        <v>Question did not change, so no new value required for the year of the previous update</v>
      </c>
      <c r="P83" s="175"/>
      <c r="Q83" s="384"/>
      <c r="R83" s="97"/>
      <c r="S83" s="261"/>
      <c r="T83" s="97"/>
      <c r="U83" s="310"/>
      <c r="V83" s="261" t="str">
        <f t="shared" si="14"/>
        <v>not applicable</v>
      </c>
      <c r="W83" s="409"/>
      <c r="X83" s="349"/>
      <c r="Y83" s="189"/>
      <c r="Z83" s="189"/>
      <c r="AA83" s="267"/>
      <c r="AB83" s="227"/>
      <c r="AC83" s="226"/>
      <c r="AD83" s="228"/>
      <c r="AE83" s="228"/>
      <c r="AF83" s="311" t="str">
        <f t="shared" si="15"/>
        <v/>
      </c>
      <c r="AG83" s="176"/>
      <c r="AH83" s="312"/>
      <c r="AI83" s="176"/>
      <c r="AJ83" s="312"/>
      <c r="AK83" s="176" t="str">
        <f t="shared" si="16"/>
        <v/>
      </c>
      <c r="AL83" s="312"/>
      <c r="AM83" s="176"/>
      <c r="AN83" s="312"/>
      <c r="AO83" s="176"/>
      <c r="AP83" s="176" t="str">
        <f t="shared" si="17"/>
        <v>.</v>
      </c>
      <c r="AQ83" s="313"/>
    </row>
    <row r="84" spans="1:43" ht="26.15" customHeight="1" x14ac:dyDescent="0.25">
      <c r="A84" s="91" t="str">
        <f>MID(F84,FIND("(Q",F84)+1,9)</f>
        <v>Q3bb.c.6b</v>
      </c>
      <c r="B84" s="92" t="s">
        <v>888</v>
      </c>
      <c r="C84" s="91" t="s">
        <v>1094</v>
      </c>
      <c r="D84" s="4"/>
      <c r="E84" s="328"/>
      <c r="F84" s="588" t="s">
        <v>1151</v>
      </c>
      <c r="G84" s="588"/>
      <c r="H84" s="612"/>
      <c r="I84" s="76"/>
      <c r="J84" s="400"/>
      <c r="K84" s="401"/>
      <c r="L84" s="401"/>
      <c r="M84" s="402"/>
      <c r="N84" s="167" t="s">
        <v>1408</v>
      </c>
      <c r="O84" s="212" t="str">
        <f t="shared" si="19"/>
        <v/>
      </c>
      <c r="P84" s="175"/>
      <c r="Q84" s="384" t="str">
        <f t="shared" ref="Q84" si="20">IF(AND(N84="",O84=""),"",IF(O84="",N84,O84))</f>
        <v>.</v>
      </c>
      <c r="R84" s="97"/>
      <c r="S84" s="261"/>
      <c r="T84" s="97"/>
      <c r="U84" s="310"/>
      <c r="V84" s="261" t="str">
        <f t="shared" si="14"/>
        <v>.</v>
      </c>
      <c r="W84" s="409"/>
      <c r="X84" s="349"/>
      <c r="Y84" s="189"/>
      <c r="Z84" s="189"/>
      <c r="AA84" s="267"/>
      <c r="AB84" s="227"/>
      <c r="AC84" s="226"/>
      <c r="AD84" s="228"/>
      <c r="AE84" s="228"/>
      <c r="AF84" s="311" t="str">
        <f t="shared" si="15"/>
        <v/>
      </c>
      <c r="AG84" s="176"/>
      <c r="AH84" s="312"/>
      <c r="AI84" s="176"/>
      <c r="AJ84" s="312"/>
      <c r="AK84" s="176" t="str">
        <f t="shared" si="16"/>
        <v/>
      </c>
      <c r="AL84" s="312"/>
      <c r="AM84" s="176"/>
      <c r="AN84" s="312"/>
      <c r="AO84" s="176"/>
      <c r="AP84" s="176" t="str">
        <f t="shared" si="17"/>
        <v>.</v>
      </c>
      <c r="AQ84" s="313"/>
    </row>
    <row r="85" spans="1:43" ht="46" x14ac:dyDescent="0.25">
      <c r="A85" s="91" t="str">
        <f>MID(E85,FIND("(Q",E85)+1,8)</f>
        <v>Q3bb.c.7</v>
      </c>
      <c r="B85" s="92" t="s">
        <v>108</v>
      </c>
      <c r="C85" s="91" t="s">
        <v>1095</v>
      </c>
      <c r="D85" s="4"/>
      <c r="E85" s="580" t="s">
        <v>1152</v>
      </c>
      <c r="F85" s="580"/>
      <c r="G85" s="580"/>
      <c r="H85" s="581"/>
      <c r="I85" s="327" t="s">
        <v>251</v>
      </c>
      <c r="J85" s="428"/>
      <c r="K85" s="429"/>
      <c r="L85" s="429"/>
      <c r="M85" s="430"/>
      <c r="N85" s="167" t="s">
        <v>1</v>
      </c>
      <c r="O85" s="212" t="str">
        <f t="shared" si="19"/>
        <v>Question did not change, so no new value required for the year of the previous update</v>
      </c>
      <c r="P85" s="175"/>
      <c r="Q85" s="384"/>
      <c r="R85" s="97"/>
      <c r="S85" s="261"/>
      <c r="T85" s="97"/>
      <c r="U85" s="310"/>
      <c r="V85" s="261" t="str">
        <f t="shared" si="14"/>
        <v>no</v>
      </c>
      <c r="W85" s="409"/>
      <c r="X85" s="349"/>
      <c r="Y85" s="189"/>
      <c r="Z85" s="189"/>
      <c r="AA85" s="267"/>
      <c r="AB85" s="227"/>
      <c r="AC85" s="226"/>
      <c r="AD85" s="228"/>
      <c r="AE85" s="228"/>
      <c r="AF85" s="311" t="str">
        <f t="shared" si="15"/>
        <v/>
      </c>
      <c r="AG85" s="176"/>
      <c r="AH85" s="312"/>
      <c r="AI85" s="176"/>
      <c r="AJ85" s="312"/>
      <c r="AK85" s="176" t="str">
        <f t="shared" si="16"/>
        <v/>
      </c>
      <c r="AL85" s="312"/>
      <c r="AM85" s="176"/>
      <c r="AN85" s="312"/>
      <c r="AO85" s="176"/>
      <c r="AP85" s="176" t="str">
        <f t="shared" si="17"/>
        <v>.</v>
      </c>
      <c r="AQ85" s="313"/>
    </row>
    <row r="86" spans="1:43" ht="23" x14ac:dyDescent="0.25">
      <c r="A86" s="91" t="str">
        <f>MID(F86,FIND("(Q",F86)+1,9)</f>
        <v>Q3bb.c.7a</v>
      </c>
      <c r="B86" s="92" t="s">
        <v>108</v>
      </c>
      <c r="C86" s="91" t="s">
        <v>1096</v>
      </c>
      <c r="D86" s="4"/>
      <c r="E86" s="325"/>
      <c r="F86" s="638" t="s">
        <v>1153</v>
      </c>
      <c r="G86" s="638"/>
      <c r="H86" s="639"/>
      <c r="I86" s="76"/>
      <c r="J86" s="400"/>
      <c r="K86" s="401"/>
      <c r="L86" s="401"/>
      <c r="M86" s="402"/>
      <c r="N86" s="167" t="s">
        <v>71</v>
      </c>
      <c r="O86" s="212" t="str">
        <f t="shared" si="19"/>
        <v>Question did not change, so no new value required for the year of the previous update</v>
      </c>
      <c r="P86" s="175"/>
      <c r="Q86" s="384"/>
      <c r="R86" s="97"/>
      <c r="S86" s="261"/>
      <c r="T86" s="97"/>
      <c r="U86" s="310"/>
      <c r="V86" s="261" t="str">
        <f t="shared" si="14"/>
        <v>not applicable</v>
      </c>
      <c r="W86" s="409"/>
      <c r="X86" s="349"/>
      <c r="Y86" s="189"/>
      <c r="Z86" s="189"/>
      <c r="AA86" s="267"/>
      <c r="AB86" s="227"/>
      <c r="AC86" s="226"/>
      <c r="AD86" s="228"/>
      <c r="AE86" s="228"/>
      <c r="AF86" s="311" t="str">
        <f t="shared" si="15"/>
        <v/>
      </c>
      <c r="AG86" s="176"/>
      <c r="AH86" s="312"/>
      <c r="AI86" s="176"/>
      <c r="AJ86" s="312"/>
      <c r="AK86" s="176" t="str">
        <f t="shared" si="16"/>
        <v/>
      </c>
      <c r="AL86" s="312"/>
      <c r="AM86" s="176"/>
      <c r="AN86" s="312"/>
      <c r="AO86" s="176"/>
      <c r="AP86" s="176" t="str">
        <f t="shared" si="17"/>
        <v>.</v>
      </c>
      <c r="AQ86" s="313"/>
    </row>
    <row r="87" spans="1:43" ht="23" x14ac:dyDescent="0.25">
      <c r="A87" s="91" t="str">
        <f>MID(F87,FIND("(Q",F87)+1,9)</f>
        <v>Q3bb.c.7b</v>
      </c>
      <c r="B87" s="92" t="s">
        <v>108</v>
      </c>
      <c r="C87" s="91" t="s">
        <v>1097</v>
      </c>
      <c r="D87" s="4"/>
      <c r="E87" s="325"/>
      <c r="F87" s="588" t="s">
        <v>1154</v>
      </c>
      <c r="G87" s="588"/>
      <c r="H87" s="612"/>
      <c r="I87" s="76"/>
      <c r="J87" s="400"/>
      <c r="K87" s="401"/>
      <c r="L87" s="401"/>
      <c r="M87" s="402"/>
      <c r="N87" s="167" t="s">
        <v>1408</v>
      </c>
      <c r="O87" s="212" t="str">
        <f t="shared" si="19"/>
        <v>Question did not change, so no new value required for the year of the previous update</v>
      </c>
      <c r="P87" s="175"/>
      <c r="Q87" s="384"/>
      <c r="R87" s="97"/>
      <c r="S87" s="261"/>
      <c r="T87" s="97"/>
      <c r="U87" s="310"/>
      <c r="V87" s="261" t="str">
        <f t="shared" si="14"/>
        <v>.</v>
      </c>
      <c r="W87" s="409"/>
      <c r="X87" s="349"/>
      <c r="Y87" s="189"/>
      <c r="Z87" s="189"/>
      <c r="AA87" s="267"/>
      <c r="AB87" s="227"/>
      <c r="AC87" s="226"/>
      <c r="AD87" s="228"/>
      <c r="AE87" s="228"/>
      <c r="AF87" s="311" t="str">
        <f t="shared" si="15"/>
        <v/>
      </c>
      <c r="AG87" s="176"/>
      <c r="AH87" s="312"/>
      <c r="AI87" s="176"/>
      <c r="AJ87" s="312"/>
      <c r="AK87" s="176" t="str">
        <f t="shared" si="16"/>
        <v/>
      </c>
      <c r="AL87" s="312"/>
      <c r="AM87" s="176"/>
      <c r="AN87" s="312"/>
      <c r="AO87" s="176"/>
      <c r="AP87" s="176" t="str">
        <f t="shared" si="17"/>
        <v>.</v>
      </c>
      <c r="AQ87" s="313"/>
    </row>
    <row r="88" spans="1:43" ht="23" x14ac:dyDescent="0.25">
      <c r="A88" s="91" t="str">
        <f>MID(E88,FIND("(Q",E88)+1,8)</f>
        <v>Q3bb.c.8</v>
      </c>
      <c r="B88" s="92" t="s">
        <v>108</v>
      </c>
      <c r="C88" s="91" t="s">
        <v>1098</v>
      </c>
      <c r="D88" s="4"/>
      <c r="E88" s="580" t="s">
        <v>1155</v>
      </c>
      <c r="F88" s="580"/>
      <c r="G88" s="580"/>
      <c r="H88" s="581"/>
      <c r="I88" s="76"/>
      <c r="J88" s="400"/>
      <c r="K88" s="401"/>
      <c r="L88" s="401"/>
      <c r="M88" s="402"/>
      <c r="N88" s="167" t="s">
        <v>171</v>
      </c>
      <c r="O88" s="212" t="str">
        <f t="shared" si="19"/>
        <v>Question did not change, so no new value required for the year of the previous update</v>
      </c>
      <c r="P88" s="175"/>
      <c r="Q88" s="384"/>
      <c r="R88" s="97"/>
      <c r="S88" s="261"/>
      <c r="T88" s="97"/>
      <c r="U88" s="310"/>
      <c r="V88" s="261" t="str">
        <f t="shared" si="14"/>
        <v>yes (independently)</v>
      </c>
      <c r="W88" s="409"/>
      <c r="X88" s="349"/>
      <c r="Y88" s="189"/>
      <c r="Z88" s="189"/>
      <c r="AA88" s="267"/>
      <c r="AB88" s="227"/>
      <c r="AC88" s="226"/>
      <c r="AD88" s="228"/>
      <c r="AE88" s="228"/>
      <c r="AF88" s="311" t="str">
        <f t="shared" si="15"/>
        <v/>
      </c>
      <c r="AG88" s="176"/>
      <c r="AH88" s="312"/>
      <c r="AI88" s="176"/>
      <c r="AJ88" s="312"/>
      <c r="AK88" s="176" t="str">
        <f t="shared" si="16"/>
        <v/>
      </c>
      <c r="AL88" s="312"/>
      <c r="AM88" s="176"/>
      <c r="AN88" s="312"/>
      <c r="AO88" s="176"/>
      <c r="AP88" s="176" t="str">
        <f t="shared" si="17"/>
        <v>.</v>
      </c>
      <c r="AQ88" s="313"/>
    </row>
    <row r="89" spans="1:43" ht="23" x14ac:dyDescent="0.25">
      <c r="A89" s="91" t="str">
        <f>MID(F89,FIND("(Q",F89)+1,9)</f>
        <v>Q3bb.c.8a</v>
      </c>
      <c r="B89" s="92" t="s">
        <v>108</v>
      </c>
      <c r="C89" s="91" t="s">
        <v>1099</v>
      </c>
      <c r="D89" s="4"/>
      <c r="E89" s="328"/>
      <c r="F89" s="638" t="s">
        <v>1156</v>
      </c>
      <c r="G89" s="638"/>
      <c r="H89" s="639"/>
      <c r="I89" s="76"/>
      <c r="J89" s="400"/>
      <c r="K89" s="401"/>
      <c r="L89" s="401"/>
      <c r="M89" s="402"/>
      <c r="N89" s="167" t="s">
        <v>5</v>
      </c>
      <c r="O89" s="212" t="str">
        <f t="shared" si="19"/>
        <v>Question did not change, so no new value required for the year of the previous update</v>
      </c>
      <c r="P89" s="175"/>
      <c r="Q89" s="384"/>
      <c r="R89" s="97"/>
      <c r="S89" s="261"/>
      <c r="T89" s="97"/>
      <c r="U89" s="310"/>
      <c r="V89" s="261" t="str">
        <f t="shared" si="14"/>
        <v>yes</v>
      </c>
      <c r="W89" s="409"/>
      <c r="X89" s="349"/>
      <c r="Y89" s="189"/>
      <c r="Z89" s="189"/>
      <c r="AA89" s="267"/>
      <c r="AB89" s="227"/>
      <c r="AC89" s="226"/>
      <c r="AD89" s="228"/>
      <c r="AE89" s="228"/>
      <c r="AF89" s="311" t="str">
        <f t="shared" si="15"/>
        <v/>
      </c>
      <c r="AG89" s="176"/>
      <c r="AH89" s="312"/>
      <c r="AI89" s="176"/>
      <c r="AJ89" s="312"/>
      <c r="AK89" s="176" t="str">
        <f t="shared" si="16"/>
        <v/>
      </c>
      <c r="AL89" s="312"/>
      <c r="AM89" s="176"/>
      <c r="AN89" s="312"/>
      <c r="AO89" s="176"/>
      <c r="AP89" s="176" t="str">
        <f t="shared" si="17"/>
        <v>.</v>
      </c>
      <c r="AQ89" s="313"/>
    </row>
    <row r="90" spans="1:43" ht="25.5" customHeight="1" x14ac:dyDescent="0.25">
      <c r="A90" s="91" t="str">
        <f>MID(F90,FIND("(Q",F90)+1,9)</f>
        <v>Q3bb.c.8b</v>
      </c>
      <c r="B90" s="92" t="s">
        <v>888</v>
      </c>
      <c r="C90" s="91" t="s">
        <v>1100</v>
      </c>
      <c r="D90" s="4"/>
      <c r="E90" s="328"/>
      <c r="F90" s="588" t="s">
        <v>1157</v>
      </c>
      <c r="G90" s="588"/>
      <c r="H90" s="612"/>
      <c r="I90" s="76"/>
      <c r="J90" s="400"/>
      <c r="K90" s="401"/>
      <c r="L90" s="401"/>
      <c r="M90" s="402"/>
      <c r="N90" s="167" t="s">
        <v>1408</v>
      </c>
      <c r="O90" s="212" t="str">
        <f t="shared" si="19"/>
        <v/>
      </c>
      <c r="P90" s="175"/>
      <c r="Q90" s="384"/>
      <c r="R90" s="97"/>
      <c r="S90" s="261"/>
      <c r="T90" s="97"/>
      <c r="U90" s="310"/>
      <c r="V90" s="261" t="str">
        <f t="shared" si="14"/>
        <v>.</v>
      </c>
      <c r="W90" s="409"/>
      <c r="X90" s="349"/>
      <c r="Y90" s="189"/>
      <c r="Z90" s="189"/>
      <c r="AA90" s="267"/>
      <c r="AB90" s="227"/>
      <c r="AC90" s="226"/>
      <c r="AD90" s="228"/>
      <c r="AE90" s="228"/>
      <c r="AF90" s="311" t="str">
        <f t="shared" si="15"/>
        <v/>
      </c>
      <c r="AG90" s="176"/>
      <c r="AH90" s="312"/>
      <c r="AI90" s="176"/>
      <c r="AJ90" s="312"/>
      <c r="AK90" s="176" t="str">
        <f t="shared" si="16"/>
        <v/>
      </c>
      <c r="AL90" s="312"/>
      <c r="AM90" s="176"/>
      <c r="AN90" s="312"/>
      <c r="AO90" s="176"/>
      <c r="AP90" s="176" t="str">
        <f t="shared" si="17"/>
        <v>.</v>
      </c>
      <c r="AQ90" s="313"/>
    </row>
    <row r="91" spans="1:43" ht="40.5" customHeight="1" x14ac:dyDescent="0.25">
      <c r="A91" s="91" t="str">
        <f>MID(E91,FIND("(Q",E91)+1,8)</f>
        <v>Q3bb.c.9</v>
      </c>
      <c r="B91" s="92" t="s">
        <v>108</v>
      </c>
      <c r="C91" s="91" t="s">
        <v>1101</v>
      </c>
      <c r="D91" s="4"/>
      <c r="E91" s="580" t="s">
        <v>1158</v>
      </c>
      <c r="F91" s="580"/>
      <c r="G91" s="580"/>
      <c r="H91" s="581"/>
      <c r="I91" s="76"/>
      <c r="J91" s="400"/>
      <c r="K91" s="401"/>
      <c r="L91" s="401"/>
      <c r="M91" s="402"/>
      <c r="N91" s="167" t="s">
        <v>1</v>
      </c>
      <c r="O91" s="212" t="str">
        <f t="shared" si="19"/>
        <v>Question did not change, so no new value required for the year of the previous update</v>
      </c>
      <c r="P91" s="175"/>
      <c r="Q91" s="384"/>
      <c r="R91" s="97"/>
      <c r="S91" s="261"/>
      <c r="T91" s="97"/>
      <c r="U91" s="310"/>
      <c r="V91" s="261" t="str">
        <f t="shared" si="14"/>
        <v>no</v>
      </c>
      <c r="W91" s="409"/>
      <c r="X91" s="349"/>
      <c r="Y91" s="189"/>
      <c r="Z91" s="189"/>
      <c r="AA91" s="267"/>
      <c r="AB91" s="227"/>
      <c r="AC91" s="226"/>
      <c r="AD91" s="228"/>
      <c r="AE91" s="228"/>
      <c r="AF91" s="311" t="str">
        <f t="shared" si="15"/>
        <v/>
      </c>
      <c r="AG91" s="176"/>
      <c r="AH91" s="312"/>
      <c r="AI91" s="176"/>
      <c r="AJ91" s="312"/>
      <c r="AK91" s="176" t="str">
        <f t="shared" si="16"/>
        <v/>
      </c>
      <c r="AL91" s="312"/>
      <c r="AM91" s="176"/>
      <c r="AN91" s="312"/>
      <c r="AO91" s="176"/>
      <c r="AP91" s="176" t="str">
        <f t="shared" si="17"/>
        <v>.</v>
      </c>
      <c r="AQ91" s="313"/>
    </row>
    <row r="92" spans="1:43" ht="23" x14ac:dyDescent="0.25">
      <c r="A92" s="91" t="str">
        <f>MID(E92,FIND("(Q",E92)+1,9)</f>
        <v>Q3bb.c.10</v>
      </c>
      <c r="B92" s="92" t="s">
        <v>108</v>
      </c>
      <c r="C92" s="91" t="s">
        <v>1102</v>
      </c>
      <c r="D92" s="4"/>
      <c r="E92" s="580" t="s">
        <v>1159</v>
      </c>
      <c r="F92" s="580"/>
      <c r="G92" s="580"/>
      <c r="H92" s="581"/>
      <c r="I92" s="76"/>
      <c r="J92" s="400"/>
      <c r="K92" s="401"/>
      <c r="L92" s="401"/>
      <c r="M92" s="402"/>
      <c r="N92" s="167" t="s">
        <v>1</v>
      </c>
      <c r="O92" s="212" t="str">
        <f t="shared" si="19"/>
        <v>Question did not change, so no new value required for the year of the previous update</v>
      </c>
      <c r="P92" s="175"/>
      <c r="Q92" s="384"/>
      <c r="R92" s="97"/>
      <c r="S92" s="261"/>
      <c r="T92" s="97"/>
      <c r="U92" s="310"/>
      <c r="V92" s="261" t="str">
        <f t="shared" si="14"/>
        <v>no</v>
      </c>
      <c r="W92" s="409"/>
      <c r="X92" s="349"/>
      <c r="Y92" s="189"/>
      <c r="Z92" s="189"/>
      <c r="AA92" s="267"/>
      <c r="AB92" s="227"/>
      <c r="AC92" s="226"/>
      <c r="AD92" s="228"/>
      <c r="AE92" s="228"/>
      <c r="AF92" s="311" t="str">
        <f t="shared" si="15"/>
        <v/>
      </c>
      <c r="AG92" s="176"/>
      <c r="AH92" s="312"/>
      <c r="AI92" s="176"/>
      <c r="AJ92" s="312"/>
      <c r="AK92" s="176" t="str">
        <f t="shared" si="16"/>
        <v/>
      </c>
      <c r="AL92" s="312"/>
      <c r="AM92" s="176"/>
      <c r="AN92" s="312"/>
      <c r="AO92" s="176"/>
      <c r="AP92" s="176" t="str">
        <f t="shared" si="17"/>
        <v>.</v>
      </c>
      <c r="AQ92" s="313"/>
    </row>
    <row r="93" spans="1:43" ht="23" x14ac:dyDescent="0.25">
      <c r="A93" s="91" t="str">
        <f>MID(E93,FIND("(Q",E93)+1,9)</f>
        <v>Q3bb.c.11</v>
      </c>
      <c r="B93" s="92" t="s">
        <v>108</v>
      </c>
      <c r="C93" s="91" t="s">
        <v>1103</v>
      </c>
      <c r="D93" s="4"/>
      <c r="E93" s="580" t="s">
        <v>1160</v>
      </c>
      <c r="F93" s="580"/>
      <c r="G93" s="580"/>
      <c r="H93" s="581"/>
      <c r="I93" s="76"/>
      <c r="J93" s="400"/>
      <c r="K93" s="401"/>
      <c r="L93" s="401"/>
      <c r="M93" s="402"/>
      <c r="N93" s="167" t="s">
        <v>1</v>
      </c>
      <c r="O93" s="212" t="str">
        <f t="shared" si="19"/>
        <v>Question did not change, so no new value required for the year of the previous update</v>
      </c>
      <c r="P93" s="175"/>
      <c r="Q93" s="384"/>
      <c r="R93" s="97"/>
      <c r="S93" s="261"/>
      <c r="T93" s="97"/>
      <c r="U93" s="310"/>
      <c r="V93" s="261" t="str">
        <f t="shared" si="14"/>
        <v>no</v>
      </c>
      <c r="W93" s="409"/>
      <c r="X93" s="349"/>
      <c r="Y93" s="189"/>
      <c r="Z93" s="189"/>
      <c r="AA93" s="267"/>
      <c r="AB93" s="227"/>
      <c r="AC93" s="226"/>
      <c r="AD93" s="228"/>
      <c r="AE93" s="228"/>
      <c r="AF93" s="311" t="str">
        <f t="shared" si="15"/>
        <v/>
      </c>
      <c r="AG93" s="176"/>
      <c r="AH93" s="312"/>
      <c r="AI93" s="176"/>
      <c r="AJ93" s="312"/>
      <c r="AK93" s="176" t="str">
        <f t="shared" si="16"/>
        <v/>
      </c>
      <c r="AL93" s="312"/>
      <c r="AM93" s="176"/>
      <c r="AN93" s="312"/>
      <c r="AO93" s="176"/>
      <c r="AP93" s="176" t="str">
        <f t="shared" si="17"/>
        <v>.</v>
      </c>
      <c r="AQ93" s="313"/>
    </row>
    <row r="94" spans="1:43" ht="23" x14ac:dyDescent="0.25">
      <c r="A94" s="91" t="str">
        <f>MID(E94,FIND("(Q",E94)+1,9)</f>
        <v>Q3bb.c.12</v>
      </c>
      <c r="B94" s="92" t="s">
        <v>108</v>
      </c>
      <c r="C94" s="91" t="s">
        <v>1104</v>
      </c>
      <c r="D94" s="4"/>
      <c r="E94" s="580" t="s">
        <v>1161</v>
      </c>
      <c r="F94" s="580"/>
      <c r="G94" s="580"/>
      <c r="H94" s="581"/>
      <c r="I94" s="76"/>
      <c r="J94" s="400"/>
      <c r="K94" s="401"/>
      <c r="L94" s="401"/>
      <c r="M94" s="402"/>
      <c r="N94" s="167" t="s">
        <v>1</v>
      </c>
      <c r="O94" s="212" t="str">
        <f t="shared" si="19"/>
        <v>Question did not change, so no new value required for the year of the previous update</v>
      </c>
      <c r="P94" s="175"/>
      <c r="Q94" s="384"/>
      <c r="R94" s="97"/>
      <c r="S94" s="261"/>
      <c r="T94" s="97"/>
      <c r="U94" s="310"/>
      <c r="V94" s="261" t="str">
        <f t="shared" si="14"/>
        <v>no</v>
      </c>
      <c r="W94" s="409"/>
      <c r="X94" s="349"/>
      <c r="Y94" s="189"/>
      <c r="Z94" s="189"/>
      <c r="AA94" s="267"/>
      <c r="AB94" s="227"/>
      <c r="AC94" s="226"/>
      <c r="AD94" s="228"/>
      <c r="AE94" s="228"/>
      <c r="AF94" s="311" t="str">
        <f t="shared" si="15"/>
        <v/>
      </c>
      <c r="AG94" s="176"/>
      <c r="AH94" s="312"/>
      <c r="AI94" s="176"/>
      <c r="AJ94" s="312"/>
      <c r="AK94" s="176" t="str">
        <f t="shared" si="16"/>
        <v/>
      </c>
      <c r="AL94" s="312"/>
      <c r="AM94" s="176"/>
      <c r="AN94" s="312"/>
      <c r="AO94" s="176"/>
      <c r="AP94" s="176" t="str">
        <f t="shared" si="17"/>
        <v>.</v>
      </c>
      <c r="AQ94" s="313"/>
    </row>
    <row r="95" spans="1:43" ht="47.25" customHeight="1" x14ac:dyDescent="0.25">
      <c r="A95" s="91" t="str">
        <f>MID(F95,FIND("(Q",F95)+1,10)</f>
        <v>Q3bb.c.12a</v>
      </c>
      <c r="B95" s="92" t="s">
        <v>888</v>
      </c>
      <c r="C95" s="91" t="s">
        <v>1105</v>
      </c>
      <c r="D95" s="4"/>
      <c r="E95" s="328"/>
      <c r="F95" s="588" t="s">
        <v>1162</v>
      </c>
      <c r="G95" s="588"/>
      <c r="H95" s="612"/>
      <c r="I95" s="76"/>
      <c r="J95" s="400"/>
      <c r="K95" s="401"/>
      <c r="L95" s="401"/>
      <c r="M95" s="402"/>
      <c r="N95" s="167" t="s">
        <v>1408</v>
      </c>
      <c r="O95" s="212" t="str">
        <f t="shared" si="19"/>
        <v/>
      </c>
      <c r="P95" s="175"/>
      <c r="Q95" s="384"/>
      <c r="R95" s="97"/>
      <c r="S95" s="261"/>
      <c r="T95" s="97"/>
      <c r="U95" s="310"/>
      <c r="V95" s="261" t="str">
        <f t="shared" si="14"/>
        <v>.</v>
      </c>
      <c r="W95" s="409"/>
      <c r="X95" s="349"/>
      <c r="Y95" s="189"/>
      <c r="Z95" s="189"/>
      <c r="AA95" s="267"/>
      <c r="AB95" s="227"/>
      <c r="AC95" s="226"/>
      <c r="AD95" s="181"/>
      <c r="AE95" s="228"/>
      <c r="AF95" s="311" t="str">
        <f t="shared" si="15"/>
        <v/>
      </c>
      <c r="AG95" s="176"/>
      <c r="AH95" s="312"/>
      <c r="AI95" s="176"/>
      <c r="AJ95" s="312"/>
      <c r="AK95" s="176" t="str">
        <f t="shared" si="16"/>
        <v/>
      </c>
      <c r="AL95" s="312"/>
      <c r="AM95" s="176"/>
      <c r="AN95" s="312"/>
      <c r="AO95" s="176"/>
      <c r="AP95" s="176" t="str">
        <f t="shared" si="17"/>
        <v>.</v>
      </c>
      <c r="AQ95" s="313"/>
    </row>
    <row r="96" spans="1:43" ht="57.5" x14ac:dyDescent="0.25">
      <c r="A96" s="91" t="str">
        <f>MID(E96,FIND("(Q",E96)+1,9)</f>
        <v>Q3bb.c.13</v>
      </c>
      <c r="B96" s="92" t="s">
        <v>862</v>
      </c>
      <c r="C96" s="130"/>
      <c r="D96" s="61"/>
      <c r="E96" s="651" t="s">
        <v>1163</v>
      </c>
      <c r="F96" s="651"/>
      <c r="G96" s="651"/>
      <c r="H96" s="652"/>
      <c r="I96" s="327" t="s">
        <v>868</v>
      </c>
      <c r="J96" s="47"/>
      <c r="K96" s="73"/>
      <c r="L96" s="73"/>
      <c r="M96" s="96"/>
      <c r="N96" s="167" t="s">
        <v>0</v>
      </c>
      <c r="O96" s="212"/>
      <c r="P96" s="175"/>
      <c r="Q96" s="384"/>
      <c r="R96" s="97"/>
      <c r="S96" s="261"/>
      <c r="T96" s="97"/>
      <c r="U96" s="233"/>
      <c r="V96" s="261" t="str">
        <f t="shared" si="14"/>
        <v/>
      </c>
      <c r="W96" s="409"/>
      <c r="X96" s="349"/>
      <c r="Y96" s="189"/>
      <c r="Z96" s="189"/>
      <c r="AA96" s="267"/>
      <c r="AB96" s="316"/>
      <c r="AC96" s="226"/>
      <c r="AD96" s="228"/>
      <c r="AE96" s="228"/>
      <c r="AF96" s="315" t="str">
        <f t="shared" si="15"/>
        <v/>
      </c>
      <c r="AG96" s="176"/>
      <c r="AH96" s="312"/>
      <c r="AI96" s="176"/>
      <c r="AJ96" s="312"/>
      <c r="AK96" s="176" t="str">
        <f t="shared" si="16"/>
        <v/>
      </c>
      <c r="AL96" s="312"/>
      <c r="AM96" s="176"/>
      <c r="AN96" s="312"/>
      <c r="AO96" s="176"/>
      <c r="AP96" s="176" t="str">
        <f t="shared" si="17"/>
        <v>.</v>
      </c>
      <c r="AQ96" s="313"/>
    </row>
    <row r="97" spans="1:43" ht="60" customHeight="1" x14ac:dyDescent="0.25">
      <c r="C97" s="131"/>
      <c r="E97" s="658" t="s">
        <v>905</v>
      </c>
      <c r="F97" s="658"/>
      <c r="G97" s="658"/>
      <c r="H97" s="659"/>
      <c r="I97" s="136"/>
      <c r="J97" s="350"/>
      <c r="K97" s="133"/>
      <c r="L97" s="133"/>
      <c r="M97" s="139"/>
      <c r="N97" s="257"/>
      <c r="O97" s="179"/>
      <c r="P97" s="415"/>
      <c r="Q97" s="416"/>
      <c r="R97" s="246"/>
      <c r="S97" s="246"/>
      <c r="T97" s="246"/>
      <c r="U97" s="246"/>
      <c r="V97" s="213"/>
      <c r="W97" s="184"/>
      <c r="X97" s="389"/>
      <c r="Y97" s="403"/>
      <c r="Z97" s="403"/>
      <c r="AA97" s="404"/>
      <c r="AB97" s="422"/>
      <c r="AC97" s="416"/>
      <c r="AD97" s="179"/>
      <c r="AE97" s="179"/>
      <c r="AF97" s="48"/>
      <c r="AG97" s="179"/>
      <c r="AH97" s="48"/>
      <c r="AI97" s="179"/>
      <c r="AJ97" s="48"/>
      <c r="AK97" s="179"/>
      <c r="AL97" s="48"/>
      <c r="AM97" s="179"/>
      <c r="AN97" s="48"/>
      <c r="AO97" s="179"/>
      <c r="AP97" s="179"/>
      <c r="AQ97" s="184"/>
    </row>
    <row r="98" spans="1:43" ht="46" x14ac:dyDescent="0.25">
      <c r="A98" s="91" t="str">
        <f>MID(E98,FIND("(Q",E98)+1,8)</f>
        <v>Q3bb.d.1</v>
      </c>
      <c r="B98" s="92" t="s">
        <v>109</v>
      </c>
      <c r="C98" s="131"/>
      <c r="E98" s="552" t="s">
        <v>1164</v>
      </c>
      <c r="F98" s="552"/>
      <c r="G98" s="552"/>
      <c r="H98" s="553"/>
      <c r="I98" s="330" t="s">
        <v>908</v>
      </c>
      <c r="J98" s="350"/>
      <c r="K98" s="133"/>
      <c r="L98" s="133"/>
      <c r="M98" s="139"/>
      <c r="N98" s="167" t="s">
        <v>0</v>
      </c>
      <c r="O98" s="212" t="s">
        <v>1280</v>
      </c>
      <c r="P98" s="417"/>
      <c r="Q98" s="418"/>
      <c r="R98" s="203"/>
      <c r="S98" s="203"/>
      <c r="T98" s="203"/>
      <c r="U98" s="203"/>
      <c r="V98" s="261" t="str">
        <f t="shared" si="14"/>
        <v/>
      </c>
      <c r="W98" s="231"/>
      <c r="X98" s="389"/>
      <c r="Y98" s="403"/>
      <c r="Z98" s="403"/>
      <c r="AA98" s="404"/>
      <c r="AB98" s="392"/>
      <c r="AC98" s="395"/>
      <c r="AD98" s="176"/>
      <c r="AE98" s="176"/>
      <c r="AF98" s="312" t="str">
        <f t="shared" si="15"/>
        <v/>
      </c>
      <c r="AG98" s="176"/>
      <c r="AH98" s="312"/>
      <c r="AI98" s="176"/>
      <c r="AJ98" s="312"/>
      <c r="AK98" s="176" t="str">
        <f t="shared" si="16"/>
        <v/>
      </c>
      <c r="AL98" s="312"/>
      <c r="AM98" s="176"/>
      <c r="AN98" s="312"/>
      <c r="AO98" s="176"/>
      <c r="AP98" s="176" t="str">
        <f t="shared" si="17"/>
        <v>.</v>
      </c>
      <c r="AQ98" s="313"/>
    </row>
    <row r="99" spans="1:43" ht="38.25" customHeight="1" x14ac:dyDescent="0.25">
      <c r="A99" s="91" t="str">
        <f>MID(E99,FIND("(Q",E99)+1,8)</f>
        <v>Q3bb.d.2</v>
      </c>
      <c r="B99" s="92" t="s">
        <v>109</v>
      </c>
      <c r="C99" s="131"/>
      <c r="E99" s="552" t="s">
        <v>1165</v>
      </c>
      <c r="F99" s="552"/>
      <c r="G99" s="552"/>
      <c r="H99" s="553"/>
      <c r="I99" s="136"/>
      <c r="J99" s="350"/>
      <c r="K99" s="133"/>
      <c r="L99" s="133"/>
      <c r="M99" s="139"/>
      <c r="N99" s="167" t="s">
        <v>0</v>
      </c>
      <c r="O99" s="212" t="s">
        <v>1280</v>
      </c>
      <c r="P99" s="417"/>
      <c r="Q99" s="418"/>
      <c r="R99" s="203"/>
      <c r="S99" s="203"/>
      <c r="T99" s="203"/>
      <c r="U99" s="203"/>
      <c r="V99" s="261" t="str">
        <f t="shared" si="14"/>
        <v/>
      </c>
      <c r="W99" s="231"/>
      <c r="X99" s="389"/>
      <c r="Y99" s="403"/>
      <c r="Z99" s="403"/>
      <c r="AA99" s="404"/>
      <c r="AB99" s="392"/>
      <c r="AC99" s="395"/>
      <c r="AD99" s="176"/>
      <c r="AE99" s="176"/>
      <c r="AF99" s="312" t="str">
        <f t="shared" si="15"/>
        <v/>
      </c>
      <c r="AG99" s="176"/>
      <c r="AH99" s="312"/>
      <c r="AI99" s="176"/>
      <c r="AJ99" s="312"/>
      <c r="AK99" s="176" t="str">
        <f t="shared" si="16"/>
        <v/>
      </c>
      <c r="AL99" s="312"/>
      <c r="AM99" s="176"/>
      <c r="AN99" s="312"/>
      <c r="AO99" s="176"/>
      <c r="AP99" s="176" t="str">
        <f t="shared" si="17"/>
        <v>.</v>
      </c>
      <c r="AQ99" s="313"/>
    </row>
    <row r="100" spans="1:43" ht="60" customHeight="1" x14ac:dyDescent="0.25">
      <c r="C100" s="131"/>
      <c r="E100" s="329"/>
      <c r="F100" s="570" t="s">
        <v>1166</v>
      </c>
      <c r="G100" s="570"/>
      <c r="H100" s="571"/>
      <c r="I100" s="650" t="s">
        <v>1016</v>
      </c>
      <c r="J100" s="350"/>
      <c r="K100" s="133"/>
      <c r="L100" s="133"/>
      <c r="M100" s="139"/>
      <c r="N100" s="257"/>
      <c r="O100" s="179"/>
      <c r="P100" s="415"/>
      <c r="Q100" s="416"/>
      <c r="R100" s="246"/>
      <c r="S100" s="246"/>
      <c r="T100" s="246"/>
      <c r="U100" s="246"/>
      <c r="V100" s="213"/>
      <c r="W100" s="184"/>
      <c r="X100" s="389"/>
      <c r="Y100" s="403"/>
      <c r="Z100" s="403"/>
      <c r="AA100" s="404"/>
      <c r="AB100" s="422"/>
      <c r="AC100" s="416"/>
      <c r="AD100" s="179"/>
      <c r="AE100" s="179"/>
      <c r="AF100" s="48"/>
      <c r="AG100" s="179"/>
      <c r="AH100" s="48"/>
      <c r="AI100" s="179"/>
      <c r="AJ100" s="48"/>
      <c r="AK100" s="179"/>
      <c r="AL100" s="48"/>
      <c r="AM100" s="179"/>
      <c r="AN100" s="48"/>
      <c r="AO100" s="179"/>
      <c r="AP100" s="179"/>
      <c r="AQ100" s="184"/>
    </row>
    <row r="101" spans="1:43" ht="40.5" customHeight="1" x14ac:dyDescent="0.25">
      <c r="A101" s="91" t="str">
        <f>MID(F$100,FIND("(Q",F$100)+1,9)&amp;"_i"</f>
        <v>Q3bb.d.2a_i</v>
      </c>
      <c r="B101" s="91" t="s">
        <v>109</v>
      </c>
      <c r="C101" s="131"/>
      <c r="F101" s="329"/>
      <c r="G101" s="129" t="s">
        <v>909</v>
      </c>
      <c r="H101" s="323"/>
      <c r="I101" s="650"/>
      <c r="J101" s="350"/>
      <c r="K101" s="133"/>
      <c r="L101" s="133"/>
      <c r="M101" s="140"/>
      <c r="N101" s="167" t="s">
        <v>0</v>
      </c>
      <c r="O101" s="212" t="s">
        <v>1280</v>
      </c>
      <c r="P101" s="417"/>
      <c r="Q101" s="418"/>
      <c r="R101" s="203"/>
      <c r="S101" s="203"/>
      <c r="T101" s="203"/>
      <c r="U101" s="203"/>
      <c r="V101" s="261" t="str">
        <f t="shared" si="14"/>
        <v/>
      </c>
      <c r="W101" s="231"/>
      <c r="X101" s="389"/>
      <c r="Y101" s="403"/>
      <c r="Z101" s="403"/>
      <c r="AA101" s="404"/>
      <c r="AB101" s="392"/>
      <c r="AC101" s="395"/>
      <c r="AD101" s="176"/>
      <c r="AE101" s="176"/>
      <c r="AF101" s="312" t="str">
        <f t="shared" si="15"/>
        <v/>
      </c>
      <c r="AG101" s="176"/>
      <c r="AH101" s="312"/>
      <c r="AI101" s="176"/>
      <c r="AJ101" s="312"/>
      <c r="AK101" s="176" t="str">
        <f t="shared" si="16"/>
        <v/>
      </c>
      <c r="AL101" s="312"/>
      <c r="AM101" s="176"/>
      <c r="AN101" s="312"/>
      <c r="AO101" s="176"/>
      <c r="AP101" s="176" t="str">
        <f t="shared" si="17"/>
        <v>.</v>
      </c>
      <c r="AQ101" s="313"/>
    </row>
    <row r="102" spans="1:43" ht="40.5" customHeight="1" x14ac:dyDescent="0.25">
      <c r="A102" s="91" t="str">
        <f>MID(F$100,FIND("(Q",F$100)+1,9)&amp;"_ii"</f>
        <v>Q3bb.d.2a_ii</v>
      </c>
      <c r="B102" s="91" t="s">
        <v>109</v>
      </c>
      <c r="C102" s="131"/>
      <c r="F102" s="329"/>
      <c r="G102" s="129" t="s">
        <v>910</v>
      </c>
      <c r="H102" s="323"/>
      <c r="I102" s="650"/>
      <c r="J102" s="350"/>
      <c r="K102" s="133"/>
      <c r="L102" s="133"/>
      <c r="M102" s="140"/>
      <c r="N102" s="167" t="s">
        <v>0</v>
      </c>
      <c r="O102" s="212" t="s">
        <v>1280</v>
      </c>
      <c r="P102" s="417"/>
      <c r="Q102" s="418"/>
      <c r="R102" s="203"/>
      <c r="S102" s="203"/>
      <c r="T102" s="203"/>
      <c r="U102" s="203"/>
      <c r="V102" s="261" t="str">
        <f t="shared" si="14"/>
        <v/>
      </c>
      <c r="W102" s="231"/>
      <c r="X102" s="389"/>
      <c r="Y102" s="403"/>
      <c r="Z102" s="403"/>
      <c r="AA102" s="404"/>
      <c r="AB102" s="392"/>
      <c r="AC102" s="395"/>
      <c r="AD102" s="176"/>
      <c r="AE102" s="176"/>
      <c r="AF102" s="312" t="str">
        <f t="shared" si="15"/>
        <v/>
      </c>
      <c r="AG102" s="176"/>
      <c r="AH102" s="312"/>
      <c r="AI102" s="176"/>
      <c r="AJ102" s="312"/>
      <c r="AK102" s="176" t="str">
        <f t="shared" si="16"/>
        <v/>
      </c>
      <c r="AL102" s="312"/>
      <c r="AM102" s="176"/>
      <c r="AN102" s="312"/>
      <c r="AO102" s="176"/>
      <c r="AP102" s="176" t="str">
        <f t="shared" si="17"/>
        <v>.</v>
      </c>
      <c r="AQ102" s="313"/>
    </row>
    <row r="103" spans="1:43" ht="40.5" customHeight="1" x14ac:dyDescent="0.25">
      <c r="A103" s="91" t="str">
        <f>MID(F$100,FIND("(Q",F$100)+1,9)&amp;"_iii"</f>
        <v>Q3bb.d.2a_iii</v>
      </c>
      <c r="B103" s="91" t="s">
        <v>109</v>
      </c>
      <c r="C103" s="131"/>
      <c r="F103" s="329"/>
      <c r="G103" s="129" t="s">
        <v>911</v>
      </c>
      <c r="H103" s="323"/>
      <c r="I103" s="650"/>
      <c r="J103" s="350"/>
      <c r="K103" s="133"/>
      <c r="L103" s="133"/>
      <c r="M103" s="140"/>
      <c r="N103" s="167" t="s">
        <v>0</v>
      </c>
      <c r="O103" s="212" t="s">
        <v>1280</v>
      </c>
      <c r="P103" s="417"/>
      <c r="Q103" s="418"/>
      <c r="R103" s="203"/>
      <c r="S103" s="203"/>
      <c r="T103" s="203"/>
      <c r="U103" s="203"/>
      <c r="V103" s="261" t="str">
        <f t="shared" si="14"/>
        <v/>
      </c>
      <c r="W103" s="231"/>
      <c r="X103" s="389"/>
      <c r="Y103" s="403"/>
      <c r="Z103" s="403"/>
      <c r="AA103" s="404"/>
      <c r="AB103" s="392"/>
      <c r="AC103" s="395"/>
      <c r="AD103" s="176"/>
      <c r="AE103" s="176"/>
      <c r="AF103" s="312" t="str">
        <f t="shared" si="15"/>
        <v/>
      </c>
      <c r="AG103" s="176"/>
      <c r="AH103" s="312"/>
      <c r="AI103" s="176"/>
      <c r="AJ103" s="312"/>
      <c r="AK103" s="176" t="str">
        <f t="shared" si="16"/>
        <v/>
      </c>
      <c r="AL103" s="312"/>
      <c r="AM103" s="176"/>
      <c r="AN103" s="312"/>
      <c r="AO103" s="176"/>
      <c r="AP103" s="176" t="str">
        <f t="shared" si="17"/>
        <v>.</v>
      </c>
      <c r="AQ103" s="313"/>
    </row>
    <row r="104" spans="1:43" ht="40.5" customHeight="1" x14ac:dyDescent="0.25">
      <c r="A104" s="91" t="str">
        <f>MID(F$100,FIND("(Q",F$100)+1,9)&amp;"_iv"</f>
        <v>Q3bb.d.2a_iv</v>
      </c>
      <c r="B104" s="91" t="s">
        <v>109</v>
      </c>
      <c r="C104" s="131"/>
      <c r="F104" s="329"/>
      <c r="G104" s="129" t="s">
        <v>912</v>
      </c>
      <c r="H104" s="323"/>
      <c r="I104" s="650"/>
      <c r="J104" s="350"/>
      <c r="K104" s="133"/>
      <c r="L104" s="133"/>
      <c r="M104" s="140"/>
      <c r="N104" s="167" t="s">
        <v>0</v>
      </c>
      <c r="O104" s="212" t="s">
        <v>1280</v>
      </c>
      <c r="P104" s="417"/>
      <c r="Q104" s="418"/>
      <c r="R104" s="203"/>
      <c r="S104" s="203"/>
      <c r="T104" s="203"/>
      <c r="U104" s="203"/>
      <c r="V104" s="261" t="str">
        <f t="shared" si="14"/>
        <v/>
      </c>
      <c r="W104" s="231"/>
      <c r="X104" s="389"/>
      <c r="Y104" s="403"/>
      <c r="Z104" s="403"/>
      <c r="AA104" s="404"/>
      <c r="AB104" s="392"/>
      <c r="AC104" s="395"/>
      <c r="AD104" s="176"/>
      <c r="AE104" s="176"/>
      <c r="AF104" s="312" t="str">
        <f t="shared" si="15"/>
        <v/>
      </c>
      <c r="AG104" s="176"/>
      <c r="AH104" s="312"/>
      <c r="AI104" s="176"/>
      <c r="AJ104" s="312"/>
      <c r="AK104" s="176" t="str">
        <f t="shared" si="16"/>
        <v/>
      </c>
      <c r="AL104" s="312"/>
      <c r="AM104" s="176"/>
      <c r="AN104" s="312"/>
      <c r="AO104" s="176"/>
      <c r="AP104" s="176" t="str">
        <f t="shared" si="17"/>
        <v>.</v>
      </c>
      <c r="AQ104" s="313"/>
    </row>
    <row r="105" spans="1:43" ht="40.5" customHeight="1" x14ac:dyDescent="0.25">
      <c r="A105" s="91" t="str">
        <f>MID(F$100,FIND("(Q",F$100)+1,9)&amp;"_v"</f>
        <v>Q3bb.d.2a_v</v>
      </c>
      <c r="B105" s="91" t="s">
        <v>109</v>
      </c>
      <c r="C105" s="131"/>
      <c r="F105" s="329"/>
      <c r="G105" s="552" t="s">
        <v>913</v>
      </c>
      <c r="H105" s="553"/>
      <c r="I105" s="650"/>
      <c r="J105" s="350"/>
      <c r="K105" s="133"/>
      <c r="L105" s="133"/>
      <c r="M105" s="140"/>
      <c r="N105" s="167" t="s">
        <v>0</v>
      </c>
      <c r="O105" s="212" t="s">
        <v>1280</v>
      </c>
      <c r="P105" s="417"/>
      <c r="Q105" s="418"/>
      <c r="R105" s="203"/>
      <c r="S105" s="203"/>
      <c r="T105" s="203"/>
      <c r="U105" s="203"/>
      <c r="V105" s="261" t="str">
        <f t="shared" si="14"/>
        <v/>
      </c>
      <c r="W105" s="231"/>
      <c r="X105" s="389"/>
      <c r="Y105" s="403"/>
      <c r="Z105" s="403"/>
      <c r="AA105" s="404"/>
      <c r="AB105" s="392"/>
      <c r="AC105" s="395"/>
      <c r="AD105" s="176"/>
      <c r="AE105" s="176"/>
      <c r="AF105" s="312" t="str">
        <f t="shared" si="15"/>
        <v/>
      </c>
      <c r="AG105" s="176"/>
      <c r="AH105" s="312"/>
      <c r="AI105" s="176"/>
      <c r="AJ105" s="312"/>
      <c r="AK105" s="176" t="str">
        <f t="shared" si="16"/>
        <v/>
      </c>
      <c r="AL105" s="312"/>
      <c r="AM105" s="176"/>
      <c r="AN105" s="312"/>
      <c r="AO105" s="176"/>
      <c r="AP105" s="176" t="str">
        <f t="shared" si="17"/>
        <v>.</v>
      </c>
      <c r="AQ105" s="313"/>
    </row>
    <row r="106" spans="1:43" ht="40.5" customHeight="1" x14ac:dyDescent="0.25">
      <c r="A106" s="91" t="str">
        <f>MID(F$100,FIND("(Q",F$100)+1,9)&amp;"_vi"</f>
        <v>Q3bb.d.2a_vi</v>
      </c>
      <c r="B106" s="91" t="s">
        <v>109</v>
      </c>
      <c r="C106" s="131"/>
      <c r="F106" s="329"/>
      <c r="G106" s="129" t="s">
        <v>914</v>
      </c>
      <c r="H106" s="323"/>
      <c r="I106" s="650"/>
      <c r="J106" s="350"/>
      <c r="K106" s="133"/>
      <c r="L106" s="133"/>
      <c r="M106" s="140"/>
      <c r="N106" s="167" t="s">
        <v>0</v>
      </c>
      <c r="O106" s="212" t="s">
        <v>1280</v>
      </c>
      <c r="P106" s="417"/>
      <c r="Q106" s="418"/>
      <c r="R106" s="203"/>
      <c r="S106" s="203"/>
      <c r="T106" s="203"/>
      <c r="U106" s="203"/>
      <c r="V106" s="261" t="str">
        <f t="shared" si="14"/>
        <v/>
      </c>
      <c r="W106" s="231"/>
      <c r="X106" s="389"/>
      <c r="Y106" s="403"/>
      <c r="Z106" s="403"/>
      <c r="AA106" s="404"/>
      <c r="AB106" s="392"/>
      <c r="AC106" s="395"/>
      <c r="AD106" s="176"/>
      <c r="AE106" s="176"/>
      <c r="AF106" s="312" t="str">
        <f t="shared" si="15"/>
        <v/>
      </c>
      <c r="AG106" s="176"/>
      <c r="AH106" s="312"/>
      <c r="AI106" s="176"/>
      <c r="AJ106" s="312"/>
      <c r="AK106" s="176" t="str">
        <f t="shared" si="16"/>
        <v/>
      </c>
      <c r="AL106" s="312"/>
      <c r="AM106" s="176"/>
      <c r="AN106" s="312"/>
      <c r="AO106" s="176"/>
      <c r="AP106" s="176" t="str">
        <f t="shared" si="17"/>
        <v>.</v>
      </c>
      <c r="AQ106" s="313"/>
    </row>
    <row r="107" spans="1:43" ht="40.5" customHeight="1" x14ac:dyDescent="0.25">
      <c r="A107" s="91" t="str">
        <f>MID(F$100,FIND("(Q",F$100)+1,9)&amp;"_vii"</f>
        <v>Q3bb.d.2a_vii</v>
      </c>
      <c r="B107" s="91" t="s">
        <v>109</v>
      </c>
      <c r="C107" s="131"/>
      <c r="F107" s="329"/>
      <c r="G107" s="129" t="s">
        <v>915</v>
      </c>
      <c r="H107" s="323"/>
      <c r="I107" s="650"/>
      <c r="J107" s="350"/>
      <c r="K107" s="133"/>
      <c r="L107" s="133"/>
      <c r="M107" s="140"/>
      <c r="N107" s="167" t="s">
        <v>0</v>
      </c>
      <c r="O107" s="212" t="s">
        <v>1280</v>
      </c>
      <c r="P107" s="417"/>
      <c r="Q107" s="418"/>
      <c r="R107" s="203"/>
      <c r="S107" s="203"/>
      <c r="T107" s="203"/>
      <c r="U107" s="203"/>
      <c r="V107" s="261" t="str">
        <f t="shared" si="14"/>
        <v/>
      </c>
      <c r="W107" s="231"/>
      <c r="X107" s="389"/>
      <c r="Y107" s="403"/>
      <c r="Z107" s="403"/>
      <c r="AA107" s="404"/>
      <c r="AB107" s="392"/>
      <c r="AC107" s="395"/>
      <c r="AD107" s="176"/>
      <c r="AE107" s="176"/>
      <c r="AF107" s="312" t="str">
        <f t="shared" si="15"/>
        <v/>
      </c>
      <c r="AG107" s="176"/>
      <c r="AH107" s="312"/>
      <c r="AI107" s="176"/>
      <c r="AJ107" s="312"/>
      <c r="AK107" s="176" t="str">
        <f t="shared" si="16"/>
        <v/>
      </c>
      <c r="AL107" s="312"/>
      <c r="AM107" s="176"/>
      <c r="AN107" s="312"/>
      <c r="AO107" s="176"/>
      <c r="AP107" s="176" t="str">
        <f t="shared" si="17"/>
        <v>.</v>
      </c>
      <c r="AQ107" s="313"/>
    </row>
    <row r="108" spans="1:43" ht="26.25" customHeight="1" x14ac:dyDescent="0.25">
      <c r="C108" s="131"/>
      <c r="E108" s="62"/>
      <c r="F108" s="552" t="s">
        <v>1167</v>
      </c>
      <c r="G108" s="552"/>
      <c r="H108" s="553"/>
      <c r="I108" s="135"/>
      <c r="J108" s="350"/>
      <c r="K108" s="133"/>
      <c r="L108" s="133"/>
      <c r="M108" s="140"/>
      <c r="N108" s="257"/>
      <c r="O108" s="179"/>
      <c r="P108" s="415"/>
      <c r="Q108" s="416"/>
      <c r="R108" s="246"/>
      <c r="S108" s="246"/>
      <c r="T108" s="246"/>
      <c r="U108" s="246"/>
      <c r="V108" s="213"/>
      <c r="W108" s="184"/>
      <c r="X108" s="389"/>
      <c r="Y108" s="403"/>
      <c r="Z108" s="403"/>
      <c r="AA108" s="404"/>
      <c r="AB108" s="422"/>
      <c r="AC108" s="416"/>
      <c r="AD108" s="179"/>
      <c r="AE108" s="179"/>
      <c r="AF108" s="48"/>
      <c r="AG108" s="179"/>
      <c r="AH108" s="48"/>
      <c r="AI108" s="179"/>
      <c r="AJ108" s="48"/>
      <c r="AK108" s="179"/>
      <c r="AL108" s="48"/>
      <c r="AM108" s="179"/>
      <c r="AN108" s="48"/>
      <c r="AO108" s="179"/>
      <c r="AP108" s="179"/>
      <c r="AQ108" s="184"/>
    </row>
    <row r="109" spans="1:43" ht="36.65" customHeight="1" x14ac:dyDescent="0.25">
      <c r="A109" s="91" t="str">
        <f>MID(F$108,FIND("(Q",F$108)+1,9)&amp;"_i"</f>
        <v>Q3bb.d.2b_i</v>
      </c>
      <c r="B109" s="91" t="s">
        <v>109</v>
      </c>
      <c r="C109" s="131"/>
      <c r="E109" s="62"/>
      <c r="F109" s="324"/>
      <c r="G109" s="644" t="s">
        <v>916</v>
      </c>
      <c r="H109" s="645"/>
      <c r="I109" s="135"/>
      <c r="J109" s="350"/>
      <c r="K109" s="133"/>
      <c r="L109" s="133"/>
      <c r="M109" s="140"/>
      <c r="N109" s="167" t="s">
        <v>0</v>
      </c>
      <c r="O109" s="212" t="s">
        <v>1280</v>
      </c>
      <c r="P109" s="417"/>
      <c r="Q109" s="418"/>
      <c r="R109" s="203"/>
      <c r="S109" s="203"/>
      <c r="T109" s="203"/>
      <c r="U109" s="203"/>
      <c r="V109" s="261" t="str">
        <f t="shared" si="14"/>
        <v/>
      </c>
      <c r="W109" s="231"/>
      <c r="X109" s="389"/>
      <c r="Y109" s="403"/>
      <c r="Z109" s="403"/>
      <c r="AA109" s="404"/>
      <c r="AB109" s="392"/>
      <c r="AC109" s="395"/>
      <c r="AD109" s="176"/>
      <c r="AE109" s="176"/>
      <c r="AF109" s="312" t="str">
        <f t="shared" si="15"/>
        <v/>
      </c>
      <c r="AG109" s="176"/>
      <c r="AH109" s="312"/>
      <c r="AI109" s="176"/>
      <c r="AJ109" s="312"/>
      <c r="AK109" s="176" t="str">
        <f t="shared" si="16"/>
        <v/>
      </c>
      <c r="AL109" s="312"/>
      <c r="AM109" s="176"/>
      <c r="AN109" s="312"/>
      <c r="AO109" s="176"/>
      <c r="AP109" s="176" t="str">
        <f t="shared" si="17"/>
        <v>.</v>
      </c>
      <c r="AQ109" s="313"/>
    </row>
    <row r="110" spans="1:43" ht="36.65" customHeight="1" x14ac:dyDescent="0.25">
      <c r="A110" s="91" t="str">
        <f>MID(F$108,FIND("(Q",F$108)+1,9)&amp;"_ii"</f>
        <v>Q3bb.d.2b_ii</v>
      </c>
      <c r="B110" s="91" t="s">
        <v>109</v>
      </c>
      <c r="C110" s="131"/>
      <c r="E110" s="62"/>
      <c r="F110" s="324"/>
      <c r="G110" s="644" t="s">
        <v>917</v>
      </c>
      <c r="H110" s="645"/>
      <c r="I110" s="135"/>
      <c r="J110" s="350"/>
      <c r="K110" s="133"/>
      <c r="L110" s="133"/>
      <c r="M110" s="140"/>
      <c r="N110" s="167" t="s">
        <v>0</v>
      </c>
      <c r="O110" s="212" t="s">
        <v>1280</v>
      </c>
      <c r="P110" s="417"/>
      <c r="Q110" s="418"/>
      <c r="R110" s="203"/>
      <c r="S110" s="203"/>
      <c r="T110" s="203"/>
      <c r="U110" s="203"/>
      <c r="V110" s="261" t="str">
        <f t="shared" si="14"/>
        <v/>
      </c>
      <c r="W110" s="231"/>
      <c r="X110" s="389"/>
      <c r="Y110" s="403"/>
      <c r="Z110" s="403"/>
      <c r="AA110" s="404"/>
      <c r="AB110" s="392"/>
      <c r="AC110" s="395"/>
      <c r="AD110" s="176"/>
      <c r="AE110" s="176"/>
      <c r="AF110" s="312" t="str">
        <f t="shared" si="15"/>
        <v/>
      </c>
      <c r="AG110" s="176"/>
      <c r="AH110" s="312"/>
      <c r="AI110" s="176"/>
      <c r="AJ110" s="312"/>
      <c r="AK110" s="176" t="str">
        <f t="shared" si="16"/>
        <v/>
      </c>
      <c r="AL110" s="312"/>
      <c r="AM110" s="176"/>
      <c r="AN110" s="312"/>
      <c r="AO110" s="176"/>
      <c r="AP110" s="176" t="str">
        <f t="shared" si="17"/>
        <v>.</v>
      </c>
      <c r="AQ110" s="313"/>
    </row>
    <row r="111" spans="1:43" ht="36.65" customHeight="1" x14ac:dyDescent="0.25">
      <c r="A111" s="91" t="str">
        <f>MID(F$108,FIND("(Q",F$108)+1,9)&amp;"_iii"</f>
        <v>Q3bb.d.2b_iii</v>
      </c>
      <c r="B111" s="91" t="s">
        <v>109</v>
      </c>
      <c r="C111" s="131"/>
      <c r="E111" s="62"/>
      <c r="F111" s="324"/>
      <c r="G111" s="644" t="s">
        <v>918</v>
      </c>
      <c r="H111" s="645"/>
      <c r="I111" s="135"/>
      <c r="J111" s="350"/>
      <c r="K111" s="133"/>
      <c r="L111" s="133"/>
      <c r="M111" s="140"/>
      <c r="N111" s="167" t="s">
        <v>0</v>
      </c>
      <c r="O111" s="212" t="s">
        <v>1280</v>
      </c>
      <c r="P111" s="417"/>
      <c r="Q111" s="418"/>
      <c r="R111" s="203"/>
      <c r="S111" s="203"/>
      <c r="T111" s="203"/>
      <c r="U111" s="203"/>
      <c r="V111" s="261" t="str">
        <f t="shared" si="14"/>
        <v/>
      </c>
      <c r="W111" s="231"/>
      <c r="X111" s="389"/>
      <c r="Y111" s="403"/>
      <c r="Z111" s="403"/>
      <c r="AA111" s="404"/>
      <c r="AB111" s="392"/>
      <c r="AC111" s="395"/>
      <c r="AD111" s="176"/>
      <c r="AE111" s="176"/>
      <c r="AF111" s="312" t="str">
        <f t="shared" si="15"/>
        <v/>
      </c>
      <c r="AG111" s="176"/>
      <c r="AH111" s="312"/>
      <c r="AI111" s="176"/>
      <c r="AJ111" s="312"/>
      <c r="AK111" s="176" t="str">
        <f t="shared" si="16"/>
        <v/>
      </c>
      <c r="AL111" s="312"/>
      <c r="AM111" s="176"/>
      <c r="AN111" s="312"/>
      <c r="AO111" s="176"/>
      <c r="AP111" s="176" t="str">
        <f t="shared" si="17"/>
        <v>.</v>
      </c>
      <c r="AQ111" s="313"/>
    </row>
    <row r="112" spans="1:43" ht="36.65" customHeight="1" x14ac:dyDescent="0.25">
      <c r="A112" s="91" t="str">
        <f>MID(F$108,FIND("(Q",F$108)+1,9)&amp;"_iv"</f>
        <v>Q3bb.d.2b_iv</v>
      </c>
      <c r="B112" s="91" t="s">
        <v>109</v>
      </c>
      <c r="C112" s="131"/>
      <c r="E112" s="62"/>
      <c r="F112" s="324"/>
      <c r="G112" s="644" t="s">
        <v>919</v>
      </c>
      <c r="H112" s="645"/>
      <c r="I112" s="135"/>
      <c r="J112" s="350"/>
      <c r="K112" s="133"/>
      <c r="L112" s="133"/>
      <c r="M112" s="140"/>
      <c r="N112" s="167" t="s">
        <v>0</v>
      </c>
      <c r="O112" s="212" t="s">
        <v>1280</v>
      </c>
      <c r="P112" s="417"/>
      <c r="Q112" s="418"/>
      <c r="R112" s="203"/>
      <c r="S112" s="203"/>
      <c r="T112" s="203"/>
      <c r="U112" s="203"/>
      <c r="V112" s="261" t="str">
        <f t="shared" si="14"/>
        <v/>
      </c>
      <c r="W112" s="231"/>
      <c r="X112" s="389"/>
      <c r="Y112" s="403"/>
      <c r="Z112" s="403"/>
      <c r="AA112" s="404"/>
      <c r="AB112" s="392"/>
      <c r="AC112" s="395"/>
      <c r="AD112" s="176"/>
      <c r="AE112" s="176"/>
      <c r="AF112" s="312" t="str">
        <f t="shared" si="15"/>
        <v/>
      </c>
      <c r="AG112" s="176"/>
      <c r="AH112" s="312"/>
      <c r="AI112" s="176"/>
      <c r="AJ112" s="312"/>
      <c r="AK112" s="176" t="str">
        <f t="shared" si="16"/>
        <v/>
      </c>
      <c r="AL112" s="312"/>
      <c r="AM112" s="176"/>
      <c r="AN112" s="312"/>
      <c r="AO112" s="176"/>
      <c r="AP112" s="176" t="str">
        <f t="shared" si="17"/>
        <v>.</v>
      </c>
      <c r="AQ112" s="313"/>
    </row>
    <row r="113" spans="1:43" ht="36.65" customHeight="1" x14ac:dyDescent="0.25">
      <c r="A113" s="91" t="str">
        <f>MID(F$108,FIND("(Q",F$108)+1,9)&amp;"_v"</f>
        <v>Q3bb.d.2b_v</v>
      </c>
      <c r="B113" s="91" t="s">
        <v>109</v>
      </c>
      <c r="C113" s="131"/>
      <c r="E113" s="62"/>
      <c r="F113" s="324"/>
      <c r="G113" s="644" t="s">
        <v>920</v>
      </c>
      <c r="H113" s="645"/>
      <c r="I113" s="135"/>
      <c r="J113" s="350"/>
      <c r="K113" s="133"/>
      <c r="L113" s="133"/>
      <c r="M113" s="140"/>
      <c r="N113" s="167" t="s">
        <v>0</v>
      </c>
      <c r="O113" s="212" t="s">
        <v>1280</v>
      </c>
      <c r="P113" s="417"/>
      <c r="Q113" s="418"/>
      <c r="R113" s="203"/>
      <c r="S113" s="203"/>
      <c r="T113" s="203"/>
      <c r="U113" s="203"/>
      <c r="V113" s="261" t="str">
        <f t="shared" si="14"/>
        <v/>
      </c>
      <c r="W113" s="231"/>
      <c r="X113" s="389"/>
      <c r="Y113" s="403"/>
      <c r="Z113" s="403"/>
      <c r="AA113" s="404"/>
      <c r="AB113" s="392"/>
      <c r="AC113" s="395"/>
      <c r="AD113" s="176"/>
      <c r="AE113" s="176"/>
      <c r="AF113" s="312" t="str">
        <f t="shared" si="15"/>
        <v/>
      </c>
      <c r="AG113" s="176"/>
      <c r="AH113" s="312"/>
      <c r="AI113" s="176"/>
      <c r="AJ113" s="312"/>
      <c r="AK113" s="176" t="str">
        <f t="shared" si="16"/>
        <v/>
      </c>
      <c r="AL113" s="312"/>
      <c r="AM113" s="176"/>
      <c r="AN113" s="312"/>
      <c r="AO113" s="176"/>
      <c r="AP113" s="176" t="str">
        <f t="shared" si="17"/>
        <v>.</v>
      </c>
      <c r="AQ113" s="313"/>
    </row>
    <row r="114" spans="1:43" ht="36.65" customHeight="1" x14ac:dyDescent="0.25">
      <c r="A114" s="91" t="str">
        <f>MID(F$108,FIND("(Q",F$108)+1,9)&amp;"_vi"</f>
        <v>Q3bb.d.2b_vi</v>
      </c>
      <c r="B114" s="91" t="s">
        <v>109</v>
      </c>
      <c r="C114" s="131"/>
      <c r="E114" s="62"/>
      <c r="F114" s="324"/>
      <c r="G114" s="644" t="s">
        <v>921</v>
      </c>
      <c r="H114" s="645"/>
      <c r="I114" s="135"/>
      <c r="J114" s="350"/>
      <c r="K114" s="133"/>
      <c r="L114" s="133"/>
      <c r="M114" s="140"/>
      <c r="N114" s="167" t="s">
        <v>0</v>
      </c>
      <c r="O114" s="212" t="s">
        <v>1280</v>
      </c>
      <c r="P114" s="417"/>
      <c r="Q114" s="418"/>
      <c r="R114" s="203"/>
      <c r="S114" s="203"/>
      <c r="T114" s="203"/>
      <c r="U114" s="203"/>
      <c r="V114" s="261" t="str">
        <f t="shared" si="14"/>
        <v/>
      </c>
      <c r="W114" s="231"/>
      <c r="X114" s="389"/>
      <c r="Y114" s="403"/>
      <c r="Z114" s="403"/>
      <c r="AA114" s="404"/>
      <c r="AB114" s="392"/>
      <c r="AC114" s="395"/>
      <c r="AD114" s="176"/>
      <c r="AE114" s="176"/>
      <c r="AF114" s="312" t="str">
        <f t="shared" si="15"/>
        <v/>
      </c>
      <c r="AG114" s="176"/>
      <c r="AH114" s="312"/>
      <c r="AI114" s="176"/>
      <c r="AJ114" s="312"/>
      <c r="AK114" s="176" t="str">
        <f t="shared" si="16"/>
        <v/>
      </c>
      <c r="AL114" s="312"/>
      <c r="AM114" s="176"/>
      <c r="AN114" s="312"/>
      <c r="AO114" s="176"/>
      <c r="AP114" s="176" t="str">
        <f t="shared" si="17"/>
        <v>.</v>
      </c>
      <c r="AQ114" s="313"/>
    </row>
    <row r="115" spans="1:43" ht="36.65" customHeight="1" x14ac:dyDescent="0.25">
      <c r="A115" s="91" t="str">
        <f>MID(F$108,FIND("(Q",F$108)+1,9)&amp;"_vii"</f>
        <v>Q3bb.d.2b_vii</v>
      </c>
      <c r="B115" s="91" t="s">
        <v>109</v>
      </c>
      <c r="C115" s="131"/>
      <c r="E115" s="62"/>
      <c r="F115" s="329"/>
      <c r="G115" s="644" t="s">
        <v>922</v>
      </c>
      <c r="H115" s="645"/>
      <c r="I115" s="135"/>
      <c r="J115" s="350"/>
      <c r="K115" s="133"/>
      <c r="L115" s="133"/>
      <c r="M115" s="140"/>
      <c r="N115" s="167" t="s">
        <v>0</v>
      </c>
      <c r="O115" s="212" t="s">
        <v>1280</v>
      </c>
      <c r="P115" s="417"/>
      <c r="Q115" s="418"/>
      <c r="R115" s="203"/>
      <c r="S115" s="203"/>
      <c r="T115" s="203"/>
      <c r="U115" s="203"/>
      <c r="V115" s="261" t="str">
        <f t="shared" si="14"/>
        <v/>
      </c>
      <c r="W115" s="231"/>
      <c r="X115" s="389"/>
      <c r="Y115" s="403"/>
      <c r="Z115" s="403"/>
      <c r="AA115" s="404"/>
      <c r="AB115" s="392"/>
      <c r="AC115" s="395"/>
      <c r="AD115" s="176"/>
      <c r="AE115" s="176"/>
      <c r="AF115" s="312" t="str">
        <f t="shared" si="15"/>
        <v/>
      </c>
      <c r="AG115" s="176"/>
      <c r="AH115" s="312"/>
      <c r="AI115" s="176"/>
      <c r="AJ115" s="312"/>
      <c r="AK115" s="176" t="str">
        <f t="shared" si="16"/>
        <v/>
      </c>
      <c r="AL115" s="312"/>
      <c r="AM115" s="176"/>
      <c r="AN115" s="312"/>
      <c r="AO115" s="176"/>
      <c r="AP115" s="176" t="str">
        <f t="shared" si="17"/>
        <v>.</v>
      </c>
      <c r="AQ115" s="313"/>
    </row>
    <row r="116" spans="1:43" ht="36.65" customHeight="1" x14ac:dyDescent="0.25">
      <c r="A116" s="91" t="str">
        <f>MID(F$108,FIND("(Q",F$108)+1,9)&amp;"_viii"</f>
        <v>Q3bb.d.2b_viii</v>
      </c>
      <c r="B116" s="91" t="s">
        <v>109</v>
      </c>
      <c r="C116" s="131"/>
      <c r="E116" s="62"/>
      <c r="F116" s="329"/>
      <c r="G116" s="578" t="s">
        <v>915</v>
      </c>
      <c r="H116" s="579"/>
      <c r="I116" s="135"/>
      <c r="J116" s="350"/>
      <c r="K116" s="133"/>
      <c r="L116" s="133"/>
      <c r="M116" s="140"/>
      <c r="N116" s="167" t="s">
        <v>0</v>
      </c>
      <c r="O116" s="212" t="s">
        <v>1280</v>
      </c>
      <c r="P116" s="417"/>
      <c r="Q116" s="418"/>
      <c r="R116" s="203"/>
      <c r="S116" s="203"/>
      <c r="T116" s="203"/>
      <c r="U116" s="203"/>
      <c r="V116" s="261" t="str">
        <f t="shared" si="14"/>
        <v/>
      </c>
      <c r="W116" s="231"/>
      <c r="X116" s="389"/>
      <c r="Y116" s="403"/>
      <c r="Z116" s="403"/>
      <c r="AA116" s="404"/>
      <c r="AB116" s="392"/>
      <c r="AC116" s="395"/>
      <c r="AD116" s="176"/>
      <c r="AE116" s="176"/>
      <c r="AF116" s="312" t="str">
        <f t="shared" si="15"/>
        <v/>
      </c>
      <c r="AG116" s="176"/>
      <c r="AH116" s="312"/>
      <c r="AI116" s="176"/>
      <c r="AJ116" s="312"/>
      <c r="AK116" s="176" t="str">
        <f t="shared" si="16"/>
        <v/>
      </c>
      <c r="AL116" s="312"/>
      <c r="AM116" s="176"/>
      <c r="AN116" s="312"/>
      <c r="AO116" s="176"/>
      <c r="AP116" s="176" t="str">
        <f t="shared" si="17"/>
        <v>.</v>
      </c>
      <c r="AQ116" s="313"/>
    </row>
    <row r="117" spans="1:43" ht="57.5" x14ac:dyDescent="0.25">
      <c r="A117" s="91" t="str">
        <f>MID(E117,FIND("(Q",E117)+1,8)</f>
        <v>Q3bb.d.3</v>
      </c>
      <c r="B117" s="91" t="s">
        <v>109</v>
      </c>
      <c r="C117" s="131"/>
      <c r="E117" s="570" t="s">
        <v>1168</v>
      </c>
      <c r="F117" s="570"/>
      <c r="G117" s="570"/>
      <c r="H117" s="571"/>
      <c r="I117" s="116" t="s">
        <v>1000</v>
      </c>
      <c r="J117" s="350"/>
      <c r="K117" s="133"/>
      <c r="L117" s="133"/>
      <c r="M117" s="140"/>
      <c r="N117" s="167" t="s">
        <v>0</v>
      </c>
      <c r="O117" s="212" t="s">
        <v>1280</v>
      </c>
      <c r="P117" s="417"/>
      <c r="Q117" s="418"/>
      <c r="R117" s="203"/>
      <c r="S117" s="203"/>
      <c r="T117" s="203"/>
      <c r="U117" s="203"/>
      <c r="V117" s="261" t="str">
        <f t="shared" si="14"/>
        <v/>
      </c>
      <c r="W117" s="231"/>
      <c r="X117" s="389"/>
      <c r="Y117" s="403"/>
      <c r="Z117" s="403"/>
      <c r="AA117" s="404"/>
      <c r="AB117" s="392"/>
      <c r="AC117" s="395"/>
      <c r="AD117" s="176"/>
      <c r="AE117" s="176"/>
      <c r="AF117" s="312" t="str">
        <f t="shared" si="15"/>
        <v/>
      </c>
      <c r="AG117" s="176"/>
      <c r="AH117" s="312"/>
      <c r="AI117" s="176"/>
      <c r="AJ117" s="312"/>
      <c r="AK117" s="176" t="str">
        <f t="shared" si="16"/>
        <v/>
      </c>
      <c r="AL117" s="312"/>
      <c r="AM117" s="176"/>
      <c r="AN117" s="312"/>
      <c r="AO117" s="176"/>
      <c r="AP117" s="176" t="str">
        <f t="shared" si="17"/>
        <v>.</v>
      </c>
      <c r="AQ117" s="313"/>
    </row>
    <row r="118" spans="1:43" ht="77.25" customHeight="1" x14ac:dyDescent="0.25">
      <c r="C118" s="131"/>
      <c r="E118" s="326"/>
      <c r="F118" s="570" t="s">
        <v>1169</v>
      </c>
      <c r="G118" s="570"/>
      <c r="H118" s="571"/>
      <c r="I118" s="411"/>
      <c r="J118" s="350"/>
      <c r="K118" s="133"/>
      <c r="L118" s="133"/>
      <c r="M118" s="140"/>
      <c r="N118" s="257"/>
      <c r="O118" s="179"/>
      <c r="P118" s="415"/>
      <c r="Q118" s="416"/>
      <c r="R118" s="246"/>
      <c r="S118" s="246"/>
      <c r="T118" s="246"/>
      <c r="U118" s="246"/>
      <c r="V118" s="213"/>
      <c r="W118" s="184"/>
      <c r="X118" s="389"/>
      <c r="Y118" s="403"/>
      <c r="Z118" s="403"/>
      <c r="AA118" s="404"/>
      <c r="AB118" s="422"/>
      <c r="AC118" s="416"/>
      <c r="AD118" s="179"/>
      <c r="AE118" s="179"/>
      <c r="AF118" s="48"/>
      <c r="AG118" s="179"/>
      <c r="AH118" s="48"/>
      <c r="AI118" s="179"/>
      <c r="AJ118" s="48"/>
      <c r="AK118" s="179"/>
      <c r="AL118" s="48"/>
      <c r="AM118" s="179"/>
      <c r="AN118" s="48"/>
      <c r="AO118" s="179"/>
      <c r="AP118" s="179"/>
      <c r="AQ118" s="184"/>
    </row>
    <row r="119" spans="1:43" ht="36.65" customHeight="1" x14ac:dyDescent="0.25">
      <c r="A119" s="91" t="str">
        <f>MID(F$118,FIND("(Q",F$118)+1,9)&amp;"_i"</f>
        <v>Q3bb.d.3a_i</v>
      </c>
      <c r="B119" s="91" t="s">
        <v>109</v>
      </c>
      <c r="C119" s="131"/>
      <c r="E119" s="326"/>
      <c r="F119" s="326"/>
      <c r="G119" s="644" t="s">
        <v>923</v>
      </c>
      <c r="H119" s="645"/>
      <c r="I119" s="411"/>
      <c r="J119" s="350"/>
      <c r="K119" s="133"/>
      <c r="L119" s="133"/>
      <c r="M119" s="140"/>
      <c r="N119" s="167" t="s">
        <v>0</v>
      </c>
      <c r="O119" s="212" t="s">
        <v>1280</v>
      </c>
      <c r="P119" s="419"/>
      <c r="Q119" s="418"/>
      <c r="R119" s="212"/>
      <c r="S119" s="203"/>
      <c r="T119" s="212"/>
      <c r="U119" s="203"/>
      <c r="V119" s="261" t="str">
        <f t="shared" si="14"/>
        <v/>
      </c>
      <c r="W119" s="231"/>
      <c r="X119" s="389"/>
      <c r="Y119" s="403"/>
      <c r="Z119" s="403"/>
      <c r="AA119" s="404"/>
      <c r="AB119" s="392"/>
      <c r="AC119" s="395"/>
      <c r="AD119" s="176"/>
      <c r="AE119" s="176"/>
      <c r="AF119" s="312" t="str">
        <f t="shared" si="15"/>
        <v/>
      </c>
      <c r="AG119" s="176"/>
      <c r="AH119" s="312"/>
      <c r="AI119" s="176"/>
      <c r="AJ119" s="312"/>
      <c r="AK119" s="176" t="str">
        <f t="shared" si="16"/>
        <v/>
      </c>
      <c r="AL119" s="312"/>
      <c r="AM119" s="176"/>
      <c r="AN119" s="312"/>
      <c r="AO119" s="176"/>
      <c r="AP119" s="176" t="str">
        <f t="shared" si="17"/>
        <v>.</v>
      </c>
      <c r="AQ119" s="313"/>
    </row>
    <row r="120" spans="1:43" ht="36.65" customHeight="1" x14ac:dyDescent="0.25">
      <c r="A120" s="91" t="str">
        <f>MID(F$118,FIND("(Q",F$118)+1,9)&amp;"_ii"</f>
        <v>Q3bb.d.3a_ii</v>
      </c>
      <c r="B120" s="91" t="s">
        <v>109</v>
      </c>
      <c r="C120" s="131"/>
      <c r="E120" s="326"/>
      <c r="F120" s="326"/>
      <c r="G120" s="644" t="s">
        <v>924</v>
      </c>
      <c r="H120" s="645"/>
      <c r="I120" s="411"/>
      <c r="J120" s="350"/>
      <c r="K120" s="133"/>
      <c r="L120" s="133"/>
      <c r="M120" s="140"/>
      <c r="N120" s="167" t="s">
        <v>0</v>
      </c>
      <c r="O120" s="212" t="s">
        <v>1280</v>
      </c>
      <c r="P120" s="417"/>
      <c r="Q120" s="418"/>
      <c r="R120" s="203"/>
      <c r="S120" s="203"/>
      <c r="T120" s="203"/>
      <c r="U120" s="203"/>
      <c r="V120" s="261" t="str">
        <f t="shared" si="14"/>
        <v/>
      </c>
      <c r="W120" s="231"/>
      <c r="X120" s="389"/>
      <c r="Y120" s="403"/>
      <c r="Z120" s="403"/>
      <c r="AA120" s="404"/>
      <c r="AB120" s="392"/>
      <c r="AC120" s="395"/>
      <c r="AD120" s="176"/>
      <c r="AE120" s="176"/>
      <c r="AF120" s="312" t="str">
        <f t="shared" si="15"/>
        <v/>
      </c>
      <c r="AG120" s="176"/>
      <c r="AH120" s="312"/>
      <c r="AI120" s="176"/>
      <c r="AJ120" s="312"/>
      <c r="AK120" s="176" t="str">
        <f t="shared" si="16"/>
        <v/>
      </c>
      <c r="AL120" s="312"/>
      <c r="AM120" s="176"/>
      <c r="AN120" s="312"/>
      <c r="AO120" s="176"/>
      <c r="AP120" s="176" t="str">
        <f t="shared" si="17"/>
        <v>.</v>
      </c>
      <c r="AQ120" s="313"/>
    </row>
    <row r="121" spans="1:43" ht="36.65" customHeight="1" x14ac:dyDescent="0.25">
      <c r="A121" s="91" t="str">
        <f>MID(F$118,FIND("(Q",F$118)+1,9)&amp;"_iii"</f>
        <v>Q3bb.d.3a_iii</v>
      </c>
      <c r="B121" s="91" t="s">
        <v>109</v>
      </c>
      <c r="C121" s="131"/>
      <c r="E121" s="326"/>
      <c r="F121" s="326"/>
      <c r="G121" s="580" t="s">
        <v>925</v>
      </c>
      <c r="H121" s="581"/>
      <c r="I121" s="411"/>
      <c r="J121" s="350"/>
      <c r="K121" s="133"/>
      <c r="L121" s="133"/>
      <c r="M121" s="140"/>
      <c r="N121" s="167" t="s">
        <v>0</v>
      </c>
      <c r="O121" s="212" t="s">
        <v>1280</v>
      </c>
      <c r="P121" s="417"/>
      <c r="Q121" s="418"/>
      <c r="R121" s="203"/>
      <c r="S121" s="203"/>
      <c r="T121" s="203"/>
      <c r="U121" s="203"/>
      <c r="V121" s="261" t="str">
        <f t="shared" si="14"/>
        <v/>
      </c>
      <c r="W121" s="231"/>
      <c r="X121" s="389"/>
      <c r="Y121" s="403"/>
      <c r="Z121" s="403"/>
      <c r="AA121" s="404"/>
      <c r="AB121" s="392"/>
      <c r="AC121" s="395"/>
      <c r="AD121" s="176"/>
      <c r="AE121" s="176"/>
      <c r="AF121" s="312" t="str">
        <f t="shared" si="15"/>
        <v/>
      </c>
      <c r="AG121" s="176"/>
      <c r="AH121" s="312"/>
      <c r="AI121" s="176"/>
      <c r="AJ121" s="312"/>
      <c r="AK121" s="176" t="str">
        <f t="shared" si="16"/>
        <v/>
      </c>
      <c r="AL121" s="312"/>
      <c r="AM121" s="176"/>
      <c r="AN121" s="312"/>
      <c r="AO121" s="176"/>
      <c r="AP121" s="176" t="str">
        <f t="shared" si="17"/>
        <v>.</v>
      </c>
      <c r="AQ121" s="313"/>
    </row>
    <row r="122" spans="1:43" ht="36.65" customHeight="1" x14ac:dyDescent="0.25">
      <c r="A122" s="91" t="str">
        <f>MID(F$118,FIND("(Q",F$118)+1,9)&amp;"_iv"</f>
        <v>Q3bb.d.3a_iv</v>
      </c>
      <c r="B122" s="91" t="s">
        <v>109</v>
      </c>
      <c r="C122" s="131"/>
      <c r="G122" s="129" t="s">
        <v>926</v>
      </c>
      <c r="H122" s="323"/>
      <c r="I122" s="136"/>
      <c r="J122" s="350"/>
      <c r="K122" s="133"/>
      <c r="L122" s="133"/>
      <c r="M122" s="139"/>
      <c r="N122" s="167" t="s">
        <v>0</v>
      </c>
      <c r="O122" s="212" t="s">
        <v>1280</v>
      </c>
      <c r="P122" s="417"/>
      <c r="Q122" s="418"/>
      <c r="R122" s="203"/>
      <c r="S122" s="203"/>
      <c r="T122" s="203"/>
      <c r="U122" s="203"/>
      <c r="V122" s="261" t="str">
        <f t="shared" si="14"/>
        <v/>
      </c>
      <c r="W122" s="231"/>
      <c r="X122" s="389"/>
      <c r="Y122" s="403"/>
      <c r="Z122" s="403"/>
      <c r="AA122" s="404"/>
      <c r="AB122" s="392"/>
      <c r="AC122" s="395"/>
      <c r="AD122" s="176"/>
      <c r="AE122" s="176"/>
      <c r="AF122" s="312" t="str">
        <f t="shared" si="15"/>
        <v/>
      </c>
      <c r="AG122" s="176"/>
      <c r="AH122" s="312"/>
      <c r="AI122" s="176"/>
      <c r="AJ122" s="312"/>
      <c r="AK122" s="176" t="str">
        <f t="shared" si="16"/>
        <v/>
      </c>
      <c r="AL122" s="312"/>
      <c r="AM122" s="176"/>
      <c r="AN122" s="312"/>
      <c r="AO122" s="176"/>
      <c r="AP122" s="176" t="str">
        <f t="shared" si="17"/>
        <v>.</v>
      </c>
      <c r="AQ122" s="313"/>
    </row>
    <row r="123" spans="1:43" ht="92" x14ac:dyDescent="0.25">
      <c r="A123" s="91" t="str">
        <f>MID(E123,FIND("(Q",E123)+1,8)</f>
        <v>Q3bb.d.4</v>
      </c>
      <c r="B123" s="91" t="s">
        <v>109</v>
      </c>
      <c r="C123" s="131"/>
      <c r="E123" s="570" t="s">
        <v>1170</v>
      </c>
      <c r="F123" s="570"/>
      <c r="G123" s="570"/>
      <c r="H123" s="571"/>
      <c r="I123" s="330" t="s">
        <v>927</v>
      </c>
      <c r="J123" s="350"/>
      <c r="K123" s="133"/>
      <c r="L123" s="133"/>
      <c r="M123" s="139"/>
      <c r="N123" s="167" t="s">
        <v>0</v>
      </c>
      <c r="O123" s="212" t="s">
        <v>1280</v>
      </c>
      <c r="P123" s="417"/>
      <c r="Q123" s="418"/>
      <c r="R123" s="203"/>
      <c r="S123" s="203"/>
      <c r="T123" s="203"/>
      <c r="U123" s="203"/>
      <c r="V123" s="261" t="str">
        <f t="shared" si="14"/>
        <v/>
      </c>
      <c r="W123" s="231"/>
      <c r="X123" s="389"/>
      <c r="Y123" s="403"/>
      <c r="Z123" s="403"/>
      <c r="AA123" s="404"/>
      <c r="AB123" s="392"/>
      <c r="AC123" s="395"/>
      <c r="AD123" s="176"/>
      <c r="AE123" s="176"/>
      <c r="AF123" s="312" t="str">
        <f t="shared" si="15"/>
        <v/>
      </c>
      <c r="AG123" s="176"/>
      <c r="AH123" s="312"/>
      <c r="AI123" s="176"/>
      <c r="AJ123" s="312"/>
      <c r="AK123" s="176" t="str">
        <f t="shared" si="16"/>
        <v/>
      </c>
      <c r="AL123" s="312"/>
      <c r="AM123" s="176"/>
      <c r="AN123" s="312"/>
      <c r="AO123" s="176"/>
      <c r="AP123" s="176" t="str">
        <f t="shared" si="17"/>
        <v>.</v>
      </c>
      <c r="AQ123" s="313"/>
    </row>
    <row r="124" spans="1:43" ht="69" x14ac:dyDescent="0.25">
      <c r="A124" s="91" t="str">
        <f>MID(E124,FIND("(Q",E124)+1,8)</f>
        <v>Q3bb.d.5</v>
      </c>
      <c r="B124" s="91" t="s">
        <v>109</v>
      </c>
      <c r="C124" s="131"/>
      <c r="E124" s="570" t="s">
        <v>1171</v>
      </c>
      <c r="F124" s="570"/>
      <c r="G124" s="570"/>
      <c r="H124" s="571"/>
      <c r="I124" s="330" t="s">
        <v>929</v>
      </c>
      <c r="J124" s="350"/>
      <c r="K124" s="133"/>
      <c r="L124" s="133"/>
      <c r="M124" s="139"/>
      <c r="N124" s="167" t="s">
        <v>0</v>
      </c>
      <c r="O124" s="212" t="s">
        <v>1280</v>
      </c>
      <c r="P124" s="417"/>
      <c r="Q124" s="418"/>
      <c r="R124" s="203"/>
      <c r="S124" s="203"/>
      <c r="T124" s="203"/>
      <c r="U124" s="203"/>
      <c r="V124" s="261" t="str">
        <f t="shared" si="14"/>
        <v/>
      </c>
      <c r="W124" s="231"/>
      <c r="X124" s="389"/>
      <c r="Y124" s="403"/>
      <c r="Z124" s="403"/>
      <c r="AA124" s="404"/>
      <c r="AB124" s="392"/>
      <c r="AC124" s="395"/>
      <c r="AD124" s="176"/>
      <c r="AE124" s="176"/>
      <c r="AF124" s="312" t="str">
        <f t="shared" si="15"/>
        <v/>
      </c>
      <c r="AG124" s="176"/>
      <c r="AH124" s="312"/>
      <c r="AI124" s="176"/>
      <c r="AJ124" s="312"/>
      <c r="AK124" s="176" t="str">
        <f t="shared" si="16"/>
        <v/>
      </c>
      <c r="AL124" s="312"/>
      <c r="AM124" s="176"/>
      <c r="AN124" s="312"/>
      <c r="AO124" s="176"/>
      <c r="AP124" s="176" t="str">
        <f t="shared" si="17"/>
        <v>.</v>
      </c>
      <c r="AQ124" s="313"/>
    </row>
    <row r="125" spans="1:43" ht="46" x14ac:dyDescent="0.25">
      <c r="A125" s="91" t="str">
        <f>MID(E125,FIND("(Q",E125)+1,8)</f>
        <v>Q3bb.d.6</v>
      </c>
      <c r="B125" s="91" t="s">
        <v>109</v>
      </c>
      <c r="C125" s="131"/>
      <c r="E125" s="570" t="s">
        <v>1172</v>
      </c>
      <c r="F125" s="570"/>
      <c r="G125" s="570"/>
      <c r="H125" s="571"/>
      <c r="I125" s="330" t="s">
        <v>928</v>
      </c>
      <c r="J125" s="350"/>
      <c r="K125" s="133"/>
      <c r="L125" s="133"/>
      <c r="M125" s="139"/>
      <c r="N125" s="167" t="s">
        <v>0</v>
      </c>
      <c r="O125" s="212" t="s">
        <v>1280</v>
      </c>
      <c r="P125" s="417"/>
      <c r="Q125" s="418"/>
      <c r="R125" s="203"/>
      <c r="S125" s="203"/>
      <c r="T125" s="203"/>
      <c r="U125" s="203"/>
      <c r="V125" s="261" t="str">
        <f t="shared" si="14"/>
        <v/>
      </c>
      <c r="W125" s="231"/>
      <c r="X125" s="389"/>
      <c r="Y125" s="403"/>
      <c r="Z125" s="403"/>
      <c r="AA125" s="404"/>
      <c r="AB125" s="392"/>
      <c r="AC125" s="395"/>
      <c r="AD125" s="176"/>
      <c r="AE125" s="176"/>
      <c r="AF125" s="312" t="str">
        <f t="shared" si="15"/>
        <v/>
      </c>
      <c r="AG125" s="176"/>
      <c r="AH125" s="312"/>
      <c r="AI125" s="176"/>
      <c r="AJ125" s="312"/>
      <c r="AK125" s="176" t="str">
        <f t="shared" si="16"/>
        <v/>
      </c>
      <c r="AL125" s="312"/>
      <c r="AM125" s="176"/>
      <c r="AN125" s="312"/>
      <c r="AO125" s="176"/>
      <c r="AP125" s="176" t="str">
        <f t="shared" si="17"/>
        <v>.</v>
      </c>
      <c r="AQ125" s="313"/>
    </row>
    <row r="126" spans="1:43" ht="34.5" x14ac:dyDescent="0.25">
      <c r="A126" s="91" t="str">
        <f>MID(E126,FIND("(Q",E126)+1,8)</f>
        <v>Q3bb.d.7</v>
      </c>
      <c r="B126" s="91" t="s">
        <v>109</v>
      </c>
      <c r="C126" s="131"/>
      <c r="E126" s="570" t="s">
        <v>1173</v>
      </c>
      <c r="F126" s="570"/>
      <c r="G126" s="570"/>
      <c r="H126" s="571"/>
      <c r="I126" s="330" t="s">
        <v>930</v>
      </c>
      <c r="J126" s="350"/>
      <c r="K126" s="133"/>
      <c r="L126" s="133"/>
      <c r="M126" s="139"/>
      <c r="N126" s="167" t="s">
        <v>0</v>
      </c>
      <c r="O126" s="212" t="s">
        <v>1280</v>
      </c>
      <c r="P126" s="417"/>
      <c r="Q126" s="418"/>
      <c r="R126" s="203"/>
      <c r="S126" s="203"/>
      <c r="T126" s="203"/>
      <c r="U126" s="203"/>
      <c r="V126" s="261" t="str">
        <f t="shared" si="14"/>
        <v/>
      </c>
      <c r="W126" s="231"/>
      <c r="X126" s="389"/>
      <c r="Y126" s="403"/>
      <c r="Z126" s="403"/>
      <c r="AA126" s="404"/>
      <c r="AB126" s="392"/>
      <c r="AC126" s="395"/>
      <c r="AD126" s="176"/>
      <c r="AE126" s="176"/>
      <c r="AF126" s="312" t="str">
        <f t="shared" si="15"/>
        <v/>
      </c>
      <c r="AG126" s="176"/>
      <c r="AH126" s="312"/>
      <c r="AI126" s="176"/>
      <c r="AJ126" s="312"/>
      <c r="AK126" s="176" t="str">
        <f t="shared" si="16"/>
        <v/>
      </c>
      <c r="AL126" s="312"/>
      <c r="AM126" s="176"/>
      <c r="AN126" s="312"/>
      <c r="AO126" s="176"/>
      <c r="AP126" s="176" t="str">
        <f t="shared" si="17"/>
        <v>.</v>
      </c>
      <c r="AQ126" s="313"/>
    </row>
    <row r="127" spans="1:43" ht="36.75" customHeight="1" thickBot="1" x14ac:dyDescent="0.3">
      <c r="A127" s="91" t="str">
        <f>MID(E127,FIND("(Q",E127)+1,8)</f>
        <v>Q3bb.d.8</v>
      </c>
      <c r="B127" s="91" t="s">
        <v>109</v>
      </c>
      <c r="C127" s="131"/>
      <c r="D127" s="145"/>
      <c r="E127" s="648" t="s">
        <v>1174</v>
      </c>
      <c r="F127" s="648"/>
      <c r="G127" s="648"/>
      <c r="H127" s="649"/>
      <c r="I127" s="143"/>
      <c r="J127" s="351"/>
      <c r="K127" s="141"/>
      <c r="L127" s="141"/>
      <c r="M127" s="144"/>
      <c r="N127" s="317" t="s">
        <v>0</v>
      </c>
      <c r="O127" s="318" t="s">
        <v>1280</v>
      </c>
      <c r="P127" s="420"/>
      <c r="Q127" s="421"/>
      <c r="R127" s="214"/>
      <c r="S127" s="214"/>
      <c r="T127" s="214"/>
      <c r="U127" s="214"/>
      <c r="V127" s="262" t="str">
        <f t="shared" si="14"/>
        <v/>
      </c>
      <c r="W127" s="234"/>
      <c r="X127" s="436"/>
      <c r="Y127" s="437"/>
      <c r="Z127" s="437"/>
      <c r="AA127" s="438"/>
      <c r="AB127" s="423"/>
      <c r="AC127" s="424"/>
      <c r="AD127" s="197"/>
      <c r="AE127" s="197"/>
      <c r="AF127" s="235" t="str">
        <f t="shared" si="15"/>
        <v/>
      </c>
      <c r="AG127" s="197"/>
      <c r="AH127" s="235"/>
      <c r="AI127" s="197"/>
      <c r="AJ127" s="235"/>
      <c r="AK127" s="197" t="str">
        <f t="shared" si="16"/>
        <v/>
      </c>
      <c r="AL127" s="235"/>
      <c r="AM127" s="197"/>
      <c r="AN127" s="235"/>
      <c r="AO127" s="197"/>
      <c r="AP127" s="197" t="str">
        <f t="shared" si="17"/>
        <v>.</v>
      </c>
      <c r="AQ127" s="319"/>
    </row>
    <row r="128" spans="1:43" x14ac:dyDescent="0.25">
      <c r="C128" s="94"/>
      <c r="D128" s="43"/>
      <c r="G128" s="412"/>
      <c r="H128" s="129"/>
      <c r="J128" s="63"/>
      <c r="K128" s="63"/>
      <c r="M128" s="142"/>
      <c r="P128" s="385"/>
      <c r="Q128" s="385"/>
      <c r="X128" s="385"/>
      <c r="Y128" s="405"/>
      <c r="Z128" s="386"/>
      <c r="AA128" s="386"/>
      <c r="AB128" s="386"/>
      <c r="AC128" s="386"/>
    </row>
    <row r="129" spans="2:29" x14ac:dyDescent="0.25">
      <c r="G129" s="412"/>
      <c r="H129" s="129"/>
      <c r="P129" s="385"/>
      <c r="Q129" s="385"/>
      <c r="X129" s="385"/>
      <c r="Y129" s="405"/>
      <c r="Z129" s="386"/>
      <c r="AA129" s="386"/>
      <c r="AB129" s="386"/>
      <c r="AC129" s="386"/>
    </row>
    <row r="130" spans="2:29" x14ac:dyDescent="0.25">
      <c r="G130" s="412"/>
      <c r="H130" s="129"/>
      <c r="P130" s="385"/>
      <c r="Q130" s="385"/>
      <c r="X130" s="385"/>
      <c r="Y130" s="405"/>
      <c r="Z130" s="386"/>
      <c r="AA130" s="386"/>
      <c r="AB130" s="386"/>
      <c r="AC130" s="386"/>
    </row>
    <row r="131" spans="2:29" x14ac:dyDescent="0.25">
      <c r="G131" s="412"/>
      <c r="H131" s="129"/>
      <c r="P131" s="385"/>
      <c r="Q131" s="385"/>
      <c r="X131" s="385"/>
      <c r="Y131" s="405"/>
      <c r="Z131" s="386"/>
      <c r="AA131" s="386"/>
      <c r="AB131" s="386"/>
      <c r="AC131" s="386"/>
    </row>
    <row r="132" spans="2:29" x14ac:dyDescent="0.25">
      <c r="G132" s="412"/>
      <c r="H132" s="129"/>
      <c r="P132" s="385"/>
      <c r="Q132" s="385"/>
      <c r="X132" s="385"/>
      <c r="Y132" s="405"/>
      <c r="Z132" s="386"/>
      <c r="AA132" s="386"/>
      <c r="AB132" s="386"/>
      <c r="AC132" s="386"/>
    </row>
    <row r="133" spans="2:29" ht="13" thickBot="1" x14ac:dyDescent="0.3">
      <c r="G133" s="412"/>
      <c r="H133" s="129"/>
      <c r="P133" s="385"/>
      <c r="Q133" s="385"/>
      <c r="X133" s="385"/>
      <c r="Y133" s="405"/>
      <c r="Z133" s="386"/>
      <c r="AA133" s="386"/>
      <c r="AB133" s="386"/>
      <c r="AC133" s="386"/>
    </row>
    <row r="134" spans="2:29" ht="37.15" customHeight="1" thickBot="1" x14ac:dyDescent="0.3">
      <c r="H134" s="352" t="s">
        <v>344</v>
      </c>
      <c r="I134" s="353"/>
      <c r="J134" s="354"/>
      <c r="O134" s="63"/>
      <c r="P134" s="385"/>
      <c r="Q134" s="385"/>
      <c r="X134" s="385"/>
      <c r="Y134" s="405"/>
      <c r="Z134" s="386"/>
      <c r="AA134" s="386"/>
      <c r="AB134" s="386"/>
      <c r="AC134" s="386"/>
    </row>
    <row r="135" spans="2:29" ht="96.65" customHeight="1" thickBot="1" x14ac:dyDescent="0.3">
      <c r="H135" s="666" t="s">
        <v>252</v>
      </c>
      <c r="I135" s="667"/>
      <c r="J135" s="355"/>
      <c r="K135" s="26"/>
      <c r="L135" s="26"/>
      <c r="M135" s="26"/>
      <c r="N135" s="26"/>
      <c r="O135" s="62"/>
      <c r="P135" s="386"/>
      <c r="Q135" s="386"/>
      <c r="R135" s="26"/>
      <c r="S135" s="26"/>
      <c r="T135" s="26"/>
      <c r="U135" s="26"/>
      <c r="V135" s="26"/>
      <c r="W135" s="61"/>
      <c r="X135" s="406"/>
      <c r="Y135" s="407"/>
      <c r="Z135" s="399"/>
      <c r="AA135" s="399"/>
      <c r="AB135" s="399"/>
      <c r="AC135" s="399"/>
    </row>
    <row r="136" spans="2:29" ht="22.5" customHeight="1" thickBot="1" x14ac:dyDescent="0.3">
      <c r="I136" s="26"/>
      <c r="J136" s="26"/>
      <c r="K136" s="26"/>
      <c r="L136" s="26"/>
      <c r="M136" s="26"/>
      <c r="N136" s="26"/>
      <c r="O136" s="62"/>
      <c r="P136" s="386"/>
      <c r="Q136" s="386"/>
      <c r="R136" s="26"/>
      <c r="S136" s="26"/>
      <c r="T136" s="26"/>
      <c r="U136" s="26"/>
      <c r="V136" s="26"/>
      <c r="W136" s="61"/>
      <c r="X136" s="406"/>
      <c r="Y136" s="407"/>
      <c r="Z136" s="399"/>
      <c r="AA136" s="399"/>
      <c r="AB136" s="399"/>
      <c r="AC136" s="399"/>
    </row>
    <row r="137" spans="2:29" ht="22.9" customHeight="1" thickBot="1" x14ac:dyDescent="0.3">
      <c r="B137" s="132"/>
      <c r="C137" s="91"/>
      <c r="H137" s="671" t="s">
        <v>343</v>
      </c>
      <c r="I137" s="672"/>
      <c r="P137" s="385"/>
      <c r="Q137" s="385"/>
      <c r="W137" s="77"/>
      <c r="X137" s="406"/>
      <c r="Y137" s="407"/>
      <c r="Z137" s="399"/>
      <c r="AA137" s="399"/>
      <c r="AB137" s="399"/>
      <c r="AC137" s="399"/>
    </row>
    <row r="138" spans="2:29" ht="130.15" customHeight="1" thickBot="1" x14ac:dyDescent="0.3">
      <c r="H138" s="668" t="s">
        <v>342</v>
      </c>
      <c r="I138" s="669"/>
      <c r="J138" s="26"/>
      <c r="K138" s="26"/>
      <c r="L138" s="26"/>
      <c r="M138" s="26"/>
      <c r="N138" s="26"/>
      <c r="O138" s="26"/>
      <c r="P138" s="386"/>
      <c r="Q138" s="386"/>
      <c r="R138" s="26"/>
      <c r="S138" s="26"/>
      <c r="T138" s="26"/>
      <c r="U138" s="26"/>
      <c r="V138" s="26"/>
      <c r="W138" s="61"/>
      <c r="X138" s="190"/>
      <c r="Y138" s="190"/>
      <c r="Z138" s="190"/>
      <c r="AA138" s="190"/>
      <c r="AB138" s="190"/>
      <c r="AC138" s="399"/>
    </row>
    <row r="139" spans="2:29" x14ac:dyDescent="0.25">
      <c r="I139" s="26"/>
      <c r="J139" s="26"/>
      <c r="K139" s="26"/>
      <c r="L139" s="26"/>
      <c r="M139" s="26"/>
      <c r="N139" s="26"/>
      <c r="O139" s="26"/>
      <c r="P139" s="386"/>
      <c r="Q139" s="386"/>
      <c r="R139" s="26"/>
      <c r="S139" s="26"/>
      <c r="T139" s="26"/>
      <c r="U139" s="26"/>
      <c r="V139" s="26"/>
      <c r="W139" s="61"/>
      <c r="X139" s="190"/>
      <c r="Y139" s="190"/>
      <c r="Z139" s="190"/>
      <c r="AA139" s="190"/>
      <c r="AB139" s="190"/>
      <c r="AC139" s="399"/>
    </row>
    <row r="140" spans="2:29" x14ac:dyDescent="0.25">
      <c r="P140" s="385"/>
      <c r="Q140" s="385"/>
      <c r="W140" s="77"/>
      <c r="X140" s="406"/>
      <c r="Y140" s="407"/>
      <c r="Z140" s="399"/>
      <c r="AA140" s="399"/>
      <c r="AB140" s="399"/>
      <c r="AC140" s="399"/>
    </row>
    <row r="141" spans="2:29" x14ac:dyDescent="0.25">
      <c r="C141" s="91"/>
      <c r="P141" s="385"/>
      <c r="Q141" s="385"/>
      <c r="W141" s="77"/>
      <c r="X141" s="406"/>
      <c r="Y141" s="407"/>
      <c r="Z141" s="399"/>
      <c r="AA141" s="399"/>
      <c r="AB141" s="399"/>
      <c r="AC141" s="399"/>
    </row>
    <row r="142" spans="2:29" x14ac:dyDescent="0.25">
      <c r="P142" s="385"/>
      <c r="Q142" s="385"/>
      <c r="W142" s="77"/>
      <c r="X142" s="406"/>
      <c r="Y142" s="407"/>
      <c r="Z142" s="399"/>
      <c r="AA142" s="399"/>
      <c r="AB142" s="399"/>
      <c r="AC142" s="399"/>
    </row>
    <row r="143" spans="2:29" x14ac:dyDescent="0.25">
      <c r="P143" s="385"/>
      <c r="Q143" s="385"/>
      <c r="W143" s="77"/>
      <c r="X143" s="406"/>
      <c r="Y143" s="407"/>
      <c r="Z143" s="399"/>
      <c r="AA143" s="399"/>
      <c r="AB143" s="399"/>
      <c r="AC143" s="399"/>
    </row>
    <row r="144" spans="2:29" x14ac:dyDescent="0.25">
      <c r="P144" s="385"/>
      <c r="Q144" s="385"/>
      <c r="W144" s="77"/>
      <c r="X144" s="406"/>
      <c r="Y144" s="407"/>
      <c r="Z144" s="399"/>
      <c r="AA144" s="399"/>
      <c r="AB144" s="399"/>
      <c r="AC144" s="399"/>
    </row>
    <row r="145" spans="16:29" x14ac:dyDescent="0.25">
      <c r="P145" s="385"/>
      <c r="Q145" s="385"/>
      <c r="X145" s="385"/>
      <c r="Y145" s="405"/>
      <c r="Z145" s="386"/>
      <c r="AA145" s="386"/>
      <c r="AB145" s="386"/>
      <c r="AC145" s="386"/>
    </row>
    <row r="146" spans="16:29" x14ac:dyDescent="0.25">
      <c r="P146" s="385"/>
      <c r="Q146" s="385"/>
      <c r="X146" s="385"/>
      <c r="Y146" s="405"/>
      <c r="Z146" s="386"/>
      <c r="AA146" s="386"/>
      <c r="AB146" s="386"/>
      <c r="AC146" s="386"/>
    </row>
    <row r="147" spans="16:29" x14ac:dyDescent="0.25">
      <c r="P147" s="385"/>
      <c r="Q147" s="385"/>
      <c r="X147" s="385"/>
      <c r="Y147" s="405"/>
      <c r="Z147" s="386"/>
      <c r="AA147" s="386"/>
      <c r="AB147" s="386"/>
      <c r="AC147" s="386"/>
    </row>
    <row r="148" spans="16:29" x14ac:dyDescent="0.25">
      <c r="P148" s="385"/>
      <c r="Q148" s="385"/>
      <c r="X148" s="385"/>
      <c r="Y148" s="405"/>
      <c r="Z148" s="386"/>
      <c r="AA148" s="386"/>
      <c r="AB148" s="386"/>
      <c r="AC148" s="386"/>
    </row>
    <row r="149" spans="16:29" x14ac:dyDescent="0.25">
      <c r="P149" s="385"/>
      <c r="Q149" s="385"/>
      <c r="X149" s="385"/>
      <c r="Y149" s="405"/>
      <c r="Z149" s="386"/>
      <c r="AA149" s="386"/>
      <c r="AB149" s="386"/>
      <c r="AC149" s="386"/>
    </row>
    <row r="150" spans="16:29" x14ac:dyDescent="0.25">
      <c r="P150" s="385"/>
      <c r="Q150" s="385"/>
      <c r="X150" s="385"/>
      <c r="Y150" s="405"/>
      <c r="Z150" s="386"/>
      <c r="AA150" s="386"/>
      <c r="AB150" s="386"/>
      <c r="AC150" s="386"/>
    </row>
    <row r="151" spans="16:29" x14ac:dyDescent="0.25">
      <c r="P151" s="385"/>
      <c r="Q151" s="385"/>
      <c r="X151" s="385"/>
      <c r="Y151" s="405"/>
      <c r="Z151" s="386"/>
      <c r="AA151" s="386"/>
      <c r="AB151" s="386"/>
      <c r="AC151" s="386"/>
    </row>
    <row r="152" spans="16:29" x14ac:dyDescent="0.25">
      <c r="P152" s="385"/>
      <c r="Q152" s="385"/>
      <c r="X152" s="385"/>
      <c r="Y152" s="405"/>
      <c r="Z152" s="386"/>
      <c r="AA152" s="386"/>
      <c r="AB152" s="386"/>
      <c r="AC152" s="386"/>
    </row>
    <row r="153" spans="16:29" x14ac:dyDescent="0.25">
      <c r="P153" s="385"/>
      <c r="Q153" s="385"/>
      <c r="X153" s="385"/>
      <c r="Y153" s="405"/>
      <c r="Z153" s="386"/>
      <c r="AA153" s="386"/>
      <c r="AB153" s="386"/>
      <c r="AC153" s="386"/>
    </row>
    <row r="154" spans="16:29" x14ac:dyDescent="0.25">
      <c r="P154" s="385"/>
      <c r="Q154" s="385"/>
      <c r="X154" s="385"/>
      <c r="Y154" s="405"/>
      <c r="Z154" s="386"/>
      <c r="AA154" s="386"/>
      <c r="AB154" s="386"/>
      <c r="AC154" s="386"/>
    </row>
    <row r="155" spans="16:29" x14ac:dyDescent="0.25">
      <c r="P155" s="385"/>
      <c r="Q155" s="385"/>
      <c r="X155" s="385"/>
      <c r="Y155" s="405"/>
      <c r="Z155" s="386"/>
      <c r="AA155" s="386"/>
      <c r="AB155" s="386"/>
      <c r="AC155" s="386"/>
    </row>
    <row r="156" spans="16:29" x14ac:dyDescent="0.25">
      <c r="P156" s="385"/>
      <c r="Q156" s="385"/>
      <c r="X156" s="385"/>
      <c r="Y156" s="405"/>
      <c r="Z156" s="386"/>
      <c r="AA156" s="386"/>
      <c r="AB156" s="386"/>
      <c r="AC156" s="386"/>
    </row>
    <row r="157" spans="16:29" x14ac:dyDescent="0.25">
      <c r="P157" s="385"/>
      <c r="Q157" s="385"/>
      <c r="X157" s="385"/>
      <c r="Y157" s="405"/>
      <c r="Z157" s="386"/>
      <c r="AA157" s="386"/>
      <c r="AB157" s="386"/>
      <c r="AC157" s="386"/>
    </row>
    <row r="158" spans="16:29" x14ac:dyDescent="0.25">
      <c r="P158" s="385"/>
      <c r="Q158" s="385"/>
      <c r="X158" s="385"/>
      <c r="Y158" s="405"/>
      <c r="Z158" s="386"/>
      <c r="AA158" s="386"/>
      <c r="AB158" s="386"/>
      <c r="AC158" s="386"/>
    </row>
    <row r="159" spans="16:29" x14ac:dyDescent="0.25">
      <c r="P159" s="385"/>
      <c r="Q159" s="385"/>
      <c r="X159" s="385"/>
      <c r="Y159" s="405"/>
      <c r="Z159" s="386"/>
      <c r="AA159" s="386"/>
      <c r="AB159" s="386"/>
      <c r="AC159" s="386"/>
    </row>
    <row r="160" spans="16:29" x14ac:dyDescent="0.25">
      <c r="P160" s="385"/>
      <c r="Q160" s="385"/>
      <c r="X160" s="385"/>
      <c r="Y160" s="405"/>
      <c r="Z160" s="386"/>
      <c r="AA160" s="386"/>
      <c r="AB160" s="386"/>
      <c r="AC160" s="386"/>
    </row>
    <row r="161" spans="16:29" x14ac:dyDescent="0.25">
      <c r="P161" s="385"/>
      <c r="Q161" s="385"/>
      <c r="X161" s="385"/>
      <c r="Y161" s="405"/>
      <c r="Z161" s="386"/>
      <c r="AA161" s="386"/>
      <c r="AB161" s="386"/>
      <c r="AC161" s="386"/>
    </row>
    <row r="162" spans="16:29" x14ac:dyDescent="0.25">
      <c r="P162" s="385"/>
      <c r="Q162" s="385"/>
      <c r="X162" s="385"/>
      <c r="Y162" s="405"/>
      <c r="Z162" s="386"/>
      <c r="AA162" s="386"/>
      <c r="AB162" s="386"/>
      <c r="AC162" s="386"/>
    </row>
    <row r="163" spans="16:29" x14ac:dyDescent="0.25">
      <c r="P163" s="385"/>
      <c r="Q163" s="385"/>
      <c r="X163" s="385"/>
      <c r="Y163" s="405"/>
      <c r="Z163" s="386"/>
      <c r="AA163" s="386"/>
      <c r="AB163" s="386"/>
      <c r="AC163" s="386"/>
    </row>
    <row r="164" spans="16:29" x14ac:dyDescent="0.25">
      <c r="P164" s="385"/>
      <c r="Q164" s="385"/>
      <c r="X164" s="385"/>
      <c r="Y164" s="405"/>
      <c r="Z164" s="386"/>
      <c r="AA164" s="386"/>
      <c r="AB164" s="386"/>
      <c r="AC164" s="386"/>
    </row>
    <row r="165" spans="16:29" x14ac:dyDescent="0.25">
      <c r="P165" s="385"/>
      <c r="Q165" s="385"/>
      <c r="X165" s="385"/>
      <c r="Y165" s="405"/>
      <c r="Z165" s="386"/>
      <c r="AA165" s="386"/>
      <c r="AB165" s="386"/>
      <c r="AC165" s="386"/>
    </row>
    <row r="166" spans="16:29" x14ac:dyDescent="0.25">
      <c r="P166" s="385"/>
      <c r="Q166" s="385"/>
      <c r="X166" s="385"/>
      <c r="Y166" s="405"/>
      <c r="Z166" s="386"/>
      <c r="AA166" s="386"/>
      <c r="AB166" s="386"/>
      <c r="AC166" s="386"/>
    </row>
    <row r="167" spans="16:29" x14ac:dyDescent="0.25">
      <c r="P167" s="385"/>
      <c r="Q167" s="385"/>
      <c r="X167" s="385"/>
      <c r="Y167" s="405"/>
      <c r="Z167" s="386"/>
      <c r="AA167" s="386"/>
      <c r="AB167" s="386"/>
      <c r="AC167" s="386"/>
    </row>
    <row r="168" spans="16:29" x14ac:dyDescent="0.25">
      <c r="P168" s="385"/>
      <c r="Q168" s="385"/>
      <c r="X168" s="385"/>
      <c r="Y168" s="405"/>
      <c r="Z168" s="386"/>
      <c r="AA168" s="386"/>
      <c r="AB168" s="386"/>
      <c r="AC168" s="386"/>
    </row>
    <row r="169" spans="16:29" x14ac:dyDescent="0.25">
      <c r="P169" s="385"/>
      <c r="Q169" s="385"/>
      <c r="X169" s="385"/>
      <c r="Y169" s="405"/>
      <c r="Z169" s="386"/>
      <c r="AA169" s="386"/>
      <c r="AB169" s="386"/>
      <c r="AC169" s="386"/>
    </row>
    <row r="170" spans="16:29" x14ac:dyDescent="0.25">
      <c r="P170" s="385"/>
      <c r="Q170" s="385"/>
      <c r="X170" s="385"/>
      <c r="Y170" s="405"/>
      <c r="Z170" s="386"/>
      <c r="AA170" s="386"/>
      <c r="AB170" s="386"/>
      <c r="AC170" s="386"/>
    </row>
    <row r="171" spans="16:29" x14ac:dyDescent="0.25">
      <c r="P171" s="385"/>
      <c r="Q171" s="385"/>
      <c r="X171" s="385"/>
      <c r="Y171" s="405"/>
      <c r="Z171" s="386"/>
      <c r="AA171" s="386"/>
      <c r="AB171" s="386"/>
      <c r="AC171" s="386"/>
    </row>
    <row r="172" spans="16:29" x14ac:dyDescent="0.25">
      <c r="P172" s="385"/>
      <c r="Q172" s="385"/>
      <c r="X172" s="385"/>
      <c r="Y172" s="405"/>
      <c r="Z172" s="386"/>
      <c r="AA172" s="386"/>
      <c r="AB172" s="386"/>
      <c r="AC172" s="386"/>
    </row>
    <row r="173" spans="16:29" x14ac:dyDescent="0.25">
      <c r="P173" s="385"/>
      <c r="Q173" s="385"/>
      <c r="X173" s="385"/>
      <c r="Y173" s="405"/>
      <c r="Z173" s="386"/>
      <c r="AA173" s="386"/>
      <c r="AB173" s="386"/>
      <c r="AC173" s="386"/>
    </row>
    <row r="174" spans="16:29" x14ac:dyDescent="0.25">
      <c r="P174" s="385"/>
      <c r="Q174" s="385"/>
      <c r="X174" s="385"/>
      <c r="Y174" s="405"/>
      <c r="Z174" s="386"/>
      <c r="AA174" s="386"/>
      <c r="AB174" s="386"/>
      <c r="AC174" s="386"/>
    </row>
    <row r="175" spans="16:29" x14ac:dyDescent="0.25">
      <c r="P175" s="385"/>
      <c r="Q175" s="385"/>
      <c r="X175" s="385"/>
      <c r="Y175" s="405"/>
      <c r="Z175" s="386"/>
      <c r="AA175" s="386"/>
      <c r="AB175" s="386"/>
      <c r="AC175" s="386"/>
    </row>
    <row r="176" spans="16:29" x14ac:dyDescent="0.25">
      <c r="P176" s="385"/>
      <c r="Q176" s="385"/>
      <c r="X176" s="385"/>
      <c r="Y176" s="405"/>
      <c r="Z176" s="386"/>
      <c r="AA176" s="386"/>
      <c r="AB176" s="386"/>
      <c r="AC176" s="386"/>
    </row>
    <row r="177" spans="16:29" x14ac:dyDescent="0.25">
      <c r="P177" s="385"/>
      <c r="Q177" s="385"/>
      <c r="X177" s="385"/>
      <c r="Y177" s="405"/>
      <c r="Z177" s="386"/>
      <c r="AA177" s="386"/>
      <c r="AB177" s="386"/>
      <c r="AC177" s="386"/>
    </row>
    <row r="178" spans="16:29" x14ac:dyDescent="0.25">
      <c r="P178" s="385"/>
      <c r="Q178" s="385"/>
      <c r="X178" s="385"/>
      <c r="Y178" s="405"/>
      <c r="Z178" s="386"/>
      <c r="AA178" s="386"/>
      <c r="AB178" s="386"/>
      <c r="AC178" s="386"/>
    </row>
    <row r="179" spans="16:29" x14ac:dyDescent="0.25">
      <c r="P179" s="385"/>
      <c r="Q179" s="385"/>
      <c r="X179" s="385"/>
      <c r="Y179" s="405"/>
      <c r="Z179" s="386"/>
      <c r="AA179" s="386"/>
      <c r="AB179" s="386"/>
      <c r="AC179" s="386"/>
    </row>
    <row r="180" spans="16:29" x14ac:dyDescent="0.25">
      <c r="P180" s="385"/>
      <c r="Q180" s="385"/>
      <c r="X180" s="385"/>
      <c r="Y180" s="405"/>
      <c r="Z180" s="386"/>
      <c r="AA180" s="386"/>
      <c r="AB180" s="386"/>
      <c r="AC180" s="386"/>
    </row>
    <row r="181" spans="16:29" x14ac:dyDescent="0.25">
      <c r="P181" s="385"/>
      <c r="Q181" s="385"/>
      <c r="X181" s="385"/>
      <c r="Y181" s="405"/>
      <c r="Z181" s="386"/>
      <c r="AA181" s="386"/>
      <c r="AB181" s="386"/>
      <c r="AC181" s="386"/>
    </row>
    <row r="182" spans="16:29" x14ac:dyDescent="0.25">
      <c r="P182" s="385"/>
      <c r="Q182" s="385"/>
      <c r="X182" s="385"/>
      <c r="Y182" s="405"/>
      <c r="Z182" s="386"/>
      <c r="AA182" s="386"/>
      <c r="AB182" s="386"/>
      <c r="AC182" s="386"/>
    </row>
    <row r="183" spans="16:29" x14ac:dyDescent="0.25">
      <c r="P183" s="385"/>
      <c r="Q183" s="385"/>
      <c r="X183" s="385"/>
      <c r="Y183" s="405"/>
      <c r="Z183" s="386"/>
      <c r="AA183" s="386"/>
      <c r="AB183" s="386"/>
      <c r="AC183" s="386"/>
    </row>
    <row r="184" spans="16:29" x14ac:dyDescent="0.25">
      <c r="P184" s="385"/>
      <c r="Q184" s="385"/>
      <c r="X184" s="385"/>
      <c r="Y184" s="405"/>
      <c r="Z184" s="386"/>
      <c r="AA184" s="386"/>
      <c r="AB184" s="386"/>
      <c r="AC184" s="386"/>
    </row>
    <row r="185" spans="16:29" x14ac:dyDescent="0.25">
      <c r="P185" s="385"/>
      <c r="Q185" s="385"/>
      <c r="X185" s="385"/>
      <c r="Y185" s="405"/>
      <c r="Z185" s="386"/>
      <c r="AA185" s="386"/>
      <c r="AB185" s="386"/>
      <c r="AC185" s="386"/>
    </row>
    <row r="186" spans="16:29" x14ac:dyDescent="0.25">
      <c r="P186" s="385"/>
      <c r="Q186" s="385"/>
      <c r="X186" s="385"/>
      <c r="Y186" s="405"/>
      <c r="Z186" s="386"/>
      <c r="AA186" s="386"/>
      <c r="AB186" s="386"/>
      <c r="AC186" s="386"/>
    </row>
    <row r="187" spans="16:29" x14ac:dyDescent="0.25">
      <c r="P187" s="385"/>
      <c r="Q187" s="385"/>
      <c r="X187" s="385"/>
      <c r="Y187" s="405"/>
      <c r="Z187" s="386"/>
      <c r="AA187" s="386"/>
      <c r="AB187" s="386"/>
      <c r="AC187" s="386"/>
    </row>
    <row r="188" spans="16:29" x14ac:dyDescent="0.25">
      <c r="P188" s="385"/>
      <c r="Q188" s="385"/>
      <c r="X188" s="385"/>
      <c r="Y188" s="405"/>
      <c r="Z188" s="386"/>
      <c r="AA188" s="386"/>
      <c r="AB188" s="386"/>
      <c r="AC188" s="386"/>
    </row>
    <row r="189" spans="16:29" x14ac:dyDescent="0.25">
      <c r="P189" s="385"/>
      <c r="Q189" s="385"/>
      <c r="X189" s="385"/>
      <c r="Y189" s="405"/>
      <c r="Z189" s="386"/>
      <c r="AA189" s="386"/>
      <c r="AB189" s="386"/>
      <c r="AC189" s="386"/>
    </row>
    <row r="190" spans="16:29" x14ac:dyDescent="0.25">
      <c r="P190" s="385"/>
      <c r="Q190" s="385"/>
      <c r="X190" s="385"/>
      <c r="Y190" s="405"/>
      <c r="Z190" s="386"/>
      <c r="AA190" s="386"/>
      <c r="AB190" s="386"/>
      <c r="AC190" s="386"/>
    </row>
    <row r="191" spans="16:29" x14ac:dyDescent="0.25">
      <c r="P191" s="385"/>
      <c r="Q191" s="385"/>
      <c r="X191" s="385"/>
      <c r="Y191" s="405"/>
      <c r="Z191" s="386"/>
      <c r="AA191" s="386"/>
      <c r="AB191" s="386"/>
      <c r="AC191" s="386"/>
    </row>
    <row r="192" spans="16:29" x14ac:dyDescent="0.25">
      <c r="P192" s="385"/>
      <c r="Q192" s="385"/>
      <c r="X192" s="385"/>
      <c r="Y192" s="405"/>
      <c r="Z192" s="386"/>
      <c r="AA192" s="386"/>
      <c r="AB192" s="386"/>
      <c r="AC192" s="386"/>
    </row>
    <row r="193" spans="16:29" x14ac:dyDescent="0.25">
      <c r="P193" s="385"/>
      <c r="Q193" s="385"/>
      <c r="X193" s="385"/>
      <c r="Y193" s="405"/>
      <c r="Z193" s="386"/>
      <c r="AA193" s="386"/>
      <c r="AB193" s="386"/>
      <c r="AC193" s="386"/>
    </row>
    <row r="194" spans="16:29" x14ac:dyDescent="0.25">
      <c r="P194" s="385"/>
      <c r="Q194" s="385"/>
      <c r="X194" s="385"/>
      <c r="Y194" s="405"/>
      <c r="Z194" s="386"/>
      <c r="AA194" s="386"/>
      <c r="AB194" s="386"/>
      <c r="AC194" s="386"/>
    </row>
    <row r="195" spans="16:29" x14ac:dyDescent="0.25">
      <c r="P195" s="385"/>
      <c r="Q195" s="385"/>
      <c r="X195" s="385"/>
      <c r="Y195" s="405"/>
      <c r="Z195" s="386"/>
      <c r="AA195" s="386"/>
      <c r="AB195" s="386"/>
      <c r="AC195" s="386"/>
    </row>
    <row r="196" spans="16:29" x14ac:dyDescent="0.25">
      <c r="P196" s="385"/>
      <c r="Q196" s="385"/>
      <c r="X196" s="385"/>
      <c r="Y196" s="405"/>
      <c r="Z196" s="386"/>
      <c r="AA196" s="386"/>
      <c r="AB196" s="386"/>
      <c r="AC196" s="386"/>
    </row>
    <row r="197" spans="16:29" x14ac:dyDescent="0.25">
      <c r="P197" s="385"/>
      <c r="Q197" s="385"/>
      <c r="X197" s="385"/>
      <c r="Y197" s="405"/>
      <c r="Z197" s="386"/>
      <c r="AA197" s="386"/>
      <c r="AB197" s="386"/>
      <c r="AC197" s="386"/>
    </row>
    <row r="198" spans="16:29" x14ac:dyDescent="0.25">
      <c r="P198" s="385"/>
      <c r="Q198" s="385"/>
      <c r="X198" s="385"/>
      <c r="Y198" s="405"/>
      <c r="Z198" s="386"/>
      <c r="AA198" s="386"/>
      <c r="AB198" s="386"/>
      <c r="AC198" s="386"/>
    </row>
    <row r="199" spans="16:29" x14ac:dyDescent="0.25">
      <c r="P199" s="385"/>
      <c r="Q199" s="385"/>
      <c r="X199" s="385"/>
      <c r="Y199" s="405"/>
      <c r="Z199" s="386"/>
      <c r="AA199" s="386"/>
      <c r="AB199" s="386"/>
      <c r="AC199" s="386"/>
    </row>
    <row r="200" spans="16:29" x14ac:dyDescent="0.25">
      <c r="P200" s="385"/>
      <c r="Q200" s="385"/>
      <c r="X200" s="385"/>
      <c r="Y200" s="405"/>
      <c r="Z200" s="386"/>
      <c r="AA200" s="386"/>
      <c r="AB200" s="386"/>
      <c r="AC200" s="386"/>
    </row>
    <row r="201" spans="16:29" x14ac:dyDescent="0.25">
      <c r="P201" s="385"/>
      <c r="Q201" s="385"/>
      <c r="AB201" s="386"/>
      <c r="AC201" s="386"/>
    </row>
    <row r="202" spans="16:29" x14ac:dyDescent="0.25">
      <c r="P202" s="385"/>
      <c r="Q202" s="385"/>
      <c r="AB202" s="386"/>
      <c r="AC202" s="386"/>
    </row>
    <row r="203" spans="16:29" x14ac:dyDescent="0.25">
      <c r="P203" s="385"/>
      <c r="Q203" s="385"/>
      <c r="AB203" s="386"/>
      <c r="AC203" s="386"/>
    </row>
    <row r="204" spans="16:29" x14ac:dyDescent="0.25">
      <c r="P204" s="385"/>
      <c r="Q204" s="385"/>
      <c r="AB204" s="386"/>
      <c r="AC204" s="386"/>
    </row>
    <row r="205" spans="16:29" x14ac:dyDescent="0.25">
      <c r="P205" s="385"/>
      <c r="Q205" s="385"/>
      <c r="AB205" s="386"/>
      <c r="AC205" s="386"/>
    </row>
    <row r="206" spans="16:29" x14ac:dyDescent="0.25">
      <c r="P206" s="385"/>
      <c r="Q206" s="385"/>
      <c r="AB206" s="386"/>
      <c r="AC206" s="386"/>
    </row>
    <row r="207" spans="16:29" x14ac:dyDescent="0.25">
      <c r="P207" s="385"/>
      <c r="Q207" s="385"/>
      <c r="AB207" s="386"/>
      <c r="AC207" s="386"/>
    </row>
    <row r="208" spans="16:29" x14ac:dyDescent="0.25">
      <c r="P208" s="385"/>
      <c r="Q208" s="385"/>
      <c r="AB208" s="386"/>
      <c r="AC208" s="386"/>
    </row>
    <row r="209" spans="16:29" x14ac:dyDescent="0.25">
      <c r="P209" s="385"/>
      <c r="Q209" s="385"/>
      <c r="AB209" s="386"/>
      <c r="AC209" s="386"/>
    </row>
    <row r="210" spans="16:29" x14ac:dyDescent="0.25">
      <c r="P210" s="385"/>
      <c r="Q210" s="385"/>
      <c r="AB210" s="386"/>
      <c r="AC210" s="386"/>
    </row>
    <row r="211" spans="16:29" x14ac:dyDescent="0.25">
      <c r="P211" s="385"/>
      <c r="Q211" s="385"/>
      <c r="AB211" s="386"/>
      <c r="AC211" s="386"/>
    </row>
    <row r="212" spans="16:29" x14ac:dyDescent="0.25">
      <c r="P212" s="385"/>
      <c r="Q212" s="385"/>
      <c r="AB212" s="386"/>
      <c r="AC212" s="386"/>
    </row>
    <row r="213" spans="16:29" x14ac:dyDescent="0.25">
      <c r="P213" s="385"/>
      <c r="Q213" s="385"/>
      <c r="AB213" s="386"/>
      <c r="AC213" s="386"/>
    </row>
    <row r="214" spans="16:29" x14ac:dyDescent="0.25">
      <c r="P214" s="385"/>
      <c r="Q214" s="385"/>
      <c r="AB214" s="386"/>
      <c r="AC214" s="386"/>
    </row>
    <row r="215" spans="16:29" x14ac:dyDescent="0.25">
      <c r="P215" s="385"/>
      <c r="Q215" s="385"/>
      <c r="AB215" s="386"/>
      <c r="AC215" s="386"/>
    </row>
    <row r="216" spans="16:29" x14ac:dyDescent="0.25">
      <c r="P216" s="385"/>
      <c r="Q216" s="385"/>
      <c r="AB216" s="386"/>
      <c r="AC216" s="386"/>
    </row>
    <row r="217" spans="16:29" x14ac:dyDescent="0.25">
      <c r="P217" s="385"/>
      <c r="Q217" s="385"/>
      <c r="AB217" s="386"/>
      <c r="AC217" s="386"/>
    </row>
    <row r="218" spans="16:29" x14ac:dyDescent="0.25">
      <c r="P218" s="385"/>
      <c r="Q218" s="385"/>
      <c r="AB218" s="386"/>
      <c r="AC218" s="386"/>
    </row>
    <row r="219" spans="16:29" x14ac:dyDescent="0.25">
      <c r="P219" s="385"/>
      <c r="Q219" s="385"/>
      <c r="AB219" s="386"/>
      <c r="AC219" s="386"/>
    </row>
    <row r="220" spans="16:29" x14ac:dyDescent="0.25">
      <c r="P220" s="385"/>
      <c r="Q220" s="385"/>
      <c r="AB220" s="386"/>
      <c r="AC220" s="386"/>
    </row>
    <row r="221" spans="16:29" x14ac:dyDescent="0.25">
      <c r="P221" s="385"/>
      <c r="Q221" s="385"/>
      <c r="AB221" s="386"/>
      <c r="AC221" s="386"/>
    </row>
    <row r="222" spans="16:29" x14ac:dyDescent="0.25">
      <c r="P222" s="385"/>
      <c r="Q222" s="385"/>
      <c r="AB222" s="386"/>
      <c r="AC222" s="386"/>
    </row>
    <row r="223" spans="16:29" x14ac:dyDescent="0.25">
      <c r="P223" s="385"/>
      <c r="Q223" s="385"/>
      <c r="AB223" s="386"/>
      <c r="AC223" s="386"/>
    </row>
    <row r="224" spans="16:29" x14ac:dyDescent="0.25">
      <c r="P224" s="385"/>
      <c r="Q224" s="385"/>
      <c r="AB224" s="386"/>
      <c r="AC224" s="386"/>
    </row>
    <row r="225" spans="16:29" x14ac:dyDescent="0.25">
      <c r="P225" s="385"/>
      <c r="Q225" s="385"/>
      <c r="AB225" s="386"/>
      <c r="AC225" s="386"/>
    </row>
    <row r="226" spans="16:29" x14ac:dyDescent="0.25">
      <c r="P226" s="385"/>
      <c r="Q226" s="385"/>
      <c r="AB226" s="386"/>
      <c r="AC226" s="386"/>
    </row>
    <row r="227" spans="16:29" x14ac:dyDescent="0.25">
      <c r="P227" s="385"/>
      <c r="Q227" s="385"/>
      <c r="AB227" s="386"/>
      <c r="AC227" s="386"/>
    </row>
    <row r="228" spans="16:29" x14ac:dyDescent="0.25">
      <c r="P228" s="385"/>
      <c r="Q228" s="385"/>
      <c r="AB228" s="386"/>
      <c r="AC228" s="386"/>
    </row>
    <row r="229" spans="16:29" x14ac:dyDescent="0.25">
      <c r="P229" s="385"/>
      <c r="Q229" s="385"/>
      <c r="AB229" s="386"/>
      <c r="AC229" s="386"/>
    </row>
    <row r="230" spans="16:29" x14ac:dyDescent="0.25">
      <c r="P230" s="385"/>
      <c r="Q230" s="385"/>
      <c r="AB230" s="386"/>
      <c r="AC230" s="386"/>
    </row>
    <row r="231" spans="16:29" x14ac:dyDescent="0.25">
      <c r="P231" s="385"/>
      <c r="Q231" s="385"/>
      <c r="AB231" s="386"/>
      <c r="AC231" s="386"/>
    </row>
    <row r="232" spans="16:29" x14ac:dyDescent="0.25">
      <c r="P232" s="385"/>
      <c r="Q232" s="385"/>
      <c r="AB232" s="386"/>
      <c r="AC232" s="386"/>
    </row>
    <row r="233" spans="16:29" x14ac:dyDescent="0.25">
      <c r="P233" s="385"/>
      <c r="Q233" s="385"/>
      <c r="AB233" s="386"/>
      <c r="AC233" s="386"/>
    </row>
    <row r="234" spans="16:29" x14ac:dyDescent="0.25">
      <c r="P234" s="385"/>
      <c r="Q234" s="385"/>
      <c r="AB234" s="386"/>
      <c r="AC234" s="386"/>
    </row>
    <row r="235" spans="16:29" x14ac:dyDescent="0.25">
      <c r="P235" s="385"/>
      <c r="Q235" s="385"/>
      <c r="AB235" s="386"/>
      <c r="AC235" s="386"/>
    </row>
    <row r="236" spans="16:29" x14ac:dyDescent="0.25">
      <c r="P236" s="385"/>
      <c r="Q236" s="385"/>
      <c r="AB236" s="386"/>
      <c r="AC236" s="386"/>
    </row>
    <row r="237" spans="16:29" x14ac:dyDescent="0.25">
      <c r="P237" s="385"/>
      <c r="Q237" s="385"/>
      <c r="AB237" s="386"/>
      <c r="AC237" s="386"/>
    </row>
    <row r="238" spans="16:29" x14ac:dyDescent="0.25">
      <c r="P238" s="385"/>
      <c r="Q238" s="385"/>
      <c r="AB238" s="386"/>
      <c r="AC238" s="386"/>
    </row>
    <row r="239" spans="16:29" x14ac:dyDescent="0.25">
      <c r="P239" s="385"/>
      <c r="Q239" s="385"/>
      <c r="AB239" s="386"/>
      <c r="AC239" s="386"/>
    </row>
    <row r="240" spans="16:29" x14ac:dyDescent="0.25">
      <c r="P240" s="385"/>
      <c r="Q240" s="385"/>
      <c r="AB240" s="386"/>
      <c r="AC240" s="386"/>
    </row>
    <row r="241" spans="16:29" x14ac:dyDescent="0.25">
      <c r="P241" s="385"/>
      <c r="Q241" s="385"/>
      <c r="AB241" s="386"/>
      <c r="AC241" s="386"/>
    </row>
    <row r="242" spans="16:29" x14ac:dyDescent="0.25">
      <c r="P242" s="385"/>
      <c r="Q242" s="385"/>
      <c r="AB242" s="386"/>
      <c r="AC242" s="386"/>
    </row>
    <row r="243" spans="16:29" x14ac:dyDescent="0.25">
      <c r="P243" s="385"/>
      <c r="Q243" s="385"/>
      <c r="AB243" s="386"/>
      <c r="AC243" s="386"/>
    </row>
    <row r="244" spans="16:29" x14ac:dyDescent="0.25">
      <c r="P244" s="385"/>
      <c r="Q244" s="385"/>
      <c r="AB244" s="386"/>
      <c r="AC244" s="386"/>
    </row>
    <row r="245" spans="16:29" x14ac:dyDescent="0.25">
      <c r="P245" s="385"/>
      <c r="Q245" s="385"/>
      <c r="AB245" s="386"/>
      <c r="AC245" s="386"/>
    </row>
    <row r="246" spans="16:29" x14ac:dyDescent="0.25">
      <c r="P246" s="385"/>
      <c r="Q246" s="385"/>
      <c r="AB246" s="386"/>
      <c r="AC246" s="386"/>
    </row>
    <row r="247" spans="16:29" x14ac:dyDescent="0.25">
      <c r="P247" s="385"/>
      <c r="Q247" s="385"/>
      <c r="AB247" s="386"/>
      <c r="AC247" s="386"/>
    </row>
    <row r="248" spans="16:29" x14ac:dyDescent="0.25">
      <c r="P248" s="385"/>
      <c r="Q248" s="385"/>
      <c r="AB248" s="386"/>
      <c r="AC248" s="386"/>
    </row>
    <row r="249" spans="16:29" x14ac:dyDescent="0.25">
      <c r="P249" s="385"/>
      <c r="Q249" s="385"/>
      <c r="AB249" s="386"/>
      <c r="AC249" s="386"/>
    </row>
    <row r="250" spans="16:29" x14ac:dyDescent="0.25">
      <c r="P250" s="385"/>
      <c r="Q250" s="385"/>
      <c r="AB250" s="386"/>
      <c r="AC250" s="386"/>
    </row>
  </sheetData>
  <sheetProtection algorithmName="SHA-512" hashValue="wcdgxOaTU776iOuaJ4qNEoQidZ91bjEj9s0C6xK+SWPFs3DbEeVC4/IZg6/YvinenBMQ6TQheV7GmpIKbLhanw==" saltValue="EUrWpSEixzzyLz8vFV8tZA==" spinCount="100000" sheet="1" objects="1" scenarios="1"/>
  <dataConsolidate/>
  <mergeCells count="120">
    <mergeCell ref="I12:I14"/>
    <mergeCell ref="F14:H14"/>
    <mergeCell ref="E15:H15"/>
    <mergeCell ref="J3:M3"/>
    <mergeCell ref="N3:W3"/>
    <mergeCell ref="X3:AA3"/>
    <mergeCell ref="AB3:AQ3"/>
    <mergeCell ref="D4:H4"/>
    <mergeCell ref="D5:H5"/>
    <mergeCell ref="E16:H16"/>
    <mergeCell ref="E17:H17"/>
    <mergeCell ref="E18:H18"/>
    <mergeCell ref="E20:H20"/>
    <mergeCell ref="E21:H21"/>
    <mergeCell ref="E22:H22"/>
    <mergeCell ref="E6:H6"/>
    <mergeCell ref="E7:H7"/>
    <mergeCell ref="E10:H10"/>
    <mergeCell ref="E29:H29"/>
    <mergeCell ref="E30:H30"/>
    <mergeCell ref="E31:H31"/>
    <mergeCell ref="E32:H32"/>
    <mergeCell ref="E33:H33"/>
    <mergeCell ref="E34:H34"/>
    <mergeCell ref="E23:H23"/>
    <mergeCell ref="E24:H24"/>
    <mergeCell ref="E25:H25"/>
    <mergeCell ref="E26:H26"/>
    <mergeCell ref="E27:H27"/>
    <mergeCell ref="E28:H28"/>
    <mergeCell ref="I43:I44"/>
    <mergeCell ref="E44:H44"/>
    <mergeCell ref="E45:H45"/>
    <mergeCell ref="E35:H35"/>
    <mergeCell ref="E36:H36"/>
    <mergeCell ref="E37:H37"/>
    <mergeCell ref="E38:H38"/>
    <mergeCell ref="E39:H39"/>
    <mergeCell ref="E40:H40"/>
    <mergeCell ref="E46:H46"/>
    <mergeCell ref="E47:H47"/>
    <mergeCell ref="E48:H48"/>
    <mergeCell ref="E49:H49"/>
    <mergeCell ref="E50:H50"/>
    <mergeCell ref="F51:H51"/>
    <mergeCell ref="E41:H41"/>
    <mergeCell ref="E42:H42"/>
    <mergeCell ref="E43:H43"/>
    <mergeCell ref="F58:H58"/>
    <mergeCell ref="G59:H59"/>
    <mergeCell ref="G60:H60"/>
    <mergeCell ref="G61:H61"/>
    <mergeCell ref="G62:H62"/>
    <mergeCell ref="G63:H63"/>
    <mergeCell ref="F52:H52"/>
    <mergeCell ref="F53:H53"/>
    <mergeCell ref="F54:H54"/>
    <mergeCell ref="F55:H55"/>
    <mergeCell ref="F56:H56"/>
    <mergeCell ref="F57:H57"/>
    <mergeCell ref="I82:I83"/>
    <mergeCell ref="F83:H83"/>
    <mergeCell ref="G72:H72"/>
    <mergeCell ref="G73:H73"/>
    <mergeCell ref="E74:H74"/>
    <mergeCell ref="E75:H75"/>
    <mergeCell ref="E76:H76"/>
    <mergeCell ref="E77:H77"/>
    <mergeCell ref="G64:H64"/>
    <mergeCell ref="G65:H65"/>
    <mergeCell ref="E66:H66"/>
    <mergeCell ref="F67:H67"/>
    <mergeCell ref="F70:H70"/>
    <mergeCell ref="G71:H71"/>
    <mergeCell ref="F84:H84"/>
    <mergeCell ref="E85:H85"/>
    <mergeCell ref="F86:H86"/>
    <mergeCell ref="F87:H87"/>
    <mergeCell ref="E88:H88"/>
    <mergeCell ref="F89:H89"/>
    <mergeCell ref="E78:H78"/>
    <mergeCell ref="E79:H79"/>
    <mergeCell ref="E80:H80"/>
    <mergeCell ref="F81:H81"/>
    <mergeCell ref="E82:H82"/>
    <mergeCell ref="E96:H96"/>
    <mergeCell ref="E97:H97"/>
    <mergeCell ref="E98:H98"/>
    <mergeCell ref="E99:H99"/>
    <mergeCell ref="F100:H100"/>
    <mergeCell ref="I100:I107"/>
    <mergeCell ref="G105:H105"/>
    <mergeCell ref="F90:H90"/>
    <mergeCell ref="E91:H91"/>
    <mergeCell ref="E92:H92"/>
    <mergeCell ref="E93:H93"/>
    <mergeCell ref="E94:H94"/>
    <mergeCell ref="F95:H95"/>
    <mergeCell ref="G114:H114"/>
    <mergeCell ref="G115:H115"/>
    <mergeCell ref="G116:H116"/>
    <mergeCell ref="E117:H117"/>
    <mergeCell ref="F118:H118"/>
    <mergeCell ref="G119:H119"/>
    <mergeCell ref="F108:H108"/>
    <mergeCell ref="G109:H109"/>
    <mergeCell ref="G110:H110"/>
    <mergeCell ref="G111:H111"/>
    <mergeCell ref="G112:H112"/>
    <mergeCell ref="G113:H113"/>
    <mergeCell ref="E127:H127"/>
    <mergeCell ref="H137:I137"/>
    <mergeCell ref="H138:I138"/>
    <mergeCell ref="G120:H120"/>
    <mergeCell ref="G121:H121"/>
    <mergeCell ref="E123:H123"/>
    <mergeCell ref="E124:H124"/>
    <mergeCell ref="E125:H125"/>
    <mergeCell ref="E126:H126"/>
    <mergeCell ref="H135:I135"/>
  </mergeCells>
  <conditionalFormatting sqref="P59:P65 AB59:AB65 AD59:AD65 AG59:AG65 AI59:AI65 AL59:AL65 AN59:AN65">
    <cfRule type="expression" dxfId="14" priority="11">
      <formula>OR(AND(P51="yes",LEFT(P59,14)="not applicable"),AND(P51="no/not applicable",LEFT(P59,14)&lt;&gt;"not applicable"))</formula>
    </cfRule>
  </conditionalFormatting>
  <conditionalFormatting sqref="P71:P74 AB71:AB73 AD71:AD73 AG71:AG73 AI71:AI73 AL71:AL73 AN71:AN73">
    <cfRule type="expression" dxfId="13" priority="12">
      <formula>OR(AND(P67="yes",LEFT(P71,14)="not applicable"),AND(P67="no/not applicable",LEFT(P71,14)&lt;&gt;"not applicable"))</formula>
    </cfRule>
  </conditionalFormatting>
  <conditionalFormatting sqref="P83 AB83 AD83 AG83 AI83 AL83 AN83">
    <cfRule type="expression" dxfId="12" priority="13">
      <formula>OR(AND(LEFT(P82,3)="yes",LEFT(P83,14)="not applicable"),AND(P82="no",LEFT(P83,14)&lt;&gt;"not applicable"))</formula>
    </cfRule>
  </conditionalFormatting>
  <conditionalFormatting sqref="P89 AB89 AD89 AG89 AI89 AL89 AN89">
    <cfRule type="expression" dxfId="11" priority="15">
      <formula>OR(AND(LEFT(P88,3)="yes",LEFT(P89,14)="not applicable"),AND(OR(P88="no",P88="not applicable"),LEFT(P89,14)&lt;&gt;"not applicable"))</formula>
    </cfRule>
  </conditionalFormatting>
  <conditionalFormatting sqref="P86 AB86 AD86 AG86 AI86 AL86 AN86">
    <cfRule type="expression" dxfId="10" priority="14">
      <formula>OR(AND(LEFT(P85,3)="yes",LEFT(P86,14)="not applicable"),AND(OR(P85="no",P85="not applicable"),LEFT(P86,14)&lt;&gt;"not applicable"))</formula>
    </cfRule>
  </conditionalFormatting>
  <conditionalFormatting sqref="R59:R65">
    <cfRule type="expression" dxfId="9" priority="6">
      <formula>OR(AND(R51="yes",LEFT(R59,14)="not applicable"),AND(R51="no/not applicable",LEFT(R59,14)&lt;&gt;"not applicable"))</formula>
    </cfRule>
  </conditionalFormatting>
  <conditionalFormatting sqref="R71:R74">
    <cfRule type="expression" dxfId="8" priority="7">
      <formula>OR(AND(R67="yes",LEFT(R71,14)="not applicable"),AND(R67="no/not applicable",LEFT(R71,14)&lt;&gt;"not applicable"))</formula>
    </cfRule>
  </conditionalFormatting>
  <conditionalFormatting sqref="R83">
    <cfRule type="expression" dxfId="7" priority="8">
      <formula>OR(AND(LEFT(R82,3)="yes",LEFT(R83,14)="not applicable"),AND(R82="no",LEFT(R83,14)&lt;&gt;"not applicable"))</formula>
    </cfRule>
  </conditionalFormatting>
  <conditionalFormatting sqref="R89">
    <cfRule type="expression" dxfId="6" priority="10">
      <formula>OR(AND(LEFT(R88,3)="yes",LEFT(R89,14)="not applicable"),AND(OR(R88="no",R88="not applicable"),LEFT(R89,14)&lt;&gt;"not applicable"))</formula>
    </cfRule>
  </conditionalFormatting>
  <conditionalFormatting sqref="R86">
    <cfRule type="expression" dxfId="5" priority="9">
      <formula>OR(AND(LEFT(R85,3)="yes",LEFT(R86,14)="not applicable"),AND(OR(R85="no",R85="not applicable"),LEFT(R86,14)&lt;&gt;"not applicable"))</formula>
    </cfRule>
  </conditionalFormatting>
  <conditionalFormatting sqref="T59:T65">
    <cfRule type="expression" dxfId="4" priority="1">
      <formula>OR(AND(T51="yes",LEFT(T59,14)="not applicable"),AND(T51="no/not applicable",LEFT(T59,14)&lt;&gt;"not applicable"))</formula>
    </cfRule>
  </conditionalFormatting>
  <conditionalFormatting sqref="T71:T74">
    <cfRule type="expression" dxfId="3" priority="2">
      <formula>OR(AND(T67="yes",LEFT(T71,14)="not applicable"),AND(T67="no/not applicable",LEFT(T71,14)&lt;&gt;"not applicable"))</formula>
    </cfRule>
  </conditionalFormatting>
  <conditionalFormatting sqref="T83">
    <cfRule type="expression" dxfId="2" priority="3">
      <formula>OR(AND(LEFT(T82,3)="yes",LEFT(T83,14)="not applicable"),AND(T82="no",LEFT(T83,14)&lt;&gt;"not applicable"))</formula>
    </cfRule>
  </conditionalFormatting>
  <conditionalFormatting sqref="T89">
    <cfRule type="expression" dxfId="1" priority="5">
      <formula>OR(AND(LEFT(T88,3)="yes",LEFT(T89,14)="not applicable"),AND(OR(T88="no",T88="not applicable"),LEFT(T89,14)&lt;&gt;"not applicable"))</formula>
    </cfRule>
  </conditionalFormatting>
  <conditionalFormatting sqref="T86">
    <cfRule type="expression" dxfId="0" priority="4">
      <formula>OR(AND(LEFT(T85,3)="yes",LEFT(T86,14)="not applicable"),AND(OR(T85="no",T85="not applicable"),LEFT(T86,14)&lt;&gt;"not applicable"))</formula>
    </cfRule>
  </conditionalFormatting>
  <dataValidations count="39">
    <dataValidation type="list" allowBlank="1" showInputMessage="1" showErrorMessage="1" sqref="P126 AB126 AD126 AG126 AI126 AL126 AN126 R126 T126" xr:uid="{00000000-0002-0000-0500-000000000000}">
      <formula1>REGD7_2023</formula1>
    </dataValidation>
    <dataValidation type="list" allowBlank="1" showInputMessage="1" showErrorMessage="1" sqref="P125 AB125 AD125 AG125 AI125 AL125 AN125 R125 T125" xr:uid="{00000000-0002-0000-0500-000001000000}">
      <formula1>REGD6_2023</formula1>
    </dataValidation>
    <dataValidation type="list" allowBlank="1" showInputMessage="1" showErrorMessage="1" sqref="P124 AB124 AD124 AG124 AI124 AL124 AN124 R124 T124" xr:uid="{00000000-0002-0000-0500-000002000000}">
      <formula1>REGD5_2023</formula1>
    </dataValidation>
    <dataValidation type="list" allowBlank="1" showInputMessage="1" showErrorMessage="1" sqref="P117 AB117 AD117 AG117 AI117 AL117 AN117 R117 T117" xr:uid="{00000000-0002-0000-0500-000003000000}">
      <formula1>REGD3_2023</formula1>
    </dataValidation>
    <dataValidation type="list" allowBlank="1" showInputMessage="1" showErrorMessage="1" sqref="P98 AB98 AD98 AG98 AI98 AL98 AN98 R98 T98" xr:uid="{00000000-0002-0000-0500-000004000000}">
      <formula1>REGD1_2023</formula1>
    </dataValidation>
    <dataValidation type="list" allowBlank="1" showInputMessage="1" showErrorMessage="1" sqref="P94 AB94 AD94 AG94 AI94 AL94 AN94 R94 T94" xr:uid="{00000000-0002-0000-0500-000005000000}">
      <formula1>REGC13</formula1>
    </dataValidation>
    <dataValidation type="list" allowBlank="1" showInputMessage="1" showErrorMessage="1" sqref="P76 AB76 AD76 AG76 AI76 AL76 AN76 R76 T76" xr:uid="{00000000-0002-0000-0500-000006000000}">
      <formula1>REGC2</formula1>
    </dataValidation>
    <dataValidation type="list" allowBlank="1" showInputMessage="1" showErrorMessage="1" sqref="P49 AB49 AD49 AG49 AI49 AL49 AN49 R49 T49" xr:uid="{00000000-0002-0000-0500-000007000000}">
      <formula1>REGB9_2023</formula1>
    </dataValidation>
    <dataValidation type="list" allowBlank="1" showInputMessage="1" showErrorMessage="1" sqref="P46 AB46 AD46 AG46 AI46 AL46 AN46 R46 T46" xr:uid="{00000000-0002-0000-0500-000008000000}">
      <formula1>REGB7</formula1>
    </dataValidation>
    <dataValidation type="list" allowBlank="1" showInputMessage="1" showErrorMessage="1" sqref="P33 AB33 AD33 AG33 AI33 AL33 AN33 R33 T33" xr:uid="{00000000-0002-0000-0500-000009000000}">
      <formula1>REGA22_2023</formula1>
    </dataValidation>
    <dataValidation type="list" allowBlank="1" showInputMessage="1" showErrorMessage="1" sqref="P30 AB30 AD30 AG30 AI30 AL30 AN30 R30 T30" xr:uid="{00000000-0002-0000-0500-00000A000000}">
      <formula1>REGA16</formula1>
    </dataValidation>
    <dataValidation type="list" allowBlank="1" showInputMessage="1" showErrorMessage="1" sqref="P25 AB25 AD25 AG25 AI25 AL25 AN25 R25 T25" xr:uid="{00000000-0002-0000-0500-00000B000000}">
      <formula1>REGA11_2023</formula1>
    </dataValidation>
    <dataValidation type="list" allowBlank="1" showInputMessage="1" showErrorMessage="1" sqref="P21 AB21 AD21 AG21 AI21 AL21 AN21 R21 T21" xr:uid="{00000000-0002-0000-0500-00000C000000}">
      <formula1>REGA10_2023</formula1>
    </dataValidation>
    <dataValidation type="list" allowBlank="1" showInputMessage="1" showErrorMessage="1" sqref="P20 AB20 AD20 AG20 AI20 AL20 AN20 R20 T20" xr:uid="{00000000-0002-0000-0500-00000D000000}">
      <formula1>REGA9_2023</formula1>
    </dataValidation>
    <dataValidation type="list" allowBlank="1" showInputMessage="1" showErrorMessage="1" sqref="P16 AB16 AD16 AG16 AI16 AL16 AN16 R16 T16" xr:uid="{00000000-0002-0000-0500-00000E000000}">
      <formula1>REGA4_2023</formula1>
    </dataValidation>
    <dataValidation type="list" allowBlank="1" showInputMessage="1" showErrorMessage="1" sqref="AN78:AN80 P78:P80 P82 AN82 AN91:AN93 AB78:AB80 AB82 AB91:AB93 AD91:AD93 AD78:AD80 AD82 AG82 AG91:AG93 AG78:AG80 AI78:AI80 AI82 AI91:AI93 AL91:AL93 AL78:AL80 AL82 P91:P93 R78:R80 R82 R91:R93 T78:T80 T82 T91:T93" xr:uid="{00000000-0002-0000-0500-00000F000000}">
      <formula1>REGC4</formula1>
    </dataValidation>
    <dataValidation type="list" allowBlank="1" showInputMessage="1" showErrorMessage="1" sqref="AN77 P77 P85 AN85 AN88 AB77 AB85 AB88 AD88 AD77 AD85 AG85 AG88 AG77 AI77 AI85 AI88 AL88 AL77 AL85 P88 R77 R85 R88 T77 T85 T88" xr:uid="{00000000-0002-0000-0500-000010000000}">
      <formula1>REGC3</formula1>
    </dataValidation>
    <dataValidation type="list" allowBlank="1" showInputMessage="1" showErrorMessage="1" sqref="AN8 AB8 AD8 AG8 AI8 AL8 P8 R8 T8" xr:uid="{00000000-0002-0000-0500-000011000000}">
      <formula1>REGC1</formula1>
    </dataValidation>
    <dataValidation type="list" allowBlank="1" showInputMessage="1" showErrorMessage="1" sqref="P67:P69 AN47:AN48 P51:P57 P47:P48 AN51:AN57 AN67:AN69 AB47:AB48 AB51:AB57 AB67:AB69 AD67:AD69 AD47:AD48 AD51:AD57 AG51:AG57 AG67:AG69 AG47:AG48 AI47:AI48 AI51:AI57 AI67:AI69 AL67:AL69 AL47:AL48 AL51:AL57 R67:R69 R51:R57 R47:R48 T67:T69 T51:T57 T47:T48" xr:uid="{00000000-0002-0000-0500-000012000000}">
      <formula1>REGB8</formula1>
    </dataValidation>
    <dataValidation type="list" allowBlank="1" showInputMessage="1" showErrorMessage="1" sqref="AN45 AB45 AD45 AG45 AI45 AL45 P45 R45 T45" xr:uid="{00000000-0002-0000-0500-000013000000}">
      <formula1>REGB6</formula1>
    </dataValidation>
    <dataValidation type="list" allowBlank="1" showInputMessage="1" showErrorMessage="1" sqref="AN43:AN44 AB43:AB44 AD43:AD44 AG43:AG44 AI43:AI44 AL43:AL44 P43:P44 R43:R44 T43:T44" xr:uid="{00000000-0002-0000-0500-000014000000}">
      <formula1>REGB4</formula1>
    </dataValidation>
    <dataValidation type="list" allowBlank="1" showInputMessage="1" showErrorMessage="1" sqref="AN18 AB18 AD18 AG18 AI18 AL18 P18 R18 T18" xr:uid="{00000000-0002-0000-0500-000015000000}">
      <formula1>REGB3</formula1>
    </dataValidation>
    <dataValidation type="list" allowBlank="1" showInputMessage="1" showErrorMessage="1" sqref="AN42 AB42 AD42 AG42 AI42 AL42 P42 R42 T42" xr:uid="{00000000-0002-0000-0500-000016000000}">
      <formula1>REGB2</formula1>
    </dataValidation>
    <dataValidation type="list" allowBlank="1" showInputMessage="1" showErrorMessage="1" sqref="AN41 AB41 AD41 AG41 AI41 AL41 P41 R41 T41" xr:uid="{00000000-0002-0000-0500-000017000000}">
      <formula1>REGB1</formula1>
    </dataValidation>
    <dataValidation type="list" allowBlank="1" showInputMessage="1" showErrorMessage="1" sqref="AN38 P38 AB38 AD38 AG38 AI38 AL38 R38 T38" xr:uid="{00000000-0002-0000-0500-000018000000}">
      <formula1>REGA23</formula1>
    </dataValidation>
    <dataValidation type="list" allowBlank="1" showInputMessage="1" showErrorMessage="1" sqref="AN36 AB36 AD36 AG36 AI36 AL36 P36 R36 T36" xr:uid="{00000000-0002-0000-0500-000019000000}">
      <formula1>REGA21</formula1>
    </dataValidation>
    <dataValidation type="list" allowBlank="1" showInputMessage="1" showErrorMessage="1" sqref="AN35 AB35 AD35 AG35 AI35 AL35 P35 R35 T35" xr:uid="{00000000-0002-0000-0500-00001A000000}">
      <formula1>REGA20</formula1>
    </dataValidation>
    <dataValidation type="list" allowBlank="1" showInputMessage="1" showErrorMessage="1" sqref="AN34 AB34 AD34 AG34 AI34 AL34 P34 R34 T34" xr:uid="{00000000-0002-0000-0500-00001B000000}">
      <formula1>REGA19</formula1>
    </dataValidation>
    <dataValidation type="list" allowBlank="1" showInputMessage="1" showErrorMessage="1" sqref="AN31 AB31 AD31 AG31 AI31 AL31 P31 R31 T31" xr:uid="{00000000-0002-0000-0500-00001C000000}">
      <formula1>REGA17</formula1>
    </dataValidation>
    <dataValidation type="list" allowBlank="1" showInputMessage="1" showErrorMessage="1" sqref="AN28 AB28 AD28 AG28 AI28 AL28 P28 R28 T28" xr:uid="{00000000-0002-0000-0500-00001D000000}">
      <formula1>REGA14</formula1>
    </dataValidation>
    <dataValidation type="list" allowBlank="1" showInputMessage="1" showErrorMessage="1" sqref="AN27 P27 AB27 AD27 AG27 AI27 AL27 R27 T27" xr:uid="{00000000-0002-0000-0500-00001E000000}">
      <formula1>REGA13_2023</formula1>
    </dataValidation>
    <dataValidation type="list" allowBlank="1" showInputMessage="1" showErrorMessage="1" sqref="AN22 AB22 AD22 AG22 AI22 AL22 P22 R22 T22" xr:uid="{00000000-0002-0000-0500-00001F000000}">
      <formula1>REGA8</formula1>
    </dataValidation>
    <dataValidation type="list" allowBlank="1" showInputMessage="1" showErrorMessage="1" sqref="AN19 P19 AB19 AD19 AG19 AI19 AL19 R19 T19" xr:uid="{00000000-0002-0000-0500-000020000000}">
      <formula1>REGA6</formula1>
    </dataValidation>
    <dataValidation type="list" allowBlank="1" showInputMessage="1" showErrorMessage="1" sqref="AN17 AB17 AD17 AG17 AI17 AL17 P17 R17 T17" xr:uid="{00000000-0002-0000-0500-000021000000}">
      <formula1>REGA5</formula1>
    </dataValidation>
    <dataValidation type="list" allowBlank="1" showInputMessage="1" showErrorMessage="1" sqref="AN15 AB15 AD15 AG15 AI15 AL15 P15 R15 T15" xr:uid="{00000000-0002-0000-0500-000022000000}">
      <formula1>REGA3</formula1>
    </dataValidation>
    <dataValidation type="list" allowBlank="1" showInputMessage="1" showErrorMessage="1" sqref="AN9 AB9 AD9 AG9 AI9 AL9 P9 R9 T9" xr:uid="{00000000-0002-0000-0500-000023000000}">
      <formula1>REGA1</formula1>
    </dataValidation>
    <dataValidation type="list" allowBlank="1" showInputMessage="1" showErrorMessage="1" sqref="AN6 AB6 AD6 AG6 AI6 AL6 P6 R6 T6" xr:uid="{00000000-0002-0000-0500-000024000000}">
      <formula1>REGNAME</formula1>
    </dataValidation>
    <dataValidation type="list" allowBlank="1" showInputMessage="1" showErrorMessage="1" sqref="P37 AN101:AN107 AN109:AN116 AN119:AN123 AN127 AN32 AN23:AN24 AN26 AN29 AN11:AN14 P127 P119:P123 P109:P116 P101:P107 P99 P11:P14 P29 P26 P23:P24 AN99 P32 AN37 AB23:AB24 AB32 AB127 AB119:AB123 AB109:AB116 AB101:AB107 AB99 AB37 AB11:AB14 AB29 AB26 AD26 AD23:AD24 AD32 AD127 AD119:AD123 AD109:AD116 AD101:AD107 AD99 AD37 AD11:AD14 AD29 AG29 AG26 AG23:AG24 AG32 AG127 AG119:AG123 AG109:AG116 AG101:AG107 AG99 AG37 AG11:AG14 AI11:AI14 AI29 AI26 AI23:AI24 AI32 AI127 AI119:AI123 AI109:AI116 AI101:AI107 AI99 AI37 AL37 AL11:AL14 AL29 AL26 AL23:AL24 AL32 AL127 AL119:AL123 AL109:AL116 AL101:AL107 AL99 R37 R127 R119:R123 R109:R116 R101:R107 R99 R11:R14 R29 R26 R23:R24 R32 T37 T127 T119:T123 T109:T116 T101:T107 T99 T11:T14 T29 T26 T23:T24 T32" xr:uid="{00000000-0002-0000-0500-000025000000}">
      <formula1>ECO_A</formula1>
    </dataValidation>
    <dataValidation allowBlank="1" showInputMessage="1" showErrorMessage="1" sqref="P70 AG5 AD74:AD75 AB84 P7 AD70 AD95:AD96 AG70 AB87 AB100 AG95:AG96 AB90 AG10 I136:J137 K97:M141 AD50 AD7 J97:J134 I122:I133 AD39:AD40 N128:N141 AG7 J66:M96 I66:I100 AG50 P66 AD10 AG39:AG40 P39:P40 AG90 P118 AG81 AB81 AB128:AB141 P128:P141 AB39:AB40 P81 AB50 AD66 AD118 AB95:AB97 P108 AB74:AB75 AG66 P74:P75 P50 P84 P10 AG74:AG75 AD84 AD87 P87 AD108 P95:P97 AG84 AG87 AD90 P90 AB5 P5 P100 AB66 P58 AB7 AB58 AB70 AD5 AD58 AB10 AG58 AB108 AB118 AD81 I5:M59 R70 R7 R66 R39:R40 R118 R81 R108 R74:R75 R50 R84 R10 R87 R95:R97 R90 R5 R100 R58 T70 T7 T66 T39:T40 T118 T81 T108 T74:T75 T50 T84 T10 T87 T95:T97 T90 T5 T100 T58" xr:uid="{00000000-0002-0000-0500-000026000000}"/>
  </dataValidations>
  <pageMargins left="0.7" right="0.7" top="0.75" bottom="0.75" header="0.3" footer="0.3"/>
  <pageSetup paperSize="9" orientation="portrait" r:id="rId1"/>
  <headerFooter>
    <oddFooter>&amp;C_x000D_&amp;1#&amp;"Calibri"&amp;10&amp;K0000FF Restricted Use - À usage restreint</oddFooter>
  </headerFooter>
  <extLst>
    <ext xmlns:x14="http://schemas.microsoft.com/office/spreadsheetml/2009/9/main" uri="{CCE6A557-97BC-4b89-ADB6-D9C93CAAB3DF}">
      <x14:dataValidations xmlns:xm="http://schemas.microsoft.com/office/excel/2006/main" count="114">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00000000-0002-0000-0500-000027000000}">
          <x14:formula1>
            <xm:f>OFFSET(Conditions!$CB$63,0,0,Conditions!$CB$61,1)</xm:f>
          </x14:formula1>
          <xm:sqref>AN89</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00000000-0002-0000-0500-000028000000}">
          <x14:formula1>
            <xm:f>OFFSET(Conditions!$CB$53,0,0,Conditions!$CB$51,1)</xm:f>
          </x14:formula1>
          <xm:sqref>AL89</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00000000-0002-0000-0500-000029000000}">
          <x14:formula1>
            <xm:f>OFFSET(Conditions!$CB$43,0,0,Conditions!$CB$41,1)</xm:f>
          </x14:formula1>
          <xm:sqref>AI89</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00000000-0002-0000-0500-00002A000000}">
          <x14:formula1>
            <xm:f>OFFSET(Conditions!$CB$33,0,0,Conditions!$CB$31,1)</xm:f>
          </x14:formula1>
          <xm:sqref>AG89</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00000000-0002-0000-0500-00002B000000}">
          <x14:formula1>
            <xm:f>OFFSET(Conditions!$CB$23,0,0,Conditions!$CB$21,1)</xm:f>
          </x14:formula1>
          <xm:sqref>AD89</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00000000-0002-0000-0500-00002C000000}">
          <x14:formula1>
            <xm:f>OFFSET(Conditions!$CB$13,0,0,Conditions!$CB$11,1)</xm:f>
          </x14:formula1>
          <xm:sqref>AB89</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00000000-0002-0000-0500-00002D000000}">
          <x14:formula1>
            <xm:f>OFFSET(Conditions!$CB$3,0,0,Conditions!$CB$1,1)</xm:f>
          </x14:formula1>
          <xm:sqref>P89</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00000000-0002-0000-0500-00002E000000}">
          <x14:formula1>
            <xm:f>OFFSET(Conditions!$CA$63,0,0,Conditions!$CA$61,1)</xm:f>
          </x14:formula1>
          <xm:sqref>AN86</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00000000-0002-0000-0500-00002F000000}">
          <x14:formula1>
            <xm:f>OFFSET(Conditions!$CA$53,0,0,Conditions!$CA$51,1)</xm:f>
          </x14:formula1>
          <xm:sqref>AL86</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00000000-0002-0000-0500-000030000000}">
          <x14:formula1>
            <xm:f>OFFSET(Conditions!$CA$43,0,0,Conditions!$CA$41,1)</xm:f>
          </x14:formula1>
          <xm:sqref>AI86</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00000000-0002-0000-0500-000031000000}">
          <x14:formula1>
            <xm:f>OFFSET(Conditions!$CA$33,0,0,Conditions!$CA$31,1)</xm:f>
          </x14:formula1>
          <xm:sqref>AG86</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00000000-0002-0000-0500-000032000000}">
          <x14:formula1>
            <xm:f>OFFSET(Conditions!$CA$23,0,0,Conditions!$CA$21,1)</xm:f>
          </x14:formula1>
          <xm:sqref>AD86</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00000000-0002-0000-0500-000033000000}">
          <x14:formula1>
            <xm:f>OFFSET(Conditions!$CA$13,0,0,Conditions!$CA$11,1)</xm:f>
          </x14:formula1>
          <xm:sqref>AB86</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00000000-0002-0000-0500-000034000000}">
          <x14:formula1>
            <xm:f>OFFSET(Conditions!$CA$3,0,0,Conditions!$CA$1,1)</xm:f>
          </x14:formula1>
          <xm:sqref>P86</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00000000-0002-0000-0500-000035000000}">
          <x14:formula1>
            <xm:f>OFFSET(Conditions!$BZ$63,0,0,Conditions!$BZ$61,1)</xm:f>
          </x14:formula1>
          <xm:sqref>AN83</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00000000-0002-0000-0500-000036000000}">
          <x14:formula1>
            <xm:f>OFFSET(Conditions!$BZ$53,0,0,Conditions!$BZ$51,1)</xm:f>
          </x14:formula1>
          <xm:sqref>AL83</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00000000-0002-0000-0500-000037000000}">
          <x14:formula1>
            <xm:f>OFFSET(Conditions!$BZ$43,0,0,Conditions!$BZ$41,1)</xm:f>
          </x14:formula1>
          <xm:sqref>AI83</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00000000-0002-0000-0500-000038000000}">
          <x14:formula1>
            <xm:f>OFFSET(Conditions!$BZ$33,0,0,Conditions!$BZ$31,1)</xm:f>
          </x14:formula1>
          <xm:sqref>AG83</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00000000-0002-0000-0500-000039000000}">
          <x14:formula1>
            <xm:f>OFFSET(Conditions!$BZ$23,0,0,Conditions!$BZ$21,1)</xm:f>
          </x14:formula1>
          <xm:sqref>AD83</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00000000-0002-0000-0500-00003A000000}">
          <x14:formula1>
            <xm:f>OFFSET(Conditions!$BZ$13,0,0,Conditions!$BZ$11,1)</xm:f>
          </x14:formula1>
          <xm:sqref>AB83</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00000000-0002-0000-0500-00003B000000}">
          <x14:formula1>
            <xm:f>OFFSET(Conditions!$BZ$3,0,0,Conditions!$BZ$1,1)</xm:f>
          </x14:formula1>
          <xm:sqref>P83</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00000000-0002-0000-0500-00003C000000}">
          <x14:formula1>
            <xm:f>OFFSET(Conditions!$BY$63,0,0,Conditions!$BY$61,1)</xm:f>
          </x14:formula1>
          <xm:sqref>AN73</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00000000-0002-0000-0500-00003D000000}">
          <x14:formula1>
            <xm:f>OFFSET(Conditions!$BY$53,0,0,Conditions!$BY$51,1)</xm:f>
          </x14:formula1>
          <xm:sqref>AL73</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00000000-0002-0000-0500-00003E000000}">
          <x14:formula1>
            <xm:f>OFFSET(Conditions!$BY$43,0,0,Conditions!$BY$41,1)</xm:f>
          </x14:formula1>
          <xm:sqref>AI73</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00000000-0002-0000-0500-00003F000000}">
          <x14:formula1>
            <xm:f>OFFSET(Conditions!$BY$33,0,0,Conditions!$BY$31,1)</xm:f>
          </x14:formula1>
          <xm:sqref>AG73</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00000000-0002-0000-0500-000040000000}">
          <x14:formula1>
            <xm:f>OFFSET(Conditions!$BY$23,0,0,Conditions!$BY$21,1)</xm:f>
          </x14:formula1>
          <xm:sqref>AD73</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00000000-0002-0000-0500-000041000000}">
          <x14:formula1>
            <xm:f>OFFSET(Conditions!$BY$13,0,0,Conditions!$BY$11,1)</xm:f>
          </x14:formula1>
          <xm:sqref>AB73</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00000000-0002-0000-0500-000042000000}">
          <x14:formula1>
            <xm:f>OFFSET(Conditions!$BY$3,0,0,Conditions!$BY$1,1)</xm:f>
          </x14:formula1>
          <xm:sqref>P73</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00000000-0002-0000-0500-000043000000}">
          <x14:formula1>
            <xm:f>OFFSET(Conditions!$BX$63,0,0,Conditions!$BX$61,1)</xm:f>
          </x14:formula1>
          <xm:sqref>AN72</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00000000-0002-0000-0500-000044000000}">
          <x14:formula1>
            <xm:f>OFFSET(Conditions!$BX$53,0,0,Conditions!$BX$51,1)</xm:f>
          </x14:formula1>
          <xm:sqref>AL72</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00000000-0002-0000-0500-000045000000}">
          <x14:formula1>
            <xm:f>OFFSET(Conditions!$BX$43,0,0,Conditions!$BX$41,1)</xm:f>
          </x14:formula1>
          <xm:sqref>AI72</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00000000-0002-0000-0500-000046000000}">
          <x14:formula1>
            <xm:f>OFFSET(Conditions!$BX$33,0,0,Conditions!$BX$31,1)</xm:f>
          </x14:formula1>
          <xm:sqref>AG72</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00000000-0002-0000-0500-000047000000}">
          <x14:formula1>
            <xm:f>OFFSET(Conditions!$BX$23,0,0,Conditions!$BX$21,1)</xm:f>
          </x14:formula1>
          <xm:sqref>AD72</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00000000-0002-0000-0500-000048000000}">
          <x14:formula1>
            <xm:f>OFFSET(Conditions!$BX$13,0,0,Conditions!$BX$11,1)</xm:f>
          </x14:formula1>
          <xm:sqref>AB72</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00000000-0002-0000-0500-000049000000}">
          <x14:formula1>
            <xm:f>OFFSET(Conditions!$BX$3,0,0,Conditions!$BX$1,1)</xm:f>
          </x14:formula1>
          <xm:sqref>P72</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00000000-0002-0000-0500-00004A000000}">
          <x14:formula1>
            <xm:f>OFFSET(Conditions!$BW$63,0,0,Conditions!$BW$61,1)</xm:f>
          </x14:formula1>
          <xm:sqref>AN71</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00000000-0002-0000-0500-00004B000000}">
          <x14:formula1>
            <xm:f>OFFSET(Conditions!$BW$53,0,0,Conditions!$BW$51,1)</xm:f>
          </x14:formula1>
          <xm:sqref>AL71</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00000000-0002-0000-0500-00004C000000}">
          <x14:formula1>
            <xm:f>OFFSET(Conditions!$BW$43,0,0,Conditions!$BW$41,1)</xm:f>
          </x14:formula1>
          <xm:sqref>AI71</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00000000-0002-0000-0500-00004D000000}">
          <x14:formula1>
            <xm:f>OFFSET(Conditions!$BW$33,0,0,Conditions!$BW$31,1)</xm:f>
          </x14:formula1>
          <xm:sqref>AG71</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00000000-0002-0000-0500-00004E000000}">
          <x14:formula1>
            <xm:f>OFFSET(Conditions!$BW$23,0,0,Conditions!$BW$21,1)</xm:f>
          </x14:formula1>
          <xm:sqref>AD71</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00000000-0002-0000-0500-00004F000000}">
          <x14:formula1>
            <xm:f>OFFSET(Conditions!$BW$13,0,0,Conditions!$BW$11,1)</xm:f>
          </x14:formula1>
          <xm:sqref>AB71</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00000000-0002-0000-0500-000050000000}">
          <x14:formula1>
            <xm:f>OFFSET(Conditions!$BW$3,0,0,Conditions!$BW$1,1)</xm:f>
          </x14:formula1>
          <xm:sqref>P71</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00000000-0002-0000-0500-000051000000}">
          <x14:formula1>
            <xm:f>OFFSET(Conditions!$BU$63,0,0,Conditions!$BU$61,1)</xm:f>
          </x14:formula1>
          <xm:sqref>AN65</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00000000-0002-0000-0500-000052000000}">
          <x14:formula1>
            <xm:f>OFFSET(Conditions!$BU$53,0,0,Conditions!$BU$51,1)</xm:f>
          </x14:formula1>
          <xm:sqref>AL65</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00000000-0002-0000-0500-000053000000}">
          <x14:formula1>
            <xm:f>OFFSET(Conditions!$BU$43,0,0,Conditions!$BU$41,1)</xm:f>
          </x14:formula1>
          <xm:sqref>AI65</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00000000-0002-0000-0500-000054000000}">
          <x14:formula1>
            <xm:f>OFFSET(Conditions!$BU$33,0,0,Conditions!$BU$31,1)</xm:f>
          </x14:formula1>
          <xm:sqref>AG65</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00000000-0002-0000-0500-000055000000}">
          <x14:formula1>
            <xm:f>OFFSET(Conditions!$BU$23,0,0,Conditions!$BU$21,1)</xm:f>
          </x14:formula1>
          <xm:sqref>AD65</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00000000-0002-0000-0500-000056000000}">
          <x14:formula1>
            <xm:f>OFFSET(Conditions!$BU$13,0,0,Conditions!$BU$11,1)</xm:f>
          </x14:formula1>
          <xm:sqref>AB65</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00000000-0002-0000-0500-000057000000}">
          <x14:formula1>
            <xm:f>OFFSET(Conditions!$BT$3,0,0,Conditions!$BT$1,1)</xm:f>
          </x14:formula1>
          <xm:sqref>P64:P65</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00000000-0002-0000-0500-000058000000}">
          <x14:formula1>
            <xm:f>OFFSET(Conditions!$BT$63,0,0,Conditions!$BT$61,1)</xm:f>
          </x14:formula1>
          <xm:sqref>AN64</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00000000-0002-0000-0500-000059000000}">
          <x14:formula1>
            <xm:f>OFFSET(Conditions!$BT$53,0,0,Conditions!$BT$51,1)</xm:f>
          </x14:formula1>
          <xm:sqref>AL64</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00000000-0002-0000-0500-00005A000000}">
          <x14:formula1>
            <xm:f>OFFSET(Conditions!$BT$43,0,0,Conditions!$BT$41,1)</xm:f>
          </x14:formula1>
          <xm:sqref>AI64</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00000000-0002-0000-0500-00005B000000}">
          <x14:formula1>
            <xm:f>OFFSET(Conditions!$BT$33,0,0,Conditions!$BT$31,1)</xm:f>
          </x14:formula1>
          <xm:sqref>AG64</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00000000-0002-0000-0500-00005C000000}">
          <x14:formula1>
            <xm:f>OFFSET(Conditions!$BT$23,0,0,Conditions!$BT$21,1)</xm:f>
          </x14:formula1>
          <xm:sqref>AD64</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00000000-0002-0000-0500-00005D000000}">
          <x14:formula1>
            <xm:f>OFFSET(Conditions!$BT$13,0,0,Conditions!$BT$11,1)</xm:f>
          </x14:formula1>
          <xm:sqref>AB64</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00000000-0002-0000-0500-00005E000000}">
          <x14:formula1>
            <xm:f>OFFSET(Conditions!$BS$63,0,0,Conditions!$BS$61,1)</xm:f>
          </x14:formula1>
          <xm:sqref>AN63</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00000000-0002-0000-0500-00005F000000}">
          <x14:formula1>
            <xm:f>OFFSET(Conditions!$BS$53,0,0,Conditions!$BS$51,1)</xm:f>
          </x14:formula1>
          <xm:sqref>AL63</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00000000-0002-0000-0500-000060000000}">
          <x14:formula1>
            <xm:f>OFFSET(Conditions!$BS$43,0,0,Conditions!$BS$41,1)</xm:f>
          </x14:formula1>
          <xm:sqref>AI63</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00000000-0002-0000-0500-000061000000}">
          <x14:formula1>
            <xm:f>OFFSET(Conditions!$BS$33,0,0,Conditions!$BS$31,1)</xm:f>
          </x14:formula1>
          <xm:sqref>AG63</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00000000-0002-0000-0500-000062000000}">
          <x14:formula1>
            <xm:f>OFFSET(Conditions!$BS$23,0,0,Conditions!$BS$21,1)</xm:f>
          </x14:formula1>
          <xm:sqref>AD63</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00000000-0002-0000-0500-000063000000}">
          <x14:formula1>
            <xm:f>OFFSET(Conditions!$BS$13,0,0,Conditions!$BS$11,1)</xm:f>
          </x14:formula1>
          <xm:sqref>AB63</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00000000-0002-0000-0500-000064000000}">
          <x14:formula1>
            <xm:f>OFFSET(Conditions!$BS$3,0,0,Conditions!$BS$1,1)</xm:f>
          </x14:formula1>
          <xm:sqref>P63</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00000000-0002-0000-0500-000065000000}">
          <x14:formula1>
            <xm:f>OFFSET(Conditions!$BR$63,0,0,Conditions!$BR$61,1)</xm:f>
          </x14:formula1>
          <xm:sqref>AN62</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00000000-0002-0000-0500-000066000000}">
          <x14:formula1>
            <xm:f>OFFSET(Conditions!$BR$53,0,0,Conditions!$BR$51,1)</xm:f>
          </x14:formula1>
          <xm:sqref>AL62</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00000000-0002-0000-0500-000067000000}">
          <x14:formula1>
            <xm:f>OFFSET(Conditions!$BR$43,0,0,Conditions!$BR$41,1)</xm:f>
          </x14:formula1>
          <xm:sqref>AI62</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00000000-0002-0000-0500-000068000000}">
          <x14:formula1>
            <xm:f>OFFSET(Conditions!$BR$33,0,0,Conditions!$BR$31,1)</xm:f>
          </x14:formula1>
          <xm:sqref>AG62</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00000000-0002-0000-0500-000069000000}">
          <x14:formula1>
            <xm:f>OFFSET(Conditions!$BR$23,0,0,Conditions!$BR$21,1)</xm:f>
          </x14:formula1>
          <xm:sqref>AD62</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00000000-0002-0000-0500-00006A000000}">
          <x14:formula1>
            <xm:f>OFFSET(Conditions!$BR$13,0,0,Conditions!$BR$11,1)</xm:f>
          </x14:formula1>
          <xm:sqref>AB62</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00000000-0002-0000-0500-00006B000000}">
          <x14:formula1>
            <xm:f>OFFSET(Conditions!$BR$3,0,0,Conditions!$BR$1,1)</xm:f>
          </x14:formula1>
          <xm:sqref>P62</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00000000-0002-0000-0500-00006C000000}">
          <x14:formula1>
            <xm:f>OFFSET(Conditions!$BQ$63,0,0,Conditions!$BQ$61,1)</xm:f>
          </x14:formula1>
          <xm:sqref>AN61</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00000000-0002-0000-0500-00006D000000}">
          <x14:formula1>
            <xm:f>OFFSET(Conditions!$BQ$53,0,0,Conditions!$BQ$51,1)</xm:f>
          </x14:formula1>
          <xm:sqref>AL61</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00000000-0002-0000-0500-00006E000000}">
          <x14:formula1>
            <xm:f>OFFSET(Conditions!$BQ$43,0,0,Conditions!$BQ$41,1)</xm:f>
          </x14:formula1>
          <xm:sqref>AI61</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00000000-0002-0000-0500-00006F000000}">
          <x14:formula1>
            <xm:f>OFFSET(Conditions!$BQ$33,0,0,Conditions!$BQ$31,1)</xm:f>
          </x14:formula1>
          <xm:sqref>AG61</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00000000-0002-0000-0500-000070000000}">
          <x14:formula1>
            <xm:f>OFFSET(Conditions!$BQ$23,0,0,Conditions!$BQ$21,1)</xm:f>
          </x14:formula1>
          <xm:sqref>AD61</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00000000-0002-0000-0500-000071000000}">
          <x14:formula1>
            <xm:f>OFFSET(Conditions!$BQ$13,0,0,Conditions!$BQ$11,1)</xm:f>
          </x14:formula1>
          <xm:sqref>AB61</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00000000-0002-0000-0500-000072000000}">
          <x14:formula1>
            <xm:f>OFFSET(Conditions!$BQ$3,0,0,Conditions!$BQ$1,1)</xm:f>
          </x14:formula1>
          <xm:sqref>P61</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00000000-0002-0000-0500-000073000000}">
          <x14:formula1>
            <xm:f>OFFSET(Conditions!$BP$63,0,0,Conditions!$BP$61,1)</xm:f>
          </x14:formula1>
          <xm:sqref>AN60</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00000000-0002-0000-0500-000074000000}">
          <x14:formula1>
            <xm:f>OFFSET(Conditions!$BP$53,0,0,Conditions!$BP$51,1)</xm:f>
          </x14:formula1>
          <xm:sqref>AL60</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00000000-0002-0000-0500-000075000000}">
          <x14:formula1>
            <xm:f>OFFSET(Conditions!$BP$43,0,0,Conditions!$BP$41,1)</xm:f>
          </x14:formula1>
          <xm:sqref>AI60</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00000000-0002-0000-0500-000076000000}">
          <x14:formula1>
            <xm:f>OFFSET(Conditions!$BP$33,0,0,Conditions!$BP$31,1)</xm:f>
          </x14:formula1>
          <xm:sqref>AG60</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00000000-0002-0000-0500-000077000000}">
          <x14:formula1>
            <xm:f>OFFSET(Conditions!$BP$23,0,0,Conditions!$BP$21,1)</xm:f>
          </x14:formula1>
          <xm:sqref>AD60</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00000000-0002-0000-0500-000078000000}">
          <x14:formula1>
            <xm:f>OFFSET(Conditions!$BP$13,0,0,Conditions!$BP$11,1)</xm:f>
          </x14:formula1>
          <xm:sqref>AB60</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00000000-0002-0000-0500-000079000000}">
          <x14:formula1>
            <xm:f>OFFSET(Conditions!$BP$3,0,0,Conditions!$BP$1,1)</xm:f>
          </x14:formula1>
          <xm:sqref>P60</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00000000-0002-0000-0500-00007A000000}">
          <x14:formula1>
            <xm:f>OFFSET(Conditions!$BO$63,0,0,Conditions!$BO$61,1)</xm:f>
          </x14:formula1>
          <xm:sqref>AN59</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00000000-0002-0000-0500-00007B000000}">
          <x14:formula1>
            <xm:f>OFFSET(Conditions!$BO$53,0,0,Conditions!$BO$51,1)</xm:f>
          </x14:formula1>
          <xm:sqref>AL59</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00000000-0002-0000-0500-00007C000000}">
          <x14:formula1>
            <xm:f>OFFSET(Conditions!$BO$43,0,0,Conditions!$BO$41,1)</xm:f>
          </x14:formula1>
          <xm:sqref>AI59</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00000000-0002-0000-0500-00007D000000}">
          <x14:formula1>
            <xm:f>OFFSET(Conditions!$BO$33,0,0,Conditions!$BO$31,1)</xm:f>
          </x14:formula1>
          <xm:sqref>AG59</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00000000-0002-0000-0500-00007E000000}">
          <x14:formula1>
            <xm:f>OFFSET(Conditions!$BO$23,0,0,Conditions!$BO$21,1)</xm:f>
          </x14:formula1>
          <xm:sqref>AD59</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00000000-0002-0000-0500-00007F000000}">
          <x14:formula1>
            <xm:f>OFFSET(Conditions!$BO$13,0,0,Conditions!$BO$11,1)</xm:f>
          </x14:formula1>
          <xm:sqref>AB59</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00000000-0002-0000-0500-000080000000}">
          <x14:formula1>
            <xm:f>OFFSET(Conditions!$BO$3,0,0,Conditions!$BO$1,1)</xm:f>
          </x14:formula1>
          <xm:sqref>P59</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17942C47-65DE-40B5-997C-56E3CF8B7773}">
          <x14:formula1>
            <xm:f>OFFSET(Conditions!$BO$73,0,0,Conditions!$BO$71,1)</xm:f>
          </x14:formula1>
          <xm:sqref>R59</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0B3F0D8B-8771-4AB2-B595-51FDFADB2762}">
          <x14:formula1>
            <xm:f>OFFSET(Conditions!$BP$73,0,0,Conditions!$BP$71,1)</xm:f>
          </x14:formula1>
          <xm:sqref>R60</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50225E54-86A4-4323-ABFB-02432F8ACE39}">
          <x14:formula1>
            <xm:f>OFFSET(Conditions!$BQ$73,0,0,Conditions!$BQ$71,1)</xm:f>
          </x14:formula1>
          <xm:sqref>R61</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951137D5-BAD5-4B41-8782-4F84A54B5D88}">
          <x14:formula1>
            <xm:f>OFFSET(Conditions!$BR$73,0,0,Conditions!$BR$71,1)</xm:f>
          </x14:formula1>
          <xm:sqref>R62</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96F6F83F-9737-4E48-9436-3F2908E90054}">
          <x14:formula1>
            <xm:f>OFFSET(Conditions!$BS$73,0,0,Conditions!$BS$71,1)</xm:f>
          </x14:formula1>
          <xm:sqref>R63</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F799C2AE-4D1B-4282-A222-EC00D70AC0D8}">
          <x14:formula1>
            <xm:f>OFFSET(Conditions!$BT$73,0,0,Conditions!$BT$71,1)</xm:f>
          </x14:formula1>
          <xm:sqref>R64:R65</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37DD72DF-D474-4F66-9D6F-624B551E5198}">
          <x14:formula1>
            <xm:f>OFFSET(Conditions!$BO$83,0,0,Conditions!$BO$81,1)</xm:f>
          </x14:formula1>
          <xm:sqref>T59</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5C5B059C-5AEC-497A-B383-D317D06ED633}">
          <x14:formula1>
            <xm:f>OFFSET(Conditions!$BP$83,0,0,Conditions!$BP$81,1)</xm:f>
          </x14:formula1>
          <xm:sqref>T60</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86317D45-D319-4077-BE07-EEDEA56A8AF6}">
          <x14:formula1>
            <xm:f>OFFSET(Conditions!$BQ$83,0,0,Conditions!$BQ$81,1)</xm:f>
          </x14:formula1>
          <xm:sqref>T61</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8AA4847F-3E57-4763-89D8-EC4A23045D8F}">
          <x14:formula1>
            <xm:f>OFFSET(Conditions!$BR$83,0,0,Conditions!$BR$81,1)</xm:f>
          </x14:formula1>
          <xm:sqref>T62</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2244804F-AA08-4772-9F0C-D9E35D8F33CE}">
          <x14:formula1>
            <xm:f>OFFSET(Conditions!$BS$83,0,0,Conditions!$BS$81,1)</xm:f>
          </x14:formula1>
          <xm:sqref>T63</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3F8D0EE8-3653-404E-BC35-874268DEF23D}">
          <x14:formula1>
            <xm:f>OFFSET(Conditions!$BT$83,0,0,Conditions!$BT$81,1)</xm:f>
          </x14:formula1>
          <xm:sqref>T64:T65</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53797497-77DF-49D4-82BF-2E4A9A282D24}">
          <x14:formula1>
            <xm:f>OFFSET(Conditions!$BW$73,0,0,Conditions!$BW$71,1)</xm:f>
          </x14:formula1>
          <xm:sqref>R71</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19549668-C75B-4166-9ED5-7296F0D73608}">
          <x14:formula1>
            <xm:f>OFFSET(Conditions!$BX$73,0,0,Conditions!$BX$71,1)</xm:f>
          </x14:formula1>
          <xm:sqref>R72</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A459476A-A0E0-4723-B4F7-D161487B5A04}">
          <x14:formula1>
            <xm:f>OFFSET(Conditions!$BY$73,0,0,Conditions!$BY$71,1)</xm:f>
          </x14:formula1>
          <xm:sqref>R73</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A9905FE1-FD9C-4F9A-967E-88E18B5D2DA4}">
          <x14:formula1>
            <xm:f>OFFSET(Conditions!$BX$83,0,0,Conditions!$BX$81,1)</xm:f>
          </x14:formula1>
          <xm:sqref>T72</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CA621094-2503-4B2B-9728-FACC10147693}">
          <x14:formula1>
            <xm:f>OFFSET(Conditions!$BY$83,0,0,Conditions!$BY$81,1)</xm:f>
          </x14:formula1>
          <xm:sqref>T73</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6D278DD7-48F9-4AB7-B0DF-5186BB35CD27}">
          <x14:formula1>
            <xm:f>OFFSET(Conditions!$BZ$73,0,0,Conditions!$BZ$71,1)</xm:f>
          </x14:formula1>
          <xm:sqref>R83</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CA5EB77E-78D2-47F4-8453-11F0DFF98DE7}">
          <x14:formula1>
            <xm:f>OFFSET(Conditions!$CA$73,0,0,Conditions!$CA$71,1)</xm:f>
          </x14:formula1>
          <xm:sqref>R86</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719AFE1D-679A-4779-A301-A23A403DA4E4}">
          <x14:formula1>
            <xm:f>OFFSET(Conditions!$CB$73,0,0,Conditions!$CB$71,1)</xm:f>
          </x14:formula1>
          <xm:sqref>R89</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1FFA065E-92F6-4A7A-B974-31E305A9B5E8}">
          <x14:formula1>
            <xm:f>OFFSET(Conditions!$BZ$83,0,0,Conditions!$BZ$81,1)</xm:f>
          </x14:formula1>
          <xm:sqref>T83</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183C9A4C-AFCC-4BBD-8708-61D1027EF27A}">
          <x14:formula1>
            <xm:f>OFFSET(Conditions!$CA$83,0,0,Conditions!$CA$81,1)</xm:f>
          </x14:formula1>
          <xm:sqref>T86</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D8BE3B8D-0A28-4CBB-A164-5AB50D658FBD}">
          <x14:formula1>
            <xm:f>OFFSET(Conditions!$CB$83,0,0,Conditions!$CB$81,1)</xm:f>
          </x14:formula1>
          <xm:sqref>T89</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CAC81D7A-D45D-4C54-B0AB-597921FFDFF1}">
          <x14:formula1>
            <xm:f>OFFSET(Conditions!$BW$83,0,0,Conditions!$BW$81,1)</xm:f>
          </x14:formula1>
          <xm:sqref>T71</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3"/>
  <dimension ref="A1:J515"/>
  <sheetViews>
    <sheetView topLeftCell="D2" zoomScale="85" zoomScaleNormal="85" workbookViewId="0">
      <selection activeCell="B3" sqref="B3"/>
    </sheetView>
  </sheetViews>
  <sheetFormatPr defaultRowHeight="12.5" x14ac:dyDescent="0.25"/>
  <cols>
    <col min="1" max="1" width="8.26953125" customWidth="1"/>
    <col min="2" max="2" width="15.1796875" customWidth="1"/>
    <col min="3" max="3" width="70" style="17" customWidth="1"/>
    <col min="4" max="4" width="12.7265625" customWidth="1"/>
    <col min="5" max="5" width="73.7265625" style="16" customWidth="1"/>
    <col min="6" max="8" width="21.1796875" style="16" customWidth="1"/>
    <col min="9" max="9" width="25" customWidth="1"/>
    <col min="10" max="10" width="15.1796875" bestFit="1" customWidth="1"/>
  </cols>
  <sheetData>
    <row r="1" spans="1:10" x14ac:dyDescent="0.25">
      <c r="A1" s="13" t="s">
        <v>27</v>
      </c>
      <c r="B1" s="2" t="s">
        <v>738</v>
      </c>
      <c r="C1" s="17" t="s">
        <v>747</v>
      </c>
      <c r="D1" s="2" t="s">
        <v>26</v>
      </c>
      <c r="E1" s="16" t="s">
        <v>25</v>
      </c>
      <c r="F1" s="23" t="str">
        <f>"reply_"&amp;LEFT(Country!B3,3)&amp;"_2018"</f>
        <v>reply_AUS_2018</v>
      </c>
      <c r="G1" s="23" t="str">
        <f>"reply_"&amp;LEFT(Country!B3,3)&amp;"_2023"</f>
        <v>reply_AUS_2023</v>
      </c>
      <c r="H1" s="23" t="s">
        <v>1407</v>
      </c>
      <c r="I1" s="23" t="str">
        <f>"Comment_"&amp;LEFT(Country!B3,3)</f>
        <v>Comment_AUS</v>
      </c>
    </row>
    <row r="2" spans="1:10" s="17" customFormat="1" ht="26.5" x14ac:dyDescent="0.4">
      <c r="A2" s="17" t="str">
        <f>'3A-Rail transport'!B6</f>
        <v>E</v>
      </c>
      <c r="B2" s="17" t="str">
        <f>'3A-Rail transport'!A6</f>
        <v>Q3a.01_TR1</v>
      </c>
      <c r="C2" s="17" t="str">
        <f>LEFT('3A-Rail transport'!E5,FIND("(Q",'3A-Rail transport'!E5)-2)&amp;" - "&amp;'3A-Rail transport'!F6</f>
        <v>Do these sectors exist in your country? - Railways - passenger transport (ISIC Rev. 4.0 4911)</v>
      </c>
      <c r="D2" s="17" t="str">
        <f>IF(OR('3A-Rail transport'!B6="N", '3A-Rail transport'!B6="NI"),"N",'3A-Rail transport'!C6)</f>
        <v>Q5a.01_TR1</v>
      </c>
      <c r="E2" s="17" t="s">
        <v>1418</v>
      </c>
      <c r="F2" s="17" t="str">
        <f>'3A-Rail transport'!V6</f>
        <v>yes</v>
      </c>
      <c r="G2" s="17" t="str">
        <f>'3A-Rail transport'!AP6</f>
        <v>.</v>
      </c>
      <c r="H2" s="17">
        <f>'3A-Rail transport'!AQ6</f>
        <v>0</v>
      </c>
      <c r="I2" s="35" t="str">
        <f>IF(H2=0,".",H2)</f>
        <v>.</v>
      </c>
      <c r="J2" s="118" t="s">
        <v>739</v>
      </c>
    </row>
    <row r="3" spans="1:10" s="17" customFormat="1" ht="25" x14ac:dyDescent="0.25">
      <c r="A3" s="17" t="str">
        <f>'3A-Rail transport'!B7</f>
        <v>E</v>
      </c>
      <c r="B3" s="17" t="str">
        <f>'3A-Rail transport'!A7</f>
        <v>Q3a.01_TR2</v>
      </c>
      <c r="C3" s="17" t="str">
        <f>LEFT('3A-Rail transport'!E5,FIND("(Q",'3A-Rail transport'!E5)-2)&amp;" - "&amp;'3A-Rail transport'!F7</f>
        <v>Do these sectors exist in your country? - Railways - freight transport (ISIC Rev. 4.0 4912)</v>
      </c>
      <c r="D3" s="17" t="str">
        <f>IF(OR('3A-Rail transport'!B7="N",'3A-Rail transport'!B7="I", '3A-Rail transport'!B7="NI"),"N",'3A-Rail transport'!C7)</f>
        <v>Q5a.01_TR2</v>
      </c>
      <c r="E3" s="17" t="s">
        <v>1419</v>
      </c>
      <c r="F3" s="17" t="str">
        <f>'3A-Rail transport'!V7</f>
        <v>yes</v>
      </c>
      <c r="G3" s="17" t="str">
        <f>'3A-Rail transport'!AP7</f>
        <v>.</v>
      </c>
      <c r="H3" s="17">
        <f>'3A-Rail transport'!AQ7</f>
        <v>0</v>
      </c>
      <c r="I3" s="35" t="str">
        <f t="shared" ref="I3:I66" si="0">IF(H3=0,".",H3)</f>
        <v>.</v>
      </c>
    </row>
    <row r="4" spans="1:10" s="17" customFormat="1" ht="25" x14ac:dyDescent="0.25">
      <c r="A4" s="17" t="str">
        <f>'3A-Rail transport'!B8</f>
        <v>E</v>
      </c>
      <c r="B4" s="17" t="str">
        <f>'3A-Rail transport'!A8</f>
        <v>Q3a.01_TR3</v>
      </c>
      <c r="C4" s="17" t="str">
        <f>LEFT('3A-Rail transport'!E5,FIND("(Q",'3A-Rail transport'!E5)-2)&amp;" - "&amp;'3A-Rail transport'!F8</f>
        <v>Do these sectors exist in your country? - Railways - operation of railroad infrastructure (ISIC Rev. 4.0 part of 5221)</v>
      </c>
      <c r="D4" s="17" t="str">
        <f>IF(OR('3A-Rail transport'!B8="N",'3A-Rail transport'!B8="I", '3A-Rail transport'!B8="NI"),"N",'3A-Rail transport'!C8)</f>
        <v>Q5a.01_TR3</v>
      </c>
      <c r="E4" s="17" t="s">
        <v>1420</v>
      </c>
      <c r="F4" s="17" t="str">
        <f>'3A-Rail transport'!V8</f>
        <v>yes</v>
      </c>
      <c r="G4" s="17" t="str">
        <f>'3A-Rail transport'!AP8</f>
        <v>.</v>
      </c>
      <c r="H4" s="17">
        <f>'3A-Rail transport'!AQ8</f>
        <v>0</v>
      </c>
      <c r="I4" s="35" t="str">
        <f t="shared" si="0"/>
        <v>.</v>
      </c>
    </row>
    <row r="5" spans="1:10" s="17" customFormat="1" ht="25" x14ac:dyDescent="0.25">
      <c r="A5" s="17" t="str">
        <f>'3A-Rail transport'!B9</f>
        <v>NI</v>
      </c>
      <c r="B5" s="17" t="str">
        <f>'3A-Rail transport'!A9</f>
        <v>Q3a.02</v>
      </c>
      <c r="C5" s="17" t="str">
        <f>LEFT('3A-Rail transport'!E9,FIND("(Q",'3A-Rail transport'!E9)-2)</f>
        <v>Please provide us the name of the body/institution answering this question in the original language and provide a link to its webpage.</v>
      </c>
      <c r="D5" s="17" t="str">
        <f>IF(OR('3A-Rail transport'!B9="N",'3A-Rail transport'!B9="I", '3A-Rail transport'!B9="NI"),"N",'3A-Rail transport'!C9)</f>
        <v>N</v>
      </c>
      <c r="E5" s="17" t="s">
        <v>0</v>
      </c>
      <c r="F5" s="17" t="str">
        <f>'3A-Rail transport'!V9</f>
        <v/>
      </c>
      <c r="G5" s="17" t="str">
        <f>'3A-Rail transport'!AP9</f>
        <v>.</v>
      </c>
      <c r="H5" s="17">
        <f>'3A-Rail transport'!AQ9</f>
        <v>0</v>
      </c>
      <c r="I5" s="35" t="str">
        <f t="shared" si="0"/>
        <v>.</v>
      </c>
    </row>
    <row r="6" spans="1:10" s="17" customFormat="1" x14ac:dyDescent="0.25">
      <c r="A6" s="17" t="str">
        <f>'3A-Rail transport'!B10</f>
        <v>NI</v>
      </c>
      <c r="B6" s="17" t="str">
        <f>'3A-Rail transport'!A10</f>
        <v>Q3a.03</v>
      </c>
      <c r="C6" s="17" t="str">
        <f>LEFT('3A-Rail transport'!E10,FIND("(Q",'3A-Rail transport'!E10)-2)</f>
        <v>Please also indicate the e-mail address of the specific person answering this section</v>
      </c>
      <c r="D6" s="17" t="str">
        <f>IF(OR('3A-Rail transport'!B10="N",'3A-Rail transport'!B10="I", '3A-Rail transport'!B10="NI"),"N",'3A-Rail transport'!C10)</f>
        <v>N</v>
      </c>
      <c r="E6" s="17" t="s">
        <v>0</v>
      </c>
      <c r="F6" s="17" t="str">
        <f>'3A-Rail transport'!V10</f>
        <v/>
      </c>
      <c r="G6" s="17" t="str">
        <f>'3A-Rail transport'!AP10</f>
        <v>.</v>
      </c>
      <c r="H6" s="17">
        <f>'3A-Rail transport'!AQ10</f>
        <v>0</v>
      </c>
      <c r="I6" s="35" t="str">
        <f t="shared" si="0"/>
        <v>.</v>
      </c>
    </row>
    <row r="7" spans="1:10" s="17" customFormat="1" ht="25" x14ac:dyDescent="0.25">
      <c r="A7" s="17" t="str">
        <f>'3A-Rail transport'!B14</f>
        <v>EC</v>
      </c>
      <c r="B7" s="17" t="str">
        <f>'3A-Rail transport'!A14</f>
        <v>Q3a.1.1_TR1</v>
      </c>
      <c r="C7" s="17" t="str">
        <f>LEFT('3A-Rail transport'!E$13,FIND("(Q",'3A-Rail transport'!E$13)-2)&amp;" - "&amp;'3A-Rail transport'!F14</f>
        <v>Do federal, national, state regional or provincial governments control at least one firm in each of the following sectors? - Railways - passenger transport</v>
      </c>
      <c r="D7" s="17" t="str">
        <f>IF(OR('3A-Rail transport'!B14="N",'3A-Rail transport'!B14="I", '3A-Rail transport'!B14="NI"),"N",'3A-Rail transport'!C14)</f>
        <v>Q5a.1.2_TR1</v>
      </c>
      <c r="E7" s="17" t="s">
        <v>1421</v>
      </c>
      <c r="F7" s="17" t="str">
        <f>'3A-Rail transport'!V14</f>
        <v>yes</v>
      </c>
      <c r="G7" s="17" t="str">
        <f>'3A-Rail transport'!AP14</f>
        <v>.</v>
      </c>
      <c r="H7" s="17">
        <f>'3A-Rail transport'!AQ14</f>
        <v>0</v>
      </c>
      <c r="I7" s="35" t="str">
        <f t="shared" si="0"/>
        <v>.</v>
      </c>
    </row>
    <row r="8" spans="1:10" s="17" customFormat="1" ht="25" x14ac:dyDescent="0.25">
      <c r="A8" s="17" t="str">
        <f>'3A-Rail transport'!B15</f>
        <v>EC</v>
      </c>
      <c r="B8" s="17" t="str">
        <f>'3A-Rail transport'!A15</f>
        <v>Q3a.1.1_TR2</v>
      </c>
      <c r="C8" s="17" t="str">
        <f>LEFT('3A-Rail transport'!E$13,FIND("(Q",'3A-Rail transport'!E$13)-2)&amp;" - "&amp;'3A-Rail transport'!F15</f>
        <v>Do federal, national, state regional or provincial governments control at least one firm in each of the following sectors? - Railways - freight transport</v>
      </c>
      <c r="D8" s="17" t="str">
        <f>IF(OR('3A-Rail transport'!B15="N",'3A-Rail transport'!B15="I", '3A-Rail transport'!B15="NI"),"N",'3A-Rail transport'!C15)</f>
        <v>Q5a.1.2_TR2</v>
      </c>
      <c r="E8" s="17" t="s">
        <v>1422</v>
      </c>
      <c r="F8" s="17" t="str">
        <f>'3A-Rail transport'!V15</f>
        <v>no</v>
      </c>
      <c r="G8" s="17" t="str">
        <f>'3A-Rail transport'!AP15</f>
        <v>.</v>
      </c>
      <c r="H8" s="17">
        <f>'3A-Rail transport'!AQ15</f>
        <v>0</v>
      </c>
      <c r="I8" s="35" t="str">
        <f t="shared" si="0"/>
        <v>.</v>
      </c>
    </row>
    <row r="9" spans="1:10" s="17" customFormat="1" ht="25" x14ac:dyDescent="0.25">
      <c r="A9" s="17" t="str">
        <f>'3A-Rail transport'!B16</f>
        <v>EC</v>
      </c>
      <c r="B9" s="17" t="str">
        <f>'3A-Rail transport'!A16</f>
        <v>Q3a.1.1_TR3</v>
      </c>
      <c r="C9" s="17" t="str">
        <f>LEFT('3A-Rail transport'!E$13,FIND("(Q",'3A-Rail transport'!E$13)-2)&amp;" - "&amp;'3A-Rail transport'!F16</f>
        <v>Do federal, national, state regional or provincial governments control at least one firm in each of the following sectors? - Railways - operation of railroad infrastructure</v>
      </c>
      <c r="D9" s="17" t="str">
        <f>IF(OR('3A-Rail transport'!B16="N",'3A-Rail transport'!B16="I", '3A-Rail transport'!B16="NI"),"N",'3A-Rail transport'!C16)</f>
        <v>Q5a.1.2_TR3</v>
      </c>
      <c r="E9" s="17" t="s">
        <v>1423</v>
      </c>
      <c r="F9" s="17" t="str">
        <f>'3A-Rail transport'!V16</f>
        <v>yes</v>
      </c>
      <c r="G9" s="17" t="str">
        <f>'3A-Rail transport'!AP16</f>
        <v>.</v>
      </c>
      <c r="H9" s="17">
        <f>'3A-Rail transport'!AQ16</f>
        <v>0</v>
      </c>
      <c r="I9" s="35" t="str">
        <f t="shared" si="0"/>
        <v>.</v>
      </c>
    </row>
    <row r="10" spans="1:10" s="17" customFormat="1" ht="54.75" customHeight="1" x14ac:dyDescent="0.25">
      <c r="A10" s="17" t="str">
        <f>'3A-Rail transport'!B19</f>
        <v>EC</v>
      </c>
      <c r="B10" s="17" t="str">
        <f>'3A-Rail transport'!A19</f>
        <v>Q3a.1.2a_TR1</v>
      </c>
      <c r="C10" s="17" t="str">
        <f xml:space="preserve"> '3A-Rail transport'!E$17&amp;" - "&amp;LEFT('3A-Rail transport'!F$18,FIND("(Q",'3A-Rail transport'!F$18)-2)&amp;" - "&amp;'3A-Rail transport'!G19</f>
        <v>Do federal, national, state, regional or provincial governments have special voting rights in at least one firm in each of the sectors listed below, where such voting rights allow the government to: - Approve, appoint or remove more than half of the firm board - Railways - passenger transport</v>
      </c>
      <c r="D10" s="17" t="str">
        <f>IF(OR('3A-Rail transport'!B19="N",'3A-Rail transport'!B19="I", '3A-Rail transport'!B19="NI"),"N",'3A-Rail transport'!C19)</f>
        <v>Q5a.1.3_TR1</v>
      </c>
      <c r="E10" s="17" t="s">
        <v>1424</v>
      </c>
      <c r="F10" s="17" t="str">
        <f>'3A-Rail transport'!V19</f>
        <v>no</v>
      </c>
      <c r="G10" s="17" t="str">
        <f>'3A-Rail transport'!AP19</f>
        <v>.</v>
      </c>
      <c r="H10" s="17">
        <f>'3A-Rail transport'!AQ19</f>
        <v>0</v>
      </c>
      <c r="I10" s="35" t="str">
        <f t="shared" si="0"/>
        <v>.</v>
      </c>
    </row>
    <row r="11" spans="1:10" s="17" customFormat="1" ht="50" x14ac:dyDescent="0.25">
      <c r="A11" s="17" t="str">
        <f>'3A-Rail transport'!B20</f>
        <v>EC</v>
      </c>
      <c r="B11" s="17" t="str">
        <f>'3A-Rail transport'!A20</f>
        <v>Q3a.1.2a_TR2</v>
      </c>
      <c r="C11" s="17" t="str">
        <f xml:space="preserve"> '3A-Rail transport'!E$17&amp;" - "&amp;LEFT('3A-Rail transport'!F$18,FIND("(Q",'3A-Rail transport'!F$18)-2)&amp;" - "&amp;'3A-Rail transport'!G20</f>
        <v>Do federal, national, state, regional or provincial governments have special voting rights in at least one firm in each of the sectors listed below, where such voting rights allow the government to: - Approve, appoint or remove more than half of the firm board - Railways - freight transport</v>
      </c>
      <c r="D11" s="17" t="str">
        <f>IF(OR('3A-Rail transport'!B20="N",'3A-Rail transport'!B20="I", '3A-Rail transport'!B20="NI"),"N",'3A-Rail transport'!C20)</f>
        <v>Q5a.1.3_TR2</v>
      </c>
      <c r="E11" s="17" t="s">
        <v>1425</v>
      </c>
      <c r="F11" s="17" t="str">
        <f>'3A-Rail transport'!V20</f>
        <v>no</v>
      </c>
      <c r="G11" s="17" t="str">
        <f>'3A-Rail transport'!AP20</f>
        <v>.</v>
      </c>
      <c r="H11" s="17">
        <f>'3A-Rail transport'!AQ20</f>
        <v>0</v>
      </c>
      <c r="I11" s="35" t="str">
        <f t="shared" si="0"/>
        <v>.</v>
      </c>
    </row>
    <row r="12" spans="1:10" s="17" customFormat="1" ht="50" x14ac:dyDescent="0.25">
      <c r="A12" s="17" t="str">
        <f>'3A-Rail transport'!B21</f>
        <v>EC</v>
      </c>
      <c r="B12" s="17" t="str">
        <f>'3A-Rail transport'!A21</f>
        <v>Q3a.1.2a_TR3</v>
      </c>
      <c r="C12" s="17" t="str">
        <f xml:space="preserve"> '3A-Rail transport'!E$17&amp;" - "&amp;LEFT('3A-Rail transport'!F$18,FIND("(Q",'3A-Rail transport'!F$18)-2)&amp;" - "&amp;'3A-Rail transport'!G21</f>
        <v>Do federal, national, state, regional or provincial governments have special voting rights in at least one firm in each of the sectors listed below, where such voting rights allow the government to: - Approve, appoint or remove more than half of the firm board - Railways - operation of railroad infrastructure</v>
      </c>
      <c r="D12" s="17" t="str">
        <f>IF(OR('3A-Rail transport'!B21="N",'3A-Rail transport'!B21="I", '3A-Rail transport'!B21="NI"),"N",'3A-Rail transport'!C21)</f>
        <v>Q5a.1.3_TR3</v>
      </c>
      <c r="E12" s="17" t="s">
        <v>1426</v>
      </c>
      <c r="F12" s="17" t="str">
        <f>'3A-Rail transport'!V21</f>
        <v>no</v>
      </c>
      <c r="G12" s="17" t="str">
        <f>'3A-Rail transport'!AP21</f>
        <v>.</v>
      </c>
      <c r="H12" s="17">
        <f>'3A-Rail transport'!AQ21</f>
        <v>0</v>
      </c>
      <c r="I12" s="35" t="str">
        <f t="shared" si="0"/>
        <v>.</v>
      </c>
    </row>
    <row r="13" spans="1:10" s="17" customFormat="1" ht="50" x14ac:dyDescent="0.25">
      <c r="A13" s="17" t="str">
        <f>'3A-Rail transport'!B23</f>
        <v>EC</v>
      </c>
      <c r="B13" s="17" t="str">
        <f>'3A-Rail transport'!A23</f>
        <v>Q3a.1.2b_TR1</v>
      </c>
      <c r="C13" s="17" t="str">
        <f xml:space="preserve"> '3A-Rail transport'!E$17&amp;" - "&amp;LEFT('3A-Rail transport'!F$22,FIND("(Q",'3A-Rail transport'!F$22)-2)&amp;" - "&amp;'3A-Rail transport'!G23</f>
        <v>Do federal, national, state, regional or provincial governments have special voting rights in at least one firm in each of the sectors listed below, where such voting rights allow the government to: - Block the sale of shares that could lead to change in the control of the firm - Railways - passenger transport</v>
      </c>
      <c r="D13" s="17" t="str">
        <f>IF(OR('3A-Rail transport'!B23="N",'3A-Rail transport'!B23="I", '3A-Rail transport'!B23="NI"),"N",'3A-Rail transport'!C23)</f>
        <v>Q5a.1.3_TR1</v>
      </c>
      <c r="E13" s="17" t="s">
        <v>1424</v>
      </c>
      <c r="F13" s="17" t="str">
        <f>'3A-Rail transport'!V23</f>
        <v>no</v>
      </c>
      <c r="G13" s="17" t="str">
        <f>'3A-Rail transport'!AP23</f>
        <v>.</v>
      </c>
      <c r="H13" s="17">
        <f>'3A-Rail transport'!AQ23</f>
        <v>0</v>
      </c>
      <c r="I13" s="35" t="str">
        <f t="shared" si="0"/>
        <v>.</v>
      </c>
    </row>
    <row r="14" spans="1:10" s="17" customFormat="1" ht="50" x14ac:dyDescent="0.25">
      <c r="A14" s="17" t="str">
        <f>'3A-Rail transport'!B24</f>
        <v>EC</v>
      </c>
      <c r="B14" s="17" t="str">
        <f>'3A-Rail transport'!A24</f>
        <v>Q3a.1.2b_TR2</v>
      </c>
      <c r="C14" s="17" t="str">
        <f xml:space="preserve"> '3A-Rail transport'!E$17&amp;" - "&amp;LEFT('3A-Rail transport'!F$22,FIND("(Q",'3A-Rail transport'!F$22)-2)&amp;" - "&amp;'3A-Rail transport'!G24</f>
        <v>Do federal, national, state, regional or provincial governments have special voting rights in at least one firm in each of the sectors listed below, where such voting rights allow the government to: - Block the sale of shares that could lead to change in the control of the firm - Railways - freight transport</v>
      </c>
      <c r="D14" s="17" t="str">
        <f>IF(OR('3A-Rail transport'!B24="N",'3A-Rail transport'!B24="I", '3A-Rail transport'!B24="NI"),"N",'3A-Rail transport'!C24)</f>
        <v>Q5a.1.3_TR2</v>
      </c>
      <c r="E14" s="17" t="s">
        <v>1425</v>
      </c>
      <c r="F14" s="17" t="str">
        <f>'3A-Rail transport'!V24</f>
        <v>no</v>
      </c>
      <c r="G14" s="17" t="str">
        <f>'3A-Rail transport'!AP24</f>
        <v>.</v>
      </c>
      <c r="H14" s="17">
        <f>'3A-Rail transport'!AQ24</f>
        <v>0</v>
      </c>
      <c r="I14" s="35" t="str">
        <f t="shared" si="0"/>
        <v>.</v>
      </c>
    </row>
    <row r="15" spans="1:10" s="17" customFormat="1" ht="50" x14ac:dyDescent="0.25">
      <c r="A15" s="17" t="str">
        <f>'3A-Rail transport'!B25</f>
        <v>EC</v>
      </c>
      <c r="B15" s="17" t="str">
        <f>'3A-Rail transport'!A25</f>
        <v>Q3a.1.2b_TR3</v>
      </c>
      <c r="C15" s="17" t="str">
        <f xml:space="preserve"> '3A-Rail transport'!E$17&amp;" - "&amp;LEFT('3A-Rail transport'!F$22,FIND("(Q",'3A-Rail transport'!F$22)-2)&amp;" - "&amp;'3A-Rail transport'!G25</f>
        <v>Do federal, national, state, regional or provincial governments have special voting rights in at least one firm in each of the sectors listed below, where such voting rights allow the government to: - Block the sale of shares that could lead to change in the control of the firm - Railways - operation of railroad infrastructure</v>
      </c>
      <c r="D15" s="17" t="str">
        <f>IF(OR('3A-Rail transport'!B25="N",'3A-Rail transport'!B25="I", '3A-Rail transport'!B25="NI"),"N",'3A-Rail transport'!C25)</f>
        <v>Q5a.1.3_TR3</v>
      </c>
      <c r="E15" s="17" t="s">
        <v>1426</v>
      </c>
      <c r="F15" s="17" t="str">
        <f>'3A-Rail transport'!V25</f>
        <v>no</v>
      </c>
      <c r="G15" s="17" t="str">
        <f>'3A-Rail transport'!AP25</f>
        <v>.</v>
      </c>
      <c r="H15" s="17">
        <f>'3A-Rail transport'!AQ25</f>
        <v>0</v>
      </c>
      <c r="I15" s="35" t="str">
        <f t="shared" si="0"/>
        <v>.</v>
      </c>
    </row>
    <row r="16" spans="1:10" s="17" customFormat="1" ht="50" x14ac:dyDescent="0.25">
      <c r="A16" s="17" t="str">
        <f>'3A-Rail transport'!B27</f>
        <v>EC</v>
      </c>
      <c r="B16" s="17" t="str">
        <f>'3A-Rail transport'!A27</f>
        <v>Q3a.1.2c_TR1</v>
      </c>
      <c r="C16" s="17" t="str">
        <f xml:space="preserve"> '3A-Rail transport'!E$17&amp;" - "&amp;LEFT('3A-Rail transport'!F$26,FIND("(Q",'3A-Rail transport'!F$26)-2)&amp;" - "&amp;'3A-Rail transport'!G27</f>
        <v>Do federal, national, state, regional or provincial governments have special voting rights in at least one firm in each of the sectors listed below, where such voting rights allow the government to: - Prevent the relocation of the firm outside the national territory - Railways - passenger transport</v>
      </c>
      <c r="D16" s="17" t="str">
        <f>IF(OR('3A-Rail transport'!B27="N",'3A-Rail transport'!B27="I", '3A-Rail transport'!B27="NI"),"N",'3A-Rail transport'!C27)</f>
        <v>Q5a.1.3_TR1</v>
      </c>
      <c r="E16" s="17" t="s">
        <v>1424</v>
      </c>
      <c r="F16" s="17" t="str">
        <f>'3A-Rail transport'!V27</f>
        <v>no</v>
      </c>
      <c r="G16" s="17" t="str">
        <f>'3A-Rail transport'!AP27</f>
        <v>.</v>
      </c>
      <c r="H16" s="17">
        <f>'3A-Rail transport'!AQ27</f>
        <v>0</v>
      </c>
      <c r="I16" s="35" t="str">
        <f t="shared" si="0"/>
        <v>.</v>
      </c>
    </row>
    <row r="17" spans="1:9" s="17" customFormat="1" ht="50" x14ac:dyDescent="0.25">
      <c r="A17" s="17" t="str">
        <f>'3A-Rail transport'!B28</f>
        <v>EC</v>
      </c>
      <c r="B17" s="17" t="str">
        <f>'3A-Rail transport'!A28</f>
        <v>Q3a.1.2c_TR2</v>
      </c>
      <c r="C17" s="17" t="str">
        <f xml:space="preserve"> '3A-Rail transport'!E$17&amp;" - "&amp;LEFT('3A-Rail transport'!F$26,FIND("(Q",'3A-Rail transport'!F$26)-2)&amp;" - "&amp;'3A-Rail transport'!G28</f>
        <v>Do federal, national, state, regional or provincial governments have special voting rights in at least one firm in each of the sectors listed below, where such voting rights allow the government to: - Prevent the relocation of the firm outside the national territory - Railways - freight transport</v>
      </c>
      <c r="D17" s="17" t="str">
        <f>IF(OR('3A-Rail transport'!B28="N",'3A-Rail transport'!B28="I", '3A-Rail transport'!B28="NI"),"N",'3A-Rail transport'!C28)</f>
        <v>Q5a.1.3_TR2</v>
      </c>
      <c r="E17" s="17" t="s">
        <v>1425</v>
      </c>
      <c r="F17" s="17" t="str">
        <f>'3A-Rail transport'!V28</f>
        <v>no</v>
      </c>
      <c r="G17" s="17" t="str">
        <f>'3A-Rail transport'!AP28</f>
        <v>.</v>
      </c>
      <c r="H17" s="17">
        <f>'3A-Rail transport'!AQ28</f>
        <v>0</v>
      </c>
      <c r="I17" s="35" t="str">
        <f t="shared" si="0"/>
        <v>.</v>
      </c>
    </row>
    <row r="18" spans="1:9" s="17" customFormat="1" ht="50" x14ac:dyDescent="0.25">
      <c r="A18" s="17" t="str">
        <f>'3A-Rail transport'!B29</f>
        <v>EC</v>
      </c>
      <c r="B18" s="17" t="str">
        <f>'3A-Rail transport'!A29</f>
        <v>Q3a.1.2c_TR3</v>
      </c>
      <c r="C18" s="17" t="str">
        <f xml:space="preserve"> '3A-Rail transport'!E$17&amp;" - "&amp;LEFT('3A-Rail transport'!F$26,FIND("(Q",'3A-Rail transport'!F$26)-2)&amp;" - "&amp;'3A-Rail transport'!G29</f>
        <v>Do federal, national, state, regional or provincial governments have special voting rights in at least one firm in each of the sectors listed below, where such voting rights allow the government to: - Prevent the relocation of the firm outside the national territory - Railways - operation of railroad infrastructure</v>
      </c>
      <c r="D18" s="17" t="str">
        <f>IF(OR('3A-Rail transport'!B29="N",'3A-Rail transport'!B29="I", '3A-Rail transport'!B29="NI"),"N",'3A-Rail transport'!C29)</f>
        <v>Q5a.1.3_TR3</v>
      </c>
      <c r="E18" s="17" t="s">
        <v>1426</v>
      </c>
      <c r="F18" s="17" t="str">
        <f>'3A-Rail transport'!V29</f>
        <v>no</v>
      </c>
      <c r="G18" s="17" t="str">
        <f>'3A-Rail transport'!AP29</f>
        <v>.</v>
      </c>
      <c r="H18" s="17">
        <f>'3A-Rail transport'!AQ29</f>
        <v>0</v>
      </c>
      <c r="I18" s="35" t="str">
        <f t="shared" si="0"/>
        <v>.</v>
      </c>
    </row>
    <row r="19" spans="1:9" s="17" customFormat="1" ht="50" x14ac:dyDescent="0.25">
      <c r="A19" s="17" t="str">
        <f>'3A-Rail transport'!B30</f>
        <v>NI</v>
      </c>
      <c r="B19" s="17" t="str">
        <f>'3A-Rail transport'!A30</f>
        <v>Q3a.1.2d</v>
      </c>
      <c r="C19" s="17" t="str">
        <f>LEFT('3A-Rail transport'!E30,FIND("(Q",'3A-Rail transport'!E30)-2)</f>
        <v>Please, if you answered yes to any of the questions on voting rights, indicate the name of the firm in which such rights are held and include a link to a document (e.g. annual report) that provides evidence of the existence of these special voting rights and details about their nature</v>
      </c>
      <c r="D19" s="17" t="str">
        <f>IF(OR('3A-Rail transport'!B30="N",'3A-Rail transport'!B30="I", '3A-Rail transport'!B30="NI"),"N",'3A-Rail transport'!C30)</f>
        <v>N</v>
      </c>
      <c r="E19" s="17" t="s">
        <v>0</v>
      </c>
      <c r="F19" s="17" t="str">
        <f>'3A-Rail transport'!V30</f>
        <v/>
      </c>
      <c r="G19" s="17" t="str">
        <f>'3A-Rail transport'!AP30</f>
        <v>.</v>
      </c>
      <c r="H19" s="17">
        <f>'3A-Rail transport'!AQ30</f>
        <v>0</v>
      </c>
      <c r="I19" s="35" t="str">
        <f t="shared" si="0"/>
        <v>.</v>
      </c>
    </row>
    <row r="20" spans="1:9" s="17" customFormat="1" ht="37.5" x14ac:dyDescent="0.25">
      <c r="A20" s="17" t="str">
        <f>'3A-Rail transport'!B32</f>
        <v>ETS</v>
      </c>
      <c r="B20" s="17" t="str">
        <f>'3A-Rail transport'!A32</f>
        <v>Q3a.1.3_TR1</v>
      </c>
      <c r="C20" s="17" t="str">
        <f>LEFT('3A-Rail transport'!F$31,FIND("(Q",'3A-Rail transport'!F$31)-2)&amp;" - "&amp;'3A-Rail transport'!G32</f>
        <v>If national, state, regional or provincial governments control at least one firm in the sector, is a legislative action necessary for the government to sell its stakes in these firms partially or entirely? - Railways - passenger transport</v>
      </c>
      <c r="D20" s="17" t="str">
        <f>IF(OR('3A-Rail transport'!B32="N",'3A-Rail transport'!B32="I", '3A-Rail transport'!B32="NI"),"N",'3A-Rail transport'!C32)</f>
        <v>Q5a.1.2a_TR1</v>
      </c>
      <c r="E20" s="17" t="s">
        <v>1427</v>
      </c>
      <c r="F20" s="17" t="str">
        <f>'3A-Rail transport'!V32</f>
        <v>yes</v>
      </c>
      <c r="G20" s="17" t="str">
        <f>'3A-Rail transport'!AP32</f>
        <v>.</v>
      </c>
      <c r="H20" s="17">
        <f>'3A-Rail transport'!AQ32</f>
        <v>0</v>
      </c>
      <c r="I20" s="35" t="str">
        <f t="shared" si="0"/>
        <v>.</v>
      </c>
    </row>
    <row r="21" spans="1:9" s="17" customFormat="1" ht="37.5" x14ac:dyDescent="0.25">
      <c r="A21" s="17" t="str">
        <f>'3A-Rail transport'!B33</f>
        <v>ETS</v>
      </c>
      <c r="B21" s="17" t="str">
        <f>'3A-Rail transport'!A33</f>
        <v>Q3a.1.3_TR2</v>
      </c>
      <c r="C21" s="17" t="str">
        <f>LEFT('3A-Rail transport'!F$31,FIND("(Q",'3A-Rail transport'!F$31)-2)&amp;" - "&amp;'3A-Rail transport'!G33</f>
        <v>If national, state, regional or provincial governments control at least one firm in the sector, is a legislative action necessary for the government to sell its stakes in these firms partially or entirely? - Railways - freight transport</v>
      </c>
      <c r="D21" s="17" t="str">
        <f>IF(OR('3A-Rail transport'!B33="N",'3A-Rail transport'!B33="I", '3A-Rail transport'!B33="NI"),"N",'3A-Rail transport'!C33)</f>
        <v>Q5a.1.2a_TR2</v>
      </c>
      <c r="E21" s="17" t="s">
        <v>1428</v>
      </c>
      <c r="F21" s="17" t="str">
        <f>'3A-Rail transport'!V33</f>
        <v>not applicable</v>
      </c>
      <c r="G21" s="17" t="str">
        <f>'3A-Rail transport'!AP33</f>
        <v>.</v>
      </c>
      <c r="H21" s="17">
        <f>'3A-Rail transport'!AQ33</f>
        <v>0</v>
      </c>
      <c r="I21" s="35" t="str">
        <f t="shared" si="0"/>
        <v>.</v>
      </c>
    </row>
    <row r="22" spans="1:9" s="17" customFormat="1" ht="25" x14ac:dyDescent="0.25">
      <c r="A22" s="17" t="str">
        <f>'3A-Rail transport'!B34</f>
        <v>I</v>
      </c>
      <c r="B22" s="17" t="str">
        <f>'3A-Rail transport'!A34</f>
        <v>Q3a.1.3a</v>
      </c>
      <c r="C22" s="17" t="str">
        <f>LEFT('3A-Rail transport'!F34,FIND("(Q",'3A-Rail transport'!F34)-2)</f>
        <v>Please provide link to the law/regulation or other legal document that creates such legal constraints</v>
      </c>
      <c r="D22" s="17" t="str">
        <f>IF(OR('3A-Rail transport'!B34="N", '3A-Rail transport'!B34="NI"),"N",'3A-Rail transport'!C34)</f>
        <v>Q5a.1.2b</v>
      </c>
      <c r="E22" s="17" t="s">
        <v>1429</v>
      </c>
      <c r="F22" s="17" t="str">
        <f>'3A-Rail transport'!V34</f>
        <v>.</v>
      </c>
      <c r="G22" s="17" t="str">
        <f>'3A-Rail transport'!AP34</f>
        <v>.</v>
      </c>
      <c r="H22" s="17">
        <f>'3A-Rail transport'!AQ34</f>
        <v>0</v>
      </c>
      <c r="I22" s="35" t="str">
        <f t="shared" si="0"/>
        <v>.</v>
      </c>
    </row>
    <row r="23" spans="1:9" s="17" customFormat="1" ht="25" x14ac:dyDescent="0.25">
      <c r="A23" s="17" t="str">
        <f>'3A-Rail transport'!B36</f>
        <v>N</v>
      </c>
      <c r="B23" s="17" t="str">
        <f>'3A-Rail transport'!A36</f>
        <v>Q3a.1.4_TR1</v>
      </c>
      <c r="C23" s="17" t="str">
        <f>LEFT('3A-Rail transport'!E$35,FIND("(Q",'3A-Rail transport'!E$35)-2)&amp;" - "&amp;'3A-Rail transport'!F36</f>
        <v>Do federal, national, state, regional or provincial governments control the largest firm in the following sectors? - Railways - passenger transport</v>
      </c>
      <c r="D23" s="17" t="str">
        <f>IF(OR('3A-Rail transport'!B36="N",'3A-Rail transport'!B36="I", '3A-Rail transport'!B36="NI"),"N",'3A-Rail transport'!C36)</f>
        <v>N</v>
      </c>
      <c r="E23" s="17" t="s">
        <v>0</v>
      </c>
      <c r="F23" s="17" t="str">
        <f>'3A-Rail transport'!V36</f>
        <v/>
      </c>
      <c r="G23" s="17" t="str">
        <f>'3A-Rail transport'!AP36</f>
        <v>.</v>
      </c>
      <c r="H23" s="17">
        <f>'3A-Rail transport'!AQ36</f>
        <v>0</v>
      </c>
      <c r="I23" s="35" t="str">
        <f t="shared" si="0"/>
        <v>.</v>
      </c>
    </row>
    <row r="24" spans="1:9" s="17" customFormat="1" ht="25" x14ac:dyDescent="0.25">
      <c r="A24" s="17" t="str">
        <f>'3A-Rail transport'!B37</f>
        <v>N</v>
      </c>
      <c r="B24" s="17" t="str">
        <f>'3A-Rail transport'!A37</f>
        <v>Q3a.1.4_TR2</v>
      </c>
      <c r="C24" s="17" t="str">
        <f>LEFT('3A-Rail transport'!E$35,FIND("(Q",'3A-Rail transport'!E$35)-2)&amp;" - "&amp;'3A-Rail transport'!F37</f>
        <v>Do federal, national, state, regional or provincial governments control the largest firm in the following sectors? - Railways - freight transport</v>
      </c>
      <c r="D24" s="17" t="str">
        <f>IF(OR('3A-Rail transport'!B37="N",'3A-Rail transport'!B37="I", '3A-Rail transport'!B37="NI"),"N",'3A-Rail transport'!C37)</f>
        <v>N</v>
      </c>
      <c r="E24" s="17" t="s">
        <v>0</v>
      </c>
      <c r="F24" s="17" t="str">
        <f>'3A-Rail transport'!V37</f>
        <v/>
      </c>
      <c r="G24" s="17" t="str">
        <f>'3A-Rail transport'!AP37</f>
        <v>.</v>
      </c>
      <c r="H24" s="17">
        <f>'3A-Rail transport'!AQ37</f>
        <v>0</v>
      </c>
      <c r="I24" s="35" t="str">
        <f t="shared" si="0"/>
        <v>.</v>
      </c>
    </row>
    <row r="25" spans="1:9" s="17" customFormat="1" ht="25" x14ac:dyDescent="0.25">
      <c r="A25" s="17" t="str">
        <f>'3A-Rail transport'!B38</f>
        <v>N</v>
      </c>
      <c r="B25" s="17" t="str">
        <f>'3A-Rail transport'!A38</f>
        <v>Q3a.1.4_TR3</v>
      </c>
      <c r="C25" s="17" t="str">
        <f>LEFT('3A-Rail transport'!E$35,FIND("(Q",'3A-Rail transport'!E$35)-2)&amp;" - "&amp;'3A-Rail transport'!F38</f>
        <v>Do federal, national, state, regional or provincial governments control the largest firm in the following sectors? - Railways - operation of railroad infrastructure</v>
      </c>
      <c r="D25" s="17" t="str">
        <f>IF(OR('3A-Rail transport'!B38="N",'3A-Rail transport'!B38="I", '3A-Rail transport'!B38="NI"),"N",'3A-Rail transport'!C38)</f>
        <v>N</v>
      </c>
      <c r="E25" s="17" t="s">
        <v>0</v>
      </c>
      <c r="F25" s="17" t="str">
        <f>'3A-Rail transport'!V38</f>
        <v/>
      </c>
      <c r="G25" s="17" t="str">
        <f>'3A-Rail transport'!AP38</f>
        <v>.</v>
      </c>
      <c r="H25" s="17">
        <f>'3A-Rail transport'!AQ38</f>
        <v>0</v>
      </c>
      <c r="I25" s="35" t="str">
        <f t="shared" si="0"/>
        <v>.</v>
      </c>
    </row>
    <row r="26" spans="1:9" s="17" customFormat="1" ht="37.5" x14ac:dyDescent="0.25">
      <c r="A26" s="17" t="str">
        <f>'3A-Rail transport'!B39</f>
        <v>NI</v>
      </c>
      <c r="B26" s="17" t="str">
        <f>'3A-Rail transport'!A39</f>
        <v>Q3a.1.4a</v>
      </c>
      <c r="C26" s="17" t="str">
        <f>LEFT('3A-Rail transport'!F39,FIND("(Q",'3A-Rail transport'!F39)-2)</f>
        <v>Please if you answered yes, indicate the name of the firms and explain or provide a link to a document (e.g. annual report) that contains the ownership structure of the firms</v>
      </c>
      <c r="D26" s="17" t="str">
        <f>IF(OR('3A-Rail transport'!B39="N",'3A-Rail transport'!B39="I", '3A-Rail transport'!B39="NI"),"N",'3A-Rail transport'!C39)</f>
        <v>N</v>
      </c>
      <c r="E26" s="17" t="s">
        <v>0</v>
      </c>
      <c r="F26" s="17" t="str">
        <f>'3A-Rail transport'!V39</f>
        <v/>
      </c>
      <c r="G26" s="17" t="str">
        <f>'3A-Rail transport'!AP39</f>
        <v>.</v>
      </c>
      <c r="H26" s="17">
        <f>'3A-Rail transport'!AQ39</f>
        <v>0</v>
      </c>
      <c r="I26" s="35" t="str">
        <f t="shared" si="0"/>
        <v>.</v>
      </c>
    </row>
    <row r="27" spans="1:9" s="17" customFormat="1" ht="25" x14ac:dyDescent="0.25">
      <c r="A27" s="17" t="str">
        <f>'3A-Rail transport'!B40</f>
        <v>NI</v>
      </c>
      <c r="B27" s="17" t="str">
        <f>'3A-Rail transport'!A40</f>
        <v>Q3a.1.4b</v>
      </c>
      <c r="C27" s="17" t="str">
        <f>LEFT('3A-Rail transport'!F40,FIND("(Q",'3A-Rail transport'!F40)-2)</f>
        <v>Please indicate how the market shares of the firms assessed to answer this question were calculated</v>
      </c>
      <c r="D27" s="17" t="str">
        <f>IF(OR('3A-Rail transport'!B40="N",'3A-Rail transport'!B40="I", '3A-Rail transport'!B40="NI"),"N",'3A-Rail transport'!C40)</f>
        <v>N</v>
      </c>
      <c r="E27" s="17" t="s">
        <v>0</v>
      </c>
      <c r="F27" s="17" t="str">
        <f>'3A-Rail transport'!V40</f>
        <v/>
      </c>
      <c r="G27" s="17" t="str">
        <f>'3A-Rail transport'!AP40</f>
        <v>.</v>
      </c>
      <c r="H27" s="17">
        <f>'3A-Rail transport'!AQ40</f>
        <v>0</v>
      </c>
      <c r="I27" s="35" t="str">
        <f t="shared" si="0"/>
        <v>.</v>
      </c>
    </row>
    <row r="28" spans="1:9" s="17" customFormat="1" ht="50" x14ac:dyDescent="0.25">
      <c r="A28" s="17" t="str">
        <f>'3A-Rail transport'!B43</f>
        <v>N</v>
      </c>
      <c r="B28" s="17" t="str">
        <f>'3A-Rail transport'!A43</f>
        <v>Q3a.1.5a_TR1</v>
      </c>
      <c r="C28" s="17" t="str">
        <f xml:space="preserve"> '3A-Rail transport'!E$41&amp;" - "&amp;LEFT('3A-Rail transport'!F$42,FIND("(Q",'3A-Rail transport'!F$42)-2)&amp;" - "&amp;'3A-Rail transport'!G43</f>
        <v>Do federal, national, state, regional or provincial governments have special voting rights in the largest firm in each of the sectors listed below, where such voting rights allow the government to: - Approve, appoint or remove more than half of the firm board - Railways - passenger transport</v>
      </c>
      <c r="D28" s="17" t="str">
        <f>IF(OR('3A-Rail transport'!B43="N",'3A-Rail transport'!B43="I", '3A-Rail transport'!B43="NI"),"N",'3A-Rail transport'!C43)</f>
        <v>N</v>
      </c>
      <c r="E28" s="17" t="s">
        <v>0</v>
      </c>
      <c r="F28" s="17" t="str">
        <f>'3A-Rail transport'!V43</f>
        <v/>
      </c>
      <c r="G28" s="17" t="str">
        <f>'3A-Rail transport'!AP43</f>
        <v>.</v>
      </c>
      <c r="H28" s="17">
        <f>'3A-Rail transport'!AQ43</f>
        <v>0</v>
      </c>
      <c r="I28" s="35" t="str">
        <f t="shared" si="0"/>
        <v>.</v>
      </c>
    </row>
    <row r="29" spans="1:9" s="17" customFormat="1" ht="50" x14ac:dyDescent="0.25">
      <c r="A29" s="17" t="str">
        <f>'3A-Rail transport'!B44</f>
        <v>N</v>
      </c>
      <c r="B29" s="17" t="str">
        <f>'3A-Rail transport'!A44</f>
        <v>Q3a.1.5a_TR2</v>
      </c>
      <c r="C29" s="17" t="str">
        <f xml:space="preserve"> '3A-Rail transport'!E$41&amp;" - "&amp;LEFT('3A-Rail transport'!F$42,FIND("(Q",'3A-Rail transport'!F$42)-2)&amp;" - "&amp;'3A-Rail transport'!G44</f>
        <v>Do federal, national, state, regional or provincial governments have special voting rights in the largest firm in each of the sectors listed below, where such voting rights allow the government to: - Approve, appoint or remove more than half of the firm board - Railways - freight transport</v>
      </c>
      <c r="D29" s="17" t="str">
        <f>IF(OR('3A-Rail transport'!B44="N",'3A-Rail transport'!B44="I", '3A-Rail transport'!B44="NI"),"N",'3A-Rail transport'!C44)</f>
        <v>N</v>
      </c>
      <c r="E29" s="17" t="s">
        <v>0</v>
      </c>
      <c r="F29" s="17" t="str">
        <f>'3A-Rail transport'!V44</f>
        <v/>
      </c>
      <c r="G29" s="17" t="str">
        <f>'3A-Rail transport'!AP44</f>
        <v>.</v>
      </c>
      <c r="H29" s="17">
        <f>'3A-Rail transport'!AQ44</f>
        <v>0</v>
      </c>
      <c r="I29" s="35" t="str">
        <f t="shared" si="0"/>
        <v>.</v>
      </c>
    </row>
    <row r="30" spans="1:9" s="17" customFormat="1" ht="50" x14ac:dyDescent="0.25">
      <c r="A30" s="17" t="str">
        <f>'3A-Rail transport'!B45</f>
        <v>N</v>
      </c>
      <c r="B30" s="17" t="str">
        <f>'3A-Rail transport'!A45</f>
        <v>Q3a.1.5a_TR3</v>
      </c>
      <c r="C30" s="17" t="str">
        <f xml:space="preserve"> '3A-Rail transport'!E$41&amp;" - "&amp;LEFT('3A-Rail transport'!F$42,FIND("(Q",'3A-Rail transport'!F$42)-2)&amp;" - "&amp;'3A-Rail transport'!G45</f>
        <v>Do federal, national, state, regional or provincial governments have special voting rights in the largest firm in each of the sectors listed below, where such voting rights allow the government to: - Approve, appoint or remove more than half of the firm board - Railways - operation of railroad infrastructure</v>
      </c>
      <c r="D30" s="17" t="str">
        <f>IF(OR('3A-Rail transport'!B45="N",'3A-Rail transport'!B45="I", '3A-Rail transport'!B45="NI"),"N",'3A-Rail transport'!C45)</f>
        <v>N</v>
      </c>
      <c r="E30" s="17" t="s">
        <v>0</v>
      </c>
      <c r="F30" s="17" t="str">
        <f>'3A-Rail transport'!V45</f>
        <v/>
      </c>
      <c r="G30" s="17" t="str">
        <f>'3A-Rail transport'!AP45</f>
        <v>.</v>
      </c>
      <c r="H30" s="17">
        <f>'3A-Rail transport'!AQ45</f>
        <v>0</v>
      </c>
      <c r="I30" s="35" t="str">
        <f t="shared" si="0"/>
        <v>.</v>
      </c>
    </row>
    <row r="31" spans="1:9" s="17" customFormat="1" ht="50" x14ac:dyDescent="0.25">
      <c r="A31" s="17" t="str">
        <f>'3A-Rail transport'!B47</f>
        <v>N</v>
      </c>
      <c r="B31" s="17" t="str">
        <f>'3A-Rail transport'!A47</f>
        <v>Q3a.1.5b_TR1</v>
      </c>
      <c r="C31" s="17" t="str">
        <f xml:space="preserve"> '3A-Rail transport'!E$41&amp;" - "&amp;LEFT('3A-Rail transport'!F$46,FIND("(Q",'3A-Rail transport'!F$46)-2)&amp;" - "&amp;'3A-Rail transport'!G47</f>
        <v>Do federal, national, state, regional or provincial governments have special voting rights in the largest firm in each of the sectors listed below, where such voting rights allow the government to: - Block the sale of shares that could lead to change in the control of the firm - Railways - passenger transport</v>
      </c>
      <c r="D31" s="17" t="str">
        <f>IF(OR('3A-Rail transport'!B47="N",'3A-Rail transport'!B47="I", '3A-Rail transport'!B47="NI"),"N",'3A-Rail transport'!C47)</f>
        <v>N</v>
      </c>
      <c r="E31" s="17" t="s">
        <v>0</v>
      </c>
      <c r="F31" s="17" t="str">
        <f>'3A-Rail transport'!V47</f>
        <v/>
      </c>
      <c r="G31" s="17" t="str">
        <f>'3A-Rail transport'!AP47</f>
        <v>.</v>
      </c>
      <c r="H31" s="17">
        <f>'3A-Rail transport'!AQ47</f>
        <v>0</v>
      </c>
      <c r="I31" s="35" t="str">
        <f t="shared" si="0"/>
        <v>.</v>
      </c>
    </row>
    <row r="32" spans="1:9" s="17" customFormat="1" ht="50" x14ac:dyDescent="0.25">
      <c r="A32" s="17" t="str">
        <f>'3A-Rail transport'!B48</f>
        <v>N</v>
      </c>
      <c r="B32" s="17" t="str">
        <f>'3A-Rail transport'!A48</f>
        <v>Q3a.1.5b_TR2</v>
      </c>
      <c r="C32" s="17" t="str">
        <f xml:space="preserve"> '3A-Rail transport'!E$41&amp;" - "&amp;LEFT('3A-Rail transport'!F$46,FIND("(Q",'3A-Rail transport'!F$46)-2)&amp;" - "&amp;'3A-Rail transport'!G48</f>
        <v>Do federal, national, state, regional or provincial governments have special voting rights in the largest firm in each of the sectors listed below, where such voting rights allow the government to: - Block the sale of shares that could lead to change in the control of the firm - Railways - freight transport</v>
      </c>
      <c r="D32" s="17" t="str">
        <f>IF(OR('3A-Rail transport'!B48="N",'3A-Rail transport'!B48="I", '3A-Rail transport'!B48="NI"),"N",'3A-Rail transport'!C48)</f>
        <v>N</v>
      </c>
      <c r="E32" s="17" t="s">
        <v>0</v>
      </c>
      <c r="F32" s="17" t="str">
        <f>'3A-Rail transport'!V48</f>
        <v/>
      </c>
      <c r="G32" s="17" t="str">
        <f>'3A-Rail transport'!AP48</f>
        <v>.</v>
      </c>
      <c r="H32" s="17">
        <f>'3A-Rail transport'!AQ48</f>
        <v>0</v>
      </c>
      <c r="I32" s="35" t="str">
        <f t="shared" si="0"/>
        <v>.</v>
      </c>
    </row>
    <row r="33" spans="1:9" s="17" customFormat="1" ht="50" x14ac:dyDescent="0.25">
      <c r="A33" s="17" t="str">
        <f>'3A-Rail transport'!B49</f>
        <v>N</v>
      </c>
      <c r="B33" s="17" t="str">
        <f>'3A-Rail transport'!A49</f>
        <v>Q3a.1.5b_TR3</v>
      </c>
      <c r="C33" s="17" t="str">
        <f xml:space="preserve"> '3A-Rail transport'!E$41&amp;" - "&amp;LEFT('3A-Rail transport'!F$46,FIND("(Q",'3A-Rail transport'!F$46)-2)&amp;" - "&amp;'3A-Rail transport'!G49</f>
        <v>Do federal, national, state, regional or provincial governments have special voting rights in the largest firm in each of the sectors listed below, where such voting rights allow the government to: - Block the sale of shares that could lead to change in the control of the firm - Railways - operation of railroad infrastructure</v>
      </c>
      <c r="D33" s="17" t="str">
        <f>IF(OR('3A-Rail transport'!B49="N",'3A-Rail transport'!B49="I", '3A-Rail transport'!B49="NI"),"N",'3A-Rail transport'!C49)</f>
        <v>N</v>
      </c>
      <c r="E33" s="17" t="s">
        <v>0</v>
      </c>
      <c r="F33" s="17" t="str">
        <f>'3A-Rail transport'!V49</f>
        <v/>
      </c>
      <c r="G33" s="17" t="str">
        <f>'3A-Rail transport'!AP49</f>
        <v>.</v>
      </c>
      <c r="H33" s="17">
        <f>'3A-Rail transport'!AQ49</f>
        <v>0</v>
      </c>
      <c r="I33" s="35" t="str">
        <f t="shared" si="0"/>
        <v>.</v>
      </c>
    </row>
    <row r="34" spans="1:9" s="17" customFormat="1" ht="50" x14ac:dyDescent="0.25">
      <c r="A34" s="17" t="str">
        <f>'3A-Rail transport'!B51</f>
        <v>N</v>
      </c>
      <c r="B34" s="17" t="str">
        <f>'3A-Rail transport'!A51</f>
        <v>Q3a.1.5c_TR1</v>
      </c>
      <c r="C34" s="17" t="str">
        <f xml:space="preserve"> '3A-Rail transport'!E$41&amp;" - "&amp;LEFT('3A-Rail transport'!F$50,FIND("(Q",'3A-Rail transport'!F$50)-2)&amp;" - "&amp;'3A-Rail transport'!G51</f>
        <v>Do federal, national, state, regional or provincial governments have special voting rights in the largest firm in each of the sectors listed below, where such voting rights allow the government to: - Prevent the relocation of the firm outside the national territory - Railways - passenger transport</v>
      </c>
      <c r="D34" s="17" t="str">
        <f>IF(OR('3A-Rail transport'!B51="N",'3A-Rail transport'!B51="I", '3A-Rail transport'!B51="NI"),"N",'3A-Rail transport'!C51)</f>
        <v>N</v>
      </c>
      <c r="E34" s="17" t="s">
        <v>0</v>
      </c>
      <c r="F34" s="17" t="str">
        <f>'3A-Rail transport'!V51</f>
        <v/>
      </c>
      <c r="G34" s="17" t="str">
        <f>'3A-Rail transport'!AP51</f>
        <v>.</v>
      </c>
      <c r="H34" s="17">
        <f>'3A-Rail transport'!AQ51</f>
        <v>0</v>
      </c>
      <c r="I34" s="35" t="str">
        <f t="shared" si="0"/>
        <v>.</v>
      </c>
    </row>
    <row r="35" spans="1:9" s="17" customFormat="1" ht="50" x14ac:dyDescent="0.25">
      <c r="A35" s="17" t="str">
        <f>'3A-Rail transport'!B52</f>
        <v>N</v>
      </c>
      <c r="B35" s="17" t="str">
        <f>'3A-Rail transport'!A52</f>
        <v>Q3a.1.5c_TR2</v>
      </c>
      <c r="C35" s="17" t="str">
        <f xml:space="preserve"> '3A-Rail transport'!E$41&amp;" - "&amp;LEFT('3A-Rail transport'!F$50,FIND("(Q",'3A-Rail transport'!F$50)-2)&amp;" - "&amp;'3A-Rail transport'!G52</f>
        <v>Do federal, national, state, regional or provincial governments have special voting rights in the largest firm in each of the sectors listed below, where such voting rights allow the government to: - Prevent the relocation of the firm outside the national territory - Railways - freight transport</v>
      </c>
      <c r="D35" s="17" t="str">
        <f>IF(OR('3A-Rail transport'!B52="N",'3A-Rail transport'!B52="I", '3A-Rail transport'!B52="NI"),"N",'3A-Rail transport'!C52)</f>
        <v>N</v>
      </c>
      <c r="E35" s="17" t="s">
        <v>0</v>
      </c>
      <c r="F35" s="17" t="str">
        <f>'3A-Rail transport'!V52</f>
        <v/>
      </c>
      <c r="G35" s="17" t="str">
        <f>'3A-Rail transport'!AP52</f>
        <v>.</v>
      </c>
      <c r="H35" s="17">
        <f>'3A-Rail transport'!AQ52</f>
        <v>0</v>
      </c>
      <c r="I35" s="35" t="str">
        <f t="shared" si="0"/>
        <v>.</v>
      </c>
    </row>
    <row r="36" spans="1:9" s="17" customFormat="1" ht="50" x14ac:dyDescent="0.25">
      <c r="A36" s="17" t="str">
        <f>'3A-Rail transport'!B53</f>
        <v>N</v>
      </c>
      <c r="B36" s="17" t="str">
        <f>'3A-Rail transport'!A53</f>
        <v>Q3a.1.5c_TR3</v>
      </c>
      <c r="C36" s="17" t="str">
        <f xml:space="preserve"> '3A-Rail transport'!E$41&amp;" - "&amp;LEFT('3A-Rail transport'!F$50,FIND("(Q",'3A-Rail transport'!F$50)-2)&amp;" - "&amp;'3A-Rail transport'!G53</f>
        <v>Do federal, national, state, regional or provincial governments have special voting rights in the largest firm in each of the sectors listed below, where such voting rights allow the government to: - Prevent the relocation of the firm outside the national territory - Railways - operation of railroad infrastructure</v>
      </c>
      <c r="D36" s="17" t="str">
        <f>IF(OR('3A-Rail transport'!B53="N",'3A-Rail transport'!B53="I", '3A-Rail transport'!B53="NI"),"N",'3A-Rail transport'!C53)</f>
        <v>N</v>
      </c>
      <c r="E36" s="17" t="s">
        <v>0</v>
      </c>
      <c r="F36" s="17" t="str">
        <f>'3A-Rail transport'!V53</f>
        <v/>
      </c>
      <c r="G36" s="17" t="str">
        <f>'3A-Rail transport'!AP53</f>
        <v>.</v>
      </c>
      <c r="H36" s="17">
        <f>'3A-Rail transport'!AQ53</f>
        <v>0</v>
      </c>
      <c r="I36" s="35" t="str">
        <f t="shared" si="0"/>
        <v>.</v>
      </c>
    </row>
    <row r="37" spans="1:9" s="17" customFormat="1" ht="50" x14ac:dyDescent="0.25">
      <c r="A37" s="17" t="str">
        <f>'3A-Rail transport'!B54</f>
        <v>N</v>
      </c>
      <c r="B37" s="17" t="str">
        <f>'3A-Rail transport'!A54</f>
        <v>Q3a.1.5d</v>
      </c>
      <c r="C37" s="17" t="str">
        <f>LEFT('3A-Rail transport'!F54,FIND("(Q",'3A-Rail transport'!F54)-2)</f>
        <v>Please, if you answered yes to any of the questions on voting rights, indicate the name of the firm in which such rights are held and include a link to a document (e.g. annual report) that provides evidence of the existence of these special voting rights and details about their nature</v>
      </c>
      <c r="D37" s="17" t="str">
        <f>IF(OR('3A-Rail transport'!B54="N",'3A-Rail transport'!B54="I", '3A-Rail transport'!B54="NI"),"N",'3A-Rail transport'!C54)</f>
        <v>N</v>
      </c>
      <c r="E37" s="17" t="s">
        <v>0</v>
      </c>
      <c r="F37" s="17" t="str">
        <f>'3A-Rail transport'!V54</f>
        <v/>
      </c>
      <c r="G37" s="17" t="str">
        <f>'3A-Rail transport'!AP54</f>
        <v>.</v>
      </c>
      <c r="H37" s="17">
        <f>'3A-Rail transport'!AQ54</f>
        <v>0</v>
      </c>
      <c r="I37" s="35" t="str">
        <f t="shared" si="0"/>
        <v>.</v>
      </c>
    </row>
    <row r="38" spans="1:9" s="17" customFormat="1" ht="25" x14ac:dyDescent="0.25">
      <c r="A38" s="17" t="str">
        <f>'3A-Rail transport'!B56</f>
        <v>ETS</v>
      </c>
      <c r="B38" s="17" t="str">
        <f>'3A-Rail transport'!A56</f>
        <v>Q3a.1.6_TR1</v>
      </c>
      <c r="C38" s="17" t="str">
        <f>LEFT('3A-Rail transport'!E$55,FIND("(Q",'3A-Rail transport'!E$55)-2)&amp;" - "&amp;'3A-Rail transport'!F56</f>
        <v>Do national, state, regional, or provincial governments hold equity stakes in the largest firm in the following sectors? - Railways - passenger transport</v>
      </c>
      <c r="D38" s="17" t="str">
        <f>IF(OR('3A-Rail transport'!B56="N",'3A-Rail transport'!B56="I", '3A-Rail transport'!B56="NI"),"N",'3A-Rail transport'!C56)</f>
        <v>Q5a.1.1_TR1</v>
      </c>
      <c r="E38" s="17" t="s">
        <v>1430</v>
      </c>
      <c r="F38" s="17" t="str">
        <f>'3A-Rail transport'!V56</f>
        <v>yes</v>
      </c>
      <c r="G38" s="17" t="str">
        <f>'3A-Rail transport'!AP56</f>
        <v>.</v>
      </c>
      <c r="H38" s="17">
        <f>'3A-Rail transport'!AQ56</f>
        <v>0</v>
      </c>
      <c r="I38" s="35" t="str">
        <f t="shared" si="0"/>
        <v>.</v>
      </c>
    </row>
    <row r="39" spans="1:9" s="17" customFormat="1" ht="25" x14ac:dyDescent="0.25">
      <c r="A39" s="17" t="str">
        <f>'3A-Rail transport'!B57</f>
        <v>ETS</v>
      </c>
      <c r="B39" s="17" t="str">
        <f>'3A-Rail transport'!A57</f>
        <v>Q3a.1.6_TR2</v>
      </c>
      <c r="C39" s="17" t="str">
        <f>LEFT('3A-Rail transport'!E$55,FIND("(Q",'3A-Rail transport'!E$55)-2)&amp;" - "&amp;'3A-Rail transport'!F57</f>
        <v>Do national, state, regional, or provincial governments hold equity stakes in the largest firm in the following sectors? - Railways - freight transport</v>
      </c>
      <c r="D39" s="17" t="str">
        <f>IF(OR('3A-Rail transport'!B57="N",'3A-Rail transport'!B57="I", '3A-Rail transport'!B57="NI"),"N",'3A-Rail transport'!C57)</f>
        <v>Q5a.1.1_TR2</v>
      </c>
      <c r="E39" s="17" t="s">
        <v>1431</v>
      </c>
      <c r="F39" s="17" t="str">
        <f>'3A-Rail transport'!V57</f>
        <v>no</v>
      </c>
      <c r="G39" s="17" t="str">
        <f>'3A-Rail transport'!AP57</f>
        <v>.</v>
      </c>
      <c r="H39" s="17">
        <f>'3A-Rail transport'!AQ57</f>
        <v>0</v>
      </c>
      <c r="I39" s="35" t="str">
        <f t="shared" si="0"/>
        <v>.</v>
      </c>
    </row>
    <row r="40" spans="1:9" s="17" customFormat="1" ht="37.5" x14ac:dyDescent="0.25">
      <c r="A40" s="17" t="str">
        <f>'3A-Rail transport'!B59</f>
        <v>ETS</v>
      </c>
      <c r="B40" s="17" t="str">
        <f>'3A-Rail transport'!A59</f>
        <v>Q3a.1.6a_TR1</v>
      </c>
      <c r="C40" s="17" t="str">
        <f>LEFT('3A-Rail transport'!F$58,FIND("(Q",'3A-Rail transport'!F$58)-2)&amp;" - "&amp;'3A-Rail transport'!G59</f>
        <v>What is the percentage of equity stakes owned, either directly or indirectly, by the government in the largest firm in the following sectors? - Railways - passenger transport</v>
      </c>
      <c r="D40" s="17" t="str">
        <f>IF(OR('3A-Rail transport'!B59="N",'3A-Rail transport'!B59="I", '3A-Rail transport'!B59="NI"),"N",'3A-Rail transport'!C59)</f>
        <v>Q5a.1.1a_TR1</v>
      </c>
      <c r="E40" s="17" t="s">
        <v>1432</v>
      </c>
      <c r="F40" s="17" t="str">
        <f>'3A-Rail transport'!V59</f>
        <v>1</v>
      </c>
      <c r="G40" s="17" t="str">
        <f>'3A-Rail transport'!AP59</f>
        <v>.</v>
      </c>
      <c r="H40" s="17">
        <f>'3A-Rail transport'!AQ59</f>
        <v>0</v>
      </c>
      <c r="I40" s="35" t="str">
        <f t="shared" si="0"/>
        <v>.</v>
      </c>
    </row>
    <row r="41" spans="1:9" s="17" customFormat="1" ht="37.5" x14ac:dyDescent="0.25">
      <c r="A41" s="17" t="str">
        <f>'3A-Rail transport'!B60</f>
        <v>ETS</v>
      </c>
      <c r="B41" s="17" t="str">
        <f>'3A-Rail transport'!A60</f>
        <v>Q3a.1.6a_TR2</v>
      </c>
      <c r="C41" s="17" t="str">
        <f>LEFT('3A-Rail transport'!F$58,FIND("(Q",'3A-Rail transport'!F$58)-2)&amp;" - "&amp;'3A-Rail transport'!G60</f>
        <v>What is the percentage of equity stakes owned, either directly or indirectly, by the government in the largest firm in the following sectors? - Railways - freight transport</v>
      </c>
      <c r="D41" s="17" t="str">
        <f>IF(OR('3A-Rail transport'!B60="N",'3A-Rail transport'!B60="I", '3A-Rail transport'!B60="NI"),"N",'3A-Rail transport'!C60)</f>
        <v>Q5a.1.1a_TR2</v>
      </c>
      <c r="E41" s="17" t="s">
        <v>1433</v>
      </c>
      <c r="F41" s="17" t="str">
        <f>'3A-Rail transport'!V60</f>
        <v>not applicable</v>
      </c>
      <c r="G41" s="17" t="str">
        <f>'3A-Rail transport'!AP60</f>
        <v>.</v>
      </c>
      <c r="H41" s="17">
        <f>'3A-Rail transport'!AQ60</f>
        <v>0</v>
      </c>
      <c r="I41" s="35" t="str">
        <f t="shared" si="0"/>
        <v>.</v>
      </c>
    </row>
    <row r="42" spans="1:9" s="17" customFormat="1" ht="25" x14ac:dyDescent="0.25">
      <c r="A42" s="17" t="str">
        <f>'3A-Rail transport'!B62</f>
        <v>EC</v>
      </c>
      <c r="B42" s="17" t="str">
        <f>'3A-Rail transport'!A62</f>
        <v>Q3a.2.01</v>
      </c>
      <c r="C42" s="17" t="str">
        <f>LEFT('3A-Rail transport'!E62,FIND("(Q",'3A-Rail transport'!E62)-2)</f>
        <v>For which jurisdiction are you answering the question?</v>
      </c>
      <c r="D42" s="17" t="str">
        <f>IF(OR('3A-Rail transport'!B62="N",'3A-Rail transport'!B62="I", '3A-Rail transport'!B62="NI"),"N",'3A-Rail transport'!C62)</f>
        <v>Q5a.02</v>
      </c>
      <c r="E42" s="17" t="s">
        <v>1434</v>
      </c>
      <c r="F42" s="17" t="str">
        <f>'3A-Rail transport'!V62</f>
        <v>State level (for federal states)</v>
      </c>
      <c r="G42" s="17" t="str">
        <f>'3A-Rail transport'!AP62</f>
        <v>.</v>
      </c>
      <c r="H42" s="17">
        <f>'3A-Rail transport'!AQ62</f>
        <v>0</v>
      </c>
      <c r="I42" s="35" t="str">
        <f t="shared" si="0"/>
        <v>.</v>
      </c>
    </row>
    <row r="43" spans="1:9" s="17" customFormat="1" ht="37.5" customHeight="1" x14ac:dyDescent="0.25">
      <c r="A43" s="17" t="str">
        <f>'3A-Rail transport'!B63</f>
        <v>NI</v>
      </c>
      <c r="B43" s="17" t="str">
        <f>'3A-Rail transport'!A63</f>
        <v>Q3a.2.01a</v>
      </c>
      <c r="C43" s="17" t="str">
        <f>LEFT('3A-Rail transport'!F63,FIND("(Q",'3A-Rail transport'!F63)-2)</f>
        <v>In case you indicate that you are answering for the “State level” or “Subnational” level or “a combination of the above”, please always indicate the name of the jurisdiction</v>
      </c>
      <c r="D43" s="17" t="str">
        <f>IF(OR('3A-Rail transport'!B63="N",'3A-Rail transport'!B63="I", '3A-Rail transport'!B63="NI"),"N",'3A-Rail transport'!C63)</f>
        <v>N</v>
      </c>
      <c r="E43" s="17" t="s">
        <v>0</v>
      </c>
      <c r="F43" s="17" t="str">
        <f>'3A-Rail transport'!V63</f>
        <v/>
      </c>
      <c r="G43" s="17" t="str">
        <f>'3A-Rail transport'!AP63</f>
        <v>.</v>
      </c>
      <c r="H43" s="17">
        <f>'3A-Rail transport'!AQ63</f>
        <v>0</v>
      </c>
      <c r="I43" s="35" t="str">
        <f t="shared" si="0"/>
        <v>.</v>
      </c>
    </row>
    <row r="44" spans="1:9" s="17" customFormat="1" ht="25" x14ac:dyDescent="0.25">
      <c r="A44" s="17" t="str">
        <f>'3A-Rail transport'!B65</f>
        <v>E</v>
      </c>
      <c r="B44" s="17" t="str">
        <f>'3A-Rail transport'!A65</f>
        <v>Q3a.2.1_TR1</v>
      </c>
      <c r="C44" s="17" t="str">
        <f>LEFT('3A-Rail transport'!E$64,FIND("(Q",'3A-Rail transport'!E$64)-2)&amp;" - "&amp;'3A-Rail transport'!F65</f>
        <v>What is the maximum number of operators competing in the same geographic area/rail district in the following sectors? - Railways - passenger transport</v>
      </c>
      <c r="D44" s="17" t="str">
        <f>IF(OR('3A-Rail transport'!B65="N",'3A-Rail transport'!B65="I", '3A-Rail transport'!B65="NI"),"N",'3A-Rail transport'!C65)</f>
        <v>Q5a.2.2_TR1</v>
      </c>
      <c r="E44" s="17" t="s">
        <v>1435</v>
      </c>
      <c r="F44" s="17" t="str">
        <f>'3A-Rail transport'!V65</f>
        <v>1</v>
      </c>
      <c r="G44" s="17" t="str">
        <f>'3A-Rail transport'!AP65</f>
        <v>.</v>
      </c>
      <c r="H44" s="17">
        <f>'3A-Rail transport'!AQ65</f>
        <v>0</v>
      </c>
      <c r="I44" s="35" t="str">
        <f t="shared" si="0"/>
        <v>.</v>
      </c>
    </row>
    <row r="45" spans="1:9" s="17" customFormat="1" ht="25" x14ac:dyDescent="0.25">
      <c r="A45" s="17" t="str">
        <f>'3A-Rail transport'!B66</f>
        <v>E</v>
      </c>
      <c r="B45" s="17" t="str">
        <f>'3A-Rail transport'!A66</f>
        <v>Q3a.2.1_TR2</v>
      </c>
      <c r="C45" s="17" t="str">
        <f>LEFT('3A-Rail transport'!E$64,FIND("(Q",'3A-Rail transport'!E$64)-2)&amp;" - "&amp;'3A-Rail transport'!F66</f>
        <v>What is the maximum number of operators competing in the same geographic area/rail district in the following sectors? - Railways - freight transport</v>
      </c>
      <c r="D45" s="17" t="str">
        <f>IF(OR('3A-Rail transport'!B66="N",'3A-Rail transport'!B66="I", '3A-Rail transport'!B66="NI"),"N",'3A-Rail transport'!C66)</f>
        <v>Q5a.2.2_TR2</v>
      </c>
      <c r="E45" s="17" t="s">
        <v>1436</v>
      </c>
      <c r="F45" s="17" t="str">
        <f>'3A-Rail transport'!V66</f>
        <v>5</v>
      </c>
      <c r="G45" s="17" t="str">
        <f>'3A-Rail transport'!AP66</f>
        <v>.</v>
      </c>
      <c r="H45" s="17">
        <f>'3A-Rail transport'!AQ66</f>
        <v>0</v>
      </c>
      <c r="I45" s="35" t="str">
        <f t="shared" si="0"/>
        <v>.</v>
      </c>
    </row>
    <row r="46" spans="1:9" s="17" customFormat="1" ht="93" customHeight="1" x14ac:dyDescent="0.25">
      <c r="A46" s="17" t="str">
        <f>'3A-Rail transport'!B67</f>
        <v>E</v>
      </c>
      <c r="B46" s="17" t="str">
        <f>'3A-Rail transport'!A67</f>
        <v>Q3a.2.2</v>
      </c>
      <c r="C46" s="17" t="str">
        <f>LEFT('3A-Rail transport'!E67,FIND("(Q",'3A-Rail transport'!E67)-2)</f>
        <v xml:space="preserve">Please note that this Question only applies to rail freight transport, as separate question is asked below on rail passenger transport
Do laws or regulations restrict the number of competing firms allowed to operate a rail freight transport business (e.g. by establishing a legal monopoly or duopoly, or limiting the number of operators)?
</v>
      </c>
      <c r="D46" s="17" t="str">
        <f>IF(OR('3A-Rail transport'!B67="N",'3A-Rail transport'!B67="I", '3A-Rail transport'!B67="NI"),"N",'3A-Rail transport'!C67)</f>
        <v>Q5a.2.3</v>
      </c>
      <c r="E46" s="17" t="s">
        <v>1437</v>
      </c>
      <c r="F46" s="17" t="str">
        <f>'3A-Rail transport'!V67</f>
        <v>no (market open to competition)</v>
      </c>
      <c r="G46" s="17" t="str">
        <f>'3A-Rail transport'!AP67</f>
        <v>.</v>
      </c>
      <c r="H46" s="17">
        <f>'3A-Rail transport'!AQ67</f>
        <v>0</v>
      </c>
      <c r="I46" s="35" t="str">
        <f t="shared" si="0"/>
        <v>.</v>
      </c>
    </row>
    <row r="47" spans="1:9" s="17" customFormat="1" ht="30.75" customHeight="1" x14ac:dyDescent="0.25">
      <c r="A47" s="17" t="str">
        <f>'3A-Rail transport'!B68</f>
        <v>I</v>
      </c>
      <c r="B47" s="17" t="str">
        <f>'3A-Rail transport'!A68</f>
        <v>Q3a.2.2a</v>
      </c>
      <c r="C47" s="17" t="str">
        <f>LEFT('3A-Rail transport'!F68,FIND("(Q",'3A-Rail transport'!F68)-2)</f>
        <v>Please provide link to the law/regulation or other legal document which regulates the access conditions in this sector</v>
      </c>
      <c r="D47" s="17" t="str">
        <f>IF(OR('3A-Rail transport'!B68="N", '3A-Rail transport'!B68="NI"),"N",'3A-Rail transport'!C68)</f>
        <v>Q5a.2.3a</v>
      </c>
      <c r="E47" s="17" t="s">
        <v>1438</v>
      </c>
      <c r="F47" s="17" t="str">
        <f>'3A-Rail transport'!V68</f>
        <v>.</v>
      </c>
      <c r="G47" s="17" t="str">
        <f>'3A-Rail transport'!AP68</f>
        <v>.</v>
      </c>
      <c r="H47" s="17">
        <f>'3A-Rail transport'!AQ68</f>
        <v>0</v>
      </c>
      <c r="I47" s="35" t="str">
        <f t="shared" si="0"/>
        <v>.</v>
      </c>
    </row>
    <row r="48" spans="1:9" s="17" customFormat="1" ht="25" x14ac:dyDescent="0.25">
      <c r="A48" s="17" t="str">
        <f>'3A-Rail transport'!B69</f>
        <v>E</v>
      </c>
      <c r="B48" s="17" t="str">
        <f>'3A-Rail transport'!A69</f>
        <v>Q3a.2.3</v>
      </c>
      <c r="C48" s="17" t="str">
        <f>LEFT('3A-Rail transport'!E69,FIND("(Q",'3A-Rail transport'!E69)-2)</f>
        <v>Is any form of competition in the market permitted in the provision of rail passenger transport services on at least some domestic routes?</v>
      </c>
      <c r="D48" s="17" t="str">
        <f>IF(OR('3A-Rail transport'!B69="N",'3A-Rail transport'!B69="I", '3A-Rail transport'!B69="NI"),"N",'3A-Rail transport'!C69)</f>
        <v>Q5a.2.4</v>
      </c>
      <c r="E48" s="17" t="s">
        <v>1439</v>
      </c>
      <c r="F48" s="17" t="str">
        <f>'3A-Rail transport'!V69</f>
        <v>no</v>
      </c>
      <c r="G48" s="17" t="str">
        <f>'3A-Rail transport'!AP69</f>
        <v>.</v>
      </c>
      <c r="H48" s="17">
        <f>'3A-Rail transport'!AQ69</f>
        <v>0</v>
      </c>
      <c r="I48" s="35" t="str">
        <f t="shared" si="0"/>
        <v>.</v>
      </c>
    </row>
    <row r="49" spans="1:10" s="17" customFormat="1" ht="25" x14ac:dyDescent="0.25">
      <c r="A49" s="17" t="str">
        <f>'3A-Rail transport'!B71</f>
        <v>EC</v>
      </c>
      <c r="B49" s="17" t="str">
        <f>'3A-Rail transport'!A71</f>
        <v>Q3a.2.3a_i</v>
      </c>
      <c r="C49" s="17" t="str">
        <f>LEFT('3A-Rail transport'!F$70,FIND("(Q",'3A-Rail transport'!F$70)-2)&amp;" - "&amp;'3A-Rail transport'!G71</f>
        <v>If you have answered Yes to the question above, please indicate which form or forms of competition are allowed on domestic routes? - Open competition</v>
      </c>
      <c r="D49" s="17" t="str">
        <f>IF(OR('3A-Rail transport'!B71="N",'3A-Rail transport'!B71="I", '3A-Rail transport'!B71="NI"),"N",'3A-Rail transport'!C71)</f>
        <v>Q5a.2.4a_i</v>
      </c>
      <c r="E49" s="17" t="s">
        <v>1440</v>
      </c>
      <c r="F49" s="17" t="str">
        <f>'3A-Rail transport'!V71</f>
        <v>not applicable</v>
      </c>
      <c r="G49" s="17" t="str">
        <f>'3A-Rail transport'!AP71</f>
        <v>.</v>
      </c>
      <c r="H49" s="17">
        <f>'3A-Rail transport'!AQ71</f>
        <v>0</v>
      </c>
      <c r="I49" s="35" t="str">
        <f t="shared" si="0"/>
        <v>.</v>
      </c>
    </row>
    <row r="50" spans="1:10" s="17" customFormat="1" ht="25" x14ac:dyDescent="0.25">
      <c r="A50" s="17" t="str">
        <f>'3A-Rail transport'!B72</f>
        <v>EC</v>
      </c>
      <c r="B50" s="17" t="str">
        <f>'3A-Rail transport'!A72</f>
        <v>Q3a.2.3a_ii</v>
      </c>
      <c r="C50" s="17" t="str">
        <f>LEFT('3A-Rail transport'!F$70,FIND("(Q",'3A-Rail transport'!F$70)-2)&amp;" - "&amp;'3A-Rail transport'!G72</f>
        <v>If you have answered Yes to the question above, please indicate which form or forms of competition are allowed on domestic routes? - Side by side competition</v>
      </c>
      <c r="D50" s="17" t="str">
        <f>IF(OR('3A-Rail transport'!B72="N",'3A-Rail transport'!B72="I", '3A-Rail transport'!B72="NI"),"N",'3A-Rail transport'!C72)</f>
        <v>Q5a.2.4a_ii</v>
      </c>
      <c r="E50" s="17" t="s">
        <v>1441</v>
      </c>
      <c r="F50" s="17" t="str">
        <f>'3A-Rail transport'!V72</f>
        <v>not applicable</v>
      </c>
      <c r="G50" s="17" t="str">
        <f>'3A-Rail transport'!AP72</f>
        <v>.</v>
      </c>
      <c r="H50" s="17">
        <f>'3A-Rail transport'!AQ72</f>
        <v>0</v>
      </c>
      <c r="I50" s="35" t="str">
        <f t="shared" si="0"/>
        <v>.</v>
      </c>
    </row>
    <row r="51" spans="1:10" s="17" customFormat="1" ht="35.25" customHeight="1" x14ac:dyDescent="0.25">
      <c r="A51" s="17" t="str">
        <f>'3A-Rail transport'!B73</f>
        <v>EC</v>
      </c>
      <c r="B51" s="17" t="str">
        <f>'3A-Rail transport'!A73</f>
        <v>Q3a.2.3a_iii</v>
      </c>
      <c r="C51" s="17" t="str">
        <f>LEFT('3A-Rail transport'!F$70,FIND("(Q",'3A-Rail transport'!F$70)-2)&amp;" - "&amp;'3A-Rail transport'!G73</f>
        <v>If you have answered Yes to the question above, please indicate which form or forms of competition are allowed on domestic routes? - Public Service Contracts or franchises</v>
      </c>
      <c r="D51" s="17" t="str">
        <f>IF(OR('3A-Rail transport'!B73="N",'3A-Rail transport'!B73="I", '3A-Rail transport'!B73="NI"),"N",'3A-Rail transport'!C73)</f>
        <v>Q5a.2.4a_iii</v>
      </c>
      <c r="E51" s="17" t="s">
        <v>1442</v>
      </c>
      <c r="F51" s="17" t="str">
        <f>'3A-Rail transport'!V73</f>
        <v>not applicable</v>
      </c>
      <c r="G51" s="17" t="str">
        <f>'3A-Rail transport'!AP73</f>
        <v>.</v>
      </c>
      <c r="H51" s="17">
        <f>'3A-Rail transport'!AQ73</f>
        <v>0</v>
      </c>
      <c r="I51" s="35" t="str">
        <f t="shared" si="0"/>
        <v>.</v>
      </c>
    </row>
    <row r="52" spans="1:10" s="17" customFormat="1" ht="36.75" customHeight="1" x14ac:dyDescent="0.25">
      <c r="A52" s="17" t="str">
        <f>'3A-Rail transport'!B74</f>
        <v>N</v>
      </c>
      <c r="B52" s="17" t="str">
        <f>'3A-Rail transport'!A74</f>
        <v>Q3a.2.3a_iv</v>
      </c>
      <c r="C52" s="17" t="str">
        <f>LEFT('3A-Rail transport'!F$70,FIND("(Q",'3A-Rail transport'!F$70)-2)&amp;" - "&amp;'3A-Rail transport'!G74</f>
        <v>If you have answered Yes to the question above, please indicate which form or forms of competition are allowed on domestic routes? - Open competition by foreign rail operators that offer cabotage services</v>
      </c>
      <c r="D52" s="17" t="str">
        <f>IF(OR('3A-Rail transport'!B74="N",'3A-Rail transport'!B74="I", '3A-Rail transport'!B74="NI"),"N",'3A-Rail transport'!C74)</f>
        <v>N</v>
      </c>
      <c r="E52" s="17" t="s">
        <v>0</v>
      </c>
      <c r="F52" s="17" t="str">
        <f>'3A-Rail transport'!V74</f>
        <v/>
      </c>
      <c r="G52" s="17" t="str">
        <f>'3A-Rail transport'!AP74</f>
        <v>.</v>
      </c>
      <c r="H52" s="17">
        <f>'3A-Rail transport'!AQ74</f>
        <v>0</v>
      </c>
      <c r="I52" s="35" t="str">
        <f t="shared" si="0"/>
        <v>.</v>
      </c>
    </row>
    <row r="53" spans="1:10" s="17" customFormat="1" ht="25" x14ac:dyDescent="0.25">
      <c r="A53" s="17" t="str">
        <f>'3A-Rail transport'!B75</f>
        <v>ETS</v>
      </c>
      <c r="B53" s="17" t="str">
        <f>'3A-Rail transport'!A75</f>
        <v>Q3a.2.3b</v>
      </c>
      <c r="C53" s="17" t="str">
        <f>LEFT('3A-Rail transport'!F75,FIND("(Q",'3A-Rail transport'!F75)-2)</f>
        <v>If you have answered Yes to the above question, please indicate on what share of domestic routes any of such forms of competition are possible?</v>
      </c>
      <c r="D53" s="17" t="str">
        <f>IF(OR('3A-Rail transport'!B75="N",'3A-Rail transport'!B75="I", '3A-Rail transport'!B75="NI"),"N",'3A-Rail transport'!C75)</f>
        <v>Q5a.2.4b</v>
      </c>
      <c r="E53" s="17" t="s">
        <v>1443</v>
      </c>
      <c r="F53" s="17" t="str">
        <f>'3A-Rail transport'!V75</f>
        <v>not applicable</v>
      </c>
      <c r="G53" s="17" t="str">
        <f>'3A-Rail transport'!AP75</f>
        <v>.</v>
      </c>
      <c r="H53" s="17">
        <f>'3A-Rail transport'!AQ75</f>
        <v>0</v>
      </c>
      <c r="I53" s="35" t="str">
        <f t="shared" si="0"/>
        <v>.</v>
      </c>
    </row>
    <row r="54" spans="1:10" s="17" customFormat="1" ht="37.5" x14ac:dyDescent="0.25">
      <c r="A54" s="17" t="str">
        <f>'3A-Rail transport'!B76</f>
        <v>NI</v>
      </c>
      <c r="B54" s="17" t="str">
        <f>'3A-Rail transport'!A76</f>
        <v>Q3a.2.4</v>
      </c>
      <c r="C54" s="17" t="str">
        <f>LEFT('3A-Rail transport'!E76,FIND("(Q",'3A-Rail transport'!E76)-2)</f>
        <v>If there is open competition on at least some routes, has there been entry by any new provider of domestic passenger rail transport services between 1 January 2018 and 1 January 2023?</v>
      </c>
      <c r="D54" s="17" t="str">
        <f>IF(OR('3A-Rail transport'!B76="N",'3A-Rail transport'!B76="I", '3A-Rail transport'!B76="NI"),"N",'3A-Rail transport'!C76)</f>
        <v>N</v>
      </c>
      <c r="E54" s="17" t="s">
        <v>0</v>
      </c>
      <c r="F54" s="17" t="str">
        <f>'3A-Rail transport'!V76</f>
        <v/>
      </c>
      <c r="G54" s="17" t="str">
        <f>'3A-Rail transport'!AP76</f>
        <v>.</v>
      </c>
      <c r="H54" s="17">
        <f>'3A-Rail transport'!AQ76</f>
        <v>0</v>
      </c>
      <c r="I54" s="35" t="str">
        <f t="shared" si="0"/>
        <v>.</v>
      </c>
    </row>
    <row r="55" spans="1:10" s="17" customFormat="1" ht="40.5" customHeight="1" x14ac:dyDescent="0.25">
      <c r="A55" s="17" t="str">
        <f>'3A-Rail transport'!B77</f>
        <v>NI</v>
      </c>
      <c r="B55" s="17" t="str">
        <f>'3A-Rail transport'!A77</f>
        <v>Q3a.2.4a</v>
      </c>
      <c r="C55" s="17" t="str">
        <f>LEFT('3A-Rail transport'!F77,FIND("(Q",'3A-Rail transport'!F77)-2)</f>
        <v>Please provide the names of these entrants, the date when they entered the market, on which route they entered, and if they are still operating or, if not, when they exited the market.</v>
      </c>
      <c r="D55" s="17" t="str">
        <f>IF(OR('3A-Rail transport'!B77="N",'3A-Rail transport'!B77="I", '3A-Rail transport'!B77="NI"),"N",'3A-Rail transport'!C77)</f>
        <v>N</v>
      </c>
      <c r="E55" s="17" t="s">
        <v>0</v>
      </c>
      <c r="F55" s="17" t="str">
        <f>'3A-Rail transport'!V77</f>
        <v/>
      </c>
      <c r="G55" s="17" t="str">
        <f>'3A-Rail transport'!AP77</f>
        <v>.</v>
      </c>
      <c r="H55" s="17">
        <f>'3A-Rail transport'!AQ77</f>
        <v>0</v>
      </c>
      <c r="I55" s="35" t="str">
        <f t="shared" si="0"/>
        <v>.</v>
      </c>
    </row>
    <row r="56" spans="1:10" s="17" customFormat="1" ht="25" x14ac:dyDescent="0.25">
      <c r="A56" s="17" t="str">
        <f>'3A-Rail transport'!B78</f>
        <v>EC</v>
      </c>
      <c r="B56" s="17" t="str">
        <f>'3A-Rail transport'!A78</f>
        <v>Q3a.2.5</v>
      </c>
      <c r="C56" s="17" t="str">
        <f>LEFT('3A-Rail transport'!E78,FIND("(Q",'3A-Rail transport'!E78)-2)</f>
        <v>On those routes where public service contracts/franchises are used, are these contracts allocated to train operators through a competitive tender?</v>
      </c>
      <c r="D56" s="17" t="str">
        <f>IF(OR('3A-Rail transport'!B78="N",'3A-Rail transport'!B78="I", '3A-Rail transport'!B78="NI"),"N",'3A-Rail transport'!C78)</f>
        <v>Q5a.2.5</v>
      </c>
      <c r="E56" s="17" t="s">
        <v>1444</v>
      </c>
      <c r="F56" s="17" t="str">
        <f>'3A-Rail transport'!V78</f>
        <v>not applicable</v>
      </c>
      <c r="G56" s="17" t="str">
        <f>'3A-Rail transport'!AP78</f>
        <v>.</v>
      </c>
      <c r="H56" s="17">
        <f>'3A-Rail transport'!AQ78</f>
        <v>0</v>
      </c>
      <c r="I56" s="35" t="str">
        <f t="shared" si="0"/>
        <v>.</v>
      </c>
    </row>
    <row r="57" spans="1:10" s="17" customFormat="1" ht="24.75" customHeight="1" x14ac:dyDescent="0.25">
      <c r="A57" s="17" t="str">
        <f>'3A-Rail transport'!B79</f>
        <v>I</v>
      </c>
      <c r="B57" s="17" t="str">
        <f>'3A-Rail transport'!A79</f>
        <v>Q3a.2.5a</v>
      </c>
      <c r="C57" s="17" t="str">
        <f>LEFT('3A-Rail transport'!F79,FIND("(Q",'3A-Rail transport'!F79)-2)</f>
        <v>If so, please provide link to the documentation relative to one of the most recent tenders</v>
      </c>
      <c r="D57" s="17" t="str">
        <f>IF(OR('3A-Rail transport'!B79="N", '3A-Rail transport'!B79="NI"),"N",'3A-Rail transport'!C79)</f>
        <v>Q5a.2.5a</v>
      </c>
      <c r="E57" s="17" t="s">
        <v>1445</v>
      </c>
      <c r="F57" s="17" t="str">
        <f>'3A-Rail transport'!V79</f>
        <v>.</v>
      </c>
      <c r="G57" s="17" t="str">
        <f>'3A-Rail transport'!AP79</f>
        <v>.</v>
      </c>
      <c r="H57" s="17">
        <f>'3A-Rail transport'!AQ79</f>
        <v>0</v>
      </c>
      <c r="I57" s="35" t="str">
        <f t="shared" si="0"/>
        <v>.</v>
      </c>
    </row>
    <row r="58" spans="1:10" s="17" customFormat="1" ht="37.5" x14ac:dyDescent="0.25">
      <c r="A58" s="17" t="str">
        <f>'3A-Rail transport'!B80</f>
        <v>N</v>
      </c>
      <c r="B58" s="17" t="str">
        <f>'3A-Rail transport'!A80</f>
        <v>Q3a.2.6</v>
      </c>
      <c r="C58" s="17" t="str">
        <f>LEFT('3A-Rail transport'!E80,FIND("(Q",'3A-Rail transport'!E80)-2)</f>
        <v>Do laws or regulations restrict the number of competing firms allowed to provide international passenger rail services (e.g. by establishing a legal monopoly or duopoly, or limiting the number of operators)?</v>
      </c>
      <c r="D58" s="17" t="str">
        <f>IF(OR('3A-Rail transport'!B80="N",'3A-Rail transport'!B80="I", '3A-Rail transport'!B80="NI"),"N",'3A-Rail transport'!C80)</f>
        <v>N</v>
      </c>
      <c r="E58" s="17" t="s">
        <v>0</v>
      </c>
      <c r="F58" s="17" t="str">
        <f>'3A-Rail transport'!V80</f>
        <v/>
      </c>
      <c r="G58" s="17" t="str">
        <f>'3A-Rail transport'!AP80</f>
        <v>.</v>
      </c>
      <c r="H58" s="17">
        <f>'3A-Rail transport'!AQ80</f>
        <v>0</v>
      </c>
      <c r="I58" s="35" t="str">
        <f t="shared" si="0"/>
        <v>.</v>
      </c>
    </row>
    <row r="59" spans="1:10" s="17" customFormat="1" ht="37.5" x14ac:dyDescent="0.25">
      <c r="A59" s="17" t="str">
        <f>'3A-Rail transport'!B81</f>
        <v>EC</v>
      </c>
      <c r="B59" s="17" t="str">
        <f>'3A-Rail transport'!A81</f>
        <v>Q3a.2.7</v>
      </c>
      <c r="C59" s="17" t="str">
        <f>LEFT('3A-Rail transport'!E81,FIND("(Q",'3A-Rail transport'!E81)-2)</f>
        <v>Is there an infrastructure manager/system operator that guarantees equivalence of access to the rail infrastructure to all rail operators and prevents discrimination?</v>
      </c>
      <c r="D59" s="17" t="str">
        <f>IF(OR('3A-Rail transport'!B81="N",'3A-Rail transport'!B81="I", '3A-Rail transport'!B81="NI"),"N",'3A-Rail transport'!C81)</f>
        <v>Q5a.2.8b</v>
      </c>
      <c r="E59" s="17" t="s">
        <v>1446</v>
      </c>
      <c r="F59" s="17" t="str">
        <f>'3A-Rail transport'!V81</f>
        <v>yes</v>
      </c>
      <c r="G59" s="17" t="str">
        <f>'3A-Rail transport'!AP81</f>
        <v>.</v>
      </c>
      <c r="H59" s="17">
        <f>'3A-Rail transport'!AQ81</f>
        <v>0</v>
      </c>
      <c r="I59" s="35" t="str">
        <f t="shared" si="0"/>
        <v>.</v>
      </c>
    </row>
    <row r="60" spans="1:10" s="17" customFormat="1" ht="37.5" x14ac:dyDescent="0.25">
      <c r="A60" s="17" t="str">
        <f>'3A-Rail transport'!B82</f>
        <v>NI</v>
      </c>
      <c r="B60" s="17" t="str">
        <f>'3A-Rail transport'!A82</f>
        <v>Q3a.2.7a</v>
      </c>
      <c r="C60" s="17" t="str">
        <f>LEFT('3A-Rail transport'!F82,FIND("(Q",'3A-Rail transport'!F82)-2)</f>
        <v>Please provide the name of the infrastructure manager/system operator in the original language and provide a link to its webpage and details about its ownership structure.</v>
      </c>
      <c r="D60" s="17" t="str">
        <f>IF(OR('3A-Rail transport'!B82="N",'3A-Rail transport'!B82="I", '3A-Rail transport'!B82="NI"),"N",'3A-Rail transport'!C82)</f>
        <v>N</v>
      </c>
      <c r="E60" s="17" t="s">
        <v>0</v>
      </c>
      <c r="F60" s="17" t="str">
        <f>'3A-Rail transport'!V82</f>
        <v/>
      </c>
      <c r="G60" s="17" t="str">
        <f>'3A-Rail transport'!AP82</f>
        <v>.</v>
      </c>
      <c r="H60" s="17">
        <f>'3A-Rail transport'!AQ82</f>
        <v>0</v>
      </c>
      <c r="I60" s="35" t="str">
        <f t="shared" si="0"/>
        <v>.</v>
      </c>
    </row>
    <row r="61" spans="1:10" s="17" customFormat="1" ht="25" x14ac:dyDescent="0.25">
      <c r="A61" s="17" t="str">
        <f>'3A-Rail transport'!B83</f>
        <v>N</v>
      </c>
      <c r="B61" s="17" t="str">
        <f>'3A-Rail transport'!A83</f>
        <v>Q3a.2.7b</v>
      </c>
      <c r="C61" s="17" t="str">
        <f>LEFT('3A-Rail transport'!F83,FIND("(Q",'3A-Rail transport'!F83)-2)</f>
        <v>If you have answered Yes to the question above, what form of vertical separation is required between the infrastructure manager/system operator and all rail operators?</v>
      </c>
      <c r="D61" s="17" t="str">
        <f>IF(OR('3A-Rail transport'!B83="N",'3A-Rail transport'!B83="I", '3A-Rail transport'!B83="NI"),"N",'3A-Rail transport'!C83)</f>
        <v>N</v>
      </c>
      <c r="E61" s="17" t="s">
        <v>0</v>
      </c>
      <c r="F61" s="17" t="str">
        <f>'3A-Rail transport'!V83</f>
        <v/>
      </c>
      <c r="G61" s="17" t="str">
        <f>'3A-Rail transport'!AP83</f>
        <v>.</v>
      </c>
      <c r="H61" s="17">
        <f>'3A-Rail transport'!AQ83</f>
        <v>0</v>
      </c>
      <c r="I61" s="35" t="str">
        <f t="shared" si="0"/>
        <v>.</v>
      </c>
    </row>
    <row r="62" spans="1:10" ht="38" x14ac:dyDescent="0.4">
      <c r="A62" s="13" t="str">
        <f>'3Abis-Rail Regulator'!B8</f>
        <v>REGE</v>
      </c>
      <c r="B62" s="13" t="str">
        <f>'3Abis-Rail Regulator'!A8</f>
        <v>Q3ab.a.1</v>
      </c>
      <c r="C62" s="17" t="str">
        <f>LEFT('3Abis-Rail Regulator'!E8,FIND("(Q",'3Abis-Rail Regulator'!E8)-2)</f>
        <v>What is the status of the regulator?</v>
      </c>
      <c r="D62" s="17" t="str">
        <f>IF(OR('3Abis-Rail Regulator'!B8="REGN", '3Abis-Rail Regulator'!B8="REGNI"),"N",'3Abis-Rail Regulator'!C8)</f>
        <v>Q5ab.c.1</v>
      </c>
      <c r="E62" s="17" t="s">
        <v>1447</v>
      </c>
      <c r="F62" s="13" t="str">
        <f>'3Abis-Rail Regulator'!V8</f>
        <v>independent body with adjudicatory, rule-making or enforcement powers</v>
      </c>
      <c r="G62" s="13" t="str">
        <f>'3Abis-Rail Regulator'!AP8</f>
        <v>.</v>
      </c>
      <c r="H62" s="35">
        <f>'3Abis-Rail Regulator'!AQ8</f>
        <v>0</v>
      </c>
      <c r="I62" s="35" t="str">
        <f t="shared" si="0"/>
        <v>.</v>
      </c>
      <c r="J62" s="118" t="s">
        <v>1044</v>
      </c>
    </row>
    <row r="63" spans="1:10" x14ac:dyDescent="0.25">
      <c r="A63" s="35" t="str">
        <f>'3Abis-Rail Regulator'!B9</f>
        <v>REGE</v>
      </c>
      <c r="B63" s="35" t="str">
        <f>'3Abis-Rail Regulator'!A9</f>
        <v>Q3ab.a.2</v>
      </c>
      <c r="C63" s="17" t="str">
        <f>LEFT('3Abis-Rail Regulator'!E9,FIND("(Q",'3Abis-Rail Regulator'!E9)-2)</f>
        <v>Are the objectives and functions of the regulator defined?</v>
      </c>
      <c r="D63" s="17" t="str">
        <f>IF(OR('3Abis-Rail Regulator'!B9="REGN", '3Abis-Rail Regulator'!B9="REGNI"),"N",'3Abis-Rail Regulator'!C9)</f>
        <v>Q5ab.a.1</v>
      </c>
      <c r="E63" s="17" t="s">
        <v>1448</v>
      </c>
      <c r="F63" s="35" t="str">
        <f>'3Abis-Rail Regulator'!V9</f>
        <v>yes (in legislation)</v>
      </c>
      <c r="G63" s="35" t="str">
        <f>'3Abis-Rail Regulator'!AP9</f>
        <v>.</v>
      </c>
      <c r="H63" s="35">
        <f>'3Abis-Rail Regulator'!AQ9</f>
        <v>0</v>
      </c>
      <c r="I63" s="35" t="str">
        <f t="shared" si="0"/>
        <v>.</v>
      </c>
    </row>
    <row r="64" spans="1:10" ht="25" x14ac:dyDescent="0.25">
      <c r="A64" s="35" t="str">
        <f>'3Abis-Rail Regulator'!B11</f>
        <v>REGE</v>
      </c>
      <c r="B64" s="35" t="str">
        <f>'3Abis-Rail Regulator'!A11</f>
        <v>Q3ab.a.3_i</v>
      </c>
      <c r="C64" s="17" t="str">
        <f>LEFT('3Abis-Rail Regulator'!E$10,FIND("(Q",'3Abis-Rail Regulator'!E$10)-2)&amp;" - "&amp;'3Abis-Rail Regulator'!F11</f>
        <v>The regulator can receive guidance from the government regarding: - Long-term strategy</v>
      </c>
      <c r="D64" s="17" t="str">
        <f>IF(OR('3Abis-Rail Regulator'!B11="REGN", '3Abis-Rail Regulator'!B11="REGNI"),"N",'3Abis-Rail Regulator'!C11)</f>
        <v>Q5ab.a.2_i</v>
      </c>
      <c r="E64" s="17" t="s">
        <v>1449</v>
      </c>
      <c r="F64" s="35" t="str">
        <f>'3Abis-Rail Regulator'!V11</f>
        <v>yes</v>
      </c>
      <c r="G64" s="35" t="str">
        <f>'3Abis-Rail Regulator'!AP11</f>
        <v>.</v>
      </c>
      <c r="H64" s="35">
        <f>'3Abis-Rail Regulator'!AQ11</f>
        <v>0</v>
      </c>
      <c r="I64" s="35" t="str">
        <f t="shared" si="0"/>
        <v>.</v>
      </c>
    </row>
    <row r="65" spans="1:9" ht="25" x14ac:dyDescent="0.25">
      <c r="A65" s="35" t="str">
        <f>'3Abis-Rail Regulator'!B12</f>
        <v>REGE</v>
      </c>
      <c r="B65" s="35" t="str">
        <f>'3Abis-Rail Regulator'!A12</f>
        <v>Q3ab.a.3_ii</v>
      </c>
      <c r="C65" s="17" t="str">
        <f>LEFT('3Abis-Rail Regulator'!E$10,FIND("(Q",'3Abis-Rail Regulator'!E$10)-2)&amp;" - "&amp;'3Abis-Rail Regulator'!F12</f>
        <v>The regulator can receive guidance from the government regarding: - Work programme</v>
      </c>
      <c r="D65" s="17" t="str">
        <f>IF(OR('3Abis-Rail Regulator'!B12="REGN", '3Abis-Rail Regulator'!B12="REGNI"),"N",'3Abis-Rail Regulator'!C12)</f>
        <v>Q5ab.a.2_ii</v>
      </c>
      <c r="E65" s="17" t="s">
        <v>1450</v>
      </c>
      <c r="F65" s="35" t="str">
        <f>'3Abis-Rail Regulator'!V12</f>
        <v>no</v>
      </c>
      <c r="G65" s="35" t="str">
        <f>'3Abis-Rail Regulator'!AP12</f>
        <v>.</v>
      </c>
      <c r="H65" s="35">
        <f>'3Abis-Rail Regulator'!AQ12</f>
        <v>0</v>
      </c>
      <c r="I65" s="35" t="str">
        <f t="shared" si="0"/>
        <v>.</v>
      </c>
    </row>
    <row r="66" spans="1:9" ht="25" x14ac:dyDescent="0.25">
      <c r="A66" s="35" t="str">
        <f>'3Abis-Rail Regulator'!B13</f>
        <v>REGE</v>
      </c>
      <c r="B66" s="35" t="str">
        <f>'3Abis-Rail Regulator'!A13</f>
        <v>Q3ab.a.3_iii</v>
      </c>
      <c r="C66" s="17" t="str">
        <f>LEFT('3Abis-Rail Regulator'!E$10,FIND("(Q",'3Abis-Rail Regulator'!E$10)-2)&amp;" - "&amp;'3Abis-Rail Regulator'!F13</f>
        <v>The regulator can receive guidance from the government regarding: - Individual cases or regulatory decisions</v>
      </c>
      <c r="D66" s="17" t="str">
        <f>IF(OR('3Abis-Rail Regulator'!B13="REGN", '3Abis-Rail Regulator'!B13="REGNI"),"N",'3Abis-Rail Regulator'!C13)</f>
        <v>Q5ab.a.2_iii</v>
      </c>
      <c r="E66" s="17" t="s">
        <v>1451</v>
      </c>
      <c r="F66" s="35" t="str">
        <f>'3Abis-Rail Regulator'!V13</f>
        <v>no</v>
      </c>
      <c r="G66" s="35" t="str">
        <f>'3Abis-Rail Regulator'!AP13</f>
        <v>.</v>
      </c>
      <c r="H66" s="35">
        <f>'3Abis-Rail Regulator'!AQ13</f>
        <v>0</v>
      </c>
      <c r="I66" s="35" t="str">
        <f t="shared" si="0"/>
        <v>.</v>
      </c>
    </row>
    <row r="67" spans="1:9" x14ac:dyDescent="0.25">
      <c r="A67" s="35" t="str">
        <f>'3Abis-Rail Regulator'!B14</f>
        <v>REGE</v>
      </c>
      <c r="B67" s="35" t="str">
        <f>'3Abis-Rail Regulator'!A14</f>
        <v>Q3ab.a.3_iv</v>
      </c>
      <c r="C67" s="17" t="str">
        <f>LEFT('3Abis-Rail Regulator'!E$10,FIND("(Q",'3Abis-Rail Regulator'!E$10)-2)&amp;" - "&amp;'3Abis-Rail Regulator'!F14</f>
        <v>The regulator can receive guidance from the government regarding: - Appeals</v>
      </c>
      <c r="D67" s="17" t="str">
        <f>IF(OR('3Abis-Rail Regulator'!B14="REGN", '3Abis-Rail Regulator'!B14="REGNI"),"N",'3Abis-Rail Regulator'!C14)</f>
        <v>Q5ab.a.2_iv</v>
      </c>
      <c r="E67" s="17" t="s">
        <v>1452</v>
      </c>
      <c r="F67" s="35" t="str">
        <f>'3Abis-Rail Regulator'!V14</f>
        <v>no</v>
      </c>
      <c r="G67" s="35" t="str">
        <f>'3Abis-Rail Regulator'!AP14</f>
        <v>.</v>
      </c>
      <c r="H67" s="35">
        <f>'3Abis-Rail Regulator'!AQ14</f>
        <v>0</v>
      </c>
      <c r="I67" s="35" t="str">
        <f t="shared" ref="I67:I130" si="1">IF(H67=0,".",H67)</f>
        <v>.</v>
      </c>
    </row>
    <row r="68" spans="1:9" ht="25" x14ac:dyDescent="0.25">
      <c r="A68" s="35" t="str">
        <f>'3Abis-Rail Regulator'!B15</f>
        <v>REGE</v>
      </c>
      <c r="B68" s="35" t="str">
        <f>'3Abis-Rail Regulator'!A15</f>
        <v>Q3ab.a.4</v>
      </c>
      <c r="C68" s="17" t="str">
        <f>LEFT('3Abis-Rail Regulator'!E15,FIND("(Q",'3Abis-Rail Regulator'!E15)-2)</f>
        <v>Does the regulator make recommendations or issue opinions on draft legislation or policy documents proposed by the executive?</v>
      </c>
      <c r="D68" s="17" t="str">
        <f>IF(OR('3Abis-Rail Regulator'!B15="REGN", '3Abis-Rail Regulator'!B15="REGNI"),"N",'3Abis-Rail Regulator'!C15)</f>
        <v>Q5ab.a.3</v>
      </c>
      <c r="E68" s="17" t="s">
        <v>1453</v>
      </c>
      <c r="F68" s="35" t="str">
        <f>'3Abis-Rail Regulator'!V15</f>
        <v>yes (through a formal process &amp; opinion made public)</v>
      </c>
      <c r="G68" s="35" t="str">
        <f>'3Abis-Rail Regulator'!AP15</f>
        <v>.</v>
      </c>
      <c r="H68" s="35">
        <f>'3Abis-Rail Regulator'!AQ15</f>
        <v>0</v>
      </c>
      <c r="I68" s="35" t="str">
        <f t="shared" si="1"/>
        <v>.</v>
      </c>
    </row>
    <row r="69" spans="1:9" x14ac:dyDescent="0.25">
      <c r="A69" s="35" t="str">
        <f>'3Abis-Rail Regulator'!B16</f>
        <v>REGEC</v>
      </c>
      <c r="B69" s="35" t="str">
        <f>'3Abis-Rail Regulator'!A16</f>
        <v>Q3ab.a.5</v>
      </c>
      <c r="C69" s="17" t="str">
        <f>LEFT('3Abis-Rail Regulator'!E16,FIND("(Q",'3Abis-Rail Regulator'!E16)-2)</f>
        <v>Which body, other than a court, can overturn the decisions of the regulator?</v>
      </c>
      <c r="D69" s="17" t="str">
        <f>IF(OR('3Abis-Rail Regulator'!B16="REGN", '3Abis-Rail Regulator'!B16="REGNI"),"N",'3Abis-Rail Regulator'!C16)</f>
        <v>Q5ab.a.4</v>
      </c>
      <c r="E69" s="17" t="s">
        <v>1454</v>
      </c>
      <c r="F69" s="35" t="str">
        <f>'3Abis-Rail Regulator'!V16</f>
        <v>none</v>
      </c>
      <c r="G69" s="35" t="str">
        <f>'3Abis-Rail Regulator'!AP16</f>
        <v>.</v>
      </c>
      <c r="H69" s="35">
        <f>'3Abis-Rail Regulator'!AQ16</f>
        <v>0</v>
      </c>
      <c r="I69" s="35" t="str">
        <f t="shared" si="1"/>
        <v>.</v>
      </c>
    </row>
    <row r="70" spans="1:9" ht="25" x14ac:dyDescent="0.25">
      <c r="A70" s="35" t="str">
        <f>'3Abis-Rail Regulator'!B17</f>
        <v>REGE</v>
      </c>
      <c r="B70" s="35" t="str">
        <f>'3Abis-Rail Regulator'!A17</f>
        <v>Q3ab.a.6</v>
      </c>
      <c r="C70" s="17" t="str">
        <f>LEFT('3Abis-Rail Regulator'!E17,FIND("(Q",'3Abis-Rail Regulator'!E17)-2)</f>
        <v>Are the instances where decisions of the regulator can be overturned by a body other than a court clearly defined?</v>
      </c>
      <c r="D70" s="17" t="str">
        <f>IF(OR('3Abis-Rail Regulator'!B17="REGN", '3Abis-Rail Regulator'!B17="REGNI"),"N",'3Abis-Rail Regulator'!C17)</f>
        <v>Q5ab.a.5</v>
      </c>
      <c r="E70" s="17" t="s">
        <v>1455</v>
      </c>
      <c r="F70" s="35" t="str">
        <f>'3Abis-Rail Regulator'!V17</f>
        <v>only court can overturn decisions</v>
      </c>
      <c r="G70" s="35" t="str">
        <f>'3Abis-Rail Regulator'!AP17</f>
        <v>.</v>
      </c>
      <c r="H70" s="35">
        <f>'3Abis-Rail Regulator'!AQ17</f>
        <v>0</v>
      </c>
      <c r="I70" s="35" t="str">
        <f t="shared" si="1"/>
        <v>.</v>
      </c>
    </row>
    <row r="71" spans="1:9" ht="25" x14ac:dyDescent="0.25">
      <c r="A71" s="35" t="str">
        <f>'3Abis-Rail Regulator'!B18</f>
        <v>REGE</v>
      </c>
      <c r="B71" s="35" t="str">
        <f>'3Abis-Rail Regulator'!A18</f>
        <v>Q3ab.a.7</v>
      </c>
      <c r="C71" s="17" t="str">
        <f>LEFT('3Abis-Rail Regulator'!E18,FIND("(Q",'3Abis-Rail Regulator'!E18)-2)</f>
        <v>Does the regulator need to submit proposals for new regulation that it is empowered to issue to other bodies for approval?</v>
      </c>
      <c r="D71" s="17" t="str">
        <f>IF(OR('3Abis-Rail Regulator'!B18="REGN", '3Abis-Rail Regulator'!B18="REGNI"),"N",'3Abis-Rail Regulator'!C18)</f>
        <v>Q5ab.b.3</v>
      </c>
      <c r="E71" s="17" t="s">
        <v>1456</v>
      </c>
      <c r="F71" s="35" t="str">
        <f>'3Abis-Rail Regulator'!V18</f>
        <v>no</v>
      </c>
      <c r="G71" s="35" t="str">
        <f>'3Abis-Rail Regulator'!AP18</f>
        <v>.</v>
      </c>
      <c r="H71" s="35">
        <f>'3Abis-Rail Regulator'!AQ18</f>
        <v>0</v>
      </c>
      <c r="I71" s="35" t="str">
        <f t="shared" si="1"/>
        <v>.</v>
      </c>
    </row>
    <row r="72" spans="1:9" x14ac:dyDescent="0.25">
      <c r="A72" s="35" t="str">
        <f>'3Abis-Rail Regulator'!B19</f>
        <v>REGE</v>
      </c>
      <c r="B72" s="35" t="str">
        <f>'3Abis-Rail Regulator'!A19</f>
        <v>Q3ab.a.8</v>
      </c>
      <c r="C72" s="17" t="str">
        <f>LEFT('3Abis-Rail Regulator'!E19,FIND("(Q",'3Abis-Rail Regulator'!E19)-2)</f>
        <v>How is the majority of the permanent staff recruited?</v>
      </c>
      <c r="D72" s="17" t="str">
        <f>IF(OR('3Abis-Rail Regulator'!B19="REGN", '3Abis-Rail Regulator'!B19="REGNI"),"N",'3Abis-Rail Regulator'!C19)</f>
        <v>Q5ab.a.6</v>
      </c>
      <c r="E72" s="17" t="s">
        <v>1457</v>
      </c>
      <c r="F72" s="35" t="str">
        <f>'3Abis-Rail Regulator'!V19</f>
        <v xml:space="preserve">positions are advertised publicly &amp; candidates examined by selection panel </v>
      </c>
      <c r="G72" s="35" t="str">
        <f>'3Abis-Rail Regulator'!AP19</f>
        <v>.</v>
      </c>
      <c r="H72" s="35">
        <f>'3Abis-Rail Regulator'!AQ19</f>
        <v>0</v>
      </c>
      <c r="I72" s="35" t="str">
        <f t="shared" si="1"/>
        <v>.</v>
      </c>
    </row>
    <row r="73" spans="1:9" ht="25" x14ac:dyDescent="0.25">
      <c r="A73" s="35" t="str">
        <f>'3Abis-Rail Regulator'!B20</f>
        <v>REGN</v>
      </c>
      <c r="B73" s="35" t="str">
        <f>'3Abis-Rail Regulator'!A20</f>
        <v>Q3ab.a.9</v>
      </c>
      <c r="C73" s="17" t="str">
        <f>LEFT('3Abis-Rail Regulator'!E20,FIND("(Q",'3Abis-Rail Regulator'!E20)-2)</f>
        <v>Does your organisation need to obtain approval from an external body before it can recruit staff?</v>
      </c>
      <c r="D73" s="17" t="str">
        <f>IF(OR('3Abis-Rail Regulator'!B20="REGN", '3Abis-Rail Regulator'!B20="REGNI"),"N",'3Abis-Rail Regulator'!C20)</f>
        <v>N</v>
      </c>
      <c r="E73" s="17" t="s">
        <v>0</v>
      </c>
      <c r="F73" s="35" t="str">
        <f>'3Abis-Rail Regulator'!V20</f>
        <v/>
      </c>
      <c r="G73" s="35" t="str">
        <f>'3Abis-Rail Regulator'!AP20</f>
        <v>.</v>
      </c>
      <c r="H73" s="35">
        <f>'3Abis-Rail Regulator'!AQ20</f>
        <v>0</v>
      </c>
      <c r="I73" s="35" t="str">
        <f t="shared" si="1"/>
        <v>.</v>
      </c>
    </row>
    <row r="74" spans="1:9" x14ac:dyDescent="0.25">
      <c r="A74" s="35" t="str">
        <f>'3Abis-Rail Regulator'!B21</f>
        <v>REGEC</v>
      </c>
      <c r="B74" s="35" t="str">
        <f>'3Abis-Rail Regulator'!A21</f>
        <v>Q3ab.a.10</v>
      </c>
      <c r="C74" s="17" t="str">
        <f>LEFT('3Abis-Rail Regulator'!E21,FIND("(Q",'3Abis-Rail Regulator'!E21)-2)</f>
        <v>What is the process for nominating the agency head/board members?</v>
      </c>
      <c r="D74" s="17" t="str">
        <f>IF(OR('3Abis-Rail Regulator'!B21="REGN", '3Abis-Rail Regulator'!B21="REGNI"),"N",'3Abis-Rail Regulator'!C21)</f>
        <v>Q5ab.a.7</v>
      </c>
      <c r="E74" s="17" t="s">
        <v>1458</v>
      </c>
      <c r="F74" s="35" t="str">
        <f>'3Abis-Rail Regulator'!V21</f>
        <v xml:space="preserve">ministerial/governmental nomination based on public job ads &amp; independent selection panel </v>
      </c>
      <c r="G74" s="35" t="str">
        <f>'3Abis-Rail Regulator'!AP21</f>
        <v>.</v>
      </c>
      <c r="H74" s="35">
        <f>'3Abis-Rail Regulator'!AQ21</f>
        <v>0</v>
      </c>
      <c r="I74" s="35" t="str">
        <f t="shared" si="1"/>
        <v>.</v>
      </c>
    </row>
    <row r="75" spans="1:9" ht="25" x14ac:dyDescent="0.25">
      <c r="A75" s="35" t="str">
        <f>'3Abis-Rail Regulator'!B22</f>
        <v>REGEC</v>
      </c>
      <c r="B75" s="35" t="str">
        <f>'3Abis-Rail Regulator'!A22</f>
        <v>Q3ab.a.11</v>
      </c>
      <c r="C75" s="17" t="str">
        <f>LEFT('3Abis-Rail Regulator'!E22,FIND("(Q",'3Abis-Rail Regulator'!E22)-2)</f>
        <v>Which body has the legal authority to make the final appointment of the agency head/board members?</v>
      </c>
      <c r="D75" s="17" t="str">
        <f>IF(OR('3Abis-Rail Regulator'!B22="REGN", '3Abis-Rail Regulator'!B22="REGNI"),"N",'3Abis-Rail Regulator'!C22)</f>
        <v>Q5ab.a.8</v>
      </c>
      <c r="E75" s="17" t="s">
        <v>1459</v>
      </c>
      <c r="F75" s="35" t="str">
        <f>'3Abis-Rail Regulator'!V22</f>
        <v xml:space="preserve">parliament/congress/parliamentary/congressional committee </v>
      </c>
      <c r="G75" s="35" t="str">
        <f>'3Abis-Rail Regulator'!AP22</f>
        <v>.</v>
      </c>
      <c r="H75" s="35">
        <f>'3Abis-Rail Regulator'!AQ22</f>
        <v>0</v>
      </c>
      <c r="I75" s="35" t="str">
        <f t="shared" si="1"/>
        <v>.</v>
      </c>
    </row>
    <row r="76" spans="1:9" ht="25" x14ac:dyDescent="0.25">
      <c r="A76" s="35" t="str">
        <f>'3Abis-Rail Regulator'!B23</f>
        <v>REGEC</v>
      </c>
      <c r="B76" s="35" t="str">
        <f>'3Abis-Rail Regulator'!A23</f>
        <v>Q3ab.a.12</v>
      </c>
      <c r="C76" s="17" t="str">
        <f>LEFT('3Abis-Rail Regulator'!E23,FIND("(Q",'3Abis-Rail Regulator'!E23)-2)</f>
        <v>Are there restrictions regarding the employment history of the agency head/board members?</v>
      </c>
      <c r="D76" s="17" t="str">
        <f>IF(OR('3Abis-Rail Regulator'!B23="REGN", '3Abis-Rail Regulator'!B23="REGNI"),"N",'3Abis-Rail Regulator'!C23)</f>
        <v>Q5ab.a.9</v>
      </c>
      <c r="E76" s="17" t="s">
        <v>1460</v>
      </c>
      <c r="F76" s="35" t="str">
        <f>'3Abis-Rail Regulator'!V23</f>
        <v>no</v>
      </c>
      <c r="G76" s="35" t="str">
        <f>'3Abis-Rail Regulator'!AP23</f>
        <v>.</v>
      </c>
      <c r="H76" s="35">
        <f>'3Abis-Rail Regulator'!AQ23</f>
        <v>0</v>
      </c>
      <c r="I76" s="35" t="str">
        <f t="shared" si="1"/>
        <v>.</v>
      </c>
    </row>
    <row r="77" spans="1:9" x14ac:dyDescent="0.25">
      <c r="A77" s="35" t="str">
        <f>'3Abis-Rail Regulator'!B24</f>
        <v>REGE</v>
      </c>
      <c r="B77" s="35" t="str">
        <f>'3Abis-Rail Regulator'!A24</f>
        <v>Q3ab.a.13</v>
      </c>
      <c r="C77" s="17" t="str">
        <f>LEFT('3Abis-Rail Regulator'!E24,FIND("(Q",'3Abis-Rail Regulator'!E24)-2)</f>
        <v>Does the legislation define the skills required by the agency head/board members?</v>
      </c>
      <c r="D77" s="17" t="str">
        <f>IF(OR('3Abis-Rail Regulator'!B24="REGN", '3Abis-Rail Regulator'!B24="REGNI"),"N",'3Abis-Rail Regulator'!C24)</f>
        <v>Q5ab.a.10</v>
      </c>
      <c r="E77" s="17" t="s">
        <v>1461</v>
      </c>
      <c r="F77" s="35" t="str">
        <f>'3Abis-Rail Regulator'!V24</f>
        <v>yes</v>
      </c>
      <c r="G77" s="35" t="str">
        <f>'3Abis-Rail Regulator'!AP24</f>
        <v>.</v>
      </c>
      <c r="H77" s="35">
        <f>'3Abis-Rail Regulator'!AQ24</f>
        <v>0</v>
      </c>
      <c r="I77" s="35" t="str">
        <f t="shared" si="1"/>
        <v>.</v>
      </c>
    </row>
    <row r="78" spans="1:9" ht="25" x14ac:dyDescent="0.25">
      <c r="A78" s="35" t="str">
        <f>'3Abis-Rail Regulator'!B25</f>
        <v>REGEC</v>
      </c>
      <c r="B78" s="35" t="str">
        <f>'3Abis-Rail Regulator'!A25</f>
        <v>Q3ab.a.14</v>
      </c>
      <c r="C78" s="17" t="str">
        <f>LEFT('3Abis-Rail Regulator'!E25,FIND("(Q",'3Abis-Rail Regulator'!E25)-2)</f>
        <v>May the agency head/board members hold other offices/appointments in the government/the regulated industry?</v>
      </c>
      <c r="D78" s="17" t="str">
        <f>IF(OR('3Abis-Rail Regulator'!B25="REGN", '3Abis-Rail Regulator'!B25="REGNI"),"N",'3Abis-Rail Regulator'!C25)</f>
        <v>Q5ab.a.11</v>
      </c>
      <c r="E78" s="17" t="s">
        <v>1462</v>
      </c>
      <c r="F78" s="35" t="str">
        <f>'3Abis-Rail Regulator'!V25</f>
        <v>yes (with restrictions, for regulators with a agency head)</v>
      </c>
      <c r="G78" s="35" t="str">
        <f>'3Abis-Rail Regulator'!AP25</f>
        <v>.</v>
      </c>
      <c r="H78" s="35">
        <f>'3Abis-Rail Regulator'!AQ25</f>
        <v>0</v>
      </c>
      <c r="I78" s="35" t="str">
        <f t="shared" si="1"/>
        <v>.</v>
      </c>
    </row>
    <row r="79" spans="1:9" x14ac:dyDescent="0.25">
      <c r="A79" s="35" t="str">
        <f>'3Abis-Rail Regulator'!B26</f>
        <v>REGE</v>
      </c>
      <c r="B79" s="35" t="str">
        <f>'3Abis-Rail Regulator'!A26</f>
        <v>Q3ab.a.15</v>
      </c>
      <c r="C79" s="17" t="str">
        <f>LEFT('3Abis-Rail Regulator'!E26,FIND("(Q",'3Abis-Rail Regulator'!E26)-2)</f>
        <v>If the regulator is led by a board, are appointments of board members staggered?</v>
      </c>
      <c r="D79" s="17" t="str">
        <f>IF(OR('3Abis-Rail Regulator'!B26="REGN", '3Abis-Rail Regulator'!B26="REGNI"),"N",'3Abis-Rail Regulator'!C26)</f>
        <v>Q5ab.a.12</v>
      </c>
      <c r="E79" s="17" t="s">
        <v>1463</v>
      </c>
      <c r="F79" s="35" t="str">
        <f>'3Abis-Rail Regulator'!V26</f>
        <v>yes</v>
      </c>
      <c r="G79" s="35" t="str">
        <f>'3Abis-Rail Regulator'!AP26</f>
        <v>.</v>
      </c>
      <c r="H79" s="35">
        <f>'3Abis-Rail Regulator'!AQ26</f>
        <v>0</v>
      </c>
      <c r="I79" s="35" t="str">
        <f t="shared" si="1"/>
        <v>.</v>
      </c>
    </row>
    <row r="80" spans="1:9" x14ac:dyDescent="0.25">
      <c r="A80" s="35" t="str">
        <f>'3Abis-Rail Regulator'!B27</f>
        <v>REGE</v>
      </c>
      <c r="B80" s="35" t="str">
        <f>'3Abis-Rail Regulator'!A27</f>
        <v>Q3ab.a.16</v>
      </c>
      <c r="C80" s="17" t="str">
        <f>LEFT('3Abis-Rail Regulator'!E27,FIND("(Q",'3Abis-Rail Regulator'!E27)-2)</f>
        <v>How can the agency head/board members be dismissed from office?</v>
      </c>
      <c r="D80" s="17" t="str">
        <f>IF(OR('3Abis-Rail Regulator'!B27="REGN", '3Abis-Rail Regulator'!B27="REGNI"),"N",'3Abis-Rail Regulator'!C27)</f>
        <v>Q5ab.a.13</v>
      </c>
      <c r="E80" s="17" t="s">
        <v>1464</v>
      </c>
      <c r="F80" s="35" t="str">
        <f>'3Abis-Rail Regulator'!V27</f>
        <v>through parliamentary/congressional decisions</v>
      </c>
      <c r="G80" s="35" t="str">
        <f>'3Abis-Rail Regulator'!AP27</f>
        <v>.</v>
      </c>
      <c r="H80" s="35">
        <f>'3Abis-Rail Regulator'!AQ27</f>
        <v>0</v>
      </c>
      <c r="I80" s="35" t="str">
        <f t="shared" si="1"/>
        <v>.</v>
      </c>
    </row>
    <row r="81" spans="1:9" ht="25" x14ac:dyDescent="0.25">
      <c r="A81" s="35" t="str">
        <f>'3Abis-Rail Regulator'!B28</f>
        <v>REGE</v>
      </c>
      <c r="B81" s="35" t="str">
        <f>'3Abis-Rail Regulator'!A28</f>
        <v>Q3ab.a.17</v>
      </c>
      <c r="C81" s="17" t="str">
        <f>LEFT('3Abis-Rail Regulator'!E28,FIND("(Q",'3Abis-Rail Regulator'!E28)-2)</f>
        <v>What are the criteria for dismissing agency head/board members during their term of office?</v>
      </c>
      <c r="D81" s="17" t="str">
        <f>IF(OR('3Abis-Rail Regulator'!B28="REGN", '3Abis-Rail Regulator'!B28="REGNI"),"N",'3Abis-Rail Regulator'!C28)</f>
        <v>Q5ab.a.14</v>
      </c>
      <c r="E81" s="17" t="s">
        <v>1465</v>
      </c>
      <c r="F81" s="35" t="str">
        <f>'3Abis-Rail Regulator'!V28</f>
        <v>limited and defined set of criteria</v>
      </c>
      <c r="G81" s="35" t="str">
        <f>'3Abis-Rail Regulator'!AP28</f>
        <v>.</v>
      </c>
      <c r="H81" s="35">
        <f>'3Abis-Rail Regulator'!AQ28</f>
        <v>0</v>
      </c>
      <c r="I81" s="35" t="str">
        <f t="shared" si="1"/>
        <v>.</v>
      </c>
    </row>
    <row r="82" spans="1:9" ht="25" x14ac:dyDescent="0.25">
      <c r="A82" s="35" t="str">
        <f>'3Abis-Rail Regulator'!B29</f>
        <v>REGE</v>
      </c>
      <c r="B82" s="35" t="str">
        <f>'3Abis-Rail Regulator'!A29</f>
        <v>Q3ab.a.18</v>
      </c>
      <c r="C82" s="17" t="str">
        <f>LEFT('3Abis-Rail Regulator'!E29,FIND("(Q",'3Abis-Rail Regulator'!E29)-2)</f>
        <v>Are the criteria for dismissing agency head/board members during their term of office published?</v>
      </c>
      <c r="D82" s="17" t="str">
        <f>IF(OR('3Abis-Rail Regulator'!B29="REGN", '3Abis-Rail Regulator'!B29="REGNI"),"N",'3Abis-Rail Regulator'!C29)</f>
        <v>Q5ab.a.15</v>
      </c>
      <c r="E82" s="17" t="s">
        <v>1466</v>
      </c>
      <c r="F82" s="35" t="str">
        <f>'3Abis-Rail Regulator'!V29</f>
        <v>yes</v>
      </c>
      <c r="G82" s="35" t="str">
        <f>'3Abis-Rail Regulator'!AP29</f>
        <v>.</v>
      </c>
      <c r="H82" s="35">
        <f>'3Abis-Rail Regulator'!AQ29</f>
        <v>0</v>
      </c>
      <c r="I82" s="35" t="str">
        <f t="shared" si="1"/>
        <v>.</v>
      </c>
    </row>
    <row r="83" spans="1:9" ht="37.5" x14ac:dyDescent="0.25">
      <c r="A83" s="35" t="str">
        <f>'3Abis-Rail Regulator'!B30</f>
        <v>REGEC</v>
      </c>
      <c r="B83" s="35" t="str">
        <f>'3Abis-Rail Regulator'!A30</f>
        <v>Q3ab.a.19</v>
      </c>
      <c r="C83" s="17" t="str">
        <f>LEFT('3Abis-Rail Regulator'!E30,FIND("(Q",'3Abis-Rail Regulator'!E30)-2)</f>
        <v>Can the agency head/board members accept jobs in the sector that is regulated by the regulator after their term of office?</v>
      </c>
      <c r="D83" s="17" t="str">
        <f>IF(OR('3Abis-Rail Regulator'!B30="REGN", '3Abis-Rail Regulator'!B30="REGNI"),"N",'3Abis-Rail Regulator'!C30)</f>
        <v>Q5ab.a.16</v>
      </c>
      <c r="E83" s="17" t="s">
        <v>1467</v>
      </c>
      <c r="F83" s="35" t="str">
        <f>'3Abis-Rail Regulator'!V30</f>
        <v>yes (provided that conflict of interests rules are complied with and/or following restrictions before leaving)</v>
      </c>
      <c r="G83" s="35" t="str">
        <f>'3Abis-Rail Regulator'!AP30</f>
        <v>.</v>
      </c>
      <c r="H83" s="35">
        <f>'3Abis-Rail Regulator'!AQ30</f>
        <v>0</v>
      </c>
      <c r="I83" s="35" t="str">
        <f t="shared" si="1"/>
        <v>.</v>
      </c>
    </row>
    <row r="84" spans="1:9" x14ac:dyDescent="0.25">
      <c r="A84" s="35" t="str">
        <f>'3Abis-Rail Regulator'!B31</f>
        <v>REGE</v>
      </c>
      <c r="B84" s="35" t="str">
        <f>'3Abis-Rail Regulator'!A31</f>
        <v>Q3ab.a.20</v>
      </c>
      <c r="C84" s="17" t="str">
        <f>LEFT('3Abis-Rail Regulator'!E31,FIND("(Q",'3Abis-Rail Regulator'!E31)-2)</f>
        <v>How long is the term of office of the agency head/board members?</v>
      </c>
      <c r="D84" s="17" t="str">
        <f>IF(OR('3Abis-Rail Regulator'!B31="REGN", '3Abis-Rail Regulator'!B31="REGNI"),"N",'3Abis-Rail Regulator'!C31)</f>
        <v>Q5ab.a.17</v>
      </c>
      <c r="E84" s="17" t="s">
        <v>1468</v>
      </c>
      <c r="F84" s="35" t="str">
        <f>'3Abis-Rail Regulator'!V31</f>
        <v>5 years or more renewable for a set number of terms or non-renewable</v>
      </c>
      <c r="G84" s="35" t="str">
        <f>'3Abis-Rail Regulator'!AP31</f>
        <v>.</v>
      </c>
      <c r="H84" s="35">
        <f>'3Abis-Rail Regulator'!AQ31</f>
        <v>0</v>
      </c>
      <c r="I84" s="35" t="str">
        <f t="shared" si="1"/>
        <v>.</v>
      </c>
    </row>
    <row r="85" spans="1:9" x14ac:dyDescent="0.25">
      <c r="A85" s="35" t="str">
        <f>'3Abis-Rail Regulator'!B32</f>
        <v>REGE</v>
      </c>
      <c r="B85" s="35" t="str">
        <f>'3Abis-Rail Regulator'!A32</f>
        <v>Q3ab.a.21</v>
      </c>
      <c r="C85" s="17" t="str">
        <f>LEFT('3Abis-Rail Regulator'!E32,FIND("(Q",'3Abis-Rail Regulator'!E32)-2)</f>
        <v>Is the source of the financial budget stated in the establishing legislation?</v>
      </c>
      <c r="D85" s="17" t="str">
        <f>IF(OR('3Abis-Rail Regulator'!B32="REGN", '3Abis-Rail Regulator'!B32="REGNI"),"N",'3Abis-Rail Regulator'!C32)</f>
        <v>Q5ab.a.18</v>
      </c>
      <c r="E85" s="17" t="s">
        <v>1469</v>
      </c>
      <c r="F85" s="35" t="str">
        <f>'3Abis-Rail Regulator'!V32</f>
        <v>no</v>
      </c>
      <c r="G85" s="35" t="str">
        <f>'3Abis-Rail Regulator'!AP32</f>
        <v>.</v>
      </c>
      <c r="H85" s="35">
        <f>'3Abis-Rail Regulator'!AQ32</f>
        <v>0</v>
      </c>
      <c r="I85" s="35" t="str">
        <f t="shared" si="1"/>
        <v>.</v>
      </c>
    </row>
    <row r="86" spans="1:9" x14ac:dyDescent="0.25">
      <c r="A86" s="35" t="str">
        <f>'3Abis-Rail Regulator'!B33</f>
        <v>REGN</v>
      </c>
      <c r="B86" s="35" t="str">
        <f>'3Abis-Rail Regulator'!A33</f>
        <v>Q3ab.a.22</v>
      </c>
      <c r="C86" s="17" t="str">
        <f>LEFT('3Abis-Rail Regulator'!E33,FIND("(Q",'3Abis-Rail Regulator'!E33)-2)</f>
        <v>Is the regulator funded through fees, the national budget or a mix of both?</v>
      </c>
      <c r="D86" s="17" t="str">
        <f>IF(OR('3Abis-Rail Regulator'!B33="REGN", '3Abis-Rail Regulator'!B33="REGNI"),"N",'3Abis-Rail Regulator'!C33)</f>
        <v>N</v>
      </c>
      <c r="E86" s="17" t="s">
        <v>0</v>
      </c>
      <c r="F86" s="35" t="str">
        <f>'3Abis-Rail Regulator'!V33</f>
        <v/>
      </c>
      <c r="G86" s="35" t="str">
        <f>'3Abis-Rail Regulator'!AP33</f>
        <v>.</v>
      </c>
      <c r="H86" s="35">
        <f>'3Abis-Rail Regulator'!AQ33</f>
        <v>0</v>
      </c>
      <c r="I86" s="35" t="str">
        <f t="shared" si="1"/>
        <v>.</v>
      </c>
    </row>
    <row r="87" spans="1:9" x14ac:dyDescent="0.25">
      <c r="A87" s="35" t="str">
        <f>'3Abis-Rail Regulator'!B34</f>
        <v>REGEC</v>
      </c>
      <c r="B87" s="35" t="str">
        <f>'3Abis-Rail Regulator'!A34</f>
        <v>Q3ab.a.23</v>
      </c>
      <c r="C87" s="17" t="str">
        <f>LEFT('3Abis-Rail Regulator'!E34,FIND("(Q",'3Abis-Rail Regulator'!E34)-2)</f>
        <v>What is the length of budget appropriations?</v>
      </c>
      <c r="D87" s="17" t="str">
        <f>IF(OR('3Abis-Rail Regulator'!B34="REGN", '3Abis-Rail Regulator'!B34="REGNI"),"N",'3Abis-Rail Regulator'!C34)</f>
        <v>Q5ab.a.19</v>
      </c>
      <c r="E87" s="17" t="s">
        <v>1470</v>
      </c>
      <c r="F87" s="35" t="str">
        <f>'3Abis-Rail Regulator'!V34</f>
        <v>annual</v>
      </c>
      <c r="G87" s="35" t="str">
        <f>'3Abis-Rail Regulator'!AP34</f>
        <v>.</v>
      </c>
      <c r="H87" s="35">
        <f>'3Abis-Rail Regulator'!AQ34</f>
        <v>0</v>
      </c>
      <c r="I87" s="35" t="str">
        <f t="shared" si="1"/>
        <v>.</v>
      </c>
    </row>
    <row r="88" spans="1:9" ht="25" x14ac:dyDescent="0.25">
      <c r="A88" s="35" t="str">
        <f>'3Abis-Rail Regulator'!B35</f>
        <v>REGE</v>
      </c>
      <c r="B88" s="35" t="str">
        <f>'3Abis-Rail Regulator'!A35</f>
        <v>Q3ab.a.24</v>
      </c>
      <c r="C88" s="17" t="str">
        <f>LEFT('3Abis-Rail Regulator'!E35,FIND("(Q",'3Abis-Rail Regulator'!E35)-2)</f>
        <v>If the regulator is financed in total or in part through fees paid by the regulated sector, who sets the level of the fees?</v>
      </c>
      <c r="D88" s="17" t="str">
        <f>IF(OR('3Abis-Rail Regulator'!B35="REGN", '3Abis-Rail Regulator'!B35="REGNI"),"N",'3Abis-Rail Regulator'!C35)</f>
        <v>Q5ab.a.20</v>
      </c>
      <c r="E88" s="17" t="s">
        <v>1471</v>
      </c>
      <c r="F88" s="35" t="str">
        <f>'3Abis-Rail Regulator'!V35</f>
        <v>n/a</v>
      </c>
      <c r="G88" s="35" t="str">
        <f>'3Abis-Rail Regulator'!AP35</f>
        <v>.</v>
      </c>
      <c r="H88" s="35">
        <f>'3Abis-Rail Regulator'!AQ35</f>
        <v>0</v>
      </c>
      <c r="I88" s="35" t="str">
        <f t="shared" si="1"/>
        <v>.</v>
      </c>
    </row>
    <row r="89" spans="1:9" ht="25" x14ac:dyDescent="0.25">
      <c r="A89" s="35" t="str">
        <f>'3Abis-Rail Regulator'!B36</f>
        <v>REGEC</v>
      </c>
      <c r="B89" s="35" t="str">
        <f>'3Abis-Rail Regulator'!A36</f>
        <v>Q3ab.a.25</v>
      </c>
      <c r="C89" s="17" t="str">
        <f>LEFT('3Abis-Rail Regulator'!E36,FIND("(Q",'3Abis-Rail Regulator'!E36)-2)</f>
        <v>Who is responsible for proposing and discussing the regulator’s budget?</v>
      </c>
      <c r="D89" s="17" t="str">
        <f>IF(OR('3Abis-Rail Regulator'!B36="REGN", '3Abis-Rail Regulator'!B36="REGNI"),"N",'3Abis-Rail Regulator'!C36)</f>
        <v>Q5ab.a.21</v>
      </c>
      <c r="E89" s="17" t="s">
        <v>1472</v>
      </c>
      <c r="F89" s="35" t="str">
        <f>'3Abis-Rail Regulator'!V36</f>
        <v>a governmental body other than the regulator</v>
      </c>
      <c r="G89" s="35" t="str">
        <f>'3Abis-Rail Regulator'!AP36</f>
        <v>.</v>
      </c>
      <c r="H89" s="35">
        <f>'3Abis-Rail Regulator'!AQ36</f>
        <v>0</v>
      </c>
      <c r="I89" s="35" t="str">
        <f t="shared" si="1"/>
        <v>.</v>
      </c>
    </row>
    <row r="90" spans="1:9" ht="37.5" x14ac:dyDescent="0.25">
      <c r="A90" s="35" t="str">
        <f>'3Abis-Rail Regulator'!B37</f>
        <v>REGE</v>
      </c>
      <c r="B90" s="35" t="str">
        <f>'3Abis-Rail Regulator'!A37</f>
        <v>Q3ab.a.26</v>
      </c>
      <c r="C90" s="17" t="str">
        <f>LEFT('3Abis-Rail Regulator'!E37,FIND("(Q",'3Abis-Rail Regulator'!E37)-2)</f>
        <v>Does the regulator provide information to the legislature or the relevant budget authority on the costs and resources needed to fulfil its mandate prior to the next budget cycle?</v>
      </c>
      <c r="D90" s="17" t="str">
        <f>IF(OR('3Abis-Rail Regulator'!B37="REGN", '3Abis-Rail Regulator'!B37="REGNI"),"N",'3Abis-Rail Regulator'!C37)</f>
        <v>Q5ab.a.22</v>
      </c>
      <c r="E90" s="17" t="s">
        <v>1473</v>
      </c>
      <c r="F90" s="35" t="str">
        <f>'3Abis-Rail Regulator'!V37</f>
        <v>yes</v>
      </c>
      <c r="G90" s="35" t="str">
        <f>'3Abis-Rail Regulator'!AP37</f>
        <v>.</v>
      </c>
      <c r="H90" s="35">
        <f>'3Abis-Rail Regulator'!AQ37</f>
        <v>0</v>
      </c>
      <c r="I90" s="35" t="str">
        <f t="shared" si="1"/>
        <v>.</v>
      </c>
    </row>
    <row r="91" spans="1:9" x14ac:dyDescent="0.25">
      <c r="A91" s="35" t="str">
        <f>'3Abis-Rail Regulator'!B38</f>
        <v>REGE</v>
      </c>
      <c r="B91" s="35" t="str">
        <f>'3Abis-Rail Regulator'!A38</f>
        <v>Q3ab.a.27</v>
      </c>
      <c r="C91" s="17" t="str">
        <f>LEFT('3Abis-Rail Regulator'!E38,FIND("(Q",'3Abis-Rail Regulator'!E38)-2)</f>
        <v>Which body is responsible for deciding the regulator’s allocation of expenditures?</v>
      </c>
      <c r="D91" s="17" t="str">
        <f>IF(OR('3Abis-Rail Regulator'!B38="REGN", '3Abis-Rail Regulator'!B38="REGNI"),"N",'3Abis-Rail Regulator'!C38)</f>
        <v>Q5ab.a.23</v>
      </c>
      <c r="E91" s="17" t="s">
        <v>1474</v>
      </c>
      <c r="F91" s="35" t="str">
        <f>'3Abis-Rail Regulator'!V38</f>
        <v>regulator within general financial management rules</v>
      </c>
      <c r="G91" s="35" t="str">
        <f>'3Abis-Rail Regulator'!AP38</f>
        <v>.</v>
      </c>
      <c r="H91" s="35">
        <f>'3Abis-Rail Regulator'!AQ38</f>
        <v>0</v>
      </c>
      <c r="I91" s="35" t="str">
        <f t="shared" si="1"/>
        <v>.</v>
      </c>
    </row>
    <row r="92" spans="1:9" x14ac:dyDescent="0.25">
      <c r="A92" s="35" t="str">
        <f>'3Abis-Rail Regulator'!B39</f>
        <v>REGNI</v>
      </c>
      <c r="B92" s="35" t="str">
        <f>'3Abis-Rail Regulator'!A39</f>
        <v>Q3ab.a.28</v>
      </c>
      <c r="C92" s="17" t="str">
        <f>LEFT('3Abis-Rail Regulator'!E39,FIND("(Q",'3Abis-Rail Regulator'!E39)-2)</f>
        <v>Do you have anything else you would like to flag to the NER Secretariat?</v>
      </c>
      <c r="D92" s="17" t="str">
        <f>IF(OR('3Abis-Rail Regulator'!B39="REGN", '3Abis-Rail Regulator'!B39="REGNI"),"N",'3Abis-Rail Regulator'!C39)</f>
        <v>N</v>
      </c>
      <c r="E92" s="17" t="s">
        <v>0</v>
      </c>
      <c r="F92" s="35" t="str">
        <f>'3Abis-Rail Regulator'!V39</f>
        <v/>
      </c>
      <c r="G92" s="35" t="str">
        <f>'3Abis-Rail Regulator'!AP39</f>
        <v>.</v>
      </c>
      <c r="H92" s="35">
        <f>'3Abis-Rail Regulator'!AQ39</f>
        <v>0</v>
      </c>
      <c r="I92" s="35" t="str">
        <f t="shared" si="1"/>
        <v>.</v>
      </c>
    </row>
    <row r="93" spans="1:9" s="13" customFormat="1" x14ac:dyDescent="0.25">
      <c r="A93" s="35" t="str">
        <f>'3Abis-Rail Regulator'!B41</f>
        <v>REGEC</v>
      </c>
      <c r="B93" s="35" t="str">
        <f>'3Abis-Rail Regulator'!A41</f>
        <v>Q3ab.b.1</v>
      </c>
      <c r="C93" s="17" t="str">
        <f>LEFT('3Abis-Rail Regulator'!E41,FIND("(Q",'3Abis-Rail Regulator'!E41)-2)</f>
        <v>To whom is the regulator directly accountable by law or statute?</v>
      </c>
      <c r="D93" s="17" t="str">
        <f>IF(OR('3Abis-Rail Regulator'!B41="REGN", '3Abis-Rail Regulator'!B41="REGNI"),"N",'3Abis-Rail Regulator'!C41)</f>
        <v>Q5ab.b.1</v>
      </c>
      <c r="E93" s="17" t="s">
        <v>1475</v>
      </c>
      <c r="F93" s="35" t="str">
        <f>'3Abis-Rail Regulator'!V41</f>
        <v>parliament/congress</v>
      </c>
      <c r="G93" s="35" t="str">
        <f>'3Abis-Rail Regulator'!AP41</f>
        <v>.</v>
      </c>
      <c r="H93" s="35">
        <f>'3Abis-Rail Regulator'!AQ41</f>
        <v>0</v>
      </c>
      <c r="I93" s="35" t="str">
        <f t="shared" si="1"/>
        <v>.</v>
      </c>
    </row>
    <row r="94" spans="1:9" ht="25" x14ac:dyDescent="0.25">
      <c r="A94" s="35" t="str">
        <f>'3Abis-Rail Regulator'!B42</f>
        <v>REGE</v>
      </c>
      <c r="B94" s="35" t="str">
        <f>'3Abis-Rail Regulator'!A42</f>
        <v>Q3ab.b.2</v>
      </c>
      <c r="C94" s="17" t="str">
        <f>LEFT('3Abis-Rail Regulator'!E42,FIND("(Q",'3Abis-Rail Regulator'!E42)-2)</f>
        <v>Does the regulator need to motivate its regulatory decisions (e.g. with evidence and data)?</v>
      </c>
      <c r="D94" s="17" t="str">
        <f>IF(OR('3Abis-Rail Regulator'!B42="REGN", '3Abis-Rail Regulator'!B42="REGNI"),"N",'3Abis-Rail Regulator'!C42)</f>
        <v>Q5ab.b.2</v>
      </c>
      <c r="E94" s="17" t="s">
        <v>1476</v>
      </c>
      <c r="F94" s="35" t="str">
        <f>'3Abis-Rail Regulator'!V42</f>
        <v>yes (all decisions)</v>
      </c>
      <c r="G94" s="35" t="str">
        <f>'3Abis-Rail Regulator'!AP42</f>
        <v>.</v>
      </c>
      <c r="H94" s="35">
        <f>'3Abis-Rail Regulator'!AQ42</f>
        <v>0</v>
      </c>
      <c r="I94" s="35" t="str">
        <f t="shared" si="1"/>
        <v>.</v>
      </c>
    </row>
    <row r="95" spans="1:9" x14ac:dyDescent="0.25">
      <c r="A95" s="35" t="str">
        <f>'3Abis-Rail Regulator'!B43</f>
        <v>REGE</v>
      </c>
      <c r="B95" s="35" t="str">
        <f>'3Abis-Rail Regulator'!A43</f>
        <v>Q3ab.b.3</v>
      </c>
      <c r="C95" s="17" t="str">
        <f>LEFT('3Abis-Rail Regulator'!E43,FIND("(Q",'3Abis-Rail Regulator'!E43)-2)</f>
        <v>Does the regulator publish draft decisions and collect feedback from stakeholders?</v>
      </c>
      <c r="D95" s="17" t="str">
        <f>IF(OR('3Abis-Rail Regulator'!B43="REGN", '3Abis-Rail Regulator'!B43="REGNI"),"N",'3Abis-Rail Regulator'!C43)</f>
        <v>Q5ab.b.4</v>
      </c>
      <c r="E95" s="17" t="s">
        <v>1477</v>
      </c>
      <c r="F95" s="35" t="str">
        <f>'3Abis-Rail Regulator'!V43</f>
        <v>yes (even if there is no legislative requirement)</v>
      </c>
      <c r="G95" s="35" t="str">
        <f>'3Abis-Rail Regulator'!AP43</f>
        <v>.</v>
      </c>
      <c r="H95" s="35">
        <f>'3Abis-Rail Regulator'!AQ43</f>
        <v>0</v>
      </c>
      <c r="I95" s="35" t="str">
        <f t="shared" si="1"/>
        <v>.</v>
      </c>
    </row>
    <row r="96" spans="1:9" x14ac:dyDescent="0.25">
      <c r="A96" s="35" t="str">
        <f>'3Abis-Rail Regulator'!B44</f>
        <v>REGE</v>
      </c>
      <c r="B96" s="35" t="str">
        <f>'3Abis-Rail Regulator'!A44</f>
        <v>Q3ab.b.4</v>
      </c>
      <c r="C96" s="17" t="str">
        <f>LEFT('3Abis-Rail Regulator'!E44,FIND("(Q",'3Abis-Rail Regulator'!E44)-2)</f>
        <v>Does the regulator provide feedback on comments received by stakeholders?</v>
      </c>
      <c r="D96" s="17" t="str">
        <f>IF(OR('3Abis-Rail Regulator'!B44="REGN", '3Abis-Rail Regulator'!B44="REGNI"),"N",'3Abis-Rail Regulator'!C44)</f>
        <v>Q5ab.b.5</v>
      </c>
      <c r="E96" s="17" t="s">
        <v>1478</v>
      </c>
      <c r="F96" s="35" t="str">
        <f>'3Abis-Rail Regulator'!V44</f>
        <v>yes (even if there is no legislative requirement)</v>
      </c>
      <c r="G96" s="35" t="str">
        <f>'3Abis-Rail Regulator'!AP44</f>
        <v>.</v>
      </c>
      <c r="H96" s="35">
        <f>'3Abis-Rail Regulator'!AQ44</f>
        <v>0</v>
      </c>
      <c r="I96" s="35" t="str">
        <f t="shared" si="1"/>
        <v>.</v>
      </c>
    </row>
    <row r="97" spans="1:9" ht="25" x14ac:dyDescent="0.25">
      <c r="A97" s="35" t="str">
        <f>'3Abis-Rail Regulator'!B45</f>
        <v>REGE</v>
      </c>
      <c r="B97" s="35" t="str">
        <f>'3Abis-Rail Regulator'!A45</f>
        <v>Q3ab.b.5</v>
      </c>
      <c r="C97" s="17" t="str">
        <f>LEFT('3Abis-Rail Regulator'!E45,FIND("(Q",'3Abis-Rail Regulator'!E45)-2)</f>
        <v>Is there a legislative requirement for the regulator to produce a report on its activities on a regular basis?</v>
      </c>
      <c r="D97" s="17" t="str">
        <f>IF(OR('3Abis-Rail Regulator'!B45="REGN", '3Abis-Rail Regulator'!B45="REGNI"),"N",'3Abis-Rail Regulator'!C45)</f>
        <v>Q5ab.b.6</v>
      </c>
      <c r="E97" s="17" t="s">
        <v>1479</v>
      </c>
      <c r="F97" s="35" t="str">
        <f>'3Abis-Rail Regulator'!V45</f>
        <v>yes</v>
      </c>
      <c r="G97" s="35" t="str">
        <f>'3Abis-Rail Regulator'!AP45</f>
        <v>.</v>
      </c>
      <c r="H97" s="35">
        <f>'3Abis-Rail Regulator'!AQ45</f>
        <v>0</v>
      </c>
      <c r="I97" s="35" t="str">
        <f t="shared" si="1"/>
        <v>.</v>
      </c>
    </row>
    <row r="98" spans="1:9" x14ac:dyDescent="0.25">
      <c r="A98" s="35" t="str">
        <f>'3Abis-Rail Regulator'!B46</f>
        <v>REGE</v>
      </c>
      <c r="B98" s="35" t="str">
        <f>'3Abis-Rail Regulator'!A46</f>
        <v>Q3ab.b.6</v>
      </c>
      <c r="C98" s="17" t="str">
        <f>LEFT('3Abis-Rail Regulator'!E46,FIND("(Q",'3Abis-Rail Regulator'!E46)-2)</f>
        <v>Is there a legislative requirement for the regulator to publish a report on its activities?</v>
      </c>
      <c r="D98" s="17" t="str">
        <f>IF(OR('3Abis-Rail Regulator'!B46="REGN", '3Abis-Rail Regulator'!B46="REGNI"),"N",'3Abis-Rail Regulator'!C46)</f>
        <v>Q5ab.b.7</v>
      </c>
      <c r="E98" s="17" t="s">
        <v>1480</v>
      </c>
      <c r="F98" s="35" t="str">
        <f>'3Abis-Rail Regulator'!V46</f>
        <v>yes</v>
      </c>
      <c r="G98" s="35" t="str">
        <f>'3Abis-Rail Regulator'!AP46</f>
        <v>.</v>
      </c>
      <c r="H98" s="35">
        <f>'3Abis-Rail Regulator'!AQ46</f>
        <v>0</v>
      </c>
      <c r="I98" s="35" t="str">
        <f t="shared" si="1"/>
        <v>.</v>
      </c>
    </row>
    <row r="99" spans="1:9" ht="25" x14ac:dyDescent="0.25">
      <c r="A99" s="35" t="str">
        <f>'3Abis-Rail Regulator'!B47</f>
        <v>REGE</v>
      </c>
      <c r="B99" s="35" t="str">
        <f>'3Abis-Rail Regulator'!A47</f>
        <v>Q3ab.b.7</v>
      </c>
      <c r="C99" s="17" t="str">
        <f>LEFT('3Abis-Rail Regulator'!E47,FIND("(Q",'3Abis-Rail Regulator'!E47)-2)</f>
        <v>Is there a legislative requirement for the regulator to answer requests from or attend hearings organized by parliamentary/congressional committees?</v>
      </c>
      <c r="D99" s="17" t="str">
        <f>IF(OR('3Abis-Rail Regulator'!B47="REGN", '3Abis-Rail Regulator'!B47="REGNI"),"N",'3Abis-Rail Regulator'!C47)</f>
        <v>Q5ab.b.8</v>
      </c>
      <c r="E99" s="17" t="s">
        <v>1481</v>
      </c>
      <c r="F99" s="35" t="str">
        <f>'3Abis-Rail Regulator'!V47</f>
        <v>yes</v>
      </c>
      <c r="G99" s="35" t="str">
        <f>'3Abis-Rail Regulator'!AP47</f>
        <v>.</v>
      </c>
      <c r="H99" s="35">
        <f>'3Abis-Rail Regulator'!AQ47</f>
        <v>0</v>
      </c>
      <c r="I99" s="35" t="str">
        <f t="shared" si="1"/>
        <v>.</v>
      </c>
    </row>
    <row r="100" spans="1:9" s="13" customFormat="1" ht="32.25" customHeight="1" x14ac:dyDescent="0.25">
      <c r="A100" s="35" t="str">
        <f>'3Abis-Rail Regulator'!B48</f>
        <v>REGE</v>
      </c>
      <c r="B100" s="35" t="str">
        <f>'3Abis-Rail Regulator'!A48</f>
        <v>Q3ab.b.8</v>
      </c>
      <c r="C100" s="17" t="str">
        <f>LEFT('3Abis-Rail Regulator'!E48,FIND("(Q",'3Abis-Rail Regulator'!E48)-2)</f>
        <v>Does the regulator present a report on its activities to parliamentary/congressional committees?</v>
      </c>
      <c r="D100" s="17" t="str">
        <f>IF(OR('3Abis-Rail Regulator'!B48="REGN", '3Abis-Rail Regulator'!B48="REGNI"),"N",'3Abis-Rail Regulator'!C48)</f>
        <v>Q5ab.b.9</v>
      </c>
      <c r="E100" s="17" t="s">
        <v>1482</v>
      </c>
      <c r="F100" s="35" t="str">
        <f>'3Abis-Rail Regulator'!V48</f>
        <v>yes</v>
      </c>
      <c r="G100" s="35" t="str">
        <f>'3Abis-Rail Regulator'!AP48</f>
        <v>.</v>
      </c>
      <c r="H100" s="35">
        <f>'3Abis-Rail Regulator'!AQ48</f>
        <v>0</v>
      </c>
      <c r="I100" s="35" t="str">
        <f t="shared" si="1"/>
        <v>.</v>
      </c>
    </row>
    <row r="101" spans="1:9" s="13" customFormat="1" x14ac:dyDescent="0.25">
      <c r="A101" s="35" t="str">
        <f>'3Abis-Rail Regulator'!B49</f>
        <v>REGN</v>
      </c>
      <c r="B101" s="35" t="str">
        <f>'3Abis-Rail Regulator'!A49</f>
        <v>Q3ab.b.9</v>
      </c>
      <c r="C101" s="17" t="str">
        <f>LEFT('3Abis-Rail Regulator'!E49,FIND("(Q",'3Abis-Rail Regulator'!E49)-2)</f>
        <v>Does the regulator assess and report on the achievement of its strategic objectives?</v>
      </c>
      <c r="D101" s="17" t="str">
        <f>IF(OR('3Abis-Rail Regulator'!B49="REGN", '3Abis-Rail Regulator'!B49="REGNI"),"N",'3Abis-Rail Regulator'!C49)</f>
        <v>N</v>
      </c>
      <c r="E101" s="17" t="s">
        <v>0</v>
      </c>
      <c r="F101" s="35" t="str">
        <f>'3Abis-Rail Regulator'!V49</f>
        <v/>
      </c>
      <c r="G101" s="35" t="str">
        <f>'3Abis-Rail Regulator'!AP49</f>
        <v>.</v>
      </c>
      <c r="H101" s="35">
        <f>'3Abis-Rail Regulator'!AQ49</f>
        <v>0</v>
      </c>
      <c r="I101" s="35" t="str">
        <f t="shared" si="1"/>
        <v>.</v>
      </c>
    </row>
    <row r="102" spans="1:9" s="13" customFormat="1" ht="25" x14ac:dyDescent="0.25">
      <c r="A102" s="35" t="str">
        <f>'3Abis-Rail Regulator'!B51</f>
        <v>REGEC</v>
      </c>
      <c r="B102" s="35" t="str">
        <f>'3Abis-Rail Regulator'!A51</f>
        <v>Q3ab.b.10_i</v>
      </c>
      <c r="C102" s="17" t="str">
        <f>LEFT('3Abis-Rail Regulator'!E$50,FIND("(Q",'3Abis-Rail Regulator'!E$50)-2)&amp;" - "&amp;'3Abis-Rail Regulator'!F51</f>
        <v xml:space="preserve">Does the regulator collect the following performance information? - Industry and market performance of the regulated sector </v>
      </c>
      <c r="D102" s="17" t="str">
        <f>IF(OR('3Abis-Rail Regulator'!B51="REGN", '3Abis-Rail Regulator'!B51="REGNI"),"N",'3Abis-Rail Regulator'!C51)</f>
        <v>Q5ab.b.10_i</v>
      </c>
      <c r="E102" s="17" t="s">
        <v>1483</v>
      </c>
      <c r="F102" s="35" t="str">
        <f>'3Abis-Rail Regulator'!V51</f>
        <v>no/not applicable</v>
      </c>
      <c r="G102" s="35" t="str">
        <f>'3Abis-Rail Regulator'!AP51</f>
        <v>.</v>
      </c>
      <c r="H102" s="35">
        <f>'3Abis-Rail Regulator'!AQ51</f>
        <v>0</v>
      </c>
      <c r="I102" s="35" t="str">
        <f t="shared" si="1"/>
        <v>.</v>
      </c>
    </row>
    <row r="103" spans="1:9" s="13" customFormat="1" ht="25" x14ac:dyDescent="0.25">
      <c r="A103" s="35" t="str">
        <f>'3Abis-Rail Regulator'!B52</f>
        <v>REGE</v>
      </c>
      <c r="B103" s="35" t="str">
        <f>'3Abis-Rail Regulator'!A52</f>
        <v>Q3ab.b.10_ii</v>
      </c>
      <c r="C103" s="17" t="str">
        <f>LEFT('3Abis-Rail Regulator'!E$50,FIND("(Q",'3Abis-Rail Regulator'!E$50)-2)&amp;" - "&amp;'3Abis-Rail Regulator'!F52</f>
        <v xml:space="preserve">Does the regulator collect the following performance information? - Economic performance of the regulated sector </v>
      </c>
      <c r="D103" s="17" t="str">
        <f>IF(OR('3Abis-Rail Regulator'!B52="REGN", '3Abis-Rail Regulator'!B52="REGNI"),"N",'3Abis-Rail Regulator'!C52)</f>
        <v>Q5ab.b.10_ii</v>
      </c>
      <c r="E103" s="17" t="s">
        <v>1484</v>
      </c>
      <c r="F103" s="35" t="str">
        <f>'3Abis-Rail Regulator'!V52</f>
        <v>no/not applicable</v>
      </c>
      <c r="G103" s="35" t="str">
        <f>'3Abis-Rail Regulator'!AP52</f>
        <v>.</v>
      </c>
      <c r="H103" s="35">
        <f>'3Abis-Rail Regulator'!AQ52</f>
        <v>0</v>
      </c>
      <c r="I103" s="35" t="str">
        <f t="shared" si="1"/>
        <v>.</v>
      </c>
    </row>
    <row r="104" spans="1:9" s="13" customFormat="1" ht="25" x14ac:dyDescent="0.25">
      <c r="A104" s="35" t="str">
        <f>'3Abis-Rail Regulator'!B53</f>
        <v>REGE</v>
      </c>
      <c r="B104" s="35" t="str">
        <f>'3Abis-Rail Regulator'!A53</f>
        <v>Q3ab.b.10_iii</v>
      </c>
      <c r="C104" s="17" t="str">
        <f>LEFT('3Abis-Rail Regulator'!E$50,FIND("(Q",'3Abis-Rail Regulator'!E$50)-2)&amp;" - "&amp;'3Abis-Rail Regulator'!F53</f>
        <v>Does the regulator collect the following performance information? - Operational service delivery of the regulator</v>
      </c>
      <c r="D104" s="17" t="str">
        <f>IF(OR('3Abis-Rail Regulator'!B53="REGN", '3Abis-Rail Regulator'!B53="REGNI"),"N",'3Abis-Rail Regulator'!C53)</f>
        <v>Q5ab.b.10_iii</v>
      </c>
      <c r="E104" s="17" t="s">
        <v>1485</v>
      </c>
      <c r="F104" s="35" t="str">
        <f>'3Abis-Rail Regulator'!V53</f>
        <v>yes</v>
      </c>
      <c r="G104" s="35" t="str">
        <f>'3Abis-Rail Regulator'!AP53</f>
        <v>.</v>
      </c>
      <c r="H104" s="35">
        <f>'3Abis-Rail Regulator'!AQ53</f>
        <v>0</v>
      </c>
      <c r="I104" s="35" t="str">
        <f t="shared" si="1"/>
        <v>.</v>
      </c>
    </row>
    <row r="105" spans="1:9" s="13" customFormat="1" ht="25" x14ac:dyDescent="0.25">
      <c r="A105" s="35" t="str">
        <f>'3Abis-Rail Regulator'!B54</f>
        <v>REGE</v>
      </c>
      <c r="B105" s="35" t="str">
        <f>'3Abis-Rail Regulator'!A54</f>
        <v>Q3ab.b.10_iv</v>
      </c>
      <c r="C105" s="17" t="str">
        <f>LEFT('3Abis-Rail Regulator'!E$50,FIND("(Q",'3Abis-Rail Regulator'!E$50)-2)&amp;" - "&amp;'3Abis-Rail Regulator'!F54</f>
        <v>Does the regulator collect the following performance information? - Organizational/corporate governance performance of the regulator</v>
      </c>
      <c r="D105" s="17" t="str">
        <f>IF(OR('3Abis-Rail Regulator'!B54="REGN", '3Abis-Rail Regulator'!B54="REGNI"),"N",'3Abis-Rail Regulator'!C54)</f>
        <v>Q5ab.b.10_iv</v>
      </c>
      <c r="E105" s="17" t="s">
        <v>1486</v>
      </c>
      <c r="F105" s="35" t="str">
        <f>'3Abis-Rail Regulator'!V54</f>
        <v>yes</v>
      </c>
      <c r="G105" s="35" t="str">
        <f>'3Abis-Rail Regulator'!AP54</f>
        <v>.</v>
      </c>
      <c r="H105" s="35">
        <f>'3Abis-Rail Regulator'!AQ54</f>
        <v>0</v>
      </c>
      <c r="I105" s="35" t="str">
        <f t="shared" si="1"/>
        <v>.</v>
      </c>
    </row>
    <row r="106" spans="1:9" ht="25" x14ac:dyDescent="0.25">
      <c r="A106" s="35" t="str">
        <f>'3Abis-Rail Regulator'!B55</f>
        <v>REGEC</v>
      </c>
      <c r="B106" s="35" t="str">
        <f>'3Abis-Rail Regulator'!A55</f>
        <v>Q3ab.b.10_v</v>
      </c>
      <c r="C106" s="17" t="str">
        <f>LEFT('3Abis-Rail Regulator'!E$50,FIND("(Q",'3Abis-Rail Regulator'!E$50)-2)&amp;" - "&amp;'3Abis-Rail Regulator'!F55</f>
        <v>Does the regulator collect the following performance information? - Quality of regulatory process of the regulator</v>
      </c>
      <c r="D106" s="17" t="str">
        <f>IF(OR('3Abis-Rail Regulator'!B55="REGN", '3Abis-Rail Regulator'!B55="REGNI"),"N",'3Abis-Rail Regulator'!C55)</f>
        <v>Q5ab.b.10_v</v>
      </c>
      <c r="E106" s="17" t="s">
        <v>1487</v>
      </c>
      <c r="F106" s="35" t="str">
        <f>'3Abis-Rail Regulator'!V55</f>
        <v>yes</v>
      </c>
      <c r="G106" s="35" t="str">
        <f>'3Abis-Rail Regulator'!AP55</f>
        <v>.</v>
      </c>
      <c r="H106" s="35">
        <f>'3Abis-Rail Regulator'!AQ55</f>
        <v>0</v>
      </c>
      <c r="I106" s="35" t="str">
        <f t="shared" si="1"/>
        <v>.</v>
      </c>
    </row>
    <row r="107" spans="1:9" ht="25" x14ac:dyDescent="0.25">
      <c r="A107" s="35" t="str">
        <f>'3Abis-Rail Regulator'!B56</f>
        <v>REGE</v>
      </c>
      <c r="B107" s="35" t="str">
        <f>'3Abis-Rail Regulator'!A56</f>
        <v>Q3ab.b.10_vi</v>
      </c>
      <c r="C107" s="17" t="str">
        <f>LEFT('3Abis-Rail Regulator'!E$50,FIND("(Q",'3Abis-Rail Regulator'!E$50)-2)&amp;" - "&amp;'3Abis-Rail Regulator'!F56</f>
        <v>Does the regulator collect the following performance information? - Compliance with legal obligations by the regulator</v>
      </c>
      <c r="D107" s="17" t="str">
        <f>IF(OR('3Abis-Rail Regulator'!B56="REGN", '3Abis-Rail Regulator'!B56="REGNI"),"N",'3Abis-Rail Regulator'!C56)</f>
        <v>Q5ab.b.10_vi</v>
      </c>
      <c r="E107" s="17" t="s">
        <v>1488</v>
      </c>
      <c r="F107" s="35" t="str">
        <f>'3Abis-Rail Regulator'!V56</f>
        <v>yes</v>
      </c>
      <c r="G107" s="35" t="str">
        <f>'3Abis-Rail Regulator'!AP56</f>
        <v>.</v>
      </c>
      <c r="H107" s="35">
        <f>'3Abis-Rail Regulator'!AQ56</f>
        <v>0</v>
      </c>
      <c r="I107" s="35" t="str">
        <f t="shared" si="1"/>
        <v>.</v>
      </c>
    </row>
    <row r="108" spans="1:9" ht="25" x14ac:dyDescent="0.25">
      <c r="A108" s="35" t="str">
        <f>'3Abis-Rail Regulator'!B57</f>
        <v>REGE</v>
      </c>
      <c r="B108" s="35" t="str">
        <f>'3Abis-Rail Regulator'!A57</f>
        <v>Q3ab.b.10_vii</v>
      </c>
      <c r="C108" s="17" t="str">
        <f>LEFT('3Abis-Rail Regulator'!E$50,FIND("(Q",'3Abis-Rail Regulator'!E$50)-2)&amp;" - "&amp;'3Abis-Rail Regulator'!F57</f>
        <v>Does the regulator collect the following performance information? - Financial performance of the regulator, including costs of operating the regulator</v>
      </c>
      <c r="D108" s="17" t="str">
        <f>IF(OR('3Abis-Rail Regulator'!B57="REGN", '3Abis-Rail Regulator'!B57="REGNI"),"N",'3Abis-Rail Regulator'!C57)</f>
        <v>Q5ab.b.10_vii</v>
      </c>
      <c r="E108" s="17" t="s">
        <v>1489</v>
      </c>
      <c r="F108" s="35" t="str">
        <f>'3Abis-Rail Regulator'!V57</f>
        <v>yes</v>
      </c>
      <c r="G108" s="35" t="str">
        <f>'3Abis-Rail Regulator'!AP57</f>
        <v>.</v>
      </c>
      <c r="H108" s="35">
        <f>'3Abis-Rail Regulator'!AQ57</f>
        <v>0</v>
      </c>
      <c r="I108" s="35" t="str">
        <f t="shared" si="1"/>
        <v>.</v>
      </c>
    </row>
    <row r="109" spans="1:9" s="13" customFormat="1" ht="25" x14ac:dyDescent="0.25">
      <c r="A109" s="35" t="str">
        <f>'3Abis-Rail Regulator'!B59</f>
        <v>REGE</v>
      </c>
      <c r="B109" s="35" t="str">
        <f>'3Abis-Rail Regulator'!A59</f>
        <v>Q3ab.b.10a_i</v>
      </c>
      <c r="C109" s="17" t="str">
        <f>LEFT('3Abis-Rail Regulator'!F$58,FIND("(Q",'3Abis-Rail Regulator'!F$58)-2)&amp;" - "&amp;'3Abis-Rail Regulator'!G59</f>
        <v>For each item, if such performance information is collected,is it made available on the regulator’s website? - Industry and market performance of the regulated sector</v>
      </c>
      <c r="D109" s="17" t="str">
        <f>IF(OR('3Abis-Rail Regulator'!B59="REGN", '3Abis-Rail Regulator'!B59="REGNI"),"N",'3Abis-Rail Regulator'!C59)</f>
        <v>Q5ab.b.10a_i</v>
      </c>
      <c r="E109" s="17" t="s">
        <v>1490</v>
      </c>
      <c r="F109" s="35" t="str">
        <f>'3Abis-Rail Regulator'!V59</f>
        <v>not applicable</v>
      </c>
      <c r="G109" s="35" t="str">
        <f>'3Abis-Rail Regulator'!AP59</f>
        <v>.</v>
      </c>
      <c r="H109" s="35">
        <f>'3Abis-Rail Regulator'!AQ59</f>
        <v>0</v>
      </c>
      <c r="I109" s="35" t="str">
        <f t="shared" si="1"/>
        <v>.</v>
      </c>
    </row>
    <row r="110" spans="1:9" s="13" customFormat="1" ht="25" x14ac:dyDescent="0.25">
      <c r="A110" s="35" t="str">
        <f>'3Abis-Rail Regulator'!B60</f>
        <v>REGE</v>
      </c>
      <c r="B110" s="35" t="str">
        <f>'3Abis-Rail Regulator'!A60</f>
        <v>Q3ab.b.10a_ii</v>
      </c>
      <c r="C110" s="17" t="str">
        <f>LEFT('3Abis-Rail Regulator'!F$58,FIND("(Q",'3Abis-Rail Regulator'!F$58)-2)&amp;" - "&amp;'3Abis-Rail Regulator'!G60</f>
        <v xml:space="preserve">For each item, if such performance information is collected,is it made available on the regulator’s website? - Economic performance of the regulated sector </v>
      </c>
      <c r="D110" s="17" t="str">
        <f>IF(OR('3Abis-Rail Regulator'!B60="REGN", '3Abis-Rail Regulator'!B60="REGNI"),"N",'3Abis-Rail Regulator'!C60)</f>
        <v>Q5ab.b.10a_ii</v>
      </c>
      <c r="E110" s="17" t="s">
        <v>1491</v>
      </c>
      <c r="F110" s="35" t="str">
        <f>'3Abis-Rail Regulator'!V60</f>
        <v>not applicable</v>
      </c>
      <c r="G110" s="35" t="str">
        <f>'3Abis-Rail Regulator'!AP60</f>
        <v>.</v>
      </c>
      <c r="H110" s="35">
        <f>'3Abis-Rail Regulator'!AQ60</f>
        <v>0</v>
      </c>
      <c r="I110" s="35" t="str">
        <f t="shared" si="1"/>
        <v>.</v>
      </c>
    </row>
    <row r="111" spans="1:9" s="13" customFormat="1" ht="25" x14ac:dyDescent="0.25">
      <c r="A111" s="35" t="str">
        <f>'3Abis-Rail Regulator'!B61</f>
        <v>REGE</v>
      </c>
      <c r="B111" s="35" t="str">
        <f>'3Abis-Rail Regulator'!A61</f>
        <v>Q3ab.b.10a_iii</v>
      </c>
      <c r="C111" s="17" t="str">
        <f>LEFT('3Abis-Rail Regulator'!F$58,FIND("(Q",'3Abis-Rail Regulator'!F$58)-2)&amp;" - "&amp;'3Abis-Rail Regulator'!G61</f>
        <v>For each item, if such performance information is collected,is it made available on the regulator’s website? - Operational service delivery of the regulator</v>
      </c>
      <c r="D111" s="17" t="str">
        <f>IF(OR('3Abis-Rail Regulator'!B61="REGN", '3Abis-Rail Regulator'!B61="REGNI"),"N",'3Abis-Rail Regulator'!C61)</f>
        <v>Q5ab.b.10a_iii</v>
      </c>
      <c r="E111" s="17" t="s">
        <v>1492</v>
      </c>
      <c r="F111" s="35" t="str">
        <f>'3Abis-Rail Regulator'!V61</f>
        <v>yes (please provide link)</v>
      </c>
      <c r="G111" s="35" t="str">
        <f>'3Abis-Rail Regulator'!AP61</f>
        <v>.</v>
      </c>
      <c r="H111" s="35">
        <f>'3Abis-Rail Regulator'!AQ61</f>
        <v>0</v>
      </c>
      <c r="I111" s="35" t="str">
        <f t="shared" si="1"/>
        <v>.</v>
      </c>
    </row>
    <row r="112" spans="1:9" s="13" customFormat="1" ht="37.5" x14ac:dyDescent="0.25">
      <c r="A112" s="35" t="str">
        <f>'3Abis-Rail Regulator'!B62</f>
        <v>REGE</v>
      </c>
      <c r="B112" s="35" t="str">
        <f>'3Abis-Rail Regulator'!A62</f>
        <v>Q3ab.b.10a_iv</v>
      </c>
      <c r="C112" s="17" t="str">
        <f>LEFT('3Abis-Rail Regulator'!F$58,FIND("(Q",'3Abis-Rail Regulator'!F$58)-2)&amp;" - "&amp;'3Abis-Rail Regulator'!G62</f>
        <v>For each item, if such performance information is collected,is it made available on the regulator’s website? - Organizational/corporate governance performance of the regulator</v>
      </c>
      <c r="D112" s="17" t="str">
        <f>IF(OR('3Abis-Rail Regulator'!B62="REGN", '3Abis-Rail Regulator'!B62="REGNI"),"N",'3Abis-Rail Regulator'!C62)</f>
        <v>Q5ab.b.10a_iv</v>
      </c>
      <c r="E112" s="17" t="s">
        <v>1493</v>
      </c>
      <c r="F112" s="35" t="str">
        <f>'3Abis-Rail Regulator'!V62</f>
        <v>yes (please provide link)</v>
      </c>
      <c r="G112" s="35" t="str">
        <f>'3Abis-Rail Regulator'!AP62</f>
        <v>.</v>
      </c>
      <c r="H112" s="35">
        <f>'3Abis-Rail Regulator'!AQ62</f>
        <v>0</v>
      </c>
      <c r="I112" s="35" t="str">
        <f t="shared" si="1"/>
        <v>.</v>
      </c>
    </row>
    <row r="113" spans="1:9" s="13" customFormat="1" ht="25" x14ac:dyDescent="0.25">
      <c r="A113" s="35" t="str">
        <f>'3Abis-Rail Regulator'!B63</f>
        <v>REGE</v>
      </c>
      <c r="B113" s="35" t="str">
        <f>'3Abis-Rail Regulator'!A63</f>
        <v>Q3ab.b.10a_v</v>
      </c>
      <c r="C113" s="17" t="str">
        <f>LEFT('3Abis-Rail Regulator'!F$58,FIND("(Q",'3Abis-Rail Regulator'!F$58)-2)&amp;" - "&amp;'3Abis-Rail Regulator'!G63</f>
        <v>For each item, if such performance information is collected,is it made available on the regulator’s website? - Quality of regulatory process of the regulator</v>
      </c>
      <c r="D113" s="17" t="str">
        <f>IF(OR('3Abis-Rail Regulator'!B63="REGN", '3Abis-Rail Regulator'!B63="REGNI"),"N",'3Abis-Rail Regulator'!C63)</f>
        <v>Q5ab.b.10a_v</v>
      </c>
      <c r="E113" s="17" t="s">
        <v>1494</v>
      </c>
      <c r="F113" s="35" t="str">
        <f>'3Abis-Rail Regulator'!V63</f>
        <v>yes (please provide link)</v>
      </c>
      <c r="G113" s="35" t="str">
        <f>'3Abis-Rail Regulator'!AP63</f>
        <v>.</v>
      </c>
      <c r="H113" s="35">
        <f>'3Abis-Rail Regulator'!AQ63</f>
        <v>0</v>
      </c>
      <c r="I113" s="35" t="str">
        <f t="shared" si="1"/>
        <v>.</v>
      </c>
    </row>
    <row r="114" spans="1:9" s="13" customFormat="1" ht="25" x14ac:dyDescent="0.25">
      <c r="A114" s="35" t="str">
        <f>'3Abis-Rail Regulator'!B64</f>
        <v>REGE</v>
      </c>
      <c r="B114" s="35" t="str">
        <f>'3Abis-Rail Regulator'!A64</f>
        <v>Q3ab.b.10a_vi</v>
      </c>
      <c r="C114" s="17" t="str">
        <f>LEFT('3Abis-Rail Regulator'!F$58,FIND("(Q",'3Abis-Rail Regulator'!F$58)-2)&amp;" - "&amp;'3Abis-Rail Regulator'!G64</f>
        <v>For each item, if such performance information is collected,is it made available on the regulator’s website? - Compliance with legal obligations by the regulator</v>
      </c>
      <c r="D114" s="17" t="str">
        <f>IF(OR('3Abis-Rail Regulator'!B64="REGN", '3Abis-Rail Regulator'!B64="REGNI"),"N",'3Abis-Rail Regulator'!C64)</f>
        <v>Q5ab.b.10a_vi</v>
      </c>
      <c r="E114" s="17" t="s">
        <v>1495</v>
      </c>
      <c r="F114" s="35" t="str">
        <f>'3Abis-Rail Regulator'!V64</f>
        <v>yes (please provide link)</v>
      </c>
      <c r="G114" s="35" t="str">
        <f>'3Abis-Rail Regulator'!AP64</f>
        <v>.</v>
      </c>
      <c r="H114" s="35">
        <f>'3Abis-Rail Regulator'!AQ64</f>
        <v>0</v>
      </c>
      <c r="I114" s="35" t="str">
        <f t="shared" si="1"/>
        <v>.</v>
      </c>
    </row>
    <row r="115" spans="1:9" s="13" customFormat="1" ht="37.5" x14ac:dyDescent="0.25">
      <c r="A115" s="35" t="str">
        <f>'3Abis-Rail Regulator'!B65</f>
        <v>REGE</v>
      </c>
      <c r="B115" s="35" t="str">
        <f>'3Abis-Rail Regulator'!A65</f>
        <v>Q3ab.b.10a_vii</v>
      </c>
      <c r="C115" s="17" t="str">
        <f>LEFT('3Abis-Rail Regulator'!F$58,FIND("(Q",'3Abis-Rail Regulator'!F$58)-2)&amp;" - "&amp;'3Abis-Rail Regulator'!G65</f>
        <v>For each item, if such performance information is collected,is it made available on the regulator’s website? - Financial performance of the regulator, including costs of operating the regulator</v>
      </c>
      <c r="D115" s="17" t="str">
        <f>IF(OR('3Abis-Rail Regulator'!B65="REGN", '3Abis-Rail Regulator'!B65="REGNI"),"N",'3Abis-Rail Regulator'!C65)</f>
        <v>Q5ab.b.10a_vii</v>
      </c>
      <c r="E115" s="17" t="s">
        <v>1496</v>
      </c>
      <c r="F115" s="35" t="str">
        <f>'3Abis-Rail Regulator'!V65</f>
        <v>yes (please provide link)</v>
      </c>
      <c r="G115" s="35" t="str">
        <f>'3Abis-Rail Regulator'!AP65</f>
        <v>.</v>
      </c>
      <c r="H115" s="35">
        <f>'3Abis-Rail Regulator'!AQ65</f>
        <v>0</v>
      </c>
      <c r="I115" s="35" t="str">
        <f t="shared" si="1"/>
        <v>.</v>
      </c>
    </row>
    <row r="116" spans="1:9" s="13" customFormat="1" ht="50" x14ac:dyDescent="0.25">
      <c r="A116" s="35" t="str">
        <f>'3Abis-Rail Regulator'!B67</f>
        <v>REGE</v>
      </c>
      <c r="B116" s="35" t="str">
        <f>'3Abis-Rail Regulator'!A67</f>
        <v>Q3ab.b.11_i</v>
      </c>
      <c r="C116" s="17" t="str">
        <f>LEFT('3Abis-Rail Regulator'!E$66,FIND("(Q",'3Abis-Rail Regulator'!E$66)-2)&amp;" - "&amp;'3Abis-Rail Regulator'!F67</f>
        <v>Are the following legislative requirements in place to enhance the transparency of the regulator's activities (with confidential and commercially sensitive information appropriately removed if needed)? - Publication of all decisions, resolutions and agreements</v>
      </c>
      <c r="D116" s="17" t="str">
        <f>IF(OR('3Abis-Rail Regulator'!B67="REGN", '3Abis-Rail Regulator'!B67="REGNI"),"N",'3Abis-Rail Regulator'!C67)</f>
        <v>Q5ab.b.11_i</v>
      </c>
      <c r="E116" s="17" t="s">
        <v>1497</v>
      </c>
      <c r="F116" s="35" t="str">
        <f>'3Abis-Rail Regulator'!V67</f>
        <v>yes</v>
      </c>
      <c r="G116" s="35" t="str">
        <f>'3Abis-Rail Regulator'!AP67</f>
        <v>.</v>
      </c>
      <c r="H116" s="35">
        <f>'3Abis-Rail Regulator'!AQ67</f>
        <v>0</v>
      </c>
      <c r="I116" s="35" t="str">
        <f t="shared" si="1"/>
        <v>.</v>
      </c>
    </row>
    <row r="117" spans="1:9" s="13" customFormat="1" ht="37.5" x14ac:dyDescent="0.25">
      <c r="A117" s="35" t="str">
        <f>'3Abis-Rail Regulator'!B68</f>
        <v>REGE</v>
      </c>
      <c r="B117" s="35" t="str">
        <f>'3Abis-Rail Regulator'!A68</f>
        <v>Q3ab.b.11_ii</v>
      </c>
      <c r="C117" s="17" t="str">
        <f>LEFT('3Abis-Rail Regulator'!E$66,FIND("(Q",'3Abis-Rail Regulator'!E$66)-2)&amp;" - "&amp;'3Abis-Rail Regulator'!F68</f>
        <v>Are the following legislative requirements in place to enhance the transparency of the regulator's activities (with confidential and commercially sensitive information appropriately removed if needed)? - Public consultation on relevant activities</v>
      </c>
      <c r="D117" s="17" t="str">
        <f>IF(OR('3Abis-Rail Regulator'!B68="REGN", '3Abis-Rail Regulator'!B68="REGNI"),"N",'3Abis-Rail Regulator'!C68)</f>
        <v>Q5ab.b.11_ii</v>
      </c>
      <c r="E117" s="17" t="s">
        <v>1498</v>
      </c>
      <c r="F117" s="35" t="str">
        <f>'3Abis-Rail Regulator'!V68</f>
        <v>yes</v>
      </c>
      <c r="G117" s="35" t="str">
        <f>'3Abis-Rail Regulator'!AP68</f>
        <v>.</v>
      </c>
      <c r="H117" s="35">
        <f>'3Abis-Rail Regulator'!AQ68</f>
        <v>0</v>
      </c>
      <c r="I117" s="35" t="str">
        <f t="shared" si="1"/>
        <v>.</v>
      </c>
    </row>
    <row r="118" spans="1:9" s="13" customFormat="1" ht="37.5" x14ac:dyDescent="0.25">
      <c r="A118" s="35" t="str">
        <f>'3Abis-Rail Regulator'!B69</f>
        <v>REGE</v>
      </c>
      <c r="B118" s="35" t="str">
        <f>'3Abis-Rail Regulator'!A69</f>
        <v>Q3ab.b.11_iii</v>
      </c>
      <c r="C118" s="17" t="str">
        <f>LEFT('3Abis-Rail Regulator'!E$66,FIND("(Q",'3Abis-Rail Regulator'!E$66)-2)&amp;" - "&amp;'3Abis-Rail Regulator'!F69</f>
        <v>Are the following legislative requirements in place to enhance the transparency of the regulator's activities (with confidential and commercially sensitive information appropriately removed if needed)? - Publication of a forward-looking action plan</v>
      </c>
      <c r="D118" s="17" t="str">
        <f>IF(OR('3Abis-Rail Regulator'!B69="REGN", '3Abis-Rail Regulator'!B69="REGNI"),"N",'3Abis-Rail Regulator'!C69)</f>
        <v>Q5ab.b.11_iii</v>
      </c>
      <c r="E118" s="17" t="s">
        <v>1499</v>
      </c>
      <c r="F118" s="35" t="str">
        <f>'3Abis-Rail Regulator'!V69</f>
        <v>yes</v>
      </c>
      <c r="G118" s="35" t="str">
        <f>'3Abis-Rail Regulator'!AP69</f>
        <v>.</v>
      </c>
      <c r="H118" s="35">
        <f>'3Abis-Rail Regulator'!AQ69</f>
        <v>0</v>
      </c>
      <c r="I118" s="35" t="str">
        <f t="shared" si="1"/>
        <v>.</v>
      </c>
    </row>
    <row r="119" spans="1:9" s="13" customFormat="1" ht="25" x14ac:dyDescent="0.25">
      <c r="A119" s="35" t="str">
        <f>'3Abis-Rail Regulator'!B71</f>
        <v>REGE</v>
      </c>
      <c r="B119" s="35" t="str">
        <f>'3Abis-Rail Regulator'!A71</f>
        <v>Q3ab.b.11a_i</v>
      </c>
      <c r="C119" s="17" t="str">
        <f>LEFT('3Abis-Rail Regulator'!F$70,FIND("(Q",'3Abis-Rail Regulator'!F$70)-2)&amp;" - "&amp;'3Abis-Rail Regulator'!G71</f>
        <v>Is the publication also online on regulator’s own website? - Publication of all decisions, resolutions and agreements</v>
      </c>
      <c r="D119" s="17" t="str">
        <f>IF(OR('3Abis-Rail Regulator'!B71="REGN", '3Abis-Rail Regulator'!B71="REGNI"),"N",'3Abis-Rail Regulator'!C71)</f>
        <v>Q5ab.b.11a_i</v>
      </c>
      <c r="E119" s="17" t="s">
        <v>1500</v>
      </c>
      <c r="F119" s="35" t="str">
        <f>'3Abis-Rail Regulator'!V71</f>
        <v>yes</v>
      </c>
      <c r="G119" s="35" t="str">
        <f>'3Abis-Rail Regulator'!AP71</f>
        <v>.</v>
      </c>
      <c r="H119" s="35">
        <f>'3Abis-Rail Regulator'!AQ71</f>
        <v>0</v>
      </c>
      <c r="I119" s="35" t="str">
        <f t="shared" si="1"/>
        <v>.</v>
      </c>
    </row>
    <row r="120" spans="1:9" s="13" customFormat="1" ht="25" x14ac:dyDescent="0.25">
      <c r="A120" s="35" t="str">
        <f>'3Abis-Rail Regulator'!B72</f>
        <v>REGE</v>
      </c>
      <c r="B120" s="35" t="str">
        <f>'3Abis-Rail Regulator'!A72</f>
        <v>Q3ab.b.11a_ii</v>
      </c>
      <c r="C120" s="17" t="str">
        <f>LEFT('3Abis-Rail Regulator'!F$70,FIND("(Q",'3Abis-Rail Regulator'!F$70)-2)&amp;" - "&amp;'3Abis-Rail Regulator'!G72</f>
        <v>Is the publication also online on regulator’s own website? - Public consultation on relevant activities</v>
      </c>
      <c r="D120" s="17" t="str">
        <f>IF(OR('3Abis-Rail Regulator'!B72="REGN", '3Abis-Rail Regulator'!B72="REGNI"),"N",'3Abis-Rail Regulator'!C72)</f>
        <v>Q5ab.b.11a_ii</v>
      </c>
      <c r="E120" s="17" t="s">
        <v>1501</v>
      </c>
      <c r="F120" s="35" t="str">
        <f>'3Abis-Rail Regulator'!V72</f>
        <v>yes</v>
      </c>
      <c r="G120" s="35" t="str">
        <f>'3Abis-Rail Regulator'!AP72</f>
        <v>.</v>
      </c>
      <c r="H120" s="35">
        <f>'3Abis-Rail Regulator'!AQ72</f>
        <v>0</v>
      </c>
      <c r="I120" s="35" t="str">
        <f t="shared" si="1"/>
        <v>.</v>
      </c>
    </row>
    <row r="121" spans="1:9" s="13" customFormat="1" ht="25" x14ac:dyDescent="0.25">
      <c r="A121" s="35" t="str">
        <f>'3Abis-Rail Regulator'!B73</f>
        <v>REGE</v>
      </c>
      <c r="B121" s="35" t="str">
        <f>'3Abis-Rail Regulator'!A73</f>
        <v>Q3ab.b.11a_iii</v>
      </c>
      <c r="C121" s="17" t="str">
        <f>LEFT('3Abis-Rail Regulator'!F$70,FIND("(Q",'3Abis-Rail Regulator'!F$70)-2)&amp;" - "&amp;'3Abis-Rail Regulator'!G73</f>
        <v>Is the publication also online on regulator’s own website? - Publication of a forward-looking action plan</v>
      </c>
      <c r="D121" s="17" t="str">
        <f>IF(OR('3Abis-Rail Regulator'!B73="REGN", '3Abis-Rail Regulator'!B73="REGNI"),"N",'3Abis-Rail Regulator'!C73)</f>
        <v>Q5ab.b.11a_iii</v>
      </c>
      <c r="E121" s="17" t="s">
        <v>1502</v>
      </c>
      <c r="F121" s="35" t="str">
        <f>'3Abis-Rail Regulator'!V73</f>
        <v>yes</v>
      </c>
      <c r="G121" s="35" t="str">
        <f>'3Abis-Rail Regulator'!AP73</f>
        <v>.</v>
      </c>
      <c r="H121" s="35">
        <f>'3Abis-Rail Regulator'!AQ73</f>
        <v>0</v>
      </c>
      <c r="I121" s="35" t="str">
        <f t="shared" si="1"/>
        <v>.</v>
      </c>
    </row>
    <row r="122" spans="1:9" s="13" customFormat="1" x14ac:dyDescent="0.25">
      <c r="A122" s="35" t="str">
        <f>'3Abis-Rail Regulator'!B74</f>
        <v>REGNI</v>
      </c>
      <c r="B122" s="35" t="str">
        <f>'3Abis-Rail Regulator'!A74</f>
        <v>Q3ab.b.12</v>
      </c>
      <c r="C122" s="17" t="str">
        <f>LEFT('3Abis-Rail Regulator'!E74,FIND("(Q",'3Abis-Rail Regulator'!E74)-2)</f>
        <v>Do you have anything else you would like to flag to the NER Secretariat?</v>
      </c>
      <c r="D122" s="17" t="str">
        <f>IF(OR('3Abis-Rail Regulator'!B74="REGN", '3Abis-Rail Regulator'!B74="REGNI"),"N",'3Abis-Rail Regulator'!C74)</f>
        <v>N</v>
      </c>
      <c r="E122" s="17" t="s">
        <v>0</v>
      </c>
      <c r="F122" s="35" t="str">
        <f>'3Abis-Rail Regulator'!V74</f>
        <v/>
      </c>
      <c r="G122" s="35" t="str">
        <f>'3Abis-Rail Regulator'!AP74</f>
        <v>.</v>
      </c>
      <c r="H122" s="35">
        <f>'3Abis-Rail Regulator'!AQ74</f>
        <v>0</v>
      </c>
      <c r="I122" s="35" t="str">
        <f t="shared" si="1"/>
        <v>.</v>
      </c>
    </row>
    <row r="123" spans="1:9" s="13" customFormat="1" ht="25" x14ac:dyDescent="0.25">
      <c r="A123" s="35" t="str">
        <f>'3Abis-Rail Regulator'!B76</f>
        <v>REGE</v>
      </c>
      <c r="B123" s="35" t="str">
        <f>'3Abis-Rail Regulator'!A76</f>
        <v>Q3ab.c.1</v>
      </c>
      <c r="C123" s="17" t="str">
        <f>LEFT('3Abis-Rail Regulator'!E76,FIND("(Q",'3Abis-Rail Regulator'!E76)-2)</f>
        <v>Can the regulator collect information from the regulated entities by compulsory process?</v>
      </c>
      <c r="D123" s="17" t="str">
        <f>IF(OR('3Abis-Rail Regulator'!B76="REGN", '3Abis-Rail Regulator'!B76="REGNI"),"N",'3Abis-Rail Regulator'!C76)</f>
        <v>Q5ab.c.2</v>
      </c>
      <c r="E123" s="17" t="s">
        <v>1503</v>
      </c>
      <c r="F123" s="35" t="str">
        <f>'3Abis-Rail Regulator'!V76</f>
        <v>yes (with sanctioning power for non-compliance)</v>
      </c>
      <c r="G123" s="35" t="str">
        <f>'3Abis-Rail Regulator'!AP76</f>
        <v>.</v>
      </c>
      <c r="H123" s="35">
        <f>'3Abis-Rail Regulator'!AQ76</f>
        <v>0</v>
      </c>
      <c r="I123" s="35" t="str">
        <f t="shared" si="1"/>
        <v>.</v>
      </c>
    </row>
    <row r="124" spans="1:9" s="13" customFormat="1" x14ac:dyDescent="0.25">
      <c r="A124" s="35" t="str">
        <f>'3Abis-Rail Regulator'!B77</f>
        <v>REGE</v>
      </c>
      <c r="B124" s="35" t="str">
        <f>'3Abis-Rail Regulator'!A77</f>
        <v>Q3ab.c.2</v>
      </c>
      <c r="C124" s="17" t="str">
        <f>LEFT('3Abis-Rail Regulator'!E77,FIND("(Q",'3Abis-Rail Regulator'!E77)-2)</f>
        <v>Does the regulator issue and revoke licenses?</v>
      </c>
      <c r="D124" s="17" t="str">
        <f>IF(OR('3Abis-Rail Regulator'!B77="REGN", '3Abis-Rail Regulator'!B77="REGNI"),"N",'3Abis-Rail Regulator'!C77)</f>
        <v>Q5ab.c.3</v>
      </c>
      <c r="E124" s="17" t="s">
        <v>1504</v>
      </c>
      <c r="F124" s="35" t="str">
        <f>'3Abis-Rail Regulator'!V77</f>
        <v>no</v>
      </c>
      <c r="G124" s="35" t="str">
        <f>'3Abis-Rail Regulator'!AP77</f>
        <v>.</v>
      </c>
      <c r="H124" s="35">
        <f>'3Abis-Rail Regulator'!AQ77</f>
        <v>0</v>
      </c>
      <c r="I124" s="35" t="str">
        <f t="shared" si="1"/>
        <v>.</v>
      </c>
    </row>
    <row r="125" spans="1:9" s="13" customFormat="1" x14ac:dyDescent="0.25">
      <c r="A125" s="35" t="str">
        <f>'3Abis-Rail Regulator'!B78</f>
        <v>REGE</v>
      </c>
      <c r="B125" s="35" t="str">
        <f>'3Abis-Rail Regulator'!A78</f>
        <v>Q3ab.c.3</v>
      </c>
      <c r="C125" s="17" t="str">
        <f>LEFT('3Abis-Rail Regulator'!E78,FIND("(Q",'3Abis-Rail Regulator'!E78)-2)</f>
        <v>Does the regulator regulate prices on monopolistic activities?</v>
      </c>
      <c r="D125" s="17" t="str">
        <f>IF(OR('3Abis-Rail Regulator'!B78="REGN", '3Abis-Rail Regulator'!B78="REGNI"),"N",'3Abis-Rail Regulator'!C78)</f>
        <v>Q5ab.c.4</v>
      </c>
      <c r="E125" s="17" t="s">
        <v>1505</v>
      </c>
      <c r="F125" s="35" t="str">
        <f>'3Abis-Rail Regulator'!V78</f>
        <v>yes (independently)</v>
      </c>
      <c r="G125" s="35" t="str">
        <f>'3Abis-Rail Regulator'!AP78</f>
        <v>.</v>
      </c>
      <c r="H125" s="35">
        <f>'3Abis-Rail Regulator'!AQ78</f>
        <v>0</v>
      </c>
      <c r="I125" s="35" t="str">
        <f t="shared" si="1"/>
        <v>.</v>
      </c>
    </row>
    <row r="126" spans="1:9" s="13" customFormat="1" x14ac:dyDescent="0.25">
      <c r="A126" s="35" t="str">
        <f>'3Abis-Rail Regulator'!B79</f>
        <v>REGE</v>
      </c>
      <c r="B126" s="35" t="str">
        <f>'3Abis-Rail Regulator'!A79</f>
        <v>Q3ab.c.4</v>
      </c>
      <c r="C126" s="17" t="str">
        <f>LEFT('3Abis-Rail Regulator'!E79,FIND("(Q",'3Abis-Rail Regulator'!E79)-2)</f>
        <v>Does the regulator conduct research (e.g. about costs) as an input for price setting?</v>
      </c>
      <c r="D126" s="17" t="str">
        <f>IF(OR('3Abis-Rail Regulator'!B79="REGN", '3Abis-Rail Regulator'!B79="REGNI"),"N",'3Abis-Rail Regulator'!C79)</f>
        <v>Q5ab.c.5</v>
      </c>
      <c r="E126" s="17" t="s">
        <v>1506</v>
      </c>
      <c r="F126" s="35" t="str">
        <f>'3Abis-Rail Regulator'!V79</f>
        <v>yes (independently)</v>
      </c>
      <c r="G126" s="35" t="str">
        <f>'3Abis-Rail Regulator'!AP79</f>
        <v>.</v>
      </c>
      <c r="H126" s="35">
        <f>'3Abis-Rail Regulator'!AQ79</f>
        <v>0</v>
      </c>
      <c r="I126" s="35" t="str">
        <f t="shared" si="1"/>
        <v>.</v>
      </c>
    </row>
    <row r="127" spans="1:9" s="13" customFormat="1" ht="25" x14ac:dyDescent="0.25">
      <c r="A127" s="35" t="str">
        <f>'3Abis-Rail Regulator'!B80</f>
        <v>REGE</v>
      </c>
      <c r="B127" s="35" t="str">
        <f>'3Abis-Rail Regulator'!A80</f>
        <v>Q3ab.c.5</v>
      </c>
      <c r="C127" s="17" t="str">
        <f>LEFT('3Abis-Rail Regulator'!E80,FIND("(Q",'3Abis-Rail Regulator'!E80)-2)</f>
        <v>Does the regulator provide binding guidance, review and/or approve contract terms between regulated entities and/or market actors?</v>
      </c>
      <c r="D127" s="17" t="str">
        <f>IF(OR('3Abis-Rail Regulator'!B80="REGN", '3Abis-Rail Regulator'!B80="REGNI"),"N",'3Abis-Rail Regulator'!C80)</f>
        <v>Q5ab.c.6</v>
      </c>
      <c r="E127" s="17" t="s">
        <v>1507</v>
      </c>
      <c r="F127" s="35" t="str">
        <f>'3Abis-Rail Regulator'!V80</f>
        <v>yes (independently)</v>
      </c>
      <c r="G127" s="35" t="str">
        <f>'3Abis-Rail Regulator'!AP80</f>
        <v>.</v>
      </c>
      <c r="H127" s="35">
        <f>'3Abis-Rail Regulator'!AQ80</f>
        <v>0</v>
      </c>
      <c r="I127" s="35" t="str">
        <f t="shared" si="1"/>
        <v>.</v>
      </c>
    </row>
    <row r="128" spans="1:9" s="13" customFormat="1" x14ac:dyDescent="0.25">
      <c r="A128" s="35" t="str">
        <f>'3Abis-Rail Regulator'!B81</f>
        <v>REGI</v>
      </c>
      <c r="B128" s="35" t="str">
        <f>'3Abis-Rail Regulator'!A81</f>
        <v>Q3ab.c.5a</v>
      </c>
      <c r="C128" s="17" t="str">
        <f>LEFT('3Abis-Rail Regulator'!F81,FIND("(Q",'3Abis-Rail Regulator'!F81)-2)</f>
        <v>If so, what does the regulator provide and please provide one or more examples</v>
      </c>
      <c r="D128" s="17" t="str">
        <f>IF(OR('3Abis-Rail Regulator'!B81="REGN", '3Abis-Rail Regulator'!B81="REGNI"),"N",'3Abis-Rail Regulator'!C81)</f>
        <v>Q5ab.c.6a</v>
      </c>
      <c r="E128" s="17" t="s">
        <v>1508</v>
      </c>
      <c r="F128" s="35" t="str">
        <f>'3Abis-Rail Regulator'!V81</f>
        <v>.</v>
      </c>
      <c r="G128" s="35" t="str">
        <f>'3Abis-Rail Regulator'!AP81</f>
        <v>.</v>
      </c>
      <c r="H128" s="35">
        <f>'3Abis-Rail Regulator'!AQ81</f>
        <v>0</v>
      </c>
      <c r="I128" s="35" t="str">
        <f t="shared" si="1"/>
        <v>.</v>
      </c>
    </row>
    <row r="129" spans="1:9" s="13" customFormat="1" x14ac:dyDescent="0.25">
      <c r="A129" s="35" t="str">
        <f>'3Abis-Rail Regulator'!B82</f>
        <v>REGE</v>
      </c>
      <c r="B129" s="35" t="str">
        <f>'3Abis-Rail Regulator'!A82</f>
        <v>Q3ab.c.6</v>
      </c>
      <c r="C129" s="17" t="str">
        <f>LEFT('3Abis-Rail Regulator'!E82,FIND("(Q",'3Abis-Rail Regulator'!E82)-2)</f>
        <v>Does the regulator issue industry standards?</v>
      </c>
      <c r="D129" s="17" t="str">
        <f>IF(OR('3Abis-Rail Regulator'!B82="REGN", '3Abis-Rail Regulator'!B82="REGNI"),"N",'3Abis-Rail Regulator'!C82)</f>
        <v>Q5ab.c.7</v>
      </c>
      <c r="E129" s="17" t="s">
        <v>1509</v>
      </c>
      <c r="F129" s="35" t="str">
        <f>'3Abis-Rail Regulator'!V82</f>
        <v>no</v>
      </c>
      <c r="G129" s="35" t="str">
        <f>'3Abis-Rail Regulator'!AP82</f>
        <v>.</v>
      </c>
      <c r="H129" s="35">
        <f>'3Abis-Rail Regulator'!AQ82</f>
        <v>0</v>
      </c>
      <c r="I129" s="35" t="str">
        <f t="shared" si="1"/>
        <v>.</v>
      </c>
    </row>
    <row r="130" spans="1:9" s="13" customFormat="1" x14ac:dyDescent="0.25">
      <c r="A130" s="35" t="str">
        <f>'3Abis-Rail Regulator'!B83</f>
        <v>REGE</v>
      </c>
      <c r="B130" s="35" t="str">
        <f>'3Abis-Rail Regulator'!A83</f>
        <v>Q3ab.c.6a</v>
      </c>
      <c r="C130" s="17" t="str">
        <f>LEFT('3Abis-Rail Regulator'!F83,FIND("(Q",'3Abis-Rail Regulator'!F83)-2)</f>
        <v>Are they published online on the regulator’s website?</v>
      </c>
      <c r="D130" s="17" t="str">
        <f>IF(OR('3Abis-Rail Regulator'!B83="REGN", '3Abis-Rail Regulator'!B83="REGNI"),"N",'3Abis-Rail Regulator'!C83)</f>
        <v>Q5ab.c.7a</v>
      </c>
      <c r="E130" s="17" t="s">
        <v>1510</v>
      </c>
      <c r="F130" s="35" t="str">
        <f>'3Abis-Rail Regulator'!V83</f>
        <v>not applicable</v>
      </c>
      <c r="G130" s="35" t="str">
        <f>'3Abis-Rail Regulator'!AP83</f>
        <v>.</v>
      </c>
      <c r="H130" s="35">
        <f>'3Abis-Rail Regulator'!AQ83</f>
        <v>0</v>
      </c>
      <c r="I130" s="35" t="str">
        <f t="shared" si="1"/>
        <v>.</v>
      </c>
    </row>
    <row r="131" spans="1:9" s="35" customFormat="1" x14ac:dyDescent="0.25">
      <c r="A131" s="35" t="str">
        <f>'3Abis-Rail Regulator'!B84</f>
        <v>REGI</v>
      </c>
      <c r="B131" s="35" t="str">
        <f>'3Abis-Rail Regulator'!A84</f>
        <v>Q3ab.c.6b</v>
      </c>
      <c r="C131" s="17" t="str">
        <f>LEFT('3Abis-Rail Regulator'!F84,FIND("(Q",'3Abis-Rail Regulator'!F84)-2)</f>
        <v>If so, please provide links to one or more published standard</v>
      </c>
      <c r="D131" s="17" t="str">
        <f>IF(OR('3Abis-Rail Regulator'!B84="REGN", '3Abis-Rail Regulator'!B84="REGNI"),"N",'3Abis-Rail Regulator'!C84)</f>
        <v>Q5ab.c.7b</v>
      </c>
      <c r="E131" s="17" t="s">
        <v>1511</v>
      </c>
      <c r="F131" s="35" t="str">
        <f>'3Abis-Rail Regulator'!V84</f>
        <v>.</v>
      </c>
      <c r="G131" s="35" t="str">
        <f>'3Abis-Rail Regulator'!AP84</f>
        <v>.</v>
      </c>
      <c r="H131" s="35">
        <f>'3Abis-Rail Regulator'!AQ84</f>
        <v>0</v>
      </c>
      <c r="I131" s="35" t="str">
        <f t="shared" ref="I131:I194" si="2">IF(H131=0,".",H131)</f>
        <v>.</v>
      </c>
    </row>
    <row r="132" spans="1:9" s="35" customFormat="1" x14ac:dyDescent="0.25">
      <c r="A132" s="35" t="str">
        <f>'3Abis-Rail Regulator'!B85</f>
        <v>REGE</v>
      </c>
      <c r="B132" s="35" t="str">
        <f>'3Abis-Rail Regulator'!A85</f>
        <v>Q3ab.c.7</v>
      </c>
      <c r="C132" s="17" t="str">
        <f>LEFT('3Abis-Rail Regulator'!E85,FIND("(Q",'3Abis-Rail Regulator'!E85)-2)</f>
        <v>Does the regulator issue consumer standards?</v>
      </c>
      <c r="D132" s="17" t="str">
        <f>IF(OR('3Abis-Rail Regulator'!B85="REGN", '3Abis-Rail Regulator'!B85="REGNI"),"N",'3Abis-Rail Regulator'!C85)</f>
        <v>Q5ab.c.8</v>
      </c>
      <c r="E132" s="17" t="s">
        <v>1512</v>
      </c>
      <c r="F132" s="35" t="str">
        <f>'3Abis-Rail Regulator'!V85</f>
        <v>no</v>
      </c>
      <c r="G132" s="35" t="str">
        <f>'3Abis-Rail Regulator'!AP85</f>
        <v>.</v>
      </c>
      <c r="H132" s="35">
        <f>'3Abis-Rail Regulator'!AQ85</f>
        <v>0</v>
      </c>
      <c r="I132" s="35" t="str">
        <f t="shared" si="2"/>
        <v>.</v>
      </c>
    </row>
    <row r="133" spans="1:9" s="35" customFormat="1" x14ac:dyDescent="0.25">
      <c r="A133" s="35" t="str">
        <f>'3Abis-Rail Regulator'!B86</f>
        <v>REGE</v>
      </c>
      <c r="B133" s="35" t="str">
        <f>'3Abis-Rail Regulator'!A86</f>
        <v>Q3ab.c.7a</v>
      </c>
      <c r="C133" s="17" t="str">
        <f>LEFT('3Abis-Rail Regulator'!F86,FIND("(Q",'3Abis-Rail Regulator'!F86)-2)</f>
        <v>Are they published online on the regulator’s website?</v>
      </c>
      <c r="D133" s="17" t="str">
        <f>IF(OR('3Abis-Rail Regulator'!B86="REGN", '3Abis-Rail Regulator'!B86="REGNI"),"N",'3Abis-Rail Regulator'!C86)</f>
        <v>Q5ab.c.8a</v>
      </c>
      <c r="E133" s="17" t="s">
        <v>1510</v>
      </c>
      <c r="F133" s="35" t="str">
        <f>'3Abis-Rail Regulator'!V86</f>
        <v>not applicable</v>
      </c>
      <c r="G133" s="35" t="str">
        <f>'3Abis-Rail Regulator'!AP86</f>
        <v>.</v>
      </c>
      <c r="H133" s="35">
        <f>'3Abis-Rail Regulator'!AQ86</f>
        <v>0</v>
      </c>
      <c r="I133" s="35" t="str">
        <f t="shared" si="2"/>
        <v>.</v>
      </c>
    </row>
    <row r="134" spans="1:9" s="35" customFormat="1" x14ac:dyDescent="0.25">
      <c r="A134" s="35" t="str">
        <f>'3Abis-Rail Regulator'!B87</f>
        <v>REGE</v>
      </c>
      <c r="B134" s="35" t="str">
        <f>'3Abis-Rail Regulator'!A87</f>
        <v>Q3ab.c.7b</v>
      </c>
      <c r="C134" s="17" t="str">
        <f>LEFT('3Abis-Rail Regulator'!F87,FIND("(Q",'3Abis-Rail Regulator'!F87)-2)</f>
        <v>If so, please provide links to one or more published standard</v>
      </c>
      <c r="D134" s="17" t="str">
        <f>IF(OR('3Abis-Rail Regulator'!B87="REGN", '3Abis-Rail Regulator'!B87="REGNI"),"N",'3Abis-Rail Regulator'!C87)</f>
        <v>Q5ab.c.8b</v>
      </c>
      <c r="E134" s="17" t="s">
        <v>1511</v>
      </c>
      <c r="F134" s="35" t="str">
        <f>'3Abis-Rail Regulator'!V87</f>
        <v>N/A</v>
      </c>
      <c r="G134" s="35" t="str">
        <f>'3Abis-Rail Regulator'!AP87</f>
        <v>.</v>
      </c>
      <c r="H134" s="35">
        <f>'3Abis-Rail Regulator'!AQ87</f>
        <v>0</v>
      </c>
      <c r="I134" s="35" t="str">
        <f t="shared" si="2"/>
        <v>.</v>
      </c>
    </row>
    <row r="135" spans="1:9" s="35" customFormat="1" x14ac:dyDescent="0.25">
      <c r="A135" s="35" t="str">
        <f>'3Abis-Rail Regulator'!B88</f>
        <v>REGE</v>
      </c>
      <c r="B135" s="35" t="str">
        <f>'3Abis-Rail Regulator'!A88</f>
        <v>Q3ab.c.8</v>
      </c>
      <c r="C135" s="17" t="str">
        <f>LEFT('3Abis-Rail Regulator'!E88,FIND("(Q",'3Abis-Rail Regulator'!E88)-2)</f>
        <v>Does the regulator issue guidelines and/or codes of conduct?</v>
      </c>
      <c r="D135" s="17" t="str">
        <f>IF(OR('3Abis-Rail Regulator'!B88="REGN", '3Abis-Rail Regulator'!B88="REGNI"),"N",'3Abis-Rail Regulator'!C88)</f>
        <v>Q5ab.c.9</v>
      </c>
      <c r="E135" s="17" t="s">
        <v>1513</v>
      </c>
      <c r="F135" s="35" t="str">
        <f>'3Abis-Rail Regulator'!V88</f>
        <v>yes (independently)</v>
      </c>
      <c r="G135" s="35" t="str">
        <f>'3Abis-Rail Regulator'!AP88</f>
        <v>.</v>
      </c>
      <c r="H135" s="35">
        <f>'3Abis-Rail Regulator'!AQ88</f>
        <v>0</v>
      </c>
      <c r="I135" s="35" t="str">
        <f t="shared" si="2"/>
        <v>.</v>
      </c>
    </row>
    <row r="136" spans="1:9" s="35" customFormat="1" x14ac:dyDescent="0.25">
      <c r="A136" s="35" t="str">
        <f>'3Abis-Rail Regulator'!B89</f>
        <v>REGE</v>
      </c>
      <c r="B136" s="35" t="str">
        <f>'3Abis-Rail Regulator'!A89</f>
        <v>Q3ab.c.8a</v>
      </c>
      <c r="C136" s="17" t="str">
        <f>LEFT('3Abis-Rail Regulator'!F89,FIND("(Q",'3Abis-Rail Regulator'!F89)-2)</f>
        <v>Are they published online on the regulator’s website?</v>
      </c>
      <c r="D136" s="17" t="str">
        <f>IF(OR('3Abis-Rail Regulator'!B89="REGN", '3Abis-Rail Regulator'!B89="REGNI"),"N",'3Abis-Rail Regulator'!C89)</f>
        <v>Q5ab.c.9a</v>
      </c>
      <c r="E136" s="17" t="s">
        <v>1510</v>
      </c>
      <c r="F136" s="35" t="str">
        <f>'3Abis-Rail Regulator'!V89</f>
        <v>yes</v>
      </c>
      <c r="G136" s="35" t="str">
        <f>'3Abis-Rail Regulator'!AP89</f>
        <v>.</v>
      </c>
      <c r="H136" s="35">
        <f>'3Abis-Rail Regulator'!AQ89</f>
        <v>0</v>
      </c>
      <c r="I136" s="35" t="str">
        <f t="shared" si="2"/>
        <v>.</v>
      </c>
    </row>
    <row r="137" spans="1:9" s="35" customFormat="1" x14ac:dyDescent="0.25">
      <c r="A137" s="35" t="str">
        <f>'3Abis-Rail Regulator'!B90</f>
        <v>REGI</v>
      </c>
      <c r="B137" s="35" t="str">
        <f>'3Abis-Rail Regulator'!A90</f>
        <v>Q3ab.c.8b</v>
      </c>
      <c r="C137" s="17" t="str">
        <f>LEFT('3Abis-Rail Regulator'!F90,FIND("(Q",'3Abis-Rail Regulator'!F90)-2)</f>
        <v>If so, please provide links to one or more published guidelines/codes</v>
      </c>
      <c r="D137" s="17" t="str">
        <f>IF(OR('3Abis-Rail Regulator'!B90="REGN", '3Abis-Rail Regulator'!B90="REGNI"),"N",'3Abis-Rail Regulator'!C90)</f>
        <v>Q5ab.c.9b</v>
      </c>
      <c r="E137" s="17" t="s">
        <v>1514</v>
      </c>
      <c r="F137" s="35" t="str">
        <f>'3Abis-Rail Regulator'!V90</f>
        <v>.</v>
      </c>
      <c r="G137" s="35" t="str">
        <f>'3Abis-Rail Regulator'!AP90</f>
        <v>.</v>
      </c>
      <c r="H137" s="35">
        <f>'3Abis-Rail Regulator'!AQ90</f>
        <v>0</v>
      </c>
      <c r="I137" s="35" t="str">
        <f t="shared" si="2"/>
        <v>.</v>
      </c>
    </row>
    <row r="138" spans="1:9" s="35" customFormat="1" ht="37.5" x14ac:dyDescent="0.25">
      <c r="A138" s="35" t="str">
        <f>'3Abis-Rail Regulator'!B91</f>
        <v>REGE</v>
      </c>
      <c r="B138" s="35" t="str">
        <f>'3Abis-Rail Regulator'!A91</f>
        <v>Q3ab.c.9</v>
      </c>
      <c r="C138" s="17" t="str">
        <f>LEFT('3Abis-Rail Regulator'!E91,FIND("(Q",'3Abis-Rail Regulator'!E91)-2)</f>
        <v>Does the regulator enforce compliance  with industry and consumer standards and regulatory commitments through legal punitive powers for non-compliance (e.g. inspections and fines)?</v>
      </c>
      <c r="D138" s="17" t="str">
        <f>IF(OR('3Abis-Rail Regulator'!B91="REGN", '3Abis-Rail Regulator'!B91="REGNI"),"N",'3Abis-Rail Regulator'!C91)</f>
        <v>Q5ab.c.10</v>
      </c>
      <c r="E138" s="17" t="s">
        <v>1515</v>
      </c>
      <c r="F138" s="35" t="str">
        <f>'3Abis-Rail Regulator'!V91</f>
        <v>no</v>
      </c>
      <c r="G138" s="35" t="str">
        <f>'3Abis-Rail Regulator'!AP91</f>
        <v>.</v>
      </c>
      <c r="H138" s="35">
        <f>'3Abis-Rail Regulator'!AQ91</f>
        <v>0</v>
      </c>
      <c r="I138" s="35" t="str">
        <f t="shared" si="2"/>
        <v>.</v>
      </c>
    </row>
    <row r="139" spans="1:9" s="35" customFormat="1" ht="25" x14ac:dyDescent="0.25">
      <c r="A139" s="35" t="str">
        <f>'3Abis-Rail Regulator'!B92</f>
        <v>REGE</v>
      </c>
      <c r="B139" s="35" t="str">
        <f>'3Abis-Rail Regulator'!A92</f>
        <v>Q3ab.c.10</v>
      </c>
      <c r="C139" s="17" t="str">
        <f>LEFT('3Abis-Rail Regulator'!E92,FIND("(Q",'3Abis-Rail Regulator'!E92)-2)</f>
        <v>Does the regulator mediate to resolve disputes between market actors and regulated entities?</v>
      </c>
      <c r="D139" s="17" t="str">
        <f>IF(OR('3Abis-Rail Regulator'!B92="REGN", '3Abis-Rail Regulator'!B92="REGNI"),"N",'3Abis-Rail Regulator'!C92)</f>
        <v>Q5ab.c.11</v>
      </c>
      <c r="E139" s="17" t="s">
        <v>1516</v>
      </c>
      <c r="F139" s="35" t="str">
        <f>'3Abis-Rail Regulator'!V92</f>
        <v>yes (independently)</v>
      </c>
      <c r="G139" s="35" t="str">
        <f>'3Abis-Rail Regulator'!AP92</f>
        <v>.</v>
      </c>
      <c r="H139" s="35">
        <f>'3Abis-Rail Regulator'!AQ92</f>
        <v>0</v>
      </c>
      <c r="I139" s="35" t="str">
        <f t="shared" si="2"/>
        <v>.</v>
      </c>
    </row>
    <row r="140" spans="1:9" s="35" customFormat="1" ht="25" x14ac:dyDescent="0.25">
      <c r="A140" s="35" t="str">
        <f>'3Abis-Rail Regulator'!B93</f>
        <v>REGE</v>
      </c>
      <c r="B140" s="35" t="str">
        <f>'3Abis-Rail Regulator'!A93</f>
        <v>Q3ab.c.11</v>
      </c>
      <c r="C140" s="17" t="str">
        <f>LEFT('3Abis-Rail Regulator'!E93,FIND("(Q",'3Abis-Rail Regulator'!E93)-2)</f>
        <v>Does the regulator have the power to take final decisions in disputes between market actors and regulated entities?</v>
      </c>
      <c r="D140" s="17" t="str">
        <f>IF(OR('3Abis-Rail Regulator'!B93="REGN", '3Abis-Rail Regulator'!B93="REGNI"),"N",'3Abis-Rail Regulator'!C93)</f>
        <v>Q5ab.c.12</v>
      </c>
      <c r="E140" s="17" t="s">
        <v>1517</v>
      </c>
      <c r="F140" s="35" t="str">
        <f>'3Abis-Rail Regulator'!V93</f>
        <v>yes (independently)</v>
      </c>
      <c r="G140" s="35" t="str">
        <f>'3Abis-Rail Regulator'!AP93</f>
        <v>.</v>
      </c>
      <c r="H140" s="35">
        <f>'3Abis-Rail Regulator'!AQ93</f>
        <v>0</v>
      </c>
      <c r="I140" s="35" t="str">
        <f t="shared" si="2"/>
        <v>.</v>
      </c>
    </row>
    <row r="141" spans="1:9" s="35" customFormat="1" x14ac:dyDescent="0.25">
      <c r="A141" s="35" t="str">
        <f>'3Abis-Rail Regulator'!B94</f>
        <v>REGE</v>
      </c>
      <c r="B141" s="35" t="str">
        <f>'3Abis-Rail Regulator'!A94</f>
        <v>Q3ab.c.12</v>
      </c>
      <c r="C141" s="17" t="str">
        <f>LEFT('3Abis-Rail Regulator'!E94,FIND("(Q",'3Abis-Rail Regulator'!E94)-2)</f>
        <v>Can the regulator issue sanctions and penalties (e.g. financial or criminal)?</v>
      </c>
      <c r="D141" s="17" t="str">
        <f>IF(OR('3Abis-Rail Regulator'!B94="REGN", '3Abis-Rail Regulator'!B94="REGNI"),"N",'3Abis-Rail Regulator'!C94)</f>
        <v>Q5ab.c.13</v>
      </c>
      <c r="E141" s="17" t="s">
        <v>1518</v>
      </c>
      <c r="F141" s="35" t="str">
        <f>'3Abis-Rail Regulator'!V94</f>
        <v>no</v>
      </c>
      <c r="G141" s="35" t="str">
        <f>'3Abis-Rail Regulator'!AP94</f>
        <v>.</v>
      </c>
      <c r="H141" s="35">
        <f>'3Abis-Rail Regulator'!AQ94</f>
        <v>0</v>
      </c>
      <c r="I141" s="35" t="str">
        <f t="shared" si="2"/>
        <v>.</v>
      </c>
    </row>
    <row r="142" spans="1:9" s="35" customFormat="1" ht="37.5" x14ac:dyDescent="0.25">
      <c r="A142" s="35" t="str">
        <f>'3Abis-Rail Regulator'!B95</f>
        <v>REGI</v>
      </c>
      <c r="B142" s="35" t="str">
        <f>'3Abis-Rail Regulator'!A95</f>
        <v>Q3ab.c.12a</v>
      </c>
      <c r="C142" s="17" t="str">
        <f>LEFT('3Abis-Rail Regulator'!F95,FIND("(Q",'3Abis-Rail Regulator'!F95)-2)</f>
        <v>If so, please provide examples of the violations for which the regulator has provided sanctions or could provide sanctions (for example, violations of competition laws, noncompliance with regulator’s decisions only, other)</v>
      </c>
      <c r="D142" s="17" t="str">
        <f>IF(OR('3Abis-Rail Regulator'!B95="REGN", '3Abis-Rail Regulator'!B95="REGNI"),"N",'3Abis-Rail Regulator'!C95)</f>
        <v>Q5ab.c.13a</v>
      </c>
      <c r="E142" s="17" t="s">
        <v>1519</v>
      </c>
      <c r="F142" s="35" t="str">
        <f>'3Abis-Rail Regulator'!V95</f>
        <v>.</v>
      </c>
      <c r="G142" s="35" t="str">
        <f>'3Abis-Rail Regulator'!AP95</f>
        <v>.</v>
      </c>
      <c r="H142" s="35">
        <f>'3Abis-Rail Regulator'!AQ95</f>
        <v>0</v>
      </c>
      <c r="I142" s="35" t="str">
        <f t="shared" si="2"/>
        <v>.</v>
      </c>
    </row>
    <row r="143" spans="1:9" s="35" customFormat="1" x14ac:dyDescent="0.25">
      <c r="A143" s="35" t="str">
        <f>'3Abis-Rail Regulator'!B96</f>
        <v>REGNI</v>
      </c>
      <c r="B143" s="35" t="str">
        <f>'3Abis-Rail Regulator'!A96</f>
        <v>Q3ab.c.13</v>
      </c>
      <c r="C143" s="17" t="str">
        <f>LEFT('3Abis-Rail Regulator'!E96,FIND("(Q",'3Abis-Rail Regulator'!E96)-2)</f>
        <v>Do you have anything else you would like to flag to the NER Secretariat?</v>
      </c>
      <c r="D143" s="17" t="str">
        <f>IF(OR('3Abis-Rail Regulator'!B96="REGN", '3Abis-Rail Regulator'!B96="REGNI"),"N",'3Abis-Rail Regulator'!C96)</f>
        <v>N</v>
      </c>
      <c r="E143" s="17" t="s">
        <v>0</v>
      </c>
      <c r="F143" s="35" t="str">
        <f>'3Abis-Rail Regulator'!V96</f>
        <v/>
      </c>
      <c r="G143" s="35" t="str">
        <f>'3Abis-Rail Regulator'!AP96</f>
        <v>.</v>
      </c>
      <c r="H143" s="35">
        <f>'3Abis-Rail Regulator'!AQ96</f>
        <v>0</v>
      </c>
      <c r="I143" s="35" t="str">
        <f t="shared" si="2"/>
        <v>.</v>
      </c>
    </row>
    <row r="144" spans="1:9" s="35" customFormat="1" ht="25" x14ac:dyDescent="0.25">
      <c r="A144" s="35" t="str">
        <f>'3Abis-Rail Regulator'!B98</f>
        <v>REGN</v>
      </c>
      <c r="B144" s="35" t="str">
        <f>'3Abis-Rail Regulator'!A98</f>
        <v>Q3ab.d.1</v>
      </c>
      <c r="C144" s="17" t="str">
        <f>LEFT('3Abis-Rail Regulator'!E98,FIND("(Q",'3Abis-Rail Regulator'!E98)-2)</f>
        <v>Is there a piece of legislation that includes objective(s) for the regulator relating to the environmental sustainability of the sector?</v>
      </c>
      <c r="D144" s="17" t="str">
        <f>IF(OR('3Abis-Rail Regulator'!B98="REGN", '3Abis-Rail Regulator'!B98="REGNI"),"N",'3Abis-Rail Regulator'!C98)</f>
        <v>N</v>
      </c>
      <c r="E144" s="17" t="s">
        <v>0</v>
      </c>
      <c r="F144" s="35" t="str">
        <f>'3Abis-Rail Regulator'!V98</f>
        <v/>
      </c>
      <c r="G144" s="35" t="str">
        <f>'3Abis-Rail Regulator'!AP98</f>
        <v>.</v>
      </c>
      <c r="H144" s="35">
        <f>'3Abis-Rail Regulator'!AQ98</f>
        <v>0</v>
      </c>
      <c r="I144" s="35" t="str">
        <f t="shared" si="2"/>
        <v>.</v>
      </c>
    </row>
    <row r="145" spans="1:9" s="35" customFormat="1" ht="37.5" x14ac:dyDescent="0.25">
      <c r="A145" s="35" t="str">
        <f>'3Abis-Rail Regulator'!B99</f>
        <v>REGN</v>
      </c>
      <c r="B145" s="35" t="str">
        <f>'3Abis-Rail Regulator'!A99</f>
        <v>Q3ab.d.2</v>
      </c>
      <c r="C145" s="17" t="str">
        <f>LEFT('3Abis-Rail Regulator'!E99,FIND("(Q",'3Abis-Rail Regulator'!E99)-2)</f>
        <v>Regardless of the existence of statutory objective(s), does the regulator have the legal power to include any considerations regarding environmental sustainability in its regulatory decision making?</v>
      </c>
      <c r="D145" s="17" t="str">
        <f>IF(OR('3Abis-Rail Regulator'!B99="REGN", '3Abis-Rail Regulator'!B99="REGNI"),"N",'3Abis-Rail Regulator'!C99)</f>
        <v>N</v>
      </c>
      <c r="E145" s="17" t="s">
        <v>0</v>
      </c>
      <c r="F145" s="35" t="str">
        <f>'3Abis-Rail Regulator'!V99</f>
        <v/>
      </c>
      <c r="G145" s="35" t="str">
        <f>'3Abis-Rail Regulator'!AP99</f>
        <v>.</v>
      </c>
      <c r="H145" s="35">
        <f>'3Abis-Rail Regulator'!AQ99</f>
        <v>0</v>
      </c>
      <c r="I145" s="35" t="str">
        <f t="shared" si="2"/>
        <v>.</v>
      </c>
    </row>
    <row r="146" spans="1:9" s="35" customFormat="1" ht="25" x14ac:dyDescent="0.25">
      <c r="A146" s="35" t="str">
        <f>'3Abis-Rail Regulator'!B101</f>
        <v>REGN</v>
      </c>
      <c r="B146" s="35" t="str">
        <f>'3Abis-Rail Regulator'!A101</f>
        <v>Q3ab.d.2a_i</v>
      </c>
      <c r="C146" s="17" t="str">
        <f>LEFT('3Abis-Rail Regulator'!F$100,FIND("(Q",'3Abis-Rail Regulator'!F$100)-2)&amp;" - "&amp;'3Abis-Rail Regulator'!G101</f>
        <v>If so, for what categories of decision making? (Select any that apply) - Regulating prices</v>
      </c>
      <c r="D146" s="17" t="str">
        <f>IF(OR('3Abis-Rail Regulator'!B101="REGN", '3Abis-Rail Regulator'!B101="REGNI"),"N",'3Abis-Rail Regulator'!C101)</f>
        <v>N</v>
      </c>
      <c r="E146" s="17" t="s">
        <v>0</v>
      </c>
      <c r="F146" s="35" t="str">
        <f>'3Abis-Rail Regulator'!V101</f>
        <v/>
      </c>
      <c r="G146" s="35" t="str">
        <f>'3Abis-Rail Regulator'!AP101</f>
        <v>.</v>
      </c>
      <c r="H146" s="35">
        <f>'3Abis-Rail Regulator'!AQ101</f>
        <v>0</v>
      </c>
      <c r="I146" s="35" t="str">
        <f t="shared" si="2"/>
        <v>.</v>
      </c>
    </row>
    <row r="147" spans="1:9" s="35" customFormat="1" ht="25" x14ac:dyDescent="0.25">
      <c r="A147" s="35" t="str">
        <f>'3Abis-Rail Regulator'!B102</f>
        <v>REGN</v>
      </c>
      <c r="B147" s="35" t="str">
        <f>'3Abis-Rail Regulator'!A102</f>
        <v>Q3ab.d.2a_ii</v>
      </c>
      <c r="C147" s="17" t="str">
        <f>LEFT('3Abis-Rail Regulator'!F$100,FIND("(Q",'3Abis-Rail Regulator'!F$100)-2)&amp;" - "&amp;'3Abis-Rail Regulator'!G102</f>
        <v>If so, for what categories of decision making? (Select any that apply) - Issuing or revoking licenses or authorisations</v>
      </c>
      <c r="D147" s="17" t="str">
        <f>IF(OR('3Abis-Rail Regulator'!B102="REGN", '3Abis-Rail Regulator'!B102="REGNI"),"N",'3Abis-Rail Regulator'!C102)</f>
        <v>N</v>
      </c>
      <c r="E147" s="17" t="s">
        <v>0</v>
      </c>
      <c r="F147" s="35" t="str">
        <f>'3Abis-Rail Regulator'!V102</f>
        <v/>
      </c>
      <c r="G147" s="35" t="str">
        <f>'3Abis-Rail Regulator'!AP102</f>
        <v>.</v>
      </c>
      <c r="H147" s="35">
        <f>'3Abis-Rail Regulator'!AQ102</f>
        <v>0</v>
      </c>
      <c r="I147" s="35" t="str">
        <f t="shared" si="2"/>
        <v>.</v>
      </c>
    </row>
    <row r="148" spans="1:9" s="35" customFormat="1" ht="25" x14ac:dyDescent="0.25">
      <c r="A148" s="35" t="str">
        <f>'3Abis-Rail Regulator'!B103</f>
        <v>REGN</v>
      </c>
      <c r="B148" s="35" t="str">
        <f>'3Abis-Rail Regulator'!A103</f>
        <v>Q3ab.d.2a_iii</v>
      </c>
      <c r="C148" s="17" t="str">
        <f>LEFT('3Abis-Rail Regulator'!F$100,FIND("(Q",'3Abis-Rail Regulator'!F$100)-2)&amp;" - "&amp;'3Abis-Rail Regulator'!G103</f>
        <v>If so, for what categories of decision making? (Select any that apply) - Issuing industry standards</v>
      </c>
      <c r="D148" s="17" t="str">
        <f>IF(OR('3Abis-Rail Regulator'!B103="REGN", '3Abis-Rail Regulator'!B103="REGNI"),"N",'3Abis-Rail Regulator'!C103)</f>
        <v>N</v>
      </c>
      <c r="E148" s="17" t="s">
        <v>0</v>
      </c>
      <c r="F148" s="35" t="str">
        <f>'3Abis-Rail Regulator'!V103</f>
        <v/>
      </c>
      <c r="G148" s="35" t="str">
        <f>'3Abis-Rail Regulator'!AP103</f>
        <v>.</v>
      </c>
      <c r="H148" s="35">
        <f>'3Abis-Rail Regulator'!AQ103</f>
        <v>0</v>
      </c>
      <c r="I148" s="35" t="str">
        <f t="shared" si="2"/>
        <v>.</v>
      </c>
    </row>
    <row r="149" spans="1:9" s="35" customFormat="1" ht="25" x14ac:dyDescent="0.25">
      <c r="A149" s="35" t="str">
        <f>'3Abis-Rail Regulator'!B104</f>
        <v>REGN</v>
      </c>
      <c r="B149" s="35" t="str">
        <f>'3Abis-Rail Regulator'!A104</f>
        <v>Q3ab.d.2a_iv</v>
      </c>
      <c r="C149" s="17" t="str">
        <f>LEFT('3Abis-Rail Regulator'!F$100,FIND("(Q",'3Abis-Rail Regulator'!F$100)-2)&amp;" - "&amp;'3Abis-Rail Regulator'!G104</f>
        <v>If so, for what categories of decision making? (Select any that apply) - Issuing consumer standards</v>
      </c>
      <c r="D149" s="17" t="str">
        <f>IF(OR('3Abis-Rail Regulator'!B104="REGN", '3Abis-Rail Regulator'!B104="REGNI"),"N",'3Abis-Rail Regulator'!C104)</f>
        <v>N</v>
      </c>
      <c r="E149" s="17" t="s">
        <v>0</v>
      </c>
      <c r="F149" s="35" t="str">
        <f>'3Abis-Rail Regulator'!V104</f>
        <v/>
      </c>
      <c r="G149" s="35" t="str">
        <f>'3Abis-Rail Regulator'!AP104</f>
        <v>.</v>
      </c>
      <c r="H149" s="35">
        <f>'3Abis-Rail Regulator'!AQ104</f>
        <v>0</v>
      </c>
      <c r="I149" s="35" t="str">
        <f t="shared" si="2"/>
        <v>.</v>
      </c>
    </row>
    <row r="150" spans="1:9" s="35" customFormat="1" ht="37.5" x14ac:dyDescent="0.25">
      <c r="A150" s="35" t="str">
        <f>'3Abis-Rail Regulator'!B105</f>
        <v>REGN</v>
      </c>
      <c r="B150" s="35" t="str">
        <f>'3Abis-Rail Regulator'!A105</f>
        <v>Q3ab.d.2a_v</v>
      </c>
      <c r="C150" s="17" t="str">
        <f>LEFT('3Abis-Rail Regulator'!F$100,FIND("(Q",'3Abis-Rail Regulator'!F$100)-2)&amp;" - "&amp;'3Abis-Rail Regulator'!G105</f>
        <v>If so, for what categories of decision making? (Select any that apply) - Providing binding guidance or reviewing and/or approving contract terms between regulated actors and/or market actors</v>
      </c>
      <c r="D150" s="17" t="str">
        <f>IF(OR('3Abis-Rail Regulator'!B105="REGN", '3Abis-Rail Regulator'!B105="REGNI"),"N",'3Abis-Rail Regulator'!C105)</f>
        <v>N</v>
      </c>
      <c r="E150" s="17" t="s">
        <v>0</v>
      </c>
      <c r="F150" s="35" t="str">
        <f>'3Abis-Rail Regulator'!V105</f>
        <v/>
      </c>
      <c r="G150" s="35" t="str">
        <f>'3Abis-Rail Regulator'!AP105</f>
        <v>.</v>
      </c>
      <c r="H150" s="35">
        <f>'3Abis-Rail Regulator'!AQ105</f>
        <v>0</v>
      </c>
      <c r="I150" s="35" t="str">
        <f t="shared" si="2"/>
        <v>.</v>
      </c>
    </row>
    <row r="151" spans="1:9" s="35" customFormat="1" ht="25" x14ac:dyDescent="0.25">
      <c r="A151" s="35" t="str">
        <f>'3Abis-Rail Regulator'!B106</f>
        <v>REGN</v>
      </c>
      <c r="B151" s="35" t="str">
        <f>'3Abis-Rail Regulator'!A106</f>
        <v>Q3ab.d.2a_vi</v>
      </c>
      <c r="C151" s="17" t="str">
        <f>LEFT('3Abis-Rail Regulator'!F$100,FIND("(Q",'3Abis-Rail Regulator'!F$100)-2)&amp;" - "&amp;'3Abis-Rail Regulator'!G106</f>
        <v>If so, for what categories of decision making? (Select any that apply) - Issuing guidelines and/or codes of conduct</v>
      </c>
      <c r="D151" s="17" t="str">
        <f>IF(OR('3Abis-Rail Regulator'!B106="REGN", '3Abis-Rail Regulator'!B106="REGNI"),"N",'3Abis-Rail Regulator'!C106)</f>
        <v>N</v>
      </c>
      <c r="E151" s="17" t="s">
        <v>0</v>
      </c>
      <c r="F151" s="35" t="str">
        <f>'3Abis-Rail Regulator'!V106</f>
        <v/>
      </c>
      <c r="G151" s="35" t="str">
        <f>'3Abis-Rail Regulator'!AP106</f>
        <v>.</v>
      </c>
      <c r="H151" s="35">
        <f>'3Abis-Rail Regulator'!AQ106</f>
        <v>0</v>
      </c>
      <c r="I151" s="35" t="str">
        <f t="shared" si="2"/>
        <v>.</v>
      </c>
    </row>
    <row r="152" spans="1:9" s="35" customFormat="1" ht="25" x14ac:dyDescent="0.25">
      <c r="A152" s="35" t="str">
        <f>'3Abis-Rail Regulator'!B107</f>
        <v>REGN</v>
      </c>
      <c r="B152" s="35" t="str">
        <f>'3Abis-Rail Regulator'!A107</f>
        <v>Q3ab.d.2a_vii</v>
      </c>
      <c r="C152" s="17" t="str">
        <f>LEFT('3Abis-Rail Regulator'!F$100,FIND("(Q",'3Abis-Rail Regulator'!F$100)-2)&amp;" - "&amp;'3Abis-Rail Regulator'!G107</f>
        <v>If so, for what categories of decision making? (Select any that apply) - Other, please specify</v>
      </c>
      <c r="D152" s="17" t="str">
        <f>IF(OR('3Abis-Rail Regulator'!B107="REGN", '3Abis-Rail Regulator'!B107="REGNI"),"N",'3Abis-Rail Regulator'!C107)</f>
        <v>N</v>
      </c>
      <c r="E152" s="17" t="s">
        <v>0</v>
      </c>
      <c r="F152" s="35" t="str">
        <f>'3Abis-Rail Regulator'!V107</f>
        <v/>
      </c>
      <c r="G152" s="35" t="str">
        <f>'3Abis-Rail Regulator'!AP107</f>
        <v>.</v>
      </c>
      <c r="H152" s="35">
        <f>'3Abis-Rail Regulator'!AQ107</f>
        <v>0</v>
      </c>
      <c r="I152" s="35" t="str">
        <f t="shared" si="2"/>
        <v>.</v>
      </c>
    </row>
    <row r="153" spans="1:9" s="35" customFormat="1" ht="25" x14ac:dyDescent="0.25">
      <c r="A153" s="35" t="str">
        <f>'3Abis-Rail Regulator'!B109</f>
        <v>REGN</v>
      </c>
      <c r="B153" s="35" t="str">
        <f>'3Abis-Rail Regulator'!A109</f>
        <v>Q3ab.d.2b_i</v>
      </c>
      <c r="C153" s="17" t="str">
        <f>LEFT('3Abis-Rail Regulator'!F$108,FIND("(Q",'3Abis-Rail Regulator'!F$108)-2)&amp;" - "&amp;'3Abis-Rail Regulator'!G109</f>
        <v>If so, to which aspect(s) of environmental sustainability do these legal powers relate? (Select any that apply) - Decarbonisation</v>
      </c>
      <c r="D153" s="17" t="str">
        <f>IF(OR('3Abis-Rail Regulator'!B109="REGN", '3Abis-Rail Regulator'!B109="REGNI"),"N",'3Abis-Rail Regulator'!C109)</f>
        <v>N</v>
      </c>
      <c r="E153" s="17" t="s">
        <v>0</v>
      </c>
      <c r="F153" s="35" t="str">
        <f>'3Abis-Rail Regulator'!V109</f>
        <v/>
      </c>
      <c r="G153" s="35" t="str">
        <f>'3Abis-Rail Regulator'!AP109</f>
        <v>.</v>
      </c>
      <c r="H153" s="35">
        <f>'3Abis-Rail Regulator'!AQ109</f>
        <v>0</v>
      </c>
      <c r="I153" s="35" t="str">
        <f t="shared" si="2"/>
        <v>.</v>
      </c>
    </row>
    <row r="154" spans="1:9" s="35" customFormat="1" ht="25" x14ac:dyDescent="0.25">
      <c r="A154" s="35" t="str">
        <f>'3Abis-Rail Regulator'!B110</f>
        <v>REGN</v>
      </c>
      <c r="B154" s="35" t="str">
        <f>'3Abis-Rail Regulator'!A110</f>
        <v>Q3ab.d.2b_ii</v>
      </c>
      <c r="C154" s="17" t="str">
        <f>LEFT('3Abis-Rail Regulator'!F$108,FIND("(Q",'3Abis-Rail Regulator'!F$108)-2)&amp;" - "&amp;'3Abis-Rail Regulator'!G110</f>
        <v>If so, to which aspect(s) of environmental sustainability do these legal powers relate? (Select any that apply) - Circular economy</v>
      </c>
      <c r="D154" s="17" t="str">
        <f>IF(OR('3Abis-Rail Regulator'!B110="REGN", '3Abis-Rail Regulator'!B110="REGNI"),"N",'3Abis-Rail Regulator'!C110)</f>
        <v>N</v>
      </c>
      <c r="E154" s="17" t="s">
        <v>0</v>
      </c>
      <c r="F154" s="35" t="str">
        <f>'3Abis-Rail Regulator'!V110</f>
        <v/>
      </c>
      <c r="G154" s="35" t="str">
        <f>'3Abis-Rail Regulator'!AP110</f>
        <v>.</v>
      </c>
      <c r="H154" s="35">
        <f>'3Abis-Rail Regulator'!AQ110</f>
        <v>0</v>
      </c>
      <c r="I154" s="35" t="str">
        <f t="shared" si="2"/>
        <v>.</v>
      </c>
    </row>
    <row r="155" spans="1:9" s="35" customFormat="1" ht="25" x14ac:dyDescent="0.25">
      <c r="A155" s="35" t="str">
        <f>'3Abis-Rail Regulator'!B111</f>
        <v>REGN</v>
      </c>
      <c r="B155" s="35" t="str">
        <f>'3Abis-Rail Regulator'!A111</f>
        <v>Q3ab.d.2b_iii</v>
      </c>
      <c r="C155" s="17" t="str">
        <f>LEFT('3Abis-Rail Regulator'!F$108,FIND("(Q",'3Abis-Rail Regulator'!F$108)-2)&amp;" - "&amp;'3Abis-Rail Regulator'!G111</f>
        <v>If so, to which aspect(s) of environmental sustainability do these legal powers relate? (Select any that apply) - Resource management</v>
      </c>
      <c r="D155" s="17" t="str">
        <f>IF(OR('3Abis-Rail Regulator'!B111="REGN", '3Abis-Rail Regulator'!B111="REGNI"),"N",'3Abis-Rail Regulator'!C111)</f>
        <v>N</v>
      </c>
      <c r="E155" s="17" t="s">
        <v>0</v>
      </c>
      <c r="F155" s="35" t="str">
        <f>'3Abis-Rail Regulator'!V111</f>
        <v/>
      </c>
      <c r="G155" s="35" t="str">
        <f>'3Abis-Rail Regulator'!AP111</f>
        <v>.</v>
      </c>
      <c r="H155" s="35">
        <f>'3Abis-Rail Regulator'!AQ111</f>
        <v>0</v>
      </c>
      <c r="I155" s="35" t="str">
        <f t="shared" si="2"/>
        <v>.</v>
      </c>
    </row>
    <row r="156" spans="1:9" s="35" customFormat="1" ht="25" x14ac:dyDescent="0.25">
      <c r="A156" s="35" t="str">
        <f>'3Abis-Rail Regulator'!B112</f>
        <v>REGN</v>
      </c>
      <c r="B156" s="35" t="str">
        <f>'3Abis-Rail Regulator'!A112</f>
        <v>Q3ab.d.2b_iv</v>
      </c>
      <c r="C156" s="17" t="str">
        <f>LEFT('3Abis-Rail Regulator'!F$108,FIND("(Q",'3Abis-Rail Regulator'!F$108)-2)&amp;" - "&amp;'3Abis-Rail Regulator'!G112</f>
        <v>If so, to which aspect(s) of environmental sustainability do these legal powers relate? (Select any that apply) - Greenhouse gas reduction</v>
      </c>
      <c r="D156" s="17" t="str">
        <f>IF(OR('3Abis-Rail Regulator'!B112="REGN", '3Abis-Rail Regulator'!B112="REGNI"),"N",'3Abis-Rail Regulator'!C112)</f>
        <v>N</v>
      </c>
      <c r="E156" s="17" t="s">
        <v>0</v>
      </c>
      <c r="F156" s="35" t="str">
        <f>'3Abis-Rail Regulator'!V112</f>
        <v/>
      </c>
      <c r="G156" s="35" t="str">
        <f>'3Abis-Rail Regulator'!AP112</f>
        <v>.</v>
      </c>
      <c r="H156" s="35">
        <f>'3Abis-Rail Regulator'!AQ112</f>
        <v>0</v>
      </c>
      <c r="I156" s="35" t="str">
        <f t="shared" si="2"/>
        <v>.</v>
      </c>
    </row>
    <row r="157" spans="1:9" s="35" customFormat="1" ht="25" x14ac:dyDescent="0.25">
      <c r="A157" s="35" t="str">
        <f>'3Abis-Rail Regulator'!B113</f>
        <v>REGN</v>
      </c>
      <c r="B157" s="35" t="str">
        <f>'3Abis-Rail Regulator'!A113</f>
        <v>Q3ab.d.2b_v</v>
      </c>
      <c r="C157" s="17" t="str">
        <f>LEFT('3Abis-Rail Regulator'!F$108,FIND("(Q",'3Abis-Rail Regulator'!F$108)-2)&amp;" - "&amp;'3Abis-Rail Regulator'!G113</f>
        <v>If so, to which aspect(s) of environmental sustainability do these legal powers relate? (Select any that apply) - Biodiversity</v>
      </c>
      <c r="D157" s="17" t="str">
        <f>IF(OR('3Abis-Rail Regulator'!B113="REGN", '3Abis-Rail Regulator'!B113="REGNI"),"N",'3Abis-Rail Regulator'!C113)</f>
        <v>N</v>
      </c>
      <c r="E157" s="17" t="s">
        <v>0</v>
      </c>
      <c r="F157" s="35" t="str">
        <f>'3Abis-Rail Regulator'!V113</f>
        <v/>
      </c>
      <c r="G157" s="35" t="str">
        <f>'3Abis-Rail Regulator'!AP113</f>
        <v>.</v>
      </c>
      <c r="H157" s="35">
        <f>'3Abis-Rail Regulator'!AQ113</f>
        <v>0</v>
      </c>
      <c r="I157" s="35" t="str">
        <f t="shared" si="2"/>
        <v>.</v>
      </c>
    </row>
    <row r="158" spans="1:9" s="35" customFormat="1" ht="25" x14ac:dyDescent="0.25">
      <c r="A158" s="35" t="str">
        <f>'3Abis-Rail Regulator'!B114</f>
        <v>REGN</v>
      </c>
      <c r="B158" s="35" t="str">
        <f>'3Abis-Rail Regulator'!A114</f>
        <v>Q3ab.d.2b_vi</v>
      </c>
      <c r="C158" s="17" t="str">
        <f>LEFT('3Abis-Rail Regulator'!F$108,FIND("(Q",'3Abis-Rail Regulator'!F$108)-2)&amp;" - "&amp;'3Abis-Rail Regulator'!G114</f>
        <v>If so, to which aspect(s) of environmental sustainability do these legal powers relate? (Select any that apply) - Water and air pollution</v>
      </c>
      <c r="D158" s="17" t="str">
        <f>IF(OR('3Abis-Rail Regulator'!B114="REGN", '3Abis-Rail Regulator'!B114="REGNI"),"N",'3Abis-Rail Regulator'!C114)</f>
        <v>N</v>
      </c>
      <c r="E158" s="17" t="s">
        <v>0</v>
      </c>
      <c r="F158" s="35" t="str">
        <f>'3Abis-Rail Regulator'!V114</f>
        <v/>
      </c>
      <c r="G158" s="35" t="str">
        <f>'3Abis-Rail Regulator'!AP114</f>
        <v>.</v>
      </c>
      <c r="H158" s="35">
        <f>'3Abis-Rail Regulator'!AQ114</f>
        <v>0</v>
      </c>
      <c r="I158" s="35" t="str">
        <f t="shared" si="2"/>
        <v>.</v>
      </c>
    </row>
    <row r="159" spans="1:9" s="35" customFormat="1" ht="25" x14ac:dyDescent="0.25">
      <c r="A159" s="35" t="str">
        <f>'3Abis-Rail Regulator'!B115</f>
        <v>REGN</v>
      </c>
      <c r="B159" s="35" t="str">
        <f>'3Abis-Rail Regulator'!A115</f>
        <v>Q3ab.d.2b_vii</v>
      </c>
      <c r="C159" s="17" t="str">
        <f>LEFT('3Abis-Rail Regulator'!F$108,FIND("(Q",'3Abis-Rail Regulator'!F$108)-2)&amp;" - "&amp;'3Abis-Rail Regulator'!G115</f>
        <v>If so, to which aspect(s) of environmental sustainability do these legal powers relate? (Select any that apply) - Waste management</v>
      </c>
      <c r="D159" s="17" t="str">
        <f>IF(OR('3Abis-Rail Regulator'!B115="REGN", '3Abis-Rail Regulator'!B115="REGNI"),"N",'3Abis-Rail Regulator'!C115)</f>
        <v>N</v>
      </c>
      <c r="E159" s="17" t="s">
        <v>0</v>
      </c>
      <c r="F159" s="35" t="str">
        <f>'3Abis-Rail Regulator'!V115</f>
        <v/>
      </c>
      <c r="G159" s="35" t="str">
        <f>'3Abis-Rail Regulator'!AP115</f>
        <v>.</v>
      </c>
      <c r="H159" s="35">
        <f>'3Abis-Rail Regulator'!AQ115</f>
        <v>0</v>
      </c>
      <c r="I159" s="35" t="str">
        <f t="shared" si="2"/>
        <v>.</v>
      </c>
    </row>
    <row r="160" spans="1:9" s="35" customFormat="1" ht="25" x14ac:dyDescent="0.25">
      <c r="A160" s="35" t="str">
        <f>'3Abis-Rail Regulator'!B116</f>
        <v>REGN</v>
      </c>
      <c r="B160" s="35" t="str">
        <f>'3Abis-Rail Regulator'!A116</f>
        <v>Q3ab.d.2b_viii</v>
      </c>
      <c r="C160" s="17" t="str">
        <f>LEFT('3Abis-Rail Regulator'!F$108,FIND("(Q",'3Abis-Rail Regulator'!F$108)-2)&amp;" - "&amp;'3Abis-Rail Regulator'!G116</f>
        <v>If so, to which aspect(s) of environmental sustainability do these legal powers relate? (Select any that apply) - Other, please specify</v>
      </c>
      <c r="D160" s="17" t="str">
        <f>IF(OR('3Abis-Rail Regulator'!B116="REGN", '3Abis-Rail Regulator'!B116="REGNI"),"N",'3Abis-Rail Regulator'!C116)</f>
        <v>N</v>
      </c>
      <c r="E160" s="17" t="s">
        <v>0</v>
      </c>
      <c r="F160" s="35" t="str">
        <f>'3Abis-Rail Regulator'!V116</f>
        <v/>
      </c>
      <c r="G160" s="35" t="str">
        <f>'3Abis-Rail Regulator'!AP116</f>
        <v>.</v>
      </c>
      <c r="H160" s="35">
        <f>'3Abis-Rail Regulator'!AQ116</f>
        <v>0</v>
      </c>
      <c r="I160" s="35" t="str">
        <f t="shared" si="2"/>
        <v>.</v>
      </c>
    </row>
    <row r="161" spans="1:10" s="35" customFormat="1" ht="37.5" x14ac:dyDescent="0.25">
      <c r="A161" s="35" t="str">
        <f>'3Abis-Rail Regulator'!B117</f>
        <v>REGN</v>
      </c>
      <c r="B161" s="35" t="str">
        <f>'3Abis-Rail Regulator'!A117</f>
        <v>Q3ab.d.3</v>
      </c>
      <c r="C161" s="17" t="str">
        <f>LEFT('3Abis-Rail Regulator'!E117,FIND("(Q",'3Abis-Rail Regulator'!E117)-2)</f>
        <v>Does the regulator have the legal power to collect relevant data on the environmental sustainability of the sector (e.g. greenhouse gas emissions, etc.) to inform its regulatory decision making?</v>
      </c>
      <c r="D161" s="17" t="str">
        <f>IF(OR('3Abis-Rail Regulator'!B117="REGN", '3Abis-Rail Regulator'!B117="REGNI"),"N",'3Abis-Rail Regulator'!C117)</f>
        <v>N</v>
      </c>
      <c r="E161" s="17" t="s">
        <v>0</v>
      </c>
      <c r="F161" s="35" t="str">
        <f>'3Abis-Rail Regulator'!V117</f>
        <v/>
      </c>
      <c r="G161" s="35" t="str">
        <f>'3Abis-Rail Regulator'!AP117</f>
        <v>.</v>
      </c>
      <c r="H161" s="35">
        <f>'3Abis-Rail Regulator'!AQ117</f>
        <v>0</v>
      </c>
      <c r="I161" s="35" t="str">
        <f t="shared" si="2"/>
        <v>.</v>
      </c>
    </row>
    <row r="162" spans="1:10" s="35" customFormat="1" ht="86.25" customHeight="1" x14ac:dyDescent="0.25">
      <c r="A162" s="35" t="str">
        <f>'3Abis-Rail Regulator'!B119</f>
        <v>REGN</v>
      </c>
      <c r="B162" s="35" t="str">
        <f>'3Abis-Rail Regulator'!A119</f>
        <v>Q3ab.d.3a_i</v>
      </c>
      <c r="C162" s="17" t="str">
        <f>LEFT('3Abis-Rail Regulator'!F$118,FIND("(Q",'3Abis-Rail Regulator'!F$118)-2)&amp;" - "&amp;'3Abis-Rail Regulator'!G119</f>
        <v>If the regulator has the legal power to consider environmental sustainability in the context of its regulatory decision making, are there any policy objectives for which the regulator encountered or anticipates any trade-offs between the respective policy objective and pursuing environmental sustainability objectives? (Select any that apply and elaborate on these trade-offs in the comment column) - Policy objective(s) related to promoting competition</v>
      </c>
      <c r="D162" s="17" t="str">
        <f>IF(OR('3Abis-Rail Regulator'!B119="REGN", '3Abis-Rail Regulator'!B119="REGNI"),"N",'3Abis-Rail Regulator'!C119)</f>
        <v>N</v>
      </c>
      <c r="E162" s="17" t="s">
        <v>0</v>
      </c>
      <c r="F162" s="35" t="str">
        <f>'3Abis-Rail Regulator'!V119</f>
        <v/>
      </c>
      <c r="G162" s="35" t="str">
        <f>'3Abis-Rail Regulator'!AP119</f>
        <v>.</v>
      </c>
      <c r="H162" s="35">
        <f>'3Abis-Rail Regulator'!AQ119</f>
        <v>0</v>
      </c>
      <c r="I162" s="35" t="str">
        <f t="shared" si="2"/>
        <v>.</v>
      </c>
    </row>
    <row r="163" spans="1:10" s="35" customFormat="1" ht="75" x14ac:dyDescent="0.25">
      <c r="A163" s="35" t="str">
        <f>'3Abis-Rail Regulator'!B120</f>
        <v>REGN</v>
      </c>
      <c r="B163" s="35" t="str">
        <f>'3Abis-Rail Regulator'!A120</f>
        <v>Q3ab.d.3a_ii</v>
      </c>
      <c r="C163" s="17" t="str">
        <f>LEFT('3Abis-Rail Regulator'!F$118,FIND("(Q",'3Abis-Rail Regulator'!F$118)-2)&amp;" - "&amp;'3Abis-Rail Regulator'!G120</f>
        <v>If the regulator has the legal power to consider environmental sustainability in the context of its regulatory decision making, are there any policy objectives for which the regulator encountered or anticipates any trade-offs between the respective policy objective and pursuing environmental sustainability objectives? (Select any that apply and elaborate on these trade-offs in the comment column) - Policy objective(s) related to improving cost effectiveness</v>
      </c>
      <c r="D163" s="17" t="str">
        <f>IF(OR('3Abis-Rail Regulator'!B120="REGN", '3Abis-Rail Regulator'!B120="REGNI"),"N",'3Abis-Rail Regulator'!C120)</f>
        <v>N</v>
      </c>
      <c r="E163" s="17" t="s">
        <v>0</v>
      </c>
      <c r="F163" s="35" t="str">
        <f>'3Abis-Rail Regulator'!V120</f>
        <v/>
      </c>
      <c r="G163" s="35" t="str">
        <f>'3Abis-Rail Regulator'!AP120</f>
        <v>.</v>
      </c>
      <c r="H163" s="35">
        <f>'3Abis-Rail Regulator'!AQ120</f>
        <v>0</v>
      </c>
      <c r="I163" s="35" t="str">
        <f t="shared" si="2"/>
        <v>.</v>
      </c>
    </row>
    <row r="164" spans="1:10" s="35" customFormat="1" ht="75" x14ac:dyDescent="0.25">
      <c r="A164" s="35" t="str">
        <f>'3Abis-Rail Regulator'!B121</f>
        <v>REGN</v>
      </c>
      <c r="B164" s="35" t="str">
        <f>'3Abis-Rail Regulator'!A121</f>
        <v>Q3ab.d.3a_iii</v>
      </c>
      <c r="C164" s="17" t="str">
        <f>LEFT('3Abis-Rail Regulator'!F$118,FIND("(Q",'3Abis-Rail Regulator'!F$118)-2)&amp;" - "&amp;'3Abis-Rail Regulator'!G121</f>
        <v>If the regulator has the legal power to consider environmental sustainability in the context of its regulatory decision making, are there any policy objectives for which the regulator encountered or anticipates any trade-offs between the respective policy objective and pursuing environmental sustainability objectives? (Select any that apply and elaborate on these trade-offs in the comment column) - Policy objective(s) related to protecting consumer welfare or social inclusion</v>
      </c>
      <c r="D164" s="17" t="str">
        <f>IF(OR('3Abis-Rail Regulator'!B121="REGN", '3Abis-Rail Regulator'!B121="REGNI"),"N",'3Abis-Rail Regulator'!C121)</f>
        <v>N</v>
      </c>
      <c r="E164" s="17" t="s">
        <v>0</v>
      </c>
      <c r="F164" s="35" t="str">
        <f>'3Abis-Rail Regulator'!V121</f>
        <v/>
      </c>
      <c r="G164" s="35" t="str">
        <f>'3Abis-Rail Regulator'!AP121</f>
        <v>.</v>
      </c>
      <c r="H164" s="35">
        <f>'3Abis-Rail Regulator'!AQ121</f>
        <v>0</v>
      </c>
      <c r="I164" s="35" t="str">
        <f t="shared" si="2"/>
        <v>.</v>
      </c>
    </row>
    <row r="165" spans="1:10" s="35" customFormat="1" ht="75" x14ac:dyDescent="0.25">
      <c r="A165" s="35" t="str">
        <f>'3Abis-Rail Regulator'!B122</f>
        <v>REGN</v>
      </c>
      <c r="B165" s="35" t="str">
        <f>'3Abis-Rail Regulator'!A122</f>
        <v>Q3ab.d.3a_iv</v>
      </c>
      <c r="C165" s="17" t="str">
        <f>LEFT('3Abis-Rail Regulator'!F$118,FIND("(Q",'3Abis-Rail Regulator'!F$118)-2)&amp;" - "&amp;'3Abis-Rail Regulator'!G122</f>
        <v>If the regulator has the legal power to consider environmental sustainability in the context of its regulatory decision making, are there any policy objectives for which the regulator encountered or anticipates any trade-offs between the respective policy objective and pursuing environmental sustainability objectives? (Select any that apply and elaborate on these trade-offs in the comment column) - Other policy objective(s), please specify</v>
      </c>
      <c r="D165" s="17" t="str">
        <f>IF(OR('3Abis-Rail Regulator'!B122="REGN", '3Abis-Rail Regulator'!B122="REGNI"),"N",'3Abis-Rail Regulator'!C122)</f>
        <v>N</v>
      </c>
      <c r="E165" s="17" t="s">
        <v>0</v>
      </c>
      <c r="F165" s="35" t="str">
        <f>'3Abis-Rail Regulator'!V122</f>
        <v/>
      </c>
      <c r="G165" s="35" t="str">
        <f>'3Abis-Rail Regulator'!AP122</f>
        <v>.</v>
      </c>
      <c r="H165" s="35">
        <f>'3Abis-Rail Regulator'!AQ122</f>
        <v>0</v>
      </c>
      <c r="I165" s="35" t="str">
        <f t="shared" si="2"/>
        <v>.</v>
      </c>
    </row>
    <row r="166" spans="1:10" s="35" customFormat="1" ht="37.5" x14ac:dyDescent="0.25">
      <c r="A166" s="35" t="str">
        <f>'3Abis-Rail Regulator'!B123</f>
        <v>REGN</v>
      </c>
      <c r="B166" s="35" t="str">
        <f>'3Abis-Rail Regulator'!A123</f>
        <v>Q3ab.d.4</v>
      </c>
      <c r="C166" s="17" t="str">
        <f>LEFT('3Abis-Rail Regulator'!E123,FIND("(Q",'3Abis-Rail Regulator'!E123)-2)</f>
        <v>Are there any formalised co-ordination mechanisms to address issues related to environmental sustainability between the regulator and ministries in charge of environmental policy or authorities in charge of environmental protection?</v>
      </c>
      <c r="D166" s="17" t="str">
        <f>IF(OR('3Abis-Rail Regulator'!B123="REGN", '3Abis-Rail Regulator'!B123="REGNI"),"N",'3Abis-Rail Regulator'!C123)</f>
        <v>N</v>
      </c>
      <c r="E166" s="17" t="s">
        <v>0</v>
      </c>
      <c r="F166" s="35" t="str">
        <f>'3Abis-Rail Regulator'!V123</f>
        <v/>
      </c>
      <c r="G166" s="35" t="str">
        <f>'3Abis-Rail Regulator'!AP123</f>
        <v>.</v>
      </c>
      <c r="H166" s="35">
        <f>'3Abis-Rail Regulator'!AQ123</f>
        <v>0</v>
      </c>
      <c r="I166" s="35" t="str">
        <f t="shared" si="2"/>
        <v>.</v>
      </c>
    </row>
    <row r="167" spans="1:10" s="35" customFormat="1" ht="25" x14ac:dyDescent="0.25">
      <c r="A167" s="35" t="str">
        <f>'3Abis-Rail Regulator'!B124</f>
        <v>REGN</v>
      </c>
      <c r="B167" s="35" t="str">
        <f>'3Abis-Rail Regulator'!A124</f>
        <v>Q3ab.d.5</v>
      </c>
      <c r="C167" s="17" t="str">
        <f>LEFT('3Abis-Rail Regulator'!E124,FIND("(Q",'3Abis-Rail Regulator'!E124)-2)</f>
        <v>Does your organisation recruit any staff with expertise in areas related to the environmental sustainability of the sector, in support of the delivery of its functions?</v>
      </c>
      <c r="D167" s="17" t="str">
        <f>IF(OR('3Abis-Rail Regulator'!B124="REGN", '3Abis-Rail Regulator'!B124="REGNI"),"N",'3Abis-Rail Regulator'!C124)</f>
        <v>N</v>
      </c>
      <c r="E167" s="17" t="s">
        <v>0</v>
      </c>
      <c r="F167" s="35" t="str">
        <f>'3Abis-Rail Regulator'!V124</f>
        <v/>
      </c>
      <c r="G167" s="35" t="str">
        <f>'3Abis-Rail Regulator'!AP124</f>
        <v>.</v>
      </c>
      <c r="H167" s="35">
        <f>'3Abis-Rail Regulator'!AQ124</f>
        <v>0</v>
      </c>
      <c r="I167" s="35" t="str">
        <f t="shared" si="2"/>
        <v>.</v>
      </c>
    </row>
    <row r="168" spans="1:10" s="35" customFormat="1" ht="37.5" x14ac:dyDescent="0.25">
      <c r="A168" s="35" t="str">
        <f>'3Abis-Rail Regulator'!B125</f>
        <v>REGN</v>
      </c>
      <c r="B168" s="35" t="str">
        <f>'3Abis-Rail Regulator'!A125</f>
        <v>Q3ab.d.6</v>
      </c>
      <c r="C168" s="17" t="str">
        <f>LEFT('3Abis-Rail Regulator'!E125,FIND("(Q",'3Abis-Rail Regulator'!E125)-2)</f>
        <v>Does the regulator send a specific request to environmental civil society organisations (CSOs) to invite them to participate in consultation processes by the regulator?</v>
      </c>
      <c r="D168" s="17" t="str">
        <f>IF(OR('3Abis-Rail Regulator'!B125="REGN", '3Abis-Rail Regulator'!B125="REGNI"),"N",'3Abis-Rail Regulator'!C125)</f>
        <v>N</v>
      </c>
      <c r="E168" s="17" t="s">
        <v>0</v>
      </c>
      <c r="F168" s="35" t="str">
        <f>'3Abis-Rail Regulator'!V125</f>
        <v/>
      </c>
      <c r="G168" s="35" t="str">
        <f>'3Abis-Rail Regulator'!AP125</f>
        <v>.</v>
      </c>
      <c r="H168" s="35">
        <f>'3Abis-Rail Regulator'!AQ125</f>
        <v>0</v>
      </c>
      <c r="I168" s="35" t="str">
        <f t="shared" si="2"/>
        <v>.</v>
      </c>
    </row>
    <row r="169" spans="1:10" s="35" customFormat="1" ht="37.5" x14ac:dyDescent="0.25">
      <c r="A169" s="35" t="str">
        <f>'3Abis-Rail Regulator'!B126</f>
        <v>REGN</v>
      </c>
      <c r="B169" s="35" t="str">
        <f>'3Abis-Rail Regulator'!A126</f>
        <v>Q3ab.d.7</v>
      </c>
      <c r="C169" s="17" t="str">
        <f>LEFT('3Abis-Rail Regulator'!E126,FIND("(Q",'3Abis-Rail Regulator'!E126)-2)</f>
        <v>If there are quantitative targets for the sector defined in legislation in terms of environmental sustainability, does the regulator consider these quantitative targets as part of its regulatory decision-making process?</v>
      </c>
      <c r="D169" s="17" t="str">
        <f>IF(OR('3Abis-Rail Regulator'!B126="REGN", '3Abis-Rail Regulator'!B126="REGNI"),"N",'3Abis-Rail Regulator'!C126)</f>
        <v>N</v>
      </c>
      <c r="E169" s="17" t="s">
        <v>0</v>
      </c>
      <c r="F169" s="35" t="str">
        <f>'3Abis-Rail Regulator'!V126</f>
        <v/>
      </c>
      <c r="G169" s="35" t="str">
        <f>'3Abis-Rail Regulator'!AP126</f>
        <v>.</v>
      </c>
      <c r="H169" s="35">
        <f>'3Abis-Rail Regulator'!AQ126</f>
        <v>0</v>
      </c>
      <c r="I169" s="35" t="str">
        <f t="shared" si="2"/>
        <v>.</v>
      </c>
    </row>
    <row r="170" spans="1:10" s="35" customFormat="1" ht="37.5" x14ac:dyDescent="0.25">
      <c r="A170" s="35" t="str">
        <f>'3Abis-Rail Regulator'!B127</f>
        <v>REGN</v>
      </c>
      <c r="B170" s="35" t="str">
        <f>'3Abis-Rail Regulator'!A127</f>
        <v>Q3ab.d.8</v>
      </c>
      <c r="C170" s="17" t="str">
        <f>LEFT('3Abis-Rail Regulator'!E127,FIND("(Q",'3Abis-Rail Regulator'!E127)-2)</f>
        <v>Is the regulator required to assess (ex ante or ex post) the impact of the regulatory framework (or specific regulatory decisions issued by the regulator) on furthering environmental sustainability objectives?</v>
      </c>
      <c r="D170" s="17" t="str">
        <f>IF(OR('3Abis-Rail Regulator'!B127="REGN", '3Abis-Rail Regulator'!B127="REGNI"),"N",'3Abis-Rail Regulator'!C127)</f>
        <v>N</v>
      </c>
      <c r="E170" s="17" t="s">
        <v>0</v>
      </c>
      <c r="F170" s="35" t="str">
        <f>'3Abis-Rail Regulator'!V127</f>
        <v/>
      </c>
      <c r="G170" s="35" t="str">
        <f>'3Abis-Rail Regulator'!AP127</f>
        <v>.</v>
      </c>
      <c r="H170" s="35">
        <f>'3Abis-Rail Regulator'!AQ127</f>
        <v>0</v>
      </c>
      <c r="I170" s="35" t="str">
        <f t="shared" si="2"/>
        <v>.</v>
      </c>
    </row>
    <row r="171" spans="1:10" s="13" customFormat="1" ht="26.5" x14ac:dyDescent="0.4">
      <c r="A171" s="13" t="str">
        <f>'3B-Air transport'!B6</f>
        <v>E</v>
      </c>
      <c r="B171" s="13" t="str">
        <f>'3B-Air transport'!A6</f>
        <v>Q3b.01_TA1</v>
      </c>
      <c r="C171" s="17" t="str">
        <f>LEFT('3B-Air transport'!E5,FIND("(Q",'3B-Air transport'!E5)-2)&amp;" - "&amp;'3B-Air transport'!F6</f>
        <v>Do these sectors exist in your country? - Air transport - domestic passenger transport</v>
      </c>
      <c r="D171" s="13" t="str">
        <f>IF(OR('3B-Air transport'!B6="N",'3B-Air transport'!B6="I", '3B-Air transport'!B6="NI"),"N",'3B-Air transport'!C6)</f>
        <v>Q5b.01_TA1</v>
      </c>
      <c r="E171" s="17" t="s">
        <v>1520</v>
      </c>
      <c r="F171" s="13" t="str">
        <f>'3B-Air transport'!V6</f>
        <v>yes</v>
      </c>
      <c r="G171" s="13" t="str">
        <f>'3B-Air transport'!AP6</f>
        <v>.</v>
      </c>
      <c r="H171" s="35">
        <f>'3B-Air transport'!AQ6</f>
        <v>0</v>
      </c>
      <c r="I171" s="35" t="str">
        <f t="shared" si="2"/>
        <v>.</v>
      </c>
      <c r="J171" s="119" t="s">
        <v>740</v>
      </c>
    </row>
    <row r="172" spans="1:10" s="13" customFormat="1" ht="25" x14ac:dyDescent="0.25">
      <c r="A172" s="13" t="str">
        <f>'3B-Air transport'!B7</f>
        <v>E</v>
      </c>
      <c r="B172" s="13" t="str">
        <f>'3B-Air transport'!A7</f>
        <v>Q3b.01_TA2</v>
      </c>
      <c r="C172" s="17" t="str">
        <f>LEFT('3B-Air transport'!E5,FIND("(Q",'3B-Air transport'!E5)-2)&amp;" - "&amp;'3B-Air transport'!F7</f>
        <v>Do these sectors exist in your country? - Air transport - international passenger transport</v>
      </c>
      <c r="D172" s="35" t="str">
        <f>IF(OR('3B-Air transport'!B7="N",'3B-Air transport'!B7="I", '3B-Air transport'!B7="NI"),"N",'3B-Air transport'!C7)</f>
        <v>Q5b.01_TA2</v>
      </c>
      <c r="E172" s="17" t="s">
        <v>1521</v>
      </c>
      <c r="F172" s="13" t="str">
        <f>'3B-Air transport'!V7</f>
        <v>yes</v>
      </c>
      <c r="G172" s="35" t="str">
        <f>'3B-Air transport'!AP7</f>
        <v>.</v>
      </c>
      <c r="H172" s="35">
        <f>'3B-Air transport'!AQ7</f>
        <v>0</v>
      </c>
      <c r="I172" s="35" t="str">
        <f t="shared" si="2"/>
        <v>.</v>
      </c>
    </row>
    <row r="173" spans="1:10" s="13" customFormat="1" x14ac:dyDescent="0.25">
      <c r="A173" s="13" t="str">
        <f>'3B-Air transport'!B8</f>
        <v>E</v>
      </c>
      <c r="B173" s="13" t="str">
        <f>'3B-Air transport'!A8</f>
        <v>Q3b.01_TA3</v>
      </c>
      <c r="C173" s="17" t="str">
        <f>LEFT('3B-Air transport'!E5,FIND("(Q",'3B-Air transport'!E5)-2)&amp;" - "&amp;'3B-Air transport'!F8</f>
        <v>Do these sectors exist in your country? - Air transport - operation of airports</v>
      </c>
      <c r="D173" s="35" t="str">
        <f>IF(OR('3B-Air transport'!B8="N",'3B-Air transport'!B8="I", '3B-Air transport'!B8="NI"),"N",'3B-Air transport'!C8)</f>
        <v>Q5b.01_TA3</v>
      </c>
      <c r="E173" s="17" t="s">
        <v>1522</v>
      </c>
      <c r="F173" s="35" t="str">
        <f>'3B-Air transport'!V8</f>
        <v>yes</v>
      </c>
      <c r="G173" s="35" t="str">
        <f>'3B-Air transport'!AP8</f>
        <v>.</v>
      </c>
      <c r="H173" s="35">
        <f>'3B-Air transport'!AQ8</f>
        <v>0</v>
      </c>
      <c r="I173" s="35" t="str">
        <f t="shared" si="2"/>
        <v>.</v>
      </c>
    </row>
    <row r="174" spans="1:10" s="13" customFormat="1" x14ac:dyDescent="0.25">
      <c r="A174" s="13" t="str">
        <f>'3B-Air transport'!B9</f>
        <v>E</v>
      </c>
      <c r="B174" s="13" t="str">
        <f>'3B-Air transport'!A9</f>
        <v>Q3b.01_TA4</v>
      </c>
      <c r="C174" s="17" t="str">
        <f>LEFT('3B-Air transport'!E5,FIND("(Q",'3B-Air transport'!E5)-2)&amp;" - "&amp;'3B-Air transport'!F9</f>
        <v>Do these sectors exist in your country? - Air transport - air-traffic-control activities</v>
      </c>
      <c r="D174" s="35" t="str">
        <f>IF(OR('3B-Air transport'!B9="N",'3B-Air transport'!B9="I", '3B-Air transport'!B9="NI"),"N",'3B-Air transport'!C9)</f>
        <v>Q5b.01_TA4</v>
      </c>
      <c r="E174" s="17" t="s">
        <v>1523</v>
      </c>
      <c r="F174" s="35" t="str">
        <f>'3B-Air transport'!V9</f>
        <v>yes</v>
      </c>
      <c r="G174" s="35" t="str">
        <f>'3B-Air transport'!AP9</f>
        <v>.</v>
      </c>
      <c r="H174" s="35">
        <f>'3B-Air transport'!AQ9</f>
        <v>0</v>
      </c>
      <c r="I174" s="35" t="str">
        <f t="shared" si="2"/>
        <v>.</v>
      </c>
    </row>
    <row r="175" spans="1:10" s="13" customFormat="1" ht="25" x14ac:dyDescent="0.25">
      <c r="A175" s="13" t="str">
        <f>'3B-Air transport'!B10</f>
        <v>NI</v>
      </c>
      <c r="B175" s="13" t="str">
        <f>'3B-Air transport'!A10</f>
        <v>Q3b.02</v>
      </c>
      <c r="C175" s="17" t="str">
        <f>LEFT('3B-Air transport'!E10,FIND("(Q",'3B-Air transport'!E10)-2)</f>
        <v>Please provide us the name of the body/institution answering this question in the original language and provide a link to its webpage.</v>
      </c>
      <c r="D175" s="35" t="str">
        <f>IF(OR('3B-Air transport'!B10="N",'3B-Air transport'!B10="I", '3B-Air transport'!B10="NI"),"N",'3B-Air transport'!C10)</f>
        <v>N</v>
      </c>
      <c r="E175" s="17" t="s">
        <v>0</v>
      </c>
      <c r="F175" s="35" t="str">
        <f>'3B-Air transport'!V10</f>
        <v/>
      </c>
      <c r="G175" s="35" t="str">
        <f>'3B-Air transport'!AP10</f>
        <v>.</v>
      </c>
      <c r="H175" s="35">
        <f>'3B-Air transport'!AQ10</f>
        <v>0</v>
      </c>
      <c r="I175" s="35" t="str">
        <f t="shared" si="2"/>
        <v>.</v>
      </c>
    </row>
    <row r="176" spans="1:10" x14ac:dyDescent="0.25">
      <c r="A176" s="35" t="str">
        <f>'3B-Air transport'!B11</f>
        <v>NI</v>
      </c>
      <c r="B176" s="35" t="str">
        <f>'3B-Air transport'!A11</f>
        <v>Q3b.03</v>
      </c>
      <c r="C176" s="17" t="str">
        <f>LEFT('3B-Air transport'!E11,FIND("(Q",'3B-Air transport'!E11)-2)</f>
        <v>Please also indicate the e-mail address of the specific person answering this section.</v>
      </c>
      <c r="D176" s="35" t="str">
        <f>IF(OR('3B-Air transport'!B11="N",'3B-Air transport'!B11="I", '3B-Air transport'!B11="NI"),"N",'3B-Air transport'!C11)</f>
        <v>N</v>
      </c>
      <c r="E176" s="17" t="s">
        <v>0</v>
      </c>
      <c r="F176" s="35" t="str">
        <f>'3B-Air transport'!V11</f>
        <v/>
      </c>
      <c r="G176" s="35" t="str">
        <f>'3B-Air transport'!AP11</f>
        <v>.</v>
      </c>
      <c r="H176" s="35">
        <f>'3B-Air transport'!AQ11</f>
        <v>0</v>
      </c>
      <c r="I176" s="35" t="str">
        <f t="shared" si="2"/>
        <v>.</v>
      </c>
    </row>
    <row r="177" spans="1:9" s="17" customFormat="1" ht="25" x14ac:dyDescent="0.25">
      <c r="A177" s="17" t="str">
        <f>'3B-Air transport'!B15</f>
        <v>EC</v>
      </c>
      <c r="B177" s="17" t="str">
        <f>'3B-Air transport'!A15</f>
        <v>Q3b.1.1_TA1</v>
      </c>
      <c r="C177" s="17" t="str">
        <f>LEFT('3B-Air transport'!E$14,FIND("(Q",'3B-Air transport'!E$14)-2)&amp;" - "&amp;'3B-Air transport'!F15</f>
        <v>Do federal, national, state regional or provincial governments control at least one firm in each of the following sectors? - Air transport - domestic passenger transport</v>
      </c>
      <c r="D177" s="17" t="str">
        <f>IF(OR('3B-Air transport'!B15="N",'3B-Air transport'!B15="I", '3B-Air transport'!B15="NI"),"N",'3B-Air transport'!C15)</f>
        <v>Q5b.1.2_TA1</v>
      </c>
      <c r="E177" s="17" t="s">
        <v>1524</v>
      </c>
      <c r="F177" s="17" t="str">
        <f>'3B-Air transport'!V15</f>
        <v>no</v>
      </c>
      <c r="G177" s="17" t="str">
        <f>'3B-Air transport'!AP15</f>
        <v>.</v>
      </c>
      <c r="H177" s="17">
        <f>'3B-Air transport'!AQ15</f>
        <v>0</v>
      </c>
      <c r="I177" s="35" t="str">
        <f t="shared" si="2"/>
        <v>.</v>
      </c>
    </row>
    <row r="178" spans="1:9" s="17" customFormat="1" ht="25" x14ac:dyDescent="0.25">
      <c r="A178" s="17" t="str">
        <f>'3B-Air transport'!B16</f>
        <v>EC</v>
      </c>
      <c r="B178" s="17" t="str">
        <f>'3B-Air transport'!A16</f>
        <v>Q3b.1.1_TA2</v>
      </c>
      <c r="C178" s="17" t="str">
        <f>LEFT('3B-Air transport'!E$14,FIND("(Q",'3B-Air transport'!E$14)-2)&amp;" - "&amp;'3B-Air transport'!F16</f>
        <v xml:space="preserve">Do federal, national, state regional or provincial governments control at least one firm in each of the following sectors? - Air transport - international passenger transport </v>
      </c>
      <c r="D178" s="17" t="str">
        <f>IF(OR('3B-Air transport'!B16="N",'3B-Air transport'!B16="I", '3B-Air transport'!B16="NI"),"N",'3B-Air transport'!C16)</f>
        <v>Q5b.1.2_TA2</v>
      </c>
      <c r="E178" s="17" t="s">
        <v>1525</v>
      </c>
      <c r="F178" s="17" t="str">
        <f>'3B-Air transport'!V16</f>
        <v>no</v>
      </c>
      <c r="G178" s="17" t="str">
        <f>'3B-Air transport'!AP16</f>
        <v>.</v>
      </c>
      <c r="H178" s="17">
        <f>'3B-Air transport'!AQ16</f>
        <v>0</v>
      </c>
      <c r="I178" s="35" t="str">
        <f t="shared" si="2"/>
        <v>.</v>
      </c>
    </row>
    <row r="179" spans="1:9" s="17" customFormat="1" ht="25" x14ac:dyDescent="0.25">
      <c r="A179" s="17" t="str">
        <f>'3B-Air transport'!B17</f>
        <v>EC</v>
      </c>
      <c r="B179" s="17" t="str">
        <f>'3B-Air transport'!A17</f>
        <v>Q3b.1.1_TA3</v>
      </c>
      <c r="C179" s="17" t="str">
        <f>LEFT('3B-Air transport'!E$14,FIND("(Q",'3B-Air transport'!E$14)-2)&amp;" - "&amp;'3B-Air transport'!F17</f>
        <v>Do federal, national, state regional or provincial governments control at least one firm in each of the following sectors? - Air transport - operation of airports</v>
      </c>
      <c r="D179" s="17" t="str">
        <f>IF(OR('3B-Air transport'!B17="N",'3B-Air transport'!B17="I", '3B-Air transport'!B17="NI"),"N",'3B-Air transport'!C17)</f>
        <v>Q5b.1.2_TA3</v>
      </c>
      <c r="E179" s="17" t="s">
        <v>1526</v>
      </c>
      <c r="F179" s="17" t="str">
        <f>'3B-Air transport'!V17</f>
        <v>no</v>
      </c>
      <c r="G179" s="17" t="str">
        <f>'3B-Air transport'!AP17</f>
        <v>.</v>
      </c>
      <c r="H179" s="17">
        <f>'3B-Air transport'!AQ17</f>
        <v>0</v>
      </c>
      <c r="I179" s="35" t="str">
        <f t="shared" si="2"/>
        <v>.</v>
      </c>
    </row>
    <row r="180" spans="1:9" s="17" customFormat="1" ht="25" x14ac:dyDescent="0.25">
      <c r="A180" s="17" t="str">
        <f>'3B-Air transport'!B18</f>
        <v>EC</v>
      </c>
      <c r="B180" s="17" t="str">
        <f>'3B-Air transport'!A18</f>
        <v>Q3b.1.1_TA4</v>
      </c>
      <c r="C180" s="17" t="str">
        <f>LEFT('3B-Air transport'!E$14,FIND("(Q",'3B-Air transport'!E$14)-2)&amp;" - "&amp;'3B-Air transport'!F18</f>
        <v xml:space="preserve">Do federal, national, state regional or provincial governments control at least one firm in each of the following sectors? - Air transport - air-traffic-control activities </v>
      </c>
      <c r="D180" s="17" t="str">
        <f>IF(OR('3B-Air transport'!B18="N",'3B-Air transport'!B18="I", '3B-Air transport'!B18="NI"),"N",'3B-Air transport'!C18)</f>
        <v>Q5b.1.2_TA4</v>
      </c>
      <c r="E180" s="17" t="s">
        <v>1527</v>
      </c>
      <c r="F180" s="17" t="str">
        <f>'3B-Air transport'!V18</f>
        <v>yes</v>
      </c>
      <c r="G180" s="17" t="str">
        <f>'3B-Air transport'!AP18</f>
        <v>.</v>
      </c>
      <c r="H180" s="17">
        <f>'3B-Air transport'!AQ18</f>
        <v>0</v>
      </c>
      <c r="I180" s="35" t="str">
        <f t="shared" si="2"/>
        <v>.</v>
      </c>
    </row>
    <row r="181" spans="1:9" s="17" customFormat="1" ht="55.5" customHeight="1" x14ac:dyDescent="0.25">
      <c r="A181" s="17" t="str">
        <f>'3B-Air transport'!B21</f>
        <v>EC</v>
      </c>
      <c r="B181" s="17" t="str">
        <f>'3B-Air transport'!A21</f>
        <v>Q3b.1.2a_TA1</v>
      </c>
      <c r="C181" s="17" t="str">
        <f xml:space="preserve"> '3B-Air transport'!E$19&amp;" - "&amp;LEFT('3B-Air transport'!F$20,FIND("(Q",'3B-Air transport'!F$20)-2)&amp;" - "&amp;'3B-Air transport'!G21</f>
        <v>Do federal, national, state, regional or provincial governments have special voting rights in at least one firm in each of the sectors listed below, where such voting rights allow the government to: - Approve, appoint or remove more than half of the firm board - Air transport - domestic passenger transport</v>
      </c>
      <c r="D181" s="17" t="str">
        <f>IF(OR('3B-Air transport'!B21="N",'3B-Air transport'!B21="I", '3B-Air transport'!B21="NI"),"N",'3B-Air transport'!C21)</f>
        <v>Q5b.1.3_TA1</v>
      </c>
      <c r="E181" s="17" t="s">
        <v>1528</v>
      </c>
      <c r="F181" s="17" t="str">
        <f>'3B-Air transport'!V21</f>
        <v>no</v>
      </c>
      <c r="G181" s="17" t="str">
        <f>'3B-Air transport'!AP21</f>
        <v>.</v>
      </c>
      <c r="H181" s="17">
        <f>'3B-Air transport'!AQ21</f>
        <v>0</v>
      </c>
      <c r="I181" s="35" t="str">
        <f t="shared" si="2"/>
        <v>.</v>
      </c>
    </row>
    <row r="182" spans="1:9" s="17" customFormat="1" ht="50" x14ac:dyDescent="0.25">
      <c r="A182" s="17" t="str">
        <f>'3B-Air transport'!B22</f>
        <v>EC</v>
      </c>
      <c r="B182" s="17" t="str">
        <f>'3B-Air transport'!A22</f>
        <v>Q3b.1.2a_TA2</v>
      </c>
      <c r="C182" s="17" t="str">
        <f xml:space="preserve"> '3B-Air transport'!E$19&amp;" - "&amp;LEFT('3B-Air transport'!F$20,FIND("(Q",'3B-Air transport'!F$20)-2)&amp;" - "&amp;'3B-Air transport'!G22</f>
        <v xml:space="preserve">Do federal, national, state, regional or provincial governments have special voting rights in at least one firm in each of the sectors listed below, where such voting rights allow the government to: - Approve, appoint or remove more than half of the firm board - Air transport - international passenger transport </v>
      </c>
      <c r="D182" s="17" t="str">
        <f>IF(OR('3B-Air transport'!B22="N",'3B-Air transport'!B22="I", '3B-Air transport'!B22="NI"),"N",'3B-Air transport'!C22)</f>
        <v>Q5b.1.3_TA2</v>
      </c>
      <c r="E182" s="17" t="s">
        <v>1529</v>
      </c>
      <c r="F182" s="17" t="str">
        <f>'3B-Air transport'!V22</f>
        <v>no</v>
      </c>
      <c r="G182" s="17" t="str">
        <f>'3B-Air transport'!AP22</f>
        <v>.</v>
      </c>
      <c r="H182" s="17">
        <f>'3B-Air transport'!AQ22</f>
        <v>0</v>
      </c>
      <c r="I182" s="35" t="str">
        <f t="shared" si="2"/>
        <v>.</v>
      </c>
    </row>
    <row r="183" spans="1:9" s="17" customFormat="1" ht="50" x14ac:dyDescent="0.25">
      <c r="A183" s="17" t="str">
        <f>'3B-Air transport'!B23</f>
        <v>EC</v>
      </c>
      <c r="B183" s="17" t="str">
        <f>'3B-Air transport'!A23</f>
        <v>Q3b.1.2a_TA3</v>
      </c>
      <c r="C183" s="17" t="str">
        <f xml:space="preserve"> '3B-Air transport'!E$19&amp;" - "&amp;LEFT('3B-Air transport'!F$20,FIND("(Q",'3B-Air transport'!F$20)-2)&amp;" - "&amp;'3B-Air transport'!G23</f>
        <v>Do federal, national, state, regional or provincial governments have special voting rights in at least one firm in each of the sectors listed below, where such voting rights allow the government to: - Approve, appoint or remove more than half of the firm board - Air transport - operation of airports</v>
      </c>
      <c r="D183" s="17" t="str">
        <f>IF(OR('3B-Air transport'!B23="N",'3B-Air transport'!B23="I", '3B-Air transport'!B23="NI"),"N",'3B-Air transport'!C23)</f>
        <v>Q5b.1.3_TA3</v>
      </c>
      <c r="E183" s="17" t="s">
        <v>1530</v>
      </c>
      <c r="F183" s="17" t="str">
        <f>'3B-Air transport'!V23</f>
        <v>no</v>
      </c>
      <c r="G183" s="17" t="str">
        <f>'3B-Air transport'!AP23</f>
        <v>.</v>
      </c>
      <c r="H183" s="17">
        <f>'3B-Air transport'!AQ23</f>
        <v>0</v>
      </c>
      <c r="I183" s="35" t="str">
        <f t="shared" si="2"/>
        <v>.</v>
      </c>
    </row>
    <row r="184" spans="1:9" s="17" customFormat="1" ht="50" x14ac:dyDescent="0.25">
      <c r="A184" s="17" t="str">
        <f>'3B-Air transport'!B24</f>
        <v>EC</v>
      </c>
      <c r="B184" s="17" t="str">
        <f>'3B-Air transport'!A24</f>
        <v>Q3b.1.2a_TA4</v>
      </c>
      <c r="C184" s="17" t="str">
        <f xml:space="preserve"> '3B-Air transport'!E$19&amp;" - "&amp;LEFT('3B-Air transport'!F$20,FIND("(Q",'3B-Air transport'!F$20)-2)&amp;" - "&amp;'3B-Air transport'!G24</f>
        <v xml:space="preserve">Do federal, national, state, regional or provincial governments have special voting rights in at least one firm in each of the sectors listed below, where such voting rights allow the government to: - Approve, appoint or remove more than half of the firm board - Air transport - air-traffic-control activities </v>
      </c>
      <c r="D184" s="17" t="str">
        <f>IF(OR('3B-Air transport'!B24="N",'3B-Air transport'!B24="I", '3B-Air transport'!B24="NI"),"N",'3B-Air transport'!C24)</f>
        <v>Q5b.1.3_TA4</v>
      </c>
      <c r="E184" s="17" t="s">
        <v>1531</v>
      </c>
      <c r="F184" s="17" t="str">
        <f>'3B-Air transport'!V24</f>
        <v>no</v>
      </c>
      <c r="G184" s="17" t="str">
        <f>'3B-Air transport'!AP24</f>
        <v>.</v>
      </c>
      <c r="H184" s="17">
        <f>'3B-Air transport'!AQ24</f>
        <v>0</v>
      </c>
      <c r="I184" s="35" t="str">
        <f t="shared" si="2"/>
        <v>.</v>
      </c>
    </row>
    <row r="185" spans="1:9" s="17" customFormat="1" ht="50" x14ac:dyDescent="0.25">
      <c r="A185" s="17" t="str">
        <f>'3B-Air transport'!B26</f>
        <v>EC</v>
      </c>
      <c r="B185" s="17" t="str">
        <f>'3B-Air transport'!A26</f>
        <v>Q3b.1.2b_TA1</v>
      </c>
      <c r="C185" s="17" t="str">
        <f xml:space="preserve"> '3B-Air transport'!E$19&amp;" - "&amp;LEFT('3B-Air transport'!F$25,FIND("(Q",'3B-Air transport'!F$25)-2)&amp;" - "&amp;'3B-Air transport'!G26</f>
        <v>Do federal, national, state, regional or provincial governments have special voting rights in at least one firm in each of the sectors listed below, where such voting rights allow the government to: - Block the sale of shares that could lead to change in the control of the firm - Air transport - domestic passenger transport</v>
      </c>
      <c r="D185" s="17" t="str">
        <f>IF(OR('3B-Air transport'!B26="N",'3B-Air transport'!B26="I", '3B-Air transport'!B26="NI"),"N",'3B-Air transport'!C26)</f>
        <v>Q5b.1.3_TA1</v>
      </c>
      <c r="E185" s="17" t="s">
        <v>1528</v>
      </c>
      <c r="F185" s="17" t="str">
        <f>'3B-Air transport'!V26</f>
        <v>no</v>
      </c>
      <c r="G185" s="17" t="str">
        <f>'3B-Air transport'!AP26</f>
        <v>.</v>
      </c>
      <c r="H185" s="17">
        <f>'3B-Air transport'!AQ26</f>
        <v>0</v>
      </c>
      <c r="I185" s="35" t="str">
        <f t="shared" si="2"/>
        <v>.</v>
      </c>
    </row>
    <row r="186" spans="1:9" s="17" customFormat="1" ht="50" x14ac:dyDescent="0.25">
      <c r="A186" s="17" t="str">
        <f>'3B-Air transport'!B27</f>
        <v>EC</v>
      </c>
      <c r="B186" s="17" t="str">
        <f>'3B-Air transport'!A27</f>
        <v>Q3b.1.2b_TA2</v>
      </c>
      <c r="C186" s="17" t="str">
        <f xml:space="preserve"> '3B-Air transport'!E$19&amp;" - "&amp;LEFT('3B-Air transport'!F$25,FIND("(Q",'3B-Air transport'!F$25)-2)&amp;" - "&amp;'3B-Air transport'!G27</f>
        <v xml:space="preserve">Do federal, national, state, regional or provincial governments have special voting rights in at least one firm in each of the sectors listed below, where such voting rights allow the government to: - Block the sale of shares that could lead to change in the control of the firm - Air transport - international passenger transport </v>
      </c>
      <c r="D186" s="17" t="str">
        <f>IF(OR('3B-Air transport'!B27="N",'3B-Air transport'!B27="I", '3B-Air transport'!B27="NI"),"N",'3B-Air transport'!C27)</f>
        <v>Q5b.1.3_TA2</v>
      </c>
      <c r="E186" s="17" t="s">
        <v>1529</v>
      </c>
      <c r="F186" s="17" t="str">
        <f>'3B-Air transport'!V27</f>
        <v>no</v>
      </c>
      <c r="G186" s="17" t="str">
        <f>'3B-Air transport'!AP27</f>
        <v>.</v>
      </c>
      <c r="H186" s="17">
        <f>'3B-Air transport'!AQ27</f>
        <v>0</v>
      </c>
      <c r="I186" s="35" t="str">
        <f t="shared" si="2"/>
        <v>.</v>
      </c>
    </row>
    <row r="187" spans="1:9" s="17" customFormat="1" ht="50" x14ac:dyDescent="0.25">
      <c r="A187" s="17" t="str">
        <f>'3B-Air transport'!B28</f>
        <v>EC</v>
      </c>
      <c r="B187" s="17" t="str">
        <f>'3B-Air transport'!A28</f>
        <v>Q3b.1.2b_TA3</v>
      </c>
      <c r="C187" s="17" t="str">
        <f xml:space="preserve"> '3B-Air transport'!E$19&amp;" - "&amp;LEFT('3B-Air transport'!F$25,FIND("(Q",'3B-Air transport'!F$25)-2)&amp;" - "&amp;'3B-Air transport'!G28</f>
        <v>Do federal, national, state, regional or provincial governments have special voting rights in at least one firm in each of the sectors listed below, where such voting rights allow the government to: - Block the sale of shares that could lead to change in the control of the firm - Air transport - operation of airports</v>
      </c>
      <c r="D187" s="17" t="str">
        <f>IF(OR('3B-Air transport'!B28="N",'3B-Air transport'!B28="I", '3B-Air transport'!B28="NI"),"N",'3B-Air transport'!C28)</f>
        <v>Q5b.1.3_TA3</v>
      </c>
      <c r="E187" s="17" t="s">
        <v>1530</v>
      </c>
      <c r="F187" s="17" t="str">
        <f>'3B-Air transport'!V28</f>
        <v>no</v>
      </c>
      <c r="G187" s="17" t="str">
        <f>'3B-Air transport'!AP28</f>
        <v>.</v>
      </c>
      <c r="H187" s="17">
        <f>'3B-Air transport'!AQ28</f>
        <v>0</v>
      </c>
      <c r="I187" s="35" t="str">
        <f t="shared" si="2"/>
        <v>.</v>
      </c>
    </row>
    <row r="188" spans="1:9" s="17" customFormat="1" ht="50" x14ac:dyDescent="0.25">
      <c r="A188" s="17" t="str">
        <f>'3B-Air transport'!B29</f>
        <v>EC</v>
      </c>
      <c r="B188" s="17" t="str">
        <f>'3B-Air transport'!A29</f>
        <v>Q3b.1.2b_TA4</v>
      </c>
      <c r="C188" s="17" t="str">
        <f xml:space="preserve"> '3B-Air transport'!E$19&amp;" - "&amp;LEFT('3B-Air transport'!F$25,FIND("(Q",'3B-Air transport'!F$25)-2)&amp;" - "&amp;'3B-Air transport'!G29</f>
        <v xml:space="preserve">Do federal, national, state, regional or provincial governments have special voting rights in at least one firm in each of the sectors listed below, where such voting rights allow the government to: - Block the sale of shares that could lead to change in the control of the firm - Air transport - air-traffic-control activities </v>
      </c>
      <c r="D188" s="17" t="str">
        <f>IF(OR('3B-Air transport'!B29="N",'3B-Air transport'!B29="I", '3B-Air transport'!B29="NI"),"N",'3B-Air transport'!C29)</f>
        <v>Q5b.1.3_TA4</v>
      </c>
      <c r="E188" s="17" t="s">
        <v>1531</v>
      </c>
      <c r="F188" s="17" t="str">
        <f>'3B-Air transport'!V29</f>
        <v>no</v>
      </c>
      <c r="G188" s="17" t="str">
        <f>'3B-Air transport'!AP29</f>
        <v>.</v>
      </c>
      <c r="H188" s="17">
        <f>'3B-Air transport'!AQ29</f>
        <v>0</v>
      </c>
      <c r="I188" s="35" t="str">
        <f t="shared" si="2"/>
        <v>.</v>
      </c>
    </row>
    <row r="189" spans="1:9" s="17" customFormat="1" ht="50" x14ac:dyDescent="0.25">
      <c r="A189" s="17" t="str">
        <f>'3B-Air transport'!B31</f>
        <v>EC</v>
      </c>
      <c r="B189" s="17" t="str">
        <f>'3B-Air transport'!A31</f>
        <v>Q3b.1.2c_TA1</v>
      </c>
      <c r="C189" s="17" t="str">
        <f xml:space="preserve"> '3B-Air transport'!E$19&amp;" - "&amp;LEFT('3B-Air transport'!F$30,FIND("(Q",'3B-Air transport'!F$30)-2)&amp;" - "&amp;'3B-Air transport'!G31</f>
        <v>Do federal, national, state, regional or provincial governments have special voting rights in at least one firm in each of the sectors listed below, where such voting rights allow the government to: - Prevent the relocation of the firm outside the national territory - Air transport - domestic passenger transport</v>
      </c>
      <c r="D189" s="17" t="str">
        <f>IF(OR('3B-Air transport'!B31="N",'3B-Air transport'!B31="I", '3B-Air transport'!B31="NI"),"N",'3B-Air transport'!C31)</f>
        <v>Q5b.1.3_TA1</v>
      </c>
      <c r="E189" s="17" t="s">
        <v>1528</v>
      </c>
      <c r="F189" s="17" t="str">
        <f>'3B-Air transport'!V31</f>
        <v>no</v>
      </c>
      <c r="G189" s="17" t="str">
        <f>'3B-Air transport'!AP31</f>
        <v>.</v>
      </c>
      <c r="H189" s="17">
        <f>'3B-Air transport'!AQ31</f>
        <v>0</v>
      </c>
      <c r="I189" s="35" t="str">
        <f t="shared" si="2"/>
        <v>.</v>
      </c>
    </row>
    <row r="190" spans="1:9" s="17" customFormat="1" ht="50" x14ac:dyDescent="0.25">
      <c r="A190" s="17" t="str">
        <f>'3B-Air transport'!B32</f>
        <v>EC</v>
      </c>
      <c r="B190" s="17" t="str">
        <f>'3B-Air transport'!A32</f>
        <v>Q3b.1.2c_TA2</v>
      </c>
      <c r="C190" s="17" t="str">
        <f xml:space="preserve"> '3B-Air transport'!E$19&amp;" - "&amp;LEFT('3B-Air transport'!F$30,FIND("(Q",'3B-Air transport'!F$30)-2)&amp;" - "&amp;'3B-Air transport'!G32</f>
        <v xml:space="preserve">Do federal, national, state, regional or provincial governments have special voting rights in at least one firm in each of the sectors listed below, where such voting rights allow the government to: - Prevent the relocation of the firm outside the national territory - Air transport - international passenger transport </v>
      </c>
      <c r="D190" s="17" t="str">
        <f>IF(OR('3B-Air transport'!B32="N",'3B-Air transport'!B32="I", '3B-Air transport'!B32="NI"),"N",'3B-Air transport'!C32)</f>
        <v>Q5b.1.3_TA2</v>
      </c>
      <c r="E190" s="17" t="s">
        <v>1529</v>
      </c>
      <c r="F190" s="17" t="str">
        <f>'3B-Air transport'!V32</f>
        <v>no</v>
      </c>
      <c r="G190" s="17" t="str">
        <f>'3B-Air transport'!AP32</f>
        <v>.</v>
      </c>
      <c r="H190" s="17">
        <f>'3B-Air transport'!AQ32</f>
        <v>0</v>
      </c>
      <c r="I190" s="35" t="str">
        <f t="shared" si="2"/>
        <v>.</v>
      </c>
    </row>
    <row r="191" spans="1:9" s="17" customFormat="1" ht="50" x14ac:dyDescent="0.25">
      <c r="A191" s="17" t="str">
        <f>'3B-Air transport'!B33</f>
        <v>EC</v>
      </c>
      <c r="B191" s="17" t="str">
        <f>'3B-Air transport'!A33</f>
        <v>Q3b.1.2c_TA3</v>
      </c>
      <c r="C191" s="17" t="str">
        <f xml:space="preserve"> '3B-Air transport'!E$19&amp;" - "&amp;LEFT('3B-Air transport'!F$30,FIND("(Q",'3B-Air transport'!F$30)-2)&amp;" - "&amp;'3B-Air transport'!G33</f>
        <v>Do federal, national, state, regional or provincial governments have special voting rights in at least one firm in each of the sectors listed below, where such voting rights allow the government to: - Prevent the relocation of the firm outside the national territory - Air transport - operation of airports</v>
      </c>
      <c r="D191" s="17" t="str">
        <f>IF(OR('3B-Air transport'!B33="N",'3B-Air transport'!B33="I", '3B-Air transport'!B33="NI"),"N",'3B-Air transport'!C33)</f>
        <v>Q5b.1.3_TA3</v>
      </c>
      <c r="E191" s="17" t="s">
        <v>1530</v>
      </c>
      <c r="F191" s="17" t="str">
        <f>'3B-Air transport'!V33</f>
        <v>no</v>
      </c>
      <c r="G191" s="17" t="str">
        <f>'3B-Air transport'!AP33</f>
        <v>.</v>
      </c>
      <c r="H191" s="17">
        <f>'3B-Air transport'!AQ33</f>
        <v>0</v>
      </c>
      <c r="I191" s="35" t="str">
        <f t="shared" si="2"/>
        <v>.</v>
      </c>
    </row>
    <row r="192" spans="1:9" s="17" customFormat="1" ht="50" x14ac:dyDescent="0.25">
      <c r="A192" s="17" t="str">
        <f>'3B-Air transport'!B34</f>
        <v>EC</v>
      </c>
      <c r="B192" s="17" t="str">
        <f>'3B-Air transport'!A34</f>
        <v>Q3b.1.2c_TA4</v>
      </c>
      <c r="C192" s="17" t="str">
        <f xml:space="preserve"> '3B-Air transport'!E$19&amp;" - "&amp;LEFT('3B-Air transport'!F$30,FIND("(Q",'3B-Air transport'!F$30)-2)&amp;" - "&amp;'3B-Air transport'!G34</f>
        <v xml:space="preserve">Do federal, national, state, regional or provincial governments have special voting rights in at least one firm in each of the sectors listed below, where such voting rights allow the government to: - Prevent the relocation of the firm outside the national territory - Air transport - air-traffic-control activities </v>
      </c>
      <c r="D192" s="17" t="str">
        <f>IF(OR('3B-Air transport'!B34="N",'3B-Air transport'!B34="I", '3B-Air transport'!B34="NI"),"N",'3B-Air transport'!C34)</f>
        <v>Q5b.1.3_TA4</v>
      </c>
      <c r="E192" s="17" t="s">
        <v>1531</v>
      </c>
      <c r="F192" s="17" t="str">
        <f>'3B-Air transport'!V34</f>
        <v>no</v>
      </c>
      <c r="G192" s="17" t="str">
        <f>'3B-Air transport'!AP34</f>
        <v>.</v>
      </c>
      <c r="H192" s="17">
        <f>'3B-Air transport'!AQ34</f>
        <v>0</v>
      </c>
      <c r="I192" s="35" t="str">
        <f t="shared" si="2"/>
        <v>.</v>
      </c>
    </row>
    <row r="193" spans="1:9" s="17" customFormat="1" ht="50" x14ac:dyDescent="0.25">
      <c r="A193" s="17" t="str">
        <f>'3B-Air transport'!B35</f>
        <v>NI</v>
      </c>
      <c r="B193" s="17" t="str">
        <f>'3B-Air transport'!A35</f>
        <v>Q3b.1.2d</v>
      </c>
      <c r="C193" s="17" t="str">
        <f>LEFT('3B-Air transport'!E35,FIND("(Q",'3B-Air transport'!E35)-2)</f>
        <v>Please, if you answered yes to any of the questions on voting rights, indicate the name of the firm in which such rights are held and include a link to a document (e.g. annual report) that provides evidence of the existence of these special voting rights and details about their nature</v>
      </c>
      <c r="D193" s="17" t="str">
        <f>IF(OR('3B-Air transport'!B35="N",'3B-Air transport'!B35="I", '3B-Air transport'!B35="NI"),"N",'3B-Air transport'!C35)</f>
        <v>N</v>
      </c>
      <c r="E193" s="17" t="s">
        <v>0</v>
      </c>
      <c r="F193" s="17" t="str">
        <f>'3B-Air transport'!V35</f>
        <v/>
      </c>
      <c r="G193" s="17" t="str">
        <f>'3B-Air transport'!AP35</f>
        <v>.</v>
      </c>
      <c r="H193" s="17">
        <f>'3B-Air transport'!AQ35</f>
        <v>0</v>
      </c>
      <c r="I193" s="35" t="str">
        <f t="shared" si="2"/>
        <v>.</v>
      </c>
    </row>
    <row r="194" spans="1:9" s="17" customFormat="1" ht="50" x14ac:dyDescent="0.25">
      <c r="A194" s="17" t="str">
        <f>'3B-Air transport'!B37</f>
        <v>ETS</v>
      </c>
      <c r="B194" s="17" t="str">
        <f>'3B-Air transport'!A37</f>
        <v>Q3b.1.3_TA1</v>
      </c>
      <c r="C194" s="17" t="str">
        <f>LEFT('3B-Air transport'!E$36,FIND("(Q",'3B-Air transport'!E$36)-2)&amp;" - "&amp;'3B-Air transport'!F37</f>
        <v>If federal, national, state, regional or provincial governments control at least one firm in the following sectors, is a legislative action necessary for the government to sell its stakes in these firms partially or entirely? - Air transport - domestic passenger transport</v>
      </c>
      <c r="D194" s="17" t="str">
        <f>IF(OR('3B-Air transport'!B37="N",'3B-Air transport'!B37="I", '3B-Air transport'!B37="NI"),"N",'3B-Air transport'!C37)</f>
        <v>Q5b.1.2a_TA1</v>
      </c>
      <c r="E194" s="17" t="s">
        <v>1532</v>
      </c>
      <c r="F194" s="17" t="str">
        <f>'3B-Air transport'!V37</f>
        <v>not applicable</v>
      </c>
      <c r="G194" s="17" t="str">
        <f>'3B-Air transport'!AP37</f>
        <v>.</v>
      </c>
      <c r="H194" s="17">
        <f>'3B-Air transport'!AQ37</f>
        <v>0</v>
      </c>
      <c r="I194" s="35" t="str">
        <f t="shared" si="2"/>
        <v>.</v>
      </c>
    </row>
    <row r="195" spans="1:9" s="17" customFormat="1" ht="50" x14ac:dyDescent="0.25">
      <c r="A195" s="17" t="str">
        <f>'3B-Air transport'!B38</f>
        <v>ETS</v>
      </c>
      <c r="B195" s="17" t="str">
        <f>'3B-Air transport'!A38</f>
        <v>Q3b.1.3_TA2</v>
      </c>
      <c r="C195" s="17" t="str">
        <f>LEFT('3B-Air transport'!E$36,FIND("(Q",'3B-Air transport'!E$36)-2)&amp;" - "&amp;'3B-Air transport'!F38</f>
        <v xml:space="preserve">If federal, national, state, regional or provincial governments control at least one firm in the following sectors, is a legislative action necessary for the government to sell its stakes in these firms partially or entirely? - Air transport - international passenger transport </v>
      </c>
      <c r="D195" s="17" t="str">
        <f>IF(OR('3B-Air transport'!B38="N",'3B-Air transport'!B38="I", '3B-Air transport'!B38="NI"),"N",'3B-Air transport'!C38)</f>
        <v>Q5b.1.2a_TA2</v>
      </c>
      <c r="E195" s="17" t="s">
        <v>1533</v>
      </c>
      <c r="F195" s="17" t="str">
        <f>'3B-Air transport'!V38</f>
        <v>not applicable</v>
      </c>
      <c r="G195" s="17" t="str">
        <f>'3B-Air transport'!AP38</f>
        <v>.</v>
      </c>
      <c r="H195" s="17">
        <f>'3B-Air transport'!AQ38</f>
        <v>0</v>
      </c>
      <c r="I195" s="35" t="str">
        <f t="shared" ref="I195:I258" si="3">IF(H195=0,".",H195)</f>
        <v>.</v>
      </c>
    </row>
    <row r="196" spans="1:9" s="17" customFormat="1" ht="37.5" x14ac:dyDescent="0.25">
      <c r="A196" s="17" t="str">
        <f>'3B-Air transport'!B39</f>
        <v>ETS</v>
      </c>
      <c r="B196" s="17" t="str">
        <f>'3B-Air transport'!A39</f>
        <v>Q3b.1.3_TA3</v>
      </c>
      <c r="C196" s="17" t="str">
        <f>LEFT('3B-Air transport'!E$36,FIND("(Q",'3B-Air transport'!E$36)-2)&amp;" - "&amp;'3B-Air transport'!F39</f>
        <v>If federal, national, state, regional or provincial governments control at least one firm in the following sectors, is a legislative action necessary for the government to sell its stakes in these firms partially or entirely? - Air transport - operation of airports</v>
      </c>
      <c r="D196" s="17" t="str">
        <f>IF(OR('3B-Air transport'!B39="N",'3B-Air transport'!B39="I", '3B-Air transport'!B39="NI"),"N",'3B-Air transport'!C39)</f>
        <v>Q5b.1.2a_TA3</v>
      </c>
      <c r="E196" s="17" t="s">
        <v>1534</v>
      </c>
      <c r="F196" s="17" t="str">
        <f>'3B-Air transport'!V39</f>
        <v>not applicable</v>
      </c>
      <c r="G196" s="17" t="str">
        <f>'3B-Air transport'!AP39</f>
        <v>.</v>
      </c>
      <c r="H196" s="17">
        <f>'3B-Air transport'!AQ39</f>
        <v>0</v>
      </c>
      <c r="I196" s="35" t="str">
        <f t="shared" si="3"/>
        <v>.</v>
      </c>
    </row>
    <row r="197" spans="1:9" s="17" customFormat="1" ht="25" x14ac:dyDescent="0.25">
      <c r="A197" s="17" t="str">
        <f>'3B-Air transport'!B40</f>
        <v>I</v>
      </c>
      <c r="B197" s="17" t="str">
        <f>'3B-Air transport'!A40</f>
        <v>Q3b.1.3a</v>
      </c>
      <c r="C197" s="17" t="str">
        <f>LEFT('3B-Air transport'!E40,FIND("(Q",'3B-Air transport'!E40)-2)</f>
        <v>Please provide link to the law/regulation or other legal document that creates such legal constraints in the Comments column</v>
      </c>
      <c r="D197" s="17" t="str">
        <f>IF(OR('3B-Air transport'!B40="N", '3B-Air transport'!B40="NI"),"N",'3B-Air transport'!C40)</f>
        <v>Q5b.1.2b</v>
      </c>
      <c r="E197" s="17" t="s">
        <v>1429</v>
      </c>
      <c r="F197" s="17" t="str">
        <f>'3B-Air transport'!V40</f>
        <v>.</v>
      </c>
      <c r="G197" s="17" t="str">
        <f>'3B-Air transport'!AP40</f>
        <v>.</v>
      </c>
      <c r="H197" s="17">
        <f>'3B-Air transport'!AQ40</f>
        <v>0</v>
      </c>
      <c r="I197" s="35" t="str">
        <f t="shared" si="3"/>
        <v>.</v>
      </c>
    </row>
    <row r="198" spans="1:9" s="17" customFormat="1" ht="25" x14ac:dyDescent="0.25">
      <c r="A198" s="17" t="str">
        <f>'3B-Air transport'!B42</f>
        <v>N</v>
      </c>
      <c r="B198" s="17" t="str">
        <f>'3B-Air transport'!A42</f>
        <v>Q3b.1.4_TA1</v>
      </c>
      <c r="C198" s="17" t="str">
        <f>LEFT('3B-Air transport'!E$41,FIND("(Q",'3B-Air transport'!E$41)-2)&amp;" - "&amp;'3B-Air transport'!F42</f>
        <v>Do federal, national, state, regional or provincial governments control the largest firm in the following sectors? - Air transport - domestic passenger transport</v>
      </c>
      <c r="D198" s="17" t="str">
        <f>IF(OR('3B-Air transport'!B42="N",'3B-Air transport'!B42="I", '3B-Air transport'!B42="NI"),"N",'3B-Air transport'!C42)</f>
        <v>N</v>
      </c>
      <c r="E198" s="17" t="s">
        <v>0</v>
      </c>
      <c r="F198" s="17" t="str">
        <f>'3B-Air transport'!V42</f>
        <v/>
      </c>
      <c r="G198" s="17" t="str">
        <f>'3B-Air transport'!AP42</f>
        <v>.</v>
      </c>
      <c r="H198" s="17">
        <f>'3B-Air transport'!AQ42</f>
        <v>0</v>
      </c>
      <c r="I198" s="35" t="str">
        <f t="shared" si="3"/>
        <v>.</v>
      </c>
    </row>
    <row r="199" spans="1:9" s="17" customFormat="1" ht="25" x14ac:dyDescent="0.25">
      <c r="A199" s="17" t="str">
        <f>'3B-Air transport'!B43</f>
        <v>N</v>
      </c>
      <c r="B199" s="17" t="str">
        <f>'3B-Air transport'!A43</f>
        <v>Q3b.1.4_TA2</v>
      </c>
      <c r="C199" s="17" t="str">
        <f>LEFT('3B-Air transport'!E$41,FIND("(Q",'3B-Air transport'!E$41)-2)&amp;" - "&amp;'3B-Air transport'!F43</f>
        <v xml:space="preserve">Do federal, national, state, regional or provincial governments control the largest firm in the following sectors? - Air transport - international passenger transport </v>
      </c>
      <c r="D199" s="17" t="str">
        <f>IF(OR('3B-Air transport'!B43="N",'3B-Air transport'!B43="I", '3B-Air transport'!B43="NI"),"N",'3B-Air transport'!C43)</f>
        <v>N</v>
      </c>
      <c r="E199" s="17" t="s">
        <v>0</v>
      </c>
      <c r="F199" s="17" t="str">
        <f>'3B-Air transport'!V43</f>
        <v/>
      </c>
      <c r="G199" s="17" t="str">
        <f>'3B-Air transport'!AP43</f>
        <v>.</v>
      </c>
      <c r="H199" s="17">
        <f>'3B-Air transport'!AQ43</f>
        <v>0</v>
      </c>
      <c r="I199" s="35" t="str">
        <f t="shared" si="3"/>
        <v>.</v>
      </c>
    </row>
    <row r="200" spans="1:9" s="17" customFormat="1" ht="25" x14ac:dyDescent="0.25">
      <c r="A200" s="17" t="str">
        <f>'3B-Air transport'!B44</f>
        <v>N</v>
      </c>
      <c r="B200" s="17" t="str">
        <f>'3B-Air transport'!A44</f>
        <v>Q3b.1.4_TA3</v>
      </c>
      <c r="C200" s="17" t="str">
        <f>LEFT('3B-Air transport'!E$41,FIND("(Q",'3B-Air transport'!E$41)-2)&amp;" - "&amp;'3B-Air transport'!F44</f>
        <v>Do federal, national, state, regional or provincial governments control the largest firm in the following sectors? - Air transport - operation of airports</v>
      </c>
      <c r="D200" s="17" t="str">
        <f>IF(OR('3B-Air transport'!B44="N",'3B-Air transport'!B44="I", '3B-Air transport'!B44="NI"),"N",'3B-Air transport'!C44)</f>
        <v>N</v>
      </c>
      <c r="E200" s="17" t="s">
        <v>0</v>
      </c>
      <c r="F200" s="17" t="str">
        <f>'3B-Air transport'!V44</f>
        <v/>
      </c>
      <c r="G200" s="17" t="str">
        <f>'3B-Air transport'!AP44</f>
        <v>.</v>
      </c>
      <c r="H200" s="17">
        <f>'3B-Air transport'!AQ44</f>
        <v>0</v>
      </c>
      <c r="I200" s="35" t="str">
        <f t="shared" si="3"/>
        <v>.</v>
      </c>
    </row>
    <row r="201" spans="1:9" s="17" customFormat="1" ht="25" x14ac:dyDescent="0.25">
      <c r="A201" s="17" t="str">
        <f>'3B-Air transport'!B45</f>
        <v>N</v>
      </c>
      <c r="B201" s="17" t="str">
        <f>'3B-Air transport'!A45</f>
        <v>Q3b.1.4_TA4</v>
      </c>
      <c r="C201" s="17" t="str">
        <f>LEFT('3B-Air transport'!E$41,FIND("(Q",'3B-Air transport'!E$41)-2)&amp;" - "&amp;'3B-Air transport'!F45</f>
        <v xml:space="preserve">Do federal, national, state, regional or provincial governments control the largest firm in the following sectors? - Air transport - air-traffic-control activities </v>
      </c>
      <c r="D201" s="17" t="str">
        <f>IF(OR('3B-Air transport'!B45="N",'3B-Air transport'!B45="I", '3B-Air transport'!B45="NI"),"N",'3B-Air transport'!C45)</f>
        <v>N</v>
      </c>
      <c r="E201" s="17" t="s">
        <v>0</v>
      </c>
      <c r="F201" s="17" t="str">
        <f>'3B-Air transport'!V45</f>
        <v/>
      </c>
      <c r="G201" s="17" t="str">
        <f>'3B-Air transport'!AP45</f>
        <v>.</v>
      </c>
      <c r="H201" s="17">
        <f>'3B-Air transport'!AQ45</f>
        <v>0</v>
      </c>
      <c r="I201" s="35" t="str">
        <f t="shared" si="3"/>
        <v>.</v>
      </c>
    </row>
    <row r="202" spans="1:9" s="17" customFormat="1" ht="37.5" x14ac:dyDescent="0.25">
      <c r="A202" s="17" t="str">
        <f>'3B-Air transport'!B46</f>
        <v>NI</v>
      </c>
      <c r="B202" s="17" t="str">
        <f>'3B-Air transport'!A46</f>
        <v>Q3b.1.4a</v>
      </c>
      <c r="C202" s="17" t="str">
        <f>LEFT('3B-Air transport'!F46,FIND("(Q",'3B-Air transport'!F46)-2)</f>
        <v>Please, if you answered yes, indicate the name of the firms and explain or provide a link to a document (e.g. annual report) that contains the ownership structure of the firms</v>
      </c>
      <c r="D202" s="17" t="str">
        <f>IF(OR('3B-Air transport'!B46="N",'3B-Air transport'!B46="I", '3B-Air transport'!B46="NI"),"N",'3B-Air transport'!C46)</f>
        <v>N</v>
      </c>
      <c r="E202" s="17" t="s">
        <v>0</v>
      </c>
      <c r="F202" s="17" t="str">
        <f>'3B-Air transport'!V46</f>
        <v/>
      </c>
      <c r="G202" s="17" t="str">
        <f>'3B-Air transport'!AP46</f>
        <v>.</v>
      </c>
      <c r="H202" s="17">
        <f>'3B-Air transport'!AQ46</f>
        <v>0</v>
      </c>
      <c r="I202" s="35" t="str">
        <f t="shared" si="3"/>
        <v>.</v>
      </c>
    </row>
    <row r="203" spans="1:9" s="17" customFormat="1" ht="25" x14ac:dyDescent="0.25">
      <c r="A203" s="17" t="str">
        <f>'3B-Air transport'!B47</f>
        <v>NI</v>
      </c>
      <c r="B203" s="17" t="str">
        <f>'3B-Air transport'!A47</f>
        <v>Q3b.1.4b</v>
      </c>
      <c r="C203" s="17" t="str">
        <f>LEFT('3B-Air transport'!F47,FIND("(Q",'3B-Air transport'!F47)-2)</f>
        <v>Please indicate how the market share of the firms assessed were calculated to answer this question</v>
      </c>
      <c r="D203" s="17" t="str">
        <f>IF(OR('3B-Air transport'!B47="N",'3B-Air transport'!B47="I", '3B-Air transport'!B47="NI"),"N",'3B-Air transport'!C47)</f>
        <v>N</v>
      </c>
      <c r="E203" s="17" t="s">
        <v>0</v>
      </c>
      <c r="F203" s="17" t="str">
        <f>'3B-Air transport'!V47</f>
        <v/>
      </c>
      <c r="G203" s="17" t="str">
        <f>'3B-Air transport'!AP47</f>
        <v>.</v>
      </c>
      <c r="H203" s="17">
        <f>'3B-Air transport'!AQ47</f>
        <v>0</v>
      </c>
      <c r="I203" s="35" t="str">
        <f t="shared" si="3"/>
        <v>.</v>
      </c>
    </row>
    <row r="204" spans="1:9" ht="50" x14ac:dyDescent="0.25">
      <c r="A204" s="35" t="str">
        <f>'3B-Air transport'!B50</f>
        <v>N</v>
      </c>
      <c r="B204" s="35" t="str">
        <f>'3B-Air transport'!A50</f>
        <v>Q3b.1.5a_TA1</v>
      </c>
      <c r="C204" s="17" t="str">
        <f xml:space="preserve"> '3B-Air transport'!E$48&amp;" - "&amp;LEFT('3B-Air transport'!F$49,FIND("(Q",'3B-Air transport'!F$49)-2)&amp;" - "&amp;'3B-Air transport'!G50</f>
        <v>Do federal, national, state, regional or provincial governments have special voting rights in the largest firm in each of the sectors listed below, where such voting rights allow the government to: - Approve, appoint or remove more than half of the firm board - Air transport - domestic passenger transport</v>
      </c>
      <c r="D204" s="35" t="str">
        <f>IF(OR('3B-Air transport'!B50="N",'3B-Air transport'!B50="I", '3B-Air transport'!B50="NI"),"N",'3B-Air transport'!C50)</f>
        <v>N</v>
      </c>
      <c r="E204" s="17" t="s">
        <v>0</v>
      </c>
      <c r="F204" s="35" t="str">
        <f>'3B-Air transport'!V50</f>
        <v/>
      </c>
      <c r="G204" s="35" t="str">
        <f>'3B-Air transport'!AP50</f>
        <v>.</v>
      </c>
      <c r="H204" s="35">
        <f>'3B-Air transport'!AQ50</f>
        <v>0</v>
      </c>
      <c r="I204" s="35" t="str">
        <f t="shared" si="3"/>
        <v>.</v>
      </c>
    </row>
    <row r="205" spans="1:9" ht="50" x14ac:dyDescent="0.25">
      <c r="A205" s="35" t="str">
        <f>'3B-Air transport'!B51</f>
        <v>N</v>
      </c>
      <c r="B205" s="35" t="str">
        <f>'3B-Air transport'!A51</f>
        <v>Q3b.1.5a_TA2</v>
      </c>
      <c r="C205" s="17" t="str">
        <f xml:space="preserve"> '3B-Air transport'!E$48&amp;" - "&amp;LEFT('3B-Air transport'!F$49,FIND("(Q",'3B-Air transport'!F$49)-2)&amp;" - "&amp;'3B-Air transport'!G51</f>
        <v xml:space="preserve">Do federal, national, state, regional or provincial governments have special voting rights in the largest firm in each of the sectors listed below, where such voting rights allow the government to: - Approve, appoint or remove more than half of the firm board - Air transport - international passenger transport </v>
      </c>
      <c r="D205" s="35" t="str">
        <f>IF(OR('3B-Air transport'!B51="N",'3B-Air transport'!B51="I", '3B-Air transport'!B51="NI"),"N",'3B-Air transport'!C51)</f>
        <v>N</v>
      </c>
      <c r="E205" s="17" t="s">
        <v>0</v>
      </c>
      <c r="F205" s="35" t="str">
        <f>'3B-Air transport'!V51</f>
        <v/>
      </c>
      <c r="G205" s="35" t="str">
        <f>'3B-Air transport'!AP51</f>
        <v>.</v>
      </c>
      <c r="H205" s="35">
        <f>'3B-Air transport'!AQ51</f>
        <v>0</v>
      </c>
      <c r="I205" s="35" t="str">
        <f t="shared" si="3"/>
        <v>.</v>
      </c>
    </row>
    <row r="206" spans="1:9" s="13" customFormat="1" ht="49.5" customHeight="1" x14ac:dyDescent="0.25">
      <c r="A206" s="35" t="str">
        <f>'3B-Air transport'!B52</f>
        <v>N</v>
      </c>
      <c r="B206" s="35" t="str">
        <f>'3B-Air transport'!A52</f>
        <v>Q3b.1.5a_TA3</v>
      </c>
      <c r="C206" s="17" t="str">
        <f xml:space="preserve"> '3B-Air transport'!E$48&amp;" - "&amp;LEFT('3B-Air transport'!F$49,FIND("(Q",'3B-Air transport'!F$49)-2)&amp;" - "&amp;'3B-Air transport'!G52</f>
        <v>Do federal, national, state, regional or provincial governments have special voting rights in the largest firm in each of the sectors listed below, where such voting rights allow the government to: - Approve, appoint or remove more than half of the firm board - Air transport - operation of airports</v>
      </c>
      <c r="D206" s="35" t="str">
        <f>IF(OR('3B-Air transport'!B52="N",'3B-Air transport'!B52="I", '3B-Air transport'!B52="NI"),"N",'3B-Air transport'!C52)</f>
        <v>N</v>
      </c>
      <c r="E206" s="17" t="s">
        <v>0</v>
      </c>
      <c r="F206" s="35" t="str">
        <f>'3B-Air transport'!V52</f>
        <v/>
      </c>
      <c r="G206" s="35" t="str">
        <f>'3B-Air transport'!AP52</f>
        <v>.</v>
      </c>
      <c r="H206" s="35">
        <f>'3B-Air transport'!AQ52</f>
        <v>0</v>
      </c>
      <c r="I206" s="35" t="str">
        <f t="shared" si="3"/>
        <v>.</v>
      </c>
    </row>
    <row r="207" spans="1:9" ht="50" x14ac:dyDescent="0.25">
      <c r="A207" s="35" t="str">
        <f>'3B-Air transport'!B53</f>
        <v>N</v>
      </c>
      <c r="B207" s="35" t="str">
        <f>'3B-Air transport'!A53</f>
        <v>Q3b.1.5a_TA4</v>
      </c>
      <c r="C207" s="17" t="str">
        <f xml:space="preserve"> '3B-Air transport'!E$48&amp;" - "&amp;LEFT('3B-Air transport'!F$49,FIND("(Q",'3B-Air transport'!F$49)-2)&amp;" - "&amp;'3B-Air transport'!G53</f>
        <v xml:space="preserve">Do federal, national, state, regional or provincial governments have special voting rights in the largest firm in each of the sectors listed below, where such voting rights allow the government to: - Approve, appoint or remove more than half of the firm board - Air transport - air-traffic-control activities </v>
      </c>
      <c r="D207" s="35" t="str">
        <f>IF(OR('3B-Air transport'!B53="N",'3B-Air transport'!B53="I", '3B-Air transport'!B53="NI"),"N",'3B-Air transport'!C53)</f>
        <v>N</v>
      </c>
      <c r="E207" s="17" t="s">
        <v>0</v>
      </c>
      <c r="F207" s="35" t="str">
        <f>'3B-Air transport'!V53</f>
        <v/>
      </c>
      <c r="G207" s="35" t="str">
        <f>'3B-Air transport'!AP53</f>
        <v>.</v>
      </c>
      <c r="H207" s="35">
        <f>'3B-Air transport'!AQ53</f>
        <v>0</v>
      </c>
      <c r="I207" s="35" t="str">
        <f t="shared" si="3"/>
        <v>.</v>
      </c>
    </row>
    <row r="208" spans="1:9" ht="50" x14ac:dyDescent="0.25">
      <c r="A208" s="35" t="str">
        <f>'3B-Air transport'!B55</f>
        <v>N</v>
      </c>
      <c r="B208" s="35" t="str">
        <f>'3B-Air transport'!A55</f>
        <v>Q3b.1.5b_TA1</v>
      </c>
      <c r="C208" s="17" t="str">
        <f xml:space="preserve"> '3B-Air transport'!E$48&amp;" - "&amp;LEFT('3B-Air transport'!F$54,FIND("(Q",'3B-Air transport'!F$54)-2)&amp;" - "&amp;'3B-Air transport'!G55</f>
        <v>Do federal, national, state, regional or provincial governments have special voting rights in the largest firm in each of the sectors listed below, where such voting rights allow the government to: - Block the sale of shares that could lead to change in the control of the firm - Air transport - domestic passenger transport</v>
      </c>
      <c r="D208" s="35" t="str">
        <f>IF(OR('3B-Air transport'!B55="N",'3B-Air transport'!B55="I", '3B-Air transport'!B55="NI"),"N",'3B-Air transport'!C55)</f>
        <v>N</v>
      </c>
      <c r="E208" s="17" t="s">
        <v>0</v>
      </c>
      <c r="F208" s="35" t="str">
        <f>'3B-Air transport'!V55</f>
        <v/>
      </c>
      <c r="G208" s="35" t="str">
        <f>'3B-Air transport'!AP55</f>
        <v>.</v>
      </c>
      <c r="H208" s="35">
        <f>'3B-Air transport'!AQ55</f>
        <v>0</v>
      </c>
      <c r="I208" s="35" t="str">
        <f t="shared" si="3"/>
        <v>.</v>
      </c>
    </row>
    <row r="209" spans="1:9" s="13" customFormat="1" ht="50" x14ac:dyDescent="0.25">
      <c r="A209" s="35" t="str">
        <f>'3B-Air transport'!B56</f>
        <v>N</v>
      </c>
      <c r="B209" s="35" t="str">
        <f>'3B-Air transport'!A56</f>
        <v>Q3b.1.5b_TA2</v>
      </c>
      <c r="C209" s="17" t="str">
        <f xml:space="preserve"> '3B-Air transport'!E$48&amp;" - "&amp;LEFT('3B-Air transport'!F$54,FIND("(Q",'3B-Air transport'!F$54)-2)&amp;" - "&amp;'3B-Air transport'!G56</f>
        <v xml:space="preserve">Do federal, national, state, regional or provincial governments have special voting rights in the largest firm in each of the sectors listed below, where such voting rights allow the government to: - Block the sale of shares that could lead to change in the control of the firm - Air transport - international passenger transport </v>
      </c>
      <c r="D209" s="35" t="str">
        <f>IF(OR('3B-Air transport'!B56="N",'3B-Air transport'!B56="I", '3B-Air transport'!B56="NI"),"N",'3B-Air transport'!C56)</f>
        <v>N</v>
      </c>
      <c r="E209" s="17" t="s">
        <v>0</v>
      </c>
      <c r="F209" s="35" t="str">
        <f>'3B-Air transport'!V56</f>
        <v/>
      </c>
      <c r="G209" s="35" t="str">
        <f>'3B-Air transport'!AP56</f>
        <v>.</v>
      </c>
      <c r="H209" s="35">
        <f>'3B-Air transport'!AQ56</f>
        <v>0</v>
      </c>
      <c r="I209" s="35" t="str">
        <f t="shared" si="3"/>
        <v>.</v>
      </c>
    </row>
    <row r="210" spans="1:9" s="13" customFormat="1" ht="50" x14ac:dyDescent="0.25">
      <c r="A210" s="35" t="str">
        <f>'3B-Air transport'!B57</f>
        <v>N</v>
      </c>
      <c r="B210" s="35" t="str">
        <f>'3B-Air transport'!A57</f>
        <v>Q3b.1.5b_TA3</v>
      </c>
      <c r="C210" s="17" t="str">
        <f xml:space="preserve"> '3B-Air transport'!E$48&amp;" - "&amp;LEFT('3B-Air transport'!F$54,FIND("(Q",'3B-Air transport'!F$54)-2)&amp;" - "&amp;'3B-Air transport'!G57</f>
        <v>Do federal, national, state, regional or provincial governments have special voting rights in the largest firm in each of the sectors listed below, where such voting rights allow the government to: - Block the sale of shares that could lead to change in the control of the firm - Air transport - operation of airports</v>
      </c>
      <c r="D210" s="35" t="str">
        <f>IF(OR('3B-Air transport'!B57="N",'3B-Air transport'!B57="I", '3B-Air transport'!B57="NI"),"N",'3B-Air transport'!C57)</f>
        <v>N</v>
      </c>
      <c r="E210" s="17" t="s">
        <v>0</v>
      </c>
      <c r="F210" s="35" t="str">
        <f>'3B-Air transport'!V57</f>
        <v/>
      </c>
      <c r="G210" s="35" t="str">
        <f>'3B-Air transport'!AP57</f>
        <v>.</v>
      </c>
      <c r="H210" s="35">
        <f>'3B-Air transport'!AQ57</f>
        <v>0</v>
      </c>
      <c r="I210" s="35" t="str">
        <f t="shared" si="3"/>
        <v>.</v>
      </c>
    </row>
    <row r="211" spans="1:9" s="35" customFormat="1" ht="50" x14ac:dyDescent="0.25">
      <c r="A211" s="35" t="str">
        <f>'3B-Air transport'!B58</f>
        <v>N</v>
      </c>
      <c r="B211" s="35" t="str">
        <f>'3B-Air transport'!A58</f>
        <v>Q3b.1.5b_TA4</v>
      </c>
      <c r="C211" s="17" t="str">
        <f xml:space="preserve"> '3B-Air transport'!E$48&amp;" - "&amp;LEFT('3B-Air transport'!F$54,FIND("(Q",'3B-Air transport'!F$54)-2)&amp;" - "&amp;'3B-Air transport'!G58</f>
        <v xml:space="preserve">Do federal, national, state, regional or provincial governments have special voting rights in the largest firm in each of the sectors listed below, where such voting rights allow the government to: - Block the sale of shares that could lead to change in the control of the firm - Air transport - air-traffic-control activities </v>
      </c>
      <c r="D211" s="35" t="str">
        <f>IF(OR('3B-Air transport'!B58="N",'3B-Air transport'!B58="I", '3B-Air transport'!B58="NI"),"N",'3B-Air transport'!C58)</f>
        <v>N</v>
      </c>
      <c r="E211" s="17" t="s">
        <v>0</v>
      </c>
      <c r="F211" s="35" t="str">
        <f>'3B-Air transport'!V58</f>
        <v/>
      </c>
      <c r="G211" s="35" t="str">
        <f>'3B-Air transport'!AP58</f>
        <v>.</v>
      </c>
      <c r="H211" s="35">
        <f>'3B-Air transport'!AQ58</f>
        <v>0</v>
      </c>
      <c r="I211" s="35" t="str">
        <f t="shared" si="3"/>
        <v>.</v>
      </c>
    </row>
    <row r="212" spans="1:9" s="35" customFormat="1" ht="50" x14ac:dyDescent="0.25">
      <c r="A212" s="35" t="str">
        <f>'3B-Air transport'!B60</f>
        <v>N</v>
      </c>
      <c r="B212" s="35" t="str">
        <f>'3B-Air transport'!A60</f>
        <v>Q3b.1.5c_TA1</v>
      </c>
      <c r="C212" s="17" t="str">
        <f xml:space="preserve"> '3B-Air transport'!E$48&amp;" - "&amp;LEFT('3B-Air transport'!F$59,FIND("(Q",'3B-Air transport'!F$59)-2)&amp;" - "&amp;'3B-Air transport'!G60</f>
        <v>Do federal, national, state, regional or provincial governments have special voting rights in the largest firm in each of the sectors listed below, where such voting rights allow the government to: - Prevent the relocation of the firm outside the national territory - Air transport - domestic passenger transport</v>
      </c>
      <c r="D212" s="35" t="str">
        <f>IF(OR('3B-Air transport'!B60="N",'3B-Air transport'!B60="I", '3B-Air transport'!B60="NI"),"N",'3B-Air transport'!C60)</f>
        <v>N</v>
      </c>
      <c r="E212" s="17" t="s">
        <v>0</v>
      </c>
      <c r="F212" s="35" t="str">
        <f>'3B-Air transport'!V60</f>
        <v/>
      </c>
      <c r="G212" s="35" t="str">
        <f>'3B-Air transport'!AP60</f>
        <v>.</v>
      </c>
      <c r="H212" s="35">
        <f>'3B-Air transport'!AQ60</f>
        <v>0</v>
      </c>
      <c r="I212" s="35" t="str">
        <f t="shared" si="3"/>
        <v>.</v>
      </c>
    </row>
    <row r="213" spans="1:9" s="35" customFormat="1" ht="50" x14ac:dyDescent="0.25">
      <c r="A213" s="35" t="str">
        <f>'3B-Air transport'!B61</f>
        <v>N</v>
      </c>
      <c r="B213" s="35" t="str">
        <f>'3B-Air transport'!A61</f>
        <v>Q3b.1.5c_TA2</v>
      </c>
      <c r="C213" s="17" t="str">
        <f xml:space="preserve"> '3B-Air transport'!E$48&amp;" - "&amp;LEFT('3B-Air transport'!F$59,FIND("(Q",'3B-Air transport'!F$59)-2)&amp;" - "&amp;'3B-Air transport'!G61</f>
        <v xml:space="preserve">Do federal, national, state, regional or provincial governments have special voting rights in the largest firm in each of the sectors listed below, where such voting rights allow the government to: - Prevent the relocation of the firm outside the national territory - Air transport - international passenger transport </v>
      </c>
      <c r="D213" s="35" t="str">
        <f>IF(OR('3B-Air transport'!B61="N",'3B-Air transport'!B61="I", '3B-Air transport'!B61="NI"),"N",'3B-Air transport'!C61)</f>
        <v>N</v>
      </c>
      <c r="E213" s="17" t="s">
        <v>0</v>
      </c>
      <c r="F213" s="35" t="str">
        <f>'3B-Air transport'!V61</f>
        <v/>
      </c>
      <c r="G213" s="35" t="str">
        <f>'3B-Air transport'!AP61</f>
        <v>.</v>
      </c>
      <c r="H213" s="35">
        <f>'3B-Air transport'!AQ61</f>
        <v>0</v>
      </c>
      <c r="I213" s="35" t="str">
        <f t="shared" si="3"/>
        <v>.</v>
      </c>
    </row>
    <row r="214" spans="1:9" s="35" customFormat="1" ht="50" x14ac:dyDescent="0.25">
      <c r="A214" s="35" t="str">
        <f>'3B-Air transport'!B62</f>
        <v>N</v>
      </c>
      <c r="B214" s="35" t="str">
        <f>'3B-Air transport'!A62</f>
        <v>Q3b.1.5c_TA3</v>
      </c>
      <c r="C214" s="17" t="str">
        <f xml:space="preserve"> '3B-Air transport'!E$48&amp;" - "&amp;LEFT('3B-Air transport'!F$59,FIND("(Q",'3B-Air transport'!F$59)-2)&amp;" - "&amp;'3B-Air transport'!G62</f>
        <v>Do federal, national, state, regional or provincial governments have special voting rights in the largest firm in each of the sectors listed below, where such voting rights allow the government to: - Prevent the relocation of the firm outside the national territory - Air transport - operation of airports</v>
      </c>
      <c r="D214" s="35" t="str">
        <f>IF(OR('3B-Air transport'!B62="N",'3B-Air transport'!B62="I", '3B-Air transport'!B62="NI"),"N",'3B-Air transport'!C62)</f>
        <v>N</v>
      </c>
      <c r="E214" s="17" t="s">
        <v>0</v>
      </c>
      <c r="F214" s="35" t="str">
        <f>'3B-Air transport'!V62</f>
        <v/>
      </c>
      <c r="G214" s="35" t="str">
        <f>'3B-Air transport'!AP62</f>
        <v>.</v>
      </c>
      <c r="H214" s="35">
        <f>'3B-Air transport'!AQ62</f>
        <v>0</v>
      </c>
      <c r="I214" s="35" t="str">
        <f t="shared" si="3"/>
        <v>.</v>
      </c>
    </row>
    <row r="215" spans="1:9" s="35" customFormat="1" ht="50" x14ac:dyDescent="0.25">
      <c r="A215" s="35" t="str">
        <f>'3B-Air transport'!B63</f>
        <v>N</v>
      </c>
      <c r="B215" s="35" t="str">
        <f>'3B-Air transport'!A63</f>
        <v>Q3b.1.5c_TA4</v>
      </c>
      <c r="C215" s="17" t="str">
        <f xml:space="preserve"> '3B-Air transport'!E$48&amp;" - "&amp;LEFT('3B-Air transport'!F$59,FIND("(Q",'3B-Air transport'!F$59)-2)&amp;" - "&amp;'3B-Air transport'!G63</f>
        <v xml:space="preserve">Do federal, national, state, regional or provincial governments have special voting rights in the largest firm in each of the sectors listed below, where such voting rights allow the government to: - Prevent the relocation of the firm outside the national territory - Air transport - air-traffic-control activities </v>
      </c>
      <c r="D215" s="35" t="str">
        <f>IF(OR('3B-Air transport'!B63="N",'3B-Air transport'!B63="I", '3B-Air transport'!B63="NI"),"N",'3B-Air transport'!C63)</f>
        <v>N</v>
      </c>
      <c r="E215" s="17" t="s">
        <v>0</v>
      </c>
      <c r="F215" s="35" t="str">
        <f>'3B-Air transport'!V63</f>
        <v/>
      </c>
      <c r="G215" s="35" t="str">
        <f>'3B-Air transport'!AP63</f>
        <v>.</v>
      </c>
      <c r="H215" s="35">
        <f>'3B-Air transport'!AQ63</f>
        <v>0</v>
      </c>
      <c r="I215" s="35" t="str">
        <f t="shared" si="3"/>
        <v>.</v>
      </c>
    </row>
    <row r="216" spans="1:9" s="35" customFormat="1" ht="50" x14ac:dyDescent="0.25">
      <c r="A216" s="35" t="str">
        <f>'3B-Air transport'!B64</f>
        <v>N</v>
      </c>
      <c r="B216" s="35" t="str">
        <f>'3B-Air transport'!A64</f>
        <v>Q3b.1.5c</v>
      </c>
      <c r="C216" s="17" t="str">
        <f>LEFT('3B-Air transport'!E64,FIND("(Q",'3B-Air transport'!E64)-2)</f>
        <v>Please, if you answered yes to any of the questions on voting rights, indicate the name of the firm in which such rights are held and include a link to a document (e.g. annual report) that provides evidence of the existence of these special voting rights and details about their nature</v>
      </c>
      <c r="D216" s="35" t="str">
        <f>IF(OR('3B-Air transport'!B64="N",'3B-Air transport'!B64="I", '3B-Air transport'!B64="NI"),"N",'3B-Air transport'!C64)</f>
        <v>N</v>
      </c>
      <c r="E216" s="17" t="s">
        <v>0</v>
      </c>
      <c r="F216" s="35" t="str">
        <f>'3B-Air transport'!V64</f>
        <v/>
      </c>
      <c r="G216" s="35" t="str">
        <f>'3B-Air transport'!AP64</f>
        <v>.</v>
      </c>
      <c r="H216" s="35">
        <f>'3B-Air transport'!AQ64</f>
        <v>0</v>
      </c>
      <c r="I216" s="35" t="str">
        <f t="shared" si="3"/>
        <v>.</v>
      </c>
    </row>
    <row r="217" spans="1:9" s="35" customFormat="1" ht="37.5" x14ac:dyDescent="0.25">
      <c r="A217" s="35" t="str">
        <f>'3B-Air transport'!B66</f>
        <v>ETS</v>
      </c>
      <c r="B217" s="35" t="str">
        <f>'3B-Air transport'!A66</f>
        <v>Q3b.1.6_TA1</v>
      </c>
      <c r="C217" s="17" t="str">
        <f>LEFT('3B-Air transport'!E$65,FIND("(Q",'3B-Air transport'!E$65)-2)&amp;" - "&amp;'3B-Air transport'!F66</f>
        <v>Do national, state, regional, or provincial governments hold equity stakes in the largest firm in the following sectors? - Air transport - domestic passenger transport</v>
      </c>
      <c r="D217" s="35" t="str">
        <f>IF(OR('3B-Air transport'!B66="N",'3B-Air transport'!B66="I", '3B-Air transport'!B66="NI"),"N",'3B-Air transport'!C66)</f>
        <v>Q5b.1.1_TA1</v>
      </c>
      <c r="E217" s="17" t="s">
        <v>1535</v>
      </c>
      <c r="F217" s="35" t="str">
        <f>'3B-Air transport'!V66</f>
        <v>no</v>
      </c>
      <c r="G217" s="35" t="str">
        <f>'3B-Air transport'!AP66</f>
        <v>.</v>
      </c>
      <c r="H217" s="35">
        <f>'3B-Air transport'!AQ66</f>
        <v>0</v>
      </c>
      <c r="I217" s="35" t="str">
        <f t="shared" si="3"/>
        <v>.</v>
      </c>
    </row>
    <row r="218" spans="1:9" s="35" customFormat="1" ht="37.5" x14ac:dyDescent="0.25">
      <c r="A218" s="35" t="str">
        <f>'3B-Air transport'!B67</f>
        <v>ETS</v>
      </c>
      <c r="B218" s="35" t="str">
        <f>'3B-Air transport'!A67</f>
        <v>Q3b.1.6_TA2</v>
      </c>
      <c r="C218" s="17" t="str">
        <f>LEFT('3B-Air transport'!E$65,FIND("(Q",'3B-Air transport'!E$65)-2)&amp;" - "&amp;'3B-Air transport'!F67</f>
        <v xml:space="preserve">Do national, state, regional, or provincial governments hold equity stakes in the largest firm in the following sectors? - Air transport - international passenger transport </v>
      </c>
      <c r="D218" s="35" t="str">
        <f>IF(OR('3B-Air transport'!B67="N",'3B-Air transport'!B67="I", '3B-Air transport'!B67="NI"),"N",'3B-Air transport'!C67)</f>
        <v>Q5b.1.1_TA2</v>
      </c>
      <c r="E218" s="17" t="s">
        <v>1536</v>
      </c>
      <c r="F218" s="35" t="str">
        <f>'3B-Air transport'!V67</f>
        <v>no</v>
      </c>
      <c r="G218" s="35" t="str">
        <f>'3B-Air transport'!AP67</f>
        <v>.</v>
      </c>
      <c r="H218" s="35">
        <f>'3B-Air transport'!AQ67</f>
        <v>0</v>
      </c>
      <c r="I218" s="35" t="str">
        <f t="shared" si="3"/>
        <v>.</v>
      </c>
    </row>
    <row r="219" spans="1:9" s="35" customFormat="1" ht="25" x14ac:dyDescent="0.25">
      <c r="A219" s="35" t="str">
        <f>'3B-Air transport'!B68</f>
        <v>ETS</v>
      </c>
      <c r="B219" s="35" t="str">
        <f>'3B-Air transport'!A68</f>
        <v>Q3b.1.6_TA3</v>
      </c>
      <c r="C219" s="17" t="str">
        <f>LEFT('3B-Air transport'!E$65,FIND("(Q",'3B-Air transport'!E$65)-2)&amp;" - "&amp;'3B-Air transport'!F68</f>
        <v>Do national, state, regional, or provincial governments hold equity stakes in the largest firm in the following sectors? - Air transport - operation of airports</v>
      </c>
      <c r="D219" s="35" t="str">
        <f>IF(OR('3B-Air transport'!B68="N",'3B-Air transport'!B68="I", '3B-Air transport'!B68="NI"),"N",'3B-Air transport'!C68)</f>
        <v>Q5b.1.1_TA3</v>
      </c>
      <c r="E219" s="17" t="s">
        <v>1537</v>
      </c>
      <c r="F219" s="35" t="str">
        <f>'3B-Air transport'!V68</f>
        <v>no</v>
      </c>
      <c r="G219" s="35" t="str">
        <f>'3B-Air transport'!AP68</f>
        <v>.</v>
      </c>
      <c r="H219" s="35">
        <f>'3B-Air transport'!AQ68</f>
        <v>0</v>
      </c>
      <c r="I219" s="35" t="str">
        <f t="shared" si="3"/>
        <v>.</v>
      </c>
    </row>
    <row r="220" spans="1:9" s="35" customFormat="1" ht="37.5" x14ac:dyDescent="0.25">
      <c r="A220" s="35" t="str">
        <f>'3B-Air transport'!B70</f>
        <v>ETS</v>
      </c>
      <c r="B220" s="35" t="str">
        <f>'3B-Air transport'!A70</f>
        <v>Q3b.1.6a_TA1</v>
      </c>
      <c r="C220" s="17" t="str">
        <f>LEFT('3B-Air transport'!E$69,FIND("(Q",'3B-Air transport'!E$69)-2)&amp;" - "&amp;'3B-Air transport'!F70</f>
        <v>What is the percentage of equity stakes owned, either directly or indirectly, by the government in the largest firm in the following sectors? - Air transport - domestic passenger transport</v>
      </c>
      <c r="D220" s="35" t="str">
        <f>IF(OR('3B-Air transport'!B70="N",'3B-Air transport'!B70="I", '3B-Air transport'!B70="NI"),"N",'3B-Air transport'!C70)</f>
        <v>Q5b.1.1a_TA1</v>
      </c>
      <c r="E220" s="17" t="s">
        <v>1538</v>
      </c>
      <c r="F220" s="35" t="str">
        <f>'3B-Air transport'!V70</f>
        <v>not applicable</v>
      </c>
      <c r="G220" s="35" t="str">
        <f>'3B-Air transport'!AP70</f>
        <v>.</v>
      </c>
      <c r="H220" s="35">
        <f>'3B-Air transport'!AQ70</f>
        <v>0</v>
      </c>
      <c r="I220" s="35" t="str">
        <f t="shared" si="3"/>
        <v>.</v>
      </c>
    </row>
    <row r="221" spans="1:9" s="35" customFormat="1" ht="37.5" x14ac:dyDescent="0.25">
      <c r="A221" s="35" t="str">
        <f>'3B-Air transport'!B71</f>
        <v>ETS</v>
      </c>
      <c r="B221" s="35" t="str">
        <f>'3B-Air transport'!A71</f>
        <v>Q3b.1.6a_TA2</v>
      </c>
      <c r="C221" s="17" t="str">
        <f>LEFT('3B-Air transport'!E$69,FIND("(Q",'3B-Air transport'!E$69)-2)&amp;" - "&amp;'3B-Air transport'!F71</f>
        <v xml:space="preserve">What is the percentage of equity stakes owned, either directly or indirectly, by the government in the largest firm in the following sectors? - Air transport - international passenger transport </v>
      </c>
      <c r="D221" s="35" t="str">
        <f>IF(OR('3B-Air transport'!B71="N",'3B-Air transport'!B71="I", '3B-Air transport'!B71="NI"),"N",'3B-Air transport'!C71)</f>
        <v>Q5b.1.1a_TA2</v>
      </c>
      <c r="E221" s="17" t="s">
        <v>1539</v>
      </c>
      <c r="F221" s="35" t="str">
        <f>'3B-Air transport'!V71</f>
        <v>not applicable</v>
      </c>
      <c r="G221" s="35" t="str">
        <f>'3B-Air transport'!AP71</f>
        <v>.</v>
      </c>
      <c r="H221" s="35">
        <f>'3B-Air transport'!AQ71</f>
        <v>0</v>
      </c>
      <c r="I221" s="35" t="str">
        <f t="shared" si="3"/>
        <v>.</v>
      </c>
    </row>
    <row r="222" spans="1:9" s="35" customFormat="1" ht="37.5" x14ac:dyDescent="0.25">
      <c r="A222" s="35" t="str">
        <f>'3B-Air transport'!B72</f>
        <v>ETS</v>
      </c>
      <c r="B222" s="35" t="str">
        <f>'3B-Air transport'!A72</f>
        <v>Q3b.1.6a_TA3</v>
      </c>
      <c r="C222" s="17" t="str">
        <f>LEFT('3B-Air transport'!E$69,FIND("(Q",'3B-Air transport'!E$69)-2)&amp;" - "&amp;'3B-Air transport'!F72</f>
        <v>What is the percentage of equity stakes owned, either directly or indirectly, by the government in the largest firm in the following sectors? - Air transport - operation of airports</v>
      </c>
      <c r="D222" s="35" t="str">
        <f>IF(OR('3B-Air transport'!B72="N",'3B-Air transport'!B72="I", '3B-Air transport'!B72="NI"),"N",'3B-Air transport'!C72)</f>
        <v>Q5b.1.1a_TA3</v>
      </c>
      <c r="E222" s="17" t="s">
        <v>1540</v>
      </c>
      <c r="F222" s="35" t="str">
        <f>'3B-Air transport'!V72</f>
        <v>not applicable</v>
      </c>
      <c r="G222" s="35" t="str">
        <f>'3B-Air transport'!AP72</f>
        <v>.</v>
      </c>
      <c r="H222" s="35">
        <f>'3B-Air transport'!AQ72</f>
        <v>0</v>
      </c>
      <c r="I222" s="35" t="str">
        <f t="shared" si="3"/>
        <v>.</v>
      </c>
    </row>
    <row r="223" spans="1:9" s="35" customFormat="1" x14ac:dyDescent="0.25">
      <c r="A223" s="35" t="str">
        <f>'3B-Air transport'!B74</f>
        <v>EC</v>
      </c>
      <c r="B223" s="35" t="str">
        <f>'3B-Air transport'!A74</f>
        <v>Q3b.2.1</v>
      </c>
      <c r="C223" s="17" t="str">
        <f>LEFT('3B-Air transport'!E74,FIND("(Q",'3B-Air transport'!E74)-2)</f>
        <v>For which jurisdiction are you answering the question?</v>
      </c>
      <c r="D223" s="35" t="str">
        <f>IF(OR('3B-Air transport'!B74="N",'3B-Air transport'!B74="I", '3B-Air transport'!B74="NI"),"N",'3B-Air transport'!C74)</f>
        <v>Q5b.02</v>
      </c>
      <c r="E223" s="17" t="s">
        <v>1541</v>
      </c>
      <c r="F223" s="35" t="str">
        <f>'3B-Air transport'!V74</f>
        <v>Federal level / National (for non-federal states)</v>
      </c>
      <c r="G223" s="35" t="str">
        <f>'3B-Air transport'!AP74</f>
        <v>.</v>
      </c>
      <c r="H223" s="35">
        <f>'3B-Air transport'!AQ74</f>
        <v>0</v>
      </c>
      <c r="I223" s="35" t="str">
        <f t="shared" si="3"/>
        <v>.</v>
      </c>
    </row>
    <row r="224" spans="1:9" s="35" customFormat="1" ht="25" x14ac:dyDescent="0.25">
      <c r="A224" s="35" t="str">
        <f>'3B-Air transport'!B75</f>
        <v>NI</v>
      </c>
      <c r="B224" s="35" t="str">
        <f>'3B-Air transport'!A75</f>
        <v>Q3b.2.1a</v>
      </c>
      <c r="C224" s="17" t="str">
        <f>LEFT('3B-Air transport'!F75,FIND("(Q",'3B-Air transport'!F75)-2)</f>
        <v>In case you indicate that you are answering for the “State level” or “Subnational” level or “a combination of the above”, please always indicate the name of the jurisdiction</v>
      </c>
      <c r="D224" s="35" t="str">
        <f>IF(OR('3B-Air transport'!B75="N",'3B-Air transport'!B75="I", '3B-Air transport'!B75="NI"),"N",'3B-Air transport'!C75)</f>
        <v>N</v>
      </c>
      <c r="E224" s="17" t="s">
        <v>0</v>
      </c>
      <c r="F224" s="35" t="str">
        <f>'3B-Air transport'!V75</f>
        <v/>
      </c>
      <c r="G224" s="35" t="str">
        <f>'3B-Air transport'!AP75</f>
        <v>.</v>
      </c>
      <c r="H224" s="35">
        <f>'3B-Air transport'!AQ75</f>
        <v>0</v>
      </c>
      <c r="I224" s="35" t="str">
        <f t="shared" si="3"/>
        <v>.</v>
      </c>
    </row>
    <row r="225" spans="1:9" s="35" customFormat="1" ht="37.5" x14ac:dyDescent="0.25">
      <c r="A225" s="35" t="str">
        <f>'3B-Air transport'!B76</f>
        <v>EC</v>
      </c>
      <c r="B225" s="35" t="str">
        <f>'3B-Air transport'!A76</f>
        <v>Q3b.2.2</v>
      </c>
      <c r="C225" s="17" t="str">
        <f>LEFT('3B-Air transport'!E76,FIND("(Q",'3B-Air transport'!E76)-2)</f>
        <v>Do laws or regulations restrict the number of competing firms allowed to operate a business (e.g. by establishing a legal monopoly or duopoly, or limiting the number of operators) in the provision of domestic passenger air transport services?</v>
      </c>
      <c r="D225" s="35" t="str">
        <f>IF(OR('3B-Air transport'!B76="N",'3B-Air transport'!B76="I", '3B-Air transport'!B76="NI"),"N",'3B-Air transport'!C76)</f>
        <v>Q5b.2.1</v>
      </c>
      <c r="E225" s="17" t="s">
        <v>1542</v>
      </c>
      <c r="F225" s="35" t="str">
        <f>'3B-Air transport'!V76</f>
        <v>no (market open to competition)</v>
      </c>
      <c r="G225" s="35" t="str">
        <f>'3B-Air transport'!AP76</f>
        <v>.</v>
      </c>
      <c r="H225" s="35">
        <f>'3B-Air transport'!AQ76</f>
        <v>0</v>
      </c>
      <c r="I225" s="35" t="str">
        <f t="shared" si="3"/>
        <v>.</v>
      </c>
    </row>
    <row r="226" spans="1:9" s="35" customFormat="1" ht="25" x14ac:dyDescent="0.25">
      <c r="A226" s="35" t="str">
        <f>'3B-Air transport'!B77</f>
        <v>NI</v>
      </c>
      <c r="B226" s="35" t="str">
        <f>'3B-Air transport'!A77</f>
        <v>Q3b.2.2a</v>
      </c>
      <c r="C226" s="17" t="str">
        <f>LEFT('3B-Air transport'!F77,FIND("(Q",'3B-Air transport'!F77)-2)</f>
        <v>Please provide link to the law/regulation or other legal document which regulates the access conditions in this sector</v>
      </c>
      <c r="D226" s="35" t="str">
        <f>IF(OR('3B-Air transport'!B77="N",'3B-Air transport'!B77="I", '3B-Air transport'!B77="NI"),"N",'3B-Air transport'!C77)</f>
        <v>N</v>
      </c>
      <c r="E226" s="17" t="s">
        <v>0</v>
      </c>
      <c r="F226" s="35" t="str">
        <f>'3B-Air transport'!V77</f>
        <v/>
      </c>
      <c r="G226" s="35" t="str">
        <f>'3B-Air transport'!AP77</f>
        <v>.</v>
      </c>
      <c r="H226" s="35">
        <f>'3B-Air transport'!AQ77</f>
        <v>0</v>
      </c>
      <c r="I226" s="35" t="str">
        <f t="shared" si="3"/>
        <v>.</v>
      </c>
    </row>
    <row r="227" spans="1:9" s="35" customFormat="1" ht="50" x14ac:dyDescent="0.25">
      <c r="A227" s="35" t="str">
        <f>'3B-Air transport'!B79</f>
        <v>E</v>
      </c>
      <c r="B227" s="35" t="str">
        <f>'3B-Air transport'!A79</f>
        <v>Q3b.2.3_i</v>
      </c>
      <c r="C227" s="17" t="str">
        <f>LEFT('3B-Air transport'!E$78,FIND("(Q",'3B-Air transport'!E$78)-2)&amp;" - "&amp;'3B-Air transport'!F79</f>
        <v xml:space="preserve">Are air carriers that offer domestic transportation services free to - Choose the routes they wish to serve (subject to availability of slots and other technical constraints and provided the route is not covered by a universal service requirement)? </v>
      </c>
      <c r="D227" s="35" t="str">
        <f>IF(OR('3B-Air transport'!B79="N",'3B-Air transport'!B79="I", '3B-Air transport'!B79="NI"),"N",'3B-Air transport'!C79)</f>
        <v>Q5b.2.2_1</v>
      </c>
      <c r="E227" s="17" t="s">
        <v>1543</v>
      </c>
      <c r="F227" s="35" t="str">
        <f>'3B-Air transport'!V79</f>
        <v>yes</v>
      </c>
      <c r="G227" s="35" t="str">
        <f>'3B-Air transport'!AP79</f>
        <v>.</v>
      </c>
      <c r="H227" s="35">
        <f>'3B-Air transport'!AQ79</f>
        <v>0</v>
      </c>
      <c r="I227" s="35" t="str">
        <f t="shared" si="3"/>
        <v>.</v>
      </c>
    </row>
    <row r="228" spans="1:9" s="35" customFormat="1" ht="50" x14ac:dyDescent="0.25">
      <c r="A228" s="35" t="str">
        <f>'3B-Air transport'!B80</f>
        <v>E</v>
      </c>
      <c r="B228" s="35" t="str">
        <f>'3B-Air transport'!A80</f>
        <v>Q3b.2.3_ii</v>
      </c>
      <c r="C228" s="17" t="str">
        <f>LEFT('3B-Air transport'!E$78,FIND("(Q",'3B-Air transport'!E$78)-2)&amp;" - "&amp;'3B-Air transport'!F80</f>
        <v xml:space="preserve">Are air carriers that offer domestic transportation services free to - Choose the frequency of the flights they wish to offer on each route (subject to availability of slots and other technical constraints and provided the route is not covered by a universal service requirement)? </v>
      </c>
      <c r="D228" s="35" t="str">
        <f>IF(OR('3B-Air transport'!B80="N",'3B-Air transport'!B80="I", '3B-Air transport'!B80="NI"),"N",'3B-Air transport'!C80)</f>
        <v>Q5b.2.2_2</v>
      </c>
      <c r="E228" s="17" t="s">
        <v>1544</v>
      </c>
      <c r="F228" s="35" t="str">
        <f>'3B-Air transport'!V80</f>
        <v>yes</v>
      </c>
      <c r="G228" s="35" t="str">
        <f>'3B-Air transport'!AP80</f>
        <v>.</v>
      </c>
      <c r="H228" s="35">
        <f>'3B-Air transport'!AQ80</f>
        <v>0</v>
      </c>
      <c r="I228" s="35" t="str">
        <f t="shared" si="3"/>
        <v>.</v>
      </c>
    </row>
    <row r="229" spans="1:9" s="35" customFormat="1" ht="37.5" x14ac:dyDescent="0.25">
      <c r="A229" s="35" t="str">
        <f>'3B-Air transport'!B81</f>
        <v>E</v>
      </c>
      <c r="B229" s="35" t="str">
        <f>'3B-Air transport'!A81</f>
        <v>Q3b.2.3_iii</v>
      </c>
      <c r="C229" s="17" t="str">
        <f>LEFT('3B-Air transport'!E$78,FIND("(Q",'3B-Air transport'!E$78)-2)&amp;" - "&amp;'3B-Air transport'!F81</f>
        <v>Are air carriers that offer domestic transportation services free to - Choose the size/capacity of the aircrafts on the routes they serve (subject to technical constraints)?</v>
      </c>
      <c r="D229" s="35" t="str">
        <f>IF(OR('3B-Air transport'!B81="N",'3B-Air transport'!B81="I", '3B-Air transport'!B81="NI"),"N",'3B-Air transport'!C81)</f>
        <v>Q5b.2.2_3</v>
      </c>
      <c r="E229" s="17" t="s">
        <v>1545</v>
      </c>
      <c r="F229" s="35" t="str">
        <f>'3B-Air transport'!V81</f>
        <v>yes</v>
      </c>
      <c r="G229" s="35" t="str">
        <f>'3B-Air transport'!AP81</f>
        <v>.</v>
      </c>
      <c r="H229" s="35">
        <f>'3B-Air transport'!AQ81</f>
        <v>0</v>
      </c>
      <c r="I229" s="35" t="str">
        <f t="shared" si="3"/>
        <v>.</v>
      </c>
    </row>
    <row r="230" spans="1:9" s="35" customFormat="1" ht="25" x14ac:dyDescent="0.25">
      <c r="A230" s="35" t="str">
        <f>'3B-Air transport'!B82</f>
        <v>E</v>
      </c>
      <c r="B230" s="35" t="str">
        <f>'3B-Air transport'!A82</f>
        <v>Q3b.2.4</v>
      </c>
      <c r="C230" s="17" t="str">
        <f>LEFT('3B-Air transport'!E82,FIND("(Q",'3B-Air transport'!E82)-2)</f>
        <v>Are industry representatives or individual firms involved in the enforcement of entry regulation in the provision of domestic passenger air transport services?</v>
      </c>
      <c r="D230" s="35" t="str">
        <f>IF(OR('3B-Air transport'!B82="N",'3B-Air transport'!B82="I", '3B-Air transport'!B82="NI"),"N",'3B-Air transport'!C82)</f>
        <v>Q5b.2.3</v>
      </c>
      <c r="E230" s="17" t="s">
        <v>1546</v>
      </c>
      <c r="F230" s="35" t="str">
        <f>'3B-Air transport'!V82</f>
        <v>no</v>
      </c>
      <c r="G230" s="35" t="str">
        <f>'3B-Air transport'!AP82</f>
        <v>.</v>
      </c>
      <c r="H230" s="35">
        <f>'3B-Air transport'!AQ82</f>
        <v>0</v>
      </c>
      <c r="I230" s="35" t="str">
        <f t="shared" si="3"/>
        <v>.</v>
      </c>
    </row>
    <row r="231" spans="1:9" s="35" customFormat="1" x14ac:dyDescent="0.25">
      <c r="A231" s="35" t="str">
        <f>'3B-Air transport'!B83</f>
        <v>EC</v>
      </c>
      <c r="B231" s="35" t="str">
        <f>'3B-Air transport'!A83</f>
        <v>Q3b.2.5</v>
      </c>
      <c r="C231" s="17" t="str">
        <f>LEFT('3B-Air transport'!E83,FIND("(Q",'3B-Air transport'!E83)-2)</f>
        <v xml:space="preserve">Is your country participating in a regional agreement for air transport services?  </v>
      </c>
      <c r="D231" s="35" t="str">
        <f>IF(OR('3B-Air transport'!B83="N",'3B-Air transport'!B83="I", '3B-Air transport'!B83="NI"),"N",'3B-Air transport'!C83)</f>
        <v>Q5b.2.6</v>
      </c>
      <c r="E231" s="17" t="s">
        <v>1547</v>
      </c>
      <c r="F231" s="35" t="str">
        <f>'3B-Air transport'!V83</f>
        <v>no</v>
      </c>
      <c r="G231" s="35" t="str">
        <f>'3B-Air transport'!AP83</f>
        <v>.</v>
      </c>
      <c r="H231" s="35">
        <f>'3B-Air transport'!AQ83</f>
        <v>0</v>
      </c>
      <c r="I231" s="35" t="str">
        <f t="shared" si="3"/>
        <v>.</v>
      </c>
    </row>
    <row r="232" spans="1:9" s="35" customFormat="1" ht="25" x14ac:dyDescent="0.25">
      <c r="A232" s="35" t="str">
        <f>'3B-Air transport'!B85</f>
        <v>ETS</v>
      </c>
      <c r="B232" s="35" t="str">
        <f>'3B-Air transport'!A85</f>
        <v>Q3b.2.6_i</v>
      </c>
      <c r="C232" s="17" t="str">
        <f>LEFT('3B-Air transport'!E$84,FIND("(Q",'3B-Air transport'!E$84)-2)&amp;" - "&amp;'3B-Air transport'!F85</f>
        <v>Does your country have an open-sky agreement with the following countries? - United States</v>
      </c>
      <c r="D232" s="35" t="str">
        <f>IF(OR('3B-Air transport'!B85="N",'3B-Air transport'!B85="I", '3B-Air transport'!B85="NI"),"N",'3B-Air transport'!C85)</f>
        <v>Q5b.2.4_1</v>
      </c>
      <c r="E232" s="17" t="s">
        <v>1548</v>
      </c>
      <c r="F232" s="35" t="str">
        <f>'3B-Air transport'!V85</f>
        <v>yes</v>
      </c>
      <c r="G232" s="35" t="str">
        <f>'3B-Air transport'!AP85</f>
        <v>.</v>
      </c>
      <c r="H232" s="35">
        <f>'3B-Air transport'!AQ85</f>
        <v>0</v>
      </c>
      <c r="I232" s="35" t="str">
        <f t="shared" si="3"/>
        <v>.</v>
      </c>
    </row>
    <row r="233" spans="1:9" s="35" customFormat="1" x14ac:dyDescent="0.25">
      <c r="A233" s="35" t="str">
        <f>'3B-Air transport'!B86</f>
        <v>ETS</v>
      </c>
      <c r="B233" s="35" t="str">
        <f>'3B-Air transport'!A86</f>
        <v>Q3b.2.6_ii</v>
      </c>
      <c r="C233" s="17" t="str">
        <f>LEFT('3B-Air transport'!E$84,FIND("(Q",'3B-Air transport'!E$84)-2)&amp;" - "&amp;'3B-Air transport'!F86</f>
        <v>Does your country have an open-sky agreement with the following countries? - China</v>
      </c>
      <c r="D233" s="35" t="str">
        <f>IF(OR('3B-Air transport'!B86="N",'3B-Air transport'!B86="I", '3B-Air transport'!B86="NI"),"N",'3B-Air transport'!C86)</f>
        <v>Q5b.2.4_2</v>
      </c>
      <c r="E233" s="17" t="s">
        <v>1549</v>
      </c>
      <c r="F233" s="35" t="str">
        <f>'3B-Air transport'!V86</f>
        <v>yes</v>
      </c>
      <c r="G233" s="35" t="str">
        <f>'3B-Air transport'!AP86</f>
        <v>.</v>
      </c>
      <c r="H233" s="35">
        <f>'3B-Air transport'!AQ86</f>
        <v>0</v>
      </c>
      <c r="I233" s="35" t="str">
        <f t="shared" si="3"/>
        <v>.</v>
      </c>
    </row>
    <row r="234" spans="1:9" s="35" customFormat="1" x14ac:dyDescent="0.25">
      <c r="A234" s="35" t="str">
        <f>'3B-Air transport'!B87</f>
        <v>ETS</v>
      </c>
      <c r="B234" s="35" t="str">
        <f>'3B-Air transport'!A87</f>
        <v>Q3b.2.6_iii</v>
      </c>
      <c r="C234" s="17" t="str">
        <f>LEFT('3B-Air transport'!E$84,FIND("(Q",'3B-Air transport'!E$84)-2)&amp;" - "&amp;'3B-Air transport'!F87</f>
        <v>Does your country have an open-sky agreement with the following countries? - Japan</v>
      </c>
      <c r="D234" s="35" t="str">
        <f>IF(OR('3B-Air transport'!B87="N",'3B-Air transport'!B87="I", '3B-Air transport'!B87="NI"),"N",'3B-Air transport'!C87)</f>
        <v>Q5b.2.4_3</v>
      </c>
      <c r="E234" s="17" t="s">
        <v>1550</v>
      </c>
      <c r="F234" s="35" t="str">
        <f>'3B-Air transport'!V87</f>
        <v>yes</v>
      </c>
      <c r="G234" s="35" t="str">
        <f>'3B-Air transport'!AP87</f>
        <v>.</v>
      </c>
      <c r="H234" s="35">
        <f>'3B-Air transport'!AQ87</f>
        <v>0</v>
      </c>
      <c r="I234" s="35" t="str">
        <f t="shared" si="3"/>
        <v>.</v>
      </c>
    </row>
    <row r="235" spans="1:9" s="35" customFormat="1" x14ac:dyDescent="0.25">
      <c r="A235" s="35" t="str">
        <f>'3B-Air transport'!B88</f>
        <v>ETS</v>
      </c>
      <c r="B235" s="35" t="str">
        <f>'3B-Air transport'!A88</f>
        <v>Q3b.2.6_iv</v>
      </c>
      <c r="C235" s="17" t="str">
        <f>LEFT('3B-Air transport'!E$84,FIND("(Q",'3B-Air transport'!E$84)-2)&amp;" - "&amp;'3B-Air transport'!F88</f>
        <v>Does your country have an open-sky agreement with the following countries? - India</v>
      </c>
      <c r="D235" s="35" t="str">
        <f>IF(OR('3B-Air transport'!B88="N",'3B-Air transport'!B88="I", '3B-Air transport'!B88="NI"),"N",'3B-Air transport'!C88)</f>
        <v>Q5b.2.4_5</v>
      </c>
      <c r="E235" s="17" t="s">
        <v>1551</v>
      </c>
      <c r="F235" s="35" t="str">
        <f>'3B-Air transport'!V88</f>
        <v>no</v>
      </c>
      <c r="G235" s="35" t="str">
        <f>'3B-Air transport'!AP88</f>
        <v>.</v>
      </c>
      <c r="H235" s="35">
        <f>'3B-Air transport'!AQ88</f>
        <v>0</v>
      </c>
      <c r="I235" s="35" t="str">
        <f t="shared" si="3"/>
        <v>.</v>
      </c>
    </row>
    <row r="236" spans="1:9" s="35" customFormat="1" x14ac:dyDescent="0.25">
      <c r="A236" s="35" t="str">
        <f>'3B-Air transport'!B89</f>
        <v>ETS</v>
      </c>
      <c r="B236" s="35" t="str">
        <f>'3B-Air transport'!A89</f>
        <v>Q3b.2.6_v</v>
      </c>
      <c r="C236" s="17" t="str">
        <f>LEFT('3B-Air transport'!E$84,FIND("(Q",'3B-Air transport'!E$84)-2)&amp;" - "&amp;'3B-Air transport'!F89</f>
        <v>Does your country have an open-sky agreement with the following countries? - Brazil</v>
      </c>
      <c r="D236" s="35" t="str">
        <f>IF(OR('3B-Air transport'!B89="N",'3B-Air transport'!B89="I", '3B-Air transport'!B89="NI"),"N",'3B-Air transport'!C89)</f>
        <v>Q5b.2.4_6</v>
      </c>
      <c r="E236" s="17" t="s">
        <v>1552</v>
      </c>
      <c r="F236" s="35" t="str">
        <f>'3B-Air transport'!V89</f>
        <v>no</v>
      </c>
      <c r="G236" s="35" t="str">
        <f>'3B-Air transport'!AP89</f>
        <v>.</v>
      </c>
      <c r="H236" s="35">
        <f>'3B-Air transport'!AQ89</f>
        <v>0</v>
      </c>
      <c r="I236" s="35" t="str">
        <f t="shared" si="3"/>
        <v>.</v>
      </c>
    </row>
    <row r="237" spans="1:9" s="35" customFormat="1" ht="25" x14ac:dyDescent="0.25">
      <c r="A237" s="35" t="str">
        <f>'3B-Air transport'!B90</f>
        <v>ETS</v>
      </c>
      <c r="B237" s="35" t="str">
        <f>'3B-Air transport'!A90</f>
        <v>Q3b.2.6_vi</v>
      </c>
      <c r="C237" s="17" t="str">
        <f>LEFT('3B-Air transport'!E$84,FIND("(Q",'3B-Air transport'!E$84)-2)&amp;" - "&amp;'3B-Air transport'!F90</f>
        <v>Does your country have an open-sky agreement with the following countries? - Canada</v>
      </c>
      <c r="D237" s="35" t="str">
        <f>IF(OR('3B-Air transport'!B90="N",'3B-Air transport'!B90="I", '3B-Air transport'!B90="NI"),"N",'3B-Air transport'!C90)</f>
        <v>Q5b.2.4_7</v>
      </c>
      <c r="E237" s="17" t="s">
        <v>1553</v>
      </c>
      <c r="F237" s="35" t="str">
        <f>'3B-Air transport'!V90</f>
        <v>no</v>
      </c>
      <c r="G237" s="35" t="str">
        <f>'3B-Air transport'!AP90</f>
        <v>.</v>
      </c>
      <c r="H237" s="35">
        <f>'3B-Air transport'!AQ90</f>
        <v>0</v>
      </c>
      <c r="I237" s="35" t="str">
        <f t="shared" si="3"/>
        <v>.</v>
      </c>
    </row>
    <row r="238" spans="1:9" s="35" customFormat="1" x14ac:dyDescent="0.25">
      <c r="A238" s="35" t="str">
        <f>'3B-Air transport'!B91</f>
        <v>ETS</v>
      </c>
      <c r="B238" s="35" t="str">
        <f>'3B-Air transport'!A91</f>
        <v>Q3b.2.6_vii</v>
      </c>
      <c r="C238" s="17" t="str">
        <f>LEFT('3B-Air transport'!E$84,FIND("(Q",'3B-Air transport'!E$84)-2)&amp;" - "&amp;'3B-Air transport'!F91</f>
        <v>Does your country have an open-sky agreement with the following countries? - Korea</v>
      </c>
      <c r="D238" s="35" t="str">
        <f>IF(OR('3B-Air transport'!B91="N",'3B-Air transport'!B91="I", '3B-Air transport'!B91="NI"),"N",'3B-Air transport'!C91)</f>
        <v>Q5b.2.4_8</v>
      </c>
      <c r="E238" s="17" t="s">
        <v>1554</v>
      </c>
      <c r="F238" s="35" t="str">
        <f>'3B-Air transport'!V91</f>
        <v>no</v>
      </c>
      <c r="G238" s="35" t="str">
        <f>'3B-Air transport'!AP91</f>
        <v>.</v>
      </c>
      <c r="H238" s="35">
        <f>'3B-Air transport'!AQ91</f>
        <v>0</v>
      </c>
      <c r="I238" s="35" t="str">
        <f t="shared" si="3"/>
        <v>.</v>
      </c>
    </row>
    <row r="239" spans="1:9" s="35" customFormat="1" ht="25" x14ac:dyDescent="0.25">
      <c r="A239" s="35" t="str">
        <f>'3B-Air transport'!B92</f>
        <v>ETS</v>
      </c>
      <c r="B239" s="35" t="str">
        <f>'3B-Air transport'!A92</f>
        <v>Q3b.2.6_viii</v>
      </c>
      <c r="C239" s="17" t="str">
        <f>LEFT('3B-Air transport'!E$84,FIND("(Q",'3B-Air transport'!E$84)-2)&amp;" - "&amp;'3B-Air transport'!F92</f>
        <v>Does your country have an open-sky agreement with the following countries? - Russia</v>
      </c>
      <c r="D239" s="35" t="str">
        <f>IF(OR('3B-Air transport'!B92="N",'3B-Air transport'!B92="I", '3B-Air transport'!B92="NI"),"N",'3B-Air transport'!C92)</f>
        <v>Q5b.2.4_9</v>
      </c>
      <c r="E239" s="17" t="s">
        <v>1555</v>
      </c>
      <c r="F239" s="35" t="str">
        <f>'3B-Air transport'!V92</f>
        <v>no</v>
      </c>
      <c r="G239" s="35" t="str">
        <f>'3B-Air transport'!AP92</f>
        <v>.</v>
      </c>
      <c r="H239" s="35">
        <f>'3B-Air transport'!AQ92</f>
        <v>0</v>
      </c>
      <c r="I239" s="35" t="str">
        <f t="shared" si="3"/>
        <v>.</v>
      </c>
    </row>
    <row r="240" spans="1:9" s="35" customFormat="1" ht="25" x14ac:dyDescent="0.25">
      <c r="A240" s="35" t="str">
        <f>'3B-Air transport'!B93</f>
        <v>ETS</v>
      </c>
      <c r="B240" s="35" t="str">
        <f>'3B-Air transport'!A93</f>
        <v>Q3b.2.6_ix</v>
      </c>
      <c r="C240" s="17" t="str">
        <f>LEFT('3B-Air transport'!E$84,FIND("(Q",'3B-Air transport'!E$84)-2)&amp;" - "&amp;'3B-Air transport'!F93</f>
        <v>Does your country have an open-sky agreement with the following countries? - Australia</v>
      </c>
      <c r="D240" s="35" t="str">
        <f>IF(OR('3B-Air transport'!B93="N",'3B-Air transport'!B93="I", '3B-Air transport'!B93="NI"),"N",'3B-Air transport'!C93)</f>
        <v>Q5b.2.4_10</v>
      </c>
      <c r="E240" s="17" t="s">
        <v>1556</v>
      </c>
      <c r="F240" s="35" t="str">
        <f>'3B-Air transport'!V93</f>
        <v>not applicable</v>
      </c>
      <c r="G240" s="35" t="str">
        <f>'3B-Air transport'!AP93</f>
        <v>.</v>
      </c>
      <c r="H240" s="35">
        <f>'3B-Air transport'!AQ93</f>
        <v>0</v>
      </c>
      <c r="I240" s="35" t="str">
        <f t="shared" si="3"/>
        <v>.</v>
      </c>
    </row>
    <row r="241" spans="1:10" s="35" customFormat="1" ht="25" x14ac:dyDescent="0.25">
      <c r="A241" s="35" t="str">
        <f>'3B-Air transport'!B94</f>
        <v>ETS</v>
      </c>
      <c r="B241" s="35" t="str">
        <f>'3B-Air transport'!A94</f>
        <v>Q3b.2.6_x</v>
      </c>
      <c r="C241" s="17" t="str">
        <f>LEFT('3B-Air transport'!E$84,FIND("(Q",'3B-Air transport'!E$84)-2)&amp;" - "&amp;'3B-Air transport'!F94</f>
        <v>Does your country have an open-sky agreement with the following countries? - Mexico</v>
      </c>
      <c r="D241" s="35" t="str">
        <f>IF(OR('3B-Air transport'!B94="N",'3B-Air transport'!B94="I", '3B-Air transport'!B94="NI"),"N",'3B-Air transport'!C94)</f>
        <v>Q5b.2.4_11</v>
      </c>
      <c r="E241" s="17" t="s">
        <v>1557</v>
      </c>
      <c r="F241" s="35" t="str">
        <f>'3B-Air transport'!V94</f>
        <v>no</v>
      </c>
      <c r="G241" s="35" t="str">
        <f>'3B-Air transport'!AP94</f>
        <v>.</v>
      </c>
      <c r="H241" s="35">
        <f>'3B-Air transport'!AQ94</f>
        <v>0</v>
      </c>
      <c r="I241" s="35" t="str">
        <f t="shared" si="3"/>
        <v>.</v>
      </c>
    </row>
    <row r="242" spans="1:10" s="35" customFormat="1" ht="25" x14ac:dyDescent="0.25">
      <c r="A242" s="35" t="str">
        <f>'3B-Air transport'!B96</f>
        <v>ETS</v>
      </c>
      <c r="B242" s="35" t="str">
        <f>'3B-Air transport'!A96</f>
        <v>Q3b.2.7_i</v>
      </c>
      <c r="C242" s="17" t="str">
        <f>LEFT('3B-Air transport'!E$95,FIND("(Q",'3B-Air transport'!E$95)-2)&amp;" - "&amp;'3B-Air transport'!F96</f>
        <v>Do open-sky agreements with the countries listed above include the following freedoms of the air? - 5th freedom</v>
      </c>
      <c r="D242" s="35" t="str">
        <f>IF(OR('3B-Air transport'!B96="N",'3B-Air transport'!B96="I", '3B-Air transport'!B96="NI"),"N",'3B-Air transport'!C96)</f>
        <v>Q5b.2.5_1</v>
      </c>
      <c r="E242" s="17" t="s">
        <v>1558</v>
      </c>
      <c r="F242" s="35" t="str">
        <f>'3B-Air transport'!V96</f>
        <v>.</v>
      </c>
      <c r="G242" s="35" t="str">
        <f>'3B-Air transport'!AP96</f>
        <v>.</v>
      </c>
      <c r="H242" s="35">
        <f>'3B-Air transport'!AQ96</f>
        <v>0</v>
      </c>
      <c r="I242" s="35" t="str">
        <f t="shared" si="3"/>
        <v>.</v>
      </c>
    </row>
    <row r="243" spans="1:10" s="35" customFormat="1" ht="25" x14ac:dyDescent="0.25">
      <c r="A243" s="35" t="str">
        <f>'3B-Air transport'!B97</f>
        <v>ETS</v>
      </c>
      <c r="B243" s="35" t="str">
        <f>'3B-Air transport'!A97</f>
        <v>Q3b.2.7_ii</v>
      </c>
      <c r="C243" s="17" t="str">
        <f>LEFT('3B-Air transport'!E$95,FIND("(Q",'3B-Air transport'!E$95)-2)&amp;" - "&amp;'3B-Air transport'!F97</f>
        <v>Do open-sky agreements with the countries listed above include the following freedoms of the air? - 6th freedom</v>
      </c>
      <c r="D243" s="35" t="str">
        <f>IF(OR('3B-Air transport'!B97="N",'3B-Air transport'!B97="I", '3B-Air transport'!B97="NI"),"N",'3B-Air transport'!C97)</f>
        <v>Q5b.2.5_2</v>
      </c>
      <c r="E243" s="17" t="s">
        <v>1559</v>
      </c>
      <c r="F243" s="35" t="str">
        <f>'3B-Air transport'!V97</f>
        <v xml:space="preserve">no (in NO open-skies agreements with ANY of countries listed above) </v>
      </c>
      <c r="G243" s="35" t="str">
        <f>'3B-Air transport'!AP97</f>
        <v>.</v>
      </c>
      <c r="H243" s="35">
        <f>'3B-Air transport'!AQ97</f>
        <v>0</v>
      </c>
      <c r="I243" s="35" t="str">
        <f t="shared" si="3"/>
        <v>.</v>
      </c>
    </row>
    <row r="244" spans="1:10" s="35" customFormat="1" ht="25" x14ac:dyDescent="0.25">
      <c r="A244" s="35" t="str">
        <f>'3B-Air transport'!B98</f>
        <v>ETS</v>
      </c>
      <c r="B244" s="35" t="str">
        <f>'3B-Air transport'!A98</f>
        <v>Q3b.2.7_iii</v>
      </c>
      <c r="C244" s="17" t="str">
        <f>LEFT('3B-Air transport'!E$95,FIND("(Q",'3B-Air transport'!E$95)-2)&amp;" - "&amp;'3B-Air transport'!F98</f>
        <v>Do open-sky agreements with the countries listed above include the following freedoms of the air? - 8th freedom</v>
      </c>
      <c r="D244" s="35" t="str">
        <f>IF(OR('3B-Air transport'!B98="N",'3B-Air transport'!B98="I", '3B-Air transport'!B98="NI"),"N",'3B-Air transport'!C98)</f>
        <v>Q5b.2.5_3</v>
      </c>
      <c r="E244" s="17" t="s">
        <v>1560</v>
      </c>
      <c r="F244" s="35" t="str">
        <f>'3B-Air transport'!V98</f>
        <v xml:space="preserve">no (in NO open-skies agreements with ANY of countries listed above) </v>
      </c>
      <c r="G244" s="35" t="str">
        <f>'3B-Air transport'!AP98</f>
        <v>.</v>
      </c>
      <c r="H244" s="35">
        <f>'3B-Air transport'!AQ98</f>
        <v>0</v>
      </c>
      <c r="I244" s="35" t="str">
        <f t="shared" si="3"/>
        <v>.</v>
      </c>
    </row>
    <row r="245" spans="1:10" s="35" customFormat="1" ht="25" x14ac:dyDescent="0.25">
      <c r="A245" s="35" t="str">
        <f>'3B-Air transport'!B99</f>
        <v>ETS</v>
      </c>
      <c r="B245" s="35" t="str">
        <f>'3B-Air transport'!A99</f>
        <v>Q3b.2.7_iv</v>
      </c>
      <c r="C245" s="17" t="str">
        <f>LEFT('3B-Air transport'!E$95,FIND("(Q",'3B-Air transport'!E$95)-2)&amp;" - "&amp;'3B-Air transport'!F99</f>
        <v>Do open-sky agreements with the countries listed above include the following freedoms of the air? - 9th freedom</v>
      </c>
      <c r="D245" s="35" t="str">
        <f>IF(OR('3B-Air transport'!B99="N",'3B-Air transport'!B99="I", '3B-Air transport'!B99="NI"),"N",'3B-Air transport'!C99)</f>
        <v>Q5b.2.5_4</v>
      </c>
      <c r="E245" s="17" t="s">
        <v>1561</v>
      </c>
      <c r="F245" s="35" t="str">
        <f>'3B-Air transport'!V99</f>
        <v xml:space="preserve">no (in NO open-skies agreements with ANY of countries listed above) </v>
      </c>
      <c r="G245" s="35" t="str">
        <f>'3B-Air transport'!AP99</f>
        <v>.</v>
      </c>
      <c r="H245" s="35">
        <f>'3B-Air transport'!AQ99</f>
        <v>0</v>
      </c>
      <c r="I245" s="35" t="str">
        <f t="shared" si="3"/>
        <v>.</v>
      </c>
    </row>
    <row r="246" spans="1:10" s="35" customFormat="1" ht="37.5" x14ac:dyDescent="0.25">
      <c r="A246" s="35" t="str">
        <f>'3B-Air transport'!B100</f>
        <v>E</v>
      </c>
      <c r="B246" s="35" t="str">
        <f>'3B-Air transport'!A100</f>
        <v>Q3b.2.8</v>
      </c>
      <c r="C246" s="17" t="str">
        <f>LEFT('3B-Air transport'!E100,FIND("(Q",'3B-Air transport'!E100)-2)</f>
        <v>Are the retail tariffs/fares charged by air carriers that offer domestic transportation services regulated or approved by the government, a ministry, a regulator or other public body?</v>
      </c>
      <c r="D246" s="35" t="str">
        <f>IF(OR('3B-Air transport'!B100="N",'3B-Air transport'!B100="I", '3B-Air transport'!B100="NI"),"N",'3B-Air transport'!C100)</f>
        <v>Q5b.2.7</v>
      </c>
      <c r="E246" s="17" t="s">
        <v>1562</v>
      </c>
      <c r="F246" s="35" t="str">
        <f>'3B-Air transport'!V100</f>
        <v>no</v>
      </c>
      <c r="G246" s="35" t="str">
        <f>'3B-Air transport'!AP100</f>
        <v>.</v>
      </c>
      <c r="H246" s="35">
        <f>'3B-Air transport'!AQ100</f>
        <v>0</v>
      </c>
      <c r="I246" s="35" t="str">
        <f t="shared" si="3"/>
        <v>.</v>
      </c>
    </row>
    <row r="247" spans="1:10" s="35" customFormat="1" ht="25" x14ac:dyDescent="0.25">
      <c r="A247" s="35" t="str">
        <f>'3B-Air transport'!B101</f>
        <v>NI</v>
      </c>
      <c r="B247" s="35" t="str">
        <f>'3B-Air transport'!A101</f>
        <v>Q3b.2.8a</v>
      </c>
      <c r="C247" s="17" t="str">
        <f>LEFT('3B-Air transport'!F101,FIND("(Q",'3B-Air transport'!F101)-2)</f>
        <v>If you have answered yes, please provide the name of the relevant body and a link to its website</v>
      </c>
      <c r="D247" s="35" t="str">
        <f>IF(OR('3B-Air transport'!B101="N",'3B-Air transport'!B101="I", '3B-Air transport'!B101="NI"),"N",'3B-Air transport'!C101)</f>
        <v>N</v>
      </c>
      <c r="E247" s="17" t="s">
        <v>0</v>
      </c>
      <c r="F247" s="35" t="str">
        <f>'3B-Air transport'!V101</f>
        <v/>
      </c>
      <c r="G247" s="35" t="str">
        <f>'3B-Air transport'!AP101</f>
        <v>.</v>
      </c>
      <c r="H247" s="35">
        <f>'3B-Air transport'!AQ101</f>
        <v>0</v>
      </c>
      <c r="I247" s="35" t="str">
        <f t="shared" si="3"/>
        <v>.</v>
      </c>
    </row>
    <row r="248" spans="1:10" s="35" customFormat="1" ht="25" x14ac:dyDescent="0.25">
      <c r="A248" s="35" t="str">
        <f>'3B-Air transport'!B102</f>
        <v>E</v>
      </c>
      <c r="B248" s="35" t="str">
        <f>'3B-Air transport'!A102</f>
        <v>Q3b.2.9</v>
      </c>
      <c r="C248" s="17" t="str">
        <f>LEFT('3B-Air transport'!E102,FIND("(Q",'3B-Air transport'!E102)-2)</f>
        <v>Are airports in your country subject to some form of regulatory ex-ante or ex-post supervision on the level of their charges or revenues by an independent public body?</v>
      </c>
      <c r="D248" s="35" t="str">
        <f>IF(OR('3B-Air transport'!B102="N",'3B-Air transport'!B102="I", '3B-Air transport'!B102="NI"),"N",'3B-Air transport'!C102)</f>
        <v>Q5b.2.9</v>
      </c>
      <c r="E248" s="17" t="s">
        <v>1563</v>
      </c>
      <c r="F248" s="35" t="str">
        <f>'3B-Air transport'!V102</f>
        <v>yes</v>
      </c>
      <c r="G248" s="35" t="str">
        <f>'3B-Air transport'!AP102</f>
        <v>.</v>
      </c>
      <c r="H248" s="35">
        <f>'3B-Air transport'!AQ102</f>
        <v>0</v>
      </c>
      <c r="I248" s="35" t="str">
        <f t="shared" si="3"/>
        <v>.</v>
      </c>
    </row>
    <row r="249" spans="1:10" s="35" customFormat="1" ht="25" x14ac:dyDescent="0.25">
      <c r="A249" s="35" t="str">
        <f>'3B-Air transport'!B103</f>
        <v>NI</v>
      </c>
      <c r="B249" s="35" t="str">
        <f>'3B-Air transport'!A103</f>
        <v>Q3b.2.9a</v>
      </c>
      <c r="C249" s="17" t="str">
        <f>LEFT('3B-Air transport'!F103,FIND("(Q",'3B-Air transport'!F103)-2)</f>
        <v>If you have answered yes, please provide the name of the relevant independent public body and a link to its website</v>
      </c>
      <c r="D249" s="35" t="str">
        <f>IF(OR('3B-Air transport'!B103="N",'3B-Air transport'!B103="I", '3B-Air transport'!B103="NI"),"N",'3B-Air transport'!C103)</f>
        <v>N</v>
      </c>
      <c r="E249" s="17" t="s">
        <v>0</v>
      </c>
      <c r="F249" s="35" t="str">
        <f>'3B-Air transport'!V103</f>
        <v/>
      </c>
      <c r="G249" s="35" t="str">
        <f>'3B-Air transport'!AP103</f>
        <v>.</v>
      </c>
      <c r="H249" s="35">
        <f>'3B-Air transport'!AQ103</f>
        <v>0</v>
      </c>
      <c r="I249" s="35" t="str">
        <f t="shared" si="3"/>
        <v>.</v>
      </c>
    </row>
    <row r="250" spans="1:10" ht="38" x14ac:dyDescent="0.4">
      <c r="A250" s="13" t="str">
        <f>'3Bbis-Air Regulator'!B8</f>
        <v>REGE</v>
      </c>
      <c r="B250" s="13" t="str">
        <f>'3Bbis-Air Regulator'!A8</f>
        <v>Q3bb.a.1</v>
      </c>
      <c r="C250" s="17" t="str">
        <f>LEFT('3Bbis-Air Regulator'!E8,FIND("(Q",'3Bbis-Air Regulator'!E8)-2)</f>
        <v>What is the status of the regulator?</v>
      </c>
      <c r="D250" s="17" t="str">
        <f>IF(OR('3Bbis-Air Regulator'!B8="REGN", '3Bbis-Air Regulator'!B8="REGNI"),"N",'3Bbis-Air Regulator'!C8)</f>
        <v>Q5bb.c.1</v>
      </c>
      <c r="E250" s="17" t="s">
        <v>1447</v>
      </c>
      <c r="F250" s="13" t="str">
        <f>'3Bbis-Air Regulator'!V8</f>
        <v>independent body with adjudicatory, rule-making or enforcement powers</v>
      </c>
      <c r="G250" s="35" t="str">
        <f>'3Bbis-Air Regulator'!AP8</f>
        <v>.</v>
      </c>
      <c r="H250" s="35">
        <f>'3Bbis-Air Regulator'!AQ8</f>
        <v>0</v>
      </c>
      <c r="I250" s="35" t="str">
        <f t="shared" si="3"/>
        <v>.</v>
      </c>
      <c r="J250" s="118" t="s">
        <v>1190</v>
      </c>
    </row>
    <row r="251" spans="1:10" x14ac:dyDescent="0.25">
      <c r="A251" s="35" t="str">
        <f>'3Bbis-Air Regulator'!B9</f>
        <v>REGE</v>
      </c>
      <c r="B251" s="35" t="str">
        <f>'3Bbis-Air Regulator'!A9</f>
        <v>Q3bb.a.2</v>
      </c>
      <c r="C251" s="17" t="str">
        <f>LEFT('3Bbis-Air Regulator'!E9,FIND("(Q",'3Bbis-Air Regulator'!E9)-2)</f>
        <v>Are the objectives and functions of the regulator defined?</v>
      </c>
      <c r="D251" s="17" t="str">
        <f>IF(OR('3Bbis-Air Regulator'!B9="REGN", '3Bbis-Air Regulator'!B9="REGNI"),"N",'3Bbis-Air Regulator'!C9)</f>
        <v>Q5bb.a.1</v>
      </c>
      <c r="E251" s="17" t="s">
        <v>1448</v>
      </c>
      <c r="F251" s="35" t="str">
        <f>'3Bbis-Air Regulator'!V9</f>
        <v>yes (in legislation)</v>
      </c>
      <c r="G251" s="35" t="str">
        <f>'3Bbis-Air Regulator'!AP9</f>
        <v>.</v>
      </c>
      <c r="H251" s="35">
        <f>'3Bbis-Air Regulator'!AQ9</f>
        <v>0</v>
      </c>
      <c r="I251" s="35" t="str">
        <f t="shared" si="3"/>
        <v>.</v>
      </c>
    </row>
    <row r="252" spans="1:10" ht="25" x14ac:dyDescent="0.25">
      <c r="A252" s="35" t="str">
        <f>'3Bbis-Air Regulator'!B11</f>
        <v>REGE</v>
      </c>
      <c r="B252" s="35" t="str">
        <f>'3Bbis-Air Regulator'!A11</f>
        <v>Q3bb.a.3_i</v>
      </c>
      <c r="C252" s="17" t="str">
        <f>LEFT('3Bbis-Air Regulator'!E$10,FIND("(Q",'3Bbis-Air Regulator'!E$10)-2)&amp;" - "&amp;'3Bbis-Air Regulator'!F11</f>
        <v>The regulator can receive guidance from the government regarding: - Long-term strategy</v>
      </c>
      <c r="D252" s="17" t="str">
        <f>IF(OR('3Bbis-Air Regulator'!B11="REGN", '3Bbis-Air Regulator'!B11="REGNI"),"N",'3Bbis-Air Regulator'!C11)</f>
        <v>Q5bb.a.2_i</v>
      </c>
      <c r="E252" s="17" t="s">
        <v>1564</v>
      </c>
      <c r="F252" s="35" t="str">
        <f>'3Bbis-Air Regulator'!V11</f>
        <v>yes</v>
      </c>
      <c r="G252" s="35" t="str">
        <f>'3Bbis-Air Regulator'!AP11</f>
        <v>.</v>
      </c>
      <c r="H252" s="35">
        <f>'3Bbis-Air Regulator'!AQ11</f>
        <v>0</v>
      </c>
      <c r="I252" s="35" t="str">
        <f t="shared" si="3"/>
        <v>.</v>
      </c>
    </row>
    <row r="253" spans="1:10" ht="25" x14ac:dyDescent="0.25">
      <c r="A253" s="35" t="str">
        <f>'3Bbis-Air Regulator'!B12</f>
        <v>REGE</v>
      </c>
      <c r="B253" s="35" t="str">
        <f>'3Bbis-Air Regulator'!A12</f>
        <v>Q3bb.a.3_ii</v>
      </c>
      <c r="C253" s="17" t="str">
        <f>LEFT('3Bbis-Air Regulator'!E$10,FIND("(Q",'3Bbis-Air Regulator'!E$10)-2)&amp;" - "&amp;'3Bbis-Air Regulator'!F12</f>
        <v>The regulator can receive guidance from the government regarding: - Work programme</v>
      </c>
      <c r="D253" s="17" t="str">
        <f>IF(OR('3Bbis-Air Regulator'!B12="REGN", '3Bbis-Air Regulator'!B12="REGNI"),"N",'3Bbis-Air Regulator'!C12)</f>
        <v>Q5bb.a.2_ii</v>
      </c>
      <c r="E253" s="17" t="s">
        <v>1565</v>
      </c>
      <c r="F253" s="35" t="str">
        <f>'3Bbis-Air Regulator'!V12</f>
        <v>no</v>
      </c>
      <c r="G253" s="35" t="str">
        <f>'3Bbis-Air Regulator'!AP12</f>
        <v>.</v>
      </c>
      <c r="H253" s="35">
        <f>'3Bbis-Air Regulator'!AQ12</f>
        <v>0</v>
      </c>
      <c r="I253" s="35" t="str">
        <f t="shared" si="3"/>
        <v>.</v>
      </c>
    </row>
    <row r="254" spans="1:10" ht="25" x14ac:dyDescent="0.25">
      <c r="A254" s="35" t="str">
        <f>'3Bbis-Air Regulator'!B13</f>
        <v>REGE</v>
      </c>
      <c r="B254" s="35" t="str">
        <f>'3Bbis-Air Regulator'!A13</f>
        <v>Q3bb.a.3_iii</v>
      </c>
      <c r="C254" s="17" t="str">
        <f>LEFT('3Bbis-Air Regulator'!E$10,FIND("(Q",'3Bbis-Air Regulator'!E$10)-2)&amp;" - "&amp;'3Bbis-Air Regulator'!F13</f>
        <v>The regulator can receive guidance from the government regarding: - Individual cases or regulatory decisions</v>
      </c>
      <c r="D254" s="17" t="str">
        <f>IF(OR('3Bbis-Air Regulator'!B13="REGN", '3Bbis-Air Regulator'!B13="REGNI"),"N",'3Bbis-Air Regulator'!C13)</f>
        <v>Q5bb.a.2_iii</v>
      </c>
      <c r="E254" s="17" t="s">
        <v>1566</v>
      </c>
      <c r="F254" s="35" t="str">
        <f>'3Bbis-Air Regulator'!V13</f>
        <v>no</v>
      </c>
      <c r="G254" s="35" t="str">
        <f>'3Bbis-Air Regulator'!AP13</f>
        <v>.</v>
      </c>
      <c r="H254" s="35">
        <f>'3Bbis-Air Regulator'!AQ13</f>
        <v>0</v>
      </c>
      <c r="I254" s="35" t="str">
        <f t="shared" si="3"/>
        <v>.</v>
      </c>
    </row>
    <row r="255" spans="1:10" x14ac:dyDescent="0.25">
      <c r="A255" s="35" t="str">
        <f>'3Bbis-Air Regulator'!B14</f>
        <v>REGE</v>
      </c>
      <c r="B255" s="35" t="str">
        <f>'3Bbis-Air Regulator'!A14</f>
        <v>Q3bb.a.3_iv</v>
      </c>
      <c r="C255" s="17" t="str">
        <f>LEFT('3Bbis-Air Regulator'!E$10,FIND("(Q",'3Bbis-Air Regulator'!E$10)-2)&amp;" - "&amp;'3Bbis-Air Regulator'!F14</f>
        <v>The regulator can receive guidance from the government regarding: - Appeals</v>
      </c>
      <c r="D255" s="17" t="str">
        <f>IF(OR('3Bbis-Air Regulator'!B14="REGN", '3Bbis-Air Regulator'!B14="REGNI"),"N",'3Bbis-Air Regulator'!C14)</f>
        <v>Q5bb.a.2_iv</v>
      </c>
      <c r="E255" s="17" t="s">
        <v>1567</v>
      </c>
      <c r="F255" s="35" t="str">
        <f>'3Bbis-Air Regulator'!V14</f>
        <v>no</v>
      </c>
      <c r="G255" s="35" t="str">
        <f>'3Bbis-Air Regulator'!AP14</f>
        <v>.</v>
      </c>
      <c r="H255" s="35">
        <f>'3Bbis-Air Regulator'!AQ14</f>
        <v>0</v>
      </c>
      <c r="I255" s="35" t="str">
        <f t="shared" si="3"/>
        <v>.</v>
      </c>
    </row>
    <row r="256" spans="1:10" ht="25" x14ac:dyDescent="0.25">
      <c r="A256" s="35" t="str">
        <f>'3Bbis-Air Regulator'!B15</f>
        <v>REGE</v>
      </c>
      <c r="B256" s="35" t="str">
        <f>'3Bbis-Air Regulator'!A15</f>
        <v>Q3bb.a.4</v>
      </c>
      <c r="C256" s="17" t="str">
        <f>LEFT('3Bbis-Air Regulator'!E15,FIND("(Q",'3Bbis-Air Regulator'!E15)-2)</f>
        <v>Does the regulator make recommendations or issue opinions on draft legislation or policy documents proposed by the executive?</v>
      </c>
      <c r="D256" s="17" t="str">
        <f>IF(OR('3Bbis-Air Regulator'!B15="REGN", '3Bbis-Air Regulator'!B15="REGNI"),"N",'3Bbis-Air Regulator'!C15)</f>
        <v>Q5bb.a.3</v>
      </c>
      <c r="E256" s="17" t="s">
        <v>1453</v>
      </c>
      <c r="F256" s="35" t="str">
        <f>'3Bbis-Air Regulator'!V15</f>
        <v>yes (through a formal process &amp; opinion made public)</v>
      </c>
      <c r="G256" s="35" t="str">
        <f>'3Bbis-Air Regulator'!AP15</f>
        <v>.</v>
      </c>
      <c r="H256" s="35">
        <f>'3Bbis-Air Regulator'!AQ15</f>
        <v>0</v>
      </c>
      <c r="I256" s="35" t="str">
        <f t="shared" si="3"/>
        <v>.</v>
      </c>
    </row>
    <row r="257" spans="1:9" x14ac:dyDescent="0.25">
      <c r="A257" s="35" t="str">
        <f>'3Bbis-Air Regulator'!B16</f>
        <v>REGEC</v>
      </c>
      <c r="B257" s="35" t="str">
        <f>'3Bbis-Air Regulator'!A16</f>
        <v>Q3bb.a.5</v>
      </c>
      <c r="C257" s="17" t="str">
        <f>LEFT('3Bbis-Air Regulator'!E16,FIND("(Q",'3Bbis-Air Regulator'!E16)-2)</f>
        <v>Which body, other than a court, can overturn the decisions of the regulator?</v>
      </c>
      <c r="D257" s="17" t="str">
        <f>IF(OR('3Bbis-Air Regulator'!B16="REGN", '3Bbis-Air Regulator'!B16="REGNI"),"N",'3Bbis-Air Regulator'!C16)</f>
        <v>Q5bb.a.4</v>
      </c>
      <c r="E257" s="17" t="s">
        <v>1454</v>
      </c>
      <c r="F257" s="35" t="str">
        <f>'3Bbis-Air Regulator'!V16</f>
        <v>none</v>
      </c>
      <c r="G257" s="35" t="str">
        <f>'3Bbis-Air Regulator'!AP16</f>
        <v>.</v>
      </c>
      <c r="H257" s="35">
        <f>'3Bbis-Air Regulator'!AQ16</f>
        <v>0</v>
      </c>
      <c r="I257" s="35" t="str">
        <f t="shared" si="3"/>
        <v>.</v>
      </c>
    </row>
    <row r="258" spans="1:9" ht="25" x14ac:dyDescent="0.25">
      <c r="A258" s="35" t="str">
        <f>'3Bbis-Air Regulator'!B17</f>
        <v>REGE</v>
      </c>
      <c r="B258" s="35" t="str">
        <f>'3Bbis-Air Regulator'!A17</f>
        <v>Q3bb.a.6</v>
      </c>
      <c r="C258" s="17" t="str">
        <f>LEFT('3Bbis-Air Regulator'!E17,FIND("(Q",'3Bbis-Air Regulator'!E17)-2)</f>
        <v>Are the instances where decisions of the regulator can be overturned by a body other than a court clearly defined?</v>
      </c>
      <c r="D258" s="17" t="str">
        <f>IF(OR('3Bbis-Air Regulator'!B17="REGN", '3Bbis-Air Regulator'!B17="REGNI"),"N",'3Bbis-Air Regulator'!C17)</f>
        <v>Q5bb.a.5</v>
      </c>
      <c r="E258" s="17" t="s">
        <v>1455</v>
      </c>
      <c r="F258" s="35" t="str">
        <f>'3Bbis-Air Regulator'!V17</f>
        <v>only court can overturn decisions</v>
      </c>
      <c r="G258" s="35" t="str">
        <f>'3Bbis-Air Regulator'!AP17</f>
        <v>.</v>
      </c>
      <c r="H258" s="35">
        <f>'3Bbis-Air Regulator'!AQ17</f>
        <v>0</v>
      </c>
      <c r="I258" s="35" t="str">
        <f t="shared" si="3"/>
        <v>.</v>
      </c>
    </row>
    <row r="259" spans="1:9" ht="25" x14ac:dyDescent="0.25">
      <c r="A259" s="35" t="str">
        <f>'3Bbis-Air Regulator'!B18</f>
        <v>REGE</v>
      </c>
      <c r="B259" s="35" t="str">
        <f>'3Bbis-Air Regulator'!A18</f>
        <v>Q3bb.a.7</v>
      </c>
      <c r="C259" s="17" t="str">
        <f>LEFT('3Bbis-Air Regulator'!E18,FIND("(Q",'3Bbis-Air Regulator'!E18)-2)</f>
        <v>Does the regulator need to submit proposals for new regulation that it is empowered to issue to other bodies for approval?</v>
      </c>
      <c r="D259" s="17" t="str">
        <f>IF(OR('3Bbis-Air Regulator'!B18="REGN", '3Bbis-Air Regulator'!B18="REGNI"),"N",'3Bbis-Air Regulator'!C18)</f>
        <v>Q5bb.b.3</v>
      </c>
      <c r="E259" s="17" t="s">
        <v>1456</v>
      </c>
      <c r="F259" s="35" t="str">
        <f>'3Bbis-Air Regulator'!V18</f>
        <v>no</v>
      </c>
      <c r="G259" s="35" t="str">
        <f>'3Bbis-Air Regulator'!AP18</f>
        <v>.</v>
      </c>
      <c r="H259" s="35">
        <f>'3Bbis-Air Regulator'!AQ18</f>
        <v>0</v>
      </c>
      <c r="I259" s="35" t="str">
        <f t="shared" ref="I259:I322" si="4">IF(H259=0,".",H259)</f>
        <v>.</v>
      </c>
    </row>
    <row r="260" spans="1:9" x14ac:dyDescent="0.25">
      <c r="A260" s="35" t="str">
        <f>'3Bbis-Air Regulator'!B19</f>
        <v>REGE</v>
      </c>
      <c r="B260" s="35" t="str">
        <f>'3Bbis-Air Regulator'!A19</f>
        <v>Q3bb.a.8</v>
      </c>
      <c r="C260" s="17" t="str">
        <f>LEFT('3Bbis-Air Regulator'!E19,FIND("(Q",'3Bbis-Air Regulator'!E19)-2)</f>
        <v>How is the majority of the permanent staff recruited?</v>
      </c>
      <c r="D260" s="17" t="str">
        <f>IF(OR('3Bbis-Air Regulator'!B19="REGN", '3Bbis-Air Regulator'!B19="REGNI"),"N",'3Bbis-Air Regulator'!C19)</f>
        <v>Q5bb.a.6</v>
      </c>
      <c r="E260" s="17" t="s">
        <v>1457</v>
      </c>
      <c r="F260" s="35" t="str">
        <f>'3Bbis-Air Regulator'!V19</f>
        <v xml:space="preserve">positions are advertised publicly &amp; candidates examined by selection panel </v>
      </c>
      <c r="G260" s="35" t="str">
        <f>'3Bbis-Air Regulator'!AP19</f>
        <v>.</v>
      </c>
      <c r="H260" s="35">
        <f>'3Bbis-Air Regulator'!AQ19</f>
        <v>0</v>
      </c>
      <c r="I260" s="35" t="str">
        <f t="shared" si="4"/>
        <v>.</v>
      </c>
    </row>
    <row r="261" spans="1:9" ht="25" x14ac:dyDescent="0.25">
      <c r="A261" s="35" t="str">
        <f>'3Bbis-Air Regulator'!B20</f>
        <v>REGN</v>
      </c>
      <c r="B261" s="35" t="str">
        <f>'3Bbis-Air Regulator'!A20</f>
        <v>Q3bb.a.9</v>
      </c>
      <c r="C261" s="17" t="str">
        <f>LEFT('3Bbis-Air Regulator'!E20,FIND("(Q",'3Bbis-Air Regulator'!E20)-2)</f>
        <v>Does your organisation need to obtain approval from an external body before it can recruit staff?</v>
      </c>
      <c r="D261" s="17" t="str">
        <f>IF(OR('3Bbis-Air Regulator'!B20="REGN", '3Bbis-Air Regulator'!B20="REGNI"),"N",'3Bbis-Air Regulator'!C20)</f>
        <v>N</v>
      </c>
      <c r="E261" s="17" t="s">
        <v>0</v>
      </c>
      <c r="F261" s="35" t="str">
        <f>'3Bbis-Air Regulator'!V20</f>
        <v/>
      </c>
      <c r="G261" s="35" t="str">
        <f>'3Bbis-Air Regulator'!AP20</f>
        <v>.</v>
      </c>
      <c r="H261" s="35">
        <f>'3Bbis-Air Regulator'!AQ20</f>
        <v>0</v>
      </c>
      <c r="I261" s="35" t="str">
        <f t="shared" si="4"/>
        <v>.</v>
      </c>
    </row>
    <row r="262" spans="1:9" x14ac:dyDescent="0.25">
      <c r="A262" s="35" t="str">
        <f>'3Bbis-Air Regulator'!B21</f>
        <v>REGEC</v>
      </c>
      <c r="B262" s="35" t="str">
        <f>'3Bbis-Air Regulator'!A21</f>
        <v>Q3bb.a.10</v>
      </c>
      <c r="C262" s="17" t="str">
        <f>LEFT('3Bbis-Air Regulator'!E21,FIND("(Q",'3Bbis-Air Regulator'!E21)-2)</f>
        <v>What is the process for nominating the agency head/board members?</v>
      </c>
      <c r="D262" s="17" t="str">
        <f>IF(OR('3Bbis-Air Regulator'!B21="REGN", '3Bbis-Air Regulator'!B21="REGNI"),"N",'3Bbis-Air Regulator'!C21)</f>
        <v>Q5bb.a.7</v>
      </c>
      <c r="E262" s="17" t="s">
        <v>1458</v>
      </c>
      <c r="F262" s="35" t="str">
        <f>'3Bbis-Air Regulator'!V21</f>
        <v xml:space="preserve">ministerial/governmental nomination based on public job ads &amp; independent selection panel </v>
      </c>
      <c r="G262" s="35" t="str">
        <f>'3Bbis-Air Regulator'!AP21</f>
        <v>.</v>
      </c>
      <c r="H262" s="35">
        <f>'3Bbis-Air Regulator'!AQ21</f>
        <v>0</v>
      </c>
      <c r="I262" s="35" t="str">
        <f t="shared" si="4"/>
        <v>.</v>
      </c>
    </row>
    <row r="263" spans="1:9" ht="25" x14ac:dyDescent="0.25">
      <c r="A263" s="35" t="str">
        <f>'3Bbis-Air Regulator'!B22</f>
        <v>REGEC</v>
      </c>
      <c r="B263" s="35" t="str">
        <f>'3Bbis-Air Regulator'!A22</f>
        <v>Q3bb.a.11</v>
      </c>
      <c r="C263" s="17" t="str">
        <f>LEFT('3Bbis-Air Regulator'!E22,FIND("(Q",'3Bbis-Air Regulator'!E22)-2)</f>
        <v>Which body has the legal authority to make the final appointment of the agency head/board members?</v>
      </c>
      <c r="D263" s="17" t="str">
        <f>IF(OR('3Bbis-Air Regulator'!B22="REGN", '3Bbis-Air Regulator'!B22="REGNI"),"N",'3Bbis-Air Regulator'!C22)</f>
        <v>Q5bb.a.8</v>
      </c>
      <c r="E263" s="17" t="s">
        <v>1459</v>
      </c>
      <c r="F263" s="35" t="str">
        <f>'3Bbis-Air Regulator'!V22</f>
        <v xml:space="preserve">parliament/congress/parliamentary/congressional committee </v>
      </c>
      <c r="G263" s="35" t="str">
        <f>'3Bbis-Air Regulator'!AP22</f>
        <v>.</v>
      </c>
      <c r="H263" s="35">
        <f>'3Bbis-Air Regulator'!AQ22</f>
        <v>0</v>
      </c>
      <c r="I263" s="35" t="str">
        <f t="shared" si="4"/>
        <v>.</v>
      </c>
    </row>
    <row r="264" spans="1:9" ht="25" x14ac:dyDescent="0.25">
      <c r="A264" s="35" t="str">
        <f>'3Bbis-Air Regulator'!B23</f>
        <v>REGEC</v>
      </c>
      <c r="B264" s="35" t="str">
        <f>'3Bbis-Air Regulator'!A23</f>
        <v>Q3bb.a.12</v>
      </c>
      <c r="C264" s="17" t="str">
        <f>LEFT('3Bbis-Air Regulator'!E23,FIND("(Q",'3Bbis-Air Regulator'!E23)-2)</f>
        <v>Are there restrictions regarding the employment history of the agency head/board members?</v>
      </c>
      <c r="D264" s="17" t="str">
        <f>IF(OR('3Bbis-Air Regulator'!B23="REGN", '3Bbis-Air Regulator'!B23="REGNI"),"N",'3Bbis-Air Regulator'!C23)</f>
        <v>Q5bb.a.9</v>
      </c>
      <c r="E264" s="17" t="s">
        <v>1460</v>
      </c>
      <c r="F264" s="35" t="str">
        <f>'3Bbis-Air Regulator'!V23</f>
        <v>no</v>
      </c>
      <c r="G264" s="35" t="str">
        <f>'3Bbis-Air Regulator'!AP23</f>
        <v>.</v>
      </c>
      <c r="H264" s="35">
        <f>'3Bbis-Air Regulator'!AQ23</f>
        <v>0</v>
      </c>
      <c r="I264" s="35" t="str">
        <f t="shared" si="4"/>
        <v>.</v>
      </c>
    </row>
    <row r="265" spans="1:9" x14ac:dyDescent="0.25">
      <c r="A265" s="35" t="str">
        <f>'3Bbis-Air Regulator'!B24</f>
        <v>REGE</v>
      </c>
      <c r="B265" s="35" t="str">
        <f>'3Bbis-Air Regulator'!A24</f>
        <v>Q3bb.a.13</v>
      </c>
      <c r="C265" s="17" t="str">
        <f>LEFT('3Bbis-Air Regulator'!E24,FIND("(Q",'3Bbis-Air Regulator'!E24)-2)</f>
        <v>Does the legislation define the skills required by the agency head/board members?</v>
      </c>
      <c r="D265" s="17" t="str">
        <f>IF(OR('3Bbis-Air Regulator'!B24="REGN", '3Bbis-Air Regulator'!B24="REGNI"),"N",'3Bbis-Air Regulator'!C24)</f>
        <v>Q5bb.a.10</v>
      </c>
      <c r="E265" s="17" t="s">
        <v>1461</v>
      </c>
      <c r="F265" s="35" t="str">
        <f>'3Bbis-Air Regulator'!V24</f>
        <v>yes</v>
      </c>
      <c r="G265" s="35" t="str">
        <f>'3Bbis-Air Regulator'!AP24</f>
        <v>.</v>
      </c>
      <c r="H265" s="35">
        <f>'3Bbis-Air Regulator'!AQ24</f>
        <v>0</v>
      </c>
      <c r="I265" s="35" t="str">
        <f t="shared" si="4"/>
        <v>.</v>
      </c>
    </row>
    <row r="266" spans="1:9" ht="25" x14ac:dyDescent="0.25">
      <c r="A266" s="35" t="str">
        <f>'3Bbis-Air Regulator'!B25</f>
        <v>REGEC</v>
      </c>
      <c r="B266" s="35" t="str">
        <f>'3Bbis-Air Regulator'!A25</f>
        <v>Q3bb.a.14</v>
      </c>
      <c r="C266" s="17" t="str">
        <f>LEFT('3Bbis-Air Regulator'!E25,FIND("(Q",'3Bbis-Air Regulator'!E25)-2)</f>
        <v>May the agency head/board members hold other offices/appointments in the government/the regulated industry?</v>
      </c>
      <c r="D266" s="17" t="str">
        <f>IF(OR('3Bbis-Air Regulator'!B25="REGN", '3Bbis-Air Regulator'!B25="REGNI"),"N",'3Bbis-Air Regulator'!C25)</f>
        <v>Q5bb.a.11</v>
      </c>
      <c r="E266" s="17" t="s">
        <v>1462</v>
      </c>
      <c r="F266" s="35" t="str">
        <f>'3Bbis-Air Regulator'!V25</f>
        <v>yes (with restrictions, for regulators with a agency head)</v>
      </c>
      <c r="G266" s="35" t="str">
        <f>'3Bbis-Air Regulator'!AP25</f>
        <v>.</v>
      </c>
      <c r="H266" s="35">
        <f>'3Bbis-Air Regulator'!AQ25</f>
        <v>0</v>
      </c>
      <c r="I266" s="35" t="str">
        <f t="shared" si="4"/>
        <v>.</v>
      </c>
    </row>
    <row r="267" spans="1:9" x14ac:dyDescent="0.25">
      <c r="A267" s="35" t="str">
        <f>'3Bbis-Air Regulator'!B26</f>
        <v>REGE</v>
      </c>
      <c r="B267" s="35" t="str">
        <f>'3Bbis-Air Regulator'!A26</f>
        <v>Q3bb.a.15</v>
      </c>
      <c r="C267" s="17" t="str">
        <f>LEFT('3Bbis-Air Regulator'!E26,FIND("(Q",'3Bbis-Air Regulator'!E26)-2)</f>
        <v>If the regulator is led by a board, are appointments of board members staggered?</v>
      </c>
      <c r="D267" s="17" t="str">
        <f>IF(OR('3Bbis-Air Regulator'!B26="REGN", '3Bbis-Air Regulator'!B26="REGNI"),"N",'3Bbis-Air Regulator'!C26)</f>
        <v>Q5bb.a.12</v>
      </c>
      <c r="E267" s="17" t="s">
        <v>1463</v>
      </c>
      <c r="F267" s="35" t="str">
        <f>'3Bbis-Air Regulator'!V26</f>
        <v>yes</v>
      </c>
      <c r="G267" s="35" t="str">
        <f>'3Bbis-Air Regulator'!AP26</f>
        <v>.</v>
      </c>
      <c r="H267" s="35">
        <f>'3Bbis-Air Regulator'!AQ26</f>
        <v>0</v>
      </c>
      <c r="I267" s="35" t="str">
        <f t="shared" si="4"/>
        <v>.</v>
      </c>
    </row>
    <row r="268" spans="1:9" x14ac:dyDescent="0.25">
      <c r="A268" s="35" t="str">
        <f>'3Bbis-Air Regulator'!B27</f>
        <v>REGE</v>
      </c>
      <c r="B268" s="35" t="str">
        <f>'3Bbis-Air Regulator'!A27</f>
        <v>Q3bb.a.16</v>
      </c>
      <c r="C268" s="17" t="str">
        <f>LEFT('3Bbis-Air Regulator'!E27,FIND("(Q",'3Bbis-Air Regulator'!E27)-2)</f>
        <v>How can the agency head/board members be dismissed from office?</v>
      </c>
      <c r="D268" s="17" t="str">
        <f>IF(OR('3Bbis-Air Regulator'!B27="REGN", '3Bbis-Air Regulator'!B27="REGNI"),"N",'3Bbis-Air Regulator'!C27)</f>
        <v>Q5bb.a.13</v>
      </c>
      <c r="E268" s="17" t="s">
        <v>1464</v>
      </c>
      <c r="F268" s="35" t="str">
        <f>'3Bbis-Air Regulator'!V27</f>
        <v>through parliamentary/congressional decisions</v>
      </c>
      <c r="G268" s="35" t="str">
        <f>'3Bbis-Air Regulator'!AP27</f>
        <v>.</v>
      </c>
      <c r="H268" s="35">
        <f>'3Bbis-Air Regulator'!AQ27</f>
        <v>0</v>
      </c>
      <c r="I268" s="35" t="str">
        <f t="shared" si="4"/>
        <v>.</v>
      </c>
    </row>
    <row r="269" spans="1:9" ht="25" x14ac:dyDescent="0.25">
      <c r="A269" s="35" t="str">
        <f>'3Bbis-Air Regulator'!B28</f>
        <v>REGE</v>
      </c>
      <c r="B269" s="35" t="str">
        <f>'3Bbis-Air Regulator'!A28</f>
        <v>Q3bb.a.17</v>
      </c>
      <c r="C269" s="17" t="str">
        <f>LEFT('3Bbis-Air Regulator'!E28,FIND("(Q",'3Bbis-Air Regulator'!E28)-2)</f>
        <v>What are the criteria for dismissing agency head/board members during their term of office?</v>
      </c>
      <c r="D269" s="17" t="str">
        <f>IF(OR('3Bbis-Air Regulator'!B28="REGN", '3Bbis-Air Regulator'!B28="REGNI"),"N",'3Bbis-Air Regulator'!C28)</f>
        <v>Q5bb.a.14</v>
      </c>
      <c r="E269" s="17" t="s">
        <v>1465</v>
      </c>
      <c r="F269" s="35" t="str">
        <f>'3Bbis-Air Regulator'!V28</f>
        <v>limited and defined set of criteria</v>
      </c>
      <c r="G269" s="35" t="str">
        <f>'3Bbis-Air Regulator'!AP28</f>
        <v>.</v>
      </c>
      <c r="H269" s="35">
        <f>'3Bbis-Air Regulator'!AQ28</f>
        <v>0</v>
      </c>
      <c r="I269" s="35" t="str">
        <f t="shared" si="4"/>
        <v>.</v>
      </c>
    </row>
    <row r="270" spans="1:9" ht="25" x14ac:dyDescent="0.25">
      <c r="A270" s="35" t="str">
        <f>'3Bbis-Air Regulator'!B29</f>
        <v>REGE</v>
      </c>
      <c r="B270" s="35" t="str">
        <f>'3Bbis-Air Regulator'!A29</f>
        <v>Q3bb.a.18</v>
      </c>
      <c r="C270" s="17" t="str">
        <f>LEFT('3Bbis-Air Regulator'!E29,FIND("(Q",'3Bbis-Air Regulator'!E29)-2)</f>
        <v>Are the criteria for dismissing agency head/board members during their term of office published?</v>
      </c>
      <c r="D270" s="17" t="str">
        <f>IF(OR('3Bbis-Air Regulator'!B29="REGN", '3Bbis-Air Regulator'!B29="REGNI"),"N",'3Bbis-Air Regulator'!C29)</f>
        <v>Q5bb.a.15</v>
      </c>
      <c r="E270" s="17" t="s">
        <v>1466</v>
      </c>
      <c r="F270" s="35" t="str">
        <f>'3Bbis-Air Regulator'!V29</f>
        <v>yes</v>
      </c>
      <c r="G270" s="35" t="str">
        <f>'3Bbis-Air Regulator'!AP29</f>
        <v>.</v>
      </c>
      <c r="H270" s="35">
        <f>'3Bbis-Air Regulator'!AQ29</f>
        <v>0</v>
      </c>
      <c r="I270" s="35" t="str">
        <f t="shared" si="4"/>
        <v>.</v>
      </c>
    </row>
    <row r="271" spans="1:9" ht="37.5" x14ac:dyDescent="0.25">
      <c r="A271" s="35" t="str">
        <f>'3Bbis-Air Regulator'!B30</f>
        <v>REGEC</v>
      </c>
      <c r="B271" s="35" t="str">
        <f>'3Bbis-Air Regulator'!A30</f>
        <v>Q3bb.a.19</v>
      </c>
      <c r="C271" s="17" t="str">
        <f>LEFT('3Bbis-Air Regulator'!E30,FIND("(Q",'3Bbis-Air Regulator'!E30)-2)</f>
        <v>Can the agency head/board members accept jobs in the sector that is regulated by the regulator after their term of office?</v>
      </c>
      <c r="D271" s="17" t="str">
        <f>IF(OR('3Bbis-Air Regulator'!B30="REGN", '3Bbis-Air Regulator'!B30="REGNI"),"N",'3Bbis-Air Regulator'!C30)</f>
        <v>Q5bb.a.16</v>
      </c>
      <c r="E271" s="17" t="s">
        <v>1467</v>
      </c>
      <c r="F271" s="35" t="str">
        <f>'3Bbis-Air Regulator'!V30</f>
        <v>yes (provided that conflict of interests rules are complied with and/or following restrictions before leaving)</v>
      </c>
      <c r="G271" s="35" t="str">
        <f>'3Bbis-Air Regulator'!AP30</f>
        <v>.</v>
      </c>
      <c r="H271" s="35">
        <f>'3Bbis-Air Regulator'!AQ30</f>
        <v>0</v>
      </c>
      <c r="I271" s="35" t="str">
        <f t="shared" si="4"/>
        <v>.</v>
      </c>
    </row>
    <row r="272" spans="1:9" x14ac:dyDescent="0.25">
      <c r="A272" s="35" t="str">
        <f>'3Bbis-Air Regulator'!B31</f>
        <v>REGE</v>
      </c>
      <c r="B272" s="35" t="str">
        <f>'3Bbis-Air Regulator'!A31</f>
        <v>Q3bb.a.20</v>
      </c>
      <c r="C272" s="17" t="str">
        <f>LEFT('3Bbis-Air Regulator'!E31,FIND("(Q",'3Bbis-Air Regulator'!E31)-2)</f>
        <v>How long is the term of office of the agency head/board members?</v>
      </c>
      <c r="D272" s="17" t="str">
        <f>IF(OR('3Bbis-Air Regulator'!B31="REGN", '3Bbis-Air Regulator'!B31="REGNI"),"N",'3Bbis-Air Regulator'!C31)</f>
        <v>Q5bb.a.17</v>
      </c>
      <c r="E272" s="17" t="s">
        <v>1468</v>
      </c>
      <c r="F272" s="35" t="str">
        <f>'3Bbis-Air Regulator'!V31</f>
        <v>5 years or more renewable for a set number of terms or non-renewable</v>
      </c>
      <c r="G272" s="35" t="str">
        <f>'3Bbis-Air Regulator'!AP31</f>
        <v>.</v>
      </c>
      <c r="H272" s="35">
        <f>'3Bbis-Air Regulator'!AQ31</f>
        <v>0</v>
      </c>
      <c r="I272" s="35" t="str">
        <f t="shared" si="4"/>
        <v>.</v>
      </c>
    </row>
    <row r="273" spans="1:9" x14ac:dyDescent="0.25">
      <c r="A273" s="35" t="str">
        <f>'3Bbis-Air Regulator'!B32</f>
        <v>REGE</v>
      </c>
      <c r="B273" s="35" t="str">
        <f>'3Bbis-Air Regulator'!A32</f>
        <v>Q3bb.a.21</v>
      </c>
      <c r="C273" s="17" t="str">
        <f>LEFT('3Bbis-Air Regulator'!E32,FIND("(Q",'3Bbis-Air Regulator'!E32)-2)</f>
        <v>Is the source of the financial budget stated in the establishing legislation?</v>
      </c>
      <c r="D273" s="17" t="str">
        <f>IF(OR('3Bbis-Air Regulator'!B32="REGN", '3Bbis-Air Regulator'!B32="REGNI"),"N",'3Bbis-Air Regulator'!C32)</f>
        <v>Q5bb.a.18</v>
      </c>
      <c r="E273" s="17" t="s">
        <v>1469</v>
      </c>
      <c r="F273" s="35" t="str">
        <f>'3Bbis-Air Regulator'!V32</f>
        <v>no</v>
      </c>
      <c r="G273" s="35" t="str">
        <f>'3Bbis-Air Regulator'!AP32</f>
        <v>.</v>
      </c>
      <c r="H273" s="35">
        <f>'3Bbis-Air Regulator'!AQ32</f>
        <v>0</v>
      </c>
      <c r="I273" s="35" t="str">
        <f t="shared" si="4"/>
        <v>.</v>
      </c>
    </row>
    <row r="274" spans="1:9" x14ac:dyDescent="0.25">
      <c r="A274" s="35" t="str">
        <f>'3Bbis-Air Regulator'!B33</f>
        <v>REGN</v>
      </c>
      <c r="B274" s="35" t="str">
        <f>'3Bbis-Air Regulator'!A33</f>
        <v>Q3bb.a.22</v>
      </c>
      <c r="C274" s="17" t="str">
        <f>LEFT('3Bbis-Air Regulator'!E33,FIND("(Q",'3Bbis-Air Regulator'!E33)-2)</f>
        <v>Is the regulator funded through fees, the national budget or a mix of both?</v>
      </c>
      <c r="D274" s="17" t="str">
        <f>IF(OR('3Bbis-Air Regulator'!B33="REGN", '3Bbis-Air Regulator'!B33="REGNI"),"N",'3Bbis-Air Regulator'!C33)</f>
        <v>N</v>
      </c>
      <c r="E274" s="17" t="s">
        <v>0</v>
      </c>
      <c r="F274" s="35" t="str">
        <f>'3Bbis-Air Regulator'!V33</f>
        <v/>
      </c>
      <c r="G274" s="35" t="str">
        <f>'3Bbis-Air Regulator'!AP33</f>
        <v>.</v>
      </c>
      <c r="H274" s="35">
        <f>'3Bbis-Air Regulator'!AQ33</f>
        <v>0</v>
      </c>
      <c r="I274" s="35" t="str">
        <f t="shared" si="4"/>
        <v>.</v>
      </c>
    </row>
    <row r="275" spans="1:9" x14ac:dyDescent="0.25">
      <c r="A275" s="35" t="str">
        <f>'3Bbis-Air Regulator'!B34</f>
        <v>REGEC</v>
      </c>
      <c r="B275" s="35" t="str">
        <f>'3Bbis-Air Regulator'!A34</f>
        <v>Q3bb.a.23</v>
      </c>
      <c r="C275" s="17" t="str">
        <f>LEFT('3Bbis-Air Regulator'!E34,FIND("(Q",'3Bbis-Air Regulator'!E34)-2)</f>
        <v>What is the length of budget appropriations?</v>
      </c>
      <c r="D275" s="17" t="str">
        <f>IF(OR('3Bbis-Air Regulator'!B34="REGN", '3Bbis-Air Regulator'!B34="REGNI"),"N",'3Bbis-Air Regulator'!C34)</f>
        <v>Q5bb.a.19</v>
      </c>
      <c r="E275" s="17" t="s">
        <v>1470</v>
      </c>
      <c r="F275" s="35" t="str">
        <f>'3Bbis-Air Regulator'!V34</f>
        <v>annual</v>
      </c>
      <c r="G275" s="35" t="str">
        <f>'3Bbis-Air Regulator'!AP34</f>
        <v>.</v>
      </c>
      <c r="H275" s="35">
        <f>'3Bbis-Air Regulator'!AQ34</f>
        <v>0</v>
      </c>
      <c r="I275" s="35" t="str">
        <f t="shared" si="4"/>
        <v>.</v>
      </c>
    </row>
    <row r="276" spans="1:9" ht="25" x14ac:dyDescent="0.25">
      <c r="A276" s="35" t="str">
        <f>'3Bbis-Air Regulator'!B35</f>
        <v>REGE</v>
      </c>
      <c r="B276" s="35" t="str">
        <f>'3Bbis-Air Regulator'!A35</f>
        <v>Q3bb.a.24</v>
      </c>
      <c r="C276" s="17" t="str">
        <f>LEFT('3Bbis-Air Regulator'!E35,FIND("(Q",'3Bbis-Air Regulator'!E35)-2)</f>
        <v>If the regulator is financed in total or in part through fees paid by the regulated sector, who sets the level of the fees?</v>
      </c>
      <c r="D276" s="17" t="str">
        <f>IF(OR('3Bbis-Air Regulator'!B35="REGN", '3Bbis-Air Regulator'!B35="REGNI"),"N",'3Bbis-Air Regulator'!C35)</f>
        <v>Q5bb.a.20</v>
      </c>
      <c r="E276" s="17" t="s">
        <v>1471</v>
      </c>
      <c r="F276" s="35" t="str">
        <f>'3Bbis-Air Regulator'!V35</f>
        <v>n/a</v>
      </c>
      <c r="G276" s="35" t="str">
        <f>'3Bbis-Air Regulator'!AP35</f>
        <v>.</v>
      </c>
      <c r="H276" s="35">
        <f>'3Bbis-Air Regulator'!AQ35</f>
        <v>0</v>
      </c>
      <c r="I276" s="35" t="str">
        <f t="shared" si="4"/>
        <v>.</v>
      </c>
    </row>
    <row r="277" spans="1:9" ht="25" x14ac:dyDescent="0.25">
      <c r="A277" s="35" t="str">
        <f>'3Bbis-Air Regulator'!B36</f>
        <v>REGEC</v>
      </c>
      <c r="B277" s="35" t="str">
        <f>'3Bbis-Air Regulator'!A36</f>
        <v>Q3bb.a.25</v>
      </c>
      <c r="C277" s="17" t="str">
        <f>LEFT('3Bbis-Air Regulator'!E36,FIND("(Q",'3Bbis-Air Regulator'!E36)-2)</f>
        <v>Who is responsible for proposing and discussing the regulator’s budget?</v>
      </c>
      <c r="D277" s="17" t="str">
        <f>IF(OR('3Bbis-Air Regulator'!B36="REGN", '3Bbis-Air Regulator'!B36="REGNI"),"N",'3Bbis-Air Regulator'!C36)</f>
        <v>Q5bb.a.21</v>
      </c>
      <c r="E277" s="17" t="s">
        <v>1472</v>
      </c>
      <c r="F277" s="35" t="str">
        <f>'3Bbis-Air Regulator'!V36</f>
        <v>a governmental body other than the regulator</v>
      </c>
      <c r="G277" s="35" t="str">
        <f>'3Bbis-Air Regulator'!AP36</f>
        <v>.</v>
      </c>
      <c r="H277" s="35">
        <f>'3Bbis-Air Regulator'!AQ36</f>
        <v>0</v>
      </c>
      <c r="I277" s="35" t="str">
        <f t="shared" si="4"/>
        <v>.</v>
      </c>
    </row>
    <row r="278" spans="1:9" s="35" customFormat="1" ht="37.5" x14ac:dyDescent="0.25">
      <c r="A278" s="35" t="str">
        <f>'3Bbis-Air Regulator'!B37</f>
        <v>REGE</v>
      </c>
      <c r="B278" s="35" t="str">
        <f>'3Bbis-Air Regulator'!A37</f>
        <v>Q3bb.a.26</v>
      </c>
      <c r="C278" s="17" t="str">
        <f>LEFT('3Bbis-Air Regulator'!E37,FIND("(Q",'3Bbis-Air Regulator'!E37)-2)</f>
        <v>Does the regulator provide information to the legislature or the relevant budget authority on the costs and resources needed to fulfil its mandate prior to the next budget cycle?</v>
      </c>
      <c r="D278" s="17" t="str">
        <f>IF(OR('3Bbis-Air Regulator'!B37="REGN", '3Bbis-Air Regulator'!B37="REGNI"),"N",'3Bbis-Air Regulator'!C37)</f>
        <v>Q5bb.a.22</v>
      </c>
      <c r="E278" s="17" t="s">
        <v>1473</v>
      </c>
      <c r="F278" s="35" t="str">
        <f>'3Bbis-Air Regulator'!V37</f>
        <v>yes</v>
      </c>
      <c r="G278" s="35" t="str">
        <f>'3Bbis-Air Regulator'!AP37</f>
        <v>.</v>
      </c>
      <c r="H278" s="35">
        <f>'3Bbis-Air Regulator'!AQ37</f>
        <v>0</v>
      </c>
      <c r="I278" s="35" t="str">
        <f t="shared" si="4"/>
        <v>.</v>
      </c>
    </row>
    <row r="279" spans="1:9" s="35" customFormat="1" x14ac:dyDescent="0.25">
      <c r="A279" s="35" t="str">
        <f>'3Bbis-Air Regulator'!B38</f>
        <v>REGE</v>
      </c>
      <c r="B279" s="35" t="str">
        <f>'3Bbis-Air Regulator'!A38</f>
        <v>Q3bb.a.27</v>
      </c>
      <c r="C279" s="17" t="str">
        <f>LEFT('3Bbis-Air Regulator'!E38,FIND("(Q",'3Bbis-Air Regulator'!E38)-2)</f>
        <v>Which body is responsible for deciding the regulator’s allocation of expenditures?</v>
      </c>
      <c r="D279" s="17" t="str">
        <f>IF(OR('3Bbis-Air Regulator'!B38="REGN", '3Bbis-Air Regulator'!B38="REGNI"),"N",'3Bbis-Air Regulator'!C38)</f>
        <v>Q5bb.a.23</v>
      </c>
      <c r="E279" s="17" t="s">
        <v>1474</v>
      </c>
      <c r="F279" s="35" t="str">
        <f>'3Bbis-Air Regulator'!V38</f>
        <v>regulator within general financial management rules</v>
      </c>
      <c r="G279" s="35" t="str">
        <f>'3Bbis-Air Regulator'!AP38</f>
        <v>.</v>
      </c>
      <c r="H279" s="35">
        <f>'3Bbis-Air Regulator'!AQ38</f>
        <v>0</v>
      </c>
      <c r="I279" s="35" t="str">
        <f t="shared" si="4"/>
        <v>.</v>
      </c>
    </row>
    <row r="280" spans="1:9" s="35" customFormat="1" x14ac:dyDescent="0.25">
      <c r="A280" s="35" t="str">
        <f>'3Bbis-Air Regulator'!B39</f>
        <v>REGNI</v>
      </c>
      <c r="B280" s="35" t="str">
        <f>'3Bbis-Air Regulator'!A39</f>
        <v>Q3bb.a.28</v>
      </c>
      <c r="C280" s="17" t="str">
        <f>LEFT('3Bbis-Air Regulator'!E39,FIND("(Q",'3Bbis-Air Regulator'!E39)-2)</f>
        <v>Do you have anything else you would like to flag to the NER Secretariat?</v>
      </c>
      <c r="D280" s="17" t="str">
        <f>IF(OR('3Bbis-Air Regulator'!B39="REGN", '3Bbis-Air Regulator'!B39="REGNI"),"N",'3Bbis-Air Regulator'!C39)</f>
        <v>N</v>
      </c>
      <c r="E280" s="17" t="s">
        <v>0</v>
      </c>
      <c r="F280" s="35" t="str">
        <f>'3Bbis-Air Regulator'!V39</f>
        <v/>
      </c>
      <c r="G280" s="35" t="str">
        <f>'3Bbis-Air Regulator'!AP39</f>
        <v>.</v>
      </c>
      <c r="H280" s="35">
        <f>'3Bbis-Air Regulator'!AQ39</f>
        <v>0</v>
      </c>
      <c r="I280" s="35" t="str">
        <f t="shared" si="4"/>
        <v>.</v>
      </c>
    </row>
    <row r="281" spans="1:9" s="35" customFormat="1" x14ac:dyDescent="0.25">
      <c r="A281" s="35" t="str">
        <f>'3Bbis-Air Regulator'!B41</f>
        <v>REGEC</v>
      </c>
      <c r="B281" s="35" t="str">
        <f>'3Bbis-Air Regulator'!A41</f>
        <v>Q3bb.b.1</v>
      </c>
      <c r="C281" s="17" t="str">
        <f>LEFT('3Bbis-Air Regulator'!E41,FIND("(Q",'3Bbis-Air Regulator'!E41)-2)</f>
        <v>To whom is the regulator directly accountable by law or statute?</v>
      </c>
      <c r="D281" s="17" t="str">
        <f>IF(OR('3Bbis-Air Regulator'!B41="REGN", '3Bbis-Air Regulator'!B41="REGNI"),"N",'3Bbis-Air Regulator'!C41)</f>
        <v>Q5bb.b.1</v>
      </c>
      <c r="E281" s="17" t="s">
        <v>1475</v>
      </c>
      <c r="F281" s="35" t="str">
        <f>'3Bbis-Air Regulator'!V41</f>
        <v>parliament/congress</v>
      </c>
      <c r="G281" s="35" t="str">
        <f>'3Bbis-Air Regulator'!AP41</f>
        <v>.</v>
      </c>
      <c r="H281" s="35">
        <f>'3Bbis-Air Regulator'!AQ41</f>
        <v>0</v>
      </c>
      <c r="I281" s="35" t="str">
        <f t="shared" si="4"/>
        <v>.</v>
      </c>
    </row>
    <row r="282" spans="1:9" s="35" customFormat="1" ht="25" x14ac:dyDescent="0.25">
      <c r="A282" s="35" t="str">
        <f>'3Bbis-Air Regulator'!B42</f>
        <v>REGE</v>
      </c>
      <c r="B282" s="35" t="str">
        <f>'3Bbis-Air Regulator'!A42</f>
        <v>Q3bb.b.2</v>
      </c>
      <c r="C282" s="17" t="str">
        <f>LEFT('3Bbis-Air Regulator'!E42,FIND("(Q",'3Bbis-Air Regulator'!E42)-2)</f>
        <v>Does the regulator need to motivate its regulatory decisions (e.g. with evidence and data)?</v>
      </c>
      <c r="D282" s="17" t="str">
        <f>IF(OR('3Bbis-Air Regulator'!B42="REGN", '3Bbis-Air Regulator'!B42="REGNI"),"N",'3Bbis-Air Regulator'!C42)</f>
        <v>Q5bb.b.2</v>
      </c>
      <c r="E282" s="17" t="s">
        <v>1476</v>
      </c>
      <c r="F282" s="35" t="str">
        <f>'3Bbis-Air Regulator'!V42</f>
        <v>yes (all decisions)</v>
      </c>
      <c r="G282" s="35" t="str">
        <f>'3Bbis-Air Regulator'!AP42</f>
        <v>.</v>
      </c>
      <c r="H282" s="35">
        <f>'3Bbis-Air Regulator'!AQ42</f>
        <v>0</v>
      </c>
      <c r="I282" s="35" t="str">
        <f t="shared" si="4"/>
        <v>.</v>
      </c>
    </row>
    <row r="283" spans="1:9" s="35" customFormat="1" x14ac:dyDescent="0.25">
      <c r="A283" s="35" t="str">
        <f>'3Bbis-Air Regulator'!B43</f>
        <v>REGE</v>
      </c>
      <c r="B283" s="35" t="str">
        <f>'3Bbis-Air Regulator'!A43</f>
        <v>Q3bb.b.3</v>
      </c>
      <c r="C283" s="17" t="str">
        <f>LEFT('3Bbis-Air Regulator'!E43,FIND("(Q",'3Bbis-Air Regulator'!E43)-2)</f>
        <v>Does the regulator publish draft decisions and collect feedback from stakeholders?</v>
      </c>
      <c r="D283" s="17" t="str">
        <f>IF(OR('3Bbis-Air Regulator'!B43="REGN", '3Bbis-Air Regulator'!B43="REGNI"),"N",'3Bbis-Air Regulator'!C43)</f>
        <v>Q5bb.b.4</v>
      </c>
      <c r="E283" s="17" t="s">
        <v>1477</v>
      </c>
      <c r="F283" s="35" t="str">
        <f>'3Bbis-Air Regulator'!V43</f>
        <v>yes (even if there is no legislative requirement)</v>
      </c>
      <c r="G283" s="35" t="str">
        <f>'3Bbis-Air Regulator'!AP43</f>
        <v>.</v>
      </c>
      <c r="H283" s="35">
        <f>'3Bbis-Air Regulator'!AQ43</f>
        <v>0</v>
      </c>
      <c r="I283" s="35" t="str">
        <f t="shared" si="4"/>
        <v>.</v>
      </c>
    </row>
    <row r="284" spans="1:9" s="35" customFormat="1" x14ac:dyDescent="0.25">
      <c r="A284" s="35" t="str">
        <f>'3Bbis-Air Regulator'!B44</f>
        <v>REGE</v>
      </c>
      <c r="B284" s="35" t="str">
        <f>'3Bbis-Air Regulator'!A44</f>
        <v>Q3bb.b.4</v>
      </c>
      <c r="C284" s="17" t="str">
        <f>LEFT('3Bbis-Air Regulator'!E44,FIND("(Q",'3Bbis-Air Regulator'!E44)-2)</f>
        <v>Does the regulator provide feedback on comments received by stakeholders?</v>
      </c>
      <c r="D284" s="17" t="str">
        <f>IF(OR('3Bbis-Air Regulator'!B44="REGN", '3Bbis-Air Regulator'!B44="REGNI"),"N",'3Bbis-Air Regulator'!C44)</f>
        <v>Q5bb.b.5</v>
      </c>
      <c r="E284" s="17" t="s">
        <v>1478</v>
      </c>
      <c r="F284" s="35" t="str">
        <f>'3Bbis-Air Regulator'!V44</f>
        <v>yes (even if there is no legislative requirement)</v>
      </c>
      <c r="G284" s="35" t="str">
        <f>'3Bbis-Air Regulator'!AP44</f>
        <v>.</v>
      </c>
      <c r="H284" s="35">
        <f>'3Bbis-Air Regulator'!AQ44</f>
        <v>0</v>
      </c>
      <c r="I284" s="35" t="str">
        <f t="shared" si="4"/>
        <v>.</v>
      </c>
    </row>
    <row r="285" spans="1:9" s="35" customFormat="1" ht="25" x14ac:dyDescent="0.25">
      <c r="A285" s="35" t="str">
        <f>'3Bbis-Air Regulator'!B45</f>
        <v>REGE</v>
      </c>
      <c r="B285" s="35" t="str">
        <f>'3Bbis-Air Regulator'!A45</f>
        <v>Q3bb.b.5</v>
      </c>
      <c r="C285" s="17" t="str">
        <f>LEFT('3Bbis-Air Regulator'!E45,FIND("(Q",'3Bbis-Air Regulator'!E45)-2)</f>
        <v>Is there a legislative requirement for the regulator to produce a report on its activities on a regular basis?</v>
      </c>
      <c r="D285" s="17" t="str">
        <f>IF(OR('3Bbis-Air Regulator'!B45="REGN", '3Bbis-Air Regulator'!B45="REGNI"),"N",'3Bbis-Air Regulator'!C45)</f>
        <v>Q5bb.b.6</v>
      </c>
      <c r="E285" s="17" t="s">
        <v>1479</v>
      </c>
      <c r="F285" s="35" t="str">
        <f>'3Bbis-Air Regulator'!V45</f>
        <v>yes</v>
      </c>
      <c r="G285" s="35" t="str">
        <f>'3Bbis-Air Regulator'!AP45</f>
        <v>.</v>
      </c>
      <c r="H285" s="35">
        <f>'3Bbis-Air Regulator'!AQ45</f>
        <v>0</v>
      </c>
      <c r="I285" s="35" t="str">
        <f t="shared" si="4"/>
        <v>.</v>
      </c>
    </row>
    <row r="286" spans="1:9" s="35" customFormat="1" x14ac:dyDescent="0.25">
      <c r="A286" s="35" t="str">
        <f>'3Bbis-Air Regulator'!B46</f>
        <v>REGE</v>
      </c>
      <c r="B286" s="35" t="str">
        <f>'3Bbis-Air Regulator'!A46</f>
        <v>Q3bb.b.6</v>
      </c>
      <c r="C286" s="17" t="str">
        <f>LEFT('3Bbis-Air Regulator'!E46,FIND("(Q",'3Bbis-Air Regulator'!E46)-2)</f>
        <v>Is there a legislative requirement for the regulator to publish a report on its activities?</v>
      </c>
      <c r="D286" s="17" t="str">
        <f>IF(OR('3Bbis-Air Regulator'!B46="REGN", '3Bbis-Air Regulator'!B46="REGNI"),"N",'3Bbis-Air Regulator'!C46)</f>
        <v>Q5bb.b.7</v>
      </c>
      <c r="E286" s="17" t="s">
        <v>1480</v>
      </c>
      <c r="F286" s="35" t="str">
        <f>'3Bbis-Air Regulator'!V46</f>
        <v>yes</v>
      </c>
      <c r="G286" s="35" t="str">
        <f>'3Bbis-Air Regulator'!AP46</f>
        <v>.</v>
      </c>
      <c r="H286" s="35">
        <f>'3Bbis-Air Regulator'!AQ46</f>
        <v>0</v>
      </c>
      <c r="I286" s="35" t="str">
        <f t="shared" si="4"/>
        <v>.</v>
      </c>
    </row>
    <row r="287" spans="1:9" s="35" customFormat="1" ht="25" x14ac:dyDescent="0.25">
      <c r="A287" s="35" t="str">
        <f>'3Bbis-Air Regulator'!B47</f>
        <v>REGE</v>
      </c>
      <c r="B287" s="35" t="str">
        <f>'3Bbis-Air Regulator'!A47</f>
        <v>Q3bb.b.7</v>
      </c>
      <c r="C287" s="17" t="str">
        <f>LEFT('3Bbis-Air Regulator'!E47,FIND("(Q",'3Bbis-Air Regulator'!E47)-2)</f>
        <v>Is there a legislative requirement for the regulator to answer requests from or attend hearings organized by parliamentary/congressional committees?</v>
      </c>
      <c r="D287" s="17" t="str">
        <f>IF(OR('3Bbis-Air Regulator'!B47="REGN", '3Bbis-Air Regulator'!B47="REGNI"),"N",'3Bbis-Air Regulator'!C47)</f>
        <v>Q5bb.b.8</v>
      </c>
      <c r="E287" s="17" t="s">
        <v>1481</v>
      </c>
      <c r="F287" s="35" t="str">
        <f>'3Bbis-Air Regulator'!V47</f>
        <v>yes</v>
      </c>
      <c r="G287" s="35" t="str">
        <f>'3Bbis-Air Regulator'!AP47</f>
        <v>.</v>
      </c>
      <c r="H287" s="35">
        <f>'3Bbis-Air Regulator'!AQ47</f>
        <v>0</v>
      </c>
      <c r="I287" s="35" t="str">
        <f t="shared" si="4"/>
        <v>.</v>
      </c>
    </row>
    <row r="288" spans="1:9" s="35" customFormat="1" ht="25" x14ac:dyDescent="0.25">
      <c r="A288" s="35" t="str">
        <f>'3Bbis-Air Regulator'!B48</f>
        <v>REGE</v>
      </c>
      <c r="B288" s="35" t="str">
        <f>'3Bbis-Air Regulator'!A48</f>
        <v>Q3bb.b.8</v>
      </c>
      <c r="C288" s="17" t="str">
        <f>LEFT('3Bbis-Air Regulator'!E48,FIND("(Q",'3Bbis-Air Regulator'!E48)-2)</f>
        <v>Does the regulator present a report on its activities to parliamentary/congressional committees?</v>
      </c>
      <c r="D288" s="17" t="str">
        <f>IF(OR('3Bbis-Air Regulator'!B48="REGN", '3Bbis-Air Regulator'!B48="REGNI"),"N",'3Bbis-Air Regulator'!C48)</f>
        <v>Q5bb.b.9</v>
      </c>
      <c r="E288" s="17" t="s">
        <v>1568</v>
      </c>
      <c r="F288" s="35" t="str">
        <f>'3Bbis-Air Regulator'!V48</f>
        <v>yes</v>
      </c>
      <c r="G288" s="35" t="str">
        <f>'3Bbis-Air Regulator'!AP48</f>
        <v>.</v>
      </c>
      <c r="H288" s="35">
        <f>'3Bbis-Air Regulator'!AQ48</f>
        <v>0</v>
      </c>
      <c r="I288" s="35" t="str">
        <f t="shared" si="4"/>
        <v>.</v>
      </c>
    </row>
    <row r="289" spans="1:9" s="35" customFormat="1" x14ac:dyDescent="0.25">
      <c r="A289" s="35" t="str">
        <f>'3Bbis-Air Regulator'!B49</f>
        <v>REGN</v>
      </c>
      <c r="B289" s="35" t="str">
        <f>'3Bbis-Air Regulator'!A49</f>
        <v>Q3bb.b.9</v>
      </c>
      <c r="C289" s="17" t="str">
        <f>LEFT('3Bbis-Air Regulator'!E49,FIND("(Q",'3Bbis-Air Regulator'!E49)-2)</f>
        <v>Does the regulator assess and report on the achievement of its strategic objectives?</v>
      </c>
      <c r="D289" s="17" t="str">
        <f>IF(OR('3Bbis-Air Regulator'!B49="REGN", '3Bbis-Air Regulator'!B49="REGNI"),"N",'3Bbis-Air Regulator'!C49)</f>
        <v>N</v>
      </c>
      <c r="E289" s="17" t="s">
        <v>0</v>
      </c>
      <c r="F289" s="35" t="str">
        <f>'3Bbis-Air Regulator'!V49</f>
        <v/>
      </c>
      <c r="G289" s="35" t="str">
        <f>'3Bbis-Air Regulator'!AP49</f>
        <v>.</v>
      </c>
      <c r="H289" s="35">
        <f>'3Bbis-Air Regulator'!AQ49</f>
        <v>0</v>
      </c>
      <c r="I289" s="35" t="str">
        <f t="shared" si="4"/>
        <v>.</v>
      </c>
    </row>
    <row r="290" spans="1:9" s="35" customFormat="1" ht="25" x14ac:dyDescent="0.25">
      <c r="A290" s="35" t="str">
        <f>'3Bbis-Air Regulator'!B51</f>
        <v>REGEC</v>
      </c>
      <c r="B290" s="35" t="str">
        <f>'3Bbis-Air Regulator'!A51</f>
        <v>Q3bb.b.10_i</v>
      </c>
      <c r="C290" s="17" t="str">
        <f>LEFT('3Bbis-Air Regulator'!E$50,FIND("(Q",'3Bbis-Air Regulator'!E$50)-2)&amp;" - "&amp;'3Bbis-Air Regulator'!F51</f>
        <v xml:space="preserve">Does the regulator collect the following performance information? - Industry and market performance of the regulated sector </v>
      </c>
      <c r="D290" s="17" t="str">
        <f>IF(OR('3Bbis-Air Regulator'!B51="REGN", '3Bbis-Air Regulator'!B51="REGNI"),"N",'3Bbis-Air Regulator'!C51)</f>
        <v>Q5bb.b.10_i</v>
      </c>
      <c r="E290" s="17" t="s">
        <v>1483</v>
      </c>
      <c r="F290" s="35" t="str">
        <f>'3Bbis-Air Regulator'!V51</f>
        <v>yes</v>
      </c>
      <c r="G290" s="35" t="str">
        <f>'3Bbis-Air Regulator'!AP51</f>
        <v>.</v>
      </c>
      <c r="H290" s="35">
        <f>'3Bbis-Air Regulator'!AQ51</f>
        <v>0</v>
      </c>
      <c r="I290" s="35" t="str">
        <f t="shared" si="4"/>
        <v>.</v>
      </c>
    </row>
    <row r="291" spans="1:9" s="35" customFormat="1" ht="25" x14ac:dyDescent="0.25">
      <c r="A291" s="35" t="str">
        <f>'3Bbis-Air Regulator'!B52</f>
        <v>REGE</v>
      </c>
      <c r="B291" s="35" t="str">
        <f>'3Bbis-Air Regulator'!A52</f>
        <v>Q3bb.b.10_ii</v>
      </c>
      <c r="C291" s="17" t="str">
        <f>LEFT('3Bbis-Air Regulator'!E$50,FIND("(Q",'3Bbis-Air Regulator'!E$50)-2)&amp;" - "&amp;'3Bbis-Air Regulator'!F52</f>
        <v xml:space="preserve">Does the regulator collect the following performance information? - Economic performance of the regulated sector </v>
      </c>
      <c r="D291" s="17" t="str">
        <f>IF(OR('3Bbis-Air Regulator'!B52="REGN", '3Bbis-Air Regulator'!B52="REGNI"),"N",'3Bbis-Air Regulator'!C52)</f>
        <v>Q5bb.b.10_ii</v>
      </c>
      <c r="E291" s="17" t="s">
        <v>1484</v>
      </c>
      <c r="F291" s="35" t="str">
        <f>'3Bbis-Air Regulator'!V52</f>
        <v>yes</v>
      </c>
      <c r="G291" s="35" t="str">
        <f>'3Bbis-Air Regulator'!AP52</f>
        <v>.</v>
      </c>
      <c r="H291" s="35">
        <f>'3Bbis-Air Regulator'!AQ52</f>
        <v>0</v>
      </c>
      <c r="I291" s="35" t="str">
        <f t="shared" si="4"/>
        <v>.</v>
      </c>
    </row>
    <row r="292" spans="1:9" s="35" customFormat="1" ht="25" x14ac:dyDescent="0.25">
      <c r="A292" s="35" t="str">
        <f>'3Bbis-Air Regulator'!B53</f>
        <v>REGE</v>
      </c>
      <c r="B292" s="35" t="str">
        <f>'3Bbis-Air Regulator'!A53</f>
        <v>Q3bb.b.10_iii</v>
      </c>
      <c r="C292" s="17" t="str">
        <f>LEFT('3Bbis-Air Regulator'!E$50,FIND("(Q",'3Bbis-Air Regulator'!E$50)-2)&amp;" - "&amp;'3Bbis-Air Regulator'!F53</f>
        <v>Does the regulator collect the following performance information? - Operational service delivery of the regulator</v>
      </c>
      <c r="D292" s="17" t="str">
        <f>IF(OR('3Bbis-Air Regulator'!B53="REGN", '3Bbis-Air Regulator'!B53="REGNI"),"N",'3Bbis-Air Regulator'!C53)</f>
        <v>Q5bb.b.10_iii</v>
      </c>
      <c r="E292" s="17" t="s">
        <v>1485</v>
      </c>
      <c r="F292" s="35" t="str">
        <f>'3Bbis-Air Regulator'!V53</f>
        <v>yes</v>
      </c>
      <c r="G292" s="35" t="str">
        <f>'3Bbis-Air Regulator'!AP53</f>
        <v>.</v>
      </c>
      <c r="H292" s="35">
        <f>'3Bbis-Air Regulator'!AQ53</f>
        <v>0</v>
      </c>
      <c r="I292" s="35" t="str">
        <f t="shared" si="4"/>
        <v>.</v>
      </c>
    </row>
    <row r="293" spans="1:9" s="35" customFormat="1" ht="25" x14ac:dyDescent="0.25">
      <c r="A293" s="35" t="str">
        <f>'3Bbis-Air Regulator'!B54</f>
        <v>REGE</v>
      </c>
      <c r="B293" s="35" t="str">
        <f>'3Bbis-Air Regulator'!A54</f>
        <v>Q3bb.b.10_iv</v>
      </c>
      <c r="C293" s="17" t="str">
        <f>LEFT('3Bbis-Air Regulator'!E$50,FIND("(Q",'3Bbis-Air Regulator'!E$50)-2)&amp;" - "&amp;'3Bbis-Air Regulator'!F54</f>
        <v>Does the regulator collect the following performance information? - Organizational/corporate governance performance of the regulator</v>
      </c>
      <c r="D293" s="17" t="str">
        <f>IF(OR('3Bbis-Air Regulator'!B54="REGN", '3Bbis-Air Regulator'!B54="REGNI"),"N",'3Bbis-Air Regulator'!C54)</f>
        <v>Q5bb.b.10_iv</v>
      </c>
      <c r="E293" s="17" t="s">
        <v>1486</v>
      </c>
      <c r="F293" s="35" t="str">
        <f>'3Bbis-Air Regulator'!V54</f>
        <v>yes</v>
      </c>
      <c r="G293" s="35" t="str">
        <f>'3Bbis-Air Regulator'!AP54</f>
        <v>.</v>
      </c>
      <c r="H293" s="35">
        <f>'3Bbis-Air Regulator'!AQ54</f>
        <v>0</v>
      </c>
      <c r="I293" s="35" t="str">
        <f t="shared" si="4"/>
        <v>.</v>
      </c>
    </row>
    <row r="294" spans="1:9" s="35" customFormat="1" ht="25" x14ac:dyDescent="0.25">
      <c r="A294" s="35" t="str">
        <f>'3Bbis-Air Regulator'!B55</f>
        <v>REGEC</v>
      </c>
      <c r="B294" s="35" t="str">
        <f>'3Bbis-Air Regulator'!A55</f>
        <v>Q3bb.b.10_v</v>
      </c>
      <c r="C294" s="17" t="str">
        <f>LEFT('3Bbis-Air Regulator'!E$50,FIND("(Q",'3Bbis-Air Regulator'!E$50)-2)&amp;" - "&amp;'3Bbis-Air Regulator'!F55</f>
        <v>Does the regulator collect the following performance information? - Quality of regulatory process of the regulator</v>
      </c>
      <c r="D294" s="17" t="str">
        <f>IF(OR('3Bbis-Air Regulator'!B55="REGN", '3Bbis-Air Regulator'!B55="REGNI"),"N",'3Bbis-Air Regulator'!C55)</f>
        <v>Q5bb.b.10_v</v>
      </c>
      <c r="E294" s="17" t="s">
        <v>1487</v>
      </c>
      <c r="F294" s="35" t="str">
        <f>'3Bbis-Air Regulator'!V55</f>
        <v>yes</v>
      </c>
      <c r="G294" s="35" t="str">
        <f>'3Bbis-Air Regulator'!AP55</f>
        <v>.</v>
      </c>
      <c r="H294" s="35">
        <f>'3Bbis-Air Regulator'!AQ55</f>
        <v>0</v>
      </c>
      <c r="I294" s="35" t="str">
        <f t="shared" si="4"/>
        <v>.</v>
      </c>
    </row>
    <row r="295" spans="1:9" s="35" customFormat="1" ht="25" x14ac:dyDescent="0.25">
      <c r="A295" s="35" t="str">
        <f>'3Bbis-Air Regulator'!B56</f>
        <v>REGE</v>
      </c>
      <c r="B295" s="35" t="str">
        <f>'3Bbis-Air Regulator'!A56</f>
        <v>Q3bb.b.10_vi</v>
      </c>
      <c r="C295" s="17" t="str">
        <f>LEFT('3Bbis-Air Regulator'!E$50,FIND("(Q",'3Bbis-Air Regulator'!E$50)-2)&amp;" - "&amp;'3Bbis-Air Regulator'!F56</f>
        <v>Does the regulator collect the following performance information? - Compliance with legal obligations by the regulator</v>
      </c>
      <c r="D295" s="17" t="str">
        <f>IF(OR('3Bbis-Air Regulator'!B56="REGN", '3Bbis-Air Regulator'!B56="REGNI"),"N",'3Bbis-Air Regulator'!C56)</f>
        <v>Q5bb.b.10_vi</v>
      </c>
      <c r="E295" s="17" t="s">
        <v>1488</v>
      </c>
      <c r="F295" s="35" t="str">
        <f>'3Bbis-Air Regulator'!V56</f>
        <v>yes</v>
      </c>
      <c r="G295" s="35" t="str">
        <f>'3Bbis-Air Regulator'!AP56</f>
        <v>.</v>
      </c>
      <c r="H295" s="35">
        <f>'3Bbis-Air Regulator'!AQ56</f>
        <v>0</v>
      </c>
      <c r="I295" s="35" t="str">
        <f t="shared" si="4"/>
        <v>.</v>
      </c>
    </row>
    <row r="296" spans="1:9" s="35" customFormat="1" ht="25" x14ac:dyDescent="0.25">
      <c r="A296" s="35" t="str">
        <f>'3Bbis-Air Regulator'!B57</f>
        <v>REGE</v>
      </c>
      <c r="B296" s="35" t="str">
        <f>'3Bbis-Air Regulator'!A57</f>
        <v>Q3bb.b.10_vii</v>
      </c>
      <c r="C296" s="17" t="str">
        <f>LEFT('3Bbis-Air Regulator'!E$50,FIND("(Q",'3Bbis-Air Regulator'!E$50)-2)&amp;" - "&amp;'3Bbis-Air Regulator'!F57</f>
        <v>Does the regulator collect the following performance information? - Financial performance of the regulator, including costs of operating the regulator</v>
      </c>
      <c r="D296" s="17" t="str">
        <f>IF(OR('3Bbis-Air Regulator'!B57="REGN", '3Bbis-Air Regulator'!B57="REGNI"),"N",'3Bbis-Air Regulator'!C57)</f>
        <v>Q5bb.b.10_vii</v>
      </c>
      <c r="E296" s="17" t="s">
        <v>1489</v>
      </c>
      <c r="F296" s="35" t="str">
        <f>'3Bbis-Air Regulator'!V57</f>
        <v>yes</v>
      </c>
      <c r="G296" s="35" t="str">
        <f>'3Bbis-Air Regulator'!AP57</f>
        <v>.</v>
      </c>
      <c r="H296" s="35">
        <f>'3Bbis-Air Regulator'!AQ57</f>
        <v>0</v>
      </c>
      <c r="I296" s="35" t="str">
        <f t="shared" si="4"/>
        <v>.</v>
      </c>
    </row>
    <row r="297" spans="1:9" s="35" customFormat="1" ht="25" x14ac:dyDescent="0.25">
      <c r="A297" s="35" t="str">
        <f>'3Bbis-Air Regulator'!B59</f>
        <v>REGE</v>
      </c>
      <c r="B297" s="35" t="str">
        <f>'3Bbis-Air Regulator'!A59</f>
        <v>Q3bb.b.10a_i</v>
      </c>
      <c r="C297" s="17" t="str">
        <f>LEFT('3Bbis-Air Regulator'!F$58,FIND("(Q",'3Bbis-Air Regulator'!F$58)-2)&amp;" - "&amp;'3Bbis-Air Regulator'!G59</f>
        <v>For each item, if such performance information is collected,is it made available on the regulator’s website? - Industry and market performance of the regulated sector</v>
      </c>
      <c r="D297" s="17" t="str">
        <f>IF(OR('3Bbis-Air Regulator'!B59="REGN", '3Bbis-Air Regulator'!B59="REGNI"),"N",'3Bbis-Air Regulator'!C59)</f>
        <v>Q5bb.b.10a_i</v>
      </c>
      <c r="E297" s="17" t="s">
        <v>1490</v>
      </c>
      <c r="F297" s="35" t="str">
        <f>'3Bbis-Air Regulator'!V59</f>
        <v>yes (please provide link)</v>
      </c>
      <c r="G297" s="35" t="str">
        <f>'3Bbis-Air Regulator'!AP59</f>
        <v>.</v>
      </c>
      <c r="H297" s="35">
        <f>'3Bbis-Air Regulator'!AQ59</f>
        <v>0</v>
      </c>
      <c r="I297" s="35" t="str">
        <f t="shared" si="4"/>
        <v>.</v>
      </c>
    </row>
    <row r="298" spans="1:9" s="35" customFormat="1" ht="25" x14ac:dyDescent="0.25">
      <c r="A298" s="35" t="str">
        <f>'3Bbis-Air Regulator'!B60</f>
        <v>REGE</v>
      </c>
      <c r="B298" s="35" t="str">
        <f>'3Bbis-Air Regulator'!A60</f>
        <v>Q3bb.b.10a_ii</v>
      </c>
      <c r="C298" s="17" t="str">
        <f>LEFT('3Bbis-Air Regulator'!F$58,FIND("(Q",'3Bbis-Air Regulator'!F$58)-2)&amp;" - "&amp;'3Bbis-Air Regulator'!G60</f>
        <v xml:space="preserve">For each item, if such performance information is collected,is it made available on the regulator’s website? - Economic performance of the regulated sector </v>
      </c>
      <c r="D298" s="17" t="str">
        <f>IF(OR('3Bbis-Air Regulator'!B60="REGN", '3Bbis-Air Regulator'!B60="REGNI"),"N",'3Bbis-Air Regulator'!C60)</f>
        <v>Q5bb.b.10a_ii</v>
      </c>
      <c r="E298" s="17" t="s">
        <v>1491</v>
      </c>
      <c r="F298" s="35" t="str">
        <f>'3Bbis-Air Regulator'!V60</f>
        <v>yes (please provide link)</v>
      </c>
      <c r="G298" s="35" t="str">
        <f>'3Bbis-Air Regulator'!AP60</f>
        <v>.</v>
      </c>
      <c r="H298" s="35">
        <f>'3Bbis-Air Regulator'!AQ60</f>
        <v>0</v>
      </c>
      <c r="I298" s="35" t="str">
        <f t="shared" si="4"/>
        <v>.</v>
      </c>
    </row>
    <row r="299" spans="1:9" s="35" customFormat="1" ht="25" x14ac:dyDescent="0.25">
      <c r="A299" s="35" t="str">
        <f>'3Bbis-Air Regulator'!B61</f>
        <v>REGE</v>
      </c>
      <c r="B299" s="35" t="str">
        <f>'3Bbis-Air Regulator'!A61</f>
        <v>Q3bb.b.10a_iii</v>
      </c>
      <c r="C299" s="17" t="str">
        <f>LEFT('3Bbis-Air Regulator'!F$58,FIND("(Q",'3Bbis-Air Regulator'!F$58)-2)&amp;" - "&amp;'3Bbis-Air Regulator'!G61</f>
        <v>For each item, if such performance information is collected,is it made available on the regulator’s website? - Operational service delivery of the regulator</v>
      </c>
      <c r="D299" s="17" t="str">
        <f>IF(OR('3Bbis-Air Regulator'!B61="REGN", '3Bbis-Air Regulator'!B61="REGNI"),"N",'3Bbis-Air Regulator'!C61)</f>
        <v>Q5bb.b.10a_iii</v>
      </c>
      <c r="E299" s="17" t="s">
        <v>1492</v>
      </c>
      <c r="F299" s="35" t="str">
        <f>'3Bbis-Air Regulator'!V61</f>
        <v>yes (please provide link)</v>
      </c>
      <c r="G299" s="35" t="str">
        <f>'3Bbis-Air Regulator'!AP61</f>
        <v>.</v>
      </c>
      <c r="H299" s="35">
        <f>'3Bbis-Air Regulator'!AQ61</f>
        <v>0</v>
      </c>
      <c r="I299" s="35" t="str">
        <f t="shared" si="4"/>
        <v>.</v>
      </c>
    </row>
    <row r="300" spans="1:9" s="35" customFormat="1" ht="37.5" x14ac:dyDescent="0.25">
      <c r="A300" s="35" t="str">
        <f>'3Bbis-Air Regulator'!B62</f>
        <v>REGE</v>
      </c>
      <c r="B300" s="35" t="str">
        <f>'3Bbis-Air Regulator'!A62</f>
        <v>Q3bb.b.10a_iv</v>
      </c>
      <c r="C300" s="17" t="str">
        <f>LEFT('3Bbis-Air Regulator'!F$58,FIND("(Q",'3Bbis-Air Regulator'!F$58)-2)&amp;" - "&amp;'3Bbis-Air Regulator'!G62</f>
        <v>For each item, if such performance information is collected,is it made available on the regulator’s website? - Organizational/corporate governance performance of the regulator</v>
      </c>
      <c r="D300" s="17" t="str">
        <f>IF(OR('3Bbis-Air Regulator'!B62="REGN", '3Bbis-Air Regulator'!B62="REGNI"),"N",'3Bbis-Air Regulator'!C62)</f>
        <v>Q5bb.b.10a_iv</v>
      </c>
      <c r="E300" s="17" t="s">
        <v>1493</v>
      </c>
      <c r="F300" s="35" t="str">
        <f>'3Bbis-Air Regulator'!V62</f>
        <v>yes (please provide link)</v>
      </c>
      <c r="G300" s="35" t="str">
        <f>'3Bbis-Air Regulator'!AP62</f>
        <v>.</v>
      </c>
      <c r="H300" s="35">
        <f>'3Bbis-Air Regulator'!AQ62</f>
        <v>0</v>
      </c>
      <c r="I300" s="35" t="str">
        <f t="shared" si="4"/>
        <v>.</v>
      </c>
    </row>
    <row r="301" spans="1:9" s="35" customFormat="1" ht="25" x14ac:dyDescent="0.25">
      <c r="A301" s="35" t="str">
        <f>'3Bbis-Air Regulator'!B63</f>
        <v>REGE</v>
      </c>
      <c r="B301" s="35" t="str">
        <f>'3Bbis-Air Regulator'!A63</f>
        <v>Q3bb.b.10a_v</v>
      </c>
      <c r="C301" s="17" t="str">
        <f>LEFT('3Bbis-Air Regulator'!F$58,FIND("(Q",'3Bbis-Air Regulator'!F$58)-2)&amp;" - "&amp;'3Bbis-Air Regulator'!G63</f>
        <v>For each item, if such performance information is collected,is it made available on the regulator’s website? - Quality of regulatory process of the regulator</v>
      </c>
      <c r="D301" s="17" t="str">
        <f>IF(OR('3Bbis-Air Regulator'!B63="REGN", '3Bbis-Air Regulator'!B63="REGNI"),"N",'3Bbis-Air Regulator'!C63)</f>
        <v>Q5bb.b.10a_v</v>
      </c>
      <c r="E301" s="17" t="s">
        <v>1494</v>
      </c>
      <c r="F301" s="35" t="str">
        <f>'3Bbis-Air Regulator'!V63</f>
        <v>yes (please provide link)</v>
      </c>
      <c r="G301" s="35" t="str">
        <f>'3Bbis-Air Regulator'!AP63</f>
        <v>.</v>
      </c>
      <c r="H301" s="35">
        <f>'3Bbis-Air Regulator'!AQ63</f>
        <v>0</v>
      </c>
      <c r="I301" s="35" t="str">
        <f t="shared" si="4"/>
        <v>.</v>
      </c>
    </row>
    <row r="302" spans="1:9" s="35" customFormat="1" ht="25" x14ac:dyDescent="0.25">
      <c r="A302" s="35" t="str">
        <f>'3Bbis-Air Regulator'!B64</f>
        <v>REGE</v>
      </c>
      <c r="B302" s="35" t="str">
        <f>'3Bbis-Air Regulator'!A64</f>
        <v>Q3bb.b.10a_vi</v>
      </c>
      <c r="C302" s="17" t="str">
        <f>LEFT('3Bbis-Air Regulator'!F$58,FIND("(Q",'3Bbis-Air Regulator'!F$58)-2)&amp;" - "&amp;'3Bbis-Air Regulator'!G64</f>
        <v>For each item, if such performance information is collected,is it made available on the regulator’s website? - Compliance with legal obligations by the regulator</v>
      </c>
      <c r="D302" s="17" t="str">
        <f>IF(OR('3Bbis-Air Regulator'!B64="REGN", '3Bbis-Air Regulator'!B64="REGNI"),"N",'3Bbis-Air Regulator'!C64)</f>
        <v>Q5bb.b.10a_vi</v>
      </c>
      <c r="E302" s="17" t="s">
        <v>1495</v>
      </c>
      <c r="F302" s="35" t="str">
        <f>'3Bbis-Air Regulator'!V64</f>
        <v>yes (please provide link)</v>
      </c>
      <c r="G302" s="35" t="str">
        <f>'3Bbis-Air Regulator'!AP64</f>
        <v>.</v>
      </c>
      <c r="H302" s="35">
        <f>'3Bbis-Air Regulator'!AQ64</f>
        <v>0</v>
      </c>
      <c r="I302" s="35" t="str">
        <f t="shared" si="4"/>
        <v>.</v>
      </c>
    </row>
    <row r="303" spans="1:9" s="35" customFormat="1" ht="37.5" x14ac:dyDescent="0.25">
      <c r="A303" s="35" t="str">
        <f>'3Bbis-Air Regulator'!B65</f>
        <v>REGE</v>
      </c>
      <c r="B303" s="35" t="str">
        <f>'3Bbis-Air Regulator'!A65</f>
        <v>Q3bb.b.10a_vii</v>
      </c>
      <c r="C303" s="17" t="str">
        <f>LEFT('3Bbis-Air Regulator'!F$58,FIND("(Q",'3Bbis-Air Regulator'!F$58)-2)&amp;" - "&amp;'3Bbis-Air Regulator'!G65</f>
        <v>For each item, if such performance information is collected,is it made available on the regulator’s website? - Financial performance of the regulator, including costs of operating the regulator</v>
      </c>
      <c r="D303" s="17" t="str">
        <f>IF(OR('3Bbis-Air Regulator'!B65="REGN", '3Bbis-Air Regulator'!B65="REGNI"),"N",'3Bbis-Air Regulator'!C65)</f>
        <v>Q5bb.b.10a_vii</v>
      </c>
      <c r="E303" s="17" t="s">
        <v>1496</v>
      </c>
      <c r="F303" s="35" t="str">
        <f>'3Bbis-Air Regulator'!V65</f>
        <v>yes (please provide link)</v>
      </c>
      <c r="G303" s="35" t="str">
        <f>'3Bbis-Air Regulator'!AP65</f>
        <v>.</v>
      </c>
      <c r="H303" s="35">
        <f>'3Bbis-Air Regulator'!AQ65</f>
        <v>0</v>
      </c>
      <c r="I303" s="35" t="str">
        <f t="shared" si="4"/>
        <v>.</v>
      </c>
    </row>
    <row r="304" spans="1:9" s="35" customFormat="1" ht="50" x14ac:dyDescent="0.25">
      <c r="A304" s="35" t="str">
        <f>'3Bbis-Air Regulator'!B67</f>
        <v>REGE</v>
      </c>
      <c r="B304" s="35" t="str">
        <f>'3Bbis-Air Regulator'!A67</f>
        <v>Q3bb.b.11_i</v>
      </c>
      <c r="C304" s="17" t="str">
        <f>LEFT('3Bbis-Air Regulator'!E$66,FIND("(Q",'3Bbis-Air Regulator'!E$66)-2)&amp;" - "&amp;'3Bbis-Air Regulator'!F67</f>
        <v>Are the following legislative requirements in place to enhance the transparency of the regulator's activities (with confidential and commercially sensitive information appropriately removed if needed)? - Publication of all decisions, resolutions and agreements</v>
      </c>
      <c r="D304" s="17" t="str">
        <f>IF(OR('3Bbis-Air Regulator'!B67="REGN", '3Bbis-Air Regulator'!B67="REGNI"),"N",'3Bbis-Air Regulator'!C67)</f>
        <v>Q5bb.b.11_i</v>
      </c>
      <c r="E304" s="17" t="s">
        <v>1497</v>
      </c>
      <c r="F304" s="35" t="str">
        <f>'3Bbis-Air Regulator'!V67</f>
        <v>yes</v>
      </c>
      <c r="G304" s="35" t="str">
        <f>'3Bbis-Air Regulator'!AP67</f>
        <v>.</v>
      </c>
      <c r="H304" s="35">
        <f>'3Bbis-Air Regulator'!AQ67</f>
        <v>0</v>
      </c>
      <c r="I304" s="35" t="str">
        <f t="shared" si="4"/>
        <v>.</v>
      </c>
    </row>
    <row r="305" spans="1:9" s="35" customFormat="1" ht="37.5" x14ac:dyDescent="0.25">
      <c r="A305" s="35" t="str">
        <f>'3Bbis-Air Regulator'!B68</f>
        <v>REGE</v>
      </c>
      <c r="B305" s="35" t="str">
        <f>'3Bbis-Air Regulator'!A68</f>
        <v>Q3bb.b.11_ii</v>
      </c>
      <c r="C305" s="17" t="str">
        <f>LEFT('3Bbis-Air Regulator'!E$66,FIND("(Q",'3Bbis-Air Regulator'!E$66)-2)&amp;" - "&amp;'3Bbis-Air Regulator'!F68</f>
        <v>Are the following legislative requirements in place to enhance the transparency of the regulator's activities (with confidential and commercially sensitive information appropriately removed if needed)? - Public consultation on relevant activities</v>
      </c>
      <c r="D305" s="17" t="str">
        <f>IF(OR('3Bbis-Air Regulator'!B68="REGN", '3Bbis-Air Regulator'!B68="REGNI"),"N",'3Bbis-Air Regulator'!C68)</f>
        <v>Q5bb.b.11_ii</v>
      </c>
      <c r="E305" s="17" t="s">
        <v>1498</v>
      </c>
      <c r="F305" s="35" t="str">
        <f>'3Bbis-Air Regulator'!V68</f>
        <v>yes</v>
      </c>
      <c r="G305" s="35" t="str">
        <f>'3Bbis-Air Regulator'!AP68</f>
        <v>.</v>
      </c>
      <c r="H305" s="35">
        <f>'3Bbis-Air Regulator'!AQ68</f>
        <v>0</v>
      </c>
      <c r="I305" s="35" t="str">
        <f t="shared" si="4"/>
        <v>.</v>
      </c>
    </row>
    <row r="306" spans="1:9" s="35" customFormat="1" ht="37.5" x14ac:dyDescent="0.25">
      <c r="A306" s="35" t="str">
        <f>'3Bbis-Air Regulator'!B69</f>
        <v>REGE</v>
      </c>
      <c r="B306" s="35" t="str">
        <f>'3Bbis-Air Regulator'!A69</f>
        <v>Q3bb.b.11_iii</v>
      </c>
      <c r="C306" s="17" t="str">
        <f>LEFT('3Bbis-Air Regulator'!E$66,FIND("(Q",'3Bbis-Air Regulator'!E$66)-2)&amp;" - "&amp;'3Bbis-Air Regulator'!F69</f>
        <v>Are the following legislative requirements in place to enhance the transparency of the regulator's activities (with confidential and commercially sensitive information appropriately removed if needed)? - Publication of a forward-looking action plan</v>
      </c>
      <c r="D306" s="17" t="str">
        <f>IF(OR('3Bbis-Air Regulator'!B69="REGN", '3Bbis-Air Regulator'!B69="REGNI"),"N",'3Bbis-Air Regulator'!C69)</f>
        <v>Q5bb.b.11_iii</v>
      </c>
      <c r="E306" s="17" t="s">
        <v>1499</v>
      </c>
      <c r="F306" s="35" t="str">
        <f>'3Bbis-Air Regulator'!V69</f>
        <v>yes</v>
      </c>
      <c r="G306" s="35" t="str">
        <f>'3Bbis-Air Regulator'!AP69</f>
        <v>.</v>
      </c>
      <c r="H306" s="35">
        <f>'3Bbis-Air Regulator'!AQ69</f>
        <v>0</v>
      </c>
      <c r="I306" s="35" t="str">
        <f t="shared" si="4"/>
        <v>.</v>
      </c>
    </row>
    <row r="307" spans="1:9" s="35" customFormat="1" ht="25" x14ac:dyDescent="0.25">
      <c r="A307" s="35" t="str">
        <f>'3Bbis-Air Regulator'!B71</f>
        <v>REGE</v>
      </c>
      <c r="B307" s="35" t="str">
        <f>'3Bbis-Air Regulator'!A71</f>
        <v>Q3bb.b.11a_i</v>
      </c>
      <c r="C307" s="17" t="str">
        <f>LEFT('3Bbis-Air Regulator'!F$70,FIND("(Q",'3Bbis-Air Regulator'!F$70)-2)&amp;" - "&amp;'3Bbis-Air Regulator'!G71</f>
        <v>Is the publication also online on regulator’s own website? - Publication of all decisions, resolutions and agreements</v>
      </c>
      <c r="D307" s="17" t="str">
        <f>IF(OR('3Bbis-Air Regulator'!B71="REGN", '3Bbis-Air Regulator'!B71="REGNI"),"N",'3Bbis-Air Regulator'!C71)</f>
        <v>Q5bb.b.11a_i</v>
      </c>
      <c r="E307" s="17" t="s">
        <v>1500</v>
      </c>
      <c r="F307" s="35" t="str">
        <f>'3Bbis-Air Regulator'!V71</f>
        <v>yes</v>
      </c>
      <c r="G307" s="35" t="str">
        <f>'3Bbis-Air Regulator'!AP71</f>
        <v>.</v>
      </c>
      <c r="H307" s="35">
        <f>'3Bbis-Air Regulator'!AQ71</f>
        <v>0</v>
      </c>
      <c r="I307" s="35" t="str">
        <f t="shared" si="4"/>
        <v>.</v>
      </c>
    </row>
    <row r="308" spans="1:9" s="35" customFormat="1" ht="25" x14ac:dyDescent="0.25">
      <c r="A308" s="35" t="str">
        <f>'3Bbis-Air Regulator'!B72</f>
        <v>REGE</v>
      </c>
      <c r="B308" s="35" t="str">
        <f>'3Bbis-Air Regulator'!A72</f>
        <v>Q3bb.b.11a_ii</v>
      </c>
      <c r="C308" s="17" t="str">
        <f>LEFT('3Bbis-Air Regulator'!F$70,FIND("(Q",'3Bbis-Air Regulator'!F$70)-2)&amp;" - "&amp;'3Bbis-Air Regulator'!G72</f>
        <v>Is the publication also online on regulator’s own website? - Public consultation on relevant activities</v>
      </c>
      <c r="D308" s="17" t="str">
        <f>IF(OR('3Bbis-Air Regulator'!B72="REGN", '3Bbis-Air Regulator'!B72="REGNI"),"N",'3Bbis-Air Regulator'!C72)</f>
        <v>Q5bb.b.11a_ii</v>
      </c>
      <c r="E308" s="17" t="s">
        <v>1501</v>
      </c>
      <c r="F308" s="35" t="str">
        <f>'3Bbis-Air Regulator'!V72</f>
        <v>no/not applicable</v>
      </c>
      <c r="G308" s="35" t="str">
        <f>'3Bbis-Air Regulator'!AP72</f>
        <v>.</v>
      </c>
      <c r="H308" s="35">
        <f>'3Bbis-Air Regulator'!AQ72</f>
        <v>0</v>
      </c>
      <c r="I308" s="35" t="str">
        <f t="shared" si="4"/>
        <v>.</v>
      </c>
    </row>
    <row r="309" spans="1:9" s="35" customFormat="1" ht="25" x14ac:dyDescent="0.25">
      <c r="A309" s="35" t="str">
        <f>'3Bbis-Air Regulator'!B73</f>
        <v>REGE</v>
      </c>
      <c r="B309" s="35" t="str">
        <f>'3Bbis-Air Regulator'!A73</f>
        <v>Q3bb.b.11a_iii</v>
      </c>
      <c r="C309" s="17" t="str">
        <f>LEFT('3Bbis-Air Regulator'!F$70,FIND("(Q",'3Bbis-Air Regulator'!F$70)-2)&amp;" - "&amp;'3Bbis-Air Regulator'!G73</f>
        <v>Is the publication also online on regulator’s own website? - Publication of a forward-looking action plan</v>
      </c>
      <c r="D309" s="17" t="str">
        <f>IF(OR('3Bbis-Air Regulator'!B73="REGN", '3Bbis-Air Regulator'!B73="REGNI"),"N",'3Bbis-Air Regulator'!C73)</f>
        <v>Q5bb.b.11a_iii</v>
      </c>
      <c r="E309" s="17" t="s">
        <v>1502</v>
      </c>
      <c r="F309" s="35" t="str">
        <f>'3Bbis-Air Regulator'!V73</f>
        <v>yes</v>
      </c>
      <c r="G309" s="35" t="str">
        <f>'3Bbis-Air Regulator'!AP73</f>
        <v>.</v>
      </c>
      <c r="H309" s="35">
        <f>'3Bbis-Air Regulator'!AQ73</f>
        <v>0</v>
      </c>
      <c r="I309" s="35" t="str">
        <f t="shared" si="4"/>
        <v>.</v>
      </c>
    </row>
    <row r="310" spans="1:9" s="35" customFormat="1" x14ac:dyDescent="0.25">
      <c r="A310" s="35" t="str">
        <f>'3Bbis-Air Regulator'!B74</f>
        <v>REGNI</v>
      </c>
      <c r="B310" s="35" t="str">
        <f>'3Bbis-Air Regulator'!A74</f>
        <v>Q3bb.b.12</v>
      </c>
      <c r="C310" s="17" t="str">
        <f>LEFT('3Bbis-Air Regulator'!E74,FIND("(Q",'3Bbis-Air Regulator'!E74)-2)</f>
        <v>Do you have anything else you would like to flag to the NER Secretariat?</v>
      </c>
      <c r="D310" s="17" t="str">
        <f>IF(OR('3Bbis-Air Regulator'!B74="REGN", '3Bbis-Air Regulator'!B74="REGNI"),"N",'3Bbis-Air Regulator'!C74)</f>
        <v>N</v>
      </c>
      <c r="E310" s="17" t="s">
        <v>0</v>
      </c>
      <c r="F310" s="35" t="str">
        <f>'3Bbis-Air Regulator'!V74</f>
        <v/>
      </c>
      <c r="G310" s="35" t="str">
        <f>'3Bbis-Air Regulator'!AP74</f>
        <v>.</v>
      </c>
      <c r="H310" s="35">
        <f>'3Bbis-Air Regulator'!AQ74</f>
        <v>0</v>
      </c>
      <c r="I310" s="35" t="str">
        <f t="shared" si="4"/>
        <v>.</v>
      </c>
    </row>
    <row r="311" spans="1:9" s="35" customFormat="1" ht="25" x14ac:dyDescent="0.25">
      <c r="A311" s="35" t="str">
        <f>'3Bbis-Air Regulator'!B76</f>
        <v>REGE</v>
      </c>
      <c r="B311" s="35" t="str">
        <f>'3Bbis-Air Regulator'!A76</f>
        <v>Q3bb.c.1</v>
      </c>
      <c r="C311" s="17" t="str">
        <f>LEFT('3Bbis-Air Regulator'!E76,FIND("(Q",'3Bbis-Air Regulator'!E76)-2)</f>
        <v>Can the regulator collect information from the regulated entities by compulsory process?</v>
      </c>
      <c r="D311" s="17" t="str">
        <f>IF(OR('3Bbis-Air Regulator'!B76="REGN", '3Bbis-Air Regulator'!B76="REGNI"),"N",'3Bbis-Air Regulator'!C76)</f>
        <v>Q5bb.c.2</v>
      </c>
      <c r="E311" s="17" t="s">
        <v>1503</v>
      </c>
      <c r="F311" s="35" t="str">
        <f>'3Bbis-Air Regulator'!V76</f>
        <v>yes (with sanctioning power for non-compliance)</v>
      </c>
      <c r="G311" s="35" t="str">
        <f>'3Bbis-Air Regulator'!AP76</f>
        <v>.</v>
      </c>
      <c r="H311" s="35">
        <f>'3Bbis-Air Regulator'!AQ76</f>
        <v>0</v>
      </c>
      <c r="I311" s="35" t="str">
        <f t="shared" si="4"/>
        <v>.</v>
      </c>
    </row>
    <row r="312" spans="1:9" s="35" customFormat="1" x14ac:dyDescent="0.25">
      <c r="A312" s="35" t="str">
        <f>'3Bbis-Air Regulator'!B77</f>
        <v>REGE</v>
      </c>
      <c r="B312" s="35" t="str">
        <f>'3Bbis-Air Regulator'!A77</f>
        <v>Q3bb.c.2</v>
      </c>
      <c r="C312" s="17" t="str">
        <f>LEFT('3Bbis-Air Regulator'!E77,FIND("(Q",'3Bbis-Air Regulator'!E77)-2)</f>
        <v>Does the regulator issue and revoke licenses?</v>
      </c>
      <c r="D312" s="17" t="str">
        <f>IF(OR('3Bbis-Air Regulator'!B77="REGN", '3Bbis-Air Regulator'!B77="REGNI"),"N",'3Bbis-Air Regulator'!C77)</f>
        <v>Q5bb.c.3</v>
      </c>
      <c r="E312" s="17" t="s">
        <v>1504</v>
      </c>
      <c r="F312" s="35" t="str">
        <f>'3Bbis-Air Regulator'!V77</f>
        <v>no</v>
      </c>
      <c r="G312" s="35" t="str">
        <f>'3Bbis-Air Regulator'!AP77</f>
        <v>.</v>
      </c>
      <c r="H312" s="35">
        <f>'3Bbis-Air Regulator'!AQ77</f>
        <v>0</v>
      </c>
      <c r="I312" s="35" t="str">
        <f t="shared" si="4"/>
        <v>.</v>
      </c>
    </row>
    <row r="313" spans="1:9" s="35" customFormat="1" x14ac:dyDescent="0.25">
      <c r="A313" s="35" t="str">
        <f>'3Bbis-Air Regulator'!B78</f>
        <v>REGE</v>
      </c>
      <c r="B313" s="35" t="str">
        <f>'3Bbis-Air Regulator'!A78</f>
        <v>Q3bb.c.3</v>
      </c>
      <c r="C313" s="17" t="str">
        <f>LEFT('3Bbis-Air Regulator'!E78,FIND("(Q",'3Bbis-Air Regulator'!E78)-2)</f>
        <v>Does the regulator regulate prices on monopolistic activities?</v>
      </c>
      <c r="D313" s="17" t="str">
        <f>IF(OR('3Bbis-Air Regulator'!B78="REGN", '3Bbis-Air Regulator'!B78="REGNI"),"N",'3Bbis-Air Regulator'!C78)</f>
        <v>Q5bb.c.4</v>
      </c>
      <c r="E313" s="17" t="s">
        <v>1505</v>
      </c>
      <c r="F313" s="35" t="str">
        <f>'3Bbis-Air Regulator'!V78</f>
        <v>no</v>
      </c>
      <c r="G313" s="35" t="str">
        <f>'3Bbis-Air Regulator'!AP78</f>
        <v>.</v>
      </c>
      <c r="H313" s="35">
        <f>'3Bbis-Air Regulator'!AQ78</f>
        <v>0</v>
      </c>
      <c r="I313" s="35" t="str">
        <f t="shared" si="4"/>
        <v>.</v>
      </c>
    </row>
    <row r="314" spans="1:9" s="35" customFormat="1" x14ac:dyDescent="0.25">
      <c r="A314" s="35" t="str">
        <f>'3Bbis-Air Regulator'!B79</f>
        <v>REGE</v>
      </c>
      <c r="B314" s="35" t="str">
        <f>'3Bbis-Air Regulator'!A79</f>
        <v>Q3bb.c.4</v>
      </c>
      <c r="C314" s="17" t="str">
        <f>LEFT('3Bbis-Air Regulator'!E79,FIND("(Q",'3Bbis-Air Regulator'!E79)-2)</f>
        <v>Does the regulator conduct research (e.g. about costs) as an input for price setting?</v>
      </c>
      <c r="D314" s="17" t="str">
        <f>IF(OR('3Bbis-Air Regulator'!B79="REGN", '3Bbis-Air Regulator'!B79="REGNI"),"N",'3Bbis-Air Regulator'!C79)</f>
        <v>Q5bb.c.5</v>
      </c>
      <c r="E314" s="17" t="s">
        <v>1506</v>
      </c>
      <c r="F314" s="35" t="str">
        <f>'3Bbis-Air Regulator'!V79</f>
        <v>yes (independently)</v>
      </c>
      <c r="G314" s="35" t="str">
        <f>'3Bbis-Air Regulator'!AP79</f>
        <v>.</v>
      </c>
      <c r="H314" s="35">
        <f>'3Bbis-Air Regulator'!AQ79</f>
        <v>0</v>
      </c>
      <c r="I314" s="35" t="str">
        <f t="shared" si="4"/>
        <v>.</v>
      </c>
    </row>
    <row r="315" spans="1:9" s="35" customFormat="1" ht="25" x14ac:dyDescent="0.25">
      <c r="A315" s="35" t="str">
        <f>'3Bbis-Air Regulator'!B80</f>
        <v>REGE</v>
      </c>
      <c r="B315" s="35" t="str">
        <f>'3Bbis-Air Regulator'!A80</f>
        <v>Q3bb.c.5</v>
      </c>
      <c r="C315" s="17" t="str">
        <f>LEFT('3Bbis-Air Regulator'!E80,FIND("(Q",'3Bbis-Air Regulator'!E80)-2)</f>
        <v>Does the regulator provide binding guidance, review and/or approve contract terms between regulated entities and/or market actors?</v>
      </c>
      <c r="D315" s="17" t="str">
        <f>IF(OR('3Bbis-Air Regulator'!B80="REGN", '3Bbis-Air Regulator'!B80="REGNI"),"N",'3Bbis-Air Regulator'!C80)</f>
        <v>Q5bb.c.6</v>
      </c>
      <c r="E315" s="17" t="s">
        <v>1507</v>
      </c>
      <c r="F315" s="35" t="str">
        <f>'3Bbis-Air Regulator'!V80</f>
        <v>no</v>
      </c>
      <c r="G315" s="35" t="str">
        <f>'3Bbis-Air Regulator'!AP80</f>
        <v>.</v>
      </c>
      <c r="H315" s="35">
        <f>'3Bbis-Air Regulator'!AQ80</f>
        <v>0</v>
      </c>
      <c r="I315" s="35" t="str">
        <f t="shared" si="4"/>
        <v>.</v>
      </c>
    </row>
    <row r="316" spans="1:9" s="35" customFormat="1" x14ac:dyDescent="0.25">
      <c r="A316" s="35" t="str">
        <f>'3Bbis-Air Regulator'!B81</f>
        <v>REGI</v>
      </c>
      <c r="B316" s="35" t="str">
        <f>'3Bbis-Air Regulator'!A81</f>
        <v>Q3bb.c.5a</v>
      </c>
      <c r="C316" s="17" t="str">
        <f>LEFT('3Bbis-Air Regulator'!F81,FIND("(Q",'3Bbis-Air Regulator'!F81)-2)</f>
        <v>If so, what does the regulator provide and please provide one or more examples</v>
      </c>
      <c r="D316" s="17" t="str">
        <f>IF(OR('3Bbis-Air Regulator'!B81="REGN", '3Bbis-Air Regulator'!B81="REGNI"),"N",'3Bbis-Air Regulator'!C81)</f>
        <v>Q5bb.c.6a</v>
      </c>
      <c r="E316" s="17" t="s">
        <v>1508</v>
      </c>
      <c r="F316" s="35" t="str">
        <f>'3Bbis-Air Regulator'!V81</f>
        <v>.</v>
      </c>
      <c r="G316" s="35" t="str">
        <f>'3Bbis-Air Regulator'!AP81</f>
        <v>.</v>
      </c>
      <c r="H316" s="35">
        <f>'3Bbis-Air Regulator'!AQ81</f>
        <v>0</v>
      </c>
      <c r="I316" s="35" t="str">
        <f t="shared" si="4"/>
        <v>.</v>
      </c>
    </row>
    <row r="317" spans="1:9" s="35" customFormat="1" x14ac:dyDescent="0.25">
      <c r="A317" s="35" t="str">
        <f>'3Bbis-Air Regulator'!B82</f>
        <v>REGE</v>
      </c>
      <c r="B317" s="35" t="str">
        <f>'3Bbis-Air Regulator'!A82</f>
        <v>Q3bb.c.6</v>
      </c>
      <c r="C317" s="17" t="str">
        <f>LEFT('3Bbis-Air Regulator'!E82,FIND("(Q",'3Bbis-Air Regulator'!E82)-2)</f>
        <v>Does the regulator issue industry standards?</v>
      </c>
      <c r="D317" s="17" t="str">
        <f>IF(OR('3Bbis-Air Regulator'!B82="REGN", '3Bbis-Air Regulator'!B82="REGNI"),"N",'3Bbis-Air Regulator'!C82)</f>
        <v>Q5bb.c.7</v>
      </c>
      <c r="E317" s="17" t="s">
        <v>1509</v>
      </c>
      <c r="F317" s="35" t="str">
        <f>'3Bbis-Air Regulator'!V82</f>
        <v>no</v>
      </c>
      <c r="G317" s="35" t="str">
        <f>'3Bbis-Air Regulator'!AP82</f>
        <v>.</v>
      </c>
      <c r="H317" s="35">
        <f>'3Bbis-Air Regulator'!AQ82</f>
        <v>0</v>
      </c>
      <c r="I317" s="35" t="str">
        <f t="shared" si="4"/>
        <v>.</v>
      </c>
    </row>
    <row r="318" spans="1:9" s="35" customFormat="1" x14ac:dyDescent="0.25">
      <c r="A318" s="35" t="str">
        <f>'3Bbis-Air Regulator'!B83</f>
        <v>REGE</v>
      </c>
      <c r="B318" s="35" t="str">
        <f>'3Bbis-Air Regulator'!A83</f>
        <v>Q3bb.c.6a</v>
      </c>
      <c r="C318" s="17" t="str">
        <f>LEFT('3Bbis-Air Regulator'!F83,FIND("(Q",'3Bbis-Air Regulator'!F83)-2)</f>
        <v>Are they published online on the regulator’s website?</v>
      </c>
      <c r="D318" s="17" t="str">
        <f>IF(OR('3Bbis-Air Regulator'!B83="REGN", '3Bbis-Air Regulator'!B83="REGNI"),"N",'3Bbis-Air Regulator'!C83)</f>
        <v>Q5bb.c.7a</v>
      </c>
      <c r="E318" s="17" t="s">
        <v>1510</v>
      </c>
      <c r="F318" s="35" t="str">
        <f>'3Bbis-Air Regulator'!V83</f>
        <v>not applicable</v>
      </c>
      <c r="G318" s="35" t="str">
        <f>'3Bbis-Air Regulator'!AP83</f>
        <v>.</v>
      </c>
      <c r="H318" s="35">
        <f>'3Bbis-Air Regulator'!AQ83</f>
        <v>0</v>
      </c>
      <c r="I318" s="35" t="str">
        <f t="shared" si="4"/>
        <v>.</v>
      </c>
    </row>
    <row r="319" spans="1:9" x14ac:dyDescent="0.25">
      <c r="A319" s="35" t="str">
        <f>'3Bbis-Air Regulator'!B84</f>
        <v>REGI</v>
      </c>
      <c r="B319" s="35" t="str">
        <f>'3Bbis-Air Regulator'!A84</f>
        <v>Q3bb.c.6b</v>
      </c>
      <c r="C319" s="17" t="str">
        <f>LEFT('3Bbis-Air Regulator'!F84,FIND("(Q",'3Bbis-Air Regulator'!F84)-2)</f>
        <v>If so, please provide links to one or more published standard</v>
      </c>
      <c r="D319" s="17" t="str">
        <f>IF(OR('3Bbis-Air Regulator'!B84="REGN", '3Bbis-Air Regulator'!B84="REGNI"),"N",'3Bbis-Air Regulator'!C84)</f>
        <v>Q5bb.c.7b</v>
      </c>
      <c r="E319" s="17" t="s">
        <v>1511</v>
      </c>
      <c r="F319" s="35" t="str">
        <f>'3Bbis-Air Regulator'!V84</f>
        <v>.</v>
      </c>
      <c r="G319" s="35" t="str">
        <f>'3Bbis-Air Regulator'!AP84</f>
        <v>.</v>
      </c>
      <c r="H319" s="35">
        <f>'3Bbis-Air Regulator'!AQ84</f>
        <v>0</v>
      </c>
      <c r="I319" s="35" t="str">
        <f t="shared" si="4"/>
        <v>.</v>
      </c>
    </row>
    <row r="320" spans="1:9" x14ac:dyDescent="0.25">
      <c r="A320" s="35" t="str">
        <f>'3Bbis-Air Regulator'!B85</f>
        <v>REGE</v>
      </c>
      <c r="B320" s="35" t="str">
        <f>'3Bbis-Air Regulator'!A85</f>
        <v>Q3bb.c.7</v>
      </c>
      <c r="C320" s="17" t="str">
        <f>LEFT('3Bbis-Air Regulator'!E85,FIND("(Q",'3Bbis-Air Regulator'!E85)-2)</f>
        <v>Does the regulator issue consumer standards?</v>
      </c>
      <c r="D320" s="17" t="str">
        <f>IF(OR('3Bbis-Air Regulator'!B85="REGN", '3Bbis-Air Regulator'!B85="REGNI"),"N",'3Bbis-Air Regulator'!C85)</f>
        <v>Q5bb.c.8</v>
      </c>
      <c r="E320" s="17" t="s">
        <v>1512</v>
      </c>
      <c r="F320" s="35" t="str">
        <f>'3Bbis-Air Regulator'!V85</f>
        <v>no</v>
      </c>
      <c r="G320" s="35" t="str">
        <f>'3Bbis-Air Regulator'!AP85</f>
        <v>.</v>
      </c>
      <c r="H320" s="35">
        <f>'3Bbis-Air Regulator'!AQ85</f>
        <v>0</v>
      </c>
      <c r="I320" s="35" t="str">
        <f t="shared" si="4"/>
        <v>.</v>
      </c>
    </row>
    <row r="321" spans="1:9" x14ac:dyDescent="0.25">
      <c r="A321" s="35" t="str">
        <f>'3Bbis-Air Regulator'!B86</f>
        <v>REGE</v>
      </c>
      <c r="B321" s="35" t="str">
        <f>'3Bbis-Air Regulator'!A86</f>
        <v>Q3bb.c.7a</v>
      </c>
      <c r="C321" s="17" t="str">
        <f>LEFT('3Bbis-Air Regulator'!F86,FIND("(Q",'3Bbis-Air Regulator'!F86)-2)</f>
        <v>Are they published online on the regulator’s website?</v>
      </c>
      <c r="D321" s="17" t="str">
        <f>IF(OR('3Bbis-Air Regulator'!B86="REGN", '3Bbis-Air Regulator'!B86="REGNI"),"N",'3Bbis-Air Regulator'!C86)</f>
        <v>Q5bb.c.8a</v>
      </c>
      <c r="E321" s="17" t="s">
        <v>1510</v>
      </c>
      <c r="F321" s="35" t="str">
        <f>'3Bbis-Air Regulator'!V86</f>
        <v>not applicable</v>
      </c>
      <c r="G321" s="35" t="str">
        <f>'3Bbis-Air Regulator'!AP86</f>
        <v>.</v>
      </c>
      <c r="H321" s="35">
        <f>'3Bbis-Air Regulator'!AQ86</f>
        <v>0</v>
      </c>
      <c r="I321" s="35" t="str">
        <f t="shared" si="4"/>
        <v>.</v>
      </c>
    </row>
    <row r="322" spans="1:9" x14ac:dyDescent="0.25">
      <c r="A322" s="35" t="str">
        <f>'3Bbis-Air Regulator'!B87</f>
        <v>REGE</v>
      </c>
      <c r="B322" s="35" t="str">
        <f>'3Bbis-Air Regulator'!A87</f>
        <v>Q3bb.c.7b</v>
      </c>
      <c r="C322" s="17" t="str">
        <f>LEFT('3Bbis-Air Regulator'!F87,FIND("(Q",'3Bbis-Air Regulator'!F87)-2)</f>
        <v>If so, please provide links to one or more published standard</v>
      </c>
      <c r="D322" s="17" t="str">
        <f>IF(OR('3Bbis-Air Regulator'!B87="REGN", '3Bbis-Air Regulator'!B87="REGNI"),"N",'3Bbis-Air Regulator'!C87)</f>
        <v>Q5bb.c.8b</v>
      </c>
      <c r="E322" s="17" t="s">
        <v>1511</v>
      </c>
      <c r="F322" s="35" t="str">
        <f>'3Bbis-Air Regulator'!V87</f>
        <v>.</v>
      </c>
      <c r="G322" s="35" t="str">
        <f>'3Bbis-Air Regulator'!AP87</f>
        <v>.</v>
      </c>
      <c r="H322" s="35">
        <f>'3Bbis-Air Regulator'!AQ87</f>
        <v>0</v>
      </c>
      <c r="I322" s="35" t="str">
        <f t="shared" si="4"/>
        <v>.</v>
      </c>
    </row>
    <row r="323" spans="1:9" s="13" customFormat="1" x14ac:dyDescent="0.25">
      <c r="A323" s="35" t="str">
        <f>'3Bbis-Air Regulator'!B88</f>
        <v>REGE</v>
      </c>
      <c r="B323" s="35" t="str">
        <f>'3Bbis-Air Regulator'!A88</f>
        <v>Q3bb.c.8</v>
      </c>
      <c r="C323" s="17" t="str">
        <f>LEFT('3Bbis-Air Regulator'!E88,FIND("(Q",'3Bbis-Air Regulator'!E88)-2)</f>
        <v>Does the regulator issue guidelines and/or codes of conduct?</v>
      </c>
      <c r="D323" s="17" t="str">
        <f>IF(OR('3Bbis-Air Regulator'!B88="REGN", '3Bbis-Air Regulator'!B88="REGNI"),"N",'3Bbis-Air Regulator'!C88)</f>
        <v>Q5bb.c.9</v>
      </c>
      <c r="E323" s="17" t="s">
        <v>1513</v>
      </c>
      <c r="F323" s="35" t="str">
        <f>'3Bbis-Air Regulator'!V88</f>
        <v>yes (independently)</v>
      </c>
      <c r="G323" s="35" t="str">
        <f>'3Bbis-Air Regulator'!AP88</f>
        <v>.</v>
      </c>
      <c r="H323" s="35">
        <f>'3Bbis-Air Regulator'!AQ88</f>
        <v>0</v>
      </c>
      <c r="I323" s="35" t="str">
        <f t="shared" ref="I323:I386" si="5">IF(H323=0,".",H323)</f>
        <v>.</v>
      </c>
    </row>
    <row r="324" spans="1:9" x14ac:dyDescent="0.25">
      <c r="A324" s="35" t="str">
        <f>'3Bbis-Air Regulator'!B89</f>
        <v>REGE</v>
      </c>
      <c r="B324" s="35" t="str">
        <f>'3Bbis-Air Regulator'!A89</f>
        <v>Q3bb.c.8a</v>
      </c>
      <c r="C324" s="17" t="str">
        <f>LEFT('3Bbis-Air Regulator'!F89,FIND("(Q",'3Bbis-Air Regulator'!F89)-2)</f>
        <v>Are they published online on the regulator’s website?</v>
      </c>
      <c r="D324" s="17" t="str">
        <f>IF(OR('3Bbis-Air Regulator'!B89="REGN", '3Bbis-Air Regulator'!B89="REGNI"),"N",'3Bbis-Air Regulator'!C89)</f>
        <v>Q5bb.c.9a</v>
      </c>
      <c r="E324" s="17" t="s">
        <v>1510</v>
      </c>
      <c r="F324" s="35" t="str">
        <f>'3Bbis-Air Regulator'!V89</f>
        <v>yes</v>
      </c>
      <c r="G324" s="35" t="str">
        <f>'3Bbis-Air Regulator'!AP89</f>
        <v>.</v>
      </c>
      <c r="H324" s="35">
        <f>'3Bbis-Air Regulator'!AQ89</f>
        <v>0</v>
      </c>
      <c r="I324" s="35" t="str">
        <f t="shared" si="5"/>
        <v>.</v>
      </c>
    </row>
    <row r="325" spans="1:9" x14ac:dyDescent="0.25">
      <c r="A325" s="35" t="str">
        <f>'3Bbis-Air Regulator'!B90</f>
        <v>REGI</v>
      </c>
      <c r="B325" s="35" t="str">
        <f>'3Bbis-Air Regulator'!A90</f>
        <v>Q3bb.c.8b</v>
      </c>
      <c r="C325" s="17" t="str">
        <f>LEFT('3Bbis-Air Regulator'!F90,FIND("(Q",'3Bbis-Air Regulator'!F90)-2)</f>
        <v>If so, please provide links to one or more published guidelines/codes</v>
      </c>
      <c r="D325" s="17" t="str">
        <f>IF(OR('3Bbis-Air Regulator'!B90="REGN", '3Bbis-Air Regulator'!B90="REGNI"),"N",'3Bbis-Air Regulator'!C90)</f>
        <v>Q5bb.c.9b</v>
      </c>
      <c r="E325" s="17" t="s">
        <v>1569</v>
      </c>
      <c r="F325" s="35" t="str">
        <f>'3Bbis-Air Regulator'!V90</f>
        <v>.</v>
      </c>
      <c r="G325" s="35" t="str">
        <f>'3Bbis-Air Regulator'!AP90</f>
        <v>.</v>
      </c>
      <c r="H325" s="35">
        <f>'3Bbis-Air Regulator'!AQ90</f>
        <v>0</v>
      </c>
      <c r="I325" s="35" t="str">
        <f t="shared" si="5"/>
        <v>.</v>
      </c>
    </row>
    <row r="326" spans="1:9" ht="37.5" x14ac:dyDescent="0.25">
      <c r="A326" s="35" t="str">
        <f>'3Bbis-Air Regulator'!B91</f>
        <v>REGE</v>
      </c>
      <c r="B326" s="35" t="str">
        <f>'3Bbis-Air Regulator'!A91</f>
        <v>Q3bb.c.9</v>
      </c>
      <c r="C326" s="17" t="str">
        <f>LEFT('3Bbis-Air Regulator'!E91,FIND("(Q",'3Bbis-Air Regulator'!E91)-2)</f>
        <v>Does the regulator enforce compliance  with industry and consumer standards and regulatory commitments through legal punitive powers for non-compliance (e.g. inspections and fines)?</v>
      </c>
      <c r="D326" s="17" t="str">
        <f>IF(OR('3Bbis-Air Regulator'!B91="REGN", '3Bbis-Air Regulator'!B91="REGNI"),"N",'3Bbis-Air Regulator'!C91)</f>
        <v>Q5bb.c.10</v>
      </c>
      <c r="E326" s="17" t="s">
        <v>1515</v>
      </c>
      <c r="F326" s="35" t="str">
        <f>'3Bbis-Air Regulator'!V91</f>
        <v>no</v>
      </c>
      <c r="G326" s="35" t="str">
        <f>'3Bbis-Air Regulator'!AP91</f>
        <v>.</v>
      </c>
      <c r="H326" s="35">
        <f>'3Bbis-Air Regulator'!AQ91</f>
        <v>0</v>
      </c>
      <c r="I326" s="35" t="str">
        <f t="shared" si="5"/>
        <v>.</v>
      </c>
    </row>
    <row r="327" spans="1:9" ht="25" x14ac:dyDescent="0.25">
      <c r="A327" s="35" t="str">
        <f>'3Bbis-Air Regulator'!B92</f>
        <v>REGE</v>
      </c>
      <c r="B327" s="35" t="str">
        <f>'3Bbis-Air Regulator'!A92</f>
        <v>Q3bb.c.10</v>
      </c>
      <c r="C327" s="17" t="str">
        <f>LEFT('3Bbis-Air Regulator'!E92,FIND("(Q",'3Bbis-Air Regulator'!E92)-2)</f>
        <v>Does the regulator mediate to resolve disputes between market actors and regulated entities?</v>
      </c>
      <c r="D327" s="17" t="str">
        <f>IF(OR('3Bbis-Air Regulator'!B92="REGN", '3Bbis-Air Regulator'!B92="REGNI"),"N",'3Bbis-Air Regulator'!C92)</f>
        <v>Q5bb.c.11</v>
      </c>
      <c r="E327" s="17" t="s">
        <v>1516</v>
      </c>
      <c r="F327" s="35" t="str">
        <f>'3Bbis-Air Regulator'!V92</f>
        <v>no</v>
      </c>
      <c r="G327" s="35" t="str">
        <f>'3Bbis-Air Regulator'!AP92</f>
        <v>.</v>
      </c>
      <c r="H327" s="35">
        <f>'3Bbis-Air Regulator'!AQ92</f>
        <v>0</v>
      </c>
      <c r="I327" s="35" t="str">
        <f t="shared" si="5"/>
        <v>.</v>
      </c>
    </row>
    <row r="328" spans="1:9" ht="25" x14ac:dyDescent="0.25">
      <c r="A328" s="35" t="str">
        <f>'3Bbis-Air Regulator'!B93</f>
        <v>REGE</v>
      </c>
      <c r="B328" s="35" t="str">
        <f>'3Bbis-Air Regulator'!A93</f>
        <v>Q3bb.c.11</v>
      </c>
      <c r="C328" s="17" t="str">
        <f>LEFT('3Bbis-Air Regulator'!E93,FIND("(Q",'3Bbis-Air Regulator'!E93)-2)</f>
        <v>Does the regulator have the power to take final decisions in disputes between market actors and regulated entities?</v>
      </c>
      <c r="D328" s="17" t="str">
        <f>IF(OR('3Bbis-Air Regulator'!B93="REGN", '3Bbis-Air Regulator'!B93="REGNI"),"N",'3Bbis-Air Regulator'!C93)</f>
        <v>Q5bb.c.12</v>
      </c>
      <c r="E328" s="17" t="s">
        <v>1517</v>
      </c>
      <c r="F328" s="35" t="str">
        <f>'3Bbis-Air Regulator'!V93</f>
        <v>no</v>
      </c>
      <c r="G328" s="35" t="str">
        <f>'3Bbis-Air Regulator'!AP93</f>
        <v>.</v>
      </c>
      <c r="H328" s="35">
        <f>'3Bbis-Air Regulator'!AQ93</f>
        <v>0</v>
      </c>
      <c r="I328" s="35" t="str">
        <f t="shared" si="5"/>
        <v>.</v>
      </c>
    </row>
    <row r="329" spans="1:9" x14ac:dyDescent="0.25">
      <c r="A329" s="35" t="str">
        <f>'3Bbis-Air Regulator'!B94</f>
        <v>REGE</v>
      </c>
      <c r="B329" s="35" t="str">
        <f>'3Bbis-Air Regulator'!A94</f>
        <v>Q3bb.c.12</v>
      </c>
      <c r="C329" s="17" t="str">
        <f>LEFT('3Bbis-Air Regulator'!E94,FIND("(Q",'3Bbis-Air Regulator'!E94)-2)</f>
        <v>Can the regulator issue sanctions and penalties (e.g. financial or criminal)?</v>
      </c>
      <c r="D329" s="17" t="str">
        <f>IF(OR('3Bbis-Air Regulator'!B94="REGN", '3Bbis-Air Regulator'!B94="REGNI"),"N",'3Bbis-Air Regulator'!C94)</f>
        <v>Q5bb.c.13</v>
      </c>
      <c r="E329" s="17" t="s">
        <v>1518</v>
      </c>
      <c r="F329" s="35" t="str">
        <f>'3Bbis-Air Regulator'!V94</f>
        <v>no</v>
      </c>
      <c r="G329" s="35" t="str">
        <f>'3Bbis-Air Regulator'!AP94</f>
        <v>.</v>
      </c>
      <c r="H329" s="35">
        <f>'3Bbis-Air Regulator'!AQ94</f>
        <v>0</v>
      </c>
      <c r="I329" s="35" t="str">
        <f t="shared" si="5"/>
        <v>.</v>
      </c>
    </row>
    <row r="330" spans="1:9" s="13" customFormat="1" ht="37.5" x14ac:dyDescent="0.25">
      <c r="A330" s="35" t="str">
        <f>'3Bbis-Air Regulator'!B95</f>
        <v>REGI</v>
      </c>
      <c r="B330" s="35" t="str">
        <f>'3Bbis-Air Regulator'!A95</f>
        <v>Q3bb.c.12a</v>
      </c>
      <c r="C330" s="17" t="str">
        <f>LEFT('3Bbis-Air Regulator'!F95,FIND("(Q",'3Bbis-Air Regulator'!F95)-2)</f>
        <v>If so, please provide examples of the violations for which the regulator has provided sanctions or could provide sanctions (for example, violations of competition laws, noncompliance with regulator’s decisions only, other)</v>
      </c>
      <c r="D330" s="17" t="str">
        <f>IF(OR('3Bbis-Air Regulator'!B95="REGN", '3Bbis-Air Regulator'!B95="REGNI"),"N",'3Bbis-Air Regulator'!C95)</f>
        <v>Q5bb.c.13a</v>
      </c>
      <c r="E330" s="17" t="s">
        <v>1519</v>
      </c>
      <c r="F330" s="35" t="str">
        <f>'3Bbis-Air Regulator'!V95</f>
        <v>.</v>
      </c>
      <c r="G330" s="35" t="str">
        <f>'3Bbis-Air Regulator'!AP95</f>
        <v>.</v>
      </c>
      <c r="H330" s="35">
        <f>'3Bbis-Air Regulator'!AQ95</f>
        <v>0</v>
      </c>
      <c r="I330" s="35" t="str">
        <f t="shared" si="5"/>
        <v>.</v>
      </c>
    </row>
    <row r="331" spans="1:9" s="13" customFormat="1" x14ac:dyDescent="0.25">
      <c r="A331" s="35" t="str">
        <f>'3Bbis-Air Regulator'!B96</f>
        <v>REGNI</v>
      </c>
      <c r="B331" s="35" t="str">
        <f>'3Bbis-Air Regulator'!A96</f>
        <v>Q3bb.c.13</v>
      </c>
      <c r="C331" s="17" t="str">
        <f>LEFT('3Bbis-Air Regulator'!E96,FIND("(Q",'3Bbis-Air Regulator'!E96)-2)</f>
        <v>Do you have anything else you would like to flag to the NER Secretariat?</v>
      </c>
      <c r="D331" s="17" t="str">
        <f>IF(OR('3Bbis-Air Regulator'!B96="REGN", '3Bbis-Air Regulator'!B96="REGNI"),"N",'3Bbis-Air Regulator'!C96)</f>
        <v>N</v>
      </c>
      <c r="E331" s="17" t="s">
        <v>0</v>
      </c>
      <c r="F331" s="35" t="str">
        <f>'3Bbis-Air Regulator'!V96</f>
        <v/>
      </c>
      <c r="G331" s="35" t="str">
        <f>'3Bbis-Air Regulator'!AP96</f>
        <v>.</v>
      </c>
      <c r="H331" s="35">
        <f>'3Bbis-Air Regulator'!AQ96</f>
        <v>0</v>
      </c>
      <c r="I331" s="35" t="str">
        <f t="shared" si="5"/>
        <v>.</v>
      </c>
    </row>
    <row r="332" spans="1:9" s="13" customFormat="1" ht="25" x14ac:dyDescent="0.25">
      <c r="A332" s="35" t="str">
        <f>'3Bbis-Air Regulator'!B98</f>
        <v>REGN</v>
      </c>
      <c r="B332" s="35" t="str">
        <f>'3Bbis-Air Regulator'!A98</f>
        <v>Q3bb.d.1</v>
      </c>
      <c r="C332" s="17" t="str">
        <f>LEFT('3Bbis-Air Regulator'!E98,FIND("(Q",'3Bbis-Air Regulator'!E98)-2)</f>
        <v>Is there a piece of legislation that includes objective(s) for the regulator relating to the environmental sustainability of the sector?</v>
      </c>
      <c r="D332" s="17" t="str">
        <f>IF(OR('3Bbis-Air Regulator'!B98="REGN", '3Bbis-Air Regulator'!B98="REGNI"),"N",'3Bbis-Air Regulator'!C98)</f>
        <v>N</v>
      </c>
      <c r="E332" s="17" t="s">
        <v>0</v>
      </c>
      <c r="F332" s="35" t="str">
        <f>'3Bbis-Air Regulator'!V98</f>
        <v/>
      </c>
      <c r="G332" s="35" t="str">
        <f>'3Bbis-Air Regulator'!AP98</f>
        <v>.</v>
      </c>
      <c r="H332" s="35">
        <f>'3Bbis-Air Regulator'!AQ98</f>
        <v>0</v>
      </c>
      <c r="I332" s="35" t="str">
        <f t="shared" si="5"/>
        <v>.</v>
      </c>
    </row>
    <row r="333" spans="1:9" s="13" customFormat="1" ht="37.5" x14ac:dyDescent="0.25">
      <c r="A333" s="35" t="str">
        <f>'3Bbis-Air Regulator'!B99</f>
        <v>REGN</v>
      </c>
      <c r="B333" s="35" t="str">
        <f>'3Bbis-Air Regulator'!A99</f>
        <v>Q3bb.d.2</v>
      </c>
      <c r="C333" s="17" t="str">
        <f>LEFT('3Bbis-Air Regulator'!E99,FIND("(Q",'3Bbis-Air Regulator'!E99)-2)</f>
        <v>Regardless of the existence of statutory objective(s), does the regulator have the legal power to include any considerations regarding environmental sustainability in its regulatory decision making?</v>
      </c>
      <c r="D333" s="17" t="str">
        <f>IF(OR('3Bbis-Air Regulator'!B99="REGN", '3Bbis-Air Regulator'!B99="REGNI"),"N",'3Bbis-Air Regulator'!C99)</f>
        <v>N</v>
      </c>
      <c r="E333" s="17" t="s">
        <v>0</v>
      </c>
      <c r="F333" s="35" t="str">
        <f>'3Bbis-Air Regulator'!V99</f>
        <v/>
      </c>
      <c r="G333" s="35" t="str">
        <f>'3Bbis-Air Regulator'!AP99</f>
        <v>.</v>
      </c>
      <c r="H333" s="35">
        <f>'3Bbis-Air Regulator'!AQ99</f>
        <v>0</v>
      </c>
      <c r="I333" s="35" t="str">
        <f t="shared" si="5"/>
        <v>.</v>
      </c>
    </row>
    <row r="334" spans="1:9" s="13" customFormat="1" ht="25" x14ac:dyDescent="0.25">
      <c r="A334" s="35" t="str">
        <f>'3Bbis-Air Regulator'!B101</f>
        <v>REGN</v>
      </c>
      <c r="B334" s="35" t="str">
        <f>'3Bbis-Air Regulator'!A101</f>
        <v>Q3bb.d.2a_i</v>
      </c>
      <c r="C334" s="17" t="str">
        <f>LEFT('3Bbis-Air Regulator'!F$100,FIND("(Q",'3Bbis-Air Regulator'!F$100)-2)&amp;" - "&amp;'3Bbis-Air Regulator'!G101</f>
        <v>If so, for what categories of decision making? (Select any that apply) - Regulating prices</v>
      </c>
      <c r="D334" s="17" t="str">
        <f>IF(OR('3Bbis-Air Regulator'!B101="REGN", '3Bbis-Air Regulator'!B101="REGNI"),"N",'3Bbis-Air Regulator'!C101)</f>
        <v>N</v>
      </c>
      <c r="E334" s="17" t="s">
        <v>0</v>
      </c>
      <c r="F334" s="35" t="str">
        <f>'3Bbis-Air Regulator'!V101</f>
        <v/>
      </c>
      <c r="G334" s="35" t="str">
        <f>'3Bbis-Air Regulator'!AP101</f>
        <v>.</v>
      </c>
      <c r="H334" s="35">
        <f>'3Bbis-Air Regulator'!AQ101</f>
        <v>0</v>
      </c>
      <c r="I334" s="35" t="str">
        <f t="shared" si="5"/>
        <v>.</v>
      </c>
    </row>
    <row r="335" spans="1:9" ht="25" x14ac:dyDescent="0.25">
      <c r="A335" s="35" t="str">
        <f>'3Bbis-Air Regulator'!B102</f>
        <v>REGN</v>
      </c>
      <c r="B335" s="35" t="str">
        <f>'3Bbis-Air Regulator'!A102</f>
        <v>Q3bb.d.2a_ii</v>
      </c>
      <c r="C335" s="17" t="str">
        <f>LEFT('3Bbis-Air Regulator'!F$100,FIND("(Q",'3Bbis-Air Regulator'!F$100)-2)&amp;" - "&amp;'3Bbis-Air Regulator'!G102</f>
        <v>If so, for what categories of decision making? (Select any that apply) - Issuing or revoking licenses or authorisations</v>
      </c>
      <c r="D335" s="17" t="str">
        <f>IF(OR('3Bbis-Air Regulator'!B102="REGN", '3Bbis-Air Regulator'!B102="REGNI"),"N",'3Bbis-Air Regulator'!C102)</f>
        <v>N</v>
      </c>
      <c r="E335" s="17" t="s">
        <v>0</v>
      </c>
      <c r="F335" s="35" t="str">
        <f>'3Bbis-Air Regulator'!V102</f>
        <v/>
      </c>
      <c r="G335" s="35" t="str">
        <f>'3Bbis-Air Regulator'!AP102</f>
        <v>.</v>
      </c>
      <c r="H335" s="35">
        <f>'3Bbis-Air Regulator'!AQ102</f>
        <v>0</v>
      </c>
      <c r="I335" s="35" t="str">
        <f t="shared" si="5"/>
        <v>.</v>
      </c>
    </row>
    <row r="336" spans="1:9" ht="25" x14ac:dyDescent="0.25">
      <c r="A336" s="35" t="str">
        <f>'3Bbis-Air Regulator'!B103</f>
        <v>REGN</v>
      </c>
      <c r="B336" s="35" t="str">
        <f>'3Bbis-Air Regulator'!A103</f>
        <v>Q3bb.d.2a_iii</v>
      </c>
      <c r="C336" s="17" t="str">
        <f>LEFT('3Bbis-Air Regulator'!F$100,FIND("(Q",'3Bbis-Air Regulator'!F$100)-2)&amp;" - "&amp;'3Bbis-Air Regulator'!G103</f>
        <v>If so, for what categories of decision making? (Select any that apply) - Issuing industry standards</v>
      </c>
      <c r="D336" s="17" t="str">
        <f>IF(OR('3Bbis-Air Regulator'!B103="REGN", '3Bbis-Air Regulator'!B103="REGNI"),"N",'3Bbis-Air Regulator'!C103)</f>
        <v>N</v>
      </c>
      <c r="E336" s="17" t="s">
        <v>0</v>
      </c>
      <c r="F336" s="35" t="str">
        <f>'3Bbis-Air Regulator'!V103</f>
        <v/>
      </c>
      <c r="G336" s="35" t="str">
        <f>'3Bbis-Air Regulator'!AP103</f>
        <v>.</v>
      </c>
      <c r="H336" s="35">
        <f>'3Bbis-Air Regulator'!AQ103</f>
        <v>0</v>
      </c>
      <c r="I336" s="35" t="str">
        <f t="shared" si="5"/>
        <v>.</v>
      </c>
    </row>
    <row r="337" spans="1:9" ht="25" x14ac:dyDescent="0.25">
      <c r="A337" s="35" t="str">
        <f>'3Bbis-Air Regulator'!B104</f>
        <v>REGN</v>
      </c>
      <c r="B337" s="35" t="str">
        <f>'3Bbis-Air Regulator'!A104</f>
        <v>Q3bb.d.2a_iv</v>
      </c>
      <c r="C337" s="17" t="str">
        <f>LEFT('3Bbis-Air Regulator'!F$100,FIND("(Q",'3Bbis-Air Regulator'!F$100)-2)&amp;" - "&amp;'3Bbis-Air Regulator'!G104</f>
        <v>If so, for what categories of decision making? (Select any that apply) - Issuing consumer standards</v>
      </c>
      <c r="D337" s="17" t="str">
        <f>IF(OR('3Bbis-Air Regulator'!B104="REGN", '3Bbis-Air Regulator'!B104="REGNI"),"N",'3Bbis-Air Regulator'!C104)</f>
        <v>N</v>
      </c>
      <c r="E337" s="17" t="s">
        <v>0</v>
      </c>
      <c r="F337" s="35" t="str">
        <f>'3Bbis-Air Regulator'!V104</f>
        <v/>
      </c>
      <c r="G337" s="35" t="str">
        <f>'3Bbis-Air Regulator'!AP104</f>
        <v>.</v>
      </c>
      <c r="H337" s="35">
        <f>'3Bbis-Air Regulator'!AQ104</f>
        <v>0</v>
      </c>
      <c r="I337" s="35" t="str">
        <f t="shared" si="5"/>
        <v>.</v>
      </c>
    </row>
    <row r="338" spans="1:9" s="13" customFormat="1" ht="37.5" x14ac:dyDescent="0.25">
      <c r="A338" s="35" t="str">
        <f>'3Bbis-Air Regulator'!B105</f>
        <v>REGN</v>
      </c>
      <c r="B338" s="35" t="str">
        <f>'3Bbis-Air Regulator'!A105</f>
        <v>Q3bb.d.2a_v</v>
      </c>
      <c r="C338" s="17" t="str">
        <f>LEFT('3Bbis-Air Regulator'!F$100,FIND("(Q",'3Bbis-Air Regulator'!F$100)-2)&amp;" - "&amp;'3Bbis-Air Regulator'!G105</f>
        <v>If so, for what categories of decision making? (Select any that apply) - Providing binding guidance or reviewing and/or approving contract terms between regulated actors and/or market actors</v>
      </c>
      <c r="D338" s="17" t="str">
        <f>IF(OR('3Bbis-Air Regulator'!B105="REGN", '3Bbis-Air Regulator'!B105="REGNI"),"N",'3Bbis-Air Regulator'!C105)</f>
        <v>N</v>
      </c>
      <c r="E338" s="17" t="s">
        <v>0</v>
      </c>
      <c r="F338" s="35" t="str">
        <f>'3Bbis-Air Regulator'!V105</f>
        <v/>
      </c>
      <c r="G338" s="35" t="str">
        <f>'3Bbis-Air Regulator'!AP105</f>
        <v>.</v>
      </c>
      <c r="H338" s="35">
        <f>'3Bbis-Air Regulator'!AQ105</f>
        <v>0</v>
      </c>
      <c r="I338" s="35" t="str">
        <f t="shared" si="5"/>
        <v>.</v>
      </c>
    </row>
    <row r="339" spans="1:9" s="13" customFormat="1" ht="25" x14ac:dyDescent="0.25">
      <c r="A339" s="35" t="str">
        <f>'3Bbis-Air Regulator'!B106</f>
        <v>REGN</v>
      </c>
      <c r="B339" s="35" t="str">
        <f>'3Bbis-Air Regulator'!A106</f>
        <v>Q3bb.d.2a_vi</v>
      </c>
      <c r="C339" s="17" t="str">
        <f>LEFT('3Bbis-Air Regulator'!F$100,FIND("(Q",'3Bbis-Air Regulator'!F$100)-2)&amp;" - "&amp;'3Bbis-Air Regulator'!G106</f>
        <v>If so, for what categories of decision making? (Select any that apply) - Issuing guidelines and/or codes of conduct</v>
      </c>
      <c r="D339" s="17" t="str">
        <f>IF(OR('3Bbis-Air Regulator'!B106="REGN", '3Bbis-Air Regulator'!B106="REGNI"),"N",'3Bbis-Air Regulator'!C106)</f>
        <v>N</v>
      </c>
      <c r="E339" s="17" t="s">
        <v>0</v>
      </c>
      <c r="F339" s="35" t="str">
        <f>'3Bbis-Air Regulator'!V106</f>
        <v/>
      </c>
      <c r="G339" s="35" t="str">
        <f>'3Bbis-Air Regulator'!AP106</f>
        <v>.</v>
      </c>
      <c r="H339" s="35">
        <f>'3Bbis-Air Regulator'!AQ106</f>
        <v>0</v>
      </c>
      <c r="I339" s="35" t="str">
        <f t="shared" si="5"/>
        <v>.</v>
      </c>
    </row>
    <row r="340" spans="1:9" s="13" customFormat="1" ht="25" x14ac:dyDescent="0.25">
      <c r="A340" s="35" t="str">
        <f>'3Bbis-Air Regulator'!B107</f>
        <v>REGN</v>
      </c>
      <c r="B340" s="35" t="str">
        <f>'3Bbis-Air Regulator'!A107</f>
        <v>Q3bb.d.2a_vii</v>
      </c>
      <c r="C340" s="17" t="str">
        <f>LEFT('3Bbis-Air Regulator'!F$100,FIND("(Q",'3Bbis-Air Regulator'!F$100)-2)&amp;" - "&amp;'3Bbis-Air Regulator'!G107</f>
        <v>If so, for what categories of decision making? (Select any that apply) - Other, please specify</v>
      </c>
      <c r="D340" s="17" t="str">
        <f>IF(OR('3Bbis-Air Regulator'!B107="REGN", '3Bbis-Air Regulator'!B107="REGNI"),"N",'3Bbis-Air Regulator'!C107)</f>
        <v>N</v>
      </c>
      <c r="E340" s="17" t="s">
        <v>0</v>
      </c>
      <c r="F340" s="35" t="str">
        <f>'3Bbis-Air Regulator'!V107</f>
        <v/>
      </c>
      <c r="G340" s="35" t="str">
        <f>'3Bbis-Air Regulator'!AP107</f>
        <v>.</v>
      </c>
      <c r="H340" s="35">
        <f>'3Bbis-Air Regulator'!AQ107</f>
        <v>0</v>
      </c>
      <c r="I340" s="35" t="str">
        <f t="shared" si="5"/>
        <v>.</v>
      </c>
    </row>
    <row r="341" spans="1:9" ht="25" x14ac:dyDescent="0.25">
      <c r="A341" s="35" t="str">
        <f>'3Bbis-Air Regulator'!B109</f>
        <v>REGN</v>
      </c>
      <c r="B341" s="35" t="str">
        <f>'3Bbis-Air Regulator'!A109</f>
        <v>Q3bb.d.2b_i</v>
      </c>
      <c r="C341" s="17" t="str">
        <f>LEFT('3Bbis-Air Regulator'!F$108,FIND("(Q",'3Bbis-Air Regulator'!F$108)-2)&amp;" - "&amp;'3Bbis-Air Regulator'!G109</f>
        <v>If so, to which aspect(s) of environmental sustainability do these legal powers relate? (Select any that apply) - Decarbonisation</v>
      </c>
      <c r="D341" s="17" t="str">
        <f>IF(OR('3Bbis-Air Regulator'!B109="REGN", '3Bbis-Air Regulator'!B109="REGNI"),"N",'3Bbis-Air Regulator'!C109)</f>
        <v>N</v>
      </c>
      <c r="E341" s="17" t="s">
        <v>0</v>
      </c>
      <c r="F341" s="35" t="str">
        <f>'3Bbis-Air Regulator'!V109</f>
        <v/>
      </c>
      <c r="G341" s="35" t="str">
        <f>'3Bbis-Air Regulator'!AP109</f>
        <v>.</v>
      </c>
      <c r="H341" s="35">
        <f>'3Bbis-Air Regulator'!AQ109</f>
        <v>0</v>
      </c>
      <c r="I341" s="35" t="str">
        <f t="shared" si="5"/>
        <v>.</v>
      </c>
    </row>
    <row r="342" spans="1:9" s="13" customFormat="1" ht="25" x14ac:dyDescent="0.25">
      <c r="A342" s="35" t="str">
        <f>'3Bbis-Air Regulator'!B110</f>
        <v>REGN</v>
      </c>
      <c r="B342" s="35" t="str">
        <f>'3Bbis-Air Regulator'!A110</f>
        <v>Q3bb.d.2b_ii</v>
      </c>
      <c r="C342" s="17" t="str">
        <f>LEFT('3Bbis-Air Regulator'!F$108,FIND("(Q",'3Bbis-Air Regulator'!F$108)-2)&amp;" - "&amp;'3Bbis-Air Regulator'!G110</f>
        <v>If so, to which aspect(s) of environmental sustainability do these legal powers relate? (Select any that apply) - Circular economy</v>
      </c>
      <c r="D342" s="17" t="str">
        <f>IF(OR('3Bbis-Air Regulator'!B110="REGN", '3Bbis-Air Regulator'!B110="REGNI"),"N",'3Bbis-Air Regulator'!C110)</f>
        <v>N</v>
      </c>
      <c r="E342" s="17" t="s">
        <v>0</v>
      </c>
      <c r="F342" s="35" t="str">
        <f>'3Bbis-Air Regulator'!V110</f>
        <v/>
      </c>
      <c r="G342" s="35" t="str">
        <f>'3Bbis-Air Regulator'!AP110</f>
        <v>.</v>
      </c>
      <c r="H342" s="35">
        <f>'3Bbis-Air Regulator'!AQ110</f>
        <v>0</v>
      </c>
      <c r="I342" s="35" t="str">
        <f t="shared" si="5"/>
        <v>.</v>
      </c>
    </row>
    <row r="343" spans="1:9" s="13" customFormat="1" ht="25" x14ac:dyDescent="0.25">
      <c r="A343" s="35" t="str">
        <f>'3Bbis-Air Regulator'!B111</f>
        <v>REGN</v>
      </c>
      <c r="B343" s="35" t="str">
        <f>'3Bbis-Air Regulator'!A111</f>
        <v>Q3bb.d.2b_iii</v>
      </c>
      <c r="C343" s="17" t="str">
        <f>LEFT('3Bbis-Air Regulator'!F$108,FIND("(Q",'3Bbis-Air Regulator'!F$108)-2)&amp;" - "&amp;'3Bbis-Air Regulator'!G111</f>
        <v>If so, to which aspect(s) of environmental sustainability do these legal powers relate? (Select any that apply) - Resource management</v>
      </c>
      <c r="D343" s="17" t="str">
        <f>IF(OR('3Bbis-Air Regulator'!B111="REGN", '3Bbis-Air Regulator'!B111="REGNI"),"N",'3Bbis-Air Regulator'!C111)</f>
        <v>N</v>
      </c>
      <c r="E343" s="17" t="s">
        <v>0</v>
      </c>
      <c r="F343" s="35" t="str">
        <f>'3Bbis-Air Regulator'!V111</f>
        <v/>
      </c>
      <c r="G343" s="35" t="str">
        <f>'3Bbis-Air Regulator'!AP111</f>
        <v>.</v>
      </c>
      <c r="H343" s="35">
        <f>'3Bbis-Air Regulator'!AQ111</f>
        <v>0</v>
      </c>
      <c r="I343" s="35" t="str">
        <f t="shared" si="5"/>
        <v>.</v>
      </c>
    </row>
    <row r="344" spans="1:9" s="13" customFormat="1" ht="25" x14ac:dyDescent="0.25">
      <c r="A344" s="35" t="str">
        <f>'3Bbis-Air Regulator'!B112</f>
        <v>REGN</v>
      </c>
      <c r="B344" s="35" t="str">
        <f>'3Bbis-Air Regulator'!A112</f>
        <v>Q3bb.d.2b_iv</v>
      </c>
      <c r="C344" s="17" t="str">
        <f>LEFT('3Bbis-Air Regulator'!F$108,FIND("(Q",'3Bbis-Air Regulator'!F$108)-2)&amp;" - "&amp;'3Bbis-Air Regulator'!G112</f>
        <v>If so, to which aspect(s) of environmental sustainability do these legal powers relate? (Select any that apply) - Greenhouse gas reduction</v>
      </c>
      <c r="D344" s="17" t="str">
        <f>IF(OR('3Bbis-Air Regulator'!B112="REGN", '3Bbis-Air Regulator'!B112="REGNI"),"N",'3Bbis-Air Regulator'!C112)</f>
        <v>N</v>
      </c>
      <c r="E344" s="17" t="s">
        <v>0</v>
      </c>
      <c r="F344" s="35" t="str">
        <f>'3Bbis-Air Regulator'!V112</f>
        <v/>
      </c>
      <c r="G344" s="35" t="str">
        <f>'3Bbis-Air Regulator'!AP112</f>
        <v>.</v>
      </c>
      <c r="H344" s="35">
        <f>'3Bbis-Air Regulator'!AQ112</f>
        <v>0</v>
      </c>
      <c r="I344" s="35" t="str">
        <f t="shared" si="5"/>
        <v>.</v>
      </c>
    </row>
    <row r="345" spans="1:9" s="13" customFormat="1" ht="25" x14ac:dyDescent="0.25">
      <c r="A345" s="35" t="str">
        <f>'3Bbis-Air Regulator'!B113</f>
        <v>REGN</v>
      </c>
      <c r="B345" s="35" t="str">
        <f>'3Bbis-Air Regulator'!A113</f>
        <v>Q3bb.d.2b_v</v>
      </c>
      <c r="C345" s="17" t="str">
        <f>LEFT('3Bbis-Air Regulator'!F$108,FIND("(Q",'3Bbis-Air Regulator'!F$108)-2)&amp;" - "&amp;'3Bbis-Air Regulator'!G113</f>
        <v>If so, to which aspect(s) of environmental sustainability do these legal powers relate? (Select any that apply) - Biodiversity</v>
      </c>
      <c r="D345" s="17" t="str">
        <f>IF(OR('3Bbis-Air Regulator'!B113="REGN", '3Bbis-Air Regulator'!B113="REGNI"),"N",'3Bbis-Air Regulator'!C113)</f>
        <v>N</v>
      </c>
      <c r="E345" s="17" t="s">
        <v>0</v>
      </c>
      <c r="F345" s="35" t="str">
        <f>'3Bbis-Air Regulator'!V113</f>
        <v/>
      </c>
      <c r="G345" s="35" t="str">
        <f>'3Bbis-Air Regulator'!AP113</f>
        <v>.</v>
      </c>
      <c r="H345" s="35">
        <f>'3Bbis-Air Regulator'!AQ113</f>
        <v>0</v>
      </c>
      <c r="I345" s="35" t="str">
        <f t="shared" si="5"/>
        <v>.</v>
      </c>
    </row>
    <row r="346" spans="1:9" s="13" customFormat="1" ht="25" x14ac:dyDescent="0.25">
      <c r="A346" s="35" t="str">
        <f>'3Bbis-Air Regulator'!B114</f>
        <v>REGN</v>
      </c>
      <c r="B346" s="35" t="str">
        <f>'3Bbis-Air Regulator'!A114</f>
        <v>Q3bb.d.2b_vi</v>
      </c>
      <c r="C346" s="17" t="str">
        <f>LEFT('3Bbis-Air Regulator'!F$108,FIND("(Q",'3Bbis-Air Regulator'!F$108)-2)&amp;" - "&amp;'3Bbis-Air Regulator'!G114</f>
        <v>If so, to which aspect(s) of environmental sustainability do these legal powers relate? (Select any that apply) - Water and air pollution</v>
      </c>
      <c r="D346" s="17" t="str">
        <f>IF(OR('3Bbis-Air Regulator'!B114="REGN", '3Bbis-Air Regulator'!B114="REGNI"),"N",'3Bbis-Air Regulator'!C114)</f>
        <v>N</v>
      </c>
      <c r="E346" s="17" t="s">
        <v>0</v>
      </c>
      <c r="F346" s="35" t="str">
        <f>'3Bbis-Air Regulator'!V114</f>
        <v/>
      </c>
      <c r="G346" s="35" t="str">
        <f>'3Bbis-Air Regulator'!AP114</f>
        <v>.</v>
      </c>
      <c r="H346" s="35">
        <f>'3Bbis-Air Regulator'!AQ114</f>
        <v>0</v>
      </c>
      <c r="I346" s="35" t="str">
        <f t="shared" si="5"/>
        <v>.</v>
      </c>
    </row>
    <row r="347" spans="1:9" s="13" customFormat="1" ht="25" x14ac:dyDescent="0.25">
      <c r="A347" s="35" t="str">
        <f>'3Bbis-Air Regulator'!B115</f>
        <v>REGN</v>
      </c>
      <c r="B347" s="35" t="str">
        <f>'3Bbis-Air Regulator'!A115</f>
        <v>Q3bb.d.2b_vii</v>
      </c>
      <c r="C347" s="17" t="str">
        <f>LEFT('3Bbis-Air Regulator'!F$108,FIND("(Q",'3Bbis-Air Regulator'!F$108)-2)&amp;" - "&amp;'3Bbis-Air Regulator'!G115</f>
        <v>If so, to which aspect(s) of environmental sustainability do these legal powers relate? (Select any that apply) - Waste management</v>
      </c>
      <c r="D347" s="17" t="str">
        <f>IF(OR('3Bbis-Air Regulator'!B115="REGN", '3Bbis-Air Regulator'!B115="REGNI"),"N",'3Bbis-Air Regulator'!C115)</f>
        <v>N</v>
      </c>
      <c r="E347" s="17" t="s">
        <v>0</v>
      </c>
      <c r="F347" s="35" t="str">
        <f>'3Bbis-Air Regulator'!V115</f>
        <v/>
      </c>
      <c r="G347" s="35" t="str">
        <f>'3Bbis-Air Regulator'!AP115</f>
        <v>.</v>
      </c>
      <c r="H347" s="35">
        <f>'3Bbis-Air Regulator'!AQ115</f>
        <v>0</v>
      </c>
      <c r="I347" s="35" t="str">
        <f t="shared" si="5"/>
        <v>.</v>
      </c>
    </row>
    <row r="348" spans="1:9" s="13" customFormat="1" ht="25" x14ac:dyDescent="0.25">
      <c r="A348" s="35" t="str">
        <f>'3Bbis-Air Regulator'!B116</f>
        <v>REGN</v>
      </c>
      <c r="B348" s="35" t="str">
        <f>'3Bbis-Air Regulator'!A116</f>
        <v>Q3bb.d.2b_viii</v>
      </c>
      <c r="C348" s="17" t="str">
        <f>LEFT('3Bbis-Air Regulator'!F$108,FIND("(Q",'3Bbis-Air Regulator'!F$108)-2)&amp;" - "&amp;'3Bbis-Air Regulator'!G116</f>
        <v>If so, to which aspect(s) of environmental sustainability do these legal powers relate? (Select any that apply) - Other, please specify</v>
      </c>
      <c r="D348" s="17" t="str">
        <f>IF(OR('3Bbis-Air Regulator'!B116="REGN", '3Bbis-Air Regulator'!B116="REGNI"),"N",'3Bbis-Air Regulator'!C116)</f>
        <v>N</v>
      </c>
      <c r="E348" s="17" t="s">
        <v>0</v>
      </c>
      <c r="F348" s="35" t="str">
        <f>'3Bbis-Air Regulator'!V116</f>
        <v/>
      </c>
      <c r="G348" s="35" t="str">
        <f>'3Bbis-Air Regulator'!AP116</f>
        <v>.</v>
      </c>
      <c r="H348" s="35">
        <f>'3Bbis-Air Regulator'!AQ116</f>
        <v>0</v>
      </c>
      <c r="I348" s="35" t="str">
        <f t="shared" si="5"/>
        <v>.</v>
      </c>
    </row>
    <row r="349" spans="1:9" s="13" customFormat="1" ht="37.5" x14ac:dyDescent="0.25">
      <c r="A349" s="35" t="str">
        <f>'3Bbis-Air Regulator'!B117</f>
        <v>REGN</v>
      </c>
      <c r="B349" s="35" t="str">
        <f>'3Bbis-Air Regulator'!A117</f>
        <v>Q3bb.d.3</v>
      </c>
      <c r="C349" s="17" t="str">
        <f>LEFT('3Bbis-Air Regulator'!E117,FIND("(Q",'3Bbis-Air Regulator'!E117)-2)</f>
        <v>Does the regulator have the legal power to collect relevant data on the environmental sustainability of the sector (e.g. greenhouse gas emissions, etc.) to inform its regulatory decision making?</v>
      </c>
      <c r="D349" s="17" t="str">
        <f>IF(OR('3Bbis-Air Regulator'!B117="REGN", '3Bbis-Air Regulator'!B117="REGNI"),"N",'3Bbis-Air Regulator'!C117)</f>
        <v>N</v>
      </c>
      <c r="E349" s="17" t="s">
        <v>0</v>
      </c>
      <c r="F349" s="35" t="str">
        <f>'3Bbis-Air Regulator'!V117</f>
        <v/>
      </c>
      <c r="G349" s="35" t="str">
        <f>'3Bbis-Air Regulator'!AP117</f>
        <v>.</v>
      </c>
      <c r="H349" s="35">
        <f>'3Bbis-Air Regulator'!AQ117</f>
        <v>0</v>
      </c>
      <c r="I349" s="35" t="str">
        <f t="shared" si="5"/>
        <v>.</v>
      </c>
    </row>
    <row r="350" spans="1:9" s="13" customFormat="1" ht="87" customHeight="1" x14ac:dyDescent="0.25">
      <c r="A350" s="35" t="str">
        <f>'3Bbis-Air Regulator'!B119</f>
        <v>REGN</v>
      </c>
      <c r="B350" s="35" t="str">
        <f>'3Bbis-Air Regulator'!A119</f>
        <v>Q3bb.d.3a_i</v>
      </c>
      <c r="C350" s="17" t="str">
        <f>LEFT('3Bbis-Air Regulator'!F$118,FIND("(Q",'3Bbis-Air Regulator'!F$118)-2)&amp;" - "&amp;'3Bbis-Air Regulator'!G119</f>
        <v>If the regulator has the legal power to consider environmental sustainability in the context of its regulatory decision making, are there any policy objectives for which the regulator encountered or anticipates any trade-offs between the respective policy objective and pursuing environmental sustainability objectives? (Select any that apply and elaborate on these trade-offs in the comment column) - Policy objective(s) related to promoting competition</v>
      </c>
      <c r="D350" s="17" t="str">
        <f>IF(OR('3Bbis-Air Regulator'!B119="REGN", '3Bbis-Air Regulator'!B119="REGNI"),"N",'3Bbis-Air Regulator'!C119)</f>
        <v>N</v>
      </c>
      <c r="E350" s="17" t="s">
        <v>0</v>
      </c>
      <c r="F350" s="35" t="str">
        <f>'3Bbis-Air Regulator'!V119</f>
        <v/>
      </c>
      <c r="G350" s="35" t="str">
        <f>'3Bbis-Air Regulator'!AP119</f>
        <v>.</v>
      </c>
      <c r="H350" s="35">
        <f>'3Bbis-Air Regulator'!AQ119</f>
        <v>0</v>
      </c>
      <c r="I350" s="35" t="str">
        <f t="shared" si="5"/>
        <v>.</v>
      </c>
    </row>
    <row r="351" spans="1:9" s="13" customFormat="1" ht="75" x14ac:dyDescent="0.25">
      <c r="A351" s="35" t="str">
        <f>'3Bbis-Air Regulator'!B120</f>
        <v>REGN</v>
      </c>
      <c r="B351" s="35" t="str">
        <f>'3Bbis-Air Regulator'!A120</f>
        <v>Q3bb.d.3a_ii</v>
      </c>
      <c r="C351" s="17" t="str">
        <f>LEFT('3Bbis-Air Regulator'!F$118,FIND("(Q",'3Bbis-Air Regulator'!F$118)-2)&amp;" - "&amp;'3Bbis-Air Regulator'!G120</f>
        <v>If the regulator has the legal power to consider environmental sustainability in the context of its regulatory decision making, are there any policy objectives for which the regulator encountered or anticipates any trade-offs between the respective policy objective and pursuing environmental sustainability objectives? (Select any that apply and elaborate on these trade-offs in the comment column) - Policy objective(s) related to improving cost effectiveness</v>
      </c>
      <c r="D351" s="17" t="str">
        <f>IF(OR('3Bbis-Air Regulator'!B120="REGN", '3Bbis-Air Regulator'!B120="REGNI"),"N",'3Bbis-Air Regulator'!C120)</f>
        <v>N</v>
      </c>
      <c r="E351" s="17" t="s">
        <v>0</v>
      </c>
      <c r="F351" s="35" t="str">
        <f>'3Bbis-Air Regulator'!V120</f>
        <v/>
      </c>
      <c r="G351" s="35" t="str">
        <f>'3Bbis-Air Regulator'!AP120</f>
        <v>.</v>
      </c>
      <c r="H351" s="35">
        <f>'3Bbis-Air Regulator'!AQ120</f>
        <v>0</v>
      </c>
      <c r="I351" s="35" t="str">
        <f t="shared" si="5"/>
        <v>.</v>
      </c>
    </row>
    <row r="352" spans="1:9" s="13" customFormat="1" ht="75" x14ac:dyDescent="0.25">
      <c r="A352" s="35" t="str">
        <f>'3Bbis-Air Regulator'!B121</f>
        <v>REGN</v>
      </c>
      <c r="B352" s="35" t="str">
        <f>'3Bbis-Air Regulator'!A121</f>
        <v>Q3bb.d.3a_iii</v>
      </c>
      <c r="C352" s="17" t="str">
        <f>LEFT('3Bbis-Air Regulator'!F$118,FIND("(Q",'3Bbis-Air Regulator'!F$118)-2)&amp;" - "&amp;'3Bbis-Air Regulator'!G121</f>
        <v>If the regulator has the legal power to consider environmental sustainability in the context of its regulatory decision making, are there any policy objectives for which the regulator encountered or anticipates any trade-offs between the respective policy objective and pursuing environmental sustainability objectives? (Select any that apply and elaborate on these trade-offs in the comment column) - Policy objective(s) related to protecting consumer welfare or social inclusion</v>
      </c>
      <c r="D352" s="17" t="str">
        <f>IF(OR('3Bbis-Air Regulator'!B121="REGN", '3Bbis-Air Regulator'!B121="REGNI"),"N",'3Bbis-Air Regulator'!C121)</f>
        <v>N</v>
      </c>
      <c r="E352" s="17" t="s">
        <v>0</v>
      </c>
      <c r="F352" s="35" t="str">
        <f>'3Bbis-Air Regulator'!V121</f>
        <v/>
      </c>
      <c r="G352" s="35" t="str">
        <f>'3Bbis-Air Regulator'!AP121</f>
        <v>.</v>
      </c>
      <c r="H352" s="35">
        <f>'3Bbis-Air Regulator'!AQ121</f>
        <v>0</v>
      </c>
      <c r="I352" s="35" t="str">
        <f t="shared" si="5"/>
        <v>.</v>
      </c>
    </row>
    <row r="353" spans="1:10" s="13" customFormat="1" ht="75" x14ac:dyDescent="0.25">
      <c r="A353" s="35" t="str">
        <f>'3Bbis-Air Regulator'!B122</f>
        <v>REGN</v>
      </c>
      <c r="B353" s="35" t="str">
        <f>'3Bbis-Air Regulator'!A122</f>
        <v>Q3bb.d.3a_iv</v>
      </c>
      <c r="C353" s="17" t="str">
        <f>LEFT('3Bbis-Air Regulator'!F$118,FIND("(Q",'3Bbis-Air Regulator'!F$118)-2)&amp;" - "&amp;'3Bbis-Air Regulator'!G122</f>
        <v>If the regulator has the legal power to consider environmental sustainability in the context of its regulatory decision making, are there any policy objectives for which the regulator encountered or anticipates any trade-offs between the respective policy objective and pursuing environmental sustainability objectives? (Select any that apply and elaborate on these trade-offs in the comment column) - Other policy objective(s), please specify</v>
      </c>
      <c r="D353" s="17" t="str">
        <f>IF(OR('3Bbis-Air Regulator'!B122="REGN", '3Bbis-Air Regulator'!B122="REGNI"),"N",'3Bbis-Air Regulator'!C122)</f>
        <v>N</v>
      </c>
      <c r="E353" s="17" t="s">
        <v>0</v>
      </c>
      <c r="F353" s="35" t="str">
        <f>'3Bbis-Air Regulator'!V122</f>
        <v/>
      </c>
      <c r="G353" s="35" t="str">
        <f>'3Bbis-Air Regulator'!AP122</f>
        <v>.</v>
      </c>
      <c r="H353" s="35">
        <f>'3Bbis-Air Regulator'!AQ122</f>
        <v>0</v>
      </c>
      <c r="I353" s="35" t="str">
        <f t="shared" si="5"/>
        <v>.</v>
      </c>
    </row>
    <row r="354" spans="1:10" s="13" customFormat="1" ht="37.5" x14ac:dyDescent="0.25">
      <c r="A354" s="35" t="str">
        <f>'3Bbis-Air Regulator'!B123</f>
        <v>REGN</v>
      </c>
      <c r="B354" s="35" t="str">
        <f>'3Bbis-Air Regulator'!A123</f>
        <v>Q3bb.d.4</v>
      </c>
      <c r="C354" s="17" t="str">
        <f>LEFT('3Bbis-Air Regulator'!E123,FIND("(Q",'3Bbis-Air Regulator'!E123)-2)</f>
        <v>Are there any formalised co-ordination mechanisms to address issues related to environmental sustainability between the regulator and ministries in charge of environmental policy or authorities in charge of environmental protection?</v>
      </c>
      <c r="D354" s="17" t="str">
        <f>IF(OR('3Bbis-Air Regulator'!B123="REGN", '3Bbis-Air Regulator'!B123="REGNI"),"N",'3Bbis-Air Regulator'!C123)</f>
        <v>N</v>
      </c>
      <c r="E354" s="17" t="s">
        <v>0</v>
      </c>
      <c r="F354" s="35" t="str">
        <f>'3Bbis-Air Regulator'!V123</f>
        <v/>
      </c>
      <c r="G354" s="35" t="str">
        <f>'3Bbis-Air Regulator'!AP123</f>
        <v>.</v>
      </c>
      <c r="H354" s="35">
        <f>'3Bbis-Air Regulator'!AQ123</f>
        <v>0</v>
      </c>
      <c r="I354" s="35" t="str">
        <f t="shared" si="5"/>
        <v>.</v>
      </c>
    </row>
    <row r="355" spans="1:10" s="13" customFormat="1" ht="25" x14ac:dyDescent="0.25">
      <c r="A355" s="35" t="str">
        <f>'3Bbis-Air Regulator'!B124</f>
        <v>REGN</v>
      </c>
      <c r="B355" s="35" t="str">
        <f>'3Bbis-Air Regulator'!A124</f>
        <v>Q3bb.d.5</v>
      </c>
      <c r="C355" s="17" t="str">
        <f>LEFT('3Bbis-Air Regulator'!E124,FIND("(Q",'3Bbis-Air Regulator'!E124)-2)</f>
        <v>Does your organisation recruit any staff with expertise in areas related to the environmental sustainability of the sector, in support of the delivery of its functions?</v>
      </c>
      <c r="D355" s="17" t="str">
        <f>IF(OR('3Bbis-Air Regulator'!B124="REGN", '3Bbis-Air Regulator'!B124="REGNI"),"N",'3Bbis-Air Regulator'!C124)</f>
        <v>N</v>
      </c>
      <c r="E355" s="17" t="s">
        <v>0</v>
      </c>
      <c r="F355" s="35" t="str">
        <f>'3Bbis-Air Regulator'!V124</f>
        <v/>
      </c>
      <c r="G355" s="35" t="str">
        <f>'3Bbis-Air Regulator'!AP124</f>
        <v>.</v>
      </c>
      <c r="H355" s="35">
        <f>'3Bbis-Air Regulator'!AQ124</f>
        <v>0</v>
      </c>
      <c r="I355" s="35" t="str">
        <f t="shared" si="5"/>
        <v>.</v>
      </c>
    </row>
    <row r="356" spans="1:10" s="13" customFormat="1" ht="37.5" x14ac:dyDescent="0.25">
      <c r="A356" s="35" t="str">
        <f>'3Bbis-Air Regulator'!B125</f>
        <v>REGN</v>
      </c>
      <c r="B356" s="35" t="str">
        <f>'3Bbis-Air Regulator'!A125</f>
        <v>Q3bb.d.6</v>
      </c>
      <c r="C356" s="17" t="str">
        <f>LEFT('3Bbis-Air Regulator'!E125,FIND("(Q",'3Bbis-Air Regulator'!E125)-2)</f>
        <v>Does the regulator send a specific request to environmental civil society organisations (CSOs) to invite them to participate in consultation processes by the regulator?</v>
      </c>
      <c r="D356" s="17" t="str">
        <f>IF(OR('3Bbis-Air Regulator'!B125="REGN", '3Bbis-Air Regulator'!B125="REGNI"),"N",'3Bbis-Air Regulator'!C125)</f>
        <v>N</v>
      </c>
      <c r="E356" s="17" t="s">
        <v>0</v>
      </c>
      <c r="F356" s="35" t="str">
        <f>'3Bbis-Air Regulator'!V125</f>
        <v/>
      </c>
      <c r="G356" s="35" t="str">
        <f>'3Bbis-Air Regulator'!AP125</f>
        <v>.</v>
      </c>
      <c r="H356" s="35">
        <f>'3Bbis-Air Regulator'!AQ125</f>
        <v>0</v>
      </c>
      <c r="I356" s="35" t="str">
        <f t="shared" si="5"/>
        <v>.</v>
      </c>
    </row>
    <row r="357" spans="1:10" s="13" customFormat="1" ht="37.5" x14ac:dyDescent="0.25">
      <c r="A357" s="35" t="str">
        <f>'3Bbis-Air Regulator'!B126</f>
        <v>REGN</v>
      </c>
      <c r="B357" s="35" t="str">
        <f>'3Bbis-Air Regulator'!A126</f>
        <v>Q3bb.d.7</v>
      </c>
      <c r="C357" s="17" t="str">
        <f>LEFT('3Bbis-Air Regulator'!E126,FIND("(Q",'3Bbis-Air Regulator'!E126)-2)</f>
        <v>If there are quantitative targets for the sector defined in legislation in terms of environmental sustainability, does the regulator consider these quantitative targets as part of its regulatory decision-making process?</v>
      </c>
      <c r="D357" s="17" t="str">
        <f>IF(OR('3Bbis-Air Regulator'!B126="REGN", '3Bbis-Air Regulator'!B126="REGNI"),"N",'3Bbis-Air Regulator'!C126)</f>
        <v>N</v>
      </c>
      <c r="E357" s="17" t="s">
        <v>0</v>
      </c>
      <c r="F357" s="35" t="str">
        <f>'3Bbis-Air Regulator'!V126</f>
        <v/>
      </c>
      <c r="G357" s="35" t="str">
        <f>'3Bbis-Air Regulator'!AP126</f>
        <v>.</v>
      </c>
      <c r="H357" s="35">
        <f>'3Bbis-Air Regulator'!AQ126</f>
        <v>0</v>
      </c>
      <c r="I357" s="35" t="str">
        <f t="shared" si="5"/>
        <v>.</v>
      </c>
    </row>
    <row r="358" spans="1:10" s="13" customFormat="1" ht="37.5" x14ac:dyDescent="0.25">
      <c r="A358" s="35" t="str">
        <f>'3Bbis-Air Regulator'!B127</f>
        <v>REGN</v>
      </c>
      <c r="B358" s="35" t="str">
        <f>'3Bbis-Air Regulator'!A127</f>
        <v>Q3bb.d.8</v>
      </c>
      <c r="C358" s="17" t="str">
        <f>LEFT('3Bbis-Air Regulator'!E127,FIND("(Q",'3Bbis-Air Regulator'!E127)-2)</f>
        <v>Is the regulator required to assess (ex ante or ex post) the impact of the regulatory framework (or specific regulatory decisions issued by the regulator) on furthering environmental sustainability objectives?</v>
      </c>
      <c r="D358" s="17" t="str">
        <f>IF(OR('3Bbis-Air Regulator'!B127="REGN", '3Bbis-Air Regulator'!B127="REGNI"),"N",'3Bbis-Air Regulator'!C127)</f>
        <v>N</v>
      </c>
      <c r="E358" s="17" t="s">
        <v>0</v>
      </c>
      <c r="F358" s="35" t="str">
        <f>'3Bbis-Air Regulator'!V127</f>
        <v/>
      </c>
      <c r="G358" s="35" t="str">
        <f>'3Bbis-Air Regulator'!AP127</f>
        <v>.</v>
      </c>
      <c r="H358" s="35">
        <f>'3Bbis-Air Regulator'!AQ127</f>
        <v>0</v>
      </c>
      <c r="I358" s="35" t="str">
        <f t="shared" si="5"/>
        <v>.</v>
      </c>
    </row>
    <row r="359" spans="1:10" s="13" customFormat="1" ht="26.5" x14ac:dyDescent="0.4">
      <c r="A359" s="13" t="str">
        <f>'3C-Water transport'!B6</f>
        <v>E</v>
      </c>
      <c r="B359" s="13" t="str">
        <f>'3C-Water transport'!A6</f>
        <v>Q3c.01_TW1</v>
      </c>
      <c r="C359" s="17" t="str">
        <f>LEFT('3C-Water transport'!E5,FIND("(Q",'3C-Water transport'!E5)-2)&amp;" - "&amp;'3C-Water transport'!F6</f>
        <v>Do these sectors exist in your country? - Sea, coastal and inland passenger water transport</v>
      </c>
      <c r="D359" s="13" t="str">
        <f>IF(OR('3C-Water transport'!B6="N",'3C-Water transport'!B6="I",'3C-Water transport'!B6="NI"), "N",'3C-Water transport'!C6)</f>
        <v>Q5c.01_TW1</v>
      </c>
      <c r="E359" s="17" t="s">
        <v>1570</v>
      </c>
      <c r="F359" s="13" t="str">
        <f>'3C-Water transport'!V6</f>
        <v>yes</v>
      </c>
      <c r="G359" s="13" t="str">
        <f>'3C-Water transport'!AP6</f>
        <v>.</v>
      </c>
      <c r="H359" s="35">
        <f>'3C-Water transport'!AQ6</f>
        <v>0</v>
      </c>
      <c r="I359" s="35" t="str">
        <f t="shared" si="5"/>
        <v>.</v>
      </c>
      <c r="J359" s="119" t="s">
        <v>326</v>
      </c>
    </row>
    <row r="360" spans="1:10" s="13" customFormat="1" ht="25" x14ac:dyDescent="0.25">
      <c r="A360" s="13" t="str">
        <f>'3C-Water transport'!B7</f>
        <v>E</v>
      </c>
      <c r="B360" s="13" t="str">
        <f>'3C-Water transport'!A7</f>
        <v>Q3c.01_TW2</v>
      </c>
      <c r="C360" s="17" t="str">
        <f>LEFT('3C-Water transport'!E5,FIND("(Q",'3C-Water transport'!E5)-2)&amp;" - "&amp;'3C-Water transport'!F7</f>
        <v>Do these sectors exist in your country? - Sea, coastal and inland freight water transport</v>
      </c>
      <c r="D360" s="35" t="str">
        <f>IF(OR('3C-Water transport'!B7="N",'3C-Water transport'!B7="I",'3C-Water transport'!B7="NI"), "N",'3C-Water transport'!C7)</f>
        <v>Q5c.01_TW2</v>
      </c>
      <c r="E360" s="17" t="s">
        <v>1571</v>
      </c>
      <c r="F360" s="35" t="str">
        <f>'3C-Water transport'!V7</f>
        <v>yes</v>
      </c>
      <c r="G360" s="13" t="str">
        <f>'3C-Water transport'!AP7</f>
        <v>.</v>
      </c>
      <c r="H360" s="35">
        <f>'3C-Water transport'!AQ7</f>
        <v>0</v>
      </c>
      <c r="I360" s="35" t="str">
        <f t="shared" si="5"/>
        <v>.</v>
      </c>
    </row>
    <row r="361" spans="1:10" s="13" customFormat="1" ht="25" x14ac:dyDescent="0.25">
      <c r="A361" s="13" t="str">
        <f>'3C-Water transport'!B8</f>
        <v>E</v>
      </c>
      <c r="B361" s="13" t="str">
        <f>'3C-Water transport'!A8</f>
        <v>Q3c.01_TW3</v>
      </c>
      <c r="C361" s="17" t="str">
        <f>LEFT('3C-Water transport'!E5,FIND("(Q",'3C-Water transport'!E5)-2)&amp;" - "&amp;'3C-Water transport'!F8</f>
        <v>Do these sectors exist in your country? - Operation of terminal facilities (such as harbors and piers)</v>
      </c>
      <c r="D361" s="35" t="str">
        <f>IF(OR('3C-Water transport'!B8="N",'3C-Water transport'!B8="I",'3C-Water transport'!B8="NI"), "N",'3C-Water transport'!C8)</f>
        <v>Q5c.01_TW3</v>
      </c>
      <c r="E361" s="17" t="s">
        <v>1572</v>
      </c>
      <c r="F361" s="35" t="str">
        <f>'3C-Water transport'!V8</f>
        <v>yes</v>
      </c>
      <c r="G361" s="35" t="str">
        <f>'3C-Water transport'!AP8</f>
        <v>.</v>
      </c>
      <c r="H361" s="35">
        <f>'3C-Water transport'!AQ8</f>
        <v>0</v>
      </c>
      <c r="I361" s="35" t="str">
        <f t="shared" si="5"/>
        <v>.</v>
      </c>
    </row>
    <row r="362" spans="1:10" s="13" customFormat="1" ht="25" x14ac:dyDescent="0.25">
      <c r="A362" s="35" t="str">
        <f>'3C-Water transport'!B9</f>
        <v>NI</v>
      </c>
      <c r="B362" s="35" t="str">
        <f>'3C-Water transport'!A9</f>
        <v>Q3c.02</v>
      </c>
      <c r="C362" s="17" t="str">
        <f>LEFT('3C-Water transport'!E9,FIND("(Q",'3C-Water transport'!E9)-2)</f>
        <v>Please provide us the name of the body/institution answering this question in the original language and provide a link to its webpage.</v>
      </c>
      <c r="D362" s="35" t="str">
        <f>IF(OR('3C-Water transport'!B9="N",'3C-Water transport'!B9="I",'3C-Water transport'!B9="NI"), "N",'3C-Water transport'!C9)</f>
        <v>N</v>
      </c>
      <c r="E362" s="17" t="s">
        <v>0</v>
      </c>
      <c r="F362" s="35" t="str">
        <f>'3C-Water transport'!V9</f>
        <v/>
      </c>
      <c r="G362" s="35" t="str">
        <f>'3C-Water transport'!AP9</f>
        <v>.</v>
      </c>
      <c r="H362" s="35">
        <f>'3C-Water transport'!AQ9</f>
        <v>0</v>
      </c>
      <c r="I362" s="35" t="str">
        <f t="shared" si="5"/>
        <v>.</v>
      </c>
    </row>
    <row r="363" spans="1:10" x14ac:dyDescent="0.25">
      <c r="A363" s="35" t="str">
        <f>'3C-Water transport'!B10</f>
        <v>NI</v>
      </c>
      <c r="B363" s="35" t="str">
        <f>'3C-Water transport'!A10</f>
        <v>Q3c.03</v>
      </c>
      <c r="C363" s="17" t="str">
        <f>LEFT('3C-Water transport'!E10,FIND("(Q",'3C-Water transport'!E10)-2)</f>
        <v>Please also indicate the e-mail address of the specific person answering this section.</v>
      </c>
      <c r="D363" s="35" t="str">
        <f>IF(OR('3C-Water transport'!B10="N",'3C-Water transport'!B10="I",'3C-Water transport'!B10="NI"), "N",'3C-Water transport'!C10)</f>
        <v>N</v>
      </c>
      <c r="E363" s="17" t="s">
        <v>0</v>
      </c>
      <c r="F363" s="35" t="str">
        <f>'3C-Water transport'!V10</f>
        <v/>
      </c>
      <c r="G363" s="35" t="str">
        <f>'3C-Water transport'!AP10</f>
        <v>.</v>
      </c>
      <c r="H363" s="35">
        <f>'3C-Water transport'!AQ10</f>
        <v>0</v>
      </c>
      <c r="I363" s="35" t="str">
        <f t="shared" si="5"/>
        <v>.</v>
      </c>
    </row>
    <row r="364" spans="1:10" ht="25" x14ac:dyDescent="0.25">
      <c r="A364" s="35" t="str">
        <f>'3C-Water transport'!B14</f>
        <v>EC</v>
      </c>
      <c r="B364" s="35" t="str">
        <f>'3C-Water transport'!A14</f>
        <v>Q3c.1.1_TW1</v>
      </c>
      <c r="C364" s="17" t="str">
        <f>LEFT('3C-Water transport'!E$13,FIND("(Q",'3C-Water transport'!E$13)-2)&amp;" - "&amp;'3C-Water transport'!F14</f>
        <v>Do federal, national, state regional or provincial governments control at least one firm in each of the following sectors? - Sea, coastal and inland passenger water transport</v>
      </c>
      <c r="D364" s="35" t="str">
        <f>IF(OR('3C-Water transport'!B14="N",'3C-Water transport'!B14="I",'3C-Water transport'!B14="NI"), "N",'3C-Water transport'!C14)</f>
        <v>Q5c.1.2_TW1</v>
      </c>
      <c r="E364" s="17" t="s">
        <v>1573</v>
      </c>
      <c r="F364" s="35" t="str">
        <f>'3C-Water transport'!V14</f>
        <v>no</v>
      </c>
      <c r="G364" s="35" t="str">
        <f>'3C-Water transport'!AP14</f>
        <v>.</v>
      </c>
      <c r="H364" s="35">
        <f>'3C-Water transport'!AQ14</f>
        <v>0</v>
      </c>
      <c r="I364" s="35" t="str">
        <f t="shared" si="5"/>
        <v>.</v>
      </c>
    </row>
    <row r="365" spans="1:10" ht="25" x14ac:dyDescent="0.25">
      <c r="A365" s="35" t="str">
        <f>'3C-Water transport'!B15</f>
        <v>EC</v>
      </c>
      <c r="B365" s="35" t="str">
        <f>'3C-Water transport'!A15</f>
        <v>Q3c.1.1_TW2</v>
      </c>
      <c r="C365" s="17" t="str">
        <f>LEFT('3C-Water transport'!E$13,FIND("(Q",'3C-Water transport'!E$13)-2)&amp;" - "&amp;'3C-Water transport'!F15</f>
        <v>Do federal, national, state regional or provincial governments control at least one firm in each of the following sectors? - Sea, coastal and inland freight water transport</v>
      </c>
      <c r="D365" s="35" t="str">
        <f>IF(OR('3C-Water transport'!B15="N",'3C-Water transport'!B15="I",'3C-Water transport'!B15="NI"), "N",'3C-Water transport'!C15)</f>
        <v>Q5c.1.2_TW2</v>
      </c>
      <c r="E365" s="17" t="s">
        <v>1574</v>
      </c>
      <c r="F365" s="35" t="str">
        <f>'3C-Water transport'!V15</f>
        <v>no</v>
      </c>
      <c r="G365" s="35" t="str">
        <f>'3C-Water transport'!AP15</f>
        <v>.</v>
      </c>
      <c r="H365" s="35">
        <f>'3C-Water transport'!AQ15</f>
        <v>0</v>
      </c>
      <c r="I365" s="35" t="str">
        <f t="shared" si="5"/>
        <v>.</v>
      </c>
    </row>
    <row r="366" spans="1:10" ht="37.5" x14ac:dyDescent="0.25">
      <c r="A366" s="35" t="str">
        <f>'3C-Water transport'!B16</f>
        <v>EC</v>
      </c>
      <c r="B366" s="35" t="str">
        <f>'3C-Water transport'!A16</f>
        <v>Q3c.1.1_TW3</v>
      </c>
      <c r="C366" s="17" t="str">
        <f>LEFT('3C-Water transport'!E$13,FIND("(Q",'3C-Water transport'!E$13)-2)&amp;" - "&amp;'3C-Water transport'!F16</f>
        <v>Do federal, national, state regional or provincial governments control at least one firm in each of the following sectors? - Operation of terminal facilities (such as harbors and piers)</v>
      </c>
      <c r="D366" s="35" t="str">
        <f>IF(OR('3C-Water transport'!B16="N",'3C-Water transport'!B16="I",'3C-Water transport'!B16="NI"), "N",'3C-Water transport'!C16)</f>
        <v>Q5c.1.2_TW3</v>
      </c>
      <c r="E366" s="17" t="s">
        <v>1575</v>
      </c>
      <c r="F366" s="35" t="str">
        <f>'3C-Water transport'!V16</f>
        <v>yes</v>
      </c>
      <c r="G366" s="35" t="str">
        <f>'3C-Water transport'!AP16</f>
        <v>.</v>
      </c>
      <c r="H366" s="35">
        <f>'3C-Water transport'!AQ16</f>
        <v>0</v>
      </c>
      <c r="I366" s="35" t="str">
        <f t="shared" si="5"/>
        <v>.</v>
      </c>
    </row>
    <row r="367" spans="1:10" ht="50" x14ac:dyDescent="0.25">
      <c r="A367" s="35" t="str">
        <f>'3C-Water transport'!B19</f>
        <v>EC</v>
      </c>
      <c r="B367" s="35" t="str">
        <f>'3C-Water transport'!A19</f>
        <v>Q3c.1.2a_TW1</v>
      </c>
      <c r="C367" s="17" t="str">
        <f xml:space="preserve"> '3C-Water transport'!E$17&amp;" - "&amp;LEFT('3C-Water transport'!F$18,FIND("(Q",'3C-Water transport'!F$18)-2)&amp;" - "&amp;'3C-Water transport'!G19</f>
        <v>Do federal, national, state, regional or provincial governments have special voting rights in at least one firm in each of the sectors listed below, where such voting rights allow the government to:  - Approve, appoint or remove more than half of the firm board: - Sea, coastal and inland passenger water transport</v>
      </c>
      <c r="D367" s="35" t="str">
        <f>IF(OR('3C-Water transport'!B19="N",'3C-Water transport'!B19="I",'3C-Water transport'!B19="NI"), "N",'3C-Water transport'!C19)</f>
        <v>Q5c.1.3_TW1</v>
      </c>
      <c r="E367" s="17" t="s">
        <v>1576</v>
      </c>
      <c r="F367" s="35" t="str">
        <f>'3C-Water transport'!V19</f>
        <v>no</v>
      </c>
      <c r="G367" s="35" t="str">
        <f>'3C-Water transport'!AP19</f>
        <v>.</v>
      </c>
      <c r="H367" s="35">
        <f>'3C-Water transport'!AQ19</f>
        <v>0</v>
      </c>
      <c r="I367" s="35" t="str">
        <f t="shared" si="5"/>
        <v>.</v>
      </c>
    </row>
    <row r="368" spans="1:10" ht="50" x14ac:dyDescent="0.25">
      <c r="A368" s="35" t="str">
        <f>'3C-Water transport'!B20</f>
        <v>EC</v>
      </c>
      <c r="B368" s="35" t="str">
        <f>'3C-Water transport'!A20</f>
        <v>Q3c.1.2a_TW2</v>
      </c>
      <c r="C368" s="17" t="str">
        <f xml:space="preserve"> '3C-Water transport'!E$17&amp;" - "&amp;LEFT('3C-Water transport'!F$18,FIND("(Q",'3C-Water transport'!F$18)-2)&amp;" - "&amp;'3C-Water transport'!G20</f>
        <v>Do federal, national, state, regional or provincial governments have special voting rights in at least one firm in each of the sectors listed below, where such voting rights allow the government to:  - Approve, appoint or remove more than half of the firm board: - Sea, coastal and inland freight water transport</v>
      </c>
      <c r="D368" s="35" t="str">
        <f>IF(OR('3C-Water transport'!B20="N",'3C-Water transport'!B20="I",'3C-Water transport'!B20="NI"), "N",'3C-Water transport'!C20)</f>
        <v>Q5c.1.3_TW2</v>
      </c>
      <c r="E368" s="17" t="s">
        <v>1577</v>
      </c>
      <c r="F368" s="35" t="str">
        <f>'3C-Water transport'!V20</f>
        <v>no</v>
      </c>
      <c r="G368" s="35" t="str">
        <f>'3C-Water transport'!AP20</f>
        <v>.</v>
      </c>
      <c r="H368" s="35">
        <f>'3C-Water transport'!AQ20</f>
        <v>0</v>
      </c>
      <c r="I368" s="35" t="str">
        <f t="shared" si="5"/>
        <v>.</v>
      </c>
    </row>
    <row r="369" spans="1:9" ht="50" x14ac:dyDescent="0.25">
      <c r="A369" s="35" t="str">
        <f>'3C-Water transport'!B21</f>
        <v>EC</v>
      </c>
      <c r="B369" s="35" t="str">
        <f>'3C-Water transport'!A21</f>
        <v>Q3c.1.2a_TW3</v>
      </c>
      <c r="C369" s="17" t="str">
        <f xml:space="preserve"> '3C-Water transport'!E$17&amp;" - "&amp;LEFT('3C-Water transport'!F$18,FIND("(Q",'3C-Water transport'!F$18)-2)&amp;" - "&amp;'3C-Water transport'!G21</f>
        <v>Do federal, national, state, regional or provincial governments have special voting rights in at least one firm in each of the sectors listed below, where such voting rights allow the government to:  - Approve, appoint or remove more than half of the firm board: - Operation of terminal facilities (such as harbors and piers)</v>
      </c>
      <c r="D369" s="35" t="str">
        <f>IF(OR('3C-Water transport'!B21="N",'3C-Water transport'!B21="I",'3C-Water transport'!B21="NI"), "N",'3C-Water transport'!C21)</f>
        <v>Q5c.1.3_TW3</v>
      </c>
      <c r="E369" s="17" t="s">
        <v>1578</v>
      </c>
      <c r="F369" s="35" t="str">
        <f>'3C-Water transport'!V21</f>
        <v>no</v>
      </c>
      <c r="G369" s="35" t="str">
        <f>'3C-Water transport'!AP21</f>
        <v>.</v>
      </c>
      <c r="H369" s="35">
        <f>'3C-Water transport'!AQ21</f>
        <v>0</v>
      </c>
      <c r="I369" s="35" t="str">
        <f t="shared" si="5"/>
        <v>.</v>
      </c>
    </row>
    <row r="370" spans="1:9" ht="50" x14ac:dyDescent="0.25">
      <c r="A370" s="35" t="str">
        <f>'3C-Water transport'!B23</f>
        <v>EC</v>
      </c>
      <c r="B370" s="35" t="str">
        <f>'3C-Water transport'!A23</f>
        <v>Q3c.1.2b_TW1</v>
      </c>
      <c r="C370" s="17" t="str">
        <f xml:space="preserve"> '3C-Water transport'!E$17&amp;" - "&amp;LEFT('3C-Water transport'!F$22,FIND("(Q",'3C-Water transport'!F$22)-2)&amp;" - "&amp;'3C-Water transport'!G23</f>
        <v>Do federal, national, state, regional or provincial governments have special voting rights in at least one firm in each of the sectors listed below, where such voting rights allow the government to:  - Block the sale of shares that could lead to change in the control of the firm - Sea, coastal and inland passenger water transport</v>
      </c>
      <c r="D370" s="35" t="str">
        <f>IF(OR('3C-Water transport'!B23="N",'3C-Water transport'!B23="I",'3C-Water transport'!B23="NI"), "N",'3C-Water transport'!C23)</f>
        <v>Q5c.1.3_TW1</v>
      </c>
      <c r="E370" s="17" t="s">
        <v>1576</v>
      </c>
      <c r="F370" s="35" t="str">
        <f>'3C-Water transport'!V23</f>
        <v>no</v>
      </c>
      <c r="G370" s="35" t="str">
        <f>'3C-Water transport'!AP23</f>
        <v>.</v>
      </c>
      <c r="H370" s="35">
        <f>'3C-Water transport'!AQ23</f>
        <v>0</v>
      </c>
      <c r="I370" s="35" t="str">
        <f t="shared" si="5"/>
        <v>.</v>
      </c>
    </row>
    <row r="371" spans="1:9" ht="50" x14ac:dyDescent="0.25">
      <c r="A371" s="35" t="str">
        <f>'3C-Water transport'!B24</f>
        <v>EC</v>
      </c>
      <c r="B371" s="35" t="str">
        <f>'3C-Water transport'!A24</f>
        <v>Q3c.1.2b_TW2</v>
      </c>
      <c r="C371" s="17" t="str">
        <f xml:space="preserve"> '3C-Water transport'!E$17&amp;" - "&amp;LEFT('3C-Water transport'!F$22,FIND("(Q",'3C-Water transport'!F$22)-2)&amp;" - "&amp;'3C-Water transport'!G24</f>
        <v>Do federal, national, state, regional or provincial governments have special voting rights in at least one firm in each of the sectors listed below, where such voting rights allow the government to:  - Block the sale of shares that could lead to change in the control of the firm - Sea, coastal and inland freight water transport</v>
      </c>
      <c r="D371" s="35" t="str">
        <f>IF(OR('3C-Water transport'!B24="N",'3C-Water transport'!B24="I",'3C-Water transport'!B24="NI"), "N",'3C-Water transport'!C24)</f>
        <v>Q5c.1.3_TW2</v>
      </c>
      <c r="E371" s="17" t="s">
        <v>1577</v>
      </c>
      <c r="F371" s="35" t="str">
        <f>'3C-Water transport'!V24</f>
        <v>no</v>
      </c>
      <c r="G371" s="35" t="str">
        <f>'3C-Water transport'!AP24</f>
        <v>.</v>
      </c>
      <c r="H371" s="35">
        <f>'3C-Water transport'!AQ24</f>
        <v>0</v>
      </c>
      <c r="I371" s="35" t="str">
        <f t="shared" si="5"/>
        <v>.</v>
      </c>
    </row>
    <row r="372" spans="1:9" ht="50" x14ac:dyDescent="0.25">
      <c r="A372" s="35" t="str">
        <f>'3C-Water transport'!B25</f>
        <v>EC</v>
      </c>
      <c r="B372" s="35" t="str">
        <f>'3C-Water transport'!A25</f>
        <v>Q3c.1.2b_TW3</v>
      </c>
      <c r="C372" s="17" t="str">
        <f xml:space="preserve"> '3C-Water transport'!E$17&amp;" - "&amp;LEFT('3C-Water transport'!F$22,FIND("(Q",'3C-Water transport'!F$22)-2)&amp;" - "&amp;'3C-Water transport'!G25</f>
        <v>Do federal, national, state, regional or provincial governments have special voting rights in at least one firm in each of the sectors listed below, where such voting rights allow the government to:  - Block the sale of shares that could lead to change in the control of the firm - Operation of terminal facilities (such as harbors and piers)</v>
      </c>
      <c r="D372" s="35" t="str">
        <f>IF(OR('3C-Water transport'!B25="N",'3C-Water transport'!B25="I",'3C-Water transport'!B25="NI"), "N",'3C-Water transport'!C25)</f>
        <v>Q5c.1.3_TW3</v>
      </c>
      <c r="E372" s="17" t="s">
        <v>1578</v>
      </c>
      <c r="F372" s="35" t="str">
        <f>'3C-Water transport'!V25</f>
        <v>no</v>
      </c>
      <c r="G372" s="35" t="str">
        <f>'3C-Water transport'!AP25</f>
        <v>.</v>
      </c>
      <c r="H372" s="35">
        <f>'3C-Water transport'!AQ25</f>
        <v>0</v>
      </c>
      <c r="I372" s="35" t="str">
        <f t="shared" si="5"/>
        <v>.</v>
      </c>
    </row>
    <row r="373" spans="1:9" ht="50" x14ac:dyDescent="0.25">
      <c r="A373" s="35" t="str">
        <f>'3C-Water transport'!B27</f>
        <v>EC</v>
      </c>
      <c r="B373" s="35" t="str">
        <f>'3C-Water transport'!A27</f>
        <v>Q3c.1.2c_TW1</v>
      </c>
      <c r="C373" s="17" t="str">
        <f xml:space="preserve"> '3C-Water transport'!E$17&amp;" - "&amp;LEFT('3C-Water transport'!F$26,FIND("(Q",'3C-Water transport'!F$26)-2)&amp;" - "&amp;'3C-Water transport'!G27</f>
        <v>Do federal, national, state, regional or provincial governments have special voting rights in at least one firm in each of the sectors listed below, where such voting rights allow the government to:  - Prevent the relocation of the firm outside the national territory - Sea, coastal and inland passenger water transport</v>
      </c>
      <c r="D373" s="35" t="str">
        <f>IF(OR('3C-Water transport'!B27="N",'3C-Water transport'!B27="I",'3C-Water transport'!B27="NI"), "N",'3C-Water transport'!C27)</f>
        <v>Q5c.1.3_TW1</v>
      </c>
      <c r="E373" s="17" t="s">
        <v>1576</v>
      </c>
      <c r="F373" s="35" t="str">
        <f>'3C-Water transport'!V27</f>
        <v>no</v>
      </c>
      <c r="G373" s="35" t="str">
        <f>'3C-Water transport'!AP27</f>
        <v>.</v>
      </c>
      <c r="H373" s="35">
        <f>'3C-Water transport'!AQ27</f>
        <v>0</v>
      </c>
      <c r="I373" s="35" t="str">
        <f t="shared" si="5"/>
        <v>.</v>
      </c>
    </row>
    <row r="374" spans="1:9" ht="50" x14ac:dyDescent="0.25">
      <c r="A374" s="35" t="str">
        <f>'3C-Water transport'!B28</f>
        <v>EC</v>
      </c>
      <c r="B374" s="35" t="str">
        <f>'3C-Water transport'!A28</f>
        <v>Q3c.1.2c_TW2</v>
      </c>
      <c r="C374" s="17" t="str">
        <f xml:space="preserve"> '3C-Water transport'!E$17&amp;" - "&amp;LEFT('3C-Water transport'!F$26,FIND("(Q",'3C-Water transport'!F$26)-2)&amp;" - "&amp;'3C-Water transport'!G28</f>
        <v>Do federal, national, state, regional or provincial governments have special voting rights in at least one firm in each of the sectors listed below, where such voting rights allow the government to:  - Prevent the relocation of the firm outside the national territory - Sea, coastal and inland freight water transport</v>
      </c>
      <c r="D374" s="35" t="str">
        <f>IF(OR('3C-Water transport'!B28="N",'3C-Water transport'!B28="I",'3C-Water transport'!B28="NI"), "N",'3C-Water transport'!C28)</f>
        <v>Q5c.1.3_TW2</v>
      </c>
      <c r="E374" s="17" t="s">
        <v>1577</v>
      </c>
      <c r="F374" s="35" t="str">
        <f>'3C-Water transport'!V28</f>
        <v>no</v>
      </c>
      <c r="G374" s="35" t="str">
        <f>'3C-Water transport'!AP28</f>
        <v>.</v>
      </c>
      <c r="H374" s="35">
        <f>'3C-Water transport'!AQ28</f>
        <v>0</v>
      </c>
      <c r="I374" s="35" t="str">
        <f t="shared" si="5"/>
        <v>.</v>
      </c>
    </row>
    <row r="375" spans="1:9" s="2" customFormat="1" ht="50" x14ac:dyDescent="0.25">
      <c r="A375" s="35" t="str">
        <f>'3C-Water transport'!B29</f>
        <v>EC</v>
      </c>
      <c r="B375" s="35" t="str">
        <f>'3C-Water transport'!A29</f>
        <v>Q3c.1.2c_TW3</v>
      </c>
      <c r="C375" s="17" t="str">
        <f xml:space="preserve"> '3C-Water transport'!E$17&amp;" - "&amp;LEFT('3C-Water transport'!F$26,FIND("(Q",'3C-Water transport'!F$26)-2)&amp;" - "&amp;'3C-Water transport'!G29</f>
        <v>Do federal, national, state, regional or provincial governments have special voting rights in at least one firm in each of the sectors listed below, where such voting rights allow the government to:  - Prevent the relocation of the firm outside the national territory - Operation of terminal facilities (such as harbors and piers)</v>
      </c>
      <c r="D375" s="35" t="str">
        <f>IF(OR('3C-Water transport'!B29="N",'3C-Water transport'!B29="I",'3C-Water transport'!B29="NI"), "N",'3C-Water transport'!C29)</f>
        <v>Q5c.1.3_TW3</v>
      </c>
      <c r="E375" s="17" t="s">
        <v>1578</v>
      </c>
      <c r="F375" s="35" t="str">
        <f>'3C-Water transport'!V29</f>
        <v>no</v>
      </c>
      <c r="G375" s="35" t="str">
        <f>'3C-Water transport'!AP29</f>
        <v>.</v>
      </c>
      <c r="H375" s="35">
        <f>'3C-Water transport'!AQ29</f>
        <v>0</v>
      </c>
      <c r="I375" s="35" t="str">
        <f t="shared" si="5"/>
        <v>.</v>
      </c>
    </row>
    <row r="376" spans="1:9" s="2" customFormat="1" ht="50" x14ac:dyDescent="0.25">
      <c r="A376" s="35" t="str">
        <f>'3C-Water transport'!B30</f>
        <v>NI</v>
      </c>
      <c r="B376" s="35" t="str">
        <f>'3C-Water transport'!A30</f>
        <v>Q3c.1.2d</v>
      </c>
      <c r="C376" s="17" t="str">
        <f>LEFT('3C-Water transport'!E30,FIND("(Q",'3C-Water transport'!E30)-2)</f>
        <v>Please, if you answered yes to any of the questions on voting rights, indicate the name of the firm in which such rights are held and include a link to a document (e.g. annual report) that provides evidence of the existence of these special voting rights and details about their nature</v>
      </c>
      <c r="D376" s="35" t="str">
        <f>IF(OR('3C-Water transport'!B30="N",'3C-Water transport'!B30="I",'3C-Water transport'!B30="NI"), "N",'3C-Water transport'!C30)</f>
        <v>N</v>
      </c>
      <c r="E376" s="17" t="s">
        <v>0</v>
      </c>
      <c r="F376" s="35" t="str">
        <f>'3C-Water transport'!V30</f>
        <v/>
      </c>
      <c r="G376" s="35" t="str">
        <f>'3C-Water transport'!AP30</f>
        <v>.</v>
      </c>
      <c r="H376" s="35">
        <f>'3C-Water transport'!AQ30</f>
        <v>0</v>
      </c>
      <c r="I376" s="35" t="str">
        <f t="shared" si="5"/>
        <v>.</v>
      </c>
    </row>
    <row r="377" spans="1:9" ht="37.5" x14ac:dyDescent="0.25">
      <c r="A377" s="35" t="str">
        <f>'3C-Water transport'!B32</f>
        <v>ETS</v>
      </c>
      <c r="B377" s="35" t="str">
        <f>'3C-Water transport'!A32</f>
        <v>Q3c.1.3_TW1</v>
      </c>
      <c r="C377" s="17" t="str">
        <f>LEFT('3C-Water transport'!E$31,FIND("(Q",'3C-Water transport'!E$31)-2)&amp;" - "&amp;'3C-Water transport'!F32</f>
        <v>If federal, national, state, regional or provincial governments control at least one firm in the sector, is a legislative action necessary for the government to sell its stakes in these firms partially or entirely? - Sea, coastal and inland passenger water transport</v>
      </c>
      <c r="D377" s="35" t="str">
        <f>IF(OR('3C-Water transport'!B32="N",'3C-Water transport'!B32="I",'3C-Water transport'!B32="NI"), "N",'3C-Water transport'!C32)</f>
        <v>Q5c.1.2a_TW1</v>
      </c>
      <c r="E377" s="17" t="s">
        <v>1579</v>
      </c>
      <c r="F377" s="35" t="str">
        <f>'3C-Water transport'!V32</f>
        <v>not applicable</v>
      </c>
      <c r="G377" s="35" t="str">
        <f>'3C-Water transport'!AP32</f>
        <v>.</v>
      </c>
      <c r="H377" s="35">
        <f>'3C-Water transport'!AQ32</f>
        <v>0</v>
      </c>
      <c r="I377" s="35" t="str">
        <f t="shared" si="5"/>
        <v>.</v>
      </c>
    </row>
    <row r="378" spans="1:9" ht="37.5" x14ac:dyDescent="0.25">
      <c r="A378" s="35" t="str">
        <f>'3C-Water transport'!B33</f>
        <v>ETS</v>
      </c>
      <c r="B378" s="35" t="str">
        <f>'3C-Water transport'!A33</f>
        <v>Q3c.1.3_TW2</v>
      </c>
      <c r="C378" s="17" t="str">
        <f>LEFT('3C-Water transport'!E$31,FIND("(Q",'3C-Water transport'!E$31)-2)&amp;" - "&amp;'3C-Water transport'!F33</f>
        <v>If federal, national, state, regional or provincial governments control at least one firm in the sector, is a legislative action necessary for the government to sell its stakes in these firms partially or entirely? - Sea, coastal and inland freight water transport</v>
      </c>
      <c r="D378" s="35" t="str">
        <f>IF(OR('3C-Water transport'!B33="N",'3C-Water transport'!B33="I",'3C-Water transport'!B33="NI"), "N",'3C-Water transport'!C33)</f>
        <v>Q5c.1.2a_TW2</v>
      </c>
      <c r="E378" s="17" t="s">
        <v>1580</v>
      </c>
      <c r="F378" s="35" t="str">
        <f>'3C-Water transport'!V33</f>
        <v>not applicable</v>
      </c>
      <c r="G378" s="35" t="str">
        <f>'3C-Water transport'!AP33</f>
        <v>.</v>
      </c>
      <c r="H378" s="35">
        <f>'3C-Water transport'!AQ33</f>
        <v>0</v>
      </c>
      <c r="I378" s="35" t="str">
        <f t="shared" si="5"/>
        <v>.</v>
      </c>
    </row>
    <row r="379" spans="1:9" s="2" customFormat="1" ht="50" x14ac:dyDescent="0.25">
      <c r="A379" s="35" t="str">
        <f>'3C-Water transport'!B34</f>
        <v>ETS</v>
      </c>
      <c r="B379" s="35" t="str">
        <f>'3C-Water transport'!A34</f>
        <v>Q3c.1.3_TW3</v>
      </c>
      <c r="C379" s="17" t="str">
        <f>LEFT('3C-Water transport'!E$31,FIND("(Q",'3C-Water transport'!E$31)-2)&amp;" - "&amp;'3C-Water transport'!F34</f>
        <v>If federal, national, state, regional or provincial governments control at least one firm in the sector, is a legislative action necessary for the government to sell its stakes in these firms partially or entirely? - Operation of terminal facilities (such as harbors and piers)</v>
      </c>
      <c r="D379" s="35" t="str">
        <f>IF(OR('3C-Water transport'!B34="N",'3C-Water transport'!B34="I",'3C-Water transport'!B34="NI"), "N",'3C-Water transport'!C34)</f>
        <v>Q5c.1.2a_TW3</v>
      </c>
      <c r="E379" s="17" t="s">
        <v>1581</v>
      </c>
      <c r="F379" s="35" t="str">
        <f>'3C-Water transport'!V34</f>
        <v>yes</v>
      </c>
      <c r="G379" s="35" t="str">
        <f>'3C-Water transport'!AP34</f>
        <v>.</v>
      </c>
      <c r="H379" s="35">
        <f>'3C-Water transport'!AQ34</f>
        <v>0</v>
      </c>
      <c r="I379" s="35" t="str">
        <f t="shared" si="5"/>
        <v>.</v>
      </c>
    </row>
    <row r="380" spans="1:9" ht="25" x14ac:dyDescent="0.25">
      <c r="A380" s="35" t="str">
        <f>'3C-Water transport'!B35</f>
        <v>I</v>
      </c>
      <c r="B380" s="35" t="str">
        <f>'3C-Water transport'!A35</f>
        <v>Q3c.1.3a</v>
      </c>
      <c r="C380" s="17" t="str">
        <f>LEFT('3C-Water transport'!F35,FIND("(Q",'3C-Water transport'!F35)-2)</f>
        <v>Please provide link to the law/regulation or other legal document that creates such legal constraints</v>
      </c>
      <c r="D380" s="35" t="str">
        <f>IF(OR('3C-Water transport'!B35="N",'3C-Water transport'!B35="NI"), "N",'3C-Water transport'!C35)</f>
        <v>Q5c.1.2b</v>
      </c>
      <c r="E380" s="17" t="s">
        <v>1429</v>
      </c>
      <c r="F380" s="35" t="str">
        <f>'3C-Water transport'!V35</f>
        <v>.</v>
      </c>
      <c r="G380" s="35" t="str">
        <f>'3C-Water transport'!AP35</f>
        <v>.</v>
      </c>
      <c r="H380" s="35">
        <f>'3C-Water transport'!AQ35</f>
        <v>0</v>
      </c>
      <c r="I380" s="35" t="str">
        <f t="shared" si="5"/>
        <v>.</v>
      </c>
    </row>
    <row r="381" spans="1:9" ht="25" x14ac:dyDescent="0.25">
      <c r="A381" s="35" t="str">
        <f>'3C-Water transport'!B37</f>
        <v>N</v>
      </c>
      <c r="B381" s="35" t="str">
        <f>'3C-Water transport'!A37</f>
        <v>Q3c.1.4_TW1</v>
      </c>
      <c r="C381" s="17" t="str">
        <f>LEFT('3C-Water transport'!E$36,FIND("(Q",'3C-Water transport'!E$36)-2)&amp;" - "&amp;'3C-Water transport'!F37</f>
        <v>Do federal, national, state, regional or provincial governments control the largest firm in the following sectors? - Sea, coastal and inland passenger water transport</v>
      </c>
      <c r="D381" s="35" t="str">
        <f>IF(OR('3C-Water transport'!B37="N",'3C-Water transport'!B37="I",'3C-Water transport'!B37="NI"), "N",'3C-Water transport'!C37)</f>
        <v>N</v>
      </c>
      <c r="E381" s="17" t="s">
        <v>0</v>
      </c>
      <c r="F381" s="35" t="str">
        <f>'3C-Water transport'!V37</f>
        <v/>
      </c>
      <c r="G381" s="35" t="str">
        <f>'3C-Water transport'!AP37</f>
        <v>.</v>
      </c>
      <c r="H381" s="35">
        <f>'3C-Water transport'!AQ37</f>
        <v>0</v>
      </c>
      <c r="I381" s="35" t="str">
        <f t="shared" si="5"/>
        <v>.</v>
      </c>
    </row>
    <row r="382" spans="1:9" ht="25" x14ac:dyDescent="0.25">
      <c r="A382" s="35" t="str">
        <f>'3C-Water transport'!B38</f>
        <v>N</v>
      </c>
      <c r="B382" s="35" t="str">
        <f>'3C-Water transport'!A38</f>
        <v>Q3c.1.4_TW2</v>
      </c>
      <c r="C382" s="17" t="str">
        <f>LEFT('3C-Water transport'!E$36,FIND("(Q",'3C-Water transport'!E$36)-2)&amp;" - "&amp;'3C-Water transport'!F38</f>
        <v>Do federal, national, state, regional or provincial governments control the largest firm in the following sectors? - Sea, coastal and inland freight water transport</v>
      </c>
      <c r="D382" s="35" t="str">
        <f>IF(OR('3C-Water transport'!B38="N",'3C-Water transport'!B38="I",'3C-Water transport'!B38="NI"), "N",'3C-Water transport'!C38)</f>
        <v>N</v>
      </c>
      <c r="E382" s="17" t="s">
        <v>0</v>
      </c>
      <c r="F382" s="35" t="str">
        <f>'3C-Water transport'!V38</f>
        <v/>
      </c>
      <c r="G382" s="35" t="str">
        <f>'3C-Water transport'!AP38</f>
        <v>.</v>
      </c>
      <c r="H382" s="35">
        <f>'3C-Water transport'!AQ38</f>
        <v>0</v>
      </c>
      <c r="I382" s="35" t="str">
        <f t="shared" si="5"/>
        <v>.</v>
      </c>
    </row>
    <row r="383" spans="1:9" s="2" customFormat="1" ht="25" x14ac:dyDescent="0.25">
      <c r="A383" s="35" t="str">
        <f>'3C-Water transport'!B39</f>
        <v>N</v>
      </c>
      <c r="B383" s="35" t="str">
        <f>'3C-Water transport'!A39</f>
        <v>Q3c.1.4_TW3</v>
      </c>
      <c r="C383" s="17" t="str">
        <f>LEFT('3C-Water transport'!E$36,FIND("(Q",'3C-Water transport'!E$36)-2)&amp;" - "&amp;'3C-Water transport'!F39</f>
        <v>Do federal, national, state, regional or provincial governments control the largest firm in the following sectors? - Operation of terminal facilities (such as harbors and piers)</v>
      </c>
      <c r="D383" s="35" t="str">
        <f>IF(OR('3C-Water transport'!B39="N",'3C-Water transport'!B39="I",'3C-Water transport'!B39="NI"), "N",'3C-Water transport'!C39)</f>
        <v>N</v>
      </c>
      <c r="E383" s="17" t="s">
        <v>0</v>
      </c>
      <c r="F383" s="35" t="str">
        <f>'3C-Water transport'!V39</f>
        <v/>
      </c>
      <c r="G383" s="35" t="str">
        <f>'3C-Water transport'!AP39</f>
        <v>.</v>
      </c>
      <c r="H383" s="35">
        <f>'3C-Water transport'!AQ39</f>
        <v>0</v>
      </c>
      <c r="I383" s="35" t="str">
        <f t="shared" si="5"/>
        <v>.</v>
      </c>
    </row>
    <row r="384" spans="1:9" s="2" customFormat="1" ht="37.5" x14ac:dyDescent="0.25">
      <c r="A384" s="35" t="str">
        <f>'3C-Water transport'!B40</f>
        <v>NI</v>
      </c>
      <c r="B384" s="35" t="str">
        <f>'3C-Water transport'!A40</f>
        <v>Q3c.1.4a</v>
      </c>
      <c r="C384" s="17" t="str">
        <f>LEFT('3C-Water transport'!F40,FIND("(Q",'3C-Water transport'!F40)-2)</f>
        <v>Please if you answered yes, indicate the name of the firms and explain or provide a link to a document (e.g. annual report) that contains the ownership structure of the firms</v>
      </c>
      <c r="D384" s="35" t="str">
        <f>IF(OR('3C-Water transport'!B40="N",'3C-Water transport'!B40="I",'3C-Water transport'!B40="NI"), "N",'3C-Water transport'!C40)</f>
        <v>N</v>
      </c>
      <c r="E384" s="17" t="s">
        <v>0</v>
      </c>
      <c r="F384" s="35" t="str">
        <f>'3C-Water transport'!V40</f>
        <v/>
      </c>
      <c r="G384" s="35" t="str">
        <f>'3C-Water transport'!AP40</f>
        <v>.</v>
      </c>
      <c r="H384" s="35">
        <f>'3C-Water transport'!AQ40</f>
        <v>0</v>
      </c>
      <c r="I384" s="35" t="str">
        <f t="shared" si="5"/>
        <v>.</v>
      </c>
    </row>
    <row r="385" spans="1:9" s="2" customFormat="1" ht="50" x14ac:dyDescent="0.25">
      <c r="A385" s="35" t="str">
        <f>'3C-Water transport'!B43</f>
        <v>N</v>
      </c>
      <c r="B385" s="35" t="str">
        <f>'3C-Water transport'!A43</f>
        <v>Q3c.1.5a_TW1</v>
      </c>
      <c r="C385" s="17" t="str">
        <f xml:space="preserve"> '3C-Water transport'!E$41&amp;" - "&amp;LEFT('3C-Water transport'!F$42,FIND("(Q",'3C-Water transport'!F$42)-2)&amp;" - "&amp;'3C-Water transport'!G43</f>
        <v>Do federal, national, state, regional or provincial governments have special voting rights in the largest firm in each of the sectors listed below, where such voting rights allow the government to: - Approve, appoint or remove more than half of the firm board: - Sea, coastal and inland passenger water transport</v>
      </c>
      <c r="D385" s="35" t="str">
        <f>IF(OR('3C-Water transport'!B43="N",'3C-Water transport'!B43="I",'3C-Water transport'!B43="NI"), "N",'3C-Water transport'!C43)</f>
        <v>N</v>
      </c>
      <c r="E385" s="17" t="s">
        <v>0</v>
      </c>
      <c r="F385" s="35" t="str">
        <f>'3C-Water transport'!V43</f>
        <v/>
      </c>
      <c r="G385" s="35" t="str">
        <f>'3C-Water transport'!AP43</f>
        <v>.</v>
      </c>
      <c r="H385" s="35">
        <f>'3C-Water transport'!AQ43</f>
        <v>0</v>
      </c>
      <c r="I385" s="35" t="str">
        <f t="shared" si="5"/>
        <v>.</v>
      </c>
    </row>
    <row r="386" spans="1:9" ht="50" x14ac:dyDescent="0.25">
      <c r="A386" s="35" t="str">
        <f>'3C-Water transport'!B44</f>
        <v>N</v>
      </c>
      <c r="B386" s="35" t="str">
        <f>'3C-Water transport'!A44</f>
        <v>Q3c.1.5a_TW2</v>
      </c>
      <c r="C386" s="17" t="str">
        <f xml:space="preserve"> '3C-Water transport'!E$41&amp;" - "&amp;LEFT('3C-Water transport'!F$42,FIND("(Q",'3C-Water transport'!F$42)-2)&amp;" - "&amp;'3C-Water transport'!G44</f>
        <v>Do federal, national, state, regional or provincial governments have special voting rights in the largest firm in each of the sectors listed below, where such voting rights allow the government to: - Approve, appoint or remove more than half of the firm board: - Sea, coastal and inland freight water transport</v>
      </c>
      <c r="D386" s="35" t="str">
        <f>IF(OR('3C-Water transport'!B44="N",'3C-Water transport'!B44="I",'3C-Water transport'!B44="NI"), "N",'3C-Water transport'!C44)</f>
        <v>N</v>
      </c>
      <c r="E386" s="17" t="s">
        <v>0</v>
      </c>
      <c r="F386" s="35" t="str">
        <f>'3C-Water transport'!V44</f>
        <v/>
      </c>
      <c r="G386" s="35" t="str">
        <f>'3C-Water transport'!AP44</f>
        <v>.</v>
      </c>
      <c r="H386" s="35">
        <f>'3C-Water transport'!AQ44</f>
        <v>0</v>
      </c>
      <c r="I386" s="35" t="str">
        <f t="shared" si="5"/>
        <v>.</v>
      </c>
    </row>
    <row r="387" spans="1:9" ht="50" x14ac:dyDescent="0.25">
      <c r="A387" s="35" t="str">
        <f>'3C-Water transport'!B45</f>
        <v>N</v>
      </c>
      <c r="B387" s="35" t="str">
        <f>'3C-Water transport'!A45</f>
        <v>Q3c.1.5a_TW3</v>
      </c>
      <c r="C387" s="17" t="str">
        <f xml:space="preserve"> '3C-Water transport'!E$41&amp;" - "&amp;LEFT('3C-Water transport'!F$42,FIND("(Q",'3C-Water transport'!F$42)-2)&amp;" - "&amp;'3C-Water transport'!G45</f>
        <v>Do federal, national, state, regional or provincial governments have special voting rights in the largest firm in each of the sectors listed below, where such voting rights allow the government to: - Approve, appoint or remove more than half of the firm board: - Operation of terminal facilities (such as harbors and piers)</v>
      </c>
      <c r="D387" s="35" t="str">
        <f>IF(OR('3C-Water transport'!B45="N",'3C-Water transport'!B45="I",'3C-Water transport'!B45="NI"), "N",'3C-Water transport'!C45)</f>
        <v>N</v>
      </c>
      <c r="E387" s="17" t="s">
        <v>0</v>
      </c>
      <c r="F387" s="35" t="str">
        <f>'3C-Water transport'!V45</f>
        <v/>
      </c>
      <c r="G387" s="35" t="str">
        <f>'3C-Water transport'!AP45</f>
        <v>.</v>
      </c>
      <c r="H387" s="35">
        <f>'3C-Water transport'!AQ45</f>
        <v>0</v>
      </c>
      <c r="I387" s="35" t="str">
        <f t="shared" ref="I387:I450" si="6">IF(H387=0,".",H387)</f>
        <v>.</v>
      </c>
    </row>
    <row r="388" spans="1:9" ht="50" x14ac:dyDescent="0.25">
      <c r="A388" s="35" t="str">
        <f>'3C-Water transport'!B47</f>
        <v>N</v>
      </c>
      <c r="B388" s="35" t="str">
        <f>'3C-Water transport'!A47</f>
        <v>Q3c.1.5b_TW1</v>
      </c>
      <c r="C388" s="17" t="str">
        <f xml:space="preserve"> '3C-Water transport'!E$41&amp;" - "&amp;LEFT('3C-Water transport'!F$46,FIND("(Q",'3C-Water transport'!F$42)-2)&amp;" - "&amp;'3C-Water transport'!G47</f>
        <v>Do federal, national, state, regional or provincial governments have special voting rights in the largest firm in each of the sectors listed below, where such voting rights allow the government to: - Block the sale of shares that could lead to change in the co - Sea, coastal and inland passenger water transport</v>
      </c>
      <c r="D388" s="35" t="str">
        <f>IF(OR('3C-Water transport'!B47="N",'3C-Water transport'!B47="I",'3C-Water transport'!B47="NI"), "N",'3C-Water transport'!C47)</f>
        <v>N</v>
      </c>
      <c r="E388" s="17" t="s">
        <v>0</v>
      </c>
      <c r="F388" s="35" t="str">
        <f>'3C-Water transport'!V47</f>
        <v/>
      </c>
      <c r="G388" s="35" t="str">
        <f>'3C-Water transport'!AP47</f>
        <v>.</v>
      </c>
      <c r="H388" s="35">
        <f>'3C-Water transport'!AQ47</f>
        <v>0</v>
      </c>
      <c r="I388" s="35" t="str">
        <f t="shared" si="6"/>
        <v>.</v>
      </c>
    </row>
    <row r="389" spans="1:9" ht="50" x14ac:dyDescent="0.25">
      <c r="A389" s="35" t="str">
        <f>'3C-Water transport'!B48</f>
        <v>N</v>
      </c>
      <c r="B389" s="35" t="str">
        <f>'3C-Water transport'!A48</f>
        <v>Q3c.1.5b_TW2</v>
      </c>
      <c r="C389" s="17" t="str">
        <f xml:space="preserve"> '3C-Water transport'!E$41&amp;" - "&amp;LEFT('3C-Water transport'!F$46,FIND("(Q",'3C-Water transport'!F$42)-2)&amp;" - "&amp;'3C-Water transport'!G48</f>
        <v>Do federal, national, state, regional or provincial governments have special voting rights in the largest firm in each of the sectors listed below, where such voting rights allow the government to: - Block the sale of shares that could lead to change in the co - Sea, coastal and inland freight water transport</v>
      </c>
      <c r="D389" s="35" t="str">
        <f>IF(OR('3C-Water transport'!B48="N",'3C-Water transport'!B48="I",'3C-Water transport'!B48="NI"), "N",'3C-Water transport'!C48)</f>
        <v>N</v>
      </c>
      <c r="E389" s="17" t="s">
        <v>0</v>
      </c>
      <c r="F389" s="35" t="str">
        <f>'3C-Water transport'!V48</f>
        <v/>
      </c>
      <c r="G389" s="35" t="str">
        <f>'3C-Water transport'!AP48</f>
        <v>.</v>
      </c>
      <c r="H389" s="35">
        <f>'3C-Water transport'!AQ48</f>
        <v>0</v>
      </c>
      <c r="I389" s="35" t="str">
        <f t="shared" si="6"/>
        <v>.</v>
      </c>
    </row>
    <row r="390" spans="1:9" ht="50" x14ac:dyDescent="0.25">
      <c r="A390" s="35" t="str">
        <f>'3C-Water transport'!B49</f>
        <v>N</v>
      </c>
      <c r="B390" s="35" t="str">
        <f>'3C-Water transport'!A49</f>
        <v>Q3c.1.5b_TW3</v>
      </c>
      <c r="C390" s="17" t="str">
        <f xml:space="preserve"> '3C-Water transport'!E$41&amp;" - "&amp;LEFT('3C-Water transport'!F$46,FIND("(Q",'3C-Water transport'!F$42)-2)&amp;" - "&amp;'3C-Water transport'!G49</f>
        <v>Do federal, national, state, regional or provincial governments have special voting rights in the largest firm in each of the sectors listed below, where such voting rights allow the government to: - Block the sale of shares that could lead to change in the co - Operation of terminal facilities (such as harbors and piers)</v>
      </c>
      <c r="D390" s="35" t="str">
        <f>IF(OR('3C-Water transport'!B49="N",'3C-Water transport'!B49="I",'3C-Water transport'!B49="NI"), "N",'3C-Water transport'!C49)</f>
        <v>N</v>
      </c>
      <c r="E390" s="17" t="s">
        <v>0</v>
      </c>
      <c r="F390" s="35" t="str">
        <f>'3C-Water transport'!V49</f>
        <v/>
      </c>
      <c r="G390" s="35" t="str">
        <f>'3C-Water transport'!AP49</f>
        <v>.</v>
      </c>
      <c r="H390" s="35">
        <f>'3C-Water transport'!AQ49</f>
        <v>0</v>
      </c>
      <c r="I390" s="35" t="str">
        <f t="shared" si="6"/>
        <v>.</v>
      </c>
    </row>
    <row r="391" spans="1:9" s="2" customFormat="1" ht="50" x14ac:dyDescent="0.25">
      <c r="A391" s="35" t="str">
        <f>'3C-Water transport'!B51</f>
        <v>N</v>
      </c>
      <c r="B391" s="35" t="str">
        <f>'3C-Water transport'!A51</f>
        <v>Q3c.1.5c_TW1</v>
      </c>
      <c r="C391" s="17" t="str">
        <f xml:space="preserve"> '3C-Water transport'!E$41&amp;" - "&amp;LEFT('3C-Water transport'!F$50,FIND("(Q",'3C-Water transport'!F$50)-2)&amp;" - "&amp;'3C-Water transport'!G51</f>
        <v>Do federal, national, state, regional or provincial governments have special voting rights in the largest firm in each of the sectors listed below, where such voting rights allow the government to: - Prevent the relocation of the firm outside the national territory - Sea, coastal and inland passenger water transport</v>
      </c>
      <c r="D391" s="35" t="str">
        <f>IF(OR('3C-Water transport'!B51="N",'3C-Water transport'!B51="I",'3C-Water transport'!B51="NI"), "N",'3C-Water transport'!C51)</f>
        <v>N</v>
      </c>
      <c r="E391" s="17" t="s">
        <v>0</v>
      </c>
      <c r="F391" s="35" t="str">
        <f>'3C-Water transport'!V51</f>
        <v/>
      </c>
      <c r="G391" s="35" t="str">
        <f>'3C-Water transport'!AP51</f>
        <v>.</v>
      </c>
      <c r="H391" s="35">
        <f>'3C-Water transport'!AQ51</f>
        <v>0</v>
      </c>
      <c r="I391" s="35" t="str">
        <f t="shared" si="6"/>
        <v>.</v>
      </c>
    </row>
    <row r="392" spans="1:9" ht="50" x14ac:dyDescent="0.25">
      <c r="A392" s="35" t="str">
        <f>'3C-Water transport'!B52</f>
        <v>N</v>
      </c>
      <c r="B392" s="35" t="str">
        <f>'3C-Water transport'!A52</f>
        <v>Q3c.1.5c_TW2</v>
      </c>
      <c r="C392" s="17" t="str">
        <f xml:space="preserve"> '3C-Water transport'!E$41&amp;" - "&amp;LEFT('3C-Water transport'!F$50,FIND("(Q",'3C-Water transport'!F$50)-2)&amp;" - "&amp;'3C-Water transport'!G52</f>
        <v>Do federal, national, state, regional or provincial governments have special voting rights in the largest firm in each of the sectors listed below, where such voting rights allow the government to: - Prevent the relocation of the firm outside the national territory - Sea, coastal and inland freight water transport</v>
      </c>
      <c r="D392" s="35" t="str">
        <f>IF(OR('3C-Water transport'!B52="N",'3C-Water transport'!B52="I",'3C-Water transport'!B52="NI"), "N",'3C-Water transport'!C52)</f>
        <v>N</v>
      </c>
      <c r="E392" s="17" t="s">
        <v>0</v>
      </c>
      <c r="F392" s="35" t="str">
        <f>'3C-Water transport'!V52</f>
        <v/>
      </c>
      <c r="G392" s="35" t="str">
        <f>'3C-Water transport'!AP52</f>
        <v>.</v>
      </c>
      <c r="H392" s="35">
        <f>'3C-Water transport'!AQ52</f>
        <v>0</v>
      </c>
      <c r="I392" s="35" t="str">
        <f t="shared" si="6"/>
        <v>.</v>
      </c>
    </row>
    <row r="393" spans="1:9" s="35" customFormat="1" ht="50" x14ac:dyDescent="0.25">
      <c r="A393" s="35" t="str">
        <f>'3C-Water transport'!B53</f>
        <v>N</v>
      </c>
      <c r="B393" s="35" t="str">
        <f>'3C-Water transport'!A53</f>
        <v>Q3c.1.5c_TW3</v>
      </c>
      <c r="C393" s="17" t="str">
        <f xml:space="preserve"> '3C-Water transport'!E$41&amp;" - "&amp;LEFT('3C-Water transport'!F$50,FIND("(Q",'3C-Water transport'!F$50)-2)&amp;" - "&amp;'3C-Water transport'!G53</f>
        <v>Do federal, national, state, regional or provincial governments have special voting rights in the largest firm in each of the sectors listed below, where such voting rights allow the government to: - Prevent the relocation of the firm outside the national territory - Operation of terminal facilities (such as harbors and piers)</v>
      </c>
      <c r="D393" s="35" t="str">
        <f>IF(OR('3C-Water transport'!B53="N",'3C-Water transport'!B53="I",'3C-Water transport'!B53="NI"), "N",'3C-Water transport'!C53)</f>
        <v>N</v>
      </c>
      <c r="E393" s="17" t="s">
        <v>0</v>
      </c>
      <c r="F393" s="35" t="str">
        <f>'3C-Water transport'!V53</f>
        <v/>
      </c>
      <c r="G393" s="35" t="str">
        <f>'3C-Water transport'!AP53</f>
        <v>.</v>
      </c>
      <c r="H393" s="35">
        <f>'3C-Water transport'!AQ53</f>
        <v>0</v>
      </c>
      <c r="I393" s="35" t="str">
        <f t="shared" si="6"/>
        <v>.</v>
      </c>
    </row>
    <row r="394" spans="1:9" s="35" customFormat="1" ht="50" x14ac:dyDescent="0.25">
      <c r="A394" s="35" t="str">
        <f>'3C-Water transport'!B54</f>
        <v>NI</v>
      </c>
      <c r="B394" s="35" t="str">
        <f>'3C-Water transport'!A54</f>
        <v>Q3c.1.5d</v>
      </c>
      <c r="C394" s="17" t="str">
        <f>LEFT('3C-Water transport'!F54,FIND("(Q",'3C-Water transport'!F54)-2)</f>
        <v>Please, if you answered yes to any of the questions on voting rights, indicate the name of the firm in which such rights are held and include a link to a document (e.g. annual report) that provides evidence of the existence of these special voting rights and details about their nature</v>
      </c>
      <c r="D394" s="35" t="str">
        <f>IF(OR('3C-Water transport'!B54="N",'3C-Water transport'!B54="I",'3C-Water transport'!B54="NI"), "N",'3C-Water transport'!C54)</f>
        <v>N</v>
      </c>
      <c r="E394" s="17" t="s">
        <v>0</v>
      </c>
      <c r="F394" s="35" t="str">
        <f>'3C-Water transport'!V54</f>
        <v/>
      </c>
      <c r="G394" s="35" t="str">
        <f>'3C-Water transport'!AP54</f>
        <v>.</v>
      </c>
      <c r="H394" s="35">
        <f>'3C-Water transport'!AQ54</f>
        <v>0</v>
      </c>
      <c r="I394" s="35" t="str">
        <f t="shared" si="6"/>
        <v>.</v>
      </c>
    </row>
    <row r="395" spans="1:9" s="35" customFormat="1" ht="37.5" x14ac:dyDescent="0.25">
      <c r="A395" s="35" t="str">
        <f>'3C-Water transport'!B56</f>
        <v>ETS</v>
      </c>
      <c r="B395" s="35" t="str">
        <f>'3C-Water transport'!A56</f>
        <v>Q3c.1.6_TW1</v>
      </c>
      <c r="C395" s="17" t="str">
        <f>LEFT('3C-Water transport'!E$55,FIND("(Q",'3C-Water transport'!E$55)-2)&amp;" - "&amp;'3C-Water transport'!F56</f>
        <v>Do national, state, regional, or provincial governments hold equity stakes in the largest firm in the following sectors? - Sea, coastal and inland passenger water transport</v>
      </c>
      <c r="D395" s="35" t="str">
        <f>IF(OR('3C-Water transport'!B56="N",'3C-Water transport'!B56="I",'3C-Water transport'!B56="NI"), "N",'3C-Water transport'!C56)</f>
        <v>Q5c.1.1_TW1</v>
      </c>
      <c r="E395" s="17" t="s">
        <v>1582</v>
      </c>
      <c r="F395" s="35" t="str">
        <f>'3C-Water transport'!V56</f>
        <v>no</v>
      </c>
      <c r="G395" s="35" t="str">
        <f>'3C-Water transport'!AP56</f>
        <v>.</v>
      </c>
      <c r="H395" s="35">
        <f>'3C-Water transport'!AQ56</f>
        <v>0</v>
      </c>
      <c r="I395" s="35" t="str">
        <f t="shared" si="6"/>
        <v>.</v>
      </c>
    </row>
    <row r="396" spans="1:9" s="35" customFormat="1" ht="37.5" x14ac:dyDescent="0.25">
      <c r="A396" s="35" t="str">
        <f>'3C-Water transport'!B57</f>
        <v>ETS</v>
      </c>
      <c r="B396" s="35" t="str">
        <f>'3C-Water transport'!A57</f>
        <v>Q3c.1.6_TW2</v>
      </c>
      <c r="C396" s="17" t="str">
        <f>LEFT('3C-Water transport'!E$55,FIND("(Q",'3C-Water transport'!E$55)-2)&amp;" - "&amp;'3C-Water transport'!F57</f>
        <v>Do national, state, regional, or provincial governments hold equity stakes in the largest firm in the following sectors? - Sea, coastal and inland freight water transport</v>
      </c>
      <c r="D396" s="35" t="str">
        <f>IF(OR('3C-Water transport'!B57="N",'3C-Water transport'!B57="I",'3C-Water transport'!B57="NI"), "N",'3C-Water transport'!C57)</f>
        <v>Q5c.1.1_TW2</v>
      </c>
      <c r="E396" s="17" t="s">
        <v>1583</v>
      </c>
      <c r="F396" s="35" t="str">
        <f>'3C-Water transport'!V57</f>
        <v>no</v>
      </c>
      <c r="G396" s="35" t="str">
        <f>'3C-Water transport'!AP57</f>
        <v>.</v>
      </c>
      <c r="H396" s="35">
        <f>'3C-Water transport'!AQ57</f>
        <v>0</v>
      </c>
      <c r="I396" s="35" t="str">
        <f t="shared" si="6"/>
        <v>.</v>
      </c>
    </row>
    <row r="397" spans="1:9" s="35" customFormat="1" ht="37.5" x14ac:dyDescent="0.25">
      <c r="A397" s="35" t="str">
        <f>'3C-Water transport'!B58</f>
        <v>ETS</v>
      </c>
      <c r="B397" s="35" t="str">
        <f>'3C-Water transport'!A58</f>
        <v>Q3c.1.6_TW3</v>
      </c>
      <c r="C397" s="17" t="str">
        <f>LEFT('3C-Water transport'!E$55,FIND("(Q",'3C-Water transport'!E$55)-2)&amp;" - "&amp;'3C-Water transport'!F58</f>
        <v>Do national, state, regional, or provincial governments hold equity stakes in the largest firm in the following sectors? - Operation of terminal facilities (such as harbors and piers)</v>
      </c>
      <c r="D397" s="35" t="str">
        <f>IF(OR('3C-Water transport'!B58="N",'3C-Water transport'!B58="I",'3C-Water transport'!B58="NI"), "N",'3C-Water transport'!C58)</f>
        <v>Q5c.1.1_TW3</v>
      </c>
      <c r="E397" s="17" t="s">
        <v>1584</v>
      </c>
      <c r="F397" s="35" t="str">
        <f>'3C-Water transport'!V58</f>
        <v>no</v>
      </c>
      <c r="G397" s="35" t="str">
        <f>'3C-Water transport'!AP58</f>
        <v>.</v>
      </c>
      <c r="H397" s="35">
        <f>'3C-Water transport'!AQ58</f>
        <v>0</v>
      </c>
      <c r="I397" s="35" t="str">
        <f t="shared" si="6"/>
        <v>.</v>
      </c>
    </row>
    <row r="398" spans="1:9" s="35" customFormat="1" ht="37.5" x14ac:dyDescent="0.25">
      <c r="A398" s="35" t="str">
        <f>'3C-Water transport'!B60</f>
        <v>ETS</v>
      </c>
      <c r="B398" s="35" t="str">
        <f>'3C-Water transport'!A60</f>
        <v>Q3c.1.6a_TW1</v>
      </c>
      <c r="C398" s="17" t="str">
        <f>LEFT('3C-Water transport'!E$59,FIND("(Q",'3C-Water transport'!E$59)-2)&amp;" - "&amp;'3C-Water transport'!F60</f>
        <v>What is the percentage of equity stakes owned, either directly or indirectly, by the government in the largest firm in the following sectors? - Sea, coastal and inland passenger water transport</v>
      </c>
      <c r="D398" s="35" t="str">
        <f>IF(OR('3C-Water transport'!B60="N",'3C-Water transport'!B60="I",'3C-Water transport'!B60="NI"), "N",'3C-Water transport'!C60)</f>
        <v>Q5c.1.1a_TW1</v>
      </c>
      <c r="E398" s="17" t="s">
        <v>1585</v>
      </c>
      <c r="F398" s="35" t="str">
        <f>'3C-Water transport'!V60</f>
        <v>not applicable</v>
      </c>
      <c r="G398" s="35" t="str">
        <f>'3C-Water transport'!AP60</f>
        <v>.</v>
      </c>
      <c r="H398" s="35">
        <f>'3C-Water transport'!AQ60</f>
        <v>0</v>
      </c>
      <c r="I398" s="35" t="str">
        <f t="shared" si="6"/>
        <v>.</v>
      </c>
    </row>
    <row r="399" spans="1:9" s="35" customFormat="1" ht="37.5" x14ac:dyDescent="0.25">
      <c r="A399" s="35" t="str">
        <f>'3C-Water transport'!B61</f>
        <v>ETS</v>
      </c>
      <c r="B399" s="35" t="str">
        <f>'3C-Water transport'!A61</f>
        <v>Q3c.1.6a_TW2</v>
      </c>
      <c r="C399" s="17" t="str">
        <f>LEFT('3C-Water transport'!E$59,FIND("(Q",'3C-Water transport'!E$59)-2)&amp;" - "&amp;'3C-Water transport'!F61</f>
        <v>What is the percentage of equity stakes owned, either directly or indirectly, by the government in the largest firm in the following sectors? - Sea, coastal and inland freight water transport</v>
      </c>
      <c r="D399" s="35" t="str">
        <f>IF(OR('3C-Water transport'!B61="N",'3C-Water transport'!B61="I",'3C-Water transport'!B61="NI"), "N",'3C-Water transport'!C61)</f>
        <v>Q5c.1.1a_TW2</v>
      </c>
      <c r="E399" s="17" t="s">
        <v>1586</v>
      </c>
      <c r="F399" s="35" t="str">
        <f>'3C-Water transport'!V61</f>
        <v>not applicable</v>
      </c>
      <c r="G399" s="35" t="str">
        <f>'3C-Water transport'!AP61</f>
        <v>.</v>
      </c>
      <c r="H399" s="35">
        <f>'3C-Water transport'!AQ61</f>
        <v>0</v>
      </c>
      <c r="I399" s="35" t="str">
        <f t="shared" si="6"/>
        <v>.</v>
      </c>
    </row>
    <row r="400" spans="1:9" s="35" customFormat="1" ht="37.5" x14ac:dyDescent="0.25">
      <c r="A400" s="35" t="str">
        <f>'3C-Water transport'!B62</f>
        <v>ETS</v>
      </c>
      <c r="B400" s="35" t="str">
        <f>'3C-Water transport'!A62</f>
        <v>Q3c.1.6a_TW3</v>
      </c>
      <c r="C400" s="17" t="str">
        <f>LEFT('3C-Water transport'!E$59,FIND("(Q",'3C-Water transport'!E$59)-2)&amp;" - "&amp;'3C-Water transport'!F62</f>
        <v>What is the percentage of equity stakes owned, either directly or indirectly, by the government in the largest firm in the following sectors? - Operation of terminal facilities (such as harbors and piers)</v>
      </c>
      <c r="D400" s="35" t="str">
        <f>IF(OR('3C-Water transport'!B62="N",'3C-Water transport'!B62="I",'3C-Water transport'!B62="NI"), "N",'3C-Water transport'!C62)</f>
        <v>Q5c.1.1a_TW3</v>
      </c>
      <c r="E400" s="17" t="s">
        <v>1587</v>
      </c>
      <c r="F400" s="35" t="str">
        <f>'3C-Water transport'!V62</f>
        <v>not applicable</v>
      </c>
      <c r="G400" s="35" t="str">
        <f>'3C-Water transport'!AP62</f>
        <v>.</v>
      </c>
      <c r="H400" s="35">
        <f>'3C-Water transport'!AQ62</f>
        <v>0</v>
      </c>
      <c r="I400" s="35" t="str">
        <f t="shared" si="6"/>
        <v>.</v>
      </c>
    </row>
    <row r="401" spans="1:9" s="35" customFormat="1" x14ac:dyDescent="0.25">
      <c r="A401" s="35" t="str">
        <f>'3C-Water transport'!B64</f>
        <v>I</v>
      </c>
      <c r="B401" s="35" t="str">
        <f>'3C-Water transport'!A64</f>
        <v>Q3c.2.01</v>
      </c>
      <c r="C401" s="17" t="str">
        <f>LEFT('3C-Water transport'!E64,FIND("(Q",'3C-Water transport'!E64)-2)</f>
        <v>For which jurisdiction are you answering the question?</v>
      </c>
      <c r="D401" s="35" t="str">
        <f>IF(OR('3C-Water transport'!B64="N",'3C-Water transport'!B64="NI"), "N",'3C-Water transport'!C64)</f>
        <v>Q5c.02</v>
      </c>
      <c r="E401" s="17" t="s">
        <v>1434</v>
      </c>
      <c r="F401" s="35" t="str">
        <f>'3C-Water transport'!V64</f>
        <v>State level (for federal states)</v>
      </c>
      <c r="G401" s="35" t="str">
        <f>'3C-Water transport'!AP64</f>
        <v>.</v>
      </c>
      <c r="H401" s="35">
        <f>'3C-Water transport'!AQ64</f>
        <v>0</v>
      </c>
      <c r="I401" s="35" t="str">
        <f t="shared" si="6"/>
        <v>.</v>
      </c>
    </row>
    <row r="402" spans="1:9" s="35" customFormat="1" ht="25" x14ac:dyDescent="0.25">
      <c r="A402" s="35" t="str">
        <f>'3C-Water transport'!B65</f>
        <v>NI</v>
      </c>
      <c r="B402" s="35" t="str">
        <f>'3C-Water transport'!A65</f>
        <v>Q3c.2.01a</v>
      </c>
      <c r="C402" s="17" t="str">
        <f>LEFT('3C-Water transport'!F65,FIND("(Q",'3C-Water transport'!F65)-2)</f>
        <v>In case you indicate that you are answering for the “State level” or “Subnational” level or “a combination of the above”, please always indicate the name of the jurisdiction</v>
      </c>
      <c r="D402" s="35" t="str">
        <f>IF(OR('3C-Water transport'!B65="N",'3C-Water transport'!B65="I",'3C-Water transport'!B65="NI"), "N",'3C-Water transport'!C65)</f>
        <v>N</v>
      </c>
      <c r="E402" s="17" t="s">
        <v>0</v>
      </c>
      <c r="F402" s="35" t="str">
        <f>'3C-Water transport'!V65</f>
        <v/>
      </c>
      <c r="G402" s="35" t="str">
        <f>'3C-Water transport'!AP65</f>
        <v>.</v>
      </c>
      <c r="H402" s="35">
        <f>'3C-Water transport'!AQ65</f>
        <v>0</v>
      </c>
      <c r="I402" s="35" t="str">
        <f t="shared" si="6"/>
        <v>.</v>
      </c>
    </row>
    <row r="403" spans="1:9" s="35" customFormat="1" ht="25" x14ac:dyDescent="0.25">
      <c r="A403" s="35" t="str">
        <f>'3C-Water transport'!B66</f>
        <v>NI</v>
      </c>
      <c r="B403" s="35" t="str">
        <f>'3C-Water transport'!A66</f>
        <v>Q3c.2.02</v>
      </c>
      <c r="C403" s="17" t="str">
        <f>LEFT('3C-Water transport'!E66,FIND("(Q",'3C-Water transport'!E66)-2)</f>
        <v>If you have both sea and coastal water transport services and inland water transport services, do different regulations apply to the two types of services?</v>
      </c>
      <c r="D403" s="35" t="str">
        <f>IF(OR('3C-Water transport'!B66="N",'3C-Water transport'!B66="I",'3C-Water transport'!B66="NI"), "N",'3C-Water transport'!C66)</f>
        <v>N</v>
      </c>
      <c r="E403" s="17" t="s">
        <v>0</v>
      </c>
      <c r="F403" s="35" t="str">
        <f>'3C-Water transport'!V66</f>
        <v/>
      </c>
      <c r="G403" s="35" t="str">
        <f>'3C-Water transport'!AP66</f>
        <v>.</v>
      </c>
      <c r="H403" s="35">
        <f>'3C-Water transport'!AQ66</f>
        <v>0</v>
      </c>
      <c r="I403" s="35" t="str">
        <f t="shared" si="6"/>
        <v>.</v>
      </c>
    </row>
    <row r="404" spans="1:9" s="35" customFormat="1" ht="25" x14ac:dyDescent="0.25">
      <c r="A404" s="35" t="str">
        <f>'3C-Water transport'!B67</f>
        <v>NI</v>
      </c>
      <c r="B404" s="35" t="str">
        <f>'3C-Water transport'!A67</f>
        <v>Q3c.2.02a</v>
      </c>
      <c r="C404" s="17" t="str">
        <f>LEFT('3C-Water transport'!E67,FIND("(Q",'3C-Water transport'!E67)-2)</f>
        <v>If different regulations apply to the two types of services, please answer only for the largest sector in terms of revenues and indicate here which one you answering for</v>
      </c>
      <c r="D404" s="35" t="str">
        <f>IF(OR('3C-Water transport'!B67="N",'3C-Water transport'!B67="I",'3C-Water transport'!B67="NI"), "N",'3C-Water transport'!C67)</f>
        <v>N</v>
      </c>
      <c r="E404" s="17" t="s">
        <v>0</v>
      </c>
      <c r="F404" s="35" t="str">
        <f>'3C-Water transport'!V67</f>
        <v/>
      </c>
      <c r="G404" s="35" t="str">
        <f>'3C-Water transport'!AP67</f>
        <v>.</v>
      </c>
      <c r="H404" s="35">
        <f>'3C-Water transport'!AQ67</f>
        <v>0</v>
      </c>
      <c r="I404" s="35" t="str">
        <f t="shared" si="6"/>
        <v>.</v>
      </c>
    </row>
    <row r="405" spans="1:9" s="35" customFormat="1" ht="50" x14ac:dyDescent="0.25">
      <c r="A405" s="35" t="str">
        <f>'3C-Water transport'!B69</f>
        <v>E</v>
      </c>
      <c r="B405" s="35" t="str">
        <f>'3C-Water transport'!A69</f>
        <v>Q3c.2.2_TW1</v>
      </c>
      <c r="C405" s="17" t="str">
        <f>LEFT('3C-Water transport'!E$68,FIND("(Q",'3C-Water transport'!E$68)-2)&amp;" - "&amp;'3C-Water transport'!F69</f>
        <v>Do laws or regulations restrict the number of competing firms allowed to operate a business (e.g. by establishing a legal monopoly or duopoly, or limiting the number of operators) in the following sectors? - Sea, coastal and inland passenger water transport</v>
      </c>
      <c r="D405" s="35" t="str">
        <f>IF(OR('3C-Water transport'!B69="N",'3C-Water transport'!B69="I",'3C-Water transport'!B69="NI"), "N",'3C-Water transport'!C69)</f>
        <v>Q5c.2.1_TW1</v>
      </c>
      <c r="E405" s="17" t="s">
        <v>1588</v>
      </c>
      <c r="F405" s="35" t="str">
        <f>'3C-Water transport'!V69</f>
        <v>no (market open to competition)</v>
      </c>
      <c r="G405" s="35" t="str">
        <f>'3C-Water transport'!AP69</f>
        <v>.</v>
      </c>
      <c r="H405" s="35">
        <f>'3C-Water transport'!AQ69</f>
        <v>0</v>
      </c>
      <c r="I405" s="35" t="str">
        <f t="shared" si="6"/>
        <v>.</v>
      </c>
    </row>
    <row r="406" spans="1:9" s="35" customFormat="1" ht="37.5" x14ac:dyDescent="0.25">
      <c r="A406" s="35" t="str">
        <f>'3C-Water transport'!B70</f>
        <v>E</v>
      </c>
      <c r="B406" s="35" t="str">
        <f>'3C-Water transport'!A70</f>
        <v>Q3c.2.2_TW2</v>
      </c>
      <c r="C406" s="17" t="str">
        <f>LEFT('3C-Water transport'!E$68,FIND("(Q",'3C-Water transport'!E$68)-2)&amp;" - "&amp;'3C-Water transport'!F70</f>
        <v>Do laws or regulations restrict the number of competing firms allowed to operate a business (e.g. by establishing a legal monopoly or duopoly, or limiting the number of operators) in the following sectors? - Sea, coastal and inland freight water transport</v>
      </c>
      <c r="D406" s="35" t="str">
        <f>IF(OR('3C-Water transport'!B70="N",'3C-Water transport'!B70="I",'3C-Water transport'!B70="NI"), "N",'3C-Water transport'!C70)</f>
        <v>Q5c.2.1_TW2</v>
      </c>
      <c r="E406" s="17" t="s">
        <v>1589</v>
      </c>
      <c r="F406" s="35" t="str">
        <f>'3C-Water transport'!V70</f>
        <v>no (market open to competition)</v>
      </c>
      <c r="G406" s="35" t="str">
        <f>'3C-Water transport'!AP70</f>
        <v>.</v>
      </c>
      <c r="H406" s="35">
        <f>'3C-Water transport'!AQ70</f>
        <v>0</v>
      </c>
      <c r="I406" s="35" t="str">
        <f t="shared" si="6"/>
        <v>.</v>
      </c>
    </row>
    <row r="407" spans="1:9" s="35" customFormat="1" ht="25" x14ac:dyDescent="0.25">
      <c r="A407" s="35" t="str">
        <f>'3C-Water transport'!B71</f>
        <v>I</v>
      </c>
      <c r="B407" s="35" t="str">
        <f>'3C-Water transport'!A71</f>
        <v>Q3c.2.2a</v>
      </c>
      <c r="C407" s="17" t="str">
        <f>LEFT('3C-Water transport'!F71,FIND("(Q",'3C-Water transport'!F71)-2)</f>
        <v>Please provide link to the law/regulation or other legal document which regulates the access conditions in this sector</v>
      </c>
      <c r="D407" s="35" t="str">
        <f>IF(OR('3C-Water transport'!B71="N",'3C-Water transport'!B71="I",'3C-Water transport'!B71="NI"), "N",'3C-Water transport'!C71)</f>
        <v>N</v>
      </c>
      <c r="E407" s="17" t="s">
        <v>0</v>
      </c>
      <c r="F407" s="35" t="str">
        <f>'3C-Water transport'!V71</f>
        <v>.</v>
      </c>
      <c r="G407" s="35" t="str">
        <f>'3C-Water transport'!AP71</f>
        <v>.</v>
      </c>
      <c r="H407" s="35">
        <f>'3C-Water transport'!AQ71</f>
        <v>0</v>
      </c>
      <c r="I407" s="35" t="str">
        <f t="shared" si="6"/>
        <v>.</v>
      </c>
    </row>
    <row r="408" spans="1:9" s="35" customFormat="1" ht="25" x14ac:dyDescent="0.25">
      <c r="A408" s="35" t="str">
        <f>'3C-Water transport'!B73</f>
        <v>E</v>
      </c>
      <c r="B408" s="35" t="str">
        <f>'3C-Water transport'!A73</f>
        <v>Q3c.2.3_TW1</v>
      </c>
      <c r="C408" s="17" t="str">
        <f>LEFT('3C-Water transport'!E$72,FIND("(Q",'3C-Water transport'!E$72)-2)&amp;" - "&amp;'3C-Water transport'!F73</f>
        <v>Can the government, the relevant ministry, or the regulator limit industry capacity limited in other ways? - Sea, coastal and inland passenger water transport</v>
      </c>
      <c r="D408" s="35" t="str">
        <f>IF(OR('3C-Water transport'!B73="N",'3C-Water transport'!B73="I",'3C-Water transport'!B73="NI"), "N",'3C-Water transport'!C73)</f>
        <v>Q5c.2.2_TW1</v>
      </c>
      <c r="E408" s="17" t="s">
        <v>1590</v>
      </c>
      <c r="F408" s="35" t="str">
        <f>'3C-Water transport'!V73</f>
        <v>no</v>
      </c>
      <c r="G408" s="35" t="str">
        <f>'3C-Water transport'!AP73</f>
        <v>.</v>
      </c>
      <c r="H408" s="35">
        <f>'3C-Water transport'!AQ73</f>
        <v>0</v>
      </c>
      <c r="I408" s="35" t="str">
        <f t="shared" si="6"/>
        <v>.</v>
      </c>
    </row>
    <row r="409" spans="1:9" s="35" customFormat="1" ht="25" x14ac:dyDescent="0.25">
      <c r="A409" s="35" t="str">
        <f>'3C-Water transport'!B74</f>
        <v>E</v>
      </c>
      <c r="B409" s="35" t="str">
        <f>'3C-Water transport'!A74</f>
        <v>Q3c.2.3_TW2</v>
      </c>
      <c r="C409" s="17" t="str">
        <f>LEFT('3C-Water transport'!E$72,FIND("(Q",'3C-Water transport'!E$72)-2)&amp;" - "&amp;'3C-Water transport'!F74</f>
        <v>Can the government, the relevant ministry, or the regulator limit industry capacity limited in other ways? - Sea, coastal and inland freight water transport</v>
      </c>
      <c r="D409" s="35" t="str">
        <f>IF(OR('3C-Water transport'!B74="N",'3C-Water transport'!B74="I",'3C-Water transport'!B74="NI"), "N",'3C-Water transport'!C74)</f>
        <v>Q5c.2.2_TW2</v>
      </c>
      <c r="E409" s="17" t="s">
        <v>1591</v>
      </c>
      <c r="F409" s="35" t="str">
        <f>'3C-Water transport'!V74</f>
        <v>no</v>
      </c>
      <c r="G409" s="35" t="str">
        <f>'3C-Water transport'!AP74</f>
        <v>.</v>
      </c>
      <c r="H409" s="35">
        <f>'3C-Water transport'!AQ74</f>
        <v>0</v>
      </c>
      <c r="I409" s="35" t="str">
        <f t="shared" si="6"/>
        <v>.</v>
      </c>
    </row>
    <row r="410" spans="1:9" s="35" customFormat="1" ht="25" x14ac:dyDescent="0.25">
      <c r="A410" s="35" t="str">
        <f>'3C-Water transport'!B75</f>
        <v>E</v>
      </c>
      <c r="B410" s="35" t="str">
        <f>'3C-Water transport'!A75</f>
        <v>Q3c.2.3a</v>
      </c>
      <c r="C410" s="17" t="str">
        <f>LEFT('3C-Water transport'!F75,FIND("(Q",'3C-Water transport'!F75)-2)</f>
        <v>Please provide a link to the law/regulation that gives the regulator/government/ministry such powers</v>
      </c>
      <c r="D410" s="35" t="str">
        <f>IF(OR('3C-Water transport'!B75="N",'3C-Water transport'!B75="I",'3C-Water transport'!B75="NI"), "N",'3C-Water transport'!C75)</f>
        <v>Q5c.2.2a</v>
      </c>
      <c r="E410" s="17" t="s">
        <v>1592</v>
      </c>
      <c r="F410" s="35" t="str">
        <f>'3C-Water transport'!V75</f>
        <v>.</v>
      </c>
      <c r="G410" s="35" t="str">
        <f>'3C-Water transport'!AP75</f>
        <v>.</v>
      </c>
      <c r="H410" s="35">
        <f>'3C-Water transport'!AQ75</f>
        <v>0</v>
      </c>
      <c r="I410" s="35" t="str">
        <f t="shared" si="6"/>
        <v>.</v>
      </c>
    </row>
    <row r="411" spans="1:9" s="35" customFormat="1" ht="25" x14ac:dyDescent="0.25">
      <c r="A411" s="35" t="str">
        <f>'3C-Water transport'!B76</f>
        <v>NI</v>
      </c>
      <c r="B411" s="35" t="str">
        <f>'3C-Water transport'!A76</f>
        <v>Q3c.2.3b</v>
      </c>
      <c r="C411" s="17" t="str">
        <f>LEFT('3C-Water transport'!F76,FIND("(Q",'3C-Water transport'!F76)-2)</f>
        <v>If you answered YES, please provide some details about the nature of the restrictions imposed</v>
      </c>
      <c r="D411" s="35" t="str">
        <f>IF(OR('3C-Water transport'!B76="N",'3C-Water transport'!B76="I",'3C-Water transport'!B76="NI"), "N",'3C-Water transport'!C76)</f>
        <v>N</v>
      </c>
      <c r="E411" s="17" t="s">
        <v>0</v>
      </c>
      <c r="F411" s="35" t="str">
        <f>'3C-Water transport'!V76</f>
        <v/>
      </c>
      <c r="G411" s="35" t="str">
        <f>'3C-Water transport'!AP76</f>
        <v>.</v>
      </c>
      <c r="H411" s="35">
        <f>'3C-Water transport'!AQ76</f>
        <v>0</v>
      </c>
      <c r="I411" s="35" t="str">
        <f t="shared" si="6"/>
        <v>.</v>
      </c>
    </row>
    <row r="412" spans="1:9" s="35" customFormat="1" ht="25" x14ac:dyDescent="0.25">
      <c r="A412" s="35" t="str">
        <f>'3C-Water transport'!B78</f>
        <v>EC</v>
      </c>
      <c r="B412" s="35" t="str">
        <f>'3C-Water transport'!A78</f>
        <v>Q3c.2.4_TW1</v>
      </c>
      <c r="C412" s="17" t="str">
        <f>LEFT('3C-Water transport'!E$77,FIND("(Q",'3C-Water transport'!E$77)-2)&amp;" - "&amp;'3C-Water transport'!F78</f>
        <v>What is necessary in order to set up a firm in the following sectors? - Sea, coastal and inland passenger water transport</v>
      </c>
      <c r="D412" s="35" t="str">
        <f>IF(OR('3C-Water transport'!B78="N",'3C-Water transport'!B78="I",'3C-Water transport'!B78="NI"), "N",'3C-Water transport'!C78)</f>
        <v>Q5c.2.3_TW1</v>
      </c>
      <c r="E412" s="17" t="s">
        <v>1593</v>
      </c>
      <c r="F412" s="35" t="str">
        <f>'3C-Water transport'!V78</f>
        <v>obtain a license or authorization</v>
      </c>
      <c r="G412" s="35" t="str">
        <f>'3C-Water transport'!AP78</f>
        <v>.</v>
      </c>
      <c r="H412" s="35">
        <f>'3C-Water transport'!AQ78</f>
        <v>0</v>
      </c>
      <c r="I412" s="35" t="str">
        <f t="shared" si="6"/>
        <v>.</v>
      </c>
    </row>
    <row r="413" spans="1:9" s="35" customFormat="1" ht="25" x14ac:dyDescent="0.25">
      <c r="A413" s="35" t="str">
        <f>'3C-Water transport'!B79</f>
        <v>EC</v>
      </c>
      <c r="B413" s="35" t="str">
        <f>'3C-Water transport'!A79</f>
        <v>Q3c.2.4_TW2</v>
      </c>
      <c r="C413" s="17" t="str">
        <f>LEFT('3C-Water transport'!E$77,FIND("(Q",'3C-Water transport'!E$77)-2)&amp;" - "&amp;'3C-Water transport'!F79</f>
        <v>What is necessary in order to set up a firm in the following sectors? - Sea, coastal and inland freight water transport</v>
      </c>
      <c r="D413" s="35" t="str">
        <f>IF(OR('3C-Water transport'!B79="N",'3C-Water transport'!B79="I",'3C-Water transport'!B79="NI"), "N",'3C-Water transport'!C79)</f>
        <v>Q5c.2.3_TW2</v>
      </c>
      <c r="E413" s="17" t="s">
        <v>1594</v>
      </c>
      <c r="F413" s="35" t="str">
        <f>'3C-Water transport'!V79</f>
        <v>notify relevant authorities</v>
      </c>
      <c r="G413" s="35" t="str">
        <f>'3C-Water transport'!AP79</f>
        <v>.</v>
      </c>
      <c r="H413" s="35">
        <f>'3C-Water transport'!AQ79</f>
        <v>0</v>
      </c>
      <c r="I413" s="35" t="str">
        <f t="shared" si="6"/>
        <v>.</v>
      </c>
    </row>
    <row r="414" spans="1:9" s="35" customFormat="1" ht="25" x14ac:dyDescent="0.25">
      <c r="A414" s="35" t="str">
        <f>'3C-Water transport'!B80</f>
        <v>E</v>
      </c>
      <c r="B414" s="35" t="str">
        <f>'3C-Water transport'!A80</f>
        <v>Q3c.2.4a</v>
      </c>
      <c r="C414" s="17" t="str">
        <f>LEFT('3C-Water transport'!E80,FIND("(Q",'3C-Water transport'!E80)-2)</f>
        <v>Please provide a link to the law/regulation that sets out these requirements or to a website that explains such requirements</v>
      </c>
      <c r="D414" s="35" t="str">
        <f>IF(OR('3C-Water transport'!B80="N",'3C-Water transport'!B80="I",'3C-Water transport'!B80="NI"), "N",'3C-Water transport'!C80)</f>
        <v>Q5c.2.3a</v>
      </c>
      <c r="E414" s="17" t="s">
        <v>1595</v>
      </c>
      <c r="F414" s="35" t="str">
        <f>'3C-Water transport'!V80</f>
        <v>.</v>
      </c>
      <c r="G414" s="35" t="str">
        <f>'3C-Water transport'!AP80</f>
        <v>.</v>
      </c>
      <c r="H414" s="35">
        <f>'3C-Water transport'!AQ80</f>
        <v>0</v>
      </c>
      <c r="I414" s="35" t="str">
        <f t="shared" si="6"/>
        <v>.</v>
      </c>
    </row>
    <row r="415" spans="1:9" s="35" customFormat="1" ht="37.5" x14ac:dyDescent="0.25">
      <c r="A415" s="35" t="str">
        <f>'3C-Water transport'!B82</f>
        <v>N</v>
      </c>
      <c r="B415" s="35" t="str">
        <f>'3C-Water transport'!A82</f>
        <v>Q3c.2.5_TW1</v>
      </c>
      <c r="C415" s="17" t="str">
        <f>LEFT('3C-Water transport'!E$81,FIND("(Q",'3C-Water transport'!E$81)-2)&amp;" - "&amp;'3C-Water transport'!F82</f>
        <v>If a foreign firm wants to provide services in the following sectors, does it need to meet additional requirements on top of those asked for domestic firms? - Sea, coastal and inland passenger water transport</v>
      </c>
      <c r="D415" s="35" t="str">
        <f>IF(OR('3C-Water transport'!B82="N",'3C-Water transport'!B82="I",'3C-Water transport'!B82="NI"), "N",'3C-Water transport'!C82)</f>
        <v>N</v>
      </c>
      <c r="E415" s="17" t="s">
        <v>0</v>
      </c>
      <c r="F415" s="35" t="str">
        <f>'3C-Water transport'!V82</f>
        <v/>
      </c>
      <c r="G415" s="35" t="str">
        <f>'3C-Water transport'!AP82</f>
        <v>.</v>
      </c>
      <c r="H415" s="35">
        <f>'3C-Water transport'!AQ82</f>
        <v>0</v>
      </c>
      <c r="I415" s="35" t="str">
        <f t="shared" si="6"/>
        <v>.</v>
      </c>
    </row>
    <row r="416" spans="1:9" s="35" customFormat="1" ht="37.5" x14ac:dyDescent="0.25">
      <c r="A416" s="35" t="str">
        <f>'3C-Water transport'!B83</f>
        <v>N</v>
      </c>
      <c r="B416" s="35" t="str">
        <f>'3C-Water transport'!A83</f>
        <v>Q3c.2.5_TW2</v>
      </c>
      <c r="C416" s="17" t="str">
        <f>LEFT('3C-Water transport'!E$81,FIND("(Q",'3C-Water transport'!E$81)-2)&amp;" - "&amp;'3C-Water transport'!F83</f>
        <v>If a foreign firm wants to provide services in the following sectors, does it need to meet additional requirements on top of those asked for domestic firms? - Sea, coastal and inland freight water transport</v>
      </c>
      <c r="D416" s="35" t="str">
        <f>IF(OR('3C-Water transport'!B83="N",'3C-Water transport'!B83="I",'3C-Water transport'!B83="NI"), "N",'3C-Water transport'!C83)</f>
        <v>N</v>
      </c>
      <c r="E416" s="17" t="s">
        <v>0</v>
      </c>
      <c r="F416" s="35" t="str">
        <f>'3C-Water transport'!V83</f>
        <v/>
      </c>
      <c r="G416" s="35" t="str">
        <f>'3C-Water transport'!AP83</f>
        <v>.</v>
      </c>
      <c r="H416" s="35">
        <f>'3C-Water transport'!AQ83</f>
        <v>0</v>
      </c>
      <c r="I416" s="35" t="str">
        <f t="shared" si="6"/>
        <v>.</v>
      </c>
    </row>
    <row r="417" spans="1:9" s="35" customFormat="1" ht="25" x14ac:dyDescent="0.25">
      <c r="A417" s="35" t="str">
        <f>'3C-Water transport'!B84</f>
        <v>NI</v>
      </c>
      <c r="B417" s="35" t="str">
        <f>'3C-Water transport'!A84</f>
        <v>Q3c.2.5a</v>
      </c>
      <c r="C417" s="17" t="str">
        <f>LEFT('3C-Water transport'!E84,FIND("(Q",'3C-Water transport'!E84)-2)</f>
        <v>If you answered yes, please provide some details about these additional requirements and for which services are they required</v>
      </c>
      <c r="D417" s="35" t="str">
        <f>IF(OR('3C-Water transport'!B84="N",'3C-Water transport'!B84="I",'3C-Water transport'!B84="NI"), "N",'3C-Water transport'!C84)</f>
        <v>N</v>
      </c>
      <c r="E417" s="17" t="s">
        <v>0</v>
      </c>
      <c r="F417" s="35" t="str">
        <f>'3C-Water transport'!V84</f>
        <v/>
      </c>
      <c r="G417" s="35" t="str">
        <f>'3C-Water transport'!AP84</f>
        <v>.</v>
      </c>
      <c r="H417" s="35">
        <f>'3C-Water transport'!AQ84</f>
        <v>0</v>
      </c>
      <c r="I417" s="35" t="str">
        <f t="shared" si="6"/>
        <v>.</v>
      </c>
    </row>
    <row r="418" spans="1:9" s="35" customFormat="1" ht="25" x14ac:dyDescent="0.25">
      <c r="A418" s="35" t="str">
        <f>'3C-Water transport'!B85</f>
        <v>NI</v>
      </c>
      <c r="B418" s="35" t="str">
        <f>'3C-Water transport'!A85</f>
        <v>Q3c.2.5b</v>
      </c>
      <c r="C418" s="17" t="str">
        <f>LEFT('3C-Water transport'!E85,FIND("(Q",'3C-Water transport'!E85)-2)</f>
        <v>Please provide a link to the law/regulation that sets out these requirements or to a website that explains such requirements</v>
      </c>
      <c r="D418" s="35" t="str">
        <f>IF(OR('3C-Water transport'!B85="N",'3C-Water transport'!B85="I",'3C-Water transport'!B85="NI"), "N",'3C-Water transport'!C85)</f>
        <v>N</v>
      </c>
      <c r="E418" s="17" t="s">
        <v>0</v>
      </c>
      <c r="F418" s="35" t="str">
        <f>'3C-Water transport'!V85</f>
        <v/>
      </c>
      <c r="G418" s="35" t="str">
        <f>'3C-Water transport'!AP85</f>
        <v>.</v>
      </c>
      <c r="H418" s="35">
        <f>'3C-Water transport'!AQ85</f>
        <v>0</v>
      </c>
      <c r="I418" s="35" t="str">
        <f t="shared" si="6"/>
        <v>.</v>
      </c>
    </row>
    <row r="419" spans="1:9" s="35" customFormat="1" ht="37.5" x14ac:dyDescent="0.25">
      <c r="A419" s="35" t="str">
        <f>'3C-Water transport'!B87</f>
        <v>E</v>
      </c>
      <c r="B419" s="35" t="str">
        <f>'3C-Water transport'!A87</f>
        <v>Q3c.2.6_TW1</v>
      </c>
      <c r="C419" s="17" t="str">
        <f>LEFT('3C-Water transport'!E$86,FIND("(Q",'3C-Water transport'!E$86)-2)&amp;" - "&amp;'3C-Water transport'!F87</f>
        <v>Are industry representatives or individual firms involved in the enforcement of entry regulation for the following sectors? - Sea, coastal and inland passenger water transport</v>
      </c>
      <c r="D419" s="35" t="str">
        <f>IF(OR('3C-Water transport'!B87="N",'3C-Water transport'!B87="I",'3C-Water transport'!B87="NI"), "N",'3C-Water transport'!C87)</f>
        <v>Q5c.2.4_TW1</v>
      </c>
      <c r="E419" s="17" t="s">
        <v>1596</v>
      </c>
      <c r="F419" s="35" t="str">
        <f>'3C-Water transport'!V87</f>
        <v>no</v>
      </c>
      <c r="G419" s="35" t="str">
        <f>'3C-Water transport'!AP87</f>
        <v>.</v>
      </c>
      <c r="H419" s="35">
        <f>'3C-Water transport'!AQ87</f>
        <v>0</v>
      </c>
      <c r="I419" s="35" t="str">
        <f t="shared" si="6"/>
        <v>.</v>
      </c>
    </row>
    <row r="420" spans="1:9" s="35" customFormat="1" ht="25" x14ac:dyDescent="0.25">
      <c r="A420" s="35" t="str">
        <f>'3C-Water transport'!B88</f>
        <v>E</v>
      </c>
      <c r="B420" s="35" t="str">
        <f>'3C-Water transport'!A88</f>
        <v>Q3c.2.6_TW2</v>
      </c>
      <c r="C420" s="17" t="str">
        <f>LEFT('3C-Water transport'!E$86,FIND("(Q",'3C-Water transport'!E$86)-2)&amp;" - "&amp;'3C-Water transport'!F88</f>
        <v>Are industry representatives or individual firms involved in the enforcement of entry regulation for the following sectors? - Sea, coastal and inland freight water transport</v>
      </c>
      <c r="D420" s="35" t="str">
        <f>IF(OR('3C-Water transport'!B88="N",'3C-Water transport'!B88="I",'3C-Water transport'!B88="NI"), "N",'3C-Water transport'!C88)</f>
        <v>Q5c.2.4_TW2</v>
      </c>
      <c r="E420" s="17" t="s">
        <v>1597</v>
      </c>
      <c r="F420" s="35" t="str">
        <f>'3C-Water transport'!V88</f>
        <v>no</v>
      </c>
      <c r="G420" s="35" t="str">
        <f>'3C-Water transport'!AP88</f>
        <v>.</v>
      </c>
      <c r="H420" s="35">
        <f>'3C-Water transport'!AQ88</f>
        <v>0</v>
      </c>
      <c r="I420" s="35" t="str">
        <f t="shared" si="6"/>
        <v>.</v>
      </c>
    </row>
    <row r="421" spans="1:9" s="35" customFormat="1" x14ac:dyDescent="0.25">
      <c r="A421" s="35" t="str">
        <f>'3C-Water transport'!B89</f>
        <v>I</v>
      </c>
      <c r="B421" s="35" t="str">
        <f>'3C-Water transport'!A89</f>
        <v>Q3c.2.6a</v>
      </c>
      <c r="C421" s="17" t="str">
        <f>LEFT('3C-Water transport'!E89,FIND("(Q",'3C-Water transport'!E89)-2)</f>
        <v>Please provide a link to the law/regulation that allows this involvement</v>
      </c>
      <c r="D421" s="35" t="str">
        <f>IF(OR('3C-Water transport'!B89="N",'3C-Water transport'!B89="I",'3C-Water transport'!B89="NI"), "N",'3C-Water transport'!C89)</f>
        <v>N</v>
      </c>
      <c r="E421" s="17" t="s">
        <v>0</v>
      </c>
      <c r="F421" s="35" t="str">
        <f>'3C-Water transport'!V89</f>
        <v>.</v>
      </c>
      <c r="G421" s="35" t="str">
        <f>'3C-Water transport'!AP89</f>
        <v>.</v>
      </c>
      <c r="H421" s="35">
        <f>'3C-Water transport'!AQ89</f>
        <v>0</v>
      </c>
      <c r="I421" s="35" t="str">
        <f t="shared" si="6"/>
        <v>.</v>
      </c>
    </row>
    <row r="422" spans="1:9" s="35" customFormat="1" ht="37.5" x14ac:dyDescent="0.25">
      <c r="A422" s="35" t="str">
        <f>'3C-Water transport'!B91</f>
        <v>E</v>
      </c>
      <c r="B422" s="35" t="str">
        <f>'3C-Water transport'!A91</f>
        <v>Q3c.2.7_TW1</v>
      </c>
      <c r="C422" s="17" t="str">
        <f>LEFT('3C-Water transport'!E$90,FIND("(Q",'3C-Water transport'!E$90)-2)&amp;" - "&amp;'3C-Water transport'!F91</f>
        <v>Are retail tariffs regulated or approved by the government, a ministry, a regulator or other public body in the following sectors? - Sea, coastal and inland passenger water transport</v>
      </c>
      <c r="D422" s="35" t="str">
        <f>IF(OR('3C-Water transport'!B91="N",'3C-Water transport'!B91="I",'3C-Water transport'!B91="NI"), "N",'3C-Water transport'!C91)</f>
        <v>Q5c.2.5_TW1</v>
      </c>
      <c r="E422" s="17" t="s">
        <v>1598</v>
      </c>
      <c r="F422" s="35" t="str">
        <f>'3C-Water transport'!V91</f>
        <v>yes (some services)</v>
      </c>
      <c r="G422" s="35" t="str">
        <f>'3C-Water transport'!AP91</f>
        <v>.</v>
      </c>
      <c r="H422" s="35">
        <f>'3C-Water transport'!AQ91</f>
        <v>0</v>
      </c>
      <c r="I422" s="35" t="str">
        <f t="shared" si="6"/>
        <v>.</v>
      </c>
    </row>
    <row r="423" spans="1:9" s="35" customFormat="1" ht="37.5" x14ac:dyDescent="0.25">
      <c r="A423" s="35" t="str">
        <f>'3C-Water transport'!B92</f>
        <v>E</v>
      </c>
      <c r="B423" s="35" t="str">
        <f>'3C-Water transport'!A92</f>
        <v>Q3c.2.7_TW2</v>
      </c>
      <c r="C423" s="17" t="str">
        <f>LEFT('3C-Water transport'!E$90,FIND("(Q",'3C-Water transport'!E$90)-2)&amp;" - "&amp;'3C-Water transport'!F92</f>
        <v>Are retail tariffs regulated or approved by the government, a ministry, a regulator or other public body in the following sectors? - Sea, coastal and inland freight water transport</v>
      </c>
      <c r="D423" s="35" t="str">
        <f>IF(OR('3C-Water transport'!B92="N",'3C-Water transport'!B92="I",'3C-Water transport'!B92="NI"), "N",'3C-Water transport'!C92)</f>
        <v>Q5c.2.5_TW2</v>
      </c>
      <c r="E423" s="17" t="s">
        <v>1599</v>
      </c>
      <c r="F423" s="35" t="str">
        <f>'3C-Water transport'!V92</f>
        <v>no</v>
      </c>
      <c r="G423" s="35" t="str">
        <f>'3C-Water transport'!AP92</f>
        <v>.</v>
      </c>
      <c r="H423" s="35">
        <f>'3C-Water transport'!AQ92</f>
        <v>0</v>
      </c>
      <c r="I423" s="35" t="str">
        <f t="shared" si="6"/>
        <v>.</v>
      </c>
    </row>
    <row r="424" spans="1:9" s="35" customFormat="1" ht="25" x14ac:dyDescent="0.25">
      <c r="A424" s="35" t="str">
        <f>'3C-Water transport'!B93</f>
        <v>I</v>
      </c>
      <c r="B424" s="35" t="str">
        <f>'3C-Water transport'!A93</f>
        <v>Q3c.2.7a</v>
      </c>
      <c r="C424" s="17" t="str">
        <f>LEFT('3C-Water transport'!E93,FIND("(Q",'3C-Water transport'!E93)-2)</f>
        <v>Please provide link to the website of the body that regulates such tariffs</v>
      </c>
      <c r="D424" s="35" t="str">
        <f>IF(OR('3C-Water transport'!B93="N",'3C-Water transport'!B93="NI"), "N",'3C-Water transport'!C93)</f>
        <v>Q5c.2.5a</v>
      </c>
      <c r="E424" s="17" t="s">
        <v>1600</v>
      </c>
      <c r="F424" s="35" t="str">
        <f>'3C-Water transport'!V93</f>
        <v>.</v>
      </c>
      <c r="G424" s="35" t="str">
        <f>'3C-Water transport'!AP93</f>
        <v>.</v>
      </c>
      <c r="H424" s="35">
        <f>'3C-Water transport'!AQ93</f>
        <v>0</v>
      </c>
      <c r="I424" s="35" t="str">
        <f t="shared" si="6"/>
        <v>.</v>
      </c>
    </row>
    <row r="425" spans="1:9" s="35" customFormat="1" ht="37.5" x14ac:dyDescent="0.25">
      <c r="A425" s="35" t="str">
        <f>'3C-Water transport'!B95</f>
        <v>E</v>
      </c>
      <c r="B425" s="35" t="str">
        <f>'3C-Water transport'!A95</f>
        <v>Q3c.2.8_TW1</v>
      </c>
      <c r="C425" s="17" t="str">
        <f>LEFT('3C-Water transport'!E$94,FIND("(Q",'3C-Water transport'!E$94)-2)&amp;" - "&amp;'3C-Water transport'!F95</f>
        <v>Does the government, the relevant ministry, the regulator or another public body provide pricing guidelines for setting retail tariffs in the following sectors?  - Sea, coastal and inland passenger water transport</v>
      </c>
      <c r="D425" s="35" t="str">
        <f>IF(OR('3C-Water transport'!B95="N",'3C-Water transport'!B95="I",'3C-Water transport'!B95="NI"), "N",'3C-Water transport'!C95)</f>
        <v>Q5c.2.6_TW1</v>
      </c>
      <c r="E425" s="17" t="s">
        <v>1601</v>
      </c>
      <c r="F425" s="35" t="str">
        <f>'3C-Water transport'!V95</f>
        <v>no</v>
      </c>
      <c r="G425" s="35" t="str">
        <f>'3C-Water transport'!AP95</f>
        <v>.</v>
      </c>
      <c r="H425" s="35">
        <f>'3C-Water transport'!AQ95</f>
        <v>0</v>
      </c>
      <c r="I425" s="35" t="str">
        <f t="shared" si="6"/>
        <v>.</v>
      </c>
    </row>
    <row r="426" spans="1:9" s="35" customFormat="1" ht="37.5" x14ac:dyDescent="0.25">
      <c r="A426" s="35" t="str">
        <f>'3C-Water transport'!B96</f>
        <v>E</v>
      </c>
      <c r="B426" s="35" t="str">
        <f>'3C-Water transport'!A96</f>
        <v>Q3c.2.8_TW2</v>
      </c>
      <c r="C426" s="17" t="str">
        <f>LEFT('3C-Water transport'!E$94,FIND("(Q",'3C-Water transport'!E$94)-2)&amp;" - "&amp;'3C-Water transport'!F96</f>
        <v>Does the government, the relevant ministry, the regulator or another public body provide pricing guidelines for setting retail tariffs in the following sectors?  - Sea, coastal and inland freight water transport</v>
      </c>
      <c r="D426" s="35" t="str">
        <f>IF(OR('3C-Water transport'!B96="N",'3C-Water transport'!B96="I",'3C-Water transport'!B96="NI"), "N",'3C-Water transport'!C96)</f>
        <v>Q5c.2.6_TW2</v>
      </c>
      <c r="E426" s="17" t="s">
        <v>1602</v>
      </c>
      <c r="F426" s="35" t="str">
        <f>'3C-Water transport'!V96</f>
        <v>no</v>
      </c>
      <c r="G426" s="35" t="str">
        <f>'3C-Water transport'!AP96</f>
        <v>.</v>
      </c>
      <c r="H426" s="35">
        <f>'3C-Water transport'!AQ96</f>
        <v>0</v>
      </c>
      <c r="I426" s="35" t="str">
        <f t="shared" si="6"/>
        <v>.</v>
      </c>
    </row>
    <row r="427" spans="1:9" s="35" customFormat="1" ht="25" x14ac:dyDescent="0.25">
      <c r="A427" s="35" t="str">
        <f>'3C-Water transport'!B97</f>
        <v>I</v>
      </c>
      <c r="B427" s="35" t="str">
        <f>'3C-Water transport'!A97</f>
        <v>Q3c.2.8a</v>
      </c>
      <c r="C427" s="17" t="str">
        <f>LEFT('3C-Water transport'!E97,FIND("(Q",'3C-Water transport'!E97)-2)</f>
        <v>Please provide a link to the latest available set of pricing guidelines</v>
      </c>
      <c r="D427" s="35" t="str">
        <f>IF(OR('3C-Water transport'!B97="N",'3C-Water transport'!B97="NI"), "N",'3C-Water transport'!C97)</f>
        <v>Q5c.2.6a</v>
      </c>
      <c r="E427" s="17" t="s">
        <v>1603</v>
      </c>
      <c r="F427" s="35" t="str">
        <f>'3C-Water transport'!V97</f>
        <v>.</v>
      </c>
      <c r="G427" s="35" t="str">
        <f>'3C-Water transport'!AP97</f>
        <v>.</v>
      </c>
      <c r="H427" s="35">
        <f>'3C-Water transport'!AQ97</f>
        <v>0</v>
      </c>
      <c r="I427" s="35" t="str">
        <f t="shared" si="6"/>
        <v>.</v>
      </c>
    </row>
    <row r="428" spans="1:9" s="35" customFormat="1" ht="50" x14ac:dyDescent="0.25">
      <c r="A428" s="35" t="str">
        <f>'3C-Water transport'!B99</f>
        <v>EC</v>
      </c>
      <c r="B428" s="35" t="str">
        <f>'3C-Water transport'!A99</f>
        <v>Q3c.2.9_i</v>
      </c>
      <c r="C428" s="17" t="str">
        <f>LEFT('3C-Water transport'!E$98,FIND("(Q",'3C-Water transport'!E$98)-2)&amp;" - "&amp;'3C-Water transport'!F99</f>
        <v>In order to offer freight transport services between sea and coastal and inland ports in your jurisdiction (i.e. cabotage services) do foreign firms have to comply with the following requirements? - The vessel wanting to offer cabotage services must have a national flag?</v>
      </c>
      <c r="D428" s="35" t="str">
        <f>IF(OR('3C-Water transport'!B99="N",'3C-Water transport'!B99="I",'3C-Water transport'!B99="NI"), "N",'3C-Water transport'!C99)</f>
        <v>Q5c.2.7_1</v>
      </c>
      <c r="E428" s="17" t="s">
        <v>1604</v>
      </c>
      <c r="F428" s="35" t="str">
        <f>'3C-Water transport'!V99</f>
        <v>no (not required)</v>
      </c>
      <c r="G428" s="35" t="str">
        <f>'3C-Water transport'!AP99</f>
        <v>.</v>
      </c>
      <c r="H428" s="35">
        <f>'3C-Water transport'!AQ99</f>
        <v>0</v>
      </c>
      <c r="I428" s="35" t="str">
        <f t="shared" si="6"/>
        <v>.</v>
      </c>
    </row>
    <row r="429" spans="1:9" s="35" customFormat="1" ht="50" x14ac:dyDescent="0.25">
      <c r="A429" s="35" t="str">
        <f>'3C-Water transport'!B100</f>
        <v>EC</v>
      </c>
      <c r="B429" s="35" t="str">
        <f>'3C-Water transport'!A100</f>
        <v>Q3c.2.9_ii</v>
      </c>
      <c r="C429" s="17" t="str">
        <f>LEFT('3C-Water transport'!E$98,FIND("(Q",'3C-Water transport'!E$98)-2)&amp;" - "&amp;'3C-Water transport'!F100</f>
        <v>In order to offer freight transport services between sea and coastal and inland ports in your jurisdiction (i.e. cabotage services) do foreign firms have to comply with the following requirements? - The vessel wanting to offer cabotage services must have been constructed in your country?</v>
      </c>
      <c r="D429" s="35" t="str">
        <f>IF(OR('3C-Water transport'!B100="N",'3C-Water transport'!B100="I",'3C-Water transport'!B100="NI"), "N",'3C-Water transport'!C100)</f>
        <v>Q5c.2.7_2</v>
      </c>
      <c r="E429" s="17" t="s">
        <v>1605</v>
      </c>
      <c r="F429" s="35" t="str">
        <f>'3C-Water transport'!V100</f>
        <v>no (not required)</v>
      </c>
      <c r="G429" s="35" t="str">
        <f>'3C-Water transport'!AP100</f>
        <v>.</v>
      </c>
      <c r="H429" s="35">
        <f>'3C-Water transport'!AQ100</f>
        <v>0</v>
      </c>
      <c r="I429" s="35" t="str">
        <f t="shared" si="6"/>
        <v>.</v>
      </c>
    </row>
    <row r="430" spans="1:9" s="35" customFormat="1" ht="50" x14ac:dyDescent="0.25">
      <c r="A430" s="35" t="str">
        <f>'3C-Water transport'!B101</f>
        <v>EC</v>
      </c>
      <c r="B430" s="35" t="str">
        <f>'3C-Water transport'!A101</f>
        <v>Q3c.2.9_iii</v>
      </c>
      <c r="C430" s="17" t="str">
        <f>LEFT('3C-Water transport'!E$98,FIND("(Q",'3C-Water transport'!E$98)-2)&amp;" - "&amp;'3C-Water transport'!F101</f>
        <v>In order to offer freight transport services between sea and coastal and inland ports in your jurisdiction (i.e. cabotage services) do foreign firms have to comply with the following requirements? - The vessel wanting to offer cabotage services must be owned by a domestic company?</v>
      </c>
      <c r="D430" s="35" t="str">
        <f>IF(OR('3C-Water transport'!B101="N",'3C-Water transport'!B101="I",'3C-Water transport'!B101="NI"), "N",'3C-Water transport'!C101)</f>
        <v>Q5c.2.7_3</v>
      </c>
      <c r="E430" s="17" t="s">
        <v>1606</v>
      </c>
      <c r="F430" s="35" t="str">
        <f>'3C-Water transport'!V101</f>
        <v>no (not required)</v>
      </c>
      <c r="G430" s="35" t="str">
        <f>'3C-Water transport'!AP101</f>
        <v>.</v>
      </c>
      <c r="H430" s="35">
        <f>'3C-Water transport'!AQ101</f>
        <v>0</v>
      </c>
      <c r="I430" s="35" t="str">
        <f t="shared" si="6"/>
        <v>.</v>
      </c>
    </row>
    <row r="431" spans="1:9" s="35" customFormat="1" ht="50" x14ac:dyDescent="0.25">
      <c r="A431" s="35" t="str">
        <f>'3C-Water transport'!B102</f>
        <v>EC</v>
      </c>
      <c r="B431" s="35" t="str">
        <f>'3C-Water transport'!A102</f>
        <v>Q3c.2.9_iv</v>
      </c>
      <c r="C431" s="17" t="str">
        <f>LEFT('3C-Water transport'!E$98,FIND("(Q",'3C-Water transport'!E$98)-2)&amp;" - "&amp;'3C-Water transport'!F102</f>
        <v>In order to offer freight transport services between sea and coastal and inland ports in your jurisdiction (i.e. cabotage services) do foreign firms have to comply with the following requirements? - The crew manning the vessel must be composed of citizens of your country?</v>
      </c>
      <c r="D431" s="35" t="str">
        <f>IF(OR('3C-Water transport'!B102="N",'3C-Water transport'!B102="I",'3C-Water transport'!B102="NI"), "N",'3C-Water transport'!C102)</f>
        <v>Q5c.2.7_4</v>
      </c>
      <c r="E431" s="17" t="s">
        <v>1607</v>
      </c>
      <c r="F431" s="35" t="str">
        <f>'3C-Water transport'!V102</f>
        <v>no (not required)</v>
      </c>
      <c r="G431" s="35" t="str">
        <f>'3C-Water transport'!AP102</f>
        <v>.</v>
      </c>
      <c r="H431" s="35">
        <f>'3C-Water transport'!AQ102</f>
        <v>0</v>
      </c>
      <c r="I431" s="35" t="str">
        <f t="shared" si="6"/>
        <v>.</v>
      </c>
    </row>
    <row r="432" spans="1:9" s="35" customFormat="1" ht="25" x14ac:dyDescent="0.25">
      <c r="A432" s="35" t="str">
        <f>'3C-Water transport'!B103</f>
        <v>I</v>
      </c>
      <c r="B432" s="35" t="str">
        <f>'3C-Water transport'!A103</f>
        <v>Q3c.2.9a</v>
      </c>
      <c r="C432" s="17" t="str">
        <f>LEFT('3C-Water transport'!E103,FIND("(Q",'3C-Water transport'!E103)-2)</f>
        <v>Please provide a link to the law/regulation setting out the requirements for  providing freight transport services between ports in the same country</v>
      </c>
      <c r="D432" s="35" t="str">
        <f>IF(OR('3C-Water transport'!B103="N",'3C-Water transport'!B103="NI"), "N",'3C-Water transport'!C103)</f>
        <v>Q5c.2.7a</v>
      </c>
      <c r="E432" s="17" t="s">
        <v>1608</v>
      </c>
      <c r="F432" s="35" t="str">
        <f>'3C-Water transport'!V103</f>
        <v>.</v>
      </c>
      <c r="G432" s="35" t="str">
        <f>'3C-Water transport'!AP103</f>
        <v>.</v>
      </c>
      <c r="H432" s="35">
        <f>'3C-Water transport'!AQ103</f>
        <v>0</v>
      </c>
      <c r="I432" s="35" t="str">
        <f t="shared" si="6"/>
        <v>.</v>
      </c>
    </row>
    <row r="433" spans="1:10" s="35" customFormat="1" ht="37.5" x14ac:dyDescent="0.25">
      <c r="A433" s="35" t="str">
        <f>'3C-Water transport'!B104</f>
        <v>EC</v>
      </c>
      <c r="B433" s="35" t="str">
        <f>'3C-Water transport'!A104</f>
        <v>Q3c.2.10</v>
      </c>
      <c r="C433" s="17" t="str">
        <f>LEFT('3C-Water transport'!E104,FIND("(Q",'3C-Water transport'!E104)-2)</f>
        <v>What form of vertical separation – if any – is required between port authorities and operators of terminal facilities offering commercial services in sea and coastal and inland ports?</v>
      </c>
      <c r="D433" s="35" t="str">
        <f>IF(OR('3C-Water transport'!B104="N",'3C-Water transport'!B104="I",'3C-Water transport'!B104="NI"), "N",'3C-Water transport'!C104)</f>
        <v>Q5c.2.8</v>
      </c>
      <c r="E433" s="17" t="s">
        <v>1609</v>
      </c>
      <c r="F433" s="35" t="str">
        <f>'3C-Water transport'!V104</f>
        <v>no separation</v>
      </c>
      <c r="G433" s="35" t="str">
        <f>'3C-Water transport'!AP104</f>
        <v>.</v>
      </c>
      <c r="H433" s="35">
        <f>'3C-Water transport'!AQ104</f>
        <v>0</v>
      </c>
      <c r="I433" s="35" t="str">
        <f t="shared" si="6"/>
        <v>.</v>
      </c>
    </row>
    <row r="434" spans="1:10" s="35" customFormat="1" ht="25" x14ac:dyDescent="0.25">
      <c r="A434" s="35" t="str">
        <f>'3C-Water transport'!B105</f>
        <v>I</v>
      </c>
      <c r="B434" s="35" t="str">
        <f>'3C-Water transport'!A105</f>
        <v>Q3c.2.10a</v>
      </c>
      <c r="C434" s="17" t="str">
        <f>LEFT('3C-Water transport'!E105,FIND("(Q",'3C-Water transport'!E105)-2)</f>
        <v>Please provide a link to the regulation/law that allows or prevents port authorities from operating terminal facilities that offer commercial services</v>
      </c>
      <c r="D434" s="35" t="str">
        <f>IF(OR('3C-Water transport'!B105="N",'3C-Water transport'!B105="NI"), "N",'3C-Water transport'!C105)</f>
        <v>Q5c.2.8a</v>
      </c>
      <c r="E434" s="17" t="s">
        <v>1610</v>
      </c>
      <c r="F434" s="35" t="str">
        <f>'3C-Water transport'!V105</f>
        <v>.</v>
      </c>
      <c r="G434" s="35" t="str">
        <f>'3C-Water transport'!AP105</f>
        <v>.</v>
      </c>
      <c r="H434" s="35">
        <f>'3C-Water transport'!AQ105</f>
        <v>0</v>
      </c>
      <c r="I434" s="35" t="str">
        <f t="shared" si="6"/>
        <v>.</v>
      </c>
    </row>
    <row r="435" spans="1:10" s="35" customFormat="1" ht="37.5" x14ac:dyDescent="0.25">
      <c r="A435" s="35" t="str">
        <f>'3C-Water transport'!B106</f>
        <v>N</v>
      </c>
      <c r="B435" s="35" t="str">
        <f>'3C-Water transport'!A106</f>
        <v>Q3c.2.11</v>
      </c>
      <c r="C435" s="17" t="str">
        <f>LEFT('3C-Water transport'!E106,FIND("(Q",'3C-Water transport'!E106)-2)</f>
        <v>What form of vertical separation effectively exists between port authorities and operators of terminal facilities offering commercial services in sea and coastal and inland ports</v>
      </c>
      <c r="D435" s="35" t="str">
        <f>IF(OR('3C-Water transport'!B106="N",'3C-Water transport'!B106="I",'3C-Water transport'!B106="NI"), "N",'3C-Water transport'!C106)</f>
        <v>N</v>
      </c>
      <c r="E435" s="17" t="s">
        <v>0</v>
      </c>
      <c r="F435" s="35" t="str">
        <f>'3C-Water transport'!V106</f>
        <v/>
      </c>
      <c r="G435" s="35" t="str">
        <f>'3C-Water transport'!AP106</f>
        <v>.</v>
      </c>
      <c r="H435" s="35">
        <f>'3C-Water transport'!AQ106</f>
        <v>0</v>
      </c>
      <c r="I435" s="35" t="str">
        <f t="shared" si="6"/>
        <v>.</v>
      </c>
    </row>
    <row r="436" spans="1:10" s="35" customFormat="1" ht="25" x14ac:dyDescent="0.25">
      <c r="A436" s="35" t="str">
        <f>'3C-Water transport'!B107</f>
        <v>ETS</v>
      </c>
      <c r="B436" s="35" t="str">
        <f>'3C-Water transport'!A107</f>
        <v>Q5c.2.12</v>
      </c>
      <c r="C436" s="17" t="str">
        <f>LEFT('3C-Water transport'!E107,FIND("(Q",'3C-Water transport'!E107)-2)</f>
        <v>Are liner-conferences in the water freight transport sector exempted from the application of antitrust rules?</v>
      </c>
      <c r="D436" s="35" t="str">
        <f>IF(OR('3C-Water transport'!B107="N",'3C-Water transport'!B107="I",'3C-Water transport'!B107="NI"), "N",'3C-Water transport'!C107)</f>
        <v>Q5c.2.9</v>
      </c>
      <c r="E436" s="17" t="s">
        <v>1611</v>
      </c>
      <c r="F436" s="35" t="str">
        <f>'3C-Water transport'!V107</f>
        <v>yes (partially)</v>
      </c>
      <c r="G436" s="35" t="str">
        <f>'3C-Water transport'!AP107</f>
        <v>.</v>
      </c>
      <c r="H436" s="35">
        <f>'3C-Water transport'!AQ107</f>
        <v>0</v>
      </c>
      <c r="I436" s="35" t="str">
        <f t="shared" si="6"/>
        <v>.</v>
      </c>
    </row>
    <row r="437" spans="1:10" s="13" customFormat="1" ht="38" x14ac:dyDescent="0.4">
      <c r="A437" s="13" t="str">
        <f>'3D-Road freight transport'!B5</f>
        <v>I</v>
      </c>
      <c r="B437" s="13" t="str">
        <f>'3D-Road freight transport'!A5</f>
        <v>Q3d.01</v>
      </c>
      <c r="C437" s="17" t="str">
        <f>LEFT('3D-Road freight transport'!E5,FIND("(Q",'3D-Road freight transport'!E5)-2)</f>
        <v>Does the road freight transport sector exist in your country?</v>
      </c>
      <c r="D437" s="13" t="str">
        <f>IF(OR('3D-Road freight transport'!B5="N", '3D-Road freight transport'!B5="NI"),"N",'3D-Road freight transport'!C5)</f>
        <v>Q5d.01</v>
      </c>
      <c r="E437" s="17" t="s">
        <v>1612</v>
      </c>
      <c r="F437" s="35" t="str">
        <f>'3D-Road freight transport'!V5</f>
        <v>yes</v>
      </c>
      <c r="G437" s="13" t="str">
        <f>'3D-Road freight transport'!AP5</f>
        <v>.</v>
      </c>
      <c r="H437" s="35">
        <f>'3D-Road freight transport'!AQ5</f>
        <v>0</v>
      </c>
      <c r="I437" s="35" t="str">
        <f t="shared" si="6"/>
        <v>.</v>
      </c>
      <c r="J437" s="118" t="s">
        <v>743</v>
      </c>
    </row>
    <row r="438" spans="1:10" s="13" customFormat="1" ht="25" x14ac:dyDescent="0.25">
      <c r="A438" s="35" t="str">
        <f>'3D-Road freight transport'!B6</f>
        <v>NI</v>
      </c>
      <c r="B438" s="35" t="str">
        <f>'3D-Road freight transport'!A6</f>
        <v>Q3d.02</v>
      </c>
      <c r="C438" s="17" t="str">
        <f>LEFT('3D-Road freight transport'!E6,FIND("(Q",'3D-Road freight transport'!E6)-2)</f>
        <v>Please provide us the name of the body/institution answering this question in the original language and provide a link to its webpage.</v>
      </c>
      <c r="D438" s="35" t="str">
        <f>IF(OR('3D-Road freight transport'!B6="N", '3D-Road freight transport'!B6="NI"),"N",'3D-Road freight transport'!C6)</f>
        <v>N</v>
      </c>
      <c r="E438" s="17" t="s">
        <v>0</v>
      </c>
      <c r="F438" s="35" t="str">
        <f>'3D-Road freight transport'!V6</f>
        <v/>
      </c>
      <c r="G438" s="35" t="str">
        <f>'3D-Road freight transport'!AP6</f>
        <v>.</v>
      </c>
      <c r="H438" s="35">
        <f>'3D-Road freight transport'!AQ6</f>
        <v>0</v>
      </c>
      <c r="I438" s="35" t="str">
        <f t="shared" si="6"/>
        <v>.</v>
      </c>
      <c r="J438" s="120"/>
    </row>
    <row r="439" spans="1:10" x14ac:dyDescent="0.25">
      <c r="A439" s="35" t="str">
        <f>'3D-Road freight transport'!B7</f>
        <v>NI</v>
      </c>
      <c r="B439" s="35" t="str">
        <f>'3D-Road freight transport'!A7</f>
        <v>Q3d.03</v>
      </c>
      <c r="C439" s="17" t="str">
        <f>LEFT('3D-Road freight transport'!E7,FIND("(Q",'3D-Road freight transport'!E7)-2)</f>
        <v>Please also indicate the e-mail address of the specific person answering this section.</v>
      </c>
      <c r="D439" s="35" t="str">
        <f>IF(OR('3D-Road freight transport'!B7="N", '3D-Road freight transport'!B7="NI"),"N",'3D-Road freight transport'!C7)</f>
        <v>N</v>
      </c>
      <c r="E439" s="17" t="s">
        <v>0</v>
      </c>
      <c r="F439" s="35" t="str">
        <f>'3D-Road freight transport'!V7</f>
        <v/>
      </c>
      <c r="G439" s="35" t="str">
        <f>'3D-Road freight transport'!AP7</f>
        <v>.</v>
      </c>
      <c r="H439" s="35">
        <f>'3D-Road freight transport'!AQ7</f>
        <v>0</v>
      </c>
      <c r="I439" s="35" t="str">
        <f t="shared" si="6"/>
        <v>.</v>
      </c>
    </row>
    <row r="440" spans="1:10" ht="25" x14ac:dyDescent="0.25">
      <c r="A440" s="35" t="str">
        <f>'3D-Road freight transport'!B10</f>
        <v>EC</v>
      </c>
      <c r="B440" s="35" t="str">
        <f>'3D-Road freight transport'!A10</f>
        <v>Q3d.1.1</v>
      </c>
      <c r="C440" s="17" t="str">
        <f>LEFT('3D-Road freight transport'!E10,FIND("(Q",'3D-Road freight transport'!E10)-2)</f>
        <v>Do federal, national, state regional or provincial governments control at least one firm in the road freight transport sector?</v>
      </c>
      <c r="D440" s="35" t="str">
        <f>IF(OR('3D-Road freight transport'!B10="N", '3D-Road freight transport'!B10="NI"),"N",'3D-Road freight transport'!C10)</f>
        <v>Q5d.1.1</v>
      </c>
      <c r="E440" s="17" t="s">
        <v>1613</v>
      </c>
      <c r="F440" s="35" t="str">
        <f>'3D-Road freight transport'!V10</f>
        <v>no</v>
      </c>
      <c r="G440" s="35" t="str">
        <f>'3D-Road freight transport'!AP10</f>
        <v>.</v>
      </c>
      <c r="H440" s="35">
        <f>'3D-Road freight transport'!AQ10</f>
        <v>0</v>
      </c>
      <c r="I440" s="35" t="str">
        <f t="shared" si="6"/>
        <v>.</v>
      </c>
    </row>
    <row r="441" spans="1:10" ht="50" x14ac:dyDescent="0.25">
      <c r="A441" s="35" t="str">
        <f>'3D-Road freight transport'!B12</f>
        <v>EC</v>
      </c>
      <c r="B441" s="35" t="str">
        <f>'3D-Road freight transport'!A12</f>
        <v>Q3d.1.2a</v>
      </c>
      <c r="C441" s="17" t="str">
        <f>'3D-Road freight transport'!E$11&amp;" - "&amp;LEFT('3D-Road freight transport'!F12,FIND("(Q",'3D-Road freight transport'!F12)-2)</f>
        <v>Do federal, national, state, regional or provincial governments have special voting rights in at least one firm in the road freight transport sector, where such voting rights allow the government to: - Approve, appoint or remove more than half of the firm board:</v>
      </c>
      <c r="D441" s="35" t="str">
        <f>IF(OR('3D-Road freight transport'!B12="N", '3D-Road freight transport'!B12="NI"),"N",'3D-Road freight transport'!C12)</f>
        <v>Q5d.1.2</v>
      </c>
      <c r="E441" s="17" t="s">
        <v>1614</v>
      </c>
      <c r="F441" s="35" t="str">
        <f>'3D-Road freight transport'!V12</f>
        <v>no</v>
      </c>
      <c r="G441" s="35" t="str">
        <f>'3D-Road freight transport'!AP12</f>
        <v>.</v>
      </c>
      <c r="H441" s="35">
        <f>'3D-Road freight transport'!AQ12</f>
        <v>0</v>
      </c>
      <c r="I441" s="35" t="str">
        <f t="shared" si="6"/>
        <v>.</v>
      </c>
    </row>
    <row r="442" spans="1:10" ht="50" x14ac:dyDescent="0.25">
      <c r="A442" s="35" t="str">
        <f>'3D-Road freight transport'!B13</f>
        <v>EC</v>
      </c>
      <c r="B442" s="35" t="str">
        <f>'3D-Road freight transport'!A13</f>
        <v>Q3d.1.2b</v>
      </c>
      <c r="C442" s="17" t="str">
        <f>'3D-Road freight transport'!E$11&amp;" - "&amp;LEFT('3D-Road freight transport'!F13,FIND("(Q",'3D-Road freight transport'!F13)-2)</f>
        <v>Do federal, national, state, regional or provincial governments have special voting rights in at least one firm in the road freight transport sector, where such voting rights allow the government to: - Block the sale of shares that could lead to change in the control of the firm</v>
      </c>
      <c r="D442" s="35" t="str">
        <f>IF(OR('3D-Road freight transport'!B13="N", '3D-Road freight transport'!B13="NI"),"N",'3D-Road freight transport'!C13)</f>
        <v>Q5d.1.2</v>
      </c>
      <c r="E442" s="17" t="s">
        <v>1614</v>
      </c>
      <c r="F442" s="35" t="str">
        <f>'3D-Road freight transport'!V13</f>
        <v>no</v>
      </c>
      <c r="G442" s="35" t="str">
        <f>'3D-Road freight transport'!AP13</f>
        <v>.</v>
      </c>
      <c r="H442" s="35">
        <f>'3D-Road freight transport'!AQ13</f>
        <v>0</v>
      </c>
      <c r="I442" s="35" t="str">
        <f t="shared" si="6"/>
        <v>.</v>
      </c>
    </row>
    <row r="443" spans="1:10" ht="50" x14ac:dyDescent="0.25">
      <c r="A443" s="35" t="str">
        <f>'3D-Road freight transport'!B14</f>
        <v>EC</v>
      </c>
      <c r="B443" s="35" t="str">
        <f>'3D-Road freight transport'!A14</f>
        <v>Q3d.1.2c</v>
      </c>
      <c r="C443" s="17" t="str">
        <f>'3D-Road freight transport'!E$11&amp;" - "&amp;LEFT('3D-Road freight transport'!F14,FIND("(Q",'3D-Road freight transport'!F14)-2)</f>
        <v>Do federal, national, state, regional or provincial governments have special voting rights in at least one firm in the road freight transport sector, where such voting rights allow the government to: - Prevent the relocation of the firm outside the national territory</v>
      </c>
      <c r="D443" s="35" t="str">
        <f>IF(OR('3D-Road freight transport'!B14="N", '3D-Road freight transport'!B14="NI"),"N",'3D-Road freight transport'!C14)</f>
        <v>Q5d.1.2</v>
      </c>
      <c r="E443" s="17" t="s">
        <v>1614</v>
      </c>
      <c r="F443" s="35" t="str">
        <f>'3D-Road freight transport'!V14</f>
        <v>no</v>
      </c>
      <c r="G443" s="35" t="str">
        <f>'3D-Road freight transport'!AP14</f>
        <v>.</v>
      </c>
      <c r="H443" s="35">
        <f>'3D-Road freight transport'!AQ14</f>
        <v>0</v>
      </c>
      <c r="I443" s="35" t="str">
        <f t="shared" si="6"/>
        <v>.</v>
      </c>
    </row>
    <row r="444" spans="1:10" ht="50" x14ac:dyDescent="0.25">
      <c r="A444" s="35" t="str">
        <f>'3D-Road freight transport'!B15</f>
        <v>NI</v>
      </c>
      <c r="B444" s="35" t="str">
        <f>'3D-Road freight transport'!A15</f>
        <v>Q3d.1.2d</v>
      </c>
      <c r="C444" s="17" t="str">
        <f>LEFT('3D-Road freight transport'!F15,FIND("(Q",'3D-Road freight transport'!F15)-2)</f>
        <v>Please, if you answered yes to any of the questions on voting rights, indicate the name of the firm in which such rights are held and include a link to a document (e.g. annual report) that provides evidence of the existence of these special voting rights and details about their nature</v>
      </c>
      <c r="D444" s="35" t="str">
        <f>IF(OR('3D-Road freight transport'!B15="N", '3D-Road freight transport'!B15="NI"),"N",'3D-Road freight transport'!C15)</f>
        <v>N</v>
      </c>
      <c r="E444" s="17" t="s">
        <v>0</v>
      </c>
      <c r="F444" s="35" t="str">
        <f>'3D-Road freight transport'!V15</f>
        <v/>
      </c>
      <c r="G444" s="35" t="str">
        <f>'3D-Road freight transport'!AP15</f>
        <v>.</v>
      </c>
      <c r="H444" s="35">
        <f>'3D-Road freight transport'!AQ15</f>
        <v>0</v>
      </c>
      <c r="I444" s="35" t="str">
        <f t="shared" si="6"/>
        <v>.</v>
      </c>
    </row>
    <row r="445" spans="1:10" ht="37.5" x14ac:dyDescent="0.25">
      <c r="A445" s="35" t="str">
        <f>'3D-Road freight transport'!B16</f>
        <v>ETS</v>
      </c>
      <c r="B445" s="35" t="str">
        <f>'3D-Road freight transport'!A16</f>
        <v>Q3d.1.3</v>
      </c>
      <c r="C445" s="17" t="str">
        <f>LEFT('3D-Road freight transport'!E16,FIND("(Q",'3D-Road freight transport'!E16)-2)</f>
        <v>If federal, national, state, regional or provincial governments control at least one firm in the road freight transport sector, is a legislative action necessary for the government to sell its stakes in these firms partially or entirely?</v>
      </c>
      <c r="D445" s="35" t="str">
        <f>IF(OR('3D-Road freight transport'!B16="N", '3D-Road freight transport'!B16="NI"),"N",'3D-Road freight transport'!C16)</f>
        <v>Q5d.1.1a</v>
      </c>
      <c r="E445" s="17" t="s">
        <v>1615</v>
      </c>
      <c r="F445" s="35" t="str">
        <f>'3D-Road freight transport'!V16</f>
        <v>not applicable</v>
      </c>
      <c r="G445" s="35" t="str">
        <f>'3D-Road freight transport'!AP16</f>
        <v>.</v>
      </c>
      <c r="H445" s="35">
        <f>'3D-Road freight transport'!AQ16</f>
        <v>0</v>
      </c>
      <c r="I445" s="35" t="str">
        <f t="shared" si="6"/>
        <v>.</v>
      </c>
    </row>
    <row r="446" spans="1:10" ht="25" x14ac:dyDescent="0.25">
      <c r="A446" s="35" t="str">
        <f>'3D-Road freight transport'!B17</f>
        <v>I</v>
      </c>
      <c r="B446" s="35" t="str">
        <f>'3D-Road freight transport'!A17</f>
        <v>Q3d.1.3a</v>
      </c>
      <c r="C446" s="17" t="str">
        <f>LEFT('3D-Road freight transport'!E17,FIND("(Q",'3D-Road freight transport'!E17)-2)</f>
        <v>Please provide a link to the law/regulation or other legal document that creates such legal constraints.</v>
      </c>
      <c r="D446" s="35" t="str">
        <f>IF(OR('3D-Road freight transport'!B17="N", '3D-Road freight transport'!B17="NI"),"N",'3D-Road freight transport'!C17)</f>
        <v>Q5d.1.1b</v>
      </c>
      <c r="E446" s="17" t="s">
        <v>1429</v>
      </c>
      <c r="F446" s="35" t="str">
        <f>'3D-Road freight transport'!V17</f>
        <v>.</v>
      </c>
      <c r="G446" s="35" t="str">
        <f>'3D-Road freight transport'!AP17</f>
        <v>.</v>
      </c>
      <c r="H446" s="35">
        <f>'3D-Road freight transport'!AQ17</f>
        <v>0</v>
      </c>
      <c r="I446" s="35" t="str">
        <f t="shared" si="6"/>
        <v>.</v>
      </c>
    </row>
    <row r="447" spans="1:10" s="35" customFormat="1" x14ac:dyDescent="0.25">
      <c r="A447" s="35" t="str">
        <f>'3D-Road freight transport'!B19</f>
        <v>I</v>
      </c>
      <c r="B447" s="35" t="str">
        <f>'3D-Road freight transport'!A19</f>
        <v>Q3d.2.1</v>
      </c>
      <c r="C447" s="17" t="str">
        <f>LEFT('3D-Road freight transport'!E19,FIND("(Q",'3D-Road freight transport'!E19)-2)</f>
        <v>For which jurisdiction are you answering the question?</v>
      </c>
      <c r="D447" s="35" t="str">
        <f>IF(OR('3D-Road freight transport'!B19="N", '3D-Road freight transport'!B19="NI"),"N",'3D-Road freight transport'!C19)</f>
        <v>Q5d.02</v>
      </c>
      <c r="E447" s="17" t="s">
        <v>1434</v>
      </c>
      <c r="F447" s="35" t="str">
        <f>'3D-Road freight transport'!V19</f>
        <v>State level (for federal states)</v>
      </c>
      <c r="G447" s="35" t="str">
        <f>'3D-Road freight transport'!AP19</f>
        <v>.</v>
      </c>
      <c r="H447" s="35">
        <f>'3D-Road freight transport'!AQ19</f>
        <v>0</v>
      </c>
      <c r="I447" s="35" t="str">
        <f t="shared" si="6"/>
        <v>.</v>
      </c>
    </row>
    <row r="448" spans="1:10" s="35" customFormat="1" ht="25" x14ac:dyDescent="0.25">
      <c r="A448" s="35" t="str">
        <f>'3D-Road freight transport'!B20</f>
        <v>NI</v>
      </c>
      <c r="B448" s="35" t="str">
        <f>'3D-Road freight transport'!A20</f>
        <v>Q3d.2.1a</v>
      </c>
      <c r="C448" s="17" t="str">
        <f>LEFT('3D-Road freight transport'!F20,FIND("(Q",'3D-Road freight transport'!F20)-2)</f>
        <v>In case you indicate that you are answering for the “State level” or “Subnational” level or “a combination of the above”, please always indicate the name of the jurisdiction.</v>
      </c>
      <c r="D448" s="35" t="str">
        <f>IF(OR('3D-Road freight transport'!B20="N", '3D-Road freight transport'!B20="NI"),"N",'3D-Road freight transport'!C20)</f>
        <v>N</v>
      </c>
      <c r="E448" s="17" t="s">
        <v>0</v>
      </c>
      <c r="F448" s="35" t="str">
        <f>'3D-Road freight transport'!V20</f>
        <v/>
      </c>
      <c r="G448" s="35" t="str">
        <f>'3D-Road freight transport'!AP20</f>
        <v>.</v>
      </c>
      <c r="H448" s="35">
        <f>'3D-Road freight transport'!AQ20</f>
        <v>0</v>
      </c>
      <c r="I448" s="35" t="str">
        <f t="shared" si="6"/>
        <v>.</v>
      </c>
    </row>
    <row r="449" spans="1:9" s="35" customFormat="1" ht="37.5" x14ac:dyDescent="0.25">
      <c r="A449" s="35" t="str">
        <f>'3D-Road freight transport'!B21</f>
        <v>E</v>
      </c>
      <c r="B449" s="35" t="str">
        <f>'3D-Road freight transport'!A21</f>
        <v>Q3d.2.2</v>
      </c>
      <c r="C449" s="17" t="str">
        <f>LEFT('3D-Road freight transport'!E21,FIND("(Q",'3D-Road freight transport'!E21)-2)</f>
        <v>Do national and/or subnational laws or regulations restrict the number of competing firms allowed to operate a road freight transport business (e.g. by establishing a legal monopoly or duopoly, or limiting the number of operators)?</v>
      </c>
      <c r="D449" s="35" t="str">
        <f>IF(OR('3D-Road freight transport'!B21="N", '3D-Road freight transport'!B21="NI"),"N",'3D-Road freight transport'!C21)</f>
        <v>Q5d.2.1</v>
      </c>
      <c r="E449" s="17" t="s">
        <v>1616</v>
      </c>
      <c r="F449" s="35" t="str">
        <f>'3D-Road freight transport'!V21</f>
        <v>yes (national monopoly)</v>
      </c>
      <c r="G449" s="35" t="str">
        <f>'3D-Road freight transport'!AP21</f>
        <v>.</v>
      </c>
      <c r="H449" s="35">
        <f>'3D-Road freight transport'!AQ21</f>
        <v>0</v>
      </c>
      <c r="I449" s="35" t="str">
        <f t="shared" si="6"/>
        <v>.</v>
      </c>
    </row>
    <row r="450" spans="1:9" s="35" customFormat="1" ht="25" x14ac:dyDescent="0.25">
      <c r="A450" s="35" t="str">
        <f>'3D-Road freight transport'!B22</f>
        <v>I</v>
      </c>
      <c r="B450" s="35" t="str">
        <f>'3D-Road freight transport'!A22</f>
        <v>Q3d.2.2a</v>
      </c>
      <c r="C450" s="17" t="str">
        <f>LEFT('3D-Road freight transport'!E22,FIND("(Q",'3D-Road freight transport'!E22)-2)</f>
        <v>Please provide link to the law/regulation or other legal document which regulates the access conditions in this sector.</v>
      </c>
      <c r="D450" s="35" t="str">
        <f>IF(OR('3D-Road freight transport'!B22="N", '3D-Road freight transport'!B22="NI"),"N",'3D-Road freight transport'!C22)</f>
        <v>Q5d.2.1a</v>
      </c>
      <c r="E450" s="17" t="s">
        <v>1438</v>
      </c>
      <c r="F450" s="35" t="str">
        <f>'3D-Road freight transport'!V22</f>
        <v>.</v>
      </c>
      <c r="G450" s="35" t="str">
        <f>'3D-Road freight transport'!AP22</f>
        <v>.</v>
      </c>
      <c r="H450" s="35">
        <f>'3D-Road freight transport'!AQ22</f>
        <v>0</v>
      </c>
      <c r="I450" s="35" t="str">
        <f t="shared" si="6"/>
        <v>.</v>
      </c>
    </row>
    <row r="451" spans="1:9" s="35" customFormat="1" ht="25" x14ac:dyDescent="0.25">
      <c r="A451" s="35" t="str">
        <f>'3D-Road freight transport'!B23</f>
        <v>E</v>
      </c>
      <c r="B451" s="35" t="str">
        <f>'3D-Road freight transport'!A23</f>
        <v>Q3d.2.2b</v>
      </c>
      <c r="C451" s="17" t="str">
        <f>LEFT('3D-Road freight transport'!F23,FIND("(Q",'3D-Road freight transport'!F23)-2)</f>
        <v>If the answer to the above question is yes and there is a monopoly or local monopolies, how are these monopoly rights awarded?</v>
      </c>
      <c r="D451" s="35" t="str">
        <f>IF(OR('3D-Road freight transport'!B23="N", '3D-Road freight transport'!B23="NI"),"N",'3D-Road freight transport'!C23)</f>
        <v>Q5d.2.2</v>
      </c>
      <c r="E451" s="17" t="s">
        <v>1617</v>
      </c>
      <c r="F451" s="35" t="str">
        <f>'3D-Road freight transport'!V23</f>
        <v>not applicable</v>
      </c>
      <c r="G451" s="35" t="str">
        <f>'3D-Road freight transport'!AP23</f>
        <v>.</v>
      </c>
      <c r="H451" s="35">
        <f>'3D-Road freight transport'!AQ23</f>
        <v>0</v>
      </c>
      <c r="I451" s="35" t="str">
        <f t="shared" ref="I451:I501" si="7">IF(H451=0,".",H451)</f>
        <v>.</v>
      </c>
    </row>
    <row r="452" spans="1:9" ht="25" x14ac:dyDescent="0.25">
      <c r="A452" s="35" t="str">
        <f>'3D-Road freight transport'!B24</f>
        <v>I</v>
      </c>
      <c r="B452" s="35" t="str">
        <f>'3D-Road freight transport'!A24</f>
        <v>Q3d.2.2c</v>
      </c>
      <c r="C452" s="17" t="str">
        <f>LEFT('3D-Road freight transport'!F24,FIND("(Q",'3D-Road freight transport'!F24)-2)</f>
        <v>Please provide a link to documents relative to the one of the latest award procedures.</v>
      </c>
      <c r="D452" s="35" t="str">
        <f>IF(OR('3D-Road freight transport'!B24="N", '3D-Road freight transport'!B24="NI"),"N",'3D-Road freight transport'!C24)</f>
        <v>Q5d.2.2a</v>
      </c>
      <c r="E452" s="17" t="s">
        <v>1618</v>
      </c>
      <c r="F452" s="35" t="str">
        <f>'3D-Road freight transport'!V24</f>
        <v>.</v>
      </c>
      <c r="G452" s="35" t="str">
        <f>'3D-Road freight transport'!AP24</f>
        <v>.</v>
      </c>
      <c r="H452" s="35">
        <f>'3D-Road freight transport'!AQ24</f>
        <v>0</v>
      </c>
      <c r="I452" s="35" t="str">
        <f t="shared" si="7"/>
        <v>.</v>
      </c>
    </row>
    <row r="453" spans="1:9" ht="25" x14ac:dyDescent="0.25">
      <c r="A453" s="35" t="str">
        <f>'3D-Road freight transport'!B25</f>
        <v>E</v>
      </c>
      <c r="B453" s="35" t="str">
        <f>'3D-Road freight transport'!A25</f>
        <v>Q3d.2.3</v>
      </c>
      <c r="C453" s="17" t="str">
        <f>LEFT('3D-Road freight transport'!E25,FIND("(Q",'3D-Road freight transport'!E25)-2)</f>
        <v>Can the regulator, government, ministry or other public body limit industry capacity in other ways?</v>
      </c>
      <c r="D453" s="35" t="str">
        <f>IF(OR('3D-Road freight transport'!B25="N", '3D-Road freight transport'!B25="NI"),"N",'3D-Road freight transport'!C25)</f>
        <v>Q5d.2.3</v>
      </c>
      <c r="E453" s="17" t="s">
        <v>1619</v>
      </c>
      <c r="F453" s="35" t="str">
        <f>'3D-Road freight transport'!V25</f>
        <v>no</v>
      </c>
      <c r="G453" s="35" t="str">
        <f>'3D-Road freight transport'!AP25</f>
        <v>.</v>
      </c>
      <c r="H453" s="35">
        <f>'3D-Road freight transport'!AQ25</f>
        <v>0</v>
      </c>
      <c r="I453" s="35" t="str">
        <f t="shared" si="7"/>
        <v>.</v>
      </c>
    </row>
    <row r="454" spans="1:9" x14ac:dyDescent="0.25">
      <c r="A454" s="35" t="str">
        <f>'3D-Road freight transport'!B26</f>
        <v>NI</v>
      </c>
      <c r="B454" s="35" t="str">
        <f>'3D-Road freight transport'!A26</f>
        <v>Q3d.2.3a</v>
      </c>
      <c r="C454" s="17" t="str">
        <f>LEFT('3D-Road freight transport'!E26,FIND("(Q",'3D-Road freight transport'!E26)-2)</f>
        <v>If you answered yes, please provide further details on how capacity is limited.</v>
      </c>
      <c r="D454" s="35" t="str">
        <f>IF(OR('3D-Road freight transport'!B26="N", '3D-Road freight transport'!B26="NI"),"N",'3D-Road freight transport'!C26)</f>
        <v>N</v>
      </c>
      <c r="E454" s="17" t="s">
        <v>0</v>
      </c>
      <c r="F454" s="35" t="str">
        <f>'3D-Road freight transport'!V26</f>
        <v/>
      </c>
      <c r="G454" s="35" t="str">
        <f>'3D-Road freight transport'!AP26</f>
        <v>.</v>
      </c>
      <c r="H454" s="35">
        <f>'3D-Road freight transport'!AQ26</f>
        <v>0</v>
      </c>
      <c r="I454" s="35" t="str">
        <f t="shared" si="7"/>
        <v>.</v>
      </c>
    </row>
    <row r="455" spans="1:9" ht="25" x14ac:dyDescent="0.25">
      <c r="A455" s="35" t="str">
        <f>'3D-Road freight transport'!B27</f>
        <v>I</v>
      </c>
      <c r="B455" s="35" t="str">
        <f>'3D-Road freight transport'!A27</f>
        <v>Q3d.2.3b</v>
      </c>
      <c r="C455" s="17" t="str">
        <f>LEFT('3D-Road freight transport'!E27,FIND("(Q",'3D-Road freight transport'!E27)-2)</f>
        <v>Please provide a link to the law/regulation that gives the regulator/government/ministry such powers.</v>
      </c>
      <c r="D455" s="35" t="str">
        <f>IF(OR('3D-Road freight transport'!B27="N", '3D-Road freight transport'!B27="NI"),"N",'3D-Road freight transport'!C27)</f>
        <v>Q5d.2.3a</v>
      </c>
      <c r="E455" s="17" t="s">
        <v>1592</v>
      </c>
      <c r="F455" s="35" t="str">
        <f>'3D-Road freight transport'!V27</f>
        <v>.</v>
      </c>
      <c r="G455" s="35" t="str">
        <f>'3D-Road freight transport'!AP27</f>
        <v>.</v>
      </c>
      <c r="H455" s="35">
        <f>'3D-Road freight transport'!AQ27</f>
        <v>0</v>
      </c>
      <c r="I455" s="35" t="str">
        <f t="shared" si="7"/>
        <v>.</v>
      </c>
    </row>
    <row r="456" spans="1:9" s="13" customFormat="1" ht="25" x14ac:dyDescent="0.25">
      <c r="A456" s="35" t="str">
        <f>'3D-Road freight transport'!B28</f>
        <v>E</v>
      </c>
      <c r="B456" s="35" t="str">
        <f>'3D-Road freight transport'!A28</f>
        <v>Q3d.2.4</v>
      </c>
      <c r="C456" s="17" t="str">
        <f>LEFT('3D-Road freight transport'!E28,FIND("(Q",'3D-Road freight transport'!E28)-2)</f>
        <v>What is necessary in order to establish a national road freight business (except for transportation of goods that require special transportation conditions)?</v>
      </c>
      <c r="D456" s="35" t="str">
        <f>IF(OR('3D-Road freight transport'!B28="N", '3D-Road freight transport'!B28="NI"),"N",'3D-Road freight transport'!C28)</f>
        <v>Q5d.2.4</v>
      </c>
      <c r="E456" s="17" t="s">
        <v>1620</v>
      </c>
      <c r="F456" s="35" t="str">
        <f>'3D-Road freight transport'!V28</f>
        <v>notify relevant authorities</v>
      </c>
      <c r="G456" s="35" t="str">
        <f>'3D-Road freight transport'!AP28</f>
        <v>.</v>
      </c>
      <c r="H456" s="35">
        <f>'3D-Road freight transport'!AQ28</f>
        <v>0</v>
      </c>
      <c r="I456" s="35" t="str">
        <f t="shared" si="7"/>
        <v>.</v>
      </c>
    </row>
    <row r="457" spans="1:9" s="2" customFormat="1" ht="25" x14ac:dyDescent="0.25">
      <c r="A457" s="35" t="str">
        <f>'3D-Road freight transport'!B29</f>
        <v>I</v>
      </c>
      <c r="B457" s="35" t="str">
        <f>'3D-Road freight transport'!A29</f>
        <v>Q3d.2.4a</v>
      </c>
      <c r="C457" s="17" t="str">
        <f>LEFT('3D-Road freight transport'!E29,FIND("(Q",'3D-Road freight transport'!E29)-2)</f>
        <v>Please provide a link to the law/regulation that sets out these requirements or to a website that explains such requirements.</v>
      </c>
      <c r="D457" s="35" t="str">
        <f>IF(OR('3D-Road freight transport'!B29="N", '3D-Road freight transport'!B29="NI"),"N",'3D-Road freight transport'!C29)</f>
        <v>Q5d.2.4a</v>
      </c>
      <c r="E457" s="17" t="s">
        <v>1595</v>
      </c>
      <c r="F457" s="35" t="str">
        <f>'3D-Road freight transport'!V29</f>
        <v>.</v>
      </c>
      <c r="G457" s="35" t="str">
        <f>'3D-Road freight transport'!AP29</f>
        <v>.</v>
      </c>
      <c r="H457" s="35">
        <f>'3D-Road freight transport'!AQ29</f>
        <v>0</v>
      </c>
      <c r="I457" s="35" t="str">
        <f t="shared" si="7"/>
        <v>.</v>
      </c>
    </row>
    <row r="458" spans="1:9" s="2" customFormat="1" ht="25" x14ac:dyDescent="0.25">
      <c r="A458" s="35" t="str">
        <f>'3D-Road freight transport'!B30</f>
        <v>E</v>
      </c>
      <c r="B458" s="35" t="str">
        <f>'3D-Road freight transport'!A30</f>
        <v>Q3d.2.5</v>
      </c>
      <c r="C458" s="17" t="str">
        <f>LEFT('3D-Road freight transport'!E30,FIND("(Q",'3D-Road freight transport'!E30)-2)</f>
        <v>Are criteria other than technical and financial fitness and compliance with public safety requirements considered in decisions on new entry?</v>
      </c>
      <c r="D458" s="35" t="str">
        <f>IF(OR('3D-Road freight transport'!B30="N", '3D-Road freight transport'!B30="NI"),"N",'3D-Road freight transport'!C30)</f>
        <v>Q5d.2.5</v>
      </c>
      <c r="E458" s="17" t="s">
        <v>1621</v>
      </c>
      <c r="F458" s="35" t="str">
        <f>'3D-Road freight transport'!V30</f>
        <v>no</v>
      </c>
      <c r="G458" s="35" t="str">
        <f>'3D-Road freight transport'!AP30</f>
        <v>.</v>
      </c>
      <c r="H458" s="35">
        <f>'3D-Road freight transport'!AQ30</f>
        <v>0</v>
      </c>
      <c r="I458" s="35" t="str">
        <f t="shared" si="7"/>
        <v>.</v>
      </c>
    </row>
    <row r="459" spans="1:9" s="2" customFormat="1" ht="25" x14ac:dyDescent="0.25">
      <c r="A459" s="35" t="str">
        <f>'3D-Road freight transport'!B31</f>
        <v>E</v>
      </c>
      <c r="B459" s="35" t="str">
        <f>'3D-Road freight transport'!A31</f>
        <v>Q3d.2.6</v>
      </c>
      <c r="C459" s="17" t="str">
        <f>LEFT('3D-Road freight transport'!E31,FIND("(Q",'3D-Road freight transport'!E31)-2)</f>
        <v>If a licence/authorisation is required to operate a road freight transportation business, does this licence/authorisation cover the entire road network of the country?</v>
      </c>
      <c r="D459" s="35" t="str">
        <f>IF(OR('3D-Road freight transport'!B31="N", '3D-Road freight transport'!B31="NI"),"N",'3D-Road freight transport'!C31)</f>
        <v>Q5d.2.6</v>
      </c>
      <c r="E459" s="17" t="s">
        <v>1622</v>
      </c>
      <c r="F459" s="35" t="str">
        <f>'3D-Road freight transport'!V31</f>
        <v>not applicable</v>
      </c>
      <c r="G459" s="35" t="str">
        <f>'3D-Road freight transport'!AP31</f>
        <v>.</v>
      </c>
      <c r="H459" s="35">
        <f>'3D-Road freight transport'!AQ31</f>
        <v>0</v>
      </c>
      <c r="I459" s="35" t="str">
        <f t="shared" si="7"/>
        <v>.</v>
      </c>
    </row>
    <row r="460" spans="1:9" s="2" customFormat="1" ht="25" x14ac:dyDescent="0.25">
      <c r="A460" s="35" t="str">
        <f>'3D-Road freight transport'!B32</f>
        <v>E</v>
      </c>
      <c r="B460" s="35" t="str">
        <f>'3D-Road freight transport'!A32</f>
        <v>Q3d.2.7</v>
      </c>
      <c r="C460" s="17" t="str">
        <f>LEFT('3D-Road freight transport'!E32,FIND("(Q",'3D-Road freight transport'!E32)-2)</f>
        <v>If a licence/authorisation is required to operate a road freight transportation business, is this licence/authorisation limited in duration?</v>
      </c>
      <c r="D460" s="35" t="str">
        <f>IF(OR('3D-Road freight transport'!B32="N", '3D-Road freight transport'!B32="NI"),"N",'3D-Road freight transport'!C32)</f>
        <v>Q5d.2.7</v>
      </c>
      <c r="E460" s="17" t="s">
        <v>1623</v>
      </c>
      <c r="F460" s="35" t="str">
        <f>'3D-Road freight transport'!V32</f>
        <v>not applicable</v>
      </c>
      <c r="G460" s="35" t="str">
        <f>'3D-Road freight transport'!AP32</f>
        <v>.</v>
      </c>
      <c r="H460" s="35">
        <f>'3D-Road freight transport'!AQ32</f>
        <v>0</v>
      </c>
      <c r="I460" s="35" t="str">
        <f t="shared" si="7"/>
        <v>.</v>
      </c>
    </row>
    <row r="461" spans="1:9" s="2" customFormat="1" ht="25" x14ac:dyDescent="0.25">
      <c r="A461" s="35" t="str">
        <f>'3D-Road freight transport'!B33</f>
        <v>E</v>
      </c>
      <c r="B461" s="35" t="str">
        <f>'3D-Road freight transport'!A33</f>
        <v>Q3d.2.8</v>
      </c>
      <c r="C461" s="17" t="str">
        <f>LEFT('3D-Road freight transport'!E33,FIND("(Q",'3D-Road freight transport'!E33)-2)</f>
        <v>Are industry representatives or individual firms involved in the enforcement of entry regulations?</v>
      </c>
      <c r="D461" s="35" t="str">
        <f>IF(OR('3D-Road freight transport'!B33="N", '3D-Road freight transport'!B33="NI"),"N",'3D-Road freight transport'!C33)</f>
        <v>Q5d.2.9</v>
      </c>
      <c r="E461" s="17" t="s">
        <v>1624</v>
      </c>
      <c r="F461" s="35" t="str">
        <f>'3D-Road freight transport'!V33</f>
        <v>no</v>
      </c>
      <c r="G461" s="35" t="str">
        <f>'3D-Road freight transport'!AP33</f>
        <v>.</v>
      </c>
      <c r="H461" s="35">
        <f>'3D-Road freight transport'!AQ33</f>
        <v>0</v>
      </c>
      <c r="I461" s="35" t="str">
        <f t="shared" si="7"/>
        <v>.</v>
      </c>
    </row>
    <row r="462" spans="1:9" s="2" customFormat="1" x14ac:dyDescent="0.25">
      <c r="A462" s="35" t="str">
        <f>'3D-Road freight transport'!B34</f>
        <v>I</v>
      </c>
      <c r="B462" s="35" t="str">
        <f>'3D-Road freight transport'!A34</f>
        <v>Q3d.2.8a</v>
      </c>
      <c r="C462" s="17" t="str">
        <f>LEFT('3D-Road freight transport'!E34,FIND("(Q",'3D-Road freight transport'!E34)-2)</f>
        <v>If so, please provide a link to the law/regulation that allows this.</v>
      </c>
      <c r="D462" s="35" t="str">
        <f>IF(OR('3D-Road freight transport'!B34="N", '3D-Road freight transport'!B34="NI"),"N",'3D-Road freight transport'!C34)</f>
        <v>Q5d.2.9a</v>
      </c>
      <c r="E462" s="17" t="s">
        <v>1625</v>
      </c>
      <c r="F462" s="35" t="str">
        <f>'3D-Road freight transport'!V34</f>
        <v>.</v>
      </c>
      <c r="G462" s="35" t="str">
        <f>'3D-Road freight transport'!AP34</f>
        <v>.</v>
      </c>
      <c r="H462" s="35">
        <f>'3D-Road freight transport'!AQ34</f>
        <v>0</v>
      </c>
      <c r="I462" s="35" t="str">
        <f t="shared" si="7"/>
        <v>.</v>
      </c>
    </row>
    <row r="463" spans="1:9" s="2" customFormat="1" ht="25" x14ac:dyDescent="0.25">
      <c r="A463" s="35" t="str">
        <f>'3D-Road freight transport'!B36</f>
        <v>ETS</v>
      </c>
      <c r="B463" s="35" t="str">
        <f>'3D-Road freight transport'!A36</f>
        <v>Q3d.2.9_i</v>
      </c>
      <c r="C463" s="17" t="str">
        <f>LEFT('3D-Road freight transport'!E$35,FIND("(Q",'3D-Road freight transport'!E$35)-2)&amp;"- "&amp;'3D-Road freight transport'!F36</f>
        <v>Do national or subnational laws or regulations allow the following activities:- Backhauling</v>
      </c>
      <c r="D463" s="35" t="str">
        <f>IF(OR('3D-Road freight transport'!B36="N", '3D-Road freight transport'!B36="NI"),"N",'3D-Road freight transport'!C36)</f>
        <v>Q5d.2.10_1</v>
      </c>
      <c r="E463" s="17" t="s">
        <v>1626</v>
      </c>
      <c r="F463" s="35" t="str">
        <f>'3D-Road freight transport'!V36</f>
        <v>yes (allowed)</v>
      </c>
      <c r="G463" s="35" t="str">
        <f>'3D-Road freight transport'!AP36</f>
        <v>.</v>
      </c>
      <c r="H463" s="35">
        <f>'3D-Road freight transport'!AQ36</f>
        <v>0</v>
      </c>
      <c r="I463" s="35" t="str">
        <f t="shared" si="7"/>
        <v>.</v>
      </c>
    </row>
    <row r="464" spans="1:9" s="35" customFormat="1" ht="25" x14ac:dyDescent="0.25">
      <c r="A464" s="35" t="str">
        <f>'3D-Road freight transport'!B37</f>
        <v>ETS</v>
      </c>
      <c r="B464" s="35" t="str">
        <f>'3D-Road freight transport'!A37</f>
        <v>Q3d.2.9_ii</v>
      </c>
      <c r="C464" s="17" t="str">
        <f>LEFT('3D-Road freight transport'!E$35,FIND("(Q",'3D-Road freight transport'!E$35)-2)&amp;"- "&amp;'3D-Road freight transport'!F37</f>
        <v>Do national or subnational laws or regulations allow the following activities:- Contract carriage</v>
      </c>
      <c r="D464" s="35" t="str">
        <f>IF(OR('3D-Road freight transport'!B37="N", '3D-Road freight transport'!B37="NI"),"N",'3D-Road freight transport'!C37)</f>
        <v>Q5d.2.10_2</v>
      </c>
      <c r="E464" s="17" t="s">
        <v>1627</v>
      </c>
      <c r="F464" s="35" t="str">
        <f>'3D-Road freight transport'!V37</f>
        <v>yes (allowed)</v>
      </c>
      <c r="G464" s="35" t="str">
        <f>'3D-Road freight transport'!AP37</f>
        <v>.</v>
      </c>
      <c r="H464" s="35">
        <f>'3D-Road freight transport'!AQ37</f>
        <v>0</v>
      </c>
      <c r="I464" s="35" t="str">
        <f t="shared" si="7"/>
        <v>.</v>
      </c>
    </row>
    <row r="465" spans="1:10" s="35" customFormat="1" ht="25" x14ac:dyDescent="0.25">
      <c r="A465" s="35" t="str">
        <f>'3D-Road freight transport'!B38</f>
        <v>ETS</v>
      </c>
      <c r="B465" s="35" t="str">
        <f>'3D-Road freight transport'!A38</f>
        <v>Q3d.2.9_iii</v>
      </c>
      <c r="C465" s="17" t="str">
        <f>LEFT('3D-Road freight transport'!E$35,FIND("(Q",'3D-Road freight transport'!E$35)-2)&amp;"- "&amp;'3D-Road freight transport'!F38</f>
        <v>Do national or subnational laws or regulations allow the following activities:- Intermodal operations</v>
      </c>
      <c r="D465" s="35" t="str">
        <f>IF(OR('3D-Road freight transport'!B38="N", '3D-Road freight transport'!B38="NI"),"N",'3D-Road freight transport'!C38)</f>
        <v>Q5d.2.10_3</v>
      </c>
      <c r="E465" s="17" t="s">
        <v>1628</v>
      </c>
      <c r="F465" s="35" t="str">
        <f>'3D-Road freight transport'!V38</f>
        <v>yes (allowed)</v>
      </c>
      <c r="G465" s="35" t="str">
        <f>'3D-Road freight transport'!AP38</f>
        <v>.</v>
      </c>
      <c r="H465" s="35">
        <f>'3D-Road freight transport'!AQ38</f>
        <v>0</v>
      </c>
      <c r="I465" s="35" t="str">
        <f t="shared" si="7"/>
        <v>.</v>
      </c>
    </row>
    <row r="466" spans="1:10" s="35" customFormat="1" ht="25" x14ac:dyDescent="0.25">
      <c r="A466" s="35" t="str">
        <f>'3D-Road freight transport'!B39</f>
        <v>I</v>
      </c>
      <c r="B466" s="35" t="str">
        <f>'3D-Road freight transport'!A39</f>
        <v>Q3d.2.9a</v>
      </c>
      <c r="C466" s="17" t="str">
        <f>LEFT('3D-Road freight transport'!E39,FIND("(Q",'3D-Road freight transport'!E39)-2)</f>
        <v>Please provide link to laws/regulations that allow or prohibit these activities.</v>
      </c>
      <c r="D466" s="35" t="str">
        <f>IF(OR('3D-Road freight transport'!B39="N", '3D-Road freight transport'!B39="NI"),"N",'3D-Road freight transport'!C39)</f>
        <v>Q5d.2.10a</v>
      </c>
      <c r="E466" s="17" t="s">
        <v>1629</v>
      </c>
      <c r="F466" s="35" t="str">
        <f>'3D-Road freight transport'!V39</f>
        <v>.</v>
      </c>
      <c r="G466" s="35" t="str">
        <f>'3D-Road freight transport'!AP39</f>
        <v>.</v>
      </c>
      <c r="H466" s="35">
        <f>'3D-Road freight transport'!AQ39</f>
        <v>0</v>
      </c>
      <c r="I466" s="35" t="str">
        <f t="shared" si="7"/>
        <v>.</v>
      </c>
    </row>
    <row r="467" spans="1:10" s="35" customFormat="1" x14ac:dyDescent="0.25">
      <c r="A467" s="35" t="str">
        <f>'3D-Road freight transport'!B40</f>
        <v>E</v>
      </c>
      <c r="B467" s="35" t="str">
        <f>'3D-Road freight transport'!A40</f>
        <v>Q3d.2.10</v>
      </c>
      <c r="C467" s="17" t="str">
        <f>LEFT('3D-Road freight transport'!E40,FIND("(Q",'3D-Road freight transport'!E40)-2)</f>
        <v>Are firms allowed to transport freight for their own account?</v>
      </c>
      <c r="D467" s="35" t="str">
        <f>IF(OR('3D-Road freight transport'!B40="N", '3D-Road freight transport'!B40="NI"),"N",'3D-Road freight transport'!C40)</f>
        <v>Q5d.2.11</v>
      </c>
      <c r="E467" s="17" t="s">
        <v>1630</v>
      </c>
      <c r="F467" s="35" t="str">
        <f>'3D-Road freight transport'!V40</f>
        <v>yes</v>
      </c>
      <c r="G467" s="35" t="str">
        <f>'3D-Road freight transport'!AP40</f>
        <v>.</v>
      </c>
      <c r="H467" s="35">
        <f>'3D-Road freight transport'!AQ40</f>
        <v>0</v>
      </c>
      <c r="I467" s="35" t="str">
        <f t="shared" si="7"/>
        <v>.</v>
      </c>
    </row>
    <row r="468" spans="1:10" s="35" customFormat="1" ht="72" customHeight="1" x14ac:dyDescent="0.25">
      <c r="A468" s="35" t="str">
        <f>'3D-Road freight transport'!B42</f>
        <v>E</v>
      </c>
      <c r="B468" s="35" t="str">
        <f>'3D-Road freight transport'!A42</f>
        <v>Q3d.2.11_i</v>
      </c>
      <c r="C468" s="17" t="str">
        <f>LEFT('3D-Road freight transport'!E$41,FIND("(Q",'3D-Road freight transport'!E$41)-2)&amp;"- "&amp;'3D-Road freight transport'!F42</f>
        <v>Please note that this is the only question that refers to foreign road freight transport firms
Do laws or regulations allow the following activities by foreign road freight transport firms:- Cabotage</v>
      </c>
      <c r="D468" s="35" t="str">
        <f>IF(OR('3D-Road freight transport'!B42="N", '3D-Road freight transport'!B42="NI"),"N",'3D-Road freight transport'!C42)</f>
        <v>Q5d.2.12_1</v>
      </c>
      <c r="E468" s="17" t="s">
        <v>1631</v>
      </c>
      <c r="F468" s="35" t="str">
        <f>'3D-Road freight transport'!V42</f>
        <v>allowed</v>
      </c>
      <c r="G468" s="35" t="str">
        <f>'3D-Road freight transport'!AP42</f>
        <v>.</v>
      </c>
      <c r="H468" s="35">
        <f>'3D-Road freight transport'!AQ42</f>
        <v>0</v>
      </c>
      <c r="I468" s="35" t="str">
        <f t="shared" si="7"/>
        <v>.</v>
      </c>
    </row>
    <row r="469" spans="1:10" s="35" customFormat="1" ht="62.5" x14ac:dyDescent="0.25">
      <c r="A469" s="35" t="str">
        <f>'3D-Road freight transport'!B43</f>
        <v>E</v>
      </c>
      <c r="B469" s="35" t="str">
        <f>'3D-Road freight transport'!A43</f>
        <v>Q3d.2.11_ii</v>
      </c>
      <c r="C469" s="17" t="str">
        <f>LEFT('3D-Road freight transport'!E$41,FIND("(Q",'3D-Road freight transport'!E$41)-2)&amp;"- "&amp;'3D-Road freight transport'!F43</f>
        <v>Please note that this is the only question that refers to foreign road freight transport firms
Do laws or regulations allow the following activities by foreign road freight transport firms:- Foreign firms picking up freight in your country?</v>
      </c>
      <c r="D469" s="35" t="str">
        <f>IF(OR('3D-Road freight transport'!B43="N", '3D-Road freight transport'!B43="NI"),"N",'3D-Road freight transport'!C43)</f>
        <v>Q5d.2.12_2</v>
      </c>
      <c r="E469" s="17" t="s">
        <v>1632</v>
      </c>
      <c r="F469" s="35" t="str">
        <f>'3D-Road freight transport'!V43</f>
        <v>allowed</v>
      </c>
      <c r="G469" s="35" t="str">
        <f>'3D-Road freight transport'!AP43</f>
        <v>.</v>
      </c>
      <c r="H469" s="35">
        <f>'3D-Road freight transport'!AQ43</f>
        <v>0</v>
      </c>
      <c r="I469" s="35" t="str">
        <f t="shared" si="7"/>
        <v>.</v>
      </c>
    </row>
    <row r="470" spans="1:10" s="35" customFormat="1" ht="25" x14ac:dyDescent="0.25">
      <c r="A470" s="35" t="str">
        <f>'3D-Road freight transport'!B44</f>
        <v>I</v>
      </c>
      <c r="B470" s="35" t="str">
        <f>'3D-Road freight transport'!A44</f>
        <v>Q3d.2.11a</v>
      </c>
      <c r="C470" s="17" t="str">
        <f>LEFT('3D-Road freight transport'!E44,FIND("(Q",'3D-Road freight transport'!E44)-2)</f>
        <v>Please provide link to the law/regulation that allows or prohibits these activities.</v>
      </c>
      <c r="D470" s="35" t="str">
        <f>IF(OR('3D-Road freight transport'!B44="N", '3D-Road freight transport'!B44="NI"),"N",'3D-Road freight transport'!C44)</f>
        <v>Q5d.2.12a</v>
      </c>
      <c r="E470" s="17" t="s">
        <v>1633</v>
      </c>
      <c r="F470" s="35" t="str">
        <f>'3D-Road freight transport'!V44</f>
        <v>.</v>
      </c>
      <c r="G470" s="35" t="str">
        <f>'3D-Road freight transport'!AP44</f>
        <v>.</v>
      </c>
      <c r="H470" s="35">
        <f>'3D-Road freight transport'!AQ44</f>
        <v>0</v>
      </c>
      <c r="I470" s="35" t="str">
        <f t="shared" si="7"/>
        <v>.</v>
      </c>
    </row>
    <row r="471" spans="1:10" s="35" customFormat="1" ht="25" x14ac:dyDescent="0.25">
      <c r="A471" s="35" t="str">
        <f>'3D-Road freight transport'!B45</f>
        <v>EC</v>
      </c>
      <c r="B471" s="35" t="str">
        <f>'3D-Road freight transport'!A45</f>
        <v>Q3d.2.12</v>
      </c>
      <c r="C471" s="17" t="str">
        <f>LEFT('3D-Road freight transport'!E45,FIND("(Q",'3D-Road freight transport'!E45)-2)</f>
        <v>Are retail tariffs of road freight services regulated or approved by the government, a ministry, a regulator or other public body?</v>
      </c>
      <c r="D471" s="35" t="str">
        <f>IF(OR('3D-Road freight transport'!B45="N", '3D-Road freight transport'!B45="NI"),"N",'3D-Road freight transport'!C45)</f>
        <v>Q5d.2.13</v>
      </c>
      <c r="E471" s="17" t="s">
        <v>1634</v>
      </c>
      <c r="F471" s="35" t="str">
        <f>'3D-Road freight transport'!V45</f>
        <v>no</v>
      </c>
      <c r="G471" s="35" t="str">
        <f>'3D-Road freight transport'!AP45</f>
        <v>.</v>
      </c>
      <c r="H471" s="35">
        <f>'3D-Road freight transport'!AQ45</f>
        <v>0</v>
      </c>
      <c r="I471" s="35" t="str">
        <f t="shared" si="7"/>
        <v>.</v>
      </c>
    </row>
    <row r="472" spans="1:10" s="35" customFormat="1" ht="25" x14ac:dyDescent="0.25">
      <c r="A472" s="35" t="str">
        <f>'3D-Road freight transport'!B46</f>
        <v>I</v>
      </c>
      <c r="B472" s="35" t="str">
        <f>'3D-Road freight transport'!A46</f>
        <v>Q3d.2.12a</v>
      </c>
      <c r="C472" s="17" t="str">
        <f>LEFT('3D-Road freight transport'!E46,FIND("(Q",'3D-Road freight transport'!E46)-2)</f>
        <v>Please provide a link to the website of the body that regulates/approves such tariffs.</v>
      </c>
      <c r="D472" s="35" t="str">
        <f>IF(OR('3D-Road freight transport'!B46="N", '3D-Road freight transport'!B46="NI"),"N",'3D-Road freight transport'!C46)</f>
        <v>Q5d.2.13a</v>
      </c>
      <c r="E472" s="17" t="s">
        <v>1635</v>
      </c>
      <c r="F472" s="35" t="str">
        <f>'3D-Road freight transport'!V46</f>
        <v>.</v>
      </c>
      <c r="G472" s="35" t="str">
        <f>'3D-Road freight transport'!AP46</f>
        <v>.</v>
      </c>
      <c r="H472" s="35">
        <f>'3D-Road freight transport'!AQ46</f>
        <v>0</v>
      </c>
      <c r="I472" s="35" t="str">
        <f t="shared" si="7"/>
        <v>.</v>
      </c>
    </row>
    <row r="473" spans="1:10" s="35" customFormat="1" ht="25" x14ac:dyDescent="0.25">
      <c r="A473" s="35" t="str">
        <f>'3D-Road freight transport'!B47</f>
        <v>EC</v>
      </c>
      <c r="B473" s="35" t="str">
        <f>'3D-Road freight transport'!A47</f>
        <v>Q3d.2.13</v>
      </c>
      <c r="C473" s="17" t="str">
        <f>LEFT('3D-Road freight transport'!E47,FIND("(Q",'3D-Road freight transport'!E47)-2)</f>
        <v>Does the government/regulator/ministry or other public body provide pricing guidelines for setting retail tariffs to road freight companies?</v>
      </c>
      <c r="D473" s="35" t="str">
        <f>IF(OR('3D-Road freight transport'!B47="N", '3D-Road freight transport'!B47="NI"),"N",'3D-Road freight transport'!C47)</f>
        <v>Q5d.2.14</v>
      </c>
      <c r="E473" s="17" t="s">
        <v>1636</v>
      </c>
      <c r="F473" s="35" t="str">
        <f>'3D-Road freight transport'!V47</f>
        <v>no</v>
      </c>
      <c r="G473" s="35" t="str">
        <f>'3D-Road freight transport'!AP47</f>
        <v>.</v>
      </c>
      <c r="H473" s="35">
        <f>'3D-Road freight transport'!AQ47</f>
        <v>0</v>
      </c>
      <c r="I473" s="35" t="str">
        <f t="shared" si="7"/>
        <v>.</v>
      </c>
    </row>
    <row r="474" spans="1:10" s="35" customFormat="1" x14ac:dyDescent="0.25">
      <c r="A474" s="35" t="str">
        <f>'3D-Road freight transport'!B48</f>
        <v>I</v>
      </c>
      <c r="B474" s="35" t="str">
        <f>'3D-Road freight transport'!A48</f>
        <v>Q3d.2.13a</v>
      </c>
      <c r="C474" s="17" t="str">
        <f>LEFT('3D-Road freight transport'!E48,FIND("(Q",'3D-Road freight transport'!E48)-2)</f>
        <v>Please provide a link to the latest available pricing guidelines.</v>
      </c>
      <c r="D474" s="35" t="str">
        <f>IF(OR('3D-Road freight transport'!B48="N", '3D-Road freight transport'!B48="NI"),"N",'3D-Road freight transport'!C48)</f>
        <v>Q5d.2.14a</v>
      </c>
      <c r="E474" s="17" t="s">
        <v>1637</v>
      </c>
      <c r="F474" s="35" t="str">
        <f>'3D-Road freight transport'!V48</f>
        <v>.</v>
      </c>
      <c r="G474" s="35" t="str">
        <f>'3D-Road freight transport'!AP48</f>
        <v>.</v>
      </c>
      <c r="H474" s="35">
        <f>'3D-Road freight transport'!AQ48</f>
        <v>0</v>
      </c>
      <c r="I474" s="35" t="str">
        <f t="shared" si="7"/>
        <v>.</v>
      </c>
    </row>
    <row r="475" spans="1:10" s="35" customFormat="1" ht="25" x14ac:dyDescent="0.25">
      <c r="A475" s="35" t="str">
        <f>'3D-Road freight transport'!B49</f>
        <v>ETS</v>
      </c>
      <c r="B475" s="35" t="str">
        <f>'3D-Road freight transport'!A49</f>
        <v>Q3d.2.14</v>
      </c>
      <c r="C475" s="17" t="str">
        <f>LEFT('3D-Road freight transport'!E49,FIND("(Q",'3D-Road freight transport'!E49)-2)</f>
        <v>Are industry representatives involved in enforcing pricing guidelines or in setting tariffs?</v>
      </c>
      <c r="D475" s="35" t="str">
        <f>IF(OR('3D-Road freight transport'!B49="N", '3D-Road freight transport'!B49="NI"),"N",'3D-Road freight transport'!C49)</f>
        <v>Q5d.2.15</v>
      </c>
      <c r="E475" s="17" t="s">
        <v>1638</v>
      </c>
      <c r="F475" s="35" t="str">
        <f>'3D-Road freight transport'!V49</f>
        <v>no</v>
      </c>
      <c r="G475" s="35" t="str">
        <f>'3D-Road freight transport'!AP49</f>
        <v>.</v>
      </c>
      <c r="H475" s="35">
        <f>'3D-Road freight transport'!AQ49</f>
        <v>0</v>
      </c>
      <c r="I475" s="35" t="str">
        <f t="shared" si="7"/>
        <v>.</v>
      </c>
    </row>
    <row r="476" spans="1:10" s="13" customFormat="1" ht="33" customHeight="1" x14ac:dyDescent="0.4">
      <c r="A476" s="13" t="str">
        <f>'3E-Transport by Coach'!B5</f>
        <v>I</v>
      </c>
      <c r="B476" s="13" t="str">
        <f>'3E-Transport by Coach'!A5</f>
        <v>Q3e.01</v>
      </c>
      <c r="C476" s="17" t="str">
        <f>LEFT('3E-Transport by Coach'!E5,FIND("(Q",'3E-Transport by Coach'!E5)-2)</f>
        <v>Does the Long-Distance Domestic Passenger Transport Services by Coach sector exist in your country?</v>
      </c>
      <c r="D476" s="13" t="str">
        <f>IF(OR('3E-Transport by Coach'!B5="N",'3E-Transport by Coach'!B5="NI"),"N",'3E-Transport by Coach'!C5)</f>
        <v>Q5e.01</v>
      </c>
      <c r="E476" s="17" t="s">
        <v>1612</v>
      </c>
      <c r="F476" s="13" t="str">
        <f>'3E-Transport by Coach'!V5</f>
        <v>yes</v>
      </c>
      <c r="G476" s="13" t="str">
        <f>'3E-Transport by Coach'!AP5</f>
        <v>.</v>
      </c>
      <c r="H476" s="35">
        <f>'3E-Transport by Coach'!AQ5</f>
        <v>0</v>
      </c>
      <c r="I476" s="35" t="str">
        <f t="shared" si="7"/>
        <v>.</v>
      </c>
      <c r="J476" s="119" t="s">
        <v>742</v>
      </c>
    </row>
    <row r="477" spans="1:10" s="13" customFormat="1" ht="25" x14ac:dyDescent="0.25">
      <c r="A477" s="35" t="str">
        <f>'3E-Transport by Coach'!B6</f>
        <v>NI</v>
      </c>
      <c r="B477" s="35" t="str">
        <f>'3E-Transport by Coach'!A6</f>
        <v>Q3e.02</v>
      </c>
      <c r="C477" s="17" t="str">
        <f>LEFT('3E-Transport by Coach'!E6,FIND("(Q",'3E-Transport by Coach'!E6)-2)</f>
        <v>Please provide us the name of the body/institution answering this question in the original language and provide a link to its webpage.</v>
      </c>
      <c r="D477" s="35" t="str">
        <f>IF(OR('3E-Transport by Coach'!B6="N",'3E-Transport by Coach'!B6="NI"),"N",'3E-Transport by Coach'!C6)</f>
        <v>N</v>
      </c>
      <c r="E477" s="17" t="s">
        <v>0</v>
      </c>
      <c r="F477" s="35" t="str">
        <f>'3E-Transport by Coach'!V6</f>
        <v/>
      </c>
      <c r="G477" s="35" t="str">
        <f>'3E-Transport by Coach'!AP6</f>
        <v>.</v>
      </c>
      <c r="H477" s="35">
        <f>'3E-Transport by Coach'!AQ6</f>
        <v>0</v>
      </c>
      <c r="I477" s="35" t="str">
        <f t="shared" si="7"/>
        <v>.</v>
      </c>
    </row>
    <row r="478" spans="1:10" x14ac:dyDescent="0.25">
      <c r="A478" s="35" t="str">
        <f>'3E-Transport by Coach'!B7</f>
        <v>NI</v>
      </c>
      <c r="B478" s="35" t="str">
        <f>'3E-Transport by Coach'!A7</f>
        <v>Q3e.03</v>
      </c>
      <c r="C478" s="17" t="str">
        <f>LEFT('3E-Transport by Coach'!E7,FIND("(Q",'3E-Transport by Coach'!E7)-2)</f>
        <v>Please also indicate the e-mail address of the specific person answering this section.</v>
      </c>
      <c r="D478" s="35" t="str">
        <f>IF(OR('3E-Transport by Coach'!B7="N",'3E-Transport by Coach'!B7="NI"),"N",'3E-Transport by Coach'!C7)</f>
        <v>N</v>
      </c>
      <c r="E478" s="17" t="s">
        <v>0</v>
      </c>
      <c r="F478" s="35" t="str">
        <f>'3E-Transport by Coach'!V7</f>
        <v/>
      </c>
      <c r="G478" s="35" t="str">
        <f>'3E-Transport by Coach'!AP7</f>
        <v>.</v>
      </c>
      <c r="H478" s="35">
        <f>'3E-Transport by Coach'!AQ7</f>
        <v>0</v>
      </c>
      <c r="I478" s="35" t="str">
        <f t="shared" si="7"/>
        <v>.</v>
      </c>
    </row>
    <row r="479" spans="1:10" ht="25" x14ac:dyDescent="0.25">
      <c r="A479" s="35" t="str">
        <f>'3E-Transport by Coach'!B10</f>
        <v>EC</v>
      </c>
      <c r="B479" s="35" t="str">
        <f>'3E-Transport by Coach'!A10</f>
        <v>Q3e.1.1</v>
      </c>
      <c r="C479" s="17" t="str">
        <f>LEFT('3E-Transport by Coach'!E10,FIND("(Q",'3E-Transport by Coach'!E10)-2)</f>
        <v>Do federal, national, state regional or provincial governments control at least one firm in the Long-Distance Domestic Passenger Transport Services by Coach sector?</v>
      </c>
      <c r="D479" s="35" t="str">
        <f>IF(OR('3E-Transport by Coach'!B10="N",'3E-Transport by Coach'!B10="NI"),"N",'3E-Transport by Coach'!C10)</f>
        <v>Q5e.1.1</v>
      </c>
      <c r="E479" s="17" t="s">
        <v>1639</v>
      </c>
      <c r="F479" s="35" t="str">
        <f>'3E-Transport by Coach'!V10</f>
        <v>yes</v>
      </c>
      <c r="G479" s="35" t="str">
        <f>'3E-Transport by Coach'!AP10</f>
        <v>.</v>
      </c>
      <c r="H479" s="35">
        <f>'3E-Transport by Coach'!AQ10</f>
        <v>0</v>
      </c>
      <c r="I479" s="35" t="str">
        <f t="shared" si="7"/>
        <v>.</v>
      </c>
    </row>
    <row r="480" spans="1:10" ht="50" x14ac:dyDescent="0.25">
      <c r="A480" s="35" t="str">
        <f>'3E-Transport by Coach'!B12</f>
        <v>EC</v>
      </c>
      <c r="B480" s="35" t="str">
        <f>'3E-Transport by Coach'!A12</f>
        <v>Q3e.1.2a</v>
      </c>
      <c r="C480" s="17" t="str">
        <f>'3E-Transport by Coach'!E$11&amp;" - "&amp;LEFT('3E-Transport by Coach'!F12,FIND("(Q",'3E-Transport by Coach'!F12)-2)</f>
        <v>Do federal, national, state, regional or provincial governments have special voting rights in at least one firm in the Long-Distance Domestic Passenger Transport Services by Coach sector, where such voting rights allow the government to:  - Approve, appoint or remove more than half of the firm board</v>
      </c>
      <c r="D480" s="35" t="str">
        <f>IF(OR('3E-Transport by Coach'!B12="N",'3E-Transport by Coach'!B12="NI"),"N",'3E-Transport by Coach'!C12)</f>
        <v>Q5e.1.2</v>
      </c>
      <c r="E480" s="17" t="s">
        <v>1614</v>
      </c>
      <c r="F480" s="35" t="str">
        <f>'3E-Transport by Coach'!V12</f>
        <v>no</v>
      </c>
      <c r="G480" s="35" t="str">
        <f>'3E-Transport by Coach'!AP12</f>
        <v>.</v>
      </c>
      <c r="H480" s="35">
        <f>'3E-Transport by Coach'!AQ12</f>
        <v>0</v>
      </c>
      <c r="I480" s="35" t="str">
        <f t="shared" si="7"/>
        <v>.</v>
      </c>
    </row>
    <row r="481" spans="1:9" ht="50" x14ac:dyDescent="0.25">
      <c r="A481" s="35" t="str">
        <f>'3E-Transport by Coach'!B13</f>
        <v>EC</v>
      </c>
      <c r="B481" s="35" t="str">
        <f>'3E-Transport by Coach'!A13</f>
        <v>Q3e.1.2b</v>
      </c>
      <c r="C481" s="17" t="str">
        <f>'3E-Transport by Coach'!E$11&amp;" - "&amp;LEFT('3E-Transport by Coach'!F13,FIND("(Q",'3E-Transport by Coach'!F13)-2)</f>
        <v>Do federal, national, state, regional or provincial governments have special voting rights in at least one firm in the Long-Distance Domestic Passenger Transport Services by Coach sector, where such voting rights allow the government to:  - Block the sale of shares that could lead to change in the control of the firm</v>
      </c>
      <c r="D481" s="35" t="str">
        <f>IF(OR('3E-Transport by Coach'!B13="N",'3E-Transport by Coach'!B13="NI"),"N",'3E-Transport by Coach'!C13)</f>
        <v>Q5e.1.2</v>
      </c>
      <c r="E481" s="17" t="s">
        <v>1614</v>
      </c>
      <c r="F481" s="35" t="str">
        <f>'3E-Transport by Coach'!V13</f>
        <v>no</v>
      </c>
      <c r="G481" s="35" t="str">
        <f>'3E-Transport by Coach'!AP13</f>
        <v>.</v>
      </c>
      <c r="H481" s="35">
        <f>'3E-Transport by Coach'!AQ13</f>
        <v>0</v>
      </c>
      <c r="I481" s="35" t="str">
        <f t="shared" si="7"/>
        <v>.</v>
      </c>
    </row>
    <row r="482" spans="1:9" s="2" customFormat="1" ht="50" x14ac:dyDescent="0.25">
      <c r="A482" s="35" t="str">
        <f>'3E-Transport by Coach'!B14</f>
        <v>EC</v>
      </c>
      <c r="B482" s="35" t="str">
        <f>'3E-Transport by Coach'!A14</f>
        <v>Q3e.1.2c</v>
      </c>
      <c r="C482" s="17" t="str">
        <f>'3E-Transport by Coach'!E$11&amp;" - "&amp;LEFT('3E-Transport by Coach'!F14,FIND("(Q",'3E-Transport by Coach'!F14)-2)</f>
        <v>Do federal, national, state, regional or provincial governments have special voting rights in at least one firm in the Long-Distance Domestic Passenger Transport Services by Coach sector, where such voting rights allow the government to:  - Prevent the relocation of the firm outside the national territory</v>
      </c>
      <c r="D482" s="35" t="str">
        <f>IF(OR('3E-Transport by Coach'!B14="N",'3E-Transport by Coach'!B14="NI"),"N",'3E-Transport by Coach'!C14)</f>
        <v>Q5e.1.2</v>
      </c>
      <c r="E482" s="17" t="s">
        <v>1614</v>
      </c>
      <c r="F482" s="35" t="str">
        <f>'3E-Transport by Coach'!V14</f>
        <v>no</v>
      </c>
      <c r="G482" s="35" t="str">
        <f>'3E-Transport by Coach'!AP14</f>
        <v>.</v>
      </c>
      <c r="H482" s="35">
        <f>'3E-Transport by Coach'!AQ14</f>
        <v>0</v>
      </c>
      <c r="I482" s="35" t="str">
        <f t="shared" si="7"/>
        <v>.</v>
      </c>
    </row>
    <row r="483" spans="1:9" ht="50" x14ac:dyDescent="0.25">
      <c r="A483" s="35" t="str">
        <f>'3E-Transport by Coach'!B15</f>
        <v>NI</v>
      </c>
      <c r="B483" s="35" t="str">
        <f>'3E-Transport by Coach'!A15</f>
        <v>Q3e.1.2d</v>
      </c>
      <c r="C483" s="17" t="str">
        <f>LEFT('3E-Transport by Coach'!F15,FIND("(Q",'3E-Transport by Coach'!F15)-2)</f>
        <v>Please, if you answered yes to any of the questions on voting rights, indicate the name of the firm in which such rights are held and include a link to a document (e.g. annual report) that provides evidence of the existence of these special voting rights and details about their nature.</v>
      </c>
      <c r="D483" s="35" t="str">
        <f>IF(OR('3E-Transport by Coach'!B15="N",'3E-Transport by Coach'!B15="NI"),"N",'3E-Transport by Coach'!C15)</f>
        <v>N</v>
      </c>
      <c r="E483" s="17" t="s">
        <v>0</v>
      </c>
      <c r="F483" s="35" t="str">
        <f>'3E-Transport by Coach'!V15</f>
        <v/>
      </c>
      <c r="G483" s="35" t="str">
        <f>'3E-Transport by Coach'!AP15</f>
        <v>.</v>
      </c>
      <c r="H483" s="35">
        <f>'3E-Transport by Coach'!AQ15</f>
        <v>0</v>
      </c>
      <c r="I483" s="35" t="str">
        <f t="shared" si="7"/>
        <v>.</v>
      </c>
    </row>
    <row r="484" spans="1:9" s="2" customFormat="1" ht="50" x14ac:dyDescent="0.25">
      <c r="A484" s="35" t="str">
        <f>'3E-Transport by Coach'!B16</f>
        <v>ETS</v>
      </c>
      <c r="B484" s="35" t="str">
        <f>'3E-Transport by Coach'!A16</f>
        <v>Q3e.1.3</v>
      </c>
      <c r="C484" s="17" t="str">
        <f>LEFT('3E-Transport by Coach'!F16,FIND("(Q",'3E-Transport by Coach'!F16)-2)</f>
        <v>If federal, national, state, regional or provincial governments control at least one firm in the Long-Distance Domestic Passenger Transport Services by Coach sector, is a legislative action necessary for the government to sell its stakes in these firms partially or entirely?</v>
      </c>
      <c r="D484" s="35" t="str">
        <f>IF(OR('3E-Transport by Coach'!B16="N",'3E-Transport by Coach'!B16="NI"),"N",'3E-Transport by Coach'!C16)</f>
        <v>Q5e.1.1a</v>
      </c>
      <c r="E484" s="17" t="s">
        <v>1640</v>
      </c>
      <c r="F484" s="35" t="str">
        <f>'3E-Transport by Coach'!V16</f>
        <v>yes</v>
      </c>
      <c r="G484" s="35" t="str">
        <f>'3E-Transport by Coach'!AP16</f>
        <v>.</v>
      </c>
      <c r="H484" s="35">
        <f>'3E-Transport by Coach'!AQ16</f>
        <v>0</v>
      </c>
      <c r="I484" s="35" t="str">
        <f t="shared" si="7"/>
        <v>.</v>
      </c>
    </row>
    <row r="485" spans="1:9" ht="25" x14ac:dyDescent="0.25">
      <c r="A485" s="35" t="str">
        <f>'3E-Transport by Coach'!B17</f>
        <v>I</v>
      </c>
      <c r="B485" s="35" t="str">
        <f>'3E-Transport by Coach'!A17</f>
        <v>Q3e.1.3a</v>
      </c>
      <c r="C485" s="17" t="str">
        <f>LEFT('3E-Transport by Coach'!F17,FIND("(Q",'3E-Transport by Coach'!F17)-2)</f>
        <v>Please provide link to the law/regulation or other legal document that creates such legal constraints.</v>
      </c>
      <c r="D485" s="35" t="str">
        <f>IF(OR('3E-Transport by Coach'!B17="N",'3E-Transport by Coach'!B17="NI"),"N",'3E-Transport by Coach'!C17)</f>
        <v>Q5e.1.1b</v>
      </c>
      <c r="E485" s="17" t="s">
        <v>1429</v>
      </c>
      <c r="F485" s="35" t="str">
        <f>'3E-Transport by Coach'!V17</f>
        <v>.</v>
      </c>
      <c r="G485" s="35" t="str">
        <f>'3E-Transport by Coach'!AP17</f>
        <v>.</v>
      </c>
      <c r="H485" s="35">
        <f>'3E-Transport by Coach'!AQ17</f>
        <v>0</v>
      </c>
      <c r="I485" s="35" t="str">
        <f t="shared" si="7"/>
        <v>.</v>
      </c>
    </row>
    <row r="486" spans="1:9" s="2" customFormat="1" x14ac:dyDescent="0.25">
      <c r="A486" s="35" t="str">
        <f>'3E-Transport by Coach'!B19</f>
        <v>I</v>
      </c>
      <c r="B486" s="35" t="str">
        <f>'3E-Transport by Coach'!A19</f>
        <v>Q3e.2.01</v>
      </c>
      <c r="C486" s="17" t="str">
        <f>LEFT('3E-Transport by Coach'!E19,FIND("(Q",'3E-Transport by Coach'!E19)-2)</f>
        <v>For which jurisdiction are you answering the question?</v>
      </c>
      <c r="D486" s="35" t="str">
        <f>IF(OR('3E-Transport by Coach'!B19="N",'3E-Transport by Coach'!B19="NI"),"N",'3E-Transport by Coach'!C19)</f>
        <v>Q5e.02</v>
      </c>
      <c r="E486" s="17" t="s">
        <v>1434</v>
      </c>
      <c r="F486" s="35" t="str">
        <f>'3E-Transport by Coach'!V19</f>
        <v>State level (for federal states)</v>
      </c>
      <c r="G486" s="35" t="str">
        <f>'3E-Transport by Coach'!AP19</f>
        <v>.</v>
      </c>
      <c r="H486" s="35">
        <f>'3E-Transport by Coach'!AQ19</f>
        <v>0</v>
      </c>
      <c r="I486" s="35" t="str">
        <f t="shared" si="7"/>
        <v>.</v>
      </c>
    </row>
    <row r="487" spans="1:9" ht="25" x14ac:dyDescent="0.25">
      <c r="A487" s="35" t="str">
        <f>'3E-Transport by Coach'!B20</f>
        <v>NI</v>
      </c>
      <c r="B487" s="35" t="str">
        <f>'3E-Transport by Coach'!A20</f>
        <v>Q3e.2.01a</v>
      </c>
      <c r="C487" s="17" t="str">
        <f>LEFT('3E-Transport by Coach'!F20,FIND("(Q",'3E-Transport by Coach'!F20)-2)</f>
        <v>In case you indicate that you are answering for the “State level” or “Subnational” level or “a combination of the above”, please always indicate the name of the jurisdiction.</v>
      </c>
      <c r="D487" s="35" t="str">
        <f>IF(OR('3E-Transport by Coach'!B20="N",'3E-Transport by Coach'!B20="NI"),"N",'3E-Transport by Coach'!C20)</f>
        <v>N</v>
      </c>
      <c r="E487" s="17" t="s">
        <v>0</v>
      </c>
      <c r="F487" s="35" t="str">
        <f>'3E-Transport by Coach'!V20</f>
        <v/>
      </c>
      <c r="G487" s="35" t="str">
        <f>'3E-Transport by Coach'!AP20</f>
        <v>.</v>
      </c>
      <c r="H487" s="35">
        <f>'3E-Transport by Coach'!AQ20</f>
        <v>0</v>
      </c>
      <c r="I487" s="35" t="str">
        <f t="shared" si="7"/>
        <v>.</v>
      </c>
    </row>
    <row r="488" spans="1:9" s="2" customFormat="1" ht="50" x14ac:dyDescent="0.25">
      <c r="A488" s="35" t="str">
        <f>'3E-Transport by Coach'!B21</f>
        <v>E</v>
      </c>
      <c r="B488" s="35" t="str">
        <f>'3E-Transport by Coach'!A21</f>
        <v>Q3e.2.1</v>
      </c>
      <c r="C488" s="17" t="str">
        <f>LEFT('3E-Transport by Coach'!E21,FIND("(Q",'3E-Transport by Coach'!E21)-2)</f>
        <v>Do laws or regulations restrict the number of competing firms allowed to operate a business (e.g. by establishing a legal monopoly or duopoly, or limiting the number of operators) that provides Long-Distance Domestic Passenger Transport Services by Coach?</v>
      </c>
      <c r="D488" s="35" t="str">
        <f>IF(OR('3E-Transport by Coach'!B21="N",'3E-Transport by Coach'!B21="NI"),"N",'3E-Transport by Coach'!C21)</f>
        <v>Q5e.2.1</v>
      </c>
      <c r="E488" s="17" t="s">
        <v>1641</v>
      </c>
      <c r="F488" s="35" t="str">
        <f>'3E-Transport by Coach'!V21</f>
        <v>no (market open to competition)</v>
      </c>
      <c r="G488" s="35" t="str">
        <f>'3E-Transport by Coach'!AP21</f>
        <v>.</v>
      </c>
      <c r="H488" s="35">
        <f>'3E-Transport by Coach'!AQ21</f>
        <v>0</v>
      </c>
      <c r="I488" s="35" t="str">
        <f t="shared" si="7"/>
        <v>.</v>
      </c>
    </row>
    <row r="489" spans="1:9" ht="25" x14ac:dyDescent="0.25">
      <c r="A489" s="35" t="str">
        <f>'3E-Transport by Coach'!B22</f>
        <v>I</v>
      </c>
      <c r="B489" s="35" t="str">
        <f>'3E-Transport by Coach'!A22</f>
        <v>Q3e.2.1a</v>
      </c>
      <c r="C489" s="17" t="str">
        <f>LEFT('3E-Transport by Coach'!E22,FIND("(Q",'3E-Transport by Coach'!E22)-2)</f>
        <v>Please provide link to the law/regulation or other legal document which regulates the access conditions in this sector.</v>
      </c>
      <c r="D489" s="35" t="str">
        <f>IF(OR('3E-Transport by Coach'!B22="N",'3E-Transport by Coach'!B22="NI"),"N",'3E-Transport by Coach'!C22)</f>
        <v>Q5e.2.1a</v>
      </c>
      <c r="E489" s="17" t="s">
        <v>1438</v>
      </c>
      <c r="F489" s="35" t="str">
        <f>'3E-Transport by Coach'!V22</f>
        <v>.</v>
      </c>
      <c r="G489" s="35" t="str">
        <f>'3E-Transport by Coach'!AP22</f>
        <v>.</v>
      </c>
      <c r="H489" s="35">
        <f>'3E-Transport by Coach'!AQ22</f>
        <v>0</v>
      </c>
      <c r="I489" s="35" t="str">
        <f t="shared" si="7"/>
        <v>.</v>
      </c>
    </row>
    <row r="490" spans="1:9" s="2" customFormat="1" ht="25" x14ac:dyDescent="0.25">
      <c r="A490" s="35" t="str">
        <f>'3E-Transport by Coach'!B23</f>
        <v>E</v>
      </c>
      <c r="B490" s="35" t="str">
        <f>'3E-Transport by Coach'!A23</f>
        <v>Q3e.2.1b</v>
      </c>
      <c r="C490" s="17" t="str">
        <f>LEFT('3E-Transport by Coach'!F23,FIND("(Q",'3E-Transport by Coach'!F23)-2)</f>
        <v>If the answer to the above question is yes and there is a national monopoly or local monopolies, how are these monopoly rights awarded?</v>
      </c>
      <c r="D490" s="35" t="str">
        <f>IF(OR('3E-Transport by Coach'!B23="N",'3E-Transport by Coach'!B23="NI"),"N",'3E-Transport by Coach'!C23)</f>
        <v>Q5e.2.1b</v>
      </c>
      <c r="E490" s="17" t="s">
        <v>1642</v>
      </c>
      <c r="F490" s="35" t="str">
        <f>'3E-Transport by Coach'!V23</f>
        <v>not applicable</v>
      </c>
      <c r="G490" s="35" t="str">
        <f>'3E-Transport by Coach'!AP23</f>
        <v>.</v>
      </c>
      <c r="H490" s="35">
        <f>'3E-Transport by Coach'!AQ23</f>
        <v>0</v>
      </c>
      <c r="I490" s="35" t="str">
        <f t="shared" si="7"/>
        <v>.</v>
      </c>
    </row>
    <row r="491" spans="1:9" ht="25" x14ac:dyDescent="0.25">
      <c r="A491" s="35" t="str">
        <f>'3E-Transport by Coach'!B24</f>
        <v>I</v>
      </c>
      <c r="B491" s="35" t="str">
        <f>'3E-Transport by Coach'!A24</f>
        <v>Q3e.2.1c</v>
      </c>
      <c r="C491" s="17" t="str">
        <f>LEFT('3E-Transport by Coach'!F24,FIND("(Q",'3E-Transport by Coach'!F24)-2)</f>
        <v>Please provide a link to documents relative to the one of the latest award procedures.</v>
      </c>
      <c r="D491" s="35" t="str">
        <f>IF(OR('3E-Transport by Coach'!B24="N",'3E-Transport by Coach'!B24="NI"),"N",'3E-Transport by Coach'!C24)</f>
        <v>Q5e.2.1c</v>
      </c>
      <c r="E491" s="17" t="s">
        <v>1643</v>
      </c>
      <c r="F491" s="35" t="str">
        <f>'3E-Transport by Coach'!V24</f>
        <v>.</v>
      </c>
      <c r="G491" s="35" t="str">
        <f>'3E-Transport by Coach'!AP24</f>
        <v>.</v>
      </c>
      <c r="H491" s="35">
        <f>'3E-Transport by Coach'!AQ24</f>
        <v>0</v>
      </c>
      <c r="I491" s="35" t="str">
        <f t="shared" si="7"/>
        <v>.</v>
      </c>
    </row>
    <row r="492" spans="1:9" ht="25" x14ac:dyDescent="0.25">
      <c r="A492" s="35" t="str">
        <f>'3E-Transport by Coach'!B25</f>
        <v>E</v>
      </c>
      <c r="B492" s="35" t="str">
        <f>'3E-Transport by Coach'!A25</f>
        <v>Q3e.2.2</v>
      </c>
      <c r="C492" s="17" t="str">
        <f>LEFT('3E-Transport by Coach'!E25,FIND("(Q",'3E-Transport by Coach'!E25)-2)</f>
        <v>Are firms that provide Long-Distance Domestic Passenger Transport Services by Coach, free to choose the routes they wish to serve in the following sectors?</v>
      </c>
      <c r="D492" s="35" t="str">
        <f>IF(OR('3E-Transport by Coach'!B25="N",'3E-Transport by Coach'!B25="NI"),"N",'3E-Transport by Coach'!C25)</f>
        <v>Q5e.2.2</v>
      </c>
      <c r="E492" s="17" t="s">
        <v>1644</v>
      </c>
      <c r="F492" s="35" t="str">
        <f>'3E-Transport by Coach'!V25</f>
        <v>no (need approval to enter ALL new routes)</v>
      </c>
      <c r="G492" s="35" t="str">
        <f>'3E-Transport by Coach'!AP25</f>
        <v>.</v>
      </c>
      <c r="H492" s="35">
        <f>'3E-Transport by Coach'!AQ25</f>
        <v>0</v>
      </c>
      <c r="I492" s="35" t="str">
        <f t="shared" si="7"/>
        <v>.</v>
      </c>
    </row>
    <row r="493" spans="1:9" ht="25" x14ac:dyDescent="0.25">
      <c r="A493" s="35" t="str">
        <f>'3E-Transport by Coach'!B26</f>
        <v>I</v>
      </c>
      <c r="B493" s="35" t="str">
        <f>'3E-Transport by Coach'!A26</f>
        <v>Q3e.2.2a</v>
      </c>
      <c r="C493" s="17" t="str">
        <f>LEFT('3E-Transport by Coach'!E26,FIND("(Q",'3E-Transport by Coach'!E26)-2)</f>
        <v>Please provide a link to the law/regulation that allows or limits this freedom.</v>
      </c>
      <c r="D493" s="35" t="str">
        <f>IF(OR('3E-Transport by Coach'!B26="N",'3E-Transport by Coach'!B26="NI"),"N",'3E-Transport by Coach'!C26)</f>
        <v>Q5e.2.2a</v>
      </c>
      <c r="E493" s="17" t="s">
        <v>1645</v>
      </c>
      <c r="F493" s="35" t="str">
        <f>'3E-Transport by Coach'!V26</f>
        <v>.</v>
      </c>
      <c r="G493" s="35" t="str">
        <f>'3E-Transport by Coach'!AP26</f>
        <v>.</v>
      </c>
      <c r="H493" s="35">
        <f>'3E-Transport by Coach'!AQ26</f>
        <v>0</v>
      </c>
      <c r="I493" s="35" t="str">
        <f t="shared" si="7"/>
        <v>.</v>
      </c>
    </row>
    <row r="494" spans="1:9" ht="37.5" x14ac:dyDescent="0.25">
      <c r="A494" s="35" t="str">
        <f>'3E-Transport by Coach'!B27</f>
        <v>E</v>
      </c>
      <c r="B494" s="35" t="str">
        <f>'3E-Transport by Coach'!A27</f>
        <v>Q3e.2.3</v>
      </c>
      <c r="C494" s="17" t="str">
        <f>LEFT('3E-Transport by Coach'!E27,FIND("(Q",'3E-Transport by Coach'!E27)-2)</f>
        <v>Are the retail tariffs/fares that firms providing Long-Distance Domestic Passenger Transport Services by Coach charge to their passengers regulated or approved by the government, a ministry, a regulator or another body?</v>
      </c>
      <c r="D494" s="35" t="str">
        <f>IF(OR('3E-Transport by Coach'!B27="N",'3E-Transport by Coach'!B27="NI"),"N",'3E-Transport by Coach'!C27)</f>
        <v>Q5e.2.3</v>
      </c>
      <c r="E494" s="17" t="s">
        <v>1646</v>
      </c>
      <c r="F494" s="35" t="str">
        <f>'3E-Transport by Coach'!V27</f>
        <v>yes</v>
      </c>
      <c r="G494" s="35" t="str">
        <f>'3E-Transport by Coach'!AP27</f>
        <v>.</v>
      </c>
      <c r="H494" s="35">
        <f>'3E-Transport by Coach'!AQ27</f>
        <v>0</v>
      </c>
      <c r="I494" s="35" t="str">
        <f t="shared" si="7"/>
        <v>.</v>
      </c>
    </row>
    <row r="495" spans="1:9" ht="25" x14ac:dyDescent="0.25">
      <c r="A495" s="35" t="str">
        <f>'3E-Transport by Coach'!B28</f>
        <v>I</v>
      </c>
      <c r="B495" s="35" t="str">
        <f>'3E-Transport by Coach'!A28</f>
        <v>Q3e.2.3a</v>
      </c>
      <c r="C495" s="17" t="str">
        <f>LEFT('3E-Transport by Coach'!E28,FIND("(Q",'3E-Transport by Coach'!E28)-2)</f>
        <v>Please provide a link to website of the body that regulates/approves such tariffs.</v>
      </c>
      <c r="D495" s="35" t="str">
        <f>IF(OR('3E-Transport by Coach'!B28="N",'3E-Transport by Coach'!B28="NI"),"N",'3E-Transport by Coach'!C28)</f>
        <v>Q5e.2.3a</v>
      </c>
      <c r="E495" s="17" t="s">
        <v>1647</v>
      </c>
      <c r="F495" s="35" t="str">
        <f>'3E-Transport by Coach'!V28</f>
        <v>.</v>
      </c>
      <c r="G495" s="35" t="str">
        <f>'3E-Transport by Coach'!AP28</f>
        <v>.</v>
      </c>
      <c r="H495" s="35">
        <f>'3E-Transport by Coach'!AQ28</f>
        <v>0</v>
      </c>
      <c r="I495" s="35" t="str">
        <f t="shared" si="7"/>
        <v>.</v>
      </c>
    </row>
    <row r="496" spans="1:9" ht="25" x14ac:dyDescent="0.25">
      <c r="A496" s="35" t="str">
        <f>'3E-Transport by Coach'!B29</f>
        <v>E</v>
      </c>
      <c r="B496" s="35" t="str">
        <f>'3E-Transport by Coach'!A29</f>
        <v>Q3e.2.4</v>
      </c>
      <c r="C496" s="17" t="str">
        <f>LEFT('3E-Transport by Coach'!E29,FIND("(Q",'3E-Transport by Coach'!E29)-2)</f>
        <v>What is necessary in order to establish a business providing Long-Distance Domestic Passenger Transport Services by Coach?</v>
      </c>
      <c r="D496" s="35" t="str">
        <f>IF(OR('3E-Transport by Coach'!B29="N",'3E-Transport by Coach'!B29="NI"),"N",'3E-Transport by Coach'!C29)</f>
        <v>Q5e.2.4</v>
      </c>
      <c r="E496" s="17" t="s">
        <v>1648</v>
      </c>
      <c r="F496" s="35" t="str">
        <f>'3E-Transport by Coach'!V29</f>
        <v>obtain a license or authorisation</v>
      </c>
      <c r="G496" s="35" t="str">
        <f>'3E-Transport by Coach'!AP29</f>
        <v>.</v>
      </c>
      <c r="H496" s="35">
        <f>'3E-Transport by Coach'!AQ29</f>
        <v>0</v>
      </c>
      <c r="I496" s="35" t="str">
        <f t="shared" si="7"/>
        <v>.</v>
      </c>
    </row>
    <row r="497" spans="1:9" ht="25" x14ac:dyDescent="0.25">
      <c r="A497" s="35" t="str">
        <f>'3E-Transport by Coach'!B30</f>
        <v>I</v>
      </c>
      <c r="B497" s="35" t="str">
        <f>'3E-Transport by Coach'!A30</f>
        <v>Q3e.2.4a</v>
      </c>
      <c r="C497" s="17" t="str">
        <f>LEFT('3E-Transport by Coach'!E30,FIND("(Q",'3E-Transport by Coach'!E30)-2)</f>
        <v>Please provide a link to the law/regulation that sets out these requirements or to a website that explains such requirements.</v>
      </c>
      <c r="D497" s="35" t="str">
        <f>IF(OR('3E-Transport by Coach'!B30="N",'3E-Transport by Coach'!B30="NI"),"N",'3E-Transport by Coach'!C30)</f>
        <v>Q5e.2.4a</v>
      </c>
      <c r="E497" s="17" t="s">
        <v>1595</v>
      </c>
      <c r="F497" s="35" t="str">
        <f>'3E-Transport by Coach'!V30</f>
        <v>.</v>
      </c>
      <c r="G497" s="35" t="str">
        <f>'3E-Transport by Coach'!AP30</f>
        <v>.</v>
      </c>
      <c r="H497" s="35">
        <f>'3E-Transport by Coach'!AQ30</f>
        <v>0</v>
      </c>
      <c r="I497" s="35" t="str">
        <f t="shared" si="7"/>
        <v>.</v>
      </c>
    </row>
    <row r="498" spans="1:9" ht="37.5" x14ac:dyDescent="0.25">
      <c r="A498" s="35" t="str">
        <f>'3E-Transport by Coach'!B31</f>
        <v>E</v>
      </c>
      <c r="B498" s="35" t="str">
        <f>'3E-Transport by Coach'!A31</f>
        <v>Q3e.2.5</v>
      </c>
      <c r="C498" s="17" t="str">
        <f>LEFT('3E-Transport by Coach'!E31,FIND("(Q",'3E-Transport by Coach'!E31)-2)</f>
        <v>Are industry representatives or individual firms involved in the enforcement of entry regulations in the Long-Distance Domestic Passenger Transport Services by Coach sector?</v>
      </c>
      <c r="D498" s="35" t="str">
        <f>IF(OR('3E-Transport by Coach'!B31="N",'3E-Transport by Coach'!B31="NI"),"N",'3E-Transport by Coach'!C31)</f>
        <v>Q5e.2.5</v>
      </c>
      <c r="E498" s="17" t="s">
        <v>1649</v>
      </c>
      <c r="F498" s="35" t="str">
        <f>'3E-Transport by Coach'!V31</f>
        <v>no</v>
      </c>
      <c r="G498" s="35" t="str">
        <f>'3E-Transport by Coach'!AP31</f>
        <v>.</v>
      </c>
      <c r="H498" s="35">
        <f>'3E-Transport by Coach'!AQ31</f>
        <v>0</v>
      </c>
      <c r="I498" s="35" t="str">
        <f t="shared" si="7"/>
        <v>.</v>
      </c>
    </row>
    <row r="499" spans="1:9" x14ac:dyDescent="0.25">
      <c r="A499" s="35" t="str">
        <f>'3E-Transport by Coach'!B32</f>
        <v>I</v>
      </c>
      <c r="B499" s="35" t="str">
        <f>'3E-Transport by Coach'!A32</f>
        <v>Q3e.2.5a</v>
      </c>
      <c r="C499" s="17" t="str">
        <f>LEFT('3E-Transport by Coach'!E32,FIND("(Q",'3E-Transport by Coach'!E32)-2)</f>
        <v>If so, please provide a link to the law/regulation that allows this.</v>
      </c>
      <c r="D499" s="35" t="str">
        <f>IF(OR('3E-Transport by Coach'!B32="N",'3E-Transport by Coach'!B32="NI"),"N",'3E-Transport by Coach'!C32)</f>
        <v>Q5e.2.5a</v>
      </c>
      <c r="E499" s="17" t="s">
        <v>1625</v>
      </c>
      <c r="F499" s="35" t="str">
        <f>'3E-Transport by Coach'!V32</f>
        <v>.</v>
      </c>
      <c r="G499" s="35" t="str">
        <f>'3E-Transport by Coach'!AP32</f>
        <v>.</v>
      </c>
      <c r="H499" s="35">
        <f>'3E-Transport by Coach'!AQ32</f>
        <v>0</v>
      </c>
      <c r="I499" s="35" t="str">
        <f t="shared" si="7"/>
        <v>.</v>
      </c>
    </row>
    <row r="500" spans="1:9" x14ac:dyDescent="0.25">
      <c r="A500" s="35" t="str">
        <f>'3E-Transport by Coach'!B33</f>
        <v>N</v>
      </c>
      <c r="B500" s="35" t="str">
        <f>'3E-Transport by Coach'!A33</f>
        <v>Q3e.2.6</v>
      </c>
      <c r="C500" s="17" t="str">
        <f>LEFT('3E-Transport by Coach'!E33,FIND("(Q",'3E-Transport by Coach'!E33)-2)</f>
        <v>Can foreign companies provide cabotage services in your country?</v>
      </c>
      <c r="D500" s="35" t="str">
        <f>IF(OR('3E-Transport by Coach'!B33="N",'3E-Transport by Coach'!B33="NI"),"N",'3E-Transport by Coach'!C33)</f>
        <v>N</v>
      </c>
      <c r="E500" s="17" t="s">
        <v>0</v>
      </c>
      <c r="F500" s="35" t="str">
        <f>'3E-Transport by Coach'!V33</f>
        <v>no</v>
      </c>
      <c r="G500" s="35" t="str">
        <f>'3E-Transport by Coach'!AP33</f>
        <v>.</v>
      </c>
      <c r="H500" s="35">
        <f>'3E-Transport by Coach'!AQ33</f>
        <v>0</v>
      </c>
      <c r="I500" s="35" t="str">
        <f t="shared" si="7"/>
        <v>.</v>
      </c>
    </row>
    <row r="501" spans="1:9" ht="25" x14ac:dyDescent="0.25">
      <c r="A501" s="35" t="str">
        <f>'3E-Transport by Coach'!B34</f>
        <v>I</v>
      </c>
      <c r="B501" s="35" t="str">
        <f>'3E-Transport by Coach'!A34</f>
        <v>Q3e.2.6a</v>
      </c>
      <c r="C501" s="17" t="str">
        <f>LEFT('3E-Transport by Coach'!E34,FIND("(Q",'3E-Transport by Coach'!E34)-2)</f>
        <v>Please provide link to the law/regulation that allows or prohibits these activities.</v>
      </c>
      <c r="D501" s="35" t="str">
        <f>IF(OR('3E-Transport by Coach'!B34="N",'3E-Transport by Coach'!B34="NI"),"N",'3E-Transport by Coach'!C34)</f>
        <v>Q5e.2.6a</v>
      </c>
      <c r="E501" s="17" t="s">
        <v>1633</v>
      </c>
      <c r="F501" s="35" t="str">
        <f>'3E-Transport by Coach'!V34</f>
        <v>.</v>
      </c>
      <c r="G501" s="35" t="str">
        <f>'3E-Transport by Coach'!AP34</f>
        <v>.</v>
      </c>
      <c r="H501" s="35">
        <f>'3E-Transport by Coach'!AQ34</f>
        <v>0</v>
      </c>
      <c r="I501" s="35" t="str">
        <f t="shared" si="7"/>
        <v>.</v>
      </c>
    </row>
    <row r="502" spans="1:9" x14ac:dyDescent="0.25">
      <c r="B502" s="13"/>
    </row>
    <row r="503" spans="1:9" x14ac:dyDescent="0.25">
      <c r="B503" s="13"/>
    </row>
    <row r="504" spans="1:9" x14ac:dyDescent="0.25">
      <c r="B504" s="13"/>
    </row>
    <row r="505" spans="1:9" x14ac:dyDescent="0.25">
      <c r="B505" s="13"/>
    </row>
    <row r="506" spans="1:9" x14ac:dyDescent="0.25">
      <c r="B506" s="13"/>
    </row>
    <row r="507" spans="1:9" x14ac:dyDescent="0.25">
      <c r="B507" s="13"/>
    </row>
    <row r="508" spans="1:9" x14ac:dyDescent="0.25">
      <c r="B508" s="13"/>
    </row>
    <row r="509" spans="1:9" x14ac:dyDescent="0.25">
      <c r="B509" s="13"/>
    </row>
    <row r="510" spans="1:9" x14ac:dyDescent="0.25">
      <c r="B510" s="13"/>
    </row>
    <row r="511" spans="1:9" x14ac:dyDescent="0.25">
      <c r="B511" s="13"/>
    </row>
    <row r="512" spans="1:9" x14ac:dyDescent="0.25">
      <c r="B512" s="13"/>
    </row>
    <row r="513" spans="2:2" x14ac:dyDescent="0.25">
      <c r="B513" s="13"/>
    </row>
    <row r="514" spans="2:2" x14ac:dyDescent="0.25">
      <c r="B514" s="13"/>
    </row>
    <row r="515" spans="2:2" x14ac:dyDescent="0.25">
      <c r="B515" s="13"/>
    </row>
  </sheetData>
  <sheetProtection algorithmName="SHA-512" hashValue="0p0WD4KkUbIhWOFlKYDSyU8wBkpt0tWSRIoma0MIoZrF6GuS+WibIJt+TmV8gm1MrW87cO8V15IfNEHbjrZplw==" saltValue="R35WXc2ZpcI6XLqH935F8g==" spinCount="100000" sheet="1" objects="1" scenarios="1"/>
  <autoFilter ref="A1:G501" xr:uid="{00000000-0009-0000-0000-00000A000000}"/>
  <pageMargins left="0.7" right="0.7" top="0.75" bottom="0.75" header="0.3" footer="0.3"/>
  <pageSetup paperSize="9" orientation="portrait" r:id="rId1"/>
  <headerFooter>
    <oddFooter>&amp;C_x000D_&amp;1#&amp;"Calibri"&amp;10&amp;K0000FF Restricted Use - À usage restreint</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4"/>
  <dimension ref="A1:BI1049"/>
  <sheetViews>
    <sheetView topLeftCell="A20" zoomScale="85" zoomScaleNormal="85" workbookViewId="0">
      <selection activeCell="B3" sqref="B3"/>
    </sheetView>
  </sheetViews>
  <sheetFormatPr defaultColWidth="18.7265625" defaultRowHeight="11.5" x14ac:dyDescent="0.25"/>
  <cols>
    <col min="1" max="20" width="18.7265625" style="65"/>
    <col min="21" max="21" width="20.81640625" style="65" customWidth="1"/>
    <col min="22" max="16384" width="18.7265625" style="65"/>
  </cols>
  <sheetData>
    <row r="1" spans="1:61" ht="45.75" customHeight="1" x14ac:dyDescent="0.25">
      <c r="A1" s="65">
        <v>1</v>
      </c>
      <c r="B1" s="65">
        <v>2</v>
      </c>
      <c r="C1" s="65">
        <v>3</v>
      </c>
      <c r="D1" s="65">
        <v>4</v>
      </c>
      <c r="E1" s="65">
        <v>5</v>
      </c>
      <c r="F1" s="65">
        <v>6</v>
      </c>
      <c r="G1" s="65">
        <v>7</v>
      </c>
      <c r="H1" s="65">
        <v>8</v>
      </c>
      <c r="I1" s="65">
        <v>9</v>
      </c>
      <c r="J1" s="65">
        <v>10</v>
      </c>
      <c r="K1" s="65">
        <v>11</v>
      </c>
      <c r="L1" s="65">
        <v>12</v>
      </c>
      <c r="M1" s="65">
        <v>13</v>
      </c>
      <c r="N1" s="65">
        <v>14</v>
      </c>
      <c r="O1" s="65">
        <v>15</v>
      </c>
      <c r="P1" s="65">
        <v>16</v>
      </c>
      <c r="Q1" s="65">
        <v>17</v>
      </c>
      <c r="R1" s="65">
        <v>18</v>
      </c>
      <c r="S1" s="65">
        <v>19</v>
      </c>
      <c r="T1" s="65">
        <v>20</v>
      </c>
      <c r="U1" s="65">
        <v>21</v>
      </c>
      <c r="V1" s="65">
        <v>22</v>
      </c>
      <c r="W1" s="65">
        <v>23</v>
      </c>
      <c r="X1" s="65">
        <v>24</v>
      </c>
      <c r="Y1" s="65">
        <v>25</v>
      </c>
      <c r="Z1" s="66" t="s">
        <v>47</v>
      </c>
      <c r="AA1" s="65" t="s">
        <v>48</v>
      </c>
      <c r="AB1" s="65" t="s">
        <v>49</v>
      </c>
      <c r="AC1" s="65" t="s">
        <v>50</v>
      </c>
      <c r="AD1" s="65" t="s">
        <v>51</v>
      </c>
      <c r="AE1" s="65" t="s">
        <v>52</v>
      </c>
      <c r="AF1" s="65" t="s">
        <v>53</v>
      </c>
      <c r="AG1" s="65" t="s">
        <v>54</v>
      </c>
      <c r="AH1" s="65" t="s">
        <v>55</v>
      </c>
      <c r="AI1" s="65" t="s">
        <v>56</v>
      </c>
      <c r="AJ1" s="65" t="s">
        <v>57</v>
      </c>
      <c r="AK1" s="65" t="s">
        <v>58</v>
      </c>
      <c r="AL1" s="65" t="s">
        <v>59</v>
      </c>
      <c r="AM1" s="65" t="s">
        <v>60</v>
      </c>
      <c r="AN1" s="65" t="s">
        <v>61</v>
      </c>
      <c r="AO1" s="65" t="s">
        <v>62</v>
      </c>
      <c r="AP1" s="65" t="s">
        <v>63</v>
      </c>
      <c r="AQ1" s="65" t="s">
        <v>64</v>
      </c>
      <c r="AR1" s="65" t="s">
        <v>65</v>
      </c>
      <c r="AS1" s="65" t="s">
        <v>66</v>
      </c>
      <c r="AT1" s="65" t="s">
        <v>67</v>
      </c>
      <c r="AU1" s="65" t="s">
        <v>68</v>
      </c>
      <c r="AV1" s="65" t="s">
        <v>124</v>
      </c>
      <c r="AW1" s="65" t="s">
        <v>125</v>
      </c>
      <c r="AX1" s="67" t="s">
        <v>153</v>
      </c>
      <c r="AY1" s="65" t="s">
        <v>69</v>
      </c>
      <c r="AZ1" s="65" t="s">
        <v>70</v>
      </c>
      <c r="BA1" s="65" t="s">
        <v>154</v>
      </c>
      <c r="BB1" s="67" t="s">
        <v>155</v>
      </c>
      <c r="BD1" s="65" t="s">
        <v>72</v>
      </c>
    </row>
    <row r="2" spans="1:61" ht="46.5" customHeight="1" x14ac:dyDescent="0.25">
      <c r="A2" s="19" t="s">
        <v>5</v>
      </c>
      <c r="B2" s="68" t="s">
        <v>261</v>
      </c>
      <c r="C2" s="67" t="s">
        <v>674</v>
      </c>
      <c r="D2" s="68" t="s">
        <v>1234</v>
      </c>
      <c r="E2" s="69" t="s">
        <v>328</v>
      </c>
      <c r="F2" s="65" t="s">
        <v>5</v>
      </c>
      <c r="G2" s="67" t="s">
        <v>82</v>
      </c>
      <c r="H2" s="67" t="s">
        <v>332</v>
      </c>
      <c r="I2" s="67" t="s">
        <v>5</v>
      </c>
      <c r="J2" s="67" t="s">
        <v>329</v>
      </c>
      <c r="K2" s="67" t="s">
        <v>312</v>
      </c>
      <c r="L2" s="67" t="s">
        <v>330</v>
      </c>
      <c r="M2" s="67" t="s">
        <v>332</v>
      </c>
      <c r="N2" s="67" t="s">
        <v>334</v>
      </c>
      <c r="O2" s="65" t="s">
        <v>5</v>
      </c>
      <c r="P2" s="65" t="s">
        <v>95</v>
      </c>
      <c r="Q2" s="67" t="s">
        <v>335</v>
      </c>
      <c r="R2" s="65" t="s">
        <v>1237</v>
      </c>
      <c r="S2" s="67" t="s">
        <v>103</v>
      </c>
      <c r="T2" s="65" t="s">
        <v>104</v>
      </c>
      <c r="U2" s="67" t="s">
        <v>93</v>
      </c>
      <c r="V2" s="67" t="s">
        <v>338</v>
      </c>
      <c r="W2" s="67" t="s">
        <v>106</v>
      </c>
      <c r="X2" s="67" t="s">
        <v>332</v>
      </c>
      <c r="Y2" s="67" t="s">
        <v>273</v>
      </c>
      <c r="Z2" s="69" t="s">
        <v>265</v>
      </c>
      <c r="AA2" s="67" t="s">
        <v>156</v>
      </c>
      <c r="AB2" s="67" t="s">
        <v>157</v>
      </c>
      <c r="AC2" s="67" t="s">
        <v>158</v>
      </c>
      <c r="AD2" s="65" t="s">
        <v>159</v>
      </c>
      <c r="AE2" s="67" t="s">
        <v>237</v>
      </c>
      <c r="AF2" s="67" t="s">
        <v>1238</v>
      </c>
      <c r="AG2" s="67" t="s">
        <v>1240</v>
      </c>
      <c r="AH2" s="67" t="s">
        <v>1242</v>
      </c>
      <c r="AI2" s="67" t="s">
        <v>1</v>
      </c>
      <c r="AJ2" s="67" t="s">
        <v>160</v>
      </c>
      <c r="AK2" s="67" t="s">
        <v>161</v>
      </c>
      <c r="AL2" s="67" t="s">
        <v>162</v>
      </c>
      <c r="AM2" s="67" t="s">
        <v>238</v>
      </c>
      <c r="AN2" s="65" t="s">
        <v>163</v>
      </c>
      <c r="AO2" s="67" t="s">
        <v>164</v>
      </c>
      <c r="AP2" s="67" t="s">
        <v>165</v>
      </c>
      <c r="AQ2" s="67" t="s">
        <v>166</v>
      </c>
      <c r="AR2" s="67" t="s">
        <v>239</v>
      </c>
      <c r="AS2" s="67" t="s">
        <v>167</v>
      </c>
      <c r="AT2" s="65" t="s">
        <v>1</v>
      </c>
      <c r="AU2" s="67" t="s">
        <v>168</v>
      </c>
      <c r="AV2" s="65" t="s">
        <v>5</v>
      </c>
      <c r="AW2" s="65" t="s">
        <v>5</v>
      </c>
      <c r="AX2" s="65" t="s">
        <v>5</v>
      </c>
      <c r="AY2" s="67" t="s">
        <v>169</v>
      </c>
      <c r="AZ2" s="67" t="s">
        <v>170</v>
      </c>
      <c r="BA2" s="67" t="s">
        <v>171</v>
      </c>
      <c r="BB2" s="67" t="s">
        <v>171</v>
      </c>
      <c r="BC2" s="67"/>
      <c r="BD2" s="67" t="s">
        <v>172</v>
      </c>
    </row>
    <row r="3" spans="1:61" ht="83.25" customHeight="1" x14ac:dyDescent="0.25">
      <c r="A3" s="19" t="s">
        <v>1</v>
      </c>
      <c r="B3" s="68" t="s">
        <v>267</v>
      </c>
      <c r="C3" s="67" t="s">
        <v>675</v>
      </c>
      <c r="D3" s="68" t="s">
        <v>9</v>
      </c>
      <c r="E3" s="69" t="s">
        <v>264</v>
      </c>
      <c r="F3" s="65" t="s">
        <v>1</v>
      </c>
      <c r="G3" s="67" t="s">
        <v>310</v>
      </c>
      <c r="H3" s="67" t="s">
        <v>339</v>
      </c>
      <c r="I3" s="65" t="s">
        <v>1</v>
      </c>
      <c r="J3" s="65" t="s">
        <v>5</v>
      </c>
      <c r="K3" s="67" t="s">
        <v>311</v>
      </c>
      <c r="L3" s="67" t="s">
        <v>331</v>
      </c>
      <c r="M3" s="67" t="s">
        <v>333</v>
      </c>
      <c r="N3" s="67" t="s">
        <v>313</v>
      </c>
      <c r="O3" s="67" t="s">
        <v>276</v>
      </c>
      <c r="P3" s="65" t="s">
        <v>96</v>
      </c>
      <c r="Q3" s="67" t="s">
        <v>331</v>
      </c>
      <c r="R3" s="65" t="s">
        <v>321</v>
      </c>
      <c r="S3" s="67" t="s">
        <v>336</v>
      </c>
      <c r="T3" s="67" t="s">
        <v>346</v>
      </c>
      <c r="U3" s="67" t="s">
        <v>333</v>
      </c>
      <c r="V3" s="67" t="s">
        <v>337</v>
      </c>
      <c r="W3" s="67" t="s">
        <v>107</v>
      </c>
      <c r="X3" s="67" t="s">
        <v>339</v>
      </c>
      <c r="Y3" s="67" t="s">
        <v>274</v>
      </c>
      <c r="Z3" s="69" t="s">
        <v>264</v>
      </c>
      <c r="AA3" s="67" t="s">
        <v>240</v>
      </c>
      <c r="AB3" s="67" t="s">
        <v>173</v>
      </c>
      <c r="AC3" s="67" t="s">
        <v>241</v>
      </c>
      <c r="AD3" s="67" t="s">
        <v>174</v>
      </c>
      <c r="AE3" s="67" t="s">
        <v>175</v>
      </c>
      <c r="AF3" s="67" t="s">
        <v>176</v>
      </c>
      <c r="AG3" s="67" t="s">
        <v>1241</v>
      </c>
      <c r="AH3" s="67" t="s">
        <v>242</v>
      </c>
      <c r="AI3" s="67" t="s">
        <v>177</v>
      </c>
      <c r="AJ3" s="67" t="s">
        <v>243</v>
      </c>
      <c r="AK3" s="67" t="s">
        <v>178</v>
      </c>
      <c r="AL3" s="67" t="s">
        <v>179</v>
      </c>
      <c r="AM3" s="67" t="s">
        <v>244</v>
      </c>
      <c r="AN3" s="65" t="s">
        <v>180</v>
      </c>
      <c r="AO3" s="67" t="s">
        <v>245</v>
      </c>
      <c r="AP3" s="67" t="s">
        <v>181</v>
      </c>
      <c r="AQ3" s="67" t="s">
        <v>182</v>
      </c>
      <c r="AR3" s="67" t="s">
        <v>183</v>
      </c>
      <c r="AS3" s="67" t="s">
        <v>184</v>
      </c>
      <c r="AT3" s="67" t="s">
        <v>246</v>
      </c>
      <c r="AU3" s="67" t="s">
        <v>185</v>
      </c>
      <c r="AV3" s="67" t="s">
        <v>186</v>
      </c>
      <c r="AW3" s="67" t="s">
        <v>187</v>
      </c>
      <c r="AX3" s="65" t="s">
        <v>188</v>
      </c>
      <c r="AY3" s="67" t="s">
        <v>189</v>
      </c>
      <c r="AZ3" s="67" t="s">
        <v>190</v>
      </c>
      <c r="BA3" s="67" t="s">
        <v>247</v>
      </c>
      <c r="BB3" s="67" t="s">
        <v>247</v>
      </c>
      <c r="BC3" s="67"/>
      <c r="BD3" s="67" t="s">
        <v>191</v>
      </c>
    </row>
    <row r="4" spans="1:61" ht="48.75" customHeight="1" x14ac:dyDescent="0.25">
      <c r="A4" s="19"/>
      <c r="B4" s="68" t="s">
        <v>327</v>
      </c>
      <c r="C4" s="107" t="s">
        <v>1</v>
      </c>
      <c r="D4" s="68" t="s">
        <v>8</v>
      </c>
      <c r="E4" s="69" t="s">
        <v>266</v>
      </c>
      <c r="F4" s="67" t="s">
        <v>1235</v>
      </c>
      <c r="G4" s="67" t="s">
        <v>83</v>
      </c>
      <c r="H4" s="65" t="s">
        <v>1</v>
      </c>
      <c r="J4" s="67"/>
      <c r="K4" s="67" t="s">
        <v>1236</v>
      </c>
      <c r="L4" s="67"/>
      <c r="M4" s="65" t="s">
        <v>1</v>
      </c>
      <c r="N4" s="67" t="s">
        <v>94</v>
      </c>
      <c r="O4" s="65" t="s">
        <v>1</v>
      </c>
      <c r="P4" s="65" t="s">
        <v>1</v>
      </c>
      <c r="Q4" s="67"/>
      <c r="R4" s="65" t="s">
        <v>322</v>
      </c>
      <c r="T4" s="67" t="s">
        <v>314</v>
      </c>
      <c r="U4" s="65" t="s">
        <v>1</v>
      </c>
      <c r="V4" s="65" t="s">
        <v>5</v>
      </c>
      <c r="W4" s="67" t="s">
        <v>1</v>
      </c>
      <c r="X4" s="67" t="s">
        <v>1390</v>
      </c>
      <c r="Y4" s="67" t="s">
        <v>340</v>
      </c>
      <c r="Z4" s="69" t="s">
        <v>266</v>
      </c>
      <c r="AA4" s="65" t="s">
        <v>1</v>
      </c>
      <c r="AB4" s="65" t="s">
        <v>1</v>
      </c>
      <c r="AC4" s="65" t="s">
        <v>1</v>
      </c>
      <c r="AD4" s="67" t="s">
        <v>248</v>
      </c>
      <c r="AE4" s="67" t="s">
        <v>192</v>
      </c>
      <c r="AF4" s="67" t="s">
        <v>1239</v>
      </c>
      <c r="AG4" s="67" t="s">
        <v>945</v>
      </c>
      <c r="AH4" s="67" t="s">
        <v>193</v>
      </c>
      <c r="AI4" s="67" t="s">
        <v>194</v>
      </c>
      <c r="AJ4" s="67" t="s">
        <v>195</v>
      </c>
      <c r="AL4" s="65" t="s">
        <v>1</v>
      </c>
      <c r="AM4" s="67" t="s">
        <v>196</v>
      </c>
      <c r="AN4" s="65" t="s">
        <v>197</v>
      </c>
      <c r="AO4" s="67" t="s">
        <v>198</v>
      </c>
      <c r="AP4" s="67" t="s">
        <v>199</v>
      </c>
      <c r="AS4" s="65" t="s">
        <v>1</v>
      </c>
      <c r="AT4" s="67" t="s">
        <v>200</v>
      </c>
      <c r="AU4" s="65" t="s">
        <v>1</v>
      </c>
      <c r="AV4" s="65" t="s">
        <v>188</v>
      </c>
      <c r="AW4" s="65" t="s">
        <v>188</v>
      </c>
      <c r="AY4" s="67" t="s">
        <v>201</v>
      </c>
      <c r="AZ4" s="67" t="s">
        <v>1</v>
      </c>
      <c r="BA4" s="67" t="s">
        <v>1</v>
      </c>
      <c r="BB4" s="67" t="s">
        <v>1</v>
      </c>
      <c r="BC4" s="67"/>
      <c r="BD4" s="67" t="s">
        <v>1</v>
      </c>
    </row>
    <row r="5" spans="1:61" ht="48" customHeight="1" x14ac:dyDescent="0.25">
      <c r="A5" s="67"/>
      <c r="B5" s="68" t="s">
        <v>11</v>
      </c>
      <c r="C5" s="68"/>
      <c r="E5" s="67" t="s">
        <v>671</v>
      </c>
      <c r="F5" s="67"/>
      <c r="G5" s="65" t="s">
        <v>84</v>
      </c>
      <c r="K5" s="67"/>
      <c r="R5" s="65" t="s">
        <v>323</v>
      </c>
      <c r="T5" s="65" t="s">
        <v>105</v>
      </c>
      <c r="W5" s="67"/>
      <c r="X5" s="67" t="s">
        <v>1</v>
      </c>
      <c r="Y5" s="67" t="s">
        <v>275</v>
      </c>
      <c r="Z5" s="67"/>
      <c r="AD5" s="67" t="s">
        <v>249</v>
      </c>
      <c r="AE5" s="65" t="s">
        <v>202</v>
      </c>
      <c r="AH5" s="67" t="s">
        <v>203</v>
      </c>
      <c r="AI5" s="67" t="s">
        <v>204</v>
      </c>
      <c r="AL5" s="65" t="s">
        <v>204</v>
      </c>
      <c r="AM5" s="67" t="s">
        <v>250</v>
      </c>
      <c r="AO5" s="67" t="s">
        <v>182</v>
      </c>
      <c r="BA5" s="67"/>
    </row>
    <row r="6" spans="1:61" ht="23" x14ac:dyDescent="0.25">
      <c r="A6" s="67"/>
      <c r="B6" s="67"/>
      <c r="C6" s="67"/>
      <c r="D6" s="69"/>
      <c r="R6" s="65" t="s">
        <v>324</v>
      </c>
      <c r="Y6" s="107" t="s">
        <v>676</v>
      </c>
      <c r="AM6" s="67"/>
    </row>
    <row r="7" spans="1:61" x14ac:dyDescent="0.25">
      <c r="A7" s="65" t="s">
        <v>43</v>
      </c>
      <c r="B7" s="65" t="s">
        <v>44</v>
      </c>
      <c r="C7" s="65" t="s">
        <v>673</v>
      </c>
      <c r="D7" s="67" t="s">
        <v>45</v>
      </c>
      <c r="E7" s="65" t="s">
        <v>28</v>
      </c>
      <c r="F7" s="67" t="s">
        <v>46</v>
      </c>
      <c r="G7" s="65" t="s">
        <v>74</v>
      </c>
      <c r="H7" s="67" t="s">
        <v>126</v>
      </c>
      <c r="I7" s="67" t="s">
        <v>128</v>
      </c>
      <c r="J7" s="65" t="s">
        <v>75</v>
      </c>
      <c r="K7" s="67" t="s">
        <v>127</v>
      </c>
      <c r="L7" s="65" t="s">
        <v>78</v>
      </c>
      <c r="M7" s="67" t="s">
        <v>76</v>
      </c>
      <c r="N7" s="67" t="s">
        <v>77</v>
      </c>
      <c r="O7" s="65" t="s">
        <v>29</v>
      </c>
      <c r="P7" s="67" t="s">
        <v>150</v>
      </c>
      <c r="Q7" s="65" t="s">
        <v>149</v>
      </c>
      <c r="R7" s="65" t="s">
        <v>325</v>
      </c>
      <c r="S7" s="67" t="s">
        <v>79</v>
      </c>
      <c r="T7" s="65" t="s">
        <v>151</v>
      </c>
      <c r="U7" s="67" t="s">
        <v>80</v>
      </c>
      <c r="V7" s="65" t="s">
        <v>81</v>
      </c>
      <c r="W7" s="65" t="s">
        <v>152</v>
      </c>
    </row>
    <row r="8" spans="1:61" x14ac:dyDescent="0.25">
      <c r="A8" s="67"/>
      <c r="D8" s="69"/>
      <c r="Z8" s="70"/>
      <c r="AA8" s="70"/>
      <c r="AB8" s="70"/>
      <c r="AC8" s="70"/>
      <c r="AD8" s="70"/>
      <c r="AE8" s="70"/>
      <c r="AF8" s="70"/>
      <c r="AG8" s="70"/>
      <c r="AH8" s="70"/>
      <c r="AI8" s="70"/>
      <c r="AJ8" s="70"/>
      <c r="AK8" s="70"/>
      <c r="AL8" s="70"/>
      <c r="AM8" s="70"/>
      <c r="AN8" s="70"/>
      <c r="AO8" s="70"/>
      <c r="AP8" s="70"/>
      <c r="AQ8" s="70"/>
      <c r="AR8" s="70"/>
      <c r="AS8" s="70"/>
      <c r="AT8" s="70"/>
      <c r="AU8" s="70"/>
      <c r="AV8" s="70"/>
      <c r="AW8" s="70"/>
      <c r="AX8" s="70"/>
      <c r="AY8" s="70"/>
      <c r="AZ8" s="70"/>
      <c r="BA8" s="70"/>
      <c r="BB8" s="70"/>
      <c r="BC8" s="70"/>
      <c r="BD8" s="70"/>
    </row>
    <row r="9" spans="1:61" x14ac:dyDescent="0.25">
      <c r="A9" s="67"/>
      <c r="D9" s="67"/>
    </row>
    <row r="10" spans="1:61" x14ac:dyDescent="0.25">
      <c r="AA10" s="67">
        <v>27</v>
      </c>
      <c r="AB10" s="65">
        <v>28</v>
      </c>
      <c r="AC10" s="67">
        <v>29</v>
      </c>
      <c r="AD10" s="65">
        <v>30</v>
      </c>
      <c r="AE10" s="67">
        <v>31</v>
      </c>
      <c r="AF10" s="65">
        <v>32</v>
      </c>
      <c r="AG10" s="67">
        <v>33</v>
      </c>
      <c r="AH10" s="65">
        <v>34</v>
      </c>
      <c r="AI10" s="67">
        <v>35</v>
      </c>
      <c r="AJ10" s="65">
        <v>36</v>
      </c>
      <c r="AK10" s="67">
        <v>37</v>
      </c>
      <c r="AL10" s="65">
        <v>38</v>
      </c>
      <c r="AM10" s="67">
        <v>39</v>
      </c>
      <c r="AN10" s="65">
        <v>40</v>
      </c>
      <c r="AO10" s="67">
        <v>41</v>
      </c>
      <c r="AP10" s="65">
        <v>42</v>
      </c>
      <c r="AQ10" s="67">
        <v>43</v>
      </c>
      <c r="AR10" s="65">
        <v>44</v>
      </c>
      <c r="AS10" s="67">
        <v>45</v>
      </c>
      <c r="AT10" s="65">
        <v>46</v>
      </c>
      <c r="AU10" s="67">
        <v>47</v>
      </c>
      <c r="AV10" s="65">
        <v>48</v>
      </c>
      <c r="AW10" s="67">
        <v>49</v>
      </c>
      <c r="AX10" s="65">
        <v>50</v>
      </c>
      <c r="AY10" s="67">
        <v>51</v>
      </c>
      <c r="AZ10" s="65">
        <v>52</v>
      </c>
      <c r="BA10" s="67">
        <v>53</v>
      </c>
      <c r="BB10" s="65">
        <v>54</v>
      </c>
      <c r="BC10" s="67">
        <v>55</v>
      </c>
      <c r="BD10" s="65">
        <v>56</v>
      </c>
    </row>
    <row r="11" spans="1:61" x14ac:dyDescent="0.25">
      <c r="AA11" s="67"/>
      <c r="AC11" s="67"/>
      <c r="AE11" s="67"/>
      <c r="AG11" s="67"/>
      <c r="AI11" s="67"/>
      <c r="AK11" s="67"/>
      <c r="AM11" s="67"/>
      <c r="AO11" s="67"/>
      <c r="AQ11" s="67"/>
      <c r="AS11" s="67"/>
      <c r="AU11" s="67"/>
      <c r="AX11" s="67"/>
      <c r="AZ11" s="67"/>
      <c r="BB11" s="67"/>
      <c r="BD11" s="67"/>
    </row>
    <row r="13" spans="1:61" x14ac:dyDescent="0.25">
      <c r="AL13" s="71"/>
    </row>
    <row r="16" spans="1:61" x14ac:dyDescent="0.25">
      <c r="BI16" s="151"/>
    </row>
    <row r="17" spans="1:61" ht="69" x14ac:dyDescent="0.25">
      <c r="AD17" s="65" t="s">
        <v>159</v>
      </c>
      <c r="AG17" s="147" t="s">
        <v>947</v>
      </c>
      <c r="AI17" s="67" t="s">
        <v>1</v>
      </c>
      <c r="AJ17" s="67" t="s">
        <v>160</v>
      </c>
      <c r="BC17" s="146" t="s">
        <v>1</v>
      </c>
      <c r="BD17" s="146" t="s">
        <v>957</v>
      </c>
      <c r="BE17" s="148" t="s">
        <v>967</v>
      </c>
      <c r="BF17" s="146" t="s">
        <v>970</v>
      </c>
      <c r="BG17" s="146" t="s">
        <v>976</v>
      </c>
      <c r="BH17" s="150" t="s">
        <v>977</v>
      </c>
      <c r="BI17" s="146" t="s">
        <v>5</v>
      </c>
    </row>
    <row r="18" spans="1:61" s="67" customFormat="1" ht="69" x14ac:dyDescent="0.25">
      <c r="A18" s="19"/>
      <c r="B18" s="68" t="s">
        <v>261</v>
      </c>
      <c r="E18" s="67" t="s">
        <v>71</v>
      </c>
      <c r="K18" s="67" t="s">
        <v>728</v>
      </c>
      <c r="M18" s="67" t="s">
        <v>332</v>
      </c>
      <c r="N18" s="67" t="s">
        <v>334</v>
      </c>
      <c r="O18" s="65" t="s">
        <v>93</v>
      </c>
      <c r="Y18" s="67" t="s">
        <v>273</v>
      </c>
      <c r="AD18" s="67" t="s">
        <v>347</v>
      </c>
      <c r="AG18" s="146" t="s">
        <v>946</v>
      </c>
      <c r="AI18" s="67" t="s">
        <v>951</v>
      </c>
      <c r="AJ18" s="67" t="s">
        <v>243</v>
      </c>
      <c r="AQ18" s="67" t="s">
        <v>952</v>
      </c>
      <c r="BC18" s="146" t="s">
        <v>942</v>
      </c>
      <c r="BD18" s="146" t="s">
        <v>961</v>
      </c>
      <c r="BE18" s="148" t="s">
        <v>966</v>
      </c>
      <c r="BF18" s="146" t="s">
        <v>971</v>
      </c>
      <c r="BG18" s="146" t="s">
        <v>975</v>
      </c>
      <c r="BH18" s="146" t="s">
        <v>978</v>
      </c>
      <c r="BI18" s="146" t="s">
        <v>1</v>
      </c>
    </row>
    <row r="19" spans="1:61" s="67" customFormat="1" ht="80.5" x14ac:dyDescent="0.25">
      <c r="A19" s="19"/>
      <c r="B19" s="68" t="s">
        <v>267</v>
      </c>
      <c r="E19" s="67" t="s">
        <v>681</v>
      </c>
      <c r="K19" s="67" t="s">
        <v>729</v>
      </c>
      <c r="M19" s="67" t="s">
        <v>333</v>
      </c>
      <c r="N19" s="67" t="s">
        <v>313</v>
      </c>
      <c r="O19" s="67" t="s">
        <v>333</v>
      </c>
      <c r="Y19" s="67" t="s">
        <v>274</v>
      </c>
      <c r="AD19" s="67" t="s">
        <v>174</v>
      </c>
      <c r="AG19" s="146" t="s">
        <v>956</v>
      </c>
      <c r="AI19" s="67" t="s">
        <v>194</v>
      </c>
      <c r="AJ19" s="67" t="s">
        <v>195</v>
      </c>
      <c r="AQ19" s="67" t="s">
        <v>953</v>
      </c>
      <c r="BC19" s="146" t="s">
        <v>943</v>
      </c>
      <c r="BD19" s="146" t="s">
        <v>960</v>
      </c>
      <c r="BE19" s="148" t="s">
        <v>965</v>
      </c>
      <c r="BF19" s="146" t="s">
        <v>972</v>
      </c>
      <c r="BG19" s="146" t="s">
        <v>974</v>
      </c>
      <c r="BH19" s="146" t="s">
        <v>979</v>
      </c>
      <c r="BI19" s="146" t="s">
        <v>969</v>
      </c>
    </row>
    <row r="20" spans="1:61" s="67" customFormat="1" ht="115" x14ac:dyDescent="0.25">
      <c r="B20" s="68" t="s">
        <v>327</v>
      </c>
      <c r="E20" s="67" t="s">
        <v>682</v>
      </c>
      <c r="H20" s="107"/>
      <c r="K20" s="67" t="s">
        <v>730</v>
      </c>
      <c r="M20" s="65" t="s">
        <v>1</v>
      </c>
      <c r="N20" s="67" t="s">
        <v>732</v>
      </c>
      <c r="O20" s="65" t="s">
        <v>1</v>
      </c>
      <c r="Y20" s="67" t="s">
        <v>737</v>
      </c>
      <c r="AD20" s="67" t="s">
        <v>248</v>
      </c>
      <c r="AG20" s="146" t="s">
        <v>945</v>
      </c>
      <c r="AI20" s="67" t="s">
        <v>204</v>
      </c>
      <c r="AJ20" s="67" t="s">
        <v>1017</v>
      </c>
      <c r="AQ20" s="67" t="s">
        <v>954</v>
      </c>
      <c r="BD20" s="146" t="s">
        <v>959</v>
      </c>
      <c r="BE20" s="148" t="s">
        <v>964</v>
      </c>
      <c r="BF20" s="146" t="s">
        <v>1</v>
      </c>
      <c r="BG20" s="146" t="s">
        <v>973</v>
      </c>
      <c r="BH20" s="150" t="s">
        <v>980</v>
      </c>
      <c r="BI20" s="146"/>
    </row>
    <row r="21" spans="1:61" ht="39" customHeight="1" x14ac:dyDescent="0.25">
      <c r="B21" s="67" t="s">
        <v>1403</v>
      </c>
      <c r="K21" s="67" t="s">
        <v>331</v>
      </c>
      <c r="M21" s="67" t="s">
        <v>1001</v>
      </c>
      <c r="N21" s="67" t="s">
        <v>94</v>
      </c>
      <c r="Y21" s="67" t="s">
        <v>275</v>
      </c>
      <c r="AD21" s="67" t="s">
        <v>249</v>
      </c>
      <c r="BD21" s="147" t="s">
        <v>958</v>
      </c>
      <c r="BE21" s="149" t="s">
        <v>963</v>
      </c>
    </row>
    <row r="22" spans="1:61" ht="23" x14ac:dyDescent="0.25">
      <c r="B22" s="68" t="s">
        <v>11</v>
      </c>
      <c r="E22" s="65" t="s">
        <v>683</v>
      </c>
      <c r="K22" s="65" t="s">
        <v>731</v>
      </c>
      <c r="M22" s="65" t="s">
        <v>1002</v>
      </c>
      <c r="N22" s="65" t="s">
        <v>686</v>
      </c>
      <c r="O22" s="65" t="s">
        <v>686</v>
      </c>
      <c r="Y22" s="65" t="s">
        <v>736</v>
      </c>
      <c r="AD22" s="65" t="s">
        <v>940</v>
      </c>
      <c r="AG22" s="65" t="s">
        <v>948</v>
      </c>
      <c r="AI22" s="65" t="s">
        <v>950</v>
      </c>
      <c r="AJ22" s="65" t="s">
        <v>1018</v>
      </c>
      <c r="AQ22" s="65" t="s">
        <v>955</v>
      </c>
      <c r="BC22" s="65" t="s">
        <v>944</v>
      </c>
      <c r="BD22" s="65" t="s">
        <v>962</v>
      </c>
      <c r="BE22" s="65" t="s">
        <v>968</v>
      </c>
      <c r="BF22" s="65" t="s">
        <v>981</v>
      </c>
      <c r="BG22" s="65" t="s">
        <v>982</v>
      </c>
      <c r="BH22" s="65" t="s">
        <v>983</v>
      </c>
      <c r="BI22" s="65" t="s">
        <v>984</v>
      </c>
    </row>
    <row r="23" spans="1:61" ht="29.5" customHeight="1" x14ac:dyDescent="0.25">
      <c r="B23" s="65" t="s">
        <v>1404</v>
      </c>
    </row>
    <row r="24" spans="1:61" x14ac:dyDescent="0.25">
      <c r="Y24" s="67" t="s">
        <v>273</v>
      </c>
    </row>
    <row r="25" spans="1:61" ht="34.5" x14ac:dyDescent="0.25">
      <c r="Y25" s="67" t="s">
        <v>737</v>
      </c>
    </row>
    <row r="26" spans="1:61" x14ac:dyDescent="0.25">
      <c r="Y26" s="67" t="s">
        <v>275</v>
      </c>
    </row>
    <row r="27" spans="1:61" x14ac:dyDescent="0.25">
      <c r="Y27" s="65" t="s">
        <v>735</v>
      </c>
    </row>
    <row r="981" spans="1:1" x14ac:dyDescent="0.25">
      <c r="A981" s="72"/>
    </row>
    <row r="982" spans="1:1" x14ac:dyDescent="0.25">
      <c r="A982" s="72"/>
    </row>
    <row r="983" spans="1:1" x14ac:dyDescent="0.25">
      <c r="A983" s="72"/>
    </row>
    <row r="984" spans="1:1" x14ac:dyDescent="0.25">
      <c r="A984" s="72"/>
    </row>
    <row r="985" spans="1:1" x14ac:dyDescent="0.25">
      <c r="A985" s="72"/>
    </row>
    <row r="986" spans="1:1" x14ac:dyDescent="0.25">
      <c r="A986" s="72"/>
    </row>
    <row r="987" spans="1:1" x14ac:dyDescent="0.25">
      <c r="A987" s="72"/>
    </row>
    <row r="988" spans="1:1" x14ac:dyDescent="0.25">
      <c r="A988" s="72"/>
    </row>
    <row r="989" spans="1:1" x14ac:dyDescent="0.25">
      <c r="A989" s="72"/>
    </row>
    <row r="990" spans="1:1" x14ac:dyDescent="0.25">
      <c r="A990" s="72"/>
    </row>
    <row r="991" spans="1:1" x14ac:dyDescent="0.25">
      <c r="A991" s="72"/>
    </row>
    <row r="992" spans="1:1" x14ac:dyDescent="0.25">
      <c r="A992" s="72"/>
    </row>
    <row r="993" spans="1:1" x14ac:dyDescent="0.25">
      <c r="A993" s="72"/>
    </row>
    <row r="994" spans="1:1" x14ac:dyDescent="0.25">
      <c r="A994" s="72"/>
    </row>
    <row r="995" spans="1:1" x14ac:dyDescent="0.25">
      <c r="A995" s="72"/>
    </row>
    <row r="996" spans="1:1" x14ac:dyDescent="0.25">
      <c r="A996" s="72"/>
    </row>
    <row r="997" spans="1:1" x14ac:dyDescent="0.25">
      <c r="A997" s="72"/>
    </row>
    <row r="998" spans="1:1" x14ac:dyDescent="0.25">
      <c r="A998" s="72"/>
    </row>
    <row r="999" spans="1:1" x14ac:dyDescent="0.25">
      <c r="A999" s="72"/>
    </row>
    <row r="1000" spans="1:1" x14ac:dyDescent="0.25">
      <c r="A1000" s="72"/>
    </row>
    <row r="1001" spans="1:1" x14ac:dyDescent="0.25">
      <c r="A1001" s="72"/>
    </row>
    <row r="1002" spans="1:1" x14ac:dyDescent="0.25">
      <c r="A1002" s="72"/>
    </row>
    <row r="1003" spans="1:1" x14ac:dyDescent="0.25">
      <c r="A1003" s="72"/>
    </row>
    <row r="1004" spans="1:1" x14ac:dyDescent="0.25">
      <c r="A1004" s="72"/>
    </row>
    <row r="1005" spans="1:1" x14ac:dyDescent="0.25">
      <c r="A1005" s="72"/>
    </row>
    <row r="1006" spans="1:1" x14ac:dyDescent="0.25">
      <c r="A1006" s="72"/>
    </row>
    <row r="1007" spans="1:1" x14ac:dyDescent="0.25">
      <c r="A1007" s="72"/>
    </row>
    <row r="1008" spans="1:1" x14ac:dyDescent="0.25">
      <c r="A1008" s="72"/>
    </row>
    <row r="1009" spans="1:1" x14ac:dyDescent="0.25">
      <c r="A1009" s="72"/>
    </row>
    <row r="1010" spans="1:1" x14ac:dyDescent="0.25">
      <c r="A1010" s="72"/>
    </row>
    <row r="1011" spans="1:1" x14ac:dyDescent="0.25">
      <c r="A1011" s="72"/>
    </row>
    <row r="1012" spans="1:1" x14ac:dyDescent="0.25">
      <c r="A1012" s="72"/>
    </row>
    <row r="1013" spans="1:1" x14ac:dyDescent="0.25">
      <c r="A1013" s="72"/>
    </row>
    <row r="1014" spans="1:1" x14ac:dyDescent="0.25">
      <c r="A1014" s="72"/>
    </row>
    <row r="1015" spans="1:1" x14ac:dyDescent="0.25">
      <c r="A1015" s="72"/>
    </row>
    <row r="1016" spans="1:1" x14ac:dyDescent="0.25">
      <c r="A1016" s="72"/>
    </row>
    <row r="1017" spans="1:1" x14ac:dyDescent="0.25">
      <c r="A1017" s="72"/>
    </row>
    <row r="1018" spans="1:1" x14ac:dyDescent="0.25">
      <c r="A1018" s="72"/>
    </row>
    <row r="1019" spans="1:1" x14ac:dyDescent="0.25">
      <c r="A1019" s="72"/>
    </row>
    <row r="1020" spans="1:1" x14ac:dyDescent="0.25">
      <c r="A1020" s="72"/>
    </row>
    <row r="1021" spans="1:1" x14ac:dyDescent="0.25">
      <c r="A1021" s="72"/>
    </row>
    <row r="1022" spans="1:1" x14ac:dyDescent="0.25">
      <c r="A1022" s="72"/>
    </row>
    <row r="1023" spans="1:1" x14ac:dyDescent="0.25">
      <c r="A1023" s="72"/>
    </row>
    <row r="1024" spans="1:1" x14ac:dyDescent="0.25">
      <c r="A1024" s="72"/>
    </row>
    <row r="1025" spans="1:1" x14ac:dyDescent="0.25">
      <c r="A1025" s="72"/>
    </row>
    <row r="1026" spans="1:1" x14ac:dyDescent="0.25">
      <c r="A1026" s="72"/>
    </row>
    <row r="1027" spans="1:1" x14ac:dyDescent="0.25">
      <c r="A1027" s="72"/>
    </row>
    <row r="1028" spans="1:1" x14ac:dyDescent="0.25">
      <c r="A1028" s="72"/>
    </row>
    <row r="1029" spans="1:1" x14ac:dyDescent="0.25">
      <c r="A1029" s="72"/>
    </row>
    <row r="1030" spans="1:1" x14ac:dyDescent="0.25">
      <c r="A1030" s="72"/>
    </row>
    <row r="1031" spans="1:1" x14ac:dyDescent="0.25">
      <c r="A1031" s="72"/>
    </row>
    <row r="1032" spans="1:1" x14ac:dyDescent="0.25">
      <c r="A1032" s="72"/>
    </row>
    <row r="1033" spans="1:1" x14ac:dyDescent="0.25">
      <c r="A1033" s="72"/>
    </row>
    <row r="1034" spans="1:1" x14ac:dyDescent="0.25">
      <c r="A1034" s="72"/>
    </row>
    <row r="1035" spans="1:1" x14ac:dyDescent="0.25">
      <c r="A1035" s="72"/>
    </row>
    <row r="1036" spans="1:1" x14ac:dyDescent="0.25">
      <c r="A1036" s="72"/>
    </row>
    <row r="1037" spans="1:1" x14ac:dyDescent="0.25">
      <c r="A1037" s="72"/>
    </row>
    <row r="1038" spans="1:1" x14ac:dyDescent="0.25">
      <c r="A1038" s="72"/>
    </row>
    <row r="1039" spans="1:1" x14ac:dyDescent="0.25">
      <c r="A1039" s="72"/>
    </row>
    <row r="1040" spans="1:1" x14ac:dyDescent="0.25">
      <c r="A1040" s="72"/>
    </row>
    <row r="1041" spans="1:1" x14ac:dyDescent="0.25">
      <c r="A1041" s="72"/>
    </row>
    <row r="1042" spans="1:1" x14ac:dyDescent="0.25">
      <c r="A1042" s="72"/>
    </row>
    <row r="1043" spans="1:1" x14ac:dyDescent="0.25">
      <c r="A1043" s="72"/>
    </row>
    <row r="1044" spans="1:1" x14ac:dyDescent="0.25">
      <c r="A1044" s="72"/>
    </row>
    <row r="1045" spans="1:1" x14ac:dyDescent="0.25">
      <c r="A1045" s="72"/>
    </row>
    <row r="1046" spans="1:1" x14ac:dyDescent="0.25">
      <c r="A1046" s="72"/>
    </row>
    <row r="1047" spans="1:1" x14ac:dyDescent="0.25">
      <c r="A1047" s="72"/>
    </row>
    <row r="1048" spans="1:1" x14ac:dyDescent="0.25">
      <c r="A1048" s="72"/>
    </row>
    <row r="1049" spans="1:1" x14ac:dyDescent="0.25">
      <c r="A1049" s="72"/>
    </row>
  </sheetData>
  <sheetProtection algorithmName="SHA-512" hashValue="8OrkvVNvoeYLXKdF9/0093uWFG1C0pIwkiVtvKzsocnP8pUscP1BJKybFjq8QFEUjHD3nUUpoRe1HwXCqEQs3g==" saltValue="nxVhusOczhr7laPWHmRu+w==" spinCount="100000" sheet="1" objects="1" scenarios="1"/>
  <pageMargins left="0.7" right="0.7" top="0.75" bottom="0.75" header="0.3" footer="0.3"/>
  <pageSetup paperSize="9" orientation="portrait" r:id="rId1"/>
  <headerFooter>
    <oddFooter>&amp;C_x000D_&amp;1#&amp;"Calibri"&amp;10&amp;K0000FF Restricted Use - À usage restreint</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5"/>
  <dimension ref="A1:CE9084"/>
  <sheetViews>
    <sheetView zoomScale="85" zoomScaleNormal="85" workbookViewId="0">
      <pane xSplit="1" ySplit="1" topLeftCell="H14" activePane="bottomRight" state="frozen"/>
      <selection activeCell="B3" sqref="B3"/>
      <selection pane="topRight" activeCell="B3" sqref="B3"/>
      <selection pane="bottomLeft" activeCell="B3" sqref="B3"/>
      <selection pane="bottomRight" activeCell="B3" sqref="B3"/>
    </sheetView>
  </sheetViews>
  <sheetFormatPr defaultRowHeight="12.5" x14ac:dyDescent="0.25"/>
  <cols>
    <col min="1" max="1" width="10" style="109" bestFit="1" customWidth="1"/>
    <col min="2" max="3" width="8.1796875" style="109" bestFit="1" customWidth="1"/>
    <col min="4" max="4" width="7.453125" style="109" customWidth="1"/>
    <col min="5" max="5" width="9" style="109" bestFit="1" customWidth="1"/>
    <col min="6" max="7" width="10.1796875" style="109" bestFit="1" customWidth="1"/>
    <col min="8" max="8" width="9.1796875" style="109"/>
    <col min="9" max="9" width="8.1796875" style="109" bestFit="1" customWidth="1"/>
    <col min="10" max="10" width="6.26953125" style="109" customWidth="1"/>
    <col min="11" max="11" width="32" style="109" bestFit="1" customWidth="1"/>
    <col min="12" max="12" width="5.54296875" style="109" customWidth="1"/>
    <col min="13" max="13" width="15.7265625" style="109" bestFit="1" customWidth="1"/>
    <col min="14" max="14" width="21" style="109" customWidth="1"/>
    <col min="15" max="17" width="8.1796875" style="109" bestFit="1" customWidth="1"/>
    <col min="18" max="18" width="9.1796875" style="17"/>
    <col min="19" max="22" width="8.1796875" style="109" bestFit="1" customWidth="1"/>
    <col min="23" max="23" width="7.7265625" style="109" customWidth="1"/>
    <col min="24" max="26" width="8.1796875" style="109" bestFit="1" customWidth="1"/>
    <col min="27" max="27" width="7.54296875" style="1" customWidth="1"/>
    <col min="28" max="31" width="8.1796875" style="109" bestFit="1" customWidth="1"/>
    <col min="33" max="33" width="7.1796875" bestFit="1" customWidth="1"/>
    <col min="34" max="34" width="9.1796875" customWidth="1"/>
    <col min="35" max="35" width="9.7265625" style="35" bestFit="1" customWidth="1"/>
    <col min="36" max="36" width="6.7265625" style="1" customWidth="1"/>
    <col min="37" max="37" width="7.1796875" style="1" bestFit="1" customWidth="1"/>
    <col min="39" max="39" width="7.1796875" bestFit="1" customWidth="1"/>
    <col min="40" max="40" width="7.7265625" customWidth="1"/>
    <col min="41" max="41" width="7.1796875" style="35" bestFit="1" customWidth="1"/>
    <col min="42" max="42" width="7.7265625" customWidth="1"/>
    <col min="43" max="43" width="8.453125" bestFit="1" customWidth="1"/>
    <col min="44" max="51" width="7.7265625" customWidth="1"/>
    <col min="52" max="52" width="8.453125" bestFit="1" customWidth="1"/>
    <col min="53" max="58" width="8.54296875" bestFit="1" customWidth="1"/>
    <col min="59" max="59" width="7.7265625" customWidth="1"/>
    <col min="60" max="60" width="10.1796875" bestFit="1" customWidth="1"/>
    <col min="61" max="62" width="9.54296875" bestFit="1" customWidth="1"/>
    <col min="63" max="65" width="10.1796875" bestFit="1" customWidth="1"/>
    <col min="66" max="66" width="9.1796875" style="13" customWidth="1"/>
    <col min="67" max="67" width="8.453125" style="35" bestFit="1" customWidth="1"/>
    <col min="68" max="73" width="8.54296875" style="35" bestFit="1" customWidth="1"/>
    <col min="74" max="74" width="7.7265625" style="35" customWidth="1"/>
    <col min="75" max="75" width="10.1796875" style="35" bestFit="1" customWidth="1"/>
    <col min="76" max="77" width="9.54296875" style="35" bestFit="1" customWidth="1"/>
    <col min="78" max="80" width="10.1796875" style="35" bestFit="1" customWidth="1"/>
    <col min="81" max="81" width="9.1796875" style="35" customWidth="1"/>
    <col min="82" max="82" width="9.1796875" customWidth="1"/>
  </cols>
  <sheetData>
    <row r="1" spans="1:83" ht="23.5" x14ac:dyDescent="0.3">
      <c r="B1" s="109">
        <f>IF(LEFT(B3,14)="not applicable",1,COUNTA(B3:B4))</f>
        <v>2</v>
      </c>
      <c r="C1" s="109">
        <f>IF(LEFT(C3,14)="not applicable",1,COUNTA(C3:C4))</f>
        <v>2</v>
      </c>
      <c r="E1" s="9" t="s">
        <v>73</v>
      </c>
      <c r="F1" s="109">
        <f>IF(LEFT(F3,14)="not applicable",1,COUNT(F3:F1003))</f>
        <v>1001</v>
      </c>
      <c r="G1" s="109">
        <f>IF(LEFT(G3,14)="not applicable",1,COUNT(G3:G1003))</f>
        <v>1001</v>
      </c>
      <c r="I1" s="109">
        <f>IF(LEFT(I3,14)="not applicable",1,COUNTA(I3:I5))</f>
        <v>2</v>
      </c>
      <c r="K1" s="109">
        <f>IF(LEFT(K3,14)="not applicable",1,COUNTA(K3:K6))</f>
        <v>4</v>
      </c>
      <c r="M1" s="109">
        <f>IF(LEFT(M3,14)="not applicable",1,COUNTA(M3:M6))</f>
        <v>3</v>
      </c>
      <c r="O1" s="109">
        <f>IF(LEFT(O3,14)="not applicable",1,COUNTA(O3:O4))</f>
        <v>2</v>
      </c>
      <c r="P1" s="109">
        <f>IF(LEFT(P3,14)="not applicable",1,COUNTA(P3:P4))</f>
        <v>2</v>
      </c>
      <c r="Q1" s="109">
        <f>IF(LEFT(Q3,14)="not applicable",1,COUNTA(Q3:Q4))</f>
        <v>2</v>
      </c>
      <c r="S1" s="9" t="s">
        <v>73</v>
      </c>
      <c r="T1" s="109">
        <f>IF(LEFT(T3,14)="not applicable",1,COUNT(T3:T1003))</f>
        <v>1001</v>
      </c>
      <c r="U1" s="109">
        <f>IF(LEFT(U3,14)="not applicable",1,COUNT(U3:U1003))</f>
        <v>1001</v>
      </c>
      <c r="V1" s="109">
        <f>IF(LEFT(V3,14)="not applicable",1,COUNT(V3:V1003))</f>
        <v>1001</v>
      </c>
      <c r="X1" s="109">
        <f>IF(LEFT(X3,14)="not applicable",1,COUNTA(X3:X4))</f>
        <v>2</v>
      </c>
      <c r="Y1" s="109">
        <f t="shared" ref="Y1:Z1" si="0">IF(LEFT(Y3,14)="not applicable",1,COUNTA(Y3:Y4))</f>
        <v>2</v>
      </c>
      <c r="Z1" s="109">
        <f t="shared" si="0"/>
        <v>2</v>
      </c>
      <c r="AB1" s="9" t="s">
        <v>73</v>
      </c>
      <c r="AC1" s="109">
        <f>IF(LEFT(AC3,14)="not applicable",1,COUNT(AC3:AC1003))</f>
        <v>1001</v>
      </c>
      <c r="AD1" s="109">
        <f>IF(LEFT(AD3,14)="not applicable",1,COUNT(AD3:AD1003))</f>
        <v>1001</v>
      </c>
      <c r="AE1" s="109">
        <f>IF(LEFT(AE3,14)="not applicable",1,COUNT(AE3:AE1003))</f>
        <v>1001</v>
      </c>
      <c r="AG1" s="109">
        <f>IF(LEFT(AG3,14)="not applicable",1,COUNTA(AG3:AG4))</f>
        <v>2</v>
      </c>
      <c r="AI1" s="112">
        <f>IF(LEFT(AI3,14)="not applicable",1,COUNTA(AI3:AI4))</f>
        <v>2</v>
      </c>
      <c r="AJ1" s="20"/>
      <c r="AK1" s="112">
        <f>IF(LEFT(AK3,14)="not applicable",1,COUNTA(AK3:AK4))</f>
        <v>2</v>
      </c>
      <c r="AM1" s="112">
        <f>IF(LEFT(AM3,14)="not applicable",1,COUNTA(AM3:AM4))</f>
        <v>2</v>
      </c>
      <c r="AN1" s="13"/>
      <c r="AO1" s="112">
        <f>IF(LEFT(AO3,14)="not applicable",1,COUNTA(AO3:AO4))</f>
        <v>2</v>
      </c>
      <c r="AP1" s="13"/>
      <c r="AQ1" s="112">
        <f>IF(LEFT(AQ3,14)="not applicable",1,COUNTA(AQ3:AQ4))</f>
        <v>2</v>
      </c>
      <c r="AR1" s="13"/>
      <c r="AS1" s="13"/>
      <c r="AT1" s="13"/>
      <c r="AU1" s="13"/>
      <c r="AV1" s="13"/>
      <c r="AW1" s="13"/>
      <c r="AX1" s="13"/>
      <c r="AY1" s="7" t="s">
        <v>991</v>
      </c>
      <c r="AZ1" s="1">
        <f>IF(LEFT(AZ3,14)="not applicable",1,COUNTA(AZ3:AZ4))</f>
        <v>2</v>
      </c>
      <c r="BA1" s="1">
        <f t="shared" ref="BA1:BM1" si="1">IF(LEFT(BA3,14)="not applicable",1,COUNTA(BA3:BA4))</f>
        <v>2</v>
      </c>
      <c r="BB1" s="1">
        <f t="shared" si="1"/>
        <v>2</v>
      </c>
      <c r="BC1" s="1">
        <f t="shared" si="1"/>
        <v>2</v>
      </c>
      <c r="BD1" s="1">
        <f t="shared" si="1"/>
        <v>2</v>
      </c>
      <c r="BE1" s="1">
        <f t="shared" si="1"/>
        <v>2</v>
      </c>
      <c r="BF1" s="1">
        <f t="shared" si="1"/>
        <v>2</v>
      </c>
      <c r="BG1" s="1"/>
      <c r="BH1" s="1">
        <f t="shared" si="1"/>
        <v>2</v>
      </c>
      <c r="BI1" s="1">
        <f t="shared" si="1"/>
        <v>2</v>
      </c>
      <c r="BJ1" s="1">
        <f t="shared" si="1"/>
        <v>2</v>
      </c>
      <c r="BK1" s="1">
        <f t="shared" si="1"/>
        <v>2</v>
      </c>
      <c r="BL1" s="1">
        <f t="shared" si="1"/>
        <v>2</v>
      </c>
      <c r="BM1" s="1">
        <f t="shared" si="1"/>
        <v>2</v>
      </c>
      <c r="BN1" s="20"/>
      <c r="BO1" s="1">
        <f>IF(LEFT(BO3,14)="not applicable",1,COUNTA(BO3:BO4))</f>
        <v>2</v>
      </c>
      <c r="BP1" s="1">
        <f t="shared" ref="BP1:BU1" si="2">IF(LEFT(BP3,14)="not applicable",1,COUNTA(BP3:BP4))</f>
        <v>2</v>
      </c>
      <c r="BQ1" s="1">
        <f t="shared" si="2"/>
        <v>2</v>
      </c>
      <c r="BR1" s="1">
        <f t="shared" si="2"/>
        <v>2</v>
      </c>
      <c r="BS1" s="1">
        <f t="shared" si="2"/>
        <v>2</v>
      </c>
      <c r="BT1" s="1">
        <f t="shared" si="2"/>
        <v>2</v>
      </c>
      <c r="BU1" s="1">
        <f t="shared" si="2"/>
        <v>2</v>
      </c>
      <c r="BV1" s="1"/>
      <c r="BW1" s="1">
        <f t="shared" ref="BW1:CB1" si="3">IF(LEFT(BW3,14)="not applicable",1,COUNTA(BW3:BW4))</f>
        <v>2</v>
      </c>
      <c r="BX1" s="1">
        <f t="shared" si="3"/>
        <v>2</v>
      </c>
      <c r="BY1" s="1">
        <f t="shared" si="3"/>
        <v>2</v>
      </c>
      <c r="BZ1" s="1">
        <f t="shared" si="3"/>
        <v>2</v>
      </c>
      <c r="CA1" s="1">
        <f t="shared" si="3"/>
        <v>2</v>
      </c>
      <c r="CB1" s="1">
        <f t="shared" si="3"/>
        <v>2</v>
      </c>
      <c r="CC1" s="20"/>
      <c r="CE1" s="20"/>
    </row>
    <row r="2" spans="1:83" ht="23.5" x14ac:dyDescent="0.3">
      <c r="A2" s="109" t="s">
        <v>688</v>
      </c>
      <c r="B2" s="109" t="s">
        <v>695</v>
      </c>
      <c r="C2" s="109" t="s">
        <v>696</v>
      </c>
      <c r="E2" s="9"/>
      <c r="F2" s="109" t="s">
        <v>690</v>
      </c>
      <c r="G2" s="109" t="s">
        <v>691</v>
      </c>
      <c r="I2" s="109" t="s">
        <v>693</v>
      </c>
      <c r="K2" s="109" t="s">
        <v>705</v>
      </c>
      <c r="M2" s="109" t="s">
        <v>704</v>
      </c>
      <c r="O2" s="109" t="s">
        <v>707</v>
      </c>
      <c r="P2" s="109" t="s">
        <v>708</v>
      </c>
      <c r="Q2" s="109" t="s">
        <v>709</v>
      </c>
      <c r="S2" s="9"/>
      <c r="T2" s="109" t="s">
        <v>700</v>
      </c>
      <c r="U2" s="109" t="s">
        <v>701</v>
      </c>
      <c r="V2" s="109" t="s">
        <v>702</v>
      </c>
      <c r="X2" s="109" t="s">
        <v>710</v>
      </c>
      <c r="Y2" s="109" t="s">
        <v>711</v>
      </c>
      <c r="Z2" s="109" t="s">
        <v>712</v>
      </c>
      <c r="AB2" s="9"/>
      <c r="AC2" s="109" t="s">
        <v>714</v>
      </c>
      <c r="AD2" s="109" t="s">
        <v>715</v>
      </c>
      <c r="AE2" s="109" t="s">
        <v>716</v>
      </c>
      <c r="AG2" s="1" t="s">
        <v>719</v>
      </c>
      <c r="AI2" s="1" t="s">
        <v>720</v>
      </c>
      <c r="AK2" s="1" t="s">
        <v>721</v>
      </c>
      <c r="AM2" s="1" t="s">
        <v>722</v>
      </c>
      <c r="AO2" s="1" t="s">
        <v>723</v>
      </c>
      <c r="AQ2" s="1" t="s">
        <v>724</v>
      </c>
      <c r="AY2" s="7" t="s">
        <v>739</v>
      </c>
      <c r="AZ2" s="24" t="s">
        <v>985</v>
      </c>
      <c r="BA2" s="24" t="s">
        <v>986</v>
      </c>
      <c r="BB2" s="24" t="s">
        <v>987</v>
      </c>
      <c r="BC2" s="24" t="s">
        <v>988</v>
      </c>
      <c r="BD2" s="24" t="s">
        <v>989</v>
      </c>
      <c r="BE2" s="24" t="s">
        <v>990</v>
      </c>
      <c r="BF2" s="24" t="s">
        <v>992</v>
      </c>
      <c r="BG2" s="24"/>
      <c r="BH2" s="24" t="s">
        <v>993</v>
      </c>
      <c r="BI2" s="24" t="s">
        <v>994</v>
      </c>
      <c r="BJ2" s="24" t="s">
        <v>995</v>
      </c>
      <c r="BK2" s="24" t="s">
        <v>997</v>
      </c>
      <c r="BL2" s="24" t="s">
        <v>996</v>
      </c>
      <c r="BM2" s="24" t="s">
        <v>998</v>
      </c>
      <c r="BN2" s="7" t="s">
        <v>740</v>
      </c>
      <c r="BO2" s="166" t="s">
        <v>1175</v>
      </c>
      <c r="BP2" s="166" t="s">
        <v>1176</v>
      </c>
      <c r="BQ2" s="166" t="s">
        <v>1177</v>
      </c>
      <c r="BR2" s="166" t="s">
        <v>1178</v>
      </c>
      <c r="BS2" s="166" t="s">
        <v>1179</v>
      </c>
      <c r="BT2" s="166" t="s">
        <v>1180</v>
      </c>
      <c r="BU2" s="166" t="s">
        <v>1181</v>
      </c>
      <c r="BV2" s="166"/>
      <c r="BW2" s="166" t="s">
        <v>1182</v>
      </c>
      <c r="BX2" s="166" t="s">
        <v>1183</v>
      </c>
      <c r="BY2" s="166" t="s">
        <v>1184</v>
      </c>
      <c r="BZ2" s="166" t="s">
        <v>1185</v>
      </c>
      <c r="CA2" s="166" t="s">
        <v>1186</v>
      </c>
      <c r="CB2" s="166" t="s">
        <v>1187</v>
      </c>
      <c r="CC2" s="1"/>
      <c r="CE2" s="1"/>
    </row>
    <row r="3" spans="1:83" ht="57.5" x14ac:dyDescent="0.25">
      <c r="A3" s="109" t="s">
        <v>150</v>
      </c>
      <c r="B3" s="109" t="str">
        <f>IF('3A-Rail transport'!P14="no","not applicable (Q3a.1.1 answered with 'no')","yes")</f>
        <v>yes</v>
      </c>
      <c r="C3" s="109" t="str">
        <f>IF('3A-Rail transport'!P15="no","not applicable (Q3a.1.1 answered with 'no')","yes")</f>
        <v>yes</v>
      </c>
      <c r="E3" s="110">
        <v>0</v>
      </c>
      <c r="F3" s="110">
        <f>IF('3A-Rail transport'!P$56="no","not applicable (Q3a.1.6 answered with 'no')",ROUND(E3,4))</f>
        <v>0</v>
      </c>
      <c r="G3" s="110">
        <f>IF('3A-Rail transport'!P$57="no","not applicable (Q3a.2.6 answered with 'no')",ROUND(E3,4))</f>
        <v>0</v>
      </c>
      <c r="H3" s="110"/>
      <c r="I3" s="109" t="str">
        <f>IF('3A-Rail transport'!P69="no","not applicable (Q3a.2.3 answered with 'no')","yes")</f>
        <v>yes</v>
      </c>
      <c r="K3" s="109" t="str">
        <f>IF('3A-Rail transport'!P69="no","not applicable (Q3a.2.3 answered with 'no')","yes (more than 50% of passenger/kms)")</f>
        <v>yes (more than 50% of passenger/kms)</v>
      </c>
      <c r="M3" s="109" t="str">
        <f>IF(OR('3A-Rail transport'!P$73="no",'3A-Rail transport'!P$73="not applicable (Q3a.2.3 answered with 'no')"),"not applicable (Q3a.2.3 answered with 'no')","yes")</f>
        <v>yes</v>
      </c>
      <c r="O3" s="109" t="str">
        <f>IF('3B-Air transport'!P15="no","not applicable (Q3b.1.1 answered with 'no')","yes")</f>
        <v>yes</v>
      </c>
      <c r="P3" s="109" t="str">
        <f>IF('3B-Air transport'!P16="no","not applicable (Q3b.1.1 answered with 'no')","yes")</f>
        <v>yes</v>
      </c>
      <c r="Q3" s="109" t="str">
        <f>IF('3B-Air transport'!P17="no","not applicable (Q3b.1.1 answered with 'no')","yes")</f>
        <v>yes</v>
      </c>
      <c r="S3" s="110">
        <v>0</v>
      </c>
      <c r="T3" s="110">
        <f>IF('3B-Air transport'!P$66="no","not applicable (Q3b.1.6 answered with 'no')",ROUND(S3,4))</f>
        <v>0</v>
      </c>
      <c r="U3" s="110">
        <f>IF('3B-Air transport'!P$67="no","not applicable (Q3b.1.6 answered with 'no')",ROUND(S3,4))</f>
        <v>0</v>
      </c>
      <c r="V3" s="110">
        <f>IF('3B-Air transport'!P$68="no","not applicable (Q3b.1.6 answered with 'no')",ROUND(S3,4))</f>
        <v>0</v>
      </c>
      <c r="W3" s="110"/>
      <c r="X3" s="109" t="str">
        <f>IF('3C-Water transport'!P14="no","not applicable (Q3c.1.1 answered with 'no')","yes")</f>
        <v>yes</v>
      </c>
      <c r="Y3" s="109" t="str">
        <f>IF('3C-Water transport'!P15="no","not applicable (Q3c.1.1 answered with 'no')","yes")</f>
        <v>yes</v>
      </c>
      <c r="Z3" s="109" t="str">
        <f>IF('3C-Water transport'!P16="no","not applicable (Q3c.1.1 answered with 'no')","yes")</f>
        <v>yes</v>
      </c>
      <c r="AB3" s="110">
        <v>0</v>
      </c>
      <c r="AC3" s="110">
        <f>IF('3C-Water transport'!P56="no","not applicable (Q3c.1.6 answered with 'no')",ROUND(AB3,4))</f>
        <v>0</v>
      </c>
      <c r="AD3" s="110">
        <f>IF('3C-Water transport'!P57="no","not applicable (Q3c.1.6 answered with 'no')",ROUND(AB3,4))</f>
        <v>0</v>
      </c>
      <c r="AE3" s="110">
        <f>IF('3C-Water transport'!P58="no","not applicable (Q3c.1.6 answered with 'no')",ROUND(AB3,4))</f>
        <v>0</v>
      </c>
      <c r="AG3" s="109" t="str">
        <f>IF('3D-Road freight transport'!P$10="no","not applicable (Q3d.1.1 answered with 'no')","yes")</f>
        <v>yes</v>
      </c>
      <c r="AI3" s="112" t="str">
        <f>IF('3D-Road freight transport'!P$21="no (market open to competition)","not applicable (Q3d.2.2 answered with 'no')","through an administrative procedure")</f>
        <v>through an administrative procedure</v>
      </c>
      <c r="AJ3" s="108"/>
      <c r="AK3" s="112" t="str">
        <f>IF('3D-Road freight transport'!P$28="notify relevant authorities","not applicable (Q3d.2.4 answered with 'no')","yes")</f>
        <v>yes</v>
      </c>
      <c r="AM3" s="112" t="str">
        <f>IF('3D-Road freight transport'!P$28="notify relevant authorities","not applicable (Q3d.2.4 answered with 'no')","yes")</f>
        <v>yes</v>
      </c>
      <c r="AN3" s="67"/>
      <c r="AO3" s="112" t="str">
        <f>IF('3E-Transport by Coach'!P$10="no","not applicable (Q3e.1.1 answered with 'no')","yes")</f>
        <v>yes</v>
      </c>
      <c r="AQ3" s="112" t="str">
        <f>IF('3E-Transport by Coach'!P$21="no (market open to competition)","not applicable (Q3e.2.1 answered with 'no')","through an administrative procedure")</f>
        <v>through an administrative procedure</v>
      </c>
      <c r="AZ3" s="24" t="str">
        <f>IF('3Abis-Rail Regulator'!$P$51="no/not applicable","not applicable (Q3ab.b.10 answered with 'no')","yes (please provide link)")</f>
        <v>yes (please provide link)</v>
      </c>
      <c r="BA3" s="24" t="str">
        <f>IF('3Abis-Rail Regulator'!$P$52="no/not applicable","not applicable (Q3ab.b.10 answered with 'no')","yes (please provide link)")</f>
        <v>yes (please provide link)</v>
      </c>
      <c r="BB3" s="24" t="str">
        <f>IF('3Abis-Rail Regulator'!$P$53="no/not applicable","not applicable (Q3ab.b.10 answered with 'no')","yes (please provide link)")</f>
        <v>yes (please provide link)</v>
      </c>
      <c r="BC3" s="24" t="str">
        <f>IF('3Abis-Rail Regulator'!$P$54="no/not applicable","not applicable (Q3ab.b.10 answered with 'no')","yes (please provide link)")</f>
        <v>yes (please provide link)</v>
      </c>
      <c r="BD3" s="24" t="str">
        <f>IF('3Abis-Rail Regulator'!$P$55="no/not applicable","not applicable (Q3ab.b.10 answered with 'no')","yes (please provide link)")</f>
        <v>yes (please provide link)</v>
      </c>
      <c r="BE3" s="24" t="str">
        <f>IF('3Abis-Rail Regulator'!$P$56="no/not applicable","not applicable (Q3ab.b.10 answered with 'no')","yes (please provide link)")</f>
        <v>yes (please provide link)</v>
      </c>
      <c r="BF3" s="24" t="str">
        <f>IF('3Abis-Rail Regulator'!$P$57="no/not applicable","not applicable (Q3ab.b.10 answered with 'no')","yes (please provide link)")</f>
        <v>yes (please provide link)</v>
      </c>
      <c r="BG3" s="1"/>
      <c r="BH3" s="1" t="str">
        <f>IF('3Abis-Rail Regulator'!$P$67="no/not applicable","not applicable (Q3ab.b.11 answered with 'no/not applicable')","yes")</f>
        <v>yes</v>
      </c>
      <c r="BI3" s="1" t="str">
        <f>IF('3Abis-Rail Regulator'!$P$68="no/not applicable","not applicable (Q3ab.b.11 answered with 'no/not applicable')","yes")</f>
        <v>yes</v>
      </c>
      <c r="BJ3" s="1" t="str">
        <f>IF('3Abis-Rail Regulator'!$P$69="no/not applicable","not applicable (Q3ab.b.11 answered with 'no/not applicable')","yes")</f>
        <v>yes</v>
      </c>
      <c r="BK3" s="1" t="str">
        <f>IF(OR('3Abis-Rail Regulator'!$P$82="no",'3Abis-Rail Regulator'!$P$82="not applicable"),"not applicable (Q3ab.c.6 answered with 'no')","yes")</f>
        <v>yes</v>
      </c>
      <c r="BL3" s="1" t="str">
        <f>IF(OR('3Abis-Rail Regulator'!$P$85="no",'3Abis-Rail Regulator'!$P$85="not applicable"),"not applicable (Q3ab.c.7 answered with 'no')","yes")</f>
        <v>yes</v>
      </c>
      <c r="BM3" s="1" t="str">
        <f>IF(OR('3Abis-Rail Regulator'!$P$88="no",'3Abis-Rail Regulator'!$P$88="not applicable"),"not applicable (Q3ab.c.8 answered with 'no')","yes")</f>
        <v>yes</v>
      </c>
      <c r="BN3" s="1"/>
      <c r="BO3" s="166" t="str">
        <f>IF('3Bbis-Air Regulator'!$P$51="no/not applicable","not applicable (Q3bb.b.10 answered with 'no')","yes (please provide link)")</f>
        <v>yes (please provide link)</v>
      </c>
      <c r="BP3" s="166" t="str">
        <f>IF('3Bbis-Air Regulator'!$P$52="no/not applicable","not applicable (Q3bb.b.10 answered with 'no')","yes (please provide link)")</f>
        <v>yes (please provide link)</v>
      </c>
      <c r="BQ3" s="166" t="str">
        <f>IF('3Bbis-Air Regulator'!$P$53="no/not applicable","not applicable (Q3bb.b.10 answered with 'no')","yes (please provide link)")</f>
        <v>yes (please provide link)</v>
      </c>
      <c r="BR3" s="166" t="str">
        <f>IF('3Bbis-Air Regulator'!$P$54="no/not applicable","not applicable (Q3bb.b.10 answered with 'no')","yes (please provide link)")</f>
        <v>yes (please provide link)</v>
      </c>
      <c r="BS3" s="166" t="str">
        <f>IF('3Bbis-Air Regulator'!$P$55="no/not applicable","not applicable (Q3bb.b.10 answered with 'no')","yes (please provide link)")</f>
        <v>yes (please provide link)</v>
      </c>
      <c r="BT3" s="166" t="str">
        <f>IF('3Bbis-Air Regulator'!$P$56="no/not applicable","not applicable (Q3bb.b.10 answered with 'no')","yes (please provide link)")</f>
        <v>yes (please provide link)</v>
      </c>
      <c r="BU3" s="166" t="str">
        <f>IF('3Bbis-Air Regulator'!$P$57="no/not applicable","not applicable (Q3bb.b.10 answered with 'no')","yes (please provide link)")</f>
        <v>yes (please provide link)</v>
      </c>
      <c r="BV3" s="1"/>
      <c r="BW3" s="1" t="str">
        <f>IF('3Bbis-Air Regulator'!$P$67="no/not applicable","not applicable (Q3bb.b.11 answered with 'no/not applicable')","yes")</f>
        <v>yes</v>
      </c>
      <c r="BX3" s="1" t="str">
        <f>IF('3Bbis-Air Regulator'!$P$68="no/not applicable","not applicable (Q3bb.b.11 answered with 'no/not applicable')","yes")</f>
        <v>yes</v>
      </c>
      <c r="BY3" s="1" t="str">
        <f>IF('3Bbis-Air Regulator'!$P$69="no/not applicable","not applicable (Q3bb.b.11 answered with 'no/not applicable')","yes")</f>
        <v>yes</v>
      </c>
      <c r="BZ3" s="1" t="str">
        <f>IF(OR('3Bbis-Air Regulator'!$P$82="no",'3Bbis-Air Regulator'!$P$82="not applicable"),"not applicable (Q3bb.c.6 answered with 'no')","yes")</f>
        <v>yes</v>
      </c>
      <c r="CA3" s="1" t="str">
        <f>IF(OR('3Bbis-Air Regulator'!$P$85="no",'3Bbis-Air Regulator'!$P$85="not applicable"),"not applicable (Q3bb.c.7 answered with 'no')","yes")</f>
        <v>yes</v>
      </c>
      <c r="CB3" s="1" t="str">
        <f>IF(OR('3Bbis-Air Regulator'!$P$88="no",'3Bbis-Air Regulator'!$P$88="not applicable"),"not applicable (Q3bb.c.8 answered with 'no')","yes")</f>
        <v>yes</v>
      </c>
      <c r="CC3" s="1"/>
      <c r="CE3" s="1"/>
    </row>
    <row r="4" spans="1:83" ht="34.5" x14ac:dyDescent="0.25">
      <c r="B4" s="109" t="str">
        <f>IF('3A-Rail transport'!P14="no"," ","no")</f>
        <v>no</v>
      </c>
      <c r="C4" s="109" t="str">
        <f>IF('3A-Rail transport'!P15="no"," ","no")</f>
        <v>no</v>
      </c>
      <c r="E4" s="110">
        <f t="shared" ref="E4:E67" si="4">E3+0.001</f>
        <v>1E-3</v>
      </c>
      <c r="F4" s="110">
        <f>IF('3A-Rail transport'!P$56="no"," ",ROUND(E4,4))</f>
        <v>1E-3</v>
      </c>
      <c r="G4" s="110">
        <f>IF('3A-Rail transport'!P$57="no"," ",ROUND(E4,4))</f>
        <v>1E-3</v>
      </c>
      <c r="H4" s="110"/>
      <c r="I4" s="109" t="str">
        <f>IF('3A-Rail transport'!P69="no"," ","no")</f>
        <v>no</v>
      </c>
      <c r="K4" s="109" t="str">
        <f>IF('3A-Rail transport'!P69="no"," ","yes (between 25% and 49% of passenger/kms)")</f>
        <v>yes (between 25% and 49% of passenger/kms)</v>
      </c>
      <c r="M4" s="109" t="str">
        <f>IF(OR('3A-Rail transport'!P$73="no",'3A-Rail transport'!P$73="not applicable (Q3a.2.3 answered with 'no')" )," ","yes (only for some contracts/routes)")</f>
        <v>yes (only for some contracts/routes)</v>
      </c>
      <c r="O4" s="109" t="str">
        <f>IF('3B-Air transport'!P15="no"," ","no")</f>
        <v>no</v>
      </c>
      <c r="P4" s="109" t="str">
        <f>IF('3B-Air transport'!P16="no"," ","no")</f>
        <v>no</v>
      </c>
      <c r="Q4" s="109" t="str">
        <f>IF('3B-Air transport'!P17="no"," ","no")</f>
        <v>no</v>
      </c>
      <c r="S4" s="110">
        <f t="shared" ref="S4:S67" si="5">S3+0.001</f>
        <v>1E-3</v>
      </c>
      <c r="T4" s="110">
        <f>IF('3B-Air transport'!P$66="no"," ",ROUND(S4,4))</f>
        <v>1E-3</v>
      </c>
      <c r="U4" s="110">
        <f>IF('3B-Air transport'!P$67="no"," ",ROUND(S4,4))</f>
        <v>1E-3</v>
      </c>
      <c r="V4" s="110">
        <f>IF('3B-Air transport'!P$68="no"," ",ROUND(S4,4))</f>
        <v>1E-3</v>
      </c>
      <c r="W4" s="110"/>
      <c r="X4" s="109" t="str">
        <f>IF('3C-Water transport'!P14="no"," ","no")</f>
        <v>no</v>
      </c>
      <c r="Y4" s="109" t="str">
        <f>IF('3C-Water transport'!P15="no"," ","no")</f>
        <v>no</v>
      </c>
      <c r="Z4" s="109" t="str">
        <f>IF('3C-Water transport'!P16="no"," ","no")</f>
        <v>no</v>
      </c>
      <c r="AB4" s="110">
        <f t="shared" ref="AB4:AB67" si="6">AB3+0.001</f>
        <v>1E-3</v>
      </c>
      <c r="AC4" s="110">
        <f>IF('3C-Water transport'!P$56="no"," ",ROUND(AB4,4))</f>
        <v>1E-3</v>
      </c>
      <c r="AD4" s="110">
        <f>IF('3C-Water transport'!P$57="no"," ",ROUND(AB4,4))</f>
        <v>1E-3</v>
      </c>
      <c r="AE4" s="110">
        <f>IF('3C-Water transport'!P$58="no"," ",ROUND(AB4,4))</f>
        <v>1E-3</v>
      </c>
      <c r="AG4" s="109" t="str">
        <f>IF('3D-Road freight transport'!P$10="no"," ","no")</f>
        <v>no</v>
      </c>
      <c r="AI4" s="112" t="str">
        <f>IF('3D-Road freight transport'!P$21="no (market open to competition)"," ","through a competitive tender")</f>
        <v>through a competitive tender</v>
      </c>
      <c r="AJ4" s="108"/>
      <c r="AK4" s="112" t="str">
        <f>IF('3D-Road freight transport'!P$28="notify relevant authorities"," ","no")</f>
        <v>no</v>
      </c>
      <c r="AM4" s="112" t="str">
        <f>IF('3D-Road freight transport'!P$28="notify relevant authorities"," ","no")</f>
        <v>no</v>
      </c>
      <c r="AN4" s="67"/>
      <c r="AO4" s="112" t="str">
        <f>IF('3E-Transport by Coach'!P$10="no"," ","no")</f>
        <v>no</v>
      </c>
      <c r="AQ4" s="112" t="str">
        <f>IF('3E-Transport by Coach'!P$21="no (market open to competition)"," ","through a competitive tender")</f>
        <v>through a competitive tender</v>
      </c>
      <c r="AZ4" s="1" t="str">
        <f>IF('3Abis-Rail Regulator'!$P$51="no/not applicable"," ","no")</f>
        <v>no</v>
      </c>
      <c r="BA4" s="1" t="str">
        <f>IF('3Abis-Rail Regulator'!$P$52="no/not applicable"," ","no")</f>
        <v>no</v>
      </c>
      <c r="BB4" s="1" t="str">
        <f>IF('3Abis-Rail Regulator'!$P$53="no/not applicable"," ","no")</f>
        <v>no</v>
      </c>
      <c r="BC4" s="1" t="str">
        <f>IF('3Abis-Rail Regulator'!$P$54="no/not applicable"," ","no")</f>
        <v>no</v>
      </c>
      <c r="BD4" s="1" t="str">
        <f>IF('3Abis-Rail Regulator'!$P$55="no/not applicable"," ","no")</f>
        <v>no</v>
      </c>
      <c r="BE4" s="1" t="str">
        <f>IF('3Abis-Rail Regulator'!$P$56="no/not applicable"," ","no")</f>
        <v>no</v>
      </c>
      <c r="BF4" s="1" t="str">
        <f>IF('3Abis-Rail Regulator'!$P$57="no/not applicable"," ","no")</f>
        <v>no</v>
      </c>
      <c r="BG4" s="1"/>
      <c r="BH4" s="24" t="str">
        <f>IF('3Abis-Rail Regulator'!$P$67="no/not applicable"," ","no/not applicable")</f>
        <v>no/not applicable</v>
      </c>
      <c r="BI4" s="24" t="str">
        <f>IF('3Abis-Rail Regulator'!$P$68="no/not applicable"," ","no/not applicable")</f>
        <v>no/not applicable</v>
      </c>
      <c r="BJ4" s="24" t="str">
        <f>IF('3Abis-Rail Regulator'!$P$69="no/not applicable"," ","no/not applicable")</f>
        <v>no/not applicable</v>
      </c>
      <c r="BK4" s="166" t="str">
        <f>IF(OR('3Abis-Rail Regulator'!$P$82="no",'3Abis-Rail Regulator'!$P$82="not applicable")," ","no")</f>
        <v>no</v>
      </c>
      <c r="BL4" s="24" t="str">
        <f>IF(OR('3Abis-Rail Regulator'!$P$85="no",'3Abis-Rail Regulator'!$P$85="not applicable")," ","no")</f>
        <v>no</v>
      </c>
      <c r="BM4" s="24" t="str">
        <f>IF(OR('3Abis-Rail Regulator'!$P$88="no",'3Abis-Rail Regulator'!$P$88="not applicable")," ","no")</f>
        <v>no</v>
      </c>
      <c r="BN4" s="8"/>
      <c r="BO4" s="1" t="str">
        <f>IF('3Bbis-Air Regulator'!$P$51="no/not applicable"," ","no")</f>
        <v>no</v>
      </c>
      <c r="BP4" s="1" t="str">
        <f>IF('3Bbis-Air Regulator'!$P$52="no/not applicable"," ","no")</f>
        <v>no</v>
      </c>
      <c r="BQ4" s="1" t="str">
        <f>IF('3Bbis-Air Regulator'!$P$53="no/not applicable"," ","no")</f>
        <v>no</v>
      </c>
      <c r="BR4" s="1" t="str">
        <f>IF('3Bbis-Air Regulator'!$P$54="no/not applicable"," ","no")</f>
        <v>no</v>
      </c>
      <c r="BS4" s="1" t="str">
        <f>IF('3Bbis-Air Regulator'!$P$55="no/not applicable"," ","no")</f>
        <v>no</v>
      </c>
      <c r="BT4" s="1" t="str">
        <f>IF('3Bbis-Air Regulator'!$P$56="no/not applicable"," ","no")</f>
        <v>no</v>
      </c>
      <c r="BU4" s="1" t="str">
        <f>IF('3Bbis-Air Regulator'!$P$57="no/not applicable"," ","no")</f>
        <v>no</v>
      </c>
      <c r="BV4" s="1"/>
      <c r="BW4" s="166" t="str">
        <f>IF('3Bbis-Air Regulator'!$P$67="no/not applicable"," ","no/not applicable")</f>
        <v>no/not applicable</v>
      </c>
      <c r="BX4" s="166" t="str">
        <f>IF('3Bbis-Air Regulator'!$P$68="no/not applicable"," ","no/not applicable")</f>
        <v>no/not applicable</v>
      </c>
      <c r="BY4" s="166" t="str">
        <f>IF('3Bbis-Air Regulator'!$P$69="no/not applicable"," ","no/not applicable")</f>
        <v>no/not applicable</v>
      </c>
      <c r="BZ4" s="166" t="str">
        <f>IF(OR('3Bbis-Air Regulator'!$P$82="no",'3Bbis-Air Regulator'!$P$82="not applicable")," ","no")</f>
        <v>no</v>
      </c>
      <c r="CA4" s="166" t="str">
        <f>IF(OR('3Bbis-Air Regulator'!$P$85="no",'3Bbis-Air Regulator'!$P$85="not applicable")," ","no")</f>
        <v>no</v>
      </c>
      <c r="CB4" s="166" t="str">
        <f>IF(OR('3Bbis-Air Regulator'!$P$88="no",'3Bbis-Air Regulator'!$P$88="not applicable")," ","no")</f>
        <v>no</v>
      </c>
      <c r="CC4" s="166"/>
      <c r="CE4" s="24"/>
    </row>
    <row r="5" spans="1:83" x14ac:dyDescent="0.25">
      <c r="E5" s="110">
        <f t="shared" si="4"/>
        <v>2E-3</v>
      </c>
      <c r="F5" s="110">
        <f>IF('3A-Rail transport'!P$56="no"," ",ROUND(E5,4))</f>
        <v>2E-3</v>
      </c>
      <c r="G5" s="110">
        <f>IF('3A-Rail transport'!P$57="no"," ",ROUND(E5,4))</f>
        <v>2E-3</v>
      </c>
      <c r="H5" s="110"/>
      <c r="I5" s="67"/>
      <c r="J5" s="67"/>
      <c r="K5" s="109" t="str">
        <f>IF('3A-Rail transport'!P69="no"," ","yes (less than 25% of passenger/kms)")</f>
        <v>yes (less than 25% of passenger/kms)</v>
      </c>
      <c r="M5" s="109" t="str">
        <f>IF(OR('3A-Rail transport'!P$73="no",'3A-Rail transport'!P$73="not applicable (Q3a.2.3 answered with 'no')" )," ","no")</f>
        <v>no</v>
      </c>
      <c r="S5" s="110">
        <f t="shared" si="5"/>
        <v>2E-3</v>
      </c>
      <c r="T5" s="110">
        <f>IF('3B-Air transport'!P$66="no"," ",ROUND(S5,4))</f>
        <v>2E-3</v>
      </c>
      <c r="U5" s="110">
        <f>IF('3B-Air transport'!P$67="no"," ",ROUND(S5,4))</f>
        <v>2E-3</v>
      </c>
      <c r="V5" s="110">
        <f>IF('3B-Air transport'!P$68="no"," ",ROUND(S5,4))</f>
        <v>2E-3</v>
      </c>
      <c r="W5" s="110"/>
      <c r="AB5" s="110">
        <f t="shared" si="6"/>
        <v>2E-3</v>
      </c>
      <c r="AC5" s="110">
        <f>IF('3C-Water transport'!P$56="no"," ",ROUND(AB5,4))</f>
        <v>2E-3</v>
      </c>
      <c r="AD5" s="110">
        <f>IF('3C-Water transport'!P$57="no"," ",ROUND(AB5,4))</f>
        <v>2E-3</v>
      </c>
      <c r="AE5" s="110">
        <f>IF('3C-Water transport'!P$58="no"," ",ROUND(AB5,4))</f>
        <v>2E-3</v>
      </c>
      <c r="AJ5" s="108"/>
      <c r="AN5" s="67"/>
      <c r="AZ5" s="13"/>
      <c r="BA5" s="13"/>
      <c r="BB5" s="13"/>
      <c r="BC5" s="13"/>
      <c r="BD5" s="13"/>
      <c r="BE5" s="13"/>
      <c r="BF5" s="13"/>
      <c r="BG5" s="13"/>
      <c r="BH5" s="13"/>
      <c r="BI5" s="24"/>
      <c r="BJ5" s="13"/>
      <c r="BK5" s="13"/>
      <c r="BL5" s="13"/>
      <c r="BM5" s="13"/>
      <c r="BX5" s="166"/>
      <c r="CE5" s="13"/>
    </row>
    <row r="6" spans="1:83" x14ac:dyDescent="0.25">
      <c r="E6" s="110">
        <f t="shared" si="4"/>
        <v>3.0000000000000001E-3</v>
      </c>
      <c r="F6" s="110">
        <f>IF('3A-Rail transport'!P$56="no"," ",ROUND(E6,4))</f>
        <v>3.0000000000000001E-3</v>
      </c>
      <c r="G6" s="110">
        <f>IF('3A-Rail transport'!P$57="no"," ",ROUND(E6,4))</f>
        <v>3.0000000000000001E-3</v>
      </c>
      <c r="H6" s="110"/>
      <c r="K6" s="109" t="str">
        <f>IF('3A-Rail transport'!P69="no"," ","no (on any route)")</f>
        <v>no (on any route)</v>
      </c>
      <c r="S6" s="110">
        <f t="shared" si="5"/>
        <v>3.0000000000000001E-3</v>
      </c>
      <c r="T6" s="110">
        <f>IF('3B-Air transport'!P$66="no"," ",ROUND(S6,4))</f>
        <v>3.0000000000000001E-3</v>
      </c>
      <c r="U6" s="110">
        <f>IF('3B-Air transport'!P$67="no"," ",ROUND(S6,4))</f>
        <v>3.0000000000000001E-3</v>
      </c>
      <c r="V6" s="110">
        <f>IF('3B-Air transport'!P$68="no"," ",ROUND(S6,4))</f>
        <v>3.0000000000000001E-3</v>
      </c>
      <c r="W6" s="110"/>
      <c r="AB6" s="110">
        <f t="shared" si="6"/>
        <v>3.0000000000000001E-3</v>
      </c>
      <c r="AC6" s="110">
        <f>IF('3C-Water transport'!P$56="no"," ",ROUND(AB6,4))</f>
        <v>3.0000000000000001E-3</v>
      </c>
      <c r="AD6" s="110">
        <f>IF('3C-Water transport'!P$57="no"," ",ROUND(AB6,4))</f>
        <v>3.0000000000000001E-3</v>
      </c>
      <c r="AE6" s="110">
        <f>IF('3C-Water transport'!P$58="no"," ",ROUND(AB6,4))</f>
        <v>3.0000000000000001E-3</v>
      </c>
      <c r="AN6" s="65"/>
      <c r="AZ6" s="24"/>
      <c r="BA6" s="24"/>
      <c r="BB6" s="24"/>
      <c r="BC6" s="24"/>
      <c r="BD6" s="24"/>
      <c r="BE6" s="24"/>
      <c r="BF6" s="24"/>
      <c r="BG6" s="24"/>
      <c r="BH6" s="24"/>
      <c r="BI6" s="24"/>
      <c r="BJ6" s="24"/>
      <c r="BK6" s="24"/>
      <c r="BL6" s="24"/>
      <c r="BM6" s="24"/>
      <c r="BO6" s="166"/>
      <c r="BP6" s="166"/>
      <c r="BQ6" s="166"/>
      <c r="BR6" s="166"/>
      <c r="BS6" s="166"/>
      <c r="BT6" s="166"/>
      <c r="BU6" s="166"/>
      <c r="BV6" s="166"/>
      <c r="BW6" s="166"/>
      <c r="BX6" s="166"/>
      <c r="BY6" s="166"/>
      <c r="BZ6" s="166"/>
      <c r="CA6" s="166"/>
      <c r="CB6" s="166"/>
      <c r="CE6" s="13"/>
    </row>
    <row r="7" spans="1:83" x14ac:dyDescent="0.25">
      <c r="E7" s="110">
        <f t="shared" si="4"/>
        <v>4.0000000000000001E-3</v>
      </c>
      <c r="F7" s="110">
        <f>IF('3A-Rail transport'!P$56="no"," ",ROUND(E7,4))</f>
        <v>4.0000000000000001E-3</v>
      </c>
      <c r="G7" s="110">
        <f>IF('3A-Rail transport'!P$57="no"," ",ROUND(E7,4))</f>
        <v>4.0000000000000001E-3</v>
      </c>
      <c r="H7" s="110"/>
      <c r="S7" s="110">
        <f t="shared" si="5"/>
        <v>4.0000000000000001E-3</v>
      </c>
      <c r="T7" s="110">
        <f>IF('3B-Air transport'!P$66="no"," ",ROUND(S7,4))</f>
        <v>4.0000000000000001E-3</v>
      </c>
      <c r="U7" s="110">
        <f>IF('3B-Air transport'!P$67="no"," ",ROUND(S7,4))</f>
        <v>4.0000000000000001E-3</v>
      </c>
      <c r="V7" s="110">
        <f>IF('3B-Air transport'!P$68="no"," ",ROUND(S7,4))</f>
        <v>4.0000000000000001E-3</v>
      </c>
      <c r="W7" s="110"/>
      <c r="AB7" s="110">
        <f t="shared" si="6"/>
        <v>4.0000000000000001E-3</v>
      </c>
      <c r="AC7" s="110">
        <f>IF('3C-Water transport'!P$56="no"," ",ROUND(AB7,4))</f>
        <v>4.0000000000000001E-3</v>
      </c>
      <c r="AD7" s="110">
        <f>IF('3C-Water transport'!P$57="no"," ",ROUND(AB7,4))</f>
        <v>4.0000000000000001E-3</v>
      </c>
      <c r="AE7" s="110">
        <f>IF('3C-Water transport'!P$58="no"," ",ROUND(AB7,4))</f>
        <v>4.0000000000000001E-3</v>
      </c>
      <c r="AZ7" s="13"/>
      <c r="BA7" s="13"/>
      <c r="BB7" s="13"/>
      <c r="BC7" s="13"/>
      <c r="BD7" s="13"/>
      <c r="BE7" s="13"/>
      <c r="BF7" s="13"/>
      <c r="BG7" s="13"/>
      <c r="BH7" s="24"/>
      <c r="BI7" s="13"/>
      <c r="BJ7" s="13"/>
      <c r="BK7" s="13"/>
      <c r="BL7" s="13"/>
      <c r="BM7" s="13"/>
      <c r="BW7" s="166"/>
      <c r="CE7" s="13"/>
    </row>
    <row r="8" spans="1:83" x14ac:dyDescent="0.25">
      <c r="E8" s="110">
        <f>E7+0.001</f>
        <v>5.0000000000000001E-3</v>
      </c>
      <c r="F8" s="110">
        <f>IF('3A-Rail transport'!P$56="no"," ",ROUND(E8,4))</f>
        <v>5.0000000000000001E-3</v>
      </c>
      <c r="G8" s="110">
        <f>IF('3A-Rail transport'!P$57="no"," ",ROUND(E8,4))</f>
        <v>5.0000000000000001E-3</v>
      </c>
      <c r="H8" s="110"/>
      <c r="S8" s="110">
        <f>S7+0.001</f>
        <v>5.0000000000000001E-3</v>
      </c>
      <c r="T8" s="110">
        <f>IF('3B-Air transport'!P$66="no"," ",ROUND(S8,4))</f>
        <v>5.0000000000000001E-3</v>
      </c>
      <c r="U8" s="110">
        <f>IF('3B-Air transport'!P$67="no"," ",ROUND(S8,4))</f>
        <v>5.0000000000000001E-3</v>
      </c>
      <c r="V8" s="110">
        <f>IF('3B-Air transport'!P$68="no"," ",ROUND(S8,4))</f>
        <v>5.0000000000000001E-3</v>
      </c>
      <c r="W8" s="110"/>
      <c r="AB8" s="110">
        <f>AB7+0.001</f>
        <v>5.0000000000000001E-3</v>
      </c>
      <c r="AC8" s="110">
        <f>IF('3C-Water transport'!P$56="no"," ",ROUND(AB8,4))</f>
        <v>5.0000000000000001E-3</v>
      </c>
      <c r="AD8" s="110">
        <f>IF('3C-Water transport'!P$57="no"," ",ROUND(AB8,4))</f>
        <v>5.0000000000000001E-3</v>
      </c>
      <c r="AE8" s="110">
        <f>IF('3C-Water transport'!P$58="no"," ",ROUND(AB8,4))</f>
        <v>5.0000000000000001E-3</v>
      </c>
      <c r="AZ8" s="13"/>
      <c r="BA8" s="13"/>
      <c r="BB8" s="13"/>
      <c r="BC8" s="13"/>
      <c r="BD8" s="13"/>
      <c r="BE8" s="13"/>
      <c r="BF8" s="13"/>
      <c r="BG8" s="13"/>
      <c r="BH8" s="24"/>
      <c r="BI8" s="13"/>
      <c r="BJ8" s="13"/>
      <c r="BK8" s="13"/>
      <c r="BL8" s="13"/>
      <c r="BM8" s="13"/>
      <c r="BW8" s="166"/>
      <c r="CE8" s="13"/>
    </row>
    <row r="9" spans="1:83" x14ac:dyDescent="0.25">
      <c r="E9" s="110">
        <f t="shared" si="4"/>
        <v>6.0000000000000001E-3</v>
      </c>
      <c r="F9" s="110">
        <f>IF('3A-Rail transport'!P$56="no"," ",ROUND(E9,4))</f>
        <v>6.0000000000000001E-3</v>
      </c>
      <c r="G9" s="110">
        <f>IF('3A-Rail transport'!P$57="no"," ",ROUND(E9,4))</f>
        <v>6.0000000000000001E-3</v>
      </c>
      <c r="H9" s="110"/>
      <c r="S9" s="110">
        <f t="shared" si="5"/>
        <v>6.0000000000000001E-3</v>
      </c>
      <c r="T9" s="110">
        <f>IF('3B-Air transport'!P$66="no"," ",ROUND(S9,4))</f>
        <v>6.0000000000000001E-3</v>
      </c>
      <c r="U9" s="110">
        <f>IF('3B-Air transport'!P$67="no"," ",ROUND(S9,4))</f>
        <v>6.0000000000000001E-3</v>
      </c>
      <c r="V9" s="110">
        <f>IF('3B-Air transport'!P$68="no"," ",ROUND(S9,4))</f>
        <v>6.0000000000000001E-3</v>
      </c>
      <c r="W9" s="110"/>
      <c r="AB9" s="110">
        <f t="shared" si="6"/>
        <v>6.0000000000000001E-3</v>
      </c>
      <c r="AC9" s="110">
        <f>IF('3C-Water transport'!P$56="no"," ",ROUND(AB9,4))</f>
        <v>6.0000000000000001E-3</v>
      </c>
      <c r="AD9" s="110">
        <f>IF('3C-Water transport'!P$57="no"," ",ROUND(AB9,4))</f>
        <v>6.0000000000000001E-3</v>
      </c>
      <c r="AE9" s="110">
        <f>IF('3C-Water transport'!P$58="no"," ",ROUND(AB9,4))</f>
        <v>6.0000000000000001E-3</v>
      </c>
      <c r="AZ9" s="13"/>
      <c r="BA9" s="13"/>
      <c r="BB9" s="13"/>
      <c r="BC9" s="13"/>
      <c r="BD9" s="13"/>
      <c r="BE9" s="13"/>
      <c r="BF9" s="13"/>
      <c r="BG9" s="13"/>
      <c r="BH9" s="24"/>
      <c r="BI9" s="13"/>
      <c r="BJ9" s="13"/>
      <c r="BK9" s="13"/>
      <c r="BL9" s="13"/>
      <c r="BM9" s="13"/>
      <c r="BW9" s="166"/>
      <c r="CE9" s="13"/>
    </row>
    <row r="10" spans="1:83" x14ac:dyDescent="0.25">
      <c r="E10" s="110">
        <f t="shared" si="4"/>
        <v>7.0000000000000001E-3</v>
      </c>
      <c r="F10" s="110">
        <f>IF('3A-Rail transport'!P$56="no"," ",ROUND(E10,4))</f>
        <v>7.0000000000000001E-3</v>
      </c>
      <c r="G10" s="110">
        <f>IF('3A-Rail transport'!P$57="no"," ",ROUND(E10,4))</f>
        <v>7.0000000000000001E-3</v>
      </c>
      <c r="H10" s="110"/>
      <c r="S10" s="110">
        <f t="shared" si="5"/>
        <v>7.0000000000000001E-3</v>
      </c>
      <c r="T10" s="110">
        <f>IF('3B-Air transport'!P$66="no"," ",ROUND(S10,4))</f>
        <v>7.0000000000000001E-3</v>
      </c>
      <c r="U10" s="110">
        <f>IF('3B-Air transport'!P$67="no"," ",ROUND(S10,4))</f>
        <v>7.0000000000000001E-3</v>
      </c>
      <c r="V10" s="110">
        <f>IF('3B-Air transport'!P$68="no"," ",ROUND(S10,4))</f>
        <v>7.0000000000000001E-3</v>
      </c>
      <c r="W10" s="110"/>
      <c r="AB10" s="110">
        <f t="shared" si="6"/>
        <v>7.0000000000000001E-3</v>
      </c>
      <c r="AC10" s="110">
        <f>IF('3C-Water transport'!P$56="no"," ",ROUND(AB10,4))</f>
        <v>7.0000000000000001E-3</v>
      </c>
      <c r="AD10" s="110">
        <f>IF('3C-Water transport'!P$57="no"," ",ROUND(AB10,4))</f>
        <v>7.0000000000000001E-3</v>
      </c>
      <c r="AE10" s="110">
        <f>IF('3C-Water transport'!P$58="no"," ",ROUND(AB10,4))</f>
        <v>7.0000000000000001E-3</v>
      </c>
      <c r="AZ10" s="13"/>
      <c r="BA10" s="13"/>
      <c r="BB10" s="13"/>
      <c r="BC10" s="13"/>
      <c r="BD10" s="13"/>
      <c r="BE10" s="13"/>
      <c r="BF10" s="13"/>
      <c r="BG10" s="13"/>
      <c r="BH10" s="13"/>
      <c r="BI10" s="13"/>
      <c r="BJ10" s="13"/>
      <c r="BK10" s="13"/>
      <c r="BL10" s="13"/>
      <c r="BM10" s="13"/>
      <c r="CE10" s="13"/>
    </row>
    <row r="11" spans="1:83" x14ac:dyDescent="0.25">
      <c r="B11" s="109">
        <f>IF(LEFT(B13,14)="not applicable",1,COUNTA(B13:B14))</f>
        <v>2</v>
      </c>
      <c r="C11" s="109">
        <f>IF(LEFT(C13,14)="not applicable",1,COUNTA(C13:C14))</f>
        <v>2</v>
      </c>
      <c r="E11" s="110">
        <f t="shared" si="4"/>
        <v>8.0000000000000002E-3</v>
      </c>
      <c r="F11" s="110">
        <f>IF('3A-Rail transport'!P$56="no"," ",ROUND(E11,4))</f>
        <v>8.0000000000000002E-3</v>
      </c>
      <c r="G11" s="110">
        <f>IF('3A-Rail transport'!P$57="no"," ",ROUND(E11,4))</f>
        <v>8.0000000000000002E-3</v>
      </c>
      <c r="H11" s="110"/>
      <c r="I11" s="109">
        <f>IF(LEFT(I13,14)="not applicable",1,COUNTA(I13:I15))</f>
        <v>2</v>
      </c>
      <c r="K11" s="109">
        <f>IF(LEFT(K13,14)="not applicable",1,COUNTA(K13:K16))</f>
        <v>4</v>
      </c>
      <c r="M11" s="114">
        <f>IF(LEFT(M13,14)="not applicable",1,COUNTA(M13:M16))</f>
        <v>3</v>
      </c>
      <c r="O11" s="109">
        <f>IF(LEFT(O13,14)="not applicable",1,COUNTA(O13:O14))</f>
        <v>2</v>
      </c>
      <c r="P11" s="109">
        <f>IF(LEFT(P13,14)="not applicable",1,COUNTA(P13:P14))</f>
        <v>2</v>
      </c>
      <c r="Q11" s="109">
        <f>IF(LEFT(Q13,14)="not applicable",1,COUNTA(Q13:Q14))</f>
        <v>2</v>
      </c>
      <c r="S11" s="110">
        <f t="shared" si="5"/>
        <v>8.0000000000000002E-3</v>
      </c>
      <c r="T11" s="110">
        <f>IF('3B-Air transport'!P$66="no"," ",ROUND(S11,4))</f>
        <v>8.0000000000000002E-3</v>
      </c>
      <c r="U11" s="110">
        <f>IF('3B-Air transport'!P$67="no"," ",ROUND(S11,4))</f>
        <v>8.0000000000000002E-3</v>
      </c>
      <c r="V11" s="110">
        <f>IF('3B-Air transport'!P$68="no"," ",ROUND(S11,4))</f>
        <v>8.0000000000000002E-3</v>
      </c>
      <c r="W11" s="110"/>
      <c r="X11" s="109">
        <f>IF(LEFT(X13,14)="not applicable",1,COUNTA(X13:X14))</f>
        <v>2</v>
      </c>
      <c r="Y11" s="109">
        <f t="shared" ref="Y11:Z11" si="7">IF(LEFT(Y13,14)="not applicable",1,COUNTA(Y13:Y14))</f>
        <v>2</v>
      </c>
      <c r="Z11" s="109">
        <f t="shared" si="7"/>
        <v>2</v>
      </c>
      <c r="AB11" s="110">
        <f t="shared" si="6"/>
        <v>8.0000000000000002E-3</v>
      </c>
      <c r="AC11" s="110">
        <f>IF('3C-Water transport'!P$56="no"," ",ROUND(AB11,4))</f>
        <v>8.0000000000000002E-3</v>
      </c>
      <c r="AD11" s="110">
        <f>IF('3C-Water transport'!P$57="no"," ",ROUND(AB11,4))</f>
        <v>8.0000000000000002E-3</v>
      </c>
      <c r="AE11" s="110">
        <f>IF('3C-Water transport'!P$58="no"," ",ROUND(AB11,4))</f>
        <v>8.0000000000000002E-3</v>
      </c>
      <c r="AG11" s="112">
        <f>IF(LEFT(AG13,14)="not applicable",1,COUNTA(AG13:AG14))</f>
        <v>2</v>
      </c>
      <c r="AI11" s="112">
        <f>IF(LEFT(AI13,14)="not applicable",1,COUNTA(AI13:AI14))</f>
        <v>2</v>
      </c>
      <c r="AJ11" s="20"/>
      <c r="AK11" s="112">
        <f>IF(LEFT(AK13,14)="not applicable",1,COUNTA(AK13:AK14))</f>
        <v>2</v>
      </c>
      <c r="AM11" s="112">
        <f>IF(LEFT(AM13,14)="not applicable",1,COUNTA(AM13:AM14))</f>
        <v>2</v>
      </c>
      <c r="AO11" s="112">
        <f>IF(LEFT(AO13,14)="not applicable",1,COUNTA(AO13:AO14))</f>
        <v>2</v>
      </c>
      <c r="AQ11" s="113">
        <f>IF(LEFT(AQ13,14)="not applicable",1,COUNTA(AQ13:AQ14))</f>
        <v>2</v>
      </c>
      <c r="AZ11" s="1">
        <f>IF(LEFT(AZ13,14)="not applicable",1,COUNTA(AZ13:AZ14))</f>
        <v>2</v>
      </c>
      <c r="BA11" s="1">
        <f t="shared" ref="BA11:BM11" si="8">IF(LEFT(BA13,14)="not applicable",1,COUNTA(BA13:BA14))</f>
        <v>2</v>
      </c>
      <c r="BB11" s="1">
        <f t="shared" si="8"/>
        <v>2</v>
      </c>
      <c r="BC11" s="1">
        <f t="shared" si="8"/>
        <v>2</v>
      </c>
      <c r="BD11" s="1">
        <f t="shared" si="8"/>
        <v>2</v>
      </c>
      <c r="BE11" s="1">
        <f t="shared" si="8"/>
        <v>2</v>
      </c>
      <c r="BF11" s="1">
        <f t="shared" si="8"/>
        <v>2</v>
      </c>
      <c r="BG11" s="1"/>
      <c r="BH11" s="1">
        <f t="shared" si="8"/>
        <v>2</v>
      </c>
      <c r="BI11" s="1">
        <f t="shared" si="8"/>
        <v>2</v>
      </c>
      <c r="BJ11" s="1">
        <f t="shared" si="8"/>
        <v>2</v>
      </c>
      <c r="BK11" s="1">
        <f t="shared" si="8"/>
        <v>2</v>
      </c>
      <c r="BL11" s="1">
        <f t="shared" si="8"/>
        <v>2</v>
      </c>
      <c r="BM11" s="1">
        <f t="shared" si="8"/>
        <v>2</v>
      </c>
      <c r="BN11" s="20"/>
      <c r="BO11" s="1">
        <f>IF(LEFT(BO13,14)="not applicable",1,COUNTA(BO13:BO14))</f>
        <v>2</v>
      </c>
      <c r="BP11" s="1">
        <f t="shared" ref="BP11:BU11" si="9">IF(LEFT(BP13,14)="not applicable",1,COUNTA(BP13:BP14))</f>
        <v>2</v>
      </c>
      <c r="BQ11" s="1">
        <f t="shared" si="9"/>
        <v>2</v>
      </c>
      <c r="BR11" s="1">
        <f t="shared" si="9"/>
        <v>2</v>
      </c>
      <c r="BS11" s="1">
        <f t="shared" si="9"/>
        <v>2</v>
      </c>
      <c r="BT11" s="1">
        <f t="shared" si="9"/>
        <v>2</v>
      </c>
      <c r="BU11" s="1">
        <f t="shared" si="9"/>
        <v>2</v>
      </c>
      <c r="BV11" s="1"/>
      <c r="BW11" s="1">
        <f t="shared" ref="BW11:CB11" si="10">IF(LEFT(BW13,14)="not applicable",1,COUNTA(BW13:BW14))</f>
        <v>2</v>
      </c>
      <c r="BX11" s="1">
        <f t="shared" si="10"/>
        <v>2</v>
      </c>
      <c r="BY11" s="1">
        <f t="shared" si="10"/>
        <v>2</v>
      </c>
      <c r="BZ11" s="1">
        <f t="shared" si="10"/>
        <v>2</v>
      </c>
      <c r="CA11" s="1">
        <f t="shared" si="10"/>
        <v>2</v>
      </c>
      <c r="CB11" s="1">
        <f t="shared" si="10"/>
        <v>2</v>
      </c>
      <c r="CC11" s="20"/>
      <c r="CD11" s="13"/>
      <c r="CE11" s="20"/>
    </row>
    <row r="12" spans="1:83" ht="23" x14ac:dyDescent="0.25">
      <c r="A12" s="109" t="s">
        <v>1305</v>
      </c>
      <c r="B12" s="109" t="s">
        <v>695</v>
      </c>
      <c r="C12" s="109" t="s">
        <v>696</v>
      </c>
      <c r="E12" s="110">
        <f t="shared" si="4"/>
        <v>9.0000000000000011E-3</v>
      </c>
      <c r="F12" s="110">
        <f>IF('3A-Rail transport'!P$56="no"," ",ROUND(E12,4))</f>
        <v>8.9999999999999993E-3</v>
      </c>
      <c r="G12" s="110">
        <f>IF('3A-Rail transport'!P$57="no"," ",ROUND(E12,4))</f>
        <v>8.9999999999999993E-3</v>
      </c>
      <c r="H12" s="110"/>
      <c r="I12" s="109" t="s">
        <v>693</v>
      </c>
      <c r="K12" s="109" t="s">
        <v>705</v>
      </c>
      <c r="M12" s="114" t="s">
        <v>704</v>
      </c>
      <c r="O12" s="109" t="s">
        <v>707</v>
      </c>
      <c r="P12" s="109" t="s">
        <v>708</v>
      </c>
      <c r="Q12" s="109" t="s">
        <v>709</v>
      </c>
      <c r="S12" s="110">
        <f t="shared" si="5"/>
        <v>9.0000000000000011E-3</v>
      </c>
      <c r="T12" s="110">
        <f>IF('3B-Air transport'!P$66="no"," ",ROUND(S12,4))</f>
        <v>8.9999999999999993E-3</v>
      </c>
      <c r="U12" s="110">
        <f>IF('3B-Air transport'!P$67="no"," ",ROUND(S12,4))</f>
        <v>8.9999999999999993E-3</v>
      </c>
      <c r="V12" s="110">
        <f>IF('3B-Air transport'!P$68="no"," ",ROUND(S12,4))</f>
        <v>8.9999999999999993E-3</v>
      </c>
      <c r="W12" s="110"/>
      <c r="X12" s="109" t="s">
        <v>710</v>
      </c>
      <c r="Y12" s="109" t="s">
        <v>711</v>
      </c>
      <c r="Z12" s="109" t="s">
        <v>712</v>
      </c>
      <c r="AB12" s="110">
        <f t="shared" si="6"/>
        <v>9.0000000000000011E-3</v>
      </c>
      <c r="AC12" s="110">
        <f>IF('3C-Water transport'!P$56="no"," ",ROUND(AB12,4))</f>
        <v>8.9999999999999993E-3</v>
      </c>
      <c r="AD12" s="110">
        <f>IF('3C-Water transport'!P$57="no"," ",ROUND(AB12,4))</f>
        <v>8.9999999999999993E-3</v>
      </c>
      <c r="AE12" s="110">
        <f>IF('3C-Water transport'!P$58="no"," ",ROUND(AB12,4))</f>
        <v>8.9999999999999993E-3</v>
      </c>
      <c r="AG12" s="1" t="s">
        <v>719</v>
      </c>
      <c r="AI12" s="1" t="s">
        <v>720</v>
      </c>
      <c r="AK12" s="1" t="s">
        <v>721</v>
      </c>
      <c r="AM12" s="1" t="s">
        <v>722</v>
      </c>
      <c r="AO12" s="1" t="s">
        <v>723</v>
      </c>
      <c r="AQ12" s="1" t="s">
        <v>724</v>
      </c>
      <c r="AZ12" s="128" t="s">
        <v>985</v>
      </c>
      <c r="BA12" s="128" t="s">
        <v>986</v>
      </c>
      <c r="BB12" s="128" t="s">
        <v>987</v>
      </c>
      <c r="BC12" s="128" t="s">
        <v>988</v>
      </c>
      <c r="BD12" s="128" t="s">
        <v>989</v>
      </c>
      <c r="BE12" s="128" t="s">
        <v>990</v>
      </c>
      <c r="BF12" s="128" t="s">
        <v>992</v>
      </c>
      <c r="BG12" s="24"/>
      <c r="BH12" s="128" t="s">
        <v>993</v>
      </c>
      <c r="BI12" s="128" t="s">
        <v>994</v>
      </c>
      <c r="BJ12" s="128" t="s">
        <v>995</v>
      </c>
      <c r="BK12" s="24" t="s">
        <v>997</v>
      </c>
      <c r="BL12" s="24" t="s">
        <v>996</v>
      </c>
      <c r="BM12" s="24" t="s">
        <v>998</v>
      </c>
      <c r="BN12" s="1"/>
      <c r="BO12" s="166" t="s">
        <v>1175</v>
      </c>
      <c r="BP12" s="166" t="s">
        <v>1176</v>
      </c>
      <c r="BQ12" s="166" t="s">
        <v>1177</v>
      </c>
      <c r="BR12" s="166" t="s">
        <v>1178</v>
      </c>
      <c r="BS12" s="166" t="s">
        <v>1179</v>
      </c>
      <c r="BT12" s="166" t="s">
        <v>1180</v>
      </c>
      <c r="BU12" s="166" t="s">
        <v>1181</v>
      </c>
      <c r="BV12" s="166"/>
      <c r="BW12" s="166" t="s">
        <v>1182</v>
      </c>
      <c r="BX12" s="166" t="s">
        <v>1183</v>
      </c>
      <c r="BY12" s="166" t="s">
        <v>1184</v>
      </c>
      <c r="BZ12" s="166" t="s">
        <v>1185</v>
      </c>
      <c r="CA12" s="166" t="s">
        <v>1186</v>
      </c>
      <c r="CB12" s="166" t="s">
        <v>1187</v>
      </c>
      <c r="CC12" s="1"/>
      <c r="CE12" s="1"/>
    </row>
    <row r="13" spans="1:83" ht="57.5" x14ac:dyDescent="0.25">
      <c r="A13" s="109" t="s">
        <v>1306</v>
      </c>
      <c r="B13" s="109" t="str">
        <f>IF('3A-Rail transport'!AB14="no","not applicable (Q3a.1.1 answered with 'no')","yes")</f>
        <v>yes</v>
      </c>
      <c r="C13" s="109" t="str">
        <f>IF('3A-Rail transport'!AB15="no","not applicable (Q3a.1.1 answered with 'no')","yes")</f>
        <v>yes</v>
      </c>
      <c r="E13" s="110">
        <f t="shared" si="4"/>
        <v>1.0000000000000002E-2</v>
      </c>
      <c r="F13" s="110">
        <f>IF('3A-Rail transport'!P$56="no"," ",ROUND(E13,4))</f>
        <v>0.01</v>
      </c>
      <c r="G13" s="110">
        <f>IF('3A-Rail transport'!P$57="no"," ",ROUND(E13,4))</f>
        <v>0.01</v>
      </c>
      <c r="H13" s="110"/>
      <c r="I13" s="109" t="str">
        <f>IF('3A-Rail transport'!AB69="no","not applicable (Q3a.2.3 answered with 'no')","yes")</f>
        <v>yes</v>
      </c>
      <c r="K13" s="109" t="str">
        <f>IF('3A-Rail transport'!AB69="no","not applicable (Q3a.2.3 answered with 'no')","yes (more than 50% of passenger/kms)")</f>
        <v>yes (more than 50% of passenger/kms)</v>
      </c>
      <c r="M13" s="114" t="str">
        <f>IF(OR('3A-Rail transport'!AB$73="no", '3A-Rail transport'!AB$73="not applicable (Q3a.2.3 answered with 'no')"),"not applicable (Q3a.2.3 answered with 'no')","yes")</f>
        <v>yes</v>
      </c>
      <c r="O13" s="109" t="str">
        <f>IF('3B-Air transport'!AB15="no","not applicable (Q3b.1.1 answered with 'no')","yes")</f>
        <v>yes</v>
      </c>
      <c r="P13" s="109" t="str">
        <f>IF('3B-Air transport'!AB16="no","not applicable (Q3b.1.1 answered with 'no')","yes")</f>
        <v>yes</v>
      </c>
      <c r="Q13" s="109" t="str">
        <f>IF('3B-Air transport'!AB17="no","not applicable (Q3b.1.1 answered with 'no')","yes")</f>
        <v>yes</v>
      </c>
      <c r="S13" s="110">
        <f t="shared" si="5"/>
        <v>1.0000000000000002E-2</v>
      </c>
      <c r="T13" s="110">
        <f>IF('3B-Air transport'!P$66="no"," ",ROUND(S13,4))</f>
        <v>0.01</v>
      </c>
      <c r="U13" s="110">
        <f>IF('3B-Air transport'!P$67="no"," ",ROUND(S13,4))</f>
        <v>0.01</v>
      </c>
      <c r="V13" s="110">
        <f>IF('3B-Air transport'!P$68="no"," ",ROUND(S13,4))</f>
        <v>0.01</v>
      </c>
      <c r="W13" s="110"/>
      <c r="X13" s="109" t="str">
        <f>IF('3C-Water transport'!AB14="no","not applicable (Q3c.1.1 answered with 'no')","yes")</f>
        <v>yes</v>
      </c>
      <c r="Y13" s="109" t="str">
        <f>IF('3C-Water transport'!AB15="no","not applicable (Q3c.1.1 answered with 'no')","yes")</f>
        <v>yes</v>
      </c>
      <c r="Z13" s="109" t="str">
        <f>IF('3C-Water transport'!AB16="no","not applicable (Q3c.1.1 answered with 'no')","yes")</f>
        <v>yes</v>
      </c>
      <c r="AB13" s="110">
        <f t="shared" si="6"/>
        <v>1.0000000000000002E-2</v>
      </c>
      <c r="AC13" s="110">
        <f>IF('3C-Water transport'!P$56="no"," ",ROUND(AB13,4))</f>
        <v>0.01</v>
      </c>
      <c r="AD13" s="110">
        <f>IF('3C-Water transport'!P$57="no"," ",ROUND(AB13,4))</f>
        <v>0.01</v>
      </c>
      <c r="AE13" s="110">
        <f>IF('3C-Water transport'!P$58="no"," ",ROUND(AB13,4))</f>
        <v>0.01</v>
      </c>
      <c r="AG13" s="112" t="str">
        <f>IF('3D-Road freight transport'!AB$10="no","not applicable (Q3d.1.1 answered with 'no')","yes")</f>
        <v>yes</v>
      </c>
      <c r="AI13" s="112" t="str">
        <f>IF('3D-Road freight transport'!AB$21="no (market open to competition)","not applicable (Q3d.2.2 answered with 'no')","through an administrative procedure")</f>
        <v>through an administrative procedure</v>
      </c>
      <c r="AJ13" s="108"/>
      <c r="AK13" s="112" t="str">
        <f>IF('3D-Road freight transport'!AB$28="notify relevant authorities","not applicable (Q3d.2.4 answered with 'no')","yes")</f>
        <v>yes</v>
      </c>
      <c r="AM13" s="112" t="str">
        <f>IF('3D-Road freight transport'!AB$28="notify relevant authorities","not applicable (Q3d.2.4 answered with 'no')","yes")</f>
        <v>yes</v>
      </c>
      <c r="AO13" s="112" t="str">
        <f>IF('3E-Transport by Coach'!AB$10="no","not applicable (Q3e.1.1 answered with 'no')","yes")</f>
        <v>yes</v>
      </c>
      <c r="AQ13" s="113" t="str">
        <f>IF('3E-Transport by Coach'!AB$21="no (market open to competition)","not applicable (Q3e.2.1 answered with 'no')","through an administrative procedure")</f>
        <v>through an administrative procedure</v>
      </c>
      <c r="AZ13" s="24" t="str">
        <f>IF('3Abis-Rail Regulator'!$AB$51="no/not applicable","not applicable (Q3ab.b.10 answered with 'no')","yes (please provide link)")</f>
        <v>yes (please provide link)</v>
      </c>
      <c r="BA13" s="24" t="str">
        <f>IF('3Abis-Rail Regulator'!$AB$52="no/not applicable","not applicable (Q3ab.b.10 answered with 'no')","yes (please provide link)")</f>
        <v>yes (please provide link)</v>
      </c>
      <c r="BB13" s="24" t="str">
        <f>IF('3Abis-Rail Regulator'!$AB$53="no/not applicable","not applicable (Q3ab.b.10 answered with 'no')","yes (please provide link)")</f>
        <v>yes (please provide link)</v>
      </c>
      <c r="BC13" s="24" t="str">
        <f>IF('3Abis-Rail Regulator'!$AB$54="no/not applicable","not applicable (Q3ab.b.10 answered with 'no')","yes (please provide link)")</f>
        <v>yes (please provide link)</v>
      </c>
      <c r="BD13" s="24" t="str">
        <f>IF('3Abis-Rail Regulator'!$AB$55="no/not applicable","not applicable (Q3ab.b.10 answered with 'no')","yes (please provide link)")</f>
        <v>yes (please provide link)</v>
      </c>
      <c r="BE13" s="24" t="str">
        <f>IF('3Abis-Rail Regulator'!$AB$56="no/not applicable","not applicable (Q3ab.b.10 answered with 'no')","yes (please provide link)")</f>
        <v>yes (please provide link)</v>
      </c>
      <c r="BF13" s="24" t="str">
        <f>IF('3Abis-Rail Regulator'!$AB$57="no/not applicable","not applicable (Q3ab.b.10 answered with 'no')","yes (please provide link)")</f>
        <v>yes (please provide link)</v>
      </c>
      <c r="BG13" s="1"/>
      <c r="BH13" s="1" t="str">
        <f>IF('3Abis-Rail Regulator'!$AB$67="no/not applicable","not applicable (Q3ab.b.11 answered with 'no/not applicable')","yes")</f>
        <v>yes</v>
      </c>
      <c r="BI13" s="1" t="str">
        <f>IF('3Abis-Rail Regulator'!$AB$68="no/not applicable","not applicable (Q3ab.b.11 answered with 'no/not applicable')","yes")</f>
        <v>yes</v>
      </c>
      <c r="BJ13" s="1" t="str">
        <f>IF('3Abis-Rail Regulator'!$AB$69="no/not applicable","not applicable (Q3ab.b.11 answered with 'no/not applicable')","yes")</f>
        <v>yes</v>
      </c>
      <c r="BK13" s="1" t="str">
        <f>IF(OR('3Abis-Rail Regulator'!$AB$82="no",'3Abis-Rail Regulator'!$AB$82="not applicable"),"not applicable (Q3ab.c.6 answered with 'no')","yes")</f>
        <v>yes</v>
      </c>
      <c r="BL13" s="1" t="str">
        <f>IF(OR('3Abis-Rail Regulator'!$AB$85="no",'3Abis-Rail Regulator'!$AB$85="not applicable"),"not applicable (Q3ab.c.7 answered with 'no')","yes")</f>
        <v>yes</v>
      </c>
      <c r="BM13" s="1" t="str">
        <f>IF(OR('3Abis-Rail Regulator'!$AB$88="no",'3Abis-Rail Regulator'!$AB$88="not applicable"),"not applicable (Q3ab.c.8 answered with 'no')","yes")</f>
        <v>yes</v>
      </c>
      <c r="BN13" s="1"/>
      <c r="BO13" s="166" t="str">
        <f>IF('3Bbis-Air Regulator'!$AB$51="no/not applicable","not applicable (Q3bb.b.10 answered with 'no')","yes (please provide link)")</f>
        <v>yes (please provide link)</v>
      </c>
      <c r="BP13" s="166" t="str">
        <f>IF('3Bbis-Air Regulator'!$AB$52="no/not applicable","not applicable (Q3bb.b.10 answered with 'no')","yes (please provide link)")</f>
        <v>yes (please provide link)</v>
      </c>
      <c r="BQ13" s="166" t="str">
        <f>IF('3Bbis-Air Regulator'!$AB$53="no/not applicable","not applicable (Q3bb.b.10 answered with 'no')","yes (please provide link)")</f>
        <v>yes (please provide link)</v>
      </c>
      <c r="BR13" s="166" t="str">
        <f>IF('3Bbis-Air Regulator'!$AB$54="no/not applicable","not applicable (Q3bb.b.10 answered with 'no')","yes (please provide link)")</f>
        <v>yes (please provide link)</v>
      </c>
      <c r="BS13" s="166" t="str">
        <f>IF('3Bbis-Air Regulator'!$AB$55="no/not applicable","not applicable (Q3bb.b.10 answered with 'no')","yes (please provide link)")</f>
        <v>yes (please provide link)</v>
      </c>
      <c r="BT13" s="166" t="str">
        <f>IF('3Bbis-Air Regulator'!$AB$56="no/not applicable","not applicable (Q3bb.b.10 answered with 'no')","yes (please provide link)")</f>
        <v>yes (please provide link)</v>
      </c>
      <c r="BU13" s="166" t="str">
        <f>IF('3Bbis-Air Regulator'!$AB$57="no/not applicable","not applicable (Q3bb.b.10 answered with 'no')","yes (please provide link)")</f>
        <v>yes (please provide link)</v>
      </c>
      <c r="BV13" s="1"/>
      <c r="BW13" s="1" t="str">
        <f>IF('3Bbis-Air Regulator'!$AB$67="no/not applicable","not applicable (Q3bb.b.11 answered with 'no/not applicable')","yes")</f>
        <v>yes</v>
      </c>
      <c r="BX13" s="1" t="str">
        <f>IF('3Bbis-Air Regulator'!$AB$68="no/not applicable","not applicable (Q3bb.b.11 answered with 'no/not applicable')","yes")</f>
        <v>yes</v>
      </c>
      <c r="BY13" s="1" t="str">
        <f>IF('3Bbis-Air Regulator'!$AB$69="no/not applicable","not applicable (Q3bb.b.11 answered with 'no/not applicable')","yes")</f>
        <v>yes</v>
      </c>
      <c r="BZ13" s="1" t="str">
        <f>IF(OR('3Bbis-Air Regulator'!$AB$82="no",'3Bbis-Air Regulator'!$AB$82="not applicable"),"not applicable (Q3bb.c.6 answered with 'no')","yes")</f>
        <v>yes</v>
      </c>
      <c r="CA13" s="1" t="str">
        <f>IF(OR('3Bbis-Air Regulator'!$AB$85="no",'3Bbis-Air Regulator'!$AB$85="not applicable"),"not applicable (Q3bb.c.7 answered with 'no')","yes")</f>
        <v>yes</v>
      </c>
      <c r="CB13" s="1" t="str">
        <f>IF(OR('3Bbis-Air Regulator'!$AB$88="no",'3Bbis-Air Regulator'!$AB$88="not applicable"),"not applicable (Q3bb.c.8 answered with 'no')","yes")</f>
        <v>yes</v>
      </c>
      <c r="CC13" s="1"/>
      <c r="CE13" s="1"/>
    </row>
    <row r="14" spans="1:83" ht="34.5" x14ac:dyDescent="0.25">
      <c r="B14" s="109" t="str">
        <f>IF('3A-Rail transport'!AB14="no"," ","no")</f>
        <v>no</v>
      </c>
      <c r="C14" s="109" t="str">
        <f>IF('3A-Rail transport'!AB15="no"," ","no")</f>
        <v>no</v>
      </c>
      <c r="E14" s="110">
        <f t="shared" si="4"/>
        <v>1.1000000000000003E-2</v>
      </c>
      <c r="F14" s="110">
        <f>IF('3A-Rail transport'!P$56="no"," ",ROUND(E14,4))</f>
        <v>1.0999999999999999E-2</v>
      </c>
      <c r="G14" s="110">
        <f>IF('3A-Rail transport'!P$57="no"," ",ROUND(E14,4))</f>
        <v>1.0999999999999999E-2</v>
      </c>
      <c r="H14" s="110"/>
      <c r="I14" s="109" t="str">
        <f>IF('3A-Rail transport'!AB69="no"," ","no")</f>
        <v>no</v>
      </c>
      <c r="K14" s="109" t="str">
        <f>IF('3A-Rail transport'!AB69="no"," ","yes (between 25% and 49% of passenger/kms)")</f>
        <v>yes (between 25% and 49% of passenger/kms)</v>
      </c>
      <c r="M14" s="114" t="str">
        <f>IF(OR('3A-Rail transport'!AB$73="no",'3A-Rail transport'!AB$73="not applicable (Q3a.2.3 answered with 'no')" )," ","yes (only for some contracts/routes)")</f>
        <v>yes (only for some contracts/routes)</v>
      </c>
      <c r="O14" s="109" t="str">
        <f>IF('3B-Air transport'!AB15="no"," ","no")</f>
        <v>no</v>
      </c>
      <c r="P14" s="109" t="str">
        <f>IF('3B-Air transport'!AB16="no"," ","no")</f>
        <v>no</v>
      </c>
      <c r="Q14" s="109" t="str">
        <f>IF('3B-Air transport'!AB17="no"," ","no")</f>
        <v>no</v>
      </c>
      <c r="S14" s="110">
        <f t="shared" si="5"/>
        <v>1.1000000000000003E-2</v>
      </c>
      <c r="T14" s="110">
        <f>IF('3B-Air transport'!P$66="no"," ",ROUND(S14,4))</f>
        <v>1.0999999999999999E-2</v>
      </c>
      <c r="U14" s="110">
        <f>IF('3B-Air transport'!P$67="no"," ",ROUND(S14,4))</f>
        <v>1.0999999999999999E-2</v>
      </c>
      <c r="V14" s="110">
        <f>IF('3B-Air transport'!P$68="no"," ",ROUND(S14,4))</f>
        <v>1.0999999999999999E-2</v>
      </c>
      <c r="W14" s="110"/>
      <c r="X14" s="109" t="str">
        <f>IF('3C-Water transport'!AB14="no"," ","no")</f>
        <v>no</v>
      </c>
      <c r="Y14" s="109" t="str">
        <f>IF('3C-Water transport'!AB15="no"," ","no")</f>
        <v>no</v>
      </c>
      <c r="Z14" s="109" t="str">
        <f>IF('3C-Water transport'!AB16="no"," ","no")</f>
        <v>no</v>
      </c>
      <c r="AB14" s="110">
        <f t="shared" si="6"/>
        <v>1.1000000000000003E-2</v>
      </c>
      <c r="AC14" s="110">
        <f>IF('3C-Water transport'!P$56="no"," ",ROUND(AB14,4))</f>
        <v>1.0999999999999999E-2</v>
      </c>
      <c r="AD14" s="110">
        <f>IF('3C-Water transport'!P$57="no"," ",ROUND(AB14,4))</f>
        <v>1.0999999999999999E-2</v>
      </c>
      <c r="AE14" s="110">
        <f>IF('3C-Water transport'!P$58="no"," ",ROUND(AB14,4))</f>
        <v>1.0999999999999999E-2</v>
      </c>
      <c r="AG14" s="112" t="str">
        <f>IF('3D-Road freight transport'!AB$10="no"," ","no")</f>
        <v>no</v>
      </c>
      <c r="AI14" s="112" t="str">
        <f>IF('3D-Road freight transport'!AB$21="no (market open to competition)"," ","through a competitive tender")</f>
        <v>through a competitive tender</v>
      </c>
      <c r="AJ14" s="108"/>
      <c r="AK14" s="112" t="str">
        <f>IF('3D-Road freight transport'!AB$28="notify relevant authorities"," ","no")</f>
        <v>no</v>
      </c>
      <c r="AM14" s="112" t="str">
        <f>IF('3D-Road freight transport'!AB$28="notify relevant authorities"," ","no")</f>
        <v>no</v>
      </c>
      <c r="AO14" s="112" t="str">
        <f>IF('3E-Transport by Coach'!AB$10="no"," ","no")</f>
        <v>no</v>
      </c>
      <c r="AQ14" s="113" t="str">
        <f>IF('3E-Transport by Coach'!AB$21="no (market open to competition)"," ","through a competitive tender")</f>
        <v>through a competitive tender</v>
      </c>
      <c r="AZ14" s="1" t="str">
        <f>IF('3Abis-Rail Regulator'!$AB$51="no/not applicable"," ","no")</f>
        <v>no</v>
      </c>
      <c r="BA14" s="1" t="str">
        <f>IF('3Abis-Rail Regulator'!$AB$52="no/not applicable"," ","no")</f>
        <v>no</v>
      </c>
      <c r="BB14" s="1" t="str">
        <f>IF('3Abis-Rail Regulator'!$AB$53="no/not applicable"," ","no")</f>
        <v>no</v>
      </c>
      <c r="BC14" s="1" t="str">
        <f>IF('3Abis-Rail Regulator'!$AB$54="no/not applicable"," ","no")</f>
        <v>no</v>
      </c>
      <c r="BD14" s="1" t="str">
        <f>IF('3Abis-Rail Regulator'!$AB$55="no/not applicable"," ","no")</f>
        <v>no</v>
      </c>
      <c r="BE14" s="1" t="str">
        <f>IF('3Abis-Rail Regulator'!$AB$56="no/not applicable"," ","no")</f>
        <v>no</v>
      </c>
      <c r="BF14" s="1" t="str">
        <f>IF('3Abis-Rail Regulator'!$AB$57="no/not applicable"," ","no")</f>
        <v>no</v>
      </c>
      <c r="BG14" s="1"/>
      <c r="BH14" s="24" t="str">
        <f>IF('3Abis-Rail Regulator'!$AB$67="no/not applicable"," ","no/not applicable")</f>
        <v>no/not applicable</v>
      </c>
      <c r="BI14" s="24" t="str">
        <f>IF('3Abis-Rail Regulator'!$AB$68="no/not applicable"," ","no/not applicable")</f>
        <v>no/not applicable</v>
      </c>
      <c r="BJ14" s="24" t="str">
        <f>IF('3Abis-Rail Regulator'!$AB$69="no/not applicable"," ","no/not applicable")</f>
        <v>no/not applicable</v>
      </c>
      <c r="BK14" s="166" t="str">
        <f>IF(OR('3Abis-Rail Regulator'!$AB$82="no",'3Abis-Rail Regulator'!$AB$82="not applicable")," ","no")</f>
        <v>no</v>
      </c>
      <c r="BL14" s="24" t="str">
        <f>IF(OR('3Abis-Rail Regulator'!$AB$85="no",'3Abis-Rail Regulator'!$AB$85="not applicable")," ","no")</f>
        <v>no</v>
      </c>
      <c r="BM14" s="24" t="str">
        <f>IF(OR('3Abis-Rail Regulator'!$AB$88="no",'3Abis-Rail Regulator'!$AB$88="not applicable")," ","no")</f>
        <v>no</v>
      </c>
      <c r="BN14" s="8"/>
      <c r="BO14" s="1" t="str">
        <f>IF('3Bbis-Air Regulator'!$AB$51="no/not applicable"," ","no")</f>
        <v>no</v>
      </c>
      <c r="BP14" s="1" t="str">
        <f>IF('3Bbis-Air Regulator'!$AB$52="no/not applicable"," ","no")</f>
        <v>no</v>
      </c>
      <c r="BQ14" s="1" t="str">
        <f>IF('3Bbis-Air Regulator'!$AB$53="no/not applicable"," ","no")</f>
        <v>no</v>
      </c>
      <c r="BR14" s="1" t="str">
        <f>IF('3Bbis-Air Regulator'!$AB$54="no/not applicable"," ","no")</f>
        <v>no</v>
      </c>
      <c r="BS14" s="1" t="str">
        <f>IF('3Bbis-Air Regulator'!$AB$55="no/not applicable"," ","no")</f>
        <v>no</v>
      </c>
      <c r="BT14" s="1" t="str">
        <f>IF('3Bbis-Air Regulator'!$AB$56="no/not applicable"," ","no")</f>
        <v>no</v>
      </c>
      <c r="BU14" s="1" t="str">
        <f>IF('3Bbis-Air Regulator'!$AB$57="no/not applicable"," ","no")</f>
        <v>no</v>
      </c>
      <c r="BV14" s="1"/>
      <c r="BW14" s="166" t="str">
        <f>IF('3Bbis-Air Regulator'!$AB$67="no/not applicable"," ","no/not applicable")</f>
        <v>no/not applicable</v>
      </c>
      <c r="BX14" s="166" t="str">
        <f>IF('3Bbis-Air Regulator'!$AB$68="no/not applicable"," ","no/not applicable")</f>
        <v>no/not applicable</v>
      </c>
      <c r="BY14" s="166" t="str">
        <f>IF('3Bbis-Air Regulator'!$AB$69="no/not applicable"," ","no/not applicable")</f>
        <v>no/not applicable</v>
      </c>
      <c r="BZ14" s="166" t="str">
        <f>IF(OR('3Bbis-Air Regulator'!$AB$82="no",'3Bbis-Air Regulator'!$AB$82="not applicable")," ","no")</f>
        <v>no</v>
      </c>
      <c r="CA14" s="166" t="str">
        <f>IF(OR('3Bbis-Air Regulator'!$AB$85="no",'3Bbis-Air Regulator'!$AB$85="not applicable")," ","no")</f>
        <v>no</v>
      </c>
      <c r="CB14" s="166" t="str">
        <f>IF(OR('3Bbis-Air Regulator'!$AB$88="no",'3Bbis-Air Regulator'!$AB$88="not applicable")," ","no")</f>
        <v>no</v>
      </c>
      <c r="CC14" s="166"/>
      <c r="CE14" s="24"/>
    </row>
    <row r="15" spans="1:83" x14ac:dyDescent="0.25">
      <c r="E15" s="110">
        <f t="shared" si="4"/>
        <v>1.2000000000000004E-2</v>
      </c>
      <c r="F15" s="110">
        <f>IF('3A-Rail transport'!P$56="no"," ",ROUND(E15,4))</f>
        <v>1.2E-2</v>
      </c>
      <c r="G15" s="110">
        <f>IF('3A-Rail transport'!P$57="no"," ",ROUND(E15,4))</f>
        <v>1.2E-2</v>
      </c>
      <c r="H15" s="110"/>
      <c r="I15" s="67"/>
      <c r="J15" s="67"/>
      <c r="K15" s="109" t="str">
        <f>IF('3A-Rail transport'!AB69="no"," ","yes (less than 25% of passenger/kms)")</f>
        <v>yes (less than 25% of passenger/kms)</v>
      </c>
      <c r="M15" s="114" t="str">
        <f>IF(OR('3A-Rail transport'!AB$73="no",'3A-Rail transport'!AB$73="not applicable (Q3a.2.3 answered with 'no')" )," ","no")</f>
        <v>no</v>
      </c>
      <c r="S15" s="110">
        <f t="shared" si="5"/>
        <v>1.2000000000000004E-2</v>
      </c>
      <c r="T15" s="110">
        <f>IF('3B-Air transport'!P$66="no"," ",ROUND(S15,4))</f>
        <v>1.2E-2</v>
      </c>
      <c r="U15" s="110">
        <f>IF('3B-Air transport'!P$67="no"," ",ROUND(S15,4))</f>
        <v>1.2E-2</v>
      </c>
      <c r="V15" s="110">
        <f>IF('3B-Air transport'!P$68="no"," ",ROUND(S15,4))</f>
        <v>1.2E-2</v>
      </c>
      <c r="W15" s="110"/>
      <c r="AB15" s="110">
        <f t="shared" si="6"/>
        <v>1.2000000000000004E-2</v>
      </c>
      <c r="AC15" s="110">
        <f>IF('3C-Water transport'!P$56="no"," ",ROUND(AB15,4))</f>
        <v>1.2E-2</v>
      </c>
      <c r="AD15" s="110">
        <f>IF('3C-Water transport'!P$57="no"," ",ROUND(AB15,4))</f>
        <v>1.2E-2</v>
      </c>
      <c r="AE15" s="110">
        <f>IF('3C-Water transport'!P$58="no"," ",ROUND(AB15,4))</f>
        <v>1.2E-2</v>
      </c>
      <c r="AJ15" s="108"/>
      <c r="AZ15" s="13"/>
      <c r="BA15" s="13"/>
      <c r="BB15" s="13"/>
      <c r="BC15" s="13"/>
      <c r="BD15" s="13"/>
      <c r="BE15" s="13"/>
      <c r="BF15" s="13"/>
      <c r="BG15" s="13"/>
      <c r="BH15" s="13"/>
      <c r="BI15" s="24"/>
      <c r="BJ15" s="13"/>
      <c r="BK15" s="13"/>
      <c r="BL15" s="13"/>
      <c r="BM15" s="13"/>
      <c r="BX15" s="166"/>
      <c r="CE15" s="13"/>
    </row>
    <row r="16" spans="1:83" x14ac:dyDescent="0.25">
      <c r="E16" s="110">
        <f t="shared" si="4"/>
        <v>1.3000000000000005E-2</v>
      </c>
      <c r="F16" s="110">
        <f>IF('3A-Rail transport'!P$56="no"," ",ROUND(E16,4))</f>
        <v>1.2999999999999999E-2</v>
      </c>
      <c r="G16" s="110">
        <f>IF('3A-Rail transport'!P$57="no"," ",ROUND(E16,4))</f>
        <v>1.2999999999999999E-2</v>
      </c>
      <c r="H16" s="110"/>
      <c r="K16" s="109" t="str">
        <f>IF('3A-Rail transport'!AB69="no"," ","no (on any route)")</f>
        <v>no (on any route)</v>
      </c>
      <c r="S16" s="110">
        <f t="shared" si="5"/>
        <v>1.3000000000000005E-2</v>
      </c>
      <c r="T16" s="110">
        <f>IF('3B-Air transport'!P$66="no"," ",ROUND(S16,4))</f>
        <v>1.2999999999999999E-2</v>
      </c>
      <c r="U16" s="110">
        <f>IF('3B-Air transport'!P$67="no"," ",ROUND(S16,4))</f>
        <v>1.2999999999999999E-2</v>
      </c>
      <c r="V16" s="110">
        <f>IF('3B-Air transport'!P$68="no"," ",ROUND(S16,4))</f>
        <v>1.2999999999999999E-2</v>
      </c>
      <c r="W16" s="110"/>
      <c r="AB16" s="110">
        <f t="shared" si="6"/>
        <v>1.3000000000000005E-2</v>
      </c>
      <c r="AC16" s="110">
        <f>IF('3C-Water transport'!P$56="no"," ",ROUND(AB16,4))</f>
        <v>1.2999999999999999E-2</v>
      </c>
      <c r="AD16" s="110">
        <f>IF('3C-Water transport'!P$57="no"," ",ROUND(AB16,4))</f>
        <v>1.2999999999999999E-2</v>
      </c>
      <c r="AE16" s="110">
        <f>IF('3C-Water transport'!P$58="no"," ",ROUND(AB16,4))</f>
        <v>1.2999999999999999E-2</v>
      </c>
      <c r="AZ16" s="13"/>
      <c r="BA16" s="13"/>
      <c r="BB16" s="13"/>
      <c r="BC16" s="13"/>
      <c r="BD16" s="13"/>
      <c r="BE16" s="13"/>
      <c r="BF16" s="13"/>
      <c r="BG16" s="13"/>
      <c r="BH16" s="13"/>
      <c r="BI16" s="13"/>
      <c r="BJ16" s="13"/>
      <c r="BK16" s="13"/>
      <c r="BL16" s="13"/>
      <c r="BM16" s="13"/>
      <c r="CE16" s="13"/>
    </row>
    <row r="17" spans="1:83" x14ac:dyDescent="0.25">
      <c r="E17" s="110">
        <f t="shared" si="4"/>
        <v>1.4000000000000005E-2</v>
      </c>
      <c r="F17" s="110">
        <f>IF('3A-Rail transport'!P$56="no"," ",ROUND(E17,4))</f>
        <v>1.4E-2</v>
      </c>
      <c r="G17" s="110">
        <f>IF('3A-Rail transport'!P$57="no"," ",ROUND(E17,4))</f>
        <v>1.4E-2</v>
      </c>
      <c r="H17" s="110"/>
      <c r="S17" s="110">
        <f t="shared" si="5"/>
        <v>1.4000000000000005E-2</v>
      </c>
      <c r="T17" s="110">
        <f>IF('3B-Air transport'!P$66="no"," ",ROUND(S17,4))</f>
        <v>1.4E-2</v>
      </c>
      <c r="U17" s="110">
        <f>IF('3B-Air transport'!P$67="no"," ",ROUND(S17,4))</f>
        <v>1.4E-2</v>
      </c>
      <c r="V17" s="110">
        <f>IF('3B-Air transport'!P$68="no"," ",ROUND(S17,4))</f>
        <v>1.4E-2</v>
      </c>
      <c r="W17" s="110"/>
      <c r="AB17" s="110">
        <f t="shared" si="6"/>
        <v>1.4000000000000005E-2</v>
      </c>
      <c r="AC17" s="110">
        <f>IF('3C-Water transport'!P$56="no"," ",ROUND(AB17,4))</f>
        <v>1.4E-2</v>
      </c>
      <c r="AD17" s="110">
        <f>IF('3C-Water transport'!P$57="no"," ",ROUND(AB17,4))</f>
        <v>1.4E-2</v>
      </c>
      <c r="AE17" s="110">
        <f>IF('3C-Water transport'!P$58="no"," ",ROUND(AB17,4))</f>
        <v>1.4E-2</v>
      </c>
      <c r="AZ17" s="13"/>
      <c r="BA17" s="13"/>
      <c r="BB17" s="13"/>
      <c r="BC17" s="13"/>
      <c r="BD17" s="13"/>
      <c r="BE17" s="13"/>
      <c r="BF17" s="13"/>
      <c r="BG17" s="13"/>
      <c r="BH17" s="13"/>
      <c r="BI17" s="13"/>
      <c r="BJ17" s="13"/>
      <c r="BK17" s="13"/>
      <c r="BL17" s="13"/>
      <c r="BM17" s="13"/>
      <c r="CE17" s="13"/>
    </row>
    <row r="18" spans="1:83" x14ac:dyDescent="0.25">
      <c r="E18" s="110">
        <f t="shared" si="4"/>
        <v>1.5000000000000006E-2</v>
      </c>
      <c r="F18" s="110">
        <f>IF('3A-Rail transport'!P$56="no"," ",ROUND(E18,4))</f>
        <v>1.4999999999999999E-2</v>
      </c>
      <c r="G18" s="110">
        <f>IF('3A-Rail transport'!P$57="no"," ",ROUND(E18,4))</f>
        <v>1.4999999999999999E-2</v>
      </c>
      <c r="H18" s="110"/>
      <c r="S18" s="110">
        <f t="shared" si="5"/>
        <v>1.5000000000000006E-2</v>
      </c>
      <c r="T18" s="110">
        <f>IF('3B-Air transport'!P$66="no"," ",ROUND(S18,4))</f>
        <v>1.4999999999999999E-2</v>
      </c>
      <c r="U18" s="110">
        <f>IF('3B-Air transport'!P$67="no"," ",ROUND(S18,4))</f>
        <v>1.4999999999999999E-2</v>
      </c>
      <c r="V18" s="110">
        <f>IF('3B-Air transport'!P$68="no"," ",ROUND(S18,4))</f>
        <v>1.4999999999999999E-2</v>
      </c>
      <c r="W18" s="110"/>
      <c r="AB18" s="110">
        <f t="shared" si="6"/>
        <v>1.5000000000000006E-2</v>
      </c>
      <c r="AC18" s="110">
        <f>IF('3C-Water transport'!P$56="no"," ",ROUND(AB18,4))</f>
        <v>1.4999999999999999E-2</v>
      </c>
      <c r="AD18" s="110">
        <f>IF('3C-Water transport'!P$57="no"," ",ROUND(AB18,4))</f>
        <v>1.4999999999999999E-2</v>
      </c>
      <c r="AE18" s="110">
        <f>IF('3C-Water transport'!P$58="no"," ",ROUND(AB18,4))</f>
        <v>1.4999999999999999E-2</v>
      </c>
      <c r="AZ18" s="13"/>
      <c r="BA18" s="13"/>
      <c r="BB18" s="13"/>
      <c r="BC18" s="13"/>
      <c r="BD18" s="13"/>
      <c r="BE18" s="13"/>
      <c r="BF18" s="13"/>
      <c r="BG18" s="13"/>
      <c r="BH18" s="13"/>
      <c r="BI18" s="13"/>
      <c r="BJ18" s="13"/>
      <c r="BK18" s="13"/>
      <c r="BL18" s="13"/>
      <c r="BM18" s="13"/>
      <c r="CE18" s="13"/>
    </row>
    <row r="19" spans="1:83" x14ac:dyDescent="0.25">
      <c r="E19" s="110">
        <f t="shared" si="4"/>
        <v>1.6000000000000007E-2</v>
      </c>
      <c r="F19" s="110">
        <f>IF('3A-Rail transport'!P$56="no"," ",ROUND(E19,4))</f>
        <v>1.6E-2</v>
      </c>
      <c r="G19" s="110">
        <f>IF('3A-Rail transport'!P$57="no"," ",ROUND(E19,4))</f>
        <v>1.6E-2</v>
      </c>
      <c r="H19" s="110"/>
      <c r="S19" s="110">
        <f t="shared" si="5"/>
        <v>1.6000000000000007E-2</v>
      </c>
      <c r="T19" s="110">
        <f>IF('3B-Air transport'!P$66="no"," ",ROUND(S19,4))</f>
        <v>1.6E-2</v>
      </c>
      <c r="U19" s="110">
        <f>IF('3B-Air transport'!P$67="no"," ",ROUND(S19,4))</f>
        <v>1.6E-2</v>
      </c>
      <c r="V19" s="110">
        <f>IF('3B-Air transport'!P$68="no"," ",ROUND(S19,4))</f>
        <v>1.6E-2</v>
      </c>
      <c r="W19" s="110"/>
      <c r="AB19" s="110">
        <f t="shared" si="6"/>
        <v>1.6000000000000007E-2</v>
      </c>
      <c r="AC19" s="110">
        <f>IF('3C-Water transport'!P$56="no"," ",ROUND(AB19,4))</f>
        <v>1.6E-2</v>
      </c>
      <c r="AD19" s="110">
        <f>IF('3C-Water transport'!P$57="no"," ",ROUND(AB19,4))</f>
        <v>1.6E-2</v>
      </c>
      <c r="AE19" s="110">
        <f>IF('3C-Water transport'!P$58="no"," ",ROUND(AB19,4))</f>
        <v>1.6E-2</v>
      </c>
      <c r="AZ19" s="13"/>
      <c r="BA19" s="13"/>
      <c r="BB19" s="13"/>
      <c r="BC19" s="13"/>
      <c r="BD19" s="13"/>
      <c r="BE19" s="13"/>
      <c r="BF19" s="13"/>
      <c r="BG19" s="13"/>
      <c r="BH19" s="13"/>
      <c r="BI19" s="13"/>
      <c r="BJ19" s="13"/>
      <c r="BK19" s="13"/>
      <c r="BL19" s="13"/>
      <c r="BM19" s="13"/>
      <c r="CE19" s="13"/>
    </row>
    <row r="20" spans="1:83" x14ac:dyDescent="0.25">
      <c r="E20" s="110">
        <f t="shared" si="4"/>
        <v>1.7000000000000008E-2</v>
      </c>
      <c r="F20" s="110">
        <f>IF('3A-Rail transport'!P$56="no"," ",ROUND(E20,4))</f>
        <v>1.7000000000000001E-2</v>
      </c>
      <c r="G20" s="110">
        <f>IF('3A-Rail transport'!P$57="no"," ",ROUND(E20,4))</f>
        <v>1.7000000000000001E-2</v>
      </c>
      <c r="H20" s="110"/>
      <c r="S20" s="110">
        <f t="shared" si="5"/>
        <v>1.7000000000000008E-2</v>
      </c>
      <c r="T20" s="110">
        <f>IF('3B-Air transport'!P$66="no"," ",ROUND(S20,4))</f>
        <v>1.7000000000000001E-2</v>
      </c>
      <c r="U20" s="110">
        <f>IF('3B-Air transport'!P$67="no"," ",ROUND(S20,4))</f>
        <v>1.7000000000000001E-2</v>
      </c>
      <c r="V20" s="110">
        <f>IF('3B-Air transport'!P$68="no"," ",ROUND(S20,4))</f>
        <v>1.7000000000000001E-2</v>
      </c>
      <c r="W20" s="110"/>
      <c r="AB20" s="110">
        <f t="shared" si="6"/>
        <v>1.7000000000000008E-2</v>
      </c>
      <c r="AC20" s="110">
        <f>IF('3C-Water transport'!P$56="no"," ",ROUND(AB20,4))</f>
        <v>1.7000000000000001E-2</v>
      </c>
      <c r="AD20" s="110">
        <f>IF('3C-Water transport'!P$57="no"," ",ROUND(AB20,4))</f>
        <v>1.7000000000000001E-2</v>
      </c>
      <c r="AE20" s="110">
        <f>IF('3C-Water transport'!P$58="no"," ",ROUND(AB20,4))</f>
        <v>1.7000000000000001E-2</v>
      </c>
      <c r="AZ20" s="13"/>
      <c r="BA20" s="13"/>
      <c r="BB20" s="13"/>
      <c r="BC20" s="13"/>
      <c r="BD20" s="13"/>
      <c r="BE20" s="13"/>
      <c r="BF20" s="13"/>
      <c r="BG20" s="13"/>
      <c r="BH20" s="13"/>
      <c r="BI20" s="13"/>
      <c r="BJ20" s="13"/>
      <c r="BK20" s="13"/>
      <c r="BL20" s="13"/>
      <c r="BM20" s="13"/>
      <c r="CE20" s="13"/>
    </row>
    <row r="21" spans="1:83" x14ac:dyDescent="0.25">
      <c r="B21" s="109">
        <f>IF(LEFT(B23,14)="not applicable",1,COUNTA(B23:B24))</f>
        <v>2</v>
      </c>
      <c r="C21" s="109">
        <f>IF(LEFT(C23,14)="not applicable",1,COUNTA(C23:C24))</f>
        <v>2</v>
      </c>
      <c r="E21" s="110">
        <f t="shared" si="4"/>
        <v>1.8000000000000009E-2</v>
      </c>
      <c r="F21" s="110">
        <f>IF('3A-Rail transport'!P$56="no"," ",ROUND(E21,4))</f>
        <v>1.7999999999999999E-2</v>
      </c>
      <c r="G21" s="110">
        <f>IF('3A-Rail transport'!P$57="no"," ",ROUND(E21,4))</f>
        <v>1.7999999999999999E-2</v>
      </c>
      <c r="H21" s="110"/>
      <c r="I21" s="109">
        <f>IF(LEFT(I23,14)="not applicable",1,COUNTA(I23:I25))</f>
        <v>2</v>
      </c>
      <c r="K21" s="109">
        <f>IF(LEFT(K23,14)="not applicable",1,COUNTA(K23:K26))</f>
        <v>4</v>
      </c>
      <c r="M21" s="114">
        <f>IF(LEFT(M23,14)="not applicable",1,COUNTA(M23:M26))</f>
        <v>3</v>
      </c>
      <c r="O21" s="109">
        <f>IF(LEFT(O23,14)="not applicable",1,COUNTA(O23:O24))</f>
        <v>2</v>
      </c>
      <c r="P21" s="109">
        <f>IF(LEFT(P23,14)="not applicable",1,COUNTA(P23:P24))</f>
        <v>2</v>
      </c>
      <c r="Q21" s="109">
        <f>IF(LEFT(Q23,14)="not applicable",1,COUNTA(Q23:Q24))</f>
        <v>2</v>
      </c>
      <c r="S21" s="110">
        <f t="shared" si="5"/>
        <v>1.8000000000000009E-2</v>
      </c>
      <c r="T21" s="110">
        <f>IF('3B-Air transport'!P$66="no"," ",ROUND(S21,4))</f>
        <v>1.7999999999999999E-2</v>
      </c>
      <c r="U21" s="110">
        <f>IF('3B-Air transport'!P$67="no"," ",ROUND(S21,4))</f>
        <v>1.7999999999999999E-2</v>
      </c>
      <c r="V21" s="110">
        <f>IF('3B-Air transport'!P$68="no"," ",ROUND(S21,4))</f>
        <v>1.7999999999999999E-2</v>
      </c>
      <c r="W21" s="110"/>
      <c r="X21" s="109">
        <f>IF(LEFT(X23,14)="not applicable",1,COUNTA(X23:X24))</f>
        <v>2</v>
      </c>
      <c r="Y21" s="109">
        <f t="shared" ref="Y21:Z21" si="11">IF(LEFT(Y23,14)="not applicable",1,COUNTA(Y23:Y24))</f>
        <v>2</v>
      </c>
      <c r="Z21" s="109">
        <f t="shared" si="11"/>
        <v>2</v>
      </c>
      <c r="AB21" s="110">
        <f t="shared" si="6"/>
        <v>1.8000000000000009E-2</v>
      </c>
      <c r="AC21" s="110">
        <f>IF('3C-Water transport'!P$56="no"," ",ROUND(AB21,4))</f>
        <v>1.7999999999999999E-2</v>
      </c>
      <c r="AD21" s="110">
        <f>IF('3C-Water transport'!P$57="no"," ",ROUND(AB21,4))</f>
        <v>1.7999999999999999E-2</v>
      </c>
      <c r="AE21" s="110">
        <f>IF('3C-Water transport'!P$58="no"," ",ROUND(AB21,4))</f>
        <v>1.7999999999999999E-2</v>
      </c>
      <c r="AG21" s="112">
        <f>IF(LEFT(AG23,14)="not applicable",1,COUNTA(AG23:AG24))</f>
        <v>2</v>
      </c>
      <c r="AI21" s="112">
        <f>IF(LEFT(AI23,14)="not applicable",1,COUNTA(AI23:AI24))</f>
        <v>2</v>
      </c>
      <c r="AJ21" s="20"/>
      <c r="AK21" s="112">
        <f>IF(LEFT(AK23,14)="not applicable",1,COUNTA(AK23:AK24))</f>
        <v>2</v>
      </c>
      <c r="AM21" s="112">
        <f>IF(LEFT(AM23,14)="not applicable",1,COUNTA(AM23:AM24))</f>
        <v>2</v>
      </c>
      <c r="AO21" s="112">
        <f>IF(LEFT(AO23,14)="not applicable",1,COUNTA(AO23:AO24))</f>
        <v>2</v>
      </c>
      <c r="AQ21" s="113">
        <f>IF(LEFT(AQ23,14)="not applicable",1,COUNTA(AQ23:AQ24))</f>
        <v>2</v>
      </c>
      <c r="AZ21" s="1">
        <f>IF(LEFT(AZ23,14)="not applicable",1,COUNTA(AZ23:AZ24))</f>
        <v>2</v>
      </c>
      <c r="BA21" s="1">
        <f t="shared" ref="BA21:BM21" si="12">IF(LEFT(BA23,14)="not applicable",1,COUNTA(BA23:BA24))</f>
        <v>2</v>
      </c>
      <c r="BB21" s="1">
        <f t="shared" si="12"/>
        <v>2</v>
      </c>
      <c r="BC21" s="1">
        <f t="shared" si="12"/>
        <v>2</v>
      </c>
      <c r="BD21" s="1">
        <f t="shared" si="12"/>
        <v>2</v>
      </c>
      <c r="BE21" s="1">
        <f t="shared" si="12"/>
        <v>2</v>
      </c>
      <c r="BF21" s="1">
        <f t="shared" si="12"/>
        <v>2</v>
      </c>
      <c r="BG21" s="1"/>
      <c r="BH21" s="1">
        <f t="shared" si="12"/>
        <v>2</v>
      </c>
      <c r="BI21" s="1">
        <f t="shared" si="12"/>
        <v>2</v>
      </c>
      <c r="BJ21" s="1">
        <f t="shared" si="12"/>
        <v>2</v>
      </c>
      <c r="BK21" s="1">
        <f t="shared" si="12"/>
        <v>2</v>
      </c>
      <c r="BL21" s="1">
        <f t="shared" si="12"/>
        <v>2</v>
      </c>
      <c r="BM21" s="1">
        <f t="shared" si="12"/>
        <v>2</v>
      </c>
      <c r="BN21" s="20"/>
      <c r="BO21" s="1">
        <f>IF(LEFT(BO23,14)="not applicable",1,COUNTA(BO23:BO24))</f>
        <v>2</v>
      </c>
      <c r="BP21" s="1">
        <f t="shared" ref="BP21:BU21" si="13">IF(LEFT(BP23,14)="not applicable",1,COUNTA(BP23:BP24))</f>
        <v>2</v>
      </c>
      <c r="BQ21" s="1">
        <f t="shared" si="13"/>
        <v>2</v>
      </c>
      <c r="BR21" s="1">
        <f t="shared" si="13"/>
        <v>2</v>
      </c>
      <c r="BS21" s="1">
        <f t="shared" si="13"/>
        <v>2</v>
      </c>
      <c r="BT21" s="1">
        <f t="shared" si="13"/>
        <v>2</v>
      </c>
      <c r="BU21" s="1">
        <f t="shared" si="13"/>
        <v>2</v>
      </c>
      <c r="BV21" s="1"/>
      <c r="BW21" s="1">
        <f t="shared" ref="BW21:CB21" si="14">IF(LEFT(BW23,14)="not applicable",1,COUNTA(BW23:BW24))</f>
        <v>2</v>
      </c>
      <c r="BX21" s="1">
        <f t="shared" si="14"/>
        <v>2</v>
      </c>
      <c r="BY21" s="1">
        <f t="shared" si="14"/>
        <v>2</v>
      </c>
      <c r="BZ21" s="1">
        <f t="shared" si="14"/>
        <v>2</v>
      </c>
      <c r="CA21" s="1">
        <f t="shared" si="14"/>
        <v>2</v>
      </c>
      <c r="CB21" s="1">
        <f t="shared" si="14"/>
        <v>2</v>
      </c>
      <c r="CC21" s="20"/>
      <c r="CD21" s="13"/>
      <c r="CE21" s="20"/>
    </row>
    <row r="22" spans="1:83" ht="23" x14ac:dyDescent="0.25">
      <c r="A22" s="109" t="s">
        <v>1307</v>
      </c>
      <c r="B22" s="109" t="s">
        <v>695</v>
      </c>
      <c r="C22" s="109" t="s">
        <v>696</v>
      </c>
      <c r="E22" s="110">
        <f t="shared" si="4"/>
        <v>1.900000000000001E-2</v>
      </c>
      <c r="F22" s="110">
        <f>IF('3A-Rail transport'!P$56="no"," ",ROUND(E22,4))</f>
        <v>1.9E-2</v>
      </c>
      <c r="G22" s="110">
        <f>IF('3A-Rail transport'!P$57="no"," ",ROUND(E22,4))</f>
        <v>1.9E-2</v>
      </c>
      <c r="H22" s="110"/>
      <c r="I22" s="109" t="s">
        <v>693</v>
      </c>
      <c r="K22" s="109" t="s">
        <v>705</v>
      </c>
      <c r="M22" s="114" t="s">
        <v>704</v>
      </c>
      <c r="O22" s="109" t="s">
        <v>707</v>
      </c>
      <c r="P22" s="109" t="s">
        <v>708</v>
      </c>
      <c r="Q22" s="109" t="s">
        <v>709</v>
      </c>
      <c r="S22" s="110">
        <f t="shared" si="5"/>
        <v>1.900000000000001E-2</v>
      </c>
      <c r="T22" s="110">
        <f>IF('3B-Air transport'!P$66="no"," ",ROUND(S22,4))</f>
        <v>1.9E-2</v>
      </c>
      <c r="U22" s="110">
        <f>IF('3B-Air transport'!P$67="no"," ",ROUND(S22,4))</f>
        <v>1.9E-2</v>
      </c>
      <c r="V22" s="110">
        <f>IF('3B-Air transport'!P$68="no"," ",ROUND(S22,4))</f>
        <v>1.9E-2</v>
      </c>
      <c r="W22" s="110"/>
      <c r="X22" s="109" t="s">
        <v>710</v>
      </c>
      <c r="Y22" s="109" t="s">
        <v>711</v>
      </c>
      <c r="Z22" s="109" t="s">
        <v>712</v>
      </c>
      <c r="AB22" s="110">
        <f t="shared" si="6"/>
        <v>1.900000000000001E-2</v>
      </c>
      <c r="AC22" s="110">
        <f>IF('3C-Water transport'!P$56="no"," ",ROUND(AB22,4))</f>
        <v>1.9E-2</v>
      </c>
      <c r="AD22" s="110">
        <f>IF('3C-Water transport'!P$57="no"," ",ROUND(AB22,4))</f>
        <v>1.9E-2</v>
      </c>
      <c r="AE22" s="110">
        <f>IF('3C-Water transport'!P$58="no"," ",ROUND(AB22,4))</f>
        <v>1.9E-2</v>
      </c>
      <c r="AG22" s="1" t="s">
        <v>719</v>
      </c>
      <c r="AI22" s="1" t="s">
        <v>720</v>
      </c>
      <c r="AK22" s="1" t="s">
        <v>721</v>
      </c>
      <c r="AM22" s="1" t="s">
        <v>722</v>
      </c>
      <c r="AO22" s="1" t="s">
        <v>723</v>
      </c>
      <c r="AQ22" s="1" t="s">
        <v>724</v>
      </c>
      <c r="AZ22" s="128" t="s">
        <v>985</v>
      </c>
      <c r="BA22" s="128" t="s">
        <v>986</v>
      </c>
      <c r="BB22" s="128" t="s">
        <v>987</v>
      </c>
      <c r="BC22" s="128" t="s">
        <v>988</v>
      </c>
      <c r="BD22" s="128" t="s">
        <v>989</v>
      </c>
      <c r="BE22" s="128" t="s">
        <v>990</v>
      </c>
      <c r="BF22" s="128" t="s">
        <v>992</v>
      </c>
      <c r="BG22" s="24"/>
      <c r="BH22" s="128" t="s">
        <v>993</v>
      </c>
      <c r="BI22" s="128" t="s">
        <v>994</v>
      </c>
      <c r="BJ22" s="128" t="s">
        <v>995</v>
      </c>
      <c r="BK22" s="128" t="s">
        <v>997</v>
      </c>
      <c r="BL22" s="128" t="s">
        <v>996</v>
      </c>
      <c r="BM22" s="128" t="s">
        <v>998</v>
      </c>
      <c r="BN22" s="1"/>
      <c r="BO22" s="166" t="s">
        <v>1175</v>
      </c>
      <c r="BP22" s="166" t="s">
        <v>1176</v>
      </c>
      <c r="BQ22" s="166" t="s">
        <v>1177</v>
      </c>
      <c r="BR22" s="166" t="s">
        <v>1178</v>
      </c>
      <c r="BS22" s="166" t="s">
        <v>1179</v>
      </c>
      <c r="BT22" s="166" t="s">
        <v>1180</v>
      </c>
      <c r="BU22" s="166" t="s">
        <v>1181</v>
      </c>
      <c r="BV22" s="166"/>
      <c r="BW22" s="166" t="s">
        <v>1182</v>
      </c>
      <c r="BX22" s="166" t="s">
        <v>1183</v>
      </c>
      <c r="BY22" s="166" t="s">
        <v>1184</v>
      </c>
      <c r="BZ22" s="166" t="s">
        <v>1185</v>
      </c>
      <c r="CA22" s="166" t="s">
        <v>1186</v>
      </c>
      <c r="CB22" s="166" t="s">
        <v>1187</v>
      </c>
      <c r="CC22" s="1"/>
      <c r="CE22" s="1"/>
    </row>
    <row r="23" spans="1:83" ht="57.5" x14ac:dyDescent="0.25">
      <c r="A23" s="109" t="s">
        <v>1308</v>
      </c>
      <c r="B23" s="109" t="str">
        <f>IF('3A-Rail transport'!AD14="no","not applicable (Q3a.1.1 answered with 'no')","yes")</f>
        <v>yes</v>
      </c>
      <c r="C23" s="109" t="str">
        <f>IF('3A-Rail transport'!AD15="no","not applicable (Q3a.1.1 answered with 'no')","yes")</f>
        <v>yes</v>
      </c>
      <c r="E23" s="110">
        <f t="shared" si="4"/>
        <v>2.0000000000000011E-2</v>
      </c>
      <c r="F23" s="110">
        <f>IF('3A-Rail transport'!P$56="no"," ",ROUND(E23,4))</f>
        <v>0.02</v>
      </c>
      <c r="G23" s="110">
        <f>IF('3A-Rail transport'!P$57="no"," ",ROUND(E23,4))</f>
        <v>0.02</v>
      </c>
      <c r="H23" s="110"/>
      <c r="I23" s="109" t="str">
        <f>IF('3A-Rail transport'!AD69="no","not applicable (Q3a.2.3 answered with 'no')","yes")</f>
        <v>yes</v>
      </c>
      <c r="K23" s="109" t="str">
        <f>IF('3A-Rail transport'!AD69="no","not applicable (Q3a.2.3 answered with 'no')","yes (more than 50% of passenger/kms)")</f>
        <v>yes (more than 50% of passenger/kms)</v>
      </c>
      <c r="M23" s="114" t="str">
        <f>IF(OR('3A-Rail transport'!AD$73="no", '3A-Rail transport'!AD$73="not applicable (Q3a.2.3 answered with 'no')"),"not applicable (Q3a.2.3 answered with 'no')","yes")</f>
        <v>yes</v>
      </c>
      <c r="O23" s="109" t="str">
        <f>IF('3B-Air transport'!AD15="no","not applicable (Q3b.1.1 answered with 'no')","yes")</f>
        <v>yes</v>
      </c>
      <c r="P23" s="109" t="str">
        <f>IF('3B-Air transport'!AD16="no","not applicable (Q3b.1.1 answered with 'no')","yes")</f>
        <v>yes</v>
      </c>
      <c r="Q23" s="109" t="str">
        <f>IF('3B-Air transport'!AD17="no","not applicable (Q3b.1.1 answered with 'no')","yes")</f>
        <v>yes</v>
      </c>
      <c r="S23" s="110">
        <f t="shared" si="5"/>
        <v>2.0000000000000011E-2</v>
      </c>
      <c r="T23" s="110">
        <f>IF('3B-Air transport'!P$66="no"," ",ROUND(S23,4))</f>
        <v>0.02</v>
      </c>
      <c r="U23" s="110">
        <f>IF('3B-Air transport'!P$67="no"," ",ROUND(S23,4))</f>
        <v>0.02</v>
      </c>
      <c r="V23" s="110">
        <f>IF('3B-Air transport'!P$68="no"," ",ROUND(S23,4))</f>
        <v>0.02</v>
      </c>
      <c r="W23" s="110"/>
      <c r="X23" s="109" t="str">
        <f>IF('3C-Water transport'!AD14="no","not applicable (Q3c.1.1 answered with 'no')","yes")</f>
        <v>yes</v>
      </c>
      <c r="Y23" s="109" t="str">
        <f>IF('3C-Water transport'!AD15="no","not applicable (Q3c.1.1 answered with 'no')","yes")</f>
        <v>yes</v>
      </c>
      <c r="Z23" s="109" t="str">
        <f>IF('3C-Water transport'!AD16="no","not applicable (Q3c.1.1 answered with 'no')","yes")</f>
        <v>yes</v>
      </c>
      <c r="AB23" s="110">
        <f t="shared" si="6"/>
        <v>2.0000000000000011E-2</v>
      </c>
      <c r="AC23" s="110">
        <f>IF('3C-Water transport'!P$56="no"," ",ROUND(AB23,4))</f>
        <v>0.02</v>
      </c>
      <c r="AD23" s="110">
        <f>IF('3C-Water transport'!P$57="no"," ",ROUND(AB23,4))</f>
        <v>0.02</v>
      </c>
      <c r="AE23" s="110">
        <f>IF('3C-Water transport'!P$58="no"," ",ROUND(AB23,4))</f>
        <v>0.02</v>
      </c>
      <c r="AG23" s="112" t="str">
        <f>IF('3D-Road freight transport'!AD$10="no","not applicable (Q3d.1.1 answered with 'no')","yes")</f>
        <v>yes</v>
      </c>
      <c r="AI23" s="112" t="str">
        <f>IF('3D-Road freight transport'!AD$21="no (market open to competition)","not applicable (Q3d.2.2 answered with 'no')","through an administrative procedure")</f>
        <v>through an administrative procedure</v>
      </c>
      <c r="AJ23" s="108"/>
      <c r="AK23" s="112" t="str">
        <f>IF('3D-Road freight transport'!AD$28="notify relevant authorities","not applicable (Q3d.2.4 answered with 'no')","yes")</f>
        <v>yes</v>
      </c>
      <c r="AM23" s="112" t="str">
        <f>IF('3D-Road freight transport'!AD$28="notify relevant authorities","not applicable (Q3d.2.4 answered with 'no')","yes")</f>
        <v>yes</v>
      </c>
      <c r="AO23" s="112" t="str">
        <f>IF('3E-Transport by Coach'!AD$10="no","not applicable (Q3e.1.1 answered with 'no')","yes")</f>
        <v>yes</v>
      </c>
      <c r="AQ23" s="113" t="str">
        <f>IF('3E-Transport by Coach'!AD$21="no (market open to competition)","not applicable (Q3e.2.1 answered with 'no')","through an administrative procedure")</f>
        <v>through an administrative procedure</v>
      </c>
      <c r="AZ23" s="24" t="str">
        <f>IF('3Abis-Rail Regulator'!$AD$51="no/not applicable","not applicable (Q3ab.b.10 answered with 'no')","yes (please provide link)")</f>
        <v>yes (please provide link)</v>
      </c>
      <c r="BA23" s="24" t="str">
        <f>IF('3Abis-Rail Regulator'!$AD$52="no/not applicable","not applicable (Q3ab.b.10 answered with 'no')","yes (please provide link)")</f>
        <v>yes (please provide link)</v>
      </c>
      <c r="BB23" s="24" t="str">
        <f>IF('3Abis-Rail Regulator'!$AD$53="no/not applicable","not applicable (Q3ab.b.10 answered with 'no')","yes (please provide link)")</f>
        <v>yes (please provide link)</v>
      </c>
      <c r="BC23" s="24" t="str">
        <f>IF('3Abis-Rail Regulator'!$AD$54="no/not applicable","not applicable (Q3ab.b.10 answered with 'no')","yes (please provide link)")</f>
        <v>yes (please provide link)</v>
      </c>
      <c r="BD23" s="24" t="str">
        <f>IF('3Abis-Rail Regulator'!$AD$55="no/not applicable","not applicable (Q3ab.b.10 answered with 'no')","yes (please provide link)")</f>
        <v>yes (please provide link)</v>
      </c>
      <c r="BE23" s="24" t="str">
        <f>IF('3Abis-Rail Regulator'!$AD$56="no/not applicable","not applicable (Q3ab.b.10 answered with 'no')","yes (please provide link)")</f>
        <v>yes (please provide link)</v>
      </c>
      <c r="BF23" s="24" t="str">
        <f>IF('3Abis-Rail Regulator'!$AD$57="no/not applicable","not applicable (Q3ab.b.10 answered with 'no')","yes (please provide link)")</f>
        <v>yes (please provide link)</v>
      </c>
      <c r="BG23" s="1"/>
      <c r="BH23" s="1" t="str">
        <f>IF('3Abis-Rail Regulator'!$AD$67="no/not applicable","not applicable (Q3ab.b.11 answered with 'no/not applicable')","yes")</f>
        <v>yes</v>
      </c>
      <c r="BI23" s="1" t="str">
        <f>IF('3Abis-Rail Regulator'!$AD$68="no/not applicable","not applicable (Q3ab.b.11 answered with 'no/not applicable')","yes")</f>
        <v>yes</v>
      </c>
      <c r="BJ23" s="1" t="str">
        <f>IF('3Abis-Rail Regulator'!$AD$69="no/not applicable","not applicable (Q3ab.b.11 answered with 'no/not applicable')","yes")</f>
        <v>yes</v>
      </c>
      <c r="BK23" s="1" t="str">
        <f>IF(OR('3Abis-Rail Regulator'!$AD$82="no",'3Abis-Rail Regulator'!$AD$82="not applicable"),"not applicable (Q3ab.c.6 answered with 'no')","yes")</f>
        <v>yes</v>
      </c>
      <c r="BL23" s="1" t="str">
        <f>IF(OR('3Abis-Rail Regulator'!$AD$85="no",'3Abis-Rail Regulator'!$AD$85="not applicable"),"not applicable (Q3ab.c.7 answered with 'no')","yes")</f>
        <v>yes</v>
      </c>
      <c r="BM23" s="1" t="str">
        <f>IF(OR('3Abis-Rail Regulator'!$AD$88="no",'3Abis-Rail Regulator'!$AD$88="not applicable"),"not applicable (Q3ab.c.8 answered with 'no')","yes")</f>
        <v>yes</v>
      </c>
      <c r="BN23" s="1"/>
      <c r="BO23" s="166" t="str">
        <f>IF('3Bbis-Air Regulator'!$AD$51="no/not applicable","not applicable (Q3bb.b.10 answered with 'no')","yes (please provide link)")</f>
        <v>yes (please provide link)</v>
      </c>
      <c r="BP23" s="166" t="str">
        <f>IF('3Bbis-Air Regulator'!$AD$52="no/not applicable","not applicable (Q3bb.b.10 answered with 'no')","yes (please provide link)")</f>
        <v>yes (please provide link)</v>
      </c>
      <c r="BQ23" s="166" t="str">
        <f>IF('3Bbis-Air Regulator'!$AD$53="no/not applicable","not applicable (Q3bb.b.10 answered with 'no')","yes (please provide link)")</f>
        <v>yes (please provide link)</v>
      </c>
      <c r="BR23" s="166" t="str">
        <f>IF('3Bbis-Air Regulator'!$AD$54="no/not applicable","not applicable (Q3bb.b.10 answered with 'no')","yes (please provide link)")</f>
        <v>yes (please provide link)</v>
      </c>
      <c r="BS23" s="166" t="str">
        <f>IF('3Bbis-Air Regulator'!$AD$55="no/not applicable","not applicable (Q3bb.b.10 answered with 'no')","yes (please provide link)")</f>
        <v>yes (please provide link)</v>
      </c>
      <c r="BT23" s="166" t="str">
        <f>IF('3Bbis-Air Regulator'!$AD$56="no/not applicable","not applicable (Q3bb.b.10 answered with 'no')","yes (please provide link)")</f>
        <v>yes (please provide link)</v>
      </c>
      <c r="BU23" s="166" t="str">
        <f>IF('3Bbis-Air Regulator'!$AD$57="no/not applicable","not applicable (Q3bb.b.10 answered with 'no')","yes (please provide link)")</f>
        <v>yes (please provide link)</v>
      </c>
      <c r="BV23" s="1"/>
      <c r="BW23" s="1" t="str">
        <f>IF('3Bbis-Air Regulator'!$AD$67="no/not applicable","not applicable (Q3bb.b.11 answered with 'no/not applicable')","yes")</f>
        <v>yes</v>
      </c>
      <c r="BX23" s="1" t="str">
        <f>IF('3Bbis-Air Regulator'!$AD$68="no/not applicable","not applicable (Q3bb.b.11 answered with 'no/not applicable')","yes")</f>
        <v>yes</v>
      </c>
      <c r="BY23" s="1" t="str">
        <f>IF('3Bbis-Air Regulator'!$AD$69="no/not applicable","not applicable (Q3bb.b.11 answered with 'no/not applicable')","yes")</f>
        <v>yes</v>
      </c>
      <c r="BZ23" s="1" t="str">
        <f>IF(OR('3Bbis-Air Regulator'!$AD$82="no",'3Bbis-Air Regulator'!$AD$82="not applicable"),"not applicable (Q3bb.c.6 answered with 'no')","yes")</f>
        <v>yes</v>
      </c>
      <c r="CA23" s="1" t="str">
        <f>IF(OR('3Bbis-Air Regulator'!$AD$85="no",'3Bbis-Air Regulator'!$AD$85="not applicable"),"not applicable (Q3bb.c.7 answered with 'no')","yes")</f>
        <v>yes</v>
      </c>
      <c r="CB23" s="1" t="str">
        <f>IF(OR('3Bbis-Air Regulator'!$AD$88="no",'3Bbis-Air Regulator'!$AD$88="not applicable"),"not applicable (Q3bb.c.8 answered with 'no')","yes")</f>
        <v>yes</v>
      </c>
      <c r="CC23" s="1"/>
      <c r="CE23" s="1"/>
    </row>
    <row r="24" spans="1:83" ht="34.5" x14ac:dyDescent="0.25">
      <c r="B24" s="109" t="str">
        <f>IF('3A-Rail transport'!AD14="no"," ","no")</f>
        <v>no</v>
      </c>
      <c r="C24" s="109" t="str">
        <f>IF('3A-Rail transport'!AD15="no"," ","no")</f>
        <v>no</v>
      </c>
      <c r="E24" s="110">
        <f t="shared" si="4"/>
        <v>2.1000000000000012E-2</v>
      </c>
      <c r="F24" s="110">
        <f>IF('3A-Rail transport'!P$56="no"," ",ROUND(E24,4))</f>
        <v>2.1000000000000001E-2</v>
      </c>
      <c r="G24" s="110">
        <f>IF('3A-Rail transport'!P$57="no"," ",ROUND(E24,4))</f>
        <v>2.1000000000000001E-2</v>
      </c>
      <c r="H24" s="110"/>
      <c r="I24" s="109" t="str">
        <f>IF('3A-Rail transport'!AD69="no"," ","no")</f>
        <v>no</v>
      </c>
      <c r="K24" s="109" t="str">
        <f>IF('3A-Rail transport'!AD69="no"," ","yes (between 25% and 49% of passenger/kms)")</f>
        <v>yes (between 25% and 49% of passenger/kms)</v>
      </c>
      <c r="M24" s="114" t="str">
        <f>IF(OR('3A-Rail transport'!AD$73="no",'3A-Rail transport'!AD$73="not applicable (Q3a.2.3 answered with 'no')" )," ","yes (only for some contracts/routes)")</f>
        <v>yes (only for some contracts/routes)</v>
      </c>
      <c r="O24" s="109" t="str">
        <f>IF('3B-Air transport'!AD15="no"," ","no")</f>
        <v>no</v>
      </c>
      <c r="P24" s="109" t="str">
        <f>IF('3B-Air transport'!AD16="no"," ","no")</f>
        <v>no</v>
      </c>
      <c r="Q24" s="109" t="str">
        <f>IF('3B-Air transport'!AD17="no"," ","no")</f>
        <v>no</v>
      </c>
      <c r="S24" s="110">
        <f t="shared" si="5"/>
        <v>2.1000000000000012E-2</v>
      </c>
      <c r="T24" s="110">
        <f>IF('3B-Air transport'!P$66="no"," ",ROUND(S24,4))</f>
        <v>2.1000000000000001E-2</v>
      </c>
      <c r="U24" s="110">
        <f>IF('3B-Air transport'!P$67="no"," ",ROUND(S24,4))</f>
        <v>2.1000000000000001E-2</v>
      </c>
      <c r="V24" s="110">
        <f>IF('3B-Air transport'!P$68="no"," ",ROUND(S24,4))</f>
        <v>2.1000000000000001E-2</v>
      </c>
      <c r="W24" s="110"/>
      <c r="X24" s="109" t="str">
        <f>IF('3C-Water transport'!AD14="no"," ","no")</f>
        <v>no</v>
      </c>
      <c r="Y24" s="109" t="str">
        <f>IF('3C-Water transport'!AD15="no"," ","no")</f>
        <v>no</v>
      </c>
      <c r="Z24" s="109" t="str">
        <f>IF('3C-Water transport'!AD16="no"," ","no")</f>
        <v>no</v>
      </c>
      <c r="AB24" s="110">
        <f t="shared" si="6"/>
        <v>2.1000000000000012E-2</v>
      </c>
      <c r="AC24" s="110">
        <f>IF('3C-Water transport'!P$56="no"," ",ROUND(AB24,4))</f>
        <v>2.1000000000000001E-2</v>
      </c>
      <c r="AD24" s="110">
        <f>IF('3C-Water transport'!P$57="no"," ",ROUND(AB24,4))</f>
        <v>2.1000000000000001E-2</v>
      </c>
      <c r="AE24" s="110">
        <f>IF('3C-Water transport'!P$58="no"," ",ROUND(AB24,4))</f>
        <v>2.1000000000000001E-2</v>
      </c>
      <c r="AG24" s="112" t="str">
        <f>IF('3D-Road freight transport'!AD$10="no"," ","no")</f>
        <v>no</v>
      </c>
      <c r="AI24" s="112" t="str">
        <f>IF('3D-Road freight transport'!AD$21="no (market open to competition)"," ","through a competitive tender")</f>
        <v>through a competitive tender</v>
      </c>
      <c r="AJ24" s="108"/>
      <c r="AK24" s="112" t="str">
        <f>IF('3D-Road freight transport'!AD$28="notify relevant authorities"," ","no")</f>
        <v>no</v>
      </c>
      <c r="AM24" s="112" t="str">
        <f>IF('3D-Road freight transport'!AD$28="notify relevant authorities"," ","no")</f>
        <v>no</v>
      </c>
      <c r="AO24" s="112" t="str">
        <f>IF('3E-Transport by Coach'!AD$10="no"," ","no")</f>
        <v>no</v>
      </c>
      <c r="AQ24" s="113" t="str">
        <f>IF('3E-Transport by Coach'!AD$21="no (market open to competition)"," ","through a competitive tender")</f>
        <v>through a competitive tender</v>
      </c>
      <c r="AZ24" s="1" t="str">
        <f>IF('3Abis-Rail Regulator'!$AD$51="no/not applicable"," ","no")</f>
        <v>no</v>
      </c>
      <c r="BA24" s="1" t="str">
        <f>IF('3Abis-Rail Regulator'!$AD$52="no/not applicable"," ","no")</f>
        <v>no</v>
      </c>
      <c r="BB24" s="1" t="str">
        <f>IF('3Abis-Rail Regulator'!$AD$53="no/not applicable"," ","no")</f>
        <v>no</v>
      </c>
      <c r="BC24" s="1" t="str">
        <f>IF('3Abis-Rail Regulator'!$AD$54="no/not applicable"," ","no")</f>
        <v>no</v>
      </c>
      <c r="BD24" s="1" t="str">
        <f>IF('3Abis-Rail Regulator'!$AD$55="no/not applicable"," ","no")</f>
        <v>no</v>
      </c>
      <c r="BE24" s="1" t="str">
        <f>IF('3Abis-Rail Regulator'!$AD$56="no/not applicable"," ","no")</f>
        <v>no</v>
      </c>
      <c r="BF24" s="1" t="str">
        <f>IF('3Abis-Rail Regulator'!$AD$57="no/not applicable"," ","no")</f>
        <v>no</v>
      </c>
      <c r="BG24" s="1"/>
      <c r="BH24" s="24" t="str">
        <f>IF('3Abis-Rail Regulator'!$AD$67="no/not applicable"," ","no/not applicable")</f>
        <v>no/not applicable</v>
      </c>
      <c r="BI24" s="24" t="str">
        <f>IF('3Abis-Rail Regulator'!$AD$68="no/not applicable"," ","no/not applicable")</f>
        <v>no/not applicable</v>
      </c>
      <c r="BJ24" s="24" t="str">
        <f>IF('3Abis-Rail Regulator'!$AD$69="no/not applicable"," ","no/not applicable")</f>
        <v>no/not applicable</v>
      </c>
      <c r="BK24" s="166" t="str">
        <f>IF(OR('3Abis-Rail Regulator'!$AD$82="no",'3Abis-Rail Regulator'!$AD$82="not applicable")," ","no")</f>
        <v>no</v>
      </c>
      <c r="BL24" s="24" t="str">
        <f>IF(OR('3Abis-Rail Regulator'!$AD$85="no",'3Abis-Rail Regulator'!$AD$85="not applicable")," ","no")</f>
        <v>no</v>
      </c>
      <c r="BM24" s="24" t="str">
        <f>IF(OR('3Abis-Rail Regulator'!$AD$88="no",'3Abis-Rail Regulator'!$AD$88="not applicable")," ","no")</f>
        <v>no</v>
      </c>
      <c r="BN24" s="8"/>
      <c r="BO24" s="1" t="str">
        <f>IF('3Bbis-Air Regulator'!$AD$51="no/not applicable"," ","no")</f>
        <v>no</v>
      </c>
      <c r="BP24" s="1" t="str">
        <f>IF('3Bbis-Air Regulator'!$AD$52="no/not applicable"," ","no")</f>
        <v>no</v>
      </c>
      <c r="BQ24" s="1" t="str">
        <f>IF('3Bbis-Air Regulator'!$AD$53="no/not applicable"," ","no")</f>
        <v>no</v>
      </c>
      <c r="BR24" s="1" t="str">
        <f>IF('3Bbis-Air Regulator'!$AD$54="no/not applicable"," ","no")</f>
        <v>no</v>
      </c>
      <c r="BS24" s="1" t="str">
        <f>IF('3Bbis-Air Regulator'!$AD$55="no/not applicable"," ","no")</f>
        <v>no</v>
      </c>
      <c r="BT24" s="1" t="str">
        <f>IF('3Bbis-Air Regulator'!$AD$56="no/not applicable"," ","no")</f>
        <v>no</v>
      </c>
      <c r="BU24" s="1" t="str">
        <f>IF('3Bbis-Air Regulator'!$AD$57="no/not applicable"," ","no")</f>
        <v>no</v>
      </c>
      <c r="BV24" s="1"/>
      <c r="BW24" s="166" t="str">
        <f>IF('3Bbis-Air Regulator'!$AD$67="no/not applicable"," ","no/not applicable")</f>
        <v>no/not applicable</v>
      </c>
      <c r="BX24" s="166" t="str">
        <f>IF('3Bbis-Air Regulator'!$AD$68="no/not applicable"," ","no/not applicable")</f>
        <v>no/not applicable</v>
      </c>
      <c r="BY24" s="166" t="str">
        <f>IF('3Bbis-Air Regulator'!$AD$69="no/not applicable"," ","no/not applicable")</f>
        <v>no/not applicable</v>
      </c>
      <c r="BZ24" s="166" t="str">
        <f>IF(OR('3Bbis-Air Regulator'!$AD$82="no",'3Bbis-Air Regulator'!$AD$82="not applicable")," ","no")</f>
        <v>no</v>
      </c>
      <c r="CA24" s="166" t="str">
        <f>IF(OR('3Bbis-Air Regulator'!$AD$85="no",'3Bbis-Air Regulator'!$AD$85="not applicable")," ","no")</f>
        <v>no</v>
      </c>
      <c r="CB24" s="166" t="str">
        <f>IF(OR('3Bbis-Air Regulator'!$AD$88="no",'3Bbis-Air Regulator'!$AD$88="not applicable")," ","no")</f>
        <v>no</v>
      </c>
      <c r="CC24" s="166"/>
      <c r="CE24" s="24"/>
    </row>
    <row r="25" spans="1:83" x14ac:dyDescent="0.25">
      <c r="E25" s="110">
        <f t="shared" si="4"/>
        <v>2.2000000000000013E-2</v>
      </c>
      <c r="F25" s="110">
        <f>IF('3A-Rail transport'!P$56="no"," ",ROUND(E25,4))</f>
        <v>2.1999999999999999E-2</v>
      </c>
      <c r="G25" s="110">
        <f>IF('3A-Rail transport'!P$57="no"," ",ROUND(E25,4))</f>
        <v>2.1999999999999999E-2</v>
      </c>
      <c r="H25" s="110"/>
      <c r="I25" s="67"/>
      <c r="J25" s="67"/>
      <c r="K25" s="109" t="str">
        <f>IF('3A-Rail transport'!AD69="no"," ","yes (less than 25% of passenger/kms)")</f>
        <v>yes (less than 25% of passenger/kms)</v>
      </c>
      <c r="M25" s="114" t="str">
        <f>IF(OR('3A-Rail transport'!AD$73="no",'3A-Rail transport'!AD$73="not applicable (Q3a.2.3 answered with 'no')" )," ","no")</f>
        <v>no</v>
      </c>
      <c r="S25" s="110">
        <f t="shared" si="5"/>
        <v>2.2000000000000013E-2</v>
      </c>
      <c r="T25" s="110">
        <f>IF('3B-Air transport'!P$66="no"," ",ROUND(S25,4))</f>
        <v>2.1999999999999999E-2</v>
      </c>
      <c r="U25" s="110">
        <f>IF('3B-Air transport'!P$67="no"," ",ROUND(S25,4))</f>
        <v>2.1999999999999999E-2</v>
      </c>
      <c r="V25" s="110">
        <f>IF('3B-Air transport'!P$68="no"," ",ROUND(S25,4))</f>
        <v>2.1999999999999999E-2</v>
      </c>
      <c r="W25" s="110"/>
      <c r="AB25" s="110">
        <f t="shared" si="6"/>
        <v>2.2000000000000013E-2</v>
      </c>
      <c r="AC25" s="110">
        <f>IF('3C-Water transport'!P$56="no"," ",ROUND(AB25,4))</f>
        <v>2.1999999999999999E-2</v>
      </c>
      <c r="AD25" s="110">
        <f>IF('3C-Water transport'!P$57="no"," ",ROUND(AB25,4))</f>
        <v>2.1999999999999999E-2</v>
      </c>
      <c r="AE25" s="110">
        <f>IF('3C-Water transport'!P$58="no"," ",ROUND(AB25,4))</f>
        <v>2.1999999999999999E-2</v>
      </c>
      <c r="AJ25" s="108"/>
      <c r="AZ25" s="13"/>
      <c r="BA25" s="13"/>
      <c r="BB25" s="13"/>
      <c r="BC25" s="13"/>
      <c r="BD25" s="13"/>
      <c r="BE25" s="13"/>
      <c r="BF25" s="13"/>
      <c r="BG25" s="13"/>
      <c r="BH25" s="13"/>
      <c r="BI25" s="24"/>
      <c r="BJ25" s="13"/>
      <c r="BK25" s="13"/>
      <c r="BL25" s="13"/>
      <c r="BM25" s="13"/>
      <c r="BX25" s="166"/>
      <c r="CE25" s="13"/>
    </row>
    <row r="26" spans="1:83" x14ac:dyDescent="0.25">
      <c r="E26" s="110">
        <f t="shared" si="4"/>
        <v>2.3000000000000013E-2</v>
      </c>
      <c r="F26" s="110">
        <f>IF('3A-Rail transport'!P$56="no"," ",ROUND(E26,4))</f>
        <v>2.3E-2</v>
      </c>
      <c r="G26" s="110">
        <f>IF('3A-Rail transport'!P$57="no"," ",ROUND(E26,4))</f>
        <v>2.3E-2</v>
      </c>
      <c r="H26" s="110"/>
      <c r="K26" s="109" t="str">
        <f>IF('3A-Rail transport'!AB69="no"," ","no (on any route)")</f>
        <v>no (on any route)</v>
      </c>
      <c r="S26" s="110">
        <f t="shared" si="5"/>
        <v>2.3000000000000013E-2</v>
      </c>
      <c r="T26" s="110">
        <f>IF('3B-Air transport'!P$66="no"," ",ROUND(S26,4))</f>
        <v>2.3E-2</v>
      </c>
      <c r="U26" s="110">
        <f>IF('3B-Air transport'!P$67="no"," ",ROUND(S26,4))</f>
        <v>2.3E-2</v>
      </c>
      <c r="V26" s="110">
        <f>IF('3B-Air transport'!P$68="no"," ",ROUND(S26,4))</f>
        <v>2.3E-2</v>
      </c>
      <c r="W26" s="110"/>
      <c r="AB26" s="110">
        <f t="shared" si="6"/>
        <v>2.3000000000000013E-2</v>
      </c>
      <c r="AC26" s="110">
        <f>IF('3C-Water transport'!P$56="no"," ",ROUND(AB26,4))</f>
        <v>2.3E-2</v>
      </c>
      <c r="AD26" s="110">
        <f>IF('3C-Water transport'!P$57="no"," ",ROUND(AB26,4))</f>
        <v>2.3E-2</v>
      </c>
      <c r="AE26" s="110">
        <f>IF('3C-Water transport'!P$58="no"," ",ROUND(AB26,4))</f>
        <v>2.3E-2</v>
      </c>
      <c r="CE26" s="13"/>
    </row>
    <row r="27" spans="1:83" x14ac:dyDescent="0.25">
      <c r="E27" s="110">
        <f t="shared" si="4"/>
        <v>2.4000000000000014E-2</v>
      </c>
      <c r="F27" s="110">
        <f>IF('3A-Rail transport'!P$56="no"," ",ROUND(E27,4))</f>
        <v>2.4E-2</v>
      </c>
      <c r="G27" s="110">
        <f>IF('3A-Rail transport'!P$57="no"," ",ROUND(E27,4))</f>
        <v>2.4E-2</v>
      </c>
      <c r="H27" s="110"/>
      <c r="S27" s="110">
        <f t="shared" si="5"/>
        <v>2.4000000000000014E-2</v>
      </c>
      <c r="T27" s="110">
        <f>IF('3B-Air transport'!P$66="no"," ",ROUND(S27,4))</f>
        <v>2.4E-2</v>
      </c>
      <c r="U27" s="110">
        <f>IF('3B-Air transport'!P$67="no"," ",ROUND(S27,4))</f>
        <v>2.4E-2</v>
      </c>
      <c r="V27" s="110">
        <f>IF('3B-Air transport'!P$68="no"," ",ROUND(S27,4))</f>
        <v>2.4E-2</v>
      </c>
      <c r="W27" s="110"/>
      <c r="AB27" s="110">
        <f t="shared" si="6"/>
        <v>2.4000000000000014E-2</v>
      </c>
      <c r="AC27" s="110">
        <f>IF('3C-Water transport'!P$56="no"," ",ROUND(AB27,4))</f>
        <v>2.4E-2</v>
      </c>
      <c r="AD27" s="110">
        <f>IF('3C-Water transport'!P$57="no"," ",ROUND(AB27,4))</f>
        <v>2.4E-2</v>
      </c>
      <c r="AE27" s="110">
        <f>IF('3C-Water transport'!P$58="no"," ",ROUND(AB27,4))</f>
        <v>2.4E-2</v>
      </c>
      <c r="CE27" s="13"/>
    </row>
    <row r="28" spans="1:83" x14ac:dyDescent="0.25">
      <c r="E28" s="110">
        <f t="shared" si="4"/>
        <v>2.5000000000000015E-2</v>
      </c>
      <c r="F28" s="110">
        <f>IF('3A-Rail transport'!P$56="no"," ",ROUND(E28,4))</f>
        <v>2.5000000000000001E-2</v>
      </c>
      <c r="G28" s="110">
        <f>IF('3A-Rail transport'!P$57="no"," ",ROUND(E28,4))</f>
        <v>2.5000000000000001E-2</v>
      </c>
      <c r="H28" s="110"/>
      <c r="S28" s="110">
        <f t="shared" si="5"/>
        <v>2.5000000000000015E-2</v>
      </c>
      <c r="T28" s="110">
        <f>IF('3B-Air transport'!P$66="no"," ",ROUND(S28,4))</f>
        <v>2.5000000000000001E-2</v>
      </c>
      <c r="U28" s="110">
        <f>IF('3B-Air transport'!P$67="no"," ",ROUND(S28,4))</f>
        <v>2.5000000000000001E-2</v>
      </c>
      <c r="V28" s="110">
        <f>IF('3B-Air transport'!P$68="no"," ",ROUND(S28,4))</f>
        <v>2.5000000000000001E-2</v>
      </c>
      <c r="W28" s="110"/>
      <c r="AB28" s="110">
        <f t="shared" si="6"/>
        <v>2.5000000000000015E-2</v>
      </c>
      <c r="AC28" s="110">
        <f>IF('3C-Water transport'!P$56="no"," ",ROUND(AB28,4))</f>
        <v>2.5000000000000001E-2</v>
      </c>
      <c r="AD28" s="110">
        <f>IF('3C-Water transport'!P$57="no"," ",ROUND(AB28,4))</f>
        <v>2.5000000000000001E-2</v>
      </c>
      <c r="AE28" s="110">
        <f>IF('3C-Water transport'!P$58="no"," ",ROUND(AB28,4))</f>
        <v>2.5000000000000001E-2</v>
      </c>
      <c r="CE28" s="13"/>
    </row>
    <row r="29" spans="1:83" x14ac:dyDescent="0.25">
      <c r="E29" s="110">
        <f t="shared" si="4"/>
        <v>2.6000000000000016E-2</v>
      </c>
      <c r="F29" s="110">
        <f>IF('3A-Rail transport'!P$56="no"," ",ROUND(E29,4))</f>
        <v>2.5999999999999999E-2</v>
      </c>
      <c r="G29" s="110">
        <f>IF('3A-Rail transport'!P$57="no"," ",ROUND(E29,4))</f>
        <v>2.5999999999999999E-2</v>
      </c>
      <c r="H29" s="110"/>
      <c r="S29" s="110">
        <f t="shared" si="5"/>
        <v>2.6000000000000016E-2</v>
      </c>
      <c r="T29" s="110">
        <f>IF('3B-Air transport'!P$66="no"," ",ROUND(S29,4))</f>
        <v>2.5999999999999999E-2</v>
      </c>
      <c r="U29" s="110">
        <f>IF('3B-Air transport'!P$67="no"," ",ROUND(S29,4))</f>
        <v>2.5999999999999999E-2</v>
      </c>
      <c r="V29" s="110">
        <f>IF('3B-Air transport'!P$68="no"," ",ROUND(S29,4))</f>
        <v>2.5999999999999999E-2</v>
      </c>
      <c r="W29" s="110"/>
      <c r="AB29" s="110">
        <f t="shared" si="6"/>
        <v>2.6000000000000016E-2</v>
      </c>
      <c r="AC29" s="110">
        <f>IF('3C-Water transport'!P$56="no"," ",ROUND(AB29,4))</f>
        <v>2.5999999999999999E-2</v>
      </c>
      <c r="AD29" s="110">
        <f>IF('3C-Water transport'!P$57="no"," ",ROUND(AB29,4))</f>
        <v>2.5999999999999999E-2</v>
      </c>
      <c r="AE29" s="110">
        <f>IF('3C-Water transport'!P$58="no"," ",ROUND(AB29,4))</f>
        <v>2.5999999999999999E-2</v>
      </c>
      <c r="CE29" s="13"/>
    </row>
    <row r="30" spans="1:83" x14ac:dyDescent="0.25">
      <c r="E30" s="110">
        <f t="shared" si="4"/>
        <v>2.7000000000000017E-2</v>
      </c>
      <c r="F30" s="110">
        <f>IF('3A-Rail transport'!P$56="no"," ",ROUND(E30,4))</f>
        <v>2.7E-2</v>
      </c>
      <c r="G30" s="110">
        <f>IF('3A-Rail transport'!P$57="no"," ",ROUND(E30,4))</f>
        <v>2.7E-2</v>
      </c>
      <c r="H30" s="110"/>
      <c r="S30" s="110">
        <f t="shared" si="5"/>
        <v>2.7000000000000017E-2</v>
      </c>
      <c r="T30" s="110">
        <f>IF('3B-Air transport'!P$66="no"," ",ROUND(S30,4))</f>
        <v>2.7E-2</v>
      </c>
      <c r="U30" s="110">
        <f>IF('3B-Air transport'!P$67="no"," ",ROUND(S30,4))</f>
        <v>2.7E-2</v>
      </c>
      <c r="V30" s="110">
        <f>IF('3B-Air transport'!P$68="no"," ",ROUND(S30,4))</f>
        <v>2.7E-2</v>
      </c>
      <c r="W30" s="110"/>
      <c r="AB30" s="110">
        <f t="shared" si="6"/>
        <v>2.7000000000000017E-2</v>
      </c>
      <c r="AC30" s="110">
        <f>IF('3C-Water transport'!P$56="no"," ",ROUND(AB30,4))</f>
        <v>2.7E-2</v>
      </c>
      <c r="AD30" s="110">
        <f>IF('3C-Water transport'!P$57="no"," ",ROUND(AB30,4))</f>
        <v>2.7E-2</v>
      </c>
      <c r="AE30" s="110">
        <f>IF('3C-Water transport'!P$58="no"," ",ROUND(AB30,4))</f>
        <v>2.7E-2</v>
      </c>
      <c r="CE30" s="13"/>
    </row>
    <row r="31" spans="1:83" x14ac:dyDescent="0.25">
      <c r="B31" s="109">
        <f>IF(LEFT(B33,14)="not applicable",1,COUNTA(B33:B34))</f>
        <v>2</v>
      </c>
      <c r="C31" s="109">
        <f>IF(LEFT(C33,14)="not applicable",1,COUNTA(C33:C34))</f>
        <v>2</v>
      </c>
      <c r="E31" s="110">
        <f t="shared" si="4"/>
        <v>2.8000000000000018E-2</v>
      </c>
      <c r="F31" s="110">
        <f>IF('3A-Rail transport'!P$56="no"," ",ROUND(E31,4))</f>
        <v>2.8000000000000001E-2</v>
      </c>
      <c r="G31" s="110">
        <f>IF('3A-Rail transport'!P$57="no"," ",ROUND(E31,4))</f>
        <v>2.8000000000000001E-2</v>
      </c>
      <c r="H31" s="110"/>
      <c r="I31" s="109">
        <f>IF(LEFT(I33,14)="not applicable",1,COUNTA(I33:I35))</f>
        <v>2</v>
      </c>
      <c r="K31" s="109">
        <f>IF(LEFT(K33,14)="not applicable",1,COUNTA(K33:K36))</f>
        <v>4</v>
      </c>
      <c r="M31" s="114">
        <f>IF(LEFT(M33,14)="not applicable",1,COUNTA(M33:M36))</f>
        <v>3</v>
      </c>
      <c r="O31" s="109">
        <f>IF(LEFT(O33,14)="not applicable",1,COUNTA(O33:O34))</f>
        <v>2</v>
      </c>
      <c r="P31" s="109">
        <f>IF(LEFT(P33,14)="not applicable",1,COUNTA(P33:P34))</f>
        <v>2</v>
      </c>
      <c r="Q31" s="109">
        <f>IF(LEFT(Q33,14)="not applicable",1,COUNTA(Q33:Q34))</f>
        <v>2</v>
      </c>
      <c r="S31" s="110">
        <f t="shared" si="5"/>
        <v>2.8000000000000018E-2</v>
      </c>
      <c r="T31" s="110">
        <f>IF('3B-Air transport'!P$66="no"," ",ROUND(S31,4))</f>
        <v>2.8000000000000001E-2</v>
      </c>
      <c r="U31" s="110">
        <f>IF('3B-Air transport'!P$67="no"," ",ROUND(S31,4))</f>
        <v>2.8000000000000001E-2</v>
      </c>
      <c r="V31" s="110">
        <f>IF('3B-Air transport'!P$68="no"," ",ROUND(S31,4))</f>
        <v>2.8000000000000001E-2</v>
      </c>
      <c r="W31" s="110"/>
      <c r="X31" s="109">
        <f>IF(LEFT(X33,14)="not applicable",1,COUNTA(X33:X34))</f>
        <v>2</v>
      </c>
      <c r="Y31" s="109">
        <f t="shared" ref="Y31:Z31" si="15">IF(LEFT(Y33,14)="not applicable",1,COUNTA(Y33:Y34))</f>
        <v>2</v>
      </c>
      <c r="Z31" s="109">
        <f t="shared" si="15"/>
        <v>2</v>
      </c>
      <c r="AB31" s="110">
        <f t="shared" si="6"/>
        <v>2.8000000000000018E-2</v>
      </c>
      <c r="AC31" s="110">
        <f>IF('3C-Water transport'!P$56="no"," ",ROUND(AB31,4))</f>
        <v>2.8000000000000001E-2</v>
      </c>
      <c r="AD31" s="110">
        <f>IF('3C-Water transport'!P$57="no"," ",ROUND(AB31,4))</f>
        <v>2.8000000000000001E-2</v>
      </c>
      <c r="AE31" s="110">
        <f>IF('3C-Water transport'!P$58="no"," ",ROUND(AB31,4))</f>
        <v>2.8000000000000001E-2</v>
      </c>
      <c r="AG31" s="112">
        <f>IF(LEFT(AG33,14)="not applicable",1,COUNTA(AG33:AG34))</f>
        <v>2</v>
      </c>
      <c r="AI31" s="112">
        <f>IF(LEFT(AI33,14)="not applicable",1,COUNTA(AI33:AI34))</f>
        <v>2</v>
      </c>
      <c r="AK31" s="112">
        <f>IF(LEFT(AK33,14)="not applicable",1,COUNTA(AK33:AK34))</f>
        <v>2</v>
      </c>
      <c r="AM31" s="112">
        <f>IF(LEFT(AM33,14)="not applicable",1,COUNTA(AM33:AM34))</f>
        <v>2</v>
      </c>
      <c r="AO31" s="112">
        <f>IF(LEFT(AO33,14)="not applicable",1,COUNTA(AO33:AO34))</f>
        <v>2</v>
      </c>
      <c r="AQ31" s="113">
        <f>IF(LEFT(AQ33,14)="not applicable",1,COUNTA(AQ33:AQ34))</f>
        <v>2</v>
      </c>
      <c r="AZ31" s="1">
        <f>IF(LEFT(AZ33,14)="not applicable",1,COUNTA(AZ33:AZ34))</f>
        <v>2</v>
      </c>
      <c r="BA31" s="1">
        <f t="shared" ref="BA31:BF31" si="16">IF(LEFT(BA33,14)="not applicable",1,COUNTA(BA33:BA34))</f>
        <v>2</v>
      </c>
      <c r="BB31" s="1">
        <f t="shared" si="16"/>
        <v>2</v>
      </c>
      <c r="BC31" s="1">
        <f t="shared" si="16"/>
        <v>2</v>
      </c>
      <c r="BD31" s="1">
        <f t="shared" si="16"/>
        <v>2</v>
      </c>
      <c r="BE31" s="1">
        <f t="shared" si="16"/>
        <v>2</v>
      </c>
      <c r="BF31" s="1">
        <f t="shared" si="16"/>
        <v>2</v>
      </c>
      <c r="BH31" s="1">
        <f t="shared" ref="BH31:BM31" si="17">IF(LEFT(BH33,14)="not applicable",1,COUNTA(BH33:BH34))</f>
        <v>2</v>
      </c>
      <c r="BI31" s="1">
        <f t="shared" si="17"/>
        <v>2</v>
      </c>
      <c r="BJ31" s="1">
        <f t="shared" si="17"/>
        <v>2</v>
      </c>
      <c r="BK31" s="1">
        <f t="shared" si="17"/>
        <v>2</v>
      </c>
      <c r="BL31" s="1">
        <f t="shared" si="17"/>
        <v>2</v>
      </c>
      <c r="BM31" s="1">
        <f t="shared" si="17"/>
        <v>2</v>
      </c>
      <c r="BO31" s="1">
        <f>IF(LEFT(BO33,14)="not applicable",1,COUNTA(BO33:BO34))</f>
        <v>2</v>
      </c>
      <c r="BP31" s="1">
        <f t="shared" ref="BP31:BU31" si="18">IF(LEFT(BP33,14)="not applicable",1,COUNTA(BP33:BP34))</f>
        <v>2</v>
      </c>
      <c r="BQ31" s="1">
        <f t="shared" si="18"/>
        <v>2</v>
      </c>
      <c r="BR31" s="1">
        <f t="shared" si="18"/>
        <v>2</v>
      </c>
      <c r="BS31" s="1">
        <f t="shared" si="18"/>
        <v>2</v>
      </c>
      <c r="BT31" s="1">
        <f t="shared" si="18"/>
        <v>2</v>
      </c>
      <c r="BU31" s="1">
        <f t="shared" si="18"/>
        <v>2</v>
      </c>
      <c r="BW31" s="1">
        <f t="shared" ref="BW31:CB31" si="19">IF(LEFT(BW33,14)="not applicable",1,COUNTA(BW33:BW34))</f>
        <v>2</v>
      </c>
      <c r="BX31" s="1">
        <f t="shared" si="19"/>
        <v>2</v>
      </c>
      <c r="BY31" s="1">
        <f t="shared" si="19"/>
        <v>2</v>
      </c>
      <c r="BZ31" s="1">
        <f t="shared" si="19"/>
        <v>2</v>
      </c>
      <c r="CA31" s="1">
        <f t="shared" si="19"/>
        <v>2</v>
      </c>
      <c r="CB31" s="1">
        <f t="shared" si="19"/>
        <v>2</v>
      </c>
      <c r="CE31" s="13"/>
    </row>
    <row r="32" spans="1:83" ht="23" x14ac:dyDescent="0.25">
      <c r="A32" s="109" t="s">
        <v>1309</v>
      </c>
      <c r="B32" s="109" t="s">
        <v>695</v>
      </c>
      <c r="C32" s="109" t="s">
        <v>696</v>
      </c>
      <c r="E32" s="110">
        <f t="shared" si="4"/>
        <v>2.9000000000000019E-2</v>
      </c>
      <c r="F32" s="110">
        <f>IF('3A-Rail transport'!P$56="no"," ",ROUND(E32,4))</f>
        <v>2.9000000000000001E-2</v>
      </c>
      <c r="G32" s="110">
        <f>IF('3A-Rail transport'!P$57="no"," ",ROUND(E32,4))</f>
        <v>2.9000000000000001E-2</v>
      </c>
      <c r="H32" s="110"/>
      <c r="I32" s="109" t="s">
        <v>693</v>
      </c>
      <c r="K32" s="109" t="s">
        <v>705</v>
      </c>
      <c r="M32" s="114" t="s">
        <v>704</v>
      </c>
      <c r="O32" s="109" t="s">
        <v>707</v>
      </c>
      <c r="P32" s="109" t="s">
        <v>708</v>
      </c>
      <c r="Q32" s="109" t="s">
        <v>709</v>
      </c>
      <c r="S32" s="110">
        <f t="shared" si="5"/>
        <v>2.9000000000000019E-2</v>
      </c>
      <c r="T32" s="110">
        <f>IF('3B-Air transport'!P$66="no"," ",ROUND(S32,4))</f>
        <v>2.9000000000000001E-2</v>
      </c>
      <c r="U32" s="110">
        <f>IF('3B-Air transport'!P$67="no"," ",ROUND(S32,4))</f>
        <v>2.9000000000000001E-2</v>
      </c>
      <c r="V32" s="110">
        <f>IF('3B-Air transport'!P$68="no"," ",ROUND(S32,4))</f>
        <v>2.9000000000000001E-2</v>
      </c>
      <c r="W32" s="110"/>
      <c r="X32" s="109" t="s">
        <v>710</v>
      </c>
      <c r="Y32" s="109" t="s">
        <v>711</v>
      </c>
      <c r="Z32" s="109" t="s">
        <v>712</v>
      </c>
      <c r="AB32" s="110">
        <f t="shared" si="6"/>
        <v>2.9000000000000019E-2</v>
      </c>
      <c r="AC32" s="110">
        <f>IF('3C-Water transport'!P$56="no"," ",ROUND(AB32,4))</f>
        <v>2.9000000000000001E-2</v>
      </c>
      <c r="AD32" s="110">
        <f>IF('3C-Water transport'!P$57="no"," ",ROUND(AB32,4))</f>
        <v>2.9000000000000001E-2</v>
      </c>
      <c r="AE32" s="110">
        <f>IF('3C-Water transport'!P$58="no"," ",ROUND(AB32,4))</f>
        <v>2.9000000000000001E-2</v>
      </c>
      <c r="AG32" s="1" t="s">
        <v>719</v>
      </c>
      <c r="AI32" s="1" t="s">
        <v>720</v>
      </c>
      <c r="AK32" s="1" t="s">
        <v>721</v>
      </c>
      <c r="AM32" s="1" t="s">
        <v>722</v>
      </c>
      <c r="AO32" s="1" t="s">
        <v>723</v>
      </c>
      <c r="AQ32" s="1" t="s">
        <v>724</v>
      </c>
      <c r="AZ32" s="128" t="s">
        <v>985</v>
      </c>
      <c r="BA32" s="128" t="s">
        <v>986</v>
      </c>
      <c r="BB32" s="128" t="s">
        <v>987</v>
      </c>
      <c r="BC32" s="128" t="s">
        <v>988</v>
      </c>
      <c r="BD32" s="128" t="s">
        <v>989</v>
      </c>
      <c r="BE32" s="128" t="s">
        <v>990</v>
      </c>
      <c r="BF32" s="128" t="s">
        <v>992</v>
      </c>
      <c r="BH32" s="128" t="s">
        <v>993</v>
      </c>
      <c r="BI32" s="128" t="s">
        <v>994</v>
      </c>
      <c r="BJ32" s="128" t="s">
        <v>995</v>
      </c>
      <c r="BK32" s="128" t="s">
        <v>997</v>
      </c>
      <c r="BL32" s="128" t="s">
        <v>996</v>
      </c>
      <c r="BM32" s="128" t="s">
        <v>998</v>
      </c>
      <c r="BO32" s="166" t="s">
        <v>1175</v>
      </c>
      <c r="BP32" s="166" t="s">
        <v>1176</v>
      </c>
      <c r="BQ32" s="166" t="s">
        <v>1177</v>
      </c>
      <c r="BR32" s="166" t="s">
        <v>1178</v>
      </c>
      <c r="BS32" s="166" t="s">
        <v>1179</v>
      </c>
      <c r="BT32" s="166" t="s">
        <v>1180</v>
      </c>
      <c r="BU32" s="166" t="s">
        <v>1181</v>
      </c>
      <c r="BV32" s="166"/>
      <c r="BW32" s="166" t="s">
        <v>1182</v>
      </c>
      <c r="BX32" s="166" t="s">
        <v>1183</v>
      </c>
      <c r="BY32" s="166" t="s">
        <v>1184</v>
      </c>
      <c r="BZ32" s="166" t="s">
        <v>1185</v>
      </c>
      <c r="CA32" s="166" t="s">
        <v>1186</v>
      </c>
      <c r="CB32" s="166" t="s">
        <v>1187</v>
      </c>
    </row>
    <row r="33" spans="1:80" ht="57.5" x14ac:dyDescent="0.25">
      <c r="A33" s="109" t="s">
        <v>1310</v>
      </c>
      <c r="B33" s="109" t="str">
        <f>IF('3A-Rail transport'!AG14="no","not applicable (Q3a.1.1 answered with 'no')","yes")</f>
        <v>yes</v>
      </c>
      <c r="C33" s="109" t="str">
        <f>IF('3A-Rail transport'!AG15="no","not applicable (Q3a.1.1 answered with 'no')","yes")</f>
        <v>yes</v>
      </c>
      <c r="E33" s="110">
        <f t="shared" si="4"/>
        <v>3.000000000000002E-2</v>
      </c>
      <c r="F33" s="110">
        <f>IF('3A-Rail transport'!P$56="no"," ",ROUND(E33,4))</f>
        <v>0.03</v>
      </c>
      <c r="G33" s="110">
        <f>IF('3A-Rail transport'!P$57="no"," ",ROUND(E33,4))</f>
        <v>0.03</v>
      </c>
      <c r="H33" s="110"/>
      <c r="I33" s="109" t="str">
        <f>IF('3A-Rail transport'!AG69="no","not applicable (Q3a.2.3 answered with 'no')","yes")</f>
        <v>yes</v>
      </c>
      <c r="K33" s="109" t="str">
        <f>IF('3A-Rail transport'!AG69="no","not applicable (Q3a.2.3 answered with 'no')","yes (more than 50% of passenger/kms)")</f>
        <v>yes (more than 50% of passenger/kms)</v>
      </c>
      <c r="M33" s="114" t="str">
        <f>IF(OR('3A-Rail transport'!AG$73="no", '3A-Rail transport'!AG$73="not applicable (Q3a.2.3 answered with 'no')"),"not applicable (Q3a.2.3 answered with 'no')","yes")</f>
        <v>yes</v>
      </c>
      <c r="O33" s="109" t="str">
        <f>IF('3B-Air transport'!AG15="no","not applicable (Q3b.1.1 answered with 'no')","yes")</f>
        <v>yes</v>
      </c>
      <c r="P33" s="109" t="str">
        <f>IF('3B-Air transport'!AG16="no","not applicable (Q3b.1.1 answered with 'no')","yes")</f>
        <v>yes</v>
      </c>
      <c r="Q33" s="109" t="str">
        <f>IF('3B-Air transport'!AG17="no","not applicable (Q3b.1.1 answered with 'no')","yes")</f>
        <v>yes</v>
      </c>
      <c r="S33" s="110">
        <f t="shared" si="5"/>
        <v>3.000000000000002E-2</v>
      </c>
      <c r="T33" s="110">
        <f>IF('3B-Air transport'!P$66="no"," ",ROUND(S33,4))</f>
        <v>0.03</v>
      </c>
      <c r="U33" s="110">
        <f>IF('3B-Air transport'!P$67="no"," ",ROUND(S33,4))</f>
        <v>0.03</v>
      </c>
      <c r="V33" s="110">
        <f>IF('3B-Air transport'!P$68="no"," ",ROUND(S33,4))</f>
        <v>0.03</v>
      </c>
      <c r="W33" s="110"/>
      <c r="X33" s="109" t="str">
        <f>IF('3C-Water transport'!AG14="no","not applicable (Q3c.1.1 answered with 'no')","yes")</f>
        <v>yes</v>
      </c>
      <c r="Y33" s="109" t="str">
        <f>IF('3C-Water transport'!AG15="no","not applicable (Q3c.1.1 answered with 'no')","yes")</f>
        <v>yes</v>
      </c>
      <c r="Z33" s="109" t="str">
        <f>IF('3C-Water transport'!AG16="no","not applicable (Q3c.1.1 answered with 'no')","yes")</f>
        <v>yes</v>
      </c>
      <c r="AB33" s="110">
        <f t="shared" si="6"/>
        <v>3.000000000000002E-2</v>
      </c>
      <c r="AC33" s="110">
        <f>IF('3C-Water transport'!P$56="no"," ",ROUND(AB33,4))</f>
        <v>0.03</v>
      </c>
      <c r="AD33" s="110">
        <f>IF('3C-Water transport'!P$57="no"," ",ROUND(AB33,4))</f>
        <v>0.03</v>
      </c>
      <c r="AE33" s="110">
        <f>IF('3C-Water transport'!P$58="no"," ",ROUND(AB33,4))</f>
        <v>0.03</v>
      </c>
      <c r="AG33" s="112" t="str">
        <f>IF('3D-Road freight transport'!AG$10="no","not applicable (Q3d.1.1 answered with 'no')","yes")</f>
        <v>yes</v>
      </c>
      <c r="AI33" s="112" t="str">
        <f>IF('3D-Road freight transport'!AG$21="no (market open to competition)","not applicable (Q3d.2.2 answered with 'no')","through an administrative procedure")</f>
        <v>through an administrative procedure</v>
      </c>
      <c r="AK33" s="112" t="str">
        <f>IF('3D-Road freight transport'!AG$28="notify relevant authorities","not applicable (Q3d.2.4 answered with 'no')","yes")</f>
        <v>yes</v>
      </c>
      <c r="AM33" s="112" t="str">
        <f>IF('3D-Road freight transport'!AG$28="notify relevant authorities","not applicable (Q3d.2.4 answered with 'no')","yes")</f>
        <v>yes</v>
      </c>
      <c r="AO33" s="112" t="str">
        <f>IF('3E-Transport by Coach'!AG$10="no","not applicable (Q3e.1.1 answered with 'no')","yes")</f>
        <v>yes</v>
      </c>
      <c r="AQ33" s="113" t="str">
        <f>IF('3E-Transport by Coach'!AG$21="no (market open to competition)","not applicable (Q3e.2.1 answered with 'no')","through an administrative procedure")</f>
        <v>through an administrative procedure</v>
      </c>
      <c r="AZ33" s="128" t="str">
        <f>IF('3Abis-Rail Regulator'!$AG$51="no/not applicable","not applicable (Q3ab.b.10 answered with 'no')","yes (please provide link)")</f>
        <v>yes (please provide link)</v>
      </c>
      <c r="BA33" s="128" t="str">
        <f>IF('3Abis-Rail Regulator'!$AG$52="no/not applicable","not applicable (Q3ab.b.10 answered with 'no')","yes (please provide link)")</f>
        <v>yes (please provide link)</v>
      </c>
      <c r="BB33" s="128" t="str">
        <f>IF('3Abis-Rail Regulator'!$AG$53="no/not applicable","not applicable (Q3ab.b.10 answered with 'no')","yes (please provide link)")</f>
        <v>yes (please provide link)</v>
      </c>
      <c r="BC33" s="128" t="str">
        <f>IF('3Abis-Rail Regulator'!$AG$54="no/not applicable","not applicable (Q3ab.b.10 answered with 'no')","yes (please provide link)")</f>
        <v>yes (please provide link)</v>
      </c>
      <c r="BD33" s="128" t="str">
        <f>IF('3Abis-Rail Regulator'!$AG$55="no/not applicable","not applicable (Q3ab.b.10 answered with 'no')","yes (please provide link)")</f>
        <v>yes (please provide link)</v>
      </c>
      <c r="BE33" s="128" t="str">
        <f>IF('3Abis-Rail Regulator'!$AG$56="no/not applicable","not applicable (Q3ab.b.10 answered with 'no')","yes (please provide link)")</f>
        <v>yes (please provide link)</v>
      </c>
      <c r="BF33" s="128" t="str">
        <f>IF('3Abis-Rail Regulator'!$AG$57="no/not applicable","not applicable (Q3ab.b.10 answered with 'no')","yes (please provide link)")</f>
        <v>yes (please provide link)</v>
      </c>
      <c r="BH33" s="1" t="str">
        <f>IF('3Abis-Rail Regulator'!$AG$67="no/not applicable","not applicable (Q3ab.b.11 answered with 'no/not applicable')","yes")</f>
        <v>yes</v>
      </c>
      <c r="BI33" s="1" t="str">
        <f>IF('3Abis-Rail Regulator'!$AG$68="no/not applicable","not applicable (Q3ab.b.11 answered with 'no/not applicable')","yes")</f>
        <v>yes</v>
      </c>
      <c r="BJ33" s="1" t="str">
        <f>IF('3Abis-Rail Regulator'!$AG$69="no/not applicable","not applicable (Q3ab.b.11 answered with 'no/not applicable')","yes")</f>
        <v>yes</v>
      </c>
      <c r="BK33" s="1" t="str">
        <f>IF(OR('3Abis-Rail Regulator'!$AG$82="no",'3Abis-Rail Regulator'!$AG$82="not applicable"),"not applicable (Q3ab.c.6 answered with 'no')","yes")</f>
        <v>yes</v>
      </c>
      <c r="BL33" s="1" t="str">
        <f>IF(OR('3Abis-Rail Regulator'!$AG$85="no",'3Abis-Rail Regulator'!$AG$85="not applicable"),"not applicable (Q3ab.c.7 answered with 'no')","yes")</f>
        <v>yes</v>
      </c>
      <c r="BM33" s="1" t="str">
        <f>IF(OR('3Abis-Rail Regulator'!$AG$88="no",'3Abis-Rail Regulator'!$AG$88="not applicable"),"not applicable (Q3ab.c.8 answered with 'no')","yes")</f>
        <v>yes</v>
      </c>
      <c r="BO33" s="166" t="str">
        <f>IF('3Bbis-Air Regulator'!$AG$51="no/not applicable","not applicable (Q3bb.b.10 answered with 'no')","yes (please provide link)")</f>
        <v>yes (please provide link)</v>
      </c>
      <c r="BP33" s="166" t="str">
        <f>IF('3Bbis-Air Regulator'!$AG$52="no/not applicable","not applicable (Q3bb.b.10 answered with 'no')","yes (please provide link)")</f>
        <v>yes (please provide link)</v>
      </c>
      <c r="BQ33" s="166" t="str">
        <f>IF('3Bbis-Air Regulator'!$AG$53="no/not applicable","not applicable (Q3bb.b.10 answered with 'no')","yes (please provide link)")</f>
        <v>yes (please provide link)</v>
      </c>
      <c r="BR33" s="166" t="str">
        <f>IF('3Bbis-Air Regulator'!$AG$54="no/not applicable","not applicable (Q3bb.b.10 answered with 'no')","yes (please provide link)")</f>
        <v>yes (please provide link)</v>
      </c>
      <c r="BS33" s="166" t="str">
        <f>IF('3Bbis-Air Regulator'!$AG$55="no/not applicable","not applicable (Q3bb.b.10 answered with 'no')","yes (please provide link)")</f>
        <v>yes (please provide link)</v>
      </c>
      <c r="BT33" s="166" t="str">
        <f>IF('3Bbis-Air Regulator'!$AG$56="no/not applicable","not applicable (Q3bb.b.10 answered with 'no')","yes (please provide link)")</f>
        <v>yes (please provide link)</v>
      </c>
      <c r="BU33" s="166" t="str">
        <f>IF('3Bbis-Air Regulator'!$AG$57="no/not applicable","not applicable (Q3bb.b.10 answered with 'no')","yes (please provide link)")</f>
        <v>yes (please provide link)</v>
      </c>
      <c r="BW33" s="1" t="str">
        <f>IF('3Bbis-Air Regulator'!$AG$67="no/not applicable","not applicable (Q3bb.b.11 answered with 'no/not applicable')","yes")</f>
        <v>yes</v>
      </c>
      <c r="BX33" s="1" t="str">
        <f>IF('3Bbis-Air Regulator'!$AG$68="no/not applicable","not applicable (Q3bb.b.11 answered with 'no/not applicable')","yes")</f>
        <v>yes</v>
      </c>
      <c r="BY33" s="1" t="str">
        <f>IF('3Bbis-Air Regulator'!$AG$69="no/not applicable","not applicable (Q3bb.b.11 answered with 'no/not applicable')","yes")</f>
        <v>yes</v>
      </c>
      <c r="BZ33" s="1" t="str">
        <f>IF(OR('3Bbis-Air Regulator'!$AG$82="no",'3Bbis-Air Regulator'!$AG$82="not applicable"),"not applicable (Q3bb.c.6 answered with 'no')","yes")</f>
        <v>yes</v>
      </c>
      <c r="CA33" s="1" t="str">
        <f>IF(OR('3Bbis-Air Regulator'!$AG$85="no",'3Bbis-Air Regulator'!$AG$85="not applicable"),"not applicable (Q3bb.c.7 answered with 'no')","yes")</f>
        <v>yes</v>
      </c>
      <c r="CB33" s="1" t="str">
        <f>IF(OR('3Bbis-Air Regulator'!$AG$88="no",'3Bbis-Air Regulator'!$AG$88="not applicable"),"not applicable (Q3bb.c.8 answered with 'no')","yes")</f>
        <v>yes</v>
      </c>
    </row>
    <row r="34" spans="1:80" ht="34.5" x14ac:dyDescent="0.25">
      <c r="B34" s="109" t="str">
        <f>IF('3A-Rail transport'!AG14="no"," ","no")</f>
        <v>no</v>
      </c>
      <c r="C34" s="109" t="str">
        <f>IF('3A-Rail transport'!AG15="no"," ","no")</f>
        <v>no</v>
      </c>
      <c r="E34" s="110">
        <f t="shared" si="4"/>
        <v>3.1000000000000021E-2</v>
      </c>
      <c r="F34" s="110">
        <f>IF('3A-Rail transport'!P$56="no"," ",ROUND(E34,4))</f>
        <v>3.1E-2</v>
      </c>
      <c r="G34" s="110">
        <f>IF('3A-Rail transport'!P$57="no"," ",ROUND(E34,4))</f>
        <v>3.1E-2</v>
      </c>
      <c r="H34" s="110"/>
      <c r="I34" s="109" t="str">
        <f>IF('3A-Rail transport'!AG69="no"," ","no")</f>
        <v>no</v>
      </c>
      <c r="K34" s="109" t="str">
        <f>IF('3A-Rail transport'!AG69="no"," ","yes (between 25% and 49% of passenger/kms)")</f>
        <v>yes (between 25% and 49% of passenger/kms)</v>
      </c>
      <c r="M34" s="114" t="str">
        <f>IF(OR('3A-Rail transport'!AG$73="no",'3A-Rail transport'!AG$73="not applicable (Q3a.2.3 answered with 'no')" )," ","yes (only for some contracts/routes)")</f>
        <v>yes (only for some contracts/routes)</v>
      </c>
      <c r="O34" s="109" t="str">
        <f>IF('3B-Air transport'!AG15="no"," ","no")</f>
        <v>no</v>
      </c>
      <c r="P34" s="109" t="str">
        <f>IF('3B-Air transport'!AG16="no"," ","no")</f>
        <v>no</v>
      </c>
      <c r="Q34" s="109" t="str">
        <f>IF('3B-Air transport'!AG17="no"," ","no")</f>
        <v>no</v>
      </c>
      <c r="S34" s="110">
        <f t="shared" si="5"/>
        <v>3.1000000000000021E-2</v>
      </c>
      <c r="T34" s="110">
        <f>IF('3B-Air transport'!P$66="no"," ",ROUND(S34,4))</f>
        <v>3.1E-2</v>
      </c>
      <c r="U34" s="110">
        <f>IF('3B-Air transport'!P$67="no"," ",ROUND(S34,4))</f>
        <v>3.1E-2</v>
      </c>
      <c r="V34" s="110">
        <f>IF('3B-Air transport'!P$68="no"," ",ROUND(S34,4))</f>
        <v>3.1E-2</v>
      </c>
      <c r="W34" s="110"/>
      <c r="X34" s="109" t="str">
        <f>IF('3C-Water transport'!AG14="no"," ","no")</f>
        <v>no</v>
      </c>
      <c r="Y34" s="109" t="str">
        <f>IF('3C-Water transport'!AG15="no"," ","no")</f>
        <v>no</v>
      </c>
      <c r="Z34" s="109" t="str">
        <f>IF('3C-Water transport'!AG16="no"," ","no")</f>
        <v>no</v>
      </c>
      <c r="AB34" s="110">
        <f t="shared" si="6"/>
        <v>3.1000000000000021E-2</v>
      </c>
      <c r="AC34" s="110">
        <f>IF('3C-Water transport'!P$56="no"," ",ROUND(AB34,4))</f>
        <v>3.1E-2</v>
      </c>
      <c r="AD34" s="110">
        <f>IF('3C-Water transport'!P$57="no"," ",ROUND(AB34,4))</f>
        <v>3.1E-2</v>
      </c>
      <c r="AE34" s="110">
        <f>IF('3C-Water transport'!P$58="no"," ",ROUND(AB34,4))</f>
        <v>3.1E-2</v>
      </c>
      <c r="AG34" s="112" t="str">
        <f>IF('3D-Road freight transport'!AG$10="no"," ","no")</f>
        <v>no</v>
      </c>
      <c r="AI34" s="112" t="str">
        <f>IF('3D-Road freight transport'!AG$10="no (market open to competition)"," ","through a competitive tender")</f>
        <v>through a competitive tender</v>
      </c>
      <c r="AK34" s="112" t="str">
        <f>IF('3D-Road freight transport'!AG$28="notify relevant authorities"," ","no")</f>
        <v>no</v>
      </c>
      <c r="AM34" s="112" t="str">
        <f>IF('3D-Road freight transport'!AG$28="notify relevant authorities"," ","no")</f>
        <v>no</v>
      </c>
      <c r="AO34" s="112" t="str">
        <f>IF('3E-Transport by Coach'!AG$10="no"," ","no")</f>
        <v>no</v>
      </c>
      <c r="AQ34" s="113" t="str">
        <f>IF('3E-Transport by Coach'!AG$21="no (market open to competition)"," ","through a competitive tender")</f>
        <v>through a competitive tender</v>
      </c>
      <c r="AZ34" s="1" t="str">
        <f>IF('3Abis-Rail Regulator'!$AG$51="no/not applicable"," ","no")</f>
        <v>no</v>
      </c>
      <c r="BA34" s="1" t="str">
        <f>IF('3Abis-Rail Regulator'!$AG$52="no/not applicable"," ","no")</f>
        <v>no</v>
      </c>
      <c r="BB34" s="1" t="str">
        <f>IF('3Abis-Rail Regulator'!$AG$53="no/not applicable"," ","no")</f>
        <v>no</v>
      </c>
      <c r="BC34" s="1" t="str">
        <f>IF('3Abis-Rail Regulator'!$AG$54="no/not applicable"," ","no")</f>
        <v>no</v>
      </c>
      <c r="BD34" s="1" t="str">
        <f>IF('3Abis-Rail Regulator'!$AG$55="no/not applicable"," ","no")</f>
        <v>no</v>
      </c>
      <c r="BE34" s="1" t="str">
        <f>IF('3Abis-Rail Regulator'!$AG$56="no/not applicable"," ","no")</f>
        <v>no</v>
      </c>
      <c r="BF34" s="1" t="str">
        <f>IF('3Abis-Rail Regulator'!$AG$57="no/not applicable"," ","no")</f>
        <v>no</v>
      </c>
      <c r="BH34" s="128" t="str">
        <f>IF('3Abis-Rail Regulator'!$AG$67="no/not applicable"," ","no/not applicable")</f>
        <v>no/not applicable</v>
      </c>
      <c r="BI34" s="128" t="str">
        <f>IF('3Abis-Rail Regulator'!$AG$68="no/not applicable"," ","no/not applicable")</f>
        <v>no/not applicable</v>
      </c>
      <c r="BJ34" s="128" t="str">
        <f>IF('3Abis-Rail Regulator'!$AG$69="no/not applicable"," ","no/not applicable")</f>
        <v>no/not applicable</v>
      </c>
      <c r="BK34" s="166" t="str">
        <f>IF(OR('3Abis-Rail Regulator'!$AG$82="no",'3Abis-Rail Regulator'!$AG$82="not applicable")," ","no")</f>
        <v>no</v>
      </c>
      <c r="BL34" s="128" t="str">
        <f>IF(OR('3Abis-Rail Regulator'!$AG$85="no",'3Abis-Rail Regulator'!$AG$85="not applicable")," ","no")</f>
        <v>no</v>
      </c>
      <c r="BM34" s="128" t="str">
        <f>IF(OR('3Abis-Rail Regulator'!$AG$88="no",'3Abis-Rail Regulator'!$AG$88="not applicable")," ","no")</f>
        <v>no</v>
      </c>
      <c r="BO34" s="1" t="str">
        <f>IF('3Bbis-Air Regulator'!$AG$51="no/not applicable"," ","no")</f>
        <v>no</v>
      </c>
      <c r="BP34" s="1" t="str">
        <f>IF('3Bbis-Air Regulator'!$AG$52="no/not applicable"," ","no")</f>
        <v>no</v>
      </c>
      <c r="BQ34" s="1" t="str">
        <f>IF('3Bbis-Air Regulator'!$AG$53="no/not applicable"," ","no")</f>
        <v>no</v>
      </c>
      <c r="BR34" s="1" t="str">
        <f>IF('3Bbis-Air Regulator'!$AG$54="no/not applicable"," ","no")</f>
        <v>no</v>
      </c>
      <c r="BS34" s="1" t="str">
        <f>IF('3Bbis-Air Regulator'!$AG$55="no/not applicable"," ","no")</f>
        <v>no</v>
      </c>
      <c r="BT34" s="1" t="str">
        <f>IF('3Bbis-Air Regulator'!$AG$56="no/not applicable"," ","no")</f>
        <v>no</v>
      </c>
      <c r="BU34" s="1" t="str">
        <f>IF('3Bbis-Air Regulator'!$AG$57="no/not applicable"," ","no")</f>
        <v>no</v>
      </c>
      <c r="BW34" s="166" t="str">
        <f>IF('3Bbis-Air Regulator'!$AG$67="no/not applicable"," ","no/not applicable")</f>
        <v>no/not applicable</v>
      </c>
      <c r="BX34" s="166" t="str">
        <f>IF('3Bbis-Air Regulator'!$AG$68="no/not applicable"," ","no/not applicable")</f>
        <v>no/not applicable</v>
      </c>
      <c r="BY34" s="166" t="str">
        <f>IF('3Bbis-Air Regulator'!$AG$69="no/not applicable"," ","no/not applicable")</f>
        <v>no/not applicable</v>
      </c>
      <c r="BZ34" s="166" t="str">
        <f>IF(OR('3Bbis-Air Regulator'!$AG$82="no",'3Bbis-Air Regulator'!$AG$82="not applicable")," ","no")</f>
        <v>no</v>
      </c>
      <c r="CA34" s="166" t="str">
        <f>IF(OR('3Bbis-Air Regulator'!$AG$85="no",'3Bbis-Air Regulator'!$AG$85="not applicable")," ","no")</f>
        <v>no</v>
      </c>
      <c r="CB34" s="166" t="str">
        <f>IF(OR('3Bbis-Air Regulator'!$AG$88="no",'3Bbis-Air Regulator'!$AG$88="not applicable")," ","no")</f>
        <v>no</v>
      </c>
    </row>
    <row r="35" spans="1:80" x14ac:dyDescent="0.25">
      <c r="E35" s="110">
        <f t="shared" si="4"/>
        <v>3.2000000000000021E-2</v>
      </c>
      <c r="F35" s="110">
        <f>IF('3A-Rail transport'!P$56="no"," ",ROUND(E35,4))</f>
        <v>3.2000000000000001E-2</v>
      </c>
      <c r="G35" s="110">
        <f>IF('3A-Rail transport'!P$57="no"," ",ROUND(E35,4))</f>
        <v>3.2000000000000001E-2</v>
      </c>
      <c r="H35" s="110"/>
      <c r="K35" s="109" t="str">
        <f>IF('3A-Rail transport'!AG69="no"," ","yes (less than 25% of passenger/kms)")</f>
        <v>yes (less than 25% of passenger/kms)</v>
      </c>
      <c r="M35" s="114" t="str">
        <f>IF(OR('3A-Rail transport'!AG$73="no",'3A-Rail transport'!AG$73="not applicable (Q3a.2.3 answered with 'no')" )," ","no")</f>
        <v>no</v>
      </c>
      <c r="S35" s="110">
        <f t="shared" si="5"/>
        <v>3.2000000000000021E-2</v>
      </c>
      <c r="T35" s="110">
        <f>IF('3B-Air transport'!P$66="no"," ",ROUND(S35,4))</f>
        <v>3.2000000000000001E-2</v>
      </c>
      <c r="U35" s="110">
        <f>IF('3B-Air transport'!P$67="no"," ",ROUND(S35,4))</f>
        <v>3.2000000000000001E-2</v>
      </c>
      <c r="V35" s="110">
        <f>IF('3B-Air transport'!P$68="no"," ",ROUND(S35,4))</f>
        <v>3.2000000000000001E-2</v>
      </c>
      <c r="W35" s="110"/>
      <c r="AB35" s="110">
        <f t="shared" si="6"/>
        <v>3.2000000000000021E-2</v>
      </c>
      <c r="AC35" s="110">
        <f>IF('3C-Water transport'!P$56="no"," ",ROUND(AB35,4))</f>
        <v>3.2000000000000001E-2</v>
      </c>
      <c r="AD35" s="110">
        <f>IF('3C-Water transport'!P$57="no"," ",ROUND(AB35,4))</f>
        <v>3.2000000000000001E-2</v>
      </c>
      <c r="AE35" s="110">
        <f>IF('3C-Water transport'!P$58="no"," ",ROUND(AB35,4))</f>
        <v>3.2000000000000001E-2</v>
      </c>
    </row>
    <row r="36" spans="1:80" x14ac:dyDescent="0.25">
      <c r="E36" s="110">
        <f t="shared" si="4"/>
        <v>3.3000000000000022E-2</v>
      </c>
      <c r="F36" s="110">
        <f>IF('3A-Rail transport'!P$56="no"," ",ROUND(E36,4))</f>
        <v>3.3000000000000002E-2</v>
      </c>
      <c r="G36" s="110">
        <f>IF('3A-Rail transport'!P$57="no"," ",ROUND(E36,4))</f>
        <v>3.3000000000000002E-2</v>
      </c>
      <c r="H36" s="110"/>
      <c r="K36" s="109" t="str">
        <f>IF('3A-Rail transport'!AG69="no"," ","no (on any route)")</f>
        <v>no (on any route)</v>
      </c>
      <c r="S36" s="110">
        <f t="shared" si="5"/>
        <v>3.3000000000000022E-2</v>
      </c>
      <c r="T36" s="110">
        <f>IF('3B-Air transport'!P$66="no"," ",ROUND(S36,4))</f>
        <v>3.3000000000000002E-2</v>
      </c>
      <c r="U36" s="110">
        <f>IF('3B-Air transport'!P$67="no"," ",ROUND(S36,4))</f>
        <v>3.3000000000000002E-2</v>
      </c>
      <c r="V36" s="110">
        <f>IF('3B-Air transport'!P$68="no"," ",ROUND(S36,4))</f>
        <v>3.3000000000000002E-2</v>
      </c>
      <c r="W36" s="110"/>
      <c r="AB36" s="110">
        <f t="shared" si="6"/>
        <v>3.3000000000000022E-2</v>
      </c>
      <c r="AC36" s="110">
        <f>IF('3C-Water transport'!P$56="no"," ",ROUND(AB36,4))</f>
        <v>3.3000000000000002E-2</v>
      </c>
      <c r="AD36" s="110">
        <f>IF('3C-Water transport'!P$57="no"," ",ROUND(AB36,4))</f>
        <v>3.3000000000000002E-2</v>
      </c>
      <c r="AE36" s="110">
        <f>IF('3C-Water transport'!P$58="no"," ",ROUND(AB36,4))</f>
        <v>3.3000000000000002E-2</v>
      </c>
    </row>
    <row r="37" spans="1:80" x14ac:dyDescent="0.25">
      <c r="E37" s="110">
        <f t="shared" si="4"/>
        <v>3.4000000000000023E-2</v>
      </c>
      <c r="F37" s="110">
        <f>IF('3A-Rail transport'!P$56="no"," ",ROUND(E37,4))</f>
        <v>3.4000000000000002E-2</v>
      </c>
      <c r="G37" s="110">
        <f>IF('3A-Rail transport'!P$57="no"," ",ROUND(E37,4))</f>
        <v>3.4000000000000002E-2</v>
      </c>
      <c r="H37" s="110"/>
      <c r="S37" s="110">
        <f t="shared" si="5"/>
        <v>3.4000000000000023E-2</v>
      </c>
      <c r="T37" s="110">
        <f>IF('3B-Air transport'!P$66="no"," ",ROUND(S37,4))</f>
        <v>3.4000000000000002E-2</v>
      </c>
      <c r="U37" s="110">
        <f>IF('3B-Air transport'!P$67="no"," ",ROUND(S37,4))</f>
        <v>3.4000000000000002E-2</v>
      </c>
      <c r="V37" s="110">
        <f>IF('3B-Air transport'!P$68="no"," ",ROUND(S37,4))</f>
        <v>3.4000000000000002E-2</v>
      </c>
      <c r="W37" s="110"/>
      <c r="AB37" s="110">
        <f t="shared" si="6"/>
        <v>3.4000000000000023E-2</v>
      </c>
      <c r="AC37" s="110">
        <f>IF('3C-Water transport'!P$56="no"," ",ROUND(AB37,4))</f>
        <v>3.4000000000000002E-2</v>
      </c>
      <c r="AD37" s="110">
        <f>IF('3C-Water transport'!P$57="no"," ",ROUND(AB37,4))</f>
        <v>3.4000000000000002E-2</v>
      </c>
      <c r="AE37" s="110">
        <f>IF('3C-Water transport'!P$58="no"," ",ROUND(AB37,4))</f>
        <v>3.4000000000000002E-2</v>
      </c>
    </row>
    <row r="38" spans="1:80" x14ac:dyDescent="0.25">
      <c r="E38" s="110">
        <f t="shared" si="4"/>
        <v>3.5000000000000024E-2</v>
      </c>
      <c r="F38" s="110">
        <f>IF('3A-Rail transport'!P$56="no"," ",ROUND(E38,4))</f>
        <v>3.5000000000000003E-2</v>
      </c>
      <c r="G38" s="110">
        <f>IF('3A-Rail transport'!P$57="no"," ",ROUND(E38,4))</f>
        <v>3.5000000000000003E-2</v>
      </c>
      <c r="H38" s="110"/>
      <c r="S38" s="110">
        <f t="shared" si="5"/>
        <v>3.5000000000000024E-2</v>
      </c>
      <c r="T38" s="110">
        <f>IF('3B-Air transport'!P$66="no"," ",ROUND(S38,4))</f>
        <v>3.5000000000000003E-2</v>
      </c>
      <c r="U38" s="110">
        <f>IF('3B-Air transport'!P$67="no"," ",ROUND(S38,4))</f>
        <v>3.5000000000000003E-2</v>
      </c>
      <c r="V38" s="110">
        <f>IF('3B-Air transport'!P$68="no"," ",ROUND(S38,4))</f>
        <v>3.5000000000000003E-2</v>
      </c>
      <c r="W38" s="110"/>
      <c r="AB38" s="110">
        <f t="shared" si="6"/>
        <v>3.5000000000000024E-2</v>
      </c>
      <c r="AC38" s="110">
        <f>IF('3C-Water transport'!P$56="no"," ",ROUND(AB38,4))</f>
        <v>3.5000000000000003E-2</v>
      </c>
      <c r="AD38" s="110">
        <f>IF('3C-Water transport'!P$57="no"," ",ROUND(AB38,4))</f>
        <v>3.5000000000000003E-2</v>
      </c>
      <c r="AE38" s="110">
        <f>IF('3C-Water transport'!P$58="no"," ",ROUND(AB38,4))</f>
        <v>3.5000000000000003E-2</v>
      </c>
    </row>
    <row r="39" spans="1:80" x14ac:dyDescent="0.25">
      <c r="E39" s="110">
        <f t="shared" si="4"/>
        <v>3.6000000000000025E-2</v>
      </c>
      <c r="F39" s="110">
        <f>IF('3A-Rail transport'!P$56="no"," ",ROUND(E39,4))</f>
        <v>3.5999999999999997E-2</v>
      </c>
      <c r="G39" s="110">
        <f>IF('3A-Rail transport'!P$57="no"," ",ROUND(E39,4))</f>
        <v>3.5999999999999997E-2</v>
      </c>
      <c r="H39" s="110"/>
      <c r="S39" s="110">
        <f t="shared" si="5"/>
        <v>3.6000000000000025E-2</v>
      </c>
      <c r="T39" s="110">
        <f>IF('3B-Air transport'!P$66="no"," ",ROUND(S39,4))</f>
        <v>3.5999999999999997E-2</v>
      </c>
      <c r="U39" s="110">
        <f>IF('3B-Air transport'!P$67="no"," ",ROUND(S39,4))</f>
        <v>3.5999999999999997E-2</v>
      </c>
      <c r="V39" s="110">
        <f>IF('3B-Air transport'!P$68="no"," ",ROUND(S39,4))</f>
        <v>3.5999999999999997E-2</v>
      </c>
      <c r="W39" s="110"/>
      <c r="AB39" s="110">
        <f t="shared" si="6"/>
        <v>3.6000000000000025E-2</v>
      </c>
      <c r="AC39" s="110">
        <f>IF('3C-Water transport'!P$56="no"," ",ROUND(AB39,4))</f>
        <v>3.5999999999999997E-2</v>
      </c>
      <c r="AD39" s="110">
        <f>IF('3C-Water transport'!P$57="no"," ",ROUND(AB39,4))</f>
        <v>3.5999999999999997E-2</v>
      </c>
      <c r="AE39" s="110">
        <f>IF('3C-Water transport'!P$58="no"," ",ROUND(AB39,4))</f>
        <v>3.5999999999999997E-2</v>
      </c>
    </row>
    <row r="40" spans="1:80" x14ac:dyDescent="0.25">
      <c r="E40" s="110">
        <f t="shared" si="4"/>
        <v>3.7000000000000026E-2</v>
      </c>
      <c r="F40" s="110">
        <f>IF('3A-Rail transport'!P$56="no"," ",ROUND(E40,4))</f>
        <v>3.6999999999999998E-2</v>
      </c>
      <c r="G40" s="110">
        <f>IF('3A-Rail transport'!P$57="no"," ",ROUND(E40,4))</f>
        <v>3.6999999999999998E-2</v>
      </c>
      <c r="H40" s="110"/>
      <c r="S40" s="110">
        <f t="shared" si="5"/>
        <v>3.7000000000000026E-2</v>
      </c>
      <c r="T40" s="110">
        <f>IF('3B-Air transport'!P$66="no"," ",ROUND(S40,4))</f>
        <v>3.6999999999999998E-2</v>
      </c>
      <c r="U40" s="110">
        <f>IF('3B-Air transport'!P$67="no"," ",ROUND(S40,4))</f>
        <v>3.6999999999999998E-2</v>
      </c>
      <c r="V40" s="110">
        <f>IF('3B-Air transport'!P$68="no"," ",ROUND(S40,4))</f>
        <v>3.6999999999999998E-2</v>
      </c>
      <c r="W40" s="110"/>
      <c r="AB40" s="110">
        <f t="shared" si="6"/>
        <v>3.7000000000000026E-2</v>
      </c>
      <c r="AC40" s="110">
        <f>IF('3C-Water transport'!P$56="no"," ",ROUND(AB40,4))</f>
        <v>3.6999999999999998E-2</v>
      </c>
      <c r="AD40" s="110">
        <f>IF('3C-Water transport'!P$57="no"," ",ROUND(AB40,4))</f>
        <v>3.6999999999999998E-2</v>
      </c>
      <c r="AE40" s="110">
        <f>IF('3C-Water transport'!P$58="no"," ",ROUND(AB40,4))</f>
        <v>3.6999999999999998E-2</v>
      </c>
    </row>
    <row r="41" spans="1:80" x14ac:dyDescent="0.25">
      <c r="B41" s="109">
        <f>IF(LEFT(B43,14)="not applicable",1,COUNTA(B43:B44))</f>
        <v>2</v>
      </c>
      <c r="C41" s="109">
        <f>IF(LEFT(C43,14)="not applicable",1,COUNTA(C43:C44))</f>
        <v>2</v>
      </c>
      <c r="E41" s="110">
        <f t="shared" si="4"/>
        <v>3.8000000000000027E-2</v>
      </c>
      <c r="F41" s="110">
        <f>IF('3A-Rail transport'!P$56="no"," ",ROUND(E41,4))</f>
        <v>3.7999999999999999E-2</v>
      </c>
      <c r="G41" s="110">
        <f>IF('3A-Rail transport'!P$57="no"," ",ROUND(E41,4))</f>
        <v>3.7999999999999999E-2</v>
      </c>
      <c r="H41" s="110"/>
      <c r="I41" s="109">
        <f>IF(LEFT(I43,14)="not applicable",1,COUNTA(I43:I45))</f>
        <v>2</v>
      </c>
      <c r="K41" s="109">
        <f>IF(LEFT(K43,14)="not applicable",1,COUNTA(K43:K46))</f>
        <v>4</v>
      </c>
      <c r="M41" s="114">
        <f>IF(LEFT(M43,14)="not applicable",1,COUNTA(M43:M46))</f>
        <v>3</v>
      </c>
      <c r="O41" s="109">
        <f>IF(LEFT(O43,14)="not applicable",1,COUNTA(O43:O44))</f>
        <v>2</v>
      </c>
      <c r="P41" s="109">
        <f>IF(LEFT(P43,14)="not applicable",1,COUNTA(P43:P44))</f>
        <v>2</v>
      </c>
      <c r="Q41" s="109">
        <f>IF(LEFT(Q43,14)="not applicable",1,COUNTA(Q43:Q44))</f>
        <v>2</v>
      </c>
      <c r="S41" s="110">
        <f t="shared" si="5"/>
        <v>3.8000000000000027E-2</v>
      </c>
      <c r="T41" s="110">
        <f>IF('3B-Air transport'!P$66="no"," ",ROUND(S41,4))</f>
        <v>3.7999999999999999E-2</v>
      </c>
      <c r="U41" s="110">
        <f>IF('3B-Air transport'!P$67="no"," ",ROUND(S41,4))</f>
        <v>3.7999999999999999E-2</v>
      </c>
      <c r="V41" s="110">
        <f>IF('3B-Air transport'!P$68="no"," ",ROUND(S41,4))</f>
        <v>3.7999999999999999E-2</v>
      </c>
      <c r="W41" s="110"/>
      <c r="X41" s="109">
        <f>IF(LEFT(X43,14)="not applicable",1,COUNTA(X43:X44))</f>
        <v>2</v>
      </c>
      <c r="Y41" s="109">
        <f t="shared" ref="Y41:Z41" si="20">IF(LEFT(Y43,14)="not applicable",1,COUNTA(Y43:Y44))</f>
        <v>2</v>
      </c>
      <c r="Z41" s="109">
        <f t="shared" si="20"/>
        <v>2</v>
      </c>
      <c r="AB41" s="110">
        <f t="shared" si="6"/>
        <v>3.8000000000000027E-2</v>
      </c>
      <c r="AC41" s="110">
        <f>IF('3C-Water transport'!P$56="no"," ",ROUND(AB41,4))</f>
        <v>3.7999999999999999E-2</v>
      </c>
      <c r="AD41" s="110">
        <f>IF('3C-Water transport'!P$57="no"," ",ROUND(AB41,4))</f>
        <v>3.7999999999999999E-2</v>
      </c>
      <c r="AE41" s="110">
        <f>IF('3C-Water transport'!P$58="no"," ",ROUND(AB41,4))</f>
        <v>3.7999999999999999E-2</v>
      </c>
      <c r="AG41" s="112">
        <f>IF(LEFT(AG43,14)="not applicable",1,COUNTA(AG43:AG44))</f>
        <v>2</v>
      </c>
      <c r="AI41" s="112">
        <f>IF(LEFT(AI43,14)="not applicable",1,COUNTA(AI43:AI44))</f>
        <v>2</v>
      </c>
      <c r="AK41" s="112">
        <f>IF(LEFT(AK43,14)="not applicable",1,COUNTA(AK43:AK44))</f>
        <v>2</v>
      </c>
      <c r="AM41" s="112">
        <f>IF(LEFT(AM43,14)="not applicable",1,COUNTA(AM43:AM44))</f>
        <v>2</v>
      </c>
      <c r="AO41" s="112">
        <f>IF(LEFT(AO43,14)="not applicable",1,COUNTA(AO43:AO44))</f>
        <v>2</v>
      </c>
      <c r="AQ41" s="113">
        <f>IF(LEFT(AQ43,14)="not applicable",1,COUNTA(AQ43:AQ44))</f>
        <v>2</v>
      </c>
      <c r="AZ41" s="1">
        <f>IF(LEFT(AZ43,14)="not applicable",1,COUNTA(AZ43:AZ44))</f>
        <v>2</v>
      </c>
      <c r="BA41" s="1">
        <f t="shared" ref="BA41:BF41" si="21">IF(LEFT(BA43,14)="not applicable",1,COUNTA(BA43:BA44))</f>
        <v>2</v>
      </c>
      <c r="BB41" s="1">
        <f t="shared" si="21"/>
        <v>2</v>
      </c>
      <c r="BC41" s="1">
        <f t="shared" si="21"/>
        <v>2</v>
      </c>
      <c r="BD41" s="1">
        <f t="shared" si="21"/>
        <v>2</v>
      </c>
      <c r="BE41" s="1">
        <f t="shared" si="21"/>
        <v>2</v>
      </c>
      <c r="BF41" s="1">
        <f t="shared" si="21"/>
        <v>2</v>
      </c>
      <c r="BH41" s="1">
        <f t="shared" ref="BH41:BM41" si="22">IF(LEFT(BH43,14)="not applicable",1,COUNTA(BH43:BH44))</f>
        <v>2</v>
      </c>
      <c r="BI41" s="1">
        <f t="shared" si="22"/>
        <v>2</v>
      </c>
      <c r="BJ41" s="1">
        <f t="shared" si="22"/>
        <v>2</v>
      </c>
      <c r="BK41" s="1">
        <f t="shared" si="22"/>
        <v>2</v>
      </c>
      <c r="BL41" s="1">
        <f t="shared" si="22"/>
        <v>2</v>
      </c>
      <c r="BM41" s="1">
        <f t="shared" si="22"/>
        <v>2</v>
      </c>
      <c r="BO41" s="1">
        <f>IF(LEFT(BO43,14)="not applicable",1,COUNTA(BO43:BO44))</f>
        <v>2</v>
      </c>
      <c r="BP41" s="1">
        <f t="shared" ref="BP41:BU41" si="23">IF(LEFT(BP43,14)="not applicable",1,COUNTA(BP43:BP44))</f>
        <v>2</v>
      </c>
      <c r="BQ41" s="1">
        <f t="shared" si="23"/>
        <v>2</v>
      </c>
      <c r="BR41" s="1">
        <f t="shared" si="23"/>
        <v>2</v>
      </c>
      <c r="BS41" s="1">
        <f t="shared" si="23"/>
        <v>2</v>
      </c>
      <c r="BT41" s="1">
        <f t="shared" si="23"/>
        <v>2</v>
      </c>
      <c r="BU41" s="1">
        <f t="shared" si="23"/>
        <v>2</v>
      </c>
      <c r="BW41" s="1">
        <f t="shared" ref="BW41:CB41" si="24">IF(LEFT(BW43,14)="not applicable",1,COUNTA(BW43:BW44))</f>
        <v>2</v>
      </c>
      <c r="BX41" s="1">
        <f t="shared" si="24"/>
        <v>2</v>
      </c>
      <c r="BY41" s="1">
        <f t="shared" si="24"/>
        <v>2</v>
      </c>
      <c r="BZ41" s="1">
        <f t="shared" si="24"/>
        <v>2</v>
      </c>
      <c r="CA41" s="1">
        <f t="shared" si="24"/>
        <v>2</v>
      </c>
      <c r="CB41" s="1">
        <f t="shared" si="24"/>
        <v>2</v>
      </c>
    </row>
    <row r="42" spans="1:80" ht="23" x14ac:dyDescent="0.25">
      <c r="A42" s="109" t="s">
        <v>1311</v>
      </c>
      <c r="B42" s="109" t="s">
        <v>695</v>
      </c>
      <c r="C42" s="109" t="s">
        <v>696</v>
      </c>
      <c r="E42" s="110">
        <f t="shared" si="4"/>
        <v>3.9000000000000028E-2</v>
      </c>
      <c r="F42" s="110">
        <f>IF('3A-Rail transport'!P$56="no"," ",ROUND(E42,4))</f>
        <v>3.9E-2</v>
      </c>
      <c r="G42" s="110">
        <f>IF('3A-Rail transport'!P$57="no"," ",ROUND(E42,4))</f>
        <v>3.9E-2</v>
      </c>
      <c r="H42" s="110"/>
      <c r="I42" s="109" t="s">
        <v>693</v>
      </c>
      <c r="K42" s="109" t="s">
        <v>705</v>
      </c>
      <c r="M42" s="114" t="s">
        <v>704</v>
      </c>
      <c r="O42" s="109" t="s">
        <v>707</v>
      </c>
      <c r="P42" s="109" t="s">
        <v>708</v>
      </c>
      <c r="Q42" s="109" t="s">
        <v>709</v>
      </c>
      <c r="S42" s="110">
        <f t="shared" si="5"/>
        <v>3.9000000000000028E-2</v>
      </c>
      <c r="T42" s="110">
        <f>IF('3B-Air transport'!P$66="no"," ",ROUND(S42,4))</f>
        <v>3.9E-2</v>
      </c>
      <c r="U42" s="110">
        <f>IF('3B-Air transport'!P$67="no"," ",ROUND(S42,4))</f>
        <v>3.9E-2</v>
      </c>
      <c r="V42" s="110">
        <f>IF('3B-Air transport'!P$68="no"," ",ROUND(S42,4))</f>
        <v>3.9E-2</v>
      </c>
      <c r="W42" s="110"/>
      <c r="X42" s="109" t="s">
        <v>710</v>
      </c>
      <c r="Y42" s="109" t="s">
        <v>711</v>
      </c>
      <c r="Z42" s="109" t="s">
        <v>712</v>
      </c>
      <c r="AB42" s="110">
        <f t="shared" si="6"/>
        <v>3.9000000000000028E-2</v>
      </c>
      <c r="AC42" s="110">
        <f>IF('3C-Water transport'!P$56="no"," ",ROUND(AB42,4))</f>
        <v>3.9E-2</v>
      </c>
      <c r="AD42" s="110">
        <f>IF('3C-Water transport'!P$57="no"," ",ROUND(AB42,4))</f>
        <v>3.9E-2</v>
      </c>
      <c r="AE42" s="110">
        <f>IF('3C-Water transport'!P$58="no"," ",ROUND(AB42,4))</f>
        <v>3.9E-2</v>
      </c>
      <c r="AG42" s="1" t="s">
        <v>719</v>
      </c>
      <c r="AI42" s="1" t="s">
        <v>720</v>
      </c>
      <c r="AK42" s="1" t="s">
        <v>721</v>
      </c>
      <c r="AM42" s="1" t="s">
        <v>722</v>
      </c>
      <c r="AO42" s="1" t="s">
        <v>723</v>
      </c>
      <c r="AQ42" s="1" t="s">
        <v>724</v>
      </c>
      <c r="AZ42" s="128" t="s">
        <v>985</v>
      </c>
      <c r="BA42" s="128" t="s">
        <v>986</v>
      </c>
      <c r="BB42" s="128" t="s">
        <v>987</v>
      </c>
      <c r="BC42" s="128" t="s">
        <v>988</v>
      </c>
      <c r="BD42" s="128" t="s">
        <v>989</v>
      </c>
      <c r="BE42" s="128" t="s">
        <v>990</v>
      </c>
      <c r="BF42" s="128" t="s">
        <v>992</v>
      </c>
      <c r="BH42" s="128" t="s">
        <v>993</v>
      </c>
      <c r="BI42" s="128" t="s">
        <v>994</v>
      </c>
      <c r="BJ42" s="128" t="s">
        <v>995</v>
      </c>
      <c r="BK42" s="128" t="s">
        <v>997</v>
      </c>
      <c r="BL42" s="128" t="s">
        <v>996</v>
      </c>
      <c r="BM42" s="128" t="s">
        <v>998</v>
      </c>
      <c r="BO42" s="166" t="s">
        <v>1175</v>
      </c>
      <c r="BP42" s="166" t="s">
        <v>1176</v>
      </c>
      <c r="BQ42" s="166" t="s">
        <v>1177</v>
      </c>
      <c r="BR42" s="166" t="s">
        <v>1178</v>
      </c>
      <c r="BS42" s="166" t="s">
        <v>1179</v>
      </c>
      <c r="BT42" s="166" t="s">
        <v>1180</v>
      </c>
      <c r="BU42" s="166" t="s">
        <v>1181</v>
      </c>
      <c r="BV42" s="166"/>
      <c r="BW42" s="166" t="s">
        <v>1182</v>
      </c>
      <c r="BX42" s="166" t="s">
        <v>1183</v>
      </c>
      <c r="BY42" s="166" t="s">
        <v>1184</v>
      </c>
      <c r="BZ42" s="166" t="s">
        <v>1185</v>
      </c>
      <c r="CA42" s="166" t="s">
        <v>1186</v>
      </c>
      <c r="CB42" s="166" t="s">
        <v>1187</v>
      </c>
    </row>
    <row r="43" spans="1:80" ht="57.5" x14ac:dyDescent="0.25">
      <c r="A43" s="109" t="s">
        <v>1312</v>
      </c>
      <c r="B43" s="109" t="str">
        <f>IF('3A-Rail transport'!AI14="no","not applicable (Q3a.1.1 answered with 'no')","yes")</f>
        <v>yes</v>
      </c>
      <c r="C43" s="109" t="str">
        <f>IF('3A-Rail transport'!AI15="no","not applicable (Q3a.1.1 answered with 'no')","yes")</f>
        <v>yes</v>
      </c>
      <c r="E43" s="110">
        <f t="shared" si="4"/>
        <v>4.0000000000000029E-2</v>
      </c>
      <c r="F43" s="110">
        <f>IF('3A-Rail transport'!P$56="no"," ",ROUND(E43,4))</f>
        <v>0.04</v>
      </c>
      <c r="G43" s="110">
        <f>IF('3A-Rail transport'!P$57="no"," ",ROUND(E43,4))</f>
        <v>0.04</v>
      </c>
      <c r="H43" s="110"/>
      <c r="I43" s="109" t="str">
        <f>IF('3A-Rail transport'!AI69="no","not applicable (Q3a.2.3 answered with 'no')","yes")</f>
        <v>yes</v>
      </c>
      <c r="K43" s="109" t="str">
        <f>IF('3A-Rail transport'!AI69="no","not applicable (Q3a.2.3 answered with 'no')","yes (more than 50% of passenger/kms)")</f>
        <v>yes (more than 50% of passenger/kms)</v>
      </c>
      <c r="M43" s="114" t="str">
        <f>IF(OR('3A-Rail transport'!AI$73="no", '3A-Rail transport'!AI$73="not applicable (Q3a.2.3 answered with 'no')"),"not applicable (Q3a.2.3 answered with 'no')","yes")</f>
        <v>yes</v>
      </c>
      <c r="O43" s="109" t="str">
        <f>IF('3B-Air transport'!AI15="no","not applicable (Q3b.1.1 answered with 'no')","yes")</f>
        <v>yes</v>
      </c>
      <c r="P43" s="109" t="str">
        <f>IF('3B-Air transport'!AI16="no","not applicable (Q3b.1.1 answered with 'no')","yes")</f>
        <v>yes</v>
      </c>
      <c r="Q43" s="109" t="str">
        <f>IF('3B-Air transport'!AI17="no","not applicable (Q3b.1.1 answered with 'no')","yes")</f>
        <v>yes</v>
      </c>
      <c r="S43" s="110">
        <f t="shared" si="5"/>
        <v>4.0000000000000029E-2</v>
      </c>
      <c r="T43" s="110">
        <f>IF('3B-Air transport'!P$66="no"," ",ROUND(S43,4))</f>
        <v>0.04</v>
      </c>
      <c r="U43" s="110">
        <f>IF('3B-Air transport'!P$67="no"," ",ROUND(S43,4))</f>
        <v>0.04</v>
      </c>
      <c r="V43" s="110">
        <f>IF('3B-Air transport'!P$68="no"," ",ROUND(S43,4))</f>
        <v>0.04</v>
      </c>
      <c r="W43" s="110"/>
      <c r="X43" s="109" t="str">
        <f>IF('3C-Water transport'!AI14="no","not applicable (Q3c.1.1 answered with 'no')","yes")</f>
        <v>yes</v>
      </c>
      <c r="Y43" s="109" t="str">
        <f>IF('3C-Water transport'!AI15="no","not applicable (Q3c.1.1 answered with 'no')","yes")</f>
        <v>yes</v>
      </c>
      <c r="Z43" s="109" t="str">
        <f>IF('3C-Water transport'!AI16="no","not applicable (Q3c.1.1 answered with 'no')","yes")</f>
        <v>yes</v>
      </c>
      <c r="AB43" s="110">
        <f t="shared" si="6"/>
        <v>4.0000000000000029E-2</v>
      </c>
      <c r="AC43" s="110">
        <f>IF('3C-Water transport'!P$56="no"," ",ROUND(AB43,4))</f>
        <v>0.04</v>
      </c>
      <c r="AD43" s="110">
        <f>IF('3C-Water transport'!P$57="no"," ",ROUND(AB43,4))</f>
        <v>0.04</v>
      </c>
      <c r="AE43" s="110">
        <f>IF('3C-Water transport'!P$58="no"," ",ROUND(AB43,4))</f>
        <v>0.04</v>
      </c>
      <c r="AG43" s="112" t="str">
        <f>IF('3D-Road freight transport'!AI$10="no","not applicable (Q3d.1.1 answered with 'no')","yes")</f>
        <v>yes</v>
      </c>
      <c r="AI43" s="112" t="str">
        <f>IF('3D-Road freight transport'!AI$21="no (market open to competition)","not applicable (Q3d.2.2 answered with 'no')","through an administrative procedure")</f>
        <v>through an administrative procedure</v>
      </c>
      <c r="AK43" s="112" t="str">
        <f>IF('3D-Road freight transport'!AI$28="notify relevant authorities","not applicable (Q3d.2.4 answered with 'no')","yes")</f>
        <v>yes</v>
      </c>
      <c r="AM43" s="112" t="str">
        <f>IF('3D-Road freight transport'!AI$28="notify relevant authorities","not applicable (Q3d.2.4 answered with 'no')","yes")</f>
        <v>yes</v>
      </c>
      <c r="AO43" s="112" t="str">
        <f>IF('3E-Transport by Coach'!AI$10="no","not applicable (Q3e.1.1 answered with 'no')","yes")</f>
        <v>yes</v>
      </c>
      <c r="AQ43" s="113" t="str">
        <f>IF('3E-Transport by Coach'!AI$21="no (market open to competition)","not applicable (Q3e.2.1 answered with 'no')","through an administrative procedure")</f>
        <v>through an administrative procedure</v>
      </c>
      <c r="AZ43" s="128" t="str">
        <f>IF('3Abis-Rail Regulator'!$AI$51="no/not applicable","not applicable (Q3ab.b.10 answered with 'no')","yes (please provide link)")</f>
        <v>yes (please provide link)</v>
      </c>
      <c r="BA43" s="128" t="str">
        <f>IF('3Abis-Rail Regulator'!$AI$52="no/not applicable","not applicable (Q3ab.b.10 answered with 'no')","yes (please provide link)")</f>
        <v>yes (please provide link)</v>
      </c>
      <c r="BB43" s="128" t="str">
        <f>IF('3Abis-Rail Regulator'!$AI$53="no/not applicable","not applicable (Q3ab.b.10 answered with 'no')","yes (please provide link)")</f>
        <v>yes (please provide link)</v>
      </c>
      <c r="BC43" s="128" t="str">
        <f>IF('3Abis-Rail Regulator'!$AI$54="no/not applicable","not applicable (Q3ab.b.10 answered with 'no')","yes (please provide link)")</f>
        <v>yes (please provide link)</v>
      </c>
      <c r="BD43" s="128" t="str">
        <f>IF('3Abis-Rail Regulator'!$AI$55="no/not applicable","not applicable (Q3ab.b.10 answered with 'no')","yes (please provide link)")</f>
        <v>yes (please provide link)</v>
      </c>
      <c r="BE43" s="128" t="str">
        <f>IF('3Abis-Rail Regulator'!$AI$56="no/not applicable","not applicable (Q3ab.b.10 answered with 'no')","yes (please provide link)")</f>
        <v>yes (please provide link)</v>
      </c>
      <c r="BF43" s="128" t="str">
        <f>IF('3Abis-Rail Regulator'!$AI$57="no/not applicable","not applicable (Q3ab.b.10 answered with 'no')","yes (please provide link)")</f>
        <v>yes (please provide link)</v>
      </c>
      <c r="BH43" s="1" t="str">
        <f>IF('3Abis-Rail Regulator'!$AI$67="no/not applicable","not applicable (Q3ab.b.11 answered with 'no/not applicable')","yes")</f>
        <v>yes</v>
      </c>
      <c r="BI43" s="1" t="str">
        <f>IF('3Abis-Rail Regulator'!$AI$68="no/not applicable","not applicable (Q3ab.b.11 answered with 'no/not applicable')","yes")</f>
        <v>yes</v>
      </c>
      <c r="BJ43" s="1" t="str">
        <f>IF('3Abis-Rail Regulator'!$AI$69="no/not applicable","not applicable (Q3ab.b.11 answered with 'no/not applicable')","yes")</f>
        <v>yes</v>
      </c>
      <c r="BK43" s="1" t="str">
        <f>IF(OR('3Abis-Rail Regulator'!$AI$82="no",'3Abis-Rail Regulator'!$AI$82="not applicable"),"not applicable (Q3ab.c.6 answered with 'no')","yes")</f>
        <v>yes</v>
      </c>
      <c r="BL43" s="1" t="str">
        <f>IF(OR('3Abis-Rail Regulator'!$AI$85="no",'3Abis-Rail Regulator'!$AI$85="not applicable"),"not applicable (Q3ab.c.7 answered with 'no')","yes")</f>
        <v>yes</v>
      </c>
      <c r="BM43" s="1" t="str">
        <f>IF(OR('3Abis-Rail Regulator'!$AI$88="no",'3Abis-Rail Regulator'!$AI$88="not applicable"),"not applicable (Q3ab.c.8 answered with 'no')","yes")</f>
        <v>yes</v>
      </c>
      <c r="BO43" s="166" t="str">
        <f>IF('3Bbis-Air Regulator'!$AI$51="no/not applicable","not applicable (Q3bb.b.10 answered with 'no')","yes (please provide link)")</f>
        <v>yes (please provide link)</v>
      </c>
      <c r="BP43" s="166" t="str">
        <f>IF('3Abis-Rail Regulator'!$AI$52="no/not applicable","not applicable (Q3bb.b.10 answered with 'no')","yes (please provide link)")</f>
        <v>yes (please provide link)</v>
      </c>
      <c r="BQ43" s="166" t="str">
        <f>IF('3Abis-Rail Regulator'!$AI$53="no/not applicable","not applicable (Q3bb.b.10 answered with 'no')","yes (please provide link)")</f>
        <v>yes (please provide link)</v>
      </c>
      <c r="BR43" s="166" t="str">
        <f>IF('3Abis-Rail Regulator'!$AI$54="no/not applicable","not applicable (Q3bb.b.10 answered with 'no')","yes (please provide link)")</f>
        <v>yes (please provide link)</v>
      </c>
      <c r="BS43" s="166" t="str">
        <f>IF('3Abis-Rail Regulator'!$AI$55="no/not applicable","not applicable (Q3bb.b.10 answered with 'no')","yes (please provide link)")</f>
        <v>yes (please provide link)</v>
      </c>
      <c r="BT43" s="166" t="str">
        <f>IF('3Abis-Rail Regulator'!$AI$56="no/not applicable","not applicable (Q3bb.b.10 answered with 'no')","yes (please provide link)")</f>
        <v>yes (please provide link)</v>
      </c>
      <c r="BU43" s="166" t="str">
        <f>IF('3Abis-Rail Regulator'!$AI$57="no/not applicable","not applicable (Q3bb.b.10 answered with 'no')","yes (please provide link)")</f>
        <v>yes (please provide link)</v>
      </c>
      <c r="BW43" s="1" t="str">
        <f>IF('3Bbis-Air Regulator'!$AI$67="no/not applicable","not applicable (Q3bb.b.11 answered with 'no/not applicable')","yes")</f>
        <v>yes</v>
      </c>
      <c r="BX43" s="1" t="str">
        <f>IF('3Bbis-Air Regulator'!$AI$68="no/not applicable","not applicable (Q3bb.b.11 answered with 'no/not applicable')","yes")</f>
        <v>yes</v>
      </c>
      <c r="BY43" s="1" t="str">
        <f>IF('3Bbis-Air Regulator'!$AI$69="no/not applicable","not applicable (Q3bb.b.11 answered with 'no/not applicable')","yes")</f>
        <v>yes</v>
      </c>
      <c r="BZ43" s="1" t="str">
        <f>IF(OR('3Bbis-Air Regulator'!$AI$82="no",'3Bbis-Air Regulator'!$AI$82="not applicable"),"not applicable (Q3bb.c.6 answered with 'no')","yes")</f>
        <v>yes</v>
      </c>
      <c r="CA43" s="1" t="str">
        <f>IF(OR('3Bbis-Air Regulator'!$AI$85="no",'3Bbis-Air Regulator'!$AI$85="not applicable"),"not applicable (Q3bb.c.7 answered with 'no')","yes")</f>
        <v>yes</v>
      </c>
      <c r="CB43" s="1" t="str">
        <f>IF(OR('3Bbis-Air Regulator'!$AI$88="no",'3Bbis-Air Regulator'!$AI$88="not applicable"),"not applicable (Q3bb.c.8 answered with 'no')","yes")</f>
        <v>yes</v>
      </c>
    </row>
    <row r="44" spans="1:80" ht="34.5" x14ac:dyDescent="0.25">
      <c r="B44" s="109" t="str">
        <f>IF('3A-Rail transport'!AI14="no"," ","no")</f>
        <v>no</v>
      </c>
      <c r="C44" s="109" t="str">
        <f>IF('3A-Rail transport'!AI15="no"," ","no")</f>
        <v>no</v>
      </c>
      <c r="E44" s="110">
        <f t="shared" si="4"/>
        <v>4.1000000000000029E-2</v>
      </c>
      <c r="F44" s="110">
        <f>IF('3A-Rail transport'!P$56="no"," ",ROUND(E44,4))</f>
        <v>4.1000000000000002E-2</v>
      </c>
      <c r="G44" s="110">
        <f>IF('3A-Rail transport'!P$57="no"," ",ROUND(E44,4))</f>
        <v>4.1000000000000002E-2</v>
      </c>
      <c r="H44" s="110"/>
      <c r="I44" s="109" t="str">
        <f>IF('3A-Rail transport'!AI69="no"," ","no")</f>
        <v>no</v>
      </c>
      <c r="K44" s="109" t="str">
        <f>IF('3A-Rail transport'!AI69="no"," ","yes (between 25% and 49% of passenger/kms)")</f>
        <v>yes (between 25% and 49% of passenger/kms)</v>
      </c>
      <c r="M44" s="114" t="str">
        <f>IF(OR('3A-Rail transport'!AI$73="no",'3A-Rail transport'!AI$73="not applicable (Q3a.2.3 answered with 'no')" )," ","yes (only for some contracts/routes)")</f>
        <v>yes (only for some contracts/routes)</v>
      </c>
      <c r="O44" s="109" t="str">
        <f>IF('3B-Air transport'!AI15="no"," ","no")</f>
        <v>no</v>
      </c>
      <c r="P44" s="109" t="str">
        <f>IF('3B-Air transport'!AI16="no"," ","no")</f>
        <v>no</v>
      </c>
      <c r="Q44" s="109" t="str">
        <f>IF('3B-Air transport'!AI17="no"," ","no")</f>
        <v>no</v>
      </c>
      <c r="S44" s="110">
        <f t="shared" si="5"/>
        <v>4.1000000000000029E-2</v>
      </c>
      <c r="T44" s="110">
        <f>IF('3B-Air transport'!P$66="no"," ",ROUND(S44,4))</f>
        <v>4.1000000000000002E-2</v>
      </c>
      <c r="U44" s="110">
        <f>IF('3B-Air transport'!P$67="no"," ",ROUND(S44,4))</f>
        <v>4.1000000000000002E-2</v>
      </c>
      <c r="V44" s="110">
        <f>IF('3B-Air transport'!P$68="no"," ",ROUND(S44,4))</f>
        <v>4.1000000000000002E-2</v>
      </c>
      <c r="W44" s="110"/>
      <c r="X44" s="109" t="str">
        <f>IF('3C-Water transport'!AI14="no"," ","no")</f>
        <v>no</v>
      </c>
      <c r="Y44" s="109" t="str">
        <f>IF('3C-Water transport'!AI15="no"," ","no")</f>
        <v>no</v>
      </c>
      <c r="Z44" s="109" t="str">
        <f>IF('3C-Water transport'!AI16="no"," ","no")</f>
        <v>no</v>
      </c>
      <c r="AB44" s="110">
        <f t="shared" si="6"/>
        <v>4.1000000000000029E-2</v>
      </c>
      <c r="AC44" s="110">
        <f>IF('3C-Water transport'!P$56="no"," ",ROUND(AB44,4))</f>
        <v>4.1000000000000002E-2</v>
      </c>
      <c r="AD44" s="110">
        <f>IF('3C-Water transport'!P$57="no"," ",ROUND(AB44,4))</f>
        <v>4.1000000000000002E-2</v>
      </c>
      <c r="AE44" s="110">
        <f>IF('3C-Water transport'!P$58="no"," ",ROUND(AB44,4))</f>
        <v>4.1000000000000002E-2</v>
      </c>
      <c r="AG44" s="112" t="str">
        <f>IF('3D-Road freight transport'!AI$10="no"," ","no")</f>
        <v>no</v>
      </c>
      <c r="AI44" s="112" t="str">
        <f>IF('3D-Road freight transport'!AI$21="no (market open to competition)"," ","through a competitive tender")</f>
        <v>through a competitive tender</v>
      </c>
      <c r="AK44" s="112" t="str">
        <f>IF('3D-Road freight transport'!AI$28="notify relevant authorities"," ","no")</f>
        <v>no</v>
      </c>
      <c r="AM44" s="112" t="str">
        <f>IF('3D-Road freight transport'!AI$28="notify relevant authorities"," ","no")</f>
        <v>no</v>
      </c>
      <c r="AO44" s="112" t="str">
        <f>IF('3E-Transport by Coach'!AI$10="no"," ","no")</f>
        <v>no</v>
      </c>
      <c r="AQ44" s="113" t="str">
        <f>IF('3E-Transport by Coach'!AI$21="no (market open to competition)"," ","through a competitive tender")</f>
        <v>through a competitive tender</v>
      </c>
      <c r="AZ44" s="1" t="str">
        <f>IF('3Abis-Rail Regulator'!$AI$51="no/not applicable"," ","no")</f>
        <v>no</v>
      </c>
      <c r="BA44" s="1" t="str">
        <f>IF('3Abis-Rail Regulator'!$AI$52="no/not applicable"," ","no")</f>
        <v>no</v>
      </c>
      <c r="BB44" s="1" t="str">
        <f>IF('3Abis-Rail Regulator'!$AI$53="no/not applicable"," ","no")</f>
        <v>no</v>
      </c>
      <c r="BC44" s="1" t="str">
        <f>IF('3Abis-Rail Regulator'!$AI$54="no/not applicable"," ","no")</f>
        <v>no</v>
      </c>
      <c r="BD44" s="1" t="str">
        <f>IF('3Abis-Rail Regulator'!$AI$55="no/not applicable"," ","no")</f>
        <v>no</v>
      </c>
      <c r="BE44" s="1" t="str">
        <f>IF('3Abis-Rail Regulator'!$AI$56="no/not applicable"," ","no")</f>
        <v>no</v>
      </c>
      <c r="BF44" s="1" t="str">
        <f>IF('3Abis-Rail Regulator'!$AI$57="no/not applicable"," ","no")</f>
        <v>no</v>
      </c>
      <c r="BH44" s="128" t="str">
        <f>IF('3Abis-Rail Regulator'!$AI$67="no/not applicable"," ","no/not applicable")</f>
        <v>no/not applicable</v>
      </c>
      <c r="BI44" s="128" t="str">
        <f>IF('3Abis-Rail Regulator'!$AI$68="no/not applicable"," ","no/not applicable")</f>
        <v>no/not applicable</v>
      </c>
      <c r="BJ44" s="128" t="str">
        <f>IF('3Abis-Rail Regulator'!$AI$69="no/not applicable"," ","no/not applicable")</f>
        <v>no/not applicable</v>
      </c>
      <c r="BK44" s="166" t="str">
        <f>IF(OR('3Abis-Rail Regulator'!$AI$82="no",'3Abis-Rail Regulator'!$AI$82="not applicable")," ","no")</f>
        <v>no</v>
      </c>
      <c r="BL44" s="128" t="str">
        <f>IF(OR('3Abis-Rail Regulator'!$AI$85="no",'3Abis-Rail Regulator'!$AI$85="not applicable")," ","no")</f>
        <v>no</v>
      </c>
      <c r="BM44" s="128" t="str">
        <f>IF(OR('3Abis-Rail Regulator'!$AI$88="no",'3Abis-Rail Regulator'!$AI$88="not applicable")," ","no")</f>
        <v>no</v>
      </c>
      <c r="BO44" s="1" t="str">
        <f>IF('3Abis-Rail Regulator'!$AI$51="no/not applicable"," ","no")</f>
        <v>no</v>
      </c>
      <c r="BP44" s="1" t="str">
        <f>IF('3Abis-Rail Regulator'!$AI$52="no/not applicable"," ","no")</f>
        <v>no</v>
      </c>
      <c r="BQ44" s="1" t="str">
        <f>IF('3Abis-Rail Regulator'!$AI$53="no/not applicable"," ","no")</f>
        <v>no</v>
      </c>
      <c r="BR44" s="1" t="str">
        <f>IF('3Abis-Rail Regulator'!$AI$54="no/not applicable"," ","no")</f>
        <v>no</v>
      </c>
      <c r="BS44" s="1" t="str">
        <f>IF('3Abis-Rail Regulator'!$AI$55="no/not applicable"," ","no")</f>
        <v>no</v>
      </c>
      <c r="BT44" s="1" t="str">
        <f>IF('3Abis-Rail Regulator'!$AI$56="no/not applicable"," ","no")</f>
        <v>no</v>
      </c>
      <c r="BU44" s="1" t="str">
        <f>IF('3Abis-Rail Regulator'!$AI$57="no/not applicable"," ","no")</f>
        <v>no</v>
      </c>
      <c r="BW44" s="166" t="str">
        <f>IF('3Bbis-Air Regulator'!$AI$67="no/not applicable"," ","no/not applicable")</f>
        <v>no/not applicable</v>
      </c>
      <c r="BX44" s="166" t="str">
        <f>IF('3Bbis-Air Regulator'!$AI$68="no/not applicable"," ","no/not applicable")</f>
        <v>no/not applicable</v>
      </c>
      <c r="BY44" s="166" t="str">
        <f>IF('3Bbis-Air Regulator'!$AI$69="no/not applicable"," ","no/not applicable")</f>
        <v>no/not applicable</v>
      </c>
      <c r="BZ44" s="166" t="str">
        <f>IF(OR('3Bbis-Air Regulator'!$AI$82="no",'3Bbis-Air Regulator'!$AI$82="not applicable")," ","no")</f>
        <v>no</v>
      </c>
      <c r="CA44" s="166" t="str">
        <f>IF(OR('3Bbis-Air Regulator'!$AI$85="no",'3Bbis-Air Regulator'!$AI$85="not applicable")," ","no")</f>
        <v>no</v>
      </c>
      <c r="CB44" s="166" t="str">
        <f>IF(OR('3Bbis-Air Regulator'!$AI$88="no",'3Bbis-Air Regulator'!$AI$88="not applicable")," ","no")</f>
        <v>no</v>
      </c>
    </row>
    <row r="45" spans="1:80" x14ac:dyDescent="0.25">
      <c r="E45" s="110">
        <f t="shared" si="4"/>
        <v>4.200000000000003E-2</v>
      </c>
      <c r="F45" s="110">
        <f>IF('3A-Rail transport'!P$56="no"," ",ROUND(E45,4))</f>
        <v>4.2000000000000003E-2</v>
      </c>
      <c r="G45" s="110">
        <f>IF('3A-Rail transport'!P$57="no"," ",ROUND(E45,4))</f>
        <v>4.2000000000000003E-2</v>
      </c>
      <c r="H45" s="110"/>
      <c r="K45" s="109" t="str">
        <f>IF('3A-Rail transport'!AI69="no"," ","yes (less than 25% of passenger/kms)")</f>
        <v>yes (less than 25% of passenger/kms)</v>
      </c>
      <c r="M45" s="114" t="str">
        <f>IF(OR('3A-Rail transport'!AI$73="no",'3A-Rail transport'!AI$73="not applicable (Q3a.2.3 answered with 'no')" )," ","no")</f>
        <v>no</v>
      </c>
      <c r="S45" s="110">
        <f t="shared" si="5"/>
        <v>4.200000000000003E-2</v>
      </c>
      <c r="T45" s="110">
        <f>IF('3B-Air transport'!P$66="no"," ",ROUND(S45,4))</f>
        <v>4.2000000000000003E-2</v>
      </c>
      <c r="U45" s="110">
        <f>IF('3B-Air transport'!P$67="no"," ",ROUND(S45,4))</f>
        <v>4.2000000000000003E-2</v>
      </c>
      <c r="V45" s="110">
        <f>IF('3B-Air transport'!P$68="no"," ",ROUND(S45,4))</f>
        <v>4.2000000000000003E-2</v>
      </c>
      <c r="W45" s="110"/>
      <c r="AB45" s="110">
        <f t="shared" si="6"/>
        <v>4.200000000000003E-2</v>
      </c>
      <c r="AC45" s="110">
        <f>IF('3C-Water transport'!P$56="no"," ",ROUND(AB45,4))</f>
        <v>4.2000000000000003E-2</v>
      </c>
      <c r="AD45" s="110">
        <f>IF('3C-Water transport'!P$57="no"," ",ROUND(AB45,4))</f>
        <v>4.2000000000000003E-2</v>
      </c>
      <c r="AE45" s="110">
        <f>IF('3C-Water transport'!P$58="no"," ",ROUND(AB45,4))</f>
        <v>4.2000000000000003E-2</v>
      </c>
    </row>
    <row r="46" spans="1:80" x14ac:dyDescent="0.25">
      <c r="E46" s="110">
        <f t="shared" si="4"/>
        <v>4.3000000000000031E-2</v>
      </c>
      <c r="F46" s="110">
        <f>IF('3A-Rail transport'!P$56="no"," ",ROUND(E46,4))</f>
        <v>4.2999999999999997E-2</v>
      </c>
      <c r="G46" s="110">
        <f>IF('3A-Rail transport'!P$57="no"," ",ROUND(E46,4))</f>
        <v>4.2999999999999997E-2</v>
      </c>
      <c r="H46" s="110"/>
      <c r="K46" s="109" t="str">
        <f>IF('3A-Rail transport'!AI69="no"," ","no (on any route)")</f>
        <v>no (on any route)</v>
      </c>
      <c r="S46" s="110">
        <f t="shared" si="5"/>
        <v>4.3000000000000031E-2</v>
      </c>
      <c r="T46" s="110">
        <f>IF('3B-Air transport'!P$66="no"," ",ROUND(S46,4))</f>
        <v>4.2999999999999997E-2</v>
      </c>
      <c r="U46" s="110">
        <f>IF('3B-Air transport'!P$67="no"," ",ROUND(S46,4))</f>
        <v>4.2999999999999997E-2</v>
      </c>
      <c r="V46" s="110">
        <f>IF('3B-Air transport'!P$68="no"," ",ROUND(S46,4))</f>
        <v>4.2999999999999997E-2</v>
      </c>
      <c r="W46" s="110"/>
      <c r="AB46" s="110">
        <f t="shared" si="6"/>
        <v>4.3000000000000031E-2</v>
      </c>
      <c r="AC46" s="110">
        <f>IF('3C-Water transport'!P$56="no"," ",ROUND(AB46,4))</f>
        <v>4.2999999999999997E-2</v>
      </c>
      <c r="AD46" s="110">
        <f>IF('3C-Water transport'!P$57="no"," ",ROUND(AB46,4))</f>
        <v>4.2999999999999997E-2</v>
      </c>
      <c r="AE46" s="110">
        <f>IF('3C-Water transport'!P$58="no"," ",ROUND(AB46,4))</f>
        <v>4.2999999999999997E-2</v>
      </c>
    </row>
    <row r="47" spans="1:80" x14ac:dyDescent="0.25">
      <c r="E47" s="110">
        <f t="shared" si="4"/>
        <v>4.4000000000000032E-2</v>
      </c>
      <c r="F47" s="110">
        <f>IF('3A-Rail transport'!P$56="no"," ",ROUND(E47,4))</f>
        <v>4.3999999999999997E-2</v>
      </c>
      <c r="G47" s="110">
        <f>IF('3A-Rail transport'!P$57="no"," ",ROUND(E47,4))</f>
        <v>4.3999999999999997E-2</v>
      </c>
      <c r="H47" s="110"/>
      <c r="S47" s="110">
        <f t="shared" si="5"/>
        <v>4.4000000000000032E-2</v>
      </c>
      <c r="T47" s="110">
        <f>IF('3B-Air transport'!P$66="no"," ",ROUND(S47,4))</f>
        <v>4.3999999999999997E-2</v>
      </c>
      <c r="U47" s="110">
        <f>IF('3B-Air transport'!P$67="no"," ",ROUND(S47,4))</f>
        <v>4.3999999999999997E-2</v>
      </c>
      <c r="V47" s="110">
        <f>IF('3B-Air transport'!P$68="no"," ",ROUND(S47,4))</f>
        <v>4.3999999999999997E-2</v>
      </c>
      <c r="W47" s="110"/>
      <c r="AB47" s="110">
        <f t="shared" si="6"/>
        <v>4.4000000000000032E-2</v>
      </c>
      <c r="AC47" s="110">
        <f>IF('3C-Water transport'!P$56="no"," ",ROUND(AB47,4))</f>
        <v>4.3999999999999997E-2</v>
      </c>
      <c r="AD47" s="110">
        <f>IF('3C-Water transport'!P$57="no"," ",ROUND(AB47,4))</f>
        <v>4.3999999999999997E-2</v>
      </c>
      <c r="AE47" s="110">
        <f>IF('3C-Water transport'!P$58="no"," ",ROUND(AB47,4))</f>
        <v>4.3999999999999997E-2</v>
      </c>
    </row>
    <row r="48" spans="1:80" x14ac:dyDescent="0.25">
      <c r="E48" s="110">
        <f t="shared" si="4"/>
        <v>4.5000000000000033E-2</v>
      </c>
      <c r="F48" s="110">
        <f>IF('3A-Rail transport'!P$56="no"," ",ROUND(E48,4))</f>
        <v>4.4999999999999998E-2</v>
      </c>
      <c r="G48" s="110">
        <f>IF('3A-Rail transport'!P$57="no"," ",ROUND(E48,4))</f>
        <v>4.4999999999999998E-2</v>
      </c>
      <c r="H48" s="110"/>
      <c r="S48" s="110">
        <f t="shared" si="5"/>
        <v>4.5000000000000033E-2</v>
      </c>
      <c r="T48" s="110">
        <f>IF('3B-Air transport'!P$66="no"," ",ROUND(S48,4))</f>
        <v>4.4999999999999998E-2</v>
      </c>
      <c r="U48" s="110">
        <f>IF('3B-Air transport'!P$67="no"," ",ROUND(S48,4))</f>
        <v>4.4999999999999998E-2</v>
      </c>
      <c r="V48" s="110">
        <f>IF('3B-Air transport'!P$68="no"," ",ROUND(S48,4))</f>
        <v>4.4999999999999998E-2</v>
      </c>
      <c r="W48" s="110"/>
      <c r="AB48" s="110">
        <f t="shared" si="6"/>
        <v>4.5000000000000033E-2</v>
      </c>
      <c r="AC48" s="110">
        <f>IF('3C-Water transport'!P$56="no"," ",ROUND(AB48,4))</f>
        <v>4.4999999999999998E-2</v>
      </c>
      <c r="AD48" s="110">
        <f>IF('3C-Water transport'!P$57="no"," ",ROUND(AB48,4))</f>
        <v>4.4999999999999998E-2</v>
      </c>
      <c r="AE48" s="110">
        <f>IF('3C-Water transport'!P$58="no"," ",ROUND(AB48,4))</f>
        <v>4.4999999999999998E-2</v>
      </c>
    </row>
    <row r="49" spans="1:80" x14ac:dyDescent="0.25">
      <c r="E49" s="110">
        <f t="shared" si="4"/>
        <v>4.6000000000000034E-2</v>
      </c>
      <c r="F49" s="110">
        <f>IF('3A-Rail transport'!P$56="no"," ",ROUND(E49,4))</f>
        <v>4.5999999999999999E-2</v>
      </c>
      <c r="G49" s="110">
        <f>IF('3A-Rail transport'!P$57="no"," ",ROUND(E49,4))</f>
        <v>4.5999999999999999E-2</v>
      </c>
      <c r="H49" s="110"/>
      <c r="S49" s="110">
        <f t="shared" si="5"/>
        <v>4.6000000000000034E-2</v>
      </c>
      <c r="T49" s="110">
        <f>IF('3B-Air transport'!P$66="no"," ",ROUND(S49,4))</f>
        <v>4.5999999999999999E-2</v>
      </c>
      <c r="U49" s="110">
        <f>IF('3B-Air transport'!P$67="no"," ",ROUND(S49,4))</f>
        <v>4.5999999999999999E-2</v>
      </c>
      <c r="V49" s="110">
        <f>IF('3B-Air transport'!P$68="no"," ",ROUND(S49,4))</f>
        <v>4.5999999999999999E-2</v>
      </c>
      <c r="W49" s="110"/>
      <c r="AB49" s="110">
        <f t="shared" si="6"/>
        <v>4.6000000000000034E-2</v>
      </c>
      <c r="AC49" s="110">
        <f>IF('3C-Water transport'!P$56="no"," ",ROUND(AB49,4))</f>
        <v>4.5999999999999999E-2</v>
      </c>
      <c r="AD49" s="110">
        <f>IF('3C-Water transport'!P$57="no"," ",ROUND(AB49,4))</f>
        <v>4.5999999999999999E-2</v>
      </c>
      <c r="AE49" s="110">
        <f>IF('3C-Water transport'!P$58="no"," ",ROUND(AB49,4))</f>
        <v>4.5999999999999999E-2</v>
      </c>
    </row>
    <row r="50" spans="1:80" x14ac:dyDescent="0.25">
      <c r="E50" s="110">
        <f t="shared" si="4"/>
        <v>4.7000000000000035E-2</v>
      </c>
      <c r="F50" s="110">
        <f>IF('3A-Rail transport'!P$56="no"," ",ROUND(E50,4))</f>
        <v>4.7E-2</v>
      </c>
      <c r="G50" s="110">
        <f>IF('3A-Rail transport'!P$57="no"," ",ROUND(E50,4))</f>
        <v>4.7E-2</v>
      </c>
      <c r="H50" s="110"/>
      <c r="S50" s="110">
        <f t="shared" si="5"/>
        <v>4.7000000000000035E-2</v>
      </c>
      <c r="T50" s="110">
        <f>IF('3B-Air transport'!P$66="no"," ",ROUND(S50,4))</f>
        <v>4.7E-2</v>
      </c>
      <c r="U50" s="110">
        <f>IF('3B-Air transport'!P$67="no"," ",ROUND(S50,4))</f>
        <v>4.7E-2</v>
      </c>
      <c r="V50" s="110">
        <f>IF('3B-Air transport'!P$68="no"," ",ROUND(S50,4))</f>
        <v>4.7E-2</v>
      </c>
      <c r="W50" s="110"/>
      <c r="AB50" s="110">
        <f t="shared" si="6"/>
        <v>4.7000000000000035E-2</v>
      </c>
      <c r="AC50" s="110">
        <f>IF('3C-Water transport'!P$56="no"," ",ROUND(AB50,4))</f>
        <v>4.7E-2</v>
      </c>
      <c r="AD50" s="110">
        <f>IF('3C-Water transport'!P$57="no"," ",ROUND(AB50,4))</f>
        <v>4.7E-2</v>
      </c>
      <c r="AE50" s="110">
        <f>IF('3C-Water transport'!P$58="no"," ",ROUND(AB50,4))</f>
        <v>4.7E-2</v>
      </c>
    </row>
    <row r="51" spans="1:80" x14ac:dyDescent="0.25">
      <c r="B51" s="109">
        <f>IF(LEFT(B53,14)="not applicable",1,COUNTA(B53:B54))</f>
        <v>2</v>
      </c>
      <c r="C51" s="109">
        <f>IF(LEFT(C53,14)="not applicable",1,COUNTA(C53:C54))</f>
        <v>2</v>
      </c>
      <c r="E51" s="110">
        <f t="shared" si="4"/>
        <v>4.8000000000000036E-2</v>
      </c>
      <c r="F51" s="110">
        <f>IF('3A-Rail transport'!P$56="no"," ",ROUND(E51,4))</f>
        <v>4.8000000000000001E-2</v>
      </c>
      <c r="G51" s="110">
        <f>IF('3A-Rail transport'!P$57="no"," ",ROUND(E51,4))</f>
        <v>4.8000000000000001E-2</v>
      </c>
      <c r="H51" s="110"/>
      <c r="I51" s="109">
        <f>IF(LEFT(I53,14)="not applicable",1,COUNTA(I53:I55))</f>
        <v>2</v>
      </c>
      <c r="K51" s="109">
        <f>IF(LEFT(K53,14)="not applicable",1,COUNTA(K53:K56))</f>
        <v>4</v>
      </c>
      <c r="M51" s="114">
        <f>IF(LEFT(M53,14)="not applicable",1,COUNTA(M53:M56))</f>
        <v>3</v>
      </c>
      <c r="O51" s="109">
        <f>IF(LEFT(O53,14)="not applicable",1,COUNTA(O53:O54))</f>
        <v>2</v>
      </c>
      <c r="P51" s="109">
        <f>IF(LEFT(P53,14)="not applicable",1,COUNTA(P53:P54))</f>
        <v>2</v>
      </c>
      <c r="Q51" s="109">
        <f>IF(LEFT(Q53,14)="not applicable",1,COUNTA(Q53:Q54))</f>
        <v>2</v>
      </c>
      <c r="S51" s="110">
        <f t="shared" si="5"/>
        <v>4.8000000000000036E-2</v>
      </c>
      <c r="T51" s="110">
        <f>IF('3B-Air transport'!P$66="no"," ",ROUND(S51,4))</f>
        <v>4.8000000000000001E-2</v>
      </c>
      <c r="U51" s="110">
        <f>IF('3B-Air transport'!P$67="no"," ",ROUND(S51,4))</f>
        <v>4.8000000000000001E-2</v>
      </c>
      <c r="V51" s="110">
        <f>IF('3B-Air transport'!P$68="no"," ",ROUND(S51,4))</f>
        <v>4.8000000000000001E-2</v>
      </c>
      <c r="W51" s="110"/>
      <c r="X51" s="109">
        <f>IF(LEFT(X53,14)="not applicable",1,COUNTA(X53:X54))</f>
        <v>2</v>
      </c>
      <c r="Y51" s="109">
        <f t="shared" ref="Y51:Z51" si="25">IF(LEFT(Y53,14)="not applicable",1,COUNTA(Y53:Y54))</f>
        <v>2</v>
      </c>
      <c r="Z51" s="109">
        <f t="shared" si="25"/>
        <v>2</v>
      </c>
      <c r="AB51" s="110">
        <f t="shared" si="6"/>
        <v>4.8000000000000036E-2</v>
      </c>
      <c r="AC51" s="110">
        <f>IF('3C-Water transport'!P$56="no"," ",ROUND(AB51,4))</f>
        <v>4.8000000000000001E-2</v>
      </c>
      <c r="AD51" s="110">
        <f>IF('3C-Water transport'!P$57="no"," ",ROUND(AB51,4))</f>
        <v>4.8000000000000001E-2</v>
      </c>
      <c r="AE51" s="110">
        <f>IF('3C-Water transport'!P$58="no"," ",ROUND(AB51,4))</f>
        <v>4.8000000000000001E-2</v>
      </c>
      <c r="AG51" s="112">
        <f>IF(LEFT(AG53,14)="not applicable",1,COUNTA(AG53:AG54))</f>
        <v>2</v>
      </c>
      <c r="AI51" s="112">
        <f>IF(LEFT(AI53,14)="not applicable",1,COUNTA(AI53:AI54))</f>
        <v>2</v>
      </c>
      <c r="AK51" s="112">
        <f>IF(LEFT(AK53,14)="not applicable",1,COUNTA(AK53:AK54))</f>
        <v>2</v>
      </c>
      <c r="AM51" s="112">
        <f>IF(LEFT(AM53,14)="not applicable",1,COUNTA(AM53:AM54))</f>
        <v>2</v>
      </c>
      <c r="AO51" s="112">
        <f>IF(LEFT(AO53,14)="not applicable",1,COUNTA(AO53:AO54))</f>
        <v>2</v>
      </c>
      <c r="AQ51" s="113">
        <f>IF(LEFT(AQ53,14)="not applicable",1,COUNTA(AQ53:AQ54))</f>
        <v>2</v>
      </c>
      <c r="AZ51" s="1">
        <f>IF(LEFT(AZ53,14)="not applicable",1,COUNTA(AZ53:AZ54))</f>
        <v>2</v>
      </c>
      <c r="BA51" s="1">
        <f t="shared" ref="BA51:BF51" si="26">IF(LEFT(BA53,14)="not applicable",1,COUNTA(BA53:BA54))</f>
        <v>2</v>
      </c>
      <c r="BB51" s="1">
        <f t="shared" si="26"/>
        <v>2</v>
      </c>
      <c r="BC51" s="1">
        <f t="shared" si="26"/>
        <v>2</v>
      </c>
      <c r="BD51" s="1">
        <f t="shared" si="26"/>
        <v>2</v>
      </c>
      <c r="BE51" s="1">
        <f t="shared" si="26"/>
        <v>2</v>
      </c>
      <c r="BF51" s="1">
        <f t="shared" si="26"/>
        <v>2</v>
      </c>
      <c r="BH51" s="1">
        <f t="shared" ref="BH51:BM51" si="27">IF(LEFT(BH53,14)="not applicable",1,COUNTA(BH53:BH54))</f>
        <v>2</v>
      </c>
      <c r="BI51" s="1">
        <f t="shared" si="27"/>
        <v>2</v>
      </c>
      <c r="BJ51" s="1">
        <f t="shared" si="27"/>
        <v>2</v>
      </c>
      <c r="BK51" s="1">
        <f t="shared" si="27"/>
        <v>2</v>
      </c>
      <c r="BL51" s="1">
        <f t="shared" si="27"/>
        <v>2</v>
      </c>
      <c r="BM51" s="1">
        <f t="shared" si="27"/>
        <v>2</v>
      </c>
      <c r="BO51" s="1">
        <f>IF(LEFT(BO53,14)="not applicable",1,COUNTA(BO53:BO54))</f>
        <v>2</v>
      </c>
      <c r="BP51" s="1">
        <f t="shared" ref="BP51:BU51" si="28">IF(LEFT(BP53,14)="not applicable",1,COUNTA(BP53:BP54))</f>
        <v>2</v>
      </c>
      <c r="BQ51" s="1">
        <f t="shared" si="28"/>
        <v>2</v>
      </c>
      <c r="BR51" s="1">
        <f t="shared" si="28"/>
        <v>2</v>
      </c>
      <c r="BS51" s="1">
        <f t="shared" si="28"/>
        <v>2</v>
      </c>
      <c r="BT51" s="1">
        <f t="shared" si="28"/>
        <v>2</v>
      </c>
      <c r="BU51" s="1">
        <f t="shared" si="28"/>
        <v>2</v>
      </c>
      <c r="BW51" s="1">
        <f t="shared" ref="BW51:CB51" si="29">IF(LEFT(BW53,14)="not applicable",1,COUNTA(BW53:BW54))</f>
        <v>2</v>
      </c>
      <c r="BX51" s="1">
        <f t="shared" si="29"/>
        <v>2</v>
      </c>
      <c r="BY51" s="1">
        <f t="shared" si="29"/>
        <v>2</v>
      </c>
      <c r="BZ51" s="1">
        <f t="shared" si="29"/>
        <v>2</v>
      </c>
      <c r="CA51" s="1">
        <f t="shared" si="29"/>
        <v>2</v>
      </c>
      <c r="CB51" s="1">
        <f t="shared" si="29"/>
        <v>2</v>
      </c>
    </row>
    <row r="52" spans="1:80" ht="23" x14ac:dyDescent="0.25">
      <c r="A52" s="109" t="s">
        <v>1313</v>
      </c>
      <c r="B52" s="109" t="s">
        <v>695</v>
      </c>
      <c r="C52" s="109" t="s">
        <v>696</v>
      </c>
      <c r="E52" s="110">
        <f t="shared" si="4"/>
        <v>4.9000000000000037E-2</v>
      </c>
      <c r="F52" s="110">
        <f>IF('3A-Rail transport'!P$56="no"," ",ROUND(E52,4))</f>
        <v>4.9000000000000002E-2</v>
      </c>
      <c r="G52" s="110">
        <f>IF('3A-Rail transport'!P$57="no"," ",ROUND(E52,4))</f>
        <v>4.9000000000000002E-2</v>
      </c>
      <c r="H52" s="110"/>
      <c r="I52" s="109" t="s">
        <v>693</v>
      </c>
      <c r="K52" s="109" t="s">
        <v>705</v>
      </c>
      <c r="M52" s="114" t="s">
        <v>704</v>
      </c>
      <c r="O52" s="109" t="s">
        <v>707</v>
      </c>
      <c r="P52" s="109" t="s">
        <v>708</v>
      </c>
      <c r="Q52" s="109" t="s">
        <v>709</v>
      </c>
      <c r="S52" s="110">
        <f t="shared" si="5"/>
        <v>4.9000000000000037E-2</v>
      </c>
      <c r="T52" s="110">
        <f>IF('3B-Air transport'!P$66="no"," ",ROUND(S52,4))</f>
        <v>4.9000000000000002E-2</v>
      </c>
      <c r="U52" s="110">
        <f>IF('3B-Air transport'!P$67="no"," ",ROUND(S52,4))</f>
        <v>4.9000000000000002E-2</v>
      </c>
      <c r="V52" s="110">
        <f>IF('3B-Air transport'!P$68="no"," ",ROUND(S52,4))</f>
        <v>4.9000000000000002E-2</v>
      </c>
      <c r="W52" s="110"/>
      <c r="X52" s="109" t="s">
        <v>710</v>
      </c>
      <c r="Y52" s="109" t="s">
        <v>711</v>
      </c>
      <c r="Z52" s="109" t="s">
        <v>712</v>
      </c>
      <c r="AB52" s="110">
        <f t="shared" si="6"/>
        <v>4.9000000000000037E-2</v>
      </c>
      <c r="AC52" s="110">
        <f>IF('3C-Water transport'!P$56="no"," ",ROUND(AB52,4))</f>
        <v>4.9000000000000002E-2</v>
      </c>
      <c r="AD52" s="110">
        <f>IF('3C-Water transport'!P$57="no"," ",ROUND(AB52,4))</f>
        <v>4.9000000000000002E-2</v>
      </c>
      <c r="AE52" s="110">
        <f>IF('3C-Water transport'!P$58="no"," ",ROUND(AB52,4))</f>
        <v>4.9000000000000002E-2</v>
      </c>
      <c r="AG52" s="1" t="s">
        <v>719</v>
      </c>
      <c r="AI52" s="1" t="s">
        <v>720</v>
      </c>
      <c r="AK52" s="1" t="s">
        <v>721</v>
      </c>
      <c r="AM52" s="1" t="s">
        <v>722</v>
      </c>
      <c r="AO52" s="1" t="s">
        <v>723</v>
      </c>
      <c r="AQ52" s="1" t="s">
        <v>724</v>
      </c>
      <c r="AZ52" s="128" t="s">
        <v>985</v>
      </c>
      <c r="BA52" s="128" t="s">
        <v>986</v>
      </c>
      <c r="BB52" s="128" t="s">
        <v>987</v>
      </c>
      <c r="BC52" s="128" t="s">
        <v>988</v>
      </c>
      <c r="BD52" s="128" t="s">
        <v>989</v>
      </c>
      <c r="BE52" s="128" t="s">
        <v>990</v>
      </c>
      <c r="BF52" s="128" t="s">
        <v>992</v>
      </c>
      <c r="BH52" s="128" t="s">
        <v>993</v>
      </c>
      <c r="BI52" s="128" t="s">
        <v>994</v>
      </c>
      <c r="BJ52" s="128" t="s">
        <v>995</v>
      </c>
      <c r="BK52" s="128" t="s">
        <v>997</v>
      </c>
      <c r="BL52" s="128" t="s">
        <v>996</v>
      </c>
      <c r="BM52" s="128" t="s">
        <v>998</v>
      </c>
      <c r="BO52" s="166" t="s">
        <v>1175</v>
      </c>
      <c r="BP52" s="166" t="s">
        <v>1176</v>
      </c>
      <c r="BQ52" s="166" t="s">
        <v>1177</v>
      </c>
      <c r="BR52" s="166" t="s">
        <v>1178</v>
      </c>
      <c r="BS52" s="166" t="s">
        <v>1179</v>
      </c>
      <c r="BT52" s="166" t="s">
        <v>1180</v>
      </c>
      <c r="BU52" s="166" t="s">
        <v>1181</v>
      </c>
      <c r="BV52" s="166"/>
      <c r="BW52" s="166" t="s">
        <v>1182</v>
      </c>
      <c r="BX52" s="166" t="s">
        <v>1183</v>
      </c>
      <c r="BY52" s="166" t="s">
        <v>1184</v>
      </c>
      <c r="BZ52" s="166" t="s">
        <v>1185</v>
      </c>
      <c r="CA52" s="166" t="s">
        <v>1186</v>
      </c>
      <c r="CB52" s="166" t="s">
        <v>1187</v>
      </c>
    </row>
    <row r="53" spans="1:80" ht="57.5" x14ac:dyDescent="0.25">
      <c r="A53" s="109" t="s">
        <v>1314</v>
      </c>
      <c r="B53" s="109" t="str">
        <f>IF('3A-Rail transport'!AL14="no","not applicable (Q3a.1.1 answered with 'no')","yes")</f>
        <v>yes</v>
      </c>
      <c r="C53" s="109" t="str">
        <f>IF('3A-Rail transport'!AL15="no","not applicable (Q3a.1.1 answered with 'no')","yes")</f>
        <v>yes</v>
      </c>
      <c r="E53" s="110">
        <f t="shared" si="4"/>
        <v>5.0000000000000037E-2</v>
      </c>
      <c r="F53" s="110">
        <f>IF('3A-Rail transport'!P$56="no"," ",ROUND(E53,4))</f>
        <v>0.05</v>
      </c>
      <c r="G53" s="110">
        <f>IF('3A-Rail transport'!P$57="no"," ",ROUND(E53,4))</f>
        <v>0.05</v>
      </c>
      <c r="H53" s="110"/>
      <c r="I53" s="109" t="str">
        <f>IF('3A-Rail transport'!AL69="no","not applicable (Q3a.2.3 answered with 'no')","yes")</f>
        <v>yes</v>
      </c>
      <c r="K53" s="109" t="str">
        <f>IF('3A-Rail transport'!AL69="no","not applicable (Q3a.2.3 answered with 'no')","yes (more than 50% of passenger/kms)")</f>
        <v>yes (more than 50% of passenger/kms)</v>
      </c>
      <c r="M53" s="114" t="str">
        <f>IF(OR('3A-Rail transport'!AL$73="no", '3A-Rail transport'!AL$73="not applicable (Q3a.2.3 answered with 'no')"),"not applicable (Q3a.2.3 answered with 'no')","yes")</f>
        <v>yes</v>
      </c>
      <c r="O53" s="109" t="str">
        <f>IF('3B-Air transport'!AL15="no","not applicable (Q3b.1.1 answered with 'no')","yes")</f>
        <v>yes</v>
      </c>
      <c r="P53" s="109" t="str">
        <f>IF('3B-Air transport'!AL16="no","not applicable (Q3b.1.1 answered with 'no')","yes")</f>
        <v>yes</v>
      </c>
      <c r="Q53" s="109" t="str">
        <f>IF('3B-Air transport'!AL17="no","not applicable (Q3b.1.1 answered with 'no')","yes")</f>
        <v>yes</v>
      </c>
      <c r="S53" s="110">
        <f t="shared" si="5"/>
        <v>5.0000000000000037E-2</v>
      </c>
      <c r="T53" s="110">
        <f>IF('3B-Air transport'!P$66="no"," ",ROUND(S53,4))</f>
        <v>0.05</v>
      </c>
      <c r="U53" s="110">
        <f>IF('3B-Air transport'!P$67="no"," ",ROUND(S53,4))</f>
        <v>0.05</v>
      </c>
      <c r="V53" s="110">
        <f>IF('3B-Air transport'!P$68="no"," ",ROUND(S53,4))</f>
        <v>0.05</v>
      </c>
      <c r="W53" s="110"/>
      <c r="X53" s="109" t="str">
        <f>IF('3C-Water transport'!AL14="no","not applicable (Q3c.1.1 answered with 'no')","yes")</f>
        <v>yes</v>
      </c>
      <c r="Y53" s="109" t="str">
        <f>IF('3C-Water transport'!AL15="no","not applicable (Q3c.1.1 answered with 'no')","yes")</f>
        <v>yes</v>
      </c>
      <c r="Z53" s="109" t="str">
        <f>IF('3C-Water transport'!AL16="no","not applicable (Q3c.1.1 answered with 'no')","yes")</f>
        <v>yes</v>
      </c>
      <c r="AB53" s="110">
        <f t="shared" si="6"/>
        <v>5.0000000000000037E-2</v>
      </c>
      <c r="AC53" s="110">
        <f>IF('3C-Water transport'!P$56="no"," ",ROUND(AB53,4))</f>
        <v>0.05</v>
      </c>
      <c r="AD53" s="110">
        <f>IF('3C-Water transport'!P$57="no"," ",ROUND(AB53,4))</f>
        <v>0.05</v>
      </c>
      <c r="AE53" s="110">
        <f>IF('3C-Water transport'!P$58="no"," ",ROUND(AB53,4))</f>
        <v>0.05</v>
      </c>
      <c r="AG53" s="112" t="str">
        <f>IF('3D-Road freight transport'!AL$10="no","not applicable (Q3d.1.1 answered with 'no')","yes")</f>
        <v>yes</v>
      </c>
      <c r="AI53" s="112" t="str">
        <f>IF('3D-Road freight transport'!AL$21="no (market open to competition)","not applicable (Q3d.2.2 answered with 'no')","through an administrative procedure")</f>
        <v>through an administrative procedure</v>
      </c>
      <c r="AK53" s="112" t="str">
        <f>IF('3D-Road freight transport'!AL$28="notify relevant authorities","not applicable (Q3d.2.4 answered with 'no')","yes")</f>
        <v>yes</v>
      </c>
      <c r="AM53" s="112" t="str">
        <f>IF('3D-Road freight transport'!AL$28="notify relevant authorities","not applicable (Q3d.2.4 answered with 'no')","yes")</f>
        <v>yes</v>
      </c>
      <c r="AO53" s="112" t="str">
        <f>IF('3E-Transport by Coach'!AL$10="no","not applicable (Q3e.1.1 answered with 'no')","yes")</f>
        <v>yes</v>
      </c>
      <c r="AQ53" s="113" t="str">
        <f>IF('3E-Transport by Coach'!AL$21="no (market open to competition)","not applicable (Q3e.2.1 answered with 'no')","through an administrative procedure")</f>
        <v>through an administrative procedure</v>
      </c>
      <c r="AZ53" s="128" t="str">
        <f>IF('3Abis-Rail Regulator'!$AL$51="no/not applicable","not applicable (Q3ab.b.10 answered with 'no')","yes (please provide link)")</f>
        <v>yes (please provide link)</v>
      </c>
      <c r="BA53" s="128" t="str">
        <f>IF('3Abis-Rail Regulator'!$AL$52="no/not applicable","not applicable (Q3ab.b.10 answered with 'no')","yes (please provide link)")</f>
        <v>yes (please provide link)</v>
      </c>
      <c r="BB53" s="128" t="str">
        <f>IF('3Abis-Rail Regulator'!$AL$53="no/not applicable","not applicable (Q3ab.b.10 answered with 'no')","yes (please provide link)")</f>
        <v>yes (please provide link)</v>
      </c>
      <c r="BC53" s="128" t="str">
        <f>IF('3Abis-Rail Regulator'!$AL$54="no/not applicable","not applicable (Q3ab.b.10 answered with 'no')","yes (please provide link)")</f>
        <v>yes (please provide link)</v>
      </c>
      <c r="BD53" s="128" t="str">
        <f>IF('3Abis-Rail Regulator'!$AL$55="no/not applicable","not applicable (Q3ab.b.10 answered with 'no')","yes (please provide link)")</f>
        <v>yes (please provide link)</v>
      </c>
      <c r="BE53" s="128" t="str">
        <f>IF('3Abis-Rail Regulator'!$AL$56="no/not applicable","not applicable (Q3ab.b.10 answered with 'no')","yes (please provide link)")</f>
        <v>yes (please provide link)</v>
      </c>
      <c r="BF53" s="128" t="str">
        <f>IF('3Abis-Rail Regulator'!$AL$57="no/not applicable","not applicable (Q3ab.b.10 answered with 'no')","yes (please provide link)")</f>
        <v>yes (please provide link)</v>
      </c>
      <c r="BH53" s="1" t="str">
        <f>IF('3Abis-Rail Regulator'!$AL$67="no/not applicable","not applicable (Q3ab.b.11 answered with 'no/not applicable')","yes")</f>
        <v>yes</v>
      </c>
      <c r="BI53" s="1" t="str">
        <f>IF('3Abis-Rail Regulator'!$AL$68="no/not applicable","not applicable (Q3ab.b.11 answered with 'no/not applicable')","yes")</f>
        <v>yes</v>
      </c>
      <c r="BJ53" s="1" t="str">
        <f>IF('3Abis-Rail Regulator'!$AL$69="no/not applicable","not applicable (Q3ab.b.11 answered with 'no/not applicable')","yes")</f>
        <v>yes</v>
      </c>
      <c r="BK53" s="1" t="str">
        <f>IF(OR('3Abis-Rail Regulator'!$AL$82="no",'3Abis-Rail Regulator'!$AL$82="not applicable"),"not applicable (Q3ab.c.6 answered with 'no')","yes")</f>
        <v>yes</v>
      </c>
      <c r="BL53" s="1" t="str">
        <f>IF(OR('3Abis-Rail Regulator'!$AL$85="no",'3Abis-Rail Regulator'!$AL$85="not applicable"),"not applicable (Q3ab.c.7 answered with 'no')","yes")</f>
        <v>yes</v>
      </c>
      <c r="BM53" s="1" t="str">
        <f>IF(OR('3Abis-Rail Regulator'!$AL$88="no",'3Abis-Rail Regulator'!$AL$88="not applicable"),"not applicable (Q3ab.c.8 answered with 'no')","yes")</f>
        <v>yes</v>
      </c>
      <c r="BO53" s="166" t="str">
        <f>IF('3Bbis-Air Regulator'!$AL$51="no/not applicable","not applicable (Q3bb.b.10 answered with 'no')","yes (please provide link)")</f>
        <v>yes (please provide link)</v>
      </c>
      <c r="BP53" s="166" t="str">
        <f>IF('3Bbis-Air Regulator'!$AL$52="no/not applicable","not applicable (Q3bb.b.10 answered with 'no')","yes (please provide link)")</f>
        <v>yes (please provide link)</v>
      </c>
      <c r="BQ53" s="166" t="str">
        <f>IF('3Bbis-Air Regulator'!$AL$53="no/not applicable","not applicable (Q3bb.b.10 answered with 'no')","yes (please provide link)")</f>
        <v>yes (please provide link)</v>
      </c>
      <c r="BR53" s="166" t="str">
        <f>IF('3Bbis-Air Regulator'!$AL$54="no/not applicable","not applicable (Q3bb.b.10 answered with 'no')","yes (please provide link)")</f>
        <v>yes (please provide link)</v>
      </c>
      <c r="BS53" s="166" t="str">
        <f>IF('3Bbis-Air Regulator'!$AL$55="no/not applicable","not applicable (Q3bb.b.10 answered with 'no')","yes (please provide link)")</f>
        <v>yes (please provide link)</v>
      </c>
      <c r="BT53" s="166" t="str">
        <f>IF('3Bbis-Air Regulator'!$AL$56="no/not applicable","not applicable (Q3bb.b.10 answered with 'no')","yes (please provide link)")</f>
        <v>yes (please provide link)</v>
      </c>
      <c r="BU53" s="166" t="str">
        <f>IF('3Bbis-Air Regulator'!$AL$57="no/not applicable","not applicable (Q3bb.b.10 answered with 'no')","yes (please provide link)")</f>
        <v>yes (please provide link)</v>
      </c>
      <c r="BW53" s="1" t="str">
        <f>IF('3Bbis-Air Regulator'!$AL$67="no/not applicable","not applicable (Q3bb.b.11 answered with 'no/not applicable')","yes")</f>
        <v>yes</v>
      </c>
      <c r="BX53" s="1" t="str">
        <f>IF('3Bbis-Air Regulator'!$AL$68="no/not applicable","not applicable (Q3bb.b.11 answered with 'no/not applicable')","yes")</f>
        <v>yes</v>
      </c>
      <c r="BY53" s="1" t="str">
        <f>IF('3Bbis-Air Regulator'!$AL$69="no/not applicable","not applicable (Q3bb.b.11 answered with 'no/not applicable')","yes")</f>
        <v>yes</v>
      </c>
      <c r="BZ53" s="1" t="str">
        <f>IF(OR('3Bbis-Air Regulator'!$AL$82="no",'3Bbis-Air Regulator'!$AL$82="not applicable"),"not applicable (Q3bb.c.6 answered with 'no')","yes")</f>
        <v>yes</v>
      </c>
      <c r="CA53" s="1" t="str">
        <f>IF(OR('3Bbis-Air Regulator'!$AL$85="no",'3Bbis-Air Regulator'!$AL$85="not applicable"),"not applicable (Q3bb.c.7 answered with 'no')","yes")</f>
        <v>yes</v>
      </c>
      <c r="CB53" s="1" t="str">
        <f>IF(OR('3Bbis-Air Regulator'!$AL$88="no",'3Bbis-Air Regulator'!$AL$88="not applicable"),"not applicable (Q3bb.c.8 answered with 'no')","yes")</f>
        <v>yes</v>
      </c>
    </row>
    <row r="54" spans="1:80" ht="34.5" x14ac:dyDescent="0.25">
      <c r="B54" s="109" t="str">
        <f>IF('3A-Rail transport'!AL14="no"," ","no")</f>
        <v>no</v>
      </c>
      <c r="C54" s="109" t="str">
        <f>IF('3A-Rail transport'!AL15="no"," ","no")</f>
        <v>no</v>
      </c>
      <c r="E54" s="110">
        <f t="shared" si="4"/>
        <v>5.1000000000000038E-2</v>
      </c>
      <c r="F54" s="110">
        <f>IF('3A-Rail transport'!P$56="no"," ",ROUND(E54,4))</f>
        <v>5.0999999999999997E-2</v>
      </c>
      <c r="G54" s="110">
        <f>IF('3A-Rail transport'!P$57="no"," ",ROUND(E54,4))</f>
        <v>5.0999999999999997E-2</v>
      </c>
      <c r="H54" s="110"/>
      <c r="I54" s="109" t="str">
        <f>IF('3A-Rail transport'!AL69="no"," ","no")</f>
        <v>no</v>
      </c>
      <c r="K54" s="109" t="str">
        <f>IF('3A-Rail transport'!AL69="no"," ","yes (between 25% and 49% of passenger/kms)")</f>
        <v>yes (between 25% and 49% of passenger/kms)</v>
      </c>
      <c r="M54" s="114" t="str">
        <f>IF(OR('3A-Rail transport'!AL$73="no",'3A-Rail transport'!AL$73="not applicable (Q3a.2.3 answered with 'no')" )," ","yes (only for some contracts/routes)")</f>
        <v>yes (only for some contracts/routes)</v>
      </c>
      <c r="O54" s="109" t="str">
        <f>IF('3B-Air transport'!AL15="no"," ","no")</f>
        <v>no</v>
      </c>
      <c r="P54" s="109" t="str">
        <f>IF('3B-Air transport'!AL16="no"," ","no")</f>
        <v>no</v>
      </c>
      <c r="Q54" s="109" t="str">
        <f>IF('3B-Air transport'!AL17="no"," ","no")</f>
        <v>no</v>
      </c>
      <c r="S54" s="110">
        <f t="shared" si="5"/>
        <v>5.1000000000000038E-2</v>
      </c>
      <c r="T54" s="110">
        <f>IF('3B-Air transport'!P$66="no"," ",ROUND(S54,4))</f>
        <v>5.0999999999999997E-2</v>
      </c>
      <c r="U54" s="110">
        <f>IF('3B-Air transport'!P$67="no"," ",ROUND(S54,4))</f>
        <v>5.0999999999999997E-2</v>
      </c>
      <c r="V54" s="110">
        <f>IF('3B-Air transport'!P$68="no"," ",ROUND(S54,4))</f>
        <v>5.0999999999999997E-2</v>
      </c>
      <c r="W54" s="110"/>
      <c r="X54" s="109" t="str">
        <f>IF('3C-Water transport'!AL14="no"," ","no")</f>
        <v>no</v>
      </c>
      <c r="Y54" s="109" t="str">
        <f>IF('3C-Water transport'!AL15="no"," ","no")</f>
        <v>no</v>
      </c>
      <c r="Z54" s="109" t="str">
        <f>IF('3C-Water transport'!AL16="no"," ","no")</f>
        <v>no</v>
      </c>
      <c r="AB54" s="110">
        <f t="shared" si="6"/>
        <v>5.1000000000000038E-2</v>
      </c>
      <c r="AC54" s="110">
        <f>IF('3C-Water transport'!P$56="no"," ",ROUND(AB54,4))</f>
        <v>5.0999999999999997E-2</v>
      </c>
      <c r="AD54" s="110">
        <f>IF('3C-Water transport'!P$57="no"," ",ROUND(AB54,4))</f>
        <v>5.0999999999999997E-2</v>
      </c>
      <c r="AE54" s="110">
        <f>IF('3C-Water transport'!P$58="no"," ",ROUND(AB54,4))</f>
        <v>5.0999999999999997E-2</v>
      </c>
      <c r="AG54" s="112" t="str">
        <f>IF('3D-Road freight transport'!AL$10="no"," ","no")</f>
        <v>no</v>
      </c>
      <c r="AI54" s="112" t="str">
        <f>IF('3D-Road freight transport'!AL$10="no (market open to competition)"," ","through a competitive tender")</f>
        <v>through a competitive tender</v>
      </c>
      <c r="AK54" s="112" t="str">
        <f>IF('3D-Road freight transport'!AL$28="notify relevant authorities"," ","no")</f>
        <v>no</v>
      </c>
      <c r="AM54" s="112" t="str">
        <f>IF('3D-Road freight transport'!AL$28="notify relevant authorities"," ","no")</f>
        <v>no</v>
      </c>
      <c r="AO54" s="112" t="str">
        <f>IF('3E-Transport by Coach'!AL$10="no"," ","no")</f>
        <v>no</v>
      </c>
      <c r="AQ54" s="113" t="str">
        <f>IF('3E-Transport by Coach'!AL$21="no (market open to competition)"," ","through a competitive tender")</f>
        <v>through a competitive tender</v>
      </c>
      <c r="AZ54" s="1" t="str">
        <f>IF('3Abis-Rail Regulator'!$AL$51="no/not applicable"," ","no")</f>
        <v>no</v>
      </c>
      <c r="BA54" s="1" t="str">
        <f>IF('3Abis-Rail Regulator'!$AL$52="no/not applicable"," ","no")</f>
        <v>no</v>
      </c>
      <c r="BB54" s="1" t="str">
        <f>IF('3Abis-Rail Regulator'!$AL$53="no/not applicable"," ","no")</f>
        <v>no</v>
      </c>
      <c r="BC54" s="1" t="str">
        <f>IF('3Abis-Rail Regulator'!$AL$54="no/not applicable"," ","no")</f>
        <v>no</v>
      </c>
      <c r="BD54" s="1" t="str">
        <f>IF('3Abis-Rail Regulator'!$AL$55="no/not applicable"," ","no")</f>
        <v>no</v>
      </c>
      <c r="BE54" s="1" t="str">
        <f>IF('3Abis-Rail Regulator'!$AL$56="no/not applicable"," ","no")</f>
        <v>no</v>
      </c>
      <c r="BF54" s="1" t="str">
        <f>IF('3Abis-Rail Regulator'!$AL$57="no/not applicable"," ","no")</f>
        <v>no</v>
      </c>
      <c r="BH54" s="128" t="str">
        <f>IF('3Abis-Rail Regulator'!$AL$67="no/not applicable"," ","no/not applicable")</f>
        <v>no/not applicable</v>
      </c>
      <c r="BI54" s="128" t="str">
        <f>IF('3Abis-Rail Regulator'!$AL$68="no/not applicable"," ","no/not applicable")</f>
        <v>no/not applicable</v>
      </c>
      <c r="BJ54" s="128" t="str">
        <f>IF('3Abis-Rail Regulator'!$AL$69="no/not applicable"," ","no/not applicable")</f>
        <v>no/not applicable</v>
      </c>
      <c r="BK54" s="166" t="str">
        <f>IF(OR('3Abis-Rail Regulator'!$AL$82="no",'3Abis-Rail Regulator'!$AL$82="not applicable")," ","no")</f>
        <v>no</v>
      </c>
      <c r="BL54" s="128" t="str">
        <f>IF(OR('3Abis-Rail Regulator'!$AL$85="no",'3Abis-Rail Regulator'!$AL$85="not applicable")," ","no")</f>
        <v>no</v>
      </c>
      <c r="BM54" s="128" t="str">
        <f>IF(OR('3Abis-Rail Regulator'!$AL$88="no",'3Abis-Rail Regulator'!$AL$88="not applicable")," ","no")</f>
        <v>no</v>
      </c>
      <c r="BO54" s="1" t="str">
        <f>IF('3Bbis-Air Regulator'!$AL$51="no/not applicable"," ","no")</f>
        <v>no</v>
      </c>
      <c r="BP54" s="1" t="str">
        <f>IF('3Bbis-Air Regulator'!$AL$52="no/not applicable"," ","no")</f>
        <v>no</v>
      </c>
      <c r="BQ54" s="1" t="str">
        <f>IF('3Bbis-Air Regulator'!$AL$53="no/not applicable"," ","no")</f>
        <v>no</v>
      </c>
      <c r="BR54" s="1" t="str">
        <f>IF('3Bbis-Air Regulator'!$AL$54="no/not applicable"," ","no")</f>
        <v>no</v>
      </c>
      <c r="BS54" s="1" t="str">
        <f>IF('3Bbis-Air Regulator'!$AL$55="no/not applicable"," ","no")</f>
        <v>no</v>
      </c>
      <c r="BT54" s="1" t="str">
        <f>IF('3Bbis-Air Regulator'!$AL$56="no/not applicable"," ","no")</f>
        <v>no</v>
      </c>
      <c r="BU54" s="1" t="str">
        <f>IF('3Bbis-Air Regulator'!$AL$57="no/not applicable"," ","no")</f>
        <v>no</v>
      </c>
      <c r="BW54" s="166" t="str">
        <f>IF('3Bbis-Air Regulator'!$AL$67="no/not applicable"," ","no/not applicable")</f>
        <v>no/not applicable</v>
      </c>
      <c r="BX54" s="166" t="str">
        <f>IF('3Bbis-Air Regulator'!$AL$68="no/not applicable"," ","no/not applicable")</f>
        <v>no/not applicable</v>
      </c>
      <c r="BY54" s="166" t="str">
        <f>IF('3Bbis-Air Regulator'!$AL$69="no/not applicable"," ","no/not applicable")</f>
        <v>no/not applicable</v>
      </c>
      <c r="BZ54" s="166" t="str">
        <f>IF(OR('3Bbis-Air Regulator'!$AL$82="no",'3Bbis-Air Regulator'!$AL$82="not applicable")," ","no")</f>
        <v>no</v>
      </c>
      <c r="CA54" s="166" t="str">
        <f>IF(OR('3Bbis-Air Regulator'!$AL$85="no",'3Bbis-Air Regulator'!$AL$85="not applicable")," ","no")</f>
        <v>no</v>
      </c>
      <c r="CB54" s="166" t="str">
        <f>IF(OR('3Bbis-Air Regulator'!$AL$88="no",'3Bbis-Air Regulator'!$AL$88="not applicable")," ","no")</f>
        <v>no</v>
      </c>
    </row>
    <row r="55" spans="1:80" x14ac:dyDescent="0.25">
      <c r="E55" s="110">
        <f t="shared" si="4"/>
        <v>5.2000000000000039E-2</v>
      </c>
      <c r="F55" s="110">
        <f>IF('3A-Rail transport'!P$56="no"," ",ROUND(E55,4))</f>
        <v>5.1999999999999998E-2</v>
      </c>
      <c r="G55" s="110">
        <f>IF('3A-Rail transport'!P$57="no"," ",ROUND(E55,4))</f>
        <v>5.1999999999999998E-2</v>
      </c>
      <c r="H55" s="110"/>
      <c r="K55" s="109" t="str">
        <f>IF('3A-Rail transport'!AL69="no"," ","yes (less than 25% of passenger/kms)")</f>
        <v>yes (less than 25% of passenger/kms)</v>
      </c>
      <c r="M55" s="114" t="str">
        <f>IF(OR('3A-Rail transport'!AL$73="no",'3A-Rail transport'!AL$73="not applicable (Q3a.2.3 answered with 'no')" )," ","no")</f>
        <v>no</v>
      </c>
      <c r="S55" s="110">
        <f t="shared" si="5"/>
        <v>5.2000000000000039E-2</v>
      </c>
      <c r="T55" s="110">
        <f>IF('3B-Air transport'!P$66="no"," ",ROUND(S55,4))</f>
        <v>5.1999999999999998E-2</v>
      </c>
      <c r="U55" s="110">
        <f>IF('3B-Air transport'!P$67="no"," ",ROUND(S55,4))</f>
        <v>5.1999999999999998E-2</v>
      </c>
      <c r="V55" s="110">
        <f>IF('3B-Air transport'!P$68="no"," ",ROUND(S55,4))</f>
        <v>5.1999999999999998E-2</v>
      </c>
      <c r="W55" s="110"/>
      <c r="AB55" s="110">
        <f t="shared" si="6"/>
        <v>5.2000000000000039E-2</v>
      </c>
      <c r="AC55" s="110">
        <f>IF('3C-Water transport'!P$56="no"," ",ROUND(AB55,4))</f>
        <v>5.1999999999999998E-2</v>
      </c>
      <c r="AD55" s="110">
        <f>IF('3C-Water transport'!P$57="no"," ",ROUND(AB55,4))</f>
        <v>5.1999999999999998E-2</v>
      </c>
      <c r="AE55" s="110">
        <f>IF('3C-Water transport'!P$58="no"," ",ROUND(AB55,4))</f>
        <v>5.1999999999999998E-2</v>
      </c>
    </row>
    <row r="56" spans="1:80" x14ac:dyDescent="0.25">
      <c r="E56" s="110">
        <f t="shared" si="4"/>
        <v>5.300000000000004E-2</v>
      </c>
      <c r="F56" s="110">
        <f>IF('3A-Rail transport'!P$56="no"," ",ROUND(E56,4))</f>
        <v>5.2999999999999999E-2</v>
      </c>
      <c r="G56" s="110">
        <f>IF('3A-Rail transport'!P$57="no"," ",ROUND(E56,4))</f>
        <v>5.2999999999999999E-2</v>
      </c>
      <c r="H56" s="110"/>
      <c r="K56" s="109" t="str">
        <f>IF('3A-Rail transport'!AL69="no"," ","no (on any route)")</f>
        <v>no (on any route)</v>
      </c>
      <c r="S56" s="110">
        <f t="shared" si="5"/>
        <v>5.300000000000004E-2</v>
      </c>
      <c r="T56" s="110">
        <f>IF('3B-Air transport'!P$66="no"," ",ROUND(S56,4))</f>
        <v>5.2999999999999999E-2</v>
      </c>
      <c r="U56" s="110">
        <f>IF('3B-Air transport'!P$67="no"," ",ROUND(S56,4))</f>
        <v>5.2999999999999999E-2</v>
      </c>
      <c r="V56" s="110">
        <f>IF('3B-Air transport'!P$68="no"," ",ROUND(S56,4))</f>
        <v>5.2999999999999999E-2</v>
      </c>
      <c r="W56" s="110"/>
      <c r="AB56" s="110">
        <f t="shared" si="6"/>
        <v>5.300000000000004E-2</v>
      </c>
      <c r="AC56" s="110">
        <f>IF('3C-Water transport'!P$56="no"," ",ROUND(AB56,4))</f>
        <v>5.2999999999999999E-2</v>
      </c>
      <c r="AD56" s="110">
        <f>IF('3C-Water transport'!P$57="no"," ",ROUND(AB56,4))</f>
        <v>5.2999999999999999E-2</v>
      </c>
      <c r="AE56" s="110">
        <f>IF('3C-Water transport'!P$58="no"," ",ROUND(AB56,4))</f>
        <v>5.2999999999999999E-2</v>
      </c>
    </row>
    <row r="57" spans="1:80" x14ac:dyDescent="0.25">
      <c r="E57" s="110">
        <f t="shared" si="4"/>
        <v>5.4000000000000041E-2</v>
      </c>
      <c r="F57" s="110">
        <f>IF('3A-Rail transport'!P$56="no"," ",ROUND(E57,4))</f>
        <v>5.3999999999999999E-2</v>
      </c>
      <c r="G57" s="110">
        <f>IF('3A-Rail transport'!P$57="no"," ",ROUND(E57,4))</f>
        <v>5.3999999999999999E-2</v>
      </c>
      <c r="H57" s="110"/>
      <c r="S57" s="110">
        <f t="shared" si="5"/>
        <v>5.4000000000000041E-2</v>
      </c>
      <c r="T57" s="110">
        <f>IF('3B-Air transport'!P$66="no"," ",ROUND(S57,4))</f>
        <v>5.3999999999999999E-2</v>
      </c>
      <c r="U57" s="110">
        <f>IF('3B-Air transport'!P$67="no"," ",ROUND(S57,4))</f>
        <v>5.3999999999999999E-2</v>
      </c>
      <c r="V57" s="110">
        <f>IF('3B-Air transport'!P$68="no"," ",ROUND(S57,4))</f>
        <v>5.3999999999999999E-2</v>
      </c>
      <c r="W57" s="110"/>
      <c r="AB57" s="110">
        <f t="shared" si="6"/>
        <v>5.4000000000000041E-2</v>
      </c>
      <c r="AC57" s="110">
        <f>IF('3C-Water transport'!P$56="no"," ",ROUND(AB57,4))</f>
        <v>5.3999999999999999E-2</v>
      </c>
      <c r="AD57" s="110">
        <f>IF('3C-Water transport'!P$57="no"," ",ROUND(AB57,4))</f>
        <v>5.3999999999999999E-2</v>
      </c>
      <c r="AE57" s="110">
        <f>IF('3C-Water transport'!P$58="no"," ",ROUND(AB57,4))</f>
        <v>5.3999999999999999E-2</v>
      </c>
    </row>
    <row r="58" spans="1:80" x14ac:dyDescent="0.25">
      <c r="E58" s="110">
        <f t="shared" si="4"/>
        <v>5.5000000000000042E-2</v>
      </c>
      <c r="F58" s="110">
        <f>IF('3A-Rail transport'!P$56="no"," ",ROUND(E58,4))</f>
        <v>5.5E-2</v>
      </c>
      <c r="G58" s="110">
        <f>IF('3A-Rail transport'!P$57="no"," ",ROUND(E58,4))</f>
        <v>5.5E-2</v>
      </c>
      <c r="H58" s="110"/>
      <c r="S58" s="110">
        <f t="shared" si="5"/>
        <v>5.5000000000000042E-2</v>
      </c>
      <c r="T58" s="110">
        <f>IF('3B-Air transport'!P$66="no"," ",ROUND(S58,4))</f>
        <v>5.5E-2</v>
      </c>
      <c r="U58" s="110">
        <f>IF('3B-Air transport'!P$67="no"," ",ROUND(S58,4))</f>
        <v>5.5E-2</v>
      </c>
      <c r="V58" s="110">
        <f>IF('3B-Air transport'!P$68="no"," ",ROUND(S58,4))</f>
        <v>5.5E-2</v>
      </c>
      <c r="W58" s="110"/>
      <c r="AB58" s="110">
        <f t="shared" si="6"/>
        <v>5.5000000000000042E-2</v>
      </c>
      <c r="AC58" s="110">
        <f>IF('3C-Water transport'!P$56="no"," ",ROUND(AB58,4))</f>
        <v>5.5E-2</v>
      </c>
      <c r="AD58" s="110">
        <f>IF('3C-Water transport'!P$57="no"," ",ROUND(AB58,4))</f>
        <v>5.5E-2</v>
      </c>
      <c r="AE58" s="110">
        <f>IF('3C-Water transport'!P$58="no"," ",ROUND(AB58,4))</f>
        <v>5.5E-2</v>
      </c>
    </row>
    <row r="59" spans="1:80" x14ac:dyDescent="0.25">
      <c r="E59" s="110">
        <f t="shared" si="4"/>
        <v>5.6000000000000043E-2</v>
      </c>
      <c r="F59" s="110">
        <f>IF('3A-Rail transport'!P$56="no"," ",ROUND(E59,4))</f>
        <v>5.6000000000000001E-2</v>
      </c>
      <c r="G59" s="110">
        <f>IF('3A-Rail transport'!P$57="no"," ",ROUND(E59,4))</f>
        <v>5.6000000000000001E-2</v>
      </c>
      <c r="H59" s="110"/>
      <c r="S59" s="110">
        <f t="shared" si="5"/>
        <v>5.6000000000000043E-2</v>
      </c>
      <c r="T59" s="110">
        <f>IF('3B-Air transport'!P$66="no"," ",ROUND(S59,4))</f>
        <v>5.6000000000000001E-2</v>
      </c>
      <c r="U59" s="110">
        <f>IF('3B-Air transport'!P$67="no"," ",ROUND(S59,4))</f>
        <v>5.6000000000000001E-2</v>
      </c>
      <c r="V59" s="110">
        <f>IF('3B-Air transport'!P$68="no"," ",ROUND(S59,4))</f>
        <v>5.6000000000000001E-2</v>
      </c>
      <c r="W59" s="110"/>
      <c r="AB59" s="110">
        <f t="shared" si="6"/>
        <v>5.6000000000000043E-2</v>
      </c>
      <c r="AC59" s="110">
        <f>IF('3C-Water transport'!P$56="no"," ",ROUND(AB59,4))</f>
        <v>5.6000000000000001E-2</v>
      </c>
      <c r="AD59" s="110">
        <f>IF('3C-Water transport'!P$57="no"," ",ROUND(AB59,4))</f>
        <v>5.6000000000000001E-2</v>
      </c>
      <c r="AE59" s="110">
        <f>IF('3C-Water transport'!P$58="no"," ",ROUND(AB59,4))</f>
        <v>5.6000000000000001E-2</v>
      </c>
    </row>
    <row r="60" spans="1:80" x14ac:dyDescent="0.25">
      <c r="E60" s="110">
        <f t="shared" si="4"/>
        <v>5.7000000000000044E-2</v>
      </c>
      <c r="F60" s="110">
        <f>IF('3A-Rail transport'!P$56="no"," ",ROUND(E60,4))</f>
        <v>5.7000000000000002E-2</v>
      </c>
      <c r="G60" s="110">
        <f>IF('3A-Rail transport'!P$57="no"," ",ROUND(E60,4))</f>
        <v>5.7000000000000002E-2</v>
      </c>
      <c r="H60" s="110"/>
      <c r="S60" s="110">
        <f t="shared" si="5"/>
        <v>5.7000000000000044E-2</v>
      </c>
      <c r="T60" s="110">
        <f>IF('3B-Air transport'!P$66="no"," ",ROUND(S60,4))</f>
        <v>5.7000000000000002E-2</v>
      </c>
      <c r="U60" s="110">
        <f>IF('3B-Air transport'!P$67="no"," ",ROUND(S60,4))</f>
        <v>5.7000000000000002E-2</v>
      </c>
      <c r="V60" s="110">
        <f>IF('3B-Air transport'!P$68="no"," ",ROUND(S60,4))</f>
        <v>5.7000000000000002E-2</v>
      </c>
      <c r="W60" s="110"/>
      <c r="AB60" s="110">
        <f t="shared" si="6"/>
        <v>5.7000000000000044E-2</v>
      </c>
      <c r="AC60" s="110">
        <f>IF('3C-Water transport'!P$56="no"," ",ROUND(AB60,4))</f>
        <v>5.7000000000000002E-2</v>
      </c>
      <c r="AD60" s="110">
        <f>IF('3C-Water transport'!P$57="no"," ",ROUND(AB60,4))</f>
        <v>5.7000000000000002E-2</v>
      </c>
      <c r="AE60" s="110">
        <f>IF('3C-Water transport'!P$58="no"," ",ROUND(AB60,4))</f>
        <v>5.7000000000000002E-2</v>
      </c>
    </row>
    <row r="61" spans="1:80" x14ac:dyDescent="0.25">
      <c r="B61" s="109">
        <f>IF(LEFT(B63,14)="not applicable",1,COUNTA(B63:B64))</f>
        <v>2</v>
      </c>
      <c r="C61" s="109">
        <f>IF(LEFT(C63,14)="not applicable",1,COUNTA(C63:C64))</f>
        <v>2</v>
      </c>
      <c r="E61" s="110">
        <f t="shared" si="4"/>
        <v>5.8000000000000045E-2</v>
      </c>
      <c r="F61" s="110">
        <f>IF('3A-Rail transport'!P$56="no"," ",ROUND(E61,4))</f>
        <v>5.8000000000000003E-2</v>
      </c>
      <c r="G61" s="110">
        <f>IF('3A-Rail transport'!P$57="no"," ",ROUND(E61,4))</f>
        <v>5.8000000000000003E-2</v>
      </c>
      <c r="H61" s="110"/>
      <c r="I61" s="109">
        <f>IF(LEFT(I63,14)="not applicable",1,COUNTA(I63:I65))</f>
        <v>2</v>
      </c>
      <c r="K61" s="109">
        <f>IF(LEFT(K63,14)="not applicable",1,COUNTA(K63:K66))</f>
        <v>4</v>
      </c>
      <c r="M61" s="114">
        <f>IF(LEFT(M63,14)="not applicable",1,COUNTA(M63:M66))</f>
        <v>3</v>
      </c>
      <c r="O61" s="109">
        <f>IF(LEFT(O63,14)="not applicable",1,COUNTA(O63:O64))</f>
        <v>2</v>
      </c>
      <c r="P61" s="109">
        <f>IF(LEFT(P63,14)="not applicable",1,COUNTA(P63:P64))</f>
        <v>2</v>
      </c>
      <c r="Q61" s="109">
        <f>IF(LEFT(Q63,14)="not applicable",1,COUNTA(Q63:Q64))</f>
        <v>2</v>
      </c>
      <c r="S61" s="110">
        <f t="shared" si="5"/>
        <v>5.8000000000000045E-2</v>
      </c>
      <c r="T61" s="110">
        <f>IF('3B-Air transport'!P$66="no"," ",ROUND(S61,4))</f>
        <v>5.8000000000000003E-2</v>
      </c>
      <c r="U61" s="110">
        <f>IF('3B-Air transport'!P$67="no"," ",ROUND(S61,4))</f>
        <v>5.8000000000000003E-2</v>
      </c>
      <c r="V61" s="110">
        <f>IF('3B-Air transport'!P$68="no"," ",ROUND(S61,4))</f>
        <v>5.8000000000000003E-2</v>
      </c>
      <c r="W61" s="110"/>
      <c r="X61" s="109">
        <f>IF(LEFT(X63,14)="not applicable",1,COUNTA(X63:X64))</f>
        <v>2</v>
      </c>
      <c r="Y61" s="109">
        <f t="shared" ref="Y61:Z61" si="30">IF(LEFT(Y63,14)="not applicable",1,COUNTA(Y63:Y64))</f>
        <v>2</v>
      </c>
      <c r="Z61" s="109">
        <f t="shared" si="30"/>
        <v>2</v>
      </c>
      <c r="AB61" s="110">
        <f t="shared" si="6"/>
        <v>5.8000000000000045E-2</v>
      </c>
      <c r="AC61" s="110">
        <f>IF('3C-Water transport'!P$56="no"," ",ROUND(AB61,4))</f>
        <v>5.8000000000000003E-2</v>
      </c>
      <c r="AD61" s="110">
        <f>IF('3C-Water transport'!P$57="no"," ",ROUND(AB61,4))</f>
        <v>5.8000000000000003E-2</v>
      </c>
      <c r="AE61" s="110">
        <f>IF('3C-Water transport'!P$58="no"," ",ROUND(AB61,4))</f>
        <v>5.8000000000000003E-2</v>
      </c>
      <c r="AG61" s="112">
        <f>IF(LEFT(AG63,14)="not applicable",1,COUNTA(AG63:AG64))</f>
        <v>2</v>
      </c>
      <c r="AI61" s="112">
        <f>IF(LEFT(AI63,14)="not applicable",1,COUNTA(AI63:AI64))</f>
        <v>2</v>
      </c>
      <c r="AK61" s="112">
        <f>IF(LEFT(AK63,14)="not applicable",1,COUNTA(AK63:AK64))</f>
        <v>2</v>
      </c>
      <c r="AM61" s="112">
        <f>IF(LEFT(AM63,14)="not applicable",1,COUNTA(AM63:AM64))</f>
        <v>2</v>
      </c>
      <c r="AO61" s="112">
        <f>IF(LEFT(AO63,14)="not applicable",1,COUNTA(AO63:AO64))</f>
        <v>2</v>
      </c>
      <c r="AQ61" s="113">
        <f>IF(LEFT(AQ63,14)="not applicable",1,COUNTA(AQ63:AQ64))</f>
        <v>2</v>
      </c>
      <c r="AZ61" s="1">
        <f>IF(LEFT(AZ63,14)="not applicable",1,COUNTA(AZ63:AZ64))</f>
        <v>2</v>
      </c>
      <c r="BA61" s="1">
        <f t="shared" ref="BA61:BF61" si="31">IF(LEFT(BA63,14)="not applicable",1,COUNTA(BA63:BA64))</f>
        <v>2</v>
      </c>
      <c r="BB61" s="1">
        <f t="shared" si="31"/>
        <v>2</v>
      </c>
      <c r="BC61" s="1">
        <f t="shared" si="31"/>
        <v>2</v>
      </c>
      <c r="BD61" s="1">
        <f t="shared" si="31"/>
        <v>2</v>
      </c>
      <c r="BE61" s="1">
        <f t="shared" si="31"/>
        <v>2</v>
      </c>
      <c r="BF61" s="1">
        <f t="shared" si="31"/>
        <v>2</v>
      </c>
      <c r="BH61" s="1">
        <f t="shared" ref="BH61:BM61" si="32">IF(LEFT(BH63,14)="not applicable",1,COUNTA(BH63:BH64))</f>
        <v>2</v>
      </c>
      <c r="BI61" s="1">
        <f t="shared" si="32"/>
        <v>2</v>
      </c>
      <c r="BJ61" s="1">
        <f t="shared" si="32"/>
        <v>2</v>
      </c>
      <c r="BK61" s="1">
        <f t="shared" si="32"/>
        <v>2</v>
      </c>
      <c r="BL61" s="1">
        <f t="shared" si="32"/>
        <v>2</v>
      </c>
      <c r="BM61" s="1">
        <f t="shared" si="32"/>
        <v>2</v>
      </c>
      <c r="BO61" s="1">
        <f>IF(LEFT(BO63,14)="not applicable",1,COUNTA(BO63:BO64))</f>
        <v>2</v>
      </c>
      <c r="BP61" s="1">
        <f t="shared" ref="BP61:BU61" si="33">IF(LEFT(BP63,14)="not applicable",1,COUNTA(BP63:BP64))</f>
        <v>2</v>
      </c>
      <c r="BQ61" s="1">
        <f t="shared" si="33"/>
        <v>2</v>
      </c>
      <c r="BR61" s="1">
        <f t="shared" si="33"/>
        <v>2</v>
      </c>
      <c r="BS61" s="1">
        <f t="shared" si="33"/>
        <v>2</v>
      </c>
      <c r="BT61" s="1">
        <f t="shared" si="33"/>
        <v>2</v>
      </c>
      <c r="BU61" s="1">
        <f t="shared" si="33"/>
        <v>2</v>
      </c>
      <c r="BW61" s="1">
        <f t="shared" ref="BW61:CB61" si="34">IF(LEFT(BW63,14)="not applicable",1,COUNTA(BW63:BW64))</f>
        <v>2</v>
      </c>
      <c r="BX61" s="1">
        <f t="shared" si="34"/>
        <v>2</v>
      </c>
      <c r="BY61" s="1">
        <f t="shared" si="34"/>
        <v>2</v>
      </c>
      <c r="BZ61" s="1">
        <f t="shared" si="34"/>
        <v>2</v>
      </c>
      <c r="CA61" s="1">
        <f t="shared" si="34"/>
        <v>2</v>
      </c>
      <c r="CB61" s="1">
        <f t="shared" si="34"/>
        <v>2</v>
      </c>
    </row>
    <row r="62" spans="1:80" ht="23" x14ac:dyDescent="0.25">
      <c r="A62" s="109" t="s">
        <v>1315</v>
      </c>
      <c r="B62" s="109" t="s">
        <v>695</v>
      </c>
      <c r="C62" s="109" t="s">
        <v>696</v>
      </c>
      <c r="E62" s="110">
        <f t="shared" si="4"/>
        <v>5.9000000000000045E-2</v>
      </c>
      <c r="F62" s="110">
        <f>IF('3A-Rail transport'!P$56="no"," ",ROUND(E62,4))</f>
        <v>5.8999999999999997E-2</v>
      </c>
      <c r="G62" s="110">
        <f>IF('3A-Rail transport'!P$57="no"," ",ROUND(E62,4))</f>
        <v>5.8999999999999997E-2</v>
      </c>
      <c r="H62" s="110"/>
      <c r="I62" s="109" t="s">
        <v>693</v>
      </c>
      <c r="K62" s="109" t="s">
        <v>705</v>
      </c>
      <c r="M62" s="114" t="s">
        <v>704</v>
      </c>
      <c r="O62" s="109" t="s">
        <v>707</v>
      </c>
      <c r="P62" s="109" t="s">
        <v>708</v>
      </c>
      <c r="Q62" s="109" t="s">
        <v>709</v>
      </c>
      <c r="S62" s="110">
        <f t="shared" si="5"/>
        <v>5.9000000000000045E-2</v>
      </c>
      <c r="T62" s="110">
        <f>IF('3B-Air transport'!P$66="no"," ",ROUND(S62,4))</f>
        <v>5.8999999999999997E-2</v>
      </c>
      <c r="U62" s="110">
        <f>IF('3B-Air transport'!P$67="no"," ",ROUND(S62,4))</f>
        <v>5.8999999999999997E-2</v>
      </c>
      <c r="V62" s="110">
        <f>IF('3B-Air transport'!P$68="no"," ",ROUND(S62,4))</f>
        <v>5.8999999999999997E-2</v>
      </c>
      <c r="W62" s="110"/>
      <c r="X62" s="109" t="s">
        <v>710</v>
      </c>
      <c r="Y62" s="109" t="s">
        <v>711</v>
      </c>
      <c r="Z62" s="109" t="s">
        <v>712</v>
      </c>
      <c r="AB62" s="110">
        <f t="shared" si="6"/>
        <v>5.9000000000000045E-2</v>
      </c>
      <c r="AC62" s="110">
        <f>IF('3C-Water transport'!P$56="no"," ",ROUND(AB62,4))</f>
        <v>5.8999999999999997E-2</v>
      </c>
      <c r="AD62" s="110">
        <f>IF('3C-Water transport'!P$57="no"," ",ROUND(AB62,4))</f>
        <v>5.8999999999999997E-2</v>
      </c>
      <c r="AE62" s="110">
        <f>IF('3C-Water transport'!P$58="no"," ",ROUND(AB62,4))</f>
        <v>5.8999999999999997E-2</v>
      </c>
      <c r="AG62" s="1" t="s">
        <v>719</v>
      </c>
      <c r="AI62" s="1" t="s">
        <v>720</v>
      </c>
      <c r="AK62" s="1" t="s">
        <v>721</v>
      </c>
      <c r="AM62" s="1" t="s">
        <v>722</v>
      </c>
      <c r="AO62" s="1" t="s">
        <v>723</v>
      </c>
      <c r="AQ62" s="1" t="s">
        <v>724</v>
      </c>
      <c r="AZ62" s="128" t="s">
        <v>985</v>
      </c>
      <c r="BA62" s="128" t="s">
        <v>986</v>
      </c>
      <c r="BB62" s="128" t="s">
        <v>987</v>
      </c>
      <c r="BC62" s="128" t="s">
        <v>988</v>
      </c>
      <c r="BD62" s="128" t="s">
        <v>989</v>
      </c>
      <c r="BE62" s="128" t="s">
        <v>990</v>
      </c>
      <c r="BF62" s="128" t="s">
        <v>992</v>
      </c>
      <c r="BH62" s="128" t="s">
        <v>993</v>
      </c>
      <c r="BI62" s="128" t="s">
        <v>994</v>
      </c>
      <c r="BJ62" s="128" t="s">
        <v>995</v>
      </c>
      <c r="BK62" s="128" t="s">
        <v>997</v>
      </c>
      <c r="BL62" s="128" t="s">
        <v>996</v>
      </c>
      <c r="BM62" s="128" t="s">
        <v>998</v>
      </c>
      <c r="BO62" s="166" t="s">
        <v>1175</v>
      </c>
      <c r="BP62" s="166" t="s">
        <v>1176</v>
      </c>
      <c r="BQ62" s="166" t="s">
        <v>1177</v>
      </c>
      <c r="BR62" s="166" t="s">
        <v>1178</v>
      </c>
      <c r="BS62" s="166" t="s">
        <v>1179</v>
      </c>
      <c r="BT62" s="166" t="s">
        <v>1180</v>
      </c>
      <c r="BU62" s="166" t="s">
        <v>1181</v>
      </c>
      <c r="BV62" s="166"/>
      <c r="BW62" s="166" t="s">
        <v>1182</v>
      </c>
      <c r="BX62" s="166" t="s">
        <v>1183</v>
      </c>
      <c r="BY62" s="166" t="s">
        <v>1184</v>
      </c>
      <c r="BZ62" s="166" t="s">
        <v>1185</v>
      </c>
      <c r="CA62" s="166" t="s">
        <v>1186</v>
      </c>
      <c r="CB62" s="166" t="s">
        <v>1187</v>
      </c>
    </row>
    <row r="63" spans="1:80" ht="57.5" x14ac:dyDescent="0.25">
      <c r="A63" s="109" t="s">
        <v>1316</v>
      </c>
      <c r="B63" s="109" t="str">
        <f>IF('3A-Rail transport'!AN14="no","not applicable (Q3a.1.1 answered with 'no')","yes")</f>
        <v>yes</v>
      </c>
      <c r="C63" s="109" t="str">
        <f>IF('3A-Rail transport'!AN15="no","not applicable (Q3a.1.1 answered with 'no')","yes")</f>
        <v>yes</v>
      </c>
      <c r="E63" s="110">
        <f t="shared" si="4"/>
        <v>6.0000000000000046E-2</v>
      </c>
      <c r="F63" s="110">
        <f>IF('3A-Rail transport'!P$56="no"," ",ROUND(E63,4))</f>
        <v>0.06</v>
      </c>
      <c r="G63" s="110">
        <f>IF('3A-Rail transport'!P$57="no"," ",ROUND(E63,4))</f>
        <v>0.06</v>
      </c>
      <c r="H63" s="110"/>
      <c r="I63" s="109" t="str">
        <f>IF('3A-Rail transport'!AN69="no","not applicable (Q3a.2.3 answered with 'no')","yes")</f>
        <v>yes</v>
      </c>
      <c r="K63" s="109" t="str">
        <f>IF('3A-Rail transport'!AN69="no","not applicable (Q3a.2.3 answered with 'no')","yes (more than 50% of passenger/kms)")</f>
        <v>yes (more than 50% of passenger/kms)</v>
      </c>
      <c r="M63" s="114" t="str">
        <f>IF(OR('3A-Rail transport'!AN$73="no", '3A-Rail transport'!AN$73="not applicable (Q3a.2.3 answered with 'no')"),"not applicable (Q3a.2.3 answered with 'no')","yes")</f>
        <v>yes</v>
      </c>
      <c r="O63" s="109" t="str">
        <f>IF('3B-Air transport'!$AN$15="no","not applicable (Q3b.1.1 answered with 'no')","yes")</f>
        <v>yes</v>
      </c>
      <c r="P63" s="109" t="str">
        <f>IF('3B-Air transport'!$AN$16="no","not applicable (Q3b.1.1 answered with 'no')","yes")</f>
        <v>yes</v>
      </c>
      <c r="Q63" s="109" t="str">
        <f>IF('3B-Air transport'!$AN$17="no","not applicable (Q3b.1.1 answered with 'no')","yes")</f>
        <v>yes</v>
      </c>
      <c r="S63" s="110">
        <f t="shared" si="5"/>
        <v>6.0000000000000046E-2</v>
      </c>
      <c r="T63" s="110">
        <f>IF('3B-Air transport'!P$66="no"," ",ROUND(S63,4))</f>
        <v>0.06</v>
      </c>
      <c r="U63" s="110">
        <f>IF('3B-Air transport'!P$67="no"," ",ROUND(S63,4))</f>
        <v>0.06</v>
      </c>
      <c r="V63" s="110">
        <f>IF('3B-Air transport'!P$68="no"," ",ROUND(S63,4))</f>
        <v>0.06</v>
      </c>
      <c r="W63" s="110"/>
      <c r="X63" s="109" t="str">
        <f>IF('3C-Water transport'!$AN$14="no","not applicable (Q3c.1.1 answered with 'no')","yes")</f>
        <v>yes</v>
      </c>
      <c r="Y63" s="109" t="str">
        <f>IF('3C-Water transport'!$AN$15="no","not applicable (Q3c.1.1 answered with 'no')","yes")</f>
        <v>yes</v>
      </c>
      <c r="Z63" s="109" t="str">
        <f>IF('3C-Water transport'!$AN$16="no","not applicable (Q3c.1.1 answered with 'no')","yes")</f>
        <v>yes</v>
      </c>
      <c r="AB63" s="110">
        <f t="shared" si="6"/>
        <v>6.0000000000000046E-2</v>
      </c>
      <c r="AC63" s="110">
        <f>IF('3C-Water transport'!P$56="no"," ",ROUND(AB63,4))</f>
        <v>0.06</v>
      </c>
      <c r="AD63" s="110">
        <f>IF('3C-Water transport'!P$57="no"," ",ROUND(AB63,4))</f>
        <v>0.06</v>
      </c>
      <c r="AE63" s="110">
        <f>IF('3C-Water transport'!P$58="no"," ",ROUND(AB63,4))</f>
        <v>0.06</v>
      </c>
      <c r="AG63" s="112" t="str">
        <f>IF('3D-Road freight transport'!$AN$10="no","not applicable (Q3d.1.1 answered with 'no')","yes")</f>
        <v>yes</v>
      </c>
      <c r="AI63" s="112" t="str">
        <f>IF('3D-Road freight transport'!$AN$21="no (market open to competition)","not applicable (Q3d.2.2 answered with 'no')","through an administrative procedure")</f>
        <v>through an administrative procedure</v>
      </c>
      <c r="AK63" s="112" t="str">
        <f>IF('3D-Road freight transport'!$AN$28="notify relevant authorities","not applicable (Q3d.2.4 answered with 'no')","yes")</f>
        <v>yes</v>
      </c>
      <c r="AM63" s="112" t="str">
        <f>IF('3D-Road freight transport'!AN$28="notify relevant authorities","not applicable (Q3d.2.4 answered with 'no')","yes")</f>
        <v>yes</v>
      </c>
      <c r="AO63" s="112" t="str">
        <f>IF('3E-Transport by Coach'!AN$10="no","not applicable (Q3e.1.1 answered with 'no')","yes")</f>
        <v>yes</v>
      </c>
      <c r="AQ63" s="113" t="str">
        <f>IF('3E-Transport by Coach'!AN$21="no (market open to competition)","not applicable (Q3e.2.1 answered with 'no')","through an administrative procedure")</f>
        <v>through an administrative procedure</v>
      </c>
      <c r="AZ63" s="128" t="str">
        <f>IF('3Abis-Rail Regulator'!$AN$51="no/not applicable","not applicable (Q3ab.b.10 answered with 'no')","yes (please provide link)")</f>
        <v>yes (please provide link)</v>
      </c>
      <c r="BA63" s="128" t="str">
        <f>IF('3Abis-Rail Regulator'!$AN$52="no/not applicable","not applicable (Q3ab.b.10 answered with 'no')","yes (please provide link)")</f>
        <v>yes (please provide link)</v>
      </c>
      <c r="BB63" s="128" t="str">
        <f>IF('3Abis-Rail Regulator'!$AN$53="no/not applicable","not applicable (Q3ab.b.10 answered with 'no')","yes (please provide link)")</f>
        <v>yes (please provide link)</v>
      </c>
      <c r="BC63" s="128" t="str">
        <f>IF('3Abis-Rail Regulator'!$AN$54="no/not applicable","not applicable (Q3ab.b.10 answered with 'no')","yes (please provide link)")</f>
        <v>yes (please provide link)</v>
      </c>
      <c r="BD63" s="128" t="str">
        <f>IF('3Abis-Rail Regulator'!$AN$55="no/not applicable","not applicable (Q3ab.b.10 answered with 'no')","yes (please provide link)")</f>
        <v>yes (please provide link)</v>
      </c>
      <c r="BE63" s="128" t="str">
        <f>IF('3Abis-Rail Regulator'!$AN$56="no/not applicable","not applicable (Q3ab.b.10 answered with 'no')","yes (please provide link)")</f>
        <v>yes (please provide link)</v>
      </c>
      <c r="BF63" s="128" t="str">
        <f>IF('3Abis-Rail Regulator'!$AN$57="no/not applicable","not applicable (Q3ab.b.10 answered with 'no')","yes (please provide link)")</f>
        <v>yes (please provide link)</v>
      </c>
      <c r="BH63" s="1" t="str">
        <f>IF('3Abis-Rail Regulator'!$AN$67="no/not applicable","not applicable (Q3ab.b.11 answered with 'no/not applicable')","yes")</f>
        <v>yes</v>
      </c>
      <c r="BI63" s="1" t="str">
        <f>IF('3Abis-Rail Regulator'!$AN$68="no/not applicable","not applicable (Q3ab.b.11 answered with 'no/not applicable')","yes")</f>
        <v>yes</v>
      </c>
      <c r="BJ63" s="1" t="str">
        <f>IF('3Abis-Rail Regulator'!$AN$69="no/not applicable","not applicable (Q3ab.b.11 answered with 'no/not applicable')","yes")</f>
        <v>yes</v>
      </c>
      <c r="BK63" s="1" t="str">
        <f>IF(OR('3Abis-Rail Regulator'!$AN$82="no",'3Abis-Rail Regulator'!$AN$82="not applicable"),"not applicable (Q3ab.c.6 answered with 'no')","yes")</f>
        <v>yes</v>
      </c>
      <c r="BL63" s="1" t="str">
        <f>IF(OR('3Abis-Rail Regulator'!$AN$85="no",'3Abis-Rail Regulator'!$AN$85="not applicable"),"not applicable (Q3ab.c.7 answered with 'no')","yes")</f>
        <v>yes</v>
      </c>
      <c r="BM63" s="1" t="str">
        <f>IF(OR('3Abis-Rail Regulator'!$AN$88="no",'3Abis-Rail Regulator'!$AN$88="not applicable"),"not applicable (Q3ab.c.8 answered with 'no')","yes")</f>
        <v>yes</v>
      </c>
      <c r="BO63" s="166" t="str">
        <f>IF('3Bbis-Air Regulator'!$AN$51="no/not applicable","not applicable (Q3bb.b.10 answered with 'no')","yes (please provide link)")</f>
        <v>yes (please provide link)</v>
      </c>
      <c r="BP63" s="166" t="str">
        <f>IF('3Bbis-Air Regulator'!$AN$52="no/not applicable","not applicable (Q3bb.b.10 answered with 'no')","yes (please provide link)")</f>
        <v>yes (please provide link)</v>
      </c>
      <c r="BQ63" s="166" t="str">
        <f>IF('3Bbis-Air Regulator'!$AN$53="no/not applicable","not applicable (Q3bb.b.10 answered with 'no')","yes (please provide link)")</f>
        <v>yes (please provide link)</v>
      </c>
      <c r="BR63" s="166" t="str">
        <f>IF('3Bbis-Air Regulator'!$AN$54="no/not applicable","not applicable (Q3bb.b.10 answered with 'no')","yes (please provide link)")</f>
        <v>yes (please provide link)</v>
      </c>
      <c r="BS63" s="166" t="str">
        <f>IF('3Bbis-Air Regulator'!$AN$55="no/not applicable","not applicable (Q3bb.b.10 answered with 'no')","yes (please provide link)")</f>
        <v>yes (please provide link)</v>
      </c>
      <c r="BT63" s="166" t="str">
        <f>IF('3Bbis-Air Regulator'!$AN$56="no/not applicable","not applicable (Q3bb.b.10 answered with 'no')","yes (please provide link)")</f>
        <v>yes (please provide link)</v>
      </c>
      <c r="BU63" s="166" t="str">
        <f>IF('3Bbis-Air Regulator'!$AN$57="no/not applicable","not applicable (Q3bb.b.10 answered with 'no')","yes (please provide link)")</f>
        <v>yes (please provide link)</v>
      </c>
      <c r="BW63" s="1" t="str">
        <f>IF('3Bbis-Air Regulator'!$AN$67="no/not applicable","not applicable (Q3bb.b.11 answered with 'no/not applicable')","yes")</f>
        <v>yes</v>
      </c>
      <c r="BX63" s="1" t="str">
        <f>IF('3Bbis-Air Regulator'!$AN$68="no/not applicable","not applicable (Q3bb.b.11 answered with 'no/not applicable')","yes")</f>
        <v>yes</v>
      </c>
      <c r="BY63" s="1" t="str">
        <f>IF('3Bbis-Air Regulator'!$AN$69="no/not applicable","not applicable (Q3bb.b.11 answered with 'no/not applicable')","yes")</f>
        <v>yes</v>
      </c>
      <c r="BZ63" s="1" t="str">
        <f>IF(OR('3Bbis-Air Regulator'!$AN$82="no",'3Bbis-Air Regulator'!$AN$82="not applicable"),"not applicable (Q3bb.c.6 answered with 'no')","yes")</f>
        <v>yes</v>
      </c>
      <c r="CA63" s="1" t="str">
        <f>IF(OR('3Bbis-Air Regulator'!$AN$85="no",'3Bbis-Air Regulator'!$AN$85="not applicable"),"not applicable (Q3bb.c.7 answered with 'no')","yes")</f>
        <v>yes</v>
      </c>
      <c r="CB63" s="1" t="str">
        <f>IF(OR('3Bbis-Air Regulator'!$AN$88="no",'3Bbis-Air Regulator'!$AN$88="not applicable"),"not applicable (Q3bb.c.8 answered with 'no')","yes")</f>
        <v>yes</v>
      </c>
    </row>
    <row r="64" spans="1:80" ht="34.5" x14ac:dyDescent="0.25">
      <c r="B64" s="109" t="str">
        <f>IF('3A-Rail transport'!AN14="no"," ","no")</f>
        <v>no</v>
      </c>
      <c r="C64" s="109" t="str">
        <f>IF('3A-Rail transport'!AN15="no"," ","no")</f>
        <v>no</v>
      </c>
      <c r="E64" s="110">
        <f t="shared" si="4"/>
        <v>6.1000000000000047E-2</v>
      </c>
      <c r="F64" s="110">
        <f>IF('3A-Rail transport'!P$56="no"," ",ROUND(E64,4))</f>
        <v>6.0999999999999999E-2</v>
      </c>
      <c r="G64" s="110">
        <f>IF('3A-Rail transport'!P$57="no"," ",ROUND(E64,4))</f>
        <v>6.0999999999999999E-2</v>
      </c>
      <c r="H64" s="110"/>
      <c r="I64" s="109" t="str">
        <f>IF('3A-Rail transport'!AN69="no"," ","no")</f>
        <v>no</v>
      </c>
      <c r="K64" s="109" t="str">
        <f>IF('3A-Rail transport'!AN69="no"," ","yes (between 25% and 49% of passenger/kms)")</f>
        <v>yes (between 25% and 49% of passenger/kms)</v>
      </c>
      <c r="M64" s="114" t="str">
        <f>IF(OR('3A-Rail transport'!AN$73="no",'3A-Rail transport'!AN$73="not applicable (Q3a.2.3 answered with 'no')" )," ","yes (only for some contracts/routes)")</f>
        <v>yes (only for some contracts/routes)</v>
      </c>
      <c r="O64" s="109" t="str">
        <f>IF('3B-Air transport'!$AN$15="no"," ","no")</f>
        <v>no</v>
      </c>
      <c r="P64" s="109" t="str">
        <f>IF('3B-Air transport'!$AN$16="no"," ","no")</f>
        <v>no</v>
      </c>
      <c r="Q64" s="109" t="str">
        <f>IF('3B-Air transport'!$AN$17="no"," ","no")</f>
        <v>no</v>
      </c>
      <c r="S64" s="110">
        <f t="shared" si="5"/>
        <v>6.1000000000000047E-2</v>
      </c>
      <c r="T64" s="110">
        <f>IF('3B-Air transport'!P$66="no"," ",ROUND(S64,4))</f>
        <v>6.0999999999999999E-2</v>
      </c>
      <c r="U64" s="110">
        <f>IF('3B-Air transport'!P$67="no"," ",ROUND(S64,4))</f>
        <v>6.0999999999999999E-2</v>
      </c>
      <c r="V64" s="110">
        <f>IF('3B-Air transport'!P$68="no"," ",ROUND(S64,4))</f>
        <v>6.0999999999999999E-2</v>
      </c>
      <c r="W64" s="110"/>
      <c r="X64" s="109" t="str">
        <f>IF('3C-Water transport'!$AN$14="no"," ","no")</f>
        <v>no</v>
      </c>
      <c r="Y64" s="109" t="str">
        <f>IF('3C-Water transport'!$AN$15="no"," ","no")</f>
        <v>no</v>
      </c>
      <c r="Z64" s="109" t="str">
        <f>IF('3C-Water transport'!$AN$16="no"," ","no")</f>
        <v>no</v>
      </c>
      <c r="AB64" s="110">
        <f t="shared" si="6"/>
        <v>6.1000000000000047E-2</v>
      </c>
      <c r="AC64" s="110">
        <f>IF('3C-Water transport'!P$56="no"," ",ROUND(AB64,4))</f>
        <v>6.0999999999999999E-2</v>
      </c>
      <c r="AD64" s="110">
        <f>IF('3C-Water transport'!P$57="no"," ",ROUND(AB64,4))</f>
        <v>6.0999999999999999E-2</v>
      </c>
      <c r="AE64" s="110">
        <f>IF('3C-Water transport'!P$58="no"," ",ROUND(AB64,4))</f>
        <v>6.0999999999999999E-2</v>
      </c>
      <c r="AG64" s="112" t="str">
        <f>IF('3D-Road freight transport'!$AN$10="no"," ","no")</f>
        <v>no</v>
      </c>
      <c r="AI64" s="112" t="str">
        <f>IF('3D-Road freight transport'!$AN$21="no (market open to competition)"," ","through a competitive tender")</f>
        <v>through a competitive tender</v>
      </c>
      <c r="AK64" s="112" t="str">
        <f>IF('3D-Road freight transport'!$AN$28="notify relevant authorities"," ","no")</f>
        <v>no</v>
      </c>
      <c r="AM64" s="112" t="str">
        <f>IF('3D-Road freight transport'!AN$28="notify relevant authorities"," ","no")</f>
        <v>no</v>
      </c>
      <c r="AO64" s="112" t="str">
        <f>IF('3E-Transport by Coach'!AN$10="no"," ","no")</f>
        <v>no</v>
      </c>
      <c r="AQ64" s="113" t="str">
        <f>IF('3E-Transport by Coach'!AN$21="no (market open to competition)"," ","through a competitive tender")</f>
        <v>through a competitive tender</v>
      </c>
      <c r="AZ64" s="1" t="str">
        <f>IF('3Abis-Rail Regulator'!$AN$51="no/not applicable"," ","no")</f>
        <v>no</v>
      </c>
      <c r="BA64" s="1" t="str">
        <f>IF('3Abis-Rail Regulator'!$AN$52="no/not applicable"," ","no")</f>
        <v>no</v>
      </c>
      <c r="BB64" s="1" t="str">
        <f>IF('3Abis-Rail Regulator'!$AN$53="no/not applicable"," ","no")</f>
        <v>no</v>
      </c>
      <c r="BC64" s="1" t="str">
        <f>IF('3Abis-Rail Regulator'!$AN$54="no/not applicable"," ","no")</f>
        <v>no</v>
      </c>
      <c r="BD64" s="1" t="str">
        <f>IF('3Abis-Rail Regulator'!$AN$55="no/not applicable"," ","no")</f>
        <v>no</v>
      </c>
      <c r="BE64" s="1" t="str">
        <f>IF('3Abis-Rail Regulator'!$AN$56="no/not applicable"," ","no")</f>
        <v>no</v>
      </c>
      <c r="BF64" s="1" t="str">
        <f>IF('3Abis-Rail Regulator'!$AN$57="no/not applicable"," ","no")</f>
        <v>no</v>
      </c>
      <c r="BH64" s="128" t="str">
        <f>IF('3Abis-Rail Regulator'!$AN$67="no/not applicable"," ","no/not applicable")</f>
        <v>no/not applicable</v>
      </c>
      <c r="BI64" s="128" t="str">
        <f>IF('3Abis-Rail Regulator'!$AN$68="no/not applicable"," ","no/not applicable")</f>
        <v>no/not applicable</v>
      </c>
      <c r="BJ64" s="128" t="str">
        <f>IF('3Abis-Rail Regulator'!$AN$69="no/not applicable"," ","no/not applicable")</f>
        <v>no/not applicable</v>
      </c>
      <c r="BK64" s="166" t="str">
        <f>IF(OR('3Abis-Rail Regulator'!$AN$82="no",'3Abis-Rail Regulator'!$AN$82="not applicable")," ","no")</f>
        <v>no</v>
      </c>
      <c r="BL64" s="128" t="str">
        <f>IF(OR('3Abis-Rail Regulator'!$AN$85="no",'3Abis-Rail Regulator'!$AN$85="not applicable")," ","no")</f>
        <v>no</v>
      </c>
      <c r="BM64" s="128" t="str">
        <f>IF(OR('3Abis-Rail Regulator'!$AN$88="no",'3Abis-Rail Regulator'!$AN$88="not applicable")," ","no")</f>
        <v>no</v>
      </c>
      <c r="BO64" s="1" t="str">
        <f>IF('3Bbis-Air Regulator'!$AN$51="no/not applicable"," ","no")</f>
        <v>no</v>
      </c>
      <c r="BP64" s="1" t="str">
        <f>IF('3Bbis-Air Regulator'!$AN$52="no/not applicable"," ","no")</f>
        <v>no</v>
      </c>
      <c r="BQ64" s="1" t="str">
        <f>IF('3Bbis-Air Regulator'!$AN$53="no/not applicable"," ","no")</f>
        <v>no</v>
      </c>
      <c r="BR64" s="1" t="str">
        <f>IF('3Bbis-Air Regulator'!$AN$54="no/not applicable"," ","no")</f>
        <v>no</v>
      </c>
      <c r="BS64" s="1" t="str">
        <f>IF('3Bbis-Air Regulator'!$AN$55="no/not applicable"," ","no")</f>
        <v>no</v>
      </c>
      <c r="BT64" s="1" t="str">
        <f>IF('3Bbis-Air Regulator'!$AN$56="no/not applicable"," ","no")</f>
        <v>no</v>
      </c>
      <c r="BU64" s="1" t="str">
        <f>IF('3Bbis-Air Regulator'!$AN$57="no/not applicable"," ","no")</f>
        <v>no</v>
      </c>
      <c r="BW64" s="166" t="str">
        <f>IF('3Bbis-Air Regulator'!$AN$67="no/not applicable"," ","no/not applicable")</f>
        <v>no/not applicable</v>
      </c>
      <c r="BX64" s="166" t="str">
        <f>IF('3Bbis-Air Regulator'!$AN$68="no/not applicable"," ","no/not applicable")</f>
        <v>no/not applicable</v>
      </c>
      <c r="BY64" s="166" t="str">
        <f>IF('3Bbis-Air Regulator'!$AN$69="no/not applicable"," ","no/not applicable")</f>
        <v>no/not applicable</v>
      </c>
      <c r="BZ64" s="166" t="str">
        <f>IF(OR('3Bbis-Air Regulator'!$AN$82="no",'3Bbis-Air Regulator'!$AN$82="not applicable")," ","no")</f>
        <v>no</v>
      </c>
      <c r="CA64" s="166" t="str">
        <f>IF(OR('3Bbis-Air Regulator'!$AN$85="no",'3Bbis-Air Regulator'!$AN$85="not applicable")," ","no")</f>
        <v>no</v>
      </c>
      <c r="CB64" s="166" t="str">
        <f>IF(OR('3Bbis-Air Regulator'!$AN$88="no",'3Bbis-Air Regulator'!$AN$88="not applicable")," ","no")</f>
        <v>no</v>
      </c>
    </row>
    <row r="65" spans="1:80" x14ac:dyDescent="0.25">
      <c r="E65" s="110">
        <f t="shared" si="4"/>
        <v>6.2000000000000048E-2</v>
      </c>
      <c r="F65" s="110">
        <f>IF('3A-Rail transport'!P$56="no"," ",ROUND(E65,4))</f>
        <v>6.2E-2</v>
      </c>
      <c r="G65" s="110">
        <f>IF('3A-Rail transport'!P$57="no"," ",ROUND(E65,4))</f>
        <v>6.2E-2</v>
      </c>
      <c r="H65" s="110"/>
      <c r="K65" s="109" t="str">
        <f>IF('3A-Rail transport'!AN69="no"," ","yes (less than 25% of passenger/kms)")</f>
        <v>yes (less than 25% of passenger/kms)</v>
      </c>
      <c r="M65" s="114" t="str">
        <f>IF(OR('3A-Rail transport'!AN$73="no",'3A-Rail transport'!AN$73="not applicable (Q3a.2.3 answered with 'no')" )," ","no")</f>
        <v>no</v>
      </c>
      <c r="S65" s="110">
        <f t="shared" si="5"/>
        <v>6.2000000000000048E-2</v>
      </c>
      <c r="T65" s="110">
        <f>IF('3B-Air transport'!P$66="no"," ",ROUND(S65,4))</f>
        <v>6.2E-2</v>
      </c>
      <c r="U65" s="110">
        <f>IF('3B-Air transport'!P$67="no"," ",ROUND(S65,4))</f>
        <v>6.2E-2</v>
      </c>
      <c r="V65" s="110">
        <f>IF('3B-Air transport'!P$68="no"," ",ROUND(S65,4))</f>
        <v>6.2E-2</v>
      </c>
      <c r="W65" s="110"/>
      <c r="AB65" s="110">
        <f t="shared" si="6"/>
        <v>6.2000000000000048E-2</v>
      </c>
      <c r="AC65" s="110">
        <f>IF('3C-Water transport'!P$56="no"," ",ROUND(AB65,4))</f>
        <v>6.2E-2</v>
      </c>
      <c r="AD65" s="110">
        <f>IF('3C-Water transport'!P$57="no"," ",ROUND(AB65,4))</f>
        <v>6.2E-2</v>
      </c>
      <c r="AE65" s="110">
        <f>IF('3C-Water transport'!P$58="no"," ",ROUND(AB65,4))</f>
        <v>6.2E-2</v>
      </c>
    </row>
    <row r="66" spans="1:80" x14ac:dyDescent="0.25">
      <c r="E66" s="110">
        <f t="shared" si="4"/>
        <v>6.3000000000000042E-2</v>
      </c>
      <c r="F66" s="110">
        <f>IF('3A-Rail transport'!P$56="no"," ",ROUND(E66,4))</f>
        <v>6.3E-2</v>
      </c>
      <c r="G66" s="110">
        <f>IF('3A-Rail transport'!P$57="no"," ",ROUND(E66,4))</f>
        <v>6.3E-2</v>
      </c>
      <c r="H66" s="110"/>
      <c r="K66" s="109" t="str">
        <f>IF('3A-Rail transport'!AN69="no"," ","no (on any route)")</f>
        <v>no (on any route)</v>
      </c>
      <c r="S66" s="110">
        <f t="shared" si="5"/>
        <v>6.3000000000000042E-2</v>
      </c>
      <c r="T66" s="110">
        <f>IF('3B-Air transport'!P$66="no"," ",ROUND(S66,4))</f>
        <v>6.3E-2</v>
      </c>
      <c r="U66" s="110">
        <f>IF('3B-Air transport'!P$67="no"," ",ROUND(S66,4))</f>
        <v>6.3E-2</v>
      </c>
      <c r="V66" s="110">
        <f>IF('3B-Air transport'!P$68="no"," ",ROUND(S66,4))</f>
        <v>6.3E-2</v>
      </c>
      <c r="W66" s="110"/>
      <c r="AB66" s="110">
        <f t="shared" si="6"/>
        <v>6.3000000000000042E-2</v>
      </c>
      <c r="AC66" s="110">
        <f>IF('3C-Water transport'!P$56="no"," ",ROUND(AB66,4))</f>
        <v>6.3E-2</v>
      </c>
      <c r="AD66" s="110">
        <f>IF('3C-Water transport'!P$57="no"," ",ROUND(AB66,4))</f>
        <v>6.3E-2</v>
      </c>
      <c r="AE66" s="110">
        <f>IF('3C-Water transport'!P$58="no"," ",ROUND(AB66,4))</f>
        <v>6.3E-2</v>
      </c>
    </row>
    <row r="67" spans="1:80" x14ac:dyDescent="0.25">
      <c r="E67" s="110">
        <f t="shared" si="4"/>
        <v>6.4000000000000043E-2</v>
      </c>
      <c r="F67" s="110">
        <f>IF('3A-Rail transport'!P$56="no"," ",ROUND(E67,4))</f>
        <v>6.4000000000000001E-2</v>
      </c>
      <c r="G67" s="110">
        <f>IF('3A-Rail transport'!P$57="no"," ",ROUND(E67,4))</f>
        <v>6.4000000000000001E-2</v>
      </c>
      <c r="H67" s="110"/>
      <c r="S67" s="110">
        <f t="shared" si="5"/>
        <v>6.4000000000000043E-2</v>
      </c>
      <c r="T67" s="110">
        <f>IF('3B-Air transport'!P$66="no"," ",ROUND(S67,4))</f>
        <v>6.4000000000000001E-2</v>
      </c>
      <c r="U67" s="110">
        <f>IF('3B-Air transport'!P$67="no"," ",ROUND(S67,4))</f>
        <v>6.4000000000000001E-2</v>
      </c>
      <c r="V67" s="110">
        <f>IF('3B-Air transport'!P$68="no"," ",ROUND(S67,4))</f>
        <v>6.4000000000000001E-2</v>
      </c>
      <c r="W67" s="110"/>
      <c r="AB67" s="110">
        <f t="shared" si="6"/>
        <v>6.4000000000000043E-2</v>
      </c>
      <c r="AC67" s="110">
        <f>IF('3C-Water transport'!P$56="no"," ",ROUND(AB67,4))</f>
        <v>6.4000000000000001E-2</v>
      </c>
      <c r="AD67" s="110">
        <f>IF('3C-Water transport'!P$57="no"," ",ROUND(AB67,4))</f>
        <v>6.4000000000000001E-2</v>
      </c>
      <c r="AE67" s="110">
        <f>IF('3C-Water transport'!P$58="no"," ",ROUND(AB67,4))</f>
        <v>6.4000000000000001E-2</v>
      </c>
    </row>
    <row r="68" spans="1:80" x14ac:dyDescent="0.25">
      <c r="E68" s="110">
        <f t="shared" ref="E68:E131" si="35">E67+0.001</f>
        <v>6.5000000000000044E-2</v>
      </c>
      <c r="F68" s="110">
        <f>IF('3A-Rail transport'!P$56="no"," ",ROUND(E68,4))</f>
        <v>6.5000000000000002E-2</v>
      </c>
      <c r="G68" s="110">
        <f>IF('3A-Rail transport'!P$57="no"," ",ROUND(E68,4))</f>
        <v>6.5000000000000002E-2</v>
      </c>
      <c r="H68" s="110"/>
      <c r="S68" s="110">
        <f t="shared" ref="S68:S131" si="36">S67+0.001</f>
        <v>6.5000000000000044E-2</v>
      </c>
      <c r="T68" s="110">
        <f>IF('3B-Air transport'!P$66="no"," ",ROUND(S68,4))</f>
        <v>6.5000000000000002E-2</v>
      </c>
      <c r="U68" s="110">
        <f>IF('3B-Air transport'!P$67="no"," ",ROUND(S68,4))</f>
        <v>6.5000000000000002E-2</v>
      </c>
      <c r="V68" s="110">
        <f>IF('3B-Air transport'!P$68="no"," ",ROUND(S68,4))</f>
        <v>6.5000000000000002E-2</v>
      </c>
      <c r="W68" s="110"/>
      <c r="AB68" s="110">
        <f t="shared" ref="AB68:AB131" si="37">AB67+0.001</f>
        <v>6.5000000000000044E-2</v>
      </c>
      <c r="AC68" s="110">
        <f>IF('3C-Water transport'!P$56="no"," ",ROUND(AB68,4))</f>
        <v>6.5000000000000002E-2</v>
      </c>
      <c r="AD68" s="110">
        <f>IF('3C-Water transport'!P$57="no"," ",ROUND(AB68,4))</f>
        <v>6.5000000000000002E-2</v>
      </c>
      <c r="AE68" s="110">
        <f>IF('3C-Water transport'!P$58="no"," ",ROUND(AB68,4))</f>
        <v>6.5000000000000002E-2</v>
      </c>
    </row>
    <row r="69" spans="1:80" x14ac:dyDescent="0.25">
      <c r="E69" s="110">
        <f t="shared" si="35"/>
        <v>6.6000000000000045E-2</v>
      </c>
      <c r="F69" s="110">
        <f>IF('3A-Rail transport'!P$56="no"," ",ROUND(E69,4))</f>
        <v>6.6000000000000003E-2</v>
      </c>
      <c r="G69" s="110">
        <f>IF('3A-Rail transport'!P$57="no"," ",ROUND(E69,4))</f>
        <v>6.6000000000000003E-2</v>
      </c>
      <c r="H69" s="110"/>
      <c r="S69" s="110">
        <f t="shared" si="36"/>
        <v>6.6000000000000045E-2</v>
      </c>
      <c r="T69" s="110">
        <f>IF('3B-Air transport'!P$66="no"," ",ROUND(S69,4))</f>
        <v>6.6000000000000003E-2</v>
      </c>
      <c r="U69" s="110">
        <f>IF('3B-Air transport'!P$67="no"," ",ROUND(S69,4))</f>
        <v>6.6000000000000003E-2</v>
      </c>
      <c r="V69" s="110">
        <f>IF('3B-Air transport'!P$68="no"," ",ROUND(S69,4))</f>
        <v>6.6000000000000003E-2</v>
      </c>
      <c r="W69" s="110"/>
      <c r="AB69" s="110">
        <f t="shared" si="37"/>
        <v>6.6000000000000045E-2</v>
      </c>
      <c r="AC69" s="110">
        <f>IF('3C-Water transport'!P$56="no"," ",ROUND(AB69,4))</f>
        <v>6.6000000000000003E-2</v>
      </c>
      <c r="AD69" s="110">
        <f>IF('3C-Water transport'!P$57="no"," ",ROUND(AB69,4))</f>
        <v>6.6000000000000003E-2</v>
      </c>
      <c r="AE69" s="110">
        <f>IF('3C-Water transport'!P$58="no"," ",ROUND(AB69,4))</f>
        <v>6.6000000000000003E-2</v>
      </c>
    </row>
    <row r="70" spans="1:80" x14ac:dyDescent="0.25">
      <c r="E70" s="110">
        <f t="shared" si="35"/>
        <v>6.7000000000000046E-2</v>
      </c>
      <c r="F70" s="110">
        <f>IF('3A-Rail transport'!P$56="no"," ",ROUND(E70,4))</f>
        <v>6.7000000000000004E-2</v>
      </c>
      <c r="G70" s="110">
        <f>IF('3A-Rail transport'!P$57="no"," ",ROUND(E70,4))</f>
        <v>6.7000000000000004E-2</v>
      </c>
      <c r="H70" s="110"/>
      <c r="S70" s="110">
        <f t="shared" si="36"/>
        <v>6.7000000000000046E-2</v>
      </c>
      <c r="T70" s="110">
        <f>IF('3B-Air transport'!P$66="no"," ",ROUND(S70,4))</f>
        <v>6.7000000000000004E-2</v>
      </c>
      <c r="U70" s="110">
        <f>IF('3B-Air transport'!P$67="no"," ",ROUND(S70,4))</f>
        <v>6.7000000000000004E-2</v>
      </c>
      <c r="V70" s="110">
        <f>IF('3B-Air transport'!P$68="no"," ",ROUND(S70,4))</f>
        <v>6.7000000000000004E-2</v>
      </c>
      <c r="W70" s="110"/>
      <c r="AB70" s="110">
        <f t="shared" si="37"/>
        <v>6.7000000000000046E-2</v>
      </c>
      <c r="AC70" s="110">
        <f>IF('3C-Water transport'!P$56="no"," ",ROUND(AB70,4))</f>
        <v>6.7000000000000004E-2</v>
      </c>
      <c r="AD70" s="110">
        <f>IF('3C-Water transport'!P$57="no"," ",ROUND(AB70,4))</f>
        <v>6.7000000000000004E-2</v>
      </c>
      <c r="AE70" s="110">
        <f>IF('3C-Water transport'!P$58="no"," ",ROUND(AB70,4))</f>
        <v>6.7000000000000004E-2</v>
      </c>
    </row>
    <row r="71" spans="1:80" x14ac:dyDescent="0.25">
      <c r="B71" s="166">
        <f>IF(LEFT(B73,14)="not applicable",1,COUNTA(B73:B74))</f>
        <v>2</v>
      </c>
      <c r="C71" s="166">
        <f>IF(LEFT(C73,14)="not applicable",1,COUNTA(C73:C74))</f>
        <v>2</v>
      </c>
      <c r="E71" s="110">
        <f t="shared" si="35"/>
        <v>6.8000000000000047E-2</v>
      </c>
      <c r="F71" s="110">
        <f>IF('3A-Rail transport'!P$56="no"," ",ROUND(E71,4))</f>
        <v>6.8000000000000005E-2</v>
      </c>
      <c r="G71" s="110">
        <f>IF('3A-Rail transport'!P$57="no"," ",ROUND(E71,4))</f>
        <v>6.8000000000000005E-2</v>
      </c>
      <c r="H71" s="110"/>
      <c r="I71" s="166">
        <f>IF(LEFT(I73,14)="not applicable",1,COUNTA(I73:I75))</f>
        <v>2</v>
      </c>
      <c r="K71" s="166">
        <f>IF(LEFT(K73,14)="not applicable",1,COUNTA(K73:K76))</f>
        <v>4</v>
      </c>
      <c r="M71" s="166">
        <f>IF(LEFT(M73,14)="not applicable",1,COUNTA(M73:M76))</f>
        <v>3</v>
      </c>
      <c r="O71" s="166">
        <f>IF(LEFT(O73,14)="not applicable",1,COUNTA(O73:O74))</f>
        <v>2</v>
      </c>
      <c r="P71" s="166">
        <f>IF(LEFT(P73,14)="not applicable",1,COUNTA(P73:P74))</f>
        <v>2</v>
      </c>
      <c r="Q71" s="166">
        <f>IF(LEFT(Q73,14)="not applicable",1,COUNTA(Q73:Q74))</f>
        <v>2</v>
      </c>
      <c r="S71" s="110">
        <f t="shared" si="36"/>
        <v>6.8000000000000047E-2</v>
      </c>
      <c r="T71" s="110">
        <f>IF('3B-Air transport'!P$66="no"," ",ROUND(S71,4))</f>
        <v>6.8000000000000005E-2</v>
      </c>
      <c r="U71" s="110">
        <f>IF('3B-Air transport'!P$67="no"," ",ROUND(S71,4))</f>
        <v>6.8000000000000005E-2</v>
      </c>
      <c r="V71" s="110">
        <f>IF('3B-Air transport'!P$68="no"," ",ROUND(S71,4))</f>
        <v>6.8000000000000005E-2</v>
      </c>
      <c r="W71" s="110"/>
      <c r="X71" s="166">
        <f>IF(LEFT(X73,14)="not applicable",1,COUNTA(X73:X74))</f>
        <v>2</v>
      </c>
      <c r="Y71" s="166">
        <f t="shared" ref="Y71:Z71" si="38">IF(LEFT(Y73,14)="not applicable",1,COUNTA(Y73:Y74))</f>
        <v>2</v>
      </c>
      <c r="Z71" s="166">
        <f t="shared" si="38"/>
        <v>2</v>
      </c>
      <c r="AB71" s="110">
        <f t="shared" si="37"/>
        <v>6.8000000000000047E-2</v>
      </c>
      <c r="AC71" s="110">
        <f>IF('3C-Water transport'!P$56="no"," ",ROUND(AB71,4))</f>
        <v>6.8000000000000005E-2</v>
      </c>
      <c r="AD71" s="110">
        <f>IF('3C-Water transport'!P$57="no"," ",ROUND(AB71,4))</f>
        <v>6.8000000000000005E-2</v>
      </c>
      <c r="AE71" s="110">
        <f>IF('3C-Water transport'!P$58="no"," ",ROUND(AB71,4))</f>
        <v>6.8000000000000005E-2</v>
      </c>
      <c r="AG71" s="166">
        <f>IF(LEFT(AG73,14)="not applicable",1,COUNTA(AG73:AG74))</f>
        <v>2</v>
      </c>
      <c r="AI71" s="166">
        <f>IF(LEFT(AI73,14)="not applicable",1,COUNTA(AI73:AI74))</f>
        <v>2</v>
      </c>
      <c r="AK71" s="166">
        <f>IF(LEFT(AK73,14)="not applicable",1,COUNTA(AK73:AK74))</f>
        <v>2</v>
      </c>
      <c r="AM71" s="166">
        <f>IF(LEFT(AM73,14)="not applicable",1,COUNTA(AM73:AM74))</f>
        <v>2</v>
      </c>
      <c r="AO71" s="166">
        <f>IF(LEFT(AO73,14)="not applicable",1,COUNTA(AO73:AO74))</f>
        <v>2</v>
      </c>
      <c r="AQ71" s="166">
        <f>IF(LEFT(AQ73,14)="not applicable",1,COUNTA(AQ73:AQ74))</f>
        <v>2</v>
      </c>
      <c r="AZ71" s="1">
        <f>IF(LEFT(AZ73,14)="not applicable",1,COUNTA(AZ73:AZ74))</f>
        <v>2</v>
      </c>
      <c r="BA71" s="1">
        <f t="shared" ref="BA71:BF71" si="39">IF(LEFT(BA73,14)="not applicable",1,COUNTA(BA73:BA74))</f>
        <v>2</v>
      </c>
      <c r="BB71" s="1">
        <f t="shared" si="39"/>
        <v>2</v>
      </c>
      <c r="BC71" s="1">
        <f t="shared" si="39"/>
        <v>2</v>
      </c>
      <c r="BD71" s="1">
        <f t="shared" si="39"/>
        <v>2</v>
      </c>
      <c r="BE71" s="1">
        <f t="shared" si="39"/>
        <v>2</v>
      </c>
      <c r="BF71" s="1">
        <f t="shared" si="39"/>
        <v>2</v>
      </c>
      <c r="BG71" s="35"/>
      <c r="BH71" s="1">
        <f t="shared" ref="BH71:BM71" si="40">IF(LEFT(BH73,14)="not applicable",1,COUNTA(BH73:BH74))</f>
        <v>2</v>
      </c>
      <c r="BI71" s="1">
        <f t="shared" si="40"/>
        <v>2</v>
      </c>
      <c r="BJ71" s="1">
        <f t="shared" si="40"/>
        <v>2</v>
      </c>
      <c r="BK71" s="1">
        <f t="shared" si="40"/>
        <v>2</v>
      </c>
      <c r="BL71" s="1">
        <f t="shared" si="40"/>
        <v>2</v>
      </c>
      <c r="BM71" s="1">
        <f t="shared" si="40"/>
        <v>2</v>
      </c>
      <c r="BN71" s="35"/>
      <c r="BO71" s="1">
        <f>IF(LEFT(BO73,14)="not applicable",1,COUNTA(BO73:BO74))</f>
        <v>2</v>
      </c>
      <c r="BP71" s="1">
        <f t="shared" ref="BP71:BU71" si="41">IF(LEFT(BP73,14)="not applicable",1,COUNTA(BP73:BP74))</f>
        <v>2</v>
      </c>
      <c r="BQ71" s="1">
        <f t="shared" si="41"/>
        <v>2</v>
      </c>
      <c r="BR71" s="1">
        <f t="shared" si="41"/>
        <v>2</v>
      </c>
      <c r="BS71" s="1">
        <f t="shared" si="41"/>
        <v>2</v>
      </c>
      <c r="BT71" s="1">
        <f t="shared" si="41"/>
        <v>2</v>
      </c>
      <c r="BU71" s="1">
        <f t="shared" si="41"/>
        <v>2</v>
      </c>
      <c r="BW71" s="1">
        <f t="shared" ref="BW71:CB71" si="42">IF(LEFT(BW73,14)="not applicable",1,COUNTA(BW73:BW74))</f>
        <v>2</v>
      </c>
      <c r="BX71" s="1">
        <f t="shared" si="42"/>
        <v>2</v>
      </c>
      <c r="BY71" s="1">
        <f t="shared" si="42"/>
        <v>2</v>
      </c>
      <c r="BZ71" s="1">
        <f t="shared" si="42"/>
        <v>2</v>
      </c>
      <c r="CA71" s="1">
        <f t="shared" si="42"/>
        <v>2</v>
      </c>
      <c r="CB71" s="1">
        <f t="shared" si="42"/>
        <v>2</v>
      </c>
    </row>
    <row r="72" spans="1:80" ht="23" x14ac:dyDescent="0.25">
      <c r="A72" s="9" t="s">
        <v>1317</v>
      </c>
      <c r="B72" s="166" t="s">
        <v>695</v>
      </c>
      <c r="C72" s="166" t="s">
        <v>696</v>
      </c>
      <c r="E72" s="110">
        <f t="shared" si="35"/>
        <v>6.9000000000000047E-2</v>
      </c>
      <c r="F72" s="110">
        <f>IF('3A-Rail transport'!P$56="no"," ",ROUND(E72,4))</f>
        <v>6.9000000000000006E-2</v>
      </c>
      <c r="G72" s="110">
        <f>IF('3A-Rail transport'!P$57="no"," ",ROUND(E72,4))</f>
        <v>6.9000000000000006E-2</v>
      </c>
      <c r="H72" s="110"/>
      <c r="I72" s="166" t="s">
        <v>693</v>
      </c>
      <c r="K72" s="166" t="s">
        <v>705</v>
      </c>
      <c r="M72" s="166" t="s">
        <v>704</v>
      </c>
      <c r="O72" s="166" t="s">
        <v>707</v>
      </c>
      <c r="P72" s="166" t="s">
        <v>708</v>
      </c>
      <c r="Q72" s="166" t="s">
        <v>709</v>
      </c>
      <c r="S72" s="110">
        <f t="shared" si="36"/>
        <v>6.9000000000000047E-2</v>
      </c>
      <c r="T72" s="110">
        <f>IF('3B-Air transport'!P$66="no"," ",ROUND(S72,4))</f>
        <v>6.9000000000000006E-2</v>
      </c>
      <c r="U72" s="110">
        <f>IF('3B-Air transport'!P$67="no"," ",ROUND(S72,4))</f>
        <v>6.9000000000000006E-2</v>
      </c>
      <c r="V72" s="110">
        <f>IF('3B-Air transport'!P$68="no"," ",ROUND(S72,4))</f>
        <v>6.9000000000000006E-2</v>
      </c>
      <c r="W72" s="110"/>
      <c r="X72" s="166" t="s">
        <v>710</v>
      </c>
      <c r="Y72" s="166" t="s">
        <v>711</v>
      </c>
      <c r="Z72" s="166" t="s">
        <v>712</v>
      </c>
      <c r="AB72" s="110">
        <f t="shared" si="37"/>
        <v>6.9000000000000047E-2</v>
      </c>
      <c r="AC72" s="110">
        <f>IF('3C-Water transport'!P$56="no"," ",ROUND(AB72,4))</f>
        <v>6.9000000000000006E-2</v>
      </c>
      <c r="AD72" s="110">
        <f>IF('3C-Water transport'!P$57="no"," ",ROUND(AB72,4))</f>
        <v>6.9000000000000006E-2</v>
      </c>
      <c r="AE72" s="110">
        <f>IF('3C-Water transport'!P$58="no"," ",ROUND(AB72,4))</f>
        <v>6.9000000000000006E-2</v>
      </c>
      <c r="AG72" s="1" t="s">
        <v>719</v>
      </c>
      <c r="AI72" s="1" t="s">
        <v>720</v>
      </c>
      <c r="AK72" s="1" t="s">
        <v>721</v>
      </c>
      <c r="AM72" s="1" t="s">
        <v>722</v>
      </c>
      <c r="AO72" s="1" t="s">
        <v>723</v>
      </c>
      <c r="AQ72" s="1" t="s">
        <v>724</v>
      </c>
      <c r="AZ72" s="166" t="s">
        <v>985</v>
      </c>
      <c r="BA72" s="166" t="s">
        <v>986</v>
      </c>
      <c r="BB72" s="166" t="s">
        <v>987</v>
      </c>
      <c r="BC72" s="166" t="s">
        <v>988</v>
      </c>
      <c r="BD72" s="166" t="s">
        <v>989</v>
      </c>
      <c r="BE72" s="166" t="s">
        <v>990</v>
      </c>
      <c r="BF72" s="166" t="s">
        <v>992</v>
      </c>
      <c r="BG72" s="35"/>
      <c r="BH72" s="166" t="s">
        <v>993</v>
      </c>
      <c r="BI72" s="166" t="s">
        <v>994</v>
      </c>
      <c r="BJ72" s="166" t="s">
        <v>995</v>
      </c>
      <c r="BK72" s="166" t="s">
        <v>997</v>
      </c>
      <c r="BL72" s="166" t="s">
        <v>996</v>
      </c>
      <c r="BM72" s="166" t="s">
        <v>998</v>
      </c>
      <c r="BN72" s="35"/>
      <c r="BO72" s="166" t="s">
        <v>1175</v>
      </c>
      <c r="BP72" s="166" t="s">
        <v>1176</v>
      </c>
      <c r="BQ72" s="166" t="s">
        <v>1177</v>
      </c>
      <c r="BR72" s="166" t="s">
        <v>1178</v>
      </c>
      <c r="BS72" s="166" t="s">
        <v>1179</v>
      </c>
      <c r="BT72" s="166" t="s">
        <v>1180</v>
      </c>
      <c r="BU72" s="166" t="s">
        <v>1181</v>
      </c>
      <c r="BV72" s="166"/>
      <c r="BW72" s="166" t="s">
        <v>1182</v>
      </c>
      <c r="BX72" s="166" t="s">
        <v>1183</v>
      </c>
      <c r="BY72" s="166" t="s">
        <v>1184</v>
      </c>
      <c r="BZ72" s="166" t="s">
        <v>1185</v>
      </c>
      <c r="CA72" s="166" t="s">
        <v>1186</v>
      </c>
      <c r="CB72" s="166" t="s">
        <v>1187</v>
      </c>
    </row>
    <row r="73" spans="1:80" ht="57.5" x14ac:dyDescent="0.25">
      <c r="A73" s="9" t="s">
        <v>1319</v>
      </c>
      <c r="B73" s="166" t="str">
        <f>IF('3A-Rail transport'!$R$14="no","not applicable (Q3a.1.1 answered with 'no')","yes")</f>
        <v>yes</v>
      </c>
      <c r="C73" s="166" t="str">
        <f>IF('3A-Rail transport'!$R$15="no","not applicable (Q3a.1.1 answered with 'no')","yes")</f>
        <v>yes</v>
      </c>
      <c r="E73" s="110">
        <f t="shared" si="35"/>
        <v>7.0000000000000048E-2</v>
      </c>
      <c r="F73" s="110">
        <f>IF('3A-Rail transport'!P$56="no"," ",ROUND(E73,4))</f>
        <v>7.0000000000000007E-2</v>
      </c>
      <c r="G73" s="110">
        <f>IF('3A-Rail transport'!P$57="no"," ",ROUND(E73,4))</f>
        <v>7.0000000000000007E-2</v>
      </c>
      <c r="H73" s="110"/>
      <c r="I73" s="166" t="str">
        <f>IF('3A-Rail transport'!$R$69="no","not applicable (Q3a.2.3 answered with 'no')","yes")</f>
        <v>yes</v>
      </c>
      <c r="K73" s="166" t="str">
        <f>IF('3A-Rail transport'!$R$69="no","not applicable (Q3a.2.3 answered with 'no')","yes (more than 50% of passenger/kms)")</f>
        <v>yes (more than 50% of passenger/kms)</v>
      </c>
      <c r="M73" s="166" t="str">
        <f>IF(OR('3A-Rail transport'!$R$73="no", '3A-Rail transport'!AN$73="not applicable (Q3a.2.3 answered with 'no')"),"not applicable (Q3a.2.3 answered with 'no')","yes")</f>
        <v>yes</v>
      </c>
      <c r="O73" s="166" t="str">
        <f>IF('3B-Air transport'!$R$15="no","not applicable (Q3b.1.1 answered with 'no')","yes")</f>
        <v>yes</v>
      </c>
      <c r="P73" s="166" t="str">
        <f>IF('3B-Air transport'!$R$16="no","not applicable (Q3b.1.1 answered with 'no')","yes")</f>
        <v>yes</v>
      </c>
      <c r="Q73" s="166" t="str">
        <f>IF('3B-Air transport'!$R$17="no","not applicable (Q3b.1.1 answered with 'no')","yes")</f>
        <v>yes</v>
      </c>
      <c r="S73" s="110">
        <f t="shared" si="36"/>
        <v>7.0000000000000048E-2</v>
      </c>
      <c r="T73" s="110">
        <f>IF('3B-Air transport'!P$66="no"," ",ROUND(S73,4))</f>
        <v>7.0000000000000007E-2</v>
      </c>
      <c r="U73" s="110">
        <f>IF('3B-Air transport'!P$67="no"," ",ROUND(S73,4))</f>
        <v>7.0000000000000007E-2</v>
      </c>
      <c r="V73" s="110">
        <f>IF('3B-Air transport'!P$68="no"," ",ROUND(S73,4))</f>
        <v>7.0000000000000007E-2</v>
      </c>
      <c r="W73" s="110"/>
      <c r="X73" s="166" t="str">
        <f>IF('3C-Water transport'!$R$14="no","not applicable (Q3c.1.1 answered with 'no')","yes")</f>
        <v>yes</v>
      </c>
      <c r="Y73" s="166" t="str">
        <f>IF('3C-Water transport'!$R$15="no","not applicable (Q3c.1.1 answered with 'no')","yes")</f>
        <v>yes</v>
      </c>
      <c r="Z73" s="166" t="str">
        <f>IF('3C-Water transport'!$R$16="no","not applicable (Q3c.1.1 answered with 'no')","yes")</f>
        <v>yes</v>
      </c>
      <c r="AB73" s="110">
        <f t="shared" si="37"/>
        <v>7.0000000000000048E-2</v>
      </c>
      <c r="AC73" s="110">
        <f>IF('3C-Water transport'!P$56="no"," ",ROUND(AB73,4))</f>
        <v>7.0000000000000007E-2</v>
      </c>
      <c r="AD73" s="110">
        <f>IF('3C-Water transport'!P$57="no"," ",ROUND(AB73,4))</f>
        <v>7.0000000000000007E-2</v>
      </c>
      <c r="AE73" s="110">
        <f>IF('3C-Water transport'!P$58="no"," ",ROUND(AB73,4))</f>
        <v>7.0000000000000007E-2</v>
      </c>
      <c r="AG73" s="166" t="str">
        <f>IF('3D-Road freight transport'!$R$10="no","not applicable (Q3d.1.1 answered with 'no')","yes")</f>
        <v>yes</v>
      </c>
      <c r="AI73" s="166" t="str">
        <f>IF('3D-Road freight transport'!$R$21="no (market open to competition)","not applicable (Q3d.2.2 answered with 'no')","through an administrative procedure")</f>
        <v>through an administrative procedure</v>
      </c>
      <c r="AK73" s="166" t="str">
        <f>IF('3D-Road freight transport'!$R$28="notify relevant authorities","not applicable (Q3d.2.4 answered with 'no')","yes")</f>
        <v>yes</v>
      </c>
      <c r="AM73" s="166" t="str">
        <f>IF('3D-Road freight transport'!R$28="notify relevant authorities","not applicable (Q3d.2.4 answered with 'no')","yes")</f>
        <v>yes</v>
      </c>
      <c r="AO73" s="166" t="str">
        <f>IF('3E-Transport by Coach'!R$10="no","not applicable (Q3e.1.1 answered with 'no')","yes")</f>
        <v>yes</v>
      </c>
      <c r="AQ73" s="166" t="str">
        <f>IF('3E-Transport by Coach'!R$21="no (market open to competition)","not applicable (Q3e.2.1 answered with 'no')","through an administrative procedure")</f>
        <v>through an administrative procedure</v>
      </c>
      <c r="AZ73" s="166" t="str">
        <f>IF('3Abis-Rail Regulator'!$R$51="no/not applicable","not applicable (Q3ab.b.10 answered with 'no')","yes (please provide link)")</f>
        <v>yes (please provide link)</v>
      </c>
      <c r="BA73" s="166" t="str">
        <f>IF('3Abis-Rail Regulator'!$R$52="no/not applicable","not applicable (Q3ab.b.10 answered with 'no')","yes (please provide link)")</f>
        <v>yes (please provide link)</v>
      </c>
      <c r="BB73" s="166" t="str">
        <f>IF('3Abis-Rail Regulator'!$R$53="no/not applicable","not applicable (Q3ab.b.10 answered with 'no')","yes (please provide link)")</f>
        <v>yes (please provide link)</v>
      </c>
      <c r="BC73" s="166" t="str">
        <f>IF('3Abis-Rail Regulator'!$R$54="no/not applicable","not applicable (Q3ab.b.10 answered with 'no')","yes (please provide link)")</f>
        <v>yes (please provide link)</v>
      </c>
      <c r="BD73" s="166" t="str">
        <f>IF('3Abis-Rail Regulator'!$R$55="no/not applicable","not applicable (Q3ab.b.10 answered with 'no')","yes (please provide link)")</f>
        <v>yes (please provide link)</v>
      </c>
      <c r="BE73" s="166" t="str">
        <f>IF('3Abis-Rail Regulator'!$R$56="no/not applicable","not applicable (Q3ab.b.10 answered with 'no')","yes (please provide link)")</f>
        <v>yes (please provide link)</v>
      </c>
      <c r="BF73" s="166" t="str">
        <f>IF('3Abis-Rail Regulator'!$R$57="no/not applicable","not applicable (Q3ab.b.10 answered with 'no')","yes (please provide link)")</f>
        <v>yes (please provide link)</v>
      </c>
      <c r="BG73" s="35"/>
      <c r="BH73" s="1" t="str">
        <f>IF('3Abis-Rail Regulator'!$R$67="no/not applicable","not applicable (Q3ab.b.11 answered with 'no/not applicable')","yes")</f>
        <v>yes</v>
      </c>
      <c r="BI73" s="1" t="str">
        <f>IF('3Abis-Rail Regulator'!$R$68="no/not applicable","not applicable (Q3ab.b.11 answered with 'no/not applicable')","yes")</f>
        <v>yes</v>
      </c>
      <c r="BJ73" s="1" t="str">
        <f>IF('3Abis-Rail Regulator'!$R$69="no/not applicable","not applicable (Q3ab.b.11 answered with 'no/not applicable')","yes")</f>
        <v>yes</v>
      </c>
      <c r="BK73" s="1" t="str">
        <f>IF(OR('3Abis-Rail Regulator'!$R$82="no",'3Abis-Rail Regulator'!$AN$82="not applicable"),"not applicable (Q3ab.c.6 answered with 'no')","yes")</f>
        <v>yes</v>
      </c>
      <c r="BL73" s="1" t="str">
        <f>IF(OR('3Abis-Rail Regulator'!$R$85="no",'3Abis-Rail Regulator'!$AN$85="not applicable"),"not applicable (Q3ab.c.7 answered with 'no')","yes")</f>
        <v>yes</v>
      </c>
      <c r="BM73" s="1" t="str">
        <f>IF(OR('3Abis-Rail Regulator'!$R$88="no",'3Abis-Rail Regulator'!$AN$88="not applicable"),"not applicable (Q3ab.c.8 answered with 'no')","yes")</f>
        <v>yes</v>
      </c>
      <c r="BN73" s="35"/>
      <c r="BO73" s="166" t="str">
        <f>IF('3Bbis-Air Regulator'!$R$51="no/not applicable","not applicable (Q3bb.b.10 answered with 'no')","yes (please provide link)")</f>
        <v>yes (please provide link)</v>
      </c>
      <c r="BP73" s="166" t="str">
        <f>IF('3Bbis-Air Regulator'!$R$52="no/not applicable","not applicable (Q3bb.b.10 answered with 'no')","yes (please provide link)")</f>
        <v>yes (please provide link)</v>
      </c>
      <c r="BQ73" s="166" t="str">
        <f>IF('3Bbis-Air Regulator'!$R$53="no/not applicable","not applicable (Q3bb.b.10 answered with 'no')","yes (please provide link)")</f>
        <v>yes (please provide link)</v>
      </c>
      <c r="BR73" s="166" t="str">
        <f>IF('3Bbis-Air Regulator'!$R$54="no/not applicable","not applicable (Q3bb.b.10 answered with 'no')","yes (please provide link)")</f>
        <v>yes (please provide link)</v>
      </c>
      <c r="BS73" s="166" t="str">
        <f>IF('3Bbis-Air Regulator'!$R$55="no/not applicable","not applicable (Q3bb.b.10 answered with 'no')","yes (please provide link)")</f>
        <v>yes (please provide link)</v>
      </c>
      <c r="BT73" s="166" t="str">
        <f>IF('3Bbis-Air Regulator'!$R$56="no/not applicable","not applicable (Q3bb.b.10 answered with 'no')","yes (please provide link)")</f>
        <v>yes (please provide link)</v>
      </c>
      <c r="BU73" s="166" t="str">
        <f>IF('3Bbis-Air Regulator'!$R$57="no/not applicable","not applicable (Q3bb.b.10 answered with 'no')","yes (please provide link)")</f>
        <v>yes (please provide link)</v>
      </c>
      <c r="BW73" s="1" t="str">
        <f>IF('3Bbis-Air Regulator'!$R$67="no/not applicable","not applicable (Q3bb.b.11 answered with 'no/not applicable')","yes")</f>
        <v>yes</v>
      </c>
      <c r="BX73" s="1" t="str">
        <f>IF('3Bbis-Air Regulator'!$R$68="no/not applicable","not applicable (Q3bb.b.11 answered with 'no/not applicable')","yes")</f>
        <v>yes</v>
      </c>
      <c r="BY73" s="1" t="str">
        <f>IF('3Bbis-Air Regulator'!$R$69="no/not applicable","not applicable (Q3bb.b.11 answered with 'no/not applicable')","yes")</f>
        <v>yes</v>
      </c>
      <c r="BZ73" s="1" t="str">
        <f>IF(OR('3Bbis-Air Regulator'!$R$82="no",'3Bbis-Air Regulator'!$AN$82="not applicable"),"not applicable (Q3bb.c.6 answered with 'no')","yes")</f>
        <v>yes</v>
      </c>
      <c r="CA73" s="1" t="str">
        <f>IF(OR('3Bbis-Air Regulator'!$R$85="no",'3Bbis-Air Regulator'!$AN$85="not applicable"),"not applicable (Q3bb.c.7 answered with 'no')","yes")</f>
        <v>yes</v>
      </c>
      <c r="CB73" s="1" t="str">
        <f>IF(OR('3Bbis-Air Regulator'!$R$88="no",'3Bbis-Air Regulator'!$AN$88="not applicable"),"not applicable (Q3bb.c.8 answered with 'no')","yes")</f>
        <v>yes</v>
      </c>
    </row>
    <row r="74" spans="1:80" ht="34.5" x14ac:dyDescent="0.25">
      <c r="A74" s="9"/>
      <c r="B74" s="166" t="str">
        <f>IF('3A-Rail transport'!$R$14="no"," ","no")</f>
        <v>no</v>
      </c>
      <c r="C74" s="166" t="str">
        <f>IF('3A-Rail transport'!$R$15="no"," ","no")</f>
        <v>no</v>
      </c>
      <c r="E74" s="110">
        <f t="shared" si="35"/>
        <v>7.1000000000000049E-2</v>
      </c>
      <c r="F74" s="110">
        <f>IF('3A-Rail transport'!P$56="no"," ",ROUND(E74,4))</f>
        <v>7.0999999999999994E-2</v>
      </c>
      <c r="G74" s="110">
        <f>IF('3A-Rail transport'!P$57="no"," ",ROUND(E74,4))</f>
        <v>7.0999999999999994E-2</v>
      </c>
      <c r="H74" s="110"/>
      <c r="I74" s="166" t="str">
        <f>IF('3A-Rail transport'!$R$69="no"," ","no")</f>
        <v>no</v>
      </c>
      <c r="K74" s="166" t="str">
        <f>IF('3A-Rail transport'!$R$69="no"," ","yes (between 25% and 49% of passenger/kms)")</f>
        <v>yes (between 25% and 49% of passenger/kms)</v>
      </c>
      <c r="M74" s="166" t="str">
        <f>IF(OR('3A-Rail transport'!$R$73="no",'3A-Rail transport'!AN$73="not applicable (Q3a.2.3 answered with 'no')" )," ","yes (only for some contracts/routes)")</f>
        <v>yes (only for some contracts/routes)</v>
      </c>
      <c r="O74" s="166" t="str">
        <f>IF('3B-Air transport'!$R$15="no"," ","no")</f>
        <v>no</v>
      </c>
      <c r="P74" s="166" t="str">
        <f>IF('3B-Air transport'!$R$16="no"," ","no")</f>
        <v>no</v>
      </c>
      <c r="Q74" s="166" t="str">
        <f>IF('3B-Air transport'!$R$17="no"," ","no")</f>
        <v>no</v>
      </c>
      <c r="S74" s="110">
        <f t="shared" si="36"/>
        <v>7.1000000000000049E-2</v>
      </c>
      <c r="T74" s="110">
        <f>IF('3B-Air transport'!P$66="no"," ",ROUND(S74,4))</f>
        <v>7.0999999999999994E-2</v>
      </c>
      <c r="U74" s="110">
        <f>IF('3B-Air transport'!P$67="no"," ",ROUND(S74,4))</f>
        <v>7.0999999999999994E-2</v>
      </c>
      <c r="V74" s="110">
        <f>IF('3B-Air transport'!P$68="no"," ",ROUND(S74,4))</f>
        <v>7.0999999999999994E-2</v>
      </c>
      <c r="W74" s="110"/>
      <c r="X74" s="166" t="str">
        <f>IF('3C-Water transport'!$R$14="no"," ","no")</f>
        <v>no</v>
      </c>
      <c r="Y74" s="166" t="str">
        <f>IF('3C-Water transport'!$R$15="no"," ","no")</f>
        <v>no</v>
      </c>
      <c r="Z74" s="166" t="str">
        <f>IF('3C-Water transport'!$R$16="no"," ","no")</f>
        <v>no</v>
      </c>
      <c r="AB74" s="110">
        <f t="shared" si="37"/>
        <v>7.1000000000000049E-2</v>
      </c>
      <c r="AC74" s="110">
        <f>IF('3C-Water transport'!P$56="no"," ",ROUND(AB74,4))</f>
        <v>7.0999999999999994E-2</v>
      </c>
      <c r="AD74" s="110">
        <f>IF('3C-Water transport'!P$57="no"," ",ROUND(AB74,4))</f>
        <v>7.0999999999999994E-2</v>
      </c>
      <c r="AE74" s="110">
        <f>IF('3C-Water transport'!P$58="no"," ",ROUND(AB74,4))</f>
        <v>7.0999999999999994E-2</v>
      </c>
      <c r="AG74" s="166" t="str">
        <f>IF('3D-Road freight transport'!$R$10="no"," ","no")</f>
        <v>no</v>
      </c>
      <c r="AI74" s="166" t="str">
        <f>IF('3D-Road freight transport'!$R$21="no (market open to competition)"," ","through a competitive tender")</f>
        <v>through a competitive tender</v>
      </c>
      <c r="AK74" s="166" t="str">
        <f>IF('3D-Road freight transport'!$R$28="notify relevant authorities"," ","no")</f>
        <v>no</v>
      </c>
      <c r="AM74" s="166" t="str">
        <f>IF('3D-Road freight transport'!R$28="notify relevant authorities"," ","no")</f>
        <v>no</v>
      </c>
      <c r="AO74" s="166" t="str">
        <f>IF('3E-Transport by Coach'!R$10="no"," ","no")</f>
        <v>no</v>
      </c>
      <c r="AQ74" s="166" t="str">
        <f>IF('3E-Transport by Coach'!R$21="no (market open to competition)"," ","through a competitive tender")</f>
        <v>through a competitive tender</v>
      </c>
      <c r="AZ74" s="1" t="str">
        <f>IF('3Abis-Rail Regulator'!$R$51="no/not applicable"," ","no")</f>
        <v>no</v>
      </c>
      <c r="BA74" s="1" t="str">
        <f>IF('3Abis-Rail Regulator'!$R$52="no/not applicable"," ","no")</f>
        <v>no</v>
      </c>
      <c r="BB74" s="1" t="str">
        <f>IF('3Abis-Rail Regulator'!$R$53="no/not applicable"," ","no")</f>
        <v>no</v>
      </c>
      <c r="BC74" s="1" t="str">
        <f>IF('3Abis-Rail Regulator'!$R$54="no/not applicable"," ","no")</f>
        <v>no</v>
      </c>
      <c r="BD74" s="1" t="str">
        <f>IF('3Abis-Rail Regulator'!$R$55="no/not applicable"," ","no")</f>
        <v>no</v>
      </c>
      <c r="BE74" s="1" t="str">
        <f>IF('3Abis-Rail Regulator'!$R$56="no/not applicable"," ","no")</f>
        <v>no</v>
      </c>
      <c r="BF74" s="1" t="str">
        <f>IF('3Abis-Rail Regulator'!$R$57="no/not applicable"," ","no")</f>
        <v>no</v>
      </c>
      <c r="BG74" s="35"/>
      <c r="BH74" s="166" t="str">
        <f>IF('3Abis-Rail Regulator'!$R$67="no/not applicable"," ","no/not applicable")</f>
        <v>no/not applicable</v>
      </c>
      <c r="BI74" s="166" t="str">
        <f>IF('3Abis-Rail Regulator'!$R$68="no/not applicable"," ","no/not applicable")</f>
        <v>no/not applicable</v>
      </c>
      <c r="BJ74" s="166" t="str">
        <f>IF('3Abis-Rail Regulator'!$R$69="no/not applicable"," ","no/not applicable")</f>
        <v>no/not applicable</v>
      </c>
      <c r="BK74" s="166" t="str">
        <f>IF(OR('3Abis-Rail Regulator'!$R$82="no",'3Abis-Rail Regulator'!$AN$82="not applicable")," ","no")</f>
        <v>no</v>
      </c>
      <c r="BL74" s="166" t="str">
        <f>IF(OR('3Abis-Rail Regulator'!$R$85="no",'3Abis-Rail Regulator'!$AN$85="not applicable")," ","no")</f>
        <v>no</v>
      </c>
      <c r="BM74" s="166" t="str">
        <f>IF(OR('3Abis-Rail Regulator'!$R$88="no",'3Abis-Rail Regulator'!$AN$88="not applicable")," ","no")</f>
        <v>no</v>
      </c>
      <c r="BN74" s="35"/>
      <c r="BO74" s="1" t="str">
        <f>IF('3Bbis-Air Regulator'!$R$51="no/not applicable"," ","no")</f>
        <v>no</v>
      </c>
      <c r="BP74" s="1" t="str">
        <f>IF('3Bbis-Air Regulator'!$R$52="no/not applicable"," ","no")</f>
        <v>no</v>
      </c>
      <c r="BQ74" s="1" t="str">
        <f>IF('3Bbis-Air Regulator'!$R$53="no/not applicable"," ","no")</f>
        <v>no</v>
      </c>
      <c r="BR74" s="1" t="str">
        <f>IF('3Bbis-Air Regulator'!$R$54="no/not applicable"," ","no")</f>
        <v>no</v>
      </c>
      <c r="BS74" s="1" t="str">
        <f>IF('3Bbis-Air Regulator'!$R$55="no/not applicable"," ","no")</f>
        <v>no</v>
      </c>
      <c r="BT74" s="1" t="str">
        <f>IF('3Bbis-Air Regulator'!$R$56="no/not applicable"," ","no")</f>
        <v>no</v>
      </c>
      <c r="BU74" s="1" t="str">
        <f>IF('3Bbis-Air Regulator'!$R$57="no/not applicable"," ","no")</f>
        <v>no</v>
      </c>
      <c r="BW74" s="166" t="str">
        <f>IF('3Bbis-Air Regulator'!$R$67="no/not applicable"," ","no/not applicable")</f>
        <v>no/not applicable</v>
      </c>
      <c r="BX74" s="166" t="str">
        <f>IF('3Bbis-Air Regulator'!$R$68="no/not applicable"," ","no/not applicable")</f>
        <v>no/not applicable</v>
      </c>
      <c r="BY74" s="166" t="str">
        <f>IF('3Bbis-Air Regulator'!$R$69="no/not applicable"," ","no/not applicable")</f>
        <v>no/not applicable</v>
      </c>
      <c r="BZ74" s="166" t="str">
        <f>IF(OR('3Bbis-Air Regulator'!$R$82="no",'3Bbis-Air Regulator'!$AN$82="not applicable")," ","no")</f>
        <v>no</v>
      </c>
      <c r="CA74" s="166" t="str">
        <f>IF(OR('3Bbis-Air Regulator'!$R$85="no",'3Bbis-Air Regulator'!$AN$85="not applicable")," ","no")</f>
        <v>no</v>
      </c>
      <c r="CB74" s="166" t="str">
        <f>IF(OR('3Bbis-Air Regulator'!$R$88="no",'3Bbis-Air Regulator'!$AN$88="not applicable")," ","no")</f>
        <v>no</v>
      </c>
    </row>
    <row r="75" spans="1:80" x14ac:dyDescent="0.25">
      <c r="A75" s="9"/>
      <c r="E75" s="110">
        <f t="shared" si="35"/>
        <v>7.200000000000005E-2</v>
      </c>
      <c r="F75" s="110">
        <f>IF('3A-Rail transport'!P$56="no"," ",ROUND(E75,4))</f>
        <v>7.1999999999999995E-2</v>
      </c>
      <c r="G75" s="110">
        <f>IF('3A-Rail transport'!P$57="no"," ",ROUND(E75,4))</f>
        <v>7.1999999999999995E-2</v>
      </c>
      <c r="H75" s="110"/>
      <c r="K75" s="166" t="str">
        <f>IF('3A-Rail transport'!$R$69="no"," ","yes (less than 25% of passenger/kms)")</f>
        <v>yes (less than 25% of passenger/kms)</v>
      </c>
      <c r="M75" s="166" t="str">
        <f>IF(OR('3A-Rail transport'!$R$73="no",'3A-Rail transport'!AN$73="not applicable (Q3a.2.3 answered with 'no')" )," ","no")</f>
        <v>no</v>
      </c>
      <c r="S75" s="110">
        <f t="shared" si="36"/>
        <v>7.200000000000005E-2</v>
      </c>
      <c r="T75" s="110">
        <f>IF('3B-Air transport'!P$66="no"," ",ROUND(S75,4))</f>
        <v>7.1999999999999995E-2</v>
      </c>
      <c r="U75" s="110">
        <f>IF('3B-Air transport'!P$67="no"," ",ROUND(S75,4))</f>
        <v>7.1999999999999995E-2</v>
      </c>
      <c r="V75" s="110">
        <f>IF('3B-Air transport'!P$68="no"," ",ROUND(S75,4))</f>
        <v>7.1999999999999995E-2</v>
      </c>
      <c r="W75" s="110"/>
      <c r="AB75" s="110">
        <f t="shared" si="37"/>
        <v>7.200000000000005E-2</v>
      </c>
      <c r="AC75" s="110">
        <f>IF('3C-Water transport'!P$56="no"," ",ROUND(AB75,4))</f>
        <v>7.1999999999999995E-2</v>
      </c>
      <c r="AD75" s="110">
        <f>IF('3C-Water transport'!P$57="no"," ",ROUND(AB75,4))</f>
        <v>7.1999999999999995E-2</v>
      </c>
      <c r="AE75" s="110">
        <f>IF('3C-Water transport'!P$58="no"," ",ROUND(AB75,4))</f>
        <v>7.1999999999999995E-2</v>
      </c>
    </row>
    <row r="76" spans="1:80" x14ac:dyDescent="0.25">
      <c r="A76" s="9"/>
      <c r="E76" s="110">
        <f t="shared" si="35"/>
        <v>7.3000000000000051E-2</v>
      </c>
      <c r="F76" s="110">
        <f>IF('3A-Rail transport'!P$56="no"," ",ROUND(E76,4))</f>
        <v>7.2999999999999995E-2</v>
      </c>
      <c r="G76" s="110">
        <f>IF('3A-Rail transport'!P$57="no"," ",ROUND(E76,4))</f>
        <v>7.2999999999999995E-2</v>
      </c>
      <c r="H76" s="110"/>
      <c r="K76" s="166" t="str">
        <f>IF('3A-Rail transport'!$R$69="no"," ","no (on any route)")</f>
        <v>no (on any route)</v>
      </c>
      <c r="S76" s="110">
        <f t="shared" si="36"/>
        <v>7.3000000000000051E-2</v>
      </c>
      <c r="T76" s="110">
        <f>IF('3B-Air transport'!P$66="no"," ",ROUND(S76,4))</f>
        <v>7.2999999999999995E-2</v>
      </c>
      <c r="U76" s="110">
        <f>IF('3B-Air transport'!P$67="no"," ",ROUND(S76,4))</f>
        <v>7.2999999999999995E-2</v>
      </c>
      <c r="V76" s="110">
        <f>IF('3B-Air transport'!P$68="no"," ",ROUND(S76,4))</f>
        <v>7.2999999999999995E-2</v>
      </c>
      <c r="W76" s="110"/>
      <c r="AB76" s="110">
        <f t="shared" si="37"/>
        <v>7.3000000000000051E-2</v>
      </c>
      <c r="AC76" s="110">
        <f>IF('3C-Water transport'!P$56="no"," ",ROUND(AB76,4))</f>
        <v>7.2999999999999995E-2</v>
      </c>
      <c r="AD76" s="110">
        <f>IF('3C-Water transport'!P$57="no"," ",ROUND(AB76,4))</f>
        <v>7.2999999999999995E-2</v>
      </c>
      <c r="AE76" s="110">
        <f>IF('3C-Water transport'!P$58="no"," ",ROUND(AB76,4))</f>
        <v>7.2999999999999995E-2</v>
      </c>
    </row>
    <row r="77" spans="1:80" x14ac:dyDescent="0.25">
      <c r="A77" s="9"/>
      <c r="E77" s="110">
        <f t="shared" si="35"/>
        <v>7.4000000000000052E-2</v>
      </c>
      <c r="F77" s="110">
        <f>IF('3A-Rail transport'!P$56="no"," ",ROUND(E77,4))</f>
        <v>7.3999999999999996E-2</v>
      </c>
      <c r="G77" s="110">
        <f>IF('3A-Rail transport'!P$57="no"," ",ROUND(E77,4))</f>
        <v>7.3999999999999996E-2</v>
      </c>
      <c r="H77" s="110"/>
      <c r="S77" s="110">
        <f t="shared" si="36"/>
        <v>7.4000000000000052E-2</v>
      </c>
      <c r="T77" s="110">
        <f>IF('3B-Air transport'!P$66="no"," ",ROUND(S77,4))</f>
        <v>7.3999999999999996E-2</v>
      </c>
      <c r="U77" s="110">
        <f>IF('3B-Air transport'!P$67="no"," ",ROUND(S77,4))</f>
        <v>7.3999999999999996E-2</v>
      </c>
      <c r="V77" s="110">
        <f>IF('3B-Air transport'!P$68="no"," ",ROUND(S77,4))</f>
        <v>7.3999999999999996E-2</v>
      </c>
      <c r="W77" s="110"/>
      <c r="AB77" s="110">
        <f t="shared" si="37"/>
        <v>7.4000000000000052E-2</v>
      </c>
      <c r="AC77" s="110">
        <f>IF('3C-Water transport'!P$56="no"," ",ROUND(AB77,4))</f>
        <v>7.3999999999999996E-2</v>
      </c>
      <c r="AD77" s="110">
        <f>IF('3C-Water transport'!P$57="no"," ",ROUND(AB77,4))</f>
        <v>7.3999999999999996E-2</v>
      </c>
      <c r="AE77" s="110">
        <f>IF('3C-Water transport'!P$58="no"," ",ROUND(AB77,4))</f>
        <v>7.3999999999999996E-2</v>
      </c>
    </row>
    <row r="78" spans="1:80" x14ac:dyDescent="0.25">
      <c r="A78" s="9"/>
      <c r="E78" s="110">
        <f t="shared" si="35"/>
        <v>7.5000000000000053E-2</v>
      </c>
      <c r="F78" s="110">
        <f>IF('3A-Rail transport'!P$56="no"," ",ROUND(E78,4))</f>
        <v>7.4999999999999997E-2</v>
      </c>
      <c r="G78" s="110">
        <f>IF('3A-Rail transport'!P$57="no"," ",ROUND(E78,4))</f>
        <v>7.4999999999999997E-2</v>
      </c>
      <c r="H78" s="110"/>
      <c r="S78" s="110">
        <f t="shared" si="36"/>
        <v>7.5000000000000053E-2</v>
      </c>
      <c r="T78" s="110">
        <f>IF('3B-Air transport'!P$66="no"," ",ROUND(S78,4))</f>
        <v>7.4999999999999997E-2</v>
      </c>
      <c r="U78" s="110">
        <f>IF('3B-Air transport'!P$67="no"," ",ROUND(S78,4))</f>
        <v>7.4999999999999997E-2</v>
      </c>
      <c r="V78" s="110">
        <f>IF('3B-Air transport'!P$68="no"," ",ROUND(S78,4))</f>
        <v>7.4999999999999997E-2</v>
      </c>
      <c r="W78" s="110"/>
      <c r="AB78" s="110">
        <f t="shared" si="37"/>
        <v>7.5000000000000053E-2</v>
      </c>
      <c r="AC78" s="110">
        <f>IF('3C-Water transport'!P$56="no"," ",ROUND(AB78,4))</f>
        <v>7.4999999999999997E-2</v>
      </c>
      <c r="AD78" s="110">
        <f>IF('3C-Water transport'!P$57="no"," ",ROUND(AB78,4))</f>
        <v>7.4999999999999997E-2</v>
      </c>
      <c r="AE78" s="110">
        <f>IF('3C-Water transport'!P$58="no"," ",ROUND(AB78,4))</f>
        <v>7.4999999999999997E-2</v>
      </c>
    </row>
    <row r="79" spans="1:80" x14ac:dyDescent="0.25">
      <c r="A79" s="9"/>
      <c r="E79" s="110">
        <f t="shared" si="35"/>
        <v>7.6000000000000054E-2</v>
      </c>
      <c r="F79" s="110">
        <f>IF('3A-Rail transport'!P$56="no"," ",ROUND(E79,4))</f>
        <v>7.5999999999999998E-2</v>
      </c>
      <c r="G79" s="110">
        <f>IF('3A-Rail transport'!P$57="no"," ",ROUND(E79,4))</f>
        <v>7.5999999999999998E-2</v>
      </c>
      <c r="H79" s="110"/>
      <c r="S79" s="110">
        <f t="shared" si="36"/>
        <v>7.6000000000000054E-2</v>
      </c>
      <c r="T79" s="110">
        <f>IF('3B-Air transport'!P$66="no"," ",ROUND(S79,4))</f>
        <v>7.5999999999999998E-2</v>
      </c>
      <c r="U79" s="110">
        <f>IF('3B-Air transport'!P$67="no"," ",ROUND(S79,4))</f>
        <v>7.5999999999999998E-2</v>
      </c>
      <c r="V79" s="110">
        <f>IF('3B-Air transport'!P$68="no"," ",ROUND(S79,4))</f>
        <v>7.5999999999999998E-2</v>
      </c>
      <c r="W79" s="110"/>
      <c r="AB79" s="110">
        <f t="shared" si="37"/>
        <v>7.6000000000000054E-2</v>
      </c>
      <c r="AC79" s="110">
        <f>IF('3C-Water transport'!P$56="no"," ",ROUND(AB79,4))</f>
        <v>7.5999999999999998E-2</v>
      </c>
      <c r="AD79" s="110">
        <f>IF('3C-Water transport'!P$57="no"," ",ROUND(AB79,4))</f>
        <v>7.5999999999999998E-2</v>
      </c>
      <c r="AE79" s="110">
        <f>IF('3C-Water transport'!P$58="no"," ",ROUND(AB79,4))</f>
        <v>7.5999999999999998E-2</v>
      </c>
    </row>
    <row r="80" spans="1:80" x14ac:dyDescent="0.25">
      <c r="A80" s="9"/>
      <c r="E80" s="110">
        <f t="shared" si="35"/>
        <v>7.7000000000000055E-2</v>
      </c>
      <c r="F80" s="110">
        <f>IF('3A-Rail transport'!P$56="no"," ",ROUND(E80,4))</f>
        <v>7.6999999999999999E-2</v>
      </c>
      <c r="G80" s="110">
        <f>IF('3A-Rail transport'!P$57="no"," ",ROUND(E80,4))</f>
        <v>7.6999999999999999E-2</v>
      </c>
      <c r="H80" s="110"/>
      <c r="S80" s="110">
        <f t="shared" si="36"/>
        <v>7.7000000000000055E-2</v>
      </c>
      <c r="T80" s="110">
        <f>IF('3B-Air transport'!P$66="no"," ",ROUND(S80,4))</f>
        <v>7.6999999999999999E-2</v>
      </c>
      <c r="U80" s="110">
        <f>IF('3B-Air transport'!P$67="no"," ",ROUND(S80,4))</f>
        <v>7.6999999999999999E-2</v>
      </c>
      <c r="V80" s="110">
        <f>IF('3B-Air transport'!P$68="no"," ",ROUND(S80,4))</f>
        <v>7.6999999999999999E-2</v>
      </c>
      <c r="W80" s="110"/>
      <c r="AB80" s="110">
        <f t="shared" si="37"/>
        <v>7.7000000000000055E-2</v>
      </c>
      <c r="AC80" s="110">
        <f>IF('3C-Water transport'!P$56="no"," ",ROUND(AB80,4))</f>
        <v>7.6999999999999999E-2</v>
      </c>
      <c r="AD80" s="110">
        <f>IF('3C-Water transport'!P$57="no"," ",ROUND(AB80,4))</f>
        <v>7.6999999999999999E-2</v>
      </c>
      <c r="AE80" s="110">
        <f>IF('3C-Water transport'!P$58="no"," ",ROUND(AB80,4))</f>
        <v>7.6999999999999999E-2</v>
      </c>
    </row>
    <row r="81" spans="1:80" x14ac:dyDescent="0.25">
      <c r="A81" s="9"/>
      <c r="B81" s="166">
        <f>IF(LEFT(B83,14)="not applicable",1,COUNTA(B83:B84))</f>
        <v>2</v>
      </c>
      <c r="C81" s="166">
        <f>IF(LEFT(C83,14)="not applicable",1,COUNTA(C83:C84))</f>
        <v>2</v>
      </c>
      <c r="E81" s="110">
        <f t="shared" si="35"/>
        <v>7.8000000000000055E-2</v>
      </c>
      <c r="F81" s="110">
        <f>IF('3A-Rail transport'!P$56="no"," ",ROUND(E81,4))</f>
        <v>7.8E-2</v>
      </c>
      <c r="G81" s="110">
        <f>IF('3A-Rail transport'!P$57="no"," ",ROUND(E81,4))</f>
        <v>7.8E-2</v>
      </c>
      <c r="H81" s="110"/>
      <c r="I81" s="166">
        <f>IF(LEFT(I83,14)="not applicable",1,COUNTA(I83:I85))</f>
        <v>2</v>
      </c>
      <c r="K81" s="166">
        <f>IF(LEFT(K83,14)="not applicable",1,COUNTA(K83:K86))</f>
        <v>4</v>
      </c>
      <c r="M81" s="166">
        <f>IF(LEFT(M83,14)="not applicable",1,COUNTA(M83:M86))</f>
        <v>3</v>
      </c>
      <c r="O81" s="166">
        <f>IF(LEFT(O83,14)="not applicable",1,COUNTA(O83:O84))</f>
        <v>2</v>
      </c>
      <c r="P81" s="166">
        <f>IF(LEFT(P83,14)="not applicable",1,COUNTA(P83:P84))</f>
        <v>2</v>
      </c>
      <c r="Q81" s="166">
        <f>IF(LEFT(Q83,14)="not applicable",1,COUNTA(Q83:Q84))</f>
        <v>2</v>
      </c>
      <c r="S81" s="110">
        <f t="shared" si="36"/>
        <v>7.8000000000000055E-2</v>
      </c>
      <c r="T81" s="110">
        <f>IF('3B-Air transport'!P$66="no"," ",ROUND(S81,4))</f>
        <v>7.8E-2</v>
      </c>
      <c r="U81" s="110">
        <f>IF('3B-Air transport'!P$67="no"," ",ROUND(S81,4))</f>
        <v>7.8E-2</v>
      </c>
      <c r="V81" s="110">
        <f>IF('3B-Air transport'!P$68="no"," ",ROUND(S81,4))</f>
        <v>7.8E-2</v>
      </c>
      <c r="W81" s="110"/>
      <c r="X81" s="166">
        <f>IF(LEFT(X83,14)="not applicable",1,COUNTA(X83:X84))</f>
        <v>2</v>
      </c>
      <c r="Y81" s="166">
        <f t="shared" ref="Y81:Z81" si="43">IF(LEFT(Y83,14)="not applicable",1,COUNTA(Y83:Y84))</f>
        <v>2</v>
      </c>
      <c r="Z81" s="166">
        <f t="shared" si="43"/>
        <v>2</v>
      </c>
      <c r="AB81" s="110">
        <f t="shared" si="37"/>
        <v>7.8000000000000055E-2</v>
      </c>
      <c r="AC81" s="110">
        <f>IF('3C-Water transport'!P$56="no"," ",ROUND(AB81,4))</f>
        <v>7.8E-2</v>
      </c>
      <c r="AD81" s="110">
        <f>IF('3C-Water transport'!P$57="no"," ",ROUND(AB81,4))</f>
        <v>7.8E-2</v>
      </c>
      <c r="AE81" s="110">
        <f>IF('3C-Water transport'!P$58="no"," ",ROUND(AB81,4))</f>
        <v>7.8E-2</v>
      </c>
      <c r="AG81" s="166">
        <f>IF(LEFT(AG83,14)="not applicable",1,COUNTA(AG83:AG84))</f>
        <v>2</v>
      </c>
      <c r="AI81" s="166">
        <f>IF(LEFT(AI83,14)="not applicable",1,COUNTA(AI83:AI84))</f>
        <v>2</v>
      </c>
      <c r="AK81" s="166">
        <f>IF(LEFT(AK83,14)="not applicable",1,COUNTA(AK83:AK84))</f>
        <v>2</v>
      </c>
      <c r="AM81" s="166">
        <f>IF(LEFT(AM83,14)="not applicable",1,COUNTA(AM83:AM84))</f>
        <v>2</v>
      </c>
      <c r="AO81" s="166">
        <f>IF(LEFT(AO83,14)="not applicable",1,COUNTA(AO83:AO84))</f>
        <v>2</v>
      </c>
      <c r="AQ81" s="166">
        <f>IF(LEFT(AQ83,14)="not applicable",1,COUNTA(AQ83:AQ84))</f>
        <v>2</v>
      </c>
      <c r="AZ81" s="1">
        <f>IF(LEFT(AZ83,14)="not applicable",1,COUNTA(AZ83:AZ84))</f>
        <v>2</v>
      </c>
      <c r="BA81" s="1">
        <f t="shared" ref="BA81:BF81" si="44">IF(LEFT(BA83,14)="not applicable",1,COUNTA(BA83:BA84))</f>
        <v>2</v>
      </c>
      <c r="BB81" s="1">
        <f t="shared" si="44"/>
        <v>2</v>
      </c>
      <c r="BC81" s="1">
        <f t="shared" si="44"/>
        <v>2</v>
      </c>
      <c r="BD81" s="1">
        <f t="shared" si="44"/>
        <v>2</v>
      </c>
      <c r="BE81" s="1">
        <f t="shared" si="44"/>
        <v>2</v>
      </c>
      <c r="BF81" s="1">
        <f t="shared" si="44"/>
        <v>2</v>
      </c>
      <c r="BG81" s="35"/>
      <c r="BH81" s="1">
        <f t="shared" ref="BH81:BM81" si="45">IF(LEFT(BH83,14)="not applicable",1,COUNTA(BH83:BH84))</f>
        <v>2</v>
      </c>
      <c r="BI81" s="1">
        <f t="shared" si="45"/>
        <v>2</v>
      </c>
      <c r="BJ81" s="1">
        <f t="shared" si="45"/>
        <v>2</v>
      </c>
      <c r="BK81" s="1">
        <f t="shared" si="45"/>
        <v>2</v>
      </c>
      <c r="BL81" s="1">
        <f t="shared" si="45"/>
        <v>2</v>
      </c>
      <c r="BM81" s="1">
        <f t="shared" si="45"/>
        <v>2</v>
      </c>
      <c r="BN81" s="35"/>
      <c r="BO81" s="1">
        <f>IF(LEFT(BO83,14)="not applicable",1,COUNTA(BO83:BO84))</f>
        <v>2</v>
      </c>
      <c r="BP81" s="1">
        <f t="shared" ref="BP81:BU81" si="46">IF(LEFT(BP83,14)="not applicable",1,COUNTA(BP83:BP84))</f>
        <v>2</v>
      </c>
      <c r="BQ81" s="1">
        <f t="shared" si="46"/>
        <v>2</v>
      </c>
      <c r="BR81" s="1">
        <f t="shared" si="46"/>
        <v>2</v>
      </c>
      <c r="BS81" s="1">
        <f t="shared" si="46"/>
        <v>2</v>
      </c>
      <c r="BT81" s="1">
        <f t="shared" si="46"/>
        <v>2</v>
      </c>
      <c r="BU81" s="1">
        <f t="shared" si="46"/>
        <v>2</v>
      </c>
      <c r="BW81" s="1">
        <f t="shared" ref="BW81:CB81" si="47">IF(LEFT(BW83,14)="not applicable",1,COUNTA(BW83:BW84))</f>
        <v>2</v>
      </c>
      <c r="BX81" s="1">
        <f t="shared" si="47"/>
        <v>2</v>
      </c>
      <c r="BY81" s="1">
        <f t="shared" si="47"/>
        <v>2</v>
      </c>
      <c r="BZ81" s="1">
        <f t="shared" si="47"/>
        <v>2</v>
      </c>
      <c r="CA81" s="1">
        <f t="shared" si="47"/>
        <v>2</v>
      </c>
      <c r="CB81" s="1">
        <f t="shared" si="47"/>
        <v>2</v>
      </c>
    </row>
    <row r="82" spans="1:80" ht="23" x14ac:dyDescent="0.25">
      <c r="A82" s="9" t="s">
        <v>1318</v>
      </c>
      <c r="B82" s="166" t="s">
        <v>695</v>
      </c>
      <c r="C82" s="166" t="s">
        <v>696</v>
      </c>
      <c r="E82" s="110">
        <f t="shared" si="35"/>
        <v>7.9000000000000056E-2</v>
      </c>
      <c r="F82" s="110">
        <f>IF('3A-Rail transport'!P$56="no"," ",ROUND(E82,4))</f>
        <v>7.9000000000000001E-2</v>
      </c>
      <c r="G82" s="110">
        <f>IF('3A-Rail transport'!P$57="no"," ",ROUND(E82,4))</f>
        <v>7.9000000000000001E-2</v>
      </c>
      <c r="H82" s="110"/>
      <c r="I82" s="166" t="s">
        <v>693</v>
      </c>
      <c r="K82" s="166" t="s">
        <v>705</v>
      </c>
      <c r="M82" s="166" t="s">
        <v>704</v>
      </c>
      <c r="O82" s="166" t="s">
        <v>707</v>
      </c>
      <c r="P82" s="166" t="s">
        <v>708</v>
      </c>
      <c r="Q82" s="166" t="s">
        <v>709</v>
      </c>
      <c r="S82" s="110">
        <f t="shared" si="36"/>
        <v>7.9000000000000056E-2</v>
      </c>
      <c r="T82" s="110">
        <f>IF('3B-Air transport'!P$66="no"," ",ROUND(S82,4))</f>
        <v>7.9000000000000001E-2</v>
      </c>
      <c r="U82" s="110">
        <f>IF('3B-Air transport'!P$67="no"," ",ROUND(S82,4))</f>
        <v>7.9000000000000001E-2</v>
      </c>
      <c r="V82" s="110">
        <f>IF('3B-Air transport'!P$68="no"," ",ROUND(S82,4))</f>
        <v>7.9000000000000001E-2</v>
      </c>
      <c r="W82" s="110"/>
      <c r="X82" s="166" t="s">
        <v>710</v>
      </c>
      <c r="Y82" s="166" t="s">
        <v>711</v>
      </c>
      <c r="Z82" s="166" t="s">
        <v>712</v>
      </c>
      <c r="AB82" s="110">
        <f t="shared" si="37"/>
        <v>7.9000000000000056E-2</v>
      </c>
      <c r="AC82" s="110">
        <f>IF('3C-Water transport'!P$56="no"," ",ROUND(AB82,4))</f>
        <v>7.9000000000000001E-2</v>
      </c>
      <c r="AD82" s="110">
        <f>IF('3C-Water transport'!P$57="no"," ",ROUND(AB82,4))</f>
        <v>7.9000000000000001E-2</v>
      </c>
      <c r="AE82" s="110">
        <f>IF('3C-Water transport'!P$58="no"," ",ROUND(AB82,4))</f>
        <v>7.9000000000000001E-2</v>
      </c>
      <c r="AG82" s="1" t="s">
        <v>719</v>
      </c>
      <c r="AI82" s="1" t="s">
        <v>720</v>
      </c>
      <c r="AK82" s="1" t="s">
        <v>721</v>
      </c>
      <c r="AM82" s="1" t="s">
        <v>722</v>
      </c>
      <c r="AO82" s="1" t="s">
        <v>723</v>
      </c>
      <c r="AQ82" s="1" t="s">
        <v>724</v>
      </c>
      <c r="AZ82" s="166" t="s">
        <v>985</v>
      </c>
      <c r="BA82" s="166" t="s">
        <v>986</v>
      </c>
      <c r="BB82" s="166" t="s">
        <v>987</v>
      </c>
      <c r="BC82" s="166" t="s">
        <v>988</v>
      </c>
      <c r="BD82" s="166" t="s">
        <v>989</v>
      </c>
      <c r="BE82" s="166" t="s">
        <v>990</v>
      </c>
      <c r="BF82" s="166" t="s">
        <v>992</v>
      </c>
      <c r="BG82" s="35"/>
      <c r="BH82" s="166" t="s">
        <v>993</v>
      </c>
      <c r="BI82" s="166" t="s">
        <v>994</v>
      </c>
      <c r="BJ82" s="166" t="s">
        <v>995</v>
      </c>
      <c r="BK82" s="166" t="s">
        <v>997</v>
      </c>
      <c r="BL82" s="166" t="s">
        <v>996</v>
      </c>
      <c r="BM82" s="166" t="s">
        <v>998</v>
      </c>
      <c r="BN82" s="35"/>
      <c r="BO82" s="166" t="s">
        <v>1175</v>
      </c>
      <c r="BP82" s="166" t="s">
        <v>1176</v>
      </c>
      <c r="BQ82" s="166" t="s">
        <v>1177</v>
      </c>
      <c r="BR82" s="166" t="s">
        <v>1178</v>
      </c>
      <c r="BS82" s="166" t="s">
        <v>1179</v>
      </c>
      <c r="BT82" s="166" t="s">
        <v>1180</v>
      </c>
      <c r="BU82" s="166" t="s">
        <v>1181</v>
      </c>
      <c r="BV82" s="166"/>
      <c r="BW82" s="166" t="s">
        <v>1182</v>
      </c>
      <c r="BX82" s="166" t="s">
        <v>1183</v>
      </c>
      <c r="BY82" s="166" t="s">
        <v>1184</v>
      </c>
      <c r="BZ82" s="166" t="s">
        <v>1185</v>
      </c>
      <c r="CA82" s="166" t="s">
        <v>1186</v>
      </c>
      <c r="CB82" s="166" t="s">
        <v>1187</v>
      </c>
    </row>
    <row r="83" spans="1:80" ht="57.5" x14ac:dyDescent="0.25">
      <c r="A83" s="9" t="s">
        <v>151</v>
      </c>
      <c r="B83" s="166" t="str">
        <f>IF('3A-Rail transport'!$T$14="no","not applicable (Q3a.1.1 answered with 'no')","yes")</f>
        <v>yes</v>
      </c>
      <c r="C83" s="166" t="str">
        <f>IF('3A-Rail transport'!$T$15="no","not applicable (Q3a.1.1 answered with 'no')","yes")</f>
        <v>yes</v>
      </c>
      <c r="E83" s="110">
        <f t="shared" si="35"/>
        <v>8.0000000000000057E-2</v>
      </c>
      <c r="F83" s="110">
        <f>IF('3A-Rail transport'!P$56="no"," ",ROUND(E83,4))</f>
        <v>0.08</v>
      </c>
      <c r="G83" s="110">
        <f>IF('3A-Rail transport'!P$57="no"," ",ROUND(E83,4))</f>
        <v>0.08</v>
      </c>
      <c r="H83" s="110"/>
      <c r="I83" s="166" t="str">
        <f>IF('3A-Rail transport'!$T$69="no","not applicable (Q3a.2.3 answered with 'no')","yes")</f>
        <v>yes</v>
      </c>
      <c r="K83" s="166" t="str">
        <f>IF('3A-Rail transport'!$T$69="no","not applicable (Q3a.2.3 answered with 'no')","yes (more than 50% of passenger/kms)")</f>
        <v>yes (more than 50% of passenger/kms)</v>
      </c>
      <c r="M83" s="166" t="str">
        <f>IF(OR('3A-Rail transport'!$T$73="no", '3A-Rail transport'!AN$73="not applicable (Q3a.2.3 answered with 'no')"),"not applicable (Q3a.2.3 answered with 'no')","yes")</f>
        <v>yes</v>
      </c>
      <c r="O83" s="166" t="str">
        <f>IF('3B-Air transport'!$T$15="no","not applicable (Q3b.1.1 answered with 'no')","yes")</f>
        <v>yes</v>
      </c>
      <c r="P83" s="166" t="str">
        <f>IF('3B-Air transport'!$T$16="no","not applicable (Q3b.1.1 answered with 'no')","yes")</f>
        <v>yes</v>
      </c>
      <c r="Q83" s="166" t="str">
        <f>IF('3B-Air transport'!$T$17="no","not applicable (Q3b.1.1 answered with 'no')","yes")</f>
        <v>yes</v>
      </c>
      <c r="S83" s="110">
        <f t="shared" si="36"/>
        <v>8.0000000000000057E-2</v>
      </c>
      <c r="T83" s="110">
        <f>IF('3B-Air transport'!P$66="no"," ",ROUND(S83,4))</f>
        <v>0.08</v>
      </c>
      <c r="U83" s="110">
        <f>IF('3B-Air transport'!P$67="no"," ",ROUND(S83,4))</f>
        <v>0.08</v>
      </c>
      <c r="V83" s="110">
        <f>IF('3B-Air transport'!P$68="no"," ",ROUND(S83,4))</f>
        <v>0.08</v>
      </c>
      <c r="W83" s="110"/>
      <c r="X83" s="166" t="str">
        <f>IF('3C-Water transport'!$T$14="no","not applicable (Q3c.1.1 answered with 'no')","yes")</f>
        <v>yes</v>
      </c>
      <c r="Y83" s="166" t="str">
        <f>IF('3C-Water transport'!$T$15="no","not applicable (Q3c.1.1 answered with 'no')","yes")</f>
        <v>yes</v>
      </c>
      <c r="Z83" s="166" t="str">
        <f>IF('3C-Water transport'!$T$16="no","not applicable (Q3c.1.1 answered with 'no')","yes")</f>
        <v>yes</v>
      </c>
      <c r="AB83" s="110">
        <f t="shared" si="37"/>
        <v>8.0000000000000057E-2</v>
      </c>
      <c r="AC83" s="110">
        <f>IF('3C-Water transport'!P$56="no"," ",ROUND(AB83,4))</f>
        <v>0.08</v>
      </c>
      <c r="AD83" s="110">
        <f>IF('3C-Water transport'!P$57="no"," ",ROUND(AB83,4))</f>
        <v>0.08</v>
      </c>
      <c r="AE83" s="110">
        <f>IF('3C-Water transport'!P$58="no"," ",ROUND(AB83,4))</f>
        <v>0.08</v>
      </c>
      <c r="AG83" s="166" t="str">
        <f>IF('3D-Road freight transport'!$T$10="no","not applicable (Q3d.1.1 answered with 'no')","yes")</f>
        <v>yes</v>
      </c>
      <c r="AI83" s="166" t="str">
        <f>IF('3D-Road freight transport'!$T$21="no (market open to competition)","not applicable (Q3d.2.2 answered with 'no')","through an administrative procedure")</f>
        <v>through an administrative procedure</v>
      </c>
      <c r="AK83" s="166" t="str">
        <f>IF('3D-Road freight transport'!$T$28="notify relevant authorities","not applicable (Q3d.2.4 answered with 'no')","yes")</f>
        <v>yes</v>
      </c>
      <c r="AM83" s="166" t="str">
        <f>IF('3D-Road freight transport'!T$28="notify relevant authorities","not applicable (Q3d.2.4 answered with 'no')","yes")</f>
        <v>yes</v>
      </c>
      <c r="AO83" s="166" t="str">
        <f>IF('3E-Transport by Coach'!T$10="no","not applicable (Q3e.1.1 answered with 'no')","yes")</f>
        <v>yes</v>
      </c>
      <c r="AQ83" s="166" t="str">
        <f>IF('3E-Transport by Coach'!T$21="no (market open to competition)","not applicable (Q3e.2.1 answered with 'no')","through an administrative procedure")</f>
        <v>through an administrative procedure</v>
      </c>
      <c r="AZ83" s="166" t="str">
        <f>IF('3Abis-Rail Regulator'!$T$51="no/not applicable","not applicable (Q3ab.b.10 answered with 'no')","yes (please provide link)")</f>
        <v>yes (please provide link)</v>
      </c>
      <c r="BA83" s="166" t="str">
        <f>IF('3Abis-Rail Regulator'!$T$52="no/not applicable","not applicable (Q3ab.b.10 answered with 'no')","yes (please provide link)")</f>
        <v>yes (please provide link)</v>
      </c>
      <c r="BB83" s="166" t="str">
        <f>IF('3Abis-Rail Regulator'!$T$53="no/not applicable","not applicable (Q3ab.b.10 answered with 'no')","yes (please provide link)")</f>
        <v>yes (please provide link)</v>
      </c>
      <c r="BC83" s="166" t="str">
        <f>IF('3Abis-Rail Regulator'!$T$54="no/not applicable","not applicable (Q3ab.b.10 answered with 'no')","yes (please provide link)")</f>
        <v>yes (please provide link)</v>
      </c>
      <c r="BD83" s="166" t="str">
        <f>IF('3Abis-Rail Regulator'!$T$55="no/not applicable","not applicable (Q3ab.b.10 answered with 'no')","yes (please provide link)")</f>
        <v>yes (please provide link)</v>
      </c>
      <c r="BE83" s="166" t="str">
        <f>IF('3Abis-Rail Regulator'!$T$56="no/not applicable","not applicable (Q3ab.b.10 answered with 'no')","yes (please provide link)")</f>
        <v>yes (please provide link)</v>
      </c>
      <c r="BF83" s="166" t="str">
        <f>IF('3Abis-Rail Regulator'!$T$57="no/not applicable","not applicable (Q3ab.b.10 answered with 'no')","yes (please provide link)")</f>
        <v>yes (please provide link)</v>
      </c>
      <c r="BG83" s="35"/>
      <c r="BH83" s="1" t="str">
        <f>IF('3Abis-Rail Regulator'!$T$67="no/not applicable","not applicable (Q3ab.b.11 answered with 'no/not applicable')","yes")</f>
        <v>yes</v>
      </c>
      <c r="BI83" s="1" t="str">
        <f>IF('3Abis-Rail Regulator'!$T$68="no/not applicable","not applicable (Q3ab.b.11 answered with 'no/not applicable')","yes")</f>
        <v>yes</v>
      </c>
      <c r="BJ83" s="1" t="str">
        <f>IF('3Abis-Rail Regulator'!$T$69="no/not applicable","not applicable (Q3ab.b.11 answered with 'no/not applicable')","yes")</f>
        <v>yes</v>
      </c>
      <c r="BK83" s="1" t="str">
        <f>IF(OR('3Abis-Rail Regulator'!$T$82="no",'3Abis-Rail Regulator'!$T$82="not applicable"),"not applicable (Q3ab.c.6 answered with 'no')","yes")</f>
        <v>yes</v>
      </c>
      <c r="BL83" s="1" t="str">
        <f>IF(OR('3Abis-Rail Regulator'!$T$85="no",'3Abis-Rail Regulator'!$T$85="not applicable"),"not applicable (Q3ab.c.7 answered with 'no')","yes")</f>
        <v>yes</v>
      </c>
      <c r="BM83" s="1" t="str">
        <f>IF(OR('3Abis-Rail Regulator'!$T$88="no",'3Abis-Rail Regulator'!$T$88="not applicable"),"not applicable (Q3ab.c.8 answered with 'no')","yes")</f>
        <v>yes</v>
      </c>
      <c r="BN83" s="35"/>
      <c r="BO83" s="166" t="str">
        <f>IF('3Bbis-Air Regulator'!$T$51="no/not applicable","not applicable (Q3bb.b.10 answered with 'no')","yes (please provide link)")</f>
        <v>yes (please provide link)</v>
      </c>
      <c r="BP83" s="166" t="str">
        <f>IF('3Bbis-Air Regulator'!$T$52="no/not applicable","not applicable (Q3bb.b.10 answered with 'no')","yes (please provide link)")</f>
        <v>yes (please provide link)</v>
      </c>
      <c r="BQ83" s="166" t="str">
        <f>IF('3Bbis-Air Regulator'!$T$53="no/not applicable","not applicable (Q3bb.b.10 answered with 'no')","yes (please provide link)")</f>
        <v>yes (please provide link)</v>
      </c>
      <c r="BR83" s="166" t="str">
        <f>IF('3Bbis-Air Regulator'!$T$54="no/not applicable","not applicable (Q3bb.b.10 answered with 'no')","yes (please provide link)")</f>
        <v>yes (please provide link)</v>
      </c>
      <c r="BS83" s="166" t="str">
        <f>IF('3Bbis-Air Regulator'!$T$55="no/not applicable","not applicable (Q3bb.b.10 answered with 'no')","yes (please provide link)")</f>
        <v>yes (please provide link)</v>
      </c>
      <c r="BT83" s="166" t="str">
        <f>IF('3Bbis-Air Regulator'!$T$56="no/not applicable","not applicable (Q3bb.b.10 answered with 'no')","yes (please provide link)")</f>
        <v>yes (please provide link)</v>
      </c>
      <c r="BU83" s="166" t="str">
        <f>IF('3Bbis-Air Regulator'!$T$57="no/not applicable","not applicable (Q3bb.b.10 answered with 'no')","yes (please provide link)")</f>
        <v>yes (please provide link)</v>
      </c>
      <c r="BW83" s="1" t="str">
        <f>IF('3Bbis-Air Regulator'!$T$67="no/not applicable","not applicable (Q3bb.b.11 answered with 'no/not applicable')","yes")</f>
        <v>yes</v>
      </c>
      <c r="BX83" s="1" t="str">
        <f>IF('3Bbis-Air Regulator'!$T$68="no/not applicable","not applicable (Q3bb.b.11 answered with 'no/not applicable')","yes")</f>
        <v>yes</v>
      </c>
      <c r="BY83" s="1" t="str">
        <f>IF('3Bbis-Air Regulator'!$T$69="no/not applicable","not applicable (Q3bb.b.11 answered with 'no/not applicable')","yes")</f>
        <v>yes</v>
      </c>
      <c r="BZ83" s="1" t="str">
        <f>IF(OR('3Bbis-Air Regulator'!$T$82="no",'3Bbis-Air Regulator'!$T$82="not applicable"),"not applicable (Q3bb.c.6 answered with 'no')","yes")</f>
        <v>yes</v>
      </c>
      <c r="CA83" s="1" t="str">
        <f>IF(OR('3Bbis-Air Regulator'!$T$85="no",'3Bbis-Air Regulator'!$T$85="not applicable"),"not applicable (Q3bb.c.7 answered with 'no')","yes")</f>
        <v>yes</v>
      </c>
      <c r="CB83" s="1" t="str">
        <f>IF(OR('3Bbis-Air Regulator'!$T$88="no",'3Bbis-Air Regulator'!$T$88="not applicable"),"not applicable (Q3bb.c.8 answered with 'no')","yes")</f>
        <v>yes</v>
      </c>
    </row>
    <row r="84" spans="1:80" ht="34.5" x14ac:dyDescent="0.25">
      <c r="B84" s="166" t="str">
        <f>IF('3A-Rail transport'!$T$14="no"," ","no")</f>
        <v>no</v>
      </c>
      <c r="C84" s="166" t="str">
        <f>IF('3A-Rail transport'!$T$15="no"," ","no")</f>
        <v>no</v>
      </c>
      <c r="E84" s="110">
        <f t="shared" si="35"/>
        <v>8.1000000000000058E-2</v>
      </c>
      <c r="F84" s="110">
        <f>IF('3A-Rail transport'!P$56="no"," ",ROUND(E84,4))</f>
        <v>8.1000000000000003E-2</v>
      </c>
      <c r="G84" s="110">
        <f>IF('3A-Rail transport'!P$57="no"," ",ROUND(E84,4))</f>
        <v>8.1000000000000003E-2</v>
      </c>
      <c r="H84" s="110"/>
      <c r="I84" s="166" t="str">
        <f>IF('3A-Rail transport'!$T$69="no"," ","no")</f>
        <v>no</v>
      </c>
      <c r="K84" s="166" t="str">
        <f>IF('3A-Rail transport'!$T$69="no"," ","yes (between 25% and 49% of passenger/kms)")</f>
        <v>yes (between 25% and 49% of passenger/kms)</v>
      </c>
      <c r="M84" s="166" t="str">
        <f>IF(OR('3A-Rail transport'!$T$73="no",'3A-Rail transport'!AN$73="not applicable (Q3a.2.3 answered with 'no')" )," ","yes (only for some contracts/routes)")</f>
        <v>yes (only for some contracts/routes)</v>
      </c>
      <c r="O84" s="166" t="str">
        <f>IF('3B-Air transport'!$T$15="no"," ","no")</f>
        <v>no</v>
      </c>
      <c r="P84" s="166" t="str">
        <f>IF('3B-Air transport'!$T$16="no"," ","no")</f>
        <v>no</v>
      </c>
      <c r="Q84" s="166" t="str">
        <f>IF('3B-Air transport'!$T$17="no"," ","no")</f>
        <v>no</v>
      </c>
      <c r="S84" s="110">
        <f t="shared" si="36"/>
        <v>8.1000000000000058E-2</v>
      </c>
      <c r="T84" s="110">
        <f>IF('3B-Air transport'!P$66="no"," ",ROUND(S84,4))</f>
        <v>8.1000000000000003E-2</v>
      </c>
      <c r="U84" s="110">
        <f>IF('3B-Air transport'!P$67="no"," ",ROUND(S84,4))</f>
        <v>8.1000000000000003E-2</v>
      </c>
      <c r="V84" s="110">
        <f>IF('3B-Air transport'!P$68="no"," ",ROUND(S84,4))</f>
        <v>8.1000000000000003E-2</v>
      </c>
      <c r="W84" s="110"/>
      <c r="X84" s="166" t="str">
        <f>IF('3C-Water transport'!$T$14="no"," ","no")</f>
        <v>no</v>
      </c>
      <c r="Y84" s="166" t="str">
        <f>IF('3C-Water transport'!$T$15="no"," ","no")</f>
        <v>no</v>
      </c>
      <c r="Z84" s="166" t="str">
        <f>IF('3C-Water transport'!$T$16="no"," ","no")</f>
        <v>no</v>
      </c>
      <c r="AB84" s="110">
        <f t="shared" si="37"/>
        <v>8.1000000000000058E-2</v>
      </c>
      <c r="AC84" s="110">
        <f>IF('3C-Water transport'!P$56="no"," ",ROUND(AB84,4))</f>
        <v>8.1000000000000003E-2</v>
      </c>
      <c r="AD84" s="110">
        <f>IF('3C-Water transport'!P$57="no"," ",ROUND(AB84,4))</f>
        <v>8.1000000000000003E-2</v>
      </c>
      <c r="AE84" s="110">
        <f>IF('3C-Water transport'!P$58="no"," ",ROUND(AB84,4))</f>
        <v>8.1000000000000003E-2</v>
      </c>
      <c r="AG84" s="166" t="str">
        <f>IF('3D-Road freight transport'!$T$10="no"," ","no")</f>
        <v>no</v>
      </c>
      <c r="AI84" s="166" t="str">
        <f>IF('3D-Road freight transport'!$T$21="no (market open to competition)"," ","through a competitive tender")</f>
        <v>through a competitive tender</v>
      </c>
      <c r="AK84" s="166" t="str">
        <f>IF('3D-Road freight transport'!$T$28="notify relevant authorities"," ","no")</f>
        <v>no</v>
      </c>
      <c r="AM84" s="166" t="str">
        <f>IF('3D-Road freight transport'!T$28="notify relevant authorities"," ","no")</f>
        <v>no</v>
      </c>
      <c r="AO84" s="166" t="str">
        <f>IF('3E-Transport by Coach'!T$10="no"," ","no")</f>
        <v>no</v>
      </c>
      <c r="AQ84" s="166" t="str">
        <f>IF('3E-Transport by Coach'!T$21="no (market open to competition)"," ","through a competitive tender")</f>
        <v>through a competitive tender</v>
      </c>
      <c r="AZ84" s="1" t="str">
        <f>IF('3Abis-Rail Regulator'!$T$51="no/not applicable"," ","no")</f>
        <v>no</v>
      </c>
      <c r="BA84" s="1" t="str">
        <f>IF('3Abis-Rail Regulator'!$T$52="no/not applicable"," ","no")</f>
        <v>no</v>
      </c>
      <c r="BB84" s="1" t="str">
        <f>IF('3Abis-Rail Regulator'!$T$53="no/not applicable"," ","no")</f>
        <v>no</v>
      </c>
      <c r="BC84" s="1" t="str">
        <f>IF('3Abis-Rail Regulator'!$T$54="no/not applicable"," ","no")</f>
        <v>no</v>
      </c>
      <c r="BD84" s="1" t="str">
        <f>IF('3Abis-Rail Regulator'!$T$55="no/not applicable"," ","no")</f>
        <v>no</v>
      </c>
      <c r="BE84" s="1" t="str">
        <f>IF('3Abis-Rail Regulator'!$T$56="no/not applicable"," ","no")</f>
        <v>no</v>
      </c>
      <c r="BF84" s="1" t="str">
        <f>IF('3Abis-Rail Regulator'!$T$57="no/not applicable"," ","no")</f>
        <v>no</v>
      </c>
      <c r="BG84" s="35"/>
      <c r="BH84" s="166" t="str">
        <f>IF('3Abis-Rail Regulator'!$T$67="no/not applicable"," ","no/not applicable")</f>
        <v>no/not applicable</v>
      </c>
      <c r="BI84" s="166" t="str">
        <f>IF('3Abis-Rail Regulator'!$T$68="no/not applicable"," ","no/not applicable")</f>
        <v>no/not applicable</v>
      </c>
      <c r="BJ84" s="166" t="str">
        <f>IF('3Abis-Rail Regulator'!$T$69="no/not applicable"," ","no/not applicable")</f>
        <v>no/not applicable</v>
      </c>
      <c r="BK84" s="166" t="str">
        <f>IF(OR('3Abis-Rail Regulator'!$T$82="no",'3Abis-Rail Regulator'!$T$82="not applicable")," ","no")</f>
        <v>no</v>
      </c>
      <c r="BL84" s="166" t="str">
        <f>IF(OR('3Abis-Rail Regulator'!$T$85="no",'3Abis-Rail Regulator'!$T$85="not applicable")," ","no")</f>
        <v>no</v>
      </c>
      <c r="BM84" s="166" t="str">
        <f>IF(OR('3Abis-Rail Regulator'!$T$88="no",'3Abis-Rail Regulator'!$T$88="not applicable")," ","no")</f>
        <v>no</v>
      </c>
      <c r="BN84" s="35"/>
      <c r="BO84" s="1" t="str">
        <f>IF('3Bbis-Air Regulator'!$T$51="no/not applicable"," ","no")</f>
        <v>no</v>
      </c>
      <c r="BP84" s="1" t="str">
        <f>IF('3Bbis-Air Regulator'!$T$52="no/not applicable"," ","no")</f>
        <v>no</v>
      </c>
      <c r="BQ84" s="1" t="str">
        <f>IF('3Bbis-Air Regulator'!$T$53="no/not applicable"," ","no")</f>
        <v>no</v>
      </c>
      <c r="BR84" s="1" t="str">
        <f>IF('3Bbis-Air Regulator'!$T$54="no/not applicable"," ","no")</f>
        <v>no</v>
      </c>
      <c r="BS84" s="1" t="str">
        <f>IF('3Bbis-Air Regulator'!$T$55="no/not applicable"," ","no")</f>
        <v>no</v>
      </c>
      <c r="BT84" s="1" t="str">
        <f>IF('3Bbis-Air Regulator'!$T$56="no/not applicable"," ","no")</f>
        <v>no</v>
      </c>
      <c r="BU84" s="1" t="str">
        <f>IF('3Bbis-Air Regulator'!$T$57="no/not applicable"," ","no")</f>
        <v>no</v>
      </c>
      <c r="BW84" s="166" t="str">
        <f>IF('3Bbis-Air Regulator'!$T$67="no/not applicable"," ","no/not applicable")</f>
        <v>no/not applicable</v>
      </c>
      <c r="BX84" s="166" t="str">
        <f>IF('3Bbis-Air Regulator'!$T$68="no/not applicable"," ","no/not applicable")</f>
        <v>no/not applicable</v>
      </c>
      <c r="BY84" s="166" t="str">
        <f>IF('3Bbis-Air Regulator'!$T$69="no/not applicable"," ","no/not applicable")</f>
        <v>no/not applicable</v>
      </c>
      <c r="BZ84" s="166" t="str">
        <f>IF(OR('3Bbis-Air Regulator'!$T$82="no",'3Bbis-Air Regulator'!$T$82="not applicable")," ","no")</f>
        <v>no</v>
      </c>
      <c r="CA84" s="166" t="str">
        <f>IF(OR('3Bbis-Air Regulator'!$T$85="no",'3Bbis-Air Regulator'!$T$85="not applicable")," ","no")</f>
        <v>no</v>
      </c>
      <c r="CB84" s="166" t="str">
        <f>IF(OR('3Bbis-Air Regulator'!$T$88="no",'3Bbis-Air Regulator'!$T$88="not applicable")," ","no")</f>
        <v>no</v>
      </c>
    </row>
    <row r="85" spans="1:80" x14ac:dyDescent="0.25">
      <c r="E85" s="110">
        <f t="shared" si="35"/>
        <v>8.2000000000000059E-2</v>
      </c>
      <c r="F85" s="110">
        <f>IF('3A-Rail transport'!P$56="no"," ",ROUND(E85,4))</f>
        <v>8.2000000000000003E-2</v>
      </c>
      <c r="G85" s="110">
        <f>IF('3A-Rail transport'!P$57="no"," ",ROUND(E85,4))</f>
        <v>8.2000000000000003E-2</v>
      </c>
      <c r="H85" s="110"/>
      <c r="K85" s="166" t="str">
        <f>IF('3A-Rail transport'!$T$69="no"," ","yes (less than 25% of passenger/kms)")</f>
        <v>yes (less than 25% of passenger/kms)</v>
      </c>
      <c r="M85" s="166" t="str">
        <f>IF(OR('3A-Rail transport'!$T$73="no",'3A-Rail transport'!AN$73="not applicable (Q3a.2.3 answered with 'no')" )," ","no")</f>
        <v>no</v>
      </c>
      <c r="S85" s="110">
        <f t="shared" si="36"/>
        <v>8.2000000000000059E-2</v>
      </c>
      <c r="T85" s="110">
        <f>IF('3B-Air transport'!P$66="no"," ",ROUND(S85,4))</f>
        <v>8.2000000000000003E-2</v>
      </c>
      <c r="U85" s="110">
        <f>IF('3B-Air transport'!P$67="no"," ",ROUND(S85,4))</f>
        <v>8.2000000000000003E-2</v>
      </c>
      <c r="V85" s="110">
        <f>IF('3B-Air transport'!P$68="no"," ",ROUND(S85,4))</f>
        <v>8.2000000000000003E-2</v>
      </c>
      <c r="W85" s="110"/>
      <c r="AB85" s="110">
        <f t="shared" si="37"/>
        <v>8.2000000000000059E-2</v>
      </c>
      <c r="AC85" s="110">
        <f>IF('3C-Water transport'!P$56="no"," ",ROUND(AB85,4))</f>
        <v>8.2000000000000003E-2</v>
      </c>
      <c r="AD85" s="110">
        <f>IF('3C-Water transport'!P$57="no"," ",ROUND(AB85,4))</f>
        <v>8.2000000000000003E-2</v>
      </c>
      <c r="AE85" s="110">
        <f>IF('3C-Water transport'!P$58="no"," ",ROUND(AB85,4))</f>
        <v>8.2000000000000003E-2</v>
      </c>
    </row>
    <row r="86" spans="1:80" x14ac:dyDescent="0.25">
      <c r="E86" s="110">
        <f t="shared" si="35"/>
        <v>8.300000000000006E-2</v>
      </c>
      <c r="F86" s="110">
        <f>IF('3A-Rail transport'!P$56="no"," ",ROUND(E86,4))</f>
        <v>8.3000000000000004E-2</v>
      </c>
      <c r="G86" s="110">
        <f>IF('3A-Rail transport'!P$57="no"," ",ROUND(E86,4))</f>
        <v>8.3000000000000004E-2</v>
      </c>
      <c r="H86" s="110"/>
      <c r="K86" s="166" t="str">
        <f>IF('3A-Rail transport'!$T$69="no"," ","no (on any route)")</f>
        <v>no (on any route)</v>
      </c>
      <c r="S86" s="110">
        <f t="shared" si="36"/>
        <v>8.300000000000006E-2</v>
      </c>
      <c r="T86" s="110">
        <f>IF('3B-Air transport'!P$66="no"," ",ROUND(S86,4))</f>
        <v>8.3000000000000004E-2</v>
      </c>
      <c r="U86" s="110">
        <f>IF('3B-Air transport'!P$67="no"," ",ROUND(S86,4))</f>
        <v>8.3000000000000004E-2</v>
      </c>
      <c r="V86" s="110">
        <f>IF('3B-Air transport'!P$68="no"," ",ROUND(S86,4))</f>
        <v>8.3000000000000004E-2</v>
      </c>
      <c r="W86" s="110"/>
      <c r="AB86" s="110">
        <f t="shared" si="37"/>
        <v>8.300000000000006E-2</v>
      </c>
      <c r="AC86" s="110">
        <f>IF('3C-Water transport'!P$56="no"," ",ROUND(AB86,4))</f>
        <v>8.3000000000000004E-2</v>
      </c>
      <c r="AD86" s="110">
        <f>IF('3C-Water transport'!P$57="no"," ",ROUND(AB86,4))</f>
        <v>8.3000000000000004E-2</v>
      </c>
      <c r="AE86" s="110">
        <f>IF('3C-Water transport'!P$58="no"," ",ROUND(AB86,4))</f>
        <v>8.3000000000000004E-2</v>
      </c>
    </row>
    <row r="87" spans="1:80" x14ac:dyDescent="0.25">
      <c r="E87" s="110">
        <f t="shared" si="35"/>
        <v>8.4000000000000061E-2</v>
      </c>
      <c r="F87" s="110">
        <f>IF('3A-Rail transport'!P$56="no"," ",ROUND(E87,4))</f>
        <v>8.4000000000000005E-2</v>
      </c>
      <c r="G87" s="110">
        <f>IF('3A-Rail transport'!P$57="no"," ",ROUND(E87,4))</f>
        <v>8.4000000000000005E-2</v>
      </c>
      <c r="H87" s="110"/>
      <c r="S87" s="110">
        <f t="shared" si="36"/>
        <v>8.4000000000000061E-2</v>
      </c>
      <c r="T87" s="110">
        <f>IF('3B-Air transport'!P$66="no"," ",ROUND(S87,4))</f>
        <v>8.4000000000000005E-2</v>
      </c>
      <c r="U87" s="110">
        <f>IF('3B-Air transport'!P$67="no"," ",ROUND(S87,4))</f>
        <v>8.4000000000000005E-2</v>
      </c>
      <c r="V87" s="110">
        <f>IF('3B-Air transport'!P$68="no"," ",ROUND(S87,4))</f>
        <v>8.4000000000000005E-2</v>
      </c>
      <c r="W87" s="110"/>
      <c r="AB87" s="110">
        <f t="shared" si="37"/>
        <v>8.4000000000000061E-2</v>
      </c>
      <c r="AC87" s="110">
        <f>IF('3C-Water transport'!P$56="no"," ",ROUND(AB87,4))</f>
        <v>8.4000000000000005E-2</v>
      </c>
      <c r="AD87" s="110">
        <f>IF('3C-Water transport'!P$57="no"," ",ROUND(AB87,4))</f>
        <v>8.4000000000000005E-2</v>
      </c>
      <c r="AE87" s="110">
        <f>IF('3C-Water transport'!P$58="no"," ",ROUND(AB87,4))</f>
        <v>8.4000000000000005E-2</v>
      </c>
    </row>
    <row r="88" spans="1:80" x14ac:dyDescent="0.25">
      <c r="E88" s="110">
        <f t="shared" si="35"/>
        <v>8.5000000000000062E-2</v>
      </c>
      <c r="F88" s="110">
        <f>IF('3A-Rail transport'!P$56="no"," ",ROUND(E88,4))</f>
        <v>8.5000000000000006E-2</v>
      </c>
      <c r="G88" s="110">
        <f>IF('3A-Rail transport'!P$57="no"," ",ROUND(E88,4))</f>
        <v>8.5000000000000006E-2</v>
      </c>
      <c r="H88" s="110"/>
      <c r="S88" s="110">
        <f t="shared" si="36"/>
        <v>8.5000000000000062E-2</v>
      </c>
      <c r="T88" s="110">
        <f>IF('3B-Air transport'!P$66="no"," ",ROUND(S88,4))</f>
        <v>8.5000000000000006E-2</v>
      </c>
      <c r="U88" s="110">
        <f>IF('3B-Air transport'!P$67="no"," ",ROUND(S88,4))</f>
        <v>8.5000000000000006E-2</v>
      </c>
      <c r="V88" s="110">
        <f>IF('3B-Air transport'!P$68="no"," ",ROUND(S88,4))</f>
        <v>8.5000000000000006E-2</v>
      </c>
      <c r="W88" s="110"/>
      <c r="AB88" s="110">
        <f t="shared" si="37"/>
        <v>8.5000000000000062E-2</v>
      </c>
      <c r="AC88" s="110">
        <f>IF('3C-Water transport'!P$56="no"," ",ROUND(AB88,4))</f>
        <v>8.5000000000000006E-2</v>
      </c>
      <c r="AD88" s="110">
        <f>IF('3C-Water transport'!P$57="no"," ",ROUND(AB88,4))</f>
        <v>8.5000000000000006E-2</v>
      </c>
      <c r="AE88" s="110">
        <f>IF('3C-Water transport'!P$58="no"," ",ROUND(AB88,4))</f>
        <v>8.5000000000000006E-2</v>
      </c>
    </row>
    <row r="89" spans="1:80" x14ac:dyDescent="0.25">
      <c r="E89" s="110">
        <f t="shared" si="35"/>
        <v>8.6000000000000063E-2</v>
      </c>
      <c r="F89" s="110">
        <f>IF('3A-Rail transport'!P$56="no"," ",ROUND(E89,4))</f>
        <v>8.5999999999999993E-2</v>
      </c>
      <c r="G89" s="110">
        <f>IF('3A-Rail transport'!P$57="no"," ",ROUND(E89,4))</f>
        <v>8.5999999999999993E-2</v>
      </c>
      <c r="H89" s="110"/>
      <c r="S89" s="110">
        <f t="shared" si="36"/>
        <v>8.6000000000000063E-2</v>
      </c>
      <c r="T89" s="110">
        <f>IF('3B-Air transport'!P$66="no"," ",ROUND(S89,4))</f>
        <v>8.5999999999999993E-2</v>
      </c>
      <c r="U89" s="110">
        <f>IF('3B-Air transport'!P$67="no"," ",ROUND(S89,4))</f>
        <v>8.5999999999999993E-2</v>
      </c>
      <c r="V89" s="110">
        <f>IF('3B-Air transport'!P$68="no"," ",ROUND(S89,4))</f>
        <v>8.5999999999999993E-2</v>
      </c>
      <c r="W89" s="110"/>
      <c r="AB89" s="110">
        <f t="shared" si="37"/>
        <v>8.6000000000000063E-2</v>
      </c>
      <c r="AC89" s="110">
        <f>IF('3C-Water transport'!P$56="no"," ",ROUND(AB89,4))</f>
        <v>8.5999999999999993E-2</v>
      </c>
      <c r="AD89" s="110">
        <f>IF('3C-Water transport'!P$57="no"," ",ROUND(AB89,4))</f>
        <v>8.5999999999999993E-2</v>
      </c>
      <c r="AE89" s="110">
        <f>IF('3C-Water transport'!P$58="no"," ",ROUND(AB89,4))</f>
        <v>8.5999999999999993E-2</v>
      </c>
    </row>
    <row r="90" spans="1:80" x14ac:dyDescent="0.25">
      <c r="E90" s="110">
        <f t="shared" si="35"/>
        <v>8.7000000000000063E-2</v>
      </c>
      <c r="F90" s="110">
        <f>IF('3A-Rail transport'!P$56="no"," ",ROUND(E90,4))</f>
        <v>8.6999999999999994E-2</v>
      </c>
      <c r="G90" s="110">
        <f>IF('3A-Rail transport'!P$57="no"," ",ROUND(E90,4))</f>
        <v>8.6999999999999994E-2</v>
      </c>
      <c r="H90" s="110"/>
      <c r="S90" s="110">
        <f t="shared" si="36"/>
        <v>8.7000000000000063E-2</v>
      </c>
      <c r="T90" s="110">
        <f>IF('3B-Air transport'!P$66="no"," ",ROUND(S90,4))</f>
        <v>8.6999999999999994E-2</v>
      </c>
      <c r="U90" s="110">
        <f>IF('3B-Air transport'!P$67="no"," ",ROUND(S90,4))</f>
        <v>8.6999999999999994E-2</v>
      </c>
      <c r="V90" s="110">
        <f>IF('3B-Air transport'!P$68="no"," ",ROUND(S90,4))</f>
        <v>8.6999999999999994E-2</v>
      </c>
      <c r="W90" s="110"/>
      <c r="AB90" s="110">
        <f t="shared" si="37"/>
        <v>8.7000000000000063E-2</v>
      </c>
      <c r="AC90" s="110">
        <f>IF('3C-Water transport'!P$56="no"," ",ROUND(AB90,4))</f>
        <v>8.6999999999999994E-2</v>
      </c>
      <c r="AD90" s="110">
        <f>IF('3C-Water transport'!P$57="no"," ",ROUND(AB90,4))</f>
        <v>8.6999999999999994E-2</v>
      </c>
      <c r="AE90" s="110">
        <f>IF('3C-Water transport'!P$58="no"," ",ROUND(AB90,4))</f>
        <v>8.6999999999999994E-2</v>
      </c>
    </row>
    <row r="91" spans="1:80" x14ac:dyDescent="0.25">
      <c r="E91" s="110">
        <f t="shared" si="35"/>
        <v>8.8000000000000064E-2</v>
      </c>
      <c r="F91" s="110">
        <f>IF('3A-Rail transport'!P$56="no"," ",ROUND(E91,4))</f>
        <v>8.7999999999999995E-2</v>
      </c>
      <c r="G91" s="110">
        <f>IF('3A-Rail transport'!P$57="no"," ",ROUND(E91,4))</f>
        <v>8.7999999999999995E-2</v>
      </c>
      <c r="H91" s="110"/>
      <c r="S91" s="110">
        <f t="shared" si="36"/>
        <v>8.8000000000000064E-2</v>
      </c>
      <c r="T91" s="110">
        <f>IF('3B-Air transport'!P$66="no"," ",ROUND(S91,4))</f>
        <v>8.7999999999999995E-2</v>
      </c>
      <c r="U91" s="110">
        <f>IF('3B-Air transport'!P$67="no"," ",ROUND(S91,4))</f>
        <v>8.7999999999999995E-2</v>
      </c>
      <c r="V91" s="110">
        <f>IF('3B-Air transport'!P$68="no"," ",ROUND(S91,4))</f>
        <v>8.7999999999999995E-2</v>
      </c>
      <c r="W91" s="110"/>
      <c r="AB91" s="110">
        <f t="shared" si="37"/>
        <v>8.8000000000000064E-2</v>
      </c>
      <c r="AC91" s="110">
        <f>IF('3C-Water transport'!P$56="no"," ",ROUND(AB91,4))</f>
        <v>8.7999999999999995E-2</v>
      </c>
      <c r="AD91" s="110">
        <f>IF('3C-Water transport'!P$57="no"," ",ROUND(AB91,4))</f>
        <v>8.7999999999999995E-2</v>
      </c>
      <c r="AE91" s="110">
        <f>IF('3C-Water transport'!P$58="no"," ",ROUND(AB91,4))</f>
        <v>8.7999999999999995E-2</v>
      </c>
    </row>
    <row r="92" spans="1:80" x14ac:dyDescent="0.25">
      <c r="E92" s="110">
        <f t="shared" si="35"/>
        <v>8.9000000000000065E-2</v>
      </c>
      <c r="F92" s="110">
        <f>IF('3A-Rail transport'!P$56="no"," ",ROUND(E92,4))</f>
        <v>8.8999999999999996E-2</v>
      </c>
      <c r="G92" s="110">
        <f>IF('3A-Rail transport'!P$57="no"," ",ROUND(E92,4))</f>
        <v>8.8999999999999996E-2</v>
      </c>
      <c r="H92" s="110"/>
      <c r="S92" s="110">
        <f t="shared" si="36"/>
        <v>8.9000000000000065E-2</v>
      </c>
      <c r="T92" s="110">
        <f>IF('3B-Air transport'!P$66="no"," ",ROUND(S92,4))</f>
        <v>8.8999999999999996E-2</v>
      </c>
      <c r="U92" s="110">
        <f>IF('3B-Air transport'!P$67="no"," ",ROUND(S92,4))</f>
        <v>8.8999999999999996E-2</v>
      </c>
      <c r="V92" s="110">
        <f>IF('3B-Air transport'!P$68="no"," ",ROUND(S92,4))</f>
        <v>8.8999999999999996E-2</v>
      </c>
      <c r="W92" s="110"/>
      <c r="AB92" s="110">
        <f t="shared" si="37"/>
        <v>8.9000000000000065E-2</v>
      </c>
      <c r="AC92" s="110">
        <f>IF('3C-Water transport'!P$56="no"," ",ROUND(AB92,4))</f>
        <v>8.8999999999999996E-2</v>
      </c>
      <c r="AD92" s="110">
        <f>IF('3C-Water transport'!P$57="no"," ",ROUND(AB92,4))</f>
        <v>8.8999999999999996E-2</v>
      </c>
      <c r="AE92" s="110">
        <f>IF('3C-Water transport'!P$58="no"," ",ROUND(AB92,4))</f>
        <v>8.8999999999999996E-2</v>
      </c>
    </row>
    <row r="93" spans="1:80" x14ac:dyDescent="0.25">
      <c r="E93" s="110">
        <f t="shared" si="35"/>
        <v>9.0000000000000066E-2</v>
      </c>
      <c r="F93" s="110">
        <f>IF('3A-Rail transport'!P$56="no"," ",ROUND(E93,4))</f>
        <v>0.09</v>
      </c>
      <c r="G93" s="110">
        <f>IF('3A-Rail transport'!P$57="no"," ",ROUND(E93,4))</f>
        <v>0.09</v>
      </c>
      <c r="H93" s="110"/>
      <c r="S93" s="110">
        <f t="shared" si="36"/>
        <v>9.0000000000000066E-2</v>
      </c>
      <c r="T93" s="110">
        <f>IF('3B-Air transport'!P$66="no"," ",ROUND(S93,4))</f>
        <v>0.09</v>
      </c>
      <c r="U93" s="110">
        <f>IF('3B-Air transport'!P$67="no"," ",ROUND(S93,4))</f>
        <v>0.09</v>
      </c>
      <c r="V93" s="110">
        <f>IF('3B-Air transport'!P$68="no"," ",ROUND(S93,4))</f>
        <v>0.09</v>
      </c>
      <c r="W93" s="110"/>
      <c r="AB93" s="110">
        <f t="shared" si="37"/>
        <v>9.0000000000000066E-2</v>
      </c>
      <c r="AC93" s="110">
        <f>IF('3C-Water transport'!P$56="no"," ",ROUND(AB93,4))</f>
        <v>0.09</v>
      </c>
      <c r="AD93" s="110">
        <f>IF('3C-Water transport'!P$57="no"," ",ROUND(AB93,4))</f>
        <v>0.09</v>
      </c>
      <c r="AE93" s="110">
        <f>IF('3C-Water transport'!P$58="no"," ",ROUND(AB93,4))</f>
        <v>0.09</v>
      </c>
    </row>
    <row r="94" spans="1:80" x14ac:dyDescent="0.25">
      <c r="E94" s="110">
        <f t="shared" si="35"/>
        <v>9.1000000000000067E-2</v>
      </c>
      <c r="F94" s="110">
        <f>IF('3A-Rail transport'!P$56="no"," ",ROUND(E94,4))</f>
        <v>9.0999999999999998E-2</v>
      </c>
      <c r="G94" s="110">
        <f>IF('3A-Rail transport'!P$57="no"," ",ROUND(E94,4))</f>
        <v>9.0999999999999998E-2</v>
      </c>
      <c r="H94" s="110"/>
      <c r="S94" s="110">
        <f t="shared" si="36"/>
        <v>9.1000000000000067E-2</v>
      </c>
      <c r="T94" s="110">
        <f>IF('3B-Air transport'!P$66="no"," ",ROUND(S94,4))</f>
        <v>9.0999999999999998E-2</v>
      </c>
      <c r="U94" s="110">
        <f>IF('3B-Air transport'!P$67="no"," ",ROUND(S94,4))</f>
        <v>9.0999999999999998E-2</v>
      </c>
      <c r="V94" s="110">
        <f>IF('3B-Air transport'!P$68="no"," ",ROUND(S94,4))</f>
        <v>9.0999999999999998E-2</v>
      </c>
      <c r="W94" s="110"/>
      <c r="AB94" s="110">
        <f t="shared" si="37"/>
        <v>9.1000000000000067E-2</v>
      </c>
      <c r="AC94" s="110">
        <f>IF('3C-Water transport'!P$56="no"," ",ROUND(AB94,4))</f>
        <v>9.0999999999999998E-2</v>
      </c>
      <c r="AD94" s="110">
        <f>IF('3C-Water transport'!P$57="no"," ",ROUND(AB94,4))</f>
        <v>9.0999999999999998E-2</v>
      </c>
      <c r="AE94" s="110">
        <f>IF('3C-Water transport'!P$58="no"," ",ROUND(AB94,4))</f>
        <v>9.0999999999999998E-2</v>
      </c>
    </row>
    <row r="95" spans="1:80" x14ac:dyDescent="0.25">
      <c r="E95" s="110">
        <f t="shared" si="35"/>
        <v>9.2000000000000068E-2</v>
      </c>
      <c r="F95" s="110">
        <f>IF('3A-Rail transport'!P$56="no"," ",ROUND(E95,4))</f>
        <v>9.1999999999999998E-2</v>
      </c>
      <c r="G95" s="110">
        <f>IF('3A-Rail transport'!P$57="no"," ",ROUND(E95,4))</f>
        <v>9.1999999999999998E-2</v>
      </c>
      <c r="H95" s="110"/>
      <c r="S95" s="110">
        <f t="shared" si="36"/>
        <v>9.2000000000000068E-2</v>
      </c>
      <c r="T95" s="110">
        <f>IF('3B-Air transport'!P$66="no"," ",ROUND(S95,4))</f>
        <v>9.1999999999999998E-2</v>
      </c>
      <c r="U95" s="110">
        <f>IF('3B-Air transport'!P$67="no"," ",ROUND(S95,4))</f>
        <v>9.1999999999999998E-2</v>
      </c>
      <c r="V95" s="110">
        <f>IF('3B-Air transport'!P$68="no"," ",ROUND(S95,4))</f>
        <v>9.1999999999999998E-2</v>
      </c>
      <c r="W95" s="110"/>
      <c r="AB95" s="110">
        <f t="shared" si="37"/>
        <v>9.2000000000000068E-2</v>
      </c>
      <c r="AC95" s="110">
        <f>IF('3C-Water transport'!P$56="no"," ",ROUND(AB95,4))</f>
        <v>9.1999999999999998E-2</v>
      </c>
      <c r="AD95" s="110">
        <f>IF('3C-Water transport'!P$57="no"," ",ROUND(AB95,4))</f>
        <v>9.1999999999999998E-2</v>
      </c>
      <c r="AE95" s="110">
        <f>IF('3C-Water transport'!P$58="no"," ",ROUND(AB95,4))</f>
        <v>9.1999999999999998E-2</v>
      </c>
    </row>
    <row r="96" spans="1:80" x14ac:dyDescent="0.25">
      <c r="E96" s="110">
        <f t="shared" si="35"/>
        <v>9.3000000000000069E-2</v>
      </c>
      <c r="F96" s="110">
        <f>IF('3A-Rail transport'!P$56="no"," ",ROUND(E96,4))</f>
        <v>9.2999999999999999E-2</v>
      </c>
      <c r="G96" s="110">
        <f>IF('3A-Rail transport'!P$57="no"," ",ROUND(E96,4))</f>
        <v>9.2999999999999999E-2</v>
      </c>
      <c r="H96" s="110"/>
      <c r="S96" s="110">
        <f t="shared" si="36"/>
        <v>9.3000000000000069E-2</v>
      </c>
      <c r="T96" s="110">
        <f>IF('3B-Air transport'!P$66="no"," ",ROUND(S96,4))</f>
        <v>9.2999999999999999E-2</v>
      </c>
      <c r="U96" s="110">
        <f>IF('3B-Air transport'!P$67="no"," ",ROUND(S96,4))</f>
        <v>9.2999999999999999E-2</v>
      </c>
      <c r="V96" s="110">
        <f>IF('3B-Air transport'!P$68="no"," ",ROUND(S96,4))</f>
        <v>9.2999999999999999E-2</v>
      </c>
      <c r="W96" s="110"/>
      <c r="AB96" s="110">
        <f t="shared" si="37"/>
        <v>9.3000000000000069E-2</v>
      </c>
      <c r="AC96" s="110">
        <f>IF('3C-Water transport'!P$56="no"," ",ROUND(AB96,4))</f>
        <v>9.2999999999999999E-2</v>
      </c>
      <c r="AD96" s="110">
        <f>IF('3C-Water transport'!P$57="no"," ",ROUND(AB96,4))</f>
        <v>9.2999999999999999E-2</v>
      </c>
      <c r="AE96" s="110">
        <f>IF('3C-Water transport'!P$58="no"," ",ROUND(AB96,4))</f>
        <v>9.2999999999999999E-2</v>
      </c>
    </row>
    <row r="97" spans="5:31" x14ac:dyDescent="0.25">
      <c r="E97" s="110">
        <f t="shared" si="35"/>
        <v>9.400000000000007E-2</v>
      </c>
      <c r="F97" s="110">
        <f>IF('3A-Rail transport'!P$56="no"," ",ROUND(E97,4))</f>
        <v>9.4E-2</v>
      </c>
      <c r="G97" s="110">
        <f>IF('3A-Rail transport'!P$57="no"," ",ROUND(E97,4))</f>
        <v>9.4E-2</v>
      </c>
      <c r="H97" s="110"/>
      <c r="S97" s="110">
        <f t="shared" si="36"/>
        <v>9.400000000000007E-2</v>
      </c>
      <c r="T97" s="110">
        <f>IF('3B-Air transport'!P$66="no"," ",ROUND(S97,4))</f>
        <v>9.4E-2</v>
      </c>
      <c r="U97" s="110">
        <f>IF('3B-Air transport'!P$67="no"," ",ROUND(S97,4))</f>
        <v>9.4E-2</v>
      </c>
      <c r="V97" s="110">
        <f>IF('3B-Air transport'!P$68="no"," ",ROUND(S97,4))</f>
        <v>9.4E-2</v>
      </c>
      <c r="W97" s="110"/>
      <c r="AB97" s="110">
        <f t="shared" si="37"/>
        <v>9.400000000000007E-2</v>
      </c>
      <c r="AC97" s="110">
        <f>IF('3C-Water transport'!P$56="no"," ",ROUND(AB97,4))</f>
        <v>9.4E-2</v>
      </c>
      <c r="AD97" s="110">
        <f>IF('3C-Water transport'!P$57="no"," ",ROUND(AB97,4))</f>
        <v>9.4E-2</v>
      </c>
      <c r="AE97" s="110">
        <f>IF('3C-Water transport'!P$58="no"," ",ROUND(AB97,4))</f>
        <v>9.4E-2</v>
      </c>
    </row>
    <row r="98" spans="5:31" x14ac:dyDescent="0.25">
      <c r="E98" s="110">
        <f t="shared" si="35"/>
        <v>9.500000000000007E-2</v>
      </c>
      <c r="F98" s="110">
        <f>IF('3A-Rail transport'!P$56="no"," ",ROUND(E98,4))</f>
        <v>9.5000000000000001E-2</v>
      </c>
      <c r="G98" s="110">
        <f>IF('3A-Rail transport'!P$57="no"," ",ROUND(E98,4))</f>
        <v>9.5000000000000001E-2</v>
      </c>
      <c r="H98" s="110"/>
      <c r="S98" s="110">
        <f t="shared" si="36"/>
        <v>9.500000000000007E-2</v>
      </c>
      <c r="T98" s="110">
        <f>IF('3B-Air transport'!P$66="no"," ",ROUND(S98,4))</f>
        <v>9.5000000000000001E-2</v>
      </c>
      <c r="U98" s="110">
        <f>IF('3B-Air transport'!P$67="no"," ",ROUND(S98,4))</f>
        <v>9.5000000000000001E-2</v>
      </c>
      <c r="V98" s="110">
        <f>IF('3B-Air transport'!P$68="no"," ",ROUND(S98,4))</f>
        <v>9.5000000000000001E-2</v>
      </c>
      <c r="W98" s="110"/>
      <c r="AB98" s="110">
        <f t="shared" si="37"/>
        <v>9.500000000000007E-2</v>
      </c>
      <c r="AC98" s="110">
        <f>IF('3C-Water transport'!P$56="no"," ",ROUND(AB98,4))</f>
        <v>9.5000000000000001E-2</v>
      </c>
      <c r="AD98" s="110">
        <f>IF('3C-Water transport'!P$57="no"," ",ROUND(AB98,4))</f>
        <v>9.5000000000000001E-2</v>
      </c>
      <c r="AE98" s="110">
        <f>IF('3C-Water transport'!P$58="no"," ",ROUND(AB98,4))</f>
        <v>9.5000000000000001E-2</v>
      </c>
    </row>
    <row r="99" spans="5:31" x14ac:dyDescent="0.25">
      <c r="E99" s="110">
        <f t="shared" si="35"/>
        <v>9.6000000000000071E-2</v>
      </c>
      <c r="F99" s="110">
        <f>IF('3A-Rail transport'!P$56="no"," ",ROUND(E99,4))</f>
        <v>9.6000000000000002E-2</v>
      </c>
      <c r="G99" s="110">
        <f>IF('3A-Rail transport'!P$57="no"," ",ROUND(E99,4))</f>
        <v>9.6000000000000002E-2</v>
      </c>
      <c r="H99" s="110"/>
      <c r="S99" s="110">
        <f t="shared" si="36"/>
        <v>9.6000000000000071E-2</v>
      </c>
      <c r="T99" s="110">
        <f>IF('3B-Air transport'!P$66="no"," ",ROUND(S99,4))</f>
        <v>9.6000000000000002E-2</v>
      </c>
      <c r="U99" s="110">
        <f>IF('3B-Air transport'!P$67="no"," ",ROUND(S99,4))</f>
        <v>9.6000000000000002E-2</v>
      </c>
      <c r="V99" s="110">
        <f>IF('3B-Air transport'!P$68="no"," ",ROUND(S99,4))</f>
        <v>9.6000000000000002E-2</v>
      </c>
      <c r="W99" s="110"/>
      <c r="AB99" s="110">
        <f t="shared" si="37"/>
        <v>9.6000000000000071E-2</v>
      </c>
      <c r="AC99" s="110">
        <f>IF('3C-Water transport'!P$56="no"," ",ROUND(AB99,4))</f>
        <v>9.6000000000000002E-2</v>
      </c>
      <c r="AD99" s="110">
        <f>IF('3C-Water transport'!P$57="no"," ",ROUND(AB99,4))</f>
        <v>9.6000000000000002E-2</v>
      </c>
      <c r="AE99" s="110">
        <f>IF('3C-Water transport'!P$58="no"," ",ROUND(AB99,4))</f>
        <v>9.6000000000000002E-2</v>
      </c>
    </row>
    <row r="100" spans="5:31" x14ac:dyDescent="0.25">
      <c r="E100" s="110">
        <f t="shared" si="35"/>
        <v>9.7000000000000072E-2</v>
      </c>
      <c r="F100" s="110">
        <f>IF('3A-Rail transport'!P$56="no"," ",ROUND(E100,4))</f>
        <v>9.7000000000000003E-2</v>
      </c>
      <c r="G100" s="110">
        <f>IF('3A-Rail transport'!P$57="no"," ",ROUND(E100,4))</f>
        <v>9.7000000000000003E-2</v>
      </c>
      <c r="H100" s="110"/>
      <c r="S100" s="110">
        <f t="shared" si="36"/>
        <v>9.7000000000000072E-2</v>
      </c>
      <c r="T100" s="110">
        <f>IF('3B-Air transport'!P$66="no"," ",ROUND(S100,4))</f>
        <v>9.7000000000000003E-2</v>
      </c>
      <c r="U100" s="110">
        <f>IF('3B-Air transport'!P$67="no"," ",ROUND(S100,4))</f>
        <v>9.7000000000000003E-2</v>
      </c>
      <c r="V100" s="110">
        <f>IF('3B-Air transport'!P$68="no"," ",ROUND(S100,4))</f>
        <v>9.7000000000000003E-2</v>
      </c>
      <c r="W100" s="110"/>
      <c r="AB100" s="110">
        <f t="shared" si="37"/>
        <v>9.7000000000000072E-2</v>
      </c>
      <c r="AC100" s="110">
        <f>IF('3C-Water transport'!P$56="no"," ",ROUND(AB100,4))</f>
        <v>9.7000000000000003E-2</v>
      </c>
      <c r="AD100" s="110">
        <f>IF('3C-Water transport'!P$57="no"," ",ROUND(AB100,4))</f>
        <v>9.7000000000000003E-2</v>
      </c>
      <c r="AE100" s="110">
        <f>IF('3C-Water transport'!P$58="no"," ",ROUND(AB100,4))</f>
        <v>9.7000000000000003E-2</v>
      </c>
    </row>
    <row r="101" spans="5:31" x14ac:dyDescent="0.25">
      <c r="E101" s="110">
        <f t="shared" si="35"/>
        <v>9.8000000000000073E-2</v>
      </c>
      <c r="F101" s="110">
        <f>IF('3A-Rail transport'!P$56="no"," ",ROUND(E101,4))</f>
        <v>9.8000000000000004E-2</v>
      </c>
      <c r="G101" s="110">
        <f>IF('3A-Rail transport'!P$57="no"," ",ROUND(E101,4))</f>
        <v>9.8000000000000004E-2</v>
      </c>
      <c r="H101" s="110"/>
      <c r="S101" s="110">
        <f t="shared" si="36"/>
        <v>9.8000000000000073E-2</v>
      </c>
      <c r="T101" s="110">
        <f>IF('3B-Air transport'!P$66="no"," ",ROUND(S101,4))</f>
        <v>9.8000000000000004E-2</v>
      </c>
      <c r="U101" s="110">
        <f>IF('3B-Air transport'!P$67="no"," ",ROUND(S101,4))</f>
        <v>9.8000000000000004E-2</v>
      </c>
      <c r="V101" s="110">
        <f>IF('3B-Air transport'!P$68="no"," ",ROUND(S101,4))</f>
        <v>9.8000000000000004E-2</v>
      </c>
      <c r="W101" s="110"/>
      <c r="AB101" s="110">
        <f t="shared" si="37"/>
        <v>9.8000000000000073E-2</v>
      </c>
      <c r="AC101" s="110">
        <f>IF('3C-Water transport'!P$56="no"," ",ROUND(AB101,4))</f>
        <v>9.8000000000000004E-2</v>
      </c>
      <c r="AD101" s="110">
        <f>IF('3C-Water transport'!P$57="no"," ",ROUND(AB101,4))</f>
        <v>9.8000000000000004E-2</v>
      </c>
      <c r="AE101" s="110">
        <f>IF('3C-Water transport'!P$58="no"," ",ROUND(AB101,4))</f>
        <v>9.8000000000000004E-2</v>
      </c>
    </row>
    <row r="102" spans="5:31" x14ac:dyDescent="0.25">
      <c r="E102" s="110">
        <f t="shared" si="35"/>
        <v>9.9000000000000074E-2</v>
      </c>
      <c r="F102" s="110">
        <f>IF('3A-Rail transport'!P$56="no"," ",ROUND(E102,4))</f>
        <v>9.9000000000000005E-2</v>
      </c>
      <c r="G102" s="110">
        <f>IF('3A-Rail transport'!P$57="no"," ",ROUND(E102,4))</f>
        <v>9.9000000000000005E-2</v>
      </c>
      <c r="H102" s="110"/>
      <c r="S102" s="110">
        <f t="shared" si="36"/>
        <v>9.9000000000000074E-2</v>
      </c>
      <c r="T102" s="110">
        <f>IF('3B-Air transport'!P$66="no"," ",ROUND(S102,4))</f>
        <v>9.9000000000000005E-2</v>
      </c>
      <c r="U102" s="110">
        <f>IF('3B-Air transport'!P$67="no"," ",ROUND(S102,4))</f>
        <v>9.9000000000000005E-2</v>
      </c>
      <c r="V102" s="110">
        <f>IF('3B-Air transport'!P$68="no"," ",ROUND(S102,4))</f>
        <v>9.9000000000000005E-2</v>
      </c>
      <c r="W102" s="110"/>
      <c r="AB102" s="110">
        <f t="shared" si="37"/>
        <v>9.9000000000000074E-2</v>
      </c>
      <c r="AC102" s="110">
        <f>IF('3C-Water transport'!P$56="no"," ",ROUND(AB102,4))</f>
        <v>9.9000000000000005E-2</v>
      </c>
      <c r="AD102" s="110">
        <f>IF('3C-Water transport'!P$57="no"," ",ROUND(AB102,4))</f>
        <v>9.9000000000000005E-2</v>
      </c>
      <c r="AE102" s="110">
        <f>IF('3C-Water transport'!P$58="no"," ",ROUND(AB102,4))</f>
        <v>9.9000000000000005E-2</v>
      </c>
    </row>
    <row r="103" spans="5:31" x14ac:dyDescent="0.25">
      <c r="E103" s="110">
        <f t="shared" si="35"/>
        <v>0.10000000000000007</v>
      </c>
      <c r="F103" s="110">
        <f>IF('3A-Rail transport'!P$56="no"," ",ROUND(E103,4))</f>
        <v>0.1</v>
      </c>
      <c r="G103" s="110">
        <f>IF('3A-Rail transport'!P$57="no"," ",ROUND(E103,4))</f>
        <v>0.1</v>
      </c>
      <c r="H103" s="110"/>
      <c r="S103" s="110">
        <f t="shared" si="36"/>
        <v>0.10000000000000007</v>
      </c>
      <c r="T103" s="110">
        <f>IF('3B-Air transport'!P$66="no"," ",ROUND(S103,4))</f>
        <v>0.1</v>
      </c>
      <c r="U103" s="110">
        <f>IF('3B-Air transport'!P$67="no"," ",ROUND(S103,4))</f>
        <v>0.1</v>
      </c>
      <c r="V103" s="110">
        <f>IF('3B-Air transport'!P$68="no"," ",ROUND(S103,4))</f>
        <v>0.1</v>
      </c>
      <c r="W103" s="110"/>
      <c r="AB103" s="110">
        <f t="shared" si="37"/>
        <v>0.10000000000000007</v>
      </c>
      <c r="AC103" s="110">
        <f>IF('3C-Water transport'!P$56="no"," ",ROUND(AB103,4))</f>
        <v>0.1</v>
      </c>
      <c r="AD103" s="110">
        <f>IF('3C-Water transport'!P$57="no"," ",ROUND(AB103,4))</f>
        <v>0.1</v>
      </c>
      <c r="AE103" s="110">
        <f>IF('3C-Water transport'!P$58="no"," ",ROUND(AB103,4))</f>
        <v>0.1</v>
      </c>
    </row>
    <row r="104" spans="5:31" x14ac:dyDescent="0.25">
      <c r="E104" s="110">
        <f t="shared" si="35"/>
        <v>0.10100000000000008</v>
      </c>
      <c r="F104" s="110">
        <f>IF('3A-Rail transport'!P$56="no"," ",ROUND(E104,4))</f>
        <v>0.10100000000000001</v>
      </c>
      <c r="G104" s="110">
        <f>IF('3A-Rail transport'!P$57="no"," ",ROUND(E104,4))</f>
        <v>0.10100000000000001</v>
      </c>
      <c r="H104" s="110"/>
      <c r="S104" s="110">
        <f t="shared" si="36"/>
        <v>0.10100000000000008</v>
      </c>
      <c r="T104" s="110">
        <f>IF('3B-Air transport'!P$66="no"," ",ROUND(S104,4))</f>
        <v>0.10100000000000001</v>
      </c>
      <c r="U104" s="110">
        <f>IF('3B-Air transport'!P$67="no"," ",ROUND(S104,4))</f>
        <v>0.10100000000000001</v>
      </c>
      <c r="V104" s="110">
        <f>IF('3B-Air transport'!P$68="no"," ",ROUND(S104,4))</f>
        <v>0.10100000000000001</v>
      </c>
      <c r="W104" s="110"/>
      <c r="AB104" s="110">
        <f t="shared" si="37"/>
        <v>0.10100000000000008</v>
      </c>
      <c r="AC104" s="110">
        <f>IF('3C-Water transport'!P$56="no"," ",ROUND(AB104,4))</f>
        <v>0.10100000000000001</v>
      </c>
      <c r="AD104" s="110">
        <f>IF('3C-Water transport'!P$57="no"," ",ROUND(AB104,4))</f>
        <v>0.10100000000000001</v>
      </c>
      <c r="AE104" s="110">
        <f>IF('3C-Water transport'!P$58="no"," ",ROUND(AB104,4))</f>
        <v>0.10100000000000001</v>
      </c>
    </row>
    <row r="105" spans="5:31" x14ac:dyDescent="0.25">
      <c r="E105" s="110">
        <f t="shared" si="35"/>
        <v>0.10200000000000008</v>
      </c>
      <c r="F105" s="110">
        <f>IF('3A-Rail transport'!P$56="no"," ",ROUND(E105,4))</f>
        <v>0.10199999999999999</v>
      </c>
      <c r="G105" s="110">
        <f>IF('3A-Rail transport'!P$57="no"," ",ROUND(E105,4))</f>
        <v>0.10199999999999999</v>
      </c>
      <c r="H105" s="110"/>
      <c r="S105" s="110">
        <f t="shared" si="36"/>
        <v>0.10200000000000008</v>
      </c>
      <c r="T105" s="110">
        <f>IF('3B-Air transport'!P$66="no"," ",ROUND(S105,4))</f>
        <v>0.10199999999999999</v>
      </c>
      <c r="U105" s="110">
        <f>IF('3B-Air transport'!P$67="no"," ",ROUND(S105,4))</f>
        <v>0.10199999999999999</v>
      </c>
      <c r="V105" s="110">
        <f>IF('3B-Air transport'!P$68="no"," ",ROUND(S105,4))</f>
        <v>0.10199999999999999</v>
      </c>
      <c r="W105" s="110"/>
      <c r="AB105" s="110">
        <f t="shared" si="37"/>
        <v>0.10200000000000008</v>
      </c>
      <c r="AC105" s="110">
        <f>IF('3C-Water transport'!P$56="no"," ",ROUND(AB105,4))</f>
        <v>0.10199999999999999</v>
      </c>
      <c r="AD105" s="110">
        <f>IF('3C-Water transport'!P$57="no"," ",ROUND(AB105,4))</f>
        <v>0.10199999999999999</v>
      </c>
      <c r="AE105" s="110">
        <f>IF('3C-Water transport'!P$58="no"," ",ROUND(AB105,4))</f>
        <v>0.10199999999999999</v>
      </c>
    </row>
    <row r="106" spans="5:31" x14ac:dyDescent="0.25">
      <c r="E106" s="110">
        <f t="shared" si="35"/>
        <v>0.10300000000000008</v>
      </c>
      <c r="F106" s="110">
        <f>IF('3A-Rail transport'!P$56="no"," ",ROUND(E106,4))</f>
        <v>0.10299999999999999</v>
      </c>
      <c r="G106" s="110">
        <f>IF('3A-Rail transport'!P$57="no"," ",ROUND(E106,4))</f>
        <v>0.10299999999999999</v>
      </c>
      <c r="H106" s="110"/>
      <c r="S106" s="110">
        <f t="shared" si="36"/>
        <v>0.10300000000000008</v>
      </c>
      <c r="T106" s="110">
        <f>IF('3B-Air transport'!P$66="no"," ",ROUND(S106,4))</f>
        <v>0.10299999999999999</v>
      </c>
      <c r="U106" s="110">
        <f>IF('3B-Air transport'!P$67="no"," ",ROUND(S106,4))</f>
        <v>0.10299999999999999</v>
      </c>
      <c r="V106" s="110">
        <f>IF('3B-Air transport'!P$68="no"," ",ROUND(S106,4))</f>
        <v>0.10299999999999999</v>
      </c>
      <c r="W106" s="110"/>
      <c r="AB106" s="110">
        <f t="shared" si="37"/>
        <v>0.10300000000000008</v>
      </c>
      <c r="AC106" s="110">
        <f>IF('3C-Water transport'!P$56="no"," ",ROUND(AB106,4))</f>
        <v>0.10299999999999999</v>
      </c>
      <c r="AD106" s="110">
        <f>IF('3C-Water transport'!P$57="no"," ",ROUND(AB106,4))</f>
        <v>0.10299999999999999</v>
      </c>
      <c r="AE106" s="110">
        <f>IF('3C-Water transport'!P$58="no"," ",ROUND(AB106,4))</f>
        <v>0.10299999999999999</v>
      </c>
    </row>
    <row r="107" spans="5:31" x14ac:dyDescent="0.25">
      <c r="E107" s="110">
        <f t="shared" si="35"/>
        <v>0.10400000000000008</v>
      </c>
      <c r="F107" s="110">
        <f>IF('3A-Rail transport'!P$56="no"," ",ROUND(E107,4))</f>
        <v>0.104</v>
      </c>
      <c r="G107" s="110">
        <f>IF('3A-Rail transport'!P$57="no"," ",ROUND(E107,4))</f>
        <v>0.104</v>
      </c>
      <c r="H107" s="110"/>
      <c r="S107" s="110">
        <f t="shared" si="36"/>
        <v>0.10400000000000008</v>
      </c>
      <c r="T107" s="110">
        <f>IF('3B-Air transport'!P$66="no"," ",ROUND(S107,4))</f>
        <v>0.104</v>
      </c>
      <c r="U107" s="110">
        <f>IF('3B-Air transport'!P$67="no"," ",ROUND(S107,4))</f>
        <v>0.104</v>
      </c>
      <c r="V107" s="110">
        <f>IF('3B-Air transport'!P$68="no"," ",ROUND(S107,4))</f>
        <v>0.104</v>
      </c>
      <c r="W107" s="110"/>
      <c r="AB107" s="110">
        <f t="shared" si="37"/>
        <v>0.10400000000000008</v>
      </c>
      <c r="AC107" s="110">
        <f>IF('3C-Water transport'!P$56="no"," ",ROUND(AB107,4))</f>
        <v>0.104</v>
      </c>
      <c r="AD107" s="110">
        <f>IF('3C-Water transport'!P$57="no"," ",ROUND(AB107,4))</f>
        <v>0.104</v>
      </c>
      <c r="AE107" s="110">
        <f>IF('3C-Water transport'!P$58="no"," ",ROUND(AB107,4))</f>
        <v>0.104</v>
      </c>
    </row>
    <row r="108" spans="5:31" x14ac:dyDescent="0.25">
      <c r="E108" s="110">
        <f t="shared" si="35"/>
        <v>0.10500000000000008</v>
      </c>
      <c r="F108" s="110">
        <f>IF('3A-Rail transport'!P$56="no"," ",ROUND(E108,4))</f>
        <v>0.105</v>
      </c>
      <c r="G108" s="110">
        <f>IF('3A-Rail transport'!P$57="no"," ",ROUND(E108,4))</f>
        <v>0.105</v>
      </c>
      <c r="H108" s="110"/>
      <c r="S108" s="110">
        <f t="shared" si="36"/>
        <v>0.10500000000000008</v>
      </c>
      <c r="T108" s="110">
        <f>IF('3B-Air transport'!P$66="no"," ",ROUND(S108,4))</f>
        <v>0.105</v>
      </c>
      <c r="U108" s="110">
        <f>IF('3B-Air transport'!P$67="no"," ",ROUND(S108,4))</f>
        <v>0.105</v>
      </c>
      <c r="V108" s="110">
        <f>IF('3B-Air transport'!P$68="no"," ",ROUND(S108,4))</f>
        <v>0.105</v>
      </c>
      <c r="W108" s="110"/>
      <c r="AB108" s="110">
        <f t="shared" si="37"/>
        <v>0.10500000000000008</v>
      </c>
      <c r="AC108" s="110">
        <f>IF('3C-Water transport'!P$56="no"," ",ROUND(AB108,4))</f>
        <v>0.105</v>
      </c>
      <c r="AD108" s="110">
        <f>IF('3C-Water transport'!P$57="no"," ",ROUND(AB108,4))</f>
        <v>0.105</v>
      </c>
      <c r="AE108" s="110">
        <f>IF('3C-Water transport'!P$58="no"," ",ROUND(AB108,4))</f>
        <v>0.105</v>
      </c>
    </row>
    <row r="109" spans="5:31" x14ac:dyDescent="0.25">
      <c r="E109" s="110">
        <f t="shared" si="35"/>
        <v>0.10600000000000008</v>
      </c>
      <c r="F109" s="110">
        <f>IF('3A-Rail transport'!P$56="no"," ",ROUND(E109,4))</f>
        <v>0.106</v>
      </c>
      <c r="G109" s="110">
        <f>IF('3A-Rail transport'!P$57="no"," ",ROUND(E109,4))</f>
        <v>0.106</v>
      </c>
      <c r="H109" s="110"/>
      <c r="S109" s="110">
        <f t="shared" si="36"/>
        <v>0.10600000000000008</v>
      </c>
      <c r="T109" s="110">
        <f>IF('3B-Air transport'!P$66="no"," ",ROUND(S109,4))</f>
        <v>0.106</v>
      </c>
      <c r="U109" s="110">
        <f>IF('3B-Air transport'!P$67="no"," ",ROUND(S109,4))</f>
        <v>0.106</v>
      </c>
      <c r="V109" s="110">
        <f>IF('3B-Air transport'!P$68="no"," ",ROUND(S109,4))</f>
        <v>0.106</v>
      </c>
      <c r="W109" s="110"/>
      <c r="AB109" s="110">
        <f t="shared" si="37"/>
        <v>0.10600000000000008</v>
      </c>
      <c r="AC109" s="110">
        <f>IF('3C-Water transport'!P$56="no"," ",ROUND(AB109,4))</f>
        <v>0.106</v>
      </c>
      <c r="AD109" s="110">
        <f>IF('3C-Water transport'!P$57="no"," ",ROUND(AB109,4))</f>
        <v>0.106</v>
      </c>
      <c r="AE109" s="110">
        <f>IF('3C-Water transport'!P$58="no"," ",ROUND(AB109,4))</f>
        <v>0.106</v>
      </c>
    </row>
    <row r="110" spans="5:31" x14ac:dyDescent="0.25">
      <c r="E110" s="110">
        <f t="shared" si="35"/>
        <v>0.10700000000000008</v>
      </c>
      <c r="F110" s="110">
        <f>IF('3A-Rail transport'!P$56="no"," ",ROUND(E110,4))</f>
        <v>0.107</v>
      </c>
      <c r="G110" s="110">
        <f>IF('3A-Rail transport'!P$57="no"," ",ROUND(E110,4))</f>
        <v>0.107</v>
      </c>
      <c r="H110" s="110"/>
      <c r="S110" s="110">
        <f t="shared" si="36"/>
        <v>0.10700000000000008</v>
      </c>
      <c r="T110" s="110">
        <f>IF('3B-Air transport'!P$66="no"," ",ROUND(S110,4))</f>
        <v>0.107</v>
      </c>
      <c r="U110" s="110">
        <f>IF('3B-Air transport'!P$67="no"," ",ROUND(S110,4))</f>
        <v>0.107</v>
      </c>
      <c r="V110" s="110">
        <f>IF('3B-Air transport'!P$68="no"," ",ROUND(S110,4))</f>
        <v>0.107</v>
      </c>
      <c r="W110" s="110"/>
      <c r="AB110" s="110">
        <f t="shared" si="37"/>
        <v>0.10700000000000008</v>
      </c>
      <c r="AC110" s="110">
        <f>IF('3C-Water transport'!P$56="no"," ",ROUND(AB110,4))</f>
        <v>0.107</v>
      </c>
      <c r="AD110" s="110">
        <f>IF('3C-Water transport'!P$57="no"," ",ROUND(AB110,4))</f>
        <v>0.107</v>
      </c>
      <c r="AE110" s="110">
        <f>IF('3C-Water transport'!P$58="no"," ",ROUND(AB110,4))</f>
        <v>0.107</v>
      </c>
    </row>
    <row r="111" spans="5:31" x14ac:dyDescent="0.25">
      <c r="E111" s="110">
        <f t="shared" si="35"/>
        <v>0.10800000000000008</v>
      </c>
      <c r="F111" s="110">
        <f>IF('3A-Rail transport'!P$56="no"," ",ROUND(E111,4))</f>
        <v>0.108</v>
      </c>
      <c r="G111" s="110">
        <f>IF('3A-Rail transport'!P$57="no"," ",ROUND(E111,4))</f>
        <v>0.108</v>
      </c>
      <c r="H111" s="110"/>
      <c r="S111" s="110">
        <f t="shared" si="36"/>
        <v>0.10800000000000008</v>
      </c>
      <c r="T111" s="110">
        <f>IF('3B-Air transport'!P$66="no"," ",ROUND(S111,4))</f>
        <v>0.108</v>
      </c>
      <c r="U111" s="110">
        <f>IF('3B-Air transport'!P$67="no"," ",ROUND(S111,4))</f>
        <v>0.108</v>
      </c>
      <c r="V111" s="110">
        <f>IF('3B-Air transport'!P$68="no"," ",ROUND(S111,4))</f>
        <v>0.108</v>
      </c>
      <c r="W111" s="110"/>
      <c r="AB111" s="110">
        <f t="shared" si="37"/>
        <v>0.10800000000000008</v>
      </c>
      <c r="AC111" s="110">
        <f>IF('3C-Water transport'!P$56="no"," ",ROUND(AB111,4))</f>
        <v>0.108</v>
      </c>
      <c r="AD111" s="110">
        <f>IF('3C-Water transport'!P$57="no"," ",ROUND(AB111,4))</f>
        <v>0.108</v>
      </c>
      <c r="AE111" s="110">
        <f>IF('3C-Water transport'!P$58="no"," ",ROUND(AB111,4))</f>
        <v>0.108</v>
      </c>
    </row>
    <row r="112" spans="5:31" x14ac:dyDescent="0.25">
      <c r="E112" s="110">
        <f t="shared" si="35"/>
        <v>0.10900000000000008</v>
      </c>
      <c r="F112" s="110">
        <f>IF('3A-Rail transport'!P$56="no"," ",ROUND(E112,4))</f>
        <v>0.109</v>
      </c>
      <c r="G112" s="110">
        <f>IF('3A-Rail transport'!P$57="no"," ",ROUND(E112,4))</f>
        <v>0.109</v>
      </c>
      <c r="H112" s="110"/>
      <c r="S112" s="110">
        <f t="shared" si="36"/>
        <v>0.10900000000000008</v>
      </c>
      <c r="T112" s="110">
        <f>IF('3B-Air transport'!P$66="no"," ",ROUND(S112,4))</f>
        <v>0.109</v>
      </c>
      <c r="U112" s="110">
        <f>IF('3B-Air transport'!P$67="no"," ",ROUND(S112,4))</f>
        <v>0.109</v>
      </c>
      <c r="V112" s="110">
        <f>IF('3B-Air transport'!P$68="no"," ",ROUND(S112,4))</f>
        <v>0.109</v>
      </c>
      <c r="W112" s="110"/>
      <c r="AB112" s="110">
        <f t="shared" si="37"/>
        <v>0.10900000000000008</v>
      </c>
      <c r="AC112" s="110">
        <f>IF('3C-Water transport'!P$56="no"," ",ROUND(AB112,4))</f>
        <v>0.109</v>
      </c>
      <c r="AD112" s="110">
        <f>IF('3C-Water transport'!P$57="no"," ",ROUND(AB112,4))</f>
        <v>0.109</v>
      </c>
      <c r="AE112" s="110">
        <f>IF('3C-Water transport'!P$58="no"," ",ROUND(AB112,4))</f>
        <v>0.109</v>
      </c>
    </row>
    <row r="113" spans="5:31" x14ac:dyDescent="0.25">
      <c r="E113" s="110">
        <f t="shared" si="35"/>
        <v>0.11000000000000008</v>
      </c>
      <c r="F113" s="110">
        <f>IF('3A-Rail transport'!P$56="no"," ",ROUND(E113,4))</f>
        <v>0.11</v>
      </c>
      <c r="G113" s="110">
        <f>IF('3A-Rail transport'!P$57="no"," ",ROUND(E113,4))</f>
        <v>0.11</v>
      </c>
      <c r="H113" s="110"/>
      <c r="S113" s="110">
        <f t="shared" si="36"/>
        <v>0.11000000000000008</v>
      </c>
      <c r="T113" s="110">
        <f>IF('3B-Air transport'!P$66="no"," ",ROUND(S113,4))</f>
        <v>0.11</v>
      </c>
      <c r="U113" s="110">
        <f>IF('3B-Air transport'!P$67="no"," ",ROUND(S113,4))</f>
        <v>0.11</v>
      </c>
      <c r="V113" s="110">
        <f>IF('3B-Air transport'!P$68="no"," ",ROUND(S113,4))</f>
        <v>0.11</v>
      </c>
      <c r="W113" s="110"/>
      <c r="AB113" s="110">
        <f t="shared" si="37"/>
        <v>0.11000000000000008</v>
      </c>
      <c r="AC113" s="110">
        <f>IF('3C-Water transport'!P$56="no"," ",ROUND(AB113,4))</f>
        <v>0.11</v>
      </c>
      <c r="AD113" s="110">
        <f>IF('3C-Water transport'!P$57="no"," ",ROUND(AB113,4))</f>
        <v>0.11</v>
      </c>
      <c r="AE113" s="110">
        <f>IF('3C-Water transport'!P$58="no"," ",ROUND(AB113,4))</f>
        <v>0.11</v>
      </c>
    </row>
    <row r="114" spans="5:31" x14ac:dyDescent="0.25">
      <c r="E114" s="110">
        <f t="shared" si="35"/>
        <v>0.11100000000000008</v>
      </c>
      <c r="F114" s="110">
        <f>IF('3A-Rail transport'!P$56="no"," ",ROUND(E114,4))</f>
        <v>0.111</v>
      </c>
      <c r="G114" s="110">
        <f>IF('3A-Rail transport'!P$57="no"," ",ROUND(E114,4))</f>
        <v>0.111</v>
      </c>
      <c r="H114" s="110"/>
      <c r="S114" s="110">
        <f t="shared" si="36"/>
        <v>0.11100000000000008</v>
      </c>
      <c r="T114" s="110">
        <f>IF('3B-Air transport'!P$66="no"," ",ROUND(S114,4))</f>
        <v>0.111</v>
      </c>
      <c r="U114" s="110">
        <f>IF('3B-Air transport'!P$67="no"," ",ROUND(S114,4))</f>
        <v>0.111</v>
      </c>
      <c r="V114" s="110">
        <f>IF('3B-Air transport'!P$68="no"," ",ROUND(S114,4))</f>
        <v>0.111</v>
      </c>
      <c r="W114" s="110"/>
      <c r="AB114" s="110">
        <f t="shared" si="37"/>
        <v>0.11100000000000008</v>
      </c>
      <c r="AC114" s="110">
        <f>IF('3C-Water transport'!P$56="no"," ",ROUND(AB114,4))</f>
        <v>0.111</v>
      </c>
      <c r="AD114" s="110">
        <f>IF('3C-Water transport'!P$57="no"," ",ROUND(AB114,4))</f>
        <v>0.111</v>
      </c>
      <c r="AE114" s="110">
        <f>IF('3C-Water transport'!P$58="no"," ",ROUND(AB114,4))</f>
        <v>0.111</v>
      </c>
    </row>
    <row r="115" spans="5:31" x14ac:dyDescent="0.25">
      <c r="E115" s="110">
        <f t="shared" si="35"/>
        <v>0.11200000000000009</v>
      </c>
      <c r="F115" s="110">
        <f>IF('3A-Rail transport'!P$56="no"," ",ROUND(E115,4))</f>
        <v>0.112</v>
      </c>
      <c r="G115" s="110">
        <f>IF('3A-Rail transport'!P$57="no"," ",ROUND(E115,4))</f>
        <v>0.112</v>
      </c>
      <c r="H115" s="110"/>
      <c r="S115" s="110">
        <f t="shared" si="36"/>
        <v>0.11200000000000009</v>
      </c>
      <c r="T115" s="110">
        <f>IF('3B-Air transport'!P$66="no"," ",ROUND(S115,4))</f>
        <v>0.112</v>
      </c>
      <c r="U115" s="110">
        <f>IF('3B-Air transport'!P$67="no"," ",ROUND(S115,4))</f>
        <v>0.112</v>
      </c>
      <c r="V115" s="110">
        <f>IF('3B-Air transport'!P$68="no"," ",ROUND(S115,4))</f>
        <v>0.112</v>
      </c>
      <c r="W115" s="110"/>
      <c r="AB115" s="110">
        <f t="shared" si="37"/>
        <v>0.11200000000000009</v>
      </c>
      <c r="AC115" s="110">
        <f>IF('3C-Water transport'!P$56="no"," ",ROUND(AB115,4))</f>
        <v>0.112</v>
      </c>
      <c r="AD115" s="110">
        <f>IF('3C-Water transport'!P$57="no"," ",ROUND(AB115,4))</f>
        <v>0.112</v>
      </c>
      <c r="AE115" s="110">
        <f>IF('3C-Water transport'!P$58="no"," ",ROUND(AB115,4))</f>
        <v>0.112</v>
      </c>
    </row>
    <row r="116" spans="5:31" x14ac:dyDescent="0.25">
      <c r="E116" s="110">
        <f t="shared" si="35"/>
        <v>0.11300000000000009</v>
      </c>
      <c r="F116" s="110">
        <f>IF('3A-Rail transport'!P$56="no"," ",ROUND(E116,4))</f>
        <v>0.113</v>
      </c>
      <c r="G116" s="110">
        <f>IF('3A-Rail transport'!P$57="no"," ",ROUND(E116,4))</f>
        <v>0.113</v>
      </c>
      <c r="H116" s="110"/>
      <c r="S116" s="110">
        <f t="shared" si="36"/>
        <v>0.11300000000000009</v>
      </c>
      <c r="T116" s="110">
        <f>IF('3B-Air transport'!P$66="no"," ",ROUND(S116,4))</f>
        <v>0.113</v>
      </c>
      <c r="U116" s="110">
        <f>IF('3B-Air transport'!P$67="no"," ",ROUND(S116,4))</f>
        <v>0.113</v>
      </c>
      <c r="V116" s="110">
        <f>IF('3B-Air transport'!P$68="no"," ",ROUND(S116,4))</f>
        <v>0.113</v>
      </c>
      <c r="W116" s="110"/>
      <c r="AB116" s="110">
        <f t="shared" si="37"/>
        <v>0.11300000000000009</v>
      </c>
      <c r="AC116" s="110">
        <f>IF('3C-Water transport'!P$56="no"," ",ROUND(AB116,4))</f>
        <v>0.113</v>
      </c>
      <c r="AD116" s="110">
        <f>IF('3C-Water transport'!P$57="no"," ",ROUND(AB116,4))</f>
        <v>0.113</v>
      </c>
      <c r="AE116" s="110">
        <f>IF('3C-Water transport'!P$58="no"," ",ROUND(AB116,4))</f>
        <v>0.113</v>
      </c>
    </row>
    <row r="117" spans="5:31" x14ac:dyDescent="0.25">
      <c r="E117" s="110">
        <f t="shared" si="35"/>
        <v>0.11400000000000009</v>
      </c>
      <c r="F117" s="110">
        <f>IF('3A-Rail transport'!P$56="no"," ",ROUND(E117,4))</f>
        <v>0.114</v>
      </c>
      <c r="G117" s="110">
        <f>IF('3A-Rail transport'!P$57="no"," ",ROUND(E117,4))</f>
        <v>0.114</v>
      </c>
      <c r="H117" s="110"/>
      <c r="S117" s="110">
        <f t="shared" si="36"/>
        <v>0.11400000000000009</v>
      </c>
      <c r="T117" s="110">
        <f>IF('3B-Air transport'!P$66="no"," ",ROUND(S117,4))</f>
        <v>0.114</v>
      </c>
      <c r="U117" s="110">
        <f>IF('3B-Air transport'!P$67="no"," ",ROUND(S117,4))</f>
        <v>0.114</v>
      </c>
      <c r="V117" s="110">
        <f>IF('3B-Air transport'!P$68="no"," ",ROUND(S117,4))</f>
        <v>0.114</v>
      </c>
      <c r="W117" s="110"/>
      <c r="AB117" s="110">
        <f t="shared" si="37"/>
        <v>0.11400000000000009</v>
      </c>
      <c r="AC117" s="110">
        <f>IF('3C-Water transport'!P$56="no"," ",ROUND(AB117,4))</f>
        <v>0.114</v>
      </c>
      <c r="AD117" s="110">
        <f>IF('3C-Water transport'!P$57="no"," ",ROUND(AB117,4))</f>
        <v>0.114</v>
      </c>
      <c r="AE117" s="110">
        <f>IF('3C-Water transport'!P$58="no"," ",ROUND(AB117,4))</f>
        <v>0.114</v>
      </c>
    </row>
    <row r="118" spans="5:31" x14ac:dyDescent="0.25">
      <c r="E118" s="110">
        <f t="shared" si="35"/>
        <v>0.11500000000000009</v>
      </c>
      <c r="F118" s="110">
        <f>IF('3A-Rail transport'!P$56="no"," ",ROUND(E118,4))</f>
        <v>0.115</v>
      </c>
      <c r="G118" s="110">
        <f>IF('3A-Rail transport'!P$57="no"," ",ROUND(E118,4))</f>
        <v>0.115</v>
      </c>
      <c r="H118" s="110"/>
      <c r="S118" s="110">
        <f t="shared" si="36"/>
        <v>0.11500000000000009</v>
      </c>
      <c r="T118" s="110">
        <f>IF('3B-Air transport'!P$66="no"," ",ROUND(S118,4))</f>
        <v>0.115</v>
      </c>
      <c r="U118" s="110">
        <f>IF('3B-Air transport'!P$67="no"," ",ROUND(S118,4))</f>
        <v>0.115</v>
      </c>
      <c r="V118" s="110">
        <f>IF('3B-Air transport'!P$68="no"," ",ROUND(S118,4))</f>
        <v>0.115</v>
      </c>
      <c r="W118" s="110"/>
      <c r="AB118" s="110">
        <f t="shared" si="37"/>
        <v>0.11500000000000009</v>
      </c>
      <c r="AC118" s="110">
        <f>IF('3C-Water transport'!P$56="no"," ",ROUND(AB118,4))</f>
        <v>0.115</v>
      </c>
      <c r="AD118" s="110">
        <f>IF('3C-Water transport'!P$57="no"," ",ROUND(AB118,4))</f>
        <v>0.115</v>
      </c>
      <c r="AE118" s="110">
        <f>IF('3C-Water transport'!P$58="no"," ",ROUND(AB118,4))</f>
        <v>0.115</v>
      </c>
    </row>
    <row r="119" spans="5:31" x14ac:dyDescent="0.25">
      <c r="E119" s="110">
        <f t="shared" si="35"/>
        <v>0.11600000000000009</v>
      </c>
      <c r="F119" s="110">
        <f>IF('3A-Rail transport'!P$56="no"," ",ROUND(E119,4))</f>
        <v>0.11600000000000001</v>
      </c>
      <c r="G119" s="110">
        <f>IF('3A-Rail transport'!P$57="no"," ",ROUND(E119,4))</f>
        <v>0.11600000000000001</v>
      </c>
      <c r="H119" s="110"/>
      <c r="S119" s="110">
        <f t="shared" si="36"/>
        <v>0.11600000000000009</v>
      </c>
      <c r="T119" s="110">
        <f>IF('3B-Air transport'!P$66="no"," ",ROUND(S119,4))</f>
        <v>0.11600000000000001</v>
      </c>
      <c r="U119" s="110">
        <f>IF('3B-Air transport'!P$67="no"," ",ROUND(S119,4))</f>
        <v>0.11600000000000001</v>
      </c>
      <c r="V119" s="110">
        <f>IF('3B-Air transport'!P$68="no"," ",ROUND(S119,4))</f>
        <v>0.11600000000000001</v>
      </c>
      <c r="W119" s="110"/>
      <c r="AB119" s="110">
        <f t="shared" si="37"/>
        <v>0.11600000000000009</v>
      </c>
      <c r="AC119" s="110">
        <f>IF('3C-Water transport'!P$56="no"," ",ROUND(AB119,4))</f>
        <v>0.11600000000000001</v>
      </c>
      <c r="AD119" s="110">
        <f>IF('3C-Water transport'!P$57="no"," ",ROUND(AB119,4))</f>
        <v>0.11600000000000001</v>
      </c>
      <c r="AE119" s="110">
        <f>IF('3C-Water transport'!P$58="no"," ",ROUND(AB119,4))</f>
        <v>0.11600000000000001</v>
      </c>
    </row>
    <row r="120" spans="5:31" x14ac:dyDescent="0.25">
      <c r="E120" s="110">
        <f t="shared" si="35"/>
        <v>0.11700000000000009</v>
      </c>
      <c r="F120" s="110">
        <f>IF('3A-Rail transport'!P$56="no"," ",ROUND(E120,4))</f>
        <v>0.11700000000000001</v>
      </c>
      <c r="G120" s="110">
        <f>IF('3A-Rail transport'!P$57="no"," ",ROUND(E120,4))</f>
        <v>0.11700000000000001</v>
      </c>
      <c r="H120" s="110"/>
      <c r="S120" s="110">
        <f t="shared" si="36"/>
        <v>0.11700000000000009</v>
      </c>
      <c r="T120" s="110">
        <f>IF('3B-Air transport'!P$66="no"," ",ROUND(S120,4))</f>
        <v>0.11700000000000001</v>
      </c>
      <c r="U120" s="110">
        <f>IF('3B-Air transport'!P$67="no"," ",ROUND(S120,4))</f>
        <v>0.11700000000000001</v>
      </c>
      <c r="V120" s="110">
        <f>IF('3B-Air transport'!P$68="no"," ",ROUND(S120,4))</f>
        <v>0.11700000000000001</v>
      </c>
      <c r="W120" s="110"/>
      <c r="AB120" s="110">
        <f t="shared" si="37"/>
        <v>0.11700000000000009</v>
      </c>
      <c r="AC120" s="110">
        <f>IF('3C-Water transport'!P$56="no"," ",ROUND(AB120,4))</f>
        <v>0.11700000000000001</v>
      </c>
      <c r="AD120" s="110">
        <f>IF('3C-Water transport'!P$57="no"," ",ROUND(AB120,4))</f>
        <v>0.11700000000000001</v>
      </c>
      <c r="AE120" s="110">
        <f>IF('3C-Water transport'!P$58="no"," ",ROUND(AB120,4))</f>
        <v>0.11700000000000001</v>
      </c>
    </row>
    <row r="121" spans="5:31" x14ac:dyDescent="0.25">
      <c r="E121" s="110">
        <f t="shared" si="35"/>
        <v>0.11800000000000009</v>
      </c>
      <c r="F121" s="110">
        <f>IF('3A-Rail transport'!P$56="no"," ",ROUND(E121,4))</f>
        <v>0.11799999999999999</v>
      </c>
      <c r="G121" s="110">
        <f>IF('3A-Rail transport'!P$57="no"," ",ROUND(E121,4))</f>
        <v>0.11799999999999999</v>
      </c>
      <c r="H121" s="110"/>
      <c r="S121" s="110">
        <f t="shared" si="36"/>
        <v>0.11800000000000009</v>
      </c>
      <c r="T121" s="110">
        <f>IF('3B-Air transport'!P$66="no"," ",ROUND(S121,4))</f>
        <v>0.11799999999999999</v>
      </c>
      <c r="U121" s="110">
        <f>IF('3B-Air transport'!P$67="no"," ",ROUND(S121,4))</f>
        <v>0.11799999999999999</v>
      </c>
      <c r="V121" s="110">
        <f>IF('3B-Air transport'!P$68="no"," ",ROUND(S121,4))</f>
        <v>0.11799999999999999</v>
      </c>
      <c r="W121" s="110"/>
      <c r="AB121" s="110">
        <f t="shared" si="37"/>
        <v>0.11800000000000009</v>
      </c>
      <c r="AC121" s="110">
        <f>IF('3C-Water transport'!P$56="no"," ",ROUND(AB121,4))</f>
        <v>0.11799999999999999</v>
      </c>
      <c r="AD121" s="110">
        <f>IF('3C-Water transport'!P$57="no"," ",ROUND(AB121,4))</f>
        <v>0.11799999999999999</v>
      </c>
      <c r="AE121" s="110">
        <f>IF('3C-Water transport'!P$58="no"," ",ROUND(AB121,4))</f>
        <v>0.11799999999999999</v>
      </c>
    </row>
    <row r="122" spans="5:31" x14ac:dyDescent="0.25">
      <c r="E122" s="110">
        <f t="shared" si="35"/>
        <v>0.11900000000000009</v>
      </c>
      <c r="F122" s="110">
        <f>IF('3A-Rail transport'!P$56="no"," ",ROUND(E122,4))</f>
        <v>0.11899999999999999</v>
      </c>
      <c r="G122" s="110">
        <f>IF('3A-Rail transport'!P$57="no"," ",ROUND(E122,4))</f>
        <v>0.11899999999999999</v>
      </c>
      <c r="H122" s="110"/>
      <c r="S122" s="110">
        <f t="shared" si="36"/>
        <v>0.11900000000000009</v>
      </c>
      <c r="T122" s="110">
        <f>IF('3B-Air transport'!P$66="no"," ",ROUND(S122,4))</f>
        <v>0.11899999999999999</v>
      </c>
      <c r="U122" s="110">
        <f>IF('3B-Air transport'!P$67="no"," ",ROUND(S122,4))</f>
        <v>0.11899999999999999</v>
      </c>
      <c r="V122" s="110">
        <f>IF('3B-Air transport'!P$68="no"," ",ROUND(S122,4))</f>
        <v>0.11899999999999999</v>
      </c>
      <c r="W122" s="110"/>
      <c r="AB122" s="110">
        <f t="shared" si="37"/>
        <v>0.11900000000000009</v>
      </c>
      <c r="AC122" s="110">
        <f>IF('3C-Water transport'!P$56="no"," ",ROUND(AB122,4))</f>
        <v>0.11899999999999999</v>
      </c>
      <c r="AD122" s="110">
        <f>IF('3C-Water transport'!P$57="no"," ",ROUND(AB122,4))</f>
        <v>0.11899999999999999</v>
      </c>
      <c r="AE122" s="110">
        <f>IF('3C-Water transport'!P$58="no"," ",ROUND(AB122,4))</f>
        <v>0.11899999999999999</v>
      </c>
    </row>
    <row r="123" spans="5:31" x14ac:dyDescent="0.25">
      <c r="E123" s="110">
        <f t="shared" si="35"/>
        <v>0.12000000000000009</v>
      </c>
      <c r="F123" s="110">
        <f>IF('3A-Rail transport'!P$56="no"," ",ROUND(E123,4))</f>
        <v>0.12</v>
      </c>
      <c r="G123" s="110">
        <f>IF('3A-Rail transport'!P$57="no"," ",ROUND(E123,4))</f>
        <v>0.12</v>
      </c>
      <c r="H123" s="110"/>
      <c r="S123" s="110">
        <f t="shared" si="36"/>
        <v>0.12000000000000009</v>
      </c>
      <c r="T123" s="110">
        <f>IF('3B-Air transport'!P$66="no"," ",ROUND(S123,4))</f>
        <v>0.12</v>
      </c>
      <c r="U123" s="110">
        <f>IF('3B-Air transport'!P$67="no"," ",ROUND(S123,4))</f>
        <v>0.12</v>
      </c>
      <c r="V123" s="110">
        <f>IF('3B-Air transport'!P$68="no"," ",ROUND(S123,4))</f>
        <v>0.12</v>
      </c>
      <c r="W123" s="110"/>
      <c r="AB123" s="110">
        <f t="shared" si="37"/>
        <v>0.12000000000000009</v>
      </c>
      <c r="AC123" s="110">
        <f>IF('3C-Water transport'!P$56="no"," ",ROUND(AB123,4))</f>
        <v>0.12</v>
      </c>
      <c r="AD123" s="110">
        <f>IF('3C-Water transport'!P$57="no"," ",ROUND(AB123,4))</f>
        <v>0.12</v>
      </c>
      <c r="AE123" s="110">
        <f>IF('3C-Water transport'!P$58="no"," ",ROUND(AB123,4))</f>
        <v>0.12</v>
      </c>
    </row>
    <row r="124" spans="5:31" x14ac:dyDescent="0.25">
      <c r="E124" s="110">
        <f t="shared" si="35"/>
        <v>0.12100000000000009</v>
      </c>
      <c r="F124" s="110">
        <f>IF('3A-Rail transport'!P$56="no"," ",ROUND(E124,4))</f>
        <v>0.121</v>
      </c>
      <c r="G124" s="110">
        <f>IF('3A-Rail transport'!P$57="no"," ",ROUND(E124,4))</f>
        <v>0.121</v>
      </c>
      <c r="H124" s="110"/>
      <c r="S124" s="110">
        <f t="shared" si="36"/>
        <v>0.12100000000000009</v>
      </c>
      <c r="T124" s="110">
        <f>IF('3B-Air transport'!P$66="no"," ",ROUND(S124,4))</f>
        <v>0.121</v>
      </c>
      <c r="U124" s="110">
        <f>IF('3B-Air transport'!P$67="no"," ",ROUND(S124,4))</f>
        <v>0.121</v>
      </c>
      <c r="V124" s="110">
        <f>IF('3B-Air transport'!P$68="no"," ",ROUND(S124,4))</f>
        <v>0.121</v>
      </c>
      <c r="W124" s="110"/>
      <c r="AB124" s="110">
        <f t="shared" si="37"/>
        <v>0.12100000000000009</v>
      </c>
      <c r="AC124" s="110">
        <f>IF('3C-Water transport'!P$56="no"," ",ROUND(AB124,4))</f>
        <v>0.121</v>
      </c>
      <c r="AD124" s="110">
        <f>IF('3C-Water transport'!P$57="no"," ",ROUND(AB124,4))</f>
        <v>0.121</v>
      </c>
      <c r="AE124" s="110">
        <f>IF('3C-Water transport'!P$58="no"," ",ROUND(AB124,4))</f>
        <v>0.121</v>
      </c>
    </row>
    <row r="125" spans="5:31" x14ac:dyDescent="0.25">
      <c r="E125" s="110">
        <f t="shared" si="35"/>
        <v>0.12200000000000009</v>
      </c>
      <c r="F125" s="110">
        <f>IF('3A-Rail transport'!P$56="no"," ",ROUND(E125,4))</f>
        <v>0.122</v>
      </c>
      <c r="G125" s="110">
        <f>IF('3A-Rail transport'!P$57="no"," ",ROUND(E125,4))</f>
        <v>0.122</v>
      </c>
      <c r="H125" s="110"/>
      <c r="S125" s="110">
        <f t="shared" si="36"/>
        <v>0.12200000000000009</v>
      </c>
      <c r="T125" s="110">
        <f>IF('3B-Air transport'!P$66="no"," ",ROUND(S125,4))</f>
        <v>0.122</v>
      </c>
      <c r="U125" s="110">
        <f>IF('3B-Air transport'!P$67="no"," ",ROUND(S125,4))</f>
        <v>0.122</v>
      </c>
      <c r="V125" s="110">
        <f>IF('3B-Air transport'!P$68="no"," ",ROUND(S125,4))</f>
        <v>0.122</v>
      </c>
      <c r="W125" s="110"/>
      <c r="AB125" s="110">
        <f t="shared" si="37"/>
        <v>0.12200000000000009</v>
      </c>
      <c r="AC125" s="110">
        <f>IF('3C-Water transport'!P$56="no"," ",ROUND(AB125,4))</f>
        <v>0.122</v>
      </c>
      <c r="AD125" s="110">
        <f>IF('3C-Water transport'!P$57="no"," ",ROUND(AB125,4))</f>
        <v>0.122</v>
      </c>
      <c r="AE125" s="110">
        <f>IF('3C-Water transport'!P$58="no"," ",ROUND(AB125,4))</f>
        <v>0.122</v>
      </c>
    </row>
    <row r="126" spans="5:31" x14ac:dyDescent="0.25">
      <c r="E126" s="110">
        <f t="shared" si="35"/>
        <v>0.1230000000000001</v>
      </c>
      <c r="F126" s="110">
        <f>IF('3A-Rail transport'!P$56="no"," ",ROUND(E126,4))</f>
        <v>0.123</v>
      </c>
      <c r="G126" s="110">
        <f>IF('3A-Rail transport'!P$57="no"," ",ROUND(E126,4))</f>
        <v>0.123</v>
      </c>
      <c r="H126" s="110"/>
      <c r="S126" s="110">
        <f t="shared" si="36"/>
        <v>0.1230000000000001</v>
      </c>
      <c r="T126" s="110">
        <f>IF('3B-Air transport'!P$66="no"," ",ROUND(S126,4))</f>
        <v>0.123</v>
      </c>
      <c r="U126" s="110">
        <f>IF('3B-Air transport'!P$67="no"," ",ROUND(S126,4))</f>
        <v>0.123</v>
      </c>
      <c r="V126" s="110">
        <f>IF('3B-Air transport'!P$68="no"," ",ROUND(S126,4))</f>
        <v>0.123</v>
      </c>
      <c r="W126" s="110"/>
      <c r="AB126" s="110">
        <f t="shared" si="37"/>
        <v>0.1230000000000001</v>
      </c>
      <c r="AC126" s="110">
        <f>IF('3C-Water transport'!P$56="no"," ",ROUND(AB126,4))</f>
        <v>0.123</v>
      </c>
      <c r="AD126" s="110">
        <f>IF('3C-Water transport'!P$57="no"," ",ROUND(AB126,4))</f>
        <v>0.123</v>
      </c>
      <c r="AE126" s="110">
        <f>IF('3C-Water transport'!P$58="no"," ",ROUND(AB126,4))</f>
        <v>0.123</v>
      </c>
    </row>
    <row r="127" spans="5:31" x14ac:dyDescent="0.25">
      <c r="E127" s="110">
        <f t="shared" si="35"/>
        <v>0.1240000000000001</v>
      </c>
      <c r="F127" s="110">
        <f>IF('3A-Rail transport'!P$56="no"," ",ROUND(E127,4))</f>
        <v>0.124</v>
      </c>
      <c r="G127" s="110">
        <f>IF('3A-Rail transport'!P$57="no"," ",ROUND(E127,4))</f>
        <v>0.124</v>
      </c>
      <c r="H127" s="110"/>
      <c r="S127" s="110">
        <f t="shared" si="36"/>
        <v>0.1240000000000001</v>
      </c>
      <c r="T127" s="110">
        <f>IF('3B-Air transport'!P$66="no"," ",ROUND(S127,4))</f>
        <v>0.124</v>
      </c>
      <c r="U127" s="110">
        <f>IF('3B-Air transport'!P$67="no"," ",ROUND(S127,4))</f>
        <v>0.124</v>
      </c>
      <c r="V127" s="110">
        <f>IF('3B-Air transport'!P$68="no"," ",ROUND(S127,4))</f>
        <v>0.124</v>
      </c>
      <c r="W127" s="110"/>
      <c r="AB127" s="110">
        <f t="shared" si="37"/>
        <v>0.1240000000000001</v>
      </c>
      <c r="AC127" s="110">
        <f>IF('3C-Water transport'!P$56="no"," ",ROUND(AB127,4))</f>
        <v>0.124</v>
      </c>
      <c r="AD127" s="110">
        <f>IF('3C-Water transport'!P$57="no"," ",ROUND(AB127,4))</f>
        <v>0.124</v>
      </c>
      <c r="AE127" s="110">
        <f>IF('3C-Water transport'!P$58="no"," ",ROUND(AB127,4))</f>
        <v>0.124</v>
      </c>
    </row>
    <row r="128" spans="5:31" x14ac:dyDescent="0.25">
      <c r="E128" s="110">
        <f t="shared" si="35"/>
        <v>0.12500000000000008</v>
      </c>
      <c r="F128" s="110">
        <f>IF('3A-Rail transport'!P$56="no"," ",ROUND(E128,4))</f>
        <v>0.125</v>
      </c>
      <c r="G128" s="110">
        <f>IF('3A-Rail transport'!P$57="no"," ",ROUND(E128,4))</f>
        <v>0.125</v>
      </c>
      <c r="H128" s="110"/>
      <c r="S128" s="110">
        <f t="shared" si="36"/>
        <v>0.12500000000000008</v>
      </c>
      <c r="T128" s="110">
        <f>IF('3B-Air transport'!P$66="no"," ",ROUND(S128,4))</f>
        <v>0.125</v>
      </c>
      <c r="U128" s="110">
        <f>IF('3B-Air transport'!P$67="no"," ",ROUND(S128,4))</f>
        <v>0.125</v>
      </c>
      <c r="V128" s="110">
        <f>IF('3B-Air transport'!P$68="no"," ",ROUND(S128,4))</f>
        <v>0.125</v>
      </c>
      <c r="W128" s="110"/>
      <c r="AB128" s="110">
        <f t="shared" si="37"/>
        <v>0.12500000000000008</v>
      </c>
      <c r="AC128" s="110">
        <f>IF('3C-Water transport'!P$56="no"," ",ROUND(AB128,4))</f>
        <v>0.125</v>
      </c>
      <c r="AD128" s="110">
        <f>IF('3C-Water transport'!P$57="no"," ",ROUND(AB128,4))</f>
        <v>0.125</v>
      </c>
      <c r="AE128" s="110">
        <f>IF('3C-Water transport'!P$58="no"," ",ROUND(AB128,4))</f>
        <v>0.125</v>
      </c>
    </row>
    <row r="129" spans="5:31" x14ac:dyDescent="0.25">
      <c r="E129" s="110">
        <f t="shared" si="35"/>
        <v>0.12600000000000008</v>
      </c>
      <c r="F129" s="110">
        <f>IF('3A-Rail transport'!P$56="no"," ",ROUND(E129,4))</f>
        <v>0.126</v>
      </c>
      <c r="G129" s="110">
        <f>IF('3A-Rail transport'!P$57="no"," ",ROUND(E129,4))</f>
        <v>0.126</v>
      </c>
      <c r="H129" s="110"/>
      <c r="S129" s="110">
        <f t="shared" si="36"/>
        <v>0.12600000000000008</v>
      </c>
      <c r="T129" s="110">
        <f>IF('3B-Air transport'!P$66="no"," ",ROUND(S129,4))</f>
        <v>0.126</v>
      </c>
      <c r="U129" s="110">
        <f>IF('3B-Air transport'!P$67="no"," ",ROUND(S129,4))</f>
        <v>0.126</v>
      </c>
      <c r="V129" s="110">
        <f>IF('3B-Air transport'!P$68="no"," ",ROUND(S129,4))</f>
        <v>0.126</v>
      </c>
      <c r="W129" s="110"/>
      <c r="AB129" s="110">
        <f t="shared" si="37"/>
        <v>0.12600000000000008</v>
      </c>
      <c r="AC129" s="110">
        <f>IF('3C-Water transport'!P$56="no"," ",ROUND(AB129,4))</f>
        <v>0.126</v>
      </c>
      <c r="AD129" s="110">
        <f>IF('3C-Water transport'!P$57="no"," ",ROUND(AB129,4))</f>
        <v>0.126</v>
      </c>
      <c r="AE129" s="110">
        <f>IF('3C-Water transport'!P$58="no"," ",ROUND(AB129,4))</f>
        <v>0.126</v>
      </c>
    </row>
    <row r="130" spans="5:31" x14ac:dyDescent="0.25">
      <c r="E130" s="110">
        <f t="shared" si="35"/>
        <v>0.12700000000000009</v>
      </c>
      <c r="F130" s="110">
        <f>IF('3A-Rail transport'!P$56="no"," ",ROUND(E130,4))</f>
        <v>0.127</v>
      </c>
      <c r="G130" s="110">
        <f>IF('3A-Rail transport'!P$57="no"," ",ROUND(E130,4))</f>
        <v>0.127</v>
      </c>
      <c r="H130" s="110"/>
      <c r="S130" s="110">
        <f t="shared" si="36"/>
        <v>0.12700000000000009</v>
      </c>
      <c r="T130" s="110">
        <f>IF('3B-Air transport'!P$66="no"," ",ROUND(S130,4))</f>
        <v>0.127</v>
      </c>
      <c r="U130" s="110">
        <f>IF('3B-Air transport'!P$67="no"," ",ROUND(S130,4))</f>
        <v>0.127</v>
      </c>
      <c r="V130" s="110">
        <f>IF('3B-Air transport'!P$68="no"," ",ROUND(S130,4))</f>
        <v>0.127</v>
      </c>
      <c r="W130" s="110"/>
      <c r="AB130" s="110">
        <f t="shared" si="37"/>
        <v>0.12700000000000009</v>
      </c>
      <c r="AC130" s="110">
        <f>IF('3C-Water transport'!P$56="no"," ",ROUND(AB130,4))</f>
        <v>0.127</v>
      </c>
      <c r="AD130" s="110">
        <f>IF('3C-Water transport'!P$57="no"," ",ROUND(AB130,4))</f>
        <v>0.127</v>
      </c>
      <c r="AE130" s="110">
        <f>IF('3C-Water transport'!P$58="no"," ",ROUND(AB130,4))</f>
        <v>0.127</v>
      </c>
    </row>
    <row r="131" spans="5:31" x14ac:dyDescent="0.25">
      <c r="E131" s="110">
        <f t="shared" si="35"/>
        <v>0.12800000000000009</v>
      </c>
      <c r="F131" s="110">
        <f>IF('3A-Rail transport'!P$56="no"," ",ROUND(E131,4))</f>
        <v>0.128</v>
      </c>
      <c r="G131" s="110">
        <f>IF('3A-Rail transport'!P$57="no"," ",ROUND(E131,4))</f>
        <v>0.128</v>
      </c>
      <c r="H131" s="110"/>
      <c r="S131" s="110">
        <f t="shared" si="36"/>
        <v>0.12800000000000009</v>
      </c>
      <c r="T131" s="110">
        <f>IF('3B-Air transport'!P$66="no"," ",ROUND(S131,4))</f>
        <v>0.128</v>
      </c>
      <c r="U131" s="110">
        <f>IF('3B-Air transport'!P$67="no"," ",ROUND(S131,4))</f>
        <v>0.128</v>
      </c>
      <c r="V131" s="110">
        <f>IF('3B-Air transport'!P$68="no"," ",ROUND(S131,4))</f>
        <v>0.128</v>
      </c>
      <c r="W131" s="110"/>
      <c r="AB131" s="110">
        <f t="shared" si="37"/>
        <v>0.12800000000000009</v>
      </c>
      <c r="AC131" s="110">
        <f>IF('3C-Water transport'!P$56="no"," ",ROUND(AB131,4))</f>
        <v>0.128</v>
      </c>
      <c r="AD131" s="110">
        <f>IF('3C-Water transport'!P$57="no"," ",ROUND(AB131,4))</f>
        <v>0.128</v>
      </c>
      <c r="AE131" s="110">
        <f>IF('3C-Water transport'!P$58="no"," ",ROUND(AB131,4))</f>
        <v>0.128</v>
      </c>
    </row>
    <row r="132" spans="5:31" x14ac:dyDescent="0.25">
      <c r="E132" s="110">
        <f t="shared" ref="E132:E195" si="48">E131+0.001</f>
        <v>0.12900000000000009</v>
      </c>
      <c r="F132" s="110">
        <f>IF('3A-Rail transport'!P$56="no"," ",ROUND(E132,4))</f>
        <v>0.129</v>
      </c>
      <c r="G132" s="110">
        <f>IF('3A-Rail transport'!P$57="no"," ",ROUND(E132,4))</f>
        <v>0.129</v>
      </c>
      <c r="H132" s="110"/>
      <c r="S132" s="110">
        <f t="shared" ref="S132:S195" si="49">S131+0.001</f>
        <v>0.12900000000000009</v>
      </c>
      <c r="T132" s="110">
        <f>IF('3B-Air transport'!P$66="no"," ",ROUND(S132,4))</f>
        <v>0.129</v>
      </c>
      <c r="U132" s="110">
        <f>IF('3B-Air transport'!P$67="no"," ",ROUND(S132,4))</f>
        <v>0.129</v>
      </c>
      <c r="V132" s="110">
        <f>IF('3B-Air transport'!P$68="no"," ",ROUND(S132,4))</f>
        <v>0.129</v>
      </c>
      <c r="W132" s="110"/>
      <c r="AB132" s="110">
        <f t="shared" ref="AB132:AB195" si="50">AB131+0.001</f>
        <v>0.12900000000000009</v>
      </c>
      <c r="AC132" s="110">
        <f>IF('3C-Water transport'!P$56="no"," ",ROUND(AB132,4))</f>
        <v>0.129</v>
      </c>
      <c r="AD132" s="110">
        <f>IF('3C-Water transport'!P$57="no"," ",ROUND(AB132,4))</f>
        <v>0.129</v>
      </c>
      <c r="AE132" s="110">
        <f>IF('3C-Water transport'!P$58="no"," ",ROUND(AB132,4))</f>
        <v>0.129</v>
      </c>
    </row>
    <row r="133" spans="5:31" x14ac:dyDescent="0.25">
      <c r="E133" s="110">
        <f t="shared" si="48"/>
        <v>0.13000000000000009</v>
      </c>
      <c r="F133" s="110">
        <f>IF('3A-Rail transport'!P$56="no"," ",ROUND(E133,4))</f>
        <v>0.13</v>
      </c>
      <c r="G133" s="110">
        <f>IF('3A-Rail transport'!P$57="no"," ",ROUND(E133,4))</f>
        <v>0.13</v>
      </c>
      <c r="H133" s="110"/>
      <c r="S133" s="110">
        <f t="shared" si="49"/>
        <v>0.13000000000000009</v>
      </c>
      <c r="T133" s="110">
        <f>IF('3B-Air transport'!P$66="no"," ",ROUND(S133,4))</f>
        <v>0.13</v>
      </c>
      <c r="U133" s="110">
        <f>IF('3B-Air transport'!P$67="no"," ",ROUND(S133,4))</f>
        <v>0.13</v>
      </c>
      <c r="V133" s="110">
        <f>IF('3B-Air transport'!P$68="no"," ",ROUND(S133,4))</f>
        <v>0.13</v>
      </c>
      <c r="W133" s="110"/>
      <c r="AB133" s="110">
        <f t="shared" si="50"/>
        <v>0.13000000000000009</v>
      </c>
      <c r="AC133" s="110">
        <f>IF('3C-Water transport'!P$56="no"," ",ROUND(AB133,4))</f>
        <v>0.13</v>
      </c>
      <c r="AD133" s="110">
        <f>IF('3C-Water transport'!P$57="no"," ",ROUND(AB133,4))</f>
        <v>0.13</v>
      </c>
      <c r="AE133" s="110">
        <f>IF('3C-Water transport'!P$58="no"," ",ROUND(AB133,4))</f>
        <v>0.13</v>
      </c>
    </row>
    <row r="134" spans="5:31" x14ac:dyDescent="0.25">
      <c r="E134" s="110">
        <f t="shared" si="48"/>
        <v>0.13100000000000009</v>
      </c>
      <c r="F134" s="110">
        <f>IF('3A-Rail transport'!P$56="no"," ",ROUND(E134,4))</f>
        <v>0.13100000000000001</v>
      </c>
      <c r="G134" s="110">
        <f>IF('3A-Rail transport'!P$57="no"," ",ROUND(E134,4))</f>
        <v>0.13100000000000001</v>
      </c>
      <c r="H134" s="110"/>
      <c r="S134" s="110">
        <f t="shared" si="49"/>
        <v>0.13100000000000009</v>
      </c>
      <c r="T134" s="110">
        <f>IF('3B-Air transport'!P$66="no"," ",ROUND(S134,4))</f>
        <v>0.13100000000000001</v>
      </c>
      <c r="U134" s="110">
        <f>IF('3B-Air transport'!P$67="no"," ",ROUND(S134,4))</f>
        <v>0.13100000000000001</v>
      </c>
      <c r="V134" s="110">
        <f>IF('3B-Air transport'!P$68="no"," ",ROUND(S134,4))</f>
        <v>0.13100000000000001</v>
      </c>
      <c r="W134" s="110"/>
      <c r="AB134" s="110">
        <f t="shared" si="50"/>
        <v>0.13100000000000009</v>
      </c>
      <c r="AC134" s="110">
        <f>IF('3C-Water transport'!P$56="no"," ",ROUND(AB134,4))</f>
        <v>0.13100000000000001</v>
      </c>
      <c r="AD134" s="110">
        <f>IF('3C-Water transport'!P$57="no"," ",ROUND(AB134,4))</f>
        <v>0.13100000000000001</v>
      </c>
      <c r="AE134" s="110">
        <f>IF('3C-Water transport'!P$58="no"," ",ROUND(AB134,4))</f>
        <v>0.13100000000000001</v>
      </c>
    </row>
    <row r="135" spans="5:31" x14ac:dyDescent="0.25">
      <c r="E135" s="110">
        <f t="shared" si="48"/>
        <v>0.13200000000000009</v>
      </c>
      <c r="F135" s="110">
        <f>IF('3A-Rail transport'!P$56="no"," ",ROUND(E135,4))</f>
        <v>0.13200000000000001</v>
      </c>
      <c r="G135" s="110">
        <f>IF('3A-Rail transport'!P$57="no"," ",ROUND(E135,4))</f>
        <v>0.13200000000000001</v>
      </c>
      <c r="H135" s="110"/>
      <c r="S135" s="110">
        <f t="shared" si="49"/>
        <v>0.13200000000000009</v>
      </c>
      <c r="T135" s="110">
        <f>IF('3B-Air transport'!P$66="no"," ",ROUND(S135,4))</f>
        <v>0.13200000000000001</v>
      </c>
      <c r="U135" s="110">
        <f>IF('3B-Air transport'!P$67="no"," ",ROUND(S135,4))</f>
        <v>0.13200000000000001</v>
      </c>
      <c r="V135" s="110">
        <f>IF('3B-Air transport'!P$68="no"," ",ROUND(S135,4))</f>
        <v>0.13200000000000001</v>
      </c>
      <c r="W135" s="110"/>
      <c r="AB135" s="110">
        <f t="shared" si="50"/>
        <v>0.13200000000000009</v>
      </c>
      <c r="AC135" s="110">
        <f>IF('3C-Water transport'!P$56="no"," ",ROUND(AB135,4))</f>
        <v>0.13200000000000001</v>
      </c>
      <c r="AD135" s="110">
        <f>IF('3C-Water transport'!P$57="no"," ",ROUND(AB135,4))</f>
        <v>0.13200000000000001</v>
      </c>
      <c r="AE135" s="110">
        <f>IF('3C-Water transport'!P$58="no"," ",ROUND(AB135,4))</f>
        <v>0.13200000000000001</v>
      </c>
    </row>
    <row r="136" spans="5:31" x14ac:dyDescent="0.25">
      <c r="E136" s="110">
        <f t="shared" si="48"/>
        <v>0.13300000000000009</v>
      </c>
      <c r="F136" s="110">
        <f>IF('3A-Rail transport'!P$56="no"," ",ROUND(E136,4))</f>
        <v>0.13300000000000001</v>
      </c>
      <c r="G136" s="110">
        <f>IF('3A-Rail transport'!P$57="no"," ",ROUND(E136,4))</f>
        <v>0.13300000000000001</v>
      </c>
      <c r="H136" s="110"/>
      <c r="S136" s="110">
        <f t="shared" si="49"/>
        <v>0.13300000000000009</v>
      </c>
      <c r="T136" s="110">
        <f>IF('3B-Air transport'!P$66="no"," ",ROUND(S136,4))</f>
        <v>0.13300000000000001</v>
      </c>
      <c r="U136" s="110">
        <f>IF('3B-Air transport'!P$67="no"," ",ROUND(S136,4))</f>
        <v>0.13300000000000001</v>
      </c>
      <c r="V136" s="110">
        <f>IF('3B-Air transport'!P$68="no"," ",ROUND(S136,4))</f>
        <v>0.13300000000000001</v>
      </c>
      <c r="W136" s="110"/>
      <c r="AB136" s="110">
        <f t="shared" si="50"/>
        <v>0.13300000000000009</v>
      </c>
      <c r="AC136" s="110">
        <f>IF('3C-Water transport'!P$56="no"," ",ROUND(AB136,4))</f>
        <v>0.13300000000000001</v>
      </c>
      <c r="AD136" s="110">
        <f>IF('3C-Water transport'!P$57="no"," ",ROUND(AB136,4))</f>
        <v>0.13300000000000001</v>
      </c>
      <c r="AE136" s="110">
        <f>IF('3C-Water transport'!P$58="no"," ",ROUND(AB136,4))</f>
        <v>0.13300000000000001</v>
      </c>
    </row>
    <row r="137" spans="5:31" x14ac:dyDescent="0.25">
      <c r="E137" s="110">
        <f t="shared" si="48"/>
        <v>0.13400000000000009</v>
      </c>
      <c r="F137" s="110">
        <f>IF('3A-Rail transport'!P$56="no"," ",ROUND(E137,4))</f>
        <v>0.13400000000000001</v>
      </c>
      <c r="G137" s="110">
        <f>IF('3A-Rail transport'!P$57="no"," ",ROUND(E137,4))</f>
        <v>0.13400000000000001</v>
      </c>
      <c r="H137" s="110"/>
      <c r="S137" s="110">
        <f t="shared" si="49"/>
        <v>0.13400000000000009</v>
      </c>
      <c r="T137" s="110">
        <f>IF('3B-Air transport'!P$66="no"," ",ROUND(S137,4))</f>
        <v>0.13400000000000001</v>
      </c>
      <c r="U137" s="110">
        <f>IF('3B-Air transport'!P$67="no"," ",ROUND(S137,4))</f>
        <v>0.13400000000000001</v>
      </c>
      <c r="V137" s="110">
        <f>IF('3B-Air transport'!P$68="no"," ",ROUND(S137,4))</f>
        <v>0.13400000000000001</v>
      </c>
      <c r="W137" s="110"/>
      <c r="AB137" s="110">
        <f t="shared" si="50"/>
        <v>0.13400000000000009</v>
      </c>
      <c r="AC137" s="110">
        <f>IF('3C-Water transport'!P$56="no"," ",ROUND(AB137,4))</f>
        <v>0.13400000000000001</v>
      </c>
      <c r="AD137" s="110">
        <f>IF('3C-Water transport'!P$57="no"," ",ROUND(AB137,4))</f>
        <v>0.13400000000000001</v>
      </c>
      <c r="AE137" s="110">
        <f>IF('3C-Water transport'!P$58="no"," ",ROUND(AB137,4))</f>
        <v>0.13400000000000001</v>
      </c>
    </row>
    <row r="138" spans="5:31" x14ac:dyDescent="0.25">
      <c r="E138" s="110">
        <f t="shared" si="48"/>
        <v>0.13500000000000009</v>
      </c>
      <c r="F138" s="110">
        <f>IF('3A-Rail transport'!P$56="no"," ",ROUND(E138,4))</f>
        <v>0.13500000000000001</v>
      </c>
      <c r="G138" s="110">
        <f>IF('3A-Rail transport'!P$57="no"," ",ROUND(E138,4))</f>
        <v>0.13500000000000001</v>
      </c>
      <c r="H138" s="110"/>
      <c r="S138" s="110">
        <f t="shared" si="49"/>
        <v>0.13500000000000009</v>
      </c>
      <c r="T138" s="110">
        <f>IF('3B-Air transport'!P$66="no"," ",ROUND(S138,4))</f>
        <v>0.13500000000000001</v>
      </c>
      <c r="U138" s="110">
        <f>IF('3B-Air transport'!P$67="no"," ",ROUND(S138,4))</f>
        <v>0.13500000000000001</v>
      </c>
      <c r="V138" s="110">
        <f>IF('3B-Air transport'!P$68="no"," ",ROUND(S138,4))</f>
        <v>0.13500000000000001</v>
      </c>
      <c r="W138" s="110"/>
      <c r="AB138" s="110">
        <f t="shared" si="50"/>
        <v>0.13500000000000009</v>
      </c>
      <c r="AC138" s="110">
        <f>IF('3C-Water transport'!P$56="no"," ",ROUND(AB138,4))</f>
        <v>0.13500000000000001</v>
      </c>
      <c r="AD138" s="110">
        <f>IF('3C-Water transport'!P$57="no"," ",ROUND(AB138,4))</f>
        <v>0.13500000000000001</v>
      </c>
      <c r="AE138" s="110">
        <f>IF('3C-Water transport'!P$58="no"," ",ROUND(AB138,4))</f>
        <v>0.13500000000000001</v>
      </c>
    </row>
    <row r="139" spans="5:31" x14ac:dyDescent="0.25">
      <c r="E139" s="110">
        <f t="shared" si="48"/>
        <v>0.13600000000000009</v>
      </c>
      <c r="F139" s="110">
        <f>IF('3A-Rail transport'!P$56="no"," ",ROUND(E139,4))</f>
        <v>0.13600000000000001</v>
      </c>
      <c r="G139" s="110">
        <f>IF('3A-Rail transport'!P$57="no"," ",ROUND(E139,4))</f>
        <v>0.13600000000000001</v>
      </c>
      <c r="H139" s="110"/>
      <c r="S139" s="110">
        <f t="shared" si="49"/>
        <v>0.13600000000000009</v>
      </c>
      <c r="T139" s="110">
        <f>IF('3B-Air transport'!P$66="no"," ",ROUND(S139,4))</f>
        <v>0.13600000000000001</v>
      </c>
      <c r="U139" s="110">
        <f>IF('3B-Air transport'!P$67="no"," ",ROUND(S139,4))</f>
        <v>0.13600000000000001</v>
      </c>
      <c r="V139" s="110">
        <f>IF('3B-Air transport'!P$68="no"," ",ROUND(S139,4))</f>
        <v>0.13600000000000001</v>
      </c>
      <c r="W139" s="110"/>
      <c r="AB139" s="110">
        <f t="shared" si="50"/>
        <v>0.13600000000000009</v>
      </c>
      <c r="AC139" s="110">
        <f>IF('3C-Water transport'!P$56="no"," ",ROUND(AB139,4))</f>
        <v>0.13600000000000001</v>
      </c>
      <c r="AD139" s="110">
        <f>IF('3C-Water transport'!P$57="no"," ",ROUND(AB139,4))</f>
        <v>0.13600000000000001</v>
      </c>
      <c r="AE139" s="110">
        <f>IF('3C-Water transport'!P$58="no"," ",ROUND(AB139,4))</f>
        <v>0.13600000000000001</v>
      </c>
    </row>
    <row r="140" spans="5:31" x14ac:dyDescent="0.25">
      <c r="E140" s="110">
        <f t="shared" si="48"/>
        <v>0.13700000000000009</v>
      </c>
      <c r="F140" s="110">
        <f>IF('3A-Rail transport'!P$56="no"," ",ROUND(E140,4))</f>
        <v>0.13700000000000001</v>
      </c>
      <c r="G140" s="110">
        <f>IF('3A-Rail transport'!P$57="no"," ",ROUND(E140,4))</f>
        <v>0.13700000000000001</v>
      </c>
      <c r="H140" s="110"/>
      <c r="S140" s="110">
        <f t="shared" si="49"/>
        <v>0.13700000000000009</v>
      </c>
      <c r="T140" s="110">
        <f>IF('3B-Air transport'!P$66="no"," ",ROUND(S140,4))</f>
        <v>0.13700000000000001</v>
      </c>
      <c r="U140" s="110">
        <f>IF('3B-Air transport'!P$67="no"," ",ROUND(S140,4))</f>
        <v>0.13700000000000001</v>
      </c>
      <c r="V140" s="110">
        <f>IF('3B-Air transport'!P$68="no"," ",ROUND(S140,4))</f>
        <v>0.13700000000000001</v>
      </c>
      <c r="W140" s="110"/>
      <c r="AB140" s="110">
        <f t="shared" si="50"/>
        <v>0.13700000000000009</v>
      </c>
      <c r="AC140" s="110">
        <f>IF('3C-Water transport'!P$56="no"," ",ROUND(AB140,4))</f>
        <v>0.13700000000000001</v>
      </c>
      <c r="AD140" s="110">
        <f>IF('3C-Water transport'!P$57="no"," ",ROUND(AB140,4))</f>
        <v>0.13700000000000001</v>
      </c>
      <c r="AE140" s="110">
        <f>IF('3C-Water transport'!P$58="no"," ",ROUND(AB140,4))</f>
        <v>0.13700000000000001</v>
      </c>
    </row>
    <row r="141" spans="5:31" x14ac:dyDescent="0.25">
      <c r="E141" s="110">
        <f t="shared" si="48"/>
        <v>0.13800000000000009</v>
      </c>
      <c r="F141" s="110">
        <f>IF('3A-Rail transport'!P$56="no"," ",ROUND(E141,4))</f>
        <v>0.13800000000000001</v>
      </c>
      <c r="G141" s="110">
        <f>IF('3A-Rail transport'!P$57="no"," ",ROUND(E141,4))</f>
        <v>0.13800000000000001</v>
      </c>
      <c r="H141" s="110"/>
      <c r="S141" s="110">
        <f t="shared" si="49"/>
        <v>0.13800000000000009</v>
      </c>
      <c r="T141" s="110">
        <f>IF('3B-Air transport'!P$66="no"," ",ROUND(S141,4))</f>
        <v>0.13800000000000001</v>
      </c>
      <c r="U141" s="110">
        <f>IF('3B-Air transport'!P$67="no"," ",ROUND(S141,4))</f>
        <v>0.13800000000000001</v>
      </c>
      <c r="V141" s="110">
        <f>IF('3B-Air transport'!P$68="no"," ",ROUND(S141,4))</f>
        <v>0.13800000000000001</v>
      </c>
      <c r="W141" s="110"/>
      <c r="AB141" s="110">
        <f t="shared" si="50"/>
        <v>0.13800000000000009</v>
      </c>
      <c r="AC141" s="110">
        <f>IF('3C-Water transport'!P$56="no"," ",ROUND(AB141,4))</f>
        <v>0.13800000000000001</v>
      </c>
      <c r="AD141" s="110">
        <f>IF('3C-Water transport'!P$57="no"," ",ROUND(AB141,4))</f>
        <v>0.13800000000000001</v>
      </c>
      <c r="AE141" s="110">
        <f>IF('3C-Water transport'!P$58="no"," ",ROUND(AB141,4))</f>
        <v>0.13800000000000001</v>
      </c>
    </row>
    <row r="142" spans="5:31" x14ac:dyDescent="0.25">
      <c r="E142" s="110">
        <f t="shared" si="48"/>
        <v>0.1390000000000001</v>
      </c>
      <c r="F142" s="110">
        <f>IF('3A-Rail transport'!P$56="no"," ",ROUND(E142,4))</f>
        <v>0.13900000000000001</v>
      </c>
      <c r="G142" s="110">
        <f>IF('3A-Rail transport'!P$57="no"," ",ROUND(E142,4))</f>
        <v>0.13900000000000001</v>
      </c>
      <c r="H142" s="110"/>
      <c r="S142" s="110">
        <f t="shared" si="49"/>
        <v>0.1390000000000001</v>
      </c>
      <c r="T142" s="110">
        <f>IF('3B-Air transport'!P$66="no"," ",ROUND(S142,4))</f>
        <v>0.13900000000000001</v>
      </c>
      <c r="U142" s="110">
        <f>IF('3B-Air transport'!P$67="no"," ",ROUND(S142,4))</f>
        <v>0.13900000000000001</v>
      </c>
      <c r="V142" s="110">
        <f>IF('3B-Air transport'!P$68="no"," ",ROUND(S142,4))</f>
        <v>0.13900000000000001</v>
      </c>
      <c r="W142" s="110"/>
      <c r="AB142" s="110">
        <f t="shared" si="50"/>
        <v>0.1390000000000001</v>
      </c>
      <c r="AC142" s="110">
        <f>IF('3C-Water transport'!P$56="no"," ",ROUND(AB142,4))</f>
        <v>0.13900000000000001</v>
      </c>
      <c r="AD142" s="110">
        <f>IF('3C-Water transport'!P$57="no"," ",ROUND(AB142,4))</f>
        <v>0.13900000000000001</v>
      </c>
      <c r="AE142" s="110">
        <f>IF('3C-Water transport'!P$58="no"," ",ROUND(AB142,4))</f>
        <v>0.13900000000000001</v>
      </c>
    </row>
    <row r="143" spans="5:31" x14ac:dyDescent="0.25">
      <c r="E143" s="110">
        <f t="shared" si="48"/>
        <v>0.1400000000000001</v>
      </c>
      <c r="F143" s="110">
        <f>IF('3A-Rail transport'!P$56="no"," ",ROUND(E143,4))</f>
        <v>0.14000000000000001</v>
      </c>
      <c r="G143" s="110">
        <f>IF('3A-Rail transport'!P$57="no"," ",ROUND(E143,4))</f>
        <v>0.14000000000000001</v>
      </c>
      <c r="H143" s="110"/>
      <c r="S143" s="110">
        <f t="shared" si="49"/>
        <v>0.1400000000000001</v>
      </c>
      <c r="T143" s="110">
        <f>IF('3B-Air transport'!P$66="no"," ",ROUND(S143,4))</f>
        <v>0.14000000000000001</v>
      </c>
      <c r="U143" s="110">
        <f>IF('3B-Air transport'!P$67="no"," ",ROUND(S143,4))</f>
        <v>0.14000000000000001</v>
      </c>
      <c r="V143" s="110">
        <f>IF('3B-Air transport'!P$68="no"," ",ROUND(S143,4))</f>
        <v>0.14000000000000001</v>
      </c>
      <c r="W143" s="110"/>
      <c r="AB143" s="110">
        <f t="shared" si="50"/>
        <v>0.1400000000000001</v>
      </c>
      <c r="AC143" s="110">
        <f>IF('3C-Water transport'!P$56="no"," ",ROUND(AB143,4))</f>
        <v>0.14000000000000001</v>
      </c>
      <c r="AD143" s="110">
        <f>IF('3C-Water transport'!P$57="no"," ",ROUND(AB143,4))</f>
        <v>0.14000000000000001</v>
      </c>
      <c r="AE143" s="110">
        <f>IF('3C-Water transport'!P$58="no"," ",ROUND(AB143,4))</f>
        <v>0.14000000000000001</v>
      </c>
    </row>
    <row r="144" spans="5:31" x14ac:dyDescent="0.25">
      <c r="E144" s="110">
        <f t="shared" si="48"/>
        <v>0.1410000000000001</v>
      </c>
      <c r="F144" s="110">
        <f>IF('3A-Rail transport'!P$56="no"," ",ROUND(E144,4))</f>
        <v>0.14099999999999999</v>
      </c>
      <c r="G144" s="110">
        <f>IF('3A-Rail transport'!P$57="no"," ",ROUND(E144,4))</f>
        <v>0.14099999999999999</v>
      </c>
      <c r="H144" s="110"/>
      <c r="S144" s="110">
        <f t="shared" si="49"/>
        <v>0.1410000000000001</v>
      </c>
      <c r="T144" s="110">
        <f>IF('3B-Air transport'!P$66="no"," ",ROUND(S144,4))</f>
        <v>0.14099999999999999</v>
      </c>
      <c r="U144" s="110">
        <f>IF('3B-Air transport'!P$67="no"," ",ROUND(S144,4))</f>
        <v>0.14099999999999999</v>
      </c>
      <c r="V144" s="110">
        <f>IF('3B-Air transport'!P$68="no"," ",ROUND(S144,4))</f>
        <v>0.14099999999999999</v>
      </c>
      <c r="W144" s="110"/>
      <c r="AB144" s="110">
        <f t="shared" si="50"/>
        <v>0.1410000000000001</v>
      </c>
      <c r="AC144" s="110">
        <f>IF('3C-Water transport'!P$56="no"," ",ROUND(AB144,4))</f>
        <v>0.14099999999999999</v>
      </c>
      <c r="AD144" s="110">
        <f>IF('3C-Water transport'!P$57="no"," ",ROUND(AB144,4))</f>
        <v>0.14099999999999999</v>
      </c>
      <c r="AE144" s="110">
        <f>IF('3C-Water transport'!P$58="no"," ",ROUND(AB144,4))</f>
        <v>0.14099999999999999</v>
      </c>
    </row>
    <row r="145" spans="5:31" x14ac:dyDescent="0.25">
      <c r="E145" s="110">
        <f t="shared" si="48"/>
        <v>0.1420000000000001</v>
      </c>
      <c r="F145" s="110">
        <f>IF('3A-Rail transport'!P$56="no"," ",ROUND(E145,4))</f>
        <v>0.14199999999999999</v>
      </c>
      <c r="G145" s="110">
        <f>IF('3A-Rail transport'!P$57="no"," ",ROUND(E145,4))</f>
        <v>0.14199999999999999</v>
      </c>
      <c r="H145" s="110"/>
      <c r="S145" s="110">
        <f t="shared" si="49"/>
        <v>0.1420000000000001</v>
      </c>
      <c r="T145" s="110">
        <f>IF('3B-Air transport'!P$66="no"," ",ROUND(S145,4))</f>
        <v>0.14199999999999999</v>
      </c>
      <c r="U145" s="110">
        <f>IF('3B-Air transport'!P$67="no"," ",ROUND(S145,4))</f>
        <v>0.14199999999999999</v>
      </c>
      <c r="V145" s="110">
        <f>IF('3B-Air transport'!P$68="no"," ",ROUND(S145,4))</f>
        <v>0.14199999999999999</v>
      </c>
      <c r="W145" s="110"/>
      <c r="AB145" s="110">
        <f t="shared" si="50"/>
        <v>0.1420000000000001</v>
      </c>
      <c r="AC145" s="110">
        <f>IF('3C-Water transport'!P$56="no"," ",ROUND(AB145,4))</f>
        <v>0.14199999999999999</v>
      </c>
      <c r="AD145" s="110">
        <f>IF('3C-Water transport'!P$57="no"," ",ROUND(AB145,4))</f>
        <v>0.14199999999999999</v>
      </c>
      <c r="AE145" s="110">
        <f>IF('3C-Water transport'!P$58="no"," ",ROUND(AB145,4))</f>
        <v>0.14199999999999999</v>
      </c>
    </row>
    <row r="146" spans="5:31" x14ac:dyDescent="0.25">
      <c r="E146" s="110">
        <f t="shared" si="48"/>
        <v>0.1430000000000001</v>
      </c>
      <c r="F146" s="110">
        <f>IF('3A-Rail transport'!P$56="no"," ",ROUND(E146,4))</f>
        <v>0.14299999999999999</v>
      </c>
      <c r="G146" s="110">
        <f>IF('3A-Rail transport'!P$57="no"," ",ROUND(E146,4))</f>
        <v>0.14299999999999999</v>
      </c>
      <c r="H146" s="110"/>
      <c r="S146" s="110">
        <f t="shared" si="49"/>
        <v>0.1430000000000001</v>
      </c>
      <c r="T146" s="110">
        <f>IF('3B-Air transport'!P$66="no"," ",ROUND(S146,4))</f>
        <v>0.14299999999999999</v>
      </c>
      <c r="U146" s="110">
        <f>IF('3B-Air transport'!P$67="no"," ",ROUND(S146,4))</f>
        <v>0.14299999999999999</v>
      </c>
      <c r="V146" s="110">
        <f>IF('3B-Air transport'!P$68="no"," ",ROUND(S146,4))</f>
        <v>0.14299999999999999</v>
      </c>
      <c r="W146" s="110"/>
      <c r="AB146" s="110">
        <f t="shared" si="50"/>
        <v>0.1430000000000001</v>
      </c>
      <c r="AC146" s="110">
        <f>IF('3C-Water transport'!P$56="no"," ",ROUND(AB146,4))</f>
        <v>0.14299999999999999</v>
      </c>
      <c r="AD146" s="110">
        <f>IF('3C-Water transport'!P$57="no"," ",ROUND(AB146,4))</f>
        <v>0.14299999999999999</v>
      </c>
      <c r="AE146" s="110">
        <f>IF('3C-Water transport'!P$58="no"," ",ROUND(AB146,4))</f>
        <v>0.14299999999999999</v>
      </c>
    </row>
    <row r="147" spans="5:31" x14ac:dyDescent="0.25">
      <c r="E147" s="110">
        <f t="shared" si="48"/>
        <v>0.1440000000000001</v>
      </c>
      <c r="F147" s="110">
        <f>IF('3A-Rail transport'!P$56="no"," ",ROUND(E147,4))</f>
        <v>0.14399999999999999</v>
      </c>
      <c r="G147" s="110">
        <f>IF('3A-Rail transport'!P$57="no"," ",ROUND(E147,4))</f>
        <v>0.14399999999999999</v>
      </c>
      <c r="H147" s="110"/>
      <c r="S147" s="110">
        <f t="shared" si="49"/>
        <v>0.1440000000000001</v>
      </c>
      <c r="T147" s="110">
        <f>IF('3B-Air transport'!P$66="no"," ",ROUND(S147,4))</f>
        <v>0.14399999999999999</v>
      </c>
      <c r="U147" s="110">
        <f>IF('3B-Air transport'!P$67="no"," ",ROUND(S147,4))</f>
        <v>0.14399999999999999</v>
      </c>
      <c r="V147" s="110">
        <f>IF('3B-Air transport'!P$68="no"," ",ROUND(S147,4))</f>
        <v>0.14399999999999999</v>
      </c>
      <c r="W147" s="110"/>
      <c r="AB147" s="110">
        <f t="shared" si="50"/>
        <v>0.1440000000000001</v>
      </c>
      <c r="AC147" s="110">
        <f>IF('3C-Water transport'!P$56="no"," ",ROUND(AB147,4))</f>
        <v>0.14399999999999999</v>
      </c>
      <c r="AD147" s="110">
        <f>IF('3C-Water transport'!P$57="no"," ",ROUND(AB147,4))</f>
        <v>0.14399999999999999</v>
      </c>
      <c r="AE147" s="110">
        <f>IF('3C-Water transport'!P$58="no"," ",ROUND(AB147,4))</f>
        <v>0.14399999999999999</v>
      </c>
    </row>
    <row r="148" spans="5:31" x14ac:dyDescent="0.25">
      <c r="E148" s="110">
        <f t="shared" si="48"/>
        <v>0.1450000000000001</v>
      </c>
      <c r="F148" s="110">
        <f>IF('3A-Rail transport'!P$56="no"," ",ROUND(E148,4))</f>
        <v>0.14499999999999999</v>
      </c>
      <c r="G148" s="110">
        <f>IF('3A-Rail transport'!P$57="no"," ",ROUND(E148,4))</f>
        <v>0.14499999999999999</v>
      </c>
      <c r="H148" s="110"/>
      <c r="S148" s="110">
        <f t="shared" si="49"/>
        <v>0.1450000000000001</v>
      </c>
      <c r="T148" s="110">
        <f>IF('3B-Air transport'!P$66="no"," ",ROUND(S148,4))</f>
        <v>0.14499999999999999</v>
      </c>
      <c r="U148" s="110">
        <f>IF('3B-Air transport'!P$67="no"," ",ROUND(S148,4))</f>
        <v>0.14499999999999999</v>
      </c>
      <c r="V148" s="110">
        <f>IF('3B-Air transport'!P$68="no"," ",ROUND(S148,4))</f>
        <v>0.14499999999999999</v>
      </c>
      <c r="W148" s="110"/>
      <c r="AB148" s="110">
        <f t="shared" si="50"/>
        <v>0.1450000000000001</v>
      </c>
      <c r="AC148" s="110">
        <f>IF('3C-Water transport'!P$56="no"," ",ROUND(AB148,4))</f>
        <v>0.14499999999999999</v>
      </c>
      <c r="AD148" s="110">
        <f>IF('3C-Water transport'!P$57="no"," ",ROUND(AB148,4))</f>
        <v>0.14499999999999999</v>
      </c>
      <c r="AE148" s="110">
        <f>IF('3C-Water transport'!P$58="no"," ",ROUND(AB148,4))</f>
        <v>0.14499999999999999</v>
      </c>
    </row>
    <row r="149" spans="5:31" x14ac:dyDescent="0.25">
      <c r="E149" s="110">
        <f t="shared" si="48"/>
        <v>0.1460000000000001</v>
      </c>
      <c r="F149" s="110">
        <f>IF('3A-Rail transport'!P$56="no"," ",ROUND(E149,4))</f>
        <v>0.14599999999999999</v>
      </c>
      <c r="G149" s="110">
        <f>IF('3A-Rail transport'!P$57="no"," ",ROUND(E149,4))</f>
        <v>0.14599999999999999</v>
      </c>
      <c r="H149" s="110"/>
      <c r="S149" s="110">
        <f t="shared" si="49"/>
        <v>0.1460000000000001</v>
      </c>
      <c r="T149" s="110">
        <f>IF('3B-Air transport'!P$66="no"," ",ROUND(S149,4))</f>
        <v>0.14599999999999999</v>
      </c>
      <c r="U149" s="110">
        <f>IF('3B-Air transport'!P$67="no"," ",ROUND(S149,4))</f>
        <v>0.14599999999999999</v>
      </c>
      <c r="V149" s="110">
        <f>IF('3B-Air transport'!P$68="no"," ",ROUND(S149,4))</f>
        <v>0.14599999999999999</v>
      </c>
      <c r="W149" s="110"/>
      <c r="AB149" s="110">
        <f t="shared" si="50"/>
        <v>0.1460000000000001</v>
      </c>
      <c r="AC149" s="110">
        <f>IF('3C-Water transport'!P$56="no"," ",ROUND(AB149,4))</f>
        <v>0.14599999999999999</v>
      </c>
      <c r="AD149" s="110">
        <f>IF('3C-Water transport'!P$57="no"," ",ROUND(AB149,4))</f>
        <v>0.14599999999999999</v>
      </c>
      <c r="AE149" s="110">
        <f>IF('3C-Water transport'!P$58="no"," ",ROUND(AB149,4))</f>
        <v>0.14599999999999999</v>
      </c>
    </row>
    <row r="150" spans="5:31" x14ac:dyDescent="0.25">
      <c r="E150" s="110">
        <f t="shared" si="48"/>
        <v>0.1470000000000001</v>
      </c>
      <c r="F150" s="110">
        <f>IF('3A-Rail transport'!P$56="no"," ",ROUND(E150,4))</f>
        <v>0.14699999999999999</v>
      </c>
      <c r="G150" s="110">
        <f>IF('3A-Rail transport'!P$57="no"," ",ROUND(E150,4))</f>
        <v>0.14699999999999999</v>
      </c>
      <c r="H150" s="110"/>
      <c r="S150" s="110">
        <f t="shared" si="49"/>
        <v>0.1470000000000001</v>
      </c>
      <c r="T150" s="110">
        <f>IF('3B-Air transport'!P$66="no"," ",ROUND(S150,4))</f>
        <v>0.14699999999999999</v>
      </c>
      <c r="U150" s="110">
        <f>IF('3B-Air transport'!P$67="no"," ",ROUND(S150,4))</f>
        <v>0.14699999999999999</v>
      </c>
      <c r="V150" s="110">
        <f>IF('3B-Air transport'!P$68="no"," ",ROUND(S150,4))</f>
        <v>0.14699999999999999</v>
      </c>
      <c r="W150" s="110"/>
      <c r="AB150" s="110">
        <f t="shared" si="50"/>
        <v>0.1470000000000001</v>
      </c>
      <c r="AC150" s="110">
        <f>IF('3C-Water transport'!P$56="no"," ",ROUND(AB150,4))</f>
        <v>0.14699999999999999</v>
      </c>
      <c r="AD150" s="110">
        <f>IF('3C-Water transport'!P$57="no"," ",ROUND(AB150,4))</f>
        <v>0.14699999999999999</v>
      </c>
      <c r="AE150" s="110">
        <f>IF('3C-Water transport'!P$58="no"," ",ROUND(AB150,4))</f>
        <v>0.14699999999999999</v>
      </c>
    </row>
    <row r="151" spans="5:31" x14ac:dyDescent="0.25">
      <c r="E151" s="110">
        <f t="shared" si="48"/>
        <v>0.1480000000000001</v>
      </c>
      <c r="F151" s="110">
        <f>IF('3A-Rail transport'!P$56="no"," ",ROUND(E151,4))</f>
        <v>0.14799999999999999</v>
      </c>
      <c r="G151" s="110">
        <f>IF('3A-Rail transport'!P$57="no"," ",ROUND(E151,4))</f>
        <v>0.14799999999999999</v>
      </c>
      <c r="H151" s="110"/>
      <c r="S151" s="110">
        <f t="shared" si="49"/>
        <v>0.1480000000000001</v>
      </c>
      <c r="T151" s="110">
        <f>IF('3B-Air transport'!P$66="no"," ",ROUND(S151,4))</f>
        <v>0.14799999999999999</v>
      </c>
      <c r="U151" s="110">
        <f>IF('3B-Air transport'!P$67="no"," ",ROUND(S151,4))</f>
        <v>0.14799999999999999</v>
      </c>
      <c r="V151" s="110">
        <f>IF('3B-Air transport'!P$68="no"," ",ROUND(S151,4))</f>
        <v>0.14799999999999999</v>
      </c>
      <c r="W151" s="110"/>
      <c r="AB151" s="110">
        <f t="shared" si="50"/>
        <v>0.1480000000000001</v>
      </c>
      <c r="AC151" s="110">
        <f>IF('3C-Water transport'!P$56="no"," ",ROUND(AB151,4))</f>
        <v>0.14799999999999999</v>
      </c>
      <c r="AD151" s="110">
        <f>IF('3C-Water transport'!P$57="no"," ",ROUND(AB151,4))</f>
        <v>0.14799999999999999</v>
      </c>
      <c r="AE151" s="110">
        <f>IF('3C-Water transport'!P$58="no"," ",ROUND(AB151,4))</f>
        <v>0.14799999999999999</v>
      </c>
    </row>
    <row r="152" spans="5:31" x14ac:dyDescent="0.25">
      <c r="E152" s="110">
        <f t="shared" si="48"/>
        <v>0.1490000000000001</v>
      </c>
      <c r="F152" s="110">
        <f>IF('3A-Rail transport'!P$56="no"," ",ROUND(E152,4))</f>
        <v>0.14899999999999999</v>
      </c>
      <c r="G152" s="110">
        <f>IF('3A-Rail transport'!P$57="no"," ",ROUND(E152,4))</f>
        <v>0.14899999999999999</v>
      </c>
      <c r="H152" s="110"/>
      <c r="S152" s="110">
        <f t="shared" si="49"/>
        <v>0.1490000000000001</v>
      </c>
      <c r="T152" s="110">
        <f>IF('3B-Air transport'!P$66="no"," ",ROUND(S152,4))</f>
        <v>0.14899999999999999</v>
      </c>
      <c r="U152" s="110">
        <f>IF('3B-Air transport'!P$67="no"," ",ROUND(S152,4))</f>
        <v>0.14899999999999999</v>
      </c>
      <c r="V152" s="110">
        <f>IF('3B-Air transport'!P$68="no"," ",ROUND(S152,4))</f>
        <v>0.14899999999999999</v>
      </c>
      <c r="W152" s="110"/>
      <c r="AB152" s="110">
        <f t="shared" si="50"/>
        <v>0.1490000000000001</v>
      </c>
      <c r="AC152" s="110">
        <f>IF('3C-Water transport'!P$56="no"," ",ROUND(AB152,4))</f>
        <v>0.14899999999999999</v>
      </c>
      <c r="AD152" s="110">
        <f>IF('3C-Water transport'!P$57="no"," ",ROUND(AB152,4))</f>
        <v>0.14899999999999999</v>
      </c>
      <c r="AE152" s="110">
        <f>IF('3C-Water transport'!P$58="no"," ",ROUND(AB152,4))</f>
        <v>0.14899999999999999</v>
      </c>
    </row>
    <row r="153" spans="5:31" x14ac:dyDescent="0.25">
      <c r="E153" s="110">
        <f t="shared" si="48"/>
        <v>0.15000000000000011</v>
      </c>
      <c r="F153" s="110">
        <f>IF('3A-Rail transport'!P$56="no"," ",ROUND(E153,4))</f>
        <v>0.15</v>
      </c>
      <c r="G153" s="110">
        <f>IF('3A-Rail transport'!P$57="no"," ",ROUND(E153,4))</f>
        <v>0.15</v>
      </c>
      <c r="H153" s="110"/>
      <c r="S153" s="110">
        <f t="shared" si="49"/>
        <v>0.15000000000000011</v>
      </c>
      <c r="T153" s="110">
        <f>IF('3B-Air transport'!P$66="no"," ",ROUND(S153,4))</f>
        <v>0.15</v>
      </c>
      <c r="U153" s="110">
        <f>IF('3B-Air transport'!P$67="no"," ",ROUND(S153,4))</f>
        <v>0.15</v>
      </c>
      <c r="V153" s="110">
        <f>IF('3B-Air transport'!P$68="no"," ",ROUND(S153,4))</f>
        <v>0.15</v>
      </c>
      <c r="W153" s="110"/>
      <c r="AB153" s="110">
        <f t="shared" si="50"/>
        <v>0.15000000000000011</v>
      </c>
      <c r="AC153" s="110">
        <f>IF('3C-Water transport'!P$56="no"," ",ROUND(AB153,4))</f>
        <v>0.15</v>
      </c>
      <c r="AD153" s="110">
        <f>IF('3C-Water transport'!P$57="no"," ",ROUND(AB153,4))</f>
        <v>0.15</v>
      </c>
      <c r="AE153" s="110">
        <f>IF('3C-Water transport'!P$58="no"," ",ROUND(AB153,4))</f>
        <v>0.15</v>
      </c>
    </row>
    <row r="154" spans="5:31" x14ac:dyDescent="0.25">
      <c r="E154" s="110">
        <f t="shared" si="48"/>
        <v>0.15100000000000011</v>
      </c>
      <c r="F154" s="110">
        <f>IF('3A-Rail transport'!P$56="no"," ",ROUND(E154,4))</f>
        <v>0.151</v>
      </c>
      <c r="G154" s="110">
        <f>IF('3A-Rail transport'!P$57="no"," ",ROUND(E154,4))</f>
        <v>0.151</v>
      </c>
      <c r="H154" s="110"/>
      <c r="S154" s="110">
        <f t="shared" si="49"/>
        <v>0.15100000000000011</v>
      </c>
      <c r="T154" s="110">
        <f>IF('3B-Air transport'!P$66="no"," ",ROUND(S154,4))</f>
        <v>0.151</v>
      </c>
      <c r="U154" s="110">
        <f>IF('3B-Air transport'!P$67="no"," ",ROUND(S154,4))</f>
        <v>0.151</v>
      </c>
      <c r="V154" s="110">
        <f>IF('3B-Air transport'!P$68="no"," ",ROUND(S154,4))</f>
        <v>0.151</v>
      </c>
      <c r="W154" s="110"/>
      <c r="AB154" s="110">
        <f t="shared" si="50"/>
        <v>0.15100000000000011</v>
      </c>
      <c r="AC154" s="110">
        <f>IF('3C-Water transport'!P$56="no"," ",ROUND(AB154,4))</f>
        <v>0.151</v>
      </c>
      <c r="AD154" s="110">
        <f>IF('3C-Water transport'!P$57="no"," ",ROUND(AB154,4))</f>
        <v>0.151</v>
      </c>
      <c r="AE154" s="110">
        <f>IF('3C-Water transport'!P$58="no"," ",ROUND(AB154,4))</f>
        <v>0.151</v>
      </c>
    </row>
    <row r="155" spans="5:31" x14ac:dyDescent="0.25">
      <c r="E155" s="110">
        <f t="shared" si="48"/>
        <v>0.15200000000000011</v>
      </c>
      <c r="F155" s="110">
        <f>IF('3A-Rail transport'!P$56="no"," ",ROUND(E155,4))</f>
        <v>0.152</v>
      </c>
      <c r="G155" s="110">
        <f>IF('3A-Rail transport'!P$57="no"," ",ROUND(E155,4))</f>
        <v>0.152</v>
      </c>
      <c r="H155" s="110"/>
      <c r="S155" s="110">
        <f t="shared" si="49"/>
        <v>0.15200000000000011</v>
      </c>
      <c r="T155" s="110">
        <f>IF('3B-Air transport'!P$66="no"," ",ROUND(S155,4))</f>
        <v>0.152</v>
      </c>
      <c r="U155" s="110">
        <f>IF('3B-Air transport'!P$67="no"," ",ROUND(S155,4))</f>
        <v>0.152</v>
      </c>
      <c r="V155" s="110">
        <f>IF('3B-Air transport'!P$68="no"," ",ROUND(S155,4))</f>
        <v>0.152</v>
      </c>
      <c r="W155" s="110"/>
      <c r="AB155" s="110">
        <f t="shared" si="50"/>
        <v>0.15200000000000011</v>
      </c>
      <c r="AC155" s="110">
        <f>IF('3C-Water transport'!P$56="no"," ",ROUND(AB155,4))</f>
        <v>0.152</v>
      </c>
      <c r="AD155" s="110">
        <f>IF('3C-Water transport'!P$57="no"," ",ROUND(AB155,4))</f>
        <v>0.152</v>
      </c>
      <c r="AE155" s="110">
        <f>IF('3C-Water transport'!P$58="no"," ",ROUND(AB155,4))</f>
        <v>0.152</v>
      </c>
    </row>
    <row r="156" spans="5:31" x14ac:dyDescent="0.25">
      <c r="E156" s="110">
        <f t="shared" si="48"/>
        <v>0.15300000000000011</v>
      </c>
      <c r="F156" s="110">
        <f>IF('3A-Rail transport'!P$56="no"," ",ROUND(E156,4))</f>
        <v>0.153</v>
      </c>
      <c r="G156" s="110">
        <f>IF('3A-Rail transport'!P$57="no"," ",ROUND(E156,4))</f>
        <v>0.153</v>
      </c>
      <c r="H156" s="110"/>
      <c r="S156" s="110">
        <f t="shared" si="49"/>
        <v>0.15300000000000011</v>
      </c>
      <c r="T156" s="110">
        <f>IF('3B-Air transport'!P$66="no"," ",ROUND(S156,4))</f>
        <v>0.153</v>
      </c>
      <c r="U156" s="110">
        <f>IF('3B-Air transport'!P$67="no"," ",ROUND(S156,4))</f>
        <v>0.153</v>
      </c>
      <c r="V156" s="110">
        <f>IF('3B-Air transport'!P$68="no"," ",ROUND(S156,4))</f>
        <v>0.153</v>
      </c>
      <c r="W156" s="110"/>
      <c r="AB156" s="110">
        <f t="shared" si="50"/>
        <v>0.15300000000000011</v>
      </c>
      <c r="AC156" s="110">
        <f>IF('3C-Water transport'!P$56="no"," ",ROUND(AB156,4))</f>
        <v>0.153</v>
      </c>
      <c r="AD156" s="110">
        <f>IF('3C-Water transport'!P$57="no"," ",ROUND(AB156,4))</f>
        <v>0.153</v>
      </c>
      <c r="AE156" s="110">
        <f>IF('3C-Water transport'!P$58="no"," ",ROUND(AB156,4))</f>
        <v>0.153</v>
      </c>
    </row>
    <row r="157" spans="5:31" x14ac:dyDescent="0.25">
      <c r="E157" s="110">
        <f t="shared" si="48"/>
        <v>0.15400000000000011</v>
      </c>
      <c r="F157" s="110">
        <f>IF('3A-Rail transport'!P$56="no"," ",ROUND(E157,4))</f>
        <v>0.154</v>
      </c>
      <c r="G157" s="110">
        <f>IF('3A-Rail transport'!P$57="no"," ",ROUND(E157,4))</f>
        <v>0.154</v>
      </c>
      <c r="H157" s="110"/>
      <c r="S157" s="110">
        <f t="shared" si="49"/>
        <v>0.15400000000000011</v>
      </c>
      <c r="T157" s="110">
        <f>IF('3B-Air transport'!P$66="no"," ",ROUND(S157,4))</f>
        <v>0.154</v>
      </c>
      <c r="U157" s="110">
        <f>IF('3B-Air transport'!P$67="no"," ",ROUND(S157,4))</f>
        <v>0.154</v>
      </c>
      <c r="V157" s="110">
        <f>IF('3B-Air transport'!P$68="no"," ",ROUND(S157,4))</f>
        <v>0.154</v>
      </c>
      <c r="W157" s="110"/>
      <c r="AB157" s="110">
        <f t="shared" si="50"/>
        <v>0.15400000000000011</v>
      </c>
      <c r="AC157" s="110">
        <f>IF('3C-Water transport'!P$56="no"," ",ROUND(AB157,4))</f>
        <v>0.154</v>
      </c>
      <c r="AD157" s="110">
        <f>IF('3C-Water transport'!P$57="no"," ",ROUND(AB157,4))</f>
        <v>0.154</v>
      </c>
      <c r="AE157" s="110">
        <f>IF('3C-Water transport'!P$58="no"," ",ROUND(AB157,4))</f>
        <v>0.154</v>
      </c>
    </row>
    <row r="158" spans="5:31" x14ac:dyDescent="0.25">
      <c r="E158" s="110">
        <f t="shared" si="48"/>
        <v>0.15500000000000011</v>
      </c>
      <c r="F158" s="110">
        <f>IF('3A-Rail transport'!P$56="no"," ",ROUND(E158,4))</f>
        <v>0.155</v>
      </c>
      <c r="G158" s="110">
        <f>IF('3A-Rail transport'!P$57="no"," ",ROUND(E158,4))</f>
        <v>0.155</v>
      </c>
      <c r="H158" s="110"/>
      <c r="S158" s="110">
        <f t="shared" si="49"/>
        <v>0.15500000000000011</v>
      </c>
      <c r="T158" s="110">
        <f>IF('3B-Air transport'!P$66="no"," ",ROUND(S158,4))</f>
        <v>0.155</v>
      </c>
      <c r="U158" s="110">
        <f>IF('3B-Air transport'!P$67="no"," ",ROUND(S158,4))</f>
        <v>0.155</v>
      </c>
      <c r="V158" s="110">
        <f>IF('3B-Air transport'!P$68="no"," ",ROUND(S158,4))</f>
        <v>0.155</v>
      </c>
      <c r="W158" s="110"/>
      <c r="AB158" s="110">
        <f t="shared" si="50"/>
        <v>0.15500000000000011</v>
      </c>
      <c r="AC158" s="110">
        <f>IF('3C-Water transport'!P$56="no"," ",ROUND(AB158,4))</f>
        <v>0.155</v>
      </c>
      <c r="AD158" s="110">
        <f>IF('3C-Water transport'!P$57="no"," ",ROUND(AB158,4))</f>
        <v>0.155</v>
      </c>
      <c r="AE158" s="110">
        <f>IF('3C-Water transport'!P$58="no"," ",ROUND(AB158,4))</f>
        <v>0.155</v>
      </c>
    </row>
    <row r="159" spans="5:31" x14ac:dyDescent="0.25">
      <c r="E159" s="110">
        <f t="shared" si="48"/>
        <v>0.15600000000000011</v>
      </c>
      <c r="F159" s="110">
        <f>IF('3A-Rail transport'!P$56="no"," ",ROUND(E159,4))</f>
        <v>0.156</v>
      </c>
      <c r="G159" s="110">
        <f>IF('3A-Rail transport'!P$57="no"," ",ROUND(E159,4))</f>
        <v>0.156</v>
      </c>
      <c r="H159" s="110"/>
      <c r="S159" s="110">
        <f t="shared" si="49"/>
        <v>0.15600000000000011</v>
      </c>
      <c r="T159" s="110">
        <f>IF('3B-Air transport'!P$66="no"," ",ROUND(S159,4))</f>
        <v>0.156</v>
      </c>
      <c r="U159" s="110">
        <f>IF('3B-Air transport'!P$67="no"," ",ROUND(S159,4))</f>
        <v>0.156</v>
      </c>
      <c r="V159" s="110">
        <f>IF('3B-Air transport'!P$68="no"," ",ROUND(S159,4))</f>
        <v>0.156</v>
      </c>
      <c r="W159" s="110"/>
      <c r="AB159" s="110">
        <f t="shared" si="50"/>
        <v>0.15600000000000011</v>
      </c>
      <c r="AC159" s="110">
        <f>IF('3C-Water transport'!P$56="no"," ",ROUND(AB159,4))</f>
        <v>0.156</v>
      </c>
      <c r="AD159" s="110">
        <f>IF('3C-Water transport'!P$57="no"," ",ROUND(AB159,4))</f>
        <v>0.156</v>
      </c>
      <c r="AE159" s="110">
        <f>IF('3C-Water transport'!P$58="no"," ",ROUND(AB159,4))</f>
        <v>0.156</v>
      </c>
    </row>
    <row r="160" spans="5:31" x14ac:dyDescent="0.25">
      <c r="E160" s="110">
        <f t="shared" si="48"/>
        <v>0.15700000000000011</v>
      </c>
      <c r="F160" s="110">
        <f>IF('3A-Rail transport'!P$56="no"," ",ROUND(E160,4))</f>
        <v>0.157</v>
      </c>
      <c r="G160" s="110">
        <f>IF('3A-Rail transport'!P$57="no"," ",ROUND(E160,4))</f>
        <v>0.157</v>
      </c>
      <c r="H160" s="110"/>
      <c r="S160" s="110">
        <f t="shared" si="49"/>
        <v>0.15700000000000011</v>
      </c>
      <c r="T160" s="110">
        <f>IF('3B-Air transport'!P$66="no"," ",ROUND(S160,4))</f>
        <v>0.157</v>
      </c>
      <c r="U160" s="110">
        <f>IF('3B-Air transport'!P$67="no"," ",ROUND(S160,4))</f>
        <v>0.157</v>
      </c>
      <c r="V160" s="110">
        <f>IF('3B-Air transport'!P$68="no"," ",ROUND(S160,4))</f>
        <v>0.157</v>
      </c>
      <c r="W160" s="110"/>
      <c r="AB160" s="110">
        <f t="shared" si="50"/>
        <v>0.15700000000000011</v>
      </c>
      <c r="AC160" s="110">
        <f>IF('3C-Water transport'!P$56="no"," ",ROUND(AB160,4))</f>
        <v>0.157</v>
      </c>
      <c r="AD160" s="110">
        <f>IF('3C-Water transport'!P$57="no"," ",ROUND(AB160,4))</f>
        <v>0.157</v>
      </c>
      <c r="AE160" s="110">
        <f>IF('3C-Water transport'!P$58="no"," ",ROUND(AB160,4))</f>
        <v>0.157</v>
      </c>
    </row>
    <row r="161" spans="5:31" x14ac:dyDescent="0.25">
      <c r="E161" s="110">
        <f t="shared" si="48"/>
        <v>0.15800000000000011</v>
      </c>
      <c r="F161" s="110">
        <f>IF('3A-Rail transport'!P$56="no"," ",ROUND(E161,4))</f>
        <v>0.158</v>
      </c>
      <c r="G161" s="110">
        <f>IF('3A-Rail transport'!P$57="no"," ",ROUND(E161,4))</f>
        <v>0.158</v>
      </c>
      <c r="H161" s="110"/>
      <c r="S161" s="110">
        <f t="shared" si="49"/>
        <v>0.15800000000000011</v>
      </c>
      <c r="T161" s="110">
        <f>IF('3B-Air transport'!P$66="no"," ",ROUND(S161,4))</f>
        <v>0.158</v>
      </c>
      <c r="U161" s="110">
        <f>IF('3B-Air transport'!P$67="no"," ",ROUND(S161,4))</f>
        <v>0.158</v>
      </c>
      <c r="V161" s="110">
        <f>IF('3B-Air transport'!P$68="no"," ",ROUND(S161,4))</f>
        <v>0.158</v>
      </c>
      <c r="W161" s="110"/>
      <c r="AB161" s="110">
        <f t="shared" si="50"/>
        <v>0.15800000000000011</v>
      </c>
      <c r="AC161" s="110">
        <f>IF('3C-Water transport'!P$56="no"," ",ROUND(AB161,4))</f>
        <v>0.158</v>
      </c>
      <c r="AD161" s="110">
        <f>IF('3C-Water transport'!P$57="no"," ",ROUND(AB161,4))</f>
        <v>0.158</v>
      </c>
      <c r="AE161" s="110">
        <f>IF('3C-Water transport'!P$58="no"," ",ROUND(AB161,4))</f>
        <v>0.158</v>
      </c>
    </row>
    <row r="162" spans="5:31" x14ac:dyDescent="0.25">
      <c r="E162" s="110">
        <f t="shared" si="48"/>
        <v>0.15900000000000011</v>
      </c>
      <c r="F162" s="110">
        <f>IF('3A-Rail transport'!P$56="no"," ",ROUND(E162,4))</f>
        <v>0.159</v>
      </c>
      <c r="G162" s="110">
        <f>IF('3A-Rail transport'!P$57="no"," ",ROUND(E162,4))</f>
        <v>0.159</v>
      </c>
      <c r="H162" s="110"/>
      <c r="S162" s="110">
        <f t="shared" si="49"/>
        <v>0.15900000000000011</v>
      </c>
      <c r="T162" s="110">
        <f>IF('3B-Air transport'!P$66="no"," ",ROUND(S162,4))</f>
        <v>0.159</v>
      </c>
      <c r="U162" s="110">
        <f>IF('3B-Air transport'!P$67="no"," ",ROUND(S162,4))</f>
        <v>0.159</v>
      </c>
      <c r="V162" s="110">
        <f>IF('3B-Air transport'!P$68="no"," ",ROUND(S162,4))</f>
        <v>0.159</v>
      </c>
      <c r="W162" s="110"/>
      <c r="AB162" s="110">
        <f t="shared" si="50"/>
        <v>0.15900000000000011</v>
      </c>
      <c r="AC162" s="110">
        <f>IF('3C-Water transport'!P$56="no"," ",ROUND(AB162,4))</f>
        <v>0.159</v>
      </c>
      <c r="AD162" s="110">
        <f>IF('3C-Water transport'!P$57="no"," ",ROUND(AB162,4))</f>
        <v>0.159</v>
      </c>
      <c r="AE162" s="110">
        <f>IF('3C-Water transport'!P$58="no"," ",ROUND(AB162,4))</f>
        <v>0.159</v>
      </c>
    </row>
    <row r="163" spans="5:31" x14ac:dyDescent="0.25">
      <c r="E163" s="110">
        <f t="shared" si="48"/>
        <v>0.16000000000000011</v>
      </c>
      <c r="F163" s="110">
        <f>IF('3A-Rail transport'!P$56="no"," ",ROUND(E163,4))</f>
        <v>0.16</v>
      </c>
      <c r="G163" s="110">
        <f>IF('3A-Rail transport'!P$57="no"," ",ROUND(E163,4))</f>
        <v>0.16</v>
      </c>
      <c r="H163" s="110"/>
      <c r="S163" s="110">
        <f t="shared" si="49"/>
        <v>0.16000000000000011</v>
      </c>
      <c r="T163" s="110">
        <f>IF('3B-Air transport'!P$66="no"," ",ROUND(S163,4))</f>
        <v>0.16</v>
      </c>
      <c r="U163" s="110">
        <f>IF('3B-Air transport'!P$67="no"," ",ROUND(S163,4))</f>
        <v>0.16</v>
      </c>
      <c r="V163" s="110">
        <f>IF('3B-Air transport'!P$68="no"," ",ROUND(S163,4))</f>
        <v>0.16</v>
      </c>
      <c r="W163" s="110"/>
      <c r="AB163" s="110">
        <f t="shared" si="50"/>
        <v>0.16000000000000011</v>
      </c>
      <c r="AC163" s="110">
        <f>IF('3C-Water transport'!P$56="no"," ",ROUND(AB163,4))</f>
        <v>0.16</v>
      </c>
      <c r="AD163" s="110">
        <f>IF('3C-Water transport'!P$57="no"," ",ROUND(AB163,4))</f>
        <v>0.16</v>
      </c>
      <c r="AE163" s="110">
        <f>IF('3C-Water transport'!P$58="no"," ",ROUND(AB163,4))</f>
        <v>0.16</v>
      </c>
    </row>
    <row r="164" spans="5:31" x14ac:dyDescent="0.25">
      <c r="E164" s="110">
        <f t="shared" si="48"/>
        <v>0.16100000000000012</v>
      </c>
      <c r="F164" s="110">
        <f>IF('3A-Rail transport'!P$56="no"," ",ROUND(E164,4))</f>
        <v>0.161</v>
      </c>
      <c r="G164" s="110">
        <f>IF('3A-Rail transport'!P$57="no"," ",ROUND(E164,4))</f>
        <v>0.161</v>
      </c>
      <c r="H164" s="110"/>
      <c r="S164" s="110">
        <f t="shared" si="49"/>
        <v>0.16100000000000012</v>
      </c>
      <c r="T164" s="110">
        <f>IF('3B-Air transport'!P$66="no"," ",ROUND(S164,4))</f>
        <v>0.161</v>
      </c>
      <c r="U164" s="110">
        <f>IF('3B-Air transport'!P$67="no"," ",ROUND(S164,4))</f>
        <v>0.161</v>
      </c>
      <c r="V164" s="110">
        <f>IF('3B-Air transport'!P$68="no"," ",ROUND(S164,4))</f>
        <v>0.161</v>
      </c>
      <c r="W164" s="110"/>
      <c r="AB164" s="110">
        <f t="shared" si="50"/>
        <v>0.16100000000000012</v>
      </c>
      <c r="AC164" s="110">
        <f>IF('3C-Water transport'!P$56="no"," ",ROUND(AB164,4))</f>
        <v>0.161</v>
      </c>
      <c r="AD164" s="110">
        <f>IF('3C-Water transport'!P$57="no"," ",ROUND(AB164,4))</f>
        <v>0.161</v>
      </c>
      <c r="AE164" s="110">
        <f>IF('3C-Water transport'!P$58="no"," ",ROUND(AB164,4))</f>
        <v>0.161</v>
      </c>
    </row>
    <row r="165" spans="5:31" x14ac:dyDescent="0.25">
      <c r="E165" s="110">
        <f t="shared" si="48"/>
        <v>0.16200000000000012</v>
      </c>
      <c r="F165" s="110">
        <f>IF('3A-Rail transport'!P$56="no"," ",ROUND(E165,4))</f>
        <v>0.16200000000000001</v>
      </c>
      <c r="G165" s="110">
        <f>IF('3A-Rail transport'!P$57="no"," ",ROUND(E165,4))</f>
        <v>0.16200000000000001</v>
      </c>
      <c r="H165" s="110"/>
      <c r="S165" s="110">
        <f t="shared" si="49"/>
        <v>0.16200000000000012</v>
      </c>
      <c r="T165" s="110">
        <f>IF('3B-Air transport'!P$66="no"," ",ROUND(S165,4))</f>
        <v>0.16200000000000001</v>
      </c>
      <c r="U165" s="110">
        <f>IF('3B-Air transport'!P$67="no"," ",ROUND(S165,4))</f>
        <v>0.16200000000000001</v>
      </c>
      <c r="V165" s="110">
        <f>IF('3B-Air transport'!P$68="no"," ",ROUND(S165,4))</f>
        <v>0.16200000000000001</v>
      </c>
      <c r="W165" s="110"/>
      <c r="AB165" s="110">
        <f t="shared" si="50"/>
        <v>0.16200000000000012</v>
      </c>
      <c r="AC165" s="110">
        <f>IF('3C-Water transport'!P$56="no"," ",ROUND(AB165,4))</f>
        <v>0.16200000000000001</v>
      </c>
      <c r="AD165" s="110">
        <f>IF('3C-Water transport'!P$57="no"," ",ROUND(AB165,4))</f>
        <v>0.16200000000000001</v>
      </c>
      <c r="AE165" s="110">
        <f>IF('3C-Water transport'!P$58="no"," ",ROUND(AB165,4))</f>
        <v>0.16200000000000001</v>
      </c>
    </row>
    <row r="166" spans="5:31" x14ac:dyDescent="0.25">
      <c r="E166" s="110">
        <f t="shared" si="48"/>
        <v>0.16300000000000012</v>
      </c>
      <c r="F166" s="110">
        <f>IF('3A-Rail transport'!P$56="no"," ",ROUND(E166,4))</f>
        <v>0.16300000000000001</v>
      </c>
      <c r="G166" s="110">
        <f>IF('3A-Rail transport'!P$57="no"," ",ROUND(E166,4))</f>
        <v>0.16300000000000001</v>
      </c>
      <c r="H166" s="110"/>
      <c r="S166" s="110">
        <f t="shared" si="49"/>
        <v>0.16300000000000012</v>
      </c>
      <c r="T166" s="110">
        <f>IF('3B-Air transport'!P$66="no"," ",ROUND(S166,4))</f>
        <v>0.16300000000000001</v>
      </c>
      <c r="U166" s="110">
        <f>IF('3B-Air transport'!P$67="no"," ",ROUND(S166,4))</f>
        <v>0.16300000000000001</v>
      </c>
      <c r="V166" s="110">
        <f>IF('3B-Air transport'!P$68="no"," ",ROUND(S166,4))</f>
        <v>0.16300000000000001</v>
      </c>
      <c r="W166" s="110"/>
      <c r="AB166" s="110">
        <f t="shared" si="50"/>
        <v>0.16300000000000012</v>
      </c>
      <c r="AC166" s="110">
        <f>IF('3C-Water transport'!P$56="no"," ",ROUND(AB166,4))</f>
        <v>0.16300000000000001</v>
      </c>
      <c r="AD166" s="110">
        <f>IF('3C-Water transport'!P$57="no"," ",ROUND(AB166,4))</f>
        <v>0.16300000000000001</v>
      </c>
      <c r="AE166" s="110">
        <f>IF('3C-Water transport'!P$58="no"," ",ROUND(AB166,4))</f>
        <v>0.16300000000000001</v>
      </c>
    </row>
    <row r="167" spans="5:31" x14ac:dyDescent="0.25">
      <c r="E167" s="110">
        <f t="shared" si="48"/>
        <v>0.16400000000000012</v>
      </c>
      <c r="F167" s="110">
        <f>IF('3A-Rail transport'!P$56="no"," ",ROUND(E167,4))</f>
        <v>0.16400000000000001</v>
      </c>
      <c r="G167" s="110">
        <f>IF('3A-Rail transport'!P$57="no"," ",ROUND(E167,4))</f>
        <v>0.16400000000000001</v>
      </c>
      <c r="H167" s="110"/>
      <c r="S167" s="110">
        <f t="shared" si="49"/>
        <v>0.16400000000000012</v>
      </c>
      <c r="T167" s="110">
        <f>IF('3B-Air transport'!P$66="no"," ",ROUND(S167,4))</f>
        <v>0.16400000000000001</v>
      </c>
      <c r="U167" s="110">
        <f>IF('3B-Air transport'!P$67="no"," ",ROUND(S167,4))</f>
        <v>0.16400000000000001</v>
      </c>
      <c r="V167" s="110">
        <f>IF('3B-Air transport'!P$68="no"," ",ROUND(S167,4))</f>
        <v>0.16400000000000001</v>
      </c>
      <c r="W167" s="110"/>
      <c r="AB167" s="110">
        <f t="shared" si="50"/>
        <v>0.16400000000000012</v>
      </c>
      <c r="AC167" s="110">
        <f>IF('3C-Water transport'!P$56="no"," ",ROUND(AB167,4))</f>
        <v>0.16400000000000001</v>
      </c>
      <c r="AD167" s="110">
        <f>IF('3C-Water transport'!P$57="no"," ",ROUND(AB167,4))</f>
        <v>0.16400000000000001</v>
      </c>
      <c r="AE167" s="110">
        <f>IF('3C-Water transport'!P$58="no"," ",ROUND(AB167,4))</f>
        <v>0.16400000000000001</v>
      </c>
    </row>
    <row r="168" spans="5:31" x14ac:dyDescent="0.25">
      <c r="E168" s="110">
        <f t="shared" si="48"/>
        <v>0.16500000000000012</v>
      </c>
      <c r="F168" s="110">
        <f>IF('3A-Rail transport'!P$56="no"," ",ROUND(E168,4))</f>
        <v>0.16500000000000001</v>
      </c>
      <c r="G168" s="110">
        <f>IF('3A-Rail transport'!P$57="no"," ",ROUND(E168,4))</f>
        <v>0.16500000000000001</v>
      </c>
      <c r="H168" s="110"/>
      <c r="S168" s="110">
        <f t="shared" si="49"/>
        <v>0.16500000000000012</v>
      </c>
      <c r="T168" s="110">
        <f>IF('3B-Air transport'!P$66="no"," ",ROUND(S168,4))</f>
        <v>0.16500000000000001</v>
      </c>
      <c r="U168" s="110">
        <f>IF('3B-Air transport'!P$67="no"," ",ROUND(S168,4))</f>
        <v>0.16500000000000001</v>
      </c>
      <c r="V168" s="110">
        <f>IF('3B-Air transport'!P$68="no"," ",ROUND(S168,4))</f>
        <v>0.16500000000000001</v>
      </c>
      <c r="W168" s="110"/>
      <c r="AB168" s="110">
        <f t="shared" si="50"/>
        <v>0.16500000000000012</v>
      </c>
      <c r="AC168" s="110">
        <f>IF('3C-Water transport'!P$56="no"," ",ROUND(AB168,4))</f>
        <v>0.16500000000000001</v>
      </c>
      <c r="AD168" s="110">
        <f>IF('3C-Water transport'!P$57="no"," ",ROUND(AB168,4))</f>
        <v>0.16500000000000001</v>
      </c>
      <c r="AE168" s="110">
        <f>IF('3C-Water transport'!P$58="no"," ",ROUND(AB168,4))</f>
        <v>0.16500000000000001</v>
      </c>
    </row>
    <row r="169" spans="5:31" x14ac:dyDescent="0.25">
      <c r="E169" s="110">
        <f t="shared" si="48"/>
        <v>0.16600000000000012</v>
      </c>
      <c r="F169" s="110">
        <f>IF('3A-Rail transport'!P$56="no"," ",ROUND(E169,4))</f>
        <v>0.16600000000000001</v>
      </c>
      <c r="G169" s="110">
        <f>IF('3A-Rail transport'!P$57="no"," ",ROUND(E169,4))</f>
        <v>0.16600000000000001</v>
      </c>
      <c r="H169" s="110"/>
      <c r="S169" s="110">
        <f t="shared" si="49"/>
        <v>0.16600000000000012</v>
      </c>
      <c r="T169" s="110">
        <f>IF('3B-Air transport'!P$66="no"," ",ROUND(S169,4))</f>
        <v>0.16600000000000001</v>
      </c>
      <c r="U169" s="110">
        <f>IF('3B-Air transport'!P$67="no"," ",ROUND(S169,4))</f>
        <v>0.16600000000000001</v>
      </c>
      <c r="V169" s="110">
        <f>IF('3B-Air transport'!P$68="no"," ",ROUND(S169,4))</f>
        <v>0.16600000000000001</v>
      </c>
      <c r="W169" s="110"/>
      <c r="AB169" s="110">
        <f t="shared" si="50"/>
        <v>0.16600000000000012</v>
      </c>
      <c r="AC169" s="110">
        <f>IF('3C-Water transport'!P$56="no"," ",ROUND(AB169,4))</f>
        <v>0.16600000000000001</v>
      </c>
      <c r="AD169" s="110">
        <f>IF('3C-Water transport'!P$57="no"," ",ROUND(AB169,4))</f>
        <v>0.16600000000000001</v>
      </c>
      <c r="AE169" s="110">
        <f>IF('3C-Water transport'!P$58="no"," ",ROUND(AB169,4))</f>
        <v>0.16600000000000001</v>
      </c>
    </row>
    <row r="170" spans="5:31" x14ac:dyDescent="0.25">
      <c r="E170" s="110">
        <f t="shared" si="48"/>
        <v>0.16700000000000012</v>
      </c>
      <c r="F170" s="110">
        <f>IF('3A-Rail transport'!P$56="no"," ",ROUND(E170,4))</f>
        <v>0.16700000000000001</v>
      </c>
      <c r="G170" s="110">
        <f>IF('3A-Rail transport'!P$57="no"," ",ROUND(E170,4))</f>
        <v>0.16700000000000001</v>
      </c>
      <c r="H170" s="110"/>
      <c r="S170" s="110">
        <f t="shared" si="49"/>
        <v>0.16700000000000012</v>
      </c>
      <c r="T170" s="110">
        <f>IF('3B-Air transport'!P$66="no"," ",ROUND(S170,4))</f>
        <v>0.16700000000000001</v>
      </c>
      <c r="U170" s="110">
        <f>IF('3B-Air transport'!P$67="no"," ",ROUND(S170,4))</f>
        <v>0.16700000000000001</v>
      </c>
      <c r="V170" s="110">
        <f>IF('3B-Air transport'!P$68="no"," ",ROUND(S170,4))</f>
        <v>0.16700000000000001</v>
      </c>
      <c r="W170" s="110"/>
      <c r="AB170" s="110">
        <f t="shared" si="50"/>
        <v>0.16700000000000012</v>
      </c>
      <c r="AC170" s="110">
        <f>IF('3C-Water transport'!P$56="no"," ",ROUND(AB170,4))</f>
        <v>0.16700000000000001</v>
      </c>
      <c r="AD170" s="110">
        <f>IF('3C-Water transport'!P$57="no"," ",ROUND(AB170,4))</f>
        <v>0.16700000000000001</v>
      </c>
      <c r="AE170" s="110">
        <f>IF('3C-Water transport'!P$58="no"," ",ROUND(AB170,4))</f>
        <v>0.16700000000000001</v>
      </c>
    </row>
    <row r="171" spans="5:31" x14ac:dyDescent="0.25">
      <c r="E171" s="110">
        <f t="shared" si="48"/>
        <v>0.16800000000000012</v>
      </c>
      <c r="F171" s="110">
        <f>IF('3A-Rail transport'!P$56="no"," ",ROUND(E171,4))</f>
        <v>0.16800000000000001</v>
      </c>
      <c r="G171" s="110">
        <f>IF('3A-Rail transport'!P$57="no"," ",ROUND(E171,4))</f>
        <v>0.16800000000000001</v>
      </c>
      <c r="H171" s="110"/>
      <c r="S171" s="110">
        <f t="shared" si="49"/>
        <v>0.16800000000000012</v>
      </c>
      <c r="T171" s="110">
        <f>IF('3B-Air transport'!P$66="no"," ",ROUND(S171,4))</f>
        <v>0.16800000000000001</v>
      </c>
      <c r="U171" s="110">
        <f>IF('3B-Air transport'!P$67="no"," ",ROUND(S171,4))</f>
        <v>0.16800000000000001</v>
      </c>
      <c r="V171" s="110">
        <f>IF('3B-Air transport'!P$68="no"," ",ROUND(S171,4))</f>
        <v>0.16800000000000001</v>
      </c>
      <c r="W171" s="110"/>
      <c r="AB171" s="110">
        <f t="shared" si="50"/>
        <v>0.16800000000000012</v>
      </c>
      <c r="AC171" s="110">
        <f>IF('3C-Water transport'!P$56="no"," ",ROUND(AB171,4))</f>
        <v>0.16800000000000001</v>
      </c>
      <c r="AD171" s="110">
        <f>IF('3C-Water transport'!P$57="no"," ",ROUND(AB171,4))</f>
        <v>0.16800000000000001</v>
      </c>
      <c r="AE171" s="110">
        <f>IF('3C-Water transport'!P$58="no"," ",ROUND(AB171,4))</f>
        <v>0.16800000000000001</v>
      </c>
    </row>
    <row r="172" spans="5:31" x14ac:dyDescent="0.25">
      <c r="E172" s="110">
        <f t="shared" si="48"/>
        <v>0.16900000000000012</v>
      </c>
      <c r="F172" s="110">
        <f>IF('3A-Rail transport'!P$56="no"," ",ROUND(E172,4))</f>
        <v>0.16900000000000001</v>
      </c>
      <c r="G172" s="110">
        <f>IF('3A-Rail transport'!P$57="no"," ",ROUND(E172,4))</f>
        <v>0.16900000000000001</v>
      </c>
      <c r="H172" s="110"/>
      <c r="S172" s="110">
        <f t="shared" si="49"/>
        <v>0.16900000000000012</v>
      </c>
      <c r="T172" s="110">
        <f>IF('3B-Air transport'!P$66="no"," ",ROUND(S172,4))</f>
        <v>0.16900000000000001</v>
      </c>
      <c r="U172" s="110">
        <f>IF('3B-Air transport'!P$67="no"," ",ROUND(S172,4))</f>
        <v>0.16900000000000001</v>
      </c>
      <c r="V172" s="110">
        <f>IF('3B-Air transport'!P$68="no"," ",ROUND(S172,4))</f>
        <v>0.16900000000000001</v>
      </c>
      <c r="W172" s="110"/>
      <c r="AB172" s="110">
        <f t="shared" si="50"/>
        <v>0.16900000000000012</v>
      </c>
      <c r="AC172" s="110">
        <f>IF('3C-Water transport'!P$56="no"," ",ROUND(AB172,4))</f>
        <v>0.16900000000000001</v>
      </c>
      <c r="AD172" s="110">
        <f>IF('3C-Water transport'!P$57="no"," ",ROUND(AB172,4))</f>
        <v>0.16900000000000001</v>
      </c>
      <c r="AE172" s="110">
        <f>IF('3C-Water transport'!P$58="no"," ",ROUND(AB172,4))</f>
        <v>0.16900000000000001</v>
      </c>
    </row>
    <row r="173" spans="5:31" x14ac:dyDescent="0.25">
      <c r="E173" s="110">
        <f t="shared" si="48"/>
        <v>0.17000000000000012</v>
      </c>
      <c r="F173" s="110">
        <f>IF('3A-Rail transport'!P$56="no"," ",ROUND(E173,4))</f>
        <v>0.17</v>
      </c>
      <c r="G173" s="110">
        <f>IF('3A-Rail transport'!P$57="no"," ",ROUND(E173,4))</f>
        <v>0.17</v>
      </c>
      <c r="H173" s="110"/>
      <c r="S173" s="110">
        <f t="shared" si="49"/>
        <v>0.17000000000000012</v>
      </c>
      <c r="T173" s="110">
        <f>IF('3B-Air transport'!P$66="no"," ",ROUND(S173,4))</f>
        <v>0.17</v>
      </c>
      <c r="U173" s="110">
        <f>IF('3B-Air transport'!P$67="no"," ",ROUND(S173,4))</f>
        <v>0.17</v>
      </c>
      <c r="V173" s="110">
        <f>IF('3B-Air transport'!P$68="no"," ",ROUND(S173,4))</f>
        <v>0.17</v>
      </c>
      <c r="W173" s="110"/>
      <c r="AB173" s="110">
        <f t="shared" si="50"/>
        <v>0.17000000000000012</v>
      </c>
      <c r="AC173" s="110">
        <f>IF('3C-Water transport'!P$56="no"," ",ROUND(AB173,4))</f>
        <v>0.17</v>
      </c>
      <c r="AD173" s="110">
        <f>IF('3C-Water transport'!P$57="no"," ",ROUND(AB173,4))</f>
        <v>0.17</v>
      </c>
      <c r="AE173" s="110">
        <f>IF('3C-Water transport'!P$58="no"," ",ROUND(AB173,4))</f>
        <v>0.17</v>
      </c>
    </row>
    <row r="174" spans="5:31" x14ac:dyDescent="0.25">
      <c r="E174" s="110">
        <f t="shared" si="48"/>
        <v>0.17100000000000012</v>
      </c>
      <c r="F174" s="110">
        <f>IF('3A-Rail transport'!P$56="no"," ",ROUND(E174,4))</f>
        <v>0.17100000000000001</v>
      </c>
      <c r="G174" s="110">
        <f>IF('3A-Rail transport'!P$57="no"," ",ROUND(E174,4))</f>
        <v>0.17100000000000001</v>
      </c>
      <c r="H174" s="110"/>
      <c r="S174" s="110">
        <f t="shared" si="49"/>
        <v>0.17100000000000012</v>
      </c>
      <c r="T174" s="110">
        <f>IF('3B-Air transport'!P$66="no"," ",ROUND(S174,4))</f>
        <v>0.17100000000000001</v>
      </c>
      <c r="U174" s="110">
        <f>IF('3B-Air transport'!P$67="no"," ",ROUND(S174,4))</f>
        <v>0.17100000000000001</v>
      </c>
      <c r="V174" s="110">
        <f>IF('3B-Air transport'!P$68="no"," ",ROUND(S174,4))</f>
        <v>0.17100000000000001</v>
      </c>
      <c r="W174" s="110"/>
      <c r="AB174" s="110">
        <f t="shared" si="50"/>
        <v>0.17100000000000012</v>
      </c>
      <c r="AC174" s="110">
        <f>IF('3C-Water transport'!P$56="no"," ",ROUND(AB174,4))</f>
        <v>0.17100000000000001</v>
      </c>
      <c r="AD174" s="110">
        <f>IF('3C-Water transport'!P$57="no"," ",ROUND(AB174,4))</f>
        <v>0.17100000000000001</v>
      </c>
      <c r="AE174" s="110">
        <f>IF('3C-Water transport'!P$58="no"," ",ROUND(AB174,4))</f>
        <v>0.17100000000000001</v>
      </c>
    </row>
    <row r="175" spans="5:31" x14ac:dyDescent="0.25">
      <c r="E175" s="110">
        <f t="shared" si="48"/>
        <v>0.17200000000000013</v>
      </c>
      <c r="F175" s="110">
        <f>IF('3A-Rail transport'!P$56="no"," ",ROUND(E175,4))</f>
        <v>0.17199999999999999</v>
      </c>
      <c r="G175" s="110">
        <f>IF('3A-Rail transport'!P$57="no"," ",ROUND(E175,4))</f>
        <v>0.17199999999999999</v>
      </c>
      <c r="H175" s="110"/>
      <c r="S175" s="110">
        <f t="shared" si="49"/>
        <v>0.17200000000000013</v>
      </c>
      <c r="T175" s="110">
        <f>IF('3B-Air transport'!P$66="no"," ",ROUND(S175,4))</f>
        <v>0.17199999999999999</v>
      </c>
      <c r="U175" s="110">
        <f>IF('3B-Air transport'!P$67="no"," ",ROUND(S175,4))</f>
        <v>0.17199999999999999</v>
      </c>
      <c r="V175" s="110">
        <f>IF('3B-Air transport'!P$68="no"," ",ROUND(S175,4))</f>
        <v>0.17199999999999999</v>
      </c>
      <c r="W175" s="110"/>
      <c r="AB175" s="110">
        <f t="shared" si="50"/>
        <v>0.17200000000000013</v>
      </c>
      <c r="AC175" s="110">
        <f>IF('3C-Water transport'!P$56="no"," ",ROUND(AB175,4))</f>
        <v>0.17199999999999999</v>
      </c>
      <c r="AD175" s="110">
        <f>IF('3C-Water transport'!P$57="no"," ",ROUND(AB175,4))</f>
        <v>0.17199999999999999</v>
      </c>
      <c r="AE175" s="110">
        <f>IF('3C-Water transport'!P$58="no"," ",ROUND(AB175,4))</f>
        <v>0.17199999999999999</v>
      </c>
    </row>
    <row r="176" spans="5:31" x14ac:dyDescent="0.25">
      <c r="E176" s="110">
        <f t="shared" si="48"/>
        <v>0.17300000000000013</v>
      </c>
      <c r="F176" s="110">
        <f>IF('3A-Rail transport'!P$56="no"," ",ROUND(E176,4))</f>
        <v>0.17299999999999999</v>
      </c>
      <c r="G176" s="110">
        <f>IF('3A-Rail transport'!P$57="no"," ",ROUND(E176,4))</f>
        <v>0.17299999999999999</v>
      </c>
      <c r="H176" s="110"/>
      <c r="S176" s="110">
        <f t="shared" si="49"/>
        <v>0.17300000000000013</v>
      </c>
      <c r="T176" s="110">
        <f>IF('3B-Air transport'!P$66="no"," ",ROUND(S176,4))</f>
        <v>0.17299999999999999</v>
      </c>
      <c r="U176" s="110">
        <f>IF('3B-Air transport'!P$67="no"," ",ROUND(S176,4))</f>
        <v>0.17299999999999999</v>
      </c>
      <c r="V176" s="110">
        <f>IF('3B-Air transport'!P$68="no"," ",ROUND(S176,4))</f>
        <v>0.17299999999999999</v>
      </c>
      <c r="W176" s="110"/>
      <c r="AB176" s="110">
        <f t="shared" si="50"/>
        <v>0.17300000000000013</v>
      </c>
      <c r="AC176" s="110">
        <f>IF('3C-Water transport'!P$56="no"," ",ROUND(AB176,4))</f>
        <v>0.17299999999999999</v>
      </c>
      <c r="AD176" s="110">
        <f>IF('3C-Water transport'!P$57="no"," ",ROUND(AB176,4))</f>
        <v>0.17299999999999999</v>
      </c>
      <c r="AE176" s="110">
        <f>IF('3C-Water transport'!P$58="no"," ",ROUND(AB176,4))</f>
        <v>0.17299999999999999</v>
      </c>
    </row>
    <row r="177" spans="5:31" x14ac:dyDescent="0.25">
      <c r="E177" s="110">
        <f t="shared" si="48"/>
        <v>0.17400000000000013</v>
      </c>
      <c r="F177" s="110">
        <f>IF('3A-Rail transport'!P$56="no"," ",ROUND(E177,4))</f>
        <v>0.17399999999999999</v>
      </c>
      <c r="G177" s="110">
        <f>IF('3A-Rail transport'!P$57="no"," ",ROUND(E177,4))</f>
        <v>0.17399999999999999</v>
      </c>
      <c r="H177" s="110"/>
      <c r="S177" s="110">
        <f t="shared" si="49"/>
        <v>0.17400000000000013</v>
      </c>
      <c r="T177" s="110">
        <f>IF('3B-Air transport'!P$66="no"," ",ROUND(S177,4))</f>
        <v>0.17399999999999999</v>
      </c>
      <c r="U177" s="110">
        <f>IF('3B-Air transport'!P$67="no"," ",ROUND(S177,4))</f>
        <v>0.17399999999999999</v>
      </c>
      <c r="V177" s="110">
        <f>IF('3B-Air transport'!P$68="no"," ",ROUND(S177,4))</f>
        <v>0.17399999999999999</v>
      </c>
      <c r="W177" s="110"/>
      <c r="AB177" s="110">
        <f t="shared" si="50"/>
        <v>0.17400000000000013</v>
      </c>
      <c r="AC177" s="110">
        <f>IF('3C-Water transport'!P$56="no"," ",ROUND(AB177,4))</f>
        <v>0.17399999999999999</v>
      </c>
      <c r="AD177" s="110">
        <f>IF('3C-Water transport'!P$57="no"," ",ROUND(AB177,4))</f>
        <v>0.17399999999999999</v>
      </c>
      <c r="AE177" s="110">
        <f>IF('3C-Water transport'!P$58="no"," ",ROUND(AB177,4))</f>
        <v>0.17399999999999999</v>
      </c>
    </row>
    <row r="178" spans="5:31" x14ac:dyDescent="0.25">
      <c r="E178" s="110">
        <f t="shared" si="48"/>
        <v>0.17500000000000013</v>
      </c>
      <c r="F178" s="110">
        <f>IF('3A-Rail transport'!P$56="no"," ",ROUND(E178,4))</f>
        <v>0.17499999999999999</v>
      </c>
      <c r="G178" s="110">
        <f>IF('3A-Rail transport'!P$57="no"," ",ROUND(E178,4))</f>
        <v>0.17499999999999999</v>
      </c>
      <c r="H178" s="110"/>
      <c r="S178" s="110">
        <f t="shared" si="49"/>
        <v>0.17500000000000013</v>
      </c>
      <c r="T178" s="110">
        <f>IF('3B-Air transport'!P$66="no"," ",ROUND(S178,4))</f>
        <v>0.17499999999999999</v>
      </c>
      <c r="U178" s="110">
        <f>IF('3B-Air transport'!P$67="no"," ",ROUND(S178,4))</f>
        <v>0.17499999999999999</v>
      </c>
      <c r="V178" s="110">
        <f>IF('3B-Air transport'!P$68="no"," ",ROUND(S178,4))</f>
        <v>0.17499999999999999</v>
      </c>
      <c r="W178" s="110"/>
      <c r="AB178" s="110">
        <f t="shared" si="50"/>
        <v>0.17500000000000013</v>
      </c>
      <c r="AC178" s="110">
        <f>IF('3C-Water transport'!P$56="no"," ",ROUND(AB178,4))</f>
        <v>0.17499999999999999</v>
      </c>
      <c r="AD178" s="110">
        <f>IF('3C-Water transport'!P$57="no"," ",ROUND(AB178,4))</f>
        <v>0.17499999999999999</v>
      </c>
      <c r="AE178" s="110">
        <f>IF('3C-Water transport'!P$58="no"," ",ROUND(AB178,4))</f>
        <v>0.17499999999999999</v>
      </c>
    </row>
    <row r="179" spans="5:31" x14ac:dyDescent="0.25">
      <c r="E179" s="110">
        <f t="shared" si="48"/>
        <v>0.17600000000000013</v>
      </c>
      <c r="F179" s="110">
        <f>IF('3A-Rail transport'!P$56="no"," ",ROUND(E179,4))</f>
        <v>0.17599999999999999</v>
      </c>
      <c r="G179" s="110">
        <f>IF('3A-Rail transport'!P$57="no"," ",ROUND(E179,4))</f>
        <v>0.17599999999999999</v>
      </c>
      <c r="H179" s="110"/>
      <c r="S179" s="110">
        <f t="shared" si="49"/>
        <v>0.17600000000000013</v>
      </c>
      <c r="T179" s="110">
        <f>IF('3B-Air transport'!P$66="no"," ",ROUND(S179,4))</f>
        <v>0.17599999999999999</v>
      </c>
      <c r="U179" s="110">
        <f>IF('3B-Air transport'!P$67="no"," ",ROUND(S179,4))</f>
        <v>0.17599999999999999</v>
      </c>
      <c r="V179" s="110">
        <f>IF('3B-Air transport'!P$68="no"," ",ROUND(S179,4))</f>
        <v>0.17599999999999999</v>
      </c>
      <c r="W179" s="110"/>
      <c r="AB179" s="110">
        <f t="shared" si="50"/>
        <v>0.17600000000000013</v>
      </c>
      <c r="AC179" s="110">
        <f>IF('3C-Water transport'!P$56="no"," ",ROUND(AB179,4))</f>
        <v>0.17599999999999999</v>
      </c>
      <c r="AD179" s="110">
        <f>IF('3C-Water transport'!P$57="no"," ",ROUND(AB179,4))</f>
        <v>0.17599999999999999</v>
      </c>
      <c r="AE179" s="110">
        <f>IF('3C-Water transport'!P$58="no"," ",ROUND(AB179,4))</f>
        <v>0.17599999999999999</v>
      </c>
    </row>
    <row r="180" spans="5:31" x14ac:dyDescent="0.25">
      <c r="E180" s="110">
        <f t="shared" si="48"/>
        <v>0.17700000000000013</v>
      </c>
      <c r="F180" s="110">
        <f>IF('3A-Rail transport'!P$56="no"," ",ROUND(E180,4))</f>
        <v>0.17699999999999999</v>
      </c>
      <c r="G180" s="110">
        <f>IF('3A-Rail transport'!P$57="no"," ",ROUND(E180,4))</f>
        <v>0.17699999999999999</v>
      </c>
      <c r="H180" s="110"/>
      <c r="S180" s="110">
        <f t="shared" si="49"/>
        <v>0.17700000000000013</v>
      </c>
      <c r="T180" s="110">
        <f>IF('3B-Air transport'!P$66="no"," ",ROUND(S180,4))</f>
        <v>0.17699999999999999</v>
      </c>
      <c r="U180" s="110">
        <f>IF('3B-Air transport'!P$67="no"," ",ROUND(S180,4))</f>
        <v>0.17699999999999999</v>
      </c>
      <c r="V180" s="110">
        <f>IF('3B-Air transport'!P$68="no"," ",ROUND(S180,4))</f>
        <v>0.17699999999999999</v>
      </c>
      <c r="W180" s="110"/>
      <c r="AB180" s="110">
        <f t="shared" si="50"/>
        <v>0.17700000000000013</v>
      </c>
      <c r="AC180" s="110">
        <f>IF('3C-Water transport'!P$56="no"," ",ROUND(AB180,4))</f>
        <v>0.17699999999999999</v>
      </c>
      <c r="AD180" s="110">
        <f>IF('3C-Water transport'!P$57="no"," ",ROUND(AB180,4))</f>
        <v>0.17699999999999999</v>
      </c>
      <c r="AE180" s="110">
        <f>IF('3C-Water transport'!P$58="no"," ",ROUND(AB180,4))</f>
        <v>0.17699999999999999</v>
      </c>
    </row>
    <row r="181" spans="5:31" x14ac:dyDescent="0.25">
      <c r="E181" s="110">
        <f t="shared" si="48"/>
        <v>0.17800000000000013</v>
      </c>
      <c r="F181" s="110">
        <f>IF('3A-Rail transport'!P$56="no"," ",ROUND(E181,4))</f>
        <v>0.17799999999999999</v>
      </c>
      <c r="G181" s="110">
        <f>IF('3A-Rail transport'!P$57="no"," ",ROUND(E181,4))</f>
        <v>0.17799999999999999</v>
      </c>
      <c r="H181" s="110"/>
      <c r="S181" s="110">
        <f t="shared" si="49"/>
        <v>0.17800000000000013</v>
      </c>
      <c r="T181" s="110">
        <f>IF('3B-Air transport'!P$66="no"," ",ROUND(S181,4))</f>
        <v>0.17799999999999999</v>
      </c>
      <c r="U181" s="110">
        <f>IF('3B-Air transport'!P$67="no"," ",ROUND(S181,4))</f>
        <v>0.17799999999999999</v>
      </c>
      <c r="V181" s="110">
        <f>IF('3B-Air transport'!P$68="no"," ",ROUND(S181,4))</f>
        <v>0.17799999999999999</v>
      </c>
      <c r="W181" s="110"/>
      <c r="AB181" s="110">
        <f t="shared" si="50"/>
        <v>0.17800000000000013</v>
      </c>
      <c r="AC181" s="110">
        <f>IF('3C-Water transport'!P$56="no"," ",ROUND(AB181,4))</f>
        <v>0.17799999999999999</v>
      </c>
      <c r="AD181" s="110">
        <f>IF('3C-Water transport'!P$57="no"," ",ROUND(AB181,4))</f>
        <v>0.17799999999999999</v>
      </c>
      <c r="AE181" s="110">
        <f>IF('3C-Water transport'!P$58="no"," ",ROUND(AB181,4))</f>
        <v>0.17799999999999999</v>
      </c>
    </row>
    <row r="182" spans="5:31" x14ac:dyDescent="0.25">
      <c r="E182" s="110">
        <f t="shared" si="48"/>
        <v>0.17900000000000013</v>
      </c>
      <c r="F182" s="110">
        <f>IF('3A-Rail transport'!P$56="no"," ",ROUND(E182,4))</f>
        <v>0.17899999999999999</v>
      </c>
      <c r="G182" s="110">
        <f>IF('3A-Rail transport'!P$57="no"," ",ROUND(E182,4))</f>
        <v>0.17899999999999999</v>
      </c>
      <c r="H182" s="110"/>
      <c r="S182" s="110">
        <f t="shared" si="49"/>
        <v>0.17900000000000013</v>
      </c>
      <c r="T182" s="110">
        <f>IF('3B-Air transport'!P$66="no"," ",ROUND(S182,4))</f>
        <v>0.17899999999999999</v>
      </c>
      <c r="U182" s="110">
        <f>IF('3B-Air transport'!P$67="no"," ",ROUND(S182,4))</f>
        <v>0.17899999999999999</v>
      </c>
      <c r="V182" s="110">
        <f>IF('3B-Air transport'!P$68="no"," ",ROUND(S182,4))</f>
        <v>0.17899999999999999</v>
      </c>
      <c r="W182" s="110"/>
      <c r="AB182" s="110">
        <f t="shared" si="50"/>
        <v>0.17900000000000013</v>
      </c>
      <c r="AC182" s="110">
        <f>IF('3C-Water transport'!P$56="no"," ",ROUND(AB182,4))</f>
        <v>0.17899999999999999</v>
      </c>
      <c r="AD182" s="110">
        <f>IF('3C-Water transport'!P$57="no"," ",ROUND(AB182,4))</f>
        <v>0.17899999999999999</v>
      </c>
      <c r="AE182" s="110">
        <f>IF('3C-Water transport'!P$58="no"," ",ROUND(AB182,4))</f>
        <v>0.17899999999999999</v>
      </c>
    </row>
    <row r="183" spans="5:31" x14ac:dyDescent="0.25">
      <c r="E183" s="110">
        <f t="shared" si="48"/>
        <v>0.18000000000000013</v>
      </c>
      <c r="F183" s="110">
        <f>IF('3A-Rail transport'!P$56="no"," ",ROUND(E183,4))</f>
        <v>0.18</v>
      </c>
      <c r="G183" s="110">
        <f>IF('3A-Rail transport'!P$57="no"," ",ROUND(E183,4))</f>
        <v>0.18</v>
      </c>
      <c r="H183" s="110"/>
      <c r="S183" s="110">
        <f t="shared" si="49"/>
        <v>0.18000000000000013</v>
      </c>
      <c r="T183" s="110">
        <f>IF('3B-Air transport'!P$66="no"," ",ROUND(S183,4))</f>
        <v>0.18</v>
      </c>
      <c r="U183" s="110">
        <f>IF('3B-Air transport'!P$67="no"," ",ROUND(S183,4))</f>
        <v>0.18</v>
      </c>
      <c r="V183" s="110">
        <f>IF('3B-Air transport'!P$68="no"," ",ROUND(S183,4))</f>
        <v>0.18</v>
      </c>
      <c r="W183" s="110"/>
      <c r="AB183" s="110">
        <f t="shared" si="50"/>
        <v>0.18000000000000013</v>
      </c>
      <c r="AC183" s="110">
        <f>IF('3C-Water transport'!P$56="no"," ",ROUND(AB183,4))</f>
        <v>0.18</v>
      </c>
      <c r="AD183" s="110">
        <f>IF('3C-Water transport'!P$57="no"," ",ROUND(AB183,4))</f>
        <v>0.18</v>
      </c>
      <c r="AE183" s="110">
        <f>IF('3C-Water transport'!P$58="no"," ",ROUND(AB183,4))</f>
        <v>0.18</v>
      </c>
    </row>
    <row r="184" spans="5:31" x14ac:dyDescent="0.25">
      <c r="E184" s="110">
        <f t="shared" si="48"/>
        <v>0.18100000000000013</v>
      </c>
      <c r="F184" s="110">
        <f>IF('3A-Rail transport'!P$56="no"," ",ROUND(E184,4))</f>
        <v>0.18099999999999999</v>
      </c>
      <c r="G184" s="110">
        <f>IF('3A-Rail transport'!P$57="no"," ",ROUND(E184,4))</f>
        <v>0.18099999999999999</v>
      </c>
      <c r="H184" s="110"/>
      <c r="S184" s="110">
        <f t="shared" si="49"/>
        <v>0.18100000000000013</v>
      </c>
      <c r="T184" s="110">
        <f>IF('3B-Air transport'!P$66="no"," ",ROUND(S184,4))</f>
        <v>0.18099999999999999</v>
      </c>
      <c r="U184" s="110">
        <f>IF('3B-Air transport'!P$67="no"," ",ROUND(S184,4))</f>
        <v>0.18099999999999999</v>
      </c>
      <c r="V184" s="110">
        <f>IF('3B-Air transport'!P$68="no"," ",ROUND(S184,4))</f>
        <v>0.18099999999999999</v>
      </c>
      <c r="W184" s="110"/>
      <c r="AB184" s="110">
        <f t="shared" si="50"/>
        <v>0.18100000000000013</v>
      </c>
      <c r="AC184" s="110">
        <f>IF('3C-Water transport'!P$56="no"," ",ROUND(AB184,4))</f>
        <v>0.18099999999999999</v>
      </c>
      <c r="AD184" s="110">
        <f>IF('3C-Water transport'!P$57="no"," ",ROUND(AB184,4))</f>
        <v>0.18099999999999999</v>
      </c>
      <c r="AE184" s="110">
        <f>IF('3C-Water transport'!P$58="no"," ",ROUND(AB184,4))</f>
        <v>0.18099999999999999</v>
      </c>
    </row>
    <row r="185" spans="5:31" x14ac:dyDescent="0.25">
      <c r="E185" s="110">
        <f t="shared" si="48"/>
        <v>0.18200000000000013</v>
      </c>
      <c r="F185" s="110">
        <f>IF('3A-Rail transport'!P$56="no"," ",ROUND(E185,4))</f>
        <v>0.182</v>
      </c>
      <c r="G185" s="110">
        <f>IF('3A-Rail transport'!P$57="no"," ",ROUND(E185,4))</f>
        <v>0.182</v>
      </c>
      <c r="H185" s="110"/>
      <c r="S185" s="110">
        <f t="shared" si="49"/>
        <v>0.18200000000000013</v>
      </c>
      <c r="T185" s="110">
        <f>IF('3B-Air transport'!P$66="no"," ",ROUND(S185,4))</f>
        <v>0.182</v>
      </c>
      <c r="U185" s="110">
        <f>IF('3B-Air transport'!P$67="no"," ",ROUND(S185,4))</f>
        <v>0.182</v>
      </c>
      <c r="V185" s="110">
        <f>IF('3B-Air transport'!P$68="no"," ",ROUND(S185,4))</f>
        <v>0.182</v>
      </c>
      <c r="W185" s="110"/>
      <c r="AB185" s="110">
        <f t="shared" si="50"/>
        <v>0.18200000000000013</v>
      </c>
      <c r="AC185" s="110">
        <f>IF('3C-Water transport'!P$56="no"," ",ROUND(AB185,4))</f>
        <v>0.182</v>
      </c>
      <c r="AD185" s="110">
        <f>IF('3C-Water transport'!P$57="no"," ",ROUND(AB185,4))</f>
        <v>0.182</v>
      </c>
      <c r="AE185" s="110">
        <f>IF('3C-Water transport'!P$58="no"," ",ROUND(AB185,4))</f>
        <v>0.182</v>
      </c>
    </row>
    <row r="186" spans="5:31" x14ac:dyDescent="0.25">
      <c r="E186" s="110">
        <f t="shared" si="48"/>
        <v>0.18300000000000013</v>
      </c>
      <c r="F186" s="110">
        <f>IF('3A-Rail transport'!P$56="no"," ",ROUND(E186,4))</f>
        <v>0.183</v>
      </c>
      <c r="G186" s="110">
        <f>IF('3A-Rail transport'!P$57="no"," ",ROUND(E186,4))</f>
        <v>0.183</v>
      </c>
      <c r="H186" s="110"/>
      <c r="S186" s="110">
        <f t="shared" si="49"/>
        <v>0.18300000000000013</v>
      </c>
      <c r="T186" s="110">
        <f>IF('3B-Air transport'!P$66="no"," ",ROUND(S186,4))</f>
        <v>0.183</v>
      </c>
      <c r="U186" s="110">
        <f>IF('3B-Air transport'!P$67="no"," ",ROUND(S186,4))</f>
        <v>0.183</v>
      </c>
      <c r="V186" s="110">
        <f>IF('3B-Air transport'!P$68="no"," ",ROUND(S186,4))</f>
        <v>0.183</v>
      </c>
      <c r="W186" s="110"/>
      <c r="AB186" s="110">
        <f t="shared" si="50"/>
        <v>0.18300000000000013</v>
      </c>
      <c r="AC186" s="110">
        <f>IF('3C-Water transport'!P$56="no"," ",ROUND(AB186,4))</f>
        <v>0.183</v>
      </c>
      <c r="AD186" s="110">
        <f>IF('3C-Water transport'!P$57="no"," ",ROUND(AB186,4))</f>
        <v>0.183</v>
      </c>
      <c r="AE186" s="110">
        <f>IF('3C-Water transport'!P$58="no"," ",ROUND(AB186,4))</f>
        <v>0.183</v>
      </c>
    </row>
    <row r="187" spans="5:31" x14ac:dyDescent="0.25">
      <c r="E187" s="110">
        <f t="shared" si="48"/>
        <v>0.18400000000000014</v>
      </c>
      <c r="F187" s="110">
        <f>IF('3A-Rail transport'!P$56="no"," ",ROUND(E187,4))</f>
        <v>0.184</v>
      </c>
      <c r="G187" s="110">
        <f>IF('3A-Rail transport'!P$57="no"," ",ROUND(E187,4))</f>
        <v>0.184</v>
      </c>
      <c r="H187" s="110"/>
      <c r="S187" s="110">
        <f t="shared" si="49"/>
        <v>0.18400000000000014</v>
      </c>
      <c r="T187" s="110">
        <f>IF('3B-Air transport'!P$66="no"," ",ROUND(S187,4))</f>
        <v>0.184</v>
      </c>
      <c r="U187" s="110">
        <f>IF('3B-Air transport'!P$67="no"," ",ROUND(S187,4))</f>
        <v>0.184</v>
      </c>
      <c r="V187" s="110">
        <f>IF('3B-Air transport'!P$68="no"," ",ROUND(S187,4))</f>
        <v>0.184</v>
      </c>
      <c r="W187" s="110"/>
      <c r="AB187" s="110">
        <f t="shared" si="50"/>
        <v>0.18400000000000014</v>
      </c>
      <c r="AC187" s="110">
        <f>IF('3C-Water transport'!P$56="no"," ",ROUND(AB187,4))</f>
        <v>0.184</v>
      </c>
      <c r="AD187" s="110">
        <f>IF('3C-Water transport'!P$57="no"," ",ROUND(AB187,4))</f>
        <v>0.184</v>
      </c>
      <c r="AE187" s="110">
        <f>IF('3C-Water transport'!P$58="no"," ",ROUND(AB187,4))</f>
        <v>0.184</v>
      </c>
    </row>
    <row r="188" spans="5:31" x14ac:dyDescent="0.25">
      <c r="E188" s="110">
        <f t="shared" si="48"/>
        <v>0.18500000000000014</v>
      </c>
      <c r="F188" s="110">
        <f>IF('3A-Rail transport'!P$56="no"," ",ROUND(E188,4))</f>
        <v>0.185</v>
      </c>
      <c r="G188" s="110">
        <f>IF('3A-Rail transport'!P$57="no"," ",ROUND(E188,4))</f>
        <v>0.185</v>
      </c>
      <c r="H188" s="110"/>
      <c r="S188" s="110">
        <f t="shared" si="49"/>
        <v>0.18500000000000014</v>
      </c>
      <c r="T188" s="110">
        <f>IF('3B-Air transport'!P$66="no"," ",ROUND(S188,4))</f>
        <v>0.185</v>
      </c>
      <c r="U188" s="110">
        <f>IF('3B-Air transport'!P$67="no"," ",ROUND(S188,4))</f>
        <v>0.185</v>
      </c>
      <c r="V188" s="110">
        <f>IF('3B-Air transport'!P$68="no"," ",ROUND(S188,4))</f>
        <v>0.185</v>
      </c>
      <c r="W188" s="110"/>
      <c r="AB188" s="110">
        <f t="shared" si="50"/>
        <v>0.18500000000000014</v>
      </c>
      <c r="AC188" s="110">
        <f>IF('3C-Water transport'!P$56="no"," ",ROUND(AB188,4))</f>
        <v>0.185</v>
      </c>
      <c r="AD188" s="110">
        <f>IF('3C-Water transport'!P$57="no"," ",ROUND(AB188,4))</f>
        <v>0.185</v>
      </c>
      <c r="AE188" s="110">
        <f>IF('3C-Water transport'!P$58="no"," ",ROUND(AB188,4))</f>
        <v>0.185</v>
      </c>
    </row>
    <row r="189" spans="5:31" x14ac:dyDescent="0.25">
      <c r="E189" s="110">
        <f t="shared" si="48"/>
        <v>0.18600000000000014</v>
      </c>
      <c r="F189" s="110">
        <f>IF('3A-Rail transport'!P$56="no"," ",ROUND(E189,4))</f>
        <v>0.186</v>
      </c>
      <c r="G189" s="110">
        <f>IF('3A-Rail transport'!P$57="no"," ",ROUND(E189,4))</f>
        <v>0.186</v>
      </c>
      <c r="H189" s="110"/>
      <c r="S189" s="110">
        <f t="shared" si="49"/>
        <v>0.18600000000000014</v>
      </c>
      <c r="T189" s="110">
        <f>IF('3B-Air transport'!P$66="no"," ",ROUND(S189,4))</f>
        <v>0.186</v>
      </c>
      <c r="U189" s="110">
        <f>IF('3B-Air transport'!P$67="no"," ",ROUND(S189,4))</f>
        <v>0.186</v>
      </c>
      <c r="V189" s="110">
        <f>IF('3B-Air transport'!P$68="no"," ",ROUND(S189,4))</f>
        <v>0.186</v>
      </c>
      <c r="W189" s="110"/>
      <c r="AB189" s="110">
        <f t="shared" si="50"/>
        <v>0.18600000000000014</v>
      </c>
      <c r="AC189" s="110">
        <f>IF('3C-Water transport'!P$56="no"," ",ROUND(AB189,4))</f>
        <v>0.186</v>
      </c>
      <c r="AD189" s="110">
        <f>IF('3C-Water transport'!P$57="no"," ",ROUND(AB189,4))</f>
        <v>0.186</v>
      </c>
      <c r="AE189" s="110">
        <f>IF('3C-Water transport'!P$58="no"," ",ROUND(AB189,4))</f>
        <v>0.186</v>
      </c>
    </row>
    <row r="190" spans="5:31" x14ac:dyDescent="0.25">
      <c r="E190" s="110">
        <f t="shared" si="48"/>
        <v>0.18700000000000014</v>
      </c>
      <c r="F190" s="110">
        <f>IF('3A-Rail transport'!P$56="no"," ",ROUND(E190,4))</f>
        <v>0.187</v>
      </c>
      <c r="G190" s="110">
        <f>IF('3A-Rail transport'!P$57="no"," ",ROUND(E190,4))</f>
        <v>0.187</v>
      </c>
      <c r="H190" s="110"/>
      <c r="S190" s="110">
        <f t="shared" si="49"/>
        <v>0.18700000000000014</v>
      </c>
      <c r="T190" s="110">
        <f>IF('3B-Air transport'!P$66="no"," ",ROUND(S190,4))</f>
        <v>0.187</v>
      </c>
      <c r="U190" s="110">
        <f>IF('3B-Air transport'!P$67="no"," ",ROUND(S190,4))</f>
        <v>0.187</v>
      </c>
      <c r="V190" s="110">
        <f>IF('3B-Air transport'!P$68="no"," ",ROUND(S190,4))</f>
        <v>0.187</v>
      </c>
      <c r="W190" s="110"/>
      <c r="AB190" s="110">
        <f t="shared" si="50"/>
        <v>0.18700000000000014</v>
      </c>
      <c r="AC190" s="110">
        <f>IF('3C-Water transport'!P$56="no"," ",ROUND(AB190,4))</f>
        <v>0.187</v>
      </c>
      <c r="AD190" s="110">
        <f>IF('3C-Water transport'!P$57="no"," ",ROUND(AB190,4))</f>
        <v>0.187</v>
      </c>
      <c r="AE190" s="110">
        <f>IF('3C-Water transport'!P$58="no"," ",ROUND(AB190,4))</f>
        <v>0.187</v>
      </c>
    </row>
    <row r="191" spans="5:31" x14ac:dyDescent="0.25">
      <c r="E191" s="110">
        <f t="shared" si="48"/>
        <v>0.18800000000000014</v>
      </c>
      <c r="F191" s="110">
        <f>IF('3A-Rail transport'!P$56="no"," ",ROUND(E191,4))</f>
        <v>0.188</v>
      </c>
      <c r="G191" s="110">
        <f>IF('3A-Rail transport'!P$57="no"," ",ROUND(E191,4))</f>
        <v>0.188</v>
      </c>
      <c r="H191" s="110"/>
      <c r="S191" s="110">
        <f t="shared" si="49"/>
        <v>0.18800000000000014</v>
      </c>
      <c r="T191" s="110">
        <f>IF('3B-Air transport'!P$66="no"," ",ROUND(S191,4))</f>
        <v>0.188</v>
      </c>
      <c r="U191" s="110">
        <f>IF('3B-Air transport'!P$67="no"," ",ROUND(S191,4))</f>
        <v>0.188</v>
      </c>
      <c r="V191" s="110">
        <f>IF('3B-Air transport'!P$68="no"," ",ROUND(S191,4))</f>
        <v>0.188</v>
      </c>
      <c r="W191" s="110"/>
      <c r="AB191" s="110">
        <f t="shared" si="50"/>
        <v>0.18800000000000014</v>
      </c>
      <c r="AC191" s="110">
        <f>IF('3C-Water transport'!P$56="no"," ",ROUND(AB191,4))</f>
        <v>0.188</v>
      </c>
      <c r="AD191" s="110">
        <f>IF('3C-Water transport'!P$57="no"," ",ROUND(AB191,4))</f>
        <v>0.188</v>
      </c>
      <c r="AE191" s="110">
        <f>IF('3C-Water transport'!P$58="no"," ",ROUND(AB191,4))</f>
        <v>0.188</v>
      </c>
    </row>
    <row r="192" spans="5:31" x14ac:dyDescent="0.25">
      <c r="E192" s="110">
        <f t="shared" si="48"/>
        <v>0.18900000000000014</v>
      </c>
      <c r="F192" s="110">
        <f>IF('3A-Rail transport'!P$56="no"," ",ROUND(E192,4))</f>
        <v>0.189</v>
      </c>
      <c r="G192" s="110">
        <f>IF('3A-Rail transport'!P$57="no"," ",ROUND(E192,4))</f>
        <v>0.189</v>
      </c>
      <c r="H192" s="110"/>
      <c r="S192" s="110">
        <f t="shared" si="49"/>
        <v>0.18900000000000014</v>
      </c>
      <c r="T192" s="110">
        <f>IF('3B-Air transport'!P$66="no"," ",ROUND(S192,4))</f>
        <v>0.189</v>
      </c>
      <c r="U192" s="110">
        <f>IF('3B-Air transport'!P$67="no"," ",ROUND(S192,4))</f>
        <v>0.189</v>
      </c>
      <c r="V192" s="110">
        <f>IF('3B-Air transport'!P$68="no"," ",ROUND(S192,4))</f>
        <v>0.189</v>
      </c>
      <c r="W192" s="110"/>
      <c r="AB192" s="110">
        <f t="shared" si="50"/>
        <v>0.18900000000000014</v>
      </c>
      <c r="AC192" s="110">
        <f>IF('3C-Water transport'!P$56="no"," ",ROUND(AB192,4))</f>
        <v>0.189</v>
      </c>
      <c r="AD192" s="110">
        <f>IF('3C-Water transport'!P$57="no"," ",ROUND(AB192,4))</f>
        <v>0.189</v>
      </c>
      <c r="AE192" s="110">
        <f>IF('3C-Water transport'!P$58="no"," ",ROUND(AB192,4))</f>
        <v>0.189</v>
      </c>
    </row>
    <row r="193" spans="5:31" x14ac:dyDescent="0.25">
      <c r="E193" s="110">
        <f t="shared" si="48"/>
        <v>0.19000000000000014</v>
      </c>
      <c r="F193" s="110">
        <f>IF('3A-Rail transport'!P$56="no"," ",ROUND(E193,4))</f>
        <v>0.19</v>
      </c>
      <c r="G193" s="110">
        <f>IF('3A-Rail transport'!P$57="no"," ",ROUND(E193,4))</f>
        <v>0.19</v>
      </c>
      <c r="H193" s="110"/>
      <c r="S193" s="110">
        <f t="shared" si="49"/>
        <v>0.19000000000000014</v>
      </c>
      <c r="T193" s="110">
        <f>IF('3B-Air transport'!P$66="no"," ",ROUND(S193,4))</f>
        <v>0.19</v>
      </c>
      <c r="U193" s="110">
        <f>IF('3B-Air transport'!P$67="no"," ",ROUND(S193,4))</f>
        <v>0.19</v>
      </c>
      <c r="V193" s="110">
        <f>IF('3B-Air transport'!P$68="no"," ",ROUND(S193,4))</f>
        <v>0.19</v>
      </c>
      <c r="W193" s="110"/>
      <c r="AB193" s="110">
        <f t="shared" si="50"/>
        <v>0.19000000000000014</v>
      </c>
      <c r="AC193" s="110">
        <f>IF('3C-Water transport'!P$56="no"," ",ROUND(AB193,4))</f>
        <v>0.19</v>
      </c>
      <c r="AD193" s="110">
        <f>IF('3C-Water transport'!P$57="no"," ",ROUND(AB193,4))</f>
        <v>0.19</v>
      </c>
      <c r="AE193" s="110">
        <f>IF('3C-Water transport'!P$58="no"," ",ROUND(AB193,4))</f>
        <v>0.19</v>
      </c>
    </row>
    <row r="194" spans="5:31" x14ac:dyDescent="0.25">
      <c r="E194" s="110">
        <f t="shared" si="48"/>
        <v>0.19100000000000014</v>
      </c>
      <c r="F194" s="110">
        <f>IF('3A-Rail transport'!P$56="no"," ",ROUND(E194,4))</f>
        <v>0.191</v>
      </c>
      <c r="G194" s="110">
        <f>IF('3A-Rail transport'!P$57="no"," ",ROUND(E194,4))</f>
        <v>0.191</v>
      </c>
      <c r="H194" s="110"/>
      <c r="S194" s="110">
        <f t="shared" si="49"/>
        <v>0.19100000000000014</v>
      </c>
      <c r="T194" s="110">
        <f>IF('3B-Air transport'!P$66="no"," ",ROUND(S194,4))</f>
        <v>0.191</v>
      </c>
      <c r="U194" s="110">
        <f>IF('3B-Air transport'!P$67="no"," ",ROUND(S194,4))</f>
        <v>0.191</v>
      </c>
      <c r="V194" s="110">
        <f>IF('3B-Air transport'!P$68="no"," ",ROUND(S194,4))</f>
        <v>0.191</v>
      </c>
      <c r="W194" s="110"/>
      <c r="AB194" s="110">
        <f t="shared" si="50"/>
        <v>0.19100000000000014</v>
      </c>
      <c r="AC194" s="110">
        <f>IF('3C-Water transport'!P$56="no"," ",ROUND(AB194,4))</f>
        <v>0.191</v>
      </c>
      <c r="AD194" s="110">
        <f>IF('3C-Water transport'!P$57="no"," ",ROUND(AB194,4))</f>
        <v>0.191</v>
      </c>
      <c r="AE194" s="110">
        <f>IF('3C-Water transport'!P$58="no"," ",ROUND(AB194,4))</f>
        <v>0.191</v>
      </c>
    </row>
    <row r="195" spans="5:31" x14ac:dyDescent="0.25">
      <c r="E195" s="110">
        <f t="shared" si="48"/>
        <v>0.19200000000000014</v>
      </c>
      <c r="F195" s="110">
        <f>IF('3A-Rail transport'!P$56="no"," ",ROUND(E195,4))</f>
        <v>0.192</v>
      </c>
      <c r="G195" s="110">
        <f>IF('3A-Rail transport'!P$57="no"," ",ROUND(E195,4))</f>
        <v>0.192</v>
      </c>
      <c r="H195" s="110"/>
      <c r="S195" s="110">
        <f t="shared" si="49"/>
        <v>0.19200000000000014</v>
      </c>
      <c r="T195" s="110">
        <f>IF('3B-Air transport'!P$66="no"," ",ROUND(S195,4))</f>
        <v>0.192</v>
      </c>
      <c r="U195" s="110">
        <f>IF('3B-Air transport'!P$67="no"," ",ROUND(S195,4))</f>
        <v>0.192</v>
      </c>
      <c r="V195" s="110">
        <f>IF('3B-Air transport'!P$68="no"," ",ROUND(S195,4))</f>
        <v>0.192</v>
      </c>
      <c r="W195" s="110"/>
      <c r="AB195" s="110">
        <f t="shared" si="50"/>
        <v>0.19200000000000014</v>
      </c>
      <c r="AC195" s="110">
        <f>IF('3C-Water transport'!P$56="no"," ",ROUND(AB195,4))</f>
        <v>0.192</v>
      </c>
      <c r="AD195" s="110">
        <f>IF('3C-Water transport'!P$57="no"," ",ROUND(AB195,4))</f>
        <v>0.192</v>
      </c>
      <c r="AE195" s="110">
        <f>IF('3C-Water transport'!P$58="no"," ",ROUND(AB195,4))</f>
        <v>0.192</v>
      </c>
    </row>
    <row r="196" spans="5:31" x14ac:dyDescent="0.25">
      <c r="E196" s="110">
        <f t="shared" ref="E196:E259" si="51">E195+0.001</f>
        <v>0.19300000000000014</v>
      </c>
      <c r="F196" s="110">
        <f>IF('3A-Rail transport'!P$56="no"," ",ROUND(E196,4))</f>
        <v>0.193</v>
      </c>
      <c r="G196" s="110">
        <f>IF('3A-Rail transport'!P$57="no"," ",ROUND(E196,4))</f>
        <v>0.193</v>
      </c>
      <c r="H196" s="110"/>
      <c r="S196" s="110">
        <f t="shared" ref="S196:S259" si="52">S195+0.001</f>
        <v>0.19300000000000014</v>
      </c>
      <c r="T196" s="110">
        <f>IF('3B-Air transport'!P$66="no"," ",ROUND(S196,4))</f>
        <v>0.193</v>
      </c>
      <c r="U196" s="110">
        <f>IF('3B-Air transport'!P$67="no"," ",ROUND(S196,4))</f>
        <v>0.193</v>
      </c>
      <c r="V196" s="110">
        <f>IF('3B-Air transport'!P$68="no"," ",ROUND(S196,4))</f>
        <v>0.193</v>
      </c>
      <c r="W196" s="110"/>
      <c r="AB196" s="110">
        <f t="shared" ref="AB196:AB259" si="53">AB195+0.001</f>
        <v>0.19300000000000014</v>
      </c>
      <c r="AC196" s="110">
        <f>IF('3C-Water transport'!P$56="no"," ",ROUND(AB196,4))</f>
        <v>0.193</v>
      </c>
      <c r="AD196" s="110">
        <f>IF('3C-Water transport'!P$57="no"," ",ROUND(AB196,4))</f>
        <v>0.193</v>
      </c>
      <c r="AE196" s="110">
        <f>IF('3C-Water transport'!P$58="no"," ",ROUND(AB196,4))</f>
        <v>0.193</v>
      </c>
    </row>
    <row r="197" spans="5:31" x14ac:dyDescent="0.25">
      <c r="E197" s="110">
        <f t="shared" si="51"/>
        <v>0.19400000000000014</v>
      </c>
      <c r="F197" s="110">
        <f>IF('3A-Rail transport'!P$56="no"," ",ROUND(E197,4))</f>
        <v>0.19400000000000001</v>
      </c>
      <c r="G197" s="110">
        <f>IF('3A-Rail transport'!P$57="no"," ",ROUND(E197,4))</f>
        <v>0.19400000000000001</v>
      </c>
      <c r="H197" s="110"/>
      <c r="S197" s="110">
        <f t="shared" si="52"/>
        <v>0.19400000000000014</v>
      </c>
      <c r="T197" s="110">
        <f>IF('3B-Air transport'!P$66="no"," ",ROUND(S197,4))</f>
        <v>0.19400000000000001</v>
      </c>
      <c r="U197" s="110">
        <f>IF('3B-Air transport'!P$67="no"," ",ROUND(S197,4))</f>
        <v>0.19400000000000001</v>
      </c>
      <c r="V197" s="110">
        <f>IF('3B-Air transport'!P$68="no"," ",ROUND(S197,4))</f>
        <v>0.19400000000000001</v>
      </c>
      <c r="W197" s="110"/>
      <c r="AB197" s="110">
        <f t="shared" si="53"/>
        <v>0.19400000000000014</v>
      </c>
      <c r="AC197" s="110">
        <f>IF('3C-Water transport'!P$56="no"," ",ROUND(AB197,4))</f>
        <v>0.19400000000000001</v>
      </c>
      <c r="AD197" s="110">
        <f>IF('3C-Water transport'!P$57="no"," ",ROUND(AB197,4))</f>
        <v>0.19400000000000001</v>
      </c>
      <c r="AE197" s="110">
        <f>IF('3C-Water transport'!P$58="no"," ",ROUND(AB197,4))</f>
        <v>0.19400000000000001</v>
      </c>
    </row>
    <row r="198" spans="5:31" x14ac:dyDescent="0.25">
      <c r="E198" s="110">
        <f t="shared" si="51"/>
        <v>0.19500000000000015</v>
      </c>
      <c r="F198" s="110">
        <f>IF('3A-Rail transport'!P$56="no"," ",ROUND(E198,4))</f>
        <v>0.19500000000000001</v>
      </c>
      <c r="G198" s="110">
        <f>IF('3A-Rail transport'!P$57="no"," ",ROUND(E198,4))</f>
        <v>0.19500000000000001</v>
      </c>
      <c r="H198" s="110"/>
      <c r="S198" s="110">
        <f t="shared" si="52"/>
        <v>0.19500000000000015</v>
      </c>
      <c r="T198" s="110">
        <f>IF('3B-Air transport'!P$66="no"," ",ROUND(S198,4))</f>
        <v>0.19500000000000001</v>
      </c>
      <c r="U198" s="110">
        <f>IF('3B-Air transport'!P$67="no"," ",ROUND(S198,4))</f>
        <v>0.19500000000000001</v>
      </c>
      <c r="V198" s="110">
        <f>IF('3B-Air transport'!P$68="no"," ",ROUND(S198,4))</f>
        <v>0.19500000000000001</v>
      </c>
      <c r="W198" s="110"/>
      <c r="AB198" s="110">
        <f t="shared" si="53"/>
        <v>0.19500000000000015</v>
      </c>
      <c r="AC198" s="110">
        <f>IF('3C-Water transport'!P$56="no"," ",ROUND(AB198,4))</f>
        <v>0.19500000000000001</v>
      </c>
      <c r="AD198" s="110">
        <f>IF('3C-Water transport'!P$57="no"," ",ROUND(AB198,4))</f>
        <v>0.19500000000000001</v>
      </c>
      <c r="AE198" s="110">
        <f>IF('3C-Water transport'!P$58="no"," ",ROUND(AB198,4))</f>
        <v>0.19500000000000001</v>
      </c>
    </row>
    <row r="199" spans="5:31" x14ac:dyDescent="0.25">
      <c r="E199" s="110">
        <f t="shared" si="51"/>
        <v>0.19600000000000015</v>
      </c>
      <c r="F199" s="110">
        <f>IF('3A-Rail transport'!P$56="no"," ",ROUND(E199,4))</f>
        <v>0.19600000000000001</v>
      </c>
      <c r="G199" s="110">
        <f>IF('3A-Rail transport'!P$57="no"," ",ROUND(E199,4))</f>
        <v>0.19600000000000001</v>
      </c>
      <c r="H199" s="110"/>
      <c r="S199" s="110">
        <f t="shared" si="52"/>
        <v>0.19600000000000015</v>
      </c>
      <c r="T199" s="110">
        <f>IF('3B-Air transport'!P$66="no"," ",ROUND(S199,4))</f>
        <v>0.19600000000000001</v>
      </c>
      <c r="U199" s="110">
        <f>IF('3B-Air transport'!P$67="no"," ",ROUND(S199,4))</f>
        <v>0.19600000000000001</v>
      </c>
      <c r="V199" s="110">
        <f>IF('3B-Air transport'!P$68="no"," ",ROUND(S199,4))</f>
        <v>0.19600000000000001</v>
      </c>
      <c r="W199" s="110"/>
      <c r="AB199" s="110">
        <f t="shared" si="53"/>
        <v>0.19600000000000015</v>
      </c>
      <c r="AC199" s="110">
        <f>IF('3C-Water transport'!P$56="no"," ",ROUND(AB199,4))</f>
        <v>0.19600000000000001</v>
      </c>
      <c r="AD199" s="110">
        <f>IF('3C-Water transport'!P$57="no"," ",ROUND(AB199,4))</f>
        <v>0.19600000000000001</v>
      </c>
      <c r="AE199" s="110">
        <f>IF('3C-Water transport'!P$58="no"," ",ROUND(AB199,4))</f>
        <v>0.19600000000000001</v>
      </c>
    </row>
    <row r="200" spans="5:31" x14ac:dyDescent="0.25">
      <c r="E200" s="110">
        <f t="shared" si="51"/>
        <v>0.19700000000000015</v>
      </c>
      <c r="F200" s="110">
        <f>IF('3A-Rail transport'!P$56="no"," ",ROUND(E200,4))</f>
        <v>0.19700000000000001</v>
      </c>
      <c r="G200" s="110">
        <f>IF('3A-Rail transport'!P$57="no"," ",ROUND(E200,4))</f>
        <v>0.19700000000000001</v>
      </c>
      <c r="H200" s="110"/>
      <c r="S200" s="110">
        <f t="shared" si="52"/>
        <v>0.19700000000000015</v>
      </c>
      <c r="T200" s="110">
        <f>IF('3B-Air transport'!P$66="no"," ",ROUND(S200,4))</f>
        <v>0.19700000000000001</v>
      </c>
      <c r="U200" s="110">
        <f>IF('3B-Air transport'!P$67="no"," ",ROUND(S200,4))</f>
        <v>0.19700000000000001</v>
      </c>
      <c r="V200" s="110">
        <f>IF('3B-Air transport'!P$68="no"," ",ROUND(S200,4))</f>
        <v>0.19700000000000001</v>
      </c>
      <c r="W200" s="110"/>
      <c r="AB200" s="110">
        <f t="shared" si="53"/>
        <v>0.19700000000000015</v>
      </c>
      <c r="AC200" s="110">
        <f>IF('3C-Water transport'!P$56="no"," ",ROUND(AB200,4))</f>
        <v>0.19700000000000001</v>
      </c>
      <c r="AD200" s="110">
        <f>IF('3C-Water transport'!P$57="no"," ",ROUND(AB200,4))</f>
        <v>0.19700000000000001</v>
      </c>
      <c r="AE200" s="110">
        <f>IF('3C-Water transport'!P$58="no"," ",ROUND(AB200,4))</f>
        <v>0.19700000000000001</v>
      </c>
    </row>
    <row r="201" spans="5:31" x14ac:dyDescent="0.25">
      <c r="E201" s="110">
        <f t="shared" si="51"/>
        <v>0.19800000000000015</v>
      </c>
      <c r="F201" s="110">
        <f>IF('3A-Rail transport'!P$56="no"," ",ROUND(E201,4))</f>
        <v>0.19800000000000001</v>
      </c>
      <c r="G201" s="110">
        <f>IF('3A-Rail transport'!P$57="no"," ",ROUND(E201,4))</f>
        <v>0.19800000000000001</v>
      </c>
      <c r="H201" s="110"/>
      <c r="S201" s="110">
        <f t="shared" si="52"/>
        <v>0.19800000000000015</v>
      </c>
      <c r="T201" s="110">
        <f>IF('3B-Air transport'!P$66="no"," ",ROUND(S201,4))</f>
        <v>0.19800000000000001</v>
      </c>
      <c r="U201" s="110">
        <f>IF('3B-Air transport'!P$67="no"," ",ROUND(S201,4))</f>
        <v>0.19800000000000001</v>
      </c>
      <c r="V201" s="110">
        <f>IF('3B-Air transport'!P$68="no"," ",ROUND(S201,4))</f>
        <v>0.19800000000000001</v>
      </c>
      <c r="W201" s="110"/>
      <c r="AB201" s="110">
        <f t="shared" si="53"/>
        <v>0.19800000000000015</v>
      </c>
      <c r="AC201" s="110">
        <f>IF('3C-Water transport'!P$56="no"," ",ROUND(AB201,4))</f>
        <v>0.19800000000000001</v>
      </c>
      <c r="AD201" s="110">
        <f>IF('3C-Water transport'!P$57="no"," ",ROUND(AB201,4))</f>
        <v>0.19800000000000001</v>
      </c>
      <c r="AE201" s="110">
        <f>IF('3C-Water transport'!P$58="no"," ",ROUND(AB201,4))</f>
        <v>0.19800000000000001</v>
      </c>
    </row>
    <row r="202" spans="5:31" x14ac:dyDescent="0.25">
      <c r="E202" s="110">
        <f t="shared" si="51"/>
        <v>0.19900000000000015</v>
      </c>
      <c r="F202" s="110">
        <f>IF('3A-Rail transport'!P$56="no"," ",ROUND(E202,4))</f>
        <v>0.19900000000000001</v>
      </c>
      <c r="G202" s="110">
        <f>IF('3A-Rail transport'!P$57="no"," ",ROUND(E202,4))</f>
        <v>0.19900000000000001</v>
      </c>
      <c r="H202" s="110"/>
      <c r="S202" s="110">
        <f t="shared" si="52"/>
        <v>0.19900000000000015</v>
      </c>
      <c r="T202" s="110">
        <f>IF('3B-Air transport'!P$66="no"," ",ROUND(S202,4))</f>
        <v>0.19900000000000001</v>
      </c>
      <c r="U202" s="110">
        <f>IF('3B-Air transport'!P$67="no"," ",ROUND(S202,4))</f>
        <v>0.19900000000000001</v>
      </c>
      <c r="V202" s="110">
        <f>IF('3B-Air transport'!P$68="no"," ",ROUND(S202,4))</f>
        <v>0.19900000000000001</v>
      </c>
      <c r="W202" s="110"/>
      <c r="AB202" s="110">
        <f t="shared" si="53"/>
        <v>0.19900000000000015</v>
      </c>
      <c r="AC202" s="110">
        <f>IF('3C-Water transport'!P$56="no"," ",ROUND(AB202,4))</f>
        <v>0.19900000000000001</v>
      </c>
      <c r="AD202" s="110">
        <f>IF('3C-Water transport'!P$57="no"," ",ROUND(AB202,4))</f>
        <v>0.19900000000000001</v>
      </c>
      <c r="AE202" s="110">
        <f>IF('3C-Water transport'!P$58="no"," ",ROUND(AB202,4))</f>
        <v>0.19900000000000001</v>
      </c>
    </row>
    <row r="203" spans="5:31" x14ac:dyDescent="0.25">
      <c r="E203" s="110">
        <f t="shared" si="51"/>
        <v>0.20000000000000015</v>
      </c>
      <c r="F203" s="110">
        <f>IF('3A-Rail transport'!P$56="no"," ",ROUND(E203,4))</f>
        <v>0.2</v>
      </c>
      <c r="G203" s="110">
        <f>IF('3A-Rail transport'!P$57="no"," ",ROUND(E203,4))</f>
        <v>0.2</v>
      </c>
      <c r="H203" s="110"/>
      <c r="S203" s="110">
        <f t="shared" si="52"/>
        <v>0.20000000000000015</v>
      </c>
      <c r="T203" s="110">
        <f>IF('3B-Air transport'!P$66="no"," ",ROUND(S203,4))</f>
        <v>0.2</v>
      </c>
      <c r="U203" s="110">
        <f>IF('3B-Air transport'!P$67="no"," ",ROUND(S203,4))</f>
        <v>0.2</v>
      </c>
      <c r="V203" s="110">
        <f>IF('3B-Air transport'!P$68="no"," ",ROUND(S203,4))</f>
        <v>0.2</v>
      </c>
      <c r="W203" s="110"/>
      <c r="AB203" s="110">
        <f t="shared" si="53"/>
        <v>0.20000000000000015</v>
      </c>
      <c r="AC203" s="110">
        <f>IF('3C-Water transport'!P$56="no"," ",ROUND(AB203,4))</f>
        <v>0.2</v>
      </c>
      <c r="AD203" s="110">
        <f>IF('3C-Water transport'!P$57="no"," ",ROUND(AB203,4))</f>
        <v>0.2</v>
      </c>
      <c r="AE203" s="110">
        <f>IF('3C-Water transport'!P$58="no"," ",ROUND(AB203,4))</f>
        <v>0.2</v>
      </c>
    </row>
    <row r="204" spans="5:31" x14ac:dyDescent="0.25">
      <c r="E204" s="110">
        <f t="shared" si="51"/>
        <v>0.20100000000000015</v>
      </c>
      <c r="F204" s="110">
        <f>IF('3A-Rail transport'!P$56="no"," ",ROUND(E204,4))</f>
        <v>0.20100000000000001</v>
      </c>
      <c r="G204" s="110">
        <f>IF('3A-Rail transport'!P$57="no"," ",ROUND(E204,4))</f>
        <v>0.20100000000000001</v>
      </c>
      <c r="H204" s="110"/>
      <c r="S204" s="110">
        <f t="shared" si="52"/>
        <v>0.20100000000000015</v>
      </c>
      <c r="T204" s="110">
        <f>IF('3B-Air transport'!P$66="no"," ",ROUND(S204,4))</f>
        <v>0.20100000000000001</v>
      </c>
      <c r="U204" s="110">
        <f>IF('3B-Air transport'!P$67="no"," ",ROUND(S204,4))</f>
        <v>0.20100000000000001</v>
      </c>
      <c r="V204" s="110">
        <f>IF('3B-Air transport'!P$68="no"," ",ROUND(S204,4))</f>
        <v>0.20100000000000001</v>
      </c>
      <c r="W204" s="110"/>
      <c r="AB204" s="110">
        <f t="shared" si="53"/>
        <v>0.20100000000000015</v>
      </c>
      <c r="AC204" s="110">
        <f>IF('3C-Water transport'!P$56="no"," ",ROUND(AB204,4))</f>
        <v>0.20100000000000001</v>
      </c>
      <c r="AD204" s="110">
        <f>IF('3C-Water transport'!P$57="no"," ",ROUND(AB204,4))</f>
        <v>0.20100000000000001</v>
      </c>
      <c r="AE204" s="110">
        <f>IF('3C-Water transport'!P$58="no"," ",ROUND(AB204,4))</f>
        <v>0.20100000000000001</v>
      </c>
    </row>
    <row r="205" spans="5:31" x14ac:dyDescent="0.25">
      <c r="E205" s="110">
        <f t="shared" si="51"/>
        <v>0.20200000000000015</v>
      </c>
      <c r="F205" s="110">
        <f>IF('3A-Rail transport'!P$56="no"," ",ROUND(E205,4))</f>
        <v>0.20200000000000001</v>
      </c>
      <c r="G205" s="110">
        <f>IF('3A-Rail transport'!P$57="no"," ",ROUND(E205,4))</f>
        <v>0.20200000000000001</v>
      </c>
      <c r="H205" s="110"/>
      <c r="S205" s="110">
        <f t="shared" si="52"/>
        <v>0.20200000000000015</v>
      </c>
      <c r="T205" s="110">
        <f>IF('3B-Air transport'!P$66="no"," ",ROUND(S205,4))</f>
        <v>0.20200000000000001</v>
      </c>
      <c r="U205" s="110">
        <f>IF('3B-Air transport'!P$67="no"," ",ROUND(S205,4))</f>
        <v>0.20200000000000001</v>
      </c>
      <c r="V205" s="110">
        <f>IF('3B-Air transport'!P$68="no"," ",ROUND(S205,4))</f>
        <v>0.20200000000000001</v>
      </c>
      <c r="W205" s="110"/>
      <c r="AB205" s="110">
        <f t="shared" si="53"/>
        <v>0.20200000000000015</v>
      </c>
      <c r="AC205" s="110">
        <f>IF('3C-Water transport'!P$56="no"," ",ROUND(AB205,4))</f>
        <v>0.20200000000000001</v>
      </c>
      <c r="AD205" s="110">
        <f>IF('3C-Water transport'!P$57="no"," ",ROUND(AB205,4))</f>
        <v>0.20200000000000001</v>
      </c>
      <c r="AE205" s="110">
        <f>IF('3C-Water transport'!P$58="no"," ",ROUND(AB205,4))</f>
        <v>0.20200000000000001</v>
      </c>
    </row>
    <row r="206" spans="5:31" x14ac:dyDescent="0.25">
      <c r="E206" s="110">
        <f t="shared" si="51"/>
        <v>0.20300000000000015</v>
      </c>
      <c r="F206" s="110">
        <f>IF('3A-Rail transport'!P$56="no"," ",ROUND(E206,4))</f>
        <v>0.20300000000000001</v>
      </c>
      <c r="G206" s="110">
        <f>IF('3A-Rail transport'!P$57="no"," ",ROUND(E206,4))</f>
        <v>0.20300000000000001</v>
      </c>
      <c r="H206" s="110"/>
      <c r="S206" s="110">
        <f t="shared" si="52"/>
        <v>0.20300000000000015</v>
      </c>
      <c r="T206" s="110">
        <f>IF('3B-Air transport'!P$66="no"," ",ROUND(S206,4))</f>
        <v>0.20300000000000001</v>
      </c>
      <c r="U206" s="110">
        <f>IF('3B-Air transport'!P$67="no"," ",ROUND(S206,4))</f>
        <v>0.20300000000000001</v>
      </c>
      <c r="V206" s="110">
        <f>IF('3B-Air transport'!P$68="no"," ",ROUND(S206,4))</f>
        <v>0.20300000000000001</v>
      </c>
      <c r="W206" s="110"/>
      <c r="AB206" s="110">
        <f t="shared" si="53"/>
        <v>0.20300000000000015</v>
      </c>
      <c r="AC206" s="110">
        <f>IF('3C-Water transport'!P$56="no"," ",ROUND(AB206,4))</f>
        <v>0.20300000000000001</v>
      </c>
      <c r="AD206" s="110">
        <f>IF('3C-Water transport'!P$57="no"," ",ROUND(AB206,4))</f>
        <v>0.20300000000000001</v>
      </c>
      <c r="AE206" s="110">
        <f>IF('3C-Water transport'!P$58="no"," ",ROUND(AB206,4))</f>
        <v>0.20300000000000001</v>
      </c>
    </row>
    <row r="207" spans="5:31" x14ac:dyDescent="0.25">
      <c r="E207" s="110">
        <f t="shared" si="51"/>
        <v>0.20400000000000015</v>
      </c>
      <c r="F207" s="110">
        <f>IF('3A-Rail transport'!P$56="no"," ",ROUND(E207,4))</f>
        <v>0.20399999999999999</v>
      </c>
      <c r="G207" s="110">
        <f>IF('3A-Rail transport'!P$57="no"," ",ROUND(E207,4))</f>
        <v>0.20399999999999999</v>
      </c>
      <c r="H207" s="110"/>
      <c r="S207" s="110">
        <f t="shared" si="52"/>
        <v>0.20400000000000015</v>
      </c>
      <c r="T207" s="110">
        <f>IF('3B-Air transport'!P$66="no"," ",ROUND(S207,4))</f>
        <v>0.20399999999999999</v>
      </c>
      <c r="U207" s="110">
        <f>IF('3B-Air transport'!P$67="no"," ",ROUND(S207,4))</f>
        <v>0.20399999999999999</v>
      </c>
      <c r="V207" s="110">
        <f>IF('3B-Air transport'!P$68="no"," ",ROUND(S207,4))</f>
        <v>0.20399999999999999</v>
      </c>
      <c r="W207" s="110"/>
      <c r="AB207" s="110">
        <f t="shared" si="53"/>
        <v>0.20400000000000015</v>
      </c>
      <c r="AC207" s="110">
        <f>IF('3C-Water transport'!P$56="no"," ",ROUND(AB207,4))</f>
        <v>0.20399999999999999</v>
      </c>
      <c r="AD207" s="110">
        <f>IF('3C-Water transport'!P$57="no"," ",ROUND(AB207,4))</f>
        <v>0.20399999999999999</v>
      </c>
      <c r="AE207" s="110">
        <f>IF('3C-Water transport'!P$58="no"," ",ROUND(AB207,4))</f>
        <v>0.20399999999999999</v>
      </c>
    </row>
    <row r="208" spans="5:31" x14ac:dyDescent="0.25">
      <c r="E208" s="110">
        <f t="shared" si="51"/>
        <v>0.20500000000000015</v>
      </c>
      <c r="F208" s="110">
        <f>IF('3A-Rail transport'!P$56="no"," ",ROUND(E208,4))</f>
        <v>0.20499999999999999</v>
      </c>
      <c r="G208" s="110">
        <f>IF('3A-Rail transport'!P$57="no"," ",ROUND(E208,4))</f>
        <v>0.20499999999999999</v>
      </c>
      <c r="H208" s="110"/>
      <c r="S208" s="110">
        <f t="shared" si="52"/>
        <v>0.20500000000000015</v>
      </c>
      <c r="T208" s="110">
        <f>IF('3B-Air transport'!P$66="no"," ",ROUND(S208,4))</f>
        <v>0.20499999999999999</v>
      </c>
      <c r="U208" s="110">
        <f>IF('3B-Air transport'!P$67="no"," ",ROUND(S208,4))</f>
        <v>0.20499999999999999</v>
      </c>
      <c r="V208" s="110">
        <f>IF('3B-Air transport'!P$68="no"," ",ROUND(S208,4))</f>
        <v>0.20499999999999999</v>
      </c>
      <c r="W208" s="110"/>
      <c r="AB208" s="110">
        <f t="shared" si="53"/>
        <v>0.20500000000000015</v>
      </c>
      <c r="AC208" s="110">
        <f>IF('3C-Water transport'!P$56="no"," ",ROUND(AB208,4))</f>
        <v>0.20499999999999999</v>
      </c>
      <c r="AD208" s="110">
        <f>IF('3C-Water transport'!P$57="no"," ",ROUND(AB208,4))</f>
        <v>0.20499999999999999</v>
      </c>
      <c r="AE208" s="110">
        <f>IF('3C-Water transport'!P$58="no"," ",ROUND(AB208,4))</f>
        <v>0.20499999999999999</v>
      </c>
    </row>
    <row r="209" spans="5:31" x14ac:dyDescent="0.25">
      <c r="E209" s="110">
        <f t="shared" si="51"/>
        <v>0.20600000000000016</v>
      </c>
      <c r="F209" s="110">
        <f>IF('3A-Rail transport'!P$56="no"," ",ROUND(E209,4))</f>
        <v>0.20599999999999999</v>
      </c>
      <c r="G209" s="110">
        <f>IF('3A-Rail transport'!P$57="no"," ",ROUND(E209,4))</f>
        <v>0.20599999999999999</v>
      </c>
      <c r="H209" s="110"/>
      <c r="S209" s="110">
        <f t="shared" si="52"/>
        <v>0.20600000000000016</v>
      </c>
      <c r="T209" s="110">
        <f>IF('3B-Air transport'!P$66="no"," ",ROUND(S209,4))</f>
        <v>0.20599999999999999</v>
      </c>
      <c r="U209" s="110">
        <f>IF('3B-Air transport'!P$67="no"," ",ROUND(S209,4))</f>
        <v>0.20599999999999999</v>
      </c>
      <c r="V209" s="110">
        <f>IF('3B-Air transport'!P$68="no"," ",ROUND(S209,4))</f>
        <v>0.20599999999999999</v>
      </c>
      <c r="W209" s="110"/>
      <c r="AB209" s="110">
        <f t="shared" si="53"/>
        <v>0.20600000000000016</v>
      </c>
      <c r="AC209" s="110">
        <f>IF('3C-Water transport'!P$56="no"," ",ROUND(AB209,4))</f>
        <v>0.20599999999999999</v>
      </c>
      <c r="AD209" s="110">
        <f>IF('3C-Water transport'!P$57="no"," ",ROUND(AB209,4))</f>
        <v>0.20599999999999999</v>
      </c>
      <c r="AE209" s="110">
        <f>IF('3C-Water transport'!P$58="no"," ",ROUND(AB209,4))</f>
        <v>0.20599999999999999</v>
      </c>
    </row>
    <row r="210" spans="5:31" x14ac:dyDescent="0.25">
      <c r="E210" s="110">
        <f t="shared" si="51"/>
        <v>0.20700000000000016</v>
      </c>
      <c r="F210" s="110">
        <f>IF('3A-Rail transport'!P$56="no"," ",ROUND(E210,4))</f>
        <v>0.20699999999999999</v>
      </c>
      <c r="G210" s="110">
        <f>IF('3A-Rail transport'!P$57="no"," ",ROUND(E210,4))</f>
        <v>0.20699999999999999</v>
      </c>
      <c r="H210" s="110"/>
      <c r="S210" s="110">
        <f t="shared" si="52"/>
        <v>0.20700000000000016</v>
      </c>
      <c r="T210" s="110">
        <f>IF('3B-Air transport'!P$66="no"," ",ROUND(S210,4))</f>
        <v>0.20699999999999999</v>
      </c>
      <c r="U210" s="110">
        <f>IF('3B-Air transport'!P$67="no"," ",ROUND(S210,4))</f>
        <v>0.20699999999999999</v>
      </c>
      <c r="V210" s="110">
        <f>IF('3B-Air transport'!P$68="no"," ",ROUND(S210,4))</f>
        <v>0.20699999999999999</v>
      </c>
      <c r="W210" s="110"/>
      <c r="AB210" s="110">
        <f t="shared" si="53"/>
        <v>0.20700000000000016</v>
      </c>
      <c r="AC210" s="110">
        <f>IF('3C-Water transport'!P$56="no"," ",ROUND(AB210,4))</f>
        <v>0.20699999999999999</v>
      </c>
      <c r="AD210" s="110">
        <f>IF('3C-Water transport'!P$57="no"," ",ROUND(AB210,4))</f>
        <v>0.20699999999999999</v>
      </c>
      <c r="AE210" s="110">
        <f>IF('3C-Water transport'!P$58="no"," ",ROUND(AB210,4))</f>
        <v>0.20699999999999999</v>
      </c>
    </row>
    <row r="211" spans="5:31" x14ac:dyDescent="0.25">
      <c r="E211" s="110">
        <f t="shared" si="51"/>
        <v>0.20800000000000016</v>
      </c>
      <c r="F211" s="110">
        <f>IF('3A-Rail transport'!P$56="no"," ",ROUND(E211,4))</f>
        <v>0.20799999999999999</v>
      </c>
      <c r="G211" s="110">
        <f>IF('3A-Rail transport'!P$57="no"," ",ROUND(E211,4))</f>
        <v>0.20799999999999999</v>
      </c>
      <c r="H211" s="110"/>
      <c r="S211" s="110">
        <f t="shared" si="52"/>
        <v>0.20800000000000016</v>
      </c>
      <c r="T211" s="110">
        <f>IF('3B-Air transport'!P$66="no"," ",ROUND(S211,4))</f>
        <v>0.20799999999999999</v>
      </c>
      <c r="U211" s="110">
        <f>IF('3B-Air transport'!P$67="no"," ",ROUND(S211,4))</f>
        <v>0.20799999999999999</v>
      </c>
      <c r="V211" s="110">
        <f>IF('3B-Air transport'!P$68="no"," ",ROUND(S211,4))</f>
        <v>0.20799999999999999</v>
      </c>
      <c r="W211" s="110"/>
      <c r="AB211" s="110">
        <f t="shared" si="53"/>
        <v>0.20800000000000016</v>
      </c>
      <c r="AC211" s="110">
        <f>IF('3C-Water transport'!P$56="no"," ",ROUND(AB211,4))</f>
        <v>0.20799999999999999</v>
      </c>
      <c r="AD211" s="110">
        <f>IF('3C-Water transport'!P$57="no"," ",ROUND(AB211,4))</f>
        <v>0.20799999999999999</v>
      </c>
      <c r="AE211" s="110">
        <f>IF('3C-Water transport'!P$58="no"," ",ROUND(AB211,4))</f>
        <v>0.20799999999999999</v>
      </c>
    </row>
    <row r="212" spans="5:31" x14ac:dyDescent="0.25">
      <c r="E212" s="110">
        <f t="shared" si="51"/>
        <v>0.20900000000000016</v>
      </c>
      <c r="F212" s="110">
        <f>IF('3A-Rail transport'!P$56="no"," ",ROUND(E212,4))</f>
        <v>0.20899999999999999</v>
      </c>
      <c r="G212" s="110">
        <f>IF('3A-Rail transport'!P$57="no"," ",ROUND(E212,4))</f>
        <v>0.20899999999999999</v>
      </c>
      <c r="H212" s="110"/>
      <c r="S212" s="110">
        <f t="shared" si="52"/>
        <v>0.20900000000000016</v>
      </c>
      <c r="T212" s="110">
        <f>IF('3B-Air transport'!P$66="no"," ",ROUND(S212,4))</f>
        <v>0.20899999999999999</v>
      </c>
      <c r="U212" s="110">
        <f>IF('3B-Air transport'!P$67="no"," ",ROUND(S212,4))</f>
        <v>0.20899999999999999</v>
      </c>
      <c r="V212" s="110">
        <f>IF('3B-Air transport'!P$68="no"," ",ROUND(S212,4))</f>
        <v>0.20899999999999999</v>
      </c>
      <c r="W212" s="110"/>
      <c r="AB212" s="110">
        <f t="shared" si="53"/>
        <v>0.20900000000000016</v>
      </c>
      <c r="AC212" s="110">
        <f>IF('3C-Water transport'!P$56="no"," ",ROUND(AB212,4))</f>
        <v>0.20899999999999999</v>
      </c>
      <c r="AD212" s="110">
        <f>IF('3C-Water transport'!P$57="no"," ",ROUND(AB212,4))</f>
        <v>0.20899999999999999</v>
      </c>
      <c r="AE212" s="110">
        <f>IF('3C-Water transport'!P$58="no"," ",ROUND(AB212,4))</f>
        <v>0.20899999999999999</v>
      </c>
    </row>
    <row r="213" spans="5:31" x14ac:dyDescent="0.25">
      <c r="E213" s="110">
        <f t="shared" si="51"/>
        <v>0.21000000000000016</v>
      </c>
      <c r="F213" s="110">
        <f>IF('3A-Rail transport'!P$56="no"," ",ROUND(E213,4))</f>
        <v>0.21</v>
      </c>
      <c r="G213" s="110">
        <f>IF('3A-Rail transport'!P$57="no"," ",ROUND(E213,4))</f>
        <v>0.21</v>
      </c>
      <c r="H213" s="110"/>
      <c r="S213" s="110">
        <f t="shared" si="52"/>
        <v>0.21000000000000016</v>
      </c>
      <c r="T213" s="110">
        <f>IF('3B-Air transport'!P$66="no"," ",ROUND(S213,4))</f>
        <v>0.21</v>
      </c>
      <c r="U213" s="110">
        <f>IF('3B-Air transport'!P$67="no"," ",ROUND(S213,4))</f>
        <v>0.21</v>
      </c>
      <c r="V213" s="110">
        <f>IF('3B-Air transport'!P$68="no"," ",ROUND(S213,4))</f>
        <v>0.21</v>
      </c>
      <c r="W213" s="110"/>
      <c r="AB213" s="110">
        <f t="shared" si="53"/>
        <v>0.21000000000000016</v>
      </c>
      <c r="AC213" s="110">
        <f>IF('3C-Water transport'!P$56="no"," ",ROUND(AB213,4))</f>
        <v>0.21</v>
      </c>
      <c r="AD213" s="110">
        <f>IF('3C-Water transport'!P$57="no"," ",ROUND(AB213,4))</f>
        <v>0.21</v>
      </c>
      <c r="AE213" s="110">
        <f>IF('3C-Water transport'!P$58="no"," ",ROUND(AB213,4))</f>
        <v>0.21</v>
      </c>
    </row>
    <row r="214" spans="5:31" x14ac:dyDescent="0.25">
      <c r="E214" s="110">
        <f t="shared" si="51"/>
        <v>0.21100000000000016</v>
      </c>
      <c r="F214" s="110">
        <f>IF('3A-Rail transport'!P$56="no"," ",ROUND(E214,4))</f>
        <v>0.21099999999999999</v>
      </c>
      <c r="G214" s="110">
        <f>IF('3A-Rail transport'!P$57="no"," ",ROUND(E214,4))</f>
        <v>0.21099999999999999</v>
      </c>
      <c r="H214" s="110"/>
      <c r="S214" s="110">
        <f t="shared" si="52"/>
        <v>0.21100000000000016</v>
      </c>
      <c r="T214" s="110">
        <f>IF('3B-Air transport'!P$66="no"," ",ROUND(S214,4))</f>
        <v>0.21099999999999999</v>
      </c>
      <c r="U214" s="110">
        <f>IF('3B-Air transport'!P$67="no"," ",ROUND(S214,4))</f>
        <v>0.21099999999999999</v>
      </c>
      <c r="V214" s="110">
        <f>IF('3B-Air transport'!P$68="no"," ",ROUND(S214,4))</f>
        <v>0.21099999999999999</v>
      </c>
      <c r="W214" s="110"/>
      <c r="AB214" s="110">
        <f t="shared" si="53"/>
        <v>0.21100000000000016</v>
      </c>
      <c r="AC214" s="110">
        <f>IF('3C-Water transport'!P$56="no"," ",ROUND(AB214,4))</f>
        <v>0.21099999999999999</v>
      </c>
      <c r="AD214" s="110">
        <f>IF('3C-Water transport'!P$57="no"," ",ROUND(AB214,4))</f>
        <v>0.21099999999999999</v>
      </c>
      <c r="AE214" s="110">
        <f>IF('3C-Water transport'!P$58="no"," ",ROUND(AB214,4))</f>
        <v>0.21099999999999999</v>
      </c>
    </row>
    <row r="215" spans="5:31" x14ac:dyDescent="0.25">
      <c r="E215" s="110">
        <f t="shared" si="51"/>
        <v>0.21200000000000016</v>
      </c>
      <c r="F215" s="110">
        <f>IF('3A-Rail transport'!P$56="no"," ",ROUND(E215,4))</f>
        <v>0.21199999999999999</v>
      </c>
      <c r="G215" s="110">
        <f>IF('3A-Rail transport'!P$57="no"," ",ROUND(E215,4))</f>
        <v>0.21199999999999999</v>
      </c>
      <c r="H215" s="110"/>
      <c r="S215" s="110">
        <f t="shared" si="52"/>
        <v>0.21200000000000016</v>
      </c>
      <c r="T215" s="110">
        <f>IF('3B-Air transport'!P$66="no"," ",ROUND(S215,4))</f>
        <v>0.21199999999999999</v>
      </c>
      <c r="U215" s="110">
        <f>IF('3B-Air transport'!P$67="no"," ",ROUND(S215,4))</f>
        <v>0.21199999999999999</v>
      </c>
      <c r="V215" s="110">
        <f>IF('3B-Air transport'!P$68="no"," ",ROUND(S215,4))</f>
        <v>0.21199999999999999</v>
      </c>
      <c r="W215" s="110"/>
      <c r="AB215" s="110">
        <f t="shared" si="53"/>
        <v>0.21200000000000016</v>
      </c>
      <c r="AC215" s="110">
        <f>IF('3C-Water transport'!P$56="no"," ",ROUND(AB215,4))</f>
        <v>0.21199999999999999</v>
      </c>
      <c r="AD215" s="110">
        <f>IF('3C-Water transport'!P$57="no"," ",ROUND(AB215,4))</f>
        <v>0.21199999999999999</v>
      </c>
      <c r="AE215" s="110">
        <f>IF('3C-Water transport'!P$58="no"," ",ROUND(AB215,4))</f>
        <v>0.21199999999999999</v>
      </c>
    </row>
    <row r="216" spans="5:31" x14ac:dyDescent="0.25">
      <c r="E216" s="110">
        <f t="shared" si="51"/>
        <v>0.21300000000000016</v>
      </c>
      <c r="F216" s="110">
        <f>IF('3A-Rail transport'!P$56="no"," ",ROUND(E216,4))</f>
        <v>0.21299999999999999</v>
      </c>
      <c r="G216" s="110">
        <f>IF('3A-Rail transport'!P$57="no"," ",ROUND(E216,4))</f>
        <v>0.21299999999999999</v>
      </c>
      <c r="H216" s="110"/>
      <c r="S216" s="110">
        <f t="shared" si="52"/>
        <v>0.21300000000000016</v>
      </c>
      <c r="T216" s="110">
        <f>IF('3B-Air transport'!P$66="no"," ",ROUND(S216,4))</f>
        <v>0.21299999999999999</v>
      </c>
      <c r="U216" s="110">
        <f>IF('3B-Air transport'!P$67="no"," ",ROUND(S216,4))</f>
        <v>0.21299999999999999</v>
      </c>
      <c r="V216" s="110">
        <f>IF('3B-Air transport'!P$68="no"," ",ROUND(S216,4))</f>
        <v>0.21299999999999999</v>
      </c>
      <c r="W216" s="110"/>
      <c r="AB216" s="110">
        <f t="shared" si="53"/>
        <v>0.21300000000000016</v>
      </c>
      <c r="AC216" s="110">
        <f>IF('3C-Water transport'!P$56="no"," ",ROUND(AB216,4))</f>
        <v>0.21299999999999999</v>
      </c>
      <c r="AD216" s="110">
        <f>IF('3C-Water transport'!P$57="no"," ",ROUND(AB216,4))</f>
        <v>0.21299999999999999</v>
      </c>
      <c r="AE216" s="110">
        <f>IF('3C-Water transport'!P$58="no"," ",ROUND(AB216,4))</f>
        <v>0.21299999999999999</v>
      </c>
    </row>
    <row r="217" spans="5:31" x14ac:dyDescent="0.25">
      <c r="E217" s="110">
        <f t="shared" si="51"/>
        <v>0.21400000000000016</v>
      </c>
      <c r="F217" s="110">
        <f>IF('3A-Rail transport'!P$56="no"," ",ROUND(E217,4))</f>
        <v>0.214</v>
      </c>
      <c r="G217" s="110">
        <f>IF('3A-Rail transport'!P$57="no"," ",ROUND(E217,4))</f>
        <v>0.214</v>
      </c>
      <c r="H217" s="110"/>
      <c r="S217" s="110">
        <f t="shared" si="52"/>
        <v>0.21400000000000016</v>
      </c>
      <c r="T217" s="110">
        <f>IF('3B-Air transport'!P$66="no"," ",ROUND(S217,4))</f>
        <v>0.214</v>
      </c>
      <c r="U217" s="110">
        <f>IF('3B-Air transport'!P$67="no"," ",ROUND(S217,4))</f>
        <v>0.214</v>
      </c>
      <c r="V217" s="110">
        <f>IF('3B-Air transport'!P$68="no"," ",ROUND(S217,4))</f>
        <v>0.214</v>
      </c>
      <c r="W217" s="110"/>
      <c r="AB217" s="110">
        <f t="shared" si="53"/>
        <v>0.21400000000000016</v>
      </c>
      <c r="AC217" s="110">
        <f>IF('3C-Water transport'!P$56="no"," ",ROUND(AB217,4))</f>
        <v>0.214</v>
      </c>
      <c r="AD217" s="110">
        <f>IF('3C-Water transport'!P$57="no"," ",ROUND(AB217,4))</f>
        <v>0.214</v>
      </c>
      <c r="AE217" s="110">
        <f>IF('3C-Water transport'!P$58="no"," ",ROUND(AB217,4))</f>
        <v>0.214</v>
      </c>
    </row>
    <row r="218" spans="5:31" x14ac:dyDescent="0.25">
      <c r="E218" s="110">
        <f t="shared" si="51"/>
        <v>0.21500000000000016</v>
      </c>
      <c r="F218" s="110">
        <f>IF('3A-Rail transport'!P$56="no"," ",ROUND(E218,4))</f>
        <v>0.215</v>
      </c>
      <c r="G218" s="110">
        <f>IF('3A-Rail transport'!P$57="no"," ",ROUND(E218,4))</f>
        <v>0.215</v>
      </c>
      <c r="H218" s="110"/>
      <c r="S218" s="110">
        <f t="shared" si="52"/>
        <v>0.21500000000000016</v>
      </c>
      <c r="T218" s="110">
        <f>IF('3B-Air transport'!P$66="no"," ",ROUND(S218,4))</f>
        <v>0.215</v>
      </c>
      <c r="U218" s="110">
        <f>IF('3B-Air transport'!P$67="no"," ",ROUND(S218,4))</f>
        <v>0.215</v>
      </c>
      <c r="V218" s="110">
        <f>IF('3B-Air transport'!P$68="no"," ",ROUND(S218,4))</f>
        <v>0.215</v>
      </c>
      <c r="W218" s="110"/>
      <c r="AB218" s="110">
        <f t="shared" si="53"/>
        <v>0.21500000000000016</v>
      </c>
      <c r="AC218" s="110">
        <f>IF('3C-Water transport'!P$56="no"," ",ROUND(AB218,4))</f>
        <v>0.215</v>
      </c>
      <c r="AD218" s="110">
        <f>IF('3C-Water transport'!P$57="no"," ",ROUND(AB218,4))</f>
        <v>0.215</v>
      </c>
      <c r="AE218" s="110">
        <f>IF('3C-Water transport'!P$58="no"," ",ROUND(AB218,4))</f>
        <v>0.215</v>
      </c>
    </row>
    <row r="219" spans="5:31" x14ac:dyDescent="0.25">
      <c r="E219" s="110">
        <f t="shared" si="51"/>
        <v>0.21600000000000016</v>
      </c>
      <c r="F219" s="110">
        <f>IF('3A-Rail transport'!P$56="no"," ",ROUND(E219,4))</f>
        <v>0.216</v>
      </c>
      <c r="G219" s="110">
        <f>IF('3A-Rail transport'!P$57="no"," ",ROUND(E219,4))</f>
        <v>0.216</v>
      </c>
      <c r="H219" s="110"/>
      <c r="S219" s="110">
        <f t="shared" si="52"/>
        <v>0.21600000000000016</v>
      </c>
      <c r="T219" s="110">
        <f>IF('3B-Air transport'!P$66="no"," ",ROUND(S219,4))</f>
        <v>0.216</v>
      </c>
      <c r="U219" s="110">
        <f>IF('3B-Air transport'!P$67="no"," ",ROUND(S219,4))</f>
        <v>0.216</v>
      </c>
      <c r="V219" s="110">
        <f>IF('3B-Air transport'!P$68="no"," ",ROUND(S219,4))</f>
        <v>0.216</v>
      </c>
      <c r="W219" s="110"/>
      <c r="AB219" s="110">
        <f t="shared" si="53"/>
        <v>0.21600000000000016</v>
      </c>
      <c r="AC219" s="110">
        <f>IF('3C-Water transport'!P$56="no"," ",ROUND(AB219,4))</f>
        <v>0.216</v>
      </c>
      <c r="AD219" s="110">
        <f>IF('3C-Water transport'!P$57="no"," ",ROUND(AB219,4))</f>
        <v>0.216</v>
      </c>
      <c r="AE219" s="110">
        <f>IF('3C-Water transport'!P$58="no"," ",ROUND(AB219,4))</f>
        <v>0.216</v>
      </c>
    </row>
    <row r="220" spans="5:31" x14ac:dyDescent="0.25">
      <c r="E220" s="110">
        <f t="shared" si="51"/>
        <v>0.21700000000000016</v>
      </c>
      <c r="F220" s="110">
        <f>IF('3A-Rail transport'!P$56="no"," ",ROUND(E220,4))</f>
        <v>0.217</v>
      </c>
      <c r="G220" s="110">
        <f>IF('3A-Rail transport'!P$57="no"," ",ROUND(E220,4))</f>
        <v>0.217</v>
      </c>
      <c r="H220" s="110"/>
      <c r="S220" s="110">
        <f t="shared" si="52"/>
        <v>0.21700000000000016</v>
      </c>
      <c r="T220" s="110">
        <f>IF('3B-Air transport'!P$66="no"," ",ROUND(S220,4))</f>
        <v>0.217</v>
      </c>
      <c r="U220" s="110">
        <f>IF('3B-Air transport'!P$67="no"," ",ROUND(S220,4))</f>
        <v>0.217</v>
      </c>
      <c r="V220" s="110">
        <f>IF('3B-Air transport'!P$68="no"," ",ROUND(S220,4))</f>
        <v>0.217</v>
      </c>
      <c r="W220" s="110"/>
      <c r="AB220" s="110">
        <f t="shared" si="53"/>
        <v>0.21700000000000016</v>
      </c>
      <c r="AC220" s="110">
        <f>IF('3C-Water transport'!P$56="no"," ",ROUND(AB220,4))</f>
        <v>0.217</v>
      </c>
      <c r="AD220" s="110">
        <f>IF('3C-Water transport'!P$57="no"," ",ROUND(AB220,4))</f>
        <v>0.217</v>
      </c>
      <c r="AE220" s="110">
        <f>IF('3C-Water transport'!P$58="no"," ",ROUND(AB220,4))</f>
        <v>0.217</v>
      </c>
    </row>
    <row r="221" spans="5:31" x14ac:dyDescent="0.25">
      <c r="E221" s="110">
        <f t="shared" si="51"/>
        <v>0.21800000000000017</v>
      </c>
      <c r="F221" s="110">
        <f>IF('3A-Rail transport'!P$56="no"," ",ROUND(E221,4))</f>
        <v>0.218</v>
      </c>
      <c r="G221" s="110">
        <f>IF('3A-Rail transport'!P$57="no"," ",ROUND(E221,4))</f>
        <v>0.218</v>
      </c>
      <c r="H221" s="110"/>
      <c r="S221" s="110">
        <f t="shared" si="52"/>
        <v>0.21800000000000017</v>
      </c>
      <c r="T221" s="110">
        <f>IF('3B-Air transport'!P$66="no"," ",ROUND(S221,4))</f>
        <v>0.218</v>
      </c>
      <c r="U221" s="110">
        <f>IF('3B-Air transport'!P$67="no"," ",ROUND(S221,4))</f>
        <v>0.218</v>
      </c>
      <c r="V221" s="110">
        <f>IF('3B-Air transport'!P$68="no"," ",ROUND(S221,4))</f>
        <v>0.218</v>
      </c>
      <c r="W221" s="110"/>
      <c r="AB221" s="110">
        <f t="shared" si="53"/>
        <v>0.21800000000000017</v>
      </c>
      <c r="AC221" s="110">
        <f>IF('3C-Water transport'!P$56="no"," ",ROUND(AB221,4))</f>
        <v>0.218</v>
      </c>
      <c r="AD221" s="110">
        <f>IF('3C-Water transport'!P$57="no"," ",ROUND(AB221,4))</f>
        <v>0.218</v>
      </c>
      <c r="AE221" s="110">
        <f>IF('3C-Water transport'!P$58="no"," ",ROUND(AB221,4))</f>
        <v>0.218</v>
      </c>
    </row>
    <row r="222" spans="5:31" x14ac:dyDescent="0.25">
      <c r="E222" s="110">
        <f t="shared" si="51"/>
        <v>0.21900000000000017</v>
      </c>
      <c r="F222" s="110">
        <f>IF('3A-Rail transport'!P$56="no"," ",ROUND(E222,4))</f>
        <v>0.219</v>
      </c>
      <c r="G222" s="110">
        <f>IF('3A-Rail transport'!P$57="no"," ",ROUND(E222,4))</f>
        <v>0.219</v>
      </c>
      <c r="H222" s="110"/>
      <c r="S222" s="110">
        <f t="shared" si="52"/>
        <v>0.21900000000000017</v>
      </c>
      <c r="T222" s="110">
        <f>IF('3B-Air transport'!P$66="no"," ",ROUND(S222,4))</f>
        <v>0.219</v>
      </c>
      <c r="U222" s="110">
        <f>IF('3B-Air transport'!P$67="no"," ",ROUND(S222,4))</f>
        <v>0.219</v>
      </c>
      <c r="V222" s="110">
        <f>IF('3B-Air transport'!P$68="no"," ",ROUND(S222,4))</f>
        <v>0.219</v>
      </c>
      <c r="W222" s="110"/>
      <c r="AB222" s="110">
        <f t="shared" si="53"/>
        <v>0.21900000000000017</v>
      </c>
      <c r="AC222" s="110">
        <f>IF('3C-Water transport'!P$56="no"," ",ROUND(AB222,4))</f>
        <v>0.219</v>
      </c>
      <c r="AD222" s="110">
        <f>IF('3C-Water transport'!P$57="no"," ",ROUND(AB222,4))</f>
        <v>0.219</v>
      </c>
      <c r="AE222" s="110">
        <f>IF('3C-Water transport'!P$58="no"," ",ROUND(AB222,4))</f>
        <v>0.219</v>
      </c>
    </row>
    <row r="223" spans="5:31" x14ac:dyDescent="0.25">
      <c r="E223" s="110">
        <f t="shared" si="51"/>
        <v>0.22000000000000017</v>
      </c>
      <c r="F223" s="110">
        <f>IF('3A-Rail transport'!P$56="no"," ",ROUND(E223,4))</f>
        <v>0.22</v>
      </c>
      <c r="G223" s="110">
        <f>IF('3A-Rail transport'!P$57="no"," ",ROUND(E223,4))</f>
        <v>0.22</v>
      </c>
      <c r="H223" s="110"/>
      <c r="S223" s="110">
        <f t="shared" si="52"/>
        <v>0.22000000000000017</v>
      </c>
      <c r="T223" s="110">
        <f>IF('3B-Air transport'!P$66="no"," ",ROUND(S223,4))</f>
        <v>0.22</v>
      </c>
      <c r="U223" s="110">
        <f>IF('3B-Air transport'!P$67="no"," ",ROUND(S223,4))</f>
        <v>0.22</v>
      </c>
      <c r="V223" s="110">
        <f>IF('3B-Air transport'!P$68="no"," ",ROUND(S223,4))</f>
        <v>0.22</v>
      </c>
      <c r="W223" s="110"/>
      <c r="AB223" s="110">
        <f t="shared" si="53"/>
        <v>0.22000000000000017</v>
      </c>
      <c r="AC223" s="110">
        <f>IF('3C-Water transport'!P$56="no"," ",ROUND(AB223,4))</f>
        <v>0.22</v>
      </c>
      <c r="AD223" s="110">
        <f>IF('3C-Water transport'!P$57="no"," ",ROUND(AB223,4))</f>
        <v>0.22</v>
      </c>
      <c r="AE223" s="110">
        <f>IF('3C-Water transport'!P$58="no"," ",ROUND(AB223,4))</f>
        <v>0.22</v>
      </c>
    </row>
    <row r="224" spans="5:31" x14ac:dyDescent="0.25">
      <c r="E224" s="110">
        <f t="shared" si="51"/>
        <v>0.22100000000000017</v>
      </c>
      <c r="F224" s="110">
        <f>IF('3A-Rail transport'!P$56="no"," ",ROUND(E224,4))</f>
        <v>0.221</v>
      </c>
      <c r="G224" s="110">
        <f>IF('3A-Rail transport'!P$57="no"," ",ROUND(E224,4))</f>
        <v>0.221</v>
      </c>
      <c r="H224" s="110"/>
      <c r="S224" s="110">
        <f t="shared" si="52"/>
        <v>0.22100000000000017</v>
      </c>
      <c r="T224" s="110">
        <f>IF('3B-Air transport'!P$66="no"," ",ROUND(S224,4))</f>
        <v>0.221</v>
      </c>
      <c r="U224" s="110">
        <f>IF('3B-Air transport'!P$67="no"," ",ROUND(S224,4))</f>
        <v>0.221</v>
      </c>
      <c r="V224" s="110">
        <f>IF('3B-Air transport'!P$68="no"," ",ROUND(S224,4))</f>
        <v>0.221</v>
      </c>
      <c r="W224" s="110"/>
      <c r="AB224" s="110">
        <f t="shared" si="53"/>
        <v>0.22100000000000017</v>
      </c>
      <c r="AC224" s="110">
        <f>IF('3C-Water transport'!P$56="no"," ",ROUND(AB224,4))</f>
        <v>0.221</v>
      </c>
      <c r="AD224" s="110">
        <f>IF('3C-Water transport'!P$57="no"," ",ROUND(AB224,4))</f>
        <v>0.221</v>
      </c>
      <c r="AE224" s="110">
        <f>IF('3C-Water transport'!P$58="no"," ",ROUND(AB224,4))</f>
        <v>0.221</v>
      </c>
    </row>
    <row r="225" spans="5:31" x14ac:dyDescent="0.25">
      <c r="E225" s="110">
        <f t="shared" si="51"/>
        <v>0.22200000000000017</v>
      </c>
      <c r="F225" s="110">
        <f>IF('3A-Rail transport'!P$56="no"," ",ROUND(E225,4))</f>
        <v>0.222</v>
      </c>
      <c r="G225" s="110">
        <f>IF('3A-Rail transport'!P$57="no"," ",ROUND(E225,4))</f>
        <v>0.222</v>
      </c>
      <c r="H225" s="110"/>
      <c r="S225" s="110">
        <f t="shared" si="52"/>
        <v>0.22200000000000017</v>
      </c>
      <c r="T225" s="110">
        <f>IF('3B-Air transport'!P$66="no"," ",ROUND(S225,4))</f>
        <v>0.222</v>
      </c>
      <c r="U225" s="110">
        <f>IF('3B-Air transport'!P$67="no"," ",ROUND(S225,4))</f>
        <v>0.222</v>
      </c>
      <c r="V225" s="110">
        <f>IF('3B-Air transport'!P$68="no"," ",ROUND(S225,4))</f>
        <v>0.222</v>
      </c>
      <c r="W225" s="110"/>
      <c r="AB225" s="110">
        <f t="shared" si="53"/>
        <v>0.22200000000000017</v>
      </c>
      <c r="AC225" s="110">
        <f>IF('3C-Water transport'!P$56="no"," ",ROUND(AB225,4))</f>
        <v>0.222</v>
      </c>
      <c r="AD225" s="110">
        <f>IF('3C-Water transport'!P$57="no"," ",ROUND(AB225,4))</f>
        <v>0.222</v>
      </c>
      <c r="AE225" s="110">
        <f>IF('3C-Water transport'!P$58="no"," ",ROUND(AB225,4))</f>
        <v>0.222</v>
      </c>
    </row>
    <row r="226" spans="5:31" x14ac:dyDescent="0.25">
      <c r="E226" s="110">
        <f t="shared" si="51"/>
        <v>0.22300000000000017</v>
      </c>
      <c r="F226" s="110">
        <f>IF('3A-Rail transport'!P$56="no"," ",ROUND(E226,4))</f>
        <v>0.223</v>
      </c>
      <c r="G226" s="110">
        <f>IF('3A-Rail transport'!P$57="no"," ",ROUND(E226,4))</f>
        <v>0.223</v>
      </c>
      <c r="H226" s="110"/>
      <c r="S226" s="110">
        <f t="shared" si="52"/>
        <v>0.22300000000000017</v>
      </c>
      <c r="T226" s="110">
        <f>IF('3B-Air transport'!P$66="no"," ",ROUND(S226,4))</f>
        <v>0.223</v>
      </c>
      <c r="U226" s="110">
        <f>IF('3B-Air transport'!P$67="no"," ",ROUND(S226,4))</f>
        <v>0.223</v>
      </c>
      <c r="V226" s="110">
        <f>IF('3B-Air transport'!P$68="no"," ",ROUND(S226,4))</f>
        <v>0.223</v>
      </c>
      <c r="W226" s="110"/>
      <c r="AB226" s="110">
        <f t="shared" si="53"/>
        <v>0.22300000000000017</v>
      </c>
      <c r="AC226" s="110">
        <f>IF('3C-Water transport'!P$56="no"," ",ROUND(AB226,4))</f>
        <v>0.223</v>
      </c>
      <c r="AD226" s="110">
        <f>IF('3C-Water transport'!P$57="no"," ",ROUND(AB226,4))</f>
        <v>0.223</v>
      </c>
      <c r="AE226" s="110">
        <f>IF('3C-Water transport'!P$58="no"," ",ROUND(AB226,4))</f>
        <v>0.223</v>
      </c>
    </row>
    <row r="227" spans="5:31" x14ac:dyDescent="0.25">
      <c r="E227" s="110">
        <f t="shared" si="51"/>
        <v>0.22400000000000017</v>
      </c>
      <c r="F227" s="110">
        <f>IF('3A-Rail transport'!P$56="no"," ",ROUND(E227,4))</f>
        <v>0.224</v>
      </c>
      <c r="G227" s="110">
        <f>IF('3A-Rail transport'!P$57="no"," ",ROUND(E227,4))</f>
        <v>0.224</v>
      </c>
      <c r="H227" s="110"/>
      <c r="S227" s="110">
        <f t="shared" si="52"/>
        <v>0.22400000000000017</v>
      </c>
      <c r="T227" s="110">
        <f>IF('3B-Air transport'!P$66="no"," ",ROUND(S227,4))</f>
        <v>0.224</v>
      </c>
      <c r="U227" s="110">
        <f>IF('3B-Air transport'!P$67="no"," ",ROUND(S227,4))</f>
        <v>0.224</v>
      </c>
      <c r="V227" s="110">
        <f>IF('3B-Air transport'!P$68="no"," ",ROUND(S227,4))</f>
        <v>0.224</v>
      </c>
      <c r="W227" s="110"/>
      <c r="AB227" s="110">
        <f t="shared" si="53"/>
        <v>0.22400000000000017</v>
      </c>
      <c r="AC227" s="110">
        <f>IF('3C-Water transport'!P$56="no"," ",ROUND(AB227,4))</f>
        <v>0.224</v>
      </c>
      <c r="AD227" s="110">
        <f>IF('3C-Water transport'!P$57="no"," ",ROUND(AB227,4))</f>
        <v>0.224</v>
      </c>
      <c r="AE227" s="110">
        <f>IF('3C-Water transport'!P$58="no"," ",ROUND(AB227,4))</f>
        <v>0.224</v>
      </c>
    </row>
    <row r="228" spans="5:31" x14ac:dyDescent="0.25">
      <c r="E228" s="110">
        <f t="shared" si="51"/>
        <v>0.22500000000000017</v>
      </c>
      <c r="F228" s="110">
        <f>IF('3A-Rail transport'!P$56="no"," ",ROUND(E228,4))</f>
        <v>0.22500000000000001</v>
      </c>
      <c r="G228" s="110">
        <f>IF('3A-Rail transport'!P$57="no"," ",ROUND(E228,4))</f>
        <v>0.22500000000000001</v>
      </c>
      <c r="H228" s="110"/>
      <c r="S228" s="110">
        <f t="shared" si="52"/>
        <v>0.22500000000000017</v>
      </c>
      <c r="T228" s="110">
        <f>IF('3B-Air transport'!P$66="no"," ",ROUND(S228,4))</f>
        <v>0.22500000000000001</v>
      </c>
      <c r="U228" s="110">
        <f>IF('3B-Air transport'!P$67="no"," ",ROUND(S228,4))</f>
        <v>0.22500000000000001</v>
      </c>
      <c r="V228" s="110">
        <f>IF('3B-Air transport'!P$68="no"," ",ROUND(S228,4))</f>
        <v>0.22500000000000001</v>
      </c>
      <c r="W228" s="110"/>
      <c r="AB228" s="110">
        <f t="shared" si="53"/>
        <v>0.22500000000000017</v>
      </c>
      <c r="AC228" s="110">
        <f>IF('3C-Water transport'!P$56="no"," ",ROUND(AB228,4))</f>
        <v>0.22500000000000001</v>
      </c>
      <c r="AD228" s="110">
        <f>IF('3C-Water transport'!P$57="no"," ",ROUND(AB228,4))</f>
        <v>0.22500000000000001</v>
      </c>
      <c r="AE228" s="110">
        <f>IF('3C-Water transport'!P$58="no"," ",ROUND(AB228,4))</f>
        <v>0.22500000000000001</v>
      </c>
    </row>
    <row r="229" spans="5:31" x14ac:dyDescent="0.25">
      <c r="E229" s="110">
        <f t="shared" si="51"/>
        <v>0.22600000000000017</v>
      </c>
      <c r="F229" s="110">
        <f>IF('3A-Rail transport'!P$56="no"," ",ROUND(E229,4))</f>
        <v>0.22600000000000001</v>
      </c>
      <c r="G229" s="110">
        <f>IF('3A-Rail transport'!P$57="no"," ",ROUND(E229,4))</f>
        <v>0.22600000000000001</v>
      </c>
      <c r="H229" s="110"/>
      <c r="S229" s="110">
        <f t="shared" si="52"/>
        <v>0.22600000000000017</v>
      </c>
      <c r="T229" s="110">
        <f>IF('3B-Air transport'!P$66="no"," ",ROUND(S229,4))</f>
        <v>0.22600000000000001</v>
      </c>
      <c r="U229" s="110">
        <f>IF('3B-Air transport'!P$67="no"," ",ROUND(S229,4))</f>
        <v>0.22600000000000001</v>
      </c>
      <c r="V229" s="110">
        <f>IF('3B-Air transport'!P$68="no"," ",ROUND(S229,4))</f>
        <v>0.22600000000000001</v>
      </c>
      <c r="W229" s="110"/>
      <c r="AB229" s="110">
        <f t="shared" si="53"/>
        <v>0.22600000000000017</v>
      </c>
      <c r="AC229" s="110">
        <f>IF('3C-Water transport'!P$56="no"," ",ROUND(AB229,4))</f>
        <v>0.22600000000000001</v>
      </c>
      <c r="AD229" s="110">
        <f>IF('3C-Water transport'!P$57="no"," ",ROUND(AB229,4))</f>
        <v>0.22600000000000001</v>
      </c>
      <c r="AE229" s="110">
        <f>IF('3C-Water transport'!P$58="no"," ",ROUND(AB229,4))</f>
        <v>0.22600000000000001</v>
      </c>
    </row>
    <row r="230" spans="5:31" x14ac:dyDescent="0.25">
      <c r="E230" s="110">
        <f t="shared" si="51"/>
        <v>0.22700000000000017</v>
      </c>
      <c r="F230" s="110">
        <f>IF('3A-Rail transport'!P$56="no"," ",ROUND(E230,4))</f>
        <v>0.22700000000000001</v>
      </c>
      <c r="G230" s="110">
        <f>IF('3A-Rail transport'!P$57="no"," ",ROUND(E230,4))</f>
        <v>0.22700000000000001</v>
      </c>
      <c r="H230" s="110"/>
      <c r="S230" s="110">
        <f t="shared" si="52"/>
        <v>0.22700000000000017</v>
      </c>
      <c r="T230" s="110">
        <f>IF('3B-Air transport'!P$66="no"," ",ROUND(S230,4))</f>
        <v>0.22700000000000001</v>
      </c>
      <c r="U230" s="110">
        <f>IF('3B-Air transport'!P$67="no"," ",ROUND(S230,4))</f>
        <v>0.22700000000000001</v>
      </c>
      <c r="V230" s="110">
        <f>IF('3B-Air transport'!P$68="no"," ",ROUND(S230,4))</f>
        <v>0.22700000000000001</v>
      </c>
      <c r="W230" s="110"/>
      <c r="AB230" s="110">
        <f t="shared" si="53"/>
        <v>0.22700000000000017</v>
      </c>
      <c r="AC230" s="110">
        <f>IF('3C-Water transport'!P$56="no"," ",ROUND(AB230,4))</f>
        <v>0.22700000000000001</v>
      </c>
      <c r="AD230" s="110">
        <f>IF('3C-Water transport'!P$57="no"," ",ROUND(AB230,4))</f>
        <v>0.22700000000000001</v>
      </c>
      <c r="AE230" s="110">
        <f>IF('3C-Water transport'!P$58="no"," ",ROUND(AB230,4))</f>
        <v>0.22700000000000001</v>
      </c>
    </row>
    <row r="231" spans="5:31" x14ac:dyDescent="0.25">
      <c r="E231" s="110">
        <f t="shared" si="51"/>
        <v>0.22800000000000017</v>
      </c>
      <c r="F231" s="110">
        <f>IF('3A-Rail transport'!P$56="no"," ",ROUND(E231,4))</f>
        <v>0.22800000000000001</v>
      </c>
      <c r="G231" s="110">
        <f>IF('3A-Rail transport'!P$57="no"," ",ROUND(E231,4))</f>
        <v>0.22800000000000001</v>
      </c>
      <c r="H231" s="110"/>
      <c r="S231" s="110">
        <f t="shared" si="52"/>
        <v>0.22800000000000017</v>
      </c>
      <c r="T231" s="110">
        <f>IF('3B-Air transport'!P$66="no"," ",ROUND(S231,4))</f>
        <v>0.22800000000000001</v>
      </c>
      <c r="U231" s="110">
        <f>IF('3B-Air transport'!P$67="no"," ",ROUND(S231,4))</f>
        <v>0.22800000000000001</v>
      </c>
      <c r="V231" s="110">
        <f>IF('3B-Air transport'!P$68="no"," ",ROUND(S231,4))</f>
        <v>0.22800000000000001</v>
      </c>
      <c r="W231" s="110"/>
      <c r="AB231" s="110">
        <f t="shared" si="53"/>
        <v>0.22800000000000017</v>
      </c>
      <c r="AC231" s="110">
        <f>IF('3C-Water transport'!P$56="no"," ",ROUND(AB231,4))</f>
        <v>0.22800000000000001</v>
      </c>
      <c r="AD231" s="110">
        <f>IF('3C-Water transport'!P$57="no"," ",ROUND(AB231,4))</f>
        <v>0.22800000000000001</v>
      </c>
      <c r="AE231" s="110">
        <f>IF('3C-Water transport'!P$58="no"," ",ROUND(AB231,4))</f>
        <v>0.22800000000000001</v>
      </c>
    </row>
    <row r="232" spans="5:31" x14ac:dyDescent="0.25">
      <c r="E232" s="110">
        <f t="shared" si="51"/>
        <v>0.22900000000000018</v>
      </c>
      <c r="F232" s="110">
        <f>IF('3A-Rail transport'!P$56="no"," ",ROUND(E232,4))</f>
        <v>0.22900000000000001</v>
      </c>
      <c r="G232" s="110">
        <f>IF('3A-Rail transport'!P$57="no"," ",ROUND(E232,4))</f>
        <v>0.22900000000000001</v>
      </c>
      <c r="H232" s="110"/>
      <c r="S232" s="110">
        <f t="shared" si="52"/>
        <v>0.22900000000000018</v>
      </c>
      <c r="T232" s="110">
        <f>IF('3B-Air transport'!P$66="no"," ",ROUND(S232,4))</f>
        <v>0.22900000000000001</v>
      </c>
      <c r="U232" s="110">
        <f>IF('3B-Air transport'!P$67="no"," ",ROUND(S232,4))</f>
        <v>0.22900000000000001</v>
      </c>
      <c r="V232" s="110">
        <f>IF('3B-Air transport'!P$68="no"," ",ROUND(S232,4))</f>
        <v>0.22900000000000001</v>
      </c>
      <c r="W232" s="110"/>
      <c r="AB232" s="110">
        <f t="shared" si="53"/>
        <v>0.22900000000000018</v>
      </c>
      <c r="AC232" s="110">
        <f>IF('3C-Water transport'!P$56="no"," ",ROUND(AB232,4))</f>
        <v>0.22900000000000001</v>
      </c>
      <c r="AD232" s="110">
        <f>IF('3C-Water transport'!P$57="no"," ",ROUND(AB232,4))</f>
        <v>0.22900000000000001</v>
      </c>
      <c r="AE232" s="110">
        <f>IF('3C-Water transport'!P$58="no"," ",ROUND(AB232,4))</f>
        <v>0.22900000000000001</v>
      </c>
    </row>
    <row r="233" spans="5:31" x14ac:dyDescent="0.25">
      <c r="E233" s="110">
        <f t="shared" si="51"/>
        <v>0.23000000000000018</v>
      </c>
      <c r="F233" s="110">
        <f>IF('3A-Rail transport'!P$56="no"," ",ROUND(E233,4))</f>
        <v>0.23</v>
      </c>
      <c r="G233" s="110">
        <f>IF('3A-Rail transport'!P$57="no"," ",ROUND(E233,4))</f>
        <v>0.23</v>
      </c>
      <c r="H233" s="110"/>
      <c r="S233" s="110">
        <f t="shared" si="52"/>
        <v>0.23000000000000018</v>
      </c>
      <c r="T233" s="110">
        <f>IF('3B-Air transport'!P$66="no"," ",ROUND(S233,4))</f>
        <v>0.23</v>
      </c>
      <c r="U233" s="110">
        <f>IF('3B-Air transport'!P$67="no"," ",ROUND(S233,4))</f>
        <v>0.23</v>
      </c>
      <c r="V233" s="110">
        <f>IF('3B-Air transport'!P$68="no"," ",ROUND(S233,4))</f>
        <v>0.23</v>
      </c>
      <c r="W233" s="110"/>
      <c r="AB233" s="110">
        <f t="shared" si="53"/>
        <v>0.23000000000000018</v>
      </c>
      <c r="AC233" s="110">
        <f>IF('3C-Water transport'!P$56="no"," ",ROUND(AB233,4))</f>
        <v>0.23</v>
      </c>
      <c r="AD233" s="110">
        <f>IF('3C-Water transport'!P$57="no"," ",ROUND(AB233,4))</f>
        <v>0.23</v>
      </c>
      <c r="AE233" s="110">
        <f>IF('3C-Water transport'!P$58="no"," ",ROUND(AB233,4))</f>
        <v>0.23</v>
      </c>
    </row>
    <row r="234" spans="5:31" x14ac:dyDescent="0.25">
      <c r="E234" s="110">
        <f t="shared" si="51"/>
        <v>0.23100000000000018</v>
      </c>
      <c r="F234" s="110">
        <f>IF('3A-Rail transport'!P$56="no"," ",ROUND(E234,4))</f>
        <v>0.23100000000000001</v>
      </c>
      <c r="G234" s="110">
        <f>IF('3A-Rail transport'!P$57="no"," ",ROUND(E234,4))</f>
        <v>0.23100000000000001</v>
      </c>
      <c r="H234" s="110"/>
      <c r="S234" s="110">
        <f t="shared" si="52"/>
        <v>0.23100000000000018</v>
      </c>
      <c r="T234" s="110">
        <f>IF('3B-Air transport'!P$66="no"," ",ROUND(S234,4))</f>
        <v>0.23100000000000001</v>
      </c>
      <c r="U234" s="110">
        <f>IF('3B-Air transport'!P$67="no"," ",ROUND(S234,4))</f>
        <v>0.23100000000000001</v>
      </c>
      <c r="V234" s="110">
        <f>IF('3B-Air transport'!P$68="no"," ",ROUND(S234,4))</f>
        <v>0.23100000000000001</v>
      </c>
      <c r="W234" s="110"/>
      <c r="AB234" s="110">
        <f t="shared" si="53"/>
        <v>0.23100000000000018</v>
      </c>
      <c r="AC234" s="110">
        <f>IF('3C-Water transport'!P$56="no"," ",ROUND(AB234,4))</f>
        <v>0.23100000000000001</v>
      </c>
      <c r="AD234" s="110">
        <f>IF('3C-Water transport'!P$57="no"," ",ROUND(AB234,4))</f>
        <v>0.23100000000000001</v>
      </c>
      <c r="AE234" s="110">
        <f>IF('3C-Water transport'!P$58="no"," ",ROUND(AB234,4))</f>
        <v>0.23100000000000001</v>
      </c>
    </row>
    <row r="235" spans="5:31" x14ac:dyDescent="0.25">
      <c r="E235" s="110">
        <f t="shared" si="51"/>
        <v>0.23200000000000018</v>
      </c>
      <c r="F235" s="110">
        <f>IF('3A-Rail transport'!P$56="no"," ",ROUND(E235,4))</f>
        <v>0.23200000000000001</v>
      </c>
      <c r="G235" s="110">
        <f>IF('3A-Rail transport'!P$57="no"," ",ROUND(E235,4))</f>
        <v>0.23200000000000001</v>
      </c>
      <c r="H235" s="110"/>
      <c r="S235" s="110">
        <f t="shared" si="52"/>
        <v>0.23200000000000018</v>
      </c>
      <c r="T235" s="110">
        <f>IF('3B-Air transport'!P$66="no"," ",ROUND(S235,4))</f>
        <v>0.23200000000000001</v>
      </c>
      <c r="U235" s="110">
        <f>IF('3B-Air transport'!P$67="no"," ",ROUND(S235,4))</f>
        <v>0.23200000000000001</v>
      </c>
      <c r="V235" s="110">
        <f>IF('3B-Air transport'!P$68="no"," ",ROUND(S235,4))</f>
        <v>0.23200000000000001</v>
      </c>
      <c r="W235" s="110"/>
      <c r="AB235" s="110">
        <f t="shared" si="53"/>
        <v>0.23200000000000018</v>
      </c>
      <c r="AC235" s="110">
        <f>IF('3C-Water transport'!P$56="no"," ",ROUND(AB235,4))</f>
        <v>0.23200000000000001</v>
      </c>
      <c r="AD235" s="110">
        <f>IF('3C-Water transport'!P$57="no"," ",ROUND(AB235,4))</f>
        <v>0.23200000000000001</v>
      </c>
      <c r="AE235" s="110">
        <f>IF('3C-Water transport'!P$58="no"," ",ROUND(AB235,4))</f>
        <v>0.23200000000000001</v>
      </c>
    </row>
    <row r="236" spans="5:31" x14ac:dyDescent="0.25">
      <c r="E236" s="110">
        <f t="shared" si="51"/>
        <v>0.23300000000000018</v>
      </c>
      <c r="F236" s="110">
        <f>IF('3A-Rail transport'!P$56="no"," ",ROUND(E236,4))</f>
        <v>0.23300000000000001</v>
      </c>
      <c r="G236" s="110">
        <f>IF('3A-Rail transport'!P$57="no"," ",ROUND(E236,4))</f>
        <v>0.23300000000000001</v>
      </c>
      <c r="H236" s="110"/>
      <c r="S236" s="110">
        <f t="shared" si="52"/>
        <v>0.23300000000000018</v>
      </c>
      <c r="T236" s="110">
        <f>IF('3B-Air transport'!P$66="no"," ",ROUND(S236,4))</f>
        <v>0.23300000000000001</v>
      </c>
      <c r="U236" s="110">
        <f>IF('3B-Air transport'!P$67="no"," ",ROUND(S236,4))</f>
        <v>0.23300000000000001</v>
      </c>
      <c r="V236" s="110">
        <f>IF('3B-Air transport'!P$68="no"," ",ROUND(S236,4))</f>
        <v>0.23300000000000001</v>
      </c>
      <c r="W236" s="110"/>
      <c r="AB236" s="110">
        <f t="shared" si="53"/>
        <v>0.23300000000000018</v>
      </c>
      <c r="AC236" s="110">
        <f>IF('3C-Water transport'!P$56="no"," ",ROUND(AB236,4))</f>
        <v>0.23300000000000001</v>
      </c>
      <c r="AD236" s="110">
        <f>IF('3C-Water transport'!P$57="no"," ",ROUND(AB236,4))</f>
        <v>0.23300000000000001</v>
      </c>
      <c r="AE236" s="110">
        <f>IF('3C-Water transport'!P$58="no"," ",ROUND(AB236,4))</f>
        <v>0.23300000000000001</v>
      </c>
    </row>
    <row r="237" spans="5:31" x14ac:dyDescent="0.25">
      <c r="E237" s="110">
        <f t="shared" si="51"/>
        <v>0.23400000000000018</v>
      </c>
      <c r="F237" s="110">
        <f>IF('3A-Rail transport'!P$56="no"," ",ROUND(E237,4))</f>
        <v>0.23400000000000001</v>
      </c>
      <c r="G237" s="110">
        <f>IF('3A-Rail transport'!P$57="no"," ",ROUND(E237,4))</f>
        <v>0.23400000000000001</v>
      </c>
      <c r="H237" s="110"/>
      <c r="S237" s="110">
        <f t="shared" si="52"/>
        <v>0.23400000000000018</v>
      </c>
      <c r="T237" s="110">
        <f>IF('3B-Air transport'!P$66="no"," ",ROUND(S237,4))</f>
        <v>0.23400000000000001</v>
      </c>
      <c r="U237" s="110">
        <f>IF('3B-Air transport'!P$67="no"," ",ROUND(S237,4))</f>
        <v>0.23400000000000001</v>
      </c>
      <c r="V237" s="110">
        <f>IF('3B-Air transport'!P$68="no"," ",ROUND(S237,4))</f>
        <v>0.23400000000000001</v>
      </c>
      <c r="W237" s="110"/>
      <c r="AB237" s="110">
        <f t="shared" si="53"/>
        <v>0.23400000000000018</v>
      </c>
      <c r="AC237" s="110">
        <f>IF('3C-Water transport'!P$56="no"," ",ROUND(AB237,4))</f>
        <v>0.23400000000000001</v>
      </c>
      <c r="AD237" s="110">
        <f>IF('3C-Water transport'!P$57="no"," ",ROUND(AB237,4))</f>
        <v>0.23400000000000001</v>
      </c>
      <c r="AE237" s="110">
        <f>IF('3C-Water transport'!P$58="no"," ",ROUND(AB237,4))</f>
        <v>0.23400000000000001</v>
      </c>
    </row>
    <row r="238" spans="5:31" x14ac:dyDescent="0.25">
      <c r="E238" s="110">
        <f t="shared" si="51"/>
        <v>0.23500000000000018</v>
      </c>
      <c r="F238" s="110">
        <f>IF('3A-Rail transport'!P$56="no"," ",ROUND(E238,4))</f>
        <v>0.23499999999999999</v>
      </c>
      <c r="G238" s="110">
        <f>IF('3A-Rail transport'!P$57="no"," ",ROUND(E238,4))</f>
        <v>0.23499999999999999</v>
      </c>
      <c r="H238" s="110"/>
      <c r="S238" s="110">
        <f t="shared" si="52"/>
        <v>0.23500000000000018</v>
      </c>
      <c r="T238" s="110">
        <f>IF('3B-Air transport'!P$66="no"," ",ROUND(S238,4))</f>
        <v>0.23499999999999999</v>
      </c>
      <c r="U238" s="110">
        <f>IF('3B-Air transport'!P$67="no"," ",ROUND(S238,4))</f>
        <v>0.23499999999999999</v>
      </c>
      <c r="V238" s="110">
        <f>IF('3B-Air transport'!P$68="no"," ",ROUND(S238,4))</f>
        <v>0.23499999999999999</v>
      </c>
      <c r="W238" s="110"/>
      <c r="AB238" s="110">
        <f t="shared" si="53"/>
        <v>0.23500000000000018</v>
      </c>
      <c r="AC238" s="110">
        <f>IF('3C-Water transport'!P$56="no"," ",ROUND(AB238,4))</f>
        <v>0.23499999999999999</v>
      </c>
      <c r="AD238" s="110">
        <f>IF('3C-Water transport'!P$57="no"," ",ROUND(AB238,4))</f>
        <v>0.23499999999999999</v>
      </c>
      <c r="AE238" s="110">
        <f>IF('3C-Water transport'!P$58="no"," ",ROUND(AB238,4))</f>
        <v>0.23499999999999999</v>
      </c>
    </row>
    <row r="239" spans="5:31" x14ac:dyDescent="0.25">
      <c r="E239" s="110">
        <f t="shared" si="51"/>
        <v>0.23600000000000018</v>
      </c>
      <c r="F239" s="110">
        <f>IF('3A-Rail transport'!P$56="no"," ",ROUND(E239,4))</f>
        <v>0.23599999999999999</v>
      </c>
      <c r="G239" s="110">
        <f>IF('3A-Rail transport'!P$57="no"," ",ROUND(E239,4))</f>
        <v>0.23599999999999999</v>
      </c>
      <c r="H239" s="110"/>
      <c r="S239" s="110">
        <f t="shared" si="52"/>
        <v>0.23600000000000018</v>
      </c>
      <c r="T239" s="110">
        <f>IF('3B-Air transport'!P$66="no"," ",ROUND(S239,4))</f>
        <v>0.23599999999999999</v>
      </c>
      <c r="U239" s="110">
        <f>IF('3B-Air transport'!P$67="no"," ",ROUND(S239,4))</f>
        <v>0.23599999999999999</v>
      </c>
      <c r="V239" s="110">
        <f>IF('3B-Air transport'!P$68="no"," ",ROUND(S239,4))</f>
        <v>0.23599999999999999</v>
      </c>
      <c r="W239" s="110"/>
      <c r="AB239" s="110">
        <f t="shared" si="53"/>
        <v>0.23600000000000018</v>
      </c>
      <c r="AC239" s="110">
        <f>IF('3C-Water transport'!P$56="no"," ",ROUND(AB239,4))</f>
        <v>0.23599999999999999</v>
      </c>
      <c r="AD239" s="110">
        <f>IF('3C-Water transport'!P$57="no"," ",ROUND(AB239,4))</f>
        <v>0.23599999999999999</v>
      </c>
      <c r="AE239" s="110">
        <f>IF('3C-Water transport'!P$58="no"," ",ROUND(AB239,4))</f>
        <v>0.23599999999999999</v>
      </c>
    </row>
    <row r="240" spans="5:31" x14ac:dyDescent="0.25">
      <c r="E240" s="110">
        <f t="shared" si="51"/>
        <v>0.23700000000000018</v>
      </c>
      <c r="F240" s="110">
        <f>IF('3A-Rail transport'!P$56="no"," ",ROUND(E240,4))</f>
        <v>0.23699999999999999</v>
      </c>
      <c r="G240" s="110">
        <f>IF('3A-Rail transport'!P$57="no"," ",ROUND(E240,4))</f>
        <v>0.23699999999999999</v>
      </c>
      <c r="H240" s="110"/>
      <c r="S240" s="110">
        <f t="shared" si="52"/>
        <v>0.23700000000000018</v>
      </c>
      <c r="T240" s="110">
        <f>IF('3B-Air transport'!P$66="no"," ",ROUND(S240,4))</f>
        <v>0.23699999999999999</v>
      </c>
      <c r="U240" s="110">
        <f>IF('3B-Air transport'!P$67="no"," ",ROUND(S240,4))</f>
        <v>0.23699999999999999</v>
      </c>
      <c r="V240" s="110">
        <f>IF('3B-Air transport'!P$68="no"," ",ROUND(S240,4))</f>
        <v>0.23699999999999999</v>
      </c>
      <c r="W240" s="110"/>
      <c r="AB240" s="110">
        <f t="shared" si="53"/>
        <v>0.23700000000000018</v>
      </c>
      <c r="AC240" s="110">
        <f>IF('3C-Water transport'!P$56="no"," ",ROUND(AB240,4))</f>
        <v>0.23699999999999999</v>
      </c>
      <c r="AD240" s="110">
        <f>IF('3C-Water transport'!P$57="no"," ",ROUND(AB240,4))</f>
        <v>0.23699999999999999</v>
      </c>
      <c r="AE240" s="110">
        <f>IF('3C-Water transport'!P$58="no"," ",ROUND(AB240,4))</f>
        <v>0.23699999999999999</v>
      </c>
    </row>
    <row r="241" spans="5:31" x14ac:dyDescent="0.25">
      <c r="E241" s="110">
        <f t="shared" si="51"/>
        <v>0.23800000000000018</v>
      </c>
      <c r="F241" s="110">
        <f>IF('3A-Rail transport'!P$56="no"," ",ROUND(E241,4))</f>
        <v>0.23799999999999999</v>
      </c>
      <c r="G241" s="110">
        <f>IF('3A-Rail transport'!P$57="no"," ",ROUND(E241,4))</f>
        <v>0.23799999999999999</v>
      </c>
      <c r="H241" s="110"/>
      <c r="S241" s="110">
        <f t="shared" si="52"/>
        <v>0.23800000000000018</v>
      </c>
      <c r="T241" s="110">
        <f>IF('3B-Air transport'!P$66="no"," ",ROUND(S241,4))</f>
        <v>0.23799999999999999</v>
      </c>
      <c r="U241" s="110">
        <f>IF('3B-Air transport'!P$67="no"," ",ROUND(S241,4))</f>
        <v>0.23799999999999999</v>
      </c>
      <c r="V241" s="110">
        <f>IF('3B-Air transport'!P$68="no"," ",ROUND(S241,4))</f>
        <v>0.23799999999999999</v>
      </c>
      <c r="W241" s="110"/>
      <c r="AB241" s="110">
        <f t="shared" si="53"/>
        <v>0.23800000000000018</v>
      </c>
      <c r="AC241" s="110">
        <f>IF('3C-Water transport'!P$56="no"," ",ROUND(AB241,4))</f>
        <v>0.23799999999999999</v>
      </c>
      <c r="AD241" s="110">
        <f>IF('3C-Water transport'!P$57="no"," ",ROUND(AB241,4))</f>
        <v>0.23799999999999999</v>
      </c>
      <c r="AE241" s="110">
        <f>IF('3C-Water transport'!P$58="no"," ",ROUND(AB241,4))</f>
        <v>0.23799999999999999</v>
      </c>
    </row>
    <row r="242" spans="5:31" x14ac:dyDescent="0.25">
      <c r="E242" s="110">
        <f t="shared" si="51"/>
        <v>0.23900000000000018</v>
      </c>
      <c r="F242" s="110">
        <f>IF('3A-Rail transport'!P$56="no"," ",ROUND(E242,4))</f>
        <v>0.23899999999999999</v>
      </c>
      <c r="G242" s="110">
        <f>IF('3A-Rail transport'!P$57="no"," ",ROUND(E242,4))</f>
        <v>0.23899999999999999</v>
      </c>
      <c r="H242" s="110"/>
      <c r="S242" s="110">
        <f t="shared" si="52"/>
        <v>0.23900000000000018</v>
      </c>
      <c r="T242" s="110">
        <f>IF('3B-Air transport'!P$66="no"," ",ROUND(S242,4))</f>
        <v>0.23899999999999999</v>
      </c>
      <c r="U242" s="110">
        <f>IF('3B-Air transport'!P$67="no"," ",ROUND(S242,4))</f>
        <v>0.23899999999999999</v>
      </c>
      <c r="V242" s="110">
        <f>IF('3B-Air transport'!P$68="no"," ",ROUND(S242,4))</f>
        <v>0.23899999999999999</v>
      </c>
      <c r="W242" s="110"/>
      <c r="AB242" s="110">
        <f t="shared" si="53"/>
        <v>0.23900000000000018</v>
      </c>
      <c r="AC242" s="110">
        <f>IF('3C-Water transport'!P$56="no"," ",ROUND(AB242,4))</f>
        <v>0.23899999999999999</v>
      </c>
      <c r="AD242" s="110">
        <f>IF('3C-Water transport'!P$57="no"," ",ROUND(AB242,4))</f>
        <v>0.23899999999999999</v>
      </c>
      <c r="AE242" s="110">
        <f>IF('3C-Water transport'!P$58="no"," ",ROUND(AB242,4))</f>
        <v>0.23899999999999999</v>
      </c>
    </row>
    <row r="243" spans="5:31" x14ac:dyDescent="0.25">
      <c r="E243" s="110">
        <f t="shared" si="51"/>
        <v>0.24000000000000019</v>
      </c>
      <c r="F243" s="110">
        <f>IF('3A-Rail transport'!P$56="no"," ",ROUND(E243,4))</f>
        <v>0.24</v>
      </c>
      <c r="G243" s="110">
        <f>IF('3A-Rail transport'!P$57="no"," ",ROUND(E243,4))</f>
        <v>0.24</v>
      </c>
      <c r="H243" s="110"/>
      <c r="S243" s="110">
        <f t="shared" si="52"/>
        <v>0.24000000000000019</v>
      </c>
      <c r="T243" s="110">
        <f>IF('3B-Air transport'!P$66="no"," ",ROUND(S243,4))</f>
        <v>0.24</v>
      </c>
      <c r="U243" s="110">
        <f>IF('3B-Air transport'!P$67="no"," ",ROUND(S243,4))</f>
        <v>0.24</v>
      </c>
      <c r="V243" s="110">
        <f>IF('3B-Air transport'!P$68="no"," ",ROUND(S243,4))</f>
        <v>0.24</v>
      </c>
      <c r="W243" s="110"/>
      <c r="AB243" s="110">
        <f t="shared" si="53"/>
        <v>0.24000000000000019</v>
      </c>
      <c r="AC243" s="110">
        <f>IF('3C-Water transport'!P$56="no"," ",ROUND(AB243,4))</f>
        <v>0.24</v>
      </c>
      <c r="AD243" s="110">
        <f>IF('3C-Water transport'!P$57="no"," ",ROUND(AB243,4))</f>
        <v>0.24</v>
      </c>
      <c r="AE243" s="110">
        <f>IF('3C-Water transport'!P$58="no"," ",ROUND(AB243,4))</f>
        <v>0.24</v>
      </c>
    </row>
    <row r="244" spans="5:31" x14ac:dyDescent="0.25">
      <c r="E244" s="110">
        <f t="shared" si="51"/>
        <v>0.24100000000000019</v>
      </c>
      <c r="F244" s="110">
        <f>IF('3A-Rail transport'!P$56="no"," ",ROUND(E244,4))</f>
        <v>0.24099999999999999</v>
      </c>
      <c r="G244" s="110">
        <f>IF('3A-Rail transport'!P$57="no"," ",ROUND(E244,4))</f>
        <v>0.24099999999999999</v>
      </c>
      <c r="H244" s="110"/>
      <c r="S244" s="110">
        <f t="shared" si="52"/>
        <v>0.24100000000000019</v>
      </c>
      <c r="T244" s="110">
        <f>IF('3B-Air transport'!P$66="no"," ",ROUND(S244,4))</f>
        <v>0.24099999999999999</v>
      </c>
      <c r="U244" s="110">
        <f>IF('3B-Air transport'!P$67="no"," ",ROUND(S244,4))</f>
        <v>0.24099999999999999</v>
      </c>
      <c r="V244" s="110">
        <f>IF('3B-Air transport'!P$68="no"," ",ROUND(S244,4))</f>
        <v>0.24099999999999999</v>
      </c>
      <c r="W244" s="110"/>
      <c r="AB244" s="110">
        <f t="shared" si="53"/>
        <v>0.24100000000000019</v>
      </c>
      <c r="AC244" s="110">
        <f>IF('3C-Water transport'!P$56="no"," ",ROUND(AB244,4))</f>
        <v>0.24099999999999999</v>
      </c>
      <c r="AD244" s="110">
        <f>IF('3C-Water transport'!P$57="no"," ",ROUND(AB244,4))</f>
        <v>0.24099999999999999</v>
      </c>
      <c r="AE244" s="110">
        <f>IF('3C-Water transport'!P$58="no"," ",ROUND(AB244,4))</f>
        <v>0.24099999999999999</v>
      </c>
    </row>
    <row r="245" spans="5:31" x14ac:dyDescent="0.25">
      <c r="E245" s="110">
        <f t="shared" si="51"/>
        <v>0.24200000000000019</v>
      </c>
      <c r="F245" s="110">
        <f>IF('3A-Rail transport'!P$56="no"," ",ROUND(E245,4))</f>
        <v>0.24199999999999999</v>
      </c>
      <c r="G245" s="110">
        <f>IF('3A-Rail transport'!P$57="no"," ",ROUND(E245,4))</f>
        <v>0.24199999999999999</v>
      </c>
      <c r="H245" s="110"/>
      <c r="S245" s="110">
        <f t="shared" si="52"/>
        <v>0.24200000000000019</v>
      </c>
      <c r="T245" s="110">
        <f>IF('3B-Air transport'!P$66="no"," ",ROUND(S245,4))</f>
        <v>0.24199999999999999</v>
      </c>
      <c r="U245" s="110">
        <f>IF('3B-Air transport'!P$67="no"," ",ROUND(S245,4))</f>
        <v>0.24199999999999999</v>
      </c>
      <c r="V245" s="110">
        <f>IF('3B-Air transport'!P$68="no"," ",ROUND(S245,4))</f>
        <v>0.24199999999999999</v>
      </c>
      <c r="W245" s="110"/>
      <c r="AB245" s="110">
        <f t="shared" si="53"/>
        <v>0.24200000000000019</v>
      </c>
      <c r="AC245" s="110">
        <f>IF('3C-Water transport'!P$56="no"," ",ROUND(AB245,4))</f>
        <v>0.24199999999999999</v>
      </c>
      <c r="AD245" s="110">
        <f>IF('3C-Water transport'!P$57="no"," ",ROUND(AB245,4))</f>
        <v>0.24199999999999999</v>
      </c>
      <c r="AE245" s="110">
        <f>IF('3C-Water transport'!P$58="no"," ",ROUND(AB245,4))</f>
        <v>0.24199999999999999</v>
      </c>
    </row>
    <row r="246" spans="5:31" x14ac:dyDescent="0.25">
      <c r="E246" s="110">
        <f t="shared" si="51"/>
        <v>0.24300000000000019</v>
      </c>
      <c r="F246" s="110">
        <f>IF('3A-Rail transport'!P$56="no"," ",ROUND(E246,4))</f>
        <v>0.24299999999999999</v>
      </c>
      <c r="G246" s="110">
        <f>IF('3A-Rail transport'!P$57="no"," ",ROUND(E246,4))</f>
        <v>0.24299999999999999</v>
      </c>
      <c r="H246" s="110"/>
      <c r="S246" s="110">
        <f t="shared" si="52"/>
        <v>0.24300000000000019</v>
      </c>
      <c r="T246" s="110">
        <f>IF('3B-Air transport'!P$66="no"," ",ROUND(S246,4))</f>
        <v>0.24299999999999999</v>
      </c>
      <c r="U246" s="110">
        <f>IF('3B-Air transport'!P$67="no"," ",ROUND(S246,4))</f>
        <v>0.24299999999999999</v>
      </c>
      <c r="V246" s="110">
        <f>IF('3B-Air transport'!P$68="no"," ",ROUND(S246,4))</f>
        <v>0.24299999999999999</v>
      </c>
      <c r="W246" s="110"/>
      <c r="AB246" s="110">
        <f t="shared" si="53"/>
        <v>0.24300000000000019</v>
      </c>
      <c r="AC246" s="110">
        <f>IF('3C-Water transport'!P$56="no"," ",ROUND(AB246,4))</f>
        <v>0.24299999999999999</v>
      </c>
      <c r="AD246" s="110">
        <f>IF('3C-Water transport'!P$57="no"," ",ROUND(AB246,4))</f>
        <v>0.24299999999999999</v>
      </c>
      <c r="AE246" s="110">
        <f>IF('3C-Water transport'!P$58="no"," ",ROUND(AB246,4))</f>
        <v>0.24299999999999999</v>
      </c>
    </row>
    <row r="247" spans="5:31" x14ac:dyDescent="0.25">
      <c r="E247" s="110">
        <f t="shared" si="51"/>
        <v>0.24400000000000019</v>
      </c>
      <c r="F247" s="110">
        <f>IF('3A-Rail transport'!P$56="no"," ",ROUND(E247,4))</f>
        <v>0.24399999999999999</v>
      </c>
      <c r="G247" s="110">
        <f>IF('3A-Rail transport'!P$57="no"," ",ROUND(E247,4))</f>
        <v>0.24399999999999999</v>
      </c>
      <c r="H247" s="110"/>
      <c r="S247" s="110">
        <f t="shared" si="52"/>
        <v>0.24400000000000019</v>
      </c>
      <c r="T247" s="110">
        <f>IF('3B-Air transport'!P$66="no"," ",ROUND(S247,4))</f>
        <v>0.24399999999999999</v>
      </c>
      <c r="U247" s="110">
        <f>IF('3B-Air transport'!P$67="no"," ",ROUND(S247,4))</f>
        <v>0.24399999999999999</v>
      </c>
      <c r="V247" s="110">
        <f>IF('3B-Air transport'!P$68="no"," ",ROUND(S247,4))</f>
        <v>0.24399999999999999</v>
      </c>
      <c r="W247" s="110"/>
      <c r="AB247" s="110">
        <f t="shared" si="53"/>
        <v>0.24400000000000019</v>
      </c>
      <c r="AC247" s="110">
        <f>IF('3C-Water transport'!P$56="no"," ",ROUND(AB247,4))</f>
        <v>0.24399999999999999</v>
      </c>
      <c r="AD247" s="110">
        <f>IF('3C-Water transport'!P$57="no"," ",ROUND(AB247,4))</f>
        <v>0.24399999999999999</v>
      </c>
      <c r="AE247" s="110">
        <f>IF('3C-Water transport'!P$58="no"," ",ROUND(AB247,4))</f>
        <v>0.24399999999999999</v>
      </c>
    </row>
    <row r="248" spans="5:31" x14ac:dyDescent="0.25">
      <c r="E248" s="110">
        <f t="shared" si="51"/>
        <v>0.24500000000000019</v>
      </c>
      <c r="F248" s="110">
        <f>IF('3A-Rail transport'!P$56="no"," ",ROUND(E248,4))</f>
        <v>0.245</v>
      </c>
      <c r="G248" s="110">
        <f>IF('3A-Rail transport'!P$57="no"," ",ROUND(E248,4))</f>
        <v>0.245</v>
      </c>
      <c r="H248" s="110"/>
      <c r="S248" s="110">
        <f t="shared" si="52"/>
        <v>0.24500000000000019</v>
      </c>
      <c r="T248" s="110">
        <f>IF('3B-Air transport'!P$66="no"," ",ROUND(S248,4))</f>
        <v>0.245</v>
      </c>
      <c r="U248" s="110">
        <f>IF('3B-Air transport'!P$67="no"," ",ROUND(S248,4))</f>
        <v>0.245</v>
      </c>
      <c r="V248" s="110">
        <f>IF('3B-Air transport'!P$68="no"," ",ROUND(S248,4))</f>
        <v>0.245</v>
      </c>
      <c r="W248" s="110"/>
      <c r="AB248" s="110">
        <f t="shared" si="53"/>
        <v>0.24500000000000019</v>
      </c>
      <c r="AC248" s="110">
        <f>IF('3C-Water transport'!P$56="no"," ",ROUND(AB248,4))</f>
        <v>0.245</v>
      </c>
      <c r="AD248" s="110">
        <f>IF('3C-Water transport'!P$57="no"," ",ROUND(AB248,4))</f>
        <v>0.245</v>
      </c>
      <c r="AE248" s="110">
        <f>IF('3C-Water transport'!P$58="no"," ",ROUND(AB248,4))</f>
        <v>0.245</v>
      </c>
    </row>
    <row r="249" spans="5:31" x14ac:dyDescent="0.25">
      <c r="E249" s="110">
        <f t="shared" si="51"/>
        <v>0.24600000000000019</v>
      </c>
      <c r="F249" s="110">
        <f>IF('3A-Rail transport'!P$56="no"," ",ROUND(E249,4))</f>
        <v>0.246</v>
      </c>
      <c r="G249" s="110">
        <f>IF('3A-Rail transport'!P$57="no"," ",ROUND(E249,4))</f>
        <v>0.246</v>
      </c>
      <c r="H249" s="110"/>
      <c r="S249" s="110">
        <f t="shared" si="52"/>
        <v>0.24600000000000019</v>
      </c>
      <c r="T249" s="110">
        <f>IF('3B-Air transport'!P$66="no"," ",ROUND(S249,4))</f>
        <v>0.246</v>
      </c>
      <c r="U249" s="110">
        <f>IF('3B-Air transport'!P$67="no"," ",ROUND(S249,4))</f>
        <v>0.246</v>
      </c>
      <c r="V249" s="110">
        <f>IF('3B-Air transport'!P$68="no"," ",ROUND(S249,4))</f>
        <v>0.246</v>
      </c>
      <c r="W249" s="110"/>
      <c r="AB249" s="110">
        <f t="shared" si="53"/>
        <v>0.24600000000000019</v>
      </c>
      <c r="AC249" s="110">
        <f>IF('3C-Water transport'!P$56="no"," ",ROUND(AB249,4))</f>
        <v>0.246</v>
      </c>
      <c r="AD249" s="110">
        <f>IF('3C-Water transport'!P$57="no"," ",ROUND(AB249,4))</f>
        <v>0.246</v>
      </c>
      <c r="AE249" s="110">
        <f>IF('3C-Water transport'!P$58="no"," ",ROUND(AB249,4))</f>
        <v>0.246</v>
      </c>
    </row>
    <row r="250" spans="5:31" x14ac:dyDescent="0.25">
      <c r="E250" s="110">
        <f t="shared" si="51"/>
        <v>0.24700000000000019</v>
      </c>
      <c r="F250" s="110">
        <f>IF('3A-Rail transport'!P$56="no"," ",ROUND(E250,4))</f>
        <v>0.247</v>
      </c>
      <c r="G250" s="110">
        <f>IF('3A-Rail transport'!P$57="no"," ",ROUND(E250,4))</f>
        <v>0.247</v>
      </c>
      <c r="H250" s="110"/>
      <c r="S250" s="110">
        <f t="shared" si="52"/>
        <v>0.24700000000000019</v>
      </c>
      <c r="T250" s="110">
        <f>IF('3B-Air transport'!P$66="no"," ",ROUND(S250,4))</f>
        <v>0.247</v>
      </c>
      <c r="U250" s="110">
        <f>IF('3B-Air transport'!P$67="no"," ",ROUND(S250,4))</f>
        <v>0.247</v>
      </c>
      <c r="V250" s="110">
        <f>IF('3B-Air transport'!P$68="no"," ",ROUND(S250,4))</f>
        <v>0.247</v>
      </c>
      <c r="W250" s="110"/>
      <c r="AB250" s="110">
        <f t="shared" si="53"/>
        <v>0.24700000000000019</v>
      </c>
      <c r="AC250" s="110">
        <f>IF('3C-Water transport'!P$56="no"," ",ROUND(AB250,4))</f>
        <v>0.247</v>
      </c>
      <c r="AD250" s="110">
        <f>IF('3C-Water transport'!P$57="no"," ",ROUND(AB250,4))</f>
        <v>0.247</v>
      </c>
      <c r="AE250" s="110">
        <f>IF('3C-Water transport'!P$58="no"," ",ROUND(AB250,4))</f>
        <v>0.247</v>
      </c>
    </row>
    <row r="251" spans="5:31" x14ac:dyDescent="0.25">
      <c r="E251" s="110">
        <f t="shared" si="51"/>
        <v>0.24800000000000019</v>
      </c>
      <c r="F251" s="110">
        <f>IF('3A-Rail transport'!P$56="no"," ",ROUND(E251,4))</f>
        <v>0.248</v>
      </c>
      <c r="G251" s="110">
        <f>IF('3A-Rail transport'!P$57="no"," ",ROUND(E251,4))</f>
        <v>0.248</v>
      </c>
      <c r="H251" s="110"/>
      <c r="S251" s="110">
        <f t="shared" si="52"/>
        <v>0.24800000000000019</v>
      </c>
      <c r="T251" s="110">
        <f>IF('3B-Air transport'!P$66="no"," ",ROUND(S251,4))</f>
        <v>0.248</v>
      </c>
      <c r="U251" s="110">
        <f>IF('3B-Air transport'!P$67="no"," ",ROUND(S251,4))</f>
        <v>0.248</v>
      </c>
      <c r="V251" s="110">
        <f>IF('3B-Air transport'!P$68="no"," ",ROUND(S251,4))</f>
        <v>0.248</v>
      </c>
      <c r="W251" s="110"/>
      <c r="AB251" s="110">
        <f t="shared" si="53"/>
        <v>0.24800000000000019</v>
      </c>
      <c r="AC251" s="110">
        <f>IF('3C-Water transport'!P$56="no"," ",ROUND(AB251,4))</f>
        <v>0.248</v>
      </c>
      <c r="AD251" s="110">
        <f>IF('3C-Water transport'!P$57="no"," ",ROUND(AB251,4))</f>
        <v>0.248</v>
      </c>
      <c r="AE251" s="110">
        <f>IF('3C-Water transport'!P$58="no"," ",ROUND(AB251,4))</f>
        <v>0.248</v>
      </c>
    </row>
    <row r="252" spans="5:31" x14ac:dyDescent="0.25">
      <c r="E252" s="110">
        <f t="shared" si="51"/>
        <v>0.24900000000000019</v>
      </c>
      <c r="F252" s="110">
        <f>IF('3A-Rail transport'!P$56="no"," ",ROUND(E252,4))</f>
        <v>0.249</v>
      </c>
      <c r="G252" s="110">
        <f>IF('3A-Rail transport'!P$57="no"," ",ROUND(E252,4))</f>
        <v>0.249</v>
      </c>
      <c r="H252" s="110"/>
      <c r="S252" s="110">
        <f t="shared" si="52"/>
        <v>0.24900000000000019</v>
      </c>
      <c r="T252" s="110">
        <f>IF('3B-Air transport'!P$66="no"," ",ROUND(S252,4))</f>
        <v>0.249</v>
      </c>
      <c r="U252" s="110">
        <f>IF('3B-Air transport'!P$67="no"," ",ROUND(S252,4))</f>
        <v>0.249</v>
      </c>
      <c r="V252" s="110">
        <f>IF('3B-Air transport'!P$68="no"," ",ROUND(S252,4))</f>
        <v>0.249</v>
      </c>
      <c r="W252" s="110"/>
      <c r="AB252" s="110">
        <f t="shared" si="53"/>
        <v>0.24900000000000019</v>
      </c>
      <c r="AC252" s="110">
        <f>IF('3C-Water transport'!P$56="no"," ",ROUND(AB252,4))</f>
        <v>0.249</v>
      </c>
      <c r="AD252" s="110">
        <f>IF('3C-Water transport'!P$57="no"," ",ROUND(AB252,4))</f>
        <v>0.249</v>
      </c>
      <c r="AE252" s="110">
        <f>IF('3C-Water transport'!P$58="no"," ",ROUND(AB252,4))</f>
        <v>0.249</v>
      </c>
    </row>
    <row r="253" spans="5:31" x14ac:dyDescent="0.25">
      <c r="E253" s="110">
        <f t="shared" si="51"/>
        <v>0.25000000000000017</v>
      </c>
      <c r="F253" s="110">
        <f>IF('3A-Rail transport'!P$56="no"," ",ROUND(E253,4))</f>
        <v>0.25</v>
      </c>
      <c r="G253" s="110">
        <f>IF('3A-Rail transport'!P$57="no"," ",ROUND(E253,4))</f>
        <v>0.25</v>
      </c>
      <c r="H253" s="110"/>
      <c r="S253" s="110">
        <f t="shared" si="52"/>
        <v>0.25000000000000017</v>
      </c>
      <c r="T253" s="110">
        <f>IF('3B-Air transport'!P$66="no"," ",ROUND(S253,4))</f>
        <v>0.25</v>
      </c>
      <c r="U253" s="110">
        <f>IF('3B-Air transport'!P$67="no"," ",ROUND(S253,4))</f>
        <v>0.25</v>
      </c>
      <c r="V253" s="110">
        <f>IF('3B-Air transport'!P$68="no"," ",ROUND(S253,4))</f>
        <v>0.25</v>
      </c>
      <c r="W253" s="110"/>
      <c r="AB253" s="110">
        <f t="shared" si="53"/>
        <v>0.25000000000000017</v>
      </c>
      <c r="AC253" s="110">
        <f>IF('3C-Water transport'!P$56="no"," ",ROUND(AB253,4))</f>
        <v>0.25</v>
      </c>
      <c r="AD253" s="110">
        <f>IF('3C-Water transport'!P$57="no"," ",ROUND(AB253,4))</f>
        <v>0.25</v>
      </c>
      <c r="AE253" s="110">
        <f>IF('3C-Water transport'!P$58="no"," ",ROUND(AB253,4))</f>
        <v>0.25</v>
      </c>
    </row>
    <row r="254" spans="5:31" x14ac:dyDescent="0.25">
      <c r="E254" s="110">
        <f t="shared" si="51"/>
        <v>0.25100000000000017</v>
      </c>
      <c r="F254" s="110">
        <f>IF('3A-Rail transport'!P$56="no"," ",ROUND(E254,4))</f>
        <v>0.251</v>
      </c>
      <c r="G254" s="110">
        <f>IF('3A-Rail transport'!P$57="no"," ",ROUND(E254,4))</f>
        <v>0.251</v>
      </c>
      <c r="H254" s="110"/>
      <c r="S254" s="110">
        <f t="shared" si="52"/>
        <v>0.25100000000000017</v>
      </c>
      <c r="T254" s="110">
        <f>IF('3B-Air transport'!P$66="no"," ",ROUND(S254,4))</f>
        <v>0.251</v>
      </c>
      <c r="U254" s="110">
        <f>IF('3B-Air transport'!P$67="no"," ",ROUND(S254,4))</f>
        <v>0.251</v>
      </c>
      <c r="V254" s="110">
        <f>IF('3B-Air transport'!P$68="no"," ",ROUND(S254,4))</f>
        <v>0.251</v>
      </c>
      <c r="W254" s="110"/>
      <c r="AB254" s="110">
        <f t="shared" si="53"/>
        <v>0.25100000000000017</v>
      </c>
      <c r="AC254" s="110">
        <f>IF('3C-Water transport'!P$56="no"," ",ROUND(AB254,4))</f>
        <v>0.251</v>
      </c>
      <c r="AD254" s="110">
        <f>IF('3C-Water transport'!P$57="no"," ",ROUND(AB254,4))</f>
        <v>0.251</v>
      </c>
      <c r="AE254" s="110">
        <f>IF('3C-Water transport'!P$58="no"," ",ROUND(AB254,4))</f>
        <v>0.251</v>
      </c>
    </row>
    <row r="255" spans="5:31" x14ac:dyDescent="0.25">
      <c r="E255" s="110">
        <f t="shared" si="51"/>
        <v>0.25200000000000017</v>
      </c>
      <c r="F255" s="110">
        <f>IF('3A-Rail transport'!P$56="no"," ",ROUND(E255,4))</f>
        <v>0.252</v>
      </c>
      <c r="G255" s="110">
        <f>IF('3A-Rail transport'!P$57="no"," ",ROUND(E255,4))</f>
        <v>0.252</v>
      </c>
      <c r="H255" s="110"/>
      <c r="S255" s="110">
        <f t="shared" si="52"/>
        <v>0.25200000000000017</v>
      </c>
      <c r="T255" s="110">
        <f>IF('3B-Air transport'!P$66="no"," ",ROUND(S255,4))</f>
        <v>0.252</v>
      </c>
      <c r="U255" s="110">
        <f>IF('3B-Air transport'!P$67="no"," ",ROUND(S255,4))</f>
        <v>0.252</v>
      </c>
      <c r="V255" s="110">
        <f>IF('3B-Air transport'!P$68="no"," ",ROUND(S255,4))</f>
        <v>0.252</v>
      </c>
      <c r="W255" s="110"/>
      <c r="AB255" s="110">
        <f t="shared" si="53"/>
        <v>0.25200000000000017</v>
      </c>
      <c r="AC255" s="110">
        <f>IF('3C-Water transport'!P$56="no"," ",ROUND(AB255,4))</f>
        <v>0.252</v>
      </c>
      <c r="AD255" s="110">
        <f>IF('3C-Water transport'!P$57="no"," ",ROUND(AB255,4))</f>
        <v>0.252</v>
      </c>
      <c r="AE255" s="110">
        <f>IF('3C-Water transport'!P$58="no"," ",ROUND(AB255,4))</f>
        <v>0.252</v>
      </c>
    </row>
    <row r="256" spans="5:31" x14ac:dyDescent="0.25">
      <c r="E256" s="110">
        <f t="shared" si="51"/>
        <v>0.25300000000000017</v>
      </c>
      <c r="F256" s="110">
        <f>IF('3A-Rail transport'!P$56="no"," ",ROUND(E256,4))</f>
        <v>0.253</v>
      </c>
      <c r="G256" s="110">
        <f>IF('3A-Rail transport'!P$57="no"," ",ROUND(E256,4))</f>
        <v>0.253</v>
      </c>
      <c r="H256" s="110"/>
      <c r="S256" s="110">
        <f t="shared" si="52"/>
        <v>0.25300000000000017</v>
      </c>
      <c r="T256" s="110">
        <f>IF('3B-Air transport'!P$66="no"," ",ROUND(S256,4))</f>
        <v>0.253</v>
      </c>
      <c r="U256" s="110">
        <f>IF('3B-Air transport'!P$67="no"," ",ROUND(S256,4))</f>
        <v>0.253</v>
      </c>
      <c r="V256" s="110">
        <f>IF('3B-Air transport'!P$68="no"," ",ROUND(S256,4))</f>
        <v>0.253</v>
      </c>
      <c r="W256" s="110"/>
      <c r="AB256" s="110">
        <f t="shared" si="53"/>
        <v>0.25300000000000017</v>
      </c>
      <c r="AC256" s="110">
        <f>IF('3C-Water transport'!P$56="no"," ",ROUND(AB256,4))</f>
        <v>0.253</v>
      </c>
      <c r="AD256" s="110">
        <f>IF('3C-Water transport'!P$57="no"," ",ROUND(AB256,4))</f>
        <v>0.253</v>
      </c>
      <c r="AE256" s="110">
        <f>IF('3C-Water transport'!P$58="no"," ",ROUND(AB256,4))</f>
        <v>0.253</v>
      </c>
    </row>
    <row r="257" spans="5:31" x14ac:dyDescent="0.25">
      <c r="E257" s="110">
        <f t="shared" si="51"/>
        <v>0.25400000000000017</v>
      </c>
      <c r="F257" s="110">
        <f>IF('3A-Rail transport'!P$56="no"," ",ROUND(E257,4))</f>
        <v>0.254</v>
      </c>
      <c r="G257" s="110">
        <f>IF('3A-Rail transport'!P$57="no"," ",ROUND(E257,4))</f>
        <v>0.254</v>
      </c>
      <c r="H257" s="110"/>
      <c r="S257" s="110">
        <f t="shared" si="52"/>
        <v>0.25400000000000017</v>
      </c>
      <c r="T257" s="110">
        <f>IF('3B-Air transport'!P$66="no"," ",ROUND(S257,4))</f>
        <v>0.254</v>
      </c>
      <c r="U257" s="110">
        <f>IF('3B-Air transport'!P$67="no"," ",ROUND(S257,4))</f>
        <v>0.254</v>
      </c>
      <c r="V257" s="110">
        <f>IF('3B-Air transport'!P$68="no"," ",ROUND(S257,4))</f>
        <v>0.254</v>
      </c>
      <c r="W257" s="110"/>
      <c r="AB257" s="110">
        <f t="shared" si="53"/>
        <v>0.25400000000000017</v>
      </c>
      <c r="AC257" s="110">
        <f>IF('3C-Water transport'!P$56="no"," ",ROUND(AB257,4))</f>
        <v>0.254</v>
      </c>
      <c r="AD257" s="110">
        <f>IF('3C-Water transport'!P$57="no"," ",ROUND(AB257,4))</f>
        <v>0.254</v>
      </c>
      <c r="AE257" s="110">
        <f>IF('3C-Water transport'!P$58="no"," ",ROUND(AB257,4))</f>
        <v>0.254</v>
      </c>
    </row>
    <row r="258" spans="5:31" x14ac:dyDescent="0.25">
      <c r="E258" s="110">
        <f t="shared" si="51"/>
        <v>0.25500000000000017</v>
      </c>
      <c r="F258" s="110">
        <f>IF('3A-Rail transport'!P$56="no"," ",ROUND(E258,4))</f>
        <v>0.255</v>
      </c>
      <c r="G258" s="110">
        <f>IF('3A-Rail transport'!P$57="no"," ",ROUND(E258,4))</f>
        <v>0.255</v>
      </c>
      <c r="H258" s="110"/>
      <c r="S258" s="110">
        <f t="shared" si="52"/>
        <v>0.25500000000000017</v>
      </c>
      <c r="T258" s="110">
        <f>IF('3B-Air transport'!P$66="no"," ",ROUND(S258,4))</f>
        <v>0.255</v>
      </c>
      <c r="U258" s="110">
        <f>IF('3B-Air transport'!P$67="no"," ",ROUND(S258,4))</f>
        <v>0.255</v>
      </c>
      <c r="V258" s="110">
        <f>IF('3B-Air transport'!P$68="no"," ",ROUND(S258,4))</f>
        <v>0.255</v>
      </c>
      <c r="W258" s="110"/>
      <c r="AB258" s="110">
        <f t="shared" si="53"/>
        <v>0.25500000000000017</v>
      </c>
      <c r="AC258" s="110">
        <f>IF('3C-Water transport'!P$56="no"," ",ROUND(AB258,4))</f>
        <v>0.255</v>
      </c>
      <c r="AD258" s="110">
        <f>IF('3C-Water transport'!P$57="no"," ",ROUND(AB258,4))</f>
        <v>0.255</v>
      </c>
      <c r="AE258" s="110">
        <f>IF('3C-Water transport'!P$58="no"," ",ROUND(AB258,4))</f>
        <v>0.255</v>
      </c>
    </row>
    <row r="259" spans="5:31" x14ac:dyDescent="0.25">
      <c r="E259" s="110">
        <f t="shared" si="51"/>
        <v>0.25600000000000017</v>
      </c>
      <c r="F259" s="110">
        <f>IF('3A-Rail transport'!P$56="no"," ",ROUND(E259,4))</f>
        <v>0.25600000000000001</v>
      </c>
      <c r="G259" s="110">
        <f>IF('3A-Rail transport'!P$57="no"," ",ROUND(E259,4))</f>
        <v>0.25600000000000001</v>
      </c>
      <c r="H259" s="110"/>
      <c r="S259" s="110">
        <f t="shared" si="52"/>
        <v>0.25600000000000017</v>
      </c>
      <c r="T259" s="110">
        <f>IF('3B-Air transport'!P$66="no"," ",ROUND(S259,4))</f>
        <v>0.25600000000000001</v>
      </c>
      <c r="U259" s="110">
        <f>IF('3B-Air transport'!P$67="no"," ",ROUND(S259,4))</f>
        <v>0.25600000000000001</v>
      </c>
      <c r="V259" s="110">
        <f>IF('3B-Air transport'!P$68="no"," ",ROUND(S259,4))</f>
        <v>0.25600000000000001</v>
      </c>
      <c r="W259" s="110"/>
      <c r="AB259" s="110">
        <f t="shared" si="53"/>
        <v>0.25600000000000017</v>
      </c>
      <c r="AC259" s="110">
        <f>IF('3C-Water transport'!P$56="no"," ",ROUND(AB259,4))</f>
        <v>0.25600000000000001</v>
      </c>
      <c r="AD259" s="110">
        <f>IF('3C-Water transport'!P$57="no"," ",ROUND(AB259,4))</f>
        <v>0.25600000000000001</v>
      </c>
      <c r="AE259" s="110">
        <f>IF('3C-Water transport'!P$58="no"," ",ROUND(AB259,4))</f>
        <v>0.25600000000000001</v>
      </c>
    </row>
    <row r="260" spans="5:31" x14ac:dyDescent="0.25">
      <c r="E260" s="110">
        <f t="shared" ref="E260:E323" si="54">E259+0.001</f>
        <v>0.25700000000000017</v>
      </c>
      <c r="F260" s="110">
        <f>IF('3A-Rail transport'!P$56="no"," ",ROUND(E260,4))</f>
        <v>0.25700000000000001</v>
      </c>
      <c r="G260" s="110">
        <f>IF('3A-Rail transport'!P$57="no"," ",ROUND(E260,4))</f>
        <v>0.25700000000000001</v>
      </c>
      <c r="H260" s="110"/>
      <c r="S260" s="110">
        <f t="shared" ref="S260:S323" si="55">S259+0.001</f>
        <v>0.25700000000000017</v>
      </c>
      <c r="T260" s="110">
        <f>IF('3B-Air transport'!P$66="no"," ",ROUND(S260,4))</f>
        <v>0.25700000000000001</v>
      </c>
      <c r="U260" s="110">
        <f>IF('3B-Air transport'!P$67="no"," ",ROUND(S260,4))</f>
        <v>0.25700000000000001</v>
      </c>
      <c r="V260" s="110">
        <f>IF('3B-Air transport'!P$68="no"," ",ROUND(S260,4))</f>
        <v>0.25700000000000001</v>
      </c>
      <c r="W260" s="110"/>
      <c r="AB260" s="110">
        <f t="shared" ref="AB260:AB323" si="56">AB259+0.001</f>
        <v>0.25700000000000017</v>
      </c>
      <c r="AC260" s="110">
        <f>IF('3C-Water transport'!P$56="no"," ",ROUND(AB260,4))</f>
        <v>0.25700000000000001</v>
      </c>
      <c r="AD260" s="110">
        <f>IF('3C-Water transport'!P$57="no"," ",ROUND(AB260,4))</f>
        <v>0.25700000000000001</v>
      </c>
      <c r="AE260" s="110">
        <f>IF('3C-Water transport'!P$58="no"," ",ROUND(AB260,4))</f>
        <v>0.25700000000000001</v>
      </c>
    </row>
    <row r="261" spans="5:31" x14ac:dyDescent="0.25">
      <c r="E261" s="110">
        <f t="shared" si="54"/>
        <v>0.25800000000000017</v>
      </c>
      <c r="F261" s="110">
        <f>IF('3A-Rail transport'!P$56="no"," ",ROUND(E261,4))</f>
        <v>0.25800000000000001</v>
      </c>
      <c r="G261" s="110">
        <f>IF('3A-Rail transport'!P$57="no"," ",ROUND(E261,4))</f>
        <v>0.25800000000000001</v>
      </c>
      <c r="H261" s="110"/>
      <c r="S261" s="110">
        <f t="shared" si="55"/>
        <v>0.25800000000000017</v>
      </c>
      <c r="T261" s="110">
        <f>IF('3B-Air transport'!P$66="no"," ",ROUND(S261,4))</f>
        <v>0.25800000000000001</v>
      </c>
      <c r="U261" s="110">
        <f>IF('3B-Air transport'!P$67="no"," ",ROUND(S261,4))</f>
        <v>0.25800000000000001</v>
      </c>
      <c r="V261" s="110">
        <f>IF('3B-Air transport'!P$68="no"," ",ROUND(S261,4))</f>
        <v>0.25800000000000001</v>
      </c>
      <c r="W261" s="110"/>
      <c r="AB261" s="110">
        <f t="shared" si="56"/>
        <v>0.25800000000000017</v>
      </c>
      <c r="AC261" s="110">
        <f>IF('3C-Water transport'!P$56="no"," ",ROUND(AB261,4))</f>
        <v>0.25800000000000001</v>
      </c>
      <c r="AD261" s="110">
        <f>IF('3C-Water transport'!P$57="no"," ",ROUND(AB261,4))</f>
        <v>0.25800000000000001</v>
      </c>
      <c r="AE261" s="110">
        <f>IF('3C-Water transport'!P$58="no"," ",ROUND(AB261,4))</f>
        <v>0.25800000000000001</v>
      </c>
    </row>
    <row r="262" spans="5:31" x14ac:dyDescent="0.25">
      <c r="E262" s="110">
        <f t="shared" si="54"/>
        <v>0.25900000000000017</v>
      </c>
      <c r="F262" s="110">
        <f>IF('3A-Rail transport'!P$56="no"," ",ROUND(E262,4))</f>
        <v>0.25900000000000001</v>
      </c>
      <c r="G262" s="110">
        <f>IF('3A-Rail transport'!P$57="no"," ",ROUND(E262,4))</f>
        <v>0.25900000000000001</v>
      </c>
      <c r="H262" s="110"/>
      <c r="S262" s="110">
        <f t="shared" si="55"/>
        <v>0.25900000000000017</v>
      </c>
      <c r="T262" s="110">
        <f>IF('3B-Air transport'!P$66="no"," ",ROUND(S262,4))</f>
        <v>0.25900000000000001</v>
      </c>
      <c r="U262" s="110">
        <f>IF('3B-Air transport'!P$67="no"," ",ROUND(S262,4))</f>
        <v>0.25900000000000001</v>
      </c>
      <c r="V262" s="110">
        <f>IF('3B-Air transport'!P$68="no"," ",ROUND(S262,4))</f>
        <v>0.25900000000000001</v>
      </c>
      <c r="W262" s="110"/>
      <c r="AB262" s="110">
        <f t="shared" si="56"/>
        <v>0.25900000000000017</v>
      </c>
      <c r="AC262" s="110">
        <f>IF('3C-Water transport'!P$56="no"," ",ROUND(AB262,4))</f>
        <v>0.25900000000000001</v>
      </c>
      <c r="AD262" s="110">
        <f>IF('3C-Water transport'!P$57="no"," ",ROUND(AB262,4))</f>
        <v>0.25900000000000001</v>
      </c>
      <c r="AE262" s="110">
        <f>IF('3C-Water transport'!P$58="no"," ",ROUND(AB262,4))</f>
        <v>0.25900000000000001</v>
      </c>
    </row>
    <row r="263" spans="5:31" x14ac:dyDescent="0.25">
      <c r="E263" s="110">
        <f t="shared" si="54"/>
        <v>0.26000000000000018</v>
      </c>
      <c r="F263" s="110">
        <f>IF('3A-Rail transport'!P$56="no"," ",ROUND(E263,4))</f>
        <v>0.26</v>
      </c>
      <c r="G263" s="110">
        <f>IF('3A-Rail transport'!P$57="no"," ",ROUND(E263,4))</f>
        <v>0.26</v>
      </c>
      <c r="H263" s="110"/>
      <c r="S263" s="110">
        <f t="shared" si="55"/>
        <v>0.26000000000000018</v>
      </c>
      <c r="T263" s="110">
        <f>IF('3B-Air transport'!P$66="no"," ",ROUND(S263,4))</f>
        <v>0.26</v>
      </c>
      <c r="U263" s="110">
        <f>IF('3B-Air transport'!P$67="no"," ",ROUND(S263,4))</f>
        <v>0.26</v>
      </c>
      <c r="V263" s="110">
        <f>IF('3B-Air transport'!P$68="no"," ",ROUND(S263,4))</f>
        <v>0.26</v>
      </c>
      <c r="W263" s="110"/>
      <c r="AB263" s="110">
        <f t="shared" si="56"/>
        <v>0.26000000000000018</v>
      </c>
      <c r="AC263" s="110">
        <f>IF('3C-Water transport'!P$56="no"," ",ROUND(AB263,4))</f>
        <v>0.26</v>
      </c>
      <c r="AD263" s="110">
        <f>IF('3C-Water transport'!P$57="no"," ",ROUND(AB263,4))</f>
        <v>0.26</v>
      </c>
      <c r="AE263" s="110">
        <f>IF('3C-Water transport'!P$58="no"," ",ROUND(AB263,4))</f>
        <v>0.26</v>
      </c>
    </row>
    <row r="264" spans="5:31" x14ac:dyDescent="0.25">
      <c r="E264" s="110">
        <f t="shared" si="54"/>
        <v>0.26100000000000018</v>
      </c>
      <c r="F264" s="110">
        <f>IF('3A-Rail transport'!P$56="no"," ",ROUND(E264,4))</f>
        <v>0.26100000000000001</v>
      </c>
      <c r="G264" s="110">
        <f>IF('3A-Rail transport'!P$57="no"," ",ROUND(E264,4))</f>
        <v>0.26100000000000001</v>
      </c>
      <c r="H264" s="110"/>
      <c r="S264" s="110">
        <f t="shared" si="55"/>
        <v>0.26100000000000018</v>
      </c>
      <c r="T264" s="110">
        <f>IF('3B-Air transport'!P$66="no"," ",ROUND(S264,4))</f>
        <v>0.26100000000000001</v>
      </c>
      <c r="U264" s="110">
        <f>IF('3B-Air transport'!P$67="no"," ",ROUND(S264,4))</f>
        <v>0.26100000000000001</v>
      </c>
      <c r="V264" s="110">
        <f>IF('3B-Air transport'!P$68="no"," ",ROUND(S264,4))</f>
        <v>0.26100000000000001</v>
      </c>
      <c r="W264" s="110"/>
      <c r="AB264" s="110">
        <f t="shared" si="56"/>
        <v>0.26100000000000018</v>
      </c>
      <c r="AC264" s="110">
        <f>IF('3C-Water transport'!P$56="no"," ",ROUND(AB264,4))</f>
        <v>0.26100000000000001</v>
      </c>
      <c r="AD264" s="110">
        <f>IF('3C-Water transport'!P$57="no"," ",ROUND(AB264,4))</f>
        <v>0.26100000000000001</v>
      </c>
      <c r="AE264" s="110">
        <f>IF('3C-Water transport'!P$58="no"," ",ROUND(AB264,4))</f>
        <v>0.26100000000000001</v>
      </c>
    </row>
    <row r="265" spans="5:31" x14ac:dyDescent="0.25">
      <c r="E265" s="110">
        <f t="shared" si="54"/>
        <v>0.26200000000000018</v>
      </c>
      <c r="F265" s="110">
        <f>IF('3A-Rail transport'!P$56="no"," ",ROUND(E265,4))</f>
        <v>0.26200000000000001</v>
      </c>
      <c r="G265" s="110">
        <f>IF('3A-Rail transport'!P$57="no"," ",ROUND(E265,4))</f>
        <v>0.26200000000000001</v>
      </c>
      <c r="H265" s="110"/>
      <c r="S265" s="110">
        <f t="shared" si="55"/>
        <v>0.26200000000000018</v>
      </c>
      <c r="T265" s="110">
        <f>IF('3B-Air transport'!P$66="no"," ",ROUND(S265,4))</f>
        <v>0.26200000000000001</v>
      </c>
      <c r="U265" s="110">
        <f>IF('3B-Air transport'!P$67="no"," ",ROUND(S265,4))</f>
        <v>0.26200000000000001</v>
      </c>
      <c r="V265" s="110">
        <f>IF('3B-Air transport'!P$68="no"," ",ROUND(S265,4))</f>
        <v>0.26200000000000001</v>
      </c>
      <c r="W265" s="110"/>
      <c r="AB265" s="110">
        <f t="shared" si="56"/>
        <v>0.26200000000000018</v>
      </c>
      <c r="AC265" s="110">
        <f>IF('3C-Water transport'!P$56="no"," ",ROUND(AB265,4))</f>
        <v>0.26200000000000001</v>
      </c>
      <c r="AD265" s="110">
        <f>IF('3C-Water transport'!P$57="no"," ",ROUND(AB265,4))</f>
        <v>0.26200000000000001</v>
      </c>
      <c r="AE265" s="110">
        <f>IF('3C-Water transport'!P$58="no"," ",ROUND(AB265,4))</f>
        <v>0.26200000000000001</v>
      </c>
    </row>
    <row r="266" spans="5:31" x14ac:dyDescent="0.25">
      <c r="E266" s="110">
        <f t="shared" si="54"/>
        <v>0.26300000000000018</v>
      </c>
      <c r="F266" s="110">
        <f>IF('3A-Rail transport'!P$56="no"," ",ROUND(E266,4))</f>
        <v>0.26300000000000001</v>
      </c>
      <c r="G266" s="110">
        <f>IF('3A-Rail transport'!P$57="no"," ",ROUND(E266,4))</f>
        <v>0.26300000000000001</v>
      </c>
      <c r="H266" s="110"/>
      <c r="S266" s="110">
        <f t="shared" si="55"/>
        <v>0.26300000000000018</v>
      </c>
      <c r="T266" s="110">
        <f>IF('3B-Air transport'!P$66="no"," ",ROUND(S266,4))</f>
        <v>0.26300000000000001</v>
      </c>
      <c r="U266" s="110">
        <f>IF('3B-Air transport'!P$67="no"," ",ROUND(S266,4))</f>
        <v>0.26300000000000001</v>
      </c>
      <c r="V266" s="110">
        <f>IF('3B-Air transport'!P$68="no"," ",ROUND(S266,4))</f>
        <v>0.26300000000000001</v>
      </c>
      <c r="W266" s="110"/>
      <c r="AB266" s="110">
        <f t="shared" si="56"/>
        <v>0.26300000000000018</v>
      </c>
      <c r="AC266" s="110">
        <f>IF('3C-Water transport'!P$56="no"," ",ROUND(AB266,4))</f>
        <v>0.26300000000000001</v>
      </c>
      <c r="AD266" s="110">
        <f>IF('3C-Water transport'!P$57="no"," ",ROUND(AB266,4))</f>
        <v>0.26300000000000001</v>
      </c>
      <c r="AE266" s="110">
        <f>IF('3C-Water transport'!P$58="no"," ",ROUND(AB266,4))</f>
        <v>0.26300000000000001</v>
      </c>
    </row>
    <row r="267" spans="5:31" x14ac:dyDescent="0.25">
      <c r="E267" s="110">
        <f t="shared" si="54"/>
        <v>0.26400000000000018</v>
      </c>
      <c r="F267" s="110">
        <f>IF('3A-Rail transport'!P$56="no"," ",ROUND(E267,4))</f>
        <v>0.26400000000000001</v>
      </c>
      <c r="G267" s="110">
        <f>IF('3A-Rail transport'!P$57="no"," ",ROUND(E267,4))</f>
        <v>0.26400000000000001</v>
      </c>
      <c r="H267" s="110"/>
      <c r="S267" s="110">
        <f t="shared" si="55"/>
        <v>0.26400000000000018</v>
      </c>
      <c r="T267" s="110">
        <f>IF('3B-Air transport'!P$66="no"," ",ROUND(S267,4))</f>
        <v>0.26400000000000001</v>
      </c>
      <c r="U267" s="110">
        <f>IF('3B-Air transport'!P$67="no"," ",ROUND(S267,4))</f>
        <v>0.26400000000000001</v>
      </c>
      <c r="V267" s="110">
        <f>IF('3B-Air transport'!P$68="no"," ",ROUND(S267,4))</f>
        <v>0.26400000000000001</v>
      </c>
      <c r="W267" s="110"/>
      <c r="AB267" s="110">
        <f t="shared" si="56"/>
        <v>0.26400000000000018</v>
      </c>
      <c r="AC267" s="110">
        <f>IF('3C-Water transport'!P$56="no"," ",ROUND(AB267,4))</f>
        <v>0.26400000000000001</v>
      </c>
      <c r="AD267" s="110">
        <f>IF('3C-Water transport'!P$57="no"," ",ROUND(AB267,4))</f>
        <v>0.26400000000000001</v>
      </c>
      <c r="AE267" s="110">
        <f>IF('3C-Water transport'!P$58="no"," ",ROUND(AB267,4))</f>
        <v>0.26400000000000001</v>
      </c>
    </row>
    <row r="268" spans="5:31" x14ac:dyDescent="0.25">
      <c r="E268" s="110">
        <f t="shared" si="54"/>
        <v>0.26500000000000018</v>
      </c>
      <c r="F268" s="110">
        <f>IF('3A-Rail transport'!P$56="no"," ",ROUND(E268,4))</f>
        <v>0.26500000000000001</v>
      </c>
      <c r="G268" s="110">
        <f>IF('3A-Rail transport'!P$57="no"," ",ROUND(E268,4))</f>
        <v>0.26500000000000001</v>
      </c>
      <c r="H268" s="110"/>
      <c r="S268" s="110">
        <f t="shared" si="55"/>
        <v>0.26500000000000018</v>
      </c>
      <c r="T268" s="110">
        <f>IF('3B-Air transport'!P$66="no"," ",ROUND(S268,4))</f>
        <v>0.26500000000000001</v>
      </c>
      <c r="U268" s="110">
        <f>IF('3B-Air transport'!P$67="no"," ",ROUND(S268,4))</f>
        <v>0.26500000000000001</v>
      </c>
      <c r="V268" s="110">
        <f>IF('3B-Air transport'!P$68="no"," ",ROUND(S268,4))</f>
        <v>0.26500000000000001</v>
      </c>
      <c r="W268" s="110"/>
      <c r="AB268" s="110">
        <f t="shared" si="56"/>
        <v>0.26500000000000018</v>
      </c>
      <c r="AC268" s="110">
        <f>IF('3C-Water transport'!P$56="no"," ",ROUND(AB268,4))</f>
        <v>0.26500000000000001</v>
      </c>
      <c r="AD268" s="110">
        <f>IF('3C-Water transport'!P$57="no"," ",ROUND(AB268,4))</f>
        <v>0.26500000000000001</v>
      </c>
      <c r="AE268" s="110">
        <f>IF('3C-Water transport'!P$58="no"," ",ROUND(AB268,4))</f>
        <v>0.26500000000000001</v>
      </c>
    </row>
    <row r="269" spans="5:31" x14ac:dyDescent="0.25">
      <c r="E269" s="110">
        <f t="shared" si="54"/>
        <v>0.26600000000000018</v>
      </c>
      <c r="F269" s="110">
        <f>IF('3A-Rail transport'!P$56="no"," ",ROUND(E269,4))</f>
        <v>0.26600000000000001</v>
      </c>
      <c r="G269" s="110">
        <f>IF('3A-Rail transport'!P$57="no"," ",ROUND(E269,4))</f>
        <v>0.26600000000000001</v>
      </c>
      <c r="H269" s="110"/>
      <c r="S269" s="110">
        <f t="shared" si="55"/>
        <v>0.26600000000000018</v>
      </c>
      <c r="T269" s="110">
        <f>IF('3B-Air transport'!P$66="no"," ",ROUND(S269,4))</f>
        <v>0.26600000000000001</v>
      </c>
      <c r="U269" s="110">
        <f>IF('3B-Air transport'!P$67="no"," ",ROUND(S269,4))</f>
        <v>0.26600000000000001</v>
      </c>
      <c r="V269" s="110">
        <f>IF('3B-Air transport'!P$68="no"," ",ROUND(S269,4))</f>
        <v>0.26600000000000001</v>
      </c>
      <c r="W269" s="110"/>
      <c r="AB269" s="110">
        <f t="shared" si="56"/>
        <v>0.26600000000000018</v>
      </c>
      <c r="AC269" s="110">
        <f>IF('3C-Water transport'!P$56="no"," ",ROUND(AB269,4))</f>
        <v>0.26600000000000001</v>
      </c>
      <c r="AD269" s="110">
        <f>IF('3C-Water transport'!P$57="no"," ",ROUND(AB269,4))</f>
        <v>0.26600000000000001</v>
      </c>
      <c r="AE269" s="110">
        <f>IF('3C-Water transport'!P$58="no"," ",ROUND(AB269,4))</f>
        <v>0.26600000000000001</v>
      </c>
    </row>
    <row r="270" spans="5:31" x14ac:dyDescent="0.25">
      <c r="E270" s="110">
        <f t="shared" si="54"/>
        <v>0.26700000000000018</v>
      </c>
      <c r="F270" s="110">
        <f>IF('3A-Rail transport'!P$56="no"," ",ROUND(E270,4))</f>
        <v>0.26700000000000002</v>
      </c>
      <c r="G270" s="110">
        <f>IF('3A-Rail transport'!P$57="no"," ",ROUND(E270,4))</f>
        <v>0.26700000000000002</v>
      </c>
      <c r="H270" s="110"/>
      <c r="S270" s="110">
        <f t="shared" si="55"/>
        <v>0.26700000000000018</v>
      </c>
      <c r="T270" s="110">
        <f>IF('3B-Air transport'!P$66="no"," ",ROUND(S270,4))</f>
        <v>0.26700000000000002</v>
      </c>
      <c r="U270" s="110">
        <f>IF('3B-Air transport'!P$67="no"," ",ROUND(S270,4))</f>
        <v>0.26700000000000002</v>
      </c>
      <c r="V270" s="110">
        <f>IF('3B-Air transport'!P$68="no"," ",ROUND(S270,4))</f>
        <v>0.26700000000000002</v>
      </c>
      <c r="W270" s="110"/>
      <c r="AB270" s="110">
        <f t="shared" si="56"/>
        <v>0.26700000000000018</v>
      </c>
      <c r="AC270" s="110">
        <f>IF('3C-Water transport'!P$56="no"," ",ROUND(AB270,4))</f>
        <v>0.26700000000000002</v>
      </c>
      <c r="AD270" s="110">
        <f>IF('3C-Water transport'!P$57="no"," ",ROUND(AB270,4))</f>
        <v>0.26700000000000002</v>
      </c>
      <c r="AE270" s="110">
        <f>IF('3C-Water transport'!P$58="no"," ",ROUND(AB270,4))</f>
        <v>0.26700000000000002</v>
      </c>
    </row>
    <row r="271" spans="5:31" x14ac:dyDescent="0.25">
      <c r="E271" s="110">
        <f t="shared" si="54"/>
        <v>0.26800000000000018</v>
      </c>
      <c r="F271" s="110">
        <f>IF('3A-Rail transport'!P$56="no"," ",ROUND(E271,4))</f>
        <v>0.26800000000000002</v>
      </c>
      <c r="G271" s="110">
        <f>IF('3A-Rail transport'!P$57="no"," ",ROUND(E271,4))</f>
        <v>0.26800000000000002</v>
      </c>
      <c r="H271" s="110"/>
      <c r="S271" s="110">
        <f t="shared" si="55"/>
        <v>0.26800000000000018</v>
      </c>
      <c r="T271" s="110">
        <f>IF('3B-Air transport'!P$66="no"," ",ROUND(S271,4))</f>
        <v>0.26800000000000002</v>
      </c>
      <c r="U271" s="110">
        <f>IF('3B-Air transport'!P$67="no"," ",ROUND(S271,4))</f>
        <v>0.26800000000000002</v>
      </c>
      <c r="V271" s="110">
        <f>IF('3B-Air transport'!P$68="no"," ",ROUND(S271,4))</f>
        <v>0.26800000000000002</v>
      </c>
      <c r="W271" s="110"/>
      <c r="AB271" s="110">
        <f t="shared" si="56"/>
        <v>0.26800000000000018</v>
      </c>
      <c r="AC271" s="110">
        <f>IF('3C-Water transport'!P$56="no"," ",ROUND(AB271,4))</f>
        <v>0.26800000000000002</v>
      </c>
      <c r="AD271" s="110">
        <f>IF('3C-Water transport'!P$57="no"," ",ROUND(AB271,4))</f>
        <v>0.26800000000000002</v>
      </c>
      <c r="AE271" s="110">
        <f>IF('3C-Water transport'!P$58="no"," ",ROUND(AB271,4))</f>
        <v>0.26800000000000002</v>
      </c>
    </row>
    <row r="272" spans="5:31" x14ac:dyDescent="0.25">
      <c r="E272" s="110">
        <f t="shared" si="54"/>
        <v>0.26900000000000018</v>
      </c>
      <c r="F272" s="110">
        <f>IF('3A-Rail transport'!P$56="no"," ",ROUND(E272,4))</f>
        <v>0.26900000000000002</v>
      </c>
      <c r="G272" s="110">
        <f>IF('3A-Rail transport'!P$57="no"," ",ROUND(E272,4))</f>
        <v>0.26900000000000002</v>
      </c>
      <c r="H272" s="110"/>
      <c r="S272" s="110">
        <f t="shared" si="55"/>
        <v>0.26900000000000018</v>
      </c>
      <c r="T272" s="110">
        <f>IF('3B-Air transport'!P$66="no"," ",ROUND(S272,4))</f>
        <v>0.26900000000000002</v>
      </c>
      <c r="U272" s="110">
        <f>IF('3B-Air transport'!P$67="no"," ",ROUND(S272,4))</f>
        <v>0.26900000000000002</v>
      </c>
      <c r="V272" s="110">
        <f>IF('3B-Air transport'!P$68="no"," ",ROUND(S272,4))</f>
        <v>0.26900000000000002</v>
      </c>
      <c r="W272" s="110"/>
      <c r="AB272" s="110">
        <f t="shared" si="56"/>
        <v>0.26900000000000018</v>
      </c>
      <c r="AC272" s="110">
        <f>IF('3C-Water transport'!P$56="no"," ",ROUND(AB272,4))</f>
        <v>0.26900000000000002</v>
      </c>
      <c r="AD272" s="110">
        <f>IF('3C-Water transport'!P$57="no"," ",ROUND(AB272,4))</f>
        <v>0.26900000000000002</v>
      </c>
      <c r="AE272" s="110">
        <f>IF('3C-Water transport'!P$58="no"," ",ROUND(AB272,4))</f>
        <v>0.26900000000000002</v>
      </c>
    </row>
    <row r="273" spans="5:31" x14ac:dyDescent="0.25">
      <c r="E273" s="110">
        <f t="shared" si="54"/>
        <v>0.27000000000000018</v>
      </c>
      <c r="F273" s="110">
        <f>IF('3A-Rail transport'!P$56="no"," ",ROUND(E273,4))</f>
        <v>0.27</v>
      </c>
      <c r="G273" s="110">
        <f>IF('3A-Rail transport'!P$57="no"," ",ROUND(E273,4))</f>
        <v>0.27</v>
      </c>
      <c r="H273" s="110"/>
      <c r="S273" s="110">
        <f t="shared" si="55"/>
        <v>0.27000000000000018</v>
      </c>
      <c r="T273" s="110">
        <f>IF('3B-Air transport'!P$66="no"," ",ROUND(S273,4))</f>
        <v>0.27</v>
      </c>
      <c r="U273" s="110">
        <f>IF('3B-Air transport'!P$67="no"," ",ROUND(S273,4))</f>
        <v>0.27</v>
      </c>
      <c r="V273" s="110">
        <f>IF('3B-Air transport'!P$68="no"," ",ROUND(S273,4))</f>
        <v>0.27</v>
      </c>
      <c r="W273" s="110"/>
      <c r="AB273" s="110">
        <f t="shared" si="56"/>
        <v>0.27000000000000018</v>
      </c>
      <c r="AC273" s="110">
        <f>IF('3C-Water transport'!P$56="no"," ",ROUND(AB273,4))</f>
        <v>0.27</v>
      </c>
      <c r="AD273" s="110">
        <f>IF('3C-Water transport'!P$57="no"," ",ROUND(AB273,4))</f>
        <v>0.27</v>
      </c>
      <c r="AE273" s="110">
        <f>IF('3C-Water transport'!P$58="no"," ",ROUND(AB273,4))</f>
        <v>0.27</v>
      </c>
    </row>
    <row r="274" spans="5:31" x14ac:dyDescent="0.25">
      <c r="E274" s="110">
        <f t="shared" si="54"/>
        <v>0.27100000000000019</v>
      </c>
      <c r="F274" s="110">
        <f>IF('3A-Rail transport'!P$56="no"," ",ROUND(E274,4))</f>
        <v>0.27100000000000002</v>
      </c>
      <c r="G274" s="110">
        <f>IF('3A-Rail transport'!P$57="no"," ",ROUND(E274,4))</f>
        <v>0.27100000000000002</v>
      </c>
      <c r="H274" s="110"/>
      <c r="S274" s="110">
        <f t="shared" si="55"/>
        <v>0.27100000000000019</v>
      </c>
      <c r="T274" s="110">
        <f>IF('3B-Air transport'!P$66="no"," ",ROUND(S274,4))</f>
        <v>0.27100000000000002</v>
      </c>
      <c r="U274" s="110">
        <f>IF('3B-Air transport'!P$67="no"," ",ROUND(S274,4))</f>
        <v>0.27100000000000002</v>
      </c>
      <c r="V274" s="110">
        <f>IF('3B-Air transport'!P$68="no"," ",ROUND(S274,4))</f>
        <v>0.27100000000000002</v>
      </c>
      <c r="W274" s="110"/>
      <c r="AB274" s="110">
        <f t="shared" si="56"/>
        <v>0.27100000000000019</v>
      </c>
      <c r="AC274" s="110">
        <f>IF('3C-Water transport'!P$56="no"," ",ROUND(AB274,4))</f>
        <v>0.27100000000000002</v>
      </c>
      <c r="AD274" s="110">
        <f>IF('3C-Water transport'!P$57="no"," ",ROUND(AB274,4))</f>
        <v>0.27100000000000002</v>
      </c>
      <c r="AE274" s="110">
        <f>IF('3C-Water transport'!P$58="no"," ",ROUND(AB274,4))</f>
        <v>0.27100000000000002</v>
      </c>
    </row>
    <row r="275" spans="5:31" x14ac:dyDescent="0.25">
      <c r="E275" s="110">
        <f t="shared" si="54"/>
        <v>0.27200000000000019</v>
      </c>
      <c r="F275" s="110">
        <f>IF('3A-Rail transport'!P$56="no"," ",ROUND(E275,4))</f>
        <v>0.27200000000000002</v>
      </c>
      <c r="G275" s="110">
        <f>IF('3A-Rail transport'!P$57="no"," ",ROUND(E275,4))</f>
        <v>0.27200000000000002</v>
      </c>
      <c r="H275" s="110"/>
      <c r="S275" s="110">
        <f t="shared" si="55"/>
        <v>0.27200000000000019</v>
      </c>
      <c r="T275" s="110">
        <f>IF('3B-Air transport'!P$66="no"," ",ROUND(S275,4))</f>
        <v>0.27200000000000002</v>
      </c>
      <c r="U275" s="110">
        <f>IF('3B-Air transport'!P$67="no"," ",ROUND(S275,4))</f>
        <v>0.27200000000000002</v>
      </c>
      <c r="V275" s="110">
        <f>IF('3B-Air transport'!P$68="no"," ",ROUND(S275,4))</f>
        <v>0.27200000000000002</v>
      </c>
      <c r="W275" s="110"/>
      <c r="AB275" s="110">
        <f t="shared" si="56"/>
        <v>0.27200000000000019</v>
      </c>
      <c r="AC275" s="110">
        <f>IF('3C-Water transport'!P$56="no"," ",ROUND(AB275,4))</f>
        <v>0.27200000000000002</v>
      </c>
      <c r="AD275" s="110">
        <f>IF('3C-Water transport'!P$57="no"," ",ROUND(AB275,4))</f>
        <v>0.27200000000000002</v>
      </c>
      <c r="AE275" s="110">
        <f>IF('3C-Water transport'!P$58="no"," ",ROUND(AB275,4))</f>
        <v>0.27200000000000002</v>
      </c>
    </row>
    <row r="276" spans="5:31" x14ac:dyDescent="0.25">
      <c r="E276" s="110">
        <f t="shared" si="54"/>
        <v>0.27300000000000019</v>
      </c>
      <c r="F276" s="110">
        <f>IF('3A-Rail transport'!P$56="no"," ",ROUND(E276,4))</f>
        <v>0.27300000000000002</v>
      </c>
      <c r="G276" s="110">
        <f>IF('3A-Rail transport'!P$57="no"," ",ROUND(E276,4))</f>
        <v>0.27300000000000002</v>
      </c>
      <c r="H276" s="110"/>
      <c r="S276" s="110">
        <f t="shared" si="55"/>
        <v>0.27300000000000019</v>
      </c>
      <c r="T276" s="110">
        <f>IF('3B-Air transport'!P$66="no"," ",ROUND(S276,4))</f>
        <v>0.27300000000000002</v>
      </c>
      <c r="U276" s="110">
        <f>IF('3B-Air transport'!P$67="no"," ",ROUND(S276,4))</f>
        <v>0.27300000000000002</v>
      </c>
      <c r="V276" s="110">
        <f>IF('3B-Air transport'!P$68="no"," ",ROUND(S276,4))</f>
        <v>0.27300000000000002</v>
      </c>
      <c r="W276" s="110"/>
      <c r="AB276" s="110">
        <f t="shared" si="56"/>
        <v>0.27300000000000019</v>
      </c>
      <c r="AC276" s="110">
        <f>IF('3C-Water transport'!P$56="no"," ",ROUND(AB276,4))</f>
        <v>0.27300000000000002</v>
      </c>
      <c r="AD276" s="110">
        <f>IF('3C-Water transport'!P$57="no"," ",ROUND(AB276,4))</f>
        <v>0.27300000000000002</v>
      </c>
      <c r="AE276" s="110">
        <f>IF('3C-Water transport'!P$58="no"," ",ROUND(AB276,4))</f>
        <v>0.27300000000000002</v>
      </c>
    </row>
    <row r="277" spans="5:31" x14ac:dyDescent="0.25">
      <c r="E277" s="110">
        <f t="shared" si="54"/>
        <v>0.27400000000000019</v>
      </c>
      <c r="F277" s="110">
        <f>IF('3A-Rail transport'!P$56="no"," ",ROUND(E277,4))</f>
        <v>0.27400000000000002</v>
      </c>
      <c r="G277" s="110">
        <f>IF('3A-Rail transport'!P$57="no"," ",ROUND(E277,4))</f>
        <v>0.27400000000000002</v>
      </c>
      <c r="H277" s="110"/>
      <c r="S277" s="110">
        <f t="shared" si="55"/>
        <v>0.27400000000000019</v>
      </c>
      <c r="T277" s="110">
        <f>IF('3B-Air transport'!P$66="no"," ",ROUND(S277,4))</f>
        <v>0.27400000000000002</v>
      </c>
      <c r="U277" s="110">
        <f>IF('3B-Air transport'!P$67="no"," ",ROUND(S277,4))</f>
        <v>0.27400000000000002</v>
      </c>
      <c r="V277" s="110">
        <f>IF('3B-Air transport'!P$68="no"," ",ROUND(S277,4))</f>
        <v>0.27400000000000002</v>
      </c>
      <c r="W277" s="110"/>
      <c r="AB277" s="110">
        <f t="shared" si="56"/>
        <v>0.27400000000000019</v>
      </c>
      <c r="AC277" s="110">
        <f>IF('3C-Water transport'!P$56="no"," ",ROUND(AB277,4))</f>
        <v>0.27400000000000002</v>
      </c>
      <c r="AD277" s="110">
        <f>IF('3C-Water transport'!P$57="no"," ",ROUND(AB277,4))</f>
        <v>0.27400000000000002</v>
      </c>
      <c r="AE277" s="110">
        <f>IF('3C-Water transport'!P$58="no"," ",ROUND(AB277,4))</f>
        <v>0.27400000000000002</v>
      </c>
    </row>
    <row r="278" spans="5:31" x14ac:dyDescent="0.25">
      <c r="E278" s="110">
        <f t="shared" si="54"/>
        <v>0.27500000000000019</v>
      </c>
      <c r="F278" s="110">
        <f>IF('3A-Rail transport'!P$56="no"," ",ROUND(E278,4))</f>
        <v>0.27500000000000002</v>
      </c>
      <c r="G278" s="110">
        <f>IF('3A-Rail transport'!P$57="no"," ",ROUND(E278,4))</f>
        <v>0.27500000000000002</v>
      </c>
      <c r="H278" s="110"/>
      <c r="S278" s="110">
        <f t="shared" si="55"/>
        <v>0.27500000000000019</v>
      </c>
      <c r="T278" s="110">
        <f>IF('3B-Air transport'!P$66="no"," ",ROUND(S278,4))</f>
        <v>0.27500000000000002</v>
      </c>
      <c r="U278" s="110">
        <f>IF('3B-Air transport'!P$67="no"," ",ROUND(S278,4))</f>
        <v>0.27500000000000002</v>
      </c>
      <c r="V278" s="110">
        <f>IF('3B-Air transport'!P$68="no"," ",ROUND(S278,4))</f>
        <v>0.27500000000000002</v>
      </c>
      <c r="W278" s="110"/>
      <c r="AB278" s="110">
        <f t="shared" si="56"/>
        <v>0.27500000000000019</v>
      </c>
      <c r="AC278" s="110">
        <f>IF('3C-Water transport'!P$56="no"," ",ROUND(AB278,4))</f>
        <v>0.27500000000000002</v>
      </c>
      <c r="AD278" s="110">
        <f>IF('3C-Water transport'!P$57="no"," ",ROUND(AB278,4))</f>
        <v>0.27500000000000002</v>
      </c>
      <c r="AE278" s="110">
        <f>IF('3C-Water transport'!P$58="no"," ",ROUND(AB278,4))</f>
        <v>0.27500000000000002</v>
      </c>
    </row>
    <row r="279" spans="5:31" x14ac:dyDescent="0.25">
      <c r="E279" s="110">
        <f t="shared" si="54"/>
        <v>0.27600000000000019</v>
      </c>
      <c r="F279" s="110">
        <f>IF('3A-Rail transport'!P$56="no"," ",ROUND(E279,4))</f>
        <v>0.27600000000000002</v>
      </c>
      <c r="G279" s="110">
        <f>IF('3A-Rail transport'!P$57="no"," ",ROUND(E279,4))</f>
        <v>0.27600000000000002</v>
      </c>
      <c r="H279" s="110"/>
      <c r="S279" s="110">
        <f t="shared" si="55"/>
        <v>0.27600000000000019</v>
      </c>
      <c r="T279" s="110">
        <f>IF('3B-Air transport'!P$66="no"," ",ROUND(S279,4))</f>
        <v>0.27600000000000002</v>
      </c>
      <c r="U279" s="110">
        <f>IF('3B-Air transport'!P$67="no"," ",ROUND(S279,4))</f>
        <v>0.27600000000000002</v>
      </c>
      <c r="V279" s="110">
        <f>IF('3B-Air transport'!P$68="no"," ",ROUND(S279,4))</f>
        <v>0.27600000000000002</v>
      </c>
      <c r="W279" s="110"/>
      <c r="AB279" s="110">
        <f t="shared" si="56"/>
        <v>0.27600000000000019</v>
      </c>
      <c r="AC279" s="110">
        <f>IF('3C-Water transport'!P$56="no"," ",ROUND(AB279,4))</f>
        <v>0.27600000000000002</v>
      </c>
      <c r="AD279" s="110">
        <f>IF('3C-Water transport'!P$57="no"," ",ROUND(AB279,4))</f>
        <v>0.27600000000000002</v>
      </c>
      <c r="AE279" s="110">
        <f>IF('3C-Water transport'!P$58="no"," ",ROUND(AB279,4))</f>
        <v>0.27600000000000002</v>
      </c>
    </row>
    <row r="280" spans="5:31" x14ac:dyDescent="0.25">
      <c r="E280" s="110">
        <f t="shared" si="54"/>
        <v>0.27700000000000019</v>
      </c>
      <c r="F280" s="110">
        <f>IF('3A-Rail transport'!P$56="no"," ",ROUND(E280,4))</f>
        <v>0.27700000000000002</v>
      </c>
      <c r="G280" s="110">
        <f>IF('3A-Rail transport'!P$57="no"," ",ROUND(E280,4))</f>
        <v>0.27700000000000002</v>
      </c>
      <c r="H280" s="110"/>
      <c r="S280" s="110">
        <f t="shared" si="55"/>
        <v>0.27700000000000019</v>
      </c>
      <c r="T280" s="110">
        <f>IF('3B-Air transport'!P$66="no"," ",ROUND(S280,4))</f>
        <v>0.27700000000000002</v>
      </c>
      <c r="U280" s="110">
        <f>IF('3B-Air transport'!P$67="no"," ",ROUND(S280,4))</f>
        <v>0.27700000000000002</v>
      </c>
      <c r="V280" s="110">
        <f>IF('3B-Air transport'!P$68="no"," ",ROUND(S280,4))</f>
        <v>0.27700000000000002</v>
      </c>
      <c r="W280" s="110"/>
      <c r="AB280" s="110">
        <f t="shared" si="56"/>
        <v>0.27700000000000019</v>
      </c>
      <c r="AC280" s="110">
        <f>IF('3C-Water transport'!P$56="no"," ",ROUND(AB280,4))</f>
        <v>0.27700000000000002</v>
      </c>
      <c r="AD280" s="110">
        <f>IF('3C-Water transport'!P$57="no"," ",ROUND(AB280,4))</f>
        <v>0.27700000000000002</v>
      </c>
      <c r="AE280" s="110">
        <f>IF('3C-Water transport'!P$58="no"," ",ROUND(AB280,4))</f>
        <v>0.27700000000000002</v>
      </c>
    </row>
    <row r="281" spans="5:31" x14ac:dyDescent="0.25">
      <c r="E281" s="110">
        <f t="shared" si="54"/>
        <v>0.27800000000000019</v>
      </c>
      <c r="F281" s="110">
        <f>IF('3A-Rail transport'!P$56="no"," ",ROUND(E281,4))</f>
        <v>0.27800000000000002</v>
      </c>
      <c r="G281" s="110">
        <f>IF('3A-Rail transport'!P$57="no"," ",ROUND(E281,4))</f>
        <v>0.27800000000000002</v>
      </c>
      <c r="H281" s="110"/>
      <c r="S281" s="110">
        <f t="shared" si="55"/>
        <v>0.27800000000000019</v>
      </c>
      <c r="T281" s="110">
        <f>IF('3B-Air transport'!P$66="no"," ",ROUND(S281,4))</f>
        <v>0.27800000000000002</v>
      </c>
      <c r="U281" s="110">
        <f>IF('3B-Air transport'!P$67="no"," ",ROUND(S281,4))</f>
        <v>0.27800000000000002</v>
      </c>
      <c r="V281" s="110">
        <f>IF('3B-Air transport'!P$68="no"," ",ROUND(S281,4))</f>
        <v>0.27800000000000002</v>
      </c>
      <c r="W281" s="110"/>
      <c r="AB281" s="110">
        <f t="shared" si="56"/>
        <v>0.27800000000000019</v>
      </c>
      <c r="AC281" s="110">
        <f>IF('3C-Water transport'!P$56="no"," ",ROUND(AB281,4))</f>
        <v>0.27800000000000002</v>
      </c>
      <c r="AD281" s="110">
        <f>IF('3C-Water transport'!P$57="no"," ",ROUND(AB281,4))</f>
        <v>0.27800000000000002</v>
      </c>
      <c r="AE281" s="110">
        <f>IF('3C-Water transport'!P$58="no"," ",ROUND(AB281,4))</f>
        <v>0.27800000000000002</v>
      </c>
    </row>
    <row r="282" spans="5:31" x14ac:dyDescent="0.25">
      <c r="E282" s="110">
        <f t="shared" si="54"/>
        <v>0.27900000000000019</v>
      </c>
      <c r="F282" s="110">
        <f>IF('3A-Rail transport'!P$56="no"," ",ROUND(E282,4))</f>
        <v>0.27900000000000003</v>
      </c>
      <c r="G282" s="110">
        <f>IF('3A-Rail transport'!P$57="no"," ",ROUND(E282,4))</f>
        <v>0.27900000000000003</v>
      </c>
      <c r="H282" s="110"/>
      <c r="S282" s="110">
        <f t="shared" si="55"/>
        <v>0.27900000000000019</v>
      </c>
      <c r="T282" s="110">
        <f>IF('3B-Air transport'!P$66="no"," ",ROUND(S282,4))</f>
        <v>0.27900000000000003</v>
      </c>
      <c r="U282" s="110">
        <f>IF('3B-Air transport'!P$67="no"," ",ROUND(S282,4))</f>
        <v>0.27900000000000003</v>
      </c>
      <c r="V282" s="110">
        <f>IF('3B-Air transport'!P$68="no"," ",ROUND(S282,4))</f>
        <v>0.27900000000000003</v>
      </c>
      <c r="W282" s="110"/>
      <c r="AB282" s="110">
        <f t="shared" si="56"/>
        <v>0.27900000000000019</v>
      </c>
      <c r="AC282" s="110">
        <f>IF('3C-Water transport'!P$56="no"," ",ROUND(AB282,4))</f>
        <v>0.27900000000000003</v>
      </c>
      <c r="AD282" s="110">
        <f>IF('3C-Water transport'!P$57="no"," ",ROUND(AB282,4))</f>
        <v>0.27900000000000003</v>
      </c>
      <c r="AE282" s="110">
        <f>IF('3C-Water transport'!P$58="no"," ",ROUND(AB282,4))</f>
        <v>0.27900000000000003</v>
      </c>
    </row>
    <row r="283" spans="5:31" x14ac:dyDescent="0.25">
      <c r="E283" s="110">
        <f t="shared" si="54"/>
        <v>0.28000000000000019</v>
      </c>
      <c r="F283" s="110">
        <f>IF('3A-Rail transport'!P$56="no"," ",ROUND(E283,4))</f>
        <v>0.28000000000000003</v>
      </c>
      <c r="G283" s="110">
        <f>IF('3A-Rail transport'!P$57="no"," ",ROUND(E283,4))</f>
        <v>0.28000000000000003</v>
      </c>
      <c r="H283" s="110"/>
      <c r="S283" s="110">
        <f t="shared" si="55"/>
        <v>0.28000000000000019</v>
      </c>
      <c r="T283" s="110">
        <f>IF('3B-Air transport'!P$66="no"," ",ROUND(S283,4))</f>
        <v>0.28000000000000003</v>
      </c>
      <c r="U283" s="110">
        <f>IF('3B-Air transport'!P$67="no"," ",ROUND(S283,4))</f>
        <v>0.28000000000000003</v>
      </c>
      <c r="V283" s="110">
        <f>IF('3B-Air transport'!P$68="no"," ",ROUND(S283,4))</f>
        <v>0.28000000000000003</v>
      </c>
      <c r="W283" s="110"/>
      <c r="AB283" s="110">
        <f t="shared" si="56"/>
        <v>0.28000000000000019</v>
      </c>
      <c r="AC283" s="110">
        <f>IF('3C-Water transport'!P$56="no"," ",ROUND(AB283,4))</f>
        <v>0.28000000000000003</v>
      </c>
      <c r="AD283" s="110">
        <f>IF('3C-Water transport'!P$57="no"," ",ROUND(AB283,4))</f>
        <v>0.28000000000000003</v>
      </c>
      <c r="AE283" s="110">
        <f>IF('3C-Water transport'!P$58="no"," ",ROUND(AB283,4))</f>
        <v>0.28000000000000003</v>
      </c>
    </row>
    <row r="284" spans="5:31" x14ac:dyDescent="0.25">
      <c r="E284" s="110">
        <f t="shared" si="54"/>
        <v>0.28100000000000019</v>
      </c>
      <c r="F284" s="110">
        <f>IF('3A-Rail transport'!P$56="no"," ",ROUND(E284,4))</f>
        <v>0.28100000000000003</v>
      </c>
      <c r="G284" s="110">
        <f>IF('3A-Rail transport'!P$57="no"," ",ROUND(E284,4))</f>
        <v>0.28100000000000003</v>
      </c>
      <c r="H284" s="110"/>
      <c r="S284" s="110">
        <f t="shared" si="55"/>
        <v>0.28100000000000019</v>
      </c>
      <c r="T284" s="110">
        <f>IF('3B-Air transport'!P$66="no"," ",ROUND(S284,4))</f>
        <v>0.28100000000000003</v>
      </c>
      <c r="U284" s="110">
        <f>IF('3B-Air transport'!P$67="no"," ",ROUND(S284,4))</f>
        <v>0.28100000000000003</v>
      </c>
      <c r="V284" s="110">
        <f>IF('3B-Air transport'!P$68="no"," ",ROUND(S284,4))</f>
        <v>0.28100000000000003</v>
      </c>
      <c r="W284" s="110"/>
      <c r="AB284" s="110">
        <f t="shared" si="56"/>
        <v>0.28100000000000019</v>
      </c>
      <c r="AC284" s="110">
        <f>IF('3C-Water transport'!P$56="no"," ",ROUND(AB284,4))</f>
        <v>0.28100000000000003</v>
      </c>
      <c r="AD284" s="110">
        <f>IF('3C-Water transport'!P$57="no"," ",ROUND(AB284,4))</f>
        <v>0.28100000000000003</v>
      </c>
      <c r="AE284" s="110">
        <f>IF('3C-Water transport'!P$58="no"," ",ROUND(AB284,4))</f>
        <v>0.28100000000000003</v>
      </c>
    </row>
    <row r="285" spans="5:31" x14ac:dyDescent="0.25">
      <c r="E285" s="110">
        <f t="shared" si="54"/>
        <v>0.28200000000000019</v>
      </c>
      <c r="F285" s="110">
        <f>IF('3A-Rail transport'!P$56="no"," ",ROUND(E285,4))</f>
        <v>0.28199999999999997</v>
      </c>
      <c r="G285" s="110">
        <f>IF('3A-Rail transport'!P$57="no"," ",ROUND(E285,4))</f>
        <v>0.28199999999999997</v>
      </c>
      <c r="H285" s="110"/>
      <c r="S285" s="110">
        <f t="shared" si="55"/>
        <v>0.28200000000000019</v>
      </c>
      <c r="T285" s="110">
        <f>IF('3B-Air transport'!P$66="no"," ",ROUND(S285,4))</f>
        <v>0.28199999999999997</v>
      </c>
      <c r="U285" s="110">
        <f>IF('3B-Air transport'!P$67="no"," ",ROUND(S285,4))</f>
        <v>0.28199999999999997</v>
      </c>
      <c r="V285" s="110">
        <f>IF('3B-Air transport'!P$68="no"," ",ROUND(S285,4))</f>
        <v>0.28199999999999997</v>
      </c>
      <c r="W285" s="110"/>
      <c r="AB285" s="110">
        <f t="shared" si="56"/>
        <v>0.28200000000000019</v>
      </c>
      <c r="AC285" s="110">
        <f>IF('3C-Water transport'!P$56="no"," ",ROUND(AB285,4))</f>
        <v>0.28199999999999997</v>
      </c>
      <c r="AD285" s="110">
        <f>IF('3C-Water transport'!P$57="no"," ",ROUND(AB285,4))</f>
        <v>0.28199999999999997</v>
      </c>
      <c r="AE285" s="110">
        <f>IF('3C-Water transport'!P$58="no"," ",ROUND(AB285,4))</f>
        <v>0.28199999999999997</v>
      </c>
    </row>
    <row r="286" spans="5:31" x14ac:dyDescent="0.25">
      <c r="E286" s="110">
        <f t="shared" si="54"/>
        <v>0.2830000000000002</v>
      </c>
      <c r="F286" s="110">
        <f>IF('3A-Rail transport'!P$56="no"," ",ROUND(E286,4))</f>
        <v>0.28299999999999997</v>
      </c>
      <c r="G286" s="110">
        <f>IF('3A-Rail transport'!P$57="no"," ",ROUND(E286,4))</f>
        <v>0.28299999999999997</v>
      </c>
      <c r="H286" s="110"/>
      <c r="S286" s="110">
        <f t="shared" si="55"/>
        <v>0.2830000000000002</v>
      </c>
      <c r="T286" s="110">
        <f>IF('3B-Air transport'!P$66="no"," ",ROUND(S286,4))</f>
        <v>0.28299999999999997</v>
      </c>
      <c r="U286" s="110">
        <f>IF('3B-Air transport'!P$67="no"," ",ROUND(S286,4))</f>
        <v>0.28299999999999997</v>
      </c>
      <c r="V286" s="110">
        <f>IF('3B-Air transport'!P$68="no"," ",ROUND(S286,4))</f>
        <v>0.28299999999999997</v>
      </c>
      <c r="W286" s="110"/>
      <c r="AB286" s="110">
        <f t="shared" si="56"/>
        <v>0.2830000000000002</v>
      </c>
      <c r="AC286" s="110">
        <f>IF('3C-Water transport'!P$56="no"," ",ROUND(AB286,4))</f>
        <v>0.28299999999999997</v>
      </c>
      <c r="AD286" s="110">
        <f>IF('3C-Water transport'!P$57="no"," ",ROUND(AB286,4))</f>
        <v>0.28299999999999997</v>
      </c>
      <c r="AE286" s="110">
        <f>IF('3C-Water transport'!P$58="no"," ",ROUND(AB286,4))</f>
        <v>0.28299999999999997</v>
      </c>
    </row>
    <row r="287" spans="5:31" x14ac:dyDescent="0.25">
      <c r="E287" s="110">
        <f t="shared" si="54"/>
        <v>0.2840000000000002</v>
      </c>
      <c r="F287" s="110">
        <f>IF('3A-Rail transport'!P$56="no"," ",ROUND(E287,4))</f>
        <v>0.28399999999999997</v>
      </c>
      <c r="G287" s="110">
        <f>IF('3A-Rail transport'!P$57="no"," ",ROUND(E287,4))</f>
        <v>0.28399999999999997</v>
      </c>
      <c r="H287" s="110"/>
      <c r="S287" s="110">
        <f t="shared" si="55"/>
        <v>0.2840000000000002</v>
      </c>
      <c r="T287" s="110">
        <f>IF('3B-Air transport'!P$66="no"," ",ROUND(S287,4))</f>
        <v>0.28399999999999997</v>
      </c>
      <c r="U287" s="110">
        <f>IF('3B-Air transport'!P$67="no"," ",ROUND(S287,4))</f>
        <v>0.28399999999999997</v>
      </c>
      <c r="V287" s="110">
        <f>IF('3B-Air transport'!P$68="no"," ",ROUND(S287,4))</f>
        <v>0.28399999999999997</v>
      </c>
      <c r="W287" s="110"/>
      <c r="AB287" s="110">
        <f t="shared" si="56"/>
        <v>0.2840000000000002</v>
      </c>
      <c r="AC287" s="110">
        <f>IF('3C-Water transport'!P$56="no"," ",ROUND(AB287,4))</f>
        <v>0.28399999999999997</v>
      </c>
      <c r="AD287" s="110">
        <f>IF('3C-Water transport'!P$57="no"," ",ROUND(AB287,4))</f>
        <v>0.28399999999999997</v>
      </c>
      <c r="AE287" s="110">
        <f>IF('3C-Water transport'!P$58="no"," ",ROUND(AB287,4))</f>
        <v>0.28399999999999997</v>
      </c>
    </row>
    <row r="288" spans="5:31" x14ac:dyDescent="0.25">
      <c r="E288" s="110">
        <f t="shared" si="54"/>
        <v>0.2850000000000002</v>
      </c>
      <c r="F288" s="110">
        <f>IF('3A-Rail transport'!P$56="no"," ",ROUND(E288,4))</f>
        <v>0.28499999999999998</v>
      </c>
      <c r="G288" s="110">
        <f>IF('3A-Rail transport'!P$57="no"," ",ROUND(E288,4))</f>
        <v>0.28499999999999998</v>
      </c>
      <c r="H288" s="110"/>
      <c r="S288" s="110">
        <f t="shared" si="55"/>
        <v>0.2850000000000002</v>
      </c>
      <c r="T288" s="110">
        <f>IF('3B-Air transport'!P$66="no"," ",ROUND(S288,4))</f>
        <v>0.28499999999999998</v>
      </c>
      <c r="U288" s="110">
        <f>IF('3B-Air transport'!P$67="no"," ",ROUND(S288,4))</f>
        <v>0.28499999999999998</v>
      </c>
      <c r="V288" s="110">
        <f>IF('3B-Air transport'!P$68="no"," ",ROUND(S288,4))</f>
        <v>0.28499999999999998</v>
      </c>
      <c r="W288" s="110"/>
      <c r="AB288" s="110">
        <f t="shared" si="56"/>
        <v>0.2850000000000002</v>
      </c>
      <c r="AC288" s="110">
        <f>IF('3C-Water transport'!P$56="no"," ",ROUND(AB288,4))</f>
        <v>0.28499999999999998</v>
      </c>
      <c r="AD288" s="110">
        <f>IF('3C-Water transport'!P$57="no"," ",ROUND(AB288,4))</f>
        <v>0.28499999999999998</v>
      </c>
      <c r="AE288" s="110">
        <f>IF('3C-Water transport'!P$58="no"," ",ROUND(AB288,4))</f>
        <v>0.28499999999999998</v>
      </c>
    </row>
    <row r="289" spans="5:31" x14ac:dyDescent="0.25">
      <c r="E289" s="110">
        <f t="shared" si="54"/>
        <v>0.2860000000000002</v>
      </c>
      <c r="F289" s="110">
        <f>IF('3A-Rail transport'!P$56="no"," ",ROUND(E289,4))</f>
        <v>0.28599999999999998</v>
      </c>
      <c r="G289" s="110">
        <f>IF('3A-Rail transport'!P$57="no"," ",ROUND(E289,4))</f>
        <v>0.28599999999999998</v>
      </c>
      <c r="H289" s="110"/>
      <c r="S289" s="110">
        <f t="shared" si="55"/>
        <v>0.2860000000000002</v>
      </c>
      <c r="T289" s="110">
        <f>IF('3B-Air transport'!P$66="no"," ",ROUND(S289,4))</f>
        <v>0.28599999999999998</v>
      </c>
      <c r="U289" s="110">
        <f>IF('3B-Air transport'!P$67="no"," ",ROUND(S289,4))</f>
        <v>0.28599999999999998</v>
      </c>
      <c r="V289" s="110">
        <f>IF('3B-Air transport'!P$68="no"," ",ROUND(S289,4))</f>
        <v>0.28599999999999998</v>
      </c>
      <c r="W289" s="110"/>
      <c r="AB289" s="110">
        <f t="shared" si="56"/>
        <v>0.2860000000000002</v>
      </c>
      <c r="AC289" s="110">
        <f>IF('3C-Water transport'!P$56="no"," ",ROUND(AB289,4))</f>
        <v>0.28599999999999998</v>
      </c>
      <c r="AD289" s="110">
        <f>IF('3C-Water transport'!P$57="no"," ",ROUND(AB289,4))</f>
        <v>0.28599999999999998</v>
      </c>
      <c r="AE289" s="110">
        <f>IF('3C-Water transport'!P$58="no"," ",ROUND(AB289,4))</f>
        <v>0.28599999999999998</v>
      </c>
    </row>
    <row r="290" spans="5:31" x14ac:dyDescent="0.25">
      <c r="E290" s="110">
        <f t="shared" si="54"/>
        <v>0.2870000000000002</v>
      </c>
      <c r="F290" s="110">
        <f>IF('3A-Rail transport'!P$56="no"," ",ROUND(E290,4))</f>
        <v>0.28699999999999998</v>
      </c>
      <c r="G290" s="110">
        <f>IF('3A-Rail transport'!P$57="no"," ",ROUND(E290,4))</f>
        <v>0.28699999999999998</v>
      </c>
      <c r="H290" s="110"/>
      <c r="S290" s="110">
        <f t="shared" si="55"/>
        <v>0.2870000000000002</v>
      </c>
      <c r="T290" s="110">
        <f>IF('3B-Air transport'!P$66="no"," ",ROUND(S290,4))</f>
        <v>0.28699999999999998</v>
      </c>
      <c r="U290" s="110">
        <f>IF('3B-Air transport'!P$67="no"," ",ROUND(S290,4))</f>
        <v>0.28699999999999998</v>
      </c>
      <c r="V290" s="110">
        <f>IF('3B-Air transport'!P$68="no"," ",ROUND(S290,4))</f>
        <v>0.28699999999999998</v>
      </c>
      <c r="W290" s="110"/>
      <c r="AB290" s="110">
        <f t="shared" si="56"/>
        <v>0.2870000000000002</v>
      </c>
      <c r="AC290" s="110">
        <f>IF('3C-Water transport'!P$56="no"," ",ROUND(AB290,4))</f>
        <v>0.28699999999999998</v>
      </c>
      <c r="AD290" s="110">
        <f>IF('3C-Water transport'!P$57="no"," ",ROUND(AB290,4))</f>
        <v>0.28699999999999998</v>
      </c>
      <c r="AE290" s="110">
        <f>IF('3C-Water transport'!P$58="no"," ",ROUND(AB290,4))</f>
        <v>0.28699999999999998</v>
      </c>
    </row>
    <row r="291" spans="5:31" x14ac:dyDescent="0.25">
      <c r="E291" s="110">
        <f t="shared" si="54"/>
        <v>0.2880000000000002</v>
      </c>
      <c r="F291" s="110">
        <f>IF('3A-Rail transport'!P$56="no"," ",ROUND(E291,4))</f>
        <v>0.28799999999999998</v>
      </c>
      <c r="G291" s="110">
        <f>IF('3A-Rail transport'!P$57="no"," ",ROUND(E291,4))</f>
        <v>0.28799999999999998</v>
      </c>
      <c r="H291" s="110"/>
      <c r="S291" s="110">
        <f t="shared" si="55"/>
        <v>0.2880000000000002</v>
      </c>
      <c r="T291" s="110">
        <f>IF('3B-Air transport'!P$66="no"," ",ROUND(S291,4))</f>
        <v>0.28799999999999998</v>
      </c>
      <c r="U291" s="110">
        <f>IF('3B-Air transport'!P$67="no"," ",ROUND(S291,4))</f>
        <v>0.28799999999999998</v>
      </c>
      <c r="V291" s="110">
        <f>IF('3B-Air transport'!P$68="no"," ",ROUND(S291,4))</f>
        <v>0.28799999999999998</v>
      </c>
      <c r="W291" s="110"/>
      <c r="AB291" s="110">
        <f t="shared" si="56"/>
        <v>0.2880000000000002</v>
      </c>
      <c r="AC291" s="110">
        <f>IF('3C-Water transport'!P$56="no"," ",ROUND(AB291,4))</f>
        <v>0.28799999999999998</v>
      </c>
      <c r="AD291" s="110">
        <f>IF('3C-Water transport'!P$57="no"," ",ROUND(AB291,4))</f>
        <v>0.28799999999999998</v>
      </c>
      <c r="AE291" s="110">
        <f>IF('3C-Water transport'!P$58="no"," ",ROUND(AB291,4))</f>
        <v>0.28799999999999998</v>
      </c>
    </row>
    <row r="292" spans="5:31" x14ac:dyDescent="0.25">
      <c r="E292" s="110">
        <f t="shared" si="54"/>
        <v>0.2890000000000002</v>
      </c>
      <c r="F292" s="110">
        <f>IF('3A-Rail transport'!P$56="no"," ",ROUND(E292,4))</f>
        <v>0.28899999999999998</v>
      </c>
      <c r="G292" s="110">
        <f>IF('3A-Rail transport'!P$57="no"," ",ROUND(E292,4))</f>
        <v>0.28899999999999998</v>
      </c>
      <c r="H292" s="110"/>
      <c r="S292" s="110">
        <f t="shared" si="55"/>
        <v>0.2890000000000002</v>
      </c>
      <c r="T292" s="110">
        <f>IF('3B-Air transport'!P$66="no"," ",ROUND(S292,4))</f>
        <v>0.28899999999999998</v>
      </c>
      <c r="U292" s="110">
        <f>IF('3B-Air transport'!P$67="no"," ",ROUND(S292,4))</f>
        <v>0.28899999999999998</v>
      </c>
      <c r="V292" s="110">
        <f>IF('3B-Air transport'!P$68="no"," ",ROUND(S292,4))</f>
        <v>0.28899999999999998</v>
      </c>
      <c r="W292" s="110"/>
      <c r="AB292" s="110">
        <f t="shared" si="56"/>
        <v>0.2890000000000002</v>
      </c>
      <c r="AC292" s="110">
        <f>IF('3C-Water transport'!P$56="no"," ",ROUND(AB292,4))</f>
        <v>0.28899999999999998</v>
      </c>
      <c r="AD292" s="110">
        <f>IF('3C-Water transport'!P$57="no"," ",ROUND(AB292,4))</f>
        <v>0.28899999999999998</v>
      </c>
      <c r="AE292" s="110">
        <f>IF('3C-Water transport'!P$58="no"," ",ROUND(AB292,4))</f>
        <v>0.28899999999999998</v>
      </c>
    </row>
    <row r="293" spans="5:31" x14ac:dyDescent="0.25">
      <c r="E293" s="110">
        <f t="shared" si="54"/>
        <v>0.2900000000000002</v>
      </c>
      <c r="F293" s="110">
        <f>IF('3A-Rail transport'!P$56="no"," ",ROUND(E293,4))</f>
        <v>0.28999999999999998</v>
      </c>
      <c r="G293" s="110">
        <f>IF('3A-Rail transport'!P$57="no"," ",ROUND(E293,4))</f>
        <v>0.28999999999999998</v>
      </c>
      <c r="H293" s="110"/>
      <c r="S293" s="110">
        <f t="shared" si="55"/>
        <v>0.2900000000000002</v>
      </c>
      <c r="T293" s="110">
        <f>IF('3B-Air transport'!P$66="no"," ",ROUND(S293,4))</f>
        <v>0.28999999999999998</v>
      </c>
      <c r="U293" s="110">
        <f>IF('3B-Air transport'!P$67="no"," ",ROUND(S293,4))</f>
        <v>0.28999999999999998</v>
      </c>
      <c r="V293" s="110">
        <f>IF('3B-Air transport'!P$68="no"," ",ROUND(S293,4))</f>
        <v>0.28999999999999998</v>
      </c>
      <c r="W293" s="110"/>
      <c r="AB293" s="110">
        <f t="shared" si="56"/>
        <v>0.2900000000000002</v>
      </c>
      <c r="AC293" s="110">
        <f>IF('3C-Water transport'!P$56="no"," ",ROUND(AB293,4))</f>
        <v>0.28999999999999998</v>
      </c>
      <c r="AD293" s="110">
        <f>IF('3C-Water transport'!P$57="no"," ",ROUND(AB293,4))</f>
        <v>0.28999999999999998</v>
      </c>
      <c r="AE293" s="110">
        <f>IF('3C-Water transport'!P$58="no"," ",ROUND(AB293,4))</f>
        <v>0.28999999999999998</v>
      </c>
    </row>
    <row r="294" spans="5:31" x14ac:dyDescent="0.25">
      <c r="E294" s="110">
        <f t="shared" si="54"/>
        <v>0.2910000000000002</v>
      </c>
      <c r="F294" s="110">
        <f>IF('3A-Rail transport'!P$56="no"," ",ROUND(E294,4))</f>
        <v>0.29099999999999998</v>
      </c>
      <c r="G294" s="110">
        <f>IF('3A-Rail transport'!P$57="no"," ",ROUND(E294,4))</f>
        <v>0.29099999999999998</v>
      </c>
      <c r="H294" s="110"/>
      <c r="S294" s="110">
        <f t="shared" si="55"/>
        <v>0.2910000000000002</v>
      </c>
      <c r="T294" s="110">
        <f>IF('3B-Air transport'!P$66="no"," ",ROUND(S294,4))</f>
        <v>0.29099999999999998</v>
      </c>
      <c r="U294" s="110">
        <f>IF('3B-Air transport'!P$67="no"," ",ROUND(S294,4))</f>
        <v>0.29099999999999998</v>
      </c>
      <c r="V294" s="110">
        <f>IF('3B-Air transport'!P$68="no"," ",ROUND(S294,4))</f>
        <v>0.29099999999999998</v>
      </c>
      <c r="W294" s="110"/>
      <c r="AB294" s="110">
        <f t="shared" si="56"/>
        <v>0.2910000000000002</v>
      </c>
      <c r="AC294" s="110">
        <f>IF('3C-Water transport'!P$56="no"," ",ROUND(AB294,4))</f>
        <v>0.29099999999999998</v>
      </c>
      <c r="AD294" s="110">
        <f>IF('3C-Water transport'!P$57="no"," ",ROUND(AB294,4))</f>
        <v>0.29099999999999998</v>
      </c>
      <c r="AE294" s="110">
        <f>IF('3C-Water transport'!P$58="no"," ",ROUND(AB294,4))</f>
        <v>0.29099999999999998</v>
      </c>
    </row>
    <row r="295" spans="5:31" x14ac:dyDescent="0.25">
      <c r="E295" s="110">
        <f t="shared" si="54"/>
        <v>0.2920000000000002</v>
      </c>
      <c r="F295" s="110">
        <f>IF('3A-Rail transport'!P$56="no"," ",ROUND(E295,4))</f>
        <v>0.29199999999999998</v>
      </c>
      <c r="G295" s="110">
        <f>IF('3A-Rail transport'!P$57="no"," ",ROUND(E295,4))</f>
        <v>0.29199999999999998</v>
      </c>
      <c r="H295" s="110"/>
      <c r="S295" s="110">
        <f t="shared" si="55"/>
        <v>0.2920000000000002</v>
      </c>
      <c r="T295" s="110">
        <f>IF('3B-Air transport'!P$66="no"," ",ROUND(S295,4))</f>
        <v>0.29199999999999998</v>
      </c>
      <c r="U295" s="110">
        <f>IF('3B-Air transport'!P$67="no"," ",ROUND(S295,4))</f>
        <v>0.29199999999999998</v>
      </c>
      <c r="V295" s="110">
        <f>IF('3B-Air transport'!P$68="no"," ",ROUND(S295,4))</f>
        <v>0.29199999999999998</v>
      </c>
      <c r="W295" s="110"/>
      <c r="AB295" s="110">
        <f t="shared" si="56"/>
        <v>0.2920000000000002</v>
      </c>
      <c r="AC295" s="110">
        <f>IF('3C-Water transport'!P$56="no"," ",ROUND(AB295,4))</f>
        <v>0.29199999999999998</v>
      </c>
      <c r="AD295" s="110">
        <f>IF('3C-Water transport'!P$57="no"," ",ROUND(AB295,4))</f>
        <v>0.29199999999999998</v>
      </c>
      <c r="AE295" s="110">
        <f>IF('3C-Water transport'!P$58="no"," ",ROUND(AB295,4))</f>
        <v>0.29199999999999998</v>
      </c>
    </row>
    <row r="296" spans="5:31" x14ac:dyDescent="0.25">
      <c r="E296" s="110">
        <f t="shared" si="54"/>
        <v>0.2930000000000002</v>
      </c>
      <c r="F296" s="110">
        <f>IF('3A-Rail transport'!P$56="no"," ",ROUND(E296,4))</f>
        <v>0.29299999999999998</v>
      </c>
      <c r="G296" s="110">
        <f>IF('3A-Rail transport'!P$57="no"," ",ROUND(E296,4))</f>
        <v>0.29299999999999998</v>
      </c>
      <c r="H296" s="110"/>
      <c r="S296" s="110">
        <f t="shared" si="55"/>
        <v>0.2930000000000002</v>
      </c>
      <c r="T296" s="110">
        <f>IF('3B-Air transport'!P$66="no"," ",ROUND(S296,4))</f>
        <v>0.29299999999999998</v>
      </c>
      <c r="U296" s="110">
        <f>IF('3B-Air transport'!P$67="no"," ",ROUND(S296,4))</f>
        <v>0.29299999999999998</v>
      </c>
      <c r="V296" s="110">
        <f>IF('3B-Air transport'!P$68="no"," ",ROUND(S296,4))</f>
        <v>0.29299999999999998</v>
      </c>
      <c r="W296" s="110"/>
      <c r="AB296" s="110">
        <f t="shared" si="56"/>
        <v>0.2930000000000002</v>
      </c>
      <c r="AC296" s="110">
        <f>IF('3C-Water transport'!P$56="no"," ",ROUND(AB296,4))</f>
        <v>0.29299999999999998</v>
      </c>
      <c r="AD296" s="110">
        <f>IF('3C-Water transport'!P$57="no"," ",ROUND(AB296,4))</f>
        <v>0.29299999999999998</v>
      </c>
      <c r="AE296" s="110">
        <f>IF('3C-Water transport'!P$58="no"," ",ROUND(AB296,4))</f>
        <v>0.29299999999999998</v>
      </c>
    </row>
    <row r="297" spans="5:31" x14ac:dyDescent="0.25">
      <c r="E297" s="110">
        <f t="shared" si="54"/>
        <v>0.29400000000000021</v>
      </c>
      <c r="F297" s="110">
        <f>IF('3A-Rail transport'!P$56="no"," ",ROUND(E297,4))</f>
        <v>0.29399999999999998</v>
      </c>
      <c r="G297" s="110">
        <f>IF('3A-Rail transport'!P$57="no"," ",ROUND(E297,4))</f>
        <v>0.29399999999999998</v>
      </c>
      <c r="H297" s="110"/>
      <c r="S297" s="110">
        <f t="shared" si="55"/>
        <v>0.29400000000000021</v>
      </c>
      <c r="T297" s="110">
        <f>IF('3B-Air transport'!P$66="no"," ",ROUND(S297,4))</f>
        <v>0.29399999999999998</v>
      </c>
      <c r="U297" s="110">
        <f>IF('3B-Air transport'!P$67="no"," ",ROUND(S297,4))</f>
        <v>0.29399999999999998</v>
      </c>
      <c r="V297" s="110">
        <f>IF('3B-Air transport'!P$68="no"," ",ROUND(S297,4))</f>
        <v>0.29399999999999998</v>
      </c>
      <c r="W297" s="110"/>
      <c r="AB297" s="110">
        <f t="shared" si="56"/>
        <v>0.29400000000000021</v>
      </c>
      <c r="AC297" s="110">
        <f>IF('3C-Water transport'!P$56="no"," ",ROUND(AB297,4))</f>
        <v>0.29399999999999998</v>
      </c>
      <c r="AD297" s="110">
        <f>IF('3C-Water transport'!P$57="no"," ",ROUND(AB297,4))</f>
        <v>0.29399999999999998</v>
      </c>
      <c r="AE297" s="110">
        <f>IF('3C-Water transport'!P$58="no"," ",ROUND(AB297,4))</f>
        <v>0.29399999999999998</v>
      </c>
    </row>
    <row r="298" spans="5:31" x14ac:dyDescent="0.25">
      <c r="E298" s="110">
        <f t="shared" si="54"/>
        <v>0.29500000000000021</v>
      </c>
      <c r="F298" s="110">
        <f>IF('3A-Rail transport'!P$56="no"," ",ROUND(E298,4))</f>
        <v>0.29499999999999998</v>
      </c>
      <c r="G298" s="110">
        <f>IF('3A-Rail transport'!P$57="no"," ",ROUND(E298,4))</f>
        <v>0.29499999999999998</v>
      </c>
      <c r="H298" s="110"/>
      <c r="S298" s="110">
        <f t="shared" si="55"/>
        <v>0.29500000000000021</v>
      </c>
      <c r="T298" s="110">
        <f>IF('3B-Air transport'!P$66="no"," ",ROUND(S298,4))</f>
        <v>0.29499999999999998</v>
      </c>
      <c r="U298" s="110">
        <f>IF('3B-Air transport'!P$67="no"," ",ROUND(S298,4))</f>
        <v>0.29499999999999998</v>
      </c>
      <c r="V298" s="110">
        <f>IF('3B-Air transport'!P$68="no"," ",ROUND(S298,4))</f>
        <v>0.29499999999999998</v>
      </c>
      <c r="W298" s="110"/>
      <c r="AB298" s="110">
        <f t="shared" si="56"/>
        <v>0.29500000000000021</v>
      </c>
      <c r="AC298" s="110">
        <f>IF('3C-Water transport'!P$56="no"," ",ROUND(AB298,4))</f>
        <v>0.29499999999999998</v>
      </c>
      <c r="AD298" s="110">
        <f>IF('3C-Water transport'!P$57="no"," ",ROUND(AB298,4))</f>
        <v>0.29499999999999998</v>
      </c>
      <c r="AE298" s="110">
        <f>IF('3C-Water transport'!P$58="no"," ",ROUND(AB298,4))</f>
        <v>0.29499999999999998</v>
      </c>
    </row>
    <row r="299" spans="5:31" x14ac:dyDescent="0.25">
      <c r="E299" s="110">
        <f t="shared" si="54"/>
        <v>0.29600000000000021</v>
      </c>
      <c r="F299" s="110">
        <f>IF('3A-Rail transport'!P$56="no"," ",ROUND(E299,4))</f>
        <v>0.29599999999999999</v>
      </c>
      <c r="G299" s="110">
        <f>IF('3A-Rail transport'!P$57="no"," ",ROUND(E299,4))</f>
        <v>0.29599999999999999</v>
      </c>
      <c r="H299" s="110"/>
      <c r="S299" s="110">
        <f t="shared" si="55"/>
        <v>0.29600000000000021</v>
      </c>
      <c r="T299" s="110">
        <f>IF('3B-Air transport'!P$66="no"," ",ROUND(S299,4))</f>
        <v>0.29599999999999999</v>
      </c>
      <c r="U299" s="110">
        <f>IF('3B-Air transport'!P$67="no"," ",ROUND(S299,4))</f>
        <v>0.29599999999999999</v>
      </c>
      <c r="V299" s="110">
        <f>IF('3B-Air transport'!P$68="no"," ",ROUND(S299,4))</f>
        <v>0.29599999999999999</v>
      </c>
      <c r="W299" s="110"/>
      <c r="AB299" s="110">
        <f t="shared" si="56"/>
        <v>0.29600000000000021</v>
      </c>
      <c r="AC299" s="110">
        <f>IF('3C-Water transport'!P$56="no"," ",ROUND(AB299,4))</f>
        <v>0.29599999999999999</v>
      </c>
      <c r="AD299" s="110">
        <f>IF('3C-Water transport'!P$57="no"," ",ROUND(AB299,4))</f>
        <v>0.29599999999999999</v>
      </c>
      <c r="AE299" s="110">
        <f>IF('3C-Water transport'!P$58="no"," ",ROUND(AB299,4))</f>
        <v>0.29599999999999999</v>
      </c>
    </row>
    <row r="300" spans="5:31" x14ac:dyDescent="0.25">
      <c r="E300" s="110">
        <f t="shared" si="54"/>
        <v>0.29700000000000021</v>
      </c>
      <c r="F300" s="110">
        <f>IF('3A-Rail transport'!P$56="no"," ",ROUND(E300,4))</f>
        <v>0.29699999999999999</v>
      </c>
      <c r="G300" s="110">
        <f>IF('3A-Rail transport'!P$57="no"," ",ROUND(E300,4))</f>
        <v>0.29699999999999999</v>
      </c>
      <c r="H300" s="110"/>
      <c r="S300" s="110">
        <f t="shared" si="55"/>
        <v>0.29700000000000021</v>
      </c>
      <c r="T300" s="110">
        <f>IF('3B-Air transport'!P$66="no"," ",ROUND(S300,4))</f>
        <v>0.29699999999999999</v>
      </c>
      <c r="U300" s="110">
        <f>IF('3B-Air transport'!P$67="no"," ",ROUND(S300,4))</f>
        <v>0.29699999999999999</v>
      </c>
      <c r="V300" s="110">
        <f>IF('3B-Air transport'!P$68="no"," ",ROUND(S300,4))</f>
        <v>0.29699999999999999</v>
      </c>
      <c r="W300" s="110"/>
      <c r="AB300" s="110">
        <f t="shared" si="56"/>
        <v>0.29700000000000021</v>
      </c>
      <c r="AC300" s="110">
        <f>IF('3C-Water transport'!P$56="no"," ",ROUND(AB300,4))</f>
        <v>0.29699999999999999</v>
      </c>
      <c r="AD300" s="110">
        <f>IF('3C-Water transport'!P$57="no"," ",ROUND(AB300,4))</f>
        <v>0.29699999999999999</v>
      </c>
      <c r="AE300" s="110">
        <f>IF('3C-Water transport'!P$58="no"," ",ROUND(AB300,4))</f>
        <v>0.29699999999999999</v>
      </c>
    </row>
    <row r="301" spans="5:31" x14ac:dyDescent="0.25">
      <c r="E301" s="110">
        <f t="shared" si="54"/>
        <v>0.29800000000000021</v>
      </c>
      <c r="F301" s="110">
        <f>IF('3A-Rail transport'!P$56="no"," ",ROUND(E301,4))</f>
        <v>0.29799999999999999</v>
      </c>
      <c r="G301" s="110">
        <f>IF('3A-Rail transport'!P$57="no"," ",ROUND(E301,4))</f>
        <v>0.29799999999999999</v>
      </c>
      <c r="H301" s="110"/>
      <c r="S301" s="110">
        <f t="shared" si="55"/>
        <v>0.29800000000000021</v>
      </c>
      <c r="T301" s="110">
        <f>IF('3B-Air transport'!P$66="no"," ",ROUND(S301,4))</f>
        <v>0.29799999999999999</v>
      </c>
      <c r="U301" s="110">
        <f>IF('3B-Air transport'!P$67="no"," ",ROUND(S301,4))</f>
        <v>0.29799999999999999</v>
      </c>
      <c r="V301" s="110">
        <f>IF('3B-Air transport'!P$68="no"," ",ROUND(S301,4))</f>
        <v>0.29799999999999999</v>
      </c>
      <c r="W301" s="110"/>
      <c r="AB301" s="110">
        <f t="shared" si="56"/>
        <v>0.29800000000000021</v>
      </c>
      <c r="AC301" s="110">
        <f>IF('3C-Water transport'!P$56="no"," ",ROUND(AB301,4))</f>
        <v>0.29799999999999999</v>
      </c>
      <c r="AD301" s="110">
        <f>IF('3C-Water transport'!P$57="no"," ",ROUND(AB301,4))</f>
        <v>0.29799999999999999</v>
      </c>
      <c r="AE301" s="110">
        <f>IF('3C-Water transport'!P$58="no"," ",ROUND(AB301,4))</f>
        <v>0.29799999999999999</v>
      </c>
    </row>
    <row r="302" spans="5:31" x14ac:dyDescent="0.25">
      <c r="E302" s="110">
        <f t="shared" si="54"/>
        <v>0.29900000000000021</v>
      </c>
      <c r="F302" s="110">
        <f>IF('3A-Rail transport'!P$56="no"," ",ROUND(E302,4))</f>
        <v>0.29899999999999999</v>
      </c>
      <c r="G302" s="110">
        <f>IF('3A-Rail transport'!P$57="no"," ",ROUND(E302,4))</f>
        <v>0.29899999999999999</v>
      </c>
      <c r="H302" s="110"/>
      <c r="S302" s="110">
        <f t="shared" si="55"/>
        <v>0.29900000000000021</v>
      </c>
      <c r="T302" s="110">
        <f>IF('3B-Air transport'!P$66="no"," ",ROUND(S302,4))</f>
        <v>0.29899999999999999</v>
      </c>
      <c r="U302" s="110">
        <f>IF('3B-Air transport'!P$67="no"," ",ROUND(S302,4))</f>
        <v>0.29899999999999999</v>
      </c>
      <c r="V302" s="110">
        <f>IF('3B-Air transport'!P$68="no"," ",ROUND(S302,4))</f>
        <v>0.29899999999999999</v>
      </c>
      <c r="W302" s="110"/>
      <c r="AB302" s="110">
        <f t="shared" si="56"/>
        <v>0.29900000000000021</v>
      </c>
      <c r="AC302" s="110">
        <f>IF('3C-Water transport'!P$56="no"," ",ROUND(AB302,4))</f>
        <v>0.29899999999999999</v>
      </c>
      <c r="AD302" s="110">
        <f>IF('3C-Water transport'!P$57="no"," ",ROUND(AB302,4))</f>
        <v>0.29899999999999999</v>
      </c>
      <c r="AE302" s="110">
        <f>IF('3C-Water transport'!P$58="no"," ",ROUND(AB302,4))</f>
        <v>0.29899999999999999</v>
      </c>
    </row>
    <row r="303" spans="5:31" x14ac:dyDescent="0.25">
      <c r="E303" s="110">
        <f t="shared" si="54"/>
        <v>0.30000000000000021</v>
      </c>
      <c r="F303" s="110">
        <f>IF('3A-Rail transport'!P$56="no"," ",ROUND(E303,4))</f>
        <v>0.3</v>
      </c>
      <c r="G303" s="110">
        <f>IF('3A-Rail transport'!P$57="no"," ",ROUND(E303,4))</f>
        <v>0.3</v>
      </c>
      <c r="H303" s="110"/>
      <c r="S303" s="110">
        <f t="shared" si="55"/>
        <v>0.30000000000000021</v>
      </c>
      <c r="T303" s="110">
        <f>IF('3B-Air transport'!P$66="no"," ",ROUND(S303,4))</f>
        <v>0.3</v>
      </c>
      <c r="U303" s="110">
        <f>IF('3B-Air transport'!P$67="no"," ",ROUND(S303,4))</f>
        <v>0.3</v>
      </c>
      <c r="V303" s="110">
        <f>IF('3B-Air transport'!P$68="no"," ",ROUND(S303,4))</f>
        <v>0.3</v>
      </c>
      <c r="W303" s="110"/>
      <c r="AB303" s="110">
        <f t="shared" si="56"/>
        <v>0.30000000000000021</v>
      </c>
      <c r="AC303" s="110">
        <f>IF('3C-Water transport'!P$56="no"," ",ROUND(AB303,4))</f>
        <v>0.3</v>
      </c>
      <c r="AD303" s="110">
        <f>IF('3C-Water transport'!P$57="no"," ",ROUND(AB303,4))</f>
        <v>0.3</v>
      </c>
      <c r="AE303" s="110">
        <f>IF('3C-Water transport'!P$58="no"," ",ROUND(AB303,4))</f>
        <v>0.3</v>
      </c>
    </row>
    <row r="304" spans="5:31" x14ac:dyDescent="0.25">
      <c r="E304" s="110">
        <f t="shared" si="54"/>
        <v>0.30100000000000021</v>
      </c>
      <c r="F304" s="110">
        <f>IF('3A-Rail transport'!P$56="no"," ",ROUND(E304,4))</f>
        <v>0.30099999999999999</v>
      </c>
      <c r="G304" s="110">
        <f>IF('3A-Rail transport'!P$57="no"," ",ROUND(E304,4))</f>
        <v>0.30099999999999999</v>
      </c>
      <c r="H304" s="110"/>
      <c r="S304" s="110">
        <f t="shared" si="55"/>
        <v>0.30100000000000021</v>
      </c>
      <c r="T304" s="110">
        <f>IF('3B-Air transport'!P$66="no"," ",ROUND(S304,4))</f>
        <v>0.30099999999999999</v>
      </c>
      <c r="U304" s="110">
        <f>IF('3B-Air transport'!P$67="no"," ",ROUND(S304,4))</f>
        <v>0.30099999999999999</v>
      </c>
      <c r="V304" s="110">
        <f>IF('3B-Air transport'!P$68="no"," ",ROUND(S304,4))</f>
        <v>0.30099999999999999</v>
      </c>
      <c r="W304" s="110"/>
      <c r="AB304" s="110">
        <f t="shared" si="56"/>
        <v>0.30100000000000021</v>
      </c>
      <c r="AC304" s="110">
        <f>IF('3C-Water transport'!P$56="no"," ",ROUND(AB304,4))</f>
        <v>0.30099999999999999</v>
      </c>
      <c r="AD304" s="110">
        <f>IF('3C-Water transport'!P$57="no"," ",ROUND(AB304,4))</f>
        <v>0.30099999999999999</v>
      </c>
      <c r="AE304" s="110">
        <f>IF('3C-Water transport'!P$58="no"," ",ROUND(AB304,4))</f>
        <v>0.30099999999999999</v>
      </c>
    </row>
    <row r="305" spans="5:31" x14ac:dyDescent="0.25">
      <c r="E305" s="110">
        <f t="shared" si="54"/>
        <v>0.30200000000000021</v>
      </c>
      <c r="F305" s="110">
        <f>IF('3A-Rail transport'!P$56="no"," ",ROUND(E305,4))</f>
        <v>0.30199999999999999</v>
      </c>
      <c r="G305" s="110">
        <f>IF('3A-Rail transport'!P$57="no"," ",ROUND(E305,4))</f>
        <v>0.30199999999999999</v>
      </c>
      <c r="H305" s="110"/>
      <c r="S305" s="110">
        <f t="shared" si="55"/>
        <v>0.30200000000000021</v>
      </c>
      <c r="T305" s="110">
        <f>IF('3B-Air transport'!P$66="no"," ",ROUND(S305,4))</f>
        <v>0.30199999999999999</v>
      </c>
      <c r="U305" s="110">
        <f>IF('3B-Air transport'!P$67="no"," ",ROUND(S305,4))</f>
        <v>0.30199999999999999</v>
      </c>
      <c r="V305" s="110">
        <f>IF('3B-Air transport'!P$68="no"," ",ROUND(S305,4))</f>
        <v>0.30199999999999999</v>
      </c>
      <c r="W305" s="110"/>
      <c r="AB305" s="110">
        <f t="shared" si="56"/>
        <v>0.30200000000000021</v>
      </c>
      <c r="AC305" s="110">
        <f>IF('3C-Water transport'!P$56="no"," ",ROUND(AB305,4))</f>
        <v>0.30199999999999999</v>
      </c>
      <c r="AD305" s="110">
        <f>IF('3C-Water transport'!P$57="no"," ",ROUND(AB305,4))</f>
        <v>0.30199999999999999</v>
      </c>
      <c r="AE305" s="110">
        <f>IF('3C-Water transport'!P$58="no"," ",ROUND(AB305,4))</f>
        <v>0.30199999999999999</v>
      </c>
    </row>
    <row r="306" spans="5:31" x14ac:dyDescent="0.25">
      <c r="E306" s="110">
        <f t="shared" si="54"/>
        <v>0.30300000000000021</v>
      </c>
      <c r="F306" s="110">
        <f>IF('3A-Rail transport'!P$56="no"," ",ROUND(E306,4))</f>
        <v>0.30299999999999999</v>
      </c>
      <c r="G306" s="110">
        <f>IF('3A-Rail transport'!P$57="no"," ",ROUND(E306,4))</f>
        <v>0.30299999999999999</v>
      </c>
      <c r="H306" s="110"/>
      <c r="S306" s="110">
        <f t="shared" si="55"/>
        <v>0.30300000000000021</v>
      </c>
      <c r="T306" s="110">
        <f>IF('3B-Air transport'!P$66="no"," ",ROUND(S306,4))</f>
        <v>0.30299999999999999</v>
      </c>
      <c r="U306" s="110">
        <f>IF('3B-Air transport'!P$67="no"," ",ROUND(S306,4))</f>
        <v>0.30299999999999999</v>
      </c>
      <c r="V306" s="110">
        <f>IF('3B-Air transport'!P$68="no"," ",ROUND(S306,4))</f>
        <v>0.30299999999999999</v>
      </c>
      <c r="W306" s="110"/>
      <c r="AB306" s="110">
        <f t="shared" si="56"/>
        <v>0.30300000000000021</v>
      </c>
      <c r="AC306" s="110">
        <f>IF('3C-Water transport'!P$56="no"," ",ROUND(AB306,4))</f>
        <v>0.30299999999999999</v>
      </c>
      <c r="AD306" s="110">
        <f>IF('3C-Water transport'!P$57="no"," ",ROUND(AB306,4))</f>
        <v>0.30299999999999999</v>
      </c>
      <c r="AE306" s="110">
        <f>IF('3C-Water transport'!P$58="no"," ",ROUND(AB306,4))</f>
        <v>0.30299999999999999</v>
      </c>
    </row>
    <row r="307" spans="5:31" x14ac:dyDescent="0.25">
      <c r="E307" s="110">
        <f t="shared" si="54"/>
        <v>0.30400000000000021</v>
      </c>
      <c r="F307" s="110">
        <f>IF('3A-Rail transport'!P$56="no"," ",ROUND(E307,4))</f>
        <v>0.30399999999999999</v>
      </c>
      <c r="G307" s="110">
        <f>IF('3A-Rail transport'!P$57="no"," ",ROUND(E307,4))</f>
        <v>0.30399999999999999</v>
      </c>
      <c r="H307" s="110"/>
      <c r="S307" s="110">
        <f t="shared" si="55"/>
        <v>0.30400000000000021</v>
      </c>
      <c r="T307" s="110">
        <f>IF('3B-Air transport'!P$66="no"," ",ROUND(S307,4))</f>
        <v>0.30399999999999999</v>
      </c>
      <c r="U307" s="110">
        <f>IF('3B-Air transport'!P$67="no"," ",ROUND(S307,4))</f>
        <v>0.30399999999999999</v>
      </c>
      <c r="V307" s="110">
        <f>IF('3B-Air transport'!P$68="no"," ",ROUND(S307,4))</f>
        <v>0.30399999999999999</v>
      </c>
      <c r="W307" s="110"/>
      <c r="AB307" s="110">
        <f t="shared" si="56"/>
        <v>0.30400000000000021</v>
      </c>
      <c r="AC307" s="110">
        <f>IF('3C-Water transport'!P$56="no"," ",ROUND(AB307,4))</f>
        <v>0.30399999999999999</v>
      </c>
      <c r="AD307" s="110">
        <f>IF('3C-Water transport'!P$57="no"," ",ROUND(AB307,4))</f>
        <v>0.30399999999999999</v>
      </c>
      <c r="AE307" s="110">
        <f>IF('3C-Water transport'!P$58="no"," ",ROUND(AB307,4))</f>
        <v>0.30399999999999999</v>
      </c>
    </row>
    <row r="308" spans="5:31" x14ac:dyDescent="0.25">
      <c r="E308" s="110">
        <f t="shared" si="54"/>
        <v>0.30500000000000022</v>
      </c>
      <c r="F308" s="110">
        <f>IF('3A-Rail transport'!P$56="no"," ",ROUND(E308,4))</f>
        <v>0.30499999999999999</v>
      </c>
      <c r="G308" s="110">
        <f>IF('3A-Rail transport'!P$57="no"," ",ROUND(E308,4))</f>
        <v>0.30499999999999999</v>
      </c>
      <c r="H308" s="110"/>
      <c r="S308" s="110">
        <f t="shared" si="55"/>
        <v>0.30500000000000022</v>
      </c>
      <c r="T308" s="110">
        <f>IF('3B-Air transport'!P$66="no"," ",ROUND(S308,4))</f>
        <v>0.30499999999999999</v>
      </c>
      <c r="U308" s="110">
        <f>IF('3B-Air transport'!P$67="no"," ",ROUND(S308,4))</f>
        <v>0.30499999999999999</v>
      </c>
      <c r="V308" s="110">
        <f>IF('3B-Air transport'!P$68="no"," ",ROUND(S308,4))</f>
        <v>0.30499999999999999</v>
      </c>
      <c r="W308" s="110"/>
      <c r="AB308" s="110">
        <f t="shared" si="56"/>
        <v>0.30500000000000022</v>
      </c>
      <c r="AC308" s="110">
        <f>IF('3C-Water transport'!P$56="no"," ",ROUND(AB308,4))</f>
        <v>0.30499999999999999</v>
      </c>
      <c r="AD308" s="110">
        <f>IF('3C-Water transport'!P$57="no"," ",ROUND(AB308,4))</f>
        <v>0.30499999999999999</v>
      </c>
      <c r="AE308" s="110">
        <f>IF('3C-Water transport'!P$58="no"," ",ROUND(AB308,4))</f>
        <v>0.30499999999999999</v>
      </c>
    </row>
    <row r="309" spans="5:31" x14ac:dyDescent="0.25">
      <c r="E309" s="110">
        <f t="shared" si="54"/>
        <v>0.30600000000000022</v>
      </c>
      <c r="F309" s="110">
        <f>IF('3A-Rail transport'!P$56="no"," ",ROUND(E309,4))</f>
        <v>0.30599999999999999</v>
      </c>
      <c r="G309" s="110">
        <f>IF('3A-Rail transport'!P$57="no"," ",ROUND(E309,4))</f>
        <v>0.30599999999999999</v>
      </c>
      <c r="H309" s="110"/>
      <c r="S309" s="110">
        <f t="shared" si="55"/>
        <v>0.30600000000000022</v>
      </c>
      <c r="T309" s="110">
        <f>IF('3B-Air transport'!P$66="no"," ",ROUND(S309,4))</f>
        <v>0.30599999999999999</v>
      </c>
      <c r="U309" s="110">
        <f>IF('3B-Air transport'!P$67="no"," ",ROUND(S309,4))</f>
        <v>0.30599999999999999</v>
      </c>
      <c r="V309" s="110">
        <f>IF('3B-Air transport'!P$68="no"," ",ROUND(S309,4))</f>
        <v>0.30599999999999999</v>
      </c>
      <c r="W309" s="110"/>
      <c r="AB309" s="110">
        <f t="shared" si="56"/>
        <v>0.30600000000000022</v>
      </c>
      <c r="AC309" s="110">
        <f>IF('3C-Water transport'!P$56="no"," ",ROUND(AB309,4))</f>
        <v>0.30599999999999999</v>
      </c>
      <c r="AD309" s="110">
        <f>IF('3C-Water transport'!P$57="no"," ",ROUND(AB309,4))</f>
        <v>0.30599999999999999</v>
      </c>
      <c r="AE309" s="110">
        <f>IF('3C-Water transport'!P$58="no"," ",ROUND(AB309,4))</f>
        <v>0.30599999999999999</v>
      </c>
    </row>
    <row r="310" spans="5:31" x14ac:dyDescent="0.25">
      <c r="E310" s="110">
        <f t="shared" si="54"/>
        <v>0.30700000000000022</v>
      </c>
      <c r="F310" s="110">
        <f>IF('3A-Rail transport'!P$56="no"," ",ROUND(E310,4))</f>
        <v>0.307</v>
      </c>
      <c r="G310" s="110">
        <f>IF('3A-Rail transport'!P$57="no"," ",ROUND(E310,4))</f>
        <v>0.307</v>
      </c>
      <c r="H310" s="110"/>
      <c r="S310" s="110">
        <f t="shared" si="55"/>
        <v>0.30700000000000022</v>
      </c>
      <c r="T310" s="110">
        <f>IF('3B-Air transport'!P$66="no"," ",ROUND(S310,4))</f>
        <v>0.307</v>
      </c>
      <c r="U310" s="110">
        <f>IF('3B-Air transport'!P$67="no"," ",ROUND(S310,4))</f>
        <v>0.307</v>
      </c>
      <c r="V310" s="110">
        <f>IF('3B-Air transport'!P$68="no"," ",ROUND(S310,4))</f>
        <v>0.307</v>
      </c>
      <c r="W310" s="110"/>
      <c r="AB310" s="110">
        <f t="shared" si="56"/>
        <v>0.30700000000000022</v>
      </c>
      <c r="AC310" s="110">
        <f>IF('3C-Water transport'!P$56="no"," ",ROUND(AB310,4))</f>
        <v>0.307</v>
      </c>
      <c r="AD310" s="110">
        <f>IF('3C-Water transport'!P$57="no"," ",ROUND(AB310,4))</f>
        <v>0.307</v>
      </c>
      <c r="AE310" s="110">
        <f>IF('3C-Water transport'!P$58="no"," ",ROUND(AB310,4))</f>
        <v>0.307</v>
      </c>
    </row>
    <row r="311" spans="5:31" x14ac:dyDescent="0.25">
      <c r="E311" s="110">
        <f t="shared" si="54"/>
        <v>0.30800000000000022</v>
      </c>
      <c r="F311" s="110">
        <f>IF('3A-Rail transport'!P$56="no"," ",ROUND(E311,4))</f>
        <v>0.308</v>
      </c>
      <c r="G311" s="110">
        <f>IF('3A-Rail transport'!P$57="no"," ",ROUND(E311,4))</f>
        <v>0.308</v>
      </c>
      <c r="H311" s="110"/>
      <c r="S311" s="110">
        <f t="shared" si="55"/>
        <v>0.30800000000000022</v>
      </c>
      <c r="T311" s="110">
        <f>IF('3B-Air transport'!P$66="no"," ",ROUND(S311,4))</f>
        <v>0.308</v>
      </c>
      <c r="U311" s="110">
        <f>IF('3B-Air transport'!P$67="no"," ",ROUND(S311,4))</f>
        <v>0.308</v>
      </c>
      <c r="V311" s="110">
        <f>IF('3B-Air transport'!P$68="no"," ",ROUND(S311,4))</f>
        <v>0.308</v>
      </c>
      <c r="W311" s="110"/>
      <c r="AB311" s="110">
        <f t="shared" si="56"/>
        <v>0.30800000000000022</v>
      </c>
      <c r="AC311" s="110">
        <f>IF('3C-Water transport'!P$56="no"," ",ROUND(AB311,4))</f>
        <v>0.308</v>
      </c>
      <c r="AD311" s="110">
        <f>IF('3C-Water transport'!P$57="no"," ",ROUND(AB311,4))</f>
        <v>0.308</v>
      </c>
      <c r="AE311" s="110">
        <f>IF('3C-Water transport'!P$58="no"," ",ROUND(AB311,4))</f>
        <v>0.308</v>
      </c>
    </row>
    <row r="312" spans="5:31" x14ac:dyDescent="0.25">
      <c r="E312" s="110">
        <f t="shared" si="54"/>
        <v>0.30900000000000022</v>
      </c>
      <c r="F312" s="110">
        <f>IF('3A-Rail transport'!P$56="no"," ",ROUND(E312,4))</f>
        <v>0.309</v>
      </c>
      <c r="G312" s="110">
        <f>IF('3A-Rail transport'!P$57="no"," ",ROUND(E312,4))</f>
        <v>0.309</v>
      </c>
      <c r="H312" s="110"/>
      <c r="S312" s="110">
        <f t="shared" si="55"/>
        <v>0.30900000000000022</v>
      </c>
      <c r="T312" s="110">
        <f>IF('3B-Air transport'!P$66="no"," ",ROUND(S312,4))</f>
        <v>0.309</v>
      </c>
      <c r="U312" s="110">
        <f>IF('3B-Air transport'!P$67="no"," ",ROUND(S312,4))</f>
        <v>0.309</v>
      </c>
      <c r="V312" s="110">
        <f>IF('3B-Air transport'!P$68="no"," ",ROUND(S312,4))</f>
        <v>0.309</v>
      </c>
      <c r="W312" s="110"/>
      <c r="AB312" s="110">
        <f t="shared" si="56"/>
        <v>0.30900000000000022</v>
      </c>
      <c r="AC312" s="110">
        <f>IF('3C-Water transport'!P$56="no"," ",ROUND(AB312,4))</f>
        <v>0.309</v>
      </c>
      <c r="AD312" s="110">
        <f>IF('3C-Water transport'!P$57="no"," ",ROUND(AB312,4))</f>
        <v>0.309</v>
      </c>
      <c r="AE312" s="110">
        <f>IF('3C-Water transport'!P$58="no"," ",ROUND(AB312,4))</f>
        <v>0.309</v>
      </c>
    </row>
    <row r="313" spans="5:31" x14ac:dyDescent="0.25">
      <c r="E313" s="110">
        <f t="shared" si="54"/>
        <v>0.31000000000000022</v>
      </c>
      <c r="F313" s="110">
        <f>IF('3A-Rail transport'!P$56="no"," ",ROUND(E313,4))</f>
        <v>0.31</v>
      </c>
      <c r="G313" s="110">
        <f>IF('3A-Rail transport'!P$57="no"," ",ROUND(E313,4))</f>
        <v>0.31</v>
      </c>
      <c r="H313" s="110"/>
      <c r="S313" s="110">
        <f t="shared" si="55"/>
        <v>0.31000000000000022</v>
      </c>
      <c r="T313" s="110">
        <f>IF('3B-Air transport'!P$66="no"," ",ROUND(S313,4))</f>
        <v>0.31</v>
      </c>
      <c r="U313" s="110">
        <f>IF('3B-Air transport'!P$67="no"," ",ROUND(S313,4))</f>
        <v>0.31</v>
      </c>
      <c r="V313" s="110">
        <f>IF('3B-Air transport'!P$68="no"," ",ROUND(S313,4))</f>
        <v>0.31</v>
      </c>
      <c r="W313" s="110"/>
      <c r="AB313" s="110">
        <f t="shared" si="56"/>
        <v>0.31000000000000022</v>
      </c>
      <c r="AC313" s="110">
        <f>IF('3C-Water transport'!P$56="no"," ",ROUND(AB313,4))</f>
        <v>0.31</v>
      </c>
      <c r="AD313" s="110">
        <f>IF('3C-Water transport'!P$57="no"," ",ROUND(AB313,4))</f>
        <v>0.31</v>
      </c>
      <c r="AE313" s="110">
        <f>IF('3C-Water transport'!P$58="no"," ",ROUND(AB313,4))</f>
        <v>0.31</v>
      </c>
    </row>
    <row r="314" spans="5:31" x14ac:dyDescent="0.25">
      <c r="E314" s="110">
        <f t="shared" si="54"/>
        <v>0.31100000000000022</v>
      </c>
      <c r="F314" s="110">
        <f>IF('3A-Rail transport'!P$56="no"," ",ROUND(E314,4))</f>
        <v>0.311</v>
      </c>
      <c r="G314" s="110">
        <f>IF('3A-Rail transport'!P$57="no"," ",ROUND(E314,4))</f>
        <v>0.311</v>
      </c>
      <c r="H314" s="110"/>
      <c r="S314" s="110">
        <f t="shared" si="55"/>
        <v>0.31100000000000022</v>
      </c>
      <c r="T314" s="110">
        <f>IF('3B-Air transport'!P$66="no"," ",ROUND(S314,4))</f>
        <v>0.311</v>
      </c>
      <c r="U314" s="110">
        <f>IF('3B-Air transport'!P$67="no"," ",ROUND(S314,4))</f>
        <v>0.311</v>
      </c>
      <c r="V314" s="110">
        <f>IF('3B-Air transport'!P$68="no"," ",ROUND(S314,4))</f>
        <v>0.311</v>
      </c>
      <c r="W314" s="110"/>
      <c r="AB314" s="110">
        <f t="shared" si="56"/>
        <v>0.31100000000000022</v>
      </c>
      <c r="AC314" s="110">
        <f>IF('3C-Water transport'!P$56="no"," ",ROUND(AB314,4))</f>
        <v>0.311</v>
      </c>
      <c r="AD314" s="110">
        <f>IF('3C-Water transport'!P$57="no"," ",ROUND(AB314,4))</f>
        <v>0.311</v>
      </c>
      <c r="AE314" s="110">
        <f>IF('3C-Water transport'!P$58="no"," ",ROUND(AB314,4))</f>
        <v>0.311</v>
      </c>
    </row>
    <row r="315" spans="5:31" x14ac:dyDescent="0.25">
      <c r="E315" s="110">
        <f t="shared" si="54"/>
        <v>0.31200000000000022</v>
      </c>
      <c r="F315" s="110">
        <f>IF('3A-Rail transport'!P$56="no"," ",ROUND(E315,4))</f>
        <v>0.312</v>
      </c>
      <c r="G315" s="110">
        <f>IF('3A-Rail transport'!P$57="no"," ",ROUND(E315,4))</f>
        <v>0.312</v>
      </c>
      <c r="H315" s="110"/>
      <c r="S315" s="110">
        <f t="shared" si="55"/>
        <v>0.31200000000000022</v>
      </c>
      <c r="T315" s="110">
        <f>IF('3B-Air transport'!P$66="no"," ",ROUND(S315,4))</f>
        <v>0.312</v>
      </c>
      <c r="U315" s="110">
        <f>IF('3B-Air transport'!P$67="no"," ",ROUND(S315,4))</f>
        <v>0.312</v>
      </c>
      <c r="V315" s="110">
        <f>IF('3B-Air transport'!P$68="no"," ",ROUND(S315,4))</f>
        <v>0.312</v>
      </c>
      <c r="W315" s="110"/>
      <c r="AB315" s="110">
        <f t="shared" si="56"/>
        <v>0.31200000000000022</v>
      </c>
      <c r="AC315" s="110">
        <f>IF('3C-Water transport'!P$56="no"," ",ROUND(AB315,4))</f>
        <v>0.312</v>
      </c>
      <c r="AD315" s="110">
        <f>IF('3C-Water transport'!P$57="no"," ",ROUND(AB315,4))</f>
        <v>0.312</v>
      </c>
      <c r="AE315" s="110">
        <f>IF('3C-Water transport'!P$58="no"," ",ROUND(AB315,4))</f>
        <v>0.312</v>
      </c>
    </row>
    <row r="316" spans="5:31" x14ac:dyDescent="0.25">
      <c r="E316" s="110">
        <f t="shared" si="54"/>
        <v>0.31300000000000022</v>
      </c>
      <c r="F316" s="110">
        <f>IF('3A-Rail transport'!P$56="no"," ",ROUND(E316,4))</f>
        <v>0.313</v>
      </c>
      <c r="G316" s="110">
        <f>IF('3A-Rail transport'!P$57="no"," ",ROUND(E316,4))</f>
        <v>0.313</v>
      </c>
      <c r="H316" s="110"/>
      <c r="S316" s="110">
        <f t="shared" si="55"/>
        <v>0.31300000000000022</v>
      </c>
      <c r="T316" s="110">
        <f>IF('3B-Air transport'!P$66="no"," ",ROUND(S316,4))</f>
        <v>0.313</v>
      </c>
      <c r="U316" s="110">
        <f>IF('3B-Air transport'!P$67="no"," ",ROUND(S316,4))</f>
        <v>0.313</v>
      </c>
      <c r="V316" s="110">
        <f>IF('3B-Air transport'!P$68="no"," ",ROUND(S316,4))</f>
        <v>0.313</v>
      </c>
      <c r="W316" s="110"/>
      <c r="AB316" s="110">
        <f t="shared" si="56"/>
        <v>0.31300000000000022</v>
      </c>
      <c r="AC316" s="110">
        <f>IF('3C-Water transport'!P$56="no"," ",ROUND(AB316,4))</f>
        <v>0.313</v>
      </c>
      <c r="AD316" s="110">
        <f>IF('3C-Water transport'!P$57="no"," ",ROUND(AB316,4))</f>
        <v>0.313</v>
      </c>
      <c r="AE316" s="110">
        <f>IF('3C-Water transport'!P$58="no"," ",ROUND(AB316,4))</f>
        <v>0.313</v>
      </c>
    </row>
    <row r="317" spans="5:31" x14ac:dyDescent="0.25">
      <c r="E317" s="110">
        <f t="shared" si="54"/>
        <v>0.31400000000000022</v>
      </c>
      <c r="F317" s="110">
        <f>IF('3A-Rail transport'!P$56="no"," ",ROUND(E317,4))</f>
        <v>0.314</v>
      </c>
      <c r="G317" s="110">
        <f>IF('3A-Rail transport'!P$57="no"," ",ROUND(E317,4))</f>
        <v>0.314</v>
      </c>
      <c r="H317" s="110"/>
      <c r="S317" s="110">
        <f t="shared" si="55"/>
        <v>0.31400000000000022</v>
      </c>
      <c r="T317" s="110">
        <f>IF('3B-Air transport'!P$66="no"," ",ROUND(S317,4))</f>
        <v>0.314</v>
      </c>
      <c r="U317" s="110">
        <f>IF('3B-Air transport'!P$67="no"," ",ROUND(S317,4))</f>
        <v>0.314</v>
      </c>
      <c r="V317" s="110">
        <f>IF('3B-Air transport'!P$68="no"," ",ROUND(S317,4))</f>
        <v>0.314</v>
      </c>
      <c r="W317" s="110"/>
      <c r="AB317" s="110">
        <f t="shared" si="56"/>
        <v>0.31400000000000022</v>
      </c>
      <c r="AC317" s="110">
        <f>IF('3C-Water transport'!P$56="no"," ",ROUND(AB317,4))</f>
        <v>0.314</v>
      </c>
      <c r="AD317" s="110">
        <f>IF('3C-Water transport'!P$57="no"," ",ROUND(AB317,4))</f>
        <v>0.314</v>
      </c>
      <c r="AE317" s="110">
        <f>IF('3C-Water transport'!P$58="no"," ",ROUND(AB317,4))</f>
        <v>0.314</v>
      </c>
    </row>
    <row r="318" spans="5:31" x14ac:dyDescent="0.25">
      <c r="E318" s="110">
        <f t="shared" si="54"/>
        <v>0.31500000000000022</v>
      </c>
      <c r="F318" s="110">
        <f>IF('3A-Rail transport'!P$56="no"," ",ROUND(E318,4))</f>
        <v>0.315</v>
      </c>
      <c r="G318" s="110">
        <f>IF('3A-Rail transport'!P$57="no"," ",ROUND(E318,4))</f>
        <v>0.315</v>
      </c>
      <c r="H318" s="110"/>
      <c r="S318" s="110">
        <f t="shared" si="55"/>
        <v>0.31500000000000022</v>
      </c>
      <c r="T318" s="110">
        <f>IF('3B-Air transport'!P$66="no"," ",ROUND(S318,4))</f>
        <v>0.315</v>
      </c>
      <c r="U318" s="110">
        <f>IF('3B-Air transport'!P$67="no"," ",ROUND(S318,4))</f>
        <v>0.315</v>
      </c>
      <c r="V318" s="110">
        <f>IF('3B-Air transport'!P$68="no"," ",ROUND(S318,4))</f>
        <v>0.315</v>
      </c>
      <c r="W318" s="110"/>
      <c r="AB318" s="110">
        <f t="shared" si="56"/>
        <v>0.31500000000000022</v>
      </c>
      <c r="AC318" s="110">
        <f>IF('3C-Water transport'!P$56="no"," ",ROUND(AB318,4))</f>
        <v>0.315</v>
      </c>
      <c r="AD318" s="110">
        <f>IF('3C-Water transport'!P$57="no"," ",ROUND(AB318,4))</f>
        <v>0.315</v>
      </c>
      <c r="AE318" s="110">
        <f>IF('3C-Water transport'!P$58="no"," ",ROUND(AB318,4))</f>
        <v>0.315</v>
      </c>
    </row>
    <row r="319" spans="5:31" x14ac:dyDescent="0.25">
      <c r="E319" s="110">
        <f t="shared" si="54"/>
        <v>0.31600000000000023</v>
      </c>
      <c r="F319" s="110">
        <f>IF('3A-Rail transport'!P$56="no"," ",ROUND(E319,4))</f>
        <v>0.316</v>
      </c>
      <c r="G319" s="110">
        <f>IF('3A-Rail transport'!P$57="no"," ",ROUND(E319,4))</f>
        <v>0.316</v>
      </c>
      <c r="H319" s="110"/>
      <c r="S319" s="110">
        <f t="shared" si="55"/>
        <v>0.31600000000000023</v>
      </c>
      <c r="T319" s="110">
        <f>IF('3B-Air transport'!P$66="no"," ",ROUND(S319,4))</f>
        <v>0.316</v>
      </c>
      <c r="U319" s="110">
        <f>IF('3B-Air transport'!P$67="no"," ",ROUND(S319,4))</f>
        <v>0.316</v>
      </c>
      <c r="V319" s="110">
        <f>IF('3B-Air transport'!P$68="no"," ",ROUND(S319,4))</f>
        <v>0.316</v>
      </c>
      <c r="W319" s="110"/>
      <c r="AB319" s="110">
        <f t="shared" si="56"/>
        <v>0.31600000000000023</v>
      </c>
      <c r="AC319" s="110">
        <f>IF('3C-Water transport'!P$56="no"," ",ROUND(AB319,4))</f>
        <v>0.316</v>
      </c>
      <c r="AD319" s="110">
        <f>IF('3C-Water transport'!P$57="no"," ",ROUND(AB319,4))</f>
        <v>0.316</v>
      </c>
      <c r="AE319" s="110">
        <f>IF('3C-Water transport'!P$58="no"," ",ROUND(AB319,4))</f>
        <v>0.316</v>
      </c>
    </row>
    <row r="320" spans="5:31" x14ac:dyDescent="0.25">
      <c r="E320" s="110">
        <f t="shared" si="54"/>
        <v>0.31700000000000023</v>
      </c>
      <c r="F320" s="110">
        <f>IF('3A-Rail transport'!P$56="no"," ",ROUND(E320,4))</f>
        <v>0.317</v>
      </c>
      <c r="G320" s="110">
        <f>IF('3A-Rail transport'!P$57="no"," ",ROUND(E320,4))</f>
        <v>0.317</v>
      </c>
      <c r="H320" s="110"/>
      <c r="S320" s="110">
        <f t="shared" si="55"/>
        <v>0.31700000000000023</v>
      </c>
      <c r="T320" s="110">
        <f>IF('3B-Air transport'!P$66="no"," ",ROUND(S320,4))</f>
        <v>0.317</v>
      </c>
      <c r="U320" s="110">
        <f>IF('3B-Air transport'!P$67="no"," ",ROUND(S320,4))</f>
        <v>0.317</v>
      </c>
      <c r="V320" s="110">
        <f>IF('3B-Air transport'!P$68="no"," ",ROUND(S320,4))</f>
        <v>0.317</v>
      </c>
      <c r="W320" s="110"/>
      <c r="AB320" s="110">
        <f t="shared" si="56"/>
        <v>0.31700000000000023</v>
      </c>
      <c r="AC320" s="110">
        <f>IF('3C-Water transport'!P$56="no"," ",ROUND(AB320,4))</f>
        <v>0.317</v>
      </c>
      <c r="AD320" s="110">
        <f>IF('3C-Water transport'!P$57="no"," ",ROUND(AB320,4))</f>
        <v>0.317</v>
      </c>
      <c r="AE320" s="110">
        <f>IF('3C-Water transport'!P$58="no"," ",ROUND(AB320,4))</f>
        <v>0.317</v>
      </c>
    </row>
    <row r="321" spans="5:31" x14ac:dyDescent="0.25">
      <c r="E321" s="110">
        <f t="shared" si="54"/>
        <v>0.31800000000000023</v>
      </c>
      <c r="F321" s="110">
        <f>IF('3A-Rail transport'!P$56="no"," ",ROUND(E321,4))</f>
        <v>0.318</v>
      </c>
      <c r="G321" s="110">
        <f>IF('3A-Rail transport'!P$57="no"," ",ROUND(E321,4))</f>
        <v>0.318</v>
      </c>
      <c r="H321" s="110"/>
      <c r="S321" s="110">
        <f t="shared" si="55"/>
        <v>0.31800000000000023</v>
      </c>
      <c r="T321" s="110">
        <f>IF('3B-Air transport'!P$66="no"," ",ROUND(S321,4))</f>
        <v>0.318</v>
      </c>
      <c r="U321" s="110">
        <f>IF('3B-Air transport'!P$67="no"," ",ROUND(S321,4))</f>
        <v>0.318</v>
      </c>
      <c r="V321" s="110">
        <f>IF('3B-Air transport'!P$68="no"," ",ROUND(S321,4))</f>
        <v>0.318</v>
      </c>
      <c r="W321" s="110"/>
      <c r="AB321" s="110">
        <f t="shared" si="56"/>
        <v>0.31800000000000023</v>
      </c>
      <c r="AC321" s="110">
        <f>IF('3C-Water transport'!P$56="no"," ",ROUND(AB321,4))</f>
        <v>0.318</v>
      </c>
      <c r="AD321" s="110">
        <f>IF('3C-Water transport'!P$57="no"," ",ROUND(AB321,4))</f>
        <v>0.318</v>
      </c>
      <c r="AE321" s="110">
        <f>IF('3C-Water transport'!P$58="no"," ",ROUND(AB321,4))</f>
        <v>0.318</v>
      </c>
    </row>
    <row r="322" spans="5:31" x14ac:dyDescent="0.25">
      <c r="E322" s="110">
        <f t="shared" si="54"/>
        <v>0.31900000000000023</v>
      </c>
      <c r="F322" s="110">
        <f>IF('3A-Rail transport'!P$56="no"," ",ROUND(E322,4))</f>
        <v>0.31900000000000001</v>
      </c>
      <c r="G322" s="110">
        <f>IF('3A-Rail transport'!P$57="no"," ",ROUND(E322,4))</f>
        <v>0.31900000000000001</v>
      </c>
      <c r="H322" s="110"/>
      <c r="S322" s="110">
        <f t="shared" si="55"/>
        <v>0.31900000000000023</v>
      </c>
      <c r="T322" s="110">
        <f>IF('3B-Air transport'!P$66="no"," ",ROUND(S322,4))</f>
        <v>0.31900000000000001</v>
      </c>
      <c r="U322" s="110">
        <f>IF('3B-Air transport'!P$67="no"," ",ROUND(S322,4))</f>
        <v>0.31900000000000001</v>
      </c>
      <c r="V322" s="110">
        <f>IF('3B-Air transport'!P$68="no"," ",ROUND(S322,4))</f>
        <v>0.31900000000000001</v>
      </c>
      <c r="W322" s="110"/>
      <c r="AB322" s="110">
        <f t="shared" si="56"/>
        <v>0.31900000000000023</v>
      </c>
      <c r="AC322" s="110">
        <f>IF('3C-Water transport'!P$56="no"," ",ROUND(AB322,4))</f>
        <v>0.31900000000000001</v>
      </c>
      <c r="AD322" s="110">
        <f>IF('3C-Water transport'!P$57="no"," ",ROUND(AB322,4))</f>
        <v>0.31900000000000001</v>
      </c>
      <c r="AE322" s="110">
        <f>IF('3C-Water transport'!P$58="no"," ",ROUND(AB322,4))</f>
        <v>0.31900000000000001</v>
      </c>
    </row>
    <row r="323" spans="5:31" x14ac:dyDescent="0.25">
      <c r="E323" s="110">
        <f t="shared" si="54"/>
        <v>0.32000000000000023</v>
      </c>
      <c r="F323" s="110">
        <f>IF('3A-Rail transport'!P$56="no"," ",ROUND(E323,4))</f>
        <v>0.32</v>
      </c>
      <c r="G323" s="110">
        <f>IF('3A-Rail transport'!P$57="no"," ",ROUND(E323,4))</f>
        <v>0.32</v>
      </c>
      <c r="H323" s="110"/>
      <c r="S323" s="110">
        <f t="shared" si="55"/>
        <v>0.32000000000000023</v>
      </c>
      <c r="T323" s="110">
        <f>IF('3B-Air transport'!P$66="no"," ",ROUND(S323,4))</f>
        <v>0.32</v>
      </c>
      <c r="U323" s="110">
        <f>IF('3B-Air transport'!P$67="no"," ",ROUND(S323,4))</f>
        <v>0.32</v>
      </c>
      <c r="V323" s="110">
        <f>IF('3B-Air transport'!P$68="no"," ",ROUND(S323,4))</f>
        <v>0.32</v>
      </c>
      <c r="W323" s="110"/>
      <c r="AB323" s="110">
        <f t="shared" si="56"/>
        <v>0.32000000000000023</v>
      </c>
      <c r="AC323" s="110">
        <f>IF('3C-Water transport'!P$56="no"," ",ROUND(AB323,4))</f>
        <v>0.32</v>
      </c>
      <c r="AD323" s="110">
        <f>IF('3C-Water transport'!P$57="no"," ",ROUND(AB323,4))</f>
        <v>0.32</v>
      </c>
      <c r="AE323" s="110">
        <f>IF('3C-Water transport'!P$58="no"," ",ROUND(AB323,4))</f>
        <v>0.32</v>
      </c>
    </row>
    <row r="324" spans="5:31" x14ac:dyDescent="0.25">
      <c r="E324" s="110">
        <f t="shared" ref="E324:E387" si="57">E323+0.001</f>
        <v>0.32100000000000023</v>
      </c>
      <c r="F324" s="110">
        <f>IF('3A-Rail transport'!P$56="no"," ",ROUND(E324,4))</f>
        <v>0.32100000000000001</v>
      </c>
      <c r="G324" s="110">
        <f>IF('3A-Rail transport'!P$57="no"," ",ROUND(E324,4))</f>
        <v>0.32100000000000001</v>
      </c>
      <c r="H324" s="110"/>
      <c r="S324" s="110">
        <f t="shared" ref="S324:S387" si="58">S323+0.001</f>
        <v>0.32100000000000023</v>
      </c>
      <c r="T324" s="110">
        <f>IF('3B-Air transport'!P$66="no"," ",ROUND(S324,4))</f>
        <v>0.32100000000000001</v>
      </c>
      <c r="U324" s="110">
        <f>IF('3B-Air transport'!P$67="no"," ",ROUND(S324,4))</f>
        <v>0.32100000000000001</v>
      </c>
      <c r="V324" s="110">
        <f>IF('3B-Air transport'!P$68="no"," ",ROUND(S324,4))</f>
        <v>0.32100000000000001</v>
      </c>
      <c r="W324" s="110"/>
      <c r="AB324" s="110">
        <f t="shared" ref="AB324:AB387" si="59">AB323+0.001</f>
        <v>0.32100000000000023</v>
      </c>
      <c r="AC324" s="110">
        <f>IF('3C-Water transport'!P$56="no"," ",ROUND(AB324,4))</f>
        <v>0.32100000000000001</v>
      </c>
      <c r="AD324" s="110">
        <f>IF('3C-Water transport'!P$57="no"," ",ROUND(AB324,4))</f>
        <v>0.32100000000000001</v>
      </c>
      <c r="AE324" s="110">
        <f>IF('3C-Water transport'!P$58="no"," ",ROUND(AB324,4))</f>
        <v>0.32100000000000001</v>
      </c>
    </row>
    <row r="325" spans="5:31" x14ac:dyDescent="0.25">
      <c r="E325" s="110">
        <f t="shared" si="57"/>
        <v>0.32200000000000023</v>
      </c>
      <c r="F325" s="110">
        <f>IF('3A-Rail transport'!P$56="no"," ",ROUND(E325,4))</f>
        <v>0.32200000000000001</v>
      </c>
      <c r="G325" s="110">
        <f>IF('3A-Rail transport'!P$57="no"," ",ROUND(E325,4))</f>
        <v>0.32200000000000001</v>
      </c>
      <c r="H325" s="110"/>
      <c r="S325" s="110">
        <f t="shared" si="58"/>
        <v>0.32200000000000023</v>
      </c>
      <c r="T325" s="110">
        <f>IF('3B-Air transport'!P$66="no"," ",ROUND(S325,4))</f>
        <v>0.32200000000000001</v>
      </c>
      <c r="U325" s="110">
        <f>IF('3B-Air transport'!P$67="no"," ",ROUND(S325,4))</f>
        <v>0.32200000000000001</v>
      </c>
      <c r="V325" s="110">
        <f>IF('3B-Air transport'!P$68="no"," ",ROUND(S325,4))</f>
        <v>0.32200000000000001</v>
      </c>
      <c r="W325" s="110"/>
      <c r="AB325" s="110">
        <f t="shared" si="59"/>
        <v>0.32200000000000023</v>
      </c>
      <c r="AC325" s="110">
        <f>IF('3C-Water transport'!P$56="no"," ",ROUND(AB325,4))</f>
        <v>0.32200000000000001</v>
      </c>
      <c r="AD325" s="110">
        <f>IF('3C-Water transport'!P$57="no"," ",ROUND(AB325,4))</f>
        <v>0.32200000000000001</v>
      </c>
      <c r="AE325" s="110">
        <f>IF('3C-Water transport'!P$58="no"," ",ROUND(AB325,4))</f>
        <v>0.32200000000000001</v>
      </c>
    </row>
    <row r="326" spans="5:31" x14ac:dyDescent="0.25">
      <c r="E326" s="110">
        <f t="shared" si="57"/>
        <v>0.32300000000000023</v>
      </c>
      <c r="F326" s="110">
        <f>IF('3A-Rail transport'!P$56="no"," ",ROUND(E326,4))</f>
        <v>0.32300000000000001</v>
      </c>
      <c r="G326" s="110">
        <f>IF('3A-Rail transport'!P$57="no"," ",ROUND(E326,4))</f>
        <v>0.32300000000000001</v>
      </c>
      <c r="H326" s="110"/>
      <c r="S326" s="110">
        <f t="shared" si="58"/>
        <v>0.32300000000000023</v>
      </c>
      <c r="T326" s="110">
        <f>IF('3B-Air transport'!P$66="no"," ",ROUND(S326,4))</f>
        <v>0.32300000000000001</v>
      </c>
      <c r="U326" s="110">
        <f>IF('3B-Air transport'!P$67="no"," ",ROUND(S326,4))</f>
        <v>0.32300000000000001</v>
      </c>
      <c r="V326" s="110">
        <f>IF('3B-Air transport'!P$68="no"," ",ROUND(S326,4))</f>
        <v>0.32300000000000001</v>
      </c>
      <c r="W326" s="110"/>
      <c r="AB326" s="110">
        <f t="shared" si="59"/>
        <v>0.32300000000000023</v>
      </c>
      <c r="AC326" s="110">
        <f>IF('3C-Water transport'!P$56="no"," ",ROUND(AB326,4))</f>
        <v>0.32300000000000001</v>
      </c>
      <c r="AD326" s="110">
        <f>IF('3C-Water transport'!P$57="no"," ",ROUND(AB326,4))</f>
        <v>0.32300000000000001</v>
      </c>
      <c r="AE326" s="110">
        <f>IF('3C-Water transport'!P$58="no"," ",ROUND(AB326,4))</f>
        <v>0.32300000000000001</v>
      </c>
    </row>
    <row r="327" spans="5:31" x14ac:dyDescent="0.25">
      <c r="E327" s="110">
        <f t="shared" si="57"/>
        <v>0.32400000000000023</v>
      </c>
      <c r="F327" s="110">
        <f>IF('3A-Rail transport'!P$56="no"," ",ROUND(E327,4))</f>
        <v>0.32400000000000001</v>
      </c>
      <c r="G327" s="110">
        <f>IF('3A-Rail transport'!P$57="no"," ",ROUND(E327,4))</f>
        <v>0.32400000000000001</v>
      </c>
      <c r="H327" s="110"/>
      <c r="S327" s="110">
        <f t="shared" si="58"/>
        <v>0.32400000000000023</v>
      </c>
      <c r="T327" s="110">
        <f>IF('3B-Air transport'!P$66="no"," ",ROUND(S327,4))</f>
        <v>0.32400000000000001</v>
      </c>
      <c r="U327" s="110">
        <f>IF('3B-Air transport'!P$67="no"," ",ROUND(S327,4))</f>
        <v>0.32400000000000001</v>
      </c>
      <c r="V327" s="110">
        <f>IF('3B-Air transport'!P$68="no"," ",ROUND(S327,4))</f>
        <v>0.32400000000000001</v>
      </c>
      <c r="W327" s="110"/>
      <c r="AB327" s="110">
        <f t="shared" si="59"/>
        <v>0.32400000000000023</v>
      </c>
      <c r="AC327" s="110">
        <f>IF('3C-Water transport'!P$56="no"," ",ROUND(AB327,4))</f>
        <v>0.32400000000000001</v>
      </c>
      <c r="AD327" s="110">
        <f>IF('3C-Water transport'!P$57="no"," ",ROUND(AB327,4))</f>
        <v>0.32400000000000001</v>
      </c>
      <c r="AE327" s="110">
        <f>IF('3C-Water transport'!P$58="no"," ",ROUND(AB327,4))</f>
        <v>0.32400000000000001</v>
      </c>
    </row>
    <row r="328" spans="5:31" x14ac:dyDescent="0.25">
      <c r="E328" s="110">
        <f t="shared" si="57"/>
        <v>0.32500000000000023</v>
      </c>
      <c r="F328" s="110">
        <f>IF('3A-Rail transport'!P$56="no"," ",ROUND(E328,4))</f>
        <v>0.32500000000000001</v>
      </c>
      <c r="G328" s="110">
        <f>IF('3A-Rail transport'!P$57="no"," ",ROUND(E328,4))</f>
        <v>0.32500000000000001</v>
      </c>
      <c r="H328" s="110"/>
      <c r="S328" s="110">
        <f t="shared" si="58"/>
        <v>0.32500000000000023</v>
      </c>
      <c r="T328" s="110">
        <f>IF('3B-Air transport'!P$66="no"," ",ROUND(S328,4))</f>
        <v>0.32500000000000001</v>
      </c>
      <c r="U328" s="110">
        <f>IF('3B-Air transport'!P$67="no"," ",ROUND(S328,4))</f>
        <v>0.32500000000000001</v>
      </c>
      <c r="V328" s="110">
        <f>IF('3B-Air transport'!P$68="no"," ",ROUND(S328,4))</f>
        <v>0.32500000000000001</v>
      </c>
      <c r="W328" s="110"/>
      <c r="AB328" s="110">
        <f t="shared" si="59"/>
        <v>0.32500000000000023</v>
      </c>
      <c r="AC328" s="110">
        <f>IF('3C-Water transport'!P$56="no"," ",ROUND(AB328,4))</f>
        <v>0.32500000000000001</v>
      </c>
      <c r="AD328" s="110">
        <f>IF('3C-Water transport'!P$57="no"," ",ROUND(AB328,4))</f>
        <v>0.32500000000000001</v>
      </c>
      <c r="AE328" s="110">
        <f>IF('3C-Water transport'!P$58="no"," ",ROUND(AB328,4))</f>
        <v>0.32500000000000001</v>
      </c>
    </row>
    <row r="329" spans="5:31" x14ac:dyDescent="0.25">
      <c r="E329" s="110">
        <f t="shared" si="57"/>
        <v>0.32600000000000023</v>
      </c>
      <c r="F329" s="110">
        <f>IF('3A-Rail transport'!P$56="no"," ",ROUND(E329,4))</f>
        <v>0.32600000000000001</v>
      </c>
      <c r="G329" s="110">
        <f>IF('3A-Rail transport'!P$57="no"," ",ROUND(E329,4))</f>
        <v>0.32600000000000001</v>
      </c>
      <c r="H329" s="110"/>
      <c r="S329" s="110">
        <f t="shared" si="58"/>
        <v>0.32600000000000023</v>
      </c>
      <c r="T329" s="110">
        <f>IF('3B-Air transport'!P$66="no"," ",ROUND(S329,4))</f>
        <v>0.32600000000000001</v>
      </c>
      <c r="U329" s="110">
        <f>IF('3B-Air transport'!P$67="no"," ",ROUND(S329,4))</f>
        <v>0.32600000000000001</v>
      </c>
      <c r="V329" s="110">
        <f>IF('3B-Air transport'!P$68="no"," ",ROUND(S329,4))</f>
        <v>0.32600000000000001</v>
      </c>
      <c r="W329" s="110"/>
      <c r="AB329" s="110">
        <f t="shared" si="59"/>
        <v>0.32600000000000023</v>
      </c>
      <c r="AC329" s="110">
        <f>IF('3C-Water transport'!P$56="no"," ",ROUND(AB329,4))</f>
        <v>0.32600000000000001</v>
      </c>
      <c r="AD329" s="110">
        <f>IF('3C-Water transport'!P$57="no"," ",ROUND(AB329,4))</f>
        <v>0.32600000000000001</v>
      </c>
      <c r="AE329" s="110">
        <f>IF('3C-Water transport'!P$58="no"," ",ROUND(AB329,4))</f>
        <v>0.32600000000000001</v>
      </c>
    </row>
    <row r="330" spans="5:31" x14ac:dyDescent="0.25">
      <c r="E330" s="110">
        <f t="shared" si="57"/>
        <v>0.32700000000000023</v>
      </c>
      <c r="F330" s="110">
        <f>IF('3A-Rail transport'!P$56="no"," ",ROUND(E330,4))</f>
        <v>0.32700000000000001</v>
      </c>
      <c r="G330" s="110">
        <f>IF('3A-Rail transport'!P$57="no"," ",ROUND(E330,4))</f>
        <v>0.32700000000000001</v>
      </c>
      <c r="H330" s="110"/>
      <c r="S330" s="110">
        <f t="shared" si="58"/>
        <v>0.32700000000000023</v>
      </c>
      <c r="T330" s="110">
        <f>IF('3B-Air transport'!P$66="no"," ",ROUND(S330,4))</f>
        <v>0.32700000000000001</v>
      </c>
      <c r="U330" s="110">
        <f>IF('3B-Air transport'!P$67="no"," ",ROUND(S330,4))</f>
        <v>0.32700000000000001</v>
      </c>
      <c r="V330" s="110">
        <f>IF('3B-Air transport'!P$68="no"," ",ROUND(S330,4))</f>
        <v>0.32700000000000001</v>
      </c>
      <c r="W330" s="110"/>
      <c r="AB330" s="110">
        <f t="shared" si="59"/>
        <v>0.32700000000000023</v>
      </c>
      <c r="AC330" s="110">
        <f>IF('3C-Water transport'!P$56="no"," ",ROUND(AB330,4))</f>
        <v>0.32700000000000001</v>
      </c>
      <c r="AD330" s="110">
        <f>IF('3C-Water transport'!P$57="no"," ",ROUND(AB330,4))</f>
        <v>0.32700000000000001</v>
      </c>
      <c r="AE330" s="110">
        <f>IF('3C-Water transport'!P$58="no"," ",ROUND(AB330,4))</f>
        <v>0.32700000000000001</v>
      </c>
    </row>
    <row r="331" spans="5:31" x14ac:dyDescent="0.25">
      <c r="E331" s="110">
        <f t="shared" si="57"/>
        <v>0.32800000000000024</v>
      </c>
      <c r="F331" s="110">
        <f>IF('3A-Rail transport'!P$56="no"," ",ROUND(E331,4))</f>
        <v>0.32800000000000001</v>
      </c>
      <c r="G331" s="110">
        <f>IF('3A-Rail transport'!P$57="no"," ",ROUND(E331,4))</f>
        <v>0.32800000000000001</v>
      </c>
      <c r="H331" s="110"/>
      <c r="S331" s="110">
        <f t="shared" si="58"/>
        <v>0.32800000000000024</v>
      </c>
      <c r="T331" s="110">
        <f>IF('3B-Air transport'!P$66="no"," ",ROUND(S331,4))</f>
        <v>0.32800000000000001</v>
      </c>
      <c r="U331" s="110">
        <f>IF('3B-Air transport'!P$67="no"," ",ROUND(S331,4))</f>
        <v>0.32800000000000001</v>
      </c>
      <c r="V331" s="110">
        <f>IF('3B-Air transport'!P$68="no"," ",ROUND(S331,4))</f>
        <v>0.32800000000000001</v>
      </c>
      <c r="W331" s="110"/>
      <c r="AB331" s="110">
        <f t="shared" si="59"/>
        <v>0.32800000000000024</v>
      </c>
      <c r="AC331" s="110">
        <f>IF('3C-Water transport'!P$56="no"," ",ROUND(AB331,4))</f>
        <v>0.32800000000000001</v>
      </c>
      <c r="AD331" s="110">
        <f>IF('3C-Water transport'!P$57="no"," ",ROUND(AB331,4))</f>
        <v>0.32800000000000001</v>
      </c>
      <c r="AE331" s="110">
        <f>IF('3C-Water transport'!P$58="no"," ",ROUND(AB331,4))</f>
        <v>0.32800000000000001</v>
      </c>
    </row>
    <row r="332" spans="5:31" x14ac:dyDescent="0.25">
      <c r="E332" s="110">
        <f t="shared" si="57"/>
        <v>0.32900000000000024</v>
      </c>
      <c r="F332" s="110">
        <f>IF('3A-Rail transport'!P$56="no"," ",ROUND(E332,4))</f>
        <v>0.32900000000000001</v>
      </c>
      <c r="G332" s="110">
        <f>IF('3A-Rail transport'!P$57="no"," ",ROUND(E332,4))</f>
        <v>0.32900000000000001</v>
      </c>
      <c r="H332" s="110"/>
      <c r="S332" s="110">
        <f t="shared" si="58"/>
        <v>0.32900000000000024</v>
      </c>
      <c r="T332" s="110">
        <f>IF('3B-Air transport'!P$66="no"," ",ROUND(S332,4))</f>
        <v>0.32900000000000001</v>
      </c>
      <c r="U332" s="110">
        <f>IF('3B-Air transport'!P$67="no"," ",ROUND(S332,4))</f>
        <v>0.32900000000000001</v>
      </c>
      <c r="V332" s="110">
        <f>IF('3B-Air transport'!P$68="no"," ",ROUND(S332,4))</f>
        <v>0.32900000000000001</v>
      </c>
      <c r="W332" s="110"/>
      <c r="AB332" s="110">
        <f t="shared" si="59"/>
        <v>0.32900000000000024</v>
      </c>
      <c r="AC332" s="110">
        <f>IF('3C-Water transport'!P$56="no"," ",ROUND(AB332,4))</f>
        <v>0.32900000000000001</v>
      </c>
      <c r="AD332" s="110">
        <f>IF('3C-Water transport'!P$57="no"," ",ROUND(AB332,4))</f>
        <v>0.32900000000000001</v>
      </c>
      <c r="AE332" s="110">
        <f>IF('3C-Water transport'!P$58="no"," ",ROUND(AB332,4))</f>
        <v>0.32900000000000001</v>
      </c>
    </row>
    <row r="333" spans="5:31" x14ac:dyDescent="0.25">
      <c r="E333" s="110">
        <f t="shared" si="57"/>
        <v>0.33000000000000024</v>
      </c>
      <c r="F333" s="110">
        <f>IF('3A-Rail transport'!P$56="no"," ",ROUND(E333,4))</f>
        <v>0.33</v>
      </c>
      <c r="G333" s="110">
        <f>IF('3A-Rail transport'!P$57="no"," ",ROUND(E333,4))</f>
        <v>0.33</v>
      </c>
      <c r="H333" s="110"/>
      <c r="S333" s="110">
        <f t="shared" si="58"/>
        <v>0.33000000000000024</v>
      </c>
      <c r="T333" s="110">
        <f>IF('3B-Air transport'!P$66="no"," ",ROUND(S333,4))</f>
        <v>0.33</v>
      </c>
      <c r="U333" s="110">
        <f>IF('3B-Air transport'!P$67="no"," ",ROUND(S333,4))</f>
        <v>0.33</v>
      </c>
      <c r="V333" s="110">
        <f>IF('3B-Air transport'!P$68="no"," ",ROUND(S333,4))</f>
        <v>0.33</v>
      </c>
      <c r="W333" s="110"/>
      <c r="AB333" s="110">
        <f t="shared" si="59"/>
        <v>0.33000000000000024</v>
      </c>
      <c r="AC333" s="110">
        <f>IF('3C-Water transport'!P$56="no"," ",ROUND(AB333,4))</f>
        <v>0.33</v>
      </c>
      <c r="AD333" s="110">
        <f>IF('3C-Water transport'!P$57="no"," ",ROUND(AB333,4))</f>
        <v>0.33</v>
      </c>
      <c r="AE333" s="110">
        <f>IF('3C-Water transport'!P$58="no"," ",ROUND(AB333,4))</f>
        <v>0.33</v>
      </c>
    </row>
    <row r="334" spans="5:31" x14ac:dyDescent="0.25">
      <c r="E334" s="110">
        <f t="shared" si="57"/>
        <v>0.33100000000000024</v>
      </c>
      <c r="F334" s="110">
        <f>IF('3A-Rail transport'!P$56="no"," ",ROUND(E334,4))</f>
        <v>0.33100000000000002</v>
      </c>
      <c r="G334" s="110">
        <f>IF('3A-Rail transport'!P$57="no"," ",ROUND(E334,4))</f>
        <v>0.33100000000000002</v>
      </c>
      <c r="H334" s="110"/>
      <c r="S334" s="110">
        <f t="shared" si="58"/>
        <v>0.33100000000000024</v>
      </c>
      <c r="T334" s="110">
        <f>IF('3B-Air transport'!P$66="no"," ",ROUND(S334,4))</f>
        <v>0.33100000000000002</v>
      </c>
      <c r="U334" s="110">
        <f>IF('3B-Air transport'!P$67="no"," ",ROUND(S334,4))</f>
        <v>0.33100000000000002</v>
      </c>
      <c r="V334" s="110">
        <f>IF('3B-Air transport'!P$68="no"," ",ROUND(S334,4))</f>
        <v>0.33100000000000002</v>
      </c>
      <c r="W334" s="110"/>
      <c r="AB334" s="110">
        <f t="shared" si="59"/>
        <v>0.33100000000000024</v>
      </c>
      <c r="AC334" s="110">
        <f>IF('3C-Water transport'!P$56="no"," ",ROUND(AB334,4))</f>
        <v>0.33100000000000002</v>
      </c>
      <c r="AD334" s="110">
        <f>IF('3C-Water transport'!P$57="no"," ",ROUND(AB334,4))</f>
        <v>0.33100000000000002</v>
      </c>
      <c r="AE334" s="110">
        <f>IF('3C-Water transport'!P$58="no"," ",ROUND(AB334,4))</f>
        <v>0.33100000000000002</v>
      </c>
    </row>
    <row r="335" spans="5:31" x14ac:dyDescent="0.25">
      <c r="E335" s="110">
        <f t="shared" si="57"/>
        <v>0.33200000000000024</v>
      </c>
      <c r="F335" s="110">
        <f>IF('3A-Rail transport'!P$56="no"," ",ROUND(E335,4))</f>
        <v>0.33200000000000002</v>
      </c>
      <c r="G335" s="110">
        <f>IF('3A-Rail transport'!P$57="no"," ",ROUND(E335,4))</f>
        <v>0.33200000000000002</v>
      </c>
      <c r="H335" s="110"/>
      <c r="S335" s="110">
        <f t="shared" si="58"/>
        <v>0.33200000000000024</v>
      </c>
      <c r="T335" s="110">
        <f>IF('3B-Air transport'!P$66="no"," ",ROUND(S335,4))</f>
        <v>0.33200000000000002</v>
      </c>
      <c r="U335" s="110">
        <f>IF('3B-Air transport'!P$67="no"," ",ROUND(S335,4))</f>
        <v>0.33200000000000002</v>
      </c>
      <c r="V335" s="110">
        <f>IF('3B-Air transport'!P$68="no"," ",ROUND(S335,4))</f>
        <v>0.33200000000000002</v>
      </c>
      <c r="W335" s="110"/>
      <c r="AB335" s="110">
        <f t="shared" si="59"/>
        <v>0.33200000000000024</v>
      </c>
      <c r="AC335" s="110">
        <f>IF('3C-Water transport'!P$56="no"," ",ROUND(AB335,4))</f>
        <v>0.33200000000000002</v>
      </c>
      <c r="AD335" s="110">
        <f>IF('3C-Water transport'!P$57="no"," ",ROUND(AB335,4))</f>
        <v>0.33200000000000002</v>
      </c>
      <c r="AE335" s="110">
        <f>IF('3C-Water transport'!P$58="no"," ",ROUND(AB335,4))</f>
        <v>0.33200000000000002</v>
      </c>
    </row>
    <row r="336" spans="5:31" x14ac:dyDescent="0.25">
      <c r="E336" s="110">
        <f t="shared" si="57"/>
        <v>0.33300000000000024</v>
      </c>
      <c r="F336" s="110">
        <f>IF('3A-Rail transport'!P$56="no"," ",ROUND(E336,4))</f>
        <v>0.33300000000000002</v>
      </c>
      <c r="G336" s="110">
        <f>IF('3A-Rail transport'!P$57="no"," ",ROUND(E336,4))</f>
        <v>0.33300000000000002</v>
      </c>
      <c r="H336" s="110"/>
      <c r="S336" s="110">
        <f t="shared" si="58"/>
        <v>0.33300000000000024</v>
      </c>
      <c r="T336" s="110">
        <f>IF('3B-Air transport'!P$66="no"," ",ROUND(S336,4))</f>
        <v>0.33300000000000002</v>
      </c>
      <c r="U336" s="110">
        <f>IF('3B-Air transport'!P$67="no"," ",ROUND(S336,4))</f>
        <v>0.33300000000000002</v>
      </c>
      <c r="V336" s="110">
        <f>IF('3B-Air transport'!P$68="no"," ",ROUND(S336,4))</f>
        <v>0.33300000000000002</v>
      </c>
      <c r="W336" s="110"/>
      <c r="AB336" s="110">
        <f t="shared" si="59"/>
        <v>0.33300000000000024</v>
      </c>
      <c r="AC336" s="110">
        <f>IF('3C-Water transport'!P$56="no"," ",ROUND(AB336,4))</f>
        <v>0.33300000000000002</v>
      </c>
      <c r="AD336" s="110">
        <f>IF('3C-Water transport'!P$57="no"," ",ROUND(AB336,4))</f>
        <v>0.33300000000000002</v>
      </c>
      <c r="AE336" s="110">
        <f>IF('3C-Water transport'!P$58="no"," ",ROUND(AB336,4))</f>
        <v>0.33300000000000002</v>
      </c>
    </row>
    <row r="337" spans="5:31" x14ac:dyDescent="0.25">
      <c r="E337" s="110">
        <f t="shared" si="57"/>
        <v>0.33400000000000024</v>
      </c>
      <c r="F337" s="110">
        <f>IF('3A-Rail transport'!P$56="no"," ",ROUND(E337,4))</f>
        <v>0.33400000000000002</v>
      </c>
      <c r="G337" s="110">
        <f>IF('3A-Rail transport'!P$57="no"," ",ROUND(E337,4))</f>
        <v>0.33400000000000002</v>
      </c>
      <c r="H337" s="110"/>
      <c r="S337" s="110">
        <f t="shared" si="58"/>
        <v>0.33400000000000024</v>
      </c>
      <c r="T337" s="110">
        <f>IF('3B-Air transport'!P$66="no"," ",ROUND(S337,4))</f>
        <v>0.33400000000000002</v>
      </c>
      <c r="U337" s="110">
        <f>IF('3B-Air transport'!P$67="no"," ",ROUND(S337,4))</f>
        <v>0.33400000000000002</v>
      </c>
      <c r="V337" s="110">
        <f>IF('3B-Air transport'!P$68="no"," ",ROUND(S337,4))</f>
        <v>0.33400000000000002</v>
      </c>
      <c r="W337" s="110"/>
      <c r="AB337" s="110">
        <f t="shared" si="59"/>
        <v>0.33400000000000024</v>
      </c>
      <c r="AC337" s="110">
        <f>IF('3C-Water transport'!P$56="no"," ",ROUND(AB337,4))</f>
        <v>0.33400000000000002</v>
      </c>
      <c r="AD337" s="110">
        <f>IF('3C-Water transport'!P$57="no"," ",ROUND(AB337,4))</f>
        <v>0.33400000000000002</v>
      </c>
      <c r="AE337" s="110">
        <f>IF('3C-Water transport'!P$58="no"," ",ROUND(AB337,4))</f>
        <v>0.33400000000000002</v>
      </c>
    </row>
    <row r="338" spans="5:31" x14ac:dyDescent="0.25">
      <c r="E338" s="110">
        <f t="shared" si="57"/>
        <v>0.33500000000000024</v>
      </c>
      <c r="F338" s="110">
        <f>IF('3A-Rail transport'!P$56="no"," ",ROUND(E338,4))</f>
        <v>0.33500000000000002</v>
      </c>
      <c r="G338" s="110">
        <f>IF('3A-Rail transport'!P$57="no"," ",ROUND(E338,4))</f>
        <v>0.33500000000000002</v>
      </c>
      <c r="H338" s="110"/>
      <c r="S338" s="110">
        <f t="shared" si="58"/>
        <v>0.33500000000000024</v>
      </c>
      <c r="T338" s="110">
        <f>IF('3B-Air transport'!P$66="no"," ",ROUND(S338,4))</f>
        <v>0.33500000000000002</v>
      </c>
      <c r="U338" s="110">
        <f>IF('3B-Air transport'!P$67="no"," ",ROUND(S338,4))</f>
        <v>0.33500000000000002</v>
      </c>
      <c r="V338" s="110">
        <f>IF('3B-Air transport'!P$68="no"," ",ROUND(S338,4))</f>
        <v>0.33500000000000002</v>
      </c>
      <c r="W338" s="110"/>
      <c r="AB338" s="110">
        <f t="shared" si="59"/>
        <v>0.33500000000000024</v>
      </c>
      <c r="AC338" s="110">
        <f>IF('3C-Water transport'!P$56="no"," ",ROUND(AB338,4))</f>
        <v>0.33500000000000002</v>
      </c>
      <c r="AD338" s="110">
        <f>IF('3C-Water transport'!P$57="no"," ",ROUND(AB338,4))</f>
        <v>0.33500000000000002</v>
      </c>
      <c r="AE338" s="110">
        <f>IF('3C-Water transport'!P$58="no"," ",ROUND(AB338,4))</f>
        <v>0.33500000000000002</v>
      </c>
    </row>
    <row r="339" spans="5:31" x14ac:dyDescent="0.25">
      <c r="E339" s="110">
        <f t="shared" si="57"/>
        <v>0.33600000000000024</v>
      </c>
      <c r="F339" s="110">
        <f>IF('3A-Rail transport'!P$56="no"," ",ROUND(E339,4))</f>
        <v>0.33600000000000002</v>
      </c>
      <c r="G339" s="110">
        <f>IF('3A-Rail transport'!P$57="no"," ",ROUND(E339,4))</f>
        <v>0.33600000000000002</v>
      </c>
      <c r="H339" s="110"/>
      <c r="S339" s="110">
        <f t="shared" si="58"/>
        <v>0.33600000000000024</v>
      </c>
      <c r="T339" s="110">
        <f>IF('3B-Air transport'!P$66="no"," ",ROUND(S339,4))</f>
        <v>0.33600000000000002</v>
      </c>
      <c r="U339" s="110">
        <f>IF('3B-Air transport'!P$67="no"," ",ROUND(S339,4))</f>
        <v>0.33600000000000002</v>
      </c>
      <c r="V339" s="110">
        <f>IF('3B-Air transport'!P$68="no"," ",ROUND(S339,4))</f>
        <v>0.33600000000000002</v>
      </c>
      <c r="W339" s="110"/>
      <c r="AB339" s="110">
        <f t="shared" si="59"/>
        <v>0.33600000000000024</v>
      </c>
      <c r="AC339" s="110">
        <f>IF('3C-Water transport'!P$56="no"," ",ROUND(AB339,4))</f>
        <v>0.33600000000000002</v>
      </c>
      <c r="AD339" s="110">
        <f>IF('3C-Water transport'!P$57="no"," ",ROUND(AB339,4))</f>
        <v>0.33600000000000002</v>
      </c>
      <c r="AE339" s="110">
        <f>IF('3C-Water transport'!P$58="no"," ",ROUND(AB339,4))</f>
        <v>0.33600000000000002</v>
      </c>
    </row>
    <row r="340" spans="5:31" x14ac:dyDescent="0.25">
      <c r="E340" s="110">
        <f t="shared" si="57"/>
        <v>0.33700000000000024</v>
      </c>
      <c r="F340" s="110">
        <f>IF('3A-Rail transport'!P$56="no"," ",ROUND(E340,4))</f>
        <v>0.33700000000000002</v>
      </c>
      <c r="G340" s="110">
        <f>IF('3A-Rail transport'!P$57="no"," ",ROUND(E340,4))</f>
        <v>0.33700000000000002</v>
      </c>
      <c r="H340" s="110"/>
      <c r="S340" s="110">
        <f t="shared" si="58"/>
        <v>0.33700000000000024</v>
      </c>
      <c r="T340" s="110">
        <f>IF('3B-Air transport'!P$66="no"," ",ROUND(S340,4))</f>
        <v>0.33700000000000002</v>
      </c>
      <c r="U340" s="110">
        <f>IF('3B-Air transport'!P$67="no"," ",ROUND(S340,4))</f>
        <v>0.33700000000000002</v>
      </c>
      <c r="V340" s="110">
        <f>IF('3B-Air transport'!P$68="no"," ",ROUND(S340,4))</f>
        <v>0.33700000000000002</v>
      </c>
      <c r="W340" s="110"/>
      <c r="AB340" s="110">
        <f t="shared" si="59"/>
        <v>0.33700000000000024</v>
      </c>
      <c r="AC340" s="110">
        <f>IF('3C-Water transport'!P$56="no"," ",ROUND(AB340,4))</f>
        <v>0.33700000000000002</v>
      </c>
      <c r="AD340" s="110">
        <f>IF('3C-Water transport'!P$57="no"," ",ROUND(AB340,4))</f>
        <v>0.33700000000000002</v>
      </c>
      <c r="AE340" s="110">
        <f>IF('3C-Water transport'!P$58="no"," ",ROUND(AB340,4))</f>
        <v>0.33700000000000002</v>
      </c>
    </row>
    <row r="341" spans="5:31" x14ac:dyDescent="0.25">
      <c r="E341" s="110">
        <f t="shared" si="57"/>
        <v>0.33800000000000024</v>
      </c>
      <c r="F341" s="110">
        <f>IF('3A-Rail transport'!P$56="no"," ",ROUND(E341,4))</f>
        <v>0.33800000000000002</v>
      </c>
      <c r="G341" s="110">
        <f>IF('3A-Rail transport'!P$57="no"," ",ROUND(E341,4))</f>
        <v>0.33800000000000002</v>
      </c>
      <c r="H341" s="110"/>
      <c r="S341" s="110">
        <f t="shared" si="58"/>
        <v>0.33800000000000024</v>
      </c>
      <c r="T341" s="110">
        <f>IF('3B-Air transport'!P$66="no"," ",ROUND(S341,4))</f>
        <v>0.33800000000000002</v>
      </c>
      <c r="U341" s="110">
        <f>IF('3B-Air transport'!P$67="no"," ",ROUND(S341,4))</f>
        <v>0.33800000000000002</v>
      </c>
      <c r="V341" s="110">
        <f>IF('3B-Air transport'!P$68="no"," ",ROUND(S341,4))</f>
        <v>0.33800000000000002</v>
      </c>
      <c r="W341" s="110"/>
      <c r="AB341" s="110">
        <f t="shared" si="59"/>
        <v>0.33800000000000024</v>
      </c>
      <c r="AC341" s="110">
        <f>IF('3C-Water transport'!P$56="no"," ",ROUND(AB341,4))</f>
        <v>0.33800000000000002</v>
      </c>
      <c r="AD341" s="110">
        <f>IF('3C-Water transport'!P$57="no"," ",ROUND(AB341,4))</f>
        <v>0.33800000000000002</v>
      </c>
      <c r="AE341" s="110">
        <f>IF('3C-Water transport'!P$58="no"," ",ROUND(AB341,4))</f>
        <v>0.33800000000000002</v>
      </c>
    </row>
    <row r="342" spans="5:31" x14ac:dyDescent="0.25">
      <c r="E342" s="110">
        <f t="shared" si="57"/>
        <v>0.33900000000000025</v>
      </c>
      <c r="F342" s="110">
        <f>IF('3A-Rail transport'!P$56="no"," ",ROUND(E342,4))</f>
        <v>0.33900000000000002</v>
      </c>
      <c r="G342" s="110">
        <f>IF('3A-Rail transport'!P$57="no"," ",ROUND(E342,4))</f>
        <v>0.33900000000000002</v>
      </c>
      <c r="H342" s="110"/>
      <c r="S342" s="110">
        <f t="shared" si="58"/>
        <v>0.33900000000000025</v>
      </c>
      <c r="T342" s="110">
        <f>IF('3B-Air transport'!P$66="no"," ",ROUND(S342,4))</f>
        <v>0.33900000000000002</v>
      </c>
      <c r="U342" s="110">
        <f>IF('3B-Air transport'!P$67="no"," ",ROUND(S342,4))</f>
        <v>0.33900000000000002</v>
      </c>
      <c r="V342" s="110">
        <f>IF('3B-Air transport'!P$68="no"," ",ROUND(S342,4))</f>
        <v>0.33900000000000002</v>
      </c>
      <c r="W342" s="110"/>
      <c r="AB342" s="110">
        <f t="shared" si="59"/>
        <v>0.33900000000000025</v>
      </c>
      <c r="AC342" s="110">
        <f>IF('3C-Water transport'!P$56="no"," ",ROUND(AB342,4))</f>
        <v>0.33900000000000002</v>
      </c>
      <c r="AD342" s="110">
        <f>IF('3C-Water transport'!P$57="no"," ",ROUND(AB342,4))</f>
        <v>0.33900000000000002</v>
      </c>
      <c r="AE342" s="110">
        <f>IF('3C-Water transport'!P$58="no"," ",ROUND(AB342,4))</f>
        <v>0.33900000000000002</v>
      </c>
    </row>
    <row r="343" spans="5:31" x14ac:dyDescent="0.25">
      <c r="E343" s="110">
        <f t="shared" si="57"/>
        <v>0.34000000000000025</v>
      </c>
      <c r="F343" s="110">
        <f>IF('3A-Rail transport'!P$56="no"," ",ROUND(E343,4))</f>
        <v>0.34</v>
      </c>
      <c r="G343" s="110">
        <f>IF('3A-Rail transport'!P$57="no"," ",ROUND(E343,4))</f>
        <v>0.34</v>
      </c>
      <c r="H343" s="110"/>
      <c r="S343" s="110">
        <f t="shared" si="58"/>
        <v>0.34000000000000025</v>
      </c>
      <c r="T343" s="110">
        <f>IF('3B-Air transport'!P$66="no"," ",ROUND(S343,4))</f>
        <v>0.34</v>
      </c>
      <c r="U343" s="110">
        <f>IF('3B-Air transport'!P$67="no"," ",ROUND(S343,4))</f>
        <v>0.34</v>
      </c>
      <c r="V343" s="110">
        <f>IF('3B-Air transport'!P$68="no"," ",ROUND(S343,4))</f>
        <v>0.34</v>
      </c>
      <c r="W343" s="110"/>
      <c r="AB343" s="110">
        <f t="shared" si="59"/>
        <v>0.34000000000000025</v>
      </c>
      <c r="AC343" s="110">
        <f>IF('3C-Water transport'!P$56="no"," ",ROUND(AB343,4))</f>
        <v>0.34</v>
      </c>
      <c r="AD343" s="110">
        <f>IF('3C-Water transport'!P$57="no"," ",ROUND(AB343,4))</f>
        <v>0.34</v>
      </c>
      <c r="AE343" s="110">
        <f>IF('3C-Water transport'!P$58="no"," ",ROUND(AB343,4))</f>
        <v>0.34</v>
      </c>
    </row>
    <row r="344" spans="5:31" x14ac:dyDescent="0.25">
      <c r="E344" s="110">
        <f t="shared" si="57"/>
        <v>0.34100000000000025</v>
      </c>
      <c r="F344" s="110">
        <f>IF('3A-Rail transport'!P$56="no"," ",ROUND(E344,4))</f>
        <v>0.34100000000000003</v>
      </c>
      <c r="G344" s="110">
        <f>IF('3A-Rail transport'!P$57="no"," ",ROUND(E344,4))</f>
        <v>0.34100000000000003</v>
      </c>
      <c r="H344" s="110"/>
      <c r="S344" s="110">
        <f t="shared" si="58"/>
        <v>0.34100000000000025</v>
      </c>
      <c r="T344" s="110">
        <f>IF('3B-Air transport'!P$66="no"," ",ROUND(S344,4))</f>
        <v>0.34100000000000003</v>
      </c>
      <c r="U344" s="110">
        <f>IF('3B-Air transport'!P$67="no"," ",ROUND(S344,4))</f>
        <v>0.34100000000000003</v>
      </c>
      <c r="V344" s="110">
        <f>IF('3B-Air transport'!P$68="no"," ",ROUND(S344,4))</f>
        <v>0.34100000000000003</v>
      </c>
      <c r="W344" s="110"/>
      <c r="AB344" s="110">
        <f t="shared" si="59"/>
        <v>0.34100000000000025</v>
      </c>
      <c r="AC344" s="110">
        <f>IF('3C-Water transport'!P$56="no"," ",ROUND(AB344,4))</f>
        <v>0.34100000000000003</v>
      </c>
      <c r="AD344" s="110">
        <f>IF('3C-Water transport'!P$57="no"," ",ROUND(AB344,4))</f>
        <v>0.34100000000000003</v>
      </c>
      <c r="AE344" s="110">
        <f>IF('3C-Water transport'!P$58="no"," ",ROUND(AB344,4))</f>
        <v>0.34100000000000003</v>
      </c>
    </row>
    <row r="345" spans="5:31" x14ac:dyDescent="0.25">
      <c r="E345" s="110">
        <f t="shared" si="57"/>
        <v>0.34200000000000025</v>
      </c>
      <c r="F345" s="110">
        <f>IF('3A-Rail transport'!P$56="no"," ",ROUND(E345,4))</f>
        <v>0.34200000000000003</v>
      </c>
      <c r="G345" s="110">
        <f>IF('3A-Rail transport'!P$57="no"," ",ROUND(E345,4))</f>
        <v>0.34200000000000003</v>
      </c>
      <c r="H345" s="110"/>
      <c r="S345" s="110">
        <f t="shared" si="58"/>
        <v>0.34200000000000025</v>
      </c>
      <c r="T345" s="110">
        <f>IF('3B-Air transport'!P$66="no"," ",ROUND(S345,4))</f>
        <v>0.34200000000000003</v>
      </c>
      <c r="U345" s="110">
        <f>IF('3B-Air transport'!P$67="no"," ",ROUND(S345,4))</f>
        <v>0.34200000000000003</v>
      </c>
      <c r="V345" s="110">
        <f>IF('3B-Air transport'!P$68="no"," ",ROUND(S345,4))</f>
        <v>0.34200000000000003</v>
      </c>
      <c r="W345" s="110"/>
      <c r="AB345" s="110">
        <f t="shared" si="59"/>
        <v>0.34200000000000025</v>
      </c>
      <c r="AC345" s="110">
        <f>IF('3C-Water transport'!P$56="no"," ",ROUND(AB345,4))</f>
        <v>0.34200000000000003</v>
      </c>
      <c r="AD345" s="110">
        <f>IF('3C-Water transport'!P$57="no"," ",ROUND(AB345,4))</f>
        <v>0.34200000000000003</v>
      </c>
      <c r="AE345" s="110">
        <f>IF('3C-Water transport'!P$58="no"," ",ROUND(AB345,4))</f>
        <v>0.34200000000000003</v>
      </c>
    </row>
    <row r="346" spans="5:31" x14ac:dyDescent="0.25">
      <c r="E346" s="110">
        <f t="shared" si="57"/>
        <v>0.34300000000000025</v>
      </c>
      <c r="F346" s="110">
        <f>IF('3A-Rail transport'!P$56="no"," ",ROUND(E346,4))</f>
        <v>0.34300000000000003</v>
      </c>
      <c r="G346" s="110">
        <f>IF('3A-Rail transport'!P$57="no"," ",ROUND(E346,4))</f>
        <v>0.34300000000000003</v>
      </c>
      <c r="H346" s="110"/>
      <c r="S346" s="110">
        <f t="shared" si="58"/>
        <v>0.34300000000000025</v>
      </c>
      <c r="T346" s="110">
        <f>IF('3B-Air transport'!P$66="no"," ",ROUND(S346,4))</f>
        <v>0.34300000000000003</v>
      </c>
      <c r="U346" s="110">
        <f>IF('3B-Air transport'!P$67="no"," ",ROUND(S346,4))</f>
        <v>0.34300000000000003</v>
      </c>
      <c r="V346" s="110">
        <f>IF('3B-Air transport'!P$68="no"," ",ROUND(S346,4))</f>
        <v>0.34300000000000003</v>
      </c>
      <c r="W346" s="110"/>
      <c r="AB346" s="110">
        <f t="shared" si="59"/>
        <v>0.34300000000000025</v>
      </c>
      <c r="AC346" s="110">
        <f>IF('3C-Water transport'!P$56="no"," ",ROUND(AB346,4))</f>
        <v>0.34300000000000003</v>
      </c>
      <c r="AD346" s="110">
        <f>IF('3C-Water transport'!P$57="no"," ",ROUND(AB346,4))</f>
        <v>0.34300000000000003</v>
      </c>
      <c r="AE346" s="110">
        <f>IF('3C-Water transport'!P$58="no"," ",ROUND(AB346,4))</f>
        <v>0.34300000000000003</v>
      </c>
    </row>
    <row r="347" spans="5:31" x14ac:dyDescent="0.25">
      <c r="E347" s="110">
        <f t="shared" si="57"/>
        <v>0.34400000000000025</v>
      </c>
      <c r="F347" s="110">
        <f>IF('3A-Rail transport'!P$56="no"," ",ROUND(E347,4))</f>
        <v>0.34399999999999997</v>
      </c>
      <c r="G347" s="110">
        <f>IF('3A-Rail transport'!P$57="no"," ",ROUND(E347,4))</f>
        <v>0.34399999999999997</v>
      </c>
      <c r="H347" s="110"/>
      <c r="S347" s="110">
        <f t="shared" si="58"/>
        <v>0.34400000000000025</v>
      </c>
      <c r="T347" s="110">
        <f>IF('3B-Air transport'!P$66="no"," ",ROUND(S347,4))</f>
        <v>0.34399999999999997</v>
      </c>
      <c r="U347" s="110">
        <f>IF('3B-Air transport'!P$67="no"," ",ROUND(S347,4))</f>
        <v>0.34399999999999997</v>
      </c>
      <c r="V347" s="110">
        <f>IF('3B-Air transport'!P$68="no"," ",ROUND(S347,4))</f>
        <v>0.34399999999999997</v>
      </c>
      <c r="W347" s="110"/>
      <c r="AB347" s="110">
        <f t="shared" si="59"/>
        <v>0.34400000000000025</v>
      </c>
      <c r="AC347" s="110">
        <f>IF('3C-Water transport'!P$56="no"," ",ROUND(AB347,4))</f>
        <v>0.34399999999999997</v>
      </c>
      <c r="AD347" s="110">
        <f>IF('3C-Water transport'!P$57="no"," ",ROUND(AB347,4))</f>
        <v>0.34399999999999997</v>
      </c>
      <c r="AE347" s="110">
        <f>IF('3C-Water transport'!P$58="no"," ",ROUND(AB347,4))</f>
        <v>0.34399999999999997</v>
      </c>
    </row>
    <row r="348" spans="5:31" x14ac:dyDescent="0.25">
      <c r="E348" s="110">
        <f t="shared" si="57"/>
        <v>0.34500000000000025</v>
      </c>
      <c r="F348" s="110">
        <f>IF('3A-Rail transport'!P$56="no"," ",ROUND(E348,4))</f>
        <v>0.34499999999999997</v>
      </c>
      <c r="G348" s="110">
        <f>IF('3A-Rail transport'!P$57="no"," ",ROUND(E348,4))</f>
        <v>0.34499999999999997</v>
      </c>
      <c r="H348" s="110"/>
      <c r="S348" s="110">
        <f t="shared" si="58"/>
        <v>0.34500000000000025</v>
      </c>
      <c r="T348" s="110">
        <f>IF('3B-Air transport'!P$66="no"," ",ROUND(S348,4))</f>
        <v>0.34499999999999997</v>
      </c>
      <c r="U348" s="110">
        <f>IF('3B-Air transport'!P$67="no"," ",ROUND(S348,4))</f>
        <v>0.34499999999999997</v>
      </c>
      <c r="V348" s="110">
        <f>IF('3B-Air transport'!P$68="no"," ",ROUND(S348,4))</f>
        <v>0.34499999999999997</v>
      </c>
      <c r="W348" s="110"/>
      <c r="AB348" s="110">
        <f t="shared" si="59"/>
        <v>0.34500000000000025</v>
      </c>
      <c r="AC348" s="110">
        <f>IF('3C-Water transport'!P$56="no"," ",ROUND(AB348,4))</f>
        <v>0.34499999999999997</v>
      </c>
      <c r="AD348" s="110">
        <f>IF('3C-Water transport'!P$57="no"," ",ROUND(AB348,4))</f>
        <v>0.34499999999999997</v>
      </c>
      <c r="AE348" s="110">
        <f>IF('3C-Water transport'!P$58="no"," ",ROUND(AB348,4))</f>
        <v>0.34499999999999997</v>
      </c>
    </row>
    <row r="349" spans="5:31" x14ac:dyDescent="0.25">
      <c r="E349" s="110">
        <f t="shared" si="57"/>
        <v>0.34600000000000025</v>
      </c>
      <c r="F349" s="110">
        <f>IF('3A-Rail transport'!P$56="no"," ",ROUND(E349,4))</f>
        <v>0.34599999999999997</v>
      </c>
      <c r="G349" s="110">
        <f>IF('3A-Rail transport'!P$57="no"," ",ROUND(E349,4))</f>
        <v>0.34599999999999997</v>
      </c>
      <c r="H349" s="110"/>
      <c r="S349" s="110">
        <f t="shared" si="58"/>
        <v>0.34600000000000025</v>
      </c>
      <c r="T349" s="110">
        <f>IF('3B-Air transport'!P$66="no"," ",ROUND(S349,4))</f>
        <v>0.34599999999999997</v>
      </c>
      <c r="U349" s="110">
        <f>IF('3B-Air transport'!P$67="no"," ",ROUND(S349,4))</f>
        <v>0.34599999999999997</v>
      </c>
      <c r="V349" s="110">
        <f>IF('3B-Air transport'!P$68="no"," ",ROUND(S349,4))</f>
        <v>0.34599999999999997</v>
      </c>
      <c r="W349" s="110"/>
      <c r="AB349" s="110">
        <f t="shared" si="59"/>
        <v>0.34600000000000025</v>
      </c>
      <c r="AC349" s="110">
        <f>IF('3C-Water transport'!P$56="no"," ",ROUND(AB349,4))</f>
        <v>0.34599999999999997</v>
      </c>
      <c r="AD349" s="110">
        <f>IF('3C-Water transport'!P$57="no"," ",ROUND(AB349,4))</f>
        <v>0.34599999999999997</v>
      </c>
      <c r="AE349" s="110">
        <f>IF('3C-Water transport'!P$58="no"," ",ROUND(AB349,4))</f>
        <v>0.34599999999999997</v>
      </c>
    </row>
    <row r="350" spans="5:31" x14ac:dyDescent="0.25">
      <c r="E350" s="110">
        <f t="shared" si="57"/>
        <v>0.34700000000000025</v>
      </c>
      <c r="F350" s="110">
        <f>IF('3A-Rail transport'!P$56="no"," ",ROUND(E350,4))</f>
        <v>0.34699999999999998</v>
      </c>
      <c r="G350" s="110">
        <f>IF('3A-Rail transport'!P$57="no"," ",ROUND(E350,4))</f>
        <v>0.34699999999999998</v>
      </c>
      <c r="H350" s="110"/>
      <c r="S350" s="110">
        <f t="shared" si="58"/>
        <v>0.34700000000000025</v>
      </c>
      <c r="T350" s="110">
        <f>IF('3B-Air transport'!P$66="no"," ",ROUND(S350,4))</f>
        <v>0.34699999999999998</v>
      </c>
      <c r="U350" s="110">
        <f>IF('3B-Air transport'!P$67="no"," ",ROUND(S350,4))</f>
        <v>0.34699999999999998</v>
      </c>
      <c r="V350" s="110">
        <f>IF('3B-Air transport'!P$68="no"," ",ROUND(S350,4))</f>
        <v>0.34699999999999998</v>
      </c>
      <c r="W350" s="110"/>
      <c r="AB350" s="110">
        <f t="shared" si="59"/>
        <v>0.34700000000000025</v>
      </c>
      <c r="AC350" s="110">
        <f>IF('3C-Water transport'!P$56="no"," ",ROUND(AB350,4))</f>
        <v>0.34699999999999998</v>
      </c>
      <c r="AD350" s="110">
        <f>IF('3C-Water transport'!P$57="no"," ",ROUND(AB350,4))</f>
        <v>0.34699999999999998</v>
      </c>
      <c r="AE350" s="110">
        <f>IF('3C-Water transport'!P$58="no"," ",ROUND(AB350,4))</f>
        <v>0.34699999999999998</v>
      </c>
    </row>
    <row r="351" spans="5:31" x14ac:dyDescent="0.25">
      <c r="E351" s="110">
        <f t="shared" si="57"/>
        <v>0.34800000000000025</v>
      </c>
      <c r="F351" s="110">
        <f>IF('3A-Rail transport'!P$56="no"," ",ROUND(E351,4))</f>
        <v>0.34799999999999998</v>
      </c>
      <c r="G351" s="110">
        <f>IF('3A-Rail transport'!P$57="no"," ",ROUND(E351,4))</f>
        <v>0.34799999999999998</v>
      </c>
      <c r="H351" s="110"/>
      <c r="S351" s="110">
        <f t="shared" si="58"/>
        <v>0.34800000000000025</v>
      </c>
      <c r="T351" s="110">
        <f>IF('3B-Air transport'!P$66="no"," ",ROUND(S351,4))</f>
        <v>0.34799999999999998</v>
      </c>
      <c r="U351" s="110">
        <f>IF('3B-Air transport'!P$67="no"," ",ROUND(S351,4))</f>
        <v>0.34799999999999998</v>
      </c>
      <c r="V351" s="110">
        <f>IF('3B-Air transport'!P$68="no"," ",ROUND(S351,4))</f>
        <v>0.34799999999999998</v>
      </c>
      <c r="W351" s="110"/>
      <c r="AB351" s="110">
        <f t="shared" si="59"/>
        <v>0.34800000000000025</v>
      </c>
      <c r="AC351" s="110">
        <f>IF('3C-Water transport'!P$56="no"," ",ROUND(AB351,4))</f>
        <v>0.34799999999999998</v>
      </c>
      <c r="AD351" s="110">
        <f>IF('3C-Water transport'!P$57="no"," ",ROUND(AB351,4))</f>
        <v>0.34799999999999998</v>
      </c>
      <c r="AE351" s="110">
        <f>IF('3C-Water transport'!P$58="no"," ",ROUND(AB351,4))</f>
        <v>0.34799999999999998</v>
      </c>
    </row>
    <row r="352" spans="5:31" x14ac:dyDescent="0.25">
      <c r="E352" s="110">
        <f t="shared" si="57"/>
        <v>0.34900000000000025</v>
      </c>
      <c r="F352" s="110">
        <f>IF('3A-Rail transport'!P$56="no"," ",ROUND(E352,4))</f>
        <v>0.34899999999999998</v>
      </c>
      <c r="G352" s="110">
        <f>IF('3A-Rail transport'!P$57="no"," ",ROUND(E352,4))</f>
        <v>0.34899999999999998</v>
      </c>
      <c r="H352" s="110"/>
      <c r="S352" s="110">
        <f t="shared" si="58"/>
        <v>0.34900000000000025</v>
      </c>
      <c r="T352" s="110">
        <f>IF('3B-Air transport'!P$66="no"," ",ROUND(S352,4))</f>
        <v>0.34899999999999998</v>
      </c>
      <c r="U352" s="110">
        <f>IF('3B-Air transport'!P$67="no"," ",ROUND(S352,4))</f>
        <v>0.34899999999999998</v>
      </c>
      <c r="V352" s="110">
        <f>IF('3B-Air transport'!P$68="no"," ",ROUND(S352,4))</f>
        <v>0.34899999999999998</v>
      </c>
      <c r="W352" s="110"/>
      <c r="AB352" s="110">
        <f t="shared" si="59"/>
        <v>0.34900000000000025</v>
      </c>
      <c r="AC352" s="110">
        <f>IF('3C-Water transport'!P$56="no"," ",ROUND(AB352,4))</f>
        <v>0.34899999999999998</v>
      </c>
      <c r="AD352" s="110">
        <f>IF('3C-Water transport'!P$57="no"," ",ROUND(AB352,4))</f>
        <v>0.34899999999999998</v>
      </c>
      <c r="AE352" s="110">
        <f>IF('3C-Water transport'!P$58="no"," ",ROUND(AB352,4))</f>
        <v>0.34899999999999998</v>
      </c>
    </row>
    <row r="353" spans="5:31" x14ac:dyDescent="0.25">
      <c r="E353" s="110">
        <f t="shared" si="57"/>
        <v>0.35000000000000026</v>
      </c>
      <c r="F353" s="110">
        <f>IF('3A-Rail transport'!P$56="no"," ",ROUND(E353,4))</f>
        <v>0.35</v>
      </c>
      <c r="G353" s="110">
        <f>IF('3A-Rail transport'!P$57="no"," ",ROUND(E353,4))</f>
        <v>0.35</v>
      </c>
      <c r="H353" s="110"/>
      <c r="S353" s="110">
        <f t="shared" si="58"/>
        <v>0.35000000000000026</v>
      </c>
      <c r="T353" s="110">
        <f>IF('3B-Air transport'!P$66="no"," ",ROUND(S353,4))</f>
        <v>0.35</v>
      </c>
      <c r="U353" s="110">
        <f>IF('3B-Air transport'!P$67="no"," ",ROUND(S353,4))</f>
        <v>0.35</v>
      </c>
      <c r="V353" s="110">
        <f>IF('3B-Air transport'!P$68="no"," ",ROUND(S353,4))</f>
        <v>0.35</v>
      </c>
      <c r="W353" s="110"/>
      <c r="AB353" s="110">
        <f t="shared" si="59"/>
        <v>0.35000000000000026</v>
      </c>
      <c r="AC353" s="110">
        <f>IF('3C-Water transport'!P$56="no"," ",ROUND(AB353,4))</f>
        <v>0.35</v>
      </c>
      <c r="AD353" s="110">
        <f>IF('3C-Water transport'!P$57="no"," ",ROUND(AB353,4))</f>
        <v>0.35</v>
      </c>
      <c r="AE353" s="110">
        <f>IF('3C-Water transport'!P$58="no"," ",ROUND(AB353,4))</f>
        <v>0.35</v>
      </c>
    </row>
    <row r="354" spans="5:31" x14ac:dyDescent="0.25">
      <c r="E354" s="110">
        <f t="shared" si="57"/>
        <v>0.35100000000000026</v>
      </c>
      <c r="F354" s="110">
        <f>IF('3A-Rail transport'!P$56="no"," ",ROUND(E354,4))</f>
        <v>0.35099999999999998</v>
      </c>
      <c r="G354" s="110">
        <f>IF('3A-Rail transport'!P$57="no"," ",ROUND(E354,4))</f>
        <v>0.35099999999999998</v>
      </c>
      <c r="H354" s="110"/>
      <c r="S354" s="110">
        <f t="shared" si="58"/>
        <v>0.35100000000000026</v>
      </c>
      <c r="T354" s="110">
        <f>IF('3B-Air transport'!P$66="no"," ",ROUND(S354,4))</f>
        <v>0.35099999999999998</v>
      </c>
      <c r="U354" s="110">
        <f>IF('3B-Air transport'!P$67="no"," ",ROUND(S354,4))</f>
        <v>0.35099999999999998</v>
      </c>
      <c r="V354" s="110">
        <f>IF('3B-Air transport'!P$68="no"," ",ROUND(S354,4))</f>
        <v>0.35099999999999998</v>
      </c>
      <c r="W354" s="110"/>
      <c r="AB354" s="110">
        <f t="shared" si="59"/>
        <v>0.35100000000000026</v>
      </c>
      <c r="AC354" s="110">
        <f>IF('3C-Water transport'!P$56="no"," ",ROUND(AB354,4))</f>
        <v>0.35099999999999998</v>
      </c>
      <c r="AD354" s="110">
        <f>IF('3C-Water transport'!P$57="no"," ",ROUND(AB354,4))</f>
        <v>0.35099999999999998</v>
      </c>
      <c r="AE354" s="110">
        <f>IF('3C-Water transport'!P$58="no"," ",ROUND(AB354,4))</f>
        <v>0.35099999999999998</v>
      </c>
    </row>
    <row r="355" spans="5:31" x14ac:dyDescent="0.25">
      <c r="E355" s="110">
        <f t="shared" si="57"/>
        <v>0.35200000000000026</v>
      </c>
      <c r="F355" s="110">
        <f>IF('3A-Rail transport'!P$56="no"," ",ROUND(E355,4))</f>
        <v>0.35199999999999998</v>
      </c>
      <c r="G355" s="110">
        <f>IF('3A-Rail transport'!P$57="no"," ",ROUND(E355,4))</f>
        <v>0.35199999999999998</v>
      </c>
      <c r="H355" s="110"/>
      <c r="S355" s="110">
        <f t="shared" si="58"/>
        <v>0.35200000000000026</v>
      </c>
      <c r="T355" s="110">
        <f>IF('3B-Air transport'!P$66="no"," ",ROUND(S355,4))</f>
        <v>0.35199999999999998</v>
      </c>
      <c r="U355" s="110">
        <f>IF('3B-Air transport'!P$67="no"," ",ROUND(S355,4))</f>
        <v>0.35199999999999998</v>
      </c>
      <c r="V355" s="110">
        <f>IF('3B-Air transport'!P$68="no"," ",ROUND(S355,4))</f>
        <v>0.35199999999999998</v>
      </c>
      <c r="W355" s="110"/>
      <c r="AB355" s="110">
        <f t="shared" si="59"/>
        <v>0.35200000000000026</v>
      </c>
      <c r="AC355" s="110">
        <f>IF('3C-Water transport'!P$56="no"," ",ROUND(AB355,4))</f>
        <v>0.35199999999999998</v>
      </c>
      <c r="AD355" s="110">
        <f>IF('3C-Water transport'!P$57="no"," ",ROUND(AB355,4))</f>
        <v>0.35199999999999998</v>
      </c>
      <c r="AE355" s="110">
        <f>IF('3C-Water transport'!P$58="no"," ",ROUND(AB355,4))</f>
        <v>0.35199999999999998</v>
      </c>
    </row>
    <row r="356" spans="5:31" x14ac:dyDescent="0.25">
      <c r="E356" s="110">
        <f t="shared" si="57"/>
        <v>0.35300000000000026</v>
      </c>
      <c r="F356" s="110">
        <f>IF('3A-Rail transport'!P$56="no"," ",ROUND(E356,4))</f>
        <v>0.35299999999999998</v>
      </c>
      <c r="G356" s="110">
        <f>IF('3A-Rail transport'!P$57="no"," ",ROUND(E356,4))</f>
        <v>0.35299999999999998</v>
      </c>
      <c r="H356" s="110"/>
      <c r="S356" s="110">
        <f t="shared" si="58"/>
        <v>0.35300000000000026</v>
      </c>
      <c r="T356" s="110">
        <f>IF('3B-Air transport'!P$66="no"," ",ROUND(S356,4))</f>
        <v>0.35299999999999998</v>
      </c>
      <c r="U356" s="110">
        <f>IF('3B-Air transport'!P$67="no"," ",ROUND(S356,4))</f>
        <v>0.35299999999999998</v>
      </c>
      <c r="V356" s="110">
        <f>IF('3B-Air transport'!P$68="no"," ",ROUND(S356,4))</f>
        <v>0.35299999999999998</v>
      </c>
      <c r="W356" s="110"/>
      <c r="AB356" s="110">
        <f t="shared" si="59"/>
        <v>0.35300000000000026</v>
      </c>
      <c r="AC356" s="110">
        <f>IF('3C-Water transport'!P$56="no"," ",ROUND(AB356,4))</f>
        <v>0.35299999999999998</v>
      </c>
      <c r="AD356" s="110">
        <f>IF('3C-Water transport'!P$57="no"," ",ROUND(AB356,4))</f>
        <v>0.35299999999999998</v>
      </c>
      <c r="AE356" s="110">
        <f>IF('3C-Water transport'!P$58="no"," ",ROUND(AB356,4))</f>
        <v>0.35299999999999998</v>
      </c>
    </row>
    <row r="357" spans="5:31" x14ac:dyDescent="0.25">
      <c r="E357" s="110">
        <f t="shared" si="57"/>
        <v>0.35400000000000026</v>
      </c>
      <c r="F357" s="110">
        <f>IF('3A-Rail transport'!P$56="no"," ",ROUND(E357,4))</f>
        <v>0.35399999999999998</v>
      </c>
      <c r="G357" s="110">
        <f>IF('3A-Rail transport'!P$57="no"," ",ROUND(E357,4))</f>
        <v>0.35399999999999998</v>
      </c>
      <c r="H357" s="110"/>
      <c r="S357" s="110">
        <f t="shared" si="58"/>
        <v>0.35400000000000026</v>
      </c>
      <c r="T357" s="110">
        <f>IF('3B-Air transport'!P$66="no"," ",ROUND(S357,4))</f>
        <v>0.35399999999999998</v>
      </c>
      <c r="U357" s="110">
        <f>IF('3B-Air transport'!P$67="no"," ",ROUND(S357,4))</f>
        <v>0.35399999999999998</v>
      </c>
      <c r="V357" s="110">
        <f>IF('3B-Air transport'!P$68="no"," ",ROUND(S357,4))</f>
        <v>0.35399999999999998</v>
      </c>
      <c r="W357" s="110"/>
      <c r="AB357" s="110">
        <f t="shared" si="59"/>
        <v>0.35400000000000026</v>
      </c>
      <c r="AC357" s="110">
        <f>IF('3C-Water transport'!P$56="no"," ",ROUND(AB357,4))</f>
        <v>0.35399999999999998</v>
      </c>
      <c r="AD357" s="110">
        <f>IF('3C-Water transport'!P$57="no"," ",ROUND(AB357,4))</f>
        <v>0.35399999999999998</v>
      </c>
      <c r="AE357" s="110">
        <f>IF('3C-Water transport'!P$58="no"," ",ROUND(AB357,4))</f>
        <v>0.35399999999999998</v>
      </c>
    </row>
    <row r="358" spans="5:31" x14ac:dyDescent="0.25">
      <c r="E358" s="110">
        <f t="shared" si="57"/>
        <v>0.35500000000000026</v>
      </c>
      <c r="F358" s="110">
        <f>IF('3A-Rail transport'!P$56="no"," ",ROUND(E358,4))</f>
        <v>0.35499999999999998</v>
      </c>
      <c r="G358" s="110">
        <f>IF('3A-Rail transport'!P$57="no"," ",ROUND(E358,4))</f>
        <v>0.35499999999999998</v>
      </c>
      <c r="H358" s="110"/>
      <c r="S358" s="110">
        <f t="shared" si="58"/>
        <v>0.35500000000000026</v>
      </c>
      <c r="T358" s="110">
        <f>IF('3B-Air transport'!P$66="no"," ",ROUND(S358,4))</f>
        <v>0.35499999999999998</v>
      </c>
      <c r="U358" s="110">
        <f>IF('3B-Air transport'!P$67="no"," ",ROUND(S358,4))</f>
        <v>0.35499999999999998</v>
      </c>
      <c r="V358" s="110">
        <f>IF('3B-Air transport'!P$68="no"," ",ROUND(S358,4))</f>
        <v>0.35499999999999998</v>
      </c>
      <c r="W358" s="110"/>
      <c r="AB358" s="110">
        <f t="shared" si="59"/>
        <v>0.35500000000000026</v>
      </c>
      <c r="AC358" s="110">
        <f>IF('3C-Water transport'!P$56="no"," ",ROUND(AB358,4))</f>
        <v>0.35499999999999998</v>
      </c>
      <c r="AD358" s="110">
        <f>IF('3C-Water transport'!P$57="no"," ",ROUND(AB358,4))</f>
        <v>0.35499999999999998</v>
      </c>
      <c r="AE358" s="110">
        <f>IF('3C-Water transport'!P$58="no"," ",ROUND(AB358,4))</f>
        <v>0.35499999999999998</v>
      </c>
    </row>
    <row r="359" spans="5:31" x14ac:dyDescent="0.25">
      <c r="E359" s="110">
        <f t="shared" si="57"/>
        <v>0.35600000000000026</v>
      </c>
      <c r="F359" s="110">
        <f>IF('3A-Rail transport'!P$56="no"," ",ROUND(E359,4))</f>
        <v>0.35599999999999998</v>
      </c>
      <c r="G359" s="110">
        <f>IF('3A-Rail transport'!P$57="no"," ",ROUND(E359,4))</f>
        <v>0.35599999999999998</v>
      </c>
      <c r="H359" s="110"/>
      <c r="S359" s="110">
        <f t="shared" si="58"/>
        <v>0.35600000000000026</v>
      </c>
      <c r="T359" s="110">
        <f>IF('3B-Air transport'!P$66="no"," ",ROUND(S359,4))</f>
        <v>0.35599999999999998</v>
      </c>
      <c r="U359" s="110">
        <f>IF('3B-Air transport'!P$67="no"," ",ROUND(S359,4))</f>
        <v>0.35599999999999998</v>
      </c>
      <c r="V359" s="110">
        <f>IF('3B-Air transport'!P$68="no"," ",ROUND(S359,4))</f>
        <v>0.35599999999999998</v>
      </c>
      <c r="W359" s="110"/>
      <c r="AB359" s="110">
        <f t="shared" si="59"/>
        <v>0.35600000000000026</v>
      </c>
      <c r="AC359" s="110">
        <f>IF('3C-Water transport'!P$56="no"," ",ROUND(AB359,4))</f>
        <v>0.35599999999999998</v>
      </c>
      <c r="AD359" s="110">
        <f>IF('3C-Water transport'!P$57="no"," ",ROUND(AB359,4))</f>
        <v>0.35599999999999998</v>
      </c>
      <c r="AE359" s="110">
        <f>IF('3C-Water transport'!P$58="no"," ",ROUND(AB359,4))</f>
        <v>0.35599999999999998</v>
      </c>
    </row>
    <row r="360" spans="5:31" x14ac:dyDescent="0.25">
      <c r="E360" s="110">
        <f t="shared" si="57"/>
        <v>0.35700000000000026</v>
      </c>
      <c r="F360" s="110">
        <f>IF('3A-Rail transport'!P$56="no"," ",ROUND(E360,4))</f>
        <v>0.35699999999999998</v>
      </c>
      <c r="G360" s="110">
        <f>IF('3A-Rail transport'!P$57="no"," ",ROUND(E360,4))</f>
        <v>0.35699999999999998</v>
      </c>
      <c r="H360" s="110"/>
      <c r="S360" s="110">
        <f t="shared" si="58"/>
        <v>0.35700000000000026</v>
      </c>
      <c r="T360" s="110">
        <f>IF('3B-Air transport'!P$66="no"," ",ROUND(S360,4))</f>
        <v>0.35699999999999998</v>
      </c>
      <c r="U360" s="110">
        <f>IF('3B-Air transport'!P$67="no"," ",ROUND(S360,4))</f>
        <v>0.35699999999999998</v>
      </c>
      <c r="V360" s="110">
        <f>IF('3B-Air transport'!P$68="no"," ",ROUND(S360,4))</f>
        <v>0.35699999999999998</v>
      </c>
      <c r="W360" s="110"/>
      <c r="AB360" s="110">
        <f t="shared" si="59"/>
        <v>0.35700000000000026</v>
      </c>
      <c r="AC360" s="110">
        <f>IF('3C-Water transport'!P$56="no"," ",ROUND(AB360,4))</f>
        <v>0.35699999999999998</v>
      </c>
      <c r="AD360" s="110">
        <f>IF('3C-Water transport'!P$57="no"," ",ROUND(AB360,4))</f>
        <v>0.35699999999999998</v>
      </c>
      <c r="AE360" s="110">
        <f>IF('3C-Water transport'!P$58="no"," ",ROUND(AB360,4))</f>
        <v>0.35699999999999998</v>
      </c>
    </row>
    <row r="361" spans="5:31" x14ac:dyDescent="0.25">
      <c r="E361" s="110">
        <f t="shared" si="57"/>
        <v>0.35800000000000026</v>
      </c>
      <c r="F361" s="110">
        <f>IF('3A-Rail transport'!P$56="no"," ",ROUND(E361,4))</f>
        <v>0.35799999999999998</v>
      </c>
      <c r="G361" s="110">
        <f>IF('3A-Rail transport'!P$57="no"," ",ROUND(E361,4))</f>
        <v>0.35799999999999998</v>
      </c>
      <c r="H361" s="110"/>
      <c r="S361" s="110">
        <f t="shared" si="58"/>
        <v>0.35800000000000026</v>
      </c>
      <c r="T361" s="110">
        <f>IF('3B-Air transport'!P$66="no"," ",ROUND(S361,4))</f>
        <v>0.35799999999999998</v>
      </c>
      <c r="U361" s="110">
        <f>IF('3B-Air transport'!P$67="no"," ",ROUND(S361,4))</f>
        <v>0.35799999999999998</v>
      </c>
      <c r="V361" s="110">
        <f>IF('3B-Air transport'!P$68="no"," ",ROUND(S361,4))</f>
        <v>0.35799999999999998</v>
      </c>
      <c r="W361" s="110"/>
      <c r="AB361" s="110">
        <f t="shared" si="59"/>
        <v>0.35800000000000026</v>
      </c>
      <c r="AC361" s="110">
        <f>IF('3C-Water transport'!P$56="no"," ",ROUND(AB361,4))</f>
        <v>0.35799999999999998</v>
      </c>
      <c r="AD361" s="110">
        <f>IF('3C-Water transport'!P$57="no"," ",ROUND(AB361,4))</f>
        <v>0.35799999999999998</v>
      </c>
      <c r="AE361" s="110">
        <f>IF('3C-Water transport'!P$58="no"," ",ROUND(AB361,4))</f>
        <v>0.35799999999999998</v>
      </c>
    </row>
    <row r="362" spans="5:31" x14ac:dyDescent="0.25">
      <c r="E362" s="110">
        <f t="shared" si="57"/>
        <v>0.35900000000000026</v>
      </c>
      <c r="F362" s="110">
        <f>IF('3A-Rail transport'!P$56="no"," ",ROUND(E362,4))</f>
        <v>0.35899999999999999</v>
      </c>
      <c r="G362" s="110">
        <f>IF('3A-Rail transport'!P$57="no"," ",ROUND(E362,4))</f>
        <v>0.35899999999999999</v>
      </c>
      <c r="H362" s="110"/>
      <c r="S362" s="110">
        <f t="shared" si="58"/>
        <v>0.35900000000000026</v>
      </c>
      <c r="T362" s="110">
        <f>IF('3B-Air transport'!P$66="no"," ",ROUND(S362,4))</f>
        <v>0.35899999999999999</v>
      </c>
      <c r="U362" s="110">
        <f>IF('3B-Air transport'!P$67="no"," ",ROUND(S362,4))</f>
        <v>0.35899999999999999</v>
      </c>
      <c r="V362" s="110">
        <f>IF('3B-Air transport'!P$68="no"," ",ROUND(S362,4))</f>
        <v>0.35899999999999999</v>
      </c>
      <c r="W362" s="110"/>
      <c r="AB362" s="110">
        <f t="shared" si="59"/>
        <v>0.35900000000000026</v>
      </c>
      <c r="AC362" s="110">
        <f>IF('3C-Water transport'!P$56="no"," ",ROUND(AB362,4))</f>
        <v>0.35899999999999999</v>
      </c>
      <c r="AD362" s="110">
        <f>IF('3C-Water transport'!P$57="no"," ",ROUND(AB362,4))</f>
        <v>0.35899999999999999</v>
      </c>
      <c r="AE362" s="110">
        <f>IF('3C-Water transport'!P$58="no"," ",ROUND(AB362,4))</f>
        <v>0.35899999999999999</v>
      </c>
    </row>
    <row r="363" spans="5:31" x14ac:dyDescent="0.25">
      <c r="E363" s="110">
        <f t="shared" si="57"/>
        <v>0.36000000000000026</v>
      </c>
      <c r="F363" s="110">
        <f>IF('3A-Rail transport'!P$56="no"," ",ROUND(E363,4))</f>
        <v>0.36</v>
      </c>
      <c r="G363" s="110">
        <f>IF('3A-Rail transport'!P$57="no"," ",ROUND(E363,4))</f>
        <v>0.36</v>
      </c>
      <c r="H363" s="110"/>
      <c r="S363" s="110">
        <f t="shared" si="58"/>
        <v>0.36000000000000026</v>
      </c>
      <c r="T363" s="110">
        <f>IF('3B-Air transport'!P$66="no"," ",ROUND(S363,4))</f>
        <v>0.36</v>
      </c>
      <c r="U363" s="110">
        <f>IF('3B-Air transport'!P$67="no"," ",ROUND(S363,4))</f>
        <v>0.36</v>
      </c>
      <c r="V363" s="110">
        <f>IF('3B-Air transport'!P$68="no"," ",ROUND(S363,4))</f>
        <v>0.36</v>
      </c>
      <c r="W363" s="110"/>
      <c r="AB363" s="110">
        <f t="shared" si="59"/>
        <v>0.36000000000000026</v>
      </c>
      <c r="AC363" s="110">
        <f>IF('3C-Water transport'!P$56="no"," ",ROUND(AB363,4))</f>
        <v>0.36</v>
      </c>
      <c r="AD363" s="110">
        <f>IF('3C-Water transport'!P$57="no"," ",ROUND(AB363,4))</f>
        <v>0.36</v>
      </c>
      <c r="AE363" s="110">
        <f>IF('3C-Water transport'!P$58="no"," ",ROUND(AB363,4))</f>
        <v>0.36</v>
      </c>
    </row>
    <row r="364" spans="5:31" x14ac:dyDescent="0.25">
      <c r="E364" s="110">
        <f t="shared" si="57"/>
        <v>0.36100000000000027</v>
      </c>
      <c r="F364" s="110">
        <f>IF('3A-Rail transport'!P$56="no"," ",ROUND(E364,4))</f>
        <v>0.36099999999999999</v>
      </c>
      <c r="G364" s="110">
        <f>IF('3A-Rail transport'!P$57="no"," ",ROUND(E364,4))</f>
        <v>0.36099999999999999</v>
      </c>
      <c r="H364" s="110"/>
      <c r="S364" s="110">
        <f t="shared" si="58"/>
        <v>0.36100000000000027</v>
      </c>
      <c r="T364" s="110">
        <f>IF('3B-Air transport'!P$66="no"," ",ROUND(S364,4))</f>
        <v>0.36099999999999999</v>
      </c>
      <c r="U364" s="110">
        <f>IF('3B-Air transport'!P$67="no"," ",ROUND(S364,4))</f>
        <v>0.36099999999999999</v>
      </c>
      <c r="V364" s="110">
        <f>IF('3B-Air transport'!P$68="no"," ",ROUND(S364,4))</f>
        <v>0.36099999999999999</v>
      </c>
      <c r="W364" s="110"/>
      <c r="AB364" s="110">
        <f t="shared" si="59"/>
        <v>0.36100000000000027</v>
      </c>
      <c r="AC364" s="110">
        <f>IF('3C-Water transport'!P$56="no"," ",ROUND(AB364,4))</f>
        <v>0.36099999999999999</v>
      </c>
      <c r="AD364" s="110">
        <f>IF('3C-Water transport'!P$57="no"," ",ROUND(AB364,4))</f>
        <v>0.36099999999999999</v>
      </c>
      <c r="AE364" s="110">
        <f>IF('3C-Water transport'!P$58="no"," ",ROUND(AB364,4))</f>
        <v>0.36099999999999999</v>
      </c>
    </row>
    <row r="365" spans="5:31" x14ac:dyDescent="0.25">
      <c r="E365" s="110">
        <f t="shared" si="57"/>
        <v>0.36200000000000027</v>
      </c>
      <c r="F365" s="110">
        <f>IF('3A-Rail transport'!P$56="no"," ",ROUND(E365,4))</f>
        <v>0.36199999999999999</v>
      </c>
      <c r="G365" s="110">
        <f>IF('3A-Rail transport'!P$57="no"," ",ROUND(E365,4))</f>
        <v>0.36199999999999999</v>
      </c>
      <c r="H365" s="110"/>
      <c r="S365" s="110">
        <f t="shared" si="58"/>
        <v>0.36200000000000027</v>
      </c>
      <c r="T365" s="110">
        <f>IF('3B-Air transport'!P$66="no"," ",ROUND(S365,4))</f>
        <v>0.36199999999999999</v>
      </c>
      <c r="U365" s="110">
        <f>IF('3B-Air transport'!P$67="no"," ",ROUND(S365,4))</f>
        <v>0.36199999999999999</v>
      </c>
      <c r="V365" s="110">
        <f>IF('3B-Air transport'!P$68="no"," ",ROUND(S365,4))</f>
        <v>0.36199999999999999</v>
      </c>
      <c r="W365" s="110"/>
      <c r="AB365" s="110">
        <f t="shared" si="59"/>
        <v>0.36200000000000027</v>
      </c>
      <c r="AC365" s="110">
        <f>IF('3C-Water transport'!P$56="no"," ",ROUND(AB365,4))</f>
        <v>0.36199999999999999</v>
      </c>
      <c r="AD365" s="110">
        <f>IF('3C-Water transport'!P$57="no"," ",ROUND(AB365,4))</f>
        <v>0.36199999999999999</v>
      </c>
      <c r="AE365" s="110">
        <f>IF('3C-Water transport'!P$58="no"," ",ROUND(AB365,4))</f>
        <v>0.36199999999999999</v>
      </c>
    </row>
    <row r="366" spans="5:31" x14ac:dyDescent="0.25">
      <c r="E366" s="110">
        <f t="shared" si="57"/>
        <v>0.36300000000000027</v>
      </c>
      <c r="F366" s="110">
        <f>IF('3A-Rail transport'!P$56="no"," ",ROUND(E366,4))</f>
        <v>0.36299999999999999</v>
      </c>
      <c r="G366" s="110">
        <f>IF('3A-Rail transport'!P$57="no"," ",ROUND(E366,4))</f>
        <v>0.36299999999999999</v>
      </c>
      <c r="H366" s="110"/>
      <c r="S366" s="110">
        <f t="shared" si="58"/>
        <v>0.36300000000000027</v>
      </c>
      <c r="T366" s="110">
        <f>IF('3B-Air transport'!P$66="no"," ",ROUND(S366,4))</f>
        <v>0.36299999999999999</v>
      </c>
      <c r="U366" s="110">
        <f>IF('3B-Air transport'!P$67="no"," ",ROUND(S366,4))</f>
        <v>0.36299999999999999</v>
      </c>
      <c r="V366" s="110">
        <f>IF('3B-Air transport'!P$68="no"," ",ROUND(S366,4))</f>
        <v>0.36299999999999999</v>
      </c>
      <c r="W366" s="110"/>
      <c r="AB366" s="110">
        <f t="shared" si="59"/>
        <v>0.36300000000000027</v>
      </c>
      <c r="AC366" s="110">
        <f>IF('3C-Water transport'!P$56="no"," ",ROUND(AB366,4))</f>
        <v>0.36299999999999999</v>
      </c>
      <c r="AD366" s="110">
        <f>IF('3C-Water transport'!P$57="no"," ",ROUND(AB366,4))</f>
        <v>0.36299999999999999</v>
      </c>
      <c r="AE366" s="110">
        <f>IF('3C-Water transport'!P$58="no"," ",ROUND(AB366,4))</f>
        <v>0.36299999999999999</v>
      </c>
    </row>
    <row r="367" spans="5:31" x14ac:dyDescent="0.25">
      <c r="E367" s="110">
        <f t="shared" si="57"/>
        <v>0.36400000000000027</v>
      </c>
      <c r="F367" s="110">
        <f>IF('3A-Rail transport'!P$56="no"," ",ROUND(E367,4))</f>
        <v>0.36399999999999999</v>
      </c>
      <c r="G367" s="110">
        <f>IF('3A-Rail transport'!P$57="no"," ",ROUND(E367,4))</f>
        <v>0.36399999999999999</v>
      </c>
      <c r="H367" s="110"/>
      <c r="S367" s="110">
        <f t="shared" si="58"/>
        <v>0.36400000000000027</v>
      </c>
      <c r="T367" s="110">
        <f>IF('3B-Air transport'!P$66="no"," ",ROUND(S367,4))</f>
        <v>0.36399999999999999</v>
      </c>
      <c r="U367" s="110">
        <f>IF('3B-Air transport'!P$67="no"," ",ROUND(S367,4))</f>
        <v>0.36399999999999999</v>
      </c>
      <c r="V367" s="110">
        <f>IF('3B-Air transport'!P$68="no"," ",ROUND(S367,4))</f>
        <v>0.36399999999999999</v>
      </c>
      <c r="W367" s="110"/>
      <c r="AB367" s="110">
        <f t="shared" si="59"/>
        <v>0.36400000000000027</v>
      </c>
      <c r="AC367" s="110">
        <f>IF('3C-Water transport'!P$56="no"," ",ROUND(AB367,4))</f>
        <v>0.36399999999999999</v>
      </c>
      <c r="AD367" s="110">
        <f>IF('3C-Water transport'!P$57="no"," ",ROUND(AB367,4))</f>
        <v>0.36399999999999999</v>
      </c>
      <c r="AE367" s="110">
        <f>IF('3C-Water transport'!P$58="no"," ",ROUND(AB367,4))</f>
        <v>0.36399999999999999</v>
      </c>
    </row>
    <row r="368" spans="5:31" x14ac:dyDescent="0.25">
      <c r="E368" s="110">
        <f t="shared" si="57"/>
        <v>0.36500000000000027</v>
      </c>
      <c r="F368" s="110">
        <f>IF('3A-Rail transport'!P$56="no"," ",ROUND(E368,4))</f>
        <v>0.36499999999999999</v>
      </c>
      <c r="G368" s="110">
        <f>IF('3A-Rail transport'!P$57="no"," ",ROUND(E368,4))</f>
        <v>0.36499999999999999</v>
      </c>
      <c r="H368" s="110"/>
      <c r="S368" s="110">
        <f t="shared" si="58"/>
        <v>0.36500000000000027</v>
      </c>
      <c r="T368" s="110">
        <f>IF('3B-Air transport'!P$66="no"," ",ROUND(S368,4))</f>
        <v>0.36499999999999999</v>
      </c>
      <c r="U368" s="110">
        <f>IF('3B-Air transport'!P$67="no"," ",ROUND(S368,4))</f>
        <v>0.36499999999999999</v>
      </c>
      <c r="V368" s="110">
        <f>IF('3B-Air transport'!P$68="no"," ",ROUND(S368,4))</f>
        <v>0.36499999999999999</v>
      </c>
      <c r="W368" s="110"/>
      <c r="AB368" s="110">
        <f t="shared" si="59"/>
        <v>0.36500000000000027</v>
      </c>
      <c r="AC368" s="110">
        <f>IF('3C-Water transport'!P$56="no"," ",ROUND(AB368,4))</f>
        <v>0.36499999999999999</v>
      </c>
      <c r="AD368" s="110">
        <f>IF('3C-Water transport'!P$57="no"," ",ROUND(AB368,4))</f>
        <v>0.36499999999999999</v>
      </c>
      <c r="AE368" s="110">
        <f>IF('3C-Water transport'!P$58="no"," ",ROUND(AB368,4))</f>
        <v>0.36499999999999999</v>
      </c>
    </row>
    <row r="369" spans="5:31" x14ac:dyDescent="0.25">
      <c r="E369" s="110">
        <f t="shared" si="57"/>
        <v>0.36600000000000027</v>
      </c>
      <c r="F369" s="110">
        <f>IF('3A-Rail transport'!P$56="no"," ",ROUND(E369,4))</f>
        <v>0.36599999999999999</v>
      </c>
      <c r="G369" s="110">
        <f>IF('3A-Rail transport'!P$57="no"," ",ROUND(E369,4))</f>
        <v>0.36599999999999999</v>
      </c>
      <c r="H369" s="110"/>
      <c r="S369" s="110">
        <f t="shared" si="58"/>
        <v>0.36600000000000027</v>
      </c>
      <c r="T369" s="110">
        <f>IF('3B-Air transport'!P$66="no"," ",ROUND(S369,4))</f>
        <v>0.36599999999999999</v>
      </c>
      <c r="U369" s="110">
        <f>IF('3B-Air transport'!P$67="no"," ",ROUND(S369,4))</f>
        <v>0.36599999999999999</v>
      </c>
      <c r="V369" s="110">
        <f>IF('3B-Air transport'!P$68="no"," ",ROUND(S369,4))</f>
        <v>0.36599999999999999</v>
      </c>
      <c r="W369" s="110"/>
      <c r="AB369" s="110">
        <f t="shared" si="59"/>
        <v>0.36600000000000027</v>
      </c>
      <c r="AC369" s="110">
        <f>IF('3C-Water transport'!P$56="no"," ",ROUND(AB369,4))</f>
        <v>0.36599999999999999</v>
      </c>
      <c r="AD369" s="110">
        <f>IF('3C-Water transport'!P$57="no"," ",ROUND(AB369,4))</f>
        <v>0.36599999999999999</v>
      </c>
      <c r="AE369" s="110">
        <f>IF('3C-Water transport'!P$58="no"," ",ROUND(AB369,4))</f>
        <v>0.36599999999999999</v>
      </c>
    </row>
    <row r="370" spans="5:31" x14ac:dyDescent="0.25">
      <c r="E370" s="110">
        <f t="shared" si="57"/>
        <v>0.36700000000000027</v>
      </c>
      <c r="F370" s="110">
        <f>IF('3A-Rail transport'!P$56="no"," ",ROUND(E370,4))</f>
        <v>0.36699999999999999</v>
      </c>
      <c r="G370" s="110">
        <f>IF('3A-Rail transport'!P$57="no"," ",ROUND(E370,4))</f>
        <v>0.36699999999999999</v>
      </c>
      <c r="H370" s="110"/>
      <c r="S370" s="110">
        <f t="shared" si="58"/>
        <v>0.36700000000000027</v>
      </c>
      <c r="T370" s="110">
        <f>IF('3B-Air transport'!P$66="no"," ",ROUND(S370,4))</f>
        <v>0.36699999999999999</v>
      </c>
      <c r="U370" s="110">
        <f>IF('3B-Air transport'!P$67="no"," ",ROUND(S370,4))</f>
        <v>0.36699999999999999</v>
      </c>
      <c r="V370" s="110">
        <f>IF('3B-Air transport'!P$68="no"," ",ROUND(S370,4))</f>
        <v>0.36699999999999999</v>
      </c>
      <c r="W370" s="110"/>
      <c r="AB370" s="110">
        <f t="shared" si="59"/>
        <v>0.36700000000000027</v>
      </c>
      <c r="AC370" s="110">
        <f>IF('3C-Water transport'!P$56="no"," ",ROUND(AB370,4))</f>
        <v>0.36699999999999999</v>
      </c>
      <c r="AD370" s="110">
        <f>IF('3C-Water transport'!P$57="no"," ",ROUND(AB370,4))</f>
        <v>0.36699999999999999</v>
      </c>
      <c r="AE370" s="110">
        <f>IF('3C-Water transport'!P$58="no"," ",ROUND(AB370,4))</f>
        <v>0.36699999999999999</v>
      </c>
    </row>
    <row r="371" spans="5:31" x14ac:dyDescent="0.25">
      <c r="E371" s="110">
        <f t="shared" si="57"/>
        <v>0.36800000000000027</v>
      </c>
      <c r="F371" s="110">
        <f>IF('3A-Rail transport'!P$56="no"," ",ROUND(E371,4))</f>
        <v>0.36799999999999999</v>
      </c>
      <c r="G371" s="110">
        <f>IF('3A-Rail transport'!P$57="no"," ",ROUND(E371,4))</f>
        <v>0.36799999999999999</v>
      </c>
      <c r="H371" s="110"/>
      <c r="S371" s="110">
        <f t="shared" si="58"/>
        <v>0.36800000000000027</v>
      </c>
      <c r="T371" s="110">
        <f>IF('3B-Air transport'!P$66="no"," ",ROUND(S371,4))</f>
        <v>0.36799999999999999</v>
      </c>
      <c r="U371" s="110">
        <f>IF('3B-Air transport'!P$67="no"," ",ROUND(S371,4))</f>
        <v>0.36799999999999999</v>
      </c>
      <c r="V371" s="110">
        <f>IF('3B-Air transport'!P$68="no"," ",ROUND(S371,4))</f>
        <v>0.36799999999999999</v>
      </c>
      <c r="W371" s="110"/>
      <c r="AB371" s="110">
        <f t="shared" si="59"/>
        <v>0.36800000000000027</v>
      </c>
      <c r="AC371" s="110">
        <f>IF('3C-Water transport'!P$56="no"," ",ROUND(AB371,4))</f>
        <v>0.36799999999999999</v>
      </c>
      <c r="AD371" s="110">
        <f>IF('3C-Water transport'!P$57="no"," ",ROUND(AB371,4))</f>
        <v>0.36799999999999999</v>
      </c>
      <c r="AE371" s="110">
        <f>IF('3C-Water transport'!P$58="no"," ",ROUND(AB371,4))</f>
        <v>0.36799999999999999</v>
      </c>
    </row>
    <row r="372" spans="5:31" x14ac:dyDescent="0.25">
      <c r="E372" s="110">
        <f t="shared" si="57"/>
        <v>0.36900000000000027</v>
      </c>
      <c r="F372" s="110">
        <f>IF('3A-Rail transport'!P$56="no"," ",ROUND(E372,4))</f>
        <v>0.36899999999999999</v>
      </c>
      <c r="G372" s="110">
        <f>IF('3A-Rail transport'!P$57="no"," ",ROUND(E372,4))</f>
        <v>0.36899999999999999</v>
      </c>
      <c r="H372" s="110"/>
      <c r="S372" s="110">
        <f t="shared" si="58"/>
        <v>0.36900000000000027</v>
      </c>
      <c r="T372" s="110">
        <f>IF('3B-Air transport'!P$66="no"," ",ROUND(S372,4))</f>
        <v>0.36899999999999999</v>
      </c>
      <c r="U372" s="110">
        <f>IF('3B-Air transport'!P$67="no"," ",ROUND(S372,4))</f>
        <v>0.36899999999999999</v>
      </c>
      <c r="V372" s="110">
        <f>IF('3B-Air transport'!P$68="no"," ",ROUND(S372,4))</f>
        <v>0.36899999999999999</v>
      </c>
      <c r="W372" s="110"/>
      <c r="AB372" s="110">
        <f t="shared" si="59"/>
        <v>0.36900000000000027</v>
      </c>
      <c r="AC372" s="110">
        <f>IF('3C-Water transport'!P$56="no"," ",ROUND(AB372,4))</f>
        <v>0.36899999999999999</v>
      </c>
      <c r="AD372" s="110">
        <f>IF('3C-Water transport'!P$57="no"," ",ROUND(AB372,4))</f>
        <v>0.36899999999999999</v>
      </c>
      <c r="AE372" s="110">
        <f>IF('3C-Water transport'!P$58="no"," ",ROUND(AB372,4))</f>
        <v>0.36899999999999999</v>
      </c>
    </row>
    <row r="373" spans="5:31" x14ac:dyDescent="0.25">
      <c r="E373" s="110">
        <f t="shared" si="57"/>
        <v>0.37000000000000027</v>
      </c>
      <c r="F373" s="110">
        <f>IF('3A-Rail transport'!P$56="no"," ",ROUND(E373,4))</f>
        <v>0.37</v>
      </c>
      <c r="G373" s="110">
        <f>IF('3A-Rail transport'!P$57="no"," ",ROUND(E373,4))</f>
        <v>0.37</v>
      </c>
      <c r="H373" s="110"/>
      <c r="S373" s="110">
        <f t="shared" si="58"/>
        <v>0.37000000000000027</v>
      </c>
      <c r="T373" s="110">
        <f>IF('3B-Air transport'!P$66="no"," ",ROUND(S373,4))</f>
        <v>0.37</v>
      </c>
      <c r="U373" s="110">
        <f>IF('3B-Air transport'!P$67="no"," ",ROUND(S373,4))</f>
        <v>0.37</v>
      </c>
      <c r="V373" s="110">
        <f>IF('3B-Air transport'!P$68="no"," ",ROUND(S373,4))</f>
        <v>0.37</v>
      </c>
      <c r="W373" s="110"/>
      <c r="AB373" s="110">
        <f t="shared" si="59"/>
        <v>0.37000000000000027</v>
      </c>
      <c r="AC373" s="110">
        <f>IF('3C-Water transport'!P$56="no"," ",ROUND(AB373,4))</f>
        <v>0.37</v>
      </c>
      <c r="AD373" s="110">
        <f>IF('3C-Water transport'!P$57="no"," ",ROUND(AB373,4))</f>
        <v>0.37</v>
      </c>
      <c r="AE373" s="110">
        <f>IF('3C-Water transport'!P$58="no"," ",ROUND(AB373,4))</f>
        <v>0.37</v>
      </c>
    </row>
    <row r="374" spans="5:31" x14ac:dyDescent="0.25">
      <c r="E374" s="110">
        <f t="shared" si="57"/>
        <v>0.37100000000000027</v>
      </c>
      <c r="F374" s="110">
        <f>IF('3A-Rail transport'!P$56="no"," ",ROUND(E374,4))</f>
        <v>0.371</v>
      </c>
      <c r="G374" s="110">
        <f>IF('3A-Rail transport'!P$57="no"," ",ROUND(E374,4))</f>
        <v>0.371</v>
      </c>
      <c r="H374" s="110"/>
      <c r="S374" s="110">
        <f t="shared" si="58"/>
        <v>0.37100000000000027</v>
      </c>
      <c r="T374" s="110">
        <f>IF('3B-Air transport'!P$66="no"," ",ROUND(S374,4))</f>
        <v>0.371</v>
      </c>
      <c r="U374" s="110">
        <f>IF('3B-Air transport'!P$67="no"," ",ROUND(S374,4))</f>
        <v>0.371</v>
      </c>
      <c r="V374" s="110">
        <f>IF('3B-Air transport'!P$68="no"," ",ROUND(S374,4))</f>
        <v>0.371</v>
      </c>
      <c r="W374" s="110"/>
      <c r="AB374" s="110">
        <f t="shared" si="59"/>
        <v>0.37100000000000027</v>
      </c>
      <c r="AC374" s="110">
        <f>IF('3C-Water transport'!P$56="no"," ",ROUND(AB374,4))</f>
        <v>0.371</v>
      </c>
      <c r="AD374" s="110">
        <f>IF('3C-Water transport'!P$57="no"," ",ROUND(AB374,4))</f>
        <v>0.371</v>
      </c>
      <c r="AE374" s="110">
        <f>IF('3C-Water transport'!P$58="no"," ",ROUND(AB374,4))</f>
        <v>0.371</v>
      </c>
    </row>
    <row r="375" spans="5:31" x14ac:dyDescent="0.25">
      <c r="E375" s="110">
        <f t="shared" si="57"/>
        <v>0.37200000000000027</v>
      </c>
      <c r="F375" s="110">
        <f>IF('3A-Rail transport'!P$56="no"," ",ROUND(E375,4))</f>
        <v>0.372</v>
      </c>
      <c r="G375" s="110">
        <f>IF('3A-Rail transport'!P$57="no"," ",ROUND(E375,4))</f>
        <v>0.372</v>
      </c>
      <c r="H375" s="110"/>
      <c r="S375" s="110">
        <f t="shared" si="58"/>
        <v>0.37200000000000027</v>
      </c>
      <c r="T375" s="110">
        <f>IF('3B-Air transport'!P$66="no"," ",ROUND(S375,4))</f>
        <v>0.372</v>
      </c>
      <c r="U375" s="110">
        <f>IF('3B-Air transport'!P$67="no"," ",ROUND(S375,4))</f>
        <v>0.372</v>
      </c>
      <c r="V375" s="110">
        <f>IF('3B-Air transport'!P$68="no"," ",ROUND(S375,4))</f>
        <v>0.372</v>
      </c>
      <c r="W375" s="110"/>
      <c r="AB375" s="110">
        <f t="shared" si="59"/>
        <v>0.37200000000000027</v>
      </c>
      <c r="AC375" s="110">
        <f>IF('3C-Water transport'!P$56="no"," ",ROUND(AB375,4))</f>
        <v>0.372</v>
      </c>
      <c r="AD375" s="110">
        <f>IF('3C-Water transport'!P$57="no"," ",ROUND(AB375,4))</f>
        <v>0.372</v>
      </c>
      <c r="AE375" s="110">
        <f>IF('3C-Water transport'!P$58="no"," ",ROUND(AB375,4))</f>
        <v>0.372</v>
      </c>
    </row>
    <row r="376" spans="5:31" x14ac:dyDescent="0.25">
      <c r="E376" s="110">
        <f t="shared" si="57"/>
        <v>0.37300000000000028</v>
      </c>
      <c r="F376" s="110">
        <f>IF('3A-Rail transport'!P$56="no"," ",ROUND(E376,4))</f>
        <v>0.373</v>
      </c>
      <c r="G376" s="110">
        <f>IF('3A-Rail transport'!P$57="no"," ",ROUND(E376,4))</f>
        <v>0.373</v>
      </c>
      <c r="H376" s="110"/>
      <c r="S376" s="110">
        <f t="shared" si="58"/>
        <v>0.37300000000000028</v>
      </c>
      <c r="T376" s="110">
        <f>IF('3B-Air transport'!P$66="no"," ",ROUND(S376,4))</f>
        <v>0.373</v>
      </c>
      <c r="U376" s="110">
        <f>IF('3B-Air transport'!P$67="no"," ",ROUND(S376,4))</f>
        <v>0.373</v>
      </c>
      <c r="V376" s="110">
        <f>IF('3B-Air transport'!P$68="no"," ",ROUND(S376,4))</f>
        <v>0.373</v>
      </c>
      <c r="W376" s="110"/>
      <c r="AB376" s="110">
        <f t="shared" si="59"/>
        <v>0.37300000000000028</v>
      </c>
      <c r="AC376" s="110">
        <f>IF('3C-Water transport'!P$56="no"," ",ROUND(AB376,4))</f>
        <v>0.373</v>
      </c>
      <c r="AD376" s="110">
        <f>IF('3C-Water transport'!P$57="no"," ",ROUND(AB376,4))</f>
        <v>0.373</v>
      </c>
      <c r="AE376" s="110">
        <f>IF('3C-Water transport'!P$58="no"," ",ROUND(AB376,4))</f>
        <v>0.373</v>
      </c>
    </row>
    <row r="377" spans="5:31" x14ac:dyDescent="0.25">
      <c r="E377" s="110">
        <f t="shared" si="57"/>
        <v>0.37400000000000028</v>
      </c>
      <c r="F377" s="110">
        <f>IF('3A-Rail transport'!P$56="no"," ",ROUND(E377,4))</f>
        <v>0.374</v>
      </c>
      <c r="G377" s="110">
        <f>IF('3A-Rail transport'!P$57="no"," ",ROUND(E377,4))</f>
        <v>0.374</v>
      </c>
      <c r="H377" s="110"/>
      <c r="S377" s="110">
        <f t="shared" si="58"/>
        <v>0.37400000000000028</v>
      </c>
      <c r="T377" s="110">
        <f>IF('3B-Air transport'!P$66="no"," ",ROUND(S377,4))</f>
        <v>0.374</v>
      </c>
      <c r="U377" s="110">
        <f>IF('3B-Air transport'!P$67="no"," ",ROUND(S377,4))</f>
        <v>0.374</v>
      </c>
      <c r="V377" s="110">
        <f>IF('3B-Air transport'!P$68="no"," ",ROUND(S377,4))</f>
        <v>0.374</v>
      </c>
      <c r="W377" s="110"/>
      <c r="AB377" s="110">
        <f t="shared" si="59"/>
        <v>0.37400000000000028</v>
      </c>
      <c r="AC377" s="110">
        <f>IF('3C-Water transport'!P$56="no"," ",ROUND(AB377,4))</f>
        <v>0.374</v>
      </c>
      <c r="AD377" s="110">
        <f>IF('3C-Water transport'!P$57="no"," ",ROUND(AB377,4))</f>
        <v>0.374</v>
      </c>
      <c r="AE377" s="110">
        <f>IF('3C-Water transport'!P$58="no"," ",ROUND(AB377,4))</f>
        <v>0.374</v>
      </c>
    </row>
    <row r="378" spans="5:31" x14ac:dyDescent="0.25">
      <c r="E378" s="110">
        <f t="shared" si="57"/>
        <v>0.37500000000000028</v>
      </c>
      <c r="F378" s="110">
        <f>IF('3A-Rail transport'!P$56="no"," ",ROUND(E378,4))</f>
        <v>0.375</v>
      </c>
      <c r="G378" s="110">
        <f>IF('3A-Rail transport'!P$57="no"," ",ROUND(E378,4))</f>
        <v>0.375</v>
      </c>
      <c r="H378" s="110"/>
      <c r="S378" s="110">
        <f t="shared" si="58"/>
        <v>0.37500000000000028</v>
      </c>
      <c r="T378" s="110">
        <f>IF('3B-Air transport'!P$66="no"," ",ROUND(S378,4))</f>
        <v>0.375</v>
      </c>
      <c r="U378" s="110">
        <f>IF('3B-Air transport'!P$67="no"," ",ROUND(S378,4))</f>
        <v>0.375</v>
      </c>
      <c r="V378" s="110">
        <f>IF('3B-Air transport'!P$68="no"," ",ROUND(S378,4))</f>
        <v>0.375</v>
      </c>
      <c r="W378" s="110"/>
      <c r="AB378" s="110">
        <f t="shared" si="59"/>
        <v>0.37500000000000028</v>
      </c>
      <c r="AC378" s="110">
        <f>IF('3C-Water transport'!P$56="no"," ",ROUND(AB378,4))</f>
        <v>0.375</v>
      </c>
      <c r="AD378" s="110">
        <f>IF('3C-Water transport'!P$57="no"," ",ROUND(AB378,4))</f>
        <v>0.375</v>
      </c>
      <c r="AE378" s="110">
        <f>IF('3C-Water transport'!P$58="no"," ",ROUND(AB378,4))</f>
        <v>0.375</v>
      </c>
    </row>
    <row r="379" spans="5:31" x14ac:dyDescent="0.25">
      <c r="E379" s="110">
        <f t="shared" si="57"/>
        <v>0.37600000000000028</v>
      </c>
      <c r="F379" s="110">
        <f>IF('3A-Rail transport'!P$56="no"," ",ROUND(E379,4))</f>
        <v>0.376</v>
      </c>
      <c r="G379" s="110">
        <f>IF('3A-Rail transport'!P$57="no"," ",ROUND(E379,4))</f>
        <v>0.376</v>
      </c>
      <c r="H379" s="110"/>
      <c r="S379" s="110">
        <f t="shared" si="58"/>
        <v>0.37600000000000028</v>
      </c>
      <c r="T379" s="110">
        <f>IF('3B-Air transport'!P$66="no"," ",ROUND(S379,4))</f>
        <v>0.376</v>
      </c>
      <c r="U379" s="110">
        <f>IF('3B-Air transport'!P$67="no"," ",ROUND(S379,4))</f>
        <v>0.376</v>
      </c>
      <c r="V379" s="110">
        <f>IF('3B-Air transport'!P$68="no"," ",ROUND(S379,4))</f>
        <v>0.376</v>
      </c>
      <c r="W379" s="110"/>
      <c r="AB379" s="110">
        <f t="shared" si="59"/>
        <v>0.37600000000000028</v>
      </c>
      <c r="AC379" s="110">
        <f>IF('3C-Water transport'!P$56="no"," ",ROUND(AB379,4))</f>
        <v>0.376</v>
      </c>
      <c r="AD379" s="110">
        <f>IF('3C-Water transport'!P$57="no"," ",ROUND(AB379,4))</f>
        <v>0.376</v>
      </c>
      <c r="AE379" s="110">
        <f>IF('3C-Water transport'!P$58="no"," ",ROUND(AB379,4))</f>
        <v>0.376</v>
      </c>
    </row>
    <row r="380" spans="5:31" x14ac:dyDescent="0.25">
      <c r="E380" s="110">
        <f t="shared" si="57"/>
        <v>0.37700000000000028</v>
      </c>
      <c r="F380" s="110">
        <f>IF('3A-Rail transport'!P$56="no"," ",ROUND(E380,4))</f>
        <v>0.377</v>
      </c>
      <c r="G380" s="110">
        <f>IF('3A-Rail transport'!P$57="no"," ",ROUND(E380,4))</f>
        <v>0.377</v>
      </c>
      <c r="H380" s="110"/>
      <c r="S380" s="110">
        <f t="shared" si="58"/>
        <v>0.37700000000000028</v>
      </c>
      <c r="T380" s="110">
        <f>IF('3B-Air transport'!P$66="no"," ",ROUND(S380,4))</f>
        <v>0.377</v>
      </c>
      <c r="U380" s="110">
        <f>IF('3B-Air transport'!P$67="no"," ",ROUND(S380,4))</f>
        <v>0.377</v>
      </c>
      <c r="V380" s="110">
        <f>IF('3B-Air transport'!P$68="no"," ",ROUND(S380,4))</f>
        <v>0.377</v>
      </c>
      <c r="W380" s="110"/>
      <c r="AB380" s="110">
        <f t="shared" si="59"/>
        <v>0.37700000000000028</v>
      </c>
      <c r="AC380" s="110">
        <f>IF('3C-Water transport'!P$56="no"," ",ROUND(AB380,4))</f>
        <v>0.377</v>
      </c>
      <c r="AD380" s="110">
        <f>IF('3C-Water transport'!P$57="no"," ",ROUND(AB380,4))</f>
        <v>0.377</v>
      </c>
      <c r="AE380" s="110">
        <f>IF('3C-Water transport'!P$58="no"," ",ROUND(AB380,4))</f>
        <v>0.377</v>
      </c>
    </row>
    <row r="381" spans="5:31" x14ac:dyDescent="0.25">
      <c r="E381" s="110">
        <f t="shared" si="57"/>
        <v>0.37800000000000028</v>
      </c>
      <c r="F381" s="110">
        <f>IF('3A-Rail transport'!P$56="no"," ",ROUND(E381,4))</f>
        <v>0.378</v>
      </c>
      <c r="G381" s="110">
        <f>IF('3A-Rail transport'!P$57="no"," ",ROUND(E381,4))</f>
        <v>0.378</v>
      </c>
      <c r="H381" s="110"/>
      <c r="S381" s="110">
        <f t="shared" si="58"/>
        <v>0.37800000000000028</v>
      </c>
      <c r="T381" s="110">
        <f>IF('3B-Air transport'!P$66="no"," ",ROUND(S381,4))</f>
        <v>0.378</v>
      </c>
      <c r="U381" s="110">
        <f>IF('3B-Air transport'!P$67="no"," ",ROUND(S381,4))</f>
        <v>0.378</v>
      </c>
      <c r="V381" s="110">
        <f>IF('3B-Air transport'!P$68="no"," ",ROUND(S381,4))</f>
        <v>0.378</v>
      </c>
      <c r="W381" s="110"/>
      <c r="AB381" s="110">
        <f t="shared" si="59"/>
        <v>0.37800000000000028</v>
      </c>
      <c r="AC381" s="110">
        <f>IF('3C-Water transport'!P$56="no"," ",ROUND(AB381,4))</f>
        <v>0.378</v>
      </c>
      <c r="AD381" s="110">
        <f>IF('3C-Water transport'!P$57="no"," ",ROUND(AB381,4))</f>
        <v>0.378</v>
      </c>
      <c r="AE381" s="110">
        <f>IF('3C-Water transport'!P$58="no"," ",ROUND(AB381,4))</f>
        <v>0.378</v>
      </c>
    </row>
    <row r="382" spans="5:31" x14ac:dyDescent="0.25">
      <c r="E382" s="110">
        <f t="shared" si="57"/>
        <v>0.37900000000000028</v>
      </c>
      <c r="F382" s="110">
        <f>IF('3A-Rail transport'!P$56="no"," ",ROUND(E382,4))</f>
        <v>0.379</v>
      </c>
      <c r="G382" s="110">
        <f>IF('3A-Rail transport'!P$57="no"," ",ROUND(E382,4))</f>
        <v>0.379</v>
      </c>
      <c r="H382" s="110"/>
      <c r="S382" s="110">
        <f t="shared" si="58"/>
        <v>0.37900000000000028</v>
      </c>
      <c r="T382" s="110">
        <f>IF('3B-Air transport'!P$66="no"," ",ROUND(S382,4))</f>
        <v>0.379</v>
      </c>
      <c r="U382" s="110">
        <f>IF('3B-Air transport'!P$67="no"," ",ROUND(S382,4))</f>
        <v>0.379</v>
      </c>
      <c r="V382" s="110">
        <f>IF('3B-Air transport'!P$68="no"," ",ROUND(S382,4))</f>
        <v>0.379</v>
      </c>
      <c r="W382" s="110"/>
      <c r="AB382" s="110">
        <f t="shared" si="59"/>
        <v>0.37900000000000028</v>
      </c>
      <c r="AC382" s="110">
        <f>IF('3C-Water transport'!P$56="no"," ",ROUND(AB382,4))</f>
        <v>0.379</v>
      </c>
      <c r="AD382" s="110">
        <f>IF('3C-Water transport'!P$57="no"," ",ROUND(AB382,4))</f>
        <v>0.379</v>
      </c>
      <c r="AE382" s="110">
        <f>IF('3C-Water transport'!P$58="no"," ",ROUND(AB382,4))</f>
        <v>0.379</v>
      </c>
    </row>
    <row r="383" spans="5:31" x14ac:dyDescent="0.25">
      <c r="E383" s="110">
        <f t="shared" si="57"/>
        <v>0.38000000000000028</v>
      </c>
      <c r="F383" s="110">
        <f>IF('3A-Rail transport'!P$56="no"," ",ROUND(E383,4))</f>
        <v>0.38</v>
      </c>
      <c r="G383" s="110">
        <f>IF('3A-Rail transport'!P$57="no"," ",ROUND(E383,4))</f>
        <v>0.38</v>
      </c>
      <c r="H383" s="110"/>
      <c r="S383" s="110">
        <f t="shared" si="58"/>
        <v>0.38000000000000028</v>
      </c>
      <c r="T383" s="110">
        <f>IF('3B-Air transport'!P$66="no"," ",ROUND(S383,4))</f>
        <v>0.38</v>
      </c>
      <c r="U383" s="110">
        <f>IF('3B-Air transport'!P$67="no"," ",ROUND(S383,4))</f>
        <v>0.38</v>
      </c>
      <c r="V383" s="110">
        <f>IF('3B-Air transport'!P$68="no"," ",ROUND(S383,4))</f>
        <v>0.38</v>
      </c>
      <c r="W383" s="110"/>
      <c r="AB383" s="110">
        <f t="shared" si="59"/>
        <v>0.38000000000000028</v>
      </c>
      <c r="AC383" s="110">
        <f>IF('3C-Water transport'!P$56="no"," ",ROUND(AB383,4))</f>
        <v>0.38</v>
      </c>
      <c r="AD383" s="110">
        <f>IF('3C-Water transport'!P$57="no"," ",ROUND(AB383,4))</f>
        <v>0.38</v>
      </c>
      <c r="AE383" s="110">
        <f>IF('3C-Water transport'!P$58="no"," ",ROUND(AB383,4))</f>
        <v>0.38</v>
      </c>
    </row>
    <row r="384" spans="5:31" x14ac:dyDescent="0.25">
      <c r="E384" s="110">
        <f t="shared" si="57"/>
        <v>0.38100000000000028</v>
      </c>
      <c r="F384" s="110">
        <f>IF('3A-Rail transport'!P$56="no"," ",ROUND(E384,4))</f>
        <v>0.38100000000000001</v>
      </c>
      <c r="G384" s="110">
        <f>IF('3A-Rail transport'!P$57="no"," ",ROUND(E384,4))</f>
        <v>0.38100000000000001</v>
      </c>
      <c r="H384" s="110"/>
      <c r="S384" s="110">
        <f t="shared" si="58"/>
        <v>0.38100000000000028</v>
      </c>
      <c r="T384" s="110">
        <f>IF('3B-Air transport'!P$66="no"," ",ROUND(S384,4))</f>
        <v>0.38100000000000001</v>
      </c>
      <c r="U384" s="110">
        <f>IF('3B-Air transport'!P$67="no"," ",ROUND(S384,4))</f>
        <v>0.38100000000000001</v>
      </c>
      <c r="V384" s="110">
        <f>IF('3B-Air transport'!P$68="no"," ",ROUND(S384,4))</f>
        <v>0.38100000000000001</v>
      </c>
      <c r="W384" s="110"/>
      <c r="AB384" s="110">
        <f t="shared" si="59"/>
        <v>0.38100000000000028</v>
      </c>
      <c r="AC384" s="110">
        <f>IF('3C-Water transport'!P$56="no"," ",ROUND(AB384,4))</f>
        <v>0.38100000000000001</v>
      </c>
      <c r="AD384" s="110">
        <f>IF('3C-Water transport'!P$57="no"," ",ROUND(AB384,4))</f>
        <v>0.38100000000000001</v>
      </c>
      <c r="AE384" s="110">
        <f>IF('3C-Water transport'!P$58="no"," ",ROUND(AB384,4))</f>
        <v>0.38100000000000001</v>
      </c>
    </row>
    <row r="385" spans="5:31" x14ac:dyDescent="0.25">
      <c r="E385" s="110">
        <f t="shared" si="57"/>
        <v>0.38200000000000028</v>
      </c>
      <c r="F385" s="110">
        <f>IF('3A-Rail transport'!P$56="no"," ",ROUND(E385,4))</f>
        <v>0.38200000000000001</v>
      </c>
      <c r="G385" s="110">
        <f>IF('3A-Rail transport'!P$57="no"," ",ROUND(E385,4))</f>
        <v>0.38200000000000001</v>
      </c>
      <c r="H385" s="110"/>
      <c r="S385" s="110">
        <f t="shared" si="58"/>
        <v>0.38200000000000028</v>
      </c>
      <c r="T385" s="110">
        <f>IF('3B-Air transport'!P$66="no"," ",ROUND(S385,4))</f>
        <v>0.38200000000000001</v>
      </c>
      <c r="U385" s="110">
        <f>IF('3B-Air transport'!P$67="no"," ",ROUND(S385,4))</f>
        <v>0.38200000000000001</v>
      </c>
      <c r="V385" s="110">
        <f>IF('3B-Air transport'!P$68="no"," ",ROUND(S385,4))</f>
        <v>0.38200000000000001</v>
      </c>
      <c r="W385" s="110"/>
      <c r="AB385" s="110">
        <f t="shared" si="59"/>
        <v>0.38200000000000028</v>
      </c>
      <c r="AC385" s="110">
        <f>IF('3C-Water transport'!P$56="no"," ",ROUND(AB385,4))</f>
        <v>0.38200000000000001</v>
      </c>
      <c r="AD385" s="110">
        <f>IF('3C-Water transport'!P$57="no"," ",ROUND(AB385,4))</f>
        <v>0.38200000000000001</v>
      </c>
      <c r="AE385" s="110">
        <f>IF('3C-Water transport'!P$58="no"," ",ROUND(AB385,4))</f>
        <v>0.38200000000000001</v>
      </c>
    </row>
    <row r="386" spans="5:31" x14ac:dyDescent="0.25">
      <c r="E386" s="110">
        <f t="shared" si="57"/>
        <v>0.38300000000000028</v>
      </c>
      <c r="F386" s="110">
        <f>IF('3A-Rail transport'!P$56="no"," ",ROUND(E386,4))</f>
        <v>0.38300000000000001</v>
      </c>
      <c r="G386" s="110">
        <f>IF('3A-Rail transport'!P$57="no"," ",ROUND(E386,4))</f>
        <v>0.38300000000000001</v>
      </c>
      <c r="H386" s="110"/>
      <c r="S386" s="110">
        <f t="shared" si="58"/>
        <v>0.38300000000000028</v>
      </c>
      <c r="T386" s="110">
        <f>IF('3B-Air transport'!P$66="no"," ",ROUND(S386,4))</f>
        <v>0.38300000000000001</v>
      </c>
      <c r="U386" s="110">
        <f>IF('3B-Air transport'!P$67="no"," ",ROUND(S386,4))</f>
        <v>0.38300000000000001</v>
      </c>
      <c r="V386" s="110">
        <f>IF('3B-Air transport'!P$68="no"," ",ROUND(S386,4))</f>
        <v>0.38300000000000001</v>
      </c>
      <c r="W386" s="110"/>
      <c r="AB386" s="110">
        <f t="shared" si="59"/>
        <v>0.38300000000000028</v>
      </c>
      <c r="AC386" s="110">
        <f>IF('3C-Water transport'!P$56="no"," ",ROUND(AB386,4))</f>
        <v>0.38300000000000001</v>
      </c>
      <c r="AD386" s="110">
        <f>IF('3C-Water transport'!P$57="no"," ",ROUND(AB386,4))</f>
        <v>0.38300000000000001</v>
      </c>
      <c r="AE386" s="110">
        <f>IF('3C-Water transport'!P$58="no"," ",ROUND(AB386,4))</f>
        <v>0.38300000000000001</v>
      </c>
    </row>
    <row r="387" spans="5:31" x14ac:dyDescent="0.25">
      <c r="E387" s="110">
        <f t="shared" si="57"/>
        <v>0.38400000000000029</v>
      </c>
      <c r="F387" s="110">
        <f>IF('3A-Rail transport'!P$56="no"," ",ROUND(E387,4))</f>
        <v>0.38400000000000001</v>
      </c>
      <c r="G387" s="110">
        <f>IF('3A-Rail transport'!P$57="no"," ",ROUND(E387,4))</f>
        <v>0.38400000000000001</v>
      </c>
      <c r="H387" s="110"/>
      <c r="S387" s="110">
        <f t="shared" si="58"/>
        <v>0.38400000000000029</v>
      </c>
      <c r="T387" s="110">
        <f>IF('3B-Air transport'!P$66="no"," ",ROUND(S387,4))</f>
        <v>0.38400000000000001</v>
      </c>
      <c r="U387" s="110">
        <f>IF('3B-Air transport'!P$67="no"," ",ROUND(S387,4))</f>
        <v>0.38400000000000001</v>
      </c>
      <c r="V387" s="110">
        <f>IF('3B-Air transport'!P$68="no"," ",ROUND(S387,4))</f>
        <v>0.38400000000000001</v>
      </c>
      <c r="W387" s="110"/>
      <c r="AB387" s="110">
        <f t="shared" si="59"/>
        <v>0.38400000000000029</v>
      </c>
      <c r="AC387" s="110">
        <f>IF('3C-Water transport'!P$56="no"," ",ROUND(AB387,4))</f>
        <v>0.38400000000000001</v>
      </c>
      <c r="AD387" s="110">
        <f>IF('3C-Water transport'!P$57="no"," ",ROUND(AB387,4))</f>
        <v>0.38400000000000001</v>
      </c>
      <c r="AE387" s="110">
        <f>IF('3C-Water transport'!P$58="no"," ",ROUND(AB387,4))</f>
        <v>0.38400000000000001</v>
      </c>
    </row>
    <row r="388" spans="5:31" x14ac:dyDescent="0.25">
      <c r="E388" s="110">
        <f t="shared" ref="E388:E451" si="60">E387+0.001</f>
        <v>0.38500000000000029</v>
      </c>
      <c r="F388" s="110">
        <f>IF('3A-Rail transport'!P$56="no"," ",ROUND(E388,4))</f>
        <v>0.38500000000000001</v>
      </c>
      <c r="G388" s="110">
        <f>IF('3A-Rail transport'!P$57="no"," ",ROUND(E388,4))</f>
        <v>0.38500000000000001</v>
      </c>
      <c r="H388" s="110"/>
      <c r="S388" s="110">
        <f t="shared" ref="S388:S451" si="61">S387+0.001</f>
        <v>0.38500000000000029</v>
      </c>
      <c r="T388" s="110">
        <f>IF('3B-Air transport'!P$66="no"," ",ROUND(S388,4))</f>
        <v>0.38500000000000001</v>
      </c>
      <c r="U388" s="110">
        <f>IF('3B-Air transport'!P$67="no"," ",ROUND(S388,4))</f>
        <v>0.38500000000000001</v>
      </c>
      <c r="V388" s="110">
        <f>IF('3B-Air transport'!P$68="no"," ",ROUND(S388,4))</f>
        <v>0.38500000000000001</v>
      </c>
      <c r="W388" s="110"/>
      <c r="AB388" s="110">
        <f t="shared" ref="AB388:AB451" si="62">AB387+0.001</f>
        <v>0.38500000000000029</v>
      </c>
      <c r="AC388" s="110">
        <f>IF('3C-Water transport'!P$56="no"," ",ROUND(AB388,4))</f>
        <v>0.38500000000000001</v>
      </c>
      <c r="AD388" s="110">
        <f>IF('3C-Water transport'!P$57="no"," ",ROUND(AB388,4))</f>
        <v>0.38500000000000001</v>
      </c>
      <c r="AE388" s="110">
        <f>IF('3C-Water transport'!P$58="no"," ",ROUND(AB388,4))</f>
        <v>0.38500000000000001</v>
      </c>
    </row>
    <row r="389" spans="5:31" x14ac:dyDescent="0.25">
      <c r="E389" s="110">
        <f t="shared" si="60"/>
        <v>0.38600000000000029</v>
      </c>
      <c r="F389" s="110">
        <f>IF('3A-Rail transport'!P$56="no"," ",ROUND(E389,4))</f>
        <v>0.38600000000000001</v>
      </c>
      <c r="G389" s="110">
        <f>IF('3A-Rail transport'!P$57="no"," ",ROUND(E389,4))</f>
        <v>0.38600000000000001</v>
      </c>
      <c r="H389" s="110"/>
      <c r="S389" s="110">
        <f t="shared" si="61"/>
        <v>0.38600000000000029</v>
      </c>
      <c r="T389" s="110">
        <f>IF('3B-Air transport'!P$66="no"," ",ROUND(S389,4))</f>
        <v>0.38600000000000001</v>
      </c>
      <c r="U389" s="110">
        <f>IF('3B-Air transport'!P$67="no"," ",ROUND(S389,4))</f>
        <v>0.38600000000000001</v>
      </c>
      <c r="V389" s="110">
        <f>IF('3B-Air transport'!P$68="no"," ",ROUND(S389,4))</f>
        <v>0.38600000000000001</v>
      </c>
      <c r="W389" s="110"/>
      <c r="AB389" s="110">
        <f t="shared" si="62"/>
        <v>0.38600000000000029</v>
      </c>
      <c r="AC389" s="110">
        <f>IF('3C-Water transport'!P$56="no"," ",ROUND(AB389,4))</f>
        <v>0.38600000000000001</v>
      </c>
      <c r="AD389" s="110">
        <f>IF('3C-Water transport'!P$57="no"," ",ROUND(AB389,4))</f>
        <v>0.38600000000000001</v>
      </c>
      <c r="AE389" s="110">
        <f>IF('3C-Water transport'!P$58="no"," ",ROUND(AB389,4))</f>
        <v>0.38600000000000001</v>
      </c>
    </row>
    <row r="390" spans="5:31" x14ac:dyDescent="0.25">
      <c r="E390" s="110">
        <f t="shared" si="60"/>
        <v>0.38700000000000029</v>
      </c>
      <c r="F390" s="110">
        <f>IF('3A-Rail transport'!P$56="no"," ",ROUND(E390,4))</f>
        <v>0.38700000000000001</v>
      </c>
      <c r="G390" s="110">
        <f>IF('3A-Rail transport'!P$57="no"," ",ROUND(E390,4))</f>
        <v>0.38700000000000001</v>
      </c>
      <c r="H390" s="110"/>
      <c r="S390" s="110">
        <f t="shared" si="61"/>
        <v>0.38700000000000029</v>
      </c>
      <c r="T390" s="110">
        <f>IF('3B-Air transport'!P$66="no"," ",ROUND(S390,4))</f>
        <v>0.38700000000000001</v>
      </c>
      <c r="U390" s="110">
        <f>IF('3B-Air transport'!P$67="no"," ",ROUND(S390,4))</f>
        <v>0.38700000000000001</v>
      </c>
      <c r="V390" s="110">
        <f>IF('3B-Air transport'!P$68="no"," ",ROUND(S390,4))</f>
        <v>0.38700000000000001</v>
      </c>
      <c r="W390" s="110"/>
      <c r="AB390" s="110">
        <f t="shared" si="62"/>
        <v>0.38700000000000029</v>
      </c>
      <c r="AC390" s="110">
        <f>IF('3C-Water transport'!P$56="no"," ",ROUND(AB390,4))</f>
        <v>0.38700000000000001</v>
      </c>
      <c r="AD390" s="110">
        <f>IF('3C-Water transport'!P$57="no"," ",ROUND(AB390,4))</f>
        <v>0.38700000000000001</v>
      </c>
      <c r="AE390" s="110">
        <f>IF('3C-Water transport'!P$58="no"," ",ROUND(AB390,4))</f>
        <v>0.38700000000000001</v>
      </c>
    </row>
    <row r="391" spans="5:31" x14ac:dyDescent="0.25">
      <c r="E391" s="110">
        <f t="shared" si="60"/>
        <v>0.38800000000000029</v>
      </c>
      <c r="F391" s="110">
        <f>IF('3A-Rail transport'!P$56="no"," ",ROUND(E391,4))</f>
        <v>0.38800000000000001</v>
      </c>
      <c r="G391" s="110">
        <f>IF('3A-Rail transport'!P$57="no"," ",ROUND(E391,4))</f>
        <v>0.38800000000000001</v>
      </c>
      <c r="H391" s="110"/>
      <c r="S391" s="110">
        <f t="shared" si="61"/>
        <v>0.38800000000000029</v>
      </c>
      <c r="T391" s="110">
        <f>IF('3B-Air transport'!P$66="no"," ",ROUND(S391,4))</f>
        <v>0.38800000000000001</v>
      </c>
      <c r="U391" s="110">
        <f>IF('3B-Air transport'!P$67="no"," ",ROUND(S391,4))</f>
        <v>0.38800000000000001</v>
      </c>
      <c r="V391" s="110">
        <f>IF('3B-Air transport'!P$68="no"," ",ROUND(S391,4))</f>
        <v>0.38800000000000001</v>
      </c>
      <c r="W391" s="110"/>
      <c r="AB391" s="110">
        <f t="shared" si="62"/>
        <v>0.38800000000000029</v>
      </c>
      <c r="AC391" s="110">
        <f>IF('3C-Water transport'!P$56="no"," ",ROUND(AB391,4))</f>
        <v>0.38800000000000001</v>
      </c>
      <c r="AD391" s="110">
        <f>IF('3C-Water transport'!P$57="no"," ",ROUND(AB391,4))</f>
        <v>0.38800000000000001</v>
      </c>
      <c r="AE391" s="110">
        <f>IF('3C-Water transport'!P$58="no"," ",ROUND(AB391,4))</f>
        <v>0.38800000000000001</v>
      </c>
    </row>
    <row r="392" spans="5:31" x14ac:dyDescent="0.25">
      <c r="E392" s="110">
        <f t="shared" si="60"/>
        <v>0.38900000000000029</v>
      </c>
      <c r="F392" s="110">
        <f>IF('3A-Rail transport'!P$56="no"," ",ROUND(E392,4))</f>
        <v>0.38900000000000001</v>
      </c>
      <c r="G392" s="110">
        <f>IF('3A-Rail transport'!P$57="no"," ",ROUND(E392,4))</f>
        <v>0.38900000000000001</v>
      </c>
      <c r="H392" s="110"/>
      <c r="S392" s="110">
        <f t="shared" si="61"/>
        <v>0.38900000000000029</v>
      </c>
      <c r="T392" s="110">
        <f>IF('3B-Air transport'!P$66="no"," ",ROUND(S392,4))</f>
        <v>0.38900000000000001</v>
      </c>
      <c r="U392" s="110">
        <f>IF('3B-Air transport'!P$67="no"," ",ROUND(S392,4))</f>
        <v>0.38900000000000001</v>
      </c>
      <c r="V392" s="110">
        <f>IF('3B-Air transport'!P$68="no"," ",ROUND(S392,4))</f>
        <v>0.38900000000000001</v>
      </c>
      <c r="W392" s="110"/>
      <c r="AB392" s="110">
        <f t="shared" si="62"/>
        <v>0.38900000000000029</v>
      </c>
      <c r="AC392" s="110">
        <f>IF('3C-Water transport'!P$56="no"," ",ROUND(AB392,4))</f>
        <v>0.38900000000000001</v>
      </c>
      <c r="AD392" s="110">
        <f>IF('3C-Water transport'!P$57="no"," ",ROUND(AB392,4))</f>
        <v>0.38900000000000001</v>
      </c>
      <c r="AE392" s="110">
        <f>IF('3C-Water transport'!P$58="no"," ",ROUND(AB392,4))</f>
        <v>0.38900000000000001</v>
      </c>
    </row>
    <row r="393" spans="5:31" x14ac:dyDescent="0.25">
      <c r="E393" s="110">
        <f t="shared" si="60"/>
        <v>0.39000000000000029</v>
      </c>
      <c r="F393" s="110">
        <f>IF('3A-Rail transport'!P$56="no"," ",ROUND(E393,4))</f>
        <v>0.39</v>
      </c>
      <c r="G393" s="110">
        <f>IF('3A-Rail transport'!P$57="no"," ",ROUND(E393,4))</f>
        <v>0.39</v>
      </c>
      <c r="H393" s="110"/>
      <c r="S393" s="110">
        <f t="shared" si="61"/>
        <v>0.39000000000000029</v>
      </c>
      <c r="T393" s="110">
        <f>IF('3B-Air transport'!P$66="no"," ",ROUND(S393,4))</f>
        <v>0.39</v>
      </c>
      <c r="U393" s="110">
        <f>IF('3B-Air transport'!P$67="no"," ",ROUND(S393,4))</f>
        <v>0.39</v>
      </c>
      <c r="V393" s="110">
        <f>IF('3B-Air transport'!P$68="no"," ",ROUND(S393,4))</f>
        <v>0.39</v>
      </c>
      <c r="W393" s="110"/>
      <c r="AB393" s="110">
        <f t="shared" si="62"/>
        <v>0.39000000000000029</v>
      </c>
      <c r="AC393" s="110">
        <f>IF('3C-Water transport'!P$56="no"," ",ROUND(AB393,4))</f>
        <v>0.39</v>
      </c>
      <c r="AD393" s="110">
        <f>IF('3C-Water transport'!P$57="no"," ",ROUND(AB393,4))</f>
        <v>0.39</v>
      </c>
      <c r="AE393" s="110">
        <f>IF('3C-Water transport'!P$58="no"," ",ROUND(AB393,4))</f>
        <v>0.39</v>
      </c>
    </row>
    <row r="394" spans="5:31" x14ac:dyDescent="0.25">
      <c r="E394" s="110">
        <f t="shared" si="60"/>
        <v>0.39100000000000029</v>
      </c>
      <c r="F394" s="110">
        <f>IF('3A-Rail transport'!P$56="no"," ",ROUND(E394,4))</f>
        <v>0.39100000000000001</v>
      </c>
      <c r="G394" s="110">
        <f>IF('3A-Rail transport'!P$57="no"," ",ROUND(E394,4))</f>
        <v>0.39100000000000001</v>
      </c>
      <c r="H394" s="110"/>
      <c r="S394" s="110">
        <f t="shared" si="61"/>
        <v>0.39100000000000029</v>
      </c>
      <c r="T394" s="110">
        <f>IF('3B-Air transport'!P$66="no"," ",ROUND(S394,4))</f>
        <v>0.39100000000000001</v>
      </c>
      <c r="U394" s="110">
        <f>IF('3B-Air transport'!P$67="no"," ",ROUND(S394,4))</f>
        <v>0.39100000000000001</v>
      </c>
      <c r="V394" s="110">
        <f>IF('3B-Air transport'!P$68="no"," ",ROUND(S394,4))</f>
        <v>0.39100000000000001</v>
      </c>
      <c r="W394" s="110"/>
      <c r="AB394" s="110">
        <f t="shared" si="62"/>
        <v>0.39100000000000029</v>
      </c>
      <c r="AC394" s="110">
        <f>IF('3C-Water transport'!P$56="no"," ",ROUND(AB394,4))</f>
        <v>0.39100000000000001</v>
      </c>
      <c r="AD394" s="110">
        <f>IF('3C-Water transport'!P$57="no"," ",ROUND(AB394,4))</f>
        <v>0.39100000000000001</v>
      </c>
      <c r="AE394" s="110">
        <f>IF('3C-Water transport'!P$58="no"," ",ROUND(AB394,4))</f>
        <v>0.39100000000000001</v>
      </c>
    </row>
    <row r="395" spans="5:31" x14ac:dyDescent="0.25">
      <c r="E395" s="110">
        <f t="shared" si="60"/>
        <v>0.39200000000000029</v>
      </c>
      <c r="F395" s="110">
        <f>IF('3A-Rail transport'!P$56="no"," ",ROUND(E395,4))</f>
        <v>0.39200000000000002</v>
      </c>
      <c r="G395" s="110">
        <f>IF('3A-Rail transport'!P$57="no"," ",ROUND(E395,4))</f>
        <v>0.39200000000000002</v>
      </c>
      <c r="H395" s="110"/>
      <c r="S395" s="110">
        <f t="shared" si="61"/>
        <v>0.39200000000000029</v>
      </c>
      <c r="T395" s="110">
        <f>IF('3B-Air transport'!P$66="no"," ",ROUND(S395,4))</f>
        <v>0.39200000000000002</v>
      </c>
      <c r="U395" s="110">
        <f>IF('3B-Air transport'!P$67="no"," ",ROUND(S395,4))</f>
        <v>0.39200000000000002</v>
      </c>
      <c r="V395" s="110">
        <f>IF('3B-Air transport'!P$68="no"," ",ROUND(S395,4))</f>
        <v>0.39200000000000002</v>
      </c>
      <c r="W395" s="110"/>
      <c r="AB395" s="110">
        <f t="shared" si="62"/>
        <v>0.39200000000000029</v>
      </c>
      <c r="AC395" s="110">
        <f>IF('3C-Water transport'!P$56="no"," ",ROUND(AB395,4))</f>
        <v>0.39200000000000002</v>
      </c>
      <c r="AD395" s="110">
        <f>IF('3C-Water transport'!P$57="no"," ",ROUND(AB395,4))</f>
        <v>0.39200000000000002</v>
      </c>
      <c r="AE395" s="110">
        <f>IF('3C-Water transport'!P$58="no"," ",ROUND(AB395,4))</f>
        <v>0.39200000000000002</v>
      </c>
    </row>
    <row r="396" spans="5:31" x14ac:dyDescent="0.25">
      <c r="E396" s="110">
        <f t="shared" si="60"/>
        <v>0.39300000000000029</v>
      </c>
      <c r="F396" s="110">
        <f>IF('3A-Rail transport'!P$56="no"," ",ROUND(E396,4))</f>
        <v>0.39300000000000002</v>
      </c>
      <c r="G396" s="110">
        <f>IF('3A-Rail transport'!P$57="no"," ",ROUND(E396,4))</f>
        <v>0.39300000000000002</v>
      </c>
      <c r="H396" s="110"/>
      <c r="S396" s="110">
        <f t="shared" si="61"/>
        <v>0.39300000000000029</v>
      </c>
      <c r="T396" s="110">
        <f>IF('3B-Air transport'!P$66="no"," ",ROUND(S396,4))</f>
        <v>0.39300000000000002</v>
      </c>
      <c r="U396" s="110">
        <f>IF('3B-Air transport'!P$67="no"," ",ROUND(S396,4))</f>
        <v>0.39300000000000002</v>
      </c>
      <c r="V396" s="110">
        <f>IF('3B-Air transport'!P$68="no"," ",ROUND(S396,4))</f>
        <v>0.39300000000000002</v>
      </c>
      <c r="W396" s="110"/>
      <c r="AB396" s="110">
        <f t="shared" si="62"/>
        <v>0.39300000000000029</v>
      </c>
      <c r="AC396" s="110">
        <f>IF('3C-Water transport'!P$56="no"," ",ROUND(AB396,4))</f>
        <v>0.39300000000000002</v>
      </c>
      <c r="AD396" s="110">
        <f>IF('3C-Water transport'!P$57="no"," ",ROUND(AB396,4))</f>
        <v>0.39300000000000002</v>
      </c>
      <c r="AE396" s="110">
        <f>IF('3C-Water transport'!P$58="no"," ",ROUND(AB396,4))</f>
        <v>0.39300000000000002</v>
      </c>
    </row>
    <row r="397" spans="5:31" x14ac:dyDescent="0.25">
      <c r="E397" s="110">
        <f t="shared" si="60"/>
        <v>0.39400000000000029</v>
      </c>
      <c r="F397" s="110">
        <f>IF('3A-Rail transport'!P$56="no"," ",ROUND(E397,4))</f>
        <v>0.39400000000000002</v>
      </c>
      <c r="G397" s="110">
        <f>IF('3A-Rail transport'!P$57="no"," ",ROUND(E397,4))</f>
        <v>0.39400000000000002</v>
      </c>
      <c r="H397" s="110"/>
      <c r="S397" s="110">
        <f t="shared" si="61"/>
        <v>0.39400000000000029</v>
      </c>
      <c r="T397" s="110">
        <f>IF('3B-Air transport'!P$66="no"," ",ROUND(S397,4))</f>
        <v>0.39400000000000002</v>
      </c>
      <c r="U397" s="110">
        <f>IF('3B-Air transport'!P$67="no"," ",ROUND(S397,4))</f>
        <v>0.39400000000000002</v>
      </c>
      <c r="V397" s="110">
        <f>IF('3B-Air transport'!P$68="no"," ",ROUND(S397,4))</f>
        <v>0.39400000000000002</v>
      </c>
      <c r="W397" s="110"/>
      <c r="AB397" s="110">
        <f t="shared" si="62"/>
        <v>0.39400000000000029</v>
      </c>
      <c r="AC397" s="110">
        <f>IF('3C-Water transport'!P$56="no"," ",ROUND(AB397,4))</f>
        <v>0.39400000000000002</v>
      </c>
      <c r="AD397" s="110">
        <f>IF('3C-Water transport'!P$57="no"," ",ROUND(AB397,4))</f>
        <v>0.39400000000000002</v>
      </c>
      <c r="AE397" s="110">
        <f>IF('3C-Water transport'!P$58="no"," ",ROUND(AB397,4))</f>
        <v>0.39400000000000002</v>
      </c>
    </row>
    <row r="398" spans="5:31" x14ac:dyDescent="0.25">
      <c r="E398" s="110">
        <f t="shared" si="60"/>
        <v>0.3950000000000003</v>
      </c>
      <c r="F398" s="110">
        <f>IF('3A-Rail transport'!P$56="no"," ",ROUND(E398,4))</f>
        <v>0.39500000000000002</v>
      </c>
      <c r="G398" s="110">
        <f>IF('3A-Rail transport'!P$57="no"," ",ROUND(E398,4))</f>
        <v>0.39500000000000002</v>
      </c>
      <c r="H398" s="110"/>
      <c r="S398" s="110">
        <f t="shared" si="61"/>
        <v>0.3950000000000003</v>
      </c>
      <c r="T398" s="110">
        <f>IF('3B-Air transport'!P$66="no"," ",ROUND(S398,4))</f>
        <v>0.39500000000000002</v>
      </c>
      <c r="U398" s="110">
        <f>IF('3B-Air transport'!P$67="no"," ",ROUND(S398,4))</f>
        <v>0.39500000000000002</v>
      </c>
      <c r="V398" s="110">
        <f>IF('3B-Air transport'!P$68="no"," ",ROUND(S398,4))</f>
        <v>0.39500000000000002</v>
      </c>
      <c r="W398" s="110"/>
      <c r="AB398" s="110">
        <f t="shared" si="62"/>
        <v>0.3950000000000003</v>
      </c>
      <c r="AC398" s="110">
        <f>IF('3C-Water transport'!P$56="no"," ",ROUND(AB398,4))</f>
        <v>0.39500000000000002</v>
      </c>
      <c r="AD398" s="110">
        <f>IF('3C-Water transport'!P$57="no"," ",ROUND(AB398,4))</f>
        <v>0.39500000000000002</v>
      </c>
      <c r="AE398" s="110">
        <f>IF('3C-Water transport'!P$58="no"," ",ROUND(AB398,4))</f>
        <v>0.39500000000000002</v>
      </c>
    </row>
    <row r="399" spans="5:31" x14ac:dyDescent="0.25">
      <c r="E399" s="110">
        <f t="shared" si="60"/>
        <v>0.3960000000000003</v>
      </c>
      <c r="F399" s="110">
        <f>IF('3A-Rail transport'!P$56="no"," ",ROUND(E399,4))</f>
        <v>0.39600000000000002</v>
      </c>
      <c r="G399" s="110">
        <f>IF('3A-Rail transport'!P$57="no"," ",ROUND(E399,4))</f>
        <v>0.39600000000000002</v>
      </c>
      <c r="H399" s="110"/>
      <c r="S399" s="110">
        <f t="shared" si="61"/>
        <v>0.3960000000000003</v>
      </c>
      <c r="T399" s="110">
        <f>IF('3B-Air transport'!P$66="no"," ",ROUND(S399,4))</f>
        <v>0.39600000000000002</v>
      </c>
      <c r="U399" s="110">
        <f>IF('3B-Air transport'!P$67="no"," ",ROUND(S399,4))</f>
        <v>0.39600000000000002</v>
      </c>
      <c r="V399" s="110">
        <f>IF('3B-Air transport'!P$68="no"," ",ROUND(S399,4))</f>
        <v>0.39600000000000002</v>
      </c>
      <c r="W399" s="110"/>
      <c r="AB399" s="110">
        <f t="shared" si="62"/>
        <v>0.3960000000000003</v>
      </c>
      <c r="AC399" s="110">
        <f>IF('3C-Water transport'!P$56="no"," ",ROUND(AB399,4))</f>
        <v>0.39600000000000002</v>
      </c>
      <c r="AD399" s="110">
        <f>IF('3C-Water transport'!P$57="no"," ",ROUND(AB399,4))</f>
        <v>0.39600000000000002</v>
      </c>
      <c r="AE399" s="110">
        <f>IF('3C-Water transport'!P$58="no"," ",ROUND(AB399,4))</f>
        <v>0.39600000000000002</v>
      </c>
    </row>
    <row r="400" spans="5:31" x14ac:dyDescent="0.25">
      <c r="E400" s="110">
        <f t="shared" si="60"/>
        <v>0.3970000000000003</v>
      </c>
      <c r="F400" s="110">
        <f>IF('3A-Rail transport'!P$56="no"," ",ROUND(E400,4))</f>
        <v>0.39700000000000002</v>
      </c>
      <c r="G400" s="110">
        <f>IF('3A-Rail transport'!P$57="no"," ",ROUND(E400,4))</f>
        <v>0.39700000000000002</v>
      </c>
      <c r="H400" s="110"/>
      <c r="S400" s="110">
        <f t="shared" si="61"/>
        <v>0.3970000000000003</v>
      </c>
      <c r="T400" s="110">
        <f>IF('3B-Air transport'!P$66="no"," ",ROUND(S400,4))</f>
        <v>0.39700000000000002</v>
      </c>
      <c r="U400" s="110">
        <f>IF('3B-Air transport'!P$67="no"," ",ROUND(S400,4))</f>
        <v>0.39700000000000002</v>
      </c>
      <c r="V400" s="110">
        <f>IF('3B-Air transport'!P$68="no"," ",ROUND(S400,4))</f>
        <v>0.39700000000000002</v>
      </c>
      <c r="W400" s="110"/>
      <c r="AB400" s="110">
        <f t="shared" si="62"/>
        <v>0.3970000000000003</v>
      </c>
      <c r="AC400" s="110">
        <f>IF('3C-Water transport'!P$56="no"," ",ROUND(AB400,4))</f>
        <v>0.39700000000000002</v>
      </c>
      <c r="AD400" s="110">
        <f>IF('3C-Water transport'!P$57="no"," ",ROUND(AB400,4))</f>
        <v>0.39700000000000002</v>
      </c>
      <c r="AE400" s="110">
        <f>IF('3C-Water transport'!P$58="no"," ",ROUND(AB400,4))</f>
        <v>0.39700000000000002</v>
      </c>
    </row>
    <row r="401" spans="5:31" x14ac:dyDescent="0.25">
      <c r="E401" s="110">
        <f t="shared" si="60"/>
        <v>0.3980000000000003</v>
      </c>
      <c r="F401" s="110">
        <f>IF('3A-Rail transport'!P$56="no"," ",ROUND(E401,4))</f>
        <v>0.39800000000000002</v>
      </c>
      <c r="G401" s="110">
        <f>IF('3A-Rail transport'!P$57="no"," ",ROUND(E401,4))</f>
        <v>0.39800000000000002</v>
      </c>
      <c r="H401" s="110"/>
      <c r="S401" s="110">
        <f t="shared" si="61"/>
        <v>0.3980000000000003</v>
      </c>
      <c r="T401" s="110">
        <f>IF('3B-Air transport'!P$66="no"," ",ROUND(S401,4))</f>
        <v>0.39800000000000002</v>
      </c>
      <c r="U401" s="110">
        <f>IF('3B-Air transport'!P$67="no"," ",ROUND(S401,4))</f>
        <v>0.39800000000000002</v>
      </c>
      <c r="V401" s="110">
        <f>IF('3B-Air transport'!P$68="no"," ",ROUND(S401,4))</f>
        <v>0.39800000000000002</v>
      </c>
      <c r="W401" s="110"/>
      <c r="AB401" s="110">
        <f t="shared" si="62"/>
        <v>0.3980000000000003</v>
      </c>
      <c r="AC401" s="110">
        <f>IF('3C-Water transport'!P$56="no"," ",ROUND(AB401,4))</f>
        <v>0.39800000000000002</v>
      </c>
      <c r="AD401" s="110">
        <f>IF('3C-Water transport'!P$57="no"," ",ROUND(AB401,4))</f>
        <v>0.39800000000000002</v>
      </c>
      <c r="AE401" s="110">
        <f>IF('3C-Water transport'!P$58="no"," ",ROUND(AB401,4))</f>
        <v>0.39800000000000002</v>
      </c>
    </row>
    <row r="402" spans="5:31" x14ac:dyDescent="0.25">
      <c r="E402" s="110">
        <f t="shared" si="60"/>
        <v>0.3990000000000003</v>
      </c>
      <c r="F402" s="110">
        <f>IF('3A-Rail transport'!P$56="no"," ",ROUND(E402,4))</f>
        <v>0.39900000000000002</v>
      </c>
      <c r="G402" s="110">
        <f>IF('3A-Rail transport'!P$57="no"," ",ROUND(E402,4))</f>
        <v>0.39900000000000002</v>
      </c>
      <c r="H402" s="110"/>
      <c r="S402" s="110">
        <f t="shared" si="61"/>
        <v>0.3990000000000003</v>
      </c>
      <c r="T402" s="110">
        <f>IF('3B-Air transport'!P$66="no"," ",ROUND(S402,4))</f>
        <v>0.39900000000000002</v>
      </c>
      <c r="U402" s="110">
        <f>IF('3B-Air transport'!P$67="no"," ",ROUND(S402,4))</f>
        <v>0.39900000000000002</v>
      </c>
      <c r="V402" s="110">
        <f>IF('3B-Air transport'!P$68="no"," ",ROUND(S402,4))</f>
        <v>0.39900000000000002</v>
      </c>
      <c r="W402" s="110"/>
      <c r="AB402" s="110">
        <f t="shared" si="62"/>
        <v>0.3990000000000003</v>
      </c>
      <c r="AC402" s="110">
        <f>IF('3C-Water transport'!P$56="no"," ",ROUND(AB402,4))</f>
        <v>0.39900000000000002</v>
      </c>
      <c r="AD402" s="110">
        <f>IF('3C-Water transport'!P$57="no"," ",ROUND(AB402,4))</f>
        <v>0.39900000000000002</v>
      </c>
      <c r="AE402" s="110">
        <f>IF('3C-Water transport'!P$58="no"," ",ROUND(AB402,4))</f>
        <v>0.39900000000000002</v>
      </c>
    </row>
    <row r="403" spans="5:31" x14ac:dyDescent="0.25">
      <c r="E403" s="110">
        <f t="shared" si="60"/>
        <v>0.4000000000000003</v>
      </c>
      <c r="F403" s="110">
        <f>IF('3A-Rail transport'!P$56="no"," ",ROUND(E403,4))</f>
        <v>0.4</v>
      </c>
      <c r="G403" s="110">
        <f>IF('3A-Rail transport'!P$57="no"," ",ROUND(E403,4))</f>
        <v>0.4</v>
      </c>
      <c r="H403" s="110"/>
      <c r="S403" s="110">
        <f t="shared" si="61"/>
        <v>0.4000000000000003</v>
      </c>
      <c r="T403" s="110">
        <f>IF('3B-Air transport'!P$66="no"," ",ROUND(S403,4))</f>
        <v>0.4</v>
      </c>
      <c r="U403" s="110">
        <f>IF('3B-Air transport'!P$67="no"," ",ROUND(S403,4))</f>
        <v>0.4</v>
      </c>
      <c r="V403" s="110">
        <f>IF('3B-Air transport'!P$68="no"," ",ROUND(S403,4))</f>
        <v>0.4</v>
      </c>
      <c r="W403" s="110"/>
      <c r="AB403" s="110">
        <f t="shared" si="62"/>
        <v>0.4000000000000003</v>
      </c>
      <c r="AC403" s="110">
        <f>IF('3C-Water transport'!P$56="no"," ",ROUND(AB403,4))</f>
        <v>0.4</v>
      </c>
      <c r="AD403" s="110">
        <f>IF('3C-Water transport'!P$57="no"," ",ROUND(AB403,4))</f>
        <v>0.4</v>
      </c>
      <c r="AE403" s="110">
        <f>IF('3C-Water transport'!P$58="no"," ",ROUND(AB403,4))</f>
        <v>0.4</v>
      </c>
    </row>
    <row r="404" spans="5:31" x14ac:dyDescent="0.25">
      <c r="E404" s="110">
        <f t="shared" si="60"/>
        <v>0.4010000000000003</v>
      </c>
      <c r="F404" s="110">
        <f>IF('3A-Rail transport'!P$56="no"," ",ROUND(E404,4))</f>
        <v>0.40100000000000002</v>
      </c>
      <c r="G404" s="110">
        <f>IF('3A-Rail transport'!P$57="no"," ",ROUND(E404,4))</f>
        <v>0.40100000000000002</v>
      </c>
      <c r="H404" s="110"/>
      <c r="S404" s="110">
        <f t="shared" si="61"/>
        <v>0.4010000000000003</v>
      </c>
      <c r="T404" s="110">
        <f>IF('3B-Air transport'!P$66="no"," ",ROUND(S404,4))</f>
        <v>0.40100000000000002</v>
      </c>
      <c r="U404" s="110">
        <f>IF('3B-Air transport'!P$67="no"," ",ROUND(S404,4))</f>
        <v>0.40100000000000002</v>
      </c>
      <c r="V404" s="110">
        <f>IF('3B-Air transport'!P$68="no"," ",ROUND(S404,4))</f>
        <v>0.40100000000000002</v>
      </c>
      <c r="W404" s="110"/>
      <c r="AB404" s="110">
        <f t="shared" si="62"/>
        <v>0.4010000000000003</v>
      </c>
      <c r="AC404" s="110">
        <f>IF('3C-Water transport'!P$56="no"," ",ROUND(AB404,4))</f>
        <v>0.40100000000000002</v>
      </c>
      <c r="AD404" s="110">
        <f>IF('3C-Water transport'!P$57="no"," ",ROUND(AB404,4))</f>
        <v>0.40100000000000002</v>
      </c>
      <c r="AE404" s="110">
        <f>IF('3C-Water transport'!P$58="no"," ",ROUND(AB404,4))</f>
        <v>0.40100000000000002</v>
      </c>
    </row>
    <row r="405" spans="5:31" x14ac:dyDescent="0.25">
      <c r="E405" s="110">
        <f t="shared" si="60"/>
        <v>0.4020000000000003</v>
      </c>
      <c r="F405" s="110">
        <f>IF('3A-Rail transport'!P$56="no"," ",ROUND(E405,4))</f>
        <v>0.40200000000000002</v>
      </c>
      <c r="G405" s="110">
        <f>IF('3A-Rail transport'!P$57="no"," ",ROUND(E405,4))</f>
        <v>0.40200000000000002</v>
      </c>
      <c r="H405" s="110"/>
      <c r="S405" s="110">
        <f t="shared" si="61"/>
        <v>0.4020000000000003</v>
      </c>
      <c r="T405" s="110">
        <f>IF('3B-Air transport'!P$66="no"," ",ROUND(S405,4))</f>
        <v>0.40200000000000002</v>
      </c>
      <c r="U405" s="110">
        <f>IF('3B-Air transport'!P$67="no"," ",ROUND(S405,4))</f>
        <v>0.40200000000000002</v>
      </c>
      <c r="V405" s="110">
        <f>IF('3B-Air transport'!P$68="no"," ",ROUND(S405,4))</f>
        <v>0.40200000000000002</v>
      </c>
      <c r="W405" s="110"/>
      <c r="AB405" s="110">
        <f t="shared" si="62"/>
        <v>0.4020000000000003</v>
      </c>
      <c r="AC405" s="110">
        <f>IF('3C-Water transport'!P$56="no"," ",ROUND(AB405,4))</f>
        <v>0.40200000000000002</v>
      </c>
      <c r="AD405" s="110">
        <f>IF('3C-Water transport'!P$57="no"," ",ROUND(AB405,4))</f>
        <v>0.40200000000000002</v>
      </c>
      <c r="AE405" s="110">
        <f>IF('3C-Water transport'!P$58="no"," ",ROUND(AB405,4))</f>
        <v>0.40200000000000002</v>
      </c>
    </row>
    <row r="406" spans="5:31" x14ac:dyDescent="0.25">
      <c r="E406" s="110">
        <f t="shared" si="60"/>
        <v>0.4030000000000003</v>
      </c>
      <c r="F406" s="110">
        <f>IF('3A-Rail transport'!P$56="no"," ",ROUND(E406,4))</f>
        <v>0.40300000000000002</v>
      </c>
      <c r="G406" s="110">
        <f>IF('3A-Rail transport'!P$57="no"," ",ROUND(E406,4))</f>
        <v>0.40300000000000002</v>
      </c>
      <c r="H406" s="110"/>
      <c r="S406" s="110">
        <f t="shared" si="61"/>
        <v>0.4030000000000003</v>
      </c>
      <c r="T406" s="110">
        <f>IF('3B-Air transport'!P$66="no"," ",ROUND(S406,4))</f>
        <v>0.40300000000000002</v>
      </c>
      <c r="U406" s="110">
        <f>IF('3B-Air transport'!P$67="no"," ",ROUND(S406,4))</f>
        <v>0.40300000000000002</v>
      </c>
      <c r="V406" s="110">
        <f>IF('3B-Air transport'!P$68="no"," ",ROUND(S406,4))</f>
        <v>0.40300000000000002</v>
      </c>
      <c r="W406" s="110"/>
      <c r="AB406" s="110">
        <f t="shared" si="62"/>
        <v>0.4030000000000003</v>
      </c>
      <c r="AC406" s="110">
        <f>IF('3C-Water transport'!P$56="no"," ",ROUND(AB406,4))</f>
        <v>0.40300000000000002</v>
      </c>
      <c r="AD406" s="110">
        <f>IF('3C-Water transport'!P$57="no"," ",ROUND(AB406,4))</f>
        <v>0.40300000000000002</v>
      </c>
      <c r="AE406" s="110">
        <f>IF('3C-Water transport'!P$58="no"," ",ROUND(AB406,4))</f>
        <v>0.40300000000000002</v>
      </c>
    </row>
    <row r="407" spans="5:31" x14ac:dyDescent="0.25">
      <c r="E407" s="110">
        <f t="shared" si="60"/>
        <v>0.4040000000000003</v>
      </c>
      <c r="F407" s="110">
        <f>IF('3A-Rail transport'!P$56="no"," ",ROUND(E407,4))</f>
        <v>0.40400000000000003</v>
      </c>
      <c r="G407" s="110">
        <f>IF('3A-Rail transport'!P$57="no"," ",ROUND(E407,4))</f>
        <v>0.40400000000000003</v>
      </c>
      <c r="H407" s="110"/>
      <c r="S407" s="110">
        <f t="shared" si="61"/>
        <v>0.4040000000000003</v>
      </c>
      <c r="T407" s="110">
        <f>IF('3B-Air transport'!P$66="no"," ",ROUND(S407,4))</f>
        <v>0.40400000000000003</v>
      </c>
      <c r="U407" s="110">
        <f>IF('3B-Air transport'!P$67="no"," ",ROUND(S407,4))</f>
        <v>0.40400000000000003</v>
      </c>
      <c r="V407" s="110">
        <f>IF('3B-Air transport'!P$68="no"," ",ROUND(S407,4))</f>
        <v>0.40400000000000003</v>
      </c>
      <c r="W407" s="110"/>
      <c r="AB407" s="110">
        <f t="shared" si="62"/>
        <v>0.4040000000000003</v>
      </c>
      <c r="AC407" s="110">
        <f>IF('3C-Water transport'!P$56="no"," ",ROUND(AB407,4))</f>
        <v>0.40400000000000003</v>
      </c>
      <c r="AD407" s="110">
        <f>IF('3C-Water transport'!P$57="no"," ",ROUND(AB407,4))</f>
        <v>0.40400000000000003</v>
      </c>
      <c r="AE407" s="110">
        <f>IF('3C-Water transport'!P$58="no"," ",ROUND(AB407,4))</f>
        <v>0.40400000000000003</v>
      </c>
    </row>
    <row r="408" spans="5:31" x14ac:dyDescent="0.25">
      <c r="E408" s="110">
        <f t="shared" si="60"/>
        <v>0.4050000000000003</v>
      </c>
      <c r="F408" s="110">
        <f>IF('3A-Rail transport'!P$56="no"," ",ROUND(E408,4))</f>
        <v>0.40500000000000003</v>
      </c>
      <c r="G408" s="110">
        <f>IF('3A-Rail transport'!P$57="no"," ",ROUND(E408,4))</f>
        <v>0.40500000000000003</v>
      </c>
      <c r="H408" s="110"/>
      <c r="S408" s="110">
        <f t="shared" si="61"/>
        <v>0.4050000000000003</v>
      </c>
      <c r="T408" s="110">
        <f>IF('3B-Air transport'!P$66="no"," ",ROUND(S408,4))</f>
        <v>0.40500000000000003</v>
      </c>
      <c r="U408" s="110">
        <f>IF('3B-Air transport'!P$67="no"," ",ROUND(S408,4))</f>
        <v>0.40500000000000003</v>
      </c>
      <c r="V408" s="110">
        <f>IF('3B-Air transport'!P$68="no"," ",ROUND(S408,4))</f>
        <v>0.40500000000000003</v>
      </c>
      <c r="W408" s="110"/>
      <c r="AB408" s="110">
        <f t="shared" si="62"/>
        <v>0.4050000000000003</v>
      </c>
      <c r="AC408" s="110">
        <f>IF('3C-Water transport'!P$56="no"," ",ROUND(AB408,4))</f>
        <v>0.40500000000000003</v>
      </c>
      <c r="AD408" s="110">
        <f>IF('3C-Water transport'!P$57="no"," ",ROUND(AB408,4))</f>
        <v>0.40500000000000003</v>
      </c>
      <c r="AE408" s="110">
        <f>IF('3C-Water transport'!P$58="no"," ",ROUND(AB408,4))</f>
        <v>0.40500000000000003</v>
      </c>
    </row>
    <row r="409" spans="5:31" x14ac:dyDescent="0.25">
      <c r="E409" s="110">
        <f t="shared" si="60"/>
        <v>0.40600000000000031</v>
      </c>
      <c r="F409" s="110">
        <f>IF('3A-Rail transport'!P$56="no"," ",ROUND(E409,4))</f>
        <v>0.40600000000000003</v>
      </c>
      <c r="G409" s="110">
        <f>IF('3A-Rail transport'!P$57="no"," ",ROUND(E409,4))</f>
        <v>0.40600000000000003</v>
      </c>
      <c r="H409" s="110"/>
      <c r="S409" s="110">
        <f t="shared" si="61"/>
        <v>0.40600000000000031</v>
      </c>
      <c r="T409" s="110">
        <f>IF('3B-Air transport'!P$66="no"," ",ROUND(S409,4))</f>
        <v>0.40600000000000003</v>
      </c>
      <c r="U409" s="110">
        <f>IF('3B-Air transport'!P$67="no"," ",ROUND(S409,4))</f>
        <v>0.40600000000000003</v>
      </c>
      <c r="V409" s="110">
        <f>IF('3B-Air transport'!P$68="no"," ",ROUND(S409,4))</f>
        <v>0.40600000000000003</v>
      </c>
      <c r="W409" s="110"/>
      <c r="AB409" s="110">
        <f t="shared" si="62"/>
        <v>0.40600000000000031</v>
      </c>
      <c r="AC409" s="110">
        <f>IF('3C-Water transport'!P$56="no"," ",ROUND(AB409,4))</f>
        <v>0.40600000000000003</v>
      </c>
      <c r="AD409" s="110">
        <f>IF('3C-Water transport'!P$57="no"," ",ROUND(AB409,4))</f>
        <v>0.40600000000000003</v>
      </c>
      <c r="AE409" s="110">
        <f>IF('3C-Water transport'!P$58="no"," ",ROUND(AB409,4))</f>
        <v>0.40600000000000003</v>
      </c>
    </row>
    <row r="410" spans="5:31" x14ac:dyDescent="0.25">
      <c r="E410" s="110">
        <f t="shared" si="60"/>
        <v>0.40700000000000031</v>
      </c>
      <c r="F410" s="110">
        <f>IF('3A-Rail transport'!P$56="no"," ",ROUND(E410,4))</f>
        <v>0.40699999999999997</v>
      </c>
      <c r="G410" s="110">
        <f>IF('3A-Rail transport'!P$57="no"," ",ROUND(E410,4))</f>
        <v>0.40699999999999997</v>
      </c>
      <c r="H410" s="110"/>
      <c r="S410" s="110">
        <f t="shared" si="61"/>
        <v>0.40700000000000031</v>
      </c>
      <c r="T410" s="110">
        <f>IF('3B-Air transport'!P$66="no"," ",ROUND(S410,4))</f>
        <v>0.40699999999999997</v>
      </c>
      <c r="U410" s="110">
        <f>IF('3B-Air transport'!P$67="no"," ",ROUND(S410,4))</f>
        <v>0.40699999999999997</v>
      </c>
      <c r="V410" s="110">
        <f>IF('3B-Air transport'!P$68="no"," ",ROUND(S410,4))</f>
        <v>0.40699999999999997</v>
      </c>
      <c r="W410" s="110"/>
      <c r="AB410" s="110">
        <f t="shared" si="62"/>
        <v>0.40700000000000031</v>
      </c>
      <c r="AC410" s="110">
        <f>IF('3C-Water transport'!P$56="no"," ",ROUND(AB410,4))</f>
        <v>0.40699999999999997</v>
      </c>
      <c r="AD410" s="110">
        <f>IF('3C-Water transport'!P$57="no"," ",ROUND(AB410,4))</f>
        <v>0.40699999999999997</v>
      </c>
      <c r="AE410" s="110">
        <f>IF('3C-Water transport'!P$58="no"," ",ROUND(AB410,4))</f>
        <v>0.40699999999999997</v>
      </c>
    </row>
    <row r="411" spans="5:31" x14ac:dyDescent="0.25">
      <c r="E411" s="110">
        <f t="shared" si="60"/>
        <v>0.40800000000000031</v>
      </c>
      <c r="F411" s="110">
        <f>IF('3A-Rail transport'!P$56="no"," ",ROUND(E411,4))</f>
        <v>0.40799999999999997</v>
      </c>
      <c r="G411" s="110">
        <f>IF('3A-Rail transport'!P$57="no"," ",ROUND(E411,4))</f>
        <v>0.40799999999999997</v>
      </c>
      <c r="H411" s="110"/>
      <c r="S411" s="110">
        <f t="shared" si="61"/>
        <v>0.40800000000000031</v>
      </c>
      <c r="T411" s="110">
        <f>IF('3B-Air transport'!P$66="no"," ",ROUND(S411,4))</f>
        <v>0.40799999999999997</v>
      </c>
      <c r="U411" s="110">
        <f>IF('3B-Air transport'!P$67="no"," ",ROUND(S411,4))</f>
        <v>0.40799999999999997</v>
      </c>
      <c r="V411" s="110">
        <f>IF('3B-Air transport'!P$68="no"," ",ROUND(S411,4))</f>
        <v>0.40799999999999997</v>
      </c>
      <c r="W411" s="110"/>
      <c r="AB411" s="110">
        <f t="shared" si="62"/>
        <v>0.40800000000000031</v>
      </c>
      <c r="AC411" s="110">
        <f>IF('3C-Water transport'!P$56="no"," ",ROUND(AB411,4))</f>
        <v>0.40799999999999997</v>
      </c>
      <c r="AD411" s="110">
        <f>IF('3C-Water transport'!P$57="no"," ",ROUND(AB411,4))</f>
        <v>0.40799999999999997</v>
      </c>
      <c r="AE411" s="110">
        <f>IF('3C-Water transport'!P$58="no"," ",ROUND(AB411,4))</f>
        <v>0.40799999999999997</v>
      </c>
    </row>
    <row r="412" spans="5:31" x14ac:dyDescent="0.25">
      <c r="E412" s="110">
        <f t="shared" si="60"/>
        <v>0.40900000000000031</v>
      </c>
      <c r="F412" s="110">
        <f>IF('3A-Rail transport'!P$56="no"," ",ROUND(E412,4))</f>
        <v>0.40899999999999997</v>
      </c>
      <c r="G412" s="110">
        <f>IF('3A-Rail transport'!P$57="no"," ",ROUND(E412,4))</f>
        <v>0.40899999999999997</v>
      </c>
      <c r="H412" s="110"/>
      <c r="S412" s="110">
        <f t="shared" si="61"/>
        <v>0.40900000000000031</v>
      </c>
      <c r="T412" s="110">
        <f>IF('3B-Air transport'!P$66="no"," ",ROUND(S412,4))</f>
        <v>0.40899999999999997</v>
      </c>
      <c r="U412" s="110">
        <f>IF('3B-Air transport'!P$67="no"," ",ROUND(S412,4))</f>
        <v>0.40899999999999997</v>
      </c>
      <c r="V412" s="110">
        <f>IF('3B-Air transport'!P$68="no"," ",ROUND(S412,4))</f>
        <v>0.40899999999999997</v>
      </c>
      <c r="W412" s="110"/>
      <c r="AB412" s="110">
        <f t="shared" si="62"/>
        <v>0.40900000000000031</v>
      </c>
      <c r="AC412" s="110">
        <f>IF('3C-Water transport'!P$56="no"," ",ROUND(AB412,4))</f>
        <v>0.40899999999999997</v>
      </c>
      <c r="AD412" s="110">
        <f>IF('3C-Water transport'!P$57="no"," ",ROUND(AB412,4))</f>
        <v>0.40899999999999997</v>
      </c>
      <c r="AE412" s="110">
        <f>IF('3C-Water transport'!P$58="no"," ",ROUND(AB412,4))</f>
        <v>0.40899999999999997</v>
      </c>
    </row>
    <row r="413" spans="5:31" x14ac:dyDescent="0.25">
      <c r="E413" s="110">
        <f t="shared" si="60"/>
        <v>0.41000000000000031</v>
      </c>
      <c r="F413" s="110">
        <f>IF('3A-Rail transport'!P$56="no"," ",ROUND(E413,4))</f>
        <v>0.41</v>
      </c>
      <c r="G413" s="110">
        <f>IF('3A-Rail transport'!P$57="no"," ",ROUND(E413,4))</f>
        <v>0.41</v>
      </c>
      <c r="H413" s="110"/>
      <c r="S413" s="110">
        <f t="shared" si="61"/>
        <v>0.41000000000000031</v>
      </c>
      <c r="T413" s="110">
        <f>IF('3B-Air transport'!P$66="no"," ",ROUND(S413,4))</f>
        <v>0.41</v>
      </c>
      <c r="U413" s="110">
        <f>IF('3B-Air transport'!P$67="no"," ",ROUND(S413,4))</f>
        <v>0.41</v>
      </c>
      <c r="V413" s="110">
        <f>IF('3B-Air transport'!P$68="no"," ",ROUND(S413,4))</f>
        <v>0.41</v>
      </c>
      <c r="W413" s="110"/>
      <c r="AB413" s="110">
        <f t="shared" si="62"/>
        <v>0.41000000000000031</v>
      </c>
      <c r="AC413" s="110">
        <f>IF('3C-Water transport'!P$56="no"," ",ROUND(AB413,4))</f>
        <v>0.41</v>
      </c>
      <c r="AD413" s="110">
        <f>IF('3C-Water transport'!P$57="no"," ",ROUND(AB413,4))</f>
        <v>0.41</v>
      </c>
      <c r="AE413" s="110">
        <f>IF('3C-Water transport'!P$58="no"," ",ROUND(AB413,4))</f>
        <v>0.41</v>
      </c>
    </row>
    <row r="414" spans="5:31" x14ac:dyDescent="0.25">
      <c r="E414" s="110">
        <f t="shared" si="60"/>
        <v>0.41100000000000031</v>
      </c>
      <c r="F414" s="110">
        <f>IF('3A-Rail transport'!P$56="no"," ",ROUND(E414,4))</f>
        <v>0.41099999999999998</v>
      </c>
      <c r="G414" s="110">
        <f>IF('3A-Rail transport'!P$57="no"," ",ROUND(E414,4))</f>
        <v>0.41099999999999998</v>
      </c>
      <c r="H414" s="110"/>
      <c r="S414" s="110">
        <f t="shared" si="61"/>
        <v>0.41100000000000031</v>
      </c>
      <c r="T414" s="110">
        <f>IF('3B-Air transport'!P$66="no"," ",ROUND(S414,4))</f>
        <v>0.41099999999999998</v>
      </c>
      <c r="U414" s="110">
        <f>IF('3B-Air transport'!P$67="no"," ",ROUND(S414,4))</f>
        <v>0.41099999999999998</v>
      </c>
      <c r="V414" s="110">
        <f>IF('3B-Air transport'!P$68="no"," ",ROUND(S414,4))</f>
        <v>0.41099999999999998</v>
      </c>
      <c r="W414" s="110"/>
      <c r="AB414" s="110">
        <f t="shared" si="62"/>
        <v>0.41100000000000031</v>
      </c>
      <c r="AC414" s="110">
        <f>IF('3C-Water transport'!P$56="no"," ",ROUND(AB414,4))</f>
        <v>0.41099999999999998</v>
      </c>
      <c r="AD414" s="110">
        <f>IF('3C-Water transport'!P$57="no"," ",ROUND(AB414,4))</f>
        <v>0.41099999999999998</v>
      </c>
      <c r="AE414" s="110">
        <f>IF('3C-Water transport'!P$58="no"," ",ROUND(AB414,4))</f>
        <v>0.41099999999999998</v>
      </c>
    </row>
    <row r="415" spans="5:31" x14ac:dyDescent="0.25">
      <c r="E415" s="110">
        <f t="shared" si="60"/>
        <v>0.41200000000000031</v>
      </c>
      <c r="F415" s="110">
        <f>IF('3A-Rail transport'!P$56="no"," ",ROUND(E415,4))</f>
        <v>0.41199999999999998</v>
      </c>
      <c r="G415" s="110">
        <f>IF('3A-Rail transport'!P$57="no"," ",ROUND(E415,4))</f>
        <v>0.41199999999999998</v>
      </c>
      <c r="H415" s="110"/>
      <c r="S415" s="110">
        <f t="shared" si="61"/>
        <v>0.41200000000000031</v>
      </c>
      <c r="T415" s="110">
        <f>IF('3B-Air transport'!P$66="no"," ",ROUND(S415,4))</f>
        <v>0.41199999999999998</v>
      </c>
      <c r="U415" s="110">
        <f>IF('3B-Air transport'!P$67="no"," ",ROUND(S415,4))</f>
        <v>0.41199999999999998</v>
      </c>
      <c r="V415" s="110">
        <f>IF('3B-Air transport'!P$68="no"," ",ROUND(S415,4))</f>
        <v>0.41199999999999998</v>
      </c>
      <c r="W415" s="110"/>
      <c r="AB415" s="110">
        <f t="shared" si="62"/>
        <v>0.41200000000000031</v>
      </c>
      <c r="AC415" s="110">
        <f>IF('3C-Water transport'!P$56="no"," ",ROUND(AB415,4))</f>
        <v>0.41199999999999998</v>
      </c>
      <c r="AD415" s="110">
        <f>IF('3C-Water transport'!P$57="no"," ",ROUND(AB415,4))</f>
        <v>0.41199999999999998</v>
      </c>
      <c r="AE415" s="110">
        <f>IF('3C-Water transport'!P$58="no"," ",ROUND(AB415,4))</f>
        <v>0.41199999999999998</v>
      </c>
    </row>
    <row r="416" spans="5:31" x14ac:dyDescent="0.25">
      <c r="E416" s="110">
        <f t="shared" si="60"/>
        <v>0.41300000000000031</v>
      </c>
      <c r="F416" s="110">
        <f>IF('3A-Rail transport'!P$56="no"," ",ROUND(E416,4))</f>
        <v>0.41299999999999998</v>
      </c>
      <c r="G416" s="110">
        <f>IF('3A-Rail transport'!P$57="no"," ",ROUND(E416,4))</f>
        <v>0.41299999999999998</v>
      </c>
      <c r="H416" s="110"/>
      <c r="S416" s="110">
        <f t="shared" si="61"/>
        <v>0.41300000000000031</v>
      </c>
      <c r="T416" s="110">
        <f>IF('3B-Air transport'!P$66="no"," ",ROUND(S416,4))</f>
        <v>0.41299999999999998</v>
      </c>
      <c r="U416" s="110">
        <f>IF('3B-Air transport'!P$67="no"," ",ROUND(S416,4))</f>
        <v>0.41299999999999998</v>
      </c>
      <c r="V416" s="110">
        <f>IF('3B-Air transport'!P$68="no"," ",ROUND(S416,4))</f>
        <v>0.41299999999999998</v>
      </c>
      <c r="W416" s="110"/>
      <c r="AB416" s="110">
        <f t="shared" si="62"/>
        <v>0.41300000000000031</v>
      </c>
      <c r="AC416" s="110">
        <f>IF('3C-Water transport'!P$56="no"," ",ROUND(AB416,4))</f>
        <v>0.41299999999999998</v>
      </c>
      <c r="AD416" s="110">
        <f>IF('3C-Water transport'!P$57="no"," ",ROUND(AB416,4))</f>
        <v>0.41299999999999998</v>
      </c>
      <c r="AE416" s="110">
        <f>IF('3C-Water transport'!P$58="no"," ",ROUND(AB416,4))</f>
        <v>0.41299999999999998</v>
      </c>
    </row>
    <row r="417" spans="5:31" x14ac:dyDescent="0.25">
      <c r="E417" s="110">
        <f t="shared" si="60"/>
        <v>0.41400000000000031</v>
      </c>
      <c r="F417" s="110">
        <f>IF('3A-Rail transport'!P$56="no"," ",ROUND(E417,4))</f>
        <v>0.41399999999999998</v>
      </c>
      <c r="G417" s="110">
        <f>IF('3A-Rail transport'!P$57="no"," ",ROUND(E417,4))</f>
        <v>0.41399999999999998</v>
      </c>
      <c r="H417" s="110"/>
      <c r="S417" s="110">
        <f t="shared" si="61"/>
        <v>0.41400000000000031</v>
      </c>
      <c r="T417" s="110">
        <f>IF('3B-Air transport'!P$66="no"," ",ROUND(S417,4))</f>
        <v>0.41399999999999998</v>
      </c>
      <c r="U417" s="110">
        <f>IF('3B-Air transport'!P$67="no"," ",ROUND(S417,4))</f>
        <v>0.41399999999999998</v>
      </c>
      <c r="V417" s="110">
        <f>IF('3B-Air transport'!P$68="no"," ",ROUND(S417,4))</f>
        <v>0.41399999999999998</v>
      </c>
      <c r="W417" s="110"/>
      <c r="AB417" s="110">
        <f t="shared" si="62"/>
        <v>0.41400000000000031</v>
      </c>
      <c r="AC417" s="110">
        <f>IF('3C-Water transport'!P$56="no"," ",ROUND(AB417,4))</f>
        <v>0.41399999999999998</v>
      </c>
      <c r="AD417" s="110">
        <f>IF('3C-Water transport'!P$57="no"," ",ROUND(AB417,4))</f>
        <v>0.41399999999999998</v>
      </c>
      <c r="AE417" s="110">
        <f>IF('3C-Water transport'!P$58="no"," ",ROUND(AB417,4))</f>
        <v>0.41399999999999998</v>
      </c>
    </row>
    <row r="418" spans="5:31" x14ac:dyDescent="0.25">
      <c r="E418" s="110">
        <f t="shared" si="60"/>
        <v>0.41500000000000031</v>
      </c>
      <c r="F418" s="110">
        <f>IF('3A-Rail transport'!P$56="no"," ",ROUND(E418,4))</f>
        <v>0.41499999999999998</v>
      </c>
      <c r="G418" s="110">
        <f>IF('3A-Rail transport'!P$57="no"," ",ROUND(E418,4))</f>
        <v>0.41499999999999998</v>
      </c>
      <c r="H418" s="110"/>
      <c r="S418" s="110">
        <f t="shared" si="61"/>
        <v>0.41500000000000031</v>
      </c>
      <c r="T418" s="110">
        <f>IF('3B-Air transport'!P$66="no"," ",ROUND(S418,4))</f>
        <v>0.41499999999999998</v>
      </c>
      <c r="U418" s="110">
        <f>IF('3B-Air transport'!P$67="no"," ",ROUND(S418,4))</f>
        <v>0.41499999999999998</v>
      </c>
      <c r="V418" s="110">
        <f>IF('3B-Air transport'!P$68="no"," ",ROUND(S418,4))</f>
        <v>0.41499999999999998</v>
      </c>
      <c r="W418" s="110"/>
      <c r="AB418" s="110">
        <f t="shared" si="62"/>
        <v>0.41500000000000031</v>
      </c>
      <c r="AC418" s="110">
        <f>IF('3C-Water transport'!P$56="no"," ",ROUND(AB418,4))</f>
        <v>0.41499999999999998</v>
      </c>
      <c r="AD418" s="110">
        <f>IF('3C-Water transport'!P$57="no"," ",ROUND(AB418,4))</f>
        <v>0.41499999999999998</v>
      </c>
      <c r="AE418" s="110">
        <f>IF('3C-Water transport'!P$58="no"," ",ROUND(AB418,4))</f>
        <v>0.41499999999999998</v>
      </c>
    </row>
    <row r="419" spans="5:31" x14ac:dyDescent="0.25">
      <c r="E419" s="110">
        <f t="shared" si="60"/>
        <v>0.41600000000000031</v>
      </c>
      <c r="F419" s="110">
        <f>IF('3A-Rail transport'!P$56="no"," ",ROUND(E419,4))</f>
        <v>0.41599999999999998</v>
      </c>
      <c r="G419" s="110">
        <f>IF('3A-Rail transport'!P$57="no"," ",ROUND(E419,4))</f>
        <v>0.41599999999999998</v>
      </c>
      <c r="H419" s="110"/>
      <c r="S419" s="110">
        <f t="shared" si="61"/>
        <v>0.41600000000000031</v>
      </c>
      <c r="T419" s="110">
        <f>IF('3B-Air transport'!P$66="no"," ",ROUND(S419,4))</f>
        <v>0.41599999999999998</v>
      </c>
      <c r="U419" s="110">
        <f>IF('3B-Air transport'!P$67="no"," ",ROUND(S419,4))</f>
        <v>0.41599999999999998</v>
      </c>
      <c r="V419" s="110">
        <f>IF('3B-Air transport'!P$68="no"," ",ROUND(S419,4))</f>
        <v>0.41599999999999998</v>
      </c>
      <c r="W419" s="110"/>
      <c r="AB419" s="110">
        <f t="shared" si="62"/>
        <v>0.41600000000000031</v>
      </c>
      <c r="AC419" s="110">
        <f>IF('3C-Water transport'!P$56="no"," ",ROUND(AB419,4))</f>
        <v>0.41599999999999998</v>
      </c>
      <c r="AD419" s="110">
        <f>IF('3C-Water transport'!P$57="no"," ",ROUND(AB419,4))</f>
        <v>0.41599999999999998</v>
      </c>
      <c r="AE419" s="110">
        <f>IF('3C-Water transport'!P$58="no"," ",ROUND(AB419,4))</f>
        <v>0.41599999999999998</v>
      </c>
    </row>
    <row r="420" spans="5:31" x14ac:dyDescent="0.25">
      <c r="E420" s="110">
        <f t="shared" si="60"/>
        <v>0.41700000000000031</v>
      </c>
      <c r="F420" s="110">
        <f>IF('3A-Rail transport'!P$56="no"," ",ROUND(E420,4))</f>
        <v>0.41699999999999998</v>
      </c>
      <c r="G420" s="110">
        <f>IF('3A-Rail transport'!P$57="no"," ",ROUND(E420,4))</f>
        <v>0.41699999999999998</v>
      </c>
      <c r="H420" s="110"/>
      <c r="S420" s="110">
        <f t="shared" si="61"/>
        <v>0.41700000000000031</v>
      </c>
      <c r="T420" s="110">
        <f>IF('3B-Air transport'!P$66="no"," ",ROUND(S420,4))</f>
        <v>0.41699999999999998</v>
      </c>
      <c r="U420" s="110">
        <f>IF('3B-Air transport'!P$67="no"," ",ROUND(S420,4))</f>
        <v>0.41699999999999998</v>
      </c>
      <c r="V420" s="110">
        <f>IF('3B-Air transport'!P$68="no"," ",ROUND(S420,4))</f>
        <v>0.41699999999999998</v>
      </c>
      <c r="W420" s="110"/>
      <c r="AB420" s="110">
        <f t="shared" si="62"/>
        <v>0.41700000000000031</v>
      </c>
      <c r="AC420" s="110">
        <f>IF('3C-Water transport'!P$56="no"," ",ROUND(AB420,4))</f>
        <v>0.41699999999999998</v>
      </c>
      <c r="AD420" s="110">
        <f>IF('3C-Water transport'!P$57="no"," ",ROUND(AB420,4))</f>
        <v>0.41699999999999998</v>
      </c>
      <c r="AE420" s="110">
        <f>IF('3C-Water transport'!P$58="no"," ",ROUND(AB420,4))</f>
        <v>0.41699999999999998</v>
      </c>
    </row>
    <row r="421" spans="5:31" x14ac:dyDescent="0.25">
      <c r="E421" s="110">
        <f t="shared" si="60"/>
        <v>0.41800000000000032</v>
      </c>
      <c r="F421" s="110">
        <f>IF('3A-Rail transport'!P$56="no"," ",ROUND(E421,4))</f>
        <v>0.41799999999999998</v>
      </c>
      <c r="G421" s="110">
        <f>IF('3A-Rail transport'!P$57="no"," ",ROUND(E421,4))</f>
        <v>0.41799999999999998</v>
      </c>
      <c r="H421" s="110"/>
      <c r="S421" s="110">
        <f t="shared" si="61"/>
        <v>0.41800000000000032</v>
      </c>
      <c r="T421" s="110">
        <f>IF('3B-Air transport'!P$66="no"," ",ROUND(S421,4))</f>
        <v>0.41799999999999998</v>
      </c>
      <c r="U421" s="110">
        <f>IF('3B-Air transport'!P$67="no"," ",ROUND(S421,4))</f>
        <v>0.41799999999999998</v>
      </c>
      <c r="V421" s="110">
        <f>IF('3B-Air transport'!P$68="no"," ",ROUND(S421,4))</f>
        <v>0.41799999999999998</v>
      </c>
      <c r="W421" s="110"/>
      <c r="AB421" s="110">
        <f t="shared" si="62"/>
        <v>0.41800000000000032</v>
      </c>
      <c r="AC421" s="110">
        <f>IF('3C-Water transport'!P$56="no"," ",ROUND(AB421,4))</f>
        <v>0.41799999999999998</v>
      </c>
      <c r="AD421" s="110">
        <f>IF('3C-Water transport'!P$57="no"," ",ROUND(AB421,4))</f>
        <v>0.41799999999999998</v>
      </c>
      <c r="AE421" s="110">
        <f>IF('3C-Water transport'!P$58="no"," ",ROUND(AB421,4))</f>
        <v>0.41799999999999998</v>
      </c>
    </row>
    <row r="422" spans="5:31" x14ac:dyDescent="0.25">
      <c r="E422" s="110">
        <f t="shared" si="60"/>
        <v>0.41900000000000032</v>
      </c>
      <c r="F422" s="110">
        <f>IF('3A-Rail transport'!P$56="no"," ",ROUND(E422,4))</f>
        <v>0.41899999999999998</v>
      </c>
      <c r="G422" s="110">
        <f>IF('3A-Rail transport'!P$57="no"," ",ROUND(E422,4))</f>
        <v>0.41899999999999998</v>
      </c>
      <c r="H422" s="110"/>
      <c r="S422" s="110">
        <f t="shared" si="61"/>
        <v>0.41900000000000032</v>
      </c>
      <c r="T422" s="110">
        <f>IF('3B-Air transport'!P$66="no"," ",ROUND(S422,4))</f>
        <v>0.41899999999999998</v>
      </c>
      <c r="U422" s="110">
        <f>IF('3B-Air transport'!P$67="no"," ",ROUND(S422,4))</f>
        <v>0.41899999999999998</v>
      </c>
      <c r="V422" s="110">
        <f>IF('3B-Air transport'!P$68="no"," ",ROUND(S422,4))</f>
        <v>0.41899999999999998</v>
      </c>
      <c r="W422" s="110"/>
      <c r="AB422" s="110">
        <f t="shared" si="62"/>
        <v>0.41900000000000032</v>
      </c>
      <c r="AC422" s="110">
        <f>IF('3C-Water transport'!P$56="no"," ",ROUND(AB422,4))</f>
        <v>0.41899999999999998</v>
      </c>
      <c r="AD422" s="110">
        <f>IF('3C-Water transport'!P$57="no"," ",ROUND(AB422,4))</f>
        <v>0.41899999999999998</v>
      </c>
      <c r="AE422" s="110">
        <f>IF('3C-Water transport'!P$58="no"," ",ROUND(AB422,4))</f>
        <v>0.41899999999999998</v>
      </c>
    </row>
    <row r="423" spans="5:31" x14ac:dyDescent="0.25">
      <c r="E423" s="110">
        <f t="shared" si="60"/>
        <v>0.42000000000000032</v>
      </c>
      <c r="F423" s="110">
        <f>IF('3A-Rail transport'!P$56="no"," ",ROUND(E423,4))</f>
        <v>0.42</v>
      </c>
      <c r="G423" s="110">
        <f>IF('3A-Rail transport'!P$57="no"," ",ROUND(E423,4))</f>
        <v>0.42</v>
      </c>
      <c r="H423" s="110"/>
      <c r="S423" s="110">
        <f t="shared" si="61"/>
        <v>0.42000000000000032</v>
      </c>
      <c r="T423" s="110">
        <f>IF('3B-Air transport'!P$66="no"," ",ROUND(S423,4))</f>
        <v>0.42</v>
      </c>
      <c r="U423" s="110">
        <f>IF('3B-Air transport'!P$67="no"," ",ROUND(S423,4))</f>
        <v>0.42</v>
      </c>
      <c r="V423" s="110">
        <f>IF('3B-Air transport'!P$68="no"," ",ROUND(S423,4))</f>
        <v>0.42</v>
      </c>
      <c r="W423" s="110"/>
      <c r="AB423" s="110">
        <f t="shared" si="62"/>
        <v>0.42000000000000032</v>
      </c>
      <c r="AC423" s="110">
        <f>IF('3C-Water transport'!P$56="no"," ",ROUND(AB423,4))</f>
        <v>0.42</v>
      </c>
      <c r="AD423" s="110">
        <f>IF('3C-Water transport'!P$57="no"," ",ROUND(AB423,4))</f>
        <v>0.42</v>
      </c>
      <c r="AE423" s="110">
        <f>IF('3C-Water transport'!P$58="no"," ",ROUND(AB423,4))</f>
        <v>0.42</v>
      </c>
    </row>
    <row r="424" spans="5:31" x14ac:dyDescent="0.25">
      <c r="E424" s="110">
        <f t="shared" si="60"/>
        <v>0.42100000000000032</v>
      </c>
      <c r="F424" s="110">
        <f>IF('3A-Rail transport'!P$56="no"," ",ROUND(E424,4))</f>
        <v>0.42099999999999999</v>
      </c>
      <c r="G424" s="110">
        <f>IF('3A-Rail transport'!P$57="no"," ",ROUND(E424,4))</f>
        <v>0.42099999999999999</v>
      </c>
      <c r="H424" s="110"/>
      <c r="S424" s="110">
        <f t="shared" si="61"/>
        <v>0.42100000000000032</v>
      </c>
      <c r="T424" s="110">
        <f>IF('3B-Air transport'!P$66="no"," ",ROUND(S424,4))</f>
        <v>0.42099999999999999</v>
      </c>
      <c r="U424" s="110">
        <f>IF('3B-Air transport'!P$67="no"," ",ROUND(S424,4))</f>
        <v>0.42099999999999999</v>
      </c>
      <c r="V424" s="110">
        <f>IF('3B-Air transport'!P$68="no"," ",ROUND(S424,4))</f>
        <v>0.42099999999999999</v>
      </c>
      <c r="W424" s="110"/>
      <c r="AB424" s="110">
        <f t="shared" si="62"/>
        <v>0.42100000000000032</v>
      </c>
      <c r="AC424" s="110">
        <f>IF('3C-Water transport'!P$56="no"," ",ROUND(AB424,4))</f>
        <v>0.42099999999999999</v>
      </c>
      <c r="AD424" s="110">
        <f>IF('3C-Water transport'!P$57="no"," ",ROUND(AB424,4))</f>
        <v>0.42099999999999999</v>
      </c>
      <c r="AE424" s="110">
        <f>IF('3C-Water transport'!P$58="no"," ",ROUND(AB424,4))</f>
        <v>0.42099999999999999</v>
      </c>
    </row>
    <row r="425" spans="5:31" x14ac:dyDescent="0.25">
      <c r="E425" s="110">
        <f t="shared" si="60"/>
        <v>0.42200000000000032</v>
      </c>
      <c r="F425" s="110">
        <f>IF('3A-Rail transport'!P$56="no"," ",ROUND(E425,4))</f>
        <v>0.42199999999999999</v>
      </c>
      <c r="G425" s="110">
        <f>IF('3A-Rail transport'!P$57="no"," ",ROUND(E425,4))</f>
        <v>0.42199999999999999</v>
      </c>
      <c r="H425" s="110"/>
      <c r="S425" s="110">
        <f t="shared" si="61"/>
        <v>0.42200000000000032</v>
      </c>
      <c r="T425" s="110">
        <f>IF('3B-Air transport'!P$66="no"," ",ROUND(S425,4))</f>
        <v>0.42199999999999999</v>
      </c>
      <c r="U425" s="110">
        <f>IF('3B-Air transport'!P$67="no"," ",ROUND(S425,4))</f>
        <v>0.42199999999999999</v>
      </c>
      <c r="V425" s="110">
        <f>IF('3B-Air transport'!P$68="no"," ",ROUND(S425,4))</f>
        <v>0.42199999999999999</v>
      </c>
      <c r="W425" s="110"/>
      <c r="AB425" s="110">
        <f t="shared" si="62"/>
        <v>0.42200000000000032</v>
      </c>
      <c r="AC425" s="110">
        <f>IF('3C-Water transport'!P$56="no"," ",ROUND(AB425,4))</f>
        <v>0.42199999999999999</v>
      </c>
      <c r="AD425" s="110">
        <f>IF('3C-Water transport'!P$57="no"," ",ROUND(AB425,4))</f>
        <v>0.42199999999999999</v>
      </c>
      <c r="AE425" s="110">
        <f>IF('3C-Water transport'!P$58="no"," ",ROUND(AB425,4))</f>
        <v>0.42199999999999999</v>
      </c>
    </row>
    <row r="426" spans="5:31" x14ac:dyDescent="0.25">
      <c r="E426" s="110">
        <f t="shared" si="60"/>
        <v>0.42300000000000032</v>
      </c>
      <c r="F426" s="110">
        <f>IF('3A-Rail transport'!P$56="no"," ",ROUND(E426,4))</f>
        <v>0.42299999999999999</v>
      </c>
      <c r="G426" s="110">
        <f>IF('3A-Rail transport'!P$57="no"," ",ROUND(E426,4))</f>
        <v>0.42299999999999999</v>
      </c>
      <c r="H426" s="110"/>
      <c r="S426" s="110">
        <f t="shared" si="61"/>
        <v>0.42300000000000032</v>
      </c>
      <c r="T426" s="110">
        <f>IF('3B-Air transport'!P$66="no"," ",ROUND(S426,4))</f>
        <v>0.42299999999999999</v>
      </c>
      <c r="U426" s="110">
        <f>IF('3B-Air transport'!P$67="no"," ",ROUND(S426,4))</f>
        <v>0.42299999999999999</v>
      </c>
      <c r="V426" s="110">
        <f>IF('3B-Air transport'!P$68="no"," ",ROUND(S426,4))</f>
        <v>0.42299999999999999</v>
      </c>
      <c r="W426" s="110"/>
      <c r="AB426" s="110">
        <f t="shared" si="62"/>
        <v>0.42300000000000032</v>
      </c>
      <c r="AC426" s="110">
        <f>IF('3C-Water transport'!P$56="no"," ",ROUND(AB426,4))</f>
        <v>0.42299999999999999</v>
      </c>
      <c r="AD426" s="110">
        <f>IF('3C-Water transport'!P$57="no"," ",ROUND(AB426,4))</f>
        <v>0.42299999999999999</v>
      </c>
      <c r="AE426" s="110">
        <f>IF('3C-Water transport'!P$58="no"," ",ROUND(AB426,4))</f>
        <v>0.42299999999999999</v>
      </c>
    </row>
    <row r="427" spans="5:31" x14ac:dyDescent="0.25">
      <c r="E427" s="110">
        <f t="shared" si="60"/>
        <v>0.42400000000000032</v>
      </c>
      <c r="F427" s="110">
        <f>IF('3A-Rail transport'!P$56="no"," ",ROUND(E427,4))</f>
        <v>0.42399999999999999</v>
      </c>
      <c r="G427" s="110">
        <f>IF('3A-Rail transport'!P$57="no"," ",ROUND(E427,4))</f>
        <v>0.42399999999999999</v>
      </c>
      <c r="H427" s="110"/>
      <c r="S427" s="110">
        <f t="shared" si="61"/>
        <v>0.42400000000000032</v>
      </c>
      <c r="T427" s="110">
        <f>IF('3B-Air transport'!P$66="no"," ",ROUND(S427,4))</f>
        <v>0.42399999999999999</v>
      </c>
      <c r="U427" s="110">
        <f>IF('3B-Air transport'!P$67="no"," ",ROUND(S427,4))</f>
        <v>0.42399999999999999</v>
      </c>
      <c r="V427" s="110">
        <f>IF('3B-Air transport'!P$68="no"," ",ROUND(S427,4))</f>
        <v>0.42399999999999999</v>
      </c>
      <c r="W427" s="110"/>
      <c r="AB427" s="110">
        <f t="shared" si="62"/>
        <v>0.42400000000000032</v>
      </c>
      <c r="AC427" s="110">
        <f>IF('3C-Water transport'!P$56="no"," ",ROUND(AB427,4))</f>
        <v>0.42399999999999999</v>
      </c>
      <c r="AD427" s="110">
        <f>IF('3C-Water transport'!P$57="no"," ",ROUND(AB427,4))</f>
        <v>0.42399999999999999</v>
      </c>
      <c r="AE427" s="110">
        <f>IF('3C-Water transport'!P$58="no"," ",ROUND(AB427,4))</f>
        <v>0.42399999999999999</v>
      </c>
    </row>
    <row r="428" spans="5:31" x14ac:dyDescent="0.25">
      <c r="E428" s="110">
        <f t="shared" si="60"/>
        <v>0.42500000000000032</v>
      </c>
      <c r="F428" s="110">
        <f>IF('3A-Rail transport'!P$56="no"," ",ROUND(E428,4))</f>
        <v>0.42499999999999999</v>
      </c>
      <c r="G428" s="110">
        <f>IF('3A-Rail transport'!P$57="no"," ",ROUND(E428,4))</f>
        <v>0.42499999999999999</v>
      </c>
      <c r="H428" s="110"/>
      <c r="S428" s="110">
        <f t="shared" si="61"/>
        <v>0.42500000000000032</v>
      </c>
      <c r="T428" s="110">
        <f>IF('3B-Air transport'!P$66="no"," ",ROUND(S428,4))</f>
        <v>0.42499999999999999</v>
      </c>
      <c r="U428" s="110">
        <f>IF('3B-Air transport'!P$67="no"," ",ROUND(S428,4))</f>
        <v>0.42499999999999999</v>
      </c>
      <c r="V428" s="110">
        <f>IF('3B-Air transport'!P$68="no"," ",ROUND(S428,4))</f>
        <v>0.42499999999999999</v>
      </c>
      <c r="W428" s="110"/>
      <c r="AB428" s="110">
        <f t="shared" si="62"/>
        <v>0.42500000000000032</v>
      </c>
      <c r="AC428" s="110">
        <f>IF('3C-Water transport'!P$56="no"," ",ROUND(AB428,4))</f>
        <v>0.42499999999999999</v>
      </c>
      <c r="AD428" s="110">
        <f>IF('3C-Water transport'!P$57="no"," ",ROUND(AB428,4))</f>
        <v>0.42499999999999999</v>
      </c>
      <c r="AE428" s="110">
        <f>IF('3C-Water transport'!P$58="no"," ",ROUND(AB428,4))</f>
        <v>0.42499999999999999</v>
      </c>
    </row>
    <row r="429" spans="5:31" x14ac:dyDescent="0.25">
      <c r="E429" s="110">
        <f t="shared" si="60"/>
        <v>0.42600000000000032</v>
      </c>
      <c r="F429" s="110">
        <f>IF('3A-Rail transport'!P$56="no"," ",ROUND(E429,4))</f>
        <v>0.42599999999999999</v>
      </c>
      <c r="G429" s="110">
        <f>IF('3A-Rail transport'!P$57="no"," ",ROUND(E429,4))</f>
        <v>0.42599999999999999</v>
      </c>
      <c r="H429" s="110"/>
      <c r="S429" s="110">
        <f t="shared" si="61"/>
        <v>0.42600000000000032</v>
      </c>
      <c r="T429" s="110">
        <f>IF('3B-Air transport'!P$66="no"," ",ROUND(S429,4))</f>
        <v>0.42599999999999999</v>
      </c>
      <c r="U429" s="110">
        <f>IF('3B-Air transport'!P$67="no"," ",ROUND(S429,4))</f>
        <v>0.42599999999999999</v>
      </c>
      <c r="V429" s="110">
        <f>IF('3B-Air transport'!P$68="no"," ",ROUND(S429,4))</f>
        <v>0.42599999999999999</v>
      </c>
      <c r="W429" s="110"/>
      <c r="AB429" s="110">
        <f t="shared" si="62"/>
        <v>0.42600000000000032</v>
      </c>
      <c r="AC429" s="110">
        <f>IF('3C-Water transport'!P$56="no"," ",ROUND(AB429,4))</f>
        <v>0.42599999999999999</v>
      </c>
      <c r="AD429" s="110">
        <f>IF('3C-Water transport'!P$57="no"," ",ROUND(AB429,4))</f>
        <v>0.42599999999999999</v>
      </c>
      <c r="AE429" s="110">
        <f>IF('3C-Water transport'!P$58="no"," ",ROUND(AB429,4))</f>
        <v>0.42599999999999999</v>
      </c>
    </row>
    <row r="430" spans="5:31" x14ac:dyDescent="0.25">
      <c r="E430" s="110">
        <f t="shared" si="60"/>
        <v>0.42700000000000032</v>
      </c>
      <c r="F430" s="110">
        <f>IF('3A-Rail transport'!P$56="no"," ",ROUND(E430,4))</f>
        <v>0.42699999999999999</v>
      </c>
      <c r="G430" s="110">
        <f>IF('3A-Rail transport'!P$57="no"," ",ROUND(E430,4))</f>
        <v>0.42699999999999999</v>
      </c>
      <c r="H430" s="110"/>
      <c r="S430" s="110">
        <f t="shared" si="61"/>
        <v>0.42700000000000032</v>
      </c>
      <c r="T430" s="110">
        <f>IF('3B-Air transport'!P$66="no"," ",ROUND(S430,4))</f>
        <v>0.42699999999999999</v>
      </c>
      <c r="U430" s="110">
        <f>IF('3B-Air transport'!P$67="no"," ",ROUND(S430,4))</f>
        <v>0.42699999999999999</v>
      </c>
      <c r="V430" s="110">
        <f>IF('3B-Air transport'!P$68="no"," ",ROUND(S430,4))</f>
        <v>0.42699999999999999</v>
      </c>
      <c r="W430" s="110"/>
      <c r="AB430" s="110">
        <f t="shared" si="62"/>
        <v>0.42700000000000032</v>
      </c>
      <c r="AC430" s="110">
        <f>IF('3C-Water transport'!P$56="no"," ",ROUND(AB430,4))</f>
        <v>0.42699999999999999</v>
      </c>
      <c r="AD430" s="110">
        <f>IF('3C-Water transport'!P$57="no"," ",ROUND(AB430,4))</f>
        <v>0.42699999999999999</v>
      </c>
      <c r="AE430" s="110">
        <f>IF('3C-Water transport'!P$58="no"," ",ROUND(AB430,4))</f>
        <v>0.42699999999999999</v>
      </c>
    </row>
    <row r="431" spans="5:31" x14ac:dyDescent="0.25">
      <c r="E431" s="110">
        <f t="shared" si="60"/>
        <v>0.42800000000000032</v>
      </c>
      <c r="F431" s="110">
        <f>IF('3A-Rail transport'!P$56="no"," ",ROUND(E431,4))</f>
        <v>0.42799999999999999</v>
      </c>
      <c r="G431" s="110">
        <f>IF('3A-Rail transport'!P$57="no"," ",ROUND(E431,4))</f>
        <v>0.42799999999999999</v>
      </c>
      <c r="H431" s="110"/>
      <c r="S431" s="110">
        <f t="shared" si="61"/>
        <v>0.42800000000000032</v>
      </c>
      <c r="T431" s="110">
        <f>IF('3B-Air transport'!P$66="no"," ",ROUND(S431,4))</f>
        <v>0.42799999999999999</v>
      </c>
      <c r="U431" s="110">
        <f>IF('3B-Air transport'!P$67="no"," ",ROUND(S431,4))</f>
        <v>0.42799999999999999</v>
      </c>
      <c r="V431" s="110">
        <f>IF('3B-Air transport'!P$68="no"," ",ROUND(S431,4))</f>
        <v>0.42799999999999999</v>
      </c>
      <c r="W431" s="110"/>
      <c r="AB431" s="110">
        <f t="shared" si="62"/>
        <v>0.42800000000000032</v>
      </c>
      <c r="AC431" s="110">
        <f>IF('3C-Water transport'!P$56="no"," ",ROUND(AB431,4))</f>
        <v>0.42799999999999999</v>
      </c>
      <c r="AD431" s="110">
        <f>IF('3C-Water transport'!P$57="no"," ",ROUND(AB431,4))</f>
        <v>0.42799999999999999</v>
      </c>
      <c r="AE431" s="110">
        <f>IF('3C-Water transport'!P$58="no"," ",ROUND(AB431,4))</f>
        <v>0.42799999999999999</v>
      </c>
    </row>
    <row r="432" spans="5:31" x14ac:dyDescent="0.25">
      <c r="E432" s="110">
        <f t="shared" si="60"/>
        <v>0.42900000000000033</v>
      </c>
      <c r="F432" s="110">
        <f>IF('3A-Rail transport'!P$56="no"," ",ROUND(E432,4))</f>
        <v>0.42899999999999999</v>
      </c>
      <c r="G432" s="110">
        <f>IF('3A-Rail transport'!P$57="no"," ",ROUND(E432,4))</f>
        <v>0.42899999999999999</v>
      </c>
      <c r="H432" s="110"/>
      <c r="S432" s="110">
        <f t="shared" si="61"/>
        <v>0.42900000000000033</v>
      </c>
      <c r="T432" s="110">
        <f>IF('3B-Air transport'!P$66="no"," ",ROUND(S432,4))</f>
        <v>0.42899999999999999</v>
      </c>
      <c r="U432" s="110">
        <f>IF('3B-Air transport'!P$67="no"," ",ROUND(S432,4))</f>
        <v>0.42899999999999999</v>
      </c>
      <c r="V432" s="110">
        <f>IF('3B-Air transport'!P$68="no"," ",ROUND(S432,4))</f>
        <v>0.42899999999999999</v>
      </c>
      <c r="W432" s="110"/>
      <c r="AB432" s="110">
        <f t="shared" si="62"/>
        <v>0.42900000000000033</v>
      </c>
      <c r="AC432" s="110">
        <f>IF('3C-Water transport'!P$56="no"," ",ROUND(AB432,4))</f>
        <v>0.42899999999999999</v>
      </c>
      <c r="AD432" s="110">
        <f>IF('3C-Water transport'!P$57="no"," ",ROUND(AB432,4))</f>
        <v>0.42899999999999999</v>
      </c>
      <c r="AE432" s="110">
        <f>IF('3C-Water transport'!P$58="no"," ",ROUND(AB432,4))</f>
        <v>0.42899999999999999</v>
      </c>
    </row>
    <row r="433" spans="5:31" x14ac:dyDescent="0.25">
      <c r="E433" s="110">
        <f t="shared" si="60"/>
        <v>0.43000000000000033</v>
      </c>
      <c r="F433" s="110">
        <f>IF('3A-Rail transport'!P$56="no"," ",ROUND(E433,4))</f>
        <v>0.43</v>
      </c>
      <c r="G433" s="110">
        <f>IF('3A-Rail transport'!P$57="no"," ",ROUND(E433,4))</f>
        <v>0.43</v>
      </c>
      <c r="H433" s="110"/>
      <c r="S433" s="110">
        <f t="shared" si="61"/>
        <v>0.43000000000000033</v>
      </c>
      <c r="T433" s="110">
        <f>IF('3B-Air transport'!P$66="no"," ",ROUND(S433,4))</f>
        <v>0.43</v>
      </c>
      <c r="U433" s="110">
        <f>IF('3B-Air transport'!P$67="no"," ",ROUND(S433,4))</f>
        <v>0.43</v>
      </c>
      <c r="V433" s="110">
        <f>IF('3B-Air transport'!P$68="no"," ",ROUND(S433,4))</f>
        <v>0.43</v>
      </c>
      <c r="W433" s="110"/>
      <c r="AB433" s="110">
        <f t="shared" si="62"/>
        <v>0.43000000000000033</v>
      </c>
      <c r="AC433" s="110">
        <f>IF('3C-Water transport'!P$56="no"," ",ROUND(AB433,4))</f>
        <v>0.43</v>
      </c>
      <c r="AD433" s="110">
        <f>IF('3C-Water transport'!P$57="no"," ",ROUND(AB433,4))</f>
        <v>0.43</v>
      </c>
      <c r="AE433" s="110">
        <f>IF('3C-Water transport'!P$58="no"," ",ROUND(AB433,4))</f>
        <v>0.43</v>
      </c>
    </row>
    <row r="434" spans="5:31" x14ac:dyDescent="0.25">
      <c r="E434" s="110">
        <f t="shared" si="60"/>
        <v>0.43100000000000033</v>
      </c>
      <c r="F434" s="110">
        <f>IF('3A-Rail transport'!P$56="no"," ",ROUND(E434,4))</f>
        <v>0.43099999999999999</v>
      </c>
      <c r="G434" s="110">
        <f>IF('3A-Rail transport'!P$57="no"," ",ROUND(E434,4))</f>
        <v>0.43099999999999999</v>
      </c>
      <c r="H434" s="110"/>
      <c r="S434" s="110">
        <f t="shared" si="61"/>
        <v>0.43100000000000033</v>
      </c>
      <c r="T434" s="110">
        <f>IF('3B-Air transport'!P$66="no"," ",ROUND(S434,4))</f>
        <v>0.43099999999999999</v>
      </c>
      <c r="U434" s="110">
        <f>IF('3B-Air transport'!P$67="no"," ",ROUND(S434,4))</f>
        <v>0.43099999999999999</v>
      </c>
      <c r="V434" s="110">
        <f>IF('3B-Air transport'!P$68="no"," ",ROUND(S434,4))</f>
        <v>0.43099999999999999</v>
      </c>
      <c r="W434" s="110"/>
      <c r="AB434" s="110">
        <f t="shared" si="62"/>
        <v>0.43100000000000033</v>
      </c>
      <c r="AC434" s="110">
        <f>IF('3C-Water transport'!P$56="no"," ",ROUND(AB434,4))</f>
        <v>0.43099999999999999</v>
      </c>
      <c r="AD434" s="110">
        <f>IF('3C-Water transport'!P$57="no"," ",ROUND(AB434,4))</f>
        <v>0.43099999999999999</v>
      </c>
      <c r="AE434" s="110">
        <f>IF('3C-Water transport'!P$58="no"," ",ROUND(AB434,4))</f>
        <v>0.43099999999999999</v>
      </c>
    </row>
    <row r="435" spans="5:31" x14ac:dyDescent="0.25">
      <c r="E435" s="110">
        <f t="shared" si="60"/>
        <v>0.43200000000000033</v>
      </c>
      <c r="F435" s="110">
        <f>IF('3A-Rail transport'!P$56="no"," ",ROUND(E435,4))</f>
        <v>0.432</v>
      </c>
      <c r="G435" s="110">
        <f>IF('3A-Rail transport'!P$57="no"," ",ROUND(E435,4))</f>
        <v>0.432</v>
      </c>
      <c r="H435" s="110"/>
      <c r="S435" s="110">
        <f t="shared" si="61"/>
        <v>0.43200000000000033</v>
      </c>
      <c r="T435" s="110">
        <f>IF('3B-Air transport'!P$66="no"," ",ROUND(S435,4))</f>
        <v>0.432</v>
      </c>
      <c r="U435" s="110">
        <f>IF('3B-Air transport'!P$67="no"," ",ROUND(S435,4))</f>
        <v>0.432</v>
      </c>
      <c r="V435" s="110">
        <f>IF('3B-Air transport'!P$68="no"," ",ROUND(S435,4))</f>
        <v>0.432</v>
      </c>
      <c r="W435" s="110"/>
      <c r="AB435" s="110">
        <f t="shared" si="62"/>
        <v>0.43200000000000033</v>
      </c>
      <c r="AC435" s="110">
        <f>IF('3C-Water transport'!P$56="no"," ",ROUND(AB435,4))</f>
        <v>0.432</v>
      </c>
      <c r="AD435" s="110">
        <f>IF('3C-Water transport'!P$57="no"," ",ROUND(AB435,4))</f>
        <v>0.432</v>
      </c>
      <c r="AE435" s="110">
        <f>IF('3C-Water transport'!P$58="no"," ",ROUND(AB435,4))</f>
        <v>0.432</v>
      </c>
    </row>
    <row r="436" spans="5:31" x14ac:dyDescent="0.25">
      <c r="E436" s="110">
        <f t="shared" si="60"/>
        <v>0.43300000000000033</v>
      </c>
      <c r="F436" s="110">
        <f>IF('3A-Rail transport'!P$56="no"," ",ROUND(E436,4))</f>
        <v>0.433</v>
      </c>
      <c r="G436" s="110">
        <f>IF('3A-Rail transport'!P$57="no"," ",ROUND(E436,4))</f>
        <v>0.433</v>
      </c>
      <c r="H436" s="110"/>
      <c r="S436" s="110">
        <f t="shared" si="61"/>
        <v>0.43300000000000033</v>
      </c>
      <c r="T436" s="110">
        <f>IF('3B-Air transport'!P$66="no"," ",ROUND(S436,4))</f>
        <v>0.433</v>
      </c>
      <c r="U436" s="110">
        <f>IF('3B-Air transport'!P$67="no"," ",ROUND(S436,4))</f>
        <v>0.433</v>
      </c>
      <c r="V436" s="110">
        <f>IF('3B-Air transport'!P$68="no"," ",ROUND(S436,4))</f>
        <v>0.433</v>
      </c>
      <c r="W436" s="110"/>
      <c r="AB436" s="110">
        <f t="shared" si="62"/>
        <v>0.43300000000000033</v>
      </c>
      <c r="AC436" s="110">
        <f>IF('3C-Water transport'!P$56="no"," ",ROUND(AB436,4))</f>
        <v>0.433</v>
      </c>
      <c r="AD436" s="110">
        <f>IF('3C-Water transport'!P$57="no"," ",ROUND(AB436,4))</f>
        <v>0.433</v>
      </c>
      <c r="AE436" s="110">
        <f>IF('3C-Water transport'!P$58="no"," ",ROUND(AB436,4))</f>
        <v>0.433</v>
      </c>
    </row>
    <row r="437" spans="5:31" x14ac:dyDescent="0.25">
      <c r="E437" s="110">
        <f t="shared" si="60"/>
        <v>0.43400000000000033</v>
      </c>
      <c r="F437" s="110">
        <f>IF('3A-Rail transport'!P$56="no"," ",ROUND(E437,4))</f>
        <v>0.434</v>
      </c>
      <c r="G437" s="110">
        <f>IF('3A-Rail transport'!P$57="no"," ",ROUND(E437,4))</f>
        <v>0.434</v>
      </c>
      <c r="H437" s="110"/>
      <c r="S437" s="110">
        <f t="shared" si="61"/>
        <v>0.43400000000000033</v>
      </c>
      <c r="T437" s="110">
        <f>IF('3B-Air transport'!P$66="no"," ",ROUND(S437,4))</f>
        <v>0.434</v>
      </c>
      <c r="U437" s="110">
        <f>IF('3B-Air transport'!P$67="no"," ",ROUND(S437,4))</f>
        <v>0.434</v>
      </c>
      <c r="V437" s="110">
        <f>IF('3B-Air transport'!P$68="no"," ",ROUND(S437,4))</f>
        <v>0.434</v>
      </c>
      <c r="W437" s="110"/>
      <c r="AB437" s="110">
        <f t="shared" si="62"/>
        <v>0.43400000000000033</v>
      </c>
      <c r="AC437" s="110">
        <f>IF('3C-Water transport'!P$56="no"," ",ROUND(AB437,4))</f>
        <v>0.434</v>
      </c>
      <c r="AD437" s="110">
        <f>IF('3C-Water transport'!P$57="no"," ",ROUND(AB437,4))</f>
        <v>0.434</v>
      </c>
      <c r="AE437" s="110">
        <f>IF('3C-Water transport'!P$58="no"," ",ROUND(AB437,4))</f>
        <v>0.434</v>
      </c>
    </row>
    <row r="438" spans="5:31" x14ac:dyDescent="0.25">
      <c r="E438" s="110">
        <f t="shared" si="60"/>
        <v>0.43500000000000033</v>
      </c>
      <c r="F438" s="110">
        <f>IF('3A-Rail transport'!P$56="no"," ",ROUND(E438,4))</f>
        <v>0.435</v>
      </c>
      <c r="G438" s="110">
        <f>IF('3A-Rail transport'!P$57="no"," ",ROUND(E438,4))</f>
        <v>0.435</v>
      </c>
      <c r="H438" s="110"/>
      <c r="S438" s="110">
        <f t="shared" si="61"/>
        <v>0.43500000000000033</v>
      </c>
      <c r="T438" s="110">
        <f>IF('3B-Air transport'!P$66="no"," ",ROUND(S438,4))</f>
        <v>0.435</v>
      </c>
      <c r="U438" s="110">
        <f>IF('3B-Air transport'!P$67="no"," ",ROUND(S438,4))</f>
        <v>0.435</v>
      </c>
      <c r="V438" s="110">
        <f>IF('3B-Air transport'!P$68="no"," ",ROUND(S438,4))</f>
        <v>0.435</v>
      </c>
      <c r="W438" s="110"/>
      <c r="AB438" s="110">
        <f t="shared" si="62"/>
        <v>0.43500000000000033</v>
      </c>
      <c r="AC438" s="110">
        <f>IF('3C-Water transport'!P$56="no"," ",ROUND(AB438,4))</f>
        <v>0.435</v>
      </c>
      <c r="AD438" s="110">
        <f>IF('3C-Water transport'!P$57="no"," ",ROUND(AB438,4))</f>
        <v>0.435</v>
      </c>
      <c r="AE438" s="110">
        <f>IF('3C-Water transport'!P$58="no"," ",ROUND(AB438,4))</f>
        <v>0.435</v>
      </c>
    </row>
    <row r="439" spans="5:31" x14ac:dyDescent="0.25">
      <c r="E439" s="110">
        <f t="shared" si="60"/>
        <v>0.43600000000000033</v>
      </c>
      <c r="F439" s="110">
        <f>IF('3A-Rail transport'!P$56="no"," ",ROUND(E439,4))</f>
        <v>0.436</v>
      </c>
      <c r="G439" s="110">
        <f>IF('3A-Rail transport'!P$57="no"," ",ROUND(E439,4))</f>
        <v>0.436</v>
      </c>
      <c r="H439" s="110"/>
      <c r="S439" s="110">
        <f t="shared" si="61"/>
        <v>0.43600000000000033</v>
      </c>
      <c r="T439" s="110">
        <f>IF('3B-Air transport'!P$66="no"," ",ROUND(S439,4))</f>
        <v>0.436</v>
      </c>
      <c r="U439" s="110">
        <f>IF('3B-Air transport'!P$67="no"," ",ROUND(S439,4))</f>
        <v>0.436</v>
      </c>
      <c r="V439" s="110">
        <f>IF('3B-Air transport'!P$68="no"," ",ROUND(S439,4))</f>
        <v>0.436</v>
      </c>
      <c r="W439" s="110"/>
      <c r="AB439" s="110">
        <f t="shared" si="62"/>
        <v>0.43600000000000033</v>
      </c>
      <c r="AC439" s="110">
        <f>IF('3C-Water transport'!P$56="no"," ",ROUND(AB439,4))</f>
        <v>0.436</v>
      </c>
      <c r="AD439" s="110">
        <f>IF('3C-Water transport'!P$57="no"," ",ROUND(AB439,4))</f>
        <v>0.436</v>
      </c>
      <c r="AE439" s="110">
        <f>IF('3C-Water transport'!P$58="no"," ",ROUND(AB439,4))</f>
        <v>0.436</v>
      </c>
    </row>
    <row r="440" spans="5:31" x14ac:dyDescent="0.25">
      <c r="E440" s="110">
        <f t="shared" si="60"/>
        <v>0.43700000000000033</v>
      </c>
      <c r="F440" s="110">
        <f>IF('3A-Rail transport'!P$56="no"," ",ROUND(E440,4))</f>
        <v>0.437</v>
      </c>
      <c r="G440" s="110">
        <f>IF('3A-Rail transport'!P$57="no"," ",ROUND(E440,4))</f>
        <v>0.437</v>
      </c>
      <c r="H440" s="110"/>
      <c r="S440" s="110">
        <f t="shared" si="61"/>
        <v>0.43700000000000033</v>
      </c>
      <c r="T440" s="110">
        <f>IF('3B-Air transport'!P$66="no"," ",ROUND(S440,4))</f>
        <v>0.437</v>
      </c>
      <c r="U440" s="110">
        <f>IF('3B-Air transport'!P$67="no"," ",ROUND(S440,4))</f>
        <v>0.437</v>
      </c>
      <c r="V440" s="110">
        <f>IF('3B-Air transport'!P$68="no"," ",ROUND(S440,4))</f>
        <v>0.437</v>
      </c>
      <c r="W440" s="110"/>
      <c r="AB440" s="110">
        <f t="shared" si="62"/>
        <v>0.43700000000000033</v>
      </c>
      <c r="AC440" s="110">
        <f>IF('3C-Water transport'!P$56="no"," ",ROUND(AB440,4))</f>
        <v>0.437</v>
      </c>
      <c r="AD440" s="110">
        <f>IF('3C-Water transport'!P$57="no"," ",ROUND(AB440,4))</f>
        <v>0.437</v>
      </c>
      <c r="AE440" s="110">
        <f>IF('3C-Water transport'!P$58="no"," ",ROUND(AB440,4))</f>
        <v>0.437</v>
      </c>
    </row>
    <row r="441" spans="5:31" x14ac:dyDescent="0.25">
      <c r="E441" s="110">
        <f t="shared" si="60"/>
        <v>0.43800000000000033</v>
      </c>
      <c r="F441" s="110">
        <f>IF('3A-Rail transport'!P$56="no"," ",ROUND(E441,4))</f>
        <v>0.438</v>
      </c>
      <c r="G441" s="110">
        <f>IF('3A-Rail transport'!P$57="no"," ",ROUND(E441,4))</f>
        <v>0.438</v>
      </c>
      <c r="H441" s="110"/>
      <c r="S441" s="110">
        <f t="shared" si="61"/>
        <v>0.43800000000000033</v>
      </c>
      <c r="T441" s="110">
        <f>IF('3B-Air transport'!P$66="no"," ",ROUND(S441,4))</f>
        <v>0.438</v>
      </c>
      <c r="U441" s="110">
        <f>IF('3B-Air transport'!P$67="no"," ",ROUND(S441,4))</f>
        <v>0.438</v>
      </c>
      <c r="V441" s="110">
        <f>IF('3B-Air transport'!P$68="no"," ",ROUND(S441,4))</f>
        <v>0.438</v>
      </c>
      <c r="W441" s="110"/>
      <c r="AB441" s="110">
        <f t="shared" si="62"/>
        <v>0.43800000000000033</v>
      </c>
      <c r="AC441" s="110">
        <f>IF('3C-Water transport'!P$56="no"," ",ROUND(AB441,4))</f>
        <v>0.438</v>
      </c>
      <c r="AD441" s="110">
        <f>IF('3C-Water transport'!P$57="no"," ",ROUND(AB441,4))</f>
        <v>0.438</v>
      </c>
      <c r="AE441" s="110">
        <f>IF('3C-Water transport'!P$58="no"," ",ROUND(AB441,4))</f>
        <v>0.438</v>
      </c>
    </row>
    <row r="442" spans="5:31" x14ac:dyDescent="0.25">
      <c r="E442" s="110">
        <f t="shared" si="60"/>
        <v>0.43900000000000033</v>
      </c>
      <c r="F442" s="110">
        <f>IF('3A-Rail transport'!P$56="no"," ",ROUND(E442,4))</f>
        <v>0.439</v>
      </c>
      <c r="G442" s="110">
        <f>IF('3A-Rail transport'!P$57="no"," ",ROUND(E442,4))</f>
        <v>0.439</v>
      </c>
      <c r="H442" s="110"/>
      <c r="S442" s="110">
        <f t="shared" si="61"/>
        <v>0.43900000000000033</v>
      </c>
      <c r="T442" s="110">
        <f>IF('3B-Air transport'!P$66="no"," ",ROUND(S442,4))</f>
        <v>0.439</v>
      </c>
      <c r="U442" s="110">
        <f>IF('3B-Air transport'!P$67="no"," ",ROUND(S442,4))</f>
        <v>0.439</v>
      </c>
      <c r="V442" s="110">
        <f>IF('3B-Air transport'!P$68="no"," ",ROUND(S442,4))</f>
        <v>0.439</v>
      </c>
      <c r="W442" s="110"/>
      <c r="AB442" s="110">
        <f t="shared" si="62"/>
        <v>0.43900000000000033</v>
      </c>
      <c r="AC442" s="110">
        <f>IF('3C-Water transport'!P$56="no"," ",ROUND(AB442,4))</f>
        <v>0.439</v>
      </c>
      <c r="AD442" s="110">
        <f>IF('3C-Water transport'!P$57="no"," ",ROUND(AB442,4))</f>
        <v>0.439</v>
      </c>
      <c r="AE442" s="110">
        <f>IF('3C-Water transport'!P$58="no"," ",ROUND(AB442,4))</f>
        <v>0.439</v>
      </c>
    </row>
    <row r="443" spans="5:31" x14ac:dyDescent="0.25">
      <c r="E443" s="110">
        <f t="shared" si="60"/>
        <v>0.44000000000000034</v>
      </c>
      <c r="F443" s="110">
        <f>IF('3A-Rail transport'!P$56="no"," ",ROUND(E443,4))</f>
        <v>0.44</v>
      </c>
      <c r="G443" s="110">
        <f>IF('3A-Rail transport'!P$57="no"," ",ROUND(E443,4))</f>
        <v>0.44</v>
      </c>
      <c r="H443" s="110"/>
      <c r="S443" s="110">
        <f t="shared" si="61"/>
        <v>0.44000000000000034</v>
      </c>
      <c r="T443" s="110">
        <f>IF('3B-Air transport'!P$66="no"," ",ROUND(S443,4))</f>
        <v>0.44</v>
      </c>
      <c r="U443" s="110">
        <f>IF('3B-Air transport'!P$67="no"," ",ROUND(S443,4))</f>
        <v>0.44</v>
      </c>
      <c r="V443" s="110">
        <f>IF('3B-Air transport'!P$68="no"," ",ROUND(S443,4))</f>
        <v>0.44</v>
      </c>
      <c r="W443" s="110"/>
      <c r="AB443" s="110">
        <f t="shared" si="62"/>
        <v>0.44000000000000034</v>
      </c>
      <c r="AC443" s="110">
        <f>IF('3C-Water transport'!P$56="no"," ",ROUND(AB443,4))</f>
        <v>0.44</v>
      </c>
      <c r="AD443" s="110">
        <f>IF('3C-Water transport'!P$57="no"," ",ROUND(AB443,4))</f>
        <v>0.44</v>
      </c>
      <c r="AE443" s="110">
        <f>IF('3C-Water transport'!P$58="no"," ",ROUND(AB443,4))</f>
        <v>0.44</v>
      </c>
    </row>
    <row r="444" spans="5:31" x14ac:dyDescent="0.25">
      <c r="E444" s="110">
        <f t="shared" si="60"/>
        <v>0.44100000000000034</v>
      </c>
      <c r="F444" s="110">
        <f>IF('3A-Rail transport'!P$56="no"," ",ROUND(E444,4))</f>
        <v>0.441</v>
      </c>
      <c r="G444" s="110">
        <f>IF('3A-Rail transport'!P$57="no"," ",ROUND(E444,4))</f>
        <v>0.441</v>
      </c>
      <c r="H444" s="110"/>
      <c r="S444" s="110">
        <f t="shared" si="61"/>
        <v>0.44100000000000034</v>
      </c>
      <c r="T444" s="110">
        <f>IF('3B-Air transport'!P$66="no"," ",ROUND(S444,4))</f>
        <v>0.441</v>
      </c>
      <c r="U444" s="110">
        <f>IF('3B-Air transport'!P$67="no"," ",ROUND(S444,4))</f>
        <v>0.441</v>
      </c>
      <c r="V444" s="110">
        <f>IF('3B-Air transport'!P$68="no"," ",ROUND(S444,4))</f>
        <v>0.441</v>
      </c>
      <c r="W444" s="110"/>
      <c r="AB444" s="110">
        <f t="shared" si="62"/>
        <v>0.44100000000000034</v>
      </c>
      <c r="AC444" s="110">
        <f>IF('3C-Water transport'!P$56="no"," ",ROUND(AB444,4))</f>
        <v>0.441</v>
      </c>
      <c r="AD444" s="110">
        <f>IF('3C-Water transport'!P$57="no"," ",ROUND(AB444,4))</f>
        <v>0.441</v>
      </c>
      <c r="AE444" s="110">
        <f>IF('3C-Water transport'!P$58="no"," ",ROUND(AB444,4))</f>
        <v>0.441</v>
      </c>
    </row>
    <row r="445" spans="5:31" x14ac:dyDescent="0.25">
      <c r="E445" s="110">
        <f t="shared" si="60"/>
        <v>0.44200000000000034</v>
      </c>
      <c r="F445" s="110">
        <f>IF('3A-Rail transport'!P$56="no"," ",ROUND(E445,4))</f>
        <v>0.442</v>
      </c>
      <c r="G445" s="110">
        <f>IF('3A-Rail transport'!P$57="no"," ",ROUND(E445,4))</f>
        <v>0.442</v>
      </c>
      <c r="H445" s="110"/>
      <c r="S445" s="110">
        <f t="shared" si="61"/>
        <v>0.44200000000000034</v>
      </c>
      <c r="T445" s="110">
        <f>IF('3B-Air transport'!P$66="no"," ",ROUND(S445,4))</f>
        <v>0.442</v>
      </c>
      <c r="U445" s="110">
        <f>IF('3B-Air transport'!P$67="no"," ",ROUND(S445,4))</f>
        <v>0.442</v>
      </c>
      <c r="V445" s="110">
        <f>IF('3B-Air transport'!P$68="no"," ",ROUND(S445,4))</f>
        <v>0.442</v>
      </c>
      <c r="W445" s="110"/>
      <c r="AB445" s="110">
        <f t="shared" si="62"/>
        <v>0.44200000000000034</v>
      </c>
      <c r="AC445" s="110">
        <f>IF('3C-Water transport'!P$56="no"," ",ROUND(AB445,4))</f>
        <v>0.442</v>
      </c>
      <c r="AD445" s="110">
        <f>IF('3C-Water transport'!P$57="no"," ",ROUND(AB445,4))</f>
        <v>0.442</v>
      </c>
      <c r="AE445" s="110">
        <f>IF('3C-Water transport'!P$58="no"," ",ROUND(AB445,4))</f>
        <v>0.442</v>
      </c>
    </row>
    <row r="446" spans="5:31" x14ac:dyDescent="0.25">
      <c r="E446" s="110">
        <f t="shared" si="60"/>
        <v>0.44300000000000034</v>
      </c>
      <c r="F446" s="110">
        <f>IF('3A-Rail transport'!P$56="no"," ",ROUND(E446,4))</f>
        <v>0.443</v>
      </c>
      <c r="G446" s="110">
        <f>IF('3A-Rail transport'!P$57="no"," ",ROUND(E446,4))</f>
        <v>0.443</v>
      </c>
      <c r="H446" s="110"/>
      <c r="S446" s="110">
        <f t="shared" si="61"/>
        <v>0.44300000000000034</v>
      </c>
      <c r="T446" s="110">
        <f>IF('3B-Air transport'!P$66="no"," ",ROUND(S446,4))</f>
        <v>0.443</v>
      </c>
      <c r="U446" s="110">
        <f>IF('3B-Air transport'!P$67="no"," ",ROUND(S446,4))</f>
        <v>0.443</v>
      </c>
      <c r="V446" s="110">
        <f>IF('3B-Air transport'!P$68="no"," ",ROUND(S446,4))</f>
        <v>0.443</v>
      </c>
      <c r="W446" s="110"/>
      <c r="AB446" s="110">
        <f t="shared" si="62"/>
        <v>0.44300000000000034</v>
      </c>
      <c r="AC446" s="110">
        <f>IF('3C-Water transport'!P$56="no"," ",ROUND(AB446,4))</f>
        <v>0.443</v>
      </c>
      <c r="AD446" s="110">
        <f>IF('3C-Water transport'!P$57="no"," ",ROUND(AB446,4))</f>
        <v>0.443</v>
      </c>
      <c r="AE446" s="110">
        <f>IF('3C-Water transport'!P$58="no"," ",ROUND(AB446,4))</f>
        <v>0.443</v>
      </c>
    </row>
    <row r="447" spans="5:31" x14ac:dyDescent="0.25">
      <c r="E447" s="110">
        <f t="shared" si="60"/>
        <v>0.44400000000000034</v>
      </c>
      <c r="F447" s="110">
        <f>IF('3A-Rail transport'!P$56="no"," ",ROUND(E447,4))</f>
        <v>0.44400000000000001</v>
      </c>
      <c r="G447" s="110">
        <f>IF('3A-Rail transport'!P$57="no"," ",ROUND(E447,4))</f>
        <v>0.44400000000000001</v>
      </c>
      <c r="H447" s="110"/>
      <c r="S447" s="110">
        <f t="shared" si="61"/>
        <v>0.44400000000000034</v>
      </c>
      <c r="T447" s="110">
        <f>IF('3B-Air transport'!P$66="no"," ",ROUND(S447,4))</f>
        <v>0.44400000000000001</v>
      </c>
      <c r="U447" s="110">
        <f>IF('3B-Air transport'!P$67="no"," ",ROUND(S447,4))</f>
        <v>0.44400000000000001</v>
      </c>
      <c r="V447" s="110">
        <f>IF('3B-Air transport'!P$68="no"," ",ROUND(S447,4))</f>
        <v>0.44400000000000001</v>
      </c>
      <c r="W447" s="110"/>
      <c r="AB447" s="110">
        <f t="shared" si="62"/>
        <v>0.44400000000000034</v>
      </c>
      <c r="AC447" s="110">
        <f>IF('3C-Water transport'!P$56="no"," ",ROUND(AB447,4))</f>
        <v>0.44400000000000001</v>
      </c>
      <c r="AD447" s="110">
        <f>IF('3C-Water transport'!P$57="no"," ",ROUND(AB447,4))</f>
        <v>0.44400000000000001</v>
      </c>
      <c r="AE447" s="110">
        <f>IF('3C-Water transport'!P$58="no"," ",ROUND(AB447,4))</f>
        <v>0.44400000000000001</v>
      </c>
    </row>
    <row r="448" spans="5:31" x14ac:dyDescent="0.25">
      <c r="E448" s="110">
        <f t="shared" si="60"/>
        <v>0.44500000000000034</v>
      </c>
      <c r="F448" s="110">
        <f>IF('3A-Rail transport'!P$56="no"," ",ROUND(E448,4))</f>
        <v>0.44500000000000001</v>
      </c>
      <c r="G448" s="110">
        <f>IF('3A-Rail transport'!P$57="no"," ",ROUND(E448,4))</f>
        <v>0.44500000000000001</v>
      </c>
      <c r="H448" s="110"/>
      <c r="S448" s="110">
        <f t="shared" si="61"/>
        <v>0.44500000000000034</v>
      </c>
      <c r="T448" s="110">
        <f>IF('3B-Air transport'!P$66="no"," ",ROUND(S448,4))</f>
        <v>0.44500000000000001</v>
      </c>
      <c r="U448" s="110">
        <f>IF('3B-Air transport'!P$67="no"," ",ROUND(S448,4))</f>
        <v>0.44500000000000001</v>
      </c>
      <c r="V448" s="110">
        <f>IF('3B-Air transport'!P$68="no"," ",ROUND(S448,4))</f>
        <v>0.44500000000000001</v>
      </c>
      <c r="W448" s="110"/>
      <c r="AB448" s="110">
        <f t="shared" si="62"/>
        <v>0.44500000000000034</v>
      </c>
      <c r="AC448" s="110">
        <f>IF('3C-Water transport'!P$56="no"," ",ROUND(AB448,4))</f>
        <v>0.44500000000000001</v>
      </c>
      <c r="AD448" s="110">
        <f>IF('3C-Water transport'!P$57="no"," ",ROUND(AB448,4))</f>
        <v>0.44500000000000001</v>
      </c>
      <c r="AE448" s="110">
        <f>IF('3C-Water transport'!P$58="no"," ",ROUND(AB448,4))</f>
        <v>0.44500000000000001</v>
      </c>
    </row>
    <row r="449" spans="5:31" x14ac:dyDescent="0.25">
      <c r="E449" s="110">
        <f t="shared" si="60"/>
        <v>0.44600000000000034</v>
      </c>
      <c r="F449" s="110">
        <f>IF('3A-Rail transport'!P$56="no"," ",ROUND(E449,4))</f>
        <v>0.44600000000000001</v>
      </c>
      <c r="G449" s="110">
        <f>IF('3A-Rail transport'!P$57="no"," ",ROUND(E449,4))</f>
        <v>0.44600000000000001</v>
      </c>
      <c r="H449" s="110"/>
      <c r="S449" s="110">
        <f t="shared" si="61"/>
        <v>0.44600000000000034</v>
      </c>
      <c r="T449" s="110">
        <f>IF('3B-Air transport'!P$66="no"," ",ROUND(S449,4))</f>
        <v>0.44600000000000001</v>
      </c>
      <c r="U449" s="110">
        <f>IF('3B-Air transport'!P$67="no"," ",ROUND(S449,4))</f>
        <v>0.44600000000000001</v>
      </c>
      <c r="V449" s="110">
        <f>IF('3B-Air transport'!P$68="no"," ",ROUND(S449,4))</f>
        <v>0.44600000000000001</v>
      </c>
      <c r="W449" s="110"/>
      <c r="AB449" s="110">
        <f t="shared" si="62"/>
        <v>0.44600000000000034</v>
      </c>
      <c r="AC449" s="110">
        <f>IF('3C-Water transport'!P$56="no"," ",ROUND(AB449,4))</f>
        <v>0.44600000000000001</v>
      </c>
      <c r="AD449" s="110">
        <f>IF('3C-Water transport'!P$57="no"," ",ROUND(AB449,4))</f>
        <v>0.44600000000000001</v>
      </c>
      <c r="AE449" s="110">
        <f>IF('3C-Water transport'!P$58="no"," ",ROUND(AB449,4))</f>
        <v>0.44600000000000001</v>
      </c>
    </row>
    <row r="450" spans="5:31" x14ac:dyDescent="0.25">
      <c r="E450" s="110">
        <f t="shared" si="60"/>
        <v>0.44700000000000034</v>
      </c>
      <c r="F450" s="110">
        <f>IF('3A-Rail transport'!P$56="no"," ",ROUND(E450,4))</f>
        <v>0.44700000000000001</v>
      </c>
      <c r="G450" s="110">
        <f>IF('3A-Rail transport'!P$57="no"," ",ROUND(E450,4))</f>
        <v>0.44700000000000001</v>
      </c>
      <c r="H450" s="110"/>
      <c r="S450" s="110">
        <f t="shared" si="61"/>
        <v>0.44700000000000034</v>
      </c>
      <c r="T450" s="110">
        <f>IF('3B-Air transport'!P$66="no"," ",ROUND(S450,4))</f>
        <v>0.44700000000000001</v>
      </c>
      <c r="U450" s="110">
        <f>IF('3B-Air transport'!P$67="no"," ",ROUND(S450,4))</f>
        <v>0.44700000000000001</v>
      </c>
      <c r="V450" s="110">
        <f>IF('3B-Air transport'!P$68="no"," ",ROUND(S450,4))</f>
        <v>0.44700000000000001</v>
      </c>
      <c r="W450" s="110"/>
      <c r="AB450" s="110">
        <f t="shared" si="62"/>
        <v>0.44700000000000034</v>
      </c>
      <c r="AC450" s="110">
        <f>IF('3C-Water transport'!P$56="no"," ",ROUND(AB450,4))</f>
        <v>0.44700000000000001</v>
      </c>
      <c r="AD450" s="110">
        <f>IF('3C-Water transport'!P$57="no"," ",ROUND(AB450,4))</f>
        <v>0.44700000000000001</v>
      </c>
      <c r="AE450" s="110">
        <f>IF('3C-Water transport'!P$58="no"," ",ROUND(AB450,4))</f>
        <v>0.44700000000000001</v>
      </c>
    </row>
    <row r="451" spans="5:31" x14ac:dyDescent="0.25">
      <c r="E451" s="110">
        <f t="shared" si="60"/>
        <v>0.44800000000000034</v>
      </c>
      <c r="F451" s="110">
        <f>IF('3A-Rail transport'!P$56="no"," ",ROUND(E451,4))</f>
        <v>0.44800000000000001</v>
      </c>
      <c r="G451" s="110">
        <f>IF('3A-Rail transport'!P$57="no"," ",ROUND(E451,4))</f>
        <v>0.44800000000000001</v>
      </c>
      <c r="H451" s="110"/>
      <c r="S451" s="110">
        <f t="shared" si="61"/>
        <v>0.44800000000000034</v>
      </c>
      <c r="T451" s="110">
        <f>IF('3B-Air transport'!P$66="no"," ",ROUND(S451,4))</f>
        <v>0.44800000000000001</v>
      </c>
      <c r="U451" s="110">
        <f>IF('3B-Air transport'!P$67="no"," ",ROUND(S451,4))</f>
        <v>0.44800000000000001</v>
      </c>
      <c r="V451" s="110">
        <f>IF('3B-Air transport'!P$68="no"," ",ROUND(S451,4))</f>
        <v>0.44800000000000001</v>
      </c>
      <c r="W451" s="110"/>
      <c r="AB451" s="110">
        <f t="shared" si="62"/>
        <v>0.44800000000000034</v>
      </c>
      <c r="AC451" s="110">
        <f>IF('3C-Water transport'!P$56="no"," ",ROUND(AB451,4))</f>
        <v>0.44800000000000001</v>
      </c>
      <c r="AD451" s="110">
        <f>IF('3C-Water transport'!P$57="no"," ",ROUND(AB451,4))</f>
        <v>0.44800000000000001</v>
      </c>
      <c r="AE451" s="110">
        <f>IF('3C-Water transport'!P$58="no"," ",ROUND(AB451,4))</f>
        <v>0.44800000000000001</v>
      </c>
    </row>
    <row r="452" spans="5:31" x14ac:dyDescent="0.25">
      <c r="E452" s="110">
        <f t="shared" ref="E452:E515" si="63">E451+0.001</f>
        <v>0.44900000000000034</v>
      </c>
      <c r="F452" s="110">
        <f>IF('3A-Rail transport'!P$56="no"," ",ROUND(E452,4))</f>
        <v>0.44900000000000001</v>
      </c>
      <c r="G452" s="110">
        <f>IF('3A-Rail transport'!P$57="no"," ",ROUND(E452,4))</f>
        <v>0.44900000000000001</v>
      </c>
      <c r="H452" s="110"/>
      <c r="S452" s="110">
        <f t="shared" ref="S452:S515" si="64">S451+0.001</f>
        <v>0.44900000000000034</v>
      </c>
      <c r="T452" s="110">
        <f>IF('3B-Air transport'!P$66="no"," ",ROUND(S452,4))</f>
        <v>0.44900000000000001</v>
      </c>
      <c r="U452" s="110">
        <f>IF('3B-Air transport'!P$67="no"," ",ROUND(S452,4))</f>
        <v>0.44900000000000001</v>
      </c>
      <c r="V452" s="110">
        <f>IF('3B-Air transport'!P$68="no"," ",ROUND(S452,4))</f>
        <v>0.44900000000000001</v>
      </c>
      <c r="W452" s="110"/>
      <c r="AB452" s="110">
        <f t="shared" ref="AB452:AB515" si="65">AB451+0.001</f>
        <v>0.44900000000000034</v>
      </c>
      <c r="AC452" s="110">
        <f>IF('3C-Water transport'!P$56="no"," ",ROUND(AB452,4))</f>
        <v>0.44900000000000001</v>
      </c>
      <c r="AD452" s="110">
        <f>IF('3C-Water transport'!P$57="no"," ",ROUND(AB452,4))</f>
        <v>0.44900000000000001</v>
      </c>
      <c r="AE452" s="110">
        <f>IF('3C-Water transport'!P$58="no"," ",ROUND(AB452,4))</f>
        <v>0.44900000000000001</v>
      </c>
    </row>
    <row r="453" spans="5:31" x14ac:dyDescent="0.25">
      <c r="E453" s="110">
        <f t="shared" si="63"/>
        <v>0.45000000000000034</v>
      </c>
      <c r="F453" s="110">
        <f>IF('3A-Rail transport'!P$56="no"," ",ROUND(E453,4))</f>
        <v>0.45</v>
      </c>
      <c r="G453" s="110">
        <f>IF('3A-Rail transport'!P$57="no"," ",ROUND(E453,4))</f>
        <v>0.45</v>
      </c>
      <c r="H453" s="110"/>
      <c r="S453" s="110">
        <f t="shared" si="64"/>
        <v>0.45000000000000034</v>
      </c>
      <c r="T453" s="110">
        <f>IF('3B-Air transport'!P$66="no"," ",ROUND(S453,4))</f>
        <v>0.45</v>
      </c>
      <c r="U453" s="110">
        <f>IF('3B-Air transport'!P$67="no"," ",ROUND(S453,4))</f>
        <v>0.45</v>
      </c>
      <c r="V453" s="110">
        <f>IF('3B-Air transport'!P$68="no"," ",ROUND(S453,4))</f>
        <v>0.45</v>
      </c>
      <c r="W453" s="110"/>
      <c r="AB453" s="110">
        <f t="shared" si="65"/>
        <v>0.45000000000000034</v>
      </c>
      <c r="AC453" s="110">
        <f>IF('3C-Water transport'!P$56="no"," ",ROUND(AB453,4))</f>
        <v>0.45</v>
      </c>
      <c r="AD453" s="110">
        <f>IF('3C-Water transport'!P$57="no"," ",ROUND(AB453,4))</f>
        <v>0.45</v>
      </c>
      <c r="AE453" s="110">
        <f>IF('3C-Water transport'!P$58="no"," ",ROUND(AB453,4))</f>
        <v>0.45</v>
      </c>
    </row>
    <row r="454" spans="5:31" x14ac:dyDescent="0.25">
      <c r="E454" s="110">
        <f t="shared" si="63"/>
        <v>0.45100000000000035</v>
      </c>
      <c r="F454" s="110">
        <f>IF('3A-Rail transport'!P$56="no"," ",ROUND(E454,4))</f>
        <v>0.45100000000000001</v>
      </c>
      <c r="G454" s="110">
        <f>IF('3A-Rail transport'!P$57="no"," ",ROUND(E454,4))</f>
        <v>0.45100000000000001</v>
      </c>
      <c r="H454" s="110"/>
      <c r="S454" s="110">
        <f t="shared" si="64"/>
        <v>0.45100000000000035</v>
      </c>
      <c r="T454" s="110">
        <f>IF('3B-Air transport'!P$66="no"," ",ROUND(S454,4))</f>
        <v>0.45100000000000001</v>
      </c>
      <c r="U454" s="110">
        <f>IF('3B-Air transport'!P$67="no"," ",ROUND(S454,4))</f>
        <v>0.45100000000000001</v>
      </c>
      <c r="V454" s="110">
        <f>IF('3B-Air transport'!P$68="no"," ",ROUND(S454,4))</f>
        <v>0.45100000000000001</v>
      </c>
      <c r="W454" s="110"/>
      <c r="AB454" s="110">
        <f t="shared" si="65"/>
        <v>0.45100000000000035</v>
      </c>
      <c r="AC454" s="110">
        <f>IF('3C-Water transport'!P$56="no"," ",ROUND(AB454,4))</f>
        <v>0.45100000000000001</v>
      </c>
      <c r="AD454" s="110">
        <f>IF('3C-Water transport'!P$57="no"," ",ROUND(AB454,4))</f>
        <v>0.45100000000000001</v>
      </c>
      <c r="AE454" s="110">
        <f>IF('3C-Water transport'!P$58="no"," ",ROUND(AB454,4))</f>
        <v>0.45100000000000001</v>
      </c>
    </row>
    <row r="455" spans="5:31" x14ac:dyDescent="0.25">
      <c r="E455" s="110">
        <f t="shared" si="63"/>
        <v>0.45200000000000035</v>
      </c>
      <c r="F455" s="110">
        <f>IF('3A-Rail transport'!P$56="no"," ",ROUND(E455,4))</f>
        <v>0.45200000000000001</v>
      </c>
      <c r="G455" s="110">
        <f>IF('3A-Rail transport'!P$57="no"," ",ROUND(E455,4))</f>
        <v>0.45200000000000001</v>
      </c>
      <c r="H455" s="110"/>
      <c r="S455" s="110">
        <f t="shared" si="64"/>
        <v>0.45200000000000035</v>
      </c>
      <c r="T455" s="110">
        <f>IF('3B-Air transport'!P$66="no"," ",ROUND(S455,4))</f>
        <v>0.45200000000000001</v>
      </c>
      <c r="U455" s="110">
        <f>IF('3B-Air transport'!P$67="no"," ",ROUND(S455,4))</f>
        <v>0.45200000000000001</v>
      </c>
      <c r="V455" s="110">
        <f>IF('3B-Air transport'!P$68="no"," ",ROUND(S455,4))</f>
        <v>0.45200000000000001</v>
      </c>
      <c r="W455" s="110"/>
      <c r="AB455" s="110">
        <f t="shared" si="65"/>
        <v>0.45200000000000035</v>
      </c>
      <c r="AC455" s="110">
        <f>IF('3C-Water transport'!P$56="no"," ",ROUND(AB455,4))</f>
        <v>0.45200000000000001</v>
      </c>
      <c r="AD455" s="110">
        <f>IF('3C-Water transport'!P$57="no"," ",ROUND(AB455,4))</f>
        <v>0.45200000000000001</v>
      </c>
      <c r="AE455" s="110">
        <f>IF('3C-Water transport'!P$58="no"," ",ROUND(AB455,4))</f>
        <v>0.45200000000000001</v>
      </c>
    </row>
    <row r="456" spans="5:31" x14ac:dyDescent="0.25">
      <c r="E456" s="110">
        <f t="shared" si="63"/>
        <v>0.45300000000000035</v>
      </c>
      <c r="F456" s="110">
        <f>IF('3A-Rail transport'!P$56="no"," ",ROUND(E456,4))</f>
        <v>0.45300000000000001</v>
      </c>
      <c r="G456" s="110">
        <f>IF('3A-Rail transport'!P$57="no"," ",ROUND(E456,4))</f>
        <v>0.45300000000000001</v>
      </c>
      <c r="H456" s="110"/>
      <c r="S456" s="110">
        <f t="shared" si="64"/>
        <v>0.45300000000000035</v>
      </c>
      <c r="T456" s="110">
        <f>IF('3B-Air transport'!P$66="no"," ",ROUND(S456,4))</f>
        <v>0.45300000000000001</v>
      </c>
      <c r="U456" s="110">
        <f>IF('3B-Air transport'!P$67="no"," ",ROUND(S456,4))</f>
        <v>0.45300000000000001</v>
      </c>
      <c r="V456" s="110">
        <f>IF('3B-Air transport'!P$68="no"," ",ROUND(S456,4))</f>
        <v>0.45300000000000001</v>
      </c>
      <c r="W456" s="110"/>
      <c r="AB456" s="110">
        <f t="shared" si="65"/>
        <v>0.45300000000000035</v>
      </c>
      <c r="AC456" s="110">
        <f>IF('3C-Water transport'!P$56="no"," ",ROUND(AB456,4))</f>
        <v>0.45300000000000001</v>
      </c>
      <c r="AD456" s="110">
        <f>IF('3C-Water transport'!P$57="no"," ",ROUND(AB456,4))</f>
        <v>0.45300000000000001</v>
      </c>
      <c r="AE456" s="110">
        <f>IF('3C-Water transport'!P$58="no"," ",ROUND(AB456,4))</f>
        <v>0.45300000000000001</v>
      </c>
    </row>
    <row r="457" spans="5:31" x14ac:dyDescent="0.25">
      <c r="E457" s="110">
        <f t="shared" si="63"/>
        <v>0.45400000000000035</v>
      </c>
      <c r="F457" s="110">
        <f>IF('3A-Rail transport'!P$56="no"," ",ROUND(E457,4))</f>
        <v>0.45400000000000001</v>
      </c>
      <c r="G457" s="110">
        <f>IF('3A-Rail transport'!P$57="no"," ",ROUND(E457,4))</f>
        <v>0.45400000000000001</v>
      </c>
      <c r="H457" s="110"/>
      <c r="S457" s="110">
        <f t="shared" si="64"/>
        <v>0.45400000000000035</v>
      </c>
      <c r="T457" s="110">
        <f>IF('3B-Air transport'!P$66="no"," ",ROUND(S457,4))</f>
        <v>0.45400000000000001</v>
      </c>
      <c r="U457" s="110">
        <f>IF('3B-Air transport'!P$67="no"," ",ROUND(S457,4))</f>
        <v>0.45400000000000001</v>
      </c>
      <c r="V457" s="110">
        <f>IF('3B-Air transport'!P$68="no"," ",ROUND(S457,4))</f>
        <v>0.45400000000000001</v>
      </c>
      <c r="W457" s="110"/>
      <c r="AB457" s="110">
        <f t="shared" si="65"/>
        <v>0.45400000000000035</v>
      </c>
      <c r="AC457" s="110">
        <f>IF('3C-Water transport'!P$56="no"," ",ROUND(AB457,4))</f>
        <v>0.45400000000000001</v>
      </c>
      <c r="AD457" s="110">
        <f>IF('3C-Water transport'!P$57="no"," ",ROUND(AB457,4))</f>
        <v>0.45400000000000001</v>
      </c>
      <c r="AE457" s="110">
        <f>IF('3C-Water transport'!P$58="no"," ",ROUND(AB457,4))</f>
        <v>0.45400000000000001</v>
      </c>
    </row>
    <row r="458" spans="5:31" x14ac:dyDescent="0.25">
      <c r="E458" s="110">
        <f t="shared" si="63"/>
        <v>0.45500000000000035</v>
      </c>
      <c r="F458" s="110">
        <f>IF('3A-Rail transport'!P$56="no"," ",ROUND(E458,4))</f>
        <v>0.45500000000000002</v>
      </c>
      <c r="G458" s="110">
        <f>IF('3A-Rail transport'!P$57="no"," ",ROUND(E458,4))</f>
        <v>0.45500000000000002</v>
      </c>
      <c r="H458" s="110"/>
      <c r="S458" s="110">
        <f t="shared" si="64"/>
        <v>0.45500000000000035</v>
      </c>
      <c r="T458" s="110">
        <f>IF('3B-Air transport'!P$66="no"," ",ROUND(S458,4))</f>
        <v>0.45500000000000002</v>
      </c>
      <c r="U458" s="110">
        <f>IF('3B-Air transport'!P$67="no"," ",ROUND(S458,4))</f>
        <v>0.45500000000000002</v>
      </c>
      <c r="V458" s="110">
        <f>IF('3B-Air transport'!P$68="no"," ",ROUND(S458,4))</f>
        <v>0.45500000000000002</v>
      </c>
      <c r="W458" s="110"/>
      <c r="AB458" s="110">
        <f t="shared" si="65"/>
        <v>0.45500000000000035</v>
      </c>
      <c r="AC458" s="110">
        <f>IF('3C-Water transport'!P$56="no"," ",ROUND(AB458,4))</f>
        <v>0.45500000000000002</v>
      </c>
      <c r="AD458" s="110">
        <f>IF('3C-Water transport'!P$57="no"," ",ROUND(AB458,4))</f>
        <v>0.45500000000000002</v>
      </c>
      <c r="AE458" s="110">
        <f>IF('3C-Water transport'!P$58="no"," ",ROUND(AB458,4))</f>
        <v>0.45500000000000002</v>
      </c>
    </row>
    <row r="459" spans="5:31" x14ac:dyDescent="0.25">
      <c r="E459" s="110">
        <f t="shared" si="63"/>
        <v>0.45600000000000035</v>
      </c>
      <c r="F459" s="110">
        <f>IF('3A-Rail transport'!P$56="no"," ",ROUND(E459,4))</f>
        <v>0.45600000000000002</v>
      </c>
      <c r="G459" s="110">
        <f>IF('3A-Rail transport'!P$57="no"," ",ROUND(E459,4))</f>
        <v>0.45600000000000002</v>
      </c>
      <c r="H459" s="110"/>
      <c r="S459" s="110">
        <f t="shared" si="64"/>
        <v>0.45600000000000035</v>
      </c>
      <c r="T459" s="110">
        <f>IF('3B-Air transport'!P$66="no"," ",ROUND(S459,4))</f>
        <v>0.45600000000000002</v>
      </c>
      <c r="U459" s="110">
        <f>IF('3B-Air transport'!P$67="no"," ",ROUND(S459,4))</f>
        <v>0.45600000000000002</v>
      </c>
      <c r="V459" s="110">
        <f>IF('3B-Air transport'!P$68="no"," ",ROUND(S459,4))</f>
        <v>0.45600000000000002</v>
      </c>
      <c r="W459" s="110"/>
      <c r="AB459" s="110">
        <f t="shared" si="65"/>
        <v>0.45600000000000035</v>
      </c>
      <c r="AC459" s="110">
        <f>IF('3C-Water transport'!P$56="no"," ",ROUND(AB459,4))</f>
        <v>0.45600000000000002</v>
      </c>
      <c r="AD459" s="110">
        <f>IF('3C-Water transport'!P$57="no"," ",ROUND(AB459,4))</f>
        <v>0.45600000000000002</v>
      </c>
      <c r="AE459" s="110">
        <f>IF('3C-Water transport'!P$58="no"," ",ROUND(AB459,4))</f>
        <v>0.45600000000000002</v>
      </c>
    </row>
    <row r="460" spans="5:31" x14ac:dyDescent="0.25">
      <c r="E460" s="110">
        <f t="shared" si="63"/>
        <v>0.45700000000000035</v>
      </c>
      <c r="F460" s="110">
        <f>IF('3A-Rail transport'!P$56="no"," ",ROUND(E460,4))</f>
        <v>0.45700000000000002</v>
      </c>
      <c r="G460" s="110">
        <f>IF('3A-Rail transport'!P$57="no"," ",ROUND(E460,4))</f>
        <v>0.45700000000000002</v>
      </c>
      <c r="H460" s="110"/>
      <c r="S460" s="110">
        <f t="shared" si="64"/>
        <v>0.45700000000000035</v>
      </c>
      <c r="T460" s="110">
        <f>IF('3B-Air transport'!P$66="no"," ",ROUND(S460,4))</f>
        <v>0.45700000000000002</v>
      </c>
      <c r="U460" s="110">
        <f>IF('3B-Air transport'!P$67="no"," ",ROUND(S460,4))</f>
        <v>0.45700000000000002</v>
      </c>
      <c r="V460" s="110">
        <f>IF('3B-Air transport'!P$68="no"," ",ROUND(S460,4))</f>
        <v>0.45700000000000002</v>
      </c>
      <c r="W460" s="110"/>
      <c r="AB460" s="110">
        <f t="shared" si="65"/>
        <v>0.45700000000000035</v>
      </c>
      <c r="AC460" s="110">
        <f>IF('3C-Water transport'!P$56="no"," ",ROUND(AB460,4))</f>
        <v>0.45700000000000002</v>
      </c>
      <c r="AD460" s="110">
        <f>IF('3C-Water transport'!P$57="no"," ",ROUND(AB460,4))</f>
        <v>0.45700000000000002</v>
      </c>
      <c r="AE460" s="110">
        <f>IF('3C-Water transport'!P$58="no"," ",ROUND(AB460,4))</f>
        <v>0.45700000000000002</v>
      </c>
    </row>
    <row r="461" spans="5:31" x14ac:dyDescent="0.25">
      <c r="E461" s="110">
        <f t="shared" si="63"/>
        <v>0.45800000000000035</v>
      </c>
      <c r="F461" s="110">
        <f>IF('3A-Rail transport'!P$56="no"," ",ROUND(E461,4))</f>
        <v>0.45800000000000002</v>
      </c>
      <c r="G461" s="110">
        <f>IF('3A-Rail transport'!P$57="no"," ",ROUND(E461,4))</f>
        <v>0.45800000000000002</v>
      </c>
      <c r="H461" s="110"/>
      <c r="S461" s="110">
        <f t="shared" si="64"/>
        <v>0.45800000000000035</v>
      </c>
      <c r="T461" s="110">
        <f>IF('3B-Air transport'!P$66="no"," ",ROUND(S461,4))</f>
        <v>0.45800000000000002</v>
      </c>
      <c r="U461" s="110">
        <f>IF('3B-Air transport'!P$67="no"," ",ROUND(S461,4))</f>
        <v>0.45800000000000002</v>
      </c>
      <c r="V461" s="110">
        <f>IF('3B-Air transport'!P$68="no"," ",ROUND(S461,4))</f>
        <v>0.45800000000000002</v>
      </c>
      <c r="W461" s="110"/>
      <c r="AB461" s="110">
        <f t="shared" si="65"/>
        <v>0.45800000000000035</v>
      </c>
      <c r="AC461" s="110">
        <f>IF('3C-Water transport'!P$56="no"," ",ROUND(AB461,4))</f>
        <v>0.45800000000000002</v>
      </c>
      <c r="AD461" s="110">
        <f>IF('3C-Water transport'!P$57="no"," ",ROUND(AB461,4))</f>
        <v>0.45800000000000002</v>
      </c>
      <c r="AE461" s="110">
        <f>IF('3C-Water transport'!P$58="no"," ",ROUND(AB461,4))</f>
        <v>0.45800000000000002</v>
      </c>
    </row>
    <row r="462" spans="5:31" x14ac:dyDescent="0.25">
      <c r="E462" s="110">
        <f t="shared" si="63"/>
        <v>0.45900000000000035</v>
      </c>
      <c r="F462" s="110">
        <f>IF('3A-Rail transport'!P$56="no"," ",ROUND(E462,4))</f>
        <v>0.45900000000000002</v>
      </c>
      <c r="G462" s="110">
        <f>IF('3A-Rail transport'!P$57="no"," ",ROUND(E462,4))</f>
        <v>0.45900000000000002</v>
      </c>
      <c r="H462" s="110"/>
      <c r="S462" s="110">
        <f t="shared" si="64"/>
        <v>0.45900000000000035</v>
      </c>
      <c r="T462" s="110">
        <f>IF('3B-Air transport'!P$66="no"," ",ROUND(S462,4))</f>
        <v>0.45900000000000002</v>
      </c>
      <c r="U462" s="110">
        <f>IF('3B-Air transport'!P$67="no"," ",ROUND(S462,4))</f>
        <v>0.45900000000000002</v>
      </c>
      <c r="V462" s="110">
        <f>IF('3B-Air transport'!P$68="no"," ",ROUND(S462,4))</f>
        <v>0.45900000000000002</v>
      </c>
      <c r="W462" s="110"/>
      <c r="AB462" s="110">
        <f t="shared" si="65"/>
        <v>0.45900000000000035</v>
      </c>
      <c r="AC462" s="110">
        <f>IF('3C-Water transport'!P$56="no"," ",ROUND(AB462,4))</f>
        <v>0.45900000000000002</v>
      </c>
      <c r="AD462" s="110">
        <f>IF('3C-Water transport'!P$57="no"," ",ROUND(AB462,4))</f>
        <v>0.45900000000000002</v>
      </c>
      <c r="AE462" s="110">
        <f>IF('3C-Water transport'!P$58="no"," ",ROUND(AB462,4))</f>
        <v>0.45900000000000002</v>
      </c>
    </row>
    <row r="463" spans="5:31" x14ac:dyDescent="0.25">
      <c r="E463" s="110">
        <f t="shared" si="63"/>
        <v>0.46000000000000035</v>
      </c>
      <c r="F463" s="110">
        <f>IF('3A-Rail transport'!P$56="no"," ",ROUND(E463,4))</f>
        <v>0.46</v>
      </c>
      <c r="G463" s="110">
        <f>IF('3A-Rail transport'!P$57="no"," ",ROUND(E463,4))</f>
        <v>0.46</v>
      </c>
      <c r="H463" s="110"/>
      <c r="S463" s="110">
        <f t="shared" si="64"/>
        <v>0.46000000000000035</v>
      </c>
      <c r="T463" s="110">
        <f>IF('3B-Air transport'!P$66="no"," ",ROUND(S463,4))</f>
        <v>0.46</v>
      </c>
      <c r="U463" s="110">
        <f>IF('3B-Air transport'!P$67="no"," ",ROUND(S463,4))</f>
        <v>0.46</v>
      </c>
      <c r="V463" s="110">
        <f>IF('3B-Air transport'!P$68="no"," ",ROUND(S463,4))</f>
        <v>0.46</v>
      </c>
      <c r="W463" s="110"/>
      <c r="AB463" s="110">
        <f t="shared" si="65"/>
        <v>0.46000000000000035</v>
      </c>
      <c r="AC463" s="110">
        <f>IF('3C-Water transport'!P$56="no"," ",ROUND(AB463,4))</f>
        <v>0.46</v>
      </c>
      <c r="AD463" s="110">
        <f>IF('3C-Water transport'!P$57="no"," ",ROUND(AB463,4))</f>
        <v>0.46</v>
      </c>
      <c r="AE463" s="110">
        <f>IF('3C-Water transport'!P$58="no"," ",ROUND(AB463,4))</f>
        <v>0.46</v>
      </c>
    </row>
    <row r="464" spans="5:31" x14ac:dyDescent="0.25">
      <c r="E464" s="110">
        <f t="shared" si="63"/>
        <v>0.46100000000000035</v>
      </c>
      <c r="F464" s="110">
        <f>IF('3A-Rail transport'!P$56="no"," ",ROUND(E464,4))</f>
        <v>0.46100000000000002</v>
      </c>
      <c r="G464" s="110">
        <f>IF('3A-Rail transport'!P$57="no"," ",ROUND(E464,4))</f>
        <v>0.46100000000000002</v>
      </c>
      <c r="H464" s="110"/>
      <c r="S464" s="110">
        <f t="shared" si="64"/>
        <v>0.46100000000000035</v>
      </c>
      <c r="T464" s="110">
        <f>IF('3B-Air transport'!P$66="no"," ",ROUND(S464,4))</f>
        <v>0.46100000000000002</v>
      </c>
      <c r="U464" s="110">
        <f>IF('3B-Air transport'!P$67="no"," ",ROUND(S464,4))</f>
        <v>0.46100000000000002</v>
      </c>
      <c r="V464" s="110">
        <f>IF('3B-Air transport'!P$68="no"," ",ROUND(S464,4))</f>
        <v>0.46100000000000002</v>
      </c>
      <c r="W464" s="110"/>
      <c r="AB464" s="110">
        <f t="shared" si="65"/>
        <v>0.46100000000000035</v>
      </c>
      <c r="AC464" s="110">
        <f>IF('3C-Water transport'!P$56="no"," ",ROUND(AB464,4))</f>
        <v>0.46100000000000002</v>
      </c>
      <c r="AD464" s="110">
        <f>IF('3C-Water transport'!P$57="no"," ",ROUND(AB464,4))</f>
        <v>0.46100000000000002</v>
      </c>
      <c r="AE464" s="110">
        <f>IF('3C-Water transport'!P$58="no"," ",ROUND(AB464,4))</f>
        <v>0.46100000000000002</v>
      </c>
    </row>
    <row r="465" spans="5:31" x14ac:dyDescent="0.25">
      <c r="E465" s="110">
        <f t="shared" si="63"/>
        <v>0.46200000000000035</v>
      </c>
      <c r="F465" s="110">
        <f>IF('3A-Rail transport'!P$56="no"," ",ROUND(E465,4))</f>
        <v>0.46200000000000002</v>
      </c>
      <c r="G465" s="110">
        <f>IF('3A-Rail transport'!P$57="no"," ",ROUND(E465,4))</f>
        <v>0.46200000000000002</v>
      </c>
      <c r="H465" s="110"/>
      <c r="S465" s="110">
        <f t="shared" si="64"/>
        <v>0.46200000000000035</v>
      </c>
      <c r="T465" s="110">
        <f>IF('3B-Air transport'!P$66="no"," ",ROUND(S465,4))</f>
        <v>0.46200000000000002</v>
      </c>
      <c r="U465" s="110">
        <f>IF('3B-Air transport'!P$67="no"," ",ROUND(S465,4))</f>
        <v>0.46200000000000002</v>
      </c>
      <c r="V465" s="110">
        <f>IF('3B-Air transport'!P$68="no"," ",ROUND(S465,4))</f>
        <v>0.46200000000000002</v>
      </c>
      <c r="W465" s="110"/>
      <c r="AB465" s="110">
        <f t="shared" si="65"/>
        <v>0.46200000000000035</v>
      </c>
      <c r="AC465" s="110">
        <f>IF('3C-Water transport'!P$56="no"," ",ROUND(AB465,4))</f>
        <v>0.46200000000000002</v>
      </c>
      <c r="AD465" s="110">
        <f>IF('3C-Water transport'!P$57="no"," ",ROUND(AB465,4))</f>
        <v>0.46200000000000002</v>
      </c>
      <c r="AE465" s="110">
        <f>IF('3C-Water transport'!P$58="no"," ",ROUND(AB465,4))</f>
        <v>0.46200000000000002</v>
      </c>
    </row>
    <row r="466" spans="5:31" x14ac:dyDescent="0.25">
      <c r="E466" s="110">
        <f t="shared" si="63"/>
        <v>0.46300000000000036</v>
      </c>
      <c r="F466" s="110">
        <f>IF('3A-Rail transport'!P$56="no"," ",ROUND(E466,4))</f>
        <v>0.46300000000000002</v>
      </c>
      <c r="G466" s="110">
        <f>IF('3A-Rail transport'!P$57="no"," ",ROUND(E466,4))</f>
        <v>0.46300000000000002</v>
      </c>
      <c r="H466" s="110"/>
      <c r="S466" s="110">
        <f t="shared" si="64"/>
        <v>0.46300000000000036</v>
      </c>
      <c r="T466" s="110">
        <f>IF('3B-Air transport'!P$66="no"," ",ROUND(S466,4))</f>
        <v>0.46300000000000002</v>
      </c>
      <c r="U466" s="110">
        <f>IF('3B-Air transport'!P$67="no"," ",ROUND(S466,4))</f>
        <v>0.46300000000000002</v>
      </c>
      <c r="V466" s="110">
        <f>IF('3B-Air transport'!P$68="no"," ",ROUND(S466,4))</f>
        <v>0.46300000000000002</v>
      </c>
      <c r="W466" s="110"/>
      <c r="AB466" s="110">
        <f t="shared" si="65"/>
        <v>0.46300000000000036</v>
      </c>
      <c r="AC466" s="110">
        <f>IF('3C-Water transport'!P$56="no"," ",ROUND(AB466,4))</f>
        <v>0.46300000000000002</v>
      </c>
      <c r="AD466" s="110">
        <f>IF('3C-Water transport'!P$57="no"," ",ROUND(AB466,4))</f>
        <v>0.46300000000000002</v>
      </c>
      <c r="AE466" s="110">
        <f>IF('3C-Water transport'!P$58="no"," ",ROUND(AB466,4))</f>
        <v>0.46300000000000002</v>
      </c>
    </row>
    <row r="467" spans="5:31" x14ac:dyDescent="0.25">
      <c r="E467" s="110">
        <f t="shared" si="63"/>
        <v>0.46400000000000036</v>
      </c>
      <c r="F467" s="110">
        <f>IF('3A-Rail transport'!P$56="no"," ",ROUND(E467,4))</f>
        <v>0.46400000000000002</v>
      </c>
      <c r="G467" s="110">
        <f>IF('3A-Rail transport'!P$57="no"," ",ROUND(E467,4))</f>
        <v>0.46400000000000002</v>
      </c>
      <c r="H467" s="110"/>
      <c r="S467" s="110">
        <f t="shared" si="64"/>
        <v>0.46400000000000036</v>
      </c>
      <c r="T467" s="110">
        <f>IF('3B-Air transport'!P$66="no"," ",ROUND(S467,4))</f>
        <v>0.46400000000000002</v>
      </c>
      <c r="U467" s="110">
        <f>IF('3B-Air transport'!P$67="no"," ",ROUND(S467,4))</f>
        <v>0.46400000000000002</v>
      </c>
      <c r="V467" s="110">
        <f>IF('3B-Air transport'!P$68="no"," ",ROUND(S467,4))</f>
        <v>0.46400000000000002</v>
      </c>
      <c r="W467" s="110"/>
      <c r="AB467" s="110">
        <f t="shared" si="65"/>
        <v>0.46400000000000036</v>
      </c>
      <c r="AC467" s="110">
        <f>IF('3C-Water transport'!P$56="no"," ",ROUND(AB467,4))</f>
        <v>0.46400000000000002</v>
      </c>
      <c r="AD467" s="110">
        <f>IF('3C-Water transport'!P$57="no"," ",ROUND(AB467,4))</f>
        <v>0.46400000000000002</v>
      </c>
      <c r="AE467" s="110">
        <f>IF('3C-Water transport'!P$58="no"," ",ROUND(AB467,4))</f>
        <v>0.46400000000000002</v>
      </c>
    </row>
    <row r="468" spans="5:31" x14ac:dyDescent="0.25">
      <c r="E468" s="110">
        <f t="shared" si="63"/>
        <v>0.46500000000000036</v>
      </c>
      <c r="F468" s="110">
        <f>IF('3A-Rail transport'!P$56="no"," ",ROUND(E468,4))</f>
        <v>0.46500000000000002</v>
      </c>
      <c r="G468" s="110">
        <f>IF('3A-Rail transport'!P$57="no"," ",ROUND(E468,4))</f>
        <v>0.46500000000000002</v>
      </c>
      <c r="H468" s="110"/>
      <c r="S468" s="110">
        <f t="shared" si="64"/>
        <v>0.46500000000000036</v>
      </c>
      <c r="T468" s="110">
        <f>IF('3B-Air transport'!P$66="no"," ",ROUND(S468,4))</f>
        <v>0.46500000000000002</v>
      </c>
      <c r="U468" s="110">
        <f>IF('3B-Air transport'!P$67="no"," ",ROUND(S468,4))</f>
        <v>0.46500000000000002</v>
      </c>
      <c r="V468" s="110">
        <f>IF('3B-Air transport'!P$68="no"," ",ROUND(S468,4))</f>
        <v>0.46500000000000002</v>
      </c>
      <c r="W468" s="110"/>
      <c r="AB468" s="110">
        <f t="shared" si="65"/>
        <v>0.46500000000000036</v>
      </c>
      <c r="AC468" s="110">
        <f>IF('3C-Water transport'!P$56="no"," ",ROUND(AB468,4))</f>
        <v>0.46500000000000002</v>
      </c>
      <c r="AD468" s="110">
        <f>IF('3C-Water transport'!P$57="no"," ",ROUND(AB468,4))</f>
        <v>0.46500000000000002</v>
      </c>
      <c r="AE468" s="110">
        <f>IF('3C-Water transport'!P$58="no"," ",ROUND(AB468,4))</f>
        <v>0.46500000000000002</v>
      </c>
    </row>
    <row r="469" spans="5:31" x14ac:dyDescent="0.25">
      <c r="E469" s="110">
        <f t="shared" si="63"/>
        <v>0.46600000000000036</v>
      </c>
      <c r="F469" s="110">
        <f>IF('3A-Rail transport'!P$56="no"," ",ROUND(E469,4))</f>
        <v>0.46600000000000003</v>
      </c>
      <c r="G469" s="110">
        <f>IF('3A-Rail transport'!P$57="no"," ",ROUND(E469,4))</f>
        <v>0.46600000000000003</v>
      </c>
      <c r="H469" s="110"/>
      <c r="S469" s="110">
        <f t="shared" si="64"/>
        <v>0.46600000000000036</v>
      </c>
      <c r="T469" s="110">
        <f>IF('3B-Air transport'!P$66="no"," ",ROUND(S469,4))</f>
        <v>0.46600000000000003</v>
      </c>
      <c r="U469" s="110">
        <f>IF('3B-Air transport'!P$67="no"," ",ROUND(S469,4))</f>
        <v>0.46600000000000003</v>
      </c>
      <c r="V469" s="110">
        <f>IF('3B-Air transport'!P$68="no"," ",ROUND(S469,4))</f>
        <v>0.46600000000000003</v>
      </c>
      <c r="W469" s="110"/>
      <c r="AB469" s="110">
        <f t="shared" si="65"/>
        <v>0.46600000000000036</v>
      </c>
      <c r="AC469" s="110">
        <f>IF('3C-Water transport'!P$56="no"," ",ROUND(AB469,4))</f>
        <v>0.46600000000000003</v>
      </c>
      <c r="AD469" s="110">
        <f>IF('3C-Water transport'!P$57="no"," ",ROUND(AB469,4))</f>
        <v>0.46600000000000003</v>
      </c>
      <c r="AE469" s="110">
        <f>IF('3C-Water transport'!P$58="no"," ",ROUND(AB469,4))</f>
        <v>0.46600000000000003</v>
      </c>
    </row>
    <row r="470" spans="5:31" x14ac:dyDescent="0.25">
      <c r="E470" s="110">
        <f t="shared" si="63"/>
        <v>0.46700000000000036</v>
      </c>
      <c r="F470" s="110">
        <f>IF('3A-Rail transport'!P$56="no"," ",ROUND(E470,4))</f>
        <v>0.46700000000000003</v>
      </c>
      <c r="G470" s="110">
        <f>IF('3A-Rail transport'!P$57="no"," ",ROUND(E470,4))</f>
        <v>0.46700000000000003</v>
      </c>
      <c r="H470" s="110"/>
      <c r="S470" s="110">
        <f t="shared" si="64"/>
        <v>0.46700000000000036</v>
      </c>
      <c r="T470" s="110">
        <f>IF('3B-Air transport'!P$66="no"," ",ROUND(S470,4))</f>
        <v>0.46700000000000003</v>
      </c>
      <c r="U470" s="110">
        <f>IF('3B-Air transport'!P$67="no"," ",ROUND(S470,4))</f>
        <v>0.46700000000000003</v>
      </c>
      <c r="V470" s="110">
        <f>IF('3B-Air transport'!P$68="no"," ",ROUND(S470,4))</f>
        <v>0.46700000000000003</v>
      </c>
      <c r="W470" s="110"/>
      <c r="AB470" s="110">
        <f t="shared" si="65"/>
        <v>0.46700000000000036</v>
      </c>
      <c r="AC470" s="110">
        <f>IF('3C-Water transport'!P$56="no"," ",ROUND(AB470,4))</f>
        <v>0.46700000000000003</v>
      </c>
      <c r="AD470" s="110">
        <f>IF('3C-Water transport'!P$57="no"," ",ROUND(AB470,4))</f>
        <v>0.46700000000000003</v>
      </c>
      <c r="AE470" s="110">
        <f>IF('3C-Water transport'!P$58="no"," ",ROUND(AB470,4))</f>
        <v>0.46700000000000003</v>
      </c>
    </row>
    <row r="471" spans="5:31" x14ac:dyDescent="0.25">
      <c r="E471" s="110">
        <f t="shared" si="63"/>
        <v>0.46800000000000036</v>
      </c>
      <c r="F471" s="110">
        <f>IF('3A-Rail transport'!P$56="no"," ",ROUND(E471,4))</f>
        <v>0.46800000000000003</v>
      </c>
      <c r="G471" s="110">
        <f>IF('3A-Rail transport'!P$57="no"," ",ROUND(E471,4))</f>
        <v>0.46800000000000003</v>
      </c>
      <c r="H471" s="110"/>
      <c r="S471" s="110">
        <f t="shared" si="64"/>
        <v>0.46800000000000036</v>
      </c>
      <c r="T471" s="110">
        <f>IF('3B-Air transport'!P$66="no"," ",ROUND(S471,4))</f>
        <v>0.46800000000000003</v>
      </c>
      <c r="U471" s="110">
        <f>IF('3B-Air transport'!P$67="no"," ",ROUND(S471,4))</f>
        <v>0.46800000000000003</v>
      </c>
      <c r="V471" s="110">
        <f>IF('3B-Air transport'!P$68="no"," ",ROUND(S471,4))</f>
        <v>0.46800000000000003</v>
      </c>
      <c r="W471" s="110"/>
      <c r="AB471" s="110">
        <f t="shared" si="65"/>
        <v>0.46800000000000036</v>
      </c>
      <c r="AC471" s="110">
        <f>IF('3C-Water transport'!P$56="no"," ",ROUND(AB471,4))</f>
        <v>0.46800000000000003</v>
      </c>
      <c r="AD471" s="110">
        <f>IF('3C-Water transport'!P$57="no"," ",ROUND(AB471,4))</f>
        <v>0.46800000000000003</v>
      </c>
      <c r="AE471" s="110">
        <f>IF('3C-Water transport'!P$58="no"," ",ROUND(AB471,4))</f>
        <v>0.46800000000000003</v>
      </c>
    </row>
    <row r="472" spans="5:31" x14ac:dyDescent="0.25">
      <c r="E472" s="110">
        <f t="shared" si="63"/>
        <v>0.46900000000000036</v>
      </c>
      <c r="F472" s="110">
        <f>IF('3A-Rail transport'!P$56="no"," ",ROUND(E472,4))</f>
        <v>0.46899999999999997</v>
      </c>
      <c r="G472" s="110">
        <f>IF('3A-Rail transport'!P$57="no"," ",ROUND(E472,4))</f>
        <v>0.46899999999999997</v>
      </c>
      <c r="H472" s="110"/>
      <c r="S472" s="110">
        <f t="shared" si="64"/>
        <v>0.46900000000000036</v>
      </c>
      <c r="T472" s="110">
        <f>IF('3B-Air transport'!P$66="no"," ",ROUND(S472,4))</f>
        <v>0.46899999999999997</v>
      </c>
      <c r="U472" s="110">
        <f>IF('3B-Air transport'!P$67="no"," ",ROUND(S472,4))</f>
        <v>0.46899999999999997</v>
      </c>
      <c r="V472" s="110">
        <f>IF('3B-Air transport'!P$68="no"," ",ROUND(S472,4))</f>
        <v>0.46899999999999997</v>
      </c>
      <c r="W472" s="110"/>
      <c r="AB472" s="110">
        <f t="shared" si="65"/>
        <v>0.46900000000000036</v>
      </c>
      <c r="AC472" s="110">
        <f>IF('3C-Water transport'!P$56="no"," ",ROUND(AB472,4))</f>
        <v>0.46899999999999997</v>
      </c>
      <c r="AD472" s="110">
        <f>IF('3C-Water transport'!P$57="no"," ",ROUND(AB472,4))</f>
        <v>0.46899999999999997</v>
      </c>
      <c r="AE472" s="110">
        <f>IF('3C-Water transport'!P$58="no"," ",ROUND(AB472,4))</f>
        <v>0.46899999999999997</v>
      </c>
    </row>
    <row r="473" spans="5:31" x14ac:dyDescent="0.25">
      <c r="E473" s="110">
        <f t="shared" si="63"/>
        <v>0.47000000000000036</v>
      </c>
      <c r="F473" s="110">
        <f>IF('3A-Rail transport'!P$56="no"," ",ROUND(E473,4))</f>
        <v>0.47</v>
      </c>
      <c r="G473" s="110">
        <f>IF('3A-Rail transport'!P$57="no"," ",ROUND(E473,4))</f>
        <v>0.47</v>
      </c>
      <c r="H473" s="110"/>
      <c r="S473" s="110">
        <f t="shared" si="64"/>
        <v>0.47000000000000036</v>
      </c>
      <c r="T473" s="110">
        <f>IF('3B-Air transport'!P$66="no"," ",ROUND(S473,4))</f>
        <v>0.47</v>
      </c>
      <c r="U473" s="110">
        <f>IF('3B-Air transport'!P$67="no"," ",ROUND(S473,4))</f>
        <v>0.47</v>
      </c>
      <c r="V473" s="110">
        <f>IF('3B-Air transport'!P$68="no"," ",ROUND(S473,4))</f>
        <v>0.47</v>
      </c>
      <c r="W473" s="110"/>
      <c r="AB473" s="110">
        <f t="shared" si="65"/>
        <v>0.47000000000000036</v>
      </c>
      <c r="AC473" s="110">
        <f>IF('3C-Water transport'!P$56="no"," ",ROUND(AB473,4))</f>
        <v>0.47</v>
      </c>
      <c r="AD473" s="110">
        <f>IF('3C-Water transport'!P$57="no"," ",ROUND(AB473,4))</f>
        <v>0.47</v>
      </c>
      <c r="AE473" s="110">
        <f>IF('3C-Water transport'!P$58="no"," ",ROUND(AB473,4))</f>
        <v>0.47</v>
      </c>
    </row>
    <row r="474" spans="5:31" x14ac:dyDescent="0.25">
      <c r="E474" s="110">
        <f t="shared" si="63"/>
        <v>0.47100000000000036</v>
      </c>
      <c r="F474" s="110">
        <f>IF('3A-Rail transport'!P$56="no"," ",ROUND(E474,4))</f>
        <v>0.47099999999999997</v>
      </c>
      <c r="G474" s="110">
        <f>IF('3A-Rail transport'!P$57="no"," ",ROUND(E474,4))</f>
        <v>0.47099999999999997</v>
      </c>
      <c r="H474" s="110"/>
      <c r="S474" s="110">
        <f t="shared" si="64"/>
        <v>0.47100000000000036</v>
      </c>
      <c r="T474" s="110">
        <f>IF('3B-Air transport'!P$66="no"," ",ROUND(S474,4))</f>
        <v>0.47099999999999997</v>
      </c>
      <c r="U474" s="110">
        <f>IF('3B-Air transport'!P$67="no"," ",ROUND(S474,4))</f>
        <v>0.47099999999999997</v>
      </c>
      <c r="V474" s="110">
        <f>IF('3B-Air transport'!P$68="no"," ",ROUND(S474,4))</f>
        <v>0.47099999999999997</v>
      </c>
      <c r="W474" s="110"/>
      <c r="AB474" s="110">
        <f t="shared" si="65"/>
        <v>0.47100000000000036</v>
      </c>
      <c r="AC474" s="110">
        <f>IF('3C-Water transport'!P$56="no"," ",ROUND(AB474,4))</f>
        <v>0.47099999999999997</v>
      </c>
      <c r="AD474" s="110">
        <f>IF('3C-Water transport'!P$57="no"," ",ROUND(AB474,4))</f>
        <v>0.47099999999999997</v>
      </c>
      <c r="AE474" s="110">
        <f>IF('3C-Water transport'!P$58="no"," ",ROUND(AB474,4))</f>
        <v>0.47099999999999997</v>
      </c>
    </row>
    <row r="475" spans="5:31" x14ac:dyDescent="0.25">
      <c r="E475" s="110">
        <f t="shared" si="63"/>
        <v>0.47200000000000036</v>
      </c>
      <c r="F475" s="110">
        <f>IF('3A-Rail transport'!P$56="no"," ",ROUND(E475,4))</f>
        <v>0.47199999999999998</v>
      </c>
      <c r="G475" s="110">
        <f>IF('3A-Rail transport'!P$57="no"," ",ROUND(E475,4))</f>
        <v>0.47199999999999998</v>
      </c>
      <c r="H475" s="110"/>
      <c r="S475" s="110">
        <f t="shared" si="64"/>
        <v>0.47200000000000036</v>
      </c>
      <c r="T475" s="110">
        <f>IF('3B-Air transport'!P$66="no"," ",ROUND(S475,4))</f>
        <v>0.47199999999999998</v>
      </c>
      <c r="U475" s="110">
        <f>IF('3B-Air transport'!P$67="no"," ",ROUND(S475,4))</f>
        <v>0.47199999999999998</v>
      </c>
      <c r="V475" s="110">
        <f>IF('3B-Air transport'!P$68="no"," ",ROUND(S475,4))</f>
        <v>0.47199999999999998</v>
      </c>
      <c r="W475" s="110"/>
      <c r="AB475" s="110">
        <f t="shared" si="65"/>
        <v>0.47200000000000036</v>
      </c>
      <c r="AC475" s="110">
        <f>IF('3C-Water transport'!P$56="no"," ",ROUND(AB475,4))</f>
        <v>0.47199999999999998</v>
      </c>
      <c r="AD475" s="110">
        <f>IF('3C-Water transport'!P$57="no"," ",ROUND(AB475,4))</f>
        <v>0.47199999999999998</v>
      </c>
      <c r="AE475" s="110">
        <f>IF('3C-Water transport'!P$58="no"," ",ROUND(AB475,4))</f>
        <v>0.47199999999999998</v>
      </c>
    </row>
    <row r="476" spans="5:31" x14ac:dyDescent="0.25">
      <c r="E476" s="110">
        <f t="shared" si="63"/>
        <v>0.47300000000000036</v>
      </c>
      <c r="F476" s="110">
        <f>IF('3A-Rail transport'!P$56="no"," ",ROUND(E476,4))</f>
        <v>0.47299999999999998</v>
      </c>
      <c r="G476" s="110">
        <f>IF('3A-Rail transport'!P$57="no"," ",ROUND(E476,4))</f>
        <v>0.47299999999999998</v>
      </c>
      <c r="H476" s="110"/>
      <c r="S476" s="110">
        <f t="shared" si="64"/>
        <v>0.47300000000000036</v>
      </c>
      <c r="T476" s="110">
        <f>IF('3B-Air transport'!P$66="no"," ",ROUND(S476,4))</f>
        <v>0.47299999999999998</v>
      </c>
      <c r="U476" s="110">
        <f>IF('3B-Air transport'!P$67="no"," ",ROUND(S476,4))</f>
        <v>0.47299999999999998</v>
      </c>
      <c r="V476" s="110">
        <f>IF('3B-Air transport'!P$68="no"," ",ROUND(S476,4))</f>
        <v>0.47299999999999998</v>
      </c>
      <c r="W476" s="110"/>
      <c r="AB476" s="110">
        <f t="shared" si="65"/>
        <v>0.47300000000000036</v>
      </c>
      <c r="AC476" s="110">
        <f>IF('3C-Water transport'!P$56="no"," ",ROUND(AB476,4))</f>
        <v>0.47299999999999998</v>
      </c>
      <c r="AD476" s="110">
        <f>IF('3C-Water transport'!P$57="no"," ",ROUND(AB476,4))</f>
        <v>0.47299999999999998</v>
      </c>
      <c r="AE476" s="110">
        <f>IF('3C-Water transport'!P$58="no"," ",ROUND(AB476,4))</f>
        <v>0.47299999999999998</v>
      </c>
    </row>
    <row r="477" spans="5:31" x14ac:dyDescent="0.25">
      <c r="E477" s="110">
        <f t="shared" si="63"/>
        <v>0.47400000000000037</v>
      </c>
      <c r="F477" s="110">
        <f>IF('3A-Rail transport'!P$56="no"," ",ROUND(E477,4))</f>
        <v>0.47399999999999998</v>
      </c>
      <c r="G477" s="110">
        <f>IF('3A-Rail transport'!P$57="no"," ",ROUND(E477,4))</f>
        <v>0.47399999999999998</v>
      </c>
      <c r="H477" s="110"/>
      <c r="S477" s="110">
        <f t="shared" si="64"/>
        <v>0.47400000000000037</v>
      </c>
      <c r="T477" s="110">
        <f>IF('3B-Air transport'!P$66="no"," ",ROUND(S477,4))</f>
        <v>0.47399999999999998</v>
      </c>
      <c r="U477" s="110">
        <f>IF('3B-Air transport'!P$67="no"," ",ROUND(S477,4))</f>
        <v>0.47399999999999998</v>
      </c>
      <c r="V477" s="110">
        <f>IF('3B-Air transport'!P$68="no"," ",ROUND(S477,4))</f>
        <v>0.47399999999999998</v>
      </c>
      <c r="W477" s="110"/>
      <c r="AB477" s="110">
        <f t="shared" si="65"/>
        <v>0.47400000000000037</v>
      </c>
      <c r="AC477" s="110">
        <f>IF('3C-Water transport'!P$56="no"," ",ROUND(AB477,4))</f>
        <v>0.47399999999999998</v>
      </c>
      <c r="AD477" s="110">
        <f>IF('3C-Water transport'!P$57="no"," ",ROUND(AB477,4))</f>
        <v>0.47399999999999998</v>
      </c>
      <c r="AE477" s="110">
        <f>IF('3C-Water transport'!P$58="no"," ",ROUND(AB477,4))</f>
        <v>0.47399999999999998</v>
      </c>
    </row>
    <row r="478" spans="5:31" x14ac:dyDescent="0.25">
      <c r="E478" s="110">
        <f t="shared" si="63"/>
        <v>0.47500000000000037</v>
      </c>
      <c r="F478" s="110">
        <f>IF('3A-Rail transport'!P$56="no"," ",ROUND(E478,4))</f>
        <v>0.47499999999999998</v>
      </c>
      <c r="G478" s="110">
        <f>IF('3A-Rail transport'!P$57="no"," ",ROUND(E478,4))</f>
        <v>0.47499999999999998</v>
      </c>
      <c r="H478" s="110"/>
      <c r="S478" s="110">
        <f t="shared" si="64"/>
        <v>0.47500000000000037</v>
      </c>
      <c r="T478" s="110">
        <f>IF('3B-Air transport'!P$66="no"," ",ROUND(S478,4))</f>
        <v>0.47499999999999998</v>
      </c>
      <c r="U478" s="110">
        <f>IF('3B-Air transport'!P$67="no"," ",ROUND(S478,4))</f>
        <v>0.47499999999999998</v>
      </c>
      <c r="V478" s="110">
        <f>IF('3B-Air transport'!P$68="no"," ",ROUND(S478,4))</f>
        <v>0.47499999999999998</v>
      </c>
      <c r="W478" s="110"/>
      <c r="AB478" s="110">
        <f t="shared" si="65"/>
        <v>0.47500000000000037</v>
      </c>
      <c r="AC478" s="110">
        <f>IF('3C-Water transport'!P$56="no"," ",ROUND(AB478,4))</f>
        <v>0.47499999999999998</v>
      </c>
      <c r="AD478" s="110">
        <f>IF('3C-Water transport'!P$57="no"," ",ROUND(AB478,4))</f>
        <v>0.47499999999999998</v>
      </c>
      <c r="AE478" s="110">
        <f>IF('3C-Water transport'!P$58="no"," ",ROUND(AB478,4))</f>
        <v>0.47499999999999998</v>
      </c>
    </row>
    <row r="479" spans="5:31" x14ac:dyDescent="0.25">
      <c r="E479" s="110">
        <f t="shared" si="63"/>
        <v>0.47600000000000037</v>
      </c>
      <c r="F479" s="110">
        <f>IF('3A-Rail transport'!P$56="no"," ",ROUND(E479,4))</f>
        <v>0.47599999999999998</v>
      </c>
      <c r="G479" s="110">
        <f>IF('3A-Rail transport'!P$57="no"," ",ROUND(E479,4))</f>
        <v>0.47599999999999998</v>
      </c>
      <c r="H479" s="110"/>
      <c r="S479" s="110">
        <f t="shared" si="64"/>
        <v>0.47600000000000037</v>
      </c>
      <c r="T479" s="110">
        <f>IF('3B-Air transport'!P$66="no"," ",ROUND(S479,4))</f>
        <v>0.47599999999999998</v>
      </c>
      <c r="U479" s="110">
        <f>IF('3B-Air transport'!P$67="no"," ",ROUND(S479,4))</f>
        <v>0.47599999999999998</v>
      </c>
      <c r="V479" s="110">
        <f>IF('3B-Air transport'!P$68="no"," ",ROUND(S479,4))</f>
        <v>0.47599999999999998</v>
      </c>
      <c r="W479" s="110"/>
      <c r="AB479" s="110">
        <f t="shared" si="65"/>
        <v>0.47600000000000037</v>
      </c>
      <c r="AC479" s="110">
        <f>IF('3C-Water transport'!P$56="no"," ",ROUND(AB479,4))</f>
        <v>0.47599999999999998</v>
      </c>
      <c r="AD479" s="110">
        <f>IF('3C-Water transport'!P$57="no"," ",ROUND(AB479,4))</f>
        <v>0.47599999999999998</v>
      </c>
      <c r="AE479" s="110">
        <f>IF('3C-Water transport'!P$58="no"," ",ROUND(AB479,4))</f>
        <v>0.47599999999999998</v>
      </c>
    </row>
    <row r="480" spans="5:31" x14ac:dyDescent="0.25">
      <c r="E480" s="110">
        <f t="shared" si="63"/>
        <v>0.47700000000000037</v>
      </c>
      <c r="F480" s="110">
        <f>IF('3A-Rail transport'!P$56="no"," ",ROUND(E480,4))</f>
        <v>0.47699999999999998</v>
      </c>
      <c r="G480" s="110">
        <f>IF('3A-Rail transport'!P$57="no"," ",ROUND(E480,4))</f>
        <v>0.47699999999999998</v>
      </c>
      <c r="H480" s="110"/>
      <c r="S480" s="110">
        <f t="shared" si="64"/>
        <v>0.47700000000000037</v>
      </c>
      <c r="T480" s="110">
        <f>IF('3B-Air transport'!P$66="no"," ",ROUND(S480,4))</f>
        <v>0.47699999999999998</v>
      </c>
      <c r="U480" s="110">
        <f>IF('3B-Air transport'!P$67="no"," ",ROUND(S480,4))</f>
        <v>0.47699999999999998</v>
      </c>
      <c r="V480" s="110">
        <f>IF('3B-Air transport'!P$68="no"," ",ROUND(S480,4))</f>
        <v>0.47699999999999998</v>
      </c>
      <c r="W480" s="110"/>
      <c r="AB480" s="110">
        <f t="shared" si="65"/>
        <v>0.47700000000000037</v>
      </c>
      <c r="AC480" s="110">
        <f>IF('3C-Water transport'!P$56="no"," ",ROUND(AB480,4))</f>
        <v>0.47699999999999998</v>
      </c>
      <c r="AD480" s="110">
        <f>IF('3C-Water transport'!P$57="no"," ",ROUND(AB480,4))</f>
        <v>0.47699999999999998</v>
      </c>
      <c r="AE480" s="110">
        <f>IF('3C-Water transport'!P$58="no"," ",ROUND(AB480,4))</f>
        <v>0.47699999999999998</v>
      </c>
    </row>
    <row r="481" spans="5:31" x14ac:dyDescent="0.25">
      <c r="E481" s="110">
        <f t="shared" si="63"/>
        <v>0.47800000000000037</v>
      </c>
      <c r="F481" s="110">
        <f>IF('3A-Rail transport'!P$56="no"," ",ROUND(E481,4))</f>
        <v>0.47799999999999998</v>
      </c>
      <c r="G481" s="110">
        <f>IF('3A-Rail transport'!P$57="no"," ",ROUND(E481,4))</f>
        <v>0.47799999999999998</v>
      </c>
      <c r="H481" s="110"/>
      <c r="S481" s="110">
        <f t="shared" si="64"/>
        <v>0.47800000000000037</v>
      </c>
      <c r="T481" s="110">
        <f>IF('3B-Air transport'!P$66="no"," ",ROUND(S481,4))</f>
        <v>0.47799999999999998</v>
      </c>
      <c r="U481" s="110">
        <f>IF('3B-Air transport'!P$67="no"," ",ROUND(S481,4))</f>
        <v>0.47799999999999998</v>
      </c>
      <c r="V481" s="110">
        <f>IF('3B-Air transport'!P$68="no"," ",ROUND(S481,4))</f>
        <v>0.47799999999999998</v>
      </c>
      <c r="W481" s="110"/>
      <c r="AB481" s="110">
        <f t="shared" si="65"/>
        <v>0.47800000000000037</v>
      </c>
      <c r="AC481" s="110">
        <f>IF('3C-Water transport'!P$56="no"," ",ROUND(AB481,4))</f>
        <v>0.47799999999999998</v>
      </c>
      <c r="AD481" s="110">
        <f>IF('3C-Water transport'!P$57="no"," ",ROUND(AB481,4))</f>
        <v>0.47799999999999998</v>
      </c>
      <c r="AE481" s="110">
        <f>IF('3C-Water transport'!P$58="no"," ",ROUND(AB481,4))</f>
        <v>0.47799999999999998</v>
      </c>
    </row>
    <row r="482" spans="5:31" x14ac:dyDescent="0.25">
      <c r="E482" s="110">
        <f t="shared" si="63"/>
        <v>0.47900000000000037</v>
      </c>
      <c r="F482" s="110">
        <f>IF('3A-Rail transport'!P$56="no"," ",ROUND(E482,4))</f>
        <v>0.47899999999999998</v>
      </c>
      <c r="G482" s="110">
        <f>IF('3A-Rail transport'!P$57="no"," ",ROUND(E482,4))</f>
        <v>0.47899999999999998</v>
      </c>
      <c r="H482" s="110"/>
      <c r="S482" s="110">
        <f t="shared" si="64"/>
        <v>0.47900000000000037</v>
      </c>
      <c r="T482" s="110">
        <f>IF('3B-Air transport'!P$66="no"," ",ROUND(S482,4))</f>
        <v>0.47899999999999998</v>
      </c>
      <c r="U482" s="110">
        <f>IF('3B-Air transport'!P$67="no"," ",ROUND(S482,4))</f>
        <v>0.47899999999999998</v>
      </c>
      <c r="V482" s="110">
        <f>IF('3B-Air transport'!P$68="no"," ",ROUND(S482,4))</f>
        <v>0.47899999999999998</v>
      </c>
      <c r="W482" s="110"/>
      <c r="AB482" s="110">
        <f t="shared" si="65"/>
        <v>0.47900000000000037</v>
      </c>
      <c r="AC482" s="110">
        <f>IF('3C-Water transport'!P$56="no"," ",ROUND(AB482,4))</f>
        <v>0.47899999999999998</v>
      </c>
      <c r="AD482" s="110">
        <f>IF('3C-Water transport'!P$57="no"," ",ROUND(AB482,4))</f>
        <v>0.47899999999999998</v>
      </c>
      <c r="AE482" s="110">
        <f>IF('3C-Water transport'!P$58="no"," ",ROUND(AB482,4))</f>
        <v>0.47899999999999998</v>
      </c>
    </row>
    <row r="483" spans="5:31" x14ac:dyDescent="0.25">
      <c r="E483" s="110">
        <f t="shared" si="63"/>
        <v>0.48000000000000037</v>
      </c>
      <c r="F483" s="110">
        <f>IF('3A-Rail transport'!P$56="no"," ",ROUND(E483,4))</f>
        <v>0.48</v>
      </c>
      <c r="G483" s="110">
        <f>IF('3A-Rail transport'!P$57="no"," ",ROUND(E483,4))</f>
        <v>0.48</v>
      </c>
      <c r="H483" s="110"/>
      <c r="S483" s="110">
        <f t="shared" si="64"/>
        <v>0.48000000000000037</v>
      </c>
      <c r="T483" s="110">
        <f>IF('3B-Air transport'!P$66="no"," ",ROUND(S483,4))</f>
        <v>0.48</v>
      </c>
      <c r="U483" s="110">
        <f>IF('3B-Air transport'!P$67="no"," ",ROUND(S483,4))</f>
        <v>0.48</v>
      </c>
      <c r="V483" s="110">
        <f>IF('3B-Air transport'!P$68="no"," ",ROUND(S483,4))</f>
        <v>0.48</v>
      </c>
      <c r="W483" s="110"/>
      <c r="AB483" s="110">
        <f t="shared" si="65"/>
        <v>0.48000000000000037</v>
      </c>
      <c r="AC483" s="110">
        <f>IF('3C-Water transport'!P$56="no"," ",ROUND(AB483,4))</f>
        <v>0.48</v>
      </c>
      <c r="AD483" s="110">
        <f>IF('3C-Water transport'!P$57="no"," ",ROUND(AB483,4))</f>
        <v>0.48</v>
      </c>
      <c r="AE483" s="110">
        <f>IF('3C-Water transport'!P$58="no"," ",ROUND(AB483,4))</f>
        <v>0.48</v>
      </c>
    </row>
    <row r="484" spans="5:31" x14ac:dyDescent="0.25">
      <c r="E484" s="110">
        <f t="shared" si="63"/>
        <v>0.48100000000000037</v>
      </c>
      <c r="F484" s="110">
        <f>IF('3A-Rail transport'!P$56="no"," ",ROUND(E484,4))</f>
        <v>0.48099999999999998</v>
      </c>
      <c r="G484" s="110">
        <f>IF('3A-Rail transport'!P$57="no"," ",ROUND(E484,4))</f>
        <v>0.48099999999999998</v>
      </c>
      <c r="H484" s="110"/>
      <c r="S484" s="110">
        <f t="shared" si="64"/>
        <v>0.48100000000000037</v>
      </c>
      <c r="T484" s="110">
        <f>IF('3B-Air transport'!P$66="no"," ",ROUND(S484,4))</f>
        <v>0.48099999999999998</v>
      </c>
      <c r="U484" s="110">
        <f>IF('3B-Air transport'!P$67="no"," ",ROUND(S484,4))</f>
        <v>0.48099999999999998</v>
      </c>
      <c r="V484" s="110">
        <f>IF('3B-Air transport'!P$68="no"," ",ROUND(S484,4))</f>
        <v>0.48099999999999998</v>
      </c>
      <c r="W484" s="110"/>
      <c r="AB484" s="110">
        <f t="shared" si="65"/>
        <v>0.48100000000000037</v>
      </c>
      <c r="AC484" s="110">
        <f>IF('3C-Water transport'!P$56="no"," ",ROUND(AB484,4))</f>
        <v>0.48099999999999998</v>
      </c>
      <c r="AD484" s="110">
        <f>IF('3C-Water transport'!P$57="no"," ",ROUND(AB484,4))</f>
        <v>0.48099999999999998</v>
      </c>
      <c r="AE484" s="110">
        <f>IF('3C-Water transport'!P$58="no"," ",ROUND(AB484,4))</f>
        <v>0.48099999999999998</v>
      </c>
    </row>
    <row r="485" spans="5:31" x14ac:dyDescent="0.25">
      <c r="E485" s="110">
        <f t="shared" si="63"/>
        <v>0.48200000000000037</v>
      </c>
      <c r="F485" s="110">
        <f>IF('3A-Rail transport'!P$56="no"," ",ROUND(E485,4))</f>
        <v>0.48199999999999998</v>
      </c>
      <c r="G485" s="110">
        <f>IF('3A-Rail transport'!P$57="no"," ",ROUND(E485,4))</f>
        <v>0.48199999999999998</v>
      </c>
      <c r="H485" s="110"/>
      <c r="S485" s="110">
        <f t="shared" si="64"/>
        <v>0.48200000000000037</v>
      </c>
      <c r="T485" s="110">
        <f>IF('3B-Air transport'!P$66="no"," ",ROUND(S485,4))</f>
        <v>0.48199999999999998</v>
      </c>
      <c r="U485" s="110">
        <f>IF('3B-Air transport'!P$67="no"," ",ROUND(S485,4))</f>
        <v>0.48199999999999998</v>
      </c>
      <c r="V485" s="110">
        <f>IF('3B-Air transport'!P$68="no"," ",ROUND(S485,4))</f>
        <v>0.48199999999999998</v>
      </c>
      <c r="W485" s="110"/>
      <c r="AB485" s="110">
        <f t="shared" si="65"/>
        <v>0.48200000000000037</v>
      </c>
      <c r="AC485" s="110">
        <f>IF('3C-Water transport'!P$56="no"," ",ROUND(AB485,4))</f>
        <v>0.48199999999999998</v>
      </c>
      <c r="AD485" s="110">
        <f>IF('3C-Water transport'!P$57="no"," ",ROUND(AB485,4))</f>
        <v>0.48199999999999998</v>
      </c>
      <c r="AE485" s="110">
        <f>IF('3C-Water transport'!P$58="no"," ",ROUND(AB485,4))</f>
        <v>0.48199999999999998</v>
      </c>
    </row>
    <row r="486" spans="5:31" x14ac:dyDescent="0.25">
      <c r="E486" s="110">
        <f t="shared" si="63"/>
        <v>0.48300000000000037</v>
      </c>
      <c r="F486" s="110">
        <f>IF('3A-Rail transport'!P$56="no"," ",ROUND(E486,4))</f>
        <v>0.48299999999999998</v>
      </c>
      <c r="G486" s="110">
        <f>IF('3A-Rail transport'!P$57="no"," ",ROUND(E486,4))</f>
        <v>0.48299999999999998</v>
      </c>
      <c r="H486" s="110"/>
      <c r="S486" s="110">
        <f t="shared" si="64"/>
        <v>0.48300000000000037</v>
      </c>
      <c r="T486" s="110">
        <f>IF('3B-Air transport'!P$66="no"," ",ROUND(S486,4))</f>
        <v>0.48299999999999998</v>
      </c>
      <c r="U486" s="110">
        <f>IF('3B-Air transport'!P$67="no"," ",ROUND(S486,4))</f>
        <v>0.48299999999999998</v>
      </c>
      <c r="V486" s="110">
        <f>IF('3B-Air transport'!P$68="no"," ",ROUND(S486,4))</f>
        <v>0.48299999999999998</v>
      </c>
      <c r="W486" s="110"/>
      <c r="AB486" s="110">
        <f t="shared" si="65"/>
        <v>0.48300000000000037</v>
      </c>
      <c r="AC486" s="110">
        <f>IF('3C-Water transport'!P$56="no"," ",ROUND(AB486,4))</f>
        <v>0.48299999999999998</v>
      </c>
      <c r="AD486" s="110">
        <f>IF('3C-Water transport'!P$57="no"," ",ROUND(AB486,4))</f>
        <v>0.48299999999999998</v>
      </c>
      <c r="AE486" s="110">
        <f>IF('3C-Water transport'!P$58="no"," ",ROUND(AB486,4))</f>
        <v>0.48299999999999998</v>
      </c>
    </row>
    <row r="487" spans="5:31" x14ac:dyDescent="0.25">
      <c r="E487" s="110">
        <f t="shared" si="63"/>
        <v>0.48400000000000037</v>
      </c>
      <c r="F487" s="110">
        <f>IF('3A-Rail transport'!P$56="no"," ",ROUND(E487,4))</f>
        <v>0.48399999999999999</v>
      </c>
      <c r="G487" s="110">
        <f>IF('3A-Rail transport'!P$57="no"," ",ROUND(E487,4))</f>
        <v>0.48399999999999999</v>
      </c>
      <c r="H487" s="110"/>
      <c r="S487" s="110">
        <f t="shared" si="64"/>
        <v>0.48400000000000037</v>
      </c>
      <c r="T487" s="110">
        <f>IF('3B-Air transport'!P$66="no"," ",ROUND(S487,4))</f>
        <v>0.48399999999999999</v>
      </c>
      <c r="U487" s="110">
        <f>IF('3B-Air transport'!P$67="no"," ",ROUND(S487,4))</f>
        <v>0.48399999999999999</v>
      </c>
      <c r="V487" s="110">
        <f>IF('3B-Air transport'!P$68="no"," ",ROUND(S487,4))</f>
        <v>0.48399999999999999</v>
      </c>
      <c r="W487" s="110"/>
      <c r="AB487" s="110">
        <f t="shared" si="65"/>
        <v>0.48400000000000037</v>
      </c>
      <c r="AC487" s="110">
        <f>IF('3C-Water transport'!P$56="no"," ",ROUND(AB487,4))</f>
        <v>0.48399999999999999</v>
      </c>
      <c r="AD487" s="110">
        <f>IF('3C-Water transport'!P$57="no"," ",ROUND(AB487,4))</f>
        <v>0.48399999999999999</v>
      </c>
      <c r="AE487" s="110">
        <f>IF('3C-Water transport'!P$58="no"," ",ROUND(AB487,4))</f>
        <v>0.48399999999999999</v>
      </c>
    </row>
    <row r="488" spans="5:31" x14ac:dyDescent="0.25">
      <c r="E488" s="110">
        <f t="shared" si="63"/>
        <v>0.48500000000000038</v>
      </c>
      <c r="F488" s="110">
        <f>IF('3A-Rail transport'!P$56="no"," ",ROUND(E488,4))</f>
        <v>0.48499999999999999</v>
      </c>
      <c r="G488" s="110">
        <f>IF('3A-Rail transport'!P$57="no"," ",ROUND(E488,4))</f>
        <v>0.48499999999999999</v>
      </c>
      <c r="H488" s="110"/>
      <c r="S488" s="110">
        <f t="shared" si="64"/>
        <v>0.48500000000000038</v>
      </c>
      <c r="T488" s="110">
        <f>IF('3B-Air transport'!P$66="no"," ",ROUND(S488,4))</f>
        <v>0.48499999999999999</v>
      </c>
      <c r="U488" s="110">
        <f>IF('3B-Air transport'!P$67="no"," ",ROUND(S488,4))</f>
        <v>0.48499999999999999</v>
      </c>
      <c r="V488" s="110">
        <f>IF('3B-Air transport'!P$68="no"," ",ROUND(S488,4))</f>
        <v>0.48499999999999999</v>
      </c>
      <c r="W488" s="110"/>
      <c r="AB488" s="110">
        <f t="shared" si="65"/>
        <v>0.48500000000000038</v>
      </c>
      <c r="AC488" s="110">
        <f>IF('3C-Water transport'!P$56="no"," ",ROUND(AB488,4))</f>
        <v>0.48499999999999999</v>
      </c>
      <c r="AD488" s="110">
        <f>IF('3C-Water transport'!P$57="no"," ",ROUND(AB488,4))</f>
        <v>0.48499999999999999</v>
      </c>
      <c r="AE488" s="110">
        <f>IF('3C-Water transport'!P$58="no"," ",ROUND(AB488,4))</f>
        <v>0.48499999999999999</v>
      </c>
    </row>
    <row r="489" spans="5:31" x14ac:dyDescent="0.25">
      <c r="E489" s="110">
        <f t="shared" si="63"/>
        <v>0.48600000000000038</v>
      </c>
      <c r="F489" s="110">
        <f>IF('3A-Rail transport'!P$56="no"," ",ROUND(E489,4))</f>
        <v>0.48599999999999999</v>
      </c>
      <c r="G489" s="110">
        <f>IF('3A-Rail transport'!P$57="no"," ",ROUND(E489,4))</f>
        <v>0.48599999999999999</v>
      </c>
      <c r="H489" s="110"/>
      <c r="S489" s="110">
        <f t="shared" si="64"/>
        <v>0.48600000000000038</v>
      </c>
      <c r="T489" s="110">
        <f>IF('3B-Air transport'!P$66="no"," ",ROUND(S489,4))</f>
        <v>0.48599999999999999</v>
      </c>
      <c r="U489" s="110">
        <f>IF('3B-Air transport'!P$67="no"," ",ROUND(S489,4))</f>
        <v>0.48599999999999999</v>
      </c>
      <c r="V489" s="110">
        <f>IF('3B-Air transport'!P$68="no"," ",ROUND(S489,4))</f>
        <v>0.48599999999999999</v>
      </c>
      <c r="W489" s="110"/>
      <c r="AB489" s="110">
        <f t="shared" si="65"/>
        <v>0.48600000000000038</v>
      </c>
      <c r="AC489" s="110">
        <f>IF('3C-Water transport'!P$56="no"," ",ROUND(AB489,4))</f>
        <v>0.48599999999999999</v>
      </c>
      <c r="AD489" s="110">
        <f>IF('3C-Water transport'!P$57="no"," ",ROUND(AB489,4))</f>
        <v>0.48599999999999999</v>
      </c>
      <c r="AE489" s="110">
        <f>IF('3C-Water transport'!P$58="no"," ",ROUND(AB489,4))</f>
        <v>0.48599999999999999</v>
      </c>
    </row>
    <row r="490" spans="5:31" x14ac:dyDescent="0.25">
      <c r="E490" s="110">
        <f t="shared" si="63"/>
        <v>0.48700000000000038</v>
      </c>
      <c r="F490" s="110">
        <f>IF('3A-Rail transport'!P$56="no"," ",ROUND(E490,4))</f>
        <v>0.48699999999999999</v>
      </c>
      <c r="G490" s="110">
        <f>IF('3A-Rail transport'!P$57="no"," ",ROUND(E490,4))</f>
        <v>0.48699999999999999</v>
      </c>
      <c r="H490" s="110"/>
      <c r="S490" s="110">
        <f t="shared" si="64"/>
        <v>0.48700000000000038</v>
      </c>
      <c r="T490" s="110">
        <f>IF('3B-Air transport'!P$66="no"," ",ROUND(S490,4))</f>
        <v>0.48699999999999999</v>
      </c>
      <c r="U490" s="110">
        <f>IF('3B-Air transport'!P$67="no"," ",ROUND(S490,4))</f>
        <v>0.48699999999999999</v>
      </c>
      <c r="V490" s="110">
        <f>IF('3B-Air transport'!P$68="no"," ",ROUND(S490,4))</f>
        <v>0.48699999999999999</v>
      </c>
      <c r="W490" s="110"/>
      <c r="AB490" s="110">
        <f t="shared" si="65"/>
        <v>0.48700000000000038</v>
      </c>
      <c r="AC490" s="110">
        <f>IF('3C-Water transport'!P$56="no"," ",ROUND(AB490,4))</f>
        <v>0.48699999999999999</v>
      </c>
      <c r="AD490" s="110">
        <f>IF('3C-Water transport'!P$57="no"," ",ROUND(AB490,4))</f>
        <v>0.48699999999999999</v>
      </c>
      <c r="AE490" s="110">
        <f>IF('3C-Water transport'!P$58="no"," ",ROUND(AB490,4))</f>
        <v>0.48699999999999999</v>
      </c>
    </row>
    <row r="491" spans="5:31" x14ac:dyDescent="0.25">
      <c r="E491" s="110">
        <f t="shared" si="63"/>
        <v>0.48800000000000038</v>
      </c>
      <c r="F491" s="110">
        <f>IF('3A-Rail transport'!P$56="no"," ",ROUND(E491,4))</f>
        <v>0.48799999999999999</v>
      </c>
      <c r="G491" s="110">
        <f>IF('3A-Rail transport'!P$57="no"," ",ROUND(E491,4))</f>
        <v>0.48799999999999999</v>
      </c>
      <c r="H491" s="110"/>
      <c r="S491" s="110">
        <f t="shared" si="64"/>
        <v>0.48800000000000038</v>
      </c>
      <c r="T491" s="110">
        <f>IF('3B-Air transport'!P$66="no"," ",ROUND(S491,4))</f>
        <v>0.48799999999999999</v>
      </c>
      <c r="U491" s="110">
        <f>IF('3B-Air transport'!P$67="no"," ",ROUND(S491,4))</f>
        <v>0.48799999999999999</v>
      </c>
      <c r="V491" s="110">
        <f>IF('3B-Air transport'!P$68="no"," ",ROUND(S491,4))</f>
        <v>0.48799999999999999</v>
      </c>
      <c r="W491" s="110"/>
      <c r="AB491" s="110">
        <f t="shared" si="65"/>
        <v>0.48800000000000038</v>
      </c>
      <c r="AC491" s="110">
        <f>IF('3C-Water transport'!P$56="no"," ",ROUND(AB491,4))</f>
        <v>0.48799999999999999</v>
      </c>
      <c r="AD491" s="110">
        <f>IF('3C-Water transport'!P$57="no"," ",ROUND(AB491,4))</f>
        <v>0.48799999999999999</v>
      </c>
      <c r="AE491" s="110">
        <f>IF('3C-Water transport'!P$58="no"," ",ROUND(AB491,4))</f>
        <v>0.48799999999999999</v>
      </c>
    </row>
    <row r="492" spans="5:31" x14ac:dyDescent="0.25">
      <c r="E492" s="110">
        <f t="shared" si="63"/>
        <v>0.48900000000000038</v>
      </c>
      <c r="F492" s="110">
        <f>IF('3A-Rail transport'!P$56="no"," ",ROUND(E492,4))</f>
        <v>0.48899999999999999</v>
      </c>
      <c r="G492" s="110">
        <f>IF('3A-Rail transport'!P$57="no"," ",ROUND(E492,4))</f>
        <v>0.48899999999999999</v>
      </c>
      <c r="H492" s="110"/>
      <c r="S492" s="110">
        <f t="shared" si="64"/>
        <v>0.48900000000000038</v>
      </c>
      <c r="T492" s="110">
        <f>IF('3B-Air transport'!P$66="no"," ",ROUND(S492,4))</f>
        <v>0.48899999999999999</v>
      </c>
      <c r="U492" s="110">
        <f>IF('3B-Air transport'!P$67="no"," ",ROUND(S492,4))</f>
        <v>0.48899999999999999</v>
      </c>
      <c r="V492" s="110">
        <f>IF('3B-Air transport'!P$68="no"," ",ROUND(S492,4))</f>
        <v>0.48899999999999999</v>
      </c>
      <c r="W492" s="110"/>
      <c r="AB492" s="110">
        <f t="shared" si="65"/>
        <v>0.48900000000000038</v>
      </c>
      <c r="AC492" s="110">
        <f>IF('3C-Water transport'!P$56="no"," ",ROUND(AB492,4))</f>
        <v>0.48899999999999999</v>
      </c>
      <c r="AD492" s="110">
        <f>IF('3C-Water transport'!P$57="no"," ",ROUND(AB492,4))</f>
        <v>0.48899999999999999</v>
      </c>
      <c r="AE492" s="110">
        <f>IF('3C-Water transport'!P$58="no"," ",ROUND(AB492,4))</f>
        <v>0.48899999999999999</v>
      </c>
    </row>
    <row r="493" spans="5:31" x14ac:dyDescent="0.25">
      <c r="E493" s="110">
        <f t="shared" si="63"/>
        <v>0.49000000000000038</v>
      </c>
      <c r="F493" s="110">
        <f>IF('3A-Rail transport'!P$56="no"," ",ROUND(E493,4))</f>
        <v>0.49</v>
      </c>
      <c r="G493" s="110">
        <f>IF('3A-Rail transport'!P$57="no"," ",ROUND(E493,4))</f>
        <v>0.49</v>
      </c>
      <c r="H493" s="110"/>
      <c r="S493" s="110">
        <f t="shared" si="64"/>
        <v>0.49000000000000038</v>
      </c>
      <c r="T493" s="110">
        <f>IF('3B-Air transport'!P$66="no"," ",ROUND(S493,4))</f>
        <v>0.49</v>
      </c>
      <c r="U493" s="110">
        <f>IF('3B-Air transport'!P$67="no"," ",ROUND(S493,4))</f>
        <v>0.49</v>
      </c>
      <c r="V493" s="110">
        <f>IF('3B-Air transport'!P$68="no"," ",ROUND(S493,4))</f>
        <v>0.49</v>
      </c>
      <c r="W493" s="110"/>
      <c r="AB493" s="110">
        <f t="shared" si="65"/>
        <v>0.49000000000000038</v>
      </c>
      <c r="AC493" s="110">
        <f>IF('3C-Water transport'!P$56="no"," ",ROUND(AB493,4))</f>
        <v>0.49</v>
      </c>
      <c r="AD493" s="110">
        <f>IF('3C-Water transport'!P$57="no"," ",ROUND(AB493,4))</f>
        <v>0.49</v>
      </c>
      <c r="AE493" s="110">
        <f>IF('3C-Water transport'!P$58="no"," ",ROUND(AB493,4))</f>
        <v>0.49</v>
      </c>
    </row>
    <row r="494" spans="5:31" x14ac:dyDescent="0.25">
      <c r="E494" s="110">
        <f t="shared" si="63"/>
        <v>0.49100000000000038</v>
      </c>
      <c r="F494" s="110">
        <f>IF('3A-Rail transport'!P$56="no"," ",ROUND(E494,4))</f>
        <v>0.49099999999999999</v>
      </c>
      <c r="G494" s="110">
        <f>IF('3A-Rail transport'!P$57="no"," ",ROUND(E494,4))</f>
        <v>0.49099999999999999</v>
      </c>
      <c r="H494" s="110"/>
      <c r="S494" s="110">
        <f t="shared" si="64"/>
        <v>0.49100000000000038</v>
      </c>
      <c r="T494" s="110">
        <f>IF('3B-Air transport'!P$66="no"," ",ROUND(S494,4))</f>
        <v>0.49099999999999999</v>
      </c>
      <c r="U494" s="110">
        <f>IF('3B-Air transport'!P$67="no"," ",ROUND(S494,4))</f>
        <v>0.49099999999999999</v>
      </c>
      <c r="V494" s="110">
        <f>IF('3B-Air transport'!P$68="no"," ",ROUND(S494,4))</f>
        <v>0.49099999999999999</v>
      </c>
      <c r="W494" s="110"/>
      <c r="AB494" s="110">
        <f t="shared" si="65"/>
        <v>0.49100000000000038</v>
      </c>
      <c r="AC494" s="110">
        <f>IF('3C-Water transport'!P$56="no"," ",ROUND(AB494,4))</f>
        <v>0.49099999999999999</v>
      </c>
      <c r="AD494" s="110">
        <f>IF('3C-Water transport'!P$57="no"," ",ROUND(AB494,4))</f>
        <v>0.49099999999999999</v>
      </c>
      <c r="AE494" s="110">
        <f>IF('3C-Water transport'!P$58="no"," ",ROUND(AB494,4))</f>
        <v>0.49099999999999999</v>
      </c>
    </row>
    <row r="495" spans="5:31" x14ac:dyDescent="0.25">
      <c r="E495" s="110">
        <f t="shared" si="63"/>
        <v>0.49200000000000038</v>
      </c>
      <c r="F495" s="110">
        <f>IF('3A-Rail transport'!P$56="no"," ",ROUND(E495,4))</f>
        <v>0.49199999999999999</v>
      </c>
      <c r="G495" s="110">
        <f>IF('3A-Rail transport'!P$57="no"," ",ROUND(E495,4))</f>
        <v>0.49199999999999999</v>
      </c>
      <c r="H495" s="110"/>
      <c r="S495" s="110">
        <f t="shared" si="64"/>
        <v>0.49200000000000038</v>
      </c>
      <c r="T495" s="110">
        <f>IF('3B-Air transport'!P$66="no"," ",ROUND(S495,4))</f>
        <v>0.49199999999999999</v>
      </c>
      <c r="U495" s="110">
        <f>IF('3B-Air transport'!P$67="no"," ",ROUND(S495,4))</f>
        <v>0.49199999999999999</v>
      </c>
      <c r="V495" s="110">
        <f>IF('3B-Air transport'!P$68="no"," ",ROUND(S495,4))</f>
        <v>0.49199999999999999</v>
      </c>
      <c r="W495" s="110"/>
      <c r="AB495" s="110">
        <f t="shared" si="65"/>
        <v>0.49200000000000038</v>
      </c>
      <c r="AC495" s="110">
        <f>IF('3C-Water transport'!P$56="no"," ",ROUND(AB495,4))</f>
        <v>0.49199999999999999</v>
      </c>
      <c r="AD495" s="110">
        <f>IF('3C-Water transport'!P$57="no"," ",ROUND(AB495,4))</f>
        <v>0.49199999999999999</v>
      </c>
      <c r="AE495" s="110">
        <f>IF('3C-Water transport'!P$58="no"," ",ROUND(AB495,4))</f>
        <v>0.49199999999999999</v>
      </c>
    </row>
    <row r="496" spans="5:31" x14ac:dyDescent="0.25">
      <c r="E496" s="110">
        <f t="shared" si="63"/>
        <v>0.49300000000000038</v>
      </c>
      <c r="F496" s="110">
        <f>IF('3A-Rail transport'!P$56="no"," ",ROUND(E496,4))</f>
        <v>0.49299999999999999</v>
      </c>
      <c r="G496" s="110">
        <f>IF('3A-Rail transport'!P$57="no"," ",ROUND(E496,4))</f>
        <v>0.49299999999999999</v>
      </c>
      <c r="H496" s="110"/>
      <c r="S496" s="110">
        <f t="shared" si="64"/>
        <v>0.49300000000000038</v>
      </c>
      <c r="T496" s="110">
        <f>IF('3B-Air transport'!P$66="no"," ",ROUND(S496,4))</f>
        <v>0.49299999999999999</v>
      </c>
      <c r="U496" s="110">
        <f>IF('3B-Air transport'!P$67="no"," ",ROUND(S496,4))</f>
        <v>0.49299999999999999</v>
      </c>
      <c r="V496" s="110">
        <f>IF('3B-Air transport'!P$68="no"," ",ROUND(S496,4))</f>
        <v>0.49299999999999999</v>
      </c>
      <c r="W496" s="110"/>
      <c r="AB496" s="110">
        <f t="shared" si="65"/>
        <v>0.49300000000000038</v>
      </c>
      <c r="AC496" s="110">
        <f>IF('3C-Water transport'!P$56="no"," ",ROUND(AB496,4))</f>
        <v>0.49299999999999999</v>
      </c>
      <c r="AD496" s="110">
        <f>IF('3C-Water transport'!P$57="no"," ",ROUND(AB496,4))</f>
        <v>0.49299999999999999</v>
      </c>
      <c r="AE496" s="110">
        <f>IF('3C-Water transport'!P$58="no"," ",ROUND(AB496,4))</f>
        <v>0.49299999999999999</v>
      </c>
    </row>
    <row r="497" spans="5:31" x14ac:dyDescent="0.25">
      <c r="E497" s="110">
        <f t="shared" si="63"/>
        <v>0.49400000000000038</v>
      </c>
      <c r="F497" s="110">
        <f>IF('3A-Rail transport'!P$56="no"," ",ROUND(E497,4))</f>
        <v>0.49399999999999999</v>
      </c>
      <c r="G497" s="110">
        <f>IF('3A-Rail transport'!P$57="no"," ",ROUND(E497,4))</f>
        <v>0.49399999999999999</v>
      </c>
      <c r="H497" s="110"/>
      <c r="S497" s="110">
        <f t="shared" si="64"/>
        <v>0.49400000000000038</v>
      </c>
      <c r="T497" s="110">
        <f>IF('3B-Air transport'!P$66="no"," ",ROUND(S497,4))</f>
        <v>0.49399999999999999</v>
      </c>
      <c r="U497" s="110">
        <f>IF('3B-Air transport'!P$67="no"," ",ROUND(S497,4))</f>
        <v>0.49399999999999999</v>
      </c>
      <c r="V497" s="110">
        <f>IF('3B-Air transport'!P$68="no"," ",ROUND(S497,4))</f>
        <v>0.49399999999999999</v>
      </c>
      <c r="W497" s="110"/>
      <c r="AB497" s="110">
        <f t="shared" si="65"/>
        <v>0.49400000000000038</v>
      </c>
      <c r="AC497" s="110">
        <f>IF('3C-Water transport'!P$56="no"," ",ROUND(AB497,4))</f>
        <v>0.49399999999999999</v>
      </c>
      <c r="AD497" s="110">
        <f>IF('3C-Water transport'!P$57="no"," ",ROUND(AB497,4))</f>
        <v>0.49399999999999999</v>
      </c>
      <c r="AE497" s="110">
        <f>IF('3C-Water transport'!P$58="no"," ",ROUND(AB497,4))</f>
        <v>0.49399999999999999</v>
      </c>
    </row>
    <row r="498" spans="5:31" x14ac:dyDescent="0.25">
      <c r="E498" s="110">
        <f t="shared" si="63"/>
        <v>0.49500000000000038</v>
      </c>
      <c r="F498" s="110">
        <f>IF('3A-Rail transport'!P$56="no"," ",ROUND(E498,4))</f>
        <v>0.495</v>
      </c>
      <c r="G498" s="110">
        <f>IF('3A-Rail transport'!P$57="no"," ",ROUND(E498,4))</f>
        <v>0.495</v>
      </c>
      <c r="H498" s="110"/>
      <c r="S498" s="110">
        <f t="shared" si="64"/>
        <v>0.49500000000000038</v>
      </c>
      <c r="T498" s="110">
        <f>IF('3B-Air transport'!P$66="no"," ",ROUND(S498,4))</f>
        <v>0.495</v>
      </c>
      <c r="U498" s="110">
        <f>IF('3B-Air transport'!P$67="no"," ",ROUND(S498,4))</f>
        <v>0.495</v>
      </c>
      <c r="V498" s="110">
        <f>IF('3B-Air transport'!P$68="no"," ",ROUND(S498,4))</f>
        <v>0.495</v>
      </c>
      <c r="W498" s="110"/>
      <c r="AB498" s="110">
        <f t="shared" si="65"/>
        <v>0.49500000000000038</v>
      </c>
      <c r="AC498" s="110">
        <f>IF('3C-Water transport'!P$56="no"," ",ROUND(AB498,4))</f>
        <v>0.495</v>
      </c>
      <c r="AD498" s="110">
        <f>IF('3C-Water transport'!P$57="no"," ",ROUND(AB498,4))</f>
        <v>0.495</v>
      </c>
      <c r="AE498" s="110">
        <f>IF('3C-Water transport'!P$58="no"," ",ROUND(AB498,4))</f>
        <v>0.495</v>
      </c>
    </row>
    <row r="499" spans="5:31" x14ac:dyDescent="0.25">
      <c r="E499" s="110">
        <f t="shared" si="63"/>
        <v>0.49600000000000039</v>
      </c>
      <c r="F499" s="110">
        <f>IF('3A-Rail transport'!P$56="no"," ",ROUND(E499,4))</f>
        <v>0.496</v>
      </c>
      <c r="G499" s="110">
        <f>IF('3A-Rail transport'!P$57="no"," ",ROUND(E499,4))</f>
        <v>0.496</v>
      </c>
      <c r="H499" s="110"/>
      <c r="S499" s="110">
        <f t="shared" si="64"/>
        <v>0.49600000000000039</v>
      </c>
      <c r="T499" s="110">
        <f>IF('3B-Air transport'!P$66="no"," ",ROUND(S499,4))</f>
        <v>0.496</v>
      </c>
      <c r="U499" s="110">
        <f>IF('3B-Air transport'!P$67="no"," ",ROUND(S499,4))</f>
        <v>0.496</v>
      </c>
      <c r="V499" s="110">
        <f>IF('3B-Air transport'!P$68="no"," ",ROUND(S499,4))</f>
        <v>0.496</v>
      </c>
      <c r="W499" s="110"/>
      <c r="AB499" s="110">
        <f t="shared" si="65"/>
        <v>0.49600000000000039</v>
      </c>
      <c r="AC499" s="110">
        <f>IF('3C-Water transport'!P$56="no"," ",ROUND(AB499,4))</f>
        <v>0.496</v>
      </c>
      <c r="AD499" s="110">
        <f>IF('3C-Water transport'!P$57="no"," ",ROUND(AB499,4))</f>
        <v>0.496</v>
      </c>
      <c r="AE499" s="110">
        <f>IF('3C-Water transport'!P$58="no"," ",ROUND(AB499,4))</f>
        <v>0.496</v>
      </c>
    </row>
    <row r="500" spans="5:31" x14ac:dyDescent="0.25">
      <c r="E500" s="110">
        <f t="shared" si="63"/>
        <v>0.49700000000000039</v>
      </c>
      <c r="F500" s="110">
        <f>IF('3A-Rail transport'!P$56="no"," ",ROUND(E500,4))</f>
        <v>0.497</v>
      </c>
      <c r="G500" s="110">
        <f>IF('3A-Rail transport'!P$57="no"," ",ROUND(E500,4))</f>
        <v>0.497</v>
      </c>
      <c r="H500" s="110"/>
      <c r="S500" s="110">
        <f t="shared" si="64"/>
        <v>0.49700000000000039</v>
      </c>
      <c r="T500" s="110">
        <f>IF('3B-Air transport'!P$66="no"," ",ROUND(S500,4))</f>
        <v>0.497</v>
      </c>
      <c r="U500" s="110">
        <f>IF('3B-Air transport'!P$67="no"," ",ROUND(S500,4))</f>
        <v>0.497</v>
      </c>
      <c r="V500" s="110">
        <f>IF('3B-Air transport'!P$68="no"," ",ROUND(S500,4))</f>
        <v>0.497</v>
      </c>
      <c r="W500" s="110"/>
      <c r="AB500" s="110">
        <f t="shared" si="65"/>
        <v>0.49700000000000039</v>
      </c>
      <c r="AC500" s="110">
        <f>IF('3C-Water transport'!P$56="no"," ",ROUND(AB500,4))</f>
        <v>0.497</v>
      </c>
      <c r="AD500" s="110">
        <f>IF('3C-Water transport'!P$57="no"," ",ROUND(AB500,4))</f>
        <v>0.497</v>
      </c>
      <c r="AE500" s="110">
        <f>IF('3C-Water transport'!P$58="no"," ",ROUND(AB500,4))</f>
        <v>0.497</v>
      </c>
    </row>
    <row r="501" spans="5:31" x14ac:dyDescent="0.25">
      <c r="E501" s="110">
        <f t="shared" si="63"/>
        <v>0.49800000000000039</v>
      </c>
      <c r="F501" s="110">
        <f>IF('3A-Rail transport'!P$56="no"," ",ROUND(E501,4))</f>
        <v>0.498</v>
      </c>
      <c r="G501" s="110">
        <f>IF('3A-Rail transport'!P$57="no"," ",ROUND(E501,4))</f>
        <v>0.498</v>
      </c>
      <c r="H501" s="110"/>
      <c r="S501" s="110">
        <f t="shared" si="64"/>
        <v>0.49800000000000039</v>
      </c>
      <c r="T501" s="110">
        <f>IF('3B-Air transport'!P$66="no"," ",ROUND(S501,4))</f>
        <v>0.498</v>
      </c>
      <c r="U501" s="110">
        <f>IF('3B-Air transport'!P$67="no"," ",ROUND(S501,4))</f>
        <v>0.498</v>
      </c>
      <c r="V501" s="110">
        <f>IF('3B-Air transport'!P$68="no"," ",ROUND(S501,4))</f>
        <v>0.498</v>
      </c>
      <c r="W501" s="110"/>
      <c r="AB501" s="110">
        <f t="shared" si="65"/>
        <v>0.49800000000000039</v>
      </c>
      <c r="AC501" s="110">
        <f>IF('3C-Water transport'!P$56="no"," ",ROUND(AB501,4))</f>
        <v>0.498</v>
      </c>
      <c r="AD501" s="110">
        <f>IF('3C-Water transport'!P$57="no"," ",ROUND(AB501,4))</f>
        <v>0.498</v>
      </c>
      <c r="AE501" s="110">
        <f>IF('3C-Water transport'!P$58="no"," ",ROUND(AB501,4))</f>
        <v>0.498</v>
      </c>
    </row>
    <row r="502" spans="5:31" x14ac:dyDescent="0.25">
      <c r="E502" s="110">
        <f t="shared" si="63"/>
        <v>0.49900000000000039</v>
      </c>
      <c r="F502" s="110">
        <f>IF('3A-Rail transport'!P$56="no"," ",ROUND(E502,4))</f>
        <v>0.499</v>
      </c>
      <c r="G502" s="110">
        <f>IF('3A-Rail transport'!P$57="no"," ",ROUND(E502,4))</f>
        <v>0.499</v>
      </c>
      <c r="H502" s="110"/>
      <c r="S502" s="110">
        <f t="shared" si="64"/>
        <v>0.49900000000000039</v>
      </c>
      <c r="T502" s="110">
        <f>IF('3B-Air transport'!P$66="no"," ",ROUND(S502,4))</f>
        <v>0.499</v>
      </c>
      <c r="U502" s="110">
        <f>IF('3B-Air transport'!P$67="no"," ",ROUND(S502,4))</f>
        <v>0.499</v>
      </c>
      <c r="V502" s="110">
        <f>IF('3B-Air transport'!P$68="no"," ",ROUND(S502,4))</f>
        <v>0.499</v>
      </c>
      <c r="W502" s="110"/>
      <c r="AB502" s="110">
        <f t="shared" si="65"/>
        <v>0.49900000000000039</v>
      </c>
      <c r="AC502" s="110">
        <f>IF('3C-Water transport'!P$56="no"," ",ROUND(AB502,4))</f>
        <v>0.499</v>
      </c>
      <c r="AD502" s="110">
        <f>IF('3C-Water transport'!P$57="no"," ",ROUND(AB502,4))</f>
        <v>0.499</v>
      </c>
      <c r="AE502" s="110">
        <f>IF('3C-Water transport'!P$58="no"," ",ROUND(AB502,4))</f>
        <v>0.499</v>
      </c>
    </row>
    <row r="503" spans="5:31" x14ac:dyDescent="0.25">
      <c r="E503" s="110">
        <f t="shared" si="63"/>
        <v>0.50000000000000033</v>
      </c>
      <c r="F503" s="110">
        <f>IF('3A-Rail transport'!P$56="no"," ",ROUND(E503,4))</f>
        <v>0.5</v>
      </c>
      <c r="G503" s="110">
        <f>IF('3A-Rail transport'!P$57="no"," ",ROUND(E503,4))</f>
        <v>0.5</v>
      </c>
      <c r="H503" s="110"/>
      <c r="S503" s="110">
        <f t="shared" si="64"/>
        <v>0.50000000000000033</v>
      </c>
      <c r="T503" s="110">
        <f>IF('3B-Air transport'!P$66="no"," ",ROUND(S503,4))</f>
        <v>0.5</v>
      </c>
      <c r="U503" s="110">
        <f>IF('3B-Air transport'!P$67="no"," ",ROUND(S503,4))</f>
        <v>0.5</v>
      </c>
      <c r="V503" s="110">
        <f>IF('3B-Air transport'!P$68="no"," ",ROUND(S503,4))</f>
        <v>0.5</v>
      </c>
      <c r="W503" s="110"/>
      <c r="AB503" s="110">
        <f t="shared" si="65"/>
        <v>0.50000000000000033</v>
      </c>
      <c r="AC503" s="110">
        <f>IF('3C-Water transport'!P$56="no"," ",ROUND(AB503,4))</f>
        <v>0.5</v>
      </c>
      <c r="AD503" s="110">
        <f>IF('3C-Water transport'!P$57="no"," ",ROUND(AB503,4))</f>
        <v>0.5</v>
      </c>
      <c r="AE503" s="110">
        <f>IF('3C-Water transport'!P$58="no"," ",ROUND(AB503,4))</f>
        <v>0.5</v>
      </c>
    </row>
    <row r="504" spans="5:31" x14ac:dyDescent="0.25">
      <c r="E504" s="110">
        <f t="shared" si="63"/>
        <v>0.50100000000000033</v>
      </c>
      <c r="F504" s="110">
        <f>IF('3A-Rail transport'!P$56="no"," ",ROUND(E504,4))</f>
        <v>0.501</v>
      </c>
      <c r="G504" s="110">
        <f>IF('3A-Rail transport'!P$57="no"," ",ROUND(E504,4))</f>
        <v>0.501</v>
      </c>
      <c r="H504" s="110"/>
      <c r="S504" s="110">
        <f t="shared" si="64"/>
        <v>0.50100000000000033</v>
      </c>
      <c r="T504" s="110">
        <f>IF('3B-Air transport'!P$66="no"," ",ROUND(S504,4))</f>
        <v>0.501</v>
      </c>
      <c r="U504" s="110">
        <f>IF('3B-Air transport'!P$67="no"," ",ROUND(S504,4))</f>
        <v>0.501</v>
      </c>
      <c r="V504" s="110">
        <f>IF('3B-Air transport'!P$68="no"," ",ROUND(S504,4))</f>
        <v>0.501</v>
      </c>
      <c r="W504" s="110"/>
      <c r="AB504" s="110">
        <f t="shared" si="65"/>
        <v>0.50100000000000033</v>
      </c>
      <c r="AC504" s="110">
        <f>IF('3C-Water transport'!P$56="no"," ",ROUND(AB504,4))</f>
        <v>0.501</v>
      </c>
      <c r="AD504" s="110">
        <f>IF('3C-Water transport'!P$57="no"," ",ROUND(AB504,4))</f>
        <v>0.501</v>
      </c>
      <c r="AE504" s="110">
        <f>IF('3C-Water transport'!P$58="no"," ",ROUND(AB504,4))</f>
        <v>0.501</v>
      </c>
    </row>
    <row r="505" spans="5:31" x14ac:dyDescent="0.25">
      <c r="E505" s="110">
        <f t="shared" si="63"/>
        <v>0.50200000000000033</v>
      </c>
      <c r="F505" s="110">
        <f>IF('3A-Rail transport'!P$56="no"," ",ROUND(E505,4))</f>
        <v>0.502</v>
      </c>
      <c r="G505" s="110">
        <f>IF('3A-Rail transport'!P$57="no"," ",ROUND(E505,4))</f>
        <v>0.502</v>
      </c>
      <c r="H505" s="110"/>
      <c r="S505" s="110">
        <f t="shared" si="64"/>
        <v>0.50200000000000033</v>
      </c>
      <c r="T505" s="110">
        <f>IF('3B-Air transport'!P$66="no"," ",ROUND(S505,4))</f>
        <v>0.502</v>
      </c>
      <c r="U505" s="110">
        <f>IF('3B-Air transport'!P$67="no"," ",ROUND(S505,4))</f>
        <v>0.502</v>
      </c>
      <c r="V505" s="110">
        <f>IF('3B-Air transport'!P$68="no"," ",ROUND(S505,4))</f>
        <v>0.502</v>
      </c>
      <c r="W505" s="110"/>
      <c r="AB505" s="110">
        <f t="shared" si="65"/>
        <v>0.50200000000000033</v>
      </c>
      <c r="AC505" s="110">
        <f>IF('3C-Water transport'!P$56="no"," ",ROUND(AB505,4))</f>
        <v>0.502</v>
      </c>
      <c r="AD505" s="110">
        <f>IF('3C-Water transport'!P$57="no"," ",ROUND(AB505,4))</f>
        <v>0.502</v>
      </c>
      <c r="AE505" s="110">
        <f>IF('3C-Water transport'!P$58="no"," ",ROUND(AB505,4))</f>
        <v>0.502</v>
      </c>
    </row>
    <row r="506" spans="5:31" x14ac:dyDescent="0.25">
      <c r="E506" s="110">
        <f t="shared" si="63"/>
        <v>0.50300000000000034</v>
      </c>
      <c r="F506" s="110">
        <f>IF('3A-Rail transport'!P$56="no"," ",ROUND(E506,4))</f>
        <v>0.503</v>
      </c>
      <c r="G506" s="110">
        <f>IF('3A-Rail transport'!P$57="no"," ",ROUND(E506,4))</f>
        <v>0.503</v>
      </c>
      <c r="H506" s="110"/>
      <c r="S506" s="110">
        <f t="shared" si="64"/>
        <v>0.50300000000000034</v>
      </c>
      <c r="T506" s="110">
        <f>IF('3B-Air transport'!P$66="no"," ",ROUND(S506,4))</f>
        <v>0.503</v>
      </c>
      <c r="U506" s="110">
        <f>IF('3B-Air transport'!P$67="no"," ",ROUND(S506,4))</f>
        <v>0.503</v>
      </c>
      <c r="V506" s="110">
        <f>IF('3B-Air transport'!P$68="no"," ",ROUND(S506,4))</f>
        <v>0.503</v>
      </c>
      <c r="W506" s="110"/>
      <c r="AB506" s="110">
        <f t="shared" si="65"/>
        <v>0.50300000000000034</v>
      </c>
      <c r="AC506" s="110">
        <f>IF('3C-Water transport'!P$56="no"," ",ROUND(AB506,4))</f>
        <v>0.503</v>
      </c>
      <c r="AD506" s="110">
        <f>IF('3C-Water transport'!P$57="no"," ",ROUND(AB506,4))</f>
        <v>0.503</v>
      </c>
      <c r="AE506" s="110">
        <f>IF('3C-Water transport'!P$58="no"," ",ROUND(AB506,4))</f>
        <v>0.503</v>
      </c>
    </row>
    <row r="507" spans="5:31" x14ac:dyDescent="0.25">
      <c r="E507" s="110">
        <f t="shared" si="63"/>
        <v>0.50400000000000034</v>
      </c>
      <c r="F507" s="110">
        <f>IF('3A-Rail transport'!P$56="no"," ",ROUND(E507,4))</f>
        <v>0.504</v>
      </c>
      <c r="G507" s="110">
        <f>IF('3A-Rail transport'!P$57="no"," ",ROUND(E507,4))</f>
        <v>0.504</v>
      </c>
      <c r="H507" s="110"/>
      <c r="S507" s="110">
        <f t="shared" si="64"/>
        <v>0.50400000000000034</v>
      </c>
      <c r="T507" s="110">
        <f>IF('3B-Air transport'!P$66="no"," ",ROUND(S507,4))</f>
        <v>0.504</v>
      </c>
      <c r="U507" s="110">
        <f>IF('3B-Air transport'!P$67="no"," ",ROUND(S507,4))</f>
        <v>0.504</v>
      </c>
      <c r="V507" s="110">
        <f>IF('3B-Air transport'!P$68="no"," ",ROUND(S507,4))</f>
        <v>0.504</v>
      </c>
      <c r="W507" s="110"/>
      <c r="AB507" s="110">
        <f t="shared" si="65"/>
        <v>0.50400000000000034</v>
      </c>
      <c r="AC507" s="110">
        <f>IF('3C-Water transport'!P$56="no"," ",ROUND(AB507,4))</f>
        <v>0.504</v>
      </c>
      <c r="AD507" s="110">
        <f>IF('3C-Water transport'!P$57="no"," ",ROUND(AB507,4))</f>
        <v>0.504</v>
      </c>
      <c r="AE507" s="110">
        <f>IF('3C-Water transport'!P$58="no"," ",ROUND(AB507,4))</f>
        <v>0.504</v>
      </c>
    </row>
    <row r="508" spans="5:31" x14ac:dyDescent="0.25">
      <c r="E508" s="110">
        <f t="shared" si="63"/>
        <v>0.50500000000000034</v>
      </c>
      <c r="F508" s="110">
        <f>IF('3A-Rail transport'!P$56="no"," ",ROUND(E508,4))</f>
        <v>0.505</v>
      </c>
      <c r="G508" s="110">
        <f>IF('3A-Rail transport'!P$57="no"," ",ROUND(E508,4))</f>
        <v>0.505</v>
      </c>
      <c r="H508" s="110"/>
      <c r="S508" s="110">
        <f t="shared" si="64"/>
        <v>0.50500000000000034</v>
      </c>
      <c r="T508" s="110">
        <f>IF('3B-Air transport'!P$66="no"," ",ROUND(S508,4))</f>
        <v>0.505</v>
      </c>
      <c r="U508" s="110">
        <f>IF('3B-Air transport'!P$67="no"," ",ROUND(S508,4))</f>
        <v>0.505</v>
      </c>
      <c r="V508" s="110">
        <f>IF('3B-Air transport'!P$68="no"," ",ROUND(S508,4))</f>
        <v>0.505</v>
      </c>
      <c r="W508" s="110"/>
      <c r="AB508" s="110">
        <f t="shared" si="65"/>
        <v>0.50500000000000034</v>
      </c>
      <c r="AC508" s="110">
        <f>IF('3C-Water transport'!P$56="no"," ",ROUND(AB508,4))</f>
        <v>0.505</v>
      </c>
      <c r="AD508" s="110">
        <f>IF('3C-Water transport'!P$57="no"," ",ROUND(AB508,4))</f>
        <v>0.505</v>
      </c>
      <c r="AE508" s="110">
        <f>IF('3C-Water transport'!P$58="no"," ",ROUND(AB508,4))</f>
        <v>0.505</v>
      </c>
    </row>
    <row r="509" spans="5:31" x14ac:dyDescent="0.25">
      <c r="E509" s="110">
        <f t="shared" si="63"/>
        <v>0.50600000000000034</v>
      </c>
      <c r="F509" s="110">
        <f>IF('3A-Rail transport'!P$56="no"," ",ROUND(E509,4))</f>
        <v>0.50600000000000001</v>
      </c>
      <c r="G509" s="110">
        <f>IF('3A-Rail transport'!P$57="no"," ",ROUND(E509,4))</f>
        <v>0.50600000000000001</v>
      </c>
      <c r="H509" s="110"/>
      <c r="S509" s="110">
        <f t="shared" si="64"/>
        <v>0.50600000000000034</v>
      </c>
      <c r="T509" s="110">
        <f>IF('3B-Air transport'!P$66="no"," ",ROUND(S509,4))</f>
        <v>0.50600000000000001</v>
      </c>
      <c r="U509" s="110">
        <f>IF('3B-Air transport'!P$67="no"," ",ROUND(S509,4))</f>
        <v>0.50600000000000001</v>
      </c>
      <c r="V509" s="110">
        <f>IF('3B-Air transport'!P$68="no"," ",ROUND(S509,4))</f>
        <v>0.50600000000000001</v>
      </c>
      <c r="W509" s="110"/>
      <c r="AB509" s="110">
        <f t="shared" si="65"/>
        <v>0.50600000000000034</v>
      </c>
      <c r="AC509" s="110">
        <f>IF('3C-Water transport'!P$56="no"," ",ROUND(AB509,4))</f>
        <v>0.50600000000000001</v>
      </c>
      <c r="AD509" s="110">
        <f>IF('3C-Water transport'!P$57="no"," ",ROUND(AB509,4))</f>
        <v>0.50600000000000001</v>
      </c>
      <c r="AE509" s="110">
        <f>IF('3C-Water transport'!P$58="no"," ",ROUND(AB509,4))</f>
        <v>0.50600000000000001</v>
      </c>
    </row>
    <row r="510" spans="5:31" x14ac:dyDescent="0.25">
      <c r="E510" s="110">
        <f t="shared" si="63"/>
        <v>0.50700000000000034</v>
      </c>
      <c r="F510" s="110">
        <f>IF('3A-Rail transport'!P$56="no"," ",ROUND(E510,4))</f>
        <v>0.50700000000000001</v>
      </c>
      <c r="G510" s="110">
        <f>IF('3A-Rail transport'!P$57="no"," ",ROUND(E510,4))</f>
        <v>0.50700000000000001</v>
      </c>
      <c r="H510" s="110"/>
      <c r="S510" s="110">
        <f t="shared" si="64"/>
        <v>0.50700000000000034</v>
      </c>
      <c r="T510" s="110">
        <f>IF('3B-Air transport'!P$66="no"," ",ROUND(S510,4))</f>
        <v>0.50700000000000001</v>
      </c>
      <c r="U510" s="110">
        <f>IF('3B-Air transport'!P$67="no"," ",ROUND(S510,4))</f>
        <v>0.50700000000000001</v>
      </c>
      <c r="V510" s="110">
        <f>IF('3B-Air transport'!P$68="no"," ",ROUND(S510,4))</f>
        <v>0.50700000000000001</v>
      </c>
      <c r="W510" s="110"/>
      <c r="AB510" s="110">
        <f t="shared" si="65"/>
        <v>0.50700000000000034</v>
      </c>
      <c r="AC510" s="110">
        <f>IF('3C-Water transport'!P$56="no"," ",ROUND(AB510,4))</f>
        <v>0.50700000000000001</v>
      </c>
      <c r="AD510" s="110">
        <f>IF('3C-Water transport'!P$57="no"," ",ROUND(AB510,4))</f>
        <v>0.50700000000000001</v>
      </c>
      <c r="AE510" s="110">
        <f>IF('3C-Water transport'!P$58="no"," ",ROUND(AB510,4))</f>
        <v>0.50700000000000001</v>
      </c>
    </row>
    <row r="511" spans="5:31" x14ac:dyDescent="0.25">
      <c r="E511" s="110">
        <f t="shared" si="63"/>
        <v>0.50800000000000034</v>
      </c>
      <c r="F511" s="110">
        <f>IF('3A-Rail transport'!P$56="no"," ",ROUND(E511,4))</f>
        <v>0.50800000000000001</v>
      </c>
      <c r="G511" s="110">
        <f>IF('3A-Rail transport'!P$57="no"," ",ROUND(E511,4))</f>
        <v>0.50800000000000001</v>
      </c>
      <c r="H511" s="110"/>
      <c r="S511" s="110">
        <f t="shared" si="64"/>
        <v>0.50800000000000034</v>
      </c>
      <c r="T511" s="110">
        <f>IF('3B-Air transport'!P$66="no"," ",ROUND(S511,4))</f>
        <v>0.50800000000000001</v>
      </c>
      <c r="U511" s="110">
        <f>IF('3B-Air transport'!P$67="no"," ",ROUND(S511,4))</f>
        <v>0.50800000000000001</v>
      </c>
      <c r="V511" s="110">
        <f>IF('3B-Air transport'!P$68="no"," ",ROUND(S511,4))</f>
        <v>0.50800000000000001</v>
      </c>
      <c r="W511" s="110"/>
      <c r="AB511" s="110">
        <f t="shared" si="65"/>
        <v>0.50800000000000034</v>
      </c>
      <c r="AC511" s="110">
        <f>IF('3C-Water transport'!P$56="no"," ",ROUND(AB511,4))</f>
        <v>0.50800000000000001</v>
      </c>
      <c r="AD511" s="110">
        <f>IF('3C-Water transport'!P$57="no"," ",ROUND(AB511,4))</f>
        <v>0.50800000000000001</v>
      </c>
      <c r="AE511" s="110">
        <f>IF('3C-Water transport'!P$58="no"," ",ROUND(AB511,4))</f>
        <v>0.50800000000000001</v>
      </c>
    </row>
    <row r="512" spans="5:31" x14ac:dyDescent="0.25">
      <c r="E512" s="110">
        <f t="shared" si="63"/>
        <v>0.50900000000000034</v>
      </c>
      <c r="F512" s="110">
        <f>IF('3A-Rail transport'!P$56="no"," ",ROUND(E512,4))</f>
        <v>0.50900000000000001</v>
      </c>
      <c r="G512" s="110">
        <f>IF('3A-Rail transport'!P$57="no"," ",ROUND(E512,4))</f>
        <v>0.50900000000000001</v>
      </c>
      <c r="H512" s="110"/>
      <c r="S512" s="110">
        <f t="shared" si="64"/>
        <v>0.50900000000000034</v>
      </c>
      <c r="T512" s="110">
        <f>IF('3B-Air transport'!P$66="no"," ",ROUND(S512,4))</f>
        <v>0.50900000000000001</v>
      </c>
      <c r="U512" s="110">
        <f>IF('3B-Air transport'!P$67="no"," ",ROUND(S512,4))</f>
        <v>0.50900000000000001</v>
      </c>
      <c r="V512" s="110">
        <f>IF('3B-Air transport'!P$68="no"," ",ROUND(S512,4))</f>
        <v>0.50900000000000001</v>
      </c>
      <c r="W512" s="110"/>
      <c r="AB512" s="110">
        <f t="shared" si="65"/>
        <v>0.50900000000000034</v>
      </c>
      <c r="AC512" s="110">
        <f>IF('3C-Water transport'!P$56="no"," ",ROUND(AB512,4))</f>
        <v>0.50900000000000001</v>
      </c>
      <c r="AD512" s="110">
        <f>IF('3C-Water transport'!P$57="no"," ",ROUND(AB512,4))</f>
        <v>0.50900000000000001</v>
      </c>
      <c r="AE512" s="110">
        <f>IF('3C-Water transport'!P$58="no"," ",ROUND(AB512,4))</f>
        <v>0.50900000000000001</v>
      </c>
    </row>
    <row r="513" spans="5:31" x14ac:dyDescent="0.25">
      <c r="E513" s="110">
        <f t="shared" si="63"/>
        <v>0.51000000000000034</v>
      </c>
      <c r="F513" s="110">
        <f>IF('3A-Rail transport'!P$56="no"," ",ROUND(E513,4))</f>
        <v>0.51</v>
      </c>
      <c r="G513" s="110">
        <f>IF('3A-Rail transport'!P$57="no"," ",ROUND(E513,4))</f>
        <v>0.51</v>
      </c>
      <c r="H513" s="110"/>
      <c r="S513" s="110">
        <f t="shared" si="64"/>
        <v>0.51000000000000034</v>
      </c>
      <c r="T513" s="110">
        <f>IF('3B-Air transport'!P$66="no"," ",ROUND(S513,4))</f>
        <v>0.51</v>
      </c>
      <c r="U513" s="110">
        <f>IF('3B-Air transport'!P$67="no"," ",ROUND(S513,4))</f>
        <v>0.51</v>
      </c>
      <c r="V513" s="110">
        <f>IF('3B-Air transport'!P$68="no"," ",ROUND(S513,4))</f>
        <v>0.51</v>
      </c>
      <c r="W513" s="110"/>
      <c r="AB513" s="110">
        <f t="shared" si="65"/>
        <v>0.51000000000000034</v>
      </c>
      <c r="AC513" s="110">
        <f>IF('3C-Water transport'!P$56="no"," ",ROUND(AB513,4))</f>
        <v>0.51</v>
      </c>
      <c r="AD513" s="110">
        <f>IF('3C-Water transport'!P$57="no"," ",ROUND(AB513,4))</f>
        <v>0.51</v>
      </c>
      <c r="AE513" s="110">
        <f>IF('3C-Water transport'!P$58="no"," ",ROUND(AB513,4))</f>
        <v>0.51</v>
      </c>
    </row>
    <row r="514" spans="5:31" x14ac:dyDescent="0.25">
      <c r="E514" s="110">
        <f t="shared" si="63"/>
        <v>0.51100000000000034</v>
      </c>
      <c r="F514" s="110">
        <f>IF('3A-Rail transport'!P$56="no"," ",ROUND(E514,4))</f>
        <v>0.51100000000000001</v>
      </c>
      <c r="G514" s="110">
        <f>IF('3A-Rail transport'!P$57="no"," ",ROUND(E514,4))</f>
        <v>0.51100000000000001</v>
      </c>
      <c r="H514" s="110"/>
      <c r="S514" s="110">
        <f t="shared" si="64"/>
        <v>0.51100000000000034</v>
      </c>
      <c r="T514" s="110">
        <f>IF('3B-Air transport'!P$66="no"," ",ROUND(S514,4))</f>
        <v>0.51100000000000001</v>
      </c>
      <c r="U514" s="110">
        <f>IF('3B-Air transport'!P$67="no"," ",ROUND(S514,4))</f>
        <v>0.51100000000000001</v>
      </c>
      <c r="V514" s="110">
        <f>IF('3B-Air transport'!P$68="no"," ",ROUND(S514,4))</f>
        <v>0.51100000000000001</v>
      </c>
      <c r="W514" s="110"/>
      <c r="AB514" s="110">
        <f t="shared" si="65"/>
        <v>0.51100000000000034</v>
      </c>
      <c r="AC514" s="110">
        <f>IF('3C-Water transport'!P$56="no"," ",ROUND(AB514,4))</f>
        <v>0.51100000000000001</v>
      </c>
      <c r="AD514" s="110">
        <f>IF('3C-Water transport'!P$57="no"," ",ROUND(AB514,4))</f>
        <v>0.51100000000000001</v>
      </c>
      <c r="AE514" s="110">
        <f>IF('3C-Water transport'!P$58="no"," ",ROUND(AB514,4))</f>
        <v>0.51100000000000001</v>
      </c>
    </row>
    <row r="515" spans="5:31" x14ac:dyDescent="0.25">
      <c r="E515" s="110">
        <f t="shared" si="63"/>
        <v>0.51200000000000034</v>
      </c>
      <c r="F515" s="110">
        <f>IF('3A-Rail transport'!P$56="no"," ",ROUND(E515,4))</f>
        <v>0.51200000000000001</v>
      </c>
      <c r="G515" s="110">
        <f>IF('3A-Rail transport'!P$57="no"," ",ROUND(E515,4))</f>
        <v>0.51200000000000001</v>
      </c>
      <c r="H515" s="110"/>
      <c r="S515" s="110">
        <f t="shared" si="64"/>
        <v>0.51200000000000034</v>
      </c>
      <c r="T515" s="110">
        <f>IF('3B-Air transport'!P$66="no"," ",ROUND(S515,4))</f>
        <v>0.51200000000000001</v>
      </c>
      <c r="U515" s="110">
        <f>IF('3B-Air transport'!P$67="no"," ",ROUND(S515,4))</f>
        <v>0.51200000000000001</v>
      </c>
      <c r="V515" s="110">
        <f>IF('3B-Air transport'!P$68="no"," ",ROUND(S515,4))</f>
        <v>0.51200000000000001</v>
      </c>
      <c r="W515" s="110"/>
      <c r="AB515" s="110">
        <f t="shared" si="65"/>
        <v>0.51200000000000034</v>
      </c>
      <c r="AC515" s="110">
        <f>IF('3C-Water transport'!P$56="no"," ",ROUND(AB515,4))</f>
        <v>0.51200000000000001</v>
      </c>
      <c r="AD515" s="110">
        <f>IF('3C-Water transport'!P$57="no"," ",ROUND(AB515,4))</f>
        <v>0.51200000000000001</v>
      </c>
      <c r="AE515" s="110">
        <f>IF('3C-Water transport'!P$58="no"," ",ROUND(AB515,4))</f>
        <v>0.51200000000000001</v>
      </c>
    </row>
    <row r="516" spans="5:31" x14ac:dyDescent="0.25">
      <c r="E516" s="110">
        <f t="shared" ref="E516:E579" si="66">E515+0.001</f>
        <v>0.51300000000000034</v>
      </c>
      <c r="F516" s="110">
        <f>IF('3A-Rail transport'!P$56="no"," ",ROUND(E516,4))</f>
        <v>0.51300000000000001</v>
      </c>
      <c r="G516" s="110">
        <f>IF('3A-Rail transport'!P$57="no"," ",ROUND(E516,4))</f>
        <v>0.51300000000000001</v>
      </c>
      <c r="H516" s="110"/>
      <c r="S516" s="110">
        <f t="shared" ref="S516:S579" si="67">S515+0.001</f>
        <v>0.51300000000000034</v>
      </c>
      <c r="T516" s="110">
        <f>IF('3B-Air transport'!P$66="no"," ",ROUND(S516,4))</f>
        <v>0.51300000000000001</v>
      </c>
      <c r="U516" s="110">
        <f>IF('3B-Air transport'!P$67="no"," ",ROUND(S516,4))</f>
        <v>0.51300000000000001</v>
      </c>
      <c r="V516" s="110">
        <f>IF('3B-Air transport'!P$68="no"," ",ROUND(S516,4))</f>
        <v>0.51300000000000001</v>
      </c>
      <c r="W516" s="110"/>
      <c r="AB516" s="110">
        <f t="shared" ref="AB516:AB579" si="68">AB515+0.001</f>
        <v>0.51300000000000034</v>
      </c>
      <c r="AC516" s="110">
        <f>IF('3C-Water transport'!P$56="no"," ",ROUND(AB516,4))</f>
        <v>0.51300000000000001</v>
      </c>
      <c r="AD516" s="110">
        <f>IF('3C-Water transport'!P$57="no"," ",ROUND(AB516,4))</f>
        <v>0.51300000000000001</v>
      </c>
      <c r="AE516" s="110">
        <f>IF('3C-Water transport'!P$58="no"," ",ROUND(AB516,4))</f>
        <v>0.51300000000000001</v>
      </c>
    </row>
    <row r="517" spans="5:31" x14ac:dyDescent="0.25">
      <c r="E517" s="110">
        <f t="shared" si="66"/>
        <v>0.51400000000000035</v>
      </c>
      <c r="F517" s="110">
        <f>IF('3A-Rail transport'!P$56="no"," ",ROUND(E517,4))</f>
        <v>0.51400000000000001</v>
      </c>
      <c r="G517" s="110">
        <f>IF('3A-Rail transport'!P$57="no"," ",ROUND(E517,4))</f>
        <v>0.51400000000000001</v>
      </c>
      <c r="H517" s="110"/>
      <c r="S517" s="110">
        <f t="shared" si="67"/>
        <v>0.51400000000000035</v>
      </c>
      <c r="T517" s="110">
        <f>IF('3B-Air transport'!P$66="no"," ",ROUND(S517,4))</f>
        <v>0.51400000000000001</v>
      </c>
      <c r="U517" s="110">
        <f>IF('3B-Air transport'!P$67="no"," ",ROUND(S517,4))</f>
        <v>0.51400000000000001</v>
      </c>
      <c r="V517" s="110">
        <f>IF('3B-Air transport'!P$68="no"," ",ROUND(S517,4))</f>
        <v>0.51400000000000001</v>
      </c>
      <c r="W517" s="110"/>
      <c r="AB517" s="110">
        <f t="shared" si="68"/>
        <v>0.51400000000000035</v>
      </c>
      <c r="AC517" s="110">
        <f>IF('3C-Water transport'!P$56="no"," ",ROUND(AB517,4))</f>
        <v>0.51400000000000001</v>
      </c>
      <c r="AD517" s="110">
        <f>IF('3C-Water transport'!P$57="no"," ",ROUND(AB517,4))</f>
        <v>0.51400000000000001</v>
      </c>
      <c r="AE517" s="110">
        <f>IF('3C-Water transport'!P$58="no"," ",ROUND(AB517,4))</f>
        <v>0.51400000000000001</v>
      </c>
    </row>
    <row r="518" spans="5:31" x14ac:dyDescent="0.25">
      <c r="E518" s="110">
        <f t="shared" si="66"/>
        <v>0.51500000000000035</v>
      </c>
      <c r="F518" s="110">
        <f>IF('3A-Rail transport'!P$56="no"," ",ROUND(E518,4))</f>
        <v>0.51500000000000001</v>
      </c>
      <c r="G518" s="110">
        <f>IF('3A-Rail transport'!P$57="no"," ",ROUND(E518,4))</f>
        <v>0.51500000000000001</v>
      </c>
      <c r="H518" s="110"/>
      <c r="S518" s="110">
        <f t="shared" si="67"/>
        <v>0.51500000000000035</v>
      </c>
      <c r="T518" s="110">
        <f>IF('3B-Air transport'!P$66="no"," ",ROUND(S518,4))</f>
        <v>0.51500000000000001</v>
      </c>
      <c r="U518" s="110">
        <f>IF('3B-Air transport'!P$67="no"," ",ROUND(S518,4))</f>
        <v>0.51500000000000001</v>
      </c>
      <c r="V518" s="110">
        <f>IF('3B-Air transport'!P$68="no"," ",ROUND(S518,4))</f>
        <v>0.51500000000000001</v>
      </c>
      <c r="W518" s="110"/>
      <c r="AB518" s="110">
        <f t="shared" si="68"/>
        <v>0.51500000000000035</v>
      </c>
      <c r="AC518" s="110">
        <f>IF('3C-Water transport'!P$56="no"," ",ROUND(AB518,4))</f>
        <v>0.51500000000000001</v>
      </c>
      <c r="AD518" s="110">
        <f>IF('3C-Water transport'!P$57="no"," ",ROUND(AB518,4))</f>
        <v>0.51500000000000001</v>
      </c>
      <c r="AE518" s="110">
        <f>IF('3C-Water transport'!P$58="no"," ",ROUND(AB518,4))</f>
        <v>0.51500000000000001</v>
      </c>
    </row>
    <row r="519" spans="5:31" x14ac:dyDescent="0.25">
      <c r="E519" s="110">
        <f t="shared" si="66"/>
        <v>0.51600000000000035</v>
      </c>
      <c r="F519" s="110">
        <f>IF('3A-Rail transport'!P$56="no"," ",ROUND(E519,4))</f>
        <v>0.51600000000000001</v>
      </c>
      <c r="G519" s="110">
        <f>IF('3A-Rail transport'!P$57="no"," ",ROUND(E519,4))</f>
        <v>0.51600000000000001</v>
      </c>
      <c r="H519" s="110"/>
      <c r="S519" s="110">
        <f t="shared" si="67"/>
        <v>0.51600000000000035</v>
      </c>
      <c r="T519" s="110">
        <f>IF('3B-Air transport'!P$66="no"," ",ROUND(S519,4))</f>
        <v>0.51600000000000001</v>
      </c>
      <c r="U519" s="110">
        <f>IF('3B-Air transport'!P$67="no"," ",ROUND(S519,4))</f>
        <v>0.51600000000000001</v>
      </c>
      <c r="V519" s="110">
        <f>IF('3B-Air transport'!P$68="no"," ",ROUND(S519,4))</f>
        <v>0.51600000000000001</v>
      </c>
      <c r="W519" s="110"/>
      <c r="AB519" s="110">
        <f t="shared" si="68"/>
        <v>0.51600000000000035</v>
      </c>
      <c r="AC519" s="110">
        <f>IF('3C-Water transport'!P$56="no"," ",ROUND(AB519,4))</f>
        <v>0.51600000000000001</v>
      </c>
      <c r="AD519" s="110">
        <f>IF('3C-Water transport'!P$57="no"," ",ROUND(AB519,4))</f>
        <v>0.51600000000000001</v>
      </c>
      <c r="AE519" s="110">
        <f>IF('3C-Water transport'!P$58="no"," ",ROUND(AB519,4))</f>
        <v>0.51600000000000001</v>
      </c>
    </row>
    <row r="520" spans="5:31" x14ac:dyDescent="0.25">
      <c r="E520" s="110">
        <f t="shared" si="66"/>
        <v>0.51700000000000035</v>
      </c>
      <c r="F520" s="110">
        <f>IF('3A-Rail transport'!P$56="no"," ",ROUND(E520,4))</f>
        <v>0.51700000000000002</v>
      </c>
      <c r="G520" s="110">
        <f>IF('3A-Rail transport'!P$57="no"," ",ROUND(E520,4))</f>
        <v>0.51700000000000002</v>
      </c>
      <c r="H520" s="110"/>
      <c r="S520" s="110">
        <f t="shared" si="67"/>
        <v>0.51700000000000035</v>
      </c>
      <c r="T520" s="110">
        <f>IF('3B-Air transport'!P$66="no"," ",ROUND(S520,4))</f>
        <v>0.51700000000000002</v>
      </c>
      <c r="U520" s="110">
        <f>IF('3B-Air transport'!P$67="no"," ",ROUND(S520,4))</f>
        <v>0.51700000000000002</v>
      </c>
      <c r="V520" s="110">
        <f>IF('3B-Air transport'!P$68="no"," ",ROUND(S520,4))</f>
        <v>0.51700000000000002</v>
      </c>
      <c r="W520" s="110"/>
      <c r="AB520" s="110">
        <f t="shared" si="68"/>
        <v>0.51700000000000035</v>
      </c>
      <c r="AC520" s="110">
        <f>IF('3C-Water transport'!P$56="no"," ",ROUND(AB520,4))</f>
        <v>0.51700000000000002</v>
      </c>
      <c r="AD520" s="110">
        <f>IF('3C-Water transport'!P$57="no"," ",ROUND(AB520,4))</f>
        <v>0.51700000000000002</v>
      </c>
      <c r="AE520" s="110">
        <f>IF('3C-Water transport'!P$58="no"," ",ROUND(AB520,4))</f>
        <v>0.51700000000000002</v>
      </c>
    </row>
    <row r="521" spans="5:31" x14ac:dyDescent="0.25">
      <c r="E521" s="110">
        <f t="shared" si="66"/>
        <v>0.51800000000000035</v>
      </c>
      <c r="F521" s="110">
        <f>IF('3A-Rail transport'!P$56="no"," ",ROUND(E521,4))</f>
        <v>0.51800000000000002</v>
      </c>
      <c r="G521" s="110">
        <f>IF('3A-Rail transport'!P$57="no"," ",ROUND(E521,4))</f>
        <v>0.51800000000000002</v>
      </c>
      <c r="H521" s="110"/>
      <c r="S521" s="110">
        <f t="shared" si="67"/>
        <v>0.51800000000000035</v>
      </c>
      <c r="T521" s="110">
        <f>IF('3B-Air transport'!P$66="no"," ",ROUND(S521,4))</f>
        <v>0.51800000000000002</v>
      </c>
      <c r="U521" s="110">
        <f>IF('3B-Air transport'!P$67="no"," ",ROUND(S521,4))</f>
        <v>0.51800000000000002</v>
      </c>
      <c r="V521" s="110">
        <f>IF('3B-Air transport'!P$68="no"," ",ROUND(S521,4))</f>
        <v>0.51800000000000002</v>
      </c>
      <c r="W521" s="110"/>
      <c r="AB521" s="110">
        <f t="shared" si="68"/>
        <v>0.51800000000000035</v>
      </c>
      <c r="AC521" s="110">
        <f>IF('3C-Water transport'!P$56="no"," ",ROUND(AB521,4))</f>
        <v>0.51800000000000002</v>
      </c>
      <c r="AD521" s="110">
        <f>IF('3C-Water transport'!P$57="no"," ",ROUND(AB521,4))</f>
        <v>0.51800000000000002</v>
      </c>
      <c r="AE521" s="110">
        <f>IF('3C-Water transport'!P$58="no"," ",ROUND(AB521,4))</f>
        <v>0.51800000000000002</v>
      </c>
    </row>
    <row r="522" spans="5:31" x14ac:dyDescent="0.25">
      <c r="E522" s="110">
        <f t="shared" si="66"/>
        <v>0.51900000000000035</v>
      </c>
      <c r="F522" s="110">
        <f>IF('3A-Rail transport'!P$56="no"," ",ROUND(E522,4))</f>
        <v>0.51900000000000002</v>
      </c>
      <c r="G522" s="110">
        <f>IF('3A-Rail transport'!P$57="no"," ",ROUND(E522,4))</f>
        <v>0.51900000000000002</v>
      </c>
      <c r="H522" s="110"/>
      <c r="S522" s="110">
        <f t="shared" si="67"/>
        <v>0.51900000000000035</v>
      </c>
      <c r="T522" s="110">
        <f>IF('3B-Air transport'!P$66="no"," ",ROUND(S522,4))</f>
        <v>0.51900000000000002</v>
      </c>
      <c r="U522" s="110">
        <f>IF('3B-Air transport'!P$67="no"," ",ROUND(S522,4))</f>
        <v>0.51900000000000002</v>
      </c>
      <c r="V522" s="110">
        <f>IF('3B-Air transport'!P$68="no"," ",ROUND(S522,4))</f>
        <v>0.51900000000000002</v>
      </c>
      <c r="W522" s="110"/>
      <c r="AB522" s="110">
        <f t="shared" si="68"/>
        <v>0.51900000000000035</v>
      </c>
      <c r="AC522" s="110">
        <f>IF('3C-Water transport'!P$56="no"," ",ROUND(AB522,4))</f>
        <v>0.51900000000000002</v>
      </c>
      <c r="AD522" s="110">
        <f>IF('3C-Water transport'!P$57="no"," ",ROUND(AB522,4))</f>
        <v>0.51900000000000002</v>
      </c>
      <c r="AE522" s="110">
        <f>IF('3C-Water transport'!P$58="no"," ",ROUND(AB522,4))</f>
        <v>0.51900000000000002</v>
      </c>
    </row>
    <row r="523" spans="5:31" x14ac:dyDescent="0.25">
      <c r="E523" s="110">
        <f t="shared" si="66"/>
        <v>0.52000000000000035</v>
      </c>
      <c r="F523" s="110">
        <f>IF('3A-Rail transport'!P$56="no"," ",ROUND(E523,4))</f>
        <v>0.52</v>
      </c>
      <c r="G523" s="110">
        <f>IF('3A-Rail transport'!P$57="no"," ",ROUND(E523,4))</f>
        <v>0.52</v>
      </c>
      <c r="H523" s="110"/>
      <c r="S523" s="110">
        <f t="shared" si="67"/>
        <v>0.52000000000000035</v>
      </c>
      <c r="T523" s="110">
        <f>IF('3B-Air transport'!P$66="no"," ",ROUND(S523,4))</f>
        <v>0.52</v>
      </c>
      <c r="U523" s="110">
        <f>IF('3B-Air transport'!P$67="no"," ",ROUND(S523,4))</f>
        <v>0.52</v>
      </c>
      <c r="V523" s="110">
        <f>IF('3B-Air transport'!P$68="no"," ",ROUND(S523,4))</f>
        <v>0.52</v>
      </c>
      <c r="W523" s="110"/>
      <c r="AB523" s="110">
        <f t="shared" si="68"/>
        <v>0.52000000000000035</v>
      </c>
      <c r="AC523" s="110">
        <f>IF('3C-Water transport'!P$56="no"," ",ROUND(AB523,4))</f>
        <v>0.52</v>
      </c>
      <c r="AD523" s="110">
        <f>IF('3C-Water transport'!P$57="no"," ",ROUND(AB523,4))</f>
        <v>0.52</v>
      </c>
      <c r="AE523" s="110">
        <f>IF('3C-Water transport'!P$58="no"," ",ROUND(AB523,4))</f>
        <v>0.52</v>
      </c>
    </row>
    <row r="524" spans="5:31" x14ac:dyDescent="0.25">
      <c r="E524" s="110">
        <f t="shared" si="66"/>
        <v>0.52100000000000035</v>
      </c>
      <c r="F524" s="110">
        <f>IF('3A-Rail transport'!P$56="no"," ",ROUND(E524,4))</f>
        <v>0.52100000000000002</v>
      </c>
      <c r="G524" s="110">
        <f>IF('3A-Rail transport'!P$57="no"," ",ROUND(E524,4))</f>
        <v>0.52100000000000002</v>
      </c>
      <c r="H524" s="110"/>
      <c r="S524" s="110">
        <f t="shared" si="67"/>
        <v>0.52100000000000035</v>
      </c>
      <c r="T524" s="110">
        <f>IF('3B-Air transport'!P$66="no"," ",ROUND(S524,4))</f>
        <v>0.52100000000000002</v>
      </c>
      <c r="U524" s="110">
        <f>IF('3B-Air transport'!P$67="no"," ",ROUND(S524,4))</f>
        <v>0.52100000000000002</v>
      </c>
      <c r="V524" s="110">
        <f>IF('3B-Air transport'!P$68="no"," ",ROUND(S524,4))</f>
        <v>0.52100000000000002</v>
      </c>
      <c r="W524" s="110"/>
      <c r="AB524" s="110">
        <f t="shared" si="68"/>
        <v>0.52100000000000035</v>
      </c>
      <c r="AC524" s="110">
        <f>IF('3C-Water transport'!P$56="no"," ",ROUND(AB524,4))</f>
        <v>0.52100000000000002</v>
      </c>
      <c r="AD524" s="110">
        <f>IF('3C-Water transport'!P$57="no"," ",ROUND(AB524,4))</f>
        <v>0.52100000000000002</v>
      </c>
      <c r="AE524" s="110">
        <f>IF('3C-Water transport'!P$58="no"," ",ROUND(AB524,4))</f>
        <v>0.52100000000000002</v>
      </c>
    </row>
    <row r="525" spans="5:31" x14ac:dyDescent="0.25">
      <c r="E525" s="110">
        <f t="shared" si="66"/>
        <v>0.52200000000000035</v>
      </c>
      <c r="F525" s="110">
        <f>IF('3A-Rail transport'!P$56="no"," ",ROUND(E525,4))</f>
        <v>0.52200000000000002</v>
      </c>
      <c r="G525" s="110">
        <f>IF('3A-Rail transport'!P$57="no"," ",ROUND(E525,4))</f>
        <v>0.52200000000000002</v>
      </c>
      <c r="H525" s="110"/>
      <c r="S525" s="110">
        <f t="shared" si="67"/>
        <v>0.52200000000000035</v>
      </c>
      <c r="T525" s="110">
        <f>IF('3B-Air transport'!P$66="no"," ",ROUND(S525,4))</f>
        <v>0.52200000000000002</v>
      </c>
      <c r="U525" s="110">
        <f>IF('3B-Air transport'!P$67="no"," ",ROUND(S525,4))</f>
        <v>0.52200000000000002</v>
      </c>
      <c r="V525" s="110">
        <f>IF('3B-Air transport'!P$68="no"," ",ROUND(S525,4))</f>
        <v>0.52200000000000002</v>
      </c>
      <c r="W525" s="110"/>
      <c r="AB525" s="110">
        <f t="shared" si="68"/>
        <v>0.52200000000000035</v>
      </c>
      <c r="AC525" s="110">
        <f>IF('3C-Water transport'!P$56="no"," ",ROUND(AB525,4))</f>
        <v>0.52200000000000002</v>
      </c>
      <c r="AD525" s="110">
        <f>IF('3C-Water transport'!P$57="no"," ",ROUND(AB525,4))</f>
        <v>0.52200000000000002</v>
      </c>
      <c r="AE525" s="110">
        <f>IF('3C-Water transport'!P$58="no"," ",ROUND(AB525,4))</f>
        <v>0.52200000000000002</v>
      </c>
    </row>
    <row r="526" spans="5:31" x14ac:dyDescent="0.25">
      <c r="E526" s="110">
        <f t="shared" si="66"/>
        <v>0.52300000000000035</v>
      </c>
      <c r="F526" s="110">
        <f>IF('3A-Rail transport'!P$56="no"," ",ROUND(E526,4))</f>
        <v>0.52300000000000002</v>
      </c>
      <c r="G526" s="110">
        <f>IF('3A-Rail transport'!P$57="no"," ",ROUND(E526,4))</f>
        <v>0.52300000000000002</v>
      </c>
      <c r="H526" s="110"/>
      <c r="S526" s="110">
        <f t="shared" si="67"/>
        <v>0.52300000000000035</v>
      </c>
      <c r="T526" s="110">
        <f>IF('3B-Air transport'!P$66="no"," ",ROUND(S526,4))</f>
        <v>0.52300000000000002</v>
      </c>
      <c r="U526" s="110">
        <f>IF('3B-Air transport'!P$67="no"," ",ROUND(S526,4))</f>
        <v>0.52300000000000002</v>
      </c>
      <c r="V526" s="110">
        <f>IF('3B-Air transport'!P$68="no"," ",ROUND(S526,4))</f>
        <v>0.52300000000000002</v>
      </c>
      <c r="W526" s="110"/>
      <c r="AB526" s="110">
        <f t="shared" si="68"/>
        <v>0.52300000000000035</v>
      </c>
      <c r="AC526" s="110">
        <f>IF('3C-Water transport'!P$56="no"," ",ROUND(AB526,4))</f>
        <v>0.52300000000000002</v>
      </c>
      <c r="AD526" s="110">
        <f>IF('3C-Water transport'!P$57="no"," ",ROUND(AB526,4))</f>
        <v>0.52300000000000002</v>
      </c>
      <c r="AE526" s="110">
        <f>IF('3C-Water transport'!P$58="no"," ",ROUND(AB526,4))</f>
        <v>0.52300000000000002</v>
      </c>
    </row>
    <row r="527" spans="5:31" x14ac:dyDescent="0.25">
      <c r="E527" s="110">
        <f t="shared" si="66"/>
        <v>0.52400000000000035</v>
      </c>
      <c r="F527" s="110">
        <f>IF('3A-Rail transport'!P$56="no"," ",ROUND(E527,4))</f>
        <v>0.52400000000000002</v>
      </c>
      <c r="G527" s="110">
        <f>IF('3A-Rail transport'!P$57="no"," ",ROUND(E527,4))</f>
        <v>0.52400000000000002</v>
      </c>
      <c r="H527" s="110"/>
      <c r="S527" s="110">
        <f t="shared" si="67"/>
        <v>0.52400000000000035</v>
      </c>
      <c r="T527" s="110">
        <f>IF('3B-Air transport'!P$66="no"," ",ROUND(S527,4))</f>
        <v>0.52400000000000002</v>
      </c>
      <c r="U527" s="110">
        <f>IF('3B-Air transport'!P$67="no"," ",ROUND(S527,4))</f>
        <v>0.52400000000000002</v>
      </c>
      <c r="V527" s="110">
        <f>IF('3B-Air transport'!P$68="no"," ",ROUND(S527,4))</f>
        <v>0.52400000000000002</v>
      </c>
      <c r="W527" s="110"/>
      <c r="AB527" s="110">
        <f t="shared" si="68"/>
        <v>0.52400000000000035</v>
      </c>
      <c r="AC527" s="110">
        <f>IF('3C-Water transport'!P$56="no"," ",ROUND(AB527,4))</f>
        <v>0.52400000000000002</v>
      </c>
      <c r="AD527" s="110">
        <f>IF('3C-Water transport'!P$57="no"," ",ROUND(AB527,4))</f>
        <v>0.52400000000000002</v>
      </c>
      <c r="AE527" s="110">
        <f>IF('3C-Water transport'!P$58="no"," ",ROUND(AB527,4))</f>
        <v>0.52400000000000002</v>
      </c>
    </row>
    <row r="528" spans="5:31" x14ac:dyDescent="0.25">
      <c r="E528" s="110">
        <f t="shared" si="66"/>
        <v>0.52500000000000036</v>
      </c>
      <c r="F528" s="110">
        <f>IF('3A-Rail transport'!P$56="no"," ",ROUND(E528,4))</f>
        <v>0.52500000000000002</v>
      </c>
      <c r="G528" s="110">
        <f>IF('3A-Rail transport'!P$57="no"," ",ROUND(E528,4))</f>
        <v>0.52500000000000002</v>
      </c>
      <c r="H528" s="110"/>
      <c r="S528" s="110">
        <f t="shared" si="67"/>
        <v>0.52500000000000036</v>
      </c>
      <c r="T528" s="110">
        <f>IF('3B-Air transport'!P$66="no"," ",ROUND(S528,4))</f>
        <v>0.52500000000000002</v>
      </c>
      <c r="U528" s="110">
        <f>IF('3B-Air transport'!P$67="no"," ",ROUND(S528,4))</f>
        <v>0.52500000000000002</v>
      </c>
      <c r="V528" s="110">
        <f>IF('3B-Air transport'!P$68="no"," ",ROUND(S528,4))</f>
        <v>0.52500000000000002</v>
      </c>
      <c r="W528" s="110"/>
      <c r="AB528" s="110">
        <f t="shared" si="68"/>
        <v>0.52500000000000036</v>
      </c>
      <c r="AC528" s="110">
        <f>IF('3C-Water transport'!P$56="no"," ",ROUND(AB528,4))</f>
        <v>0.52500000000000002</v>
      </c>
      <c r="AD528" s="110">
        <f>IF('3C-Water transport'!P$57="no"," ",ROUND(AB528,4))</f>
        <v>0.52500000000000002</v>
      </c>
      <c r="AE528" s="110">
        <f>IF('3C-Water transport'!P$58="no"," ",ROUND(AB528,4))</f>
        <v>0.52500000000000002</v>
      </c>
    </row>
    <row r="529" spans="5:31" x14ac:dyDescent="0.25">
      <c r="E529" s="110">
        <f t="shared" si="66"/>
        <v>0.52600000000000036</v>
      </c>
      <c r="F529" s="110">
        <f>IF('3A-Rail transport'!P$56="no"," ",ROUND(E529,4))</f>
        <v>0.52600000000000002</v>
      </c>
      <c r="G529" s="110">
        <f>IF('3A-Rail transport'!P$57="no"," ",ROUND(E529,4))</f>
        <v>0.52600000000000002</v>
      </c>
      <c r="H529" s="110"/>
      <c r="S529" s="110">
        <f t="shared" si="67"/>
        <v>0.52600000000000036</v>
      </c>
      <c r="T529" s="110">
        <f>IF('3B-Air transport'!P$66="no"," ",ROUND(S529,4))</f>
        <v>0.52600000000000002</v>
      </c>
      <c r="U529" s="110">
        <f>IF('3B-Air transport'!P$67="no"," ",ROUND(S529,4))</f>
        <v>0.52600000000000002</v>
      </c>
      <c r="V529" s="110">
        <f>IF('3B-Air transport'!P$68="no"," ",ROUND(S529,4))</f>
        <v>0.52600000000000002</v>
      </c>
      <c r="W529" s="110"/>
      <c r="AB529" s="110">
        <f t="shared" si="68"/>
        <v>0.52600000000000036</v>
      </c>
      <c r="AC529" s="110">
        <f>IF('3C-Water transport'!P$56="no"," ",ROUND(AB529,4))</f>
        <v>0.52600000000000002</v>
      </c>
      <c r="AD529" s="110">
        <f>IF('3C-Water transport'!P$57="no"," ",ROUND(AB529,4))</f>
        <v>0.52600000000000002</v>
      </c>
      <c r="AE529" s="110">
        <f>IF('3C-Water transport'!P$58="no"," ",ROUND(AB529,4))</f>
        <v>0.52600000000000002</v>
      </c>
    </row>
    <row r="530" spans="5:31" x14ac:dyDescent="0.25">
      <c r="E530" s="110">
        <f t="shared" si="66"/>
        <v>0.52700000000000036</v>
      </c>
      <c r="F530" s="110">
        <f>IF('3A-Rail transport'!P$56="no"," ",ROUND(E530,4))</f>
        <v>0.52700000000000002</v>
      </c>
      <c r="G530" s="110">
        <f>IF('3A-Rail transport'!P$57="no"," ",ROUND(E530,4))</f>
        <v>0.52700000000000002</v>
      </c>
      <c r="H530" s="110"/>
      <c r="S530" s="110">
        <f t="shared" si="67"/>
        <v>0.52700000000000036</v>
      </c>
      <c r="T530" s="110">
        <f>IF('3B-Air transport'!P$66="no"," ",ROUND(S530,4))</f>
        <v>0.52700000000000002</v>
      </c>
      <c r="U530" s="110">
        <f>IF('3B-Air transport'!P$67="no"," ",ROUND(S530,4))</f>
        <v>0.52700000000000002</v>
      </c>
      <c r="V530" s="110">
        <f>IF('3B-Air transport'!P$68="no"," ",ROUND(S530,4))</f>
        <v>0.52700000000000002</v>
      </c>
      <c r="W530" s="110"/>
      <c r="AB530" s="110">
        <f t="shared" si="68"/>
        <v>0.52700000000000036</v>
      </c>
      <c r="AC530" s="110">
        <f>IF('3C-Water transport'!P$56="no"," ",ROUND(AB530,4))</f>
        <v>0.52700000000000002</v>
      </c>
      <c r="AD530" s="110">
        <f>IF('3C-Water transport'!P$57="no"," ",ROUND(AB530,4))</f>
        <v>0.52700000000000002</v>
      </c>
      <c r="AE530" s="110">
        <f>IF('3C-Water transport'!P$58="no"," ",ROUND(AB530,4))</f>
        <v>0.52700000000000002</v>
      </c>
    </row>
    <row r="531" spans="5:31" x14ac:dyDescent="0.25">
      <c r="E531" s="110">
        <f t="shared" si="66"/>
        <v>0.52800000000000036</v>
      </c>
      <c r="F531" s="110">
        <f>IF('3A-Rail transport'!P$56="no"," ",ROUND(E531,4))</f>
        <v>0.52800000000000002</v>
      </c>
      <c r="G531" s="110">
        <f>IF('3A-Rail transport'!P$57="no"," ",ROUND(E531,4))</f>
        <v>0.52800000000000002</v>
      </c>
      <c r="H531" s="110"/>
      <c r="S531" s="110">
        <f t="shared" si="67"/>
        <v>0.52800000000000036</v>
      </c>
      <c r="T531" s="110">
        <f>IF('3B-Air transport'!P$66="no"," ",ROUND(S531,4))</f>
        <v>0.52800000000000002</v>
      </c>
      <c r="U531" s="110">
        <f>IF('3B-Air transport'!P$67="no"," ",ROUND(S531,4))</f>
        <v>0.52800000000000002</v>
      </c>
      <c r="V531" s="110">
        <f>IF('3B-Air transport'!P$68="no"," ",ROUND(S531,4))</f>
        <v>0.52800000000000002</v>
      </c>
      <c r="W531" s="110"/>
      <c r="AB531" s="110">
        <f t="shared" si="68"/>
        <v>0.52800000000000036</v>
      </c>
      <c r="AC531" s="110">
        <f>IF('3C-Water transport'!P$56="no"," ",ROUND(AB531,4))</f>
        <v>0.52800000000000002</v>
      </c>
      <c r="AD531" s="110">
        <f>IF('3C-Water transport'!P$57="no"," ",ROUND(AB531,4))</f>
        <v>0.52800000000000002</v>
      </c>
      <c r="AE531" s="110">
        <f>IF('3C-Water transport'!P$58="no"," ",ROUND(AB531,4))</f>
        <v>0.52800000000000002</v>
      </c>
    </row>
    <row r="532" spans="5:31" x14ac:dyDescent="0.25">
      <c r="E532" s="110">
        <f t="shared" si="66"/>
        <v>0.52900000000000036</v>
      </c>
      <c r="F532" s="110">
        <f>IF('3A-Rail transport'!P$56="no"," ",ROUND(E532,4))</f>
        <v>0.52900000000000003</v>
      </c>
      <c r="G532" s="110">
        <f>IF('3A-Rail transport'!P$57="no"," ",ROUND(E532,4))</f>
        <v>0.52900000000000003</v>
      </c>
      <c r="H532" s="110"/>
      <c r="S532" s="110">
        <f t="shared" si="67"/>
        <v>0.52900000000000036</v>
      </c>
      <c r="T532" s="110">
        <f>IF('3B-Air transport'!P$66="no"," ",ROUND(S532,4))</f>
        <v>0.52900000000000003</v>
      </c>
      <c r="U532" s="110">
        <f>IF('3B-Air transport'!P$67="no"," ",ROUND(S532,4))</f>
        <v>0.52900000000000003</v>
      </c>
      <c r="V532" s="110">
        <f>IF('3B-Air transport'!P$68="no"," ",ROUND(S532,4))</f>
        <v>0.52900000000000003</v>
      </c>
      <c r="W532" s="110"/>
      <c r="AB532" s="110">
        <f t="shared" si="68"/>
        <v>0.52900000000000036</v>
      </c>
      <c r="AC532" s="110">
        <f>IF('3C-Water transport'!P$56="no"," ",ROUND(AB532,4))</f>
        <v>0.52900000000000003</v>
      </c>
      <c r="AD532" s="110">
        <f>IF('3C-Water transport'!P$57="no"," ",ROUND(AB532,4))</f>
        <v>0.52900000000000003</v>
      </c>
      <c r="AE532" s="110">
        <f>IF('3C-Water transport'!P$58="no"," ",ROUND(AB532,4))</f>
        <v>0.52900000000000003</v>
      </c>
    </row>
    <row r="533" spans="5:31" x14ac:dyDescent="0.25">
      <c r="E533" s="110">
        <f t="shared" si="66"/>
        <v>0.53000000000000036</v>
      </c>
      <c r="F533" s="110">
        <f>IF('3A-Rail transport'!P$56="no"," ",ROUND(E533,4))</f>
        <v>0.53</v>
      </c>
      <c r="G533" s="110">
        <f>IF('3A-Rail transport'!P$57="no"," ",ROUND(E533,4))</f>
        <v>0.53</v>
      </c>
      <c r="H533" s="110"/>
      <c r="S533" s="110">
        <f t="shared" si="67"/>
        <v>0.53000000000000036</v>
      </c>
      <c r="T533" s="110">
        <f>IF('3B-Air transport'!P$66="no"," ",ROUND(S533,4))</f>
        <v>0.53</v>
      </c>
      <c r="U533" s="110">
        <f>IF('3B-Air transport'!P$67="no"," ",ROUND(S533,4))</f>
        <v>0.53</v>
      </c>
      <c r="V533" s="110">
        <f>IF('3B-Air transport'!P$68="no"," ",ROUND(S533,4))</f>
        <v>0.53</v>
      </c>
      <c r="W533" s="110"/>
      <c r="AB533" s="110">
        <f t="shared" si="68"/>
        <v>0.53000000000000036</v>
      </c>
      <c r="AC533" s="110">
        <f>IF('3C-Water transport'!P$56="no"," ",ROUND(AB533,4))</f>
        <v>0.53</v>
      </c>
      <c r="AD533" s="110">
        <f>IF('3C-Water transport'!P$57="no"," ",ROUND(AB533,4))</f>
        <v>0.53</v>
      </c>
      <c r="AE533" s="110">
        <f>IF('3C-Water transport'!P$58="no"," ",ROUND(AB533,4))</f>
        <v>0.53</v>
      </c>
    </row>
    <row r="534" spans="5:31" x14ac:dyDescent="0.25">
      <c r="E534" s="110">
        <f t="shared" si="66"/>
        <v>0.53100000000000036</v>
      </c>
      <c r="F534" s="110">
        <f>IF('3A-Rail transport'!P$56="no"," ",ROUND(E534,4))</f>
        <v>0.53100000000000003</v>
      </c>
      <c r="G534" s="110">
        <f>IF('3A-Rail transport'!P$57="no"," ",ROUND(E534,4))</f>
        <v>0.53100000000000003</v>
      </c>
      <c r="H534" s="110"/>
      <c r="S534" s="110">
        <f t="shared" si="67"/>
        <v>0.53100000000000036</v>
      </c>
      <c r="T534" s="110">
        <f>IF('3B-Air transport'!P$66="no"," ",ROUND(S534,4))</f>
        <v>0.53100000000000003</v>
      </c>
      <c r="U534" s="110">
        <f>IF('3B-Air transport'!P$67="no"," ",ROUND(S534,4))</f>
        <v>0.53100000000000003</v>
      </c>
      <c r="V534" s="110">
        <f>IF('3B-Air transport'!P$68="no"," ",ROUND(S534,4))</f>
        <v>0.53100000000000003</v>
      </c>
      <c r="W534" s="110"/>
      <c r="AB534" s="110">
        <f t="shared" si="68"/>
        <v>0.53100000000000036</v>
      </c>
      <c r="AC534" s="110">
        <f>IF('3C-Water transport'!P$56="no"," ",ROUND(AB534,4))</f>
        <v>0.53100000000000003</v>
      </c>
      <c r="AD534" s="110">
        <f>IF('3C-Water transport'!P$57="no"," ",ROUND(AB534,4))</f>
        <v>0.53100000000000003</v>
      </c>
      <c r="AE534" s="110">
        <f>IF('3C-Water transport'!P$58="no"," ",ROUND(AB534,4))</f>
        <v>0.53100000000000003</v>
      </c>
    </row>
    <row r="535" spans="5:31" x14ac:dyDescent="0.25">
      <c r="E535" s="110">
        <f t="shared" si="66"/>
        <v>0.53200000000000036</v>
      </c>
      <c r="F535" s="110">
        <f>IF('3A-Rail transport'!P$56="no"," ",ROUND(E535,4))</f>
        <v>0.53200000000000003</v>
      </c>
      <c r="G535" s="110">
        <f>IF('3A-Rail transport'!P$57="no"," ",ROUND(E535,4))</f>
        <v>0.53200000000000003</v>
      </c>
      <c r="H535" s="110"/>
      <c r="S535" s="110">
        <f t="shared" si="67"/>
        <v>0.53200000000000036</v>
      </c>
      <c r="T535" s="110">
        <f>IF('3B-Air transport'!P$66="no"," ",ROUND(S535,4))</f>
        <v>0.53200000000000003</v>
      </c>
      <c r="U535" s="110">
        <f>IF('3B-Air transport'!P$67="no"," ",ROUND(S535,4))</f>
        <v>0.53200000000000003</v>
      </c>
      <c r="V535" s="110">
        <f>IF('3B-Air transport'!P$68="no"," ",ROUND(S535,4))</f>
        <v>0.53200000000000003</v>
      </c>
      <c r="W535" s="110"/>
      <c r="AB535" s="110">
        <f t="shared" si="68"/>
        <v>0.53200000000000036</v>
      </c>
      <c r="AC535" s="110">
        <f>IF('3C-Water transport'!P$56="no"," ",ROUND(AB535,4))</f>
        <v>0.53200000000000003</v>
      </c>
      <c r="AD535" s="110">
        <f>IF('3C-Water transport'!P$57="no"," ",ROUND(AB535,4))</f>
        <v>0.53200000000000003</v>
      </c>
      <c r="AE535" s="110">
        <f>IF('3C-Water transport'!P$58="no"," ",ROUND(AB535,4))</f>
        <v>0.53200000000000003</v>
      </c>
    </row>
    <row r="536" spans="5:31" x14ac:dyDescent="0.25">
      <c r="E536" s="110">
        <f t="shared" si="66"/>
        <v>0.53300000000000036</v>
      </c>
      <c r="F536" s="110">
        <f>IF('3A-Rail transport'!P$56="no"," ",ROUND(E536,4))</f>
        <v>0.53300000000000003</v>
      </c>
      <c r="G536" s="110">
        <f>IF('3A-Rail transport'!P$57="no"," ",ROUND(E536,4))</f>
        <v>0.53300000000000003</v>
      </c>
      <c r="H536" s="110"/>
      <c r="S536" s="110">
        <f t="shared" si="67"/>
        <v>0.53300000000000036</v>
      </c>
      <c r="T536" s="110">
        <f>IF('3B-Air transport'!P$66="no"," ",ROUND(S536,4))</f>
        <v>0.53300000000000003</v>
      </c>
      <c r="U536" s="110">
        <f>IF('3B-Air transport'!P$67="no"," ",ROUND(S536,4))</f>
        <v>0.53300000000000003</v>
      </c>
      <c r="V536" s="110">
        <f>IF('3B-Air transport'!P$68="no"," ",ROUND(S536,4))</f>
        <v>0.53300000000000003</v>
      </c>
      <c r="W536" s="110"/>
      <c r="AB536" s="110">
        <f t="shared" si="68"/>
        <v>0.53300000000000036</v>
      </c>
      <c r="AC536" s="110">
        <f>IF('3C-Water transport'!P$56="no"," ",ROUND(AB536,4))</f>
        <v>0.53300000000000003</v>
      </c>
      <c r="AD536" s="110">
        <f>IF('3C-Water transport'!P$57="no"," ",ROUND(AB536,4))</f>
        <v>0.53300000000000003</v>
      </c>
      <c r="AE536" s="110">
        <f>IF('3C-Water transport'!P$58="no"," ",ROUND(AB536,4))</f>
        <v>0.53300000000000003</v>
      </c>
    </row>
    <row r="537" spans="5:31" x14ac:dyDescent="0.25">
      <c r="E537" s="110">
        <f t="shared" si="66"/>
        <v>0.53400000000000036</v>
      </c>
      <c r="F537" s="110">
        <f>IF('3A-Rail transport'!P$56="no"," ",ROUND(E537,4))</f>
        <v>0.53400000000000003</v>
      </c>
      <c r="G537" s="110">
        <f>IF('3A-Rail transport'!P$57="no"," ",ROUND(E537,4))</f>
        <v>0.53400000000000003</v>
      </c>
      <c r="H537" s="110"/>
      <c r="S537" s="110">
        <f t="shared" si="67"/>
        <v>0.53400000000000036</v>
      </c>
      <c r="T537" s="110">
        <f>IF('3B-Air transport'!P$66="no"," ",ROUND(S537,4))</f>
        <v>0.53400000000000003</v>
      </c>
      <c r="U537" s="110">
        <f>IF('3B-Air transport'!P$67="no"," ",ROUND(S537,4))</f>
        <v>0.53400000000000003</v>
      </c>
      <c r="V537" s="110">
        <f>IF('3B-Air transport'!P$68="no"," ",ROUND(S537,4))</f>
        <v>0.53400000000000003</v>
      </c>
      <c r="W537" s="110"/>
      <c r="AB537" s="110">
        <f t="shared" si="68"/>
        <v>0.53400000000000036</v>
      </c>
      <c r="AC537" s="110">
        <f>IF('3C-Water transport'!P$56="no"," ",ROUND(AB537,4))</f>
        <v>0.53400000000000003</v>
      </c>
      <c r="AD537" s="110">
        <f>IF('3C-Water transport'!P$57="no"," ",ROUND(AB537,4))</f>
        <v>0.53400000000000003</v>
      </c>
      <c r="AE537" s="110">
        <f>IF('3C-Water transport'!P$58="no"," ",ROUND(AB537,4))</f>
        <v>0.53400000000000003</v>
      </c>
    </row>
    <row r="538" spans="5:31" x14ac:dyDescent="0.25">
      <c r="E538" s="110">
        <f t="shared" si="66"/>
        <v>0.53500000000000036</v>
      </c>
      <c r="F538" s="110">
        <f>IF('3A-Rail transport'!P$56="no"," ",ROUND(E538,4))</f>
        <v>0.53500000000000003</v>
      </c>
      <c r="G538" s="110">
        <f>IF('3A-Rail transport'!P$57="no"," ",ROUND(E538,4))</f>
        <v>0.53500000000000003</v>
      </c>
      <c r="H538" s="110"/>
      <c r="S538" s="110">
        <f t="shared" si="67"/>
        <v>0.53500000000000036</v>
      </c>
      <c r="T538" s="110">
        <f>IF('3B-Air transport'!P$66="no"," ",ROUND(S538,4))</f>
        <v>0.53500000000000003</v>
      </c>
      <c r="U538" s="110">
        <f>IF('3B-Air transport'!P$67="no"," ",ROUND(S538,4))</f>
        <v>0.53500000000000003</v>
      </c>
      <c r="V538" s="110">
        <f>IF('3B-Air transport'!P$68="no"," ",ROUND(S538,4))</f>
        <v>0.53500000000000003</v>
      </c>
      <c r="W538" s="110"/>
      <c r="AB538" s="110">
        <f t="shared" si="68"/>
        <v>0.53500000000000036</v>
      </c>
      <c r="AC538" s="110">
        <f>IF('3C-Water transport'!P$56="no"," ",ROUND(AB538,4))</f>
        <v>0.53500000000000003</v>
      </c>
      <c r="AD538" s="110">
        <f>IF('3C-Water transport'!P$57="no"," ",ROUND(AB538,4))</f>
        <v>0.53500000000000003</v>
      </c>
      <c r="AE538" s="110">
        <f>IF('3C-Water transport'!P$58="no"," ",ROUND(AB538,4))</f>
        <v>0.53500000000000003</v>
      </c>
    </row>
    <row r="539" spans="5:31" x14ac:dyDescent="0.25">
      <c r="E539" s="110">
        <f t="shared" si="66"/>
        <v>0.53600000000000037</v>
      </c>
      <c r="F539" s="110">
        <f>IF('3A-Rail transport'!P$56="no"," ",ROUND(E539,4))</f>
        <v>0.53600000000000003</v>
      </c>
      <c r="G539" s="110">
        <f>IF('3A-Rail transport'!P$57="no"," ",ROUND(E539,4))</f>
        <v>0.53600000000000003</v>
      </c>
      <c r="H539" s="110"/>
      <c r="S539" s="110">
        <f t="shared" si="67"/>
        <v>0.53600000000000037</v>
      </c>
      <c r="T539" s="110">
        <f>IF('3B-Air transport'!P$66="no"," ",ROUND(S539,4))</f>
        <v>0.53600000000000003</v>
      </c>
      <c r="U539" s="110">
        <f>IF('3B-Air transport'!P$67="no"," ",ROUND(S539,4))</f>
        <v>0.53600000000000003</v>
      </c>
      <c r="V539" s="110">
        <f>IF('3B-Air transport'!P$68="no"," ",ROUND(S539,4))</f>
        <v>0.53600000000000003</v>
      </c>
      <c r="W539" s="110"/>
      <c r="AB539" s="110">
        <f t="shared" si="68"/>
        <v>0.53600000000000037</v>
      </c>
      <c r="AC539" s="110">
        <f>IF('3C-Water transport'!P$56="no"," ",ROUND(AB539,4))</f>
        <v>0.53600000000000003</v>
      </c>
      <c r="AD539" s="110">
        <f>IF('3C-Water transport'!P$57="no"," ",ROUND(AB539,4))</f>
        <v>0.53600000000000003</v>
      </c>
      <c r="AE539" s="110">
        <f>IF('3C-Water transport'!P$58="no"," ",ROUND(AB539,4))</f>
        <v>0.53600000000000003</v>
      </c>
    </row>
    <row r="540" spans="5:31" x14ac:dyDescent="0.25">
      <c r="E540" s="110">
        <f t="shared" si="66"/>
        <v>0.53700000000000037</v>
      </c>
      <c r="F540" s="110">
        <f>IF('3A-Rail transport'!P$56="no"," ",ROUND(E540,4))</f>
        <v>0.53700000000000003</v>
      </c>
      <c r="G540" s="110">
        <f>IF('3A-Rail transport'!P$57="no"," ",ROUND(E540,4))</f>
        <v>0.53700000000000003</v>
      </c>
      <c r="H540" s="110"/>
      <c r="S540" s="110">
        <f t="shared" si="67"/>
        <v>0.53700000000000037</v>
      </c>
      <c r="T540" s="110">
        <f>IF('3B-Air transport'!P$66="no"," ",ROUND(S540,4))</f>
        <v>0.53700000000000003</v>
      </c>
      <c r="U540" s="110">
        <f>IF('3B-Air transport'!P$67="no"," ",ROUND(S540,4))</f>
        <v>0.53700000000000003</v>
      </c>
      <c r="V540" s="110">
        <f>IF('3B-Air transport'!P$68="no"," ",ROUND(S540,4))</f>
        <v>0.53700000000000003</v>
      </c>
      <c r="W540" s="110"/>
      <c r="AB540" s="110">
        <f t="shared" si="68"/>
        <v>0.53700000000000037</v>
      </c>
      <c r="AC540" s="110">
        <f>IF('3C-Water transport'!P$56="no"," ",ROUND(AB540,4))</f>
        <v>0.53700000000000003</v>
      </c>
      <c r="AD540" s="110">
        <f>IF('3C-Water transport'!P$57="no"," ",ROUND(AB540,4))</f>
        <v>0.53700000000000003</v>
      </c>
      <c r="AE540" s="110">
        <f>IF('3C-Water transport'!P$58="no"," ",ROUND(AB540,4))</f>
        <v>0.53700000000000003</v>
      </c>
    </row>
    <row r="541" spans="5:31" x14ac:dyDescent="0.25">
      <c r="E541" s="110">
        <f t="shared" si="66"/>
        <v>0.53800000000000037</v>
      </c>
      <c r="F541" s="110">
        <f>IF('3A-Rail transport'!P$56="no"," ",ROUND(E541,4))</f>
        <v>0.53800000000000003</v>
      </c>
      <c r="G541" s="110">
        <f>IF('3A-Rail transport'!P$57="no"," ",ROUND(E541,4))</f>
        <v>0.53800000000000003</v>
      </c>
      <c r="H541" s="110"/>
      <c r="S541" s="110">
        <f t="shared" si="67"/>
        <v>0.53800000000000037</v>
      </c>
      <c r="T541" s="110">
        <f>IF('3B-Air transport'!P$66="no"," ",ROUND(S541,4))</f>
        <v>0.53800000000000003</v>
      </c>
      <c r="U541" s="110">
        <f>IF('3B-Air transport'!P$67="no"," ",ROUND(S541,4))</f>
        <v>0.53800000000000003</v>
      </c>
      <c r="V541" s="110">
        <f>IF('3B-Air transport'!P$68="no"," ",ROUND(S541,4))</f>
        <v>0.53800000000000003</v>
      </c>
      <c r="W541" s="110"/>
      <c r="AB541" s="110">
        <f t="shared" si="68"/>
        <v>0.53800000000000037</v>
      </c>
      <c r="AC541" s="110">
        <f>IF('3C-Water transport'!P$56="no"," ",ROUND(AB541,4))</f>
        <v>0.53800000000000003</v>
      </c>
      <c r="AD541" s="110">
        <f>IF('3C-Water transport'!P$57="no"," ",ROUND(AB541,4))</f>
        <v>0.53800000000000003</v>
      </c>
      <c r="AE541" s="110">
        <f>IF('3C-Water transport'!P$58="no"," ",ROUND(AB541,4))</f>
        <v>0.53800000000000003</v>
      </c>
    </row>
    <row r="542" spans="5:31" x14ac:dyDescent="0.25">
      <c r="E542" s="110">
        <f t="shared" si="66"/>
        <v>0.53900000000000037</v>
      </c>
      <c r="F542" s="110">
        <f>IF('3A-Rail transport'!P$56="no"," ",ROUND(E542,4))</f>
        <v>0.53900000000000003</v>
      </c>
      <c r="G542" s="110">
        <f>IF('3A-Rail transport'!P$57="no"," ",ROUND(E542,4))</f>
        <v>0.53900000000000003</v>
      </c>
      <c r="H542" s="110"/>
      <c r="S542" s="110">
        <f t="shared" si="67"/>
        <v>0.53900000000000037</v>
      </c>
      <c r="T542" s="110">
        <f>IF('3B-Air transport'!P$66="no"," ",ROUND(S542,4))</f>
        <v>0.53900000000000003</v>
      </c>
      <c r="U542" s="110">
        <f>IF('3B-Air transport'!P$67="no"," ",ROUND(S542,4))</f>
        <v>0.53900000000000003</v>
      </c>
      <c r="V542" s="110">
        <f>IF('3B-Air transport'!P$68="no"," ",ROUND(S542,4))</f>
        <v>0.53900000000000003</v>
      </c>
      <c r="W542" s="110"/>
      <c r="AB542" s="110">
        <f t="shared" si="68"/>
        <v>0.53900000000000037</v>
      </c>
      <c r="AC542" s="110">
        <f>IF('3C-Water transport'!P$56="no"," ",ROUND(AB542,4))</f>
        <v>0.53900000000000003</v>
      </c>
      <c r="AD542" s="110">
        <f>IF('3C-Water transport'!P$57="no"," ",ROUND(AB542,4))</f>
        <v>0.53900000000000003</v>
      </c>
      <c r="AE542" s="110">
        <f>IF('3C-Water transport'!P$58="no"," ",ROUND(AB542,4))</f>
        <v>0.53900000000000003</v>
      </c>
    </row>
    <row r="543" spans="5:31" x14ac:dyDescent="0.25">
      <c r="E543" s="110">
        <f t="shared" si="66"/>
        <v>0.54000000000000037</v>
      </c>
      <c r="F543" s="110">
        <f>IF('3A-Rail transport'!P$56="no"," ",ROUND(E543,4))</f>
        <v>0.54</v>
      </c>
      <c r="G543" s="110">
        <f>IF('3A-Rail transport'!P$57="no"," ",ROUND(E543,4))</f>
        <v>0.54</v>
      </c>
      <c r="H543" s="110"/>
      <c r="S543" s="110">
        <f t="shared" si="67"/>
        <v>0.54000000000000037</v>
      </c>
      <c r="T543" s="110">
        <f>IF('3B-Air transport'!P$66="no"," ",ROUND(S543,4))</f>
        <v>0.54</v>
      </c>
      <c r="U543" s="110">
        <f>IF('3B-Air transport'!P$67="no"," ",ROUND(S543,4))</f>
        <v>0.54</v>
      </c>
      <c r="V543" s="110">
        <f>IF('3B-Air transport'!P$68="no"," ",ROUND(S543,4))</f>
        <v>0.54</v>
      </c>
      <c r="W543" s="110"/>
      <c r="AB543" s="110">
        <f t="shared" si="68"/>
        <v>0.54000000000000037</v>
      </c>
      <c r="AC543" s="110">
        <f>IF('3C-Water transport'!P$56="no"," ",ROUND(AB543,4))</f>
        <v>0.54</v>
      </c>
      <c r="AD543" s="110">
        <f>IF('3C-Water transport'!P$57="no"," ",ROUND(AB543,4))</f>
        <v>0.54</v>
      </c>
      <c r="AE543" s="110">
        <f>IF('3C-Water transport'!P$58="no"," ",ROUND(AB543,4))</f>
        <v>0.54</v>
      </c>
    </row>
    <row r="544" spans="5:31" x14ac:dyDescent="0.25">
      <c r="E544" s="110">
        <f t="shared" si="66"/>
        <v>0.54100000000000037</v>
      </c>
      <c r="F544" s="110">
        <f>IF('3A-Rail transport'!P$56="no"," ",ROUND(E544,4))</f>
        <v>0.54100000000000004</v>
      </c>
      <c r="G544" s="110">
        <f>IF('3A-Rail transport'!P$57="no"," ",ROUND(E544,4))</f>
        <v>0.54100000000000004</v>
      </c>
      <c r="H544" s="110"/>
      <c r="S544" s="110">
        <f t="shared" si="67"/>
        <v>0.54100000000000037</v>
      </c>
      <c r="T544" s="110">
        <f>IF('3B-Air transport'!P$66="no"," ",ROUND(S544,4))</f>
        <v>0.54100000000000004</v>
      </c>
      <c r="U544" s="110">
        <f>IF('3B-Air transport'!P$67="no"," ",ROUND(S544,4))</f>
        <v>0.54100000000000004</v>
      </c>
      <c r="V544" s="110">
        <f>IF('3B-Air transport'!P$68="no"," ",ROUND(S544,4))</f>
        <v>0.54100000000000004</v>
      </c>
      <c r="W544" s="110"/>
      <c r="AB544" s="110">
        <f t="shared" si="68"/>
        <v>0.54100000000000037</v>
      </c>
      <c r="AC544" s="110">
        <f>IF('3C-Water transport'!P$56="no"," ",ROUND(AB544,4))</f>
        <v>0.54100000000000004</v>
      </c>
      <c r="AD544" s="110">
        <f>IF('3C-Water transport'!P$57="no"," ",ROUND(AB544,4))</f>
        <v>0.54100000000000004</v>
      </c>
      <c r="AE544" s="110">
        <f>IF('3C-Water transport'!P$58="no"," ",ROUND(AB544,4))</f>
        <v>0.54100000000000004</v>
      </c>
    </row>
    <row r="545" spans="5:31" x14ac:dyDescent="0.25">
      <c r="E545" s="110">
        <f t="shared" si="66"/>
        <v>0.54200000000000037</v>
      </c>
      <c r="F545" s="110">
        <f>IF('3A-Rail transport'!P$56="no"," ",ROUND(E545,4))</f>
        <v>0.54200000000000004</v>
      </c>
      <c r="G545" s="110">
        <f>IF('3A-Rail transport'!P$57="no"," ",ROUND(E545,4))</f>
        <v>0.54200000000000004</v>
      </c>
      <c r="H545" s="110"/>
      <c r="S545" s="110">
        <f t="shared" si="67"/>
        <v>0.54200000000000037</v>
      </c>
      <c r="T545" s="110">
        <f>IF('3B-Air transport'!P$66="no"," ",ROUND(S545,4))</f>
        <v>0.54200000000000004</v>
      </c>
      <c r="U545" s="110">
        <f>IF('3B-Air transport'!P$67="no"," ",ROUND(S545,4))</f>
        <v>0.54200000000000004</v>
      </c>
      <c r="V545" s="110">
        <f>IF('3B-Air transport'!P$68="no"," ",ROUND(S545,4))</f>
        <v>0.54200000000000004</v>
      </c>
      <c r="W545" s="110"/>
      <c r="AB545" s="110">
        <f t="shared" si="68"/>
        <v>0.54200000000000037</v>
      </c>
      <c r="AC545" s="110">
        <f>IF('3C-Water transport'!P$56="no"," ",ROUND(AB545,4))</f>
        <v>0.54200000000000004</v>
      </c>
      <c r="AD545" s="110">
        <f>IF('3C-Water transport'!P$57="no"," ",ROUND(AB545,4))</f>
        <v>0.54200000000000004</v>
      </c>
      <c r="AE545" s="110">
        <f>IF('3C-Water transport'!P$58="no"," ",ROUND(AB545,4))</f>
        <v>0.54200000000000004</v>
      </c>
    </row>
    <row r="546" spans="5:31" x14ac:dyDescent="0.25">
      <c r="E546" s="110">
        <f t="shared" si="66"/>
        <v>0.54300000000000037</v>
      </c>
      <c r="F546" s="110">
        <f>IF('3A-Rail transport'!P$56="no"," ",ROUND(E546,4))</f>
        <v>0.54300000000000004</v>
      </c>
      <c r="G546" s="110">
        <f>IF('3A-Rail transport'!P$57="no"," ",ROUND(E546,4))</f>
        <v>0.54300000000000004</v>
      </c>
      <c r="H546" s="110"/>
      <c r="S546" s="110">
        <f t="shared" si="67"/>
        <v>0.54300000000000037</v>
      </c>
      <c r="T546" s="110">
        <f>IF('3B-Air transport'!P$66="no"," ",ROUND(S546,4))</f>
        <v>0.54300000000000004</v>
      </c>
      <c r="U546" s="110">
        <f>IF('3B-Air transport'!P$67="no"," ",ROUND(S546,4))</f>
        <v>0.54300000000000004</v>
      </c>
      <c r="V546" s="110">
        <f>IF('3B-Air transport'!P$68="no"," ",ROUND(S546,4))</f>
        <v>0.54300000000000004</v>
      </c>
      <c r="W546" s="110"/>
      <c r="AB546" s="110">
        <f t="shared" si="68"/>
        <v>0.54300000000000037</v>
      </c>
      <c r="AC546" s="110">
        <f>IF('3C-Water transport'!P$56="no"," ",ROUND(AB546,4))</f>
        <v>0.54300000000000004</v>
      </c>
      <c r="AD546" s="110">
        <f>IF('3C-Water transport'!P$57="no"," ",ROUND(AB546,4))</f>
        <v>0.54300000000000004</v>
      </c>
      <c r="AE546" s="110">
        <f>IF('3C-Water transport'!P$58="no"," ",ROUND(AB546,4))</f>
        <v>0.54300000000000004</v>
      </c>
    </row>
    <row r="547" spans="5:31" x14ac:dyDescent="0.25">
      <c r="E547" s="110">
        <f t="shared" si="66"/>
        <v>0.54400000000000037</v>
      </c>
      <c r="F547" s="110">
        <f>IF('3A-Rail transport'!P$56="no"," ",ROUND(E547,4))</f>
        <v>0.54400000000000004</v>
      </c>
      <c r="G547" s="110">
        <f>IF('3A-Rail transport'!P$57="no"," ",ROUND(E547,4))</f>
        <v>0.54400000000000004</v>
      </c>
      <c r="H547" s="110"/>
      <c r="S547" s="110">
        <f t="shared" si="67"/>
        <v>0.54400000000000037</v>
      </c>
      <c r="T547" s="110">
        <f>IF('3B-Air transport'!P$66="no"," ",ROUND(S547,4))</f>
        <v>0.54400000000000004</v>
      </c>
      <c r="U547" s="110">
        <f>IF('3B-Air transport'!P$67="no"," ",ROUND(S547,4))</f>
        <v>0.54400000000000004</v>
      </c>
      <c r="V547" s="110">
        <f>IF('3B-Air transport'!P$68="no"," ",ROUND(S547,4))</f>
        <v>0.54400000000000004</v>
      </c>
      <c r="W547" s="110"/>
      <c r="AB547" s="110">
        <f t="shared" si="68"/>
        <v>0.54400000000000037</v>
      </c>
      <c r="AC547" s="110">
        <f>IF('3C-Water transport'!P$56="no"," ",ROUND(AB547,4))</f>
        <v>0.54400000000000004</v>
      </c>
      <c r="AD547" s="110">
        <f>IF('3C-Water transport'!P$57="no"," ",ROUND(AB547,4))</f>
        <v>0.54400000000000004</v>
      </c>
      <c r="AE547" s="110">
        <f>IF('3C-Water transport'!P$58="no"," ",ROUND(AB547,4))</f>
        <v>0.54400000000000004</v>
      </c>
    </row>
    <row r="548" spans="5:31" x14ac:dyDescent="0.25">
      <c r="E548" s="110">
        <f t="shared" si="66"/>
        <v>0.54500000000000037</v>
      </c>
      <c r="F548" s="110">
        <f>IF('3A-Rail transport'!P$56="no"," ",ROUND(E548,4))</f>
        <v>0.54500000000000004</v>
      </c>
      <c r="G548" s="110">
        <f>IF('3A-Rail transport'!P$57="no"," ",ROUND(E548,4))</f>
        <v>0.54500000000000004</v>
      </c>
      <c r="H548" s="110"/>
      <c r="S548" s="110">
        <f t="shared" si="67"/>
        <v>0.54500000000000037</v>
      </c>
      <c r="T548" s="110">
        <f>IF('3B-Air transport'!P$66="no"," ",ROUND(S548,4))</f>
        <v>0.54500000000000004</v>
      </c>
      <c r="U548" s="110">
        <f>IF('3B-Air transport'!P$67="no"," ",ROUND(S548,4))</f>
        <v>0.54500000000000004</v>
      </c>
      <c r="V548" s="110">
        <f>IF('3B-Air transport'!P$68="no"," ",ROUND(S548,4))</f>
        <v>0.54500000000000004</v>
      </c>
      <c r="W548" s="110"/>
      <c r="AB548" s="110">
        <f t="shared" si="68"/>
        <v>0.54500000000000037</v>
      </c>
      <c r="AC548" s="110">
        <f>IF('3C-Water transport'!P$56="no"," ",ROUND(AB548,4))</f>
        <v>0.54500000000000004</v>
      </c>
      <c r="AD548" s="110">
        <f>IF('3C-Water transport'!P$57="no"," ",ROUND(AB548,4))</f>
        <v>0.54500000000000004</v>
      </c>
      <c r="AE548" s="110">
        <f>IF('3C-Water transport'!P$58="no"," ",ROUND(AB548,4))</f>
        <v>0.54500000000000004</v>
      </c>
    </row>
    <row r="549" spans="5:31" x14ac:dyDescent="0.25">
      <c r="E549" s="110">
        <f t="shared" si="66"/>
        <v>0.54600000000000037</v>
      </c>
      <c r="F549" s="110">
        <f>IF('3A-Rail transport'!P$56="no"," ",ROUND(E549,4))</f>
        <v>0.54600000000000004</v>
      </c>
      <c r="G549" s="110">
        <f>IF('3A-Rail transport'!P$57="no"," ",ROUND(E549,4))</f>
        <v>0.54600000000000004</v>
      </c>
      <c r="H549" s="110"/>
      <c r="S549" s="110">
        <f t="shared" si="67"/>
        <v>0.54600000000000037</v>
      </c>
      <c r="T549" s="110">
        <f>IF('3B-Air transport'!P$66="no"," ",ROUND(S549,4))</f>
        <v>0.54600000000000004</v>
      </c>
      <c r="U549" s="110">
        <f>IF('3B-Air transport'!P$67="no"," ",ROUND(S549,4))</f>
        <v>0.54600000000000004</v>
      </c>
      <c r="V549" s="110">
        <f>IF('3B-Air transport'!P$68="no"," ",ROUND(S549,4))</f>
        <v>0.54600000000000004</v>
      </c>
      <c r="W549" s="110"/>
      <c r="AB549" s="110">
        <f t="shared" si="68"/>
        <v>0.54600000000000037</v>
      </c>
      <c r="AC549" s="110">
        <f>IF('3C-Water transport'!P$56="no"," ",ROUND(AB549,4))</f>
        <v>0.54600000000000004</v>
      </c>
      <c r="AD549" s="110">
        <f>IF('3C-Water transport'!P$57="no"," ",ROUND(AB549,4))</f>
        <v>0.54600000000000004</v>
      </c>
      <c r="AE549" s="110">
        <f>IF('3C-Water transport'!P$58="no"," ",ROUND(AB549,4))</f>
        <v>0.54600000000000004</v>
      </c>
    </row>
    <row r="550" spans="5:31" x14ac:dyDescent="0.25">
      <c r="E550" s="110">
        <f t="shared" si="66"/>
        <v>0.54700000000000037</v>
      </c>
      <c r="F550" s="110">
        <f>IF('3A-Rail transport'!P$56="no"," ",ROUND(E550,4))</f>
        <v>0.54700000000000004</v>
      </c>
      <c r="G550" s="110">
        <f>IF('3A-Rail transport'!P$57="no"," ",ROUND(E550,4))</f>
        <v>0.54700000000000004</v>
      </c>
      <c r="H550" s="110"/>
      <c r="S550" s="110">
        <f t="shared" si="67"/>
        <v>0.54700000000000037</v>
      </c>
      <c r="T550" s="110">
        <f>IF('3B-Air transport'!P$66="no"," ",ROUND(S550,4))</f>
        <v>0.54700000000000004</v>
      </c>
      <c r="U550" s="110">
        <f>IF('3B-Air transport'!P$67="no"," ",ROUND(S550,4))</f>
        <v>0.54700000000000004</v>
      </c>
      <c r="V550" s="110">
        <f>IF('3B-Air transport'!P$68="no"," ",ROUND(S550,4))</f>
        <v>0.54700000000000004</v>
      </c>
      <c r="W550" s="110"/>
      <c r="AB550" s="110">
        <f t="shared" si="68"/>
        <v>0.54700000000000037</v>
      </c>
      <c r="AC550" s="110">
        <f>IF('3C-Water transport'!P$56="no"," ",ROUND(AB550,4))</f>
        <v>0.54700000000000004</v>
      </c>
      <c r="AD550" s="110">
        <f>IF('3C-Water transport'!P$57="no"," ",ROUND(AB550,4))</f>
        <v>0.54700000000000004</v>
      </c>
      <c r="AE550" s="110">
        <f>IF('3C-Water transport'!P$58="no"," ",ROUND(AB550,4))</f>
        <v>0.54700000000000004</v>
      </c>
    </row>
    <row r="551" spans="5:31" x14ac:dyDescent="0.25">
      <c r="E551" s="110">
        <f t="shared" si="66"/>
        <v>0.54800000000000038</v>
      </c>
      <c r="F551" s="110">
        <f>IF('3A-Rail transport'!P$56="no"," ",ROUND(E551,4))</f>
        <v>0.54800000000000004</v>
      </c>
      <c r="G551" s="110">
        <f>IF('3A-Rail transport'!P$57="no"," ",ROUND(E551,4))</f>
        <v>0.54800000000000004</v>
      </c>
      <c r="H551" s="110"/>
      <c r="S551" s="110">
        <f t="shared" si="67"/>
        <v>0.54800000000000038</v>
      </c>
      <c r="T551" s="110">
        <f>IF('3B-Air transport'!P$66="no"," ",ROUND(S551,4))</f>
        <v>0.54800000000000004</v>
      </c>
      <c r="U551" s="110">
        <f>IF('3B-Air transport'!P$67="no"," ",ROUND(S551,4))</f>
        <v>0.54800000000000004</v>
      </c>
      <c r="V551" s="110">
        <f>IF('3B-Air transport'!P$68="no"," ",ROUND(S551,4))</f>
        <v>0.54800000000000004</v>
      </c>
      <c r="W551" s="110"/>
      <c r="AB551" s="110">
        <f t="shared" si="68"/>
        <v>0.54800000000000038</v>
      </c>
      <c r="AC551" s="110">
        <f>IF('3C-Water transport'!P$56="no"," ",ROUND(AB551,4))</f>
        <v>0.54800000000000004</v>
      </c>
      <c r="AD551" s="110">
        <f>IF('3C-Water transport'!P$57="no"," ",ROUND(AB551,4))</f>
        <v>0.54800000000000004</v>
      </c>
      <c r="AE551" s="110">
        <f>IF('3C-Water transport'!P$58="no"," ",ROUND(AB551,4))</f>
        <v>0.54800000000000004</v>
      </c>
    </row>
    <row r="552" spans="5:31" x14ac:dyDescent="0.25">
      <c r="E552" s="110">
        <f t="shared" si="66"/>
        <v>0.54900000000000038</v>
      </c>
      <c r="F552" s="110">
        <f>IF('3A-Rail transport'!P$56="no"," ",ROUND(E552,4))</f>
        <v>0.54900000000000004</v>
      </c>
      <c r="G552" s="110">
        <f>IF('3A-Rail transport'!P$57="no"," ",ROUND(E552,4))</f>
        <v>0.54900000000000004</v>
      </c>
      <c r="H552" s="110"/>
      <c r="S552" s="110">
        <f t="shared" si="67"/>
        <v>0.54900000000000038</v>
      </c>
      <c r="T552" s="110">
        <f>IF('3B-Air transport'!P$66="no"," ",ROUND(S552,4))</f>
        <v>0.54900000000000004</v>
      </c>
      <c r="U552" s="110">
        <f>IF('3B-Air transport'!P$67="no"," ",ROUND(S552,4))</f>
        <v>0.54900000000000004</v>
      </c>
      <c r="V552" s="110">
        <f>IF('3B-Air transport'!P$68="no"," ",ROUND(S552,4))</f>
        <v>0.54900000000000004</v>
      </c>
      <c r="W552" s="110"/>
      <c r="AB552" s="110">
        <f t="shared" si="68"/>
        <v>0.54900000000000038</v>
      </c>
      <c r="AC552" s="110">
        <f>IF('3C-Water transport'!P$56="no"," ",ROUND(AB552,4))</f>
        <v>0.54900000000000004</v>
      </c>
      <c r="AD552" s="110">
        <f>IF('3C-Water transport'!P$57="no"," ",ROUND(AB552,4))</f>
        <v>0.54900000000000004</v>
      </c>
      <c r="AE552" s="110">
        <f>IF('3C-Water transport'!P$58="no"," ",ROUND(AB552,4))</f>
        <v>0.54900000000000004</v>
      </c>
    </row>
    <row r="553" spans="5:31" x14ac:dyDescent="0.25">
      <c r="E553" s="110">
        <f t="shared" si="66"/>
        <v>0.55000000000000038</v>
      </c>
      <c r="F553" s="110">
        <f>IF('3A-Rail transport'!P$56="no"," ",ROUND(E553,4))</f>
        <v>0.55000000000000004</v>
      </c>
      <c r="G553" s="110">
        <f>IF('3A-Rail transport'!P$57="no"," ",ROUND(E553,4))</f>
        <v>0.55000000000000004</v>
      </c>
      <c r="H553" s="110"/>
      <c r="S553" s="110">
        <f t="shared" si="67"/>
        <v>0.55000000000000038</v>
      </c>
      <c r="T553" s="110">
        <f>IF('3B-Air transport'!P$66="no"," ",ROUND(S553,4))</f>
        <v>0.55000000000000004</v>
      </c>
      <c r="U553" s="110">
        <f>IF('3B-Air transport'!P$67="no"," ",ROUND(S553,4))</f>
        <v>0.55000000000000004</v>
      </c>
      <c r="V553" s="110">
        <f>IF('3B-Air transport'!P$68="no"," ",ROUND(S553,4))</f>
        <v>0.55000000000000004</v>
      </c>
      <c r="W553" s="110"/>
      <c r="AB553" s="110">
        <f t="shared" si="68"/>
        <v>0.55000000000000038</v>
      </c>
      <c r="AC553" s="110">
        <f>IF('3C-Water transport'!P$56="no"," ",ROUND(AB553,4))</f>
        <v>0.55000000000000004</v>
      </c>
      <c r="AD553" s="110">
        <f>IF('3C-Water transport'!P$57="no"," ",ROUND(AB553,4))</f>
        <v>0.55000000000000004</v>
      </c>
      <c r="AE553" s="110">
        <f>IF('3C-Water transport'!P$58="no"," ",ROUND(AB553,4))</f>
        <v>0.55000000000000004</v>
      </c>
    </row>
    <row r="554" spans="5:31" x14ac:dyDescent="0.25">
      <c r="E554" s="110">
        <f t="shared" si="66"/>
        <v>0.55100000000000038</v>
      </c>
      <c r="F554" s="110">
        <f>IF('3A-Rail transport'!P$56="no"," ",ROUND(E554,4))</f>
        <v>0.55100000000000005</v>
      </c>
      <c r="G554" s="110">
        <f>IF('3A-Rail transport'!P$57="no"," ",ROUND(E554,4))</f>
        <v>0.55100000000000005</v>
      </c>
      <c r="H554" s="110"/>
      <c r="S554" s="110">
        <f t="shared" si="67"/>
        <v>0.55100000000000038</v>
      </c>
      <c r="T554" s="110">
        <f>IF('3B-Air transport'!P$66="no"," ",ROUND(S554,4))</f>
        <v>0.55100000000000005</v>
      </c>
      <c r="U554" s="110">
        <f>IF('3B-Air transport'!P$67="no"," ",ROUND(S554,4))</f>
        <v>0.55100000000000005</v>
      </c>
      <c r="V554" s="110">
        <f>IF('3B-Air transport'!P$68="no"," ",ROUND(S554,4))</f>
        <v>0.55100000000000005</v>
      </c>
      <c r="W554" s="110"/>
      <c r="AB554" s="110">
        <f t="shared" si="68"/>
        <v>0.55100000000000038</v>
      </c>
      <c r="AC554" s="110">
        <f>IF('3C-Water transport'!P$56="no"," ",ROUND(AB554,4))</f>
        <v>0.55100000000000005</v>
      </c>
      <c r="AD554" s="110">
        <f>IF('3C-Water transport'!P$57="no"," ",ROUND(AB554,4))</f>
        <v>0.55100000000000005</v>
      </c>
      <c r="AE554" s="110">
        <f>IF('3C-Water transport'!P$58="no"," ",ROUND(AB554,4))</f>
        <v>0.55100000000000005</v>
      </c>
    </row>
    <row r="555" spans="5:31" x14ac:dyDescent="0.25">
      <c r="E555" s="110">
        <f t="shared" si="66"/>
        <v>0.55200000000000038</v>
      </c>
      <c r="F555" s="110">
        <f>IF('3A-Rail transport'!P$56="no"," ",ROUND(E555,4))</f>
        <v>0.55200000000000005</v>
      </c>
      <c r="G555" s="110">
        <f>IF('3A-Rail transport'!P$57="no"," ",ROUND(E555,4))</f>
        <v>0.55200000000000005</v>
      </c>
      <c r="H555" s="110"/>
      <c r="S555" s="110">
        <f t="shared" si="67"/>
        <v>0.55200000000000038</v>
      </c>
      <c r="T555" s="110">
        <f>IF('3B-Air transport'!P$66="no"," ",ROUND(S555,4))</f>
        <v>0.55200000000000005</v>
      </c>
      <c r="U555" s="110">
        <f>IF('3B-Air transport'!P$67="no"," ",ROUND(S555,4))</f>
        <v>0.55200000000000005</v>
      </c>
      <c r="V555" s="110">
        <f>IF('3B-Air transport'!P$68="no"," ",ROUND(S555,4))</f>
        <v>0.55200000000000005</v>
      </c>
      <c r="W555" s="110"/>
      <c r="AB555" s="110">
        <f t="shared" si="68"/>
        <v>0.55200000000000038</v>
      </c>
      <c r="AC555" s="110">
        <f>IF('3C-Water transport'!P$56="no"," ",ROUND(AB555,4))</f>
        <v>0.55200000000000005</v>
      </c>
      <c r="AD555" s="110">
        <f>IF('3C-Water transport'!P$57="no"," ",ROUND(AB555,4))</f>
        <v>0.55200000000000005</v>
      </c>
      <c r="AE555" s="110">
        <f>IF('3C-Water transport'!P$58="no"," ",ROUND(AB555,4))</f>
        <v>0.55200000000000005</v>
      </c>
    </row>
    <row r="556" spans="5:31" x14ac:dyDescent="0.25">
      <c r="E556" s="110">
        <f t="shared" si="66"/>
        <v>0.55300000000000038</v>
      </c>
      <c r="F556" s="110">
        <f>IF('3A-Rail transport'!P$56="no"," ",ROUND(E556,4))</f>
        <v>0.55300000000000005</v>
      </c>
      <c r="G556" s="110">
        <f>IF('3A-Rail transport'!P$57="no"," ",ROUND(E556,4))</f>
        <v>0.55300000000000005</v>
      </c>
      <c r="H556" s="110"/>
      <c r="S556" s="110">
        <f t="shared" si="67"/>
        <v>0.55300000000000038</v>
      </c>
      <c r="T556" s="110">
        <f>IF('3B-Air transport'!P$66="no"," ",ROUND(S556,4))</f>
        <v>0.55300000000000005</v>
      </c>
      <c r="U556" s="110">
        <f>IF('3B-Air transport'!P$67="no"," ",ROUND(S556,4))</f>
        <v>0.55300000000000005</v>
      </c>
      <c r="V556" s="110">
        <f>IF('3B-Air transport'!P$68="no"," ",ROUND(S556,4))</f>
        <v>0.55300000000000005</v>
      </c>
      <c r="W556" s="110"/>
      <c r="AB556" s="110">
        <f t="shared" si="68"/>
        <v>0.55300000000000038</v>
      </c>
      <c r="AC556" s="110">
        <f>IF('3C-Water transport'!P$56="no"," ",ROUND(AB556,4))</f>
        <v>0.55300000000000005</v>
      </c>
      <c r="AD556" s="110">
        <f>IF('3C-Water transport'!P$57="no"," ",ROUND(AB556,4))</f>
        <v>0.55300000000000005</v>
      </c>
      <c r="AE556" s="110">
        <f>IF('3C-Water transport'!P$58="no"," ",ROUND(AB556,4))</f>
        <v>0.55300000000000005</v>
      </c>
    </row>
    <row r="557" spans="5:31" x14ac:dyDescent="0.25">
      <c r="E557" s="110">
        <f t="shared" si="66"/>
        <v>0.55400000000000038</v>
      </c>
      <c r="F557" s="110">
        <f>IF('3A-Rail transport'!P$56="no"," ",ROUND(E557,4))</f>
        <v>0.55400000000000005</v>
      </c>
      <c r="G557" s="110">
        <f>IF('3A-Rail transport'!P$57="no"," ",ROUND(E557,4))</f>
        <v>0.55400000000000005</v>
      </c>
      <c r="H557" s="110"/>
      <c r="S557" s="110">
        <f t="shared" si="67"/>
        <v>0.55400000000000038</v>
      </c>
      <c r="T557" s="110">
        <f>IF('3B-Air transport'!P$66="no"," ",ROUND(S557,4))</f>
        <v>0.55400000000000005</v>
      </c>
      <c r="U557" s="110">
        <f>IF('3B-Air transport'!P$67="no"," ",ROUND(S557,4))</f>
        <v>0.55400000000000005</v>
      </c>
      <c r="V557" s="110">
        <f>IF('3B-Air transport'!P$68="no"," ",ROUND(S557,4))</f>
        <v>0.55400000000000005</v>
      </c>
      <c r="W557" s="110"/>
      <c r="AB557" s="110">
        <f t="shared" si="68"/>
        <v>0.55400000000000038</v>
      </c>
      <c r="AC557" s="110">
        <f>IF('3C-Water transport'!P$56="no"," ",ROUND(AB557,4))</f>
        <v>0.55400000000000005</v>
      </c>
      <c r="AD557" s="110">
        <f>IF('3C-Water transport'!P$57="no"," ",ROUND(AB557,4))</f>
        <v>0.55400000000000005</v>
      </c>
      <c r="AE557" s="110">
        <f>IF('3C-Water transport'!P$58="no"," ",ROUND(AB557,4))</f>
        <v>0.55400000000000005</v>
      </c>
    </row>
    <row r="558" spans="5:31" x14ac:dyDescent="0.25">
      <c r="E558" s="110">
        <f t="shared" si="66"/>
        <v>0.55500000000000038</v>
      </c>
      <c r="F558" s="110">
        <f>IF('3A-Rail transport'!P$56="no"," ",ROUND(E558,4))</f>
        <v>0.55500000000000005</v>
      </c>
      <c r="G558" s="110">
        <f>IF('3A-Rail transport'!P$57="no"," ",ROUND(E558,4))</f>
        <v>0.55500000000000005</v>
      </c>
      <c r="H558" s="110"/>
      <c r="S558" s="110">
        <f t="shared" si="67"/>
        <v>0.55500000000000038</v>
      </c>
      <c r="T558" s="110">
        <f>IF('3B-Air transport'!P$66="no"," ",ROUND(S558,4))</f>
        <v>0.55500000000000005</v>
      </c>
      <c r="U558" s="110">
        <f>IF('3B-Air transport'!P$67="no"," ",ROUND(S558,4))</f>
        <v>0.55500000000000005</v>
      </c>
      <c r="V558" s="110">
        <f>IF('3B-Air transport'!P$68="no"," ",ROUND(S558,4))</f>
        <v>0.55500000000000005</v>
      </c>
      <c r="W558" s="110"/>
      <c r="AB558" s="110">
        <f t="shared" si="68"/>
        <v>0.55500000000000038</v>
      </c>
      <c r="AC558" s="110">
        <f>IF('3C-Water transport'!P$56="no"," ",ROUND(AB558,4))</f>
        <v>0.55500000000000005</v>
      </c>
      <c r="AD558" s="110">
        <f>IF('3C-Water transport'!P$57="no"," ",ROUND(AB558,4))</f>
        <v>0.55500000000000005</v>
      </c>
      <c r="AE558" s="110">
        <f>IF('3C-Water transport'!P$58="no"," ",ROUND(AB558,4))</f>
        <v>0.55500000000000005</v>
      </c>
    </row>
    <row r="559" spans="5:31" x14ac:dyDescent="0.25">
      <c r="E559" s="110">
        <f t="shared" si="66"/>
        <v>0.55600000000000038</v>
      </c>
      <c r="F559" s="110">
        <f>IF('3A-Rail transport'!P$56="no"," ",ROUND(E559,4))</f>
        <v>0.55600000000000005</v>
      </c>
      <c r="G559" s="110">
        <f>IF('3A-Rail transport'!P$57="no"," ",ROUND(E559,4))</f>
        <v>0.55600000000000005</v>
      </c>
      <c r="H559" s="110"/>
      <c r="S559" s="110">
        <f t="shared" si="67"/>
        <v>0.55600000000000038</v>
      </c>
      <c r="T559" s="110">
        <f>IF('3B-Air transport'!P$66="no"," ",ROUND(S559,4))</f>
        <v>0.55600000000000005</v>
      </c>
      <c r="U559" s="110">
        <f>IF('3B-Air transport'!P$67="no"," ",ROUND(S559,4))</f>
        <v>0.55600000000000005</v>
      </c>
      <c r="V559" s="110">
        <f>IF('3B-Air transport'!P$68="no"," ",ROUND(S559,4))</f>
        <v>0.55600000000000005</v>
      </c>
      <c r="W559" s="110"/>
      <c r="AB559" s="110">
        <f t="shared" si="68"/>
        <v>0.55600000000000038</v>
      </c>
      <c r="AC559" s="110">
        <f>IF('3C-Water transport'!P$56="no"," ",ROUND(AB559,4))</f>
        <v>0.55600000000000005</v>
      </c>
      <c r="AD559" s="110">
        <f>IF('3C-Water transport'!P$57="no"," ",ROUND(AB559,4))</f>
        <v>0.55600000000000005</v>
      </c>
      <c r="AE559" s="110">
        <f>IF('3C-Water transport'!P$58="no"," ",ROUND(AB559,4))</f>
        <v>0.55600000000000005</v>
      </c>
    </row>
    <row r="560" spans="5:31" x14ac:dyDescent="0.25">
      <c r="E560" s="110">
        <f t="shared" si="66"/>
        <v>0.55700000000000038</v>
      </c>
      <c r="F560" s="110">
        <f>IF('3A-Rail transport'!P$56="no"," ",ROUND(E560,4))</f>
        <v>0.55700000000000005</v>
      </c>
      <c r="G560" s="110">
        <f>IF('3A-Rail transport'!P$57="no"," ",ROUND(E560,4))</f>
        <v>0.55700000000000005</v>
      </c>
      <c r="H560" s="110"/>
      <c r="S560" s="110">
        <f t="shared" si="67"/>
        <v>0.55700000000000038</v>
      </c>
      <c r="T560" s="110">
        <f>IF('3B-Air transport'!P$66="no"," ",ROUND(S560,4))</f>
        <v>0.55700000000000005</v>
      </c>
      <c r="U560" s="110">
        <f>IF('3B-Air transport'!P$67="no"," ",ROUND(S560,4))</f>
        <v>0.55700000000000005</v>
      </c>
      <c r="V560" s="110">
        <f>IF('3B-Air transport'!P$68="no"," ",ROUND(S560,4))</f>
        <v>0.55700000000000005</v>
      </c>
      <c r="W560" s="110"/>
      <c r="AB560" s="110">
        <f t="shared" si="68"/>
        <v>0.55700000000000038</v>
      </c>
      <c r="AC560" s="110">
        <f>IF('3C-Water transport'!P$56="no"," ",ROUND(AB560,4))</f>
        <v>0.55700000000000005</v>
      </c>
      <c r="AD560" s="110">
        <f>IF('3C-Water transport'!P$57="no"," ",ROUND(AB560,4))</f>
        <v>0.55700000000000005</v>
      </c>
      <c r="AE560" s="110">
        <f>IF('3C-Water transport'!P$58="no"," ",ROUND(AB560,4))</f>
        <v>0.55700000000000005</v>
      </c>
    </row>
    <row r="561" spans="5:31" x14ac:dyDescent="0.25">
      <c r="E561" s="110">
        <f t="shared" si="66"/>
        <v>0.55800000000000038</v>
      </c>
      <c r="F561" s="110">
        <f>IF('3A-Rail transport'!P$56="no"," ",ROUND(E561,4))</f>
        <v>0.55800000000000005</v>
      </c>
      <c r="G561" s="110">
        <f>IF('3A-Rail transport'!P$57="no"," ",ROUND(E561,4))</f>
        <v>0.55800000000000005</v>
      </c>
      <c r="H561" s="110"/>
      <c r="S561" s="110">
        <f t="shared" si="67"/>
        <v>0.55800000000000038</v>
      </c>
      <c r="T561" s="110">
        <f>IF('3B-Air transport'!P$66="no"," ",ROUND(S561,4))</f>
        <v>0.55800000000000005</v>
      </c>
      <c r="U561" s="110">
        <f>IF('3B-Air transport'!P$67="no"," ",ROUND(S561,4))</f>
        <v>0.55800000000000005</v>
      </c>
      <c r="V561" s="110">
        <f>IF('3B-Air transport'!P$68="no"," ",ROUND(S561,4))</f>
        <v>0.55800000000000005</v>
      </c>
      <c r="W561" s="110"/>
      <c r="AB561" s="110">
        <f t="shared" si="68"/>
        <v>0.55800000000000038</v>
      </c>
      <c r="AC561" s="110">
        <f>IF('3C-Water transport'!P$56="no"," ",ROUND(AB561,4))</f>
        <v>0.55800000000000005</v>
      </c>
      <c r="AD561" s="110">
        <f>IF('3C-Water transport'!P$57="no"," ",ROUND(AB561,4))</f>
        <v>0.55800000000000005</v>
      </c>
      <c r="AE561" s="110">
        <f>IF('3C-Water transport'!P$58="no"," ",ROUND(AB561,4))</f>
        <v>0.55800000000000005</v>
      </c>
    </row>
    <row r="562" spans="5:31" x14ac:dyDescent="0.25">
      <c r="E562" s="110">
        <f t="shared" si="66"/>
        <v>0.55900000000000039</v>
      </c>
      <c r="F562" s="110">
        <f>IF('3A-Rail transport'!P$56="no"," ",ROUND(E562,4))</f>
        <v>0.55900000000000005</v>
      </c>
      <c r="G562" s="110">
        <f>IF('3A-Rail transport'!P$57="no"," ",ROUND(E562,4))</f>
        <v>0.55900000000000005</v>
      </c>
      <c r="H562" s="110"/>
      <c r="S562" s="110">
        <f t="shared" si="67"/>
        <v>0.55900000000000039</v>
      </c>
      <c r="T562" s="110">
        <f>IF('3B-Air transport'!P$66="no"," ",ROUND(S562,4))</f>
        <v>0.55900000000000005</v>
      </c>
      <c r="U562" s="110">
        <f>IF('3B-Air transport'!P$67="no"," ",ROUND(S562,4))</f>
        <v>0.55900000000000005</v>
      </c>
      <c r="V562" s="110">
        <f>IF('3B-Air transport'!P$68="no"," ",ROUND(S562,4))</f>
        <v>0.55900000000000005</v>
      </c>
      <c r="W562" s="110"/>
      <c r="AB562" s="110">
        <f t="shared" si="68"/>
        <v>0.55900000000000039</v>
      </c>
      <c r="AC562" s="110">
        <f>IF('3C-Water transport'!P$56="no"," ",ROUND(AB562,4))</f>
        <v>0.55900000000000005</v>
      </c>
      <c r="AD562" s="110">
        <f>IF('3C-Water transport'!P$57="no"," ",ROUND(AB562,4))</f>
        <v>0.55900000000000005</v>
      </c>
      <c r="AE562" s="110">
        <f>IF('3C-Water transport'!P$58="no"," ",ROUND(AB562,4))</f>
        <v>0.55900000000000005</v>
      </c>
    </row>
    <row r="563" spans="5:31" x14ac:dyDescent="0.25">
      <c r="E563" s="110">
        <f t="shared" si="66"/>
        <v>0.56000000000000039</v>
      </c>
      <c r="F563" s="110">
        <f>IF('3A-Rail transport'!P$56="no"," ",ROUND(E563,4))</f>
        <v>0.56000000000000005</v>
      </c>
      <c r="G563" s="110">
        <f>IF('3A-Rail transport'!P$57="no"," ",ROUND(E563,4))</f>
        <v>0.56000000000000005</v>
      </c>
      <c r="H563" s="110"/>
      <c r="S563" s="110">
        <f t="shared" si="67"/>
        <v>0.56000000000000039</v>
      </c>
      <c r="T563" s="110">
        <f>IF('3B-Air transport'!P$66="no"," ",ROUND(S563,4))</f>
        <v>0.56000000000000005</v>
      </c>
      <c r="U563" s="110">
        <f>IF('3B-Air transport'!P$67="no"," ",ROUND(S563,4))</f>
        <v>0.56000000000000005</v>
      </c>
      <c r="V563" s="110">
        <f>IF('3B-Air transport'!P$68="no"," ",ROUND(S563,4))</f>
        <v>0.56000000000000005</v>
      </c>
      <c r="W563" s="110"/>
      <c r="AB563" s="110">
        <f t="shared" si="68"/>
        <v>0.56000000000000039</v>
      </c>
      <c r="AC563" s="110">
        <f>IF('3C-Water transport'!P$56="no"," ",ROUND(AB563,4))</f>
        <v>0.56000000000000005</v>
      </c>
      <c r="AD563" s="110">
        <f>IF('3C-Water transport'!P$57="no"," ",ROUND(AB563,4))</f>
        <v>0.56000000000000005</v>
      </c>
      <c r="AE563" s="110">
        <f>IF('3C-Water transport'!P$58="no"," ",ROUND(AB563,4))</f>
        <v>0.56000000000000005</v>
      </c>
    </row>
    <row r="564" spans="5:31" x14ac:dyDescent="0.25">
      <c r="E564" s="110">
        <f t="shared" si="66"/>
        <v>0.56100000000000039</v>
      </c>
      <c r="F564" s="110">
        <f>IF('3A-Rail transport'!P$56="no"," ",ROUND(E564,4))</f>
        <v>0.56100000000000005</v>
      </c>
      <c r="G564" s="110">
        <f>IF('3A-Rail transport'!P$57="no"," ",ROUND(E564,4))</f>
        <v>0.56100000000000005</v>
      </c>
      <c r="H564" s="110"/>
      <c r="S564" s="110">
        <f t="shared" si="67"/>
        <v>0.56100000000000039</v>
      </c>
      <c r="T564" s="110">
        <f>IF('3B-Air transport'!P$66="no"," ",ROUND(S564,4))</f>
        <v>0.56100000000000005</v>
      </c>
      <c r="U564" s="110">
        <f>IF('3B-Air transport'!P$67="no"," ",ROUND(S564,4))</f>
        <v>0.56100000000000005</v>
      </c>
      <c r="V564" s="110">
        <f>IF('3B-Air transport'!P$68="no"," ",ROUND(S564,4))</f>
        <v>0.56100000000000005</v>
      </c>
      <c r="W564" s="110"/>
      <c r="AB564" s="110">
        <f t="shared" si="68"/>
        <v>0.56100000000000039</v>
      </c>
      <c r="AC564" s="110">
        <f>IF('3C-Water transport'!P$56="no"," ",ROUND(AB564,4))</f>
        <v>0.56100000000000005</v>
      </c>
      <c r="AD564" s="110">
        <f>IF('3C-Water transport'!P$57="no"," ",ROUND(AB564,4))</f>
        <v>0.56100000000000005</v>
      </c>
      <c r="AE564" s="110">
        <f>IF('3C-Water transport'!P$58="no"," ",ROUND(AB564,4))</f>
        <v>0.56100000000000005</v>
      </c>
    </row>
    <row r="565" spans="5:31" x14ac:dyDescent="0.25">
      <c r="E565" s="110">
        <f t="shared" si="66"/>
        <v>0.56200000000000039</v>
      </c>
      <c r="F565" s="110">
        <f>IF('3A-Rail transport'!P$56="no"," ",ROUND(E565,4))</f>
        <v>0.56200000000000006</v>
      </c>
      <c r="G565" s="110">
        <f>IF('3A-Rail transport'!P$57="no"," ",ROUND(E565,4))</f>
        <v>0.56200000000000006</v>
      </c>
      <c r="H565" s="110"/>
      <c r="S565" s="110">
        <f t="shared" si="67"/>
        <v>0.56200000000000039</v>
      </c>
      <c r="T565" s="110">
        <f>IF('3B-Air transport'!P$66="no"," ",ROUND(S565,4))</f>
        <v>0.56200000000000006</v>
      </c>
      <c r="U565" s="110">
        <f>IF('3B-Air transport'!P$67="no"," ",ROUND(S565,4))</f>
        <v>0.56200000000000006</v>
      </c>
      <c r="V565" s="110">
        <f>IF('3B-Air transport'!P$68="no"," ",ROUND(S565,4))</f>
        <v>0.56200000000000006</v>
      </c>
      <c r="W565" s="110"/>
      <c r="AB565" s="110">
        <f t="shared" si="68"/>
        <v>0.56200000000000039</v>
      </c>
      <c r="AC565" s="110">
        <f>IF('3C-Water transport'!P$56="no"," ",ROUND(AB565,4))</f>
        <v>0.56200000000000006</v>
      </c>
      <c r="AD565" s="110">
        <f>IF('3C-Water transport'!P$57="no"," ",ROUND(AB565,4))</f>
        <v>0.56200000000000006</v>
      </c>
      <c r="AE565" s="110">
        <f>IF('3C-Water transport'!P$58="no"," ",ROUND(AB565,4))</f>
        <v>0.56200000000000006</v>
      </c>
    </row>
    <row r="566" spans="5:31" x14ac:dyDescent="0.25">
      <c r="E566" s="110">
        <f t="shared" si="66"/>
        <v>0.56300000000000039</v>
      </c>
      <c r="F566" s="110">
        <f>IF('3A-Rail transport'!P$56="no"," ",ROUND(E566,4))</f>
        <v>0.56299999999999994</v>
      </c>
      <c r="G566" s="110">
        <f>IF('3A-Rail transport'!P$57="no"," ",ROUND(E566,4))</f>
        <v>0.56299999999999994</v>
      </c>
      <c r="H566" s="110"/>
      <c r="S566" s="110">
        <f t="shared" si="67"/>
        <v>0.56300000000000039</v>
      </c>
      <c r="T566" s="110">
        <f>IF('3B-Air transport'!P$66="no"," ",ROUND(S566,4))</f>
        <v>0.56299999999999994</v>
      </c>
      <c r="U566" s="110">
        <f>IF('3B-Air transport'!P$67="no"," ",ROUND(S566,4))</f>
        <v>0.56299999999999994</v>
      </c>
      <c r="V566" s="110">
        <f>IF('3B-Air transport'!P$68="no"," ",ROUND(S566,4))</f>
        <v>0.56299999999999994</v>
      </c>
      <c r="W566" s="110"/>
      <c r="AB566" s="110">
        <f t="shared" si="68"/>
        <v>0.56300000000000039</v>
      </c>
      <c r="AC566" s="110">
        <f>IF('3C-Water transport'!P$56="no"," ",ROUND(AB566,4))</f>
        <v>0.56299999999999994</v>
      </c>
      <c r="AD566" s="110">
        <f>IF('3C-Water transport'!P$57="no"," ",ROUND(AB566,4))</f>
        <v>0.56299999999999994</v>
      </c>
      <c r="AE566" s="110">
        <f>IF('3C-Water transport'!P$58="no"," ",ROUND(AB566,4))</f>
        <v>0.56299999999999994</v>
      </c>
    </row>
    <row r="567" spans="5:31" x14ac:dyDescent="0.25">
      <c r="E567" s="110">
        <f t="shared" si="66"/>
        <v>0.56400000000000039</v>
      </c>
      <c r="F567" s="110">
        <f>IF('3A-Rail transport'!P$56="no"," ",ROUND(E567,4))</f>
        <v>0.56399999999999995</v>
      </c>
      <c r="G567" s="110">
        <f>IF('3A-Rail transport'!P$57="no"," ",ROUND(E567,4))</f>
        <v>0.56399999999999995</v>
      </c>
      <c r="H567" s="110"/>
      <c r="S567" s="110">
        <f t="shared" si="67"/>
        <v>0.56400000000000039</v>
      </c>
      <c r="T567" s="110">
        <f>IF('3B-Air transport'!P$66="no"," ",ROUND(S567,4))</f>
        <v>0.56399999999999995</v>
      </c>
      <c r="U567" s="110">
        <f>IF('3B-Air transport'!P$67="no"," ",ROUND(S567,4))</f>
        <v>0.56399999999999995</v>
      </c>
      <c r="V567" s="110">
        <f>IF('3B-Air transport'!P$68="no"," ",ROUND(S567,4))</f>
        <v>0.56399999999999995</v>
      </c>
      <c r="W567" s="110"/>
      <c r="AB567" s="110">
        <f t="shared" si="68"/>
        <v>0.56400000000000039</v>
      </c>
      <c r="AC567" s="110">
        <f>IF('3C-Water transport'!P$56="no"," ",ROUND(AB567,4))</f>
        <v>0.56399999999999995</v>
      </c>
      <c r="AD567" s="110">
        <f>IF('3C-Water transport'!P$57="no"," ",ROUND(AB567,4))</f>
        <v>0.56399999999999995</v>
      </c>
      <c r="AE567" s="110">
        <f>IF('3C-Water transport'!P$58="no"," ",ROUND(AB567,4))</f>
        <v>0.56399999999999995</v>
      </c>
    </row>
    <row r="568" spans="5:31" x14ac:dyDescent="0.25">
      <c r="E568" s="110">
        <f t="shared" si="66"/>
        <v>0.56500000000000039</v>
      </c>
      <c r="F568" s="110">
        <f>IF('3A-Rail transport'!P$56="no"," ",ROUND(E568,4))</f>
        <v>0.56499999999999995</v>
      </c>
      <c r="G568" s="110">
        <f>IF('3A-Rail transport'!P$57="no"," ",ROUND(E568,4))</f>
        <v>0.56499999999999995</v>
      </c>
      <c r="H568" s="110"/>
      <c r="S568" s="110">
        <f t="shared" si="67"/>
        <v>0.56500000000000039</v>
      </c>
      <c r="T568" s="110">
        <f>IF('3B-Air transport'!P$66="no"," ",ROUND(S568,4))</f>
        <v>0.56499999999999995</v>
      </c>
      <c r="U568" s="110">
        <f>IF('3B-Air transport'!P$67="no"," ",ROUND(S568,4))</f>
        <v>0.56499999999999995</v>
      </c>
      <c r="V568" s="110">
        <f>IF('3B-Air transport'!P$68="no"," ",ROUND(S568,4))</f>
        <v>0.56499999999999995</v>
      </c>
      <c r="W568" s="110"/>
      <c r="AB568" s="110">
        <f t="shared" si="68"/>
        <v>0.56500000000000039</v>
      </c>
      <c r="AC568" s="110">
        <f>IF('3C-Water transport'!P$56="no"," ",ROUND(AB568,4))</f>
        <v>0.56499999999999995</v>
      </c>
      <c r="AD568" s="110">
        <f>IF('3C-Water transport'!P$57="no"," ",ROUND(AB568,4))</f>
        <v>0.56499999999999995</v>
      </c>
      <c r="AE568" s="110">
        <f>IF('3C-Water transport'!P$58="no"," ",ROUND(AB568,4))</f>
        <v>0.56499999999999995</v>
      </c>
    </row>
    <row r="569" spans="5:31" x14ac:dyDescent="0.25">
      <c r="E569" s="110">
        <f t="shared" si="66"/>
        <v>0.56600000000000039</v>
      </c>
      <c r="F569" s="110">
        <f>IF('3A-Rail transport'!P$56="no"," ",ROUND(E569,4))</f>
        <v>0.56599999999999995</v>
      </c>
      <c r="G569" s="110">
        <f>IF('3A-Rail transport'!P$57="no"," ",ROUND(E569,4))</f>
        <v>0.56599999999999995</v>
      </c>
      <c r="H569" s="110"/>
      <c r="S569" s="110">
        <f t="shared" si="67"/>
        <v>0.56600000000000039</v>
      </c>
      <c r="T569" s="110">
        <f>IF('3B-Air transport'!P$66="no"," ",ROUND(S569,4))</f>
        <v>0.56599999999999995</v>
      </c>
      <c r="U569" s="110">
        <f>IF('3B-Air transport'!P$67="no"," ",ROUND(S569,4))</f>
        <v>0.56599999999999995</v>
      </c>
      <c r="V569" s="110">
        <f>IF('3B-Air transport'!P$68="no"," ",ROUND(S569,4))</f>
        <v>0.56599999999999995</v>
      </c>
      <c r="W569" s="110"/>
      <c r="AB569" s="110">
        <f t="shared" si="68"/>
        <v>0.56600000000000039</v>
      </c>
      <c r="AC569" s="110">
        <f>IF('3C-Water transport'!P$56="no"," ",ROUND(AB569,4))</f>
        <v>0.56599999999999995</v>
      </c>
      <c r="AD569" s="110">
        <f>IF('3C-Water transport'!P$57="no"," ",ROUND(AB569,4))</f>
        <v>0.56599999999999995</v>
      </c>
      <c r="AE569" s="110">
        <f>IF('3C-Water transport'!P$58="no"," ",ROUND(AB569,4))</f>
        <v>0.56599999999999995</v>
      </c>
    </row>
    <row r="570" spans="5:31" x14ac:dyDescent="0.25">
      <c r="E570" s="110">
        <f t="shared" si="66"/>
        <v>0.56700000000000039</v>
      </c>
      <c r="F570" s="110">
        <f>IF('3A-Rail transport'!P$56="no"," ",ROUND(E570,4))</f>
        <v>0.56699999999999995</v>
      </c>
      <c r="G570" s="110">
        <f>IF('3A-Rail transport'!P$57="no"," ",ROUND(E570,4))</f>
        <v>0.56699999999999995</v>
      </c>
      <c r="H570" s="110"/>
      <c r="S570" s="110">
        <f t="shared" si="67"/>
        <v>0.56700000000000039</v>
      </c>
      <c r="T570" s="110">
        <f>IF('3B-Air transport'!P$66="no"," ",ROUND(S570,4))</f>
        <v>0.56699999999999995</v>
      </c>
      <c r="U570" s="110">
        <f>IF('3B-Air transport'!P$67="no"," ",ROUND(S570,4))</f>
        <v>0.56699999999999995</v>
      </c>
      <c r="V570" s="110">
        <f>IF('3B-Air transport'!P$68="no"," ",ROUND(S570,4))</f>
        <v>0.56699999999999995</v>
      </c>
      <c r="W570" s="110"/>
      <c r="AB570" s="110">
        <f t="shared" si="68"/>
        <v>0.56700000000000039</v>
      </c>
      <c r="AC570" s="110">
        <f>IF('3C-Water transport'!P$56="no"," ",ROUND(AB570,4))</f>
        <v>0.56699999999999995</v>
      </c>
      <c r="AD570" s="110">
        <f>IF('3C-Water transport'!P$57="no"," ",ROUND(AB570,4))</f>
        <v>0.56699999999999995</v>
      </c>
      <c r="AE570" s="110">
        <f>IF('3C-Water transport'!P$58="no"," ",ROUND(AB570,4))</f>
        <v>0.56699999999999995</v>
      </c>
    </row>
    <row r="571" spans="5:31" x14ac:dyDescent="0.25">
      <c r="E571" s="110">
        <f t="shared" si="66"/>
        <v>0.56800000000000039</v>
      </c>
      <c r="F571" s="110">
        <f>IF('3A-Rail transport'!P$56="no"," ",ROUND(E571,4))</f>
        <v>0.56799999999999995</v>
      </c>
      <c r="G571" s="110">
        <f>IF('3A-Rail transport'!P$57="no"," ",ROUND(E571,4))</f>
        <v>0.56799999999999995</v>
      </c>
      <c r="H571" s="110"/>
      <c r="S571" s="110">
        <f t="shared" si="67"/>
        <v>0.56800000000000039</v>
      </c>
      <c r="T571" s="110">
        <f>IF('3B-Air transport'!P$66="no"," ",ROUND(S571,4))</f>
        <v>0.56799999999999995</v>
      </c>
      <c r="U571" s="110">
        <f>IF('3B-Air transport'!P$67="no"," ",ROUND(S571,4))</f>
        <v>0.56799999999999995</v>
      </c>
      <c r="V571" s="110">
        <f>IF('3B-Air transport'!P$68="no"," ",ROUND(S571,4))</f>
        <v>0.56799999999999995</v>
      </c>
      <c r="W571" s="110"/>
      <c r="AB571" s="110">
        <f t="shared" si="68"/>
        <v>0.56800000000000039</v>
      </c>
      <c r="AC571" s="110">
        <f>IF('3C-Water transport'!P$56="no"," ",ROUND(AB571,4))</f>
        <v>0.56799999999999995</v>
      </c>
      <c r="AD571" s="110">
        <f>IF('3C-Water transport'!P$57="no"," ",ROUND(AB571,4))</f>
        <v>0.56799999999999995</v>
      </c>
      <c r="AE571" s="110">
        <f>IF('3C-Water transport'!P$58="no"," ",ROUND(AB571,4))</f>
        <v>0.56799999999999995</v>
      </c>
    </row>
    <row r="572" spans="5:31" x14ac:dyDescent="0.25">
      <c r="E572" s="110">
        <f t="shared" si="66"/>
        <v>0.56900000000000039</v>
      </c>
      <c r="F572" s="110">
        <f>IF('3A-Rail transport'!P$56="no"," ",ROUND(E572,4))</f>
        <v>0.56899999999999995</v>
      </c>
      <c r="G572" s="110">
        <f>IF('3A-Rail transport'!P$57="no"," ",ROUND(E572,4))</f>
        <v>0.56899999999999995</v>
      </c>
      <c r="H572" s="110"/>
      <c r="S572" s="110">
        <f t="shared" si="67"/>
        <v>0.56900000000000039</v>
      </c>
      <c r="T572" s="110">
        <f>IF('3B-Air transport'!P$66="no"," ",ROUND(S572,4))</f>
        <v>0.56899999999999995</v>
      </c>
      <c r="U572" s="110">
        <f>IF('3B-Air transport'!P$67="no"," ",ROUND(S572,4))</f>
        <v>0.56899999999999995</v>
      </c>
      <c r="V572" s="110">
        <f>IF('3B-Air transport'!P$68="no"," ",ROUND(S572,4))</f>
        <v>0.56899999999999995</v>
      </c>
      <c r="W572" s="110"/>
      <c r="AB572" s="110">
        <f t="shared" si="68"/>
        <v>0.56900000000000039</v>
      </c>
      <c r="AC572" s="110">
        <f>IF('3C-Water transport'!P$56="no"," ",ROUND(AB572,4))</f>
        <v>0.56899999999999995</v>
      </c>
      <c r="AD572" s="110">
        <f>IF('3C-Water transport'!P$57="no"," ",ROUND(AB572,4))</f>
        <v>0.56899999999999995</v>
      </c>
      <c r="AE572" s="110">
        <f>IF('3C-Water transport'!P$58="no"," ",ROUND(AB572,4))</f>
        <v>0.56899999999999995</v>
      </c>
    </row>
    <row r="573" spans="5:31" x14ac:dyDescent="0.25">
      <c r="E573" s="110">
        <f t="shared" si="66"/>
        <v>0.5700000000000004</v>
      </c>
      <c r="F573" s="110">
        <f>IF('3A-Rail transport'!P$56="no"," ",ROUND(E573,4))</f>
        <v>0.56999999999999995</v>
      </c>
      <c r="G573" s="110">
        <f>IF('3A-Rail transport'!P$57="no"," ",ROUND(E573,4))</f>
        <v>0.56999999999999995</v>
      </c>
      <c r="H573" s="110"/>
      <c r="S573" s="110">
        <f t="shared" si="67"/>
        <v>0.5700000000000004</v>
      </c>
      <c r="T573" s="110">
        <f>IF('3B-Air transport'!P$66="no"," ",ROUND(S573,4))</f>
        <v>0.56999999999999995</v>
      </c>
      <c r="U573" s="110">
        <f>IF('3B-Air transport'!P$67="no"," ",ROUND(S573,4))</f>
        <v>0.56999999999999995</v>
      </c>
      <c r="V573" s="110">
        <f>IF('3B-Air transport'!P$68="no"," ",ROUND(S573,4))</f>
        <v>0.56999999999999995</v>
      </c>
      <c r="W573" s="110"/>
      <c r="AB573" s="110">
        <f t="shared" si="68"/>
        <v>0.5700000000000004</v>
      </c>
      <c r="AC573" s="110">
        <f>IF('3C-Water transport'!P$56="no"," ",ROUND(AB573,4))</f>
        <v>0.56999999999999995</v>
      </c>
      <c r="AD573" s="110">
        <f>IF('3C-Water transport'!P$57="no"," ",ROUND(AB573,4))</f>
        <v>0.56999999999999995</v>
      </c>
      <c r="AE573" s="110">
        <f>IF('3C-Water transport'!P$58="no"," ",ROUND(AB573,4))</f>
        <v>0.56999999999999995</v>
      </c>
    </row>
    <row r="574" spans="5:31" x14ac:dyDescent="0.25">
      <c r="E574" s="110">
        <f t="shared" si="66"/>
        <v>0.5710000000000004</v>
      </c>
      <c r="F574" s="110">
        <f>IF('3A-Rail transport'!P$56="no"," ",ROUND(E574,4))</f>
        <v>0.57099999999999995</v>
      </c>
      <c r="G574" s="110">
        <f>IF('3A-Rail transport'!P$57="no"," ",ROUND(E574,4))</f>
        <v>0.57099999999999995</v>
      </c>
      <c r="H574" s="110"/>
      <c r="S574" s="110">
        <f t="shared" si="67"/>
        <v>0.5710000000000004</v>
      </c>
      <c r="T574" s="110">
        <f>IF('3B-Air transport'!P$66="no"," ",ROUND(S574,4))</f>
        <v>0.57099999999999995</v>
      </c>
      <c r="U574" s="110">
        <f>IF('3B-Air transport'!P$67="no"," ",ROUND(S574,4))</f>
        <v>0.57099999999999995</v>
      </c>
      <c r="V574" s="110">
        <f>IF('3B-Air transport'!P$68="no"," ",ROUND(S574,4))</f>
        <v>0.57099999999999995</v>
      </c>
      <c r="W574" s="110"/>
      <c r="AB574" s="110">
        <f t="shared" si="68"/>
        <v>0.5710000000000004</v>
      </c>
      <c r="AC574" s="110">
        <f>IF('3C-Water transport'!P$56="no"," ",ROUND(AB574,4))</f>
        <v>0.57099999999999995</v>
      </c>
      <c r="AD574" s="110">
        <f>IF('3C-Water transport'!P$57="no"," ",ROUND(AB574,4))</f>
        <v>0.57099999999999995</v>
      </c>
      <c r="AE574" s="110">
        <f>IF('3C-Water transport'!P$58="no"," ",ROUND(AB574,4))</f>
        <v>0.57099999999999995</v>
      </c>
    </row>
    <row r="575" spans="5:31" x14ac:dyDescent="0.25">
      <c r="E575" s="110">
        <f t="shared" si="66"/>
        <v>0.5720000000000004</v>
      </c>
      <c r="F575" s="110">
        <f>IF('3A-Rail transport'!P$56="no"," ",ROUND(E575,4))</f>
        <v>0.57199999999999995</v>
      </c>
      <c r="G575" s="110">
        <f>IF('3A-Rail transport'!P$57="no"," ",ROUND(E575,4))</f>
        <v>0.57199999999999995</v>
      </c>
      <c r="H575" s="110"/>
      <c r="S575" s="110">
        <f t="shared" si="67"/>
        <v>0.5720000000000004</v>
      </c>
      <c r="T575" s="110">
        <f>IF('3B-Air transport'!P$66="no"," ",ROUND(S575,4))</f>
        <v>0.57199999999999995</v>
      </c>
      <c r="U575" s="110">
        <f>IF('3B-Air transport'!P$67="no"," ",ROUND(S575,4))</f>
        <v>0.57199999999999995</v>
      </c>
      <c r="V575" s="110">
        <f>IF('3B-Air transport'!P$68="no"," ",ROUND(S575,4))</f>
        <v>0.57199999999999995</v>
      </c>
      <c r="W575" s="110"/>
      <c r="AB575" s="110">
        <f t="shared" si="68"/>
        <v>0.5720000000000004</v>
      </c>
      <c r="AC575" s="110">
        <f>IF('3C-Water transport'!P$56="no"," ",ROUND(AB575,4))</f>
        <v>0.57199999999999995</v>
      </c>
      <c r="AD575" s="110">
        <f>IF('3C-Water transport'!P$57="no"," ",ROUND(AB575,4))</f>
        <v>0.57199999999999995</v>
      </c>
      <c r="AE575" s="110">
        <f>IF('3C-Water transport'!P$58="no"," ",ROUND(AB575,4))</f>
        <v>0.57199999999999995</v>
      </c>
    </row>
    <row r="576" spans="5:31" x14ac:dyDescent="0.25">
      <c r="E576" s="110">
        <f t="shared" si="66"/>
        <v>0.5730000000000004</v>
      </c>
      <c r="F576" s="110">
        <f>IF('3A-Rail transport'!P$56="no"," ",ROUND(E576,4))</f>
        <v>0.57299999999999995</v>
      </c>
      <c r="G576" s="110">
        <f>IF('3A-Rail transport'!P$57="no"," ",ROUND(E576,4))</f>
        <v>0.57299999999999995</v>
      </c>
      <c r="H576" s="110"/>
      <c r="S576" s="110">
        <f t="shared" si="67"/>
        <v>0.5730000000000004</v>
      </c>
      <c r="T576" s="110">
        <f>IF('3B-Air transport'!P$66="no"," ",ROUND(S576,4))</f>
        <v>0.57299999999999995</v>
      </c>
      <c r="U576" s="110">
        <f>IF('3B-Air transport'!P$67="no"," ",ROUND(S576,4))</f>
        <v>0.57299999999999995</v>
      </c>
      <c r="V576" s="110">
        <f>IF('3B-Air transport'!P$68="no"," ",ROUND(S576,4))</f>
        <v>0.57299999999999995</v>
      </c>
      <c r="W576" s="110"/>
      <c r="AB576" s="110">
        <f t="shared" si="68"/>
        <v>0.5730000000000004</v>
      </c>
      <c r="AC576" s="110">
        <f>IF('3C-Water transport'!P$56="no"," ",ROUND(AB576,4))</f>
        <v>0.57299999999999995</v>
      </c>
      <c r="AD576" s="110">
        <f>IF('3C-Water transport'!P$57="no"," ",ROUND(AB576,4))</f>
        <v>0.57299999999999995</v>
      </c>
      <c r="AE576" s="110">
        <f>IF('3C-Water transport'!P$58="no"," ",ROUND(AB576,4))</f>
        <v>0.57299999999999995</v>
      </c>
    </row>
    <row r="577" spans="5:31" x14ac:dyDescent="0.25">
      <c r="E577" s="110">
        <f t="shared" si="66"/>
        <v>0.5740000000000004</v>
      </c>
      <c r="F577" s="110">
        <f>IF('3A-Rail transport'!P$56="no"," ",ROUND(E577,4))</f>
        <v>0.57399999999999995</v>
      </c>
      <c r="G577" s="110">
        <f>IF('3A-Rail transport'!P$57="no"," ",ROUND(E577,4))</f>
        <v>0.57399999999999995</v>
      </c>
      <c r="H577" s="110"/>
      <c r="S577" s="110">
        <f t="shared" si="67"/>
        <v>0.5740000000000004</v>
      </c>
      <c r="T577" s="110">
        <f>IF('3B-Air transport'!P$66="no"," ",ROUND(S577,4))</f>
        <v>0.57399999999999995</v>
      </c>
      <c r="U577" s="110">
        <f>IF('3B-Air transport'!P$67="no"," ",ROUND(S577,4))</f>
        <v>0.57399999999999995</v>
      </c>
      <c r="V577" s="110">
        <f>IF('3B-Air transport'!P$68="no"," ",ROUND(S577,4))</f>
        <v>0.57399999999999995</v>
      </c>
      <c r="W577" s="110"/>
      <c r="AB577" s="110">
        <f t="shared" si="68"/>
        <v>0.5740000000000004</v>
      </c>
      <c r="AC577" s="110">
        <f>IF('3C-Water transport'!P$56="no"," ",ROUND(AB577,4))</f>
        <v>0.57399999999999995</v>
      </c>
      <c r="AD577" s="110">
        <f>IF('3C-Water transport'!P$57="no"," ",ROUND(AB577,4))</f>
        <v>0.57399999999999995</v>
      </c>
      <c r="AE577" s="110">
        <f>IF('3C-Water transport'!P$58="no"," ",ROUND(AB577,4))</f>
        <v>0.57399999999999995</v>
      </c>
    </row>
    <row r="578" spans="5:31" x14ac:dyDescent="0.25">
      <c r="E578" s="110">
        <f t="shared" si="66"/>
        <v>0.5750000000000004</v>
      </c>
      <c r="F578" s="110">
        <f>IF('3A-Rail transport'!P$56="no"," ",ROUND(E578,4))</f>
        <v>0.57499999999999996</v>
      </c>
      <c r="G578" s="110">
        <f>IF('3A-Rail transport'!P$57="no"," ",ROUND(E578,4))</f>
        <v>0.57499999999999996</v>
      </c>
      <c r="H578" s="110"/>
      <c r="S578" s="110">
        <f t="shared" si="67"/>
        <v>0.5750000000000004</v>
      </c>
      <c r="T578" s="110">
        <f>IF('3B-Air transport'!P$66="no"," ",ROUND(S578,4))</f>
        <v>0.57499999999999996</v>
      </c>
      <c r="U578" s="110">
        <f>IF('3B-Air transport'!P$67="no"," ",ROUND(S578,4))</f>
        <v>0.57499999999999996</v>
      </c>
      <c r="V578" s="110">
        <f>IF('3B-Air transport'!P$68="no"," ",ROUND(S578,4))</f>
        <v>0.57499999999999996</v>
      </c>
      <c r="W578" s="110"/>
      <c r="AB578" s="110">
        <f t="shared" si="68"/>
        <v>0.5750000000000004</v>
      </c>
      <c r="AC578" s="110">
        <f>IF('3C-Water transport'!P$56="no"," ",ROUND(AB578,4))</f>
        <v>0.57499999999999996</v>
      </c>
      <c r="AD578" s="110">
        <f>IF('3C-Water transport'!P$57="no"," ",ROUND(AB578,4))</f>
        <v>0.57499999999999996</v>
      </c>
      <c r="AE578" s="110">
        <f>IF('3C-Water transport'!P$58="no"," ",ROUND(AB578,4))</f>
        <v>0.57499999999999996</v>
      </c>
    </row>
    <row r="579" spans="5:31" x14ac:dyDescent="0.25">
      <c r="E579" s="110">
        <f t="shared" si="66"/>
        <v>0.5760000000000004</v>
      </c>
      <c r="F579" s="110">
        <f>IF('3A-Rail transport'!P$56="no"," ",ROUND(E579,4))</f>
        <v>0.57599999999999996</v>
      </c>
      <c r="G579" s="110">
        <f>IF('3A-Rail transport'!P$57="no"," ",ROUND(E579,4))</f>
        <v>0.57599999999999996</v>
      </c>
      <c r="H579" s="110"/>
      <c r="S579" s="110">
        <f t="shared" si="67"/>
        <v>0.5760000000000004</v>
      </c>
      <c r="T579" s="110">
        <f>IF('3B-Air transport'!P$66="no"," ",ROUND(S579,4))</f>
        <v>0.57599999999999996</v>
      </c>
      <c r="U579" s="110">
        <f>IF('3B-Air transport'!P$67="no"," ",ROUND(S579,4))</f>
        <v>0.57599999999999996</v>
      </c>
      <c r="V579" s="110">
        <f>IF('3B-Air transport'!P$68="no"," ",ROUND(S579,4))</f>
        <v>0.57599999999999996</v>
      </c>
      <c r="W579" s="110"/>
      <c r="AB579" s="110">
        <f t="shared" si="68"/>
        <v>0.5760000000000004</v>
      </c>
      <c r="AC579" s="110">
        <f>IF('3C-Water transport'!P$56="no"," ",ROUND(AB579,4))</f>
        <v>0.57599999999999996</v>
      </c>
      <c r="AD579" s="110">
        <f>IF('3C-Water transport'!P$57="no"," ",ROUND(AB579,4))</f>
        <v>0.57599999999999996</v>
      </c>
      <c r="AE579" s="110">
        <f>IF('3C-Water transport'!P$58="no"," ",ROUND(AB579,4))</f>
        <v>0.57599999999999996</v>
      </c>
    </row>
    <row r="580" spans="5:31" x14ac:dyDescent="0.25">
      <c r="E580" s="110">
        <f t="shared" ref="E580:E643" si="69">E579+0.001</f>
        <v>0.5770000000000004</v>
      </c>
      <c r="F580" s="110">
        <f>IF('3A-Rail transport'!P$56="no"," ",ROUND(E580,4))</f>
        <v>0.57699999999999996</v>
      </c>
      <c r="G580" s="110">
        <f>IF('3A-Rail transport'!P$57="no"," ",ROUND(E580,4))</f>
        <v>0.57699999999999996</v>
      </c>
      <c r="H580" s="110"/>
      <c r="S580" s="110">
        <f t="shared" ref="S580:S643" si="70">S579+0.001</f>
        <v>0.5770000000000004</v>
      </c>
      <c r="T580" s="110">
        <f>IF('3B-Air transport'!P$66="no"," ",ROUND(S580,4))</f>
        <v>0.57699999999999996</v>
      </c>
      <c r="U580" s="110">
        <f>IF('3B-Air transport'!P$67="no"," ",ROUND(S580,4))</f>
        <v>0.57699999999999996</v>
      </c>
      <c r="V580" s="110">
        <f>IF('3B-Air transport'!P$68="no"," ",ROUND(S580,4))</f>
        <v>0.57699999999999996</v>
      </c>
      <c r="W580" s="110"/>
      <c r="AB580" s="110">
        <f t="shared" ref="AB580:AB643" si="71">AB579+0.001</f>
        <v>0.5770000000000004</v>
      </c>
      <c r="AC580" s="110">
        <f>IF('3C-Water transport'!P$56="no"," ",ROUND(AB580,4))</f>
        <v>0.57699999999999996</v>
      </c>
      <c r="AD580" s="110">
        <f>IF('3C-Water transport'!P$57="no"," ",ROUND(AB580,4))</f>
        <v>0.57699999999999996</v>
      </c>
      <c r="AE580" s="110">
        <f>IF('3C-Water transport'!P$58="no"," ",ROUND(AB580,4))</f>
        <v>0.57699999999999996</v>
      </c>
    </row>
    <row r="581" spans="5:31" x14ac:dyDescent="0.25">
      <c r="E581" s="110">
        <f t="shared" si="69"/>
        <v>0.5780000000000004</v>
      </c>
      <c r="F581" s="110">
        <f>IF('3A-Rail transport'!P$56="no"," ",ROUND(E581,4))</f>
        <v>0.57799999999999996</v>
      </c>
      <c r="G581" s="110">
        <f>IF('3A-Rail transport'!P$57="no"," ",ROUND(E581,4))</f>
        <v>0.57799999999999996</v>
      </c>
      <c r="H581" s="110"/>
      <c r="S581" s="110">
        <f t="shared" si="70"/>
        <v>0.5780000000000004</v>
      </c>
      <c r="T581" s="110">
        <f>IF('3B-Air transport'!P$66="no"," ",ROUND(S581,4))</f>
        <v>0.57799999999999996</v>
      </c>
      <c r="U581" s="110">
        <f>IF('3B-Air transport'!P$67="no"," ",ROUND(S581,4))</f>
        <v>0.57799999999999996</v>
      </c>
      <c r="V581" s="110">
        <f>IF('3B-Air transport'!P$68="no"," ",ROUND(S581,4))</f>
        <v>0.57799999999999996</v>
      </c>
      <c r="W581" s="110"/>
      <c r="AB581" s="110">
        <f t="shared" si="71"/>
        <v>0.5780000000000004</v>
      </c>
      <c r="AC581" s="110">
        <f>IF('3C-Water transport'!P$56="no"," ",ROUND(AB581,4))</f>
        <v>0.57799999999999996</v>
      </c>
      <c r="AD581" s="110">
        <f>IF('3C-Water transport'!P$57="no"," ",ROUND(AB581,4))</f>
        <v>0.57799999999999996</v>
      </c>
      <c r="AE581" s="110">
        <f>IF('3C-Water transport'!P$58="no"," ",ROUND(AB581,4))</f>
        <v>0.57799999999999996</v>
      </c>
    </row>
    <row r="582" spans="5:31" x14ac:dyDescent="0.25">
      <c r="E582" s="110">
        <f t="shared" si="69"/>
        <v>0.5790000000000004</v>
      </c>
      <c r="F582" s="110">
        <f>IF('3A-Rail transport'!P$56="no"," ",ROUND(E582,4))</f>
        <v>0.57899999999999996</v>
      </c>
      <c r="G582" s="110">
        <f>IF('3A-Rail transport'!P$57="no"," ",ROUND(E582,4))</f>
        <v>0.57899999999999996</v>
      </c>
      <c r="H582" s="110"/>
      <c r="S582" s="110">
        <f t="shared" si="70"/>
        <v>0.5790000000000004</v>
      </c>
      <c r="T582" s="110">
        <f>IF('3B-Air transport'!P$66="no"," ",ROUND(S582,4))</f>
        <v>0.57899999999999996</v>
      </c>
      <c r="U582" s="110">
        <f>IF('3B-Air transport'!P$67="no"," ",ROUND(S582,4))</f>
        <v>0.57899999999999996</v>
      </c>
      <c r="V582" s="110">
        <f>IF('3B-Air transport'!P$68="no"," ",ROUND(S582,4))</f>
        <v>0.57899999999999996</v>
      </c>
      <c r="W582" s="110"/>
      <c r="AB582" s="110">
        <f t="shared" si="71"/>
        <v>0.5790000000000004</v>
      </c>
      <c r="AC582" s="110">
        <f>IF('3C-Water transport'!P$56="no"," ",ROUND(AB582,4))</f>
        <v>0.57899999999999996</v>
      </c>
      <c r="AD582" s="110">
        <f>IF('3C-Water transport'!P$57="no"," ",ROUND(AB582,4))</f>
        <v>0.57899999999999996</v>
      </c>
      <c r="AE582" s="110">
        <f>IF('3C-Water transport'!P$58="no"," ",ROUND(AB582,4))</f>
        <v>0.57899999999999996</v>
      </c>
    </row>
    <row r="583" spans="5:31" x14ac:dyDescent="0.25">
      <c r="E583" s="110">
        <f t="shared" si="69"/>
        <v>0.5800000000000004</v>
      </c>
      <c r="F583" s="110">
        <f>IF('3A-Rail transport'!P$56="no"," ",ROUND(E583,4))</f>
        <v>0.57999999999999996</v>
      </c>
      <c r="G583" s="110">
        <f>IF('3A-Rail transport'!P$57="no"," ",ROUND(E583,4))</f>
        <v>0.57999999999999996</v>
      </c>
      <c r="H583" s="110"/>
      <c r="S583" s="110">
        <f t="shared" si="70"/>
        <v>0.5800000000000004</v>
      </c>
      <c r="T583" s="110">
        <f>IF('3B-Air transport'!P$66="no"," ",ROUND(S583,4))</f>
        <v>0.57999999999999996</v>
      </c>
      <c r="U583" s="110">
        <f>IF('3B-Air transport'!P$67="no"," ",ROUND(S583,4))</f>
        <v>0.57999999999999996</v>
      </c>
      <c r="V583" s="110">
        <f>IF('3B-Air transport'!P$68="no"," ",ROUND(S583,4))</f>
        <v>0.57999999999999996</v>
      </c>
      <c r="W583" s="110"/>
      <c r="AB583" s="110">
        <f t="shared" si="71"/>
        <v>0.5800000000000004</v>
      </c>
      <c r="AC583" s="110">
        <f>IF('3C-Water transport'!P$56="no"," ",ROUND(AB583,4))</f>
        <v>0.57999999999999996</v>
      </c>
      <c r="AD583" s="110">
        <f>IF('3C-Water transport'!P$57="no"," ",ROUND(AB583,4))</f>
        <v>0.57999999999999996</v>
      </c>
      <c r="AE583" s="110">
        <f>IF('3C-Water transport'!P$58="no"," ",ROUND(AB583,4))</f>
        <v>0.57999999999999996</v>
      </c>
    </row>
    <row r="584" spans="5:31" x14ac:dyDescent="0.25">
      <c r="E584" s="110">
        <f t="shared" si="69"/>
        <v>0.58100000000000041</v>
      </c>
      <c r="F584" s="110">
        <f>IF('3A-Rail transport'!P$56="no"," ",ROUND(E584,4))</f>
        <v>0.58099999999999996</v>
      </c>
      <c r="G584" s="110">
        <f>IF('3A-Rail transport'!P$57="no"," ",ROUND(E584,4))</f>
        <v>0.58099999999999996</v>
      </c>
      <c r="H584" s="110"/>
      <c r="S584" s="110">
        <f t="shared" si="70"/>
        <v>0.58100000000000041</v>
      </c>
      <c r="T584" s="110">
        <f>IF('3B-Air transport'!P$66="no"," ",ROUND(S584,4))</f>
        <v>0.58099999999999996</v>
      </c>
      <c r="U584" s="110">
        <f>IF('3B-Air transport'!P$67="no"," ",ROUND(S584,4))</f>
        <v>0.58099999999999996</v>
      </c>
      <c r="V584" s="110">
        <f>IF('3B-Air transport'!P$68="no"," ",ROUND(S584,4))</f>
        <v>0.58099999999999996</v>
      </c>
      <c r="W584" s="110"/>
      <c r="AB584" s="110">
        <f t="shared" si="71"/>
        <v>0.58100000000000041</v>
      </c>
      <c r="AC584" s="110">
        <f>IF('3C-Water transport'!P$56="no"," ",ROUND(AB584,4))</f>
        <v>0.58099999999999996</v>
      </c>
      <c r="AD584" s="110">
        <f>IF('3C-Water transport'!P$57="no"," ",ROUND(AB584,4))</f>
        <v>0.58099999999999996</v>
      </c>
      <c r="AE584" s="110">
        <f>IF('3C-Water transport'!P$58="no"," ",ROUND(AB584,4))</f>
        <v>0.58099999999999996</v>
      </c>
    </row>
    <row r="585" spans="5:31" x14ac:dyDescent="0.25">
      <c r="E585" s="110">
        <f t="shared" si="69"/>
        <v>0.58200000000000041</v>
      </c>
      <c r="F585" s="110">
        <f>IF('3A-Rail transport'!P$56="no"," ",ROUND(E585,4))</f>
        <v>0.58199999999999996</v>
      </c>
      <c r="G585" s="110">
        <f>IF('3A-Rail transport'!P$57="no"," ",ROUND(E585,4))</f>
        <v>0.58199999999999996</v>
      </c>
      <c r="H585" s="110"/>
      <c r="S585" s="110">
        <f t="shared" si="70"/>
        <v>0.58200000000000041</v>
      </c>
      <c r="T585" s="110">
        <f>IF('3B-Air transport'!P$66="no"," ",ROUND(S585,4))</f>
        <v>0.58199999999999996</v>
      </c>
      <c r="U585" s="110">
        <f>IF('3B-Air transport'!P$67="no"," ",ROUND(S585,4))</f>
        <v>0.58199999999999996</v>
      </c>
      <c r="V585" s="110">
        <f>IF('3B-Air transport'!P$68="no"," ",ROUND(S585,4))</f>
        <v>0.58199999999999996</v>
      </c>
      <c r="W585" s="110"/>
      <c r="AB585" s="110">
        <f t="shared" si="71"/>
        <v>0.58200000000000041</v>
      </c>
      <c r="AC585" s="110">
        <f>IF('3C-Water transport'!P$56="no"," ",ROUND(AB585,4))</f>
        <v>0.58199999999999996</v>
      </c>
      <c r="AD585" s="110">
        <f>IF('3C-Water transport'!P$57="no"," ",ROUND(AB585,4))</f>
        <v>0.58199999999999996</v>
      </c>
      <c r="AE585" s="110">
        <f>IF('3C-Water transport'!P$58="no"," ",ROUND(AB585,4))</f>
        <v>0.58199999999999996</v>
      </c>
    </row>
    <row r="586" spans="5:31" x14ac:dyDescent="0.25">
      <c r="E586" s="110">
        <f t="shared" si="69"/>
        <v>0.58300000000000041</v>
      </c>
      <c r="F586" s="110">
        <f>IF('3A-Rail transport'!P$56="no"," ",ROUND(E586,4))</f>
        <v>0.58299999999999996</v>
      </c>
      <c r="G586" s="110">
        <f>IF('3A-Rail transport'!P$57="no"," ",ROUND(E586,4))</f>
        <v>0.58299999999999996</v>
      </c>
      <c r="H586" s="110"/>
      <c r="S586" s="110">
        <f t="shared" si="70"/>
        <v>0.58300000000000041</v>
      </c>
      <c r="T586" s="110">
        <f>IF('3B-Air transport'!P$66="no"," ",ROUND(S586,4))</f>
        <v>0.58299999999999996</v>
      </c>
      <c r="U586" s="110">
        <f>IF('3B-Air transport'!P$67="no"," ",ROUND(S586,4))</f>
        <v>0.58299999999999996</v>
      </c>
      <c r="V586" s="110">
        <f>IF('3B-Air transport'!P$68="no"," ",ROUND(S586,4))</f>
        <v>0.58299999999999996</v>
      </c>
      <c r="W586" s="110"/>
      <c r="AB586" s="110">
        <f t="shared" si="71"/>
        <v>0.58300000000000041</v>
      </c>
      <c r="AC586" s="110">
        <f>IF('3C-Water transport'!P$56="no"," ",ROUND(AB586,4))</f>
        <v>0.58299999999999996</v>
      </c>
      <c r="AD586" s="110">
        <f>IF('3C-Water transport'!P$57="no"," ",ROUND(AB586,4))</f>
        <v>0.58299999999999996</v>
      </c>
      <c r="AE586" s="110">
        <f>IF('3C-Water transport'!P$58="no"," ",ROUND(AB586,4))</f>
        <v>0.58299999999999996</v>
      </c>
    </row>
    <row r="587" spans="5:31" x14ac:dyDescent="0.25">
      <c r="E587" s="110">
        <f t="shared" si="69"/>
        <v>0.58400000000000041</v>
      </c>
      <c r="F587" s="110">
        <f>IF('3A-Rail transport'!P$56="no"," ",ROUND(E587,4))</f>
        <v>0.58399999999999996</v>
      </c>
      <c r="G587" s="110">
        <f>IF('3A-Rail transport'!P$57="no"," ",ROUND(E587,4))</f>
        <v>0.58399999999999996</v>
      </c>
      <c r="H587" s="110"/>
      <c r="S587" s="110">
        <f t="shared" si="70"/>
        <v>0.58400000000000041</v>
      </c>
      <c r="T587" s="110">
        <f>IF('3B-Air transport'!P$66="no"," ",ROUND(S587,4))</f>
        <v>0.58399999999999996</v>
      </c>
      <c r="U587" s="110">
        <f>IF('3B-Air transport'!P$67="no"," ",ROUND(S587,4))</f>
        <v>0.58399999999999996</v>
      </c>
      <c r="V587" s="110">
        <f>IF('3B-Air transport'!P$68="no"," ",ROUND(S587,4))</f>
        <v>0.58399999999999996</v>
      </c>
      <c r="W587" s="110"/>
      <c r="AB587" s="110">
        <f t="shared" si="71"/>
        <v>0.58400000000000041</v>
      </c>
      <c r="AC587" s="110">
        <f>IF('3C-Water transport'!P$56="no"," ",ROUND(AB587,4))</f>
        <v>0.58399999999999996</v>
      </c>
      <c r="AD587" s="110">
        <f>IF('3C-Water transport'!P$57="no"," ",ROUND(AB587,4))</f>
        <v>0.58399999999999996</v>
      </c>
      <c r="AE587" s="110">
        <f>IF('3C-Water transport'!P$58="no"," ",ROUND(AB587,4))</f>
        <v>0.58399999999999996</v>
      </c>
    </row>
    <row r="588" spans="5:31" x14ac:dyDescent="0.25">
      <c r="E588" s="110">
        <f t="shared" si="69"/>
        <v>0.58500000000000041</v>
      </c>
      <c r="F588" s="110">
        <f>IF('3A-Rail transport'!P$56="no"," ",ROUND(E588,4))</f>
        <v>0.58499999999999996</v>
      </c>
      <c r="G588" s="110">
        <f>IF('3A-Rail transport'!P$57="no"," ",ROUND(E588,4))</f>
        <v>0.58499999999999996</v>
      </c>
      <c r="H588" s="110"/>
      <c r="S588" s="110">
        <f t="shared" si="70"/>
        <v>0.58500000000000041</v>
      </c>
      <c r="T588" s="110">
        <f>IF('3B-Air transport'!P$66="no"," ",ROUND(S588,4))</f>
        <v>0.58499999999999996</v>
      </c>
      <c r="U588" s="110">
        <f>IF('3B-Air transport'!P$67="no"," ",ROUND(S588,4))</f>
        <v>0.58499999999999996</v>
      </c>
      <c r="V588" s="110">
        <f>IF('3B-Air transport'!P$68="no"," ",ROUND(S588,4))</f>
        <v>0.58499999999999996</v>
      </c>
      <c r="W588" s="110"/>
      <c r="AB588" s="110">
        <f t="shared" si="71"/>
        <v>0.58500000000000041</v>
      </c>
      <c r="AC588" s="110">
        <f>IF('3C-Water transport'!P$56="no"," ",ROUND(AB588,4))</f>
        <v>0.58499999999999996</v>
      </c>
      <c r="AD588" s="110">
        <f>IF('3C-Water transport'!P$57="no"," ",ROUND(AB588,4))</f>
        <v>0.58499999999999996</v>
      </c>
      <c r="AE588" s="110">
        <f>IF('3C-Water transport'!P$58="no"," ",ROUND(AB588,4))</f>
        <v>0.58499999999999996</v>
      </c>
    </row>
    <row r="589" spans="5:31" x14ac:dyDescent="0.25">
      <c r="E589" s="110">
        <f t="shared" si="69"/>
        <v>0.58600000000000041</v>
      </c>
      <c r="F589" s="110">
        <f>IF('3A-Rail transport'!P$56="no"," ",ROUND(E589,4))</f>
        <v>0.58599999999999997</v>
      </c>
      <c r="G589" s="110">
        <f>IF('3A-Rail transport'!P$57="no"," ",ROUND(E589,4))</f>
        <v>0.58599999999999997</v>
      </c>
      <c r="H589" s="110"/>
      <c r="S589" s="110">
        <f t="shared" si="70"/>
        <v>0.58600000000000041</v>
      </c>
      <c r="T589" s="110">
        <f>IF('3B-Air transport'!P$66="no"," ",ROUND(S589,4))</f>
        <v>0.58599999999999997</v>
      </c>
      <c r="U589" s="110">
        <f>IF('3B-Air transport'!P$67="no"," ",ROUND(S589,4))</f>
        <v>0.58599999999999997</v>
      </c>
      <c r="V589" s="110">
        <f>IF('3B-Air transport'!P$68="no"," ",ROUND(S589,4))</f>
        <v>0.58599999999999997</v>
      </c>
      <c r="W589" s="110"/>
      <c r="AB589" s="110">
        <f t="shared" si="71"/>
        <v>0.58600000000000041</v>
      </c>
      <c r="AC589" s="110">
        <f>IF('3C-Water transport'!P$56="no"," ",ROUND(AB589,4))</f>
        <v>0.58599999999999997</v>
      </c>
      <c r="AD589" s="110">
        <f>IF('3C-Water transport'!P$57="no"," ",ROUND(AB589,4))</f>
        <v>0.58599999999999997</v>
      </c>
      <c r="AE589" s="110">
        <f>IF('3C-Water transport'!P$58="no"," ",ROUND(AB589,4))</f>
        <v>0.58599999999999997</v>
      </c>
    </row>
    <row r="590" spans="5:31" x14ac:dyDescent="0.25">
      <c r="E590" s="110">
        <f t="shared" si="69"/>
        <v>0.58700000000000041</v>
      </c>
      <c r="F590" s="110">
        <f>IF('3A-Rail transport'!P$56="no"," ",ROUND(E590,4))</f>
        <v>0.58699999999999997</v>
      </c>
      <c r="G590" s="110">
        <f>IF('3A-Rail transport'!P$57="no"," ",ROUND(E590,4))</f>
        <v>0.58699999999999997</v>
      </c>
      <c r="H590" s="110"/>
      <c r="S590" s="110">
        <f t="shared" si="70"/>
        <v>0.58700000000000041</v>
      </c>
      <c r="T590" s="110">
        <f>IF('3B-Air transport'!P$66="no"," ",ROUND(S590,4))</f>
        <v>0.58699999999999997</v>
      </c>
      <c r="U590" s="110">
        <f>IF('3B-Air transport'!P$67="no"," ",ROUND(S590,4))</f>
        <v>0.58699999999999997</v>
      </c>
      <c r="V590" s="110">
        <f>IF('3B-Air transport'!P$68="no"," ",ROUND(S590,4))</f>
        <v>0.58699999999999997</v>
      </c>
      <c r="W590" s="110"/>
      <c r="AB590" s="110">
        <f t="shared" si="71"/>
        <v>0.58700000000000041</v>
      </c>
      <c r="AC590" s="110">
        <f>IF('3C-Water transport'!P$56="no"," ",ROUND(AB590,4))</f>
        <v>0.58699999999999997</v>
      </c>
      <c r="AD590" s="110">
        <f>IF('3C-Water transport'!P$57="no"," ",ROUND(AB590,4))</f>
        <v>0.58699999999999997</v>
      </c>
      <c r="AE590" s="110">
        <f>IF('3C-Water transport'!P$58="no"," ",ROUND(AB590,4))</f>
        <v>0.58699999999999997</v>
      </c>
    </row>
    <row r="591" spans="5:31" x14ac:dyDescent="0.25">
      <c r="E591" s="110">
        <f t="shared" si="69"/>
        <v>0.58800000000000041</v>
      </c>
      <c r="F591" s="110">
        <f>IF('3A-Rail transport'!P$56="no"," ",ROUND(E591,4))</f>
        <v>0.58799999999999997</v>
      </c>
      <c r="G591" s="110">
        <f>IF('3A-Rail transport'!P$57="no"," ",ROUND(E591,4))</f>
        <v>0.58799999999999997</v>
      </c>
      <c r="H591" s="110"/>
      <c r="S591" s="110">
        <f t="shared" si="70"/>
        <v>0.58800000000000041</v>
      </c>
      <c r="T591" s="110">
        <f>IF('3B-Air transport'!P$66="no"," ",ROUND(S591,4))</f>
        <v>0.58799999999999997</v>
      </c>
      <c r="U591" s="110">
        <f>IF('3B-Air transport'!P$67="no"," ",ROUND(S591,4))</f>
        <v>0.58799999999999997</v>
      </c>
      <c r="V591" s="110">
        <f>IF('3B-Air transport'!P$68="no"," ",ROUND(S591,4))</f>
        <v>0.58799999999999997</v>
      </c>
      <c r="W591" s="110"/>
      <c r="AB591" s="110">
        <f t="shared" si="71"/>
        <v>0.58800000000000041</v>
      </c>
      <c r="AC591" s="110">
        <f>IF('3C-Water transport'!P$56="no"," ",ROUND(AB591,4))</f>
        <v>0.58799999999999997</v>
      </c>
      <c r="AD591" s="110">
        <f>IF('3C-Water transport'!P$57="no"," ",ROUND(AB591,4))</f>
        <v>0.58799999999999997</v>
      </c>
      <c r="AE591" s="110">
        <f>IF('3C-Water transport'!P$58="no"," ",ROUND(AB591,4))</f>
        <v>0.58799999999999997</v>
      </c>
    </row>
    <row r="592" spans="5:31" x14ac:dyDescent="0.25">
      <c r="E592" s="110">
        <f t="shared" si="69"/>
        <v>0.58900000000000041</v>
      </c>
      <c r="F592" s="110">
        <f>IF('3A-Rail transport'!P$56="no"," ",ROUND(E592,4))</f>
        <v>0.58899999999999997</v>
      </c>
      <c r="G592" s="110">
        <f>IF('3A-Rail transport'!P$57="no"," ",ROUND(E592,4))</f>
        <v>0.58899999999999997</v>
      </c>
      <c r="H592" s="110"/>
      <c r="S592" s="110">
        <f t="shared" si="70"/>
        <v>0.58900000000000041</v>
      </c>
      <c r="T592" s="110">
        <f>IF('3B-Air transport'!P$66="no"," ",ROUND(S592,4))</f>
        <v>0.58899999999999997</v>
      </c>
      <c r="U592" s="110">
        <f>IF('3B-Air transport'!P$67="no"," ",ROUND(S592,4))</f>
        <v>0.58899999999999997</v>
      </c>
      <c r="V592" s="110">
        <f>IF('3B-Air transport'!P$68="no"," ",ROUND(S592,4))</f>
        <v>0.58899999999999997</v>
      </c>
      <c r="W592" s="110"/>
      <c r="AB592" s="110">
        <f t="shared" si="71"/>
        <v>0.58900000000000041</v>
      </c>
      <c r="AC592" s="110">
        <f>IF('3C-Water transport'!P$56="no"," ",ROUND(AB592,4))</f>
        <v>0.58899999999999997</v>
      </c>
      <c r="AD592" s="110">
        <f>IF('3C-Water transport'!P$57="no"," ",ROUND(AB592,4))</f>
        <v>0.58899999999999997</v>
      </c>
      <c r="AE592" s="110">
        <f>IF('3C-Water transport'!P$58="no"," ",ROUND(AB592,4))</f>
        <v>0.58899999999999997</v>
      </c>
    </row>
    <row r="593" spans="5:31" x14ac:dyDescent="0.25">
      <c r="E593" s="110">
        <f t="shared" si="69"/>
        <v>0.59000000000000041</v>
      </c>
      <c r="F593" s="110">
        <f>IF('3A-Rail transport'!P$56="no"," ",ROUND(E593,4))</f>
        <v>0.59</v>
      </c>
      <c r="G593" s="110">
        <f>IF('3A-Rail transport'!P$57="no"," ",ROUND(E593,4))</f>
        <v>0.59</v>
      </c>
      <c r="H593" s="110"/>
      <c r="S593" s="110">
        <f t="shared" si="70"/>
        <v>0.59000000000000041</v>
      </c>
      <c r="T593" s="110">
        <f>IF('3B-Air transport'!P$66="no"," ",ROUND(S593,4))</f>
        <v>0.59</v>
      </c>
      <c r="U593" s="110">
        <f>IF('3B-Air transport'!P$67="no"," ",ROUND(S593,4))</f>
        <v>0.59</v>
      </c>
      <c r="V593" s="110">
        <f>IF('3B-Air transport'!P$68="no"," ",ROUND(S593,4))</f>
        <v>0.59</v>
      </c>
      <c r="W593" s="110"/>
      <c r="AB593" s="110">
        <f t="shared" si="71"/>
        <v>0.59000000000000041</v>
      </c>
      <c r="AC593" s="110">
        <f>IF('3C-Water transport'!P$56="no"," ",ROUND(AB593,4))</f>
        <v>0.59</v>
      </c>
      <c r="AD593" s="110">
        <f>IF('3C-Water transport'!P$57="no"," ",ROUND(AB593,4))</f>
        <v>0.59</v>
      </c>
      <c r="AE593" s="110">
        <f>IF('3C-Water transport'!P$58="no"," ",ROUND(AB593,4))</f>
        <v>0.59</v>
      </c>
    </row>
    <row r="594" spans="5:31" x14ac:dyDescent="0.25">
      <c r="E594" s="110">
        <f t="shared" si="69"/>
        <v>0.59100000000000041</v>
      </c>
      <c r="F594" s="110">
        <f>IF('3A-Rail transport'!P$56="no"," ",ROUND(E594,4))</f>
        <v>0.59099999999999997</v>
      </c>
      <c r="G594" s="110">
        <f>IF('3A-Rail transport'!P$57="no"," ",ROUND(E594,4))</f>
        <v>0.59099999999999997</v>
      </c>
      <c r="H594" s="110"/>
      <c r="S594" s="110">
        <f t="shared" si="70"/>
        <v>0.59100000000000041</v>
      </c>
      <c r="T594" s="110">
        <f>IF('3B-Air transport'!P$66="no"," ",ROUND(S594,4))</f>
        <v>0.59099999999999997</v>
      </c>
      <c r="U594" s="110">
        <f>IF('3B-Air transport'!P$67="no"," ",ROUND(S594,4))</f>
        <v>0.59099999999999997</v>
      </c>
      <c r="V594" s="110">
        <f>IF('3B-Air transport'!P$68="no"," ",ROUND(S594,4))</f>
        <v>0.59099999999999997</v>
      </c>
      <c r="W594" s="110"/>
      <c r="AB594" s="110">
        <f t="shared" si="71"/>
        <v>0.59100000000000041</v>
      </c>
      <c r="AC594" s="110">
        <f>IF('3C-Water transport'!P$56="no"," ",ROUND(AB594,4))</f>
        <v>0.59099999999999997</v>
      </c>
      <c r="AD594" s="110">
        <f>IF('3C-Water transport'!P$57="no"," ",ROUND(AB594,4))</f>
        <v>0.59099999999999997</v>
      </c>
      <c r="AE594" s="110">
        <f>IF('3C-Water transport'!P$58="no"," ",ROUND(AB594,4))</f>
        <v>0.59099999999999997</v>
      </c>
    </row>
    <row r="595" spans="5:31" x14ac:dyDescent="0.25">
      <c r="E595" s="110">
        <f t="shared" si="69"/>
        <v>0.59200000000000041</v>
      </c>
      <c r="F595" s="110">
        <f>IF('3A-Rail transport'!P$56="no"," ",ROUND(E595,4))</f>
        <v>0.59199999999999997</v>
      </c>
      <c r="G595" s="110">
        <f>IF('3A-Rail transport'!P$57="no"," ",ROUND(E595,4))</f>
        <v>0.59199999999999997</v>
      </c>
      <c r="H595" s="110"/>
      <c r="S595" s="110">
        <f t="shared" si="70"/>
        <v>0.59200000000000041</v>
      </c>
      <c r="T595" s="110">
        <f>IF('3B-Air transport'!P$66="no"," ",ROUND(S595,4))</f>
        <v>0.59199999999999997</v>
      </c>
      <c r="U595" s="110">
        <f>IF('3B-Air transport'!P$67="no"," ",ROUND(S595,4))</f>
        <v>0.59199999999999997</v>
      </c>
      <c r="V595" s="110">
        <f>IF('3B-Air transport'!P$68="no"," ",ROUND(S595,4))</f>
        <v>0.59199999999999997</v>
      </c>
      <c r="W595" s="110"/>
      <c r="AB595" s="110">
        <f t="shared" si="71"/>
        <v>0.59200000000000041</v>
      </c>
      <c r="AC595" s="110">
        <f>IF('3C-Water transport'!P$56="no"," ",ROUND(AB595,4))</f>
        <v>0.59199999999999997</v>
      </c>
      <c r="AD595" s="110">
        <f>IF('3C-Water transport'!P$57="no"," ",ROUND(AB595,4))</f>
        <v>0.59199999999999997</v>
      </c>
      <c r="AE595" s="110">
        <f>IF('3C-Water transport'!P$58="no"," ",ROUND(AB595,4))</f>
        <v>0.59199999999999997</v>
      </c>
    </row>
    <row r="596" spans="5:31" x14ac:dyDescent="0.25">
      <c r="E596" s="110">
        <f t="shared" si="69"/>
        <v>0.59300000000000042</v>
      </c>
      <c r="F596" s="110">
        <f>IF('3A-Rail transport'!P$56="no"," ",ROUND(E596,4))</f>
        <v>0.59299999999999997</v>
      </c>
      <c r="G596" s="110">
        <f>IF('3A-Rail transport'!P$57="no"," ",ROUND(E596,4))</f>
        <v>0.59299999999999997</v>
      </c>
      <c r="H596" s="110"/>
      <c r="S596" s="110">
        <f t="shared" si="70"/>
        <v>0.59300000000000042</v>
      </c>
      <c r="T596" s="110">
        <f>IF('3B-Air transport'!P$66="no"," ",ROUND(S596,4))</f>
        <v>0.59299999999999997</v>
      </c>
      <c r="U596" s="110">
        <f>IF('3B-Air transport'!P$67="no"," ",ROUND(S596,4))</f>
        <v>0.59299999999999997</v>
      </c>
      <c r="V596" s="110">
        <f>IF('3B-Air transport'!P$68="no"," ",ROUND(S596,4))</f>
        <v>0.59299999999999997</v>
      </c>
      <c r="W596" s="110"/>
      <c r="AB596" s="110">
        <f t="shared" si="71"/>
        <v>0.59300000000000042</v>
      </c>
      <c r="AC596" s="110">
        <f>IF('3C-Water transport'!P$56="no"," ",ROUND(AB596,4))</f>
        <v>0.59299999999999997</v>
      </c>
      <c r="AD596" s="110">
        <f>IF('3C-Water transport'!P$57="no"," ",ROUND(AB596,4))</f>
        <v>0.59299999999999997</v>
      </c>
      <c r="AE596" s="110">
        <f>IF('3C-Water transport'!P$58="no"," ",ROUND(AB596,4))</f>
        <v>0.59299999999999997</v>
      </c>
    </row>
    <row r="597" spans="5:31" x14ac:dyDescent="0.25">
      <c r="E597" s="110">
        <f t="shared" si="69"/>
        <v>0.59400000000000042</v>
      </c>
      <c r="F597" s="110">
        <f>IF('3A-Rail transport'!P$56="no"," ",ROUND(E597,4))</f>
        <v>0.59399999999999997</v>
      </c>
      <c r="G597" s="110">
        <f>IF('3A-Rail transport'!P$57="no"," ",ROUND(E597,4))</f>
        <v>0.59399999999999997</v>
      </c>
      <c r="H597" s="110"/>
      <c r="S597" s="110">
        <f t="shared" si="70"/>
        <v>0.59400000000000042</v>
      </c>
      <c r="T597" s="110">
        <f>IF('3B-Air transport'!P$66="no"," ",ROUND(S597,4))</f>
        <v>0.59399999999999997</v>
      </c>
      <c r="U597" s="110">
        <f>IF('3B-Air transport'!P$67="no"," ",ROUND(S597,4))</f>
        <v>0.59399999999999997</v>
      </c>
      <c r="V597" s="110">
        <f>IF('3B-Air transport'!P$68="no"," ",ROUND(S597,4))</f>
        <v>0.59399999999999997</v>
      </c>
      <c r="W597" s="110"/>
      <c r="AB597" s="110">
        <f t="shared" si="71"/>
        <v>0.59400000000000042</v>
      </c>
      <c r="AC597" s="110">
        <f>IF('3C-Water transport'!P$56="no"," ",ROUND(AB597,4))</f>
        <v>0.59399999999999997</v>
      </c>
      <c r="AD597" s="110">
        <f>IF('3C-Water transport'!P$57="no"," ",ROUND(AB597,4))</f>
        <v>0.59399999999999997</v>
      </c>
      <c r="AE597" s="110">
        <f>IF('3C-Water transport'!P$58="no"," ",ROUND(AB597,4))</f>
        <v>0.59399999999999997</v>
      </c>
    </row>
    <row r="598" spans="5:31" x14ac:dyDescent="0.25">
      <c r="E598" s="110">
        <f t="shared" si="69"/>
        <v>0.59500000000000042</v>
      </c>
      <c r="F598" s="110">
        <f>IF('3A-Rail transport'!P$56="no"," ",ROUND(E598,4))</f>
        <v>0.59499999999999997</v>
      </c>
      <c r="G598" s="110">
        <f>IF('3A-Rail transport'!P$57="no"," ",ROUND(E598,4))</f>
        <v>0.59499999999999997</v>
      </c>
      <c r="H598" s="110"/>
      <c r="S598" s="110">
        <f t="shared" si="70"/>
        <v>0.59500000000000042</v>
      </c>
      <c r="T598" s="110">
        <f>IF('3B-Air transport'!P$66="no"," ",ROUND(S598,4))</f>
        <v>0.59499999999999997</v>
      </c>
      <c r="U598" s="110">
        <f>IF('3B-Air transport'!P$67="no"," ",ROUND(S598,4))</f>
        <v>0.59499999999999997</v>
      </c>
      <c r="V598" s="110">
        <f>IF('3B-Air transport'!P$68="no"," ",ROUND(S598,4))</f>
        <v>0.59499999999999997</v>
      </c>
      <c r="W598" s="110"/>
      <c r="AB598" s="110">
        <f t="shared" si="71"/>
        <v>0.59500000000000042</v>
      </c>
      <c r="AC598" s="110">
        <f>IF('3C-Water transport'!P$56="no"," ",ROUND(AB598,4))</f>
        <v>0.59499999999999997</v>
      </c>
      <c r="AD598" s="110">
        <f>IF('3C-Water transport'!P$57="no"," ",ROUND(AB598,4))</f>
        <v>0.59499999999999997</v>
      </c>
      <c r="AE598" s="110">
        <f>IF('3C-Water transport'!P$58="no"," ",ROUND(AB598,4))</f>
        <v>0.59499999999999997</v>
      </c>
    </row>
    <row r="599" spans="5:31" x14ac:dyDescent="0.25">
      <c r="E599" s="110">
        <f t="shared" si="69"/>
        <v>0.59600000000000042</v>
      </c>
      <c r="F599" s="110">
        <f>IF('3A-Rail transport'!P$56="no"," ",ROUND(E599,4))</f>
        <v>0.59599999999999997</v>
      </c>
      <c r="G599" s="110">
        <f>IF('3A-Rail transport'!P$57="no"," ",ROUND(E599,4))</f>
        <v>0.59599999999999997</v>
      </c>
      <c r="H599" s="110"/>
      <c r="S599" s="110">
        <f t="shared" si="70"/>
        <v>0.59600000000000042</v>
      </c>
      <c r="T599" s="110">
        <f>IF('3B-Air transport'!P$66="no"," ",ROUND(S599,4))</f>
        <v>0.59599999999999997</v>
      </c>
      <c r="U599" s="110">
        <f>IF('3B-Air transport'!P$67="no"," ",ROUND(S599,4))</f>
        <v>0.59599999999999997</v>
      </c>
      <c r="V599" s="110">
        <f>IF('3B-Air transport'!P$68="no"," ",ROUND(S599,4))</f>
        <v>0.59599999999999997</v>
      </c>
      <c r="W599" s="110"/>
      <c r="AB599" s="110">
        <f t="shared" si="71"/>
        <v>0.59600000000000042</v>
      </c>
      <c r="AC599" s="110">
        <f>IF('3C-Water transport'!P$56="no"," ",ROUND(AB599,4))</f>
        <v>0.59599999999999997</v>
      </c>
      <c r="AD599" s="110">
        <f>IF('3C-Water transport'!P$57="no"," ",ROUND(AB599,4))</f>
        <v>0.59599999999999997</v>
      </c>
      <c r="AE599" s="110">
        <f>IF('3C-Water transport'!P$58="no"," ",ROUND(AB599,4))</f>
        <v>0.59599999999999997</v>
      </c>
    </row>
    <row r="600" spans="5:31" x14ac:dyDescent="0.25">
      <c r="E600" s="110">
        <f t="shared" si="69"/>
        <v>0.59700000000000042</v>
      </c>
      <c r="F600" s="110">
        <f>IF('3A-Rail transport'!P$56="no"," ",ROUND(E600,4))</f>
        <v>0.59699999999999998</v>
      </c>
      <c r="G600" s="110">
        <f>IF('3A-Rail transport'!P$57="no"," ",ROUND(E600,4))</f>
        <v>0.59699999999999998</v>
      </c>
      <c r="H600" s="110"/>
      <c r="S600" s="110">
        <f t="shared" si="70"/>
        <v>0.59700000000000042</v>
      </c>
      <c r="T600" s="110">
        <f>IF('3B-Air transport'!P$66="no"," ",ROUND(S600,4))</f>
        <v>0.59699999999999998</v>
      </c>
      <c r="U600" s="110">
        <f>IF('3B-Air transport'!P$67="no"," ",ROUND(S600,4))</f>
        <v>0.59699999999999998</v>
      </c>
      <c r="V600" s="110">
        <f>IF('3B-Air transport'!P$68="no"," ",ROUND(S600,4))</f>
        <v>0.59699999999999998</v>
      </c>
      <c r="W600" s="110"/>
      <c r="AB600" s="110">
        <f t="shared" si="71"/>
        <v>0.59700000000000042</v>
      </c>
      <c r="AC600" s="110">
        <f>IF('3C-Water transport'!P$56="no"," ",ROUND(AB600,4))</f>
        <v>0.59699999999999998</v>
      </c>
      <c r="AD600" s="110">
        <f>IF('3C-Water transport'!P$57="no"," ",ROUND(AB600,4))</f>
        <v>0.59699999999999998</v>
      </c>
      <c r="AE600" s="110">
        <f>IF('3C-Water transport'!P$58="no"," ",ROUND(AB600,4))</f>
        <v>0.59699999999999998</v>
      </c>
    </row>
    <row r="601" spans="5:31" x14ac:dyDescent="0.25">
      <c r="E601" s="110">
        <f t="shared" si="69"/>
        <v>0.59800000000000042</v>
      </c>
      <c r="F601" s="110">
        <f>IF('3A-Rail transport'!P$56="no"," ",ROUND(E601,4))</f>
        <v>0.59799999999999998</v>
      </c>
      <c r="G601" s="110">
        <f>IF('3A-Rail transport'!P$57="no"," ",ROUND(E601,4))</f>
        <v>0.59799999999999998</v>
      </c>
      <c r="H601" s="110"/>
      <c r="S601" s="110">
        <f t="shared" si="70"/>
        <v>0.59800000000000042</v>
      </c>
      <c r="T601" s="110">
        <f>IF('3B-Air transport'!P$66="no"," ",ROUND(S601,4))</f>
        <v>0.59799999999999998</v>
      </c>
      <c r="U601" s="110">
        <f>IF('3B-Air transport'!P$67="no"," ",ROUND(S601,4))</f>
        <v>0.59799999999999998</v>
      </c>
      <c r="V601" s="110">
        <f>IF('3B-Air transport'!P$68="no"," ",ROUND(S601,4))</f>
        <v>0.59799999999999998</v>
      </c>
      <c r="W601" s="110"/>
      <c r="AB601" s="110">
        <f t="shared" si="71"/>
        <v>0.59800000000000042</v>
      </c>
      <c r="AC601" s="110">
        <f>IF('3C-Water transport'!P$56="no"," ",ROUND(AB601,4))</f>
        <v>0.59799999999999998</v>
      </c>
      <c r="AD601" s="110">
        <f>IF('3C-Water transport'!P$57="no"," ",ROUND(AB601,4))</f>
        <v>0.59799999999999998</v>
      </c>
      <c r="AE601" s="110">
        <f>IF('3C-Water transport'!P$58="no"," ",ROUND(AB601,4))</f>
        <v>0.59799999999999998</v>
      </c>
    </row>
    <row r="602" spans="5:31" x14ac:dyDescent="0.25">
      <c r="E602" s="110">
        <f t="shared" si="69"/>
        <v>0.59900000000000042</v>
      </c>
      <c r="F602" s="110">
        <f>IF('3A-Rail transport'!P$56="no"," ",ROUND(E602,4))</f>
        <v>0.59899999999999998</v>
      </c>
      <c r="G602" s="110">
        <f>IF('3A-Rail transport'!P$57="no"," ",ROUND(E602,4))</f>
        <v>0.59899999999999998</v>
      </c>
      <c r="H602" s="110"/>
      <c r="S602" s="110">
        <f t="shared" si="70"/>
        <v>0.59900000000000042</v>
      </c>
      <c r="T602" s="110">
        <f>IF('3B-Air transport'!P$66="no"," ",ROUND(S602,4))</f>
        <v>0.59899999999999998</v>
      </c>
      <c r="U602" s="110">
        <f>IF('3B-Air transport'!P$67="no"," ",ROUND(S602,4))</f>
        <v>0.59899999999999998</v>
      </c>
      <c r="V602" s="110">
        <f>IF('3B-Air transport'!P$68="no"," ",ROUND(S602,4))</f>
        <v>0.59899999999999998</v>
      </c>
      <c r="W602" s="110"/>
      <c r="AB602" s="110">
        <f t="shared" si="71"/>
        <v>0.59900000000000042</v>
      </c>
      <c r="AC602" s="110">
        <f>IF('3C-Water transport'!P$56="no"," ",ROUND(AB602,4))</f>
        <v>0.59899999999999998</v>
      </c>
      <c r="AD602" s="110">
        <f>IF('3C-Water transport'!P$57="no"," ",ROUND(AB602,4))</f>
        <v>0.59899999999999998</v>
      </c>
      <c r="AE602" s="110">
        <f>IF('3C-Water transport'!P$58="no"," ",ROUND(AB602,4))</f>
        <v>0.59899999999999998</v>
      </c>
    </row>
    <row r="603" spans="5:31" x14ac:dyDescent="0.25">
      <c r="E603" s="110">
        <f t="shared" si="69"/>
        <v>0.60000000000000042</v>
      </c>
      <c r="F603" s="110">
        <f>IF('3A-Rail transport'!P$56="no"," ",ROUND(E603,4))</f>
        <v>0.6</v>
      </c>
      <c r="G603" s="110">
        <f>IF('3A-Rail transport'!P$57="no"," ",ROUND(E603,4))</f>
        <v>0.6</v>
      </c>
      <c r="H603" s="110"/>
      <c r="S603" s="110">
        <f t="shared" si="70"/>
        <v>0.60000000000000042</v>
      </c>
      <c r="T603" s="110">
        <f>IF('3B-Air transport'!P$66="no"," ",ROUND(S603,4))</f>
        <v>0.6</v>
      </c>
      <c r="U603" s="110">
        <f>IF('3B-Air transport'!P$67="no"," ",ROUND(S603,4))</f>
        <v>0.6</v>
      </c>
      <c r="V603" s="110">
        <f>IF('3B-Air transport'!P$68="no"," ",ROUND(S603,4))</f>
        <v>0.6</v>
      </c>
      <c r="W603" s="110"/>
      <c r="AB603" s="110">
        <f t="shared" si="71"/>
        <v>0.60000000000000042</v>
      </c>
      <c r="AC603" s="110">
        <f>IF('3C-Water transport'!P$56="no"," ",ROUND(AB603,4))</f>
        <v>0.6</v>
      </c>
      <c r="AD603" s="110">
        <f>IF('3C-Water transport'!P$57="no"," ",ROUND(AB603,4))</f>
        <v>0.6</v>
      </c>
      <c r="AE603" s="110">
        <f>IF('3C-Water transport'!P$58="no"," ",ROUND(AB603,4))</f>
        <v>0.6</v>
      </c>
    </row>
    <row r="604" spans="5:31" x14ac:dyDescent="0.25">
      <c r="E604" s="110">
        <f t="shared" si="69"/>
        <v>0.60100000000000042</v>
      </c>
      <c r="F604" s="110">
        <f>IF('3A-Rail transport'!P$56="no"," ",ROUND(E604,4))</f>
        <v>0.60099999999999998</v>
      </c>
      <c r="G604" s="110">
        <f>IF('3A-Rail transport'!P$57="no"," ",ROUND(E604,4))</f>
        <v>0.60099999999999998</v>
      </c>
      <c r="H604" s="110"/>
      <c r="S604" s="110">
        <f t="shared" si="70"/>
        <v>0.60100000000000042</v>
      </c>
      <c r="T604" s="110">
        <f>IF('3B-Air transport'!P$66="no"," ",ROUND(S604,4))</f>
        <v>0.60099999999999998</v>
      </c>
      <c r="U604" s="110">
        <f>IF('3B-Air transport'!P$67="no"," ",ROUND(S604,4))</f>
        <v>0.60099999999999998</v>
      </c>
      <c r="V604" s="110">
        <f>IF('3B-Air transport'!P$68="no"," ",ROUND(S604,4))</f>
        <v>0.60099999999999998</v>
      </c>
      <c r="W604" s="110"/>
      <c r="AB604" s="110">
        <f t="shared" si="71"/>
        <v>0.60100000000000042</v>
      </c>
      <c r="AC604" s="110">
        <f>IF('3C-Water transport'!P$56="no"," ",ROUND(AB604,4))</f>
        <v>0.60099999999999998</v>
      </c>
      <c r="AD604" s="110">
        <f>IF('3C-Water transport'!P$57="no"," ",ROUND(AB604,4))</f>
        <v>0.60099999999999998</v>
      </c>
      <c r="AE604" s="110">
        <f>IF('3C-Water transport'!P$58="no"," ",ROUND(AB604,4))</f>
        <v>0.60099999999999998</v>
      </c>
    </row>
    <row r="605" spans="5:31" x14ac:dyDescent="0.25">
      <c r="E605" s="110">
        <f t="shared" si="69"/>
        <v>0.60200000000000042</v>
      </c>
      <c r="F605" s="110">
        <f>IF('3A-Rail transport'!P$56="no"," ",ROUND(E605,4))</f>
        <v>0.60199999999999998</v>
      </c>
      <c r="G605" s="110">
        <f>IF('3A-Rail transport'!P$57="no"," ",ROUND(E605,4))</f>
        <v>0.60199999999999998</v>
      </c>
      <c r="H605" s="110"/>
      <c r="S605" s="110">
        <f t="shared" si="70"/>
        <v>0.60200000000000042</v>
      </c>
      <c r="T605" s="110">
        <f>IF('3B-Air transport'!P$66="no"," ",ROUND(S605,4))</f>
        <v>0.60199999999999998</v>
      </c>
      <c r="U605" s="110">
        <f>IF('3B-Air transport'!P$67="no"," ",ROUND(S605,4))</f>
        <v>0.60199999999999998</v>
      </c>
      <c r="V605" s="110">
        <f>IF('3B-Air transport'!P$68="no"," ",ROUND(S605,4))</f>
        <v>0.60199999999999998</v>
      </c>
      <c r="W605" s="110"/>
      <c r="AB605" s="110">
        <f t="shared" si="71"/>
        <v>0.60200000000000042</v>
      </c>
      <c r="AC605" s="110">
        <f>IF('3C-Water transport'!P$56="no"," ",ROUND(AB605,4))</f>
        <v>0.60199999999999998</v>
      </c>
      <c r="AD605" s="110">
        <f>IF('3C-Water transport'!P$57="no"," ",ROUND(AB605,4))</f>
        <v>0.60199999999999998</v>
      </c>
      <c r="AE605" s="110">
        <f>IF('3C-Water transport'!P$58="no"," ",ROUND(AB605,4))</f>
        <v>0.60199999999999998</v>
      </c>
    </row>
    <row r="606" spans="5:31" x14ac:dyDescent="0.25">
      <c r="E606" s="110">
        <f t="shared" si="69"/>
        <v>0.60300000000000042</v>
      </c>
      <c r="F606" s="110">
        <f>IF('3A-Rail transport'!P$56="no"," ",ROUND(E606,4))</f>
        <v>0.60299999999999998</v>
      </c>
      <c r="G606" s="110">
        <f>IF('3A-Rail transport'!P$57="no"," ",ROUND(E606,4))</f>
        <v>0.60299999999999998</v>
      </c>
      <c r="H606" s="110"/>
      <c r="S606" s="110">
        <f t="shared" si="70"/>
        <v>0.60300000000000042</v>
      </c>
      <c r="T606" s="110">
        <f>IF('3B-Air transport'!P$66="no"," ",ROUND(S606,4))</f>
        <v>0.60299999999999998</v>
      </c>
      <c r="U606" s="110">
        <f>IF('3B-Air transport'!P$67="no"," ",ROUND(S606,4))</f>
        <v>0.60299999999999998</v>
      </c>
      <c r="V606" s="110">
        <f>IF('3B-Air transport'!P$68="no"," ",ROUND(S606,4))</f>
        <v>0.60299999999999998</v>
      </c>
      <c r="W606" s="110"/>
      <c r="AB606" s="110">
        <f t="shared" si="71"/>
        <v>0.60300000000000042</v>
      </c>
      <c r="AC606" s="110">
        <f>IF('3C-Water transport'!P$56="no"," ",ROUND(AB606,4))</f>
        <v>0.60299999999999998</v>
      </c>
      <c r="AD606" s="110">
        <f>IF('3C-Water transport'!P$57="no"," ",ROUND(AB606,4))</f>
        <v>0.60299999999999998</v>
      </c>
      <c r="AE606" s="110">
        <f>IF('3C-Water transport'!P$58="no"," ",ROUND(AB606,4))</f>
        <v>0.60299999999999998</v>
      </c>
    </row>
    <row r="607" spans="5:31" x14ac:dyDescent="0.25">
      <c r="E607" s="110">
        <f t="shared" si="69"/>
        <v>0.60400000000000043</v>
      </c>
      <c r="F607" s="110">
        <f>IF('3A-Rail transport'!P$56="no"," ",ROUND(E607,4))</f>
        <v>0.60399999999999998</v>
      </c>
      <c r="G607" s="110">
        <f>IF('3A-Rail transport'!P$57="no"," ",ROUND(E607,4))</f>
        <v>0.60399999999999998</v>
      </c>
      <c r="H607" s="110"/>
      <c r="S607" s="110">
        <f t="shared" si="70"/>
        <v>0.60400000000000043</v>
      </c>
      <c r="T607" s="110">
        <f>IF('3B-Air transport'!P$66="no"," ",ROUND(S607,4))</f>
        <v>0.60399999999999998</v>
      </c>
      <c r="U607" s="110">
        <f>IF('3B-Air transport'!P$67="no"," ",ROUND(S607,4))</f>
        <v>0.60399999999999998</v>
      </c>
      <c r="V607" s="110">
        <f>IF('3B-Air transport'!P$68="no"," ",ROUND(S607,4))</f>
        <v>0.60399999999999998</v>
      </c>
      <c r="W607" s="110"/>
      <c r="AB607" s="110">
        <f t="shared" si="71"/>
        <v>0.60400000000000043</v>
      </c>
      <c r="AC607" s="110">
        <f>IF('3C-Water transport'!P$56="no"," ",ROUND(AB607,4))</f>
        <v>0.60399999999999998</v>
      </c>
      <c r="AD607" s="110">
        <f>IF('3C-Water transport'!P$57="no"," ",ROUND(AB607,4))</f>
        <v>0.60399999999999998</v>
      </c>
      <c r="AE607" s="110">
        <f>IF('3C-Water transport'!P$58="no"," ",ROUND(AB607,4))</f>
        <v>0.60399999999999998</v>
      </c>
    </row>
    <row r="608" spans="5:31" x14ac:dyDescent="0.25">
      <c r="E608" s="110">
        <f t="shared" si="69"/>
        <v>0.60500000000000043</v>
      </c>
      <c r="F608" s="110">
        <f>IF('3A-Rail transport'!P$56="no"," ",ROUND(E608,4))</f>
        <v>0.60499999999999998</v>
      </c>
      <c r="G608" s="110">
        <f>IF('3A-Rail transport'!P$57="no"," ",ROUND(E608,4))</f>
        <v>0.60499999999999998</v>
      </c>
      <c r="H608" s="110"/>
      <c r="S608" s="110">
        <f t="shared" si="70"/>
        <v>0.60500000000000043</v>
      </c>
      <c r="T608" s="110">
        <f>IF('3B-Air transport'!P$66="no"," ",ROUND(S608,4))</f>
        <v>0.60499999999999998</v>
      </c>
      <c r="U608" s="110">
        <f>IF('3B-Air transport'!P$67="no"," ",ROUND(S608,4))</f>
        <v>0.60499999999999998</v>
      </c>
      <c r="V608" s="110">
        <f>IF('3B-Air transport'!P$68="no"," ",ROUND(S608,4))</f>
        <v>0.60499999999999998</v>
      </c>
      <c r="W608" s="110"/>
      <c r="AB608" s="110">
        <f t="shared" si="71"/>
        <v>0.60500000000000043</v>
      </c>
      <c r="AC608" s="110">
        <f>IF('3C-Water transport'!P$56="no"," ",ROUND(AB608,4))</f>
        <v>0.60499999999999998</v>
      </c>
      <c r="AD608" s="110">
        <f>IF('3C-Water transport'!P$57="no"," ",ROUND(AB608,4))</f>
        <v>0.60499999999999998</v>
      </c>
      <c r="AE608" s="110">
        <f>IF('3C-Water transport'!P$58="no"," ",ROUND(AB608,4))</f>
        <v>0.60499999999999998</v>
      </c>
    </row>
    <row r="609" spans="5:31" x14ac:dyDescent="0.25">
      <c r="E609" s="110">
        <f t="shared" si="69"/>
        <v>0.60600000000000043</v>
      </c>
      <c r="F609" s="110">
        <f>IF('3A-Rail transport'!P$56="no"," ",ROUND(E609,4))</f>
        <v>0.60599999999999998</v>
      </c>
      <c r="G609" s="110">
        <f>IF('3A-Rail transport'!P$57="no"," ",ROUND(E609,4))</f>
        <v>0.60599999999999998</v>
      </c>
      <c r="H609" s="110"/>
      <c r="S609" s="110">
        <f t="shared" si="70"/>
        <v>0.60600000000000043</v>
      </c>
      <c r="T609" s="110">
        <f>IF('3B-Air transport'!P$66="no"," ",ROUND(S609,4))</f>
        <v>0.60599999999999998</v>
      </c>
      <c r="U609" s="110">
        <f>IF('3B-Air transport'!P$67="no"," ",ROUND(S609,4))</f>
        <v>0.60599999999999998</v>
      </c>
      <c r="V609" s="110">
        <f>IF('3B-Air transport'!P$68="no"," ",ROUND(S609,4))</f>
        <v>0.60599999999999998</v>
      </c>
      <c r="W609" s="110"/>
      <c r="AB609" s="110">
        <f t="shared" si="71"/>
        <v>0.60600000000000043</v>
      </c>
      <c r="AC609" s="110">
        <f>IF('3C-Water transport'!P$56="no"," ",ROUND(AB609,4))</f>
        <v>0.60599999999999998</v>
      </c>
      <c r="AD609" s="110">
        <f>IF('3C-Water transport'!P$57="no"," ",ROUND(AB609,4))</f>
        <v>0.60599999999999998</v>
      </c>
      <c r="AE609" s="110">
        <f>IF('3C-Water transport'!P$58="no"," ",ROUND(AB609,4))</f>
        <v>0.60599999999999998</v>
      </c>
    </row>
    <row r="610" spans="5:31" x14ac:dyDescent="0.25">
      <c r="E610" s="110">
        <f t="shared" si="69"/>
        <v>0.60700000000000043</v>
      </c>
      <c r="F610" s="110">
        <f>IF('3A-Rail transport'!P$56="no"," ",ROUND(E610,4))</f>
        <v>0.60699999999999998</v>
      </c>
      <c r="G610" s="110">
        <f>IF('3A-Rail transport'!P$57="no"," ",ROUND(E610,4))</f>
        <v>0.60699999999999998</v>
      </c>
      <c r="H610" s="110"/>
      <c r="S610" s="110">
        <f t="shared" si="70"/>
        <v>0.60700000000000043</v>
      </c>
      <c r="T610" s="110">
        <f>IF('3B-Air transport'!P$66="no"," ",ROUND(S610,4))</f>
        <v>0.60699999999999998</v>
      </c>
      <c r="U610" s="110">
        <f>IF('3B-Air transport'!P$67="no"," ",ROUND(S610,4))</f>
        <v>0.60699999999999998</v>
      </c>
      <c r="V610" s="110">
        <f>IF('3B-Air transport'!P$68="no"," ",ROUND(S610,4))</f>
        <v>0.60699999999999998</v>
      </c>
      <c r="W610" s="110"/>
      <c r="AB610" s="110">
        <f t="shared" si="71"/>
        <v>0.60700000000000043</v>
      </c>
      <c r="AC610" s="110">
        <f>IF('3C-Water transport'!P$56="no"," ",ROUND(AB610,4))</f>
        <v>0.60699999999999998</v>
      </c>
      <c r="AD610" s="110">
        <f>IF('3C-Water transport'!P$57="no"," ",ROUND(AB610,4))</f>
        <v>0.60699999999999998</v>
      </c>
      <c r="AE610" s="110">
        <f>IF('3C-Water transport'!P$58="no"," ",ROUND(AB610,4))</f>
        <v>0.60699999999999998</v>
      </c>
    </row>
    <row r="611" spans="5:31" x14ac:dyDescent="0.25">
      <c r="E611" s="110">
        <f t="shared" si="69"/>
        <v>0.60800000000000043</v>
      </c>
      <c r="F611" s="110">
        <f>IF('3A-Rail transport'!P$56="no"," ",ROUND(E611,4))</f>
        <v>0.60799999999999998</v>
      </c>
      <c r="G611" s="110">
        <f>IF('3A-Rail transport'!P$57="no"," ",ROUND(E611,4))</f>
        <v>0.60799999999999998</v>
      </c>
      <c r="H611" s="110"/>
      <c r="S611" s="110">
        <f t="shared" si="70"/>
        <v>0.60800000000000043</v>
      </c>
      <c r="T611" s="110">
        <f>IF('3B-Air transport'!P$66="no"," ",ROUND(S611,4))</f>
        <v>0.60799999999999998</v>
      </c>
      <c r="U611" s="110">
        <f>IF('3B-Air transport'!P$67="no"," ",ROUND(S611,4))</f>
        <v>0.60799999999999998</v>
      </c>
      <c r="V611" s="110">
        <f>IF('3B-Air transport'!P$68="no"," ",ROUND(S611,4))</f>
        <v>0.60799999999999998</v>
      </c>
      <c r="W611" s="110"/>
      <c r="AB611" s="110">
        <f t="shared" si="71"/>
        <v>0.60800000000000043</v>
      </c>
      <c r="AC611" s="110">
        <f>IF('3C-Water transport'!P$56="no"," ",ROUND(AB611,4))</f>
        <v>0.60799999999999998</v>
      </c>
      <c r="AD611" s="110">
        <f>IF('3C-Water transport'!P$57="no"," ",ROUND(AB611,4))</f>
        <v>0.60799999999999998</v>
      </c>
      <c r="AE611" s="110">
        <f>IF('3C-Water transport'!P$58="no"," ",ROUND(AB611,4))</f>
        <v>0.60799999999999998</v>
      </c>
    </row>
    <row r="612" spans="5:31" x14ac:dyDescent="0.25">
      <c r="E612" s="110">
        <f t="shared" si="69"/>
        <v>0.60900000000000043</v>
      </c>
      <c r="F612" s="110">
        <f>IF('3A-Rail transport'!P$56="no"," ",ROUND(E612,4))</f>
        <v>0.60899999999999999</v>
      </c>
      <c r="G612" s="110">
        <f>IF('3A-Rail transport'!P$57="no"," ",ROUND(E612,4))</f>
        <v>0.60899999999999999</v>
      </c>
      <c r="H612" s="110"/>
      <c r="S612" s="110">
        <f t="shared" si="70"/>
        <v>0.60900000000000043</v>
      </c>
      <c r="T612" s="110">
        <f>IF('3B-Air transport'!P$66="no"," ",ROUND(S612,4))</f>
        <v>0.60899999999999999</v>
      </c>
      <c r="U612" s="110">
        <f>IF('3B-Air transport'!P$67="no"," ",ROUND(S612,4))</f>
        <v>0.60899999999999999</v>
      </c>
      <c r="V612" s="110">
        <f>IF('3B-Air transport'!P$68="no"," ",ROUND(S612,4))</f>
        <v>0.60899999999999999</v>
      </c>
      <c r="W612" s="110"/>
      <c r="AB612" s="110">
        <f t="shared" si="71"/>
        <v>0.60900000000000043</v>
      </c>
      <c r="AC612" s="110">
        <f>IF('3C-Water transport'!P$56="no"," ",ROUND(AB612,4))</f>
        <v>0.60899999999999999</v>
      </c>
      <c r="AD612" s="110">
        <f>IF('3C-Water transport'!P$57="no"," ",ROUND(AB612,4))</f>
        <v>0.60899999999999999</v>
      </c>
      <c r="AE612" s="110">
        <f>IF('3C-Water transport'!P$58="no"," ",ROUND(AB612,4))</f>
        <v>0.60899999999999999</v>
      </c>
    </row>
    <row r="613" spans="5:31" x14ac:dyDescent="0.25">
      <c r="E613" s="110">
        <f t="shared" si="69"/>
        <v>0.61000000000000043</v>
      </c>
      <c r="F613" s="110">
        <f>IF('3A-Rail transport'!P$56="no"," ",ROUND(E613,4))</f>
        <v>0.61</v>
      </c>
      <c r="G613" s="110">
        <f>IF('3A-Rail transport'!P$57="no"," ",ROUND(E613,4))</f>
        <v>0.61</v>
      </c>
      <c r="H613" s="110"/>
      <c r="S613" s="110">
        <f t="shared" si="70"/>
        <v>0.61000000000000043</v>
      </c>
      <c r="T613" s="110">
        <f>IF('3B-Air transport'!P$66="no"," ",ROUND(S613,4))</f>
        <v>0.61</v>
      </c>
      <c r="U613" s="110">
        <f>IF('3B-Air transport'!P$67="no"," ",ROUND(S613,4))</f>
        <v>0.61</v>
      </c>
      <c r="V613" s="110">
        <f>IF('3B-Air transport'!P$68="no"," ",ROUND(S613,4))</f>
        <v>0.61</v>
      </c>
      <c r="W613" s="110"/>
      <c r="AB613" s="110">
        <f t="shared" si="71"/>
        <v>0.61000000000000043</v>
      </c>
      <c r="AC613" s="110">
        <f>IF('3C-Water transport'!P$56="no"," ",ROUND(AB613,4))</f>
        <v>0.61</v>
      </c>
      <c r="AD613" s="110">
        <f>IF('3C-Water transport'!P$57="no"," ",ROUND(AB613,4))</f>
        <v>0.61</v>
      </c>
      <c r="AE613" s="110">
        <f>IF('3C-Water transport'!P$58="no"," ",ROUND(AB613,4))</f>
        <v>0.61</v>
      </c>
    </row>
    <row r="614" spans="5:31" x14ac:dyDescent="0.25">
      <c r="E614" s="110">
        <f t="shared" si="69"/>
        <v>0.61100000000000043</v>
      </c>
      <c r="F614" s="110">
        <f>IF('3A-Rail transport'!P$56="no"," ",ROUND(E614,4))</f>
        <v>0.61099999999999999</v>
      </c>
      <c r="G614" s="110">
        <f>IF('3A-Rail transport'!P$57="no"," ",ROUND(E614,4))</f>
        <v>0.61099999999999999</v>
      </c>
      <c r="H614" s="110"/>
      <c r="S614" s="110">
        <f t="shared" si="70"/>
        <v>0.61100000000000043</v>
      </c>
      <c r="T614" s="110">
        <f>IF('3B-Air transport'!P$66="no"," ",ROUND(S614,4))</f>
        <v>0.61099999999999999</v>
      </c>
      <c r="U614" s="110">
        <f>IF('3B-Air transport'!P$67="no"," ",ROUND(S614,4))</f>
        <v>0.61099999999999999</v>
      </c>
      <c r="V614" s="110">
        <f>IF('3B-Air transport'!P$68="no"," ",ROUND(S614,4))</f>
        <v>0.61099999999999999</v>
      </c>
      <c r="W614" s="110"/>
      <c r="AB614" s="110">
        <f t="shared" si="71"/>
        <v>0.61100000000000043</v>
      </c>
      <c r="AC614" s="110">
        <f>IF('3C-Water transport'!P$56="no"," ",ROUND(AB614,4))</f>
        <v>0.61099999999999999</v>
      </c>
      <c r="AD614" s="110">
        <f>IF('3C-Water transport'!P$57="no"," ",ROUND(AB614,4))</f>
        <v>0.61099999999999999</v>
      </c>
      <c r="AE614" s="110">
        <f>IF('3C-Water transport'!P$58="no"," ",ROUND(AB614,4))</f>
        <v>0.61099999999999999</v>
      </c>
    </row>
    <row r="615" spans="5:31" x14ac:dyDescent="0.25">
      <c r="E615" s="110">
        <f t="shared" si="69"/>
        <v>0.61200000000000043</v>
      </c>
      <c r="F615" s="110">
        <f>IF('3A-Rail transport'!P$56="no"," ",ROUND(E615,4))</f>
        <v>0.61199999999999999</v>
      </c>
      <c r="G615" s="110">
        <f>IF('3A-Rail transport'!P$57="no"," ",ROUND(E615,4))</f>
        <v>0.61199999999999999</v>
      </c>
      <c r="H615" s="110"/>
      <c r="S615" s="110">
        <f t="shared" si="70"/>
        <v>0.61200000000000043</v>
      </c>
      <c r="T615" s="110">
        <f>IF('3B-Air transport'!P$66="no"," ",ROUND(S615,4))</f>
        <v>0.61199999999999999</v>
      </c>
      <c r="U615" s="110">
        <f>IF('3B-Air transport'!P$67="no"," ",ROUND(S615,4))</f>
        <v>0.61199999999999999</v>
      </c>
      <c r="V615" s="110">
        <f>IF('3B-Air transport'!P$68="no"," ",ROUND(S615,4))</f>
        <v>0.61199999999999999</v>
      </c>
      <c r="W615" s="110"/>
      <c r="AB615" s="110">
        <f t="shared" si="71"/>
        <v>0.61200000000000043</v>
      </c>
      <c r="AC615" s="110">
        <f>IF('3C-Water transport'!P$56="no"," ",ROUND(AB615,4))</f>
        <v>0.61199999999999999</v>
      </c>
      <c r="AD615" s="110">
        <f>IF('3C-Water transport'!P$57="no"," ",ROUND(AB615,4))</f>
        <v>0.61199999999999999</v>
      </c>
      <c r="AE615" s="110">
        <f>IF('3C-Water transport'!P$58="no"," ",ROUND(AB615,4))</f>
        <v>0.61199999999999999</v>
      </c>
    </row>
    <row r="616" spans="5:31" x14ac:dyDescent="0.25">
      <c r="E616" s="110">
        <f t="shared" si="69"/>
        <v>0.61300000000000043</v>
      </c>
      <c r="F616" s="110">
        <f>IF('3A-Rail transport'!P$56="no"," ",ROUND(E616,4))</f>
        <v>0.61299999999999999</v>
      </c>
      <c r="G616" s="110">
        <f>IF('3A-Rail transport'!P$57="no"," ",ROUND(E616,4))</f>
        <v>0.61299999999999999</v>
      </c>
      <c r="H616" s="110"/>
      <c r="S616" s="110">
        <f t="shared" si="70"/>
        <v>0.61300000000000043</v>
      </c>
      <c r="T616" s="110">
        <f>IF('3B-Air transport'!P$66="no"," ",ROUND(S616,4))</f>
        <v>0.61299999999999999</v>
      </c>
      <c r="U616" s="110">
        <f>IF('3B-Air transport'!P$67="no"," ",ROUND(S616,4))</f>
        <v>0.61299999999999999</v>
      </c>
      <c r="V616" s="110">
        <f>IF('3B-Air transport'!P$68="no"," ",ROUND(S616,4))</f>
        <v>0.61299999999999999</v>
      </c>
      <c r="W616" s="110"/>
      <c r="AB616" s="110">
        <f t="shared" si="71"/>
        <v>0.61300000000000043</v>
      </c>
      <c r="AC616" s="110">
        <f>IF('3C-Water transport'!P$56="no"," ",ROUND(AB616,4))</f>
        <v>0.61299999999999999</v>
      </c>
      <c r="AD616" s="110">
        <f>IF('3C-Water transport'!P$57="no"," ",ROUND(AB616,4))</f>
        <v>0.61299999999999999</v>
      </c>
      <c r="AE616" s="110">
        <f>IF('3C-Water transport'!P$58="no"," ",ROUND(AB616,4))</f>
        <v>0.61299999999999999</v>
      </c>
    </row>
    <row r="617" spans="5:31" x14ac:dyDescent="0.25">
      <c r="E617" s="110">
        <f t="shared" si="69"/>
        <v>0.61400000000000043</v>
      </c>
      <c r="F617" s="110">
        <f>IF('3A-Rail transport'!P$56="no"," ",ROUND(E617,4))</f>
        <v>0.61399999999999999</v>
      </c>
      <c r="G617" s="110">
        <f>IF('3A-Rail transport'!P$57="no"," ",ROUND(E617,4))</f>
        <v>0.61399999999999999</v>
      </c>
      <c r="H617" s="110"/>
      <c r="S617" s="110">
        <f t="shared" si="70"/>
        <v>0.61400000000000043</v>
      </c>
      <c r="T617" s="110">
        <f>IF('3B-Air transport'!P$66="no"," ",ROUND(S617,4))</f>
        <v>0.61399999999999999</v>
      </c>
      <c r="U617" s="110">
        <f>IF('3B-Air transport'!P$67="no"," ",ROUND(S617,4))</f>
        <v>0.61399999999999999</v>
      </c>
      <c r="V617" s="110">
        <f>IF('3B-Air transport'!P$68="no"," ",ROUND(S617,4))</f>
        <v>0.61399999999999999</v>
      </c>
      <c r="W617" s="110"/>
      <c r="AB617" s="110">
        <f t="shared" si="71"/>
        <v>0.61400000000000043</v>
      </c>
      <c r="AC617" s="110">
        <f>IF('3C-Water transport'!P$56="no"," ",ROUND(AB617,4))</f>
        <v>0.61399999999999999</v>
      </c>
      <c r="AD617" s="110">
        <f>IF('3C-Water transport'!P$57="no"," ",ROUND(AB617,4))</f>
        <v>0.61399999999999999</v>
      </c>
      <c r="AE617" s="110">
        <f>IF('3C-Water transport'!P$58="no"," ",ROUND(AB617,4))</f>
        <v>0.61399999999999999</v>
      </c>
    </row>
    <row r="618" spans="5:31" x14ac:dyDescent="0.25">
      <c r="E618" s="110">
        <f t="shared" si="69"/>
        <v>0.61500000000000044</v>
      </c>
      <c r="F618" s="110">
        <f>IF('3A-Rail transport'!P$56="no"," ",ROUND(E618,4))</f>
        <v>0.61499999999999999</v>
      </c>
      <c r="G618" s="110">
        <f>IF('3A-Rail transport'!P$57="no"," ",ROUND(E618,4))</f>
        <v>0.61499999999999999</v>
      </c>
      <c r="H618" s="110"/>
      <c r="S618" s="110">
        <f t="shared" si="70"/>
        <v>0.61500000000000044</v>
      </c>
      <c r="T618" s="110">
        <f>IF('3B-Air transport'!P$66="no"," ",ROUND(S618,4))</f>
        <v>0.61499999999999999</v>
      </c>
      <c r="U618" s="110">
        <f>IF('3B-Air transport'!P$67="no"," ",ROUND(S618,4))</f>
        <v>0.61499999999999999</v>
      </c>
      <c r="V618" s="110">
        <f>IF('3B-Air transport'!P$68="no"," ",ROUND(S618,4))</f>
        <v>0.61499999999999999</v>
      </c>
      <c r="W618" s="110"/>
      <c r="AB618" s="110">
        <f t="shared" si="71"/>
        <v>0.61500000000000044</v>
      </c>
      <c r="AC618" s="110">
        <f>IF('3C-Water transport'!P$56="no"," ",ROUND(AB618,4))</f>
        <v>0.61499999999999999</v>
      </c>
      <c r="AD618" s="110">
        <f>IF('3C-Water transport'!P$57="no"," ",ROUND(AB618,4))</f>
        <v>0.61499999999999999</v>
      </c>
      <c r="AE618" s="110">
        <f>IF('3C-Water transport'!P$58="no"," ",ROUND(AB618,4))</f>
        <v>0.61499999999999999</v>
      </c>
    </row>
    <row r="619" spans="5:31" x14ac:dyDescent="0.25">
      <c r="E619" s="110">
        <f t="shared" si="69"/>
        <v>0.61600000000000044</v>
      </c>
      <c r="F619" s="110">
        <f>IF('3A-Rail transport'!P$56="no"," ",ROUND(E619,4))</f>
        <v>0.61599999999999999</v>
      </c>
      <c r="G619" s="110">
        <f>IF('3A-Rail transport'!P$57="no"," ",ROUND(E619,4))</f>
        <v>0.61599999999999999</v>
      </c>
      <c r="H619" s="110"/>
      <c r="S619" s="110">
        <f t="shared" si="70"/>
        <v>0.61600000000000044</v>
      </c>
      <c r="T619" s="110">
        <f>IF('3B-Air transport'!P$66="no"," ",ROUND(S619,4))</f>
        <v>0.61599999999999999</v>
      </c>
      <c r="U619" s="110">
        <f>IF('3B-Air transport'!P$67="no"," ",ROUND(S619,4))</f>
        <v>0.61599999999999999</v>
      </c>
      <c r="V619" s="110">
        <f>IF('3B-Air transport'!P$68="no"," ",ROUND(S619,4))</f>
        <v>0.61599999999999999</v>
      </c>
      <c r="W619" s="110"/>
      <c r="AB619" s="110">
        <f t="shared" si="71"/>
        <v>0.61600000000000044</v>
      </c>
      <c r="AC619" s="110">
        <f>IF('3C-Water transport'!P$56="no"," ",ROUND(AB619,4))</f>
        <v>0.61599999999999999</v>
      </c>
      <c r="AD619" s="110">
        <f>IF('3C-Water transport'!P$57="no"," ",ROUND(AB619,4))</f>
        <v>0.61599999999999999</v>
      </c>
      <c r="AE619" s="110">
        <f>IF('3C-Water transport'!P$58="no"," ",ROUND(AB619,4))</f>
        <v>0.61599999999999999</v>
      </c>
    </row>
    <row r="620" spans="5:31" x14ac:dyDescent="0.25">
      <c r="E620" s="110">
        <f t="shared" si="69"/>
        <v>0.61700000000000044</v>
      </c>
      <c r="F620" s="110">
        <f>IF('3A-Rail transport'!P$56="no"," ",ROUND(E620,4))</f>
        <v>0.61699999999999999</v>
      </c>
      <c r="G620" s="110">
        <f>IF('3A-Rail transport'!P$57="no"," ",ROUND(E620,4))</f>
        <v>0.61699999999999999</v>
      </c>
      <c r="H620" s="110"/>
      <c r="S620" s="110">
        <f t="shared" si="70"/>
        <v>0.61700000000000044</v>
      </c>
      <c r="T620" s="110">
        <f>IF('3B-Air transport'!P$66="no"," ",ROUND(S620,4))</f>
        <v>0.61699999999999999</v>
      </c>
      <c r="U620" s="110">
        <f>IF('3B-Air transport'!P$67="no"," ",ROUND(S620,4))</f>
        <v>0.61699999999999999</v>
      </c>
      <c r="V620" s="110">
        <f>IF('3B-Air transport'!P$68="no"," ",ROUND(S620,4))</f>
        <v>0.61699999999999999</v>
      </c>
      <c r="W620" s="110"/>
      <c r="AB620" s="110">
        <f t="shared" si="71"/>
        <v>0.61700000000000044</v>
      </c>
      <c r="AC620" s="110">
        <f>IF('3C-Water transport'!P$56="no"," ",ROUND(AB620,4))</f>
        <v>0.61699999999999999</v>
      </c>
      <c r="AD620" s="110">
        <f>IF('3C-Water transport'!P$57="no"," ",ROUND(AB620,4))</f>
        <v>0.61699999999999999</v>
      </c>
      <c r="AE620" s="110">
        <f>IF('3C-Water transport'!P$58="no"," ",ROUND(AB620,4))</f>
        <v>0.61699999999999999</v>
      </c>
    </row>
    <row r="621" spans="5:31" x14ac:dyDescent="0.25">
      <c r="E621" s="110">
        <f t="shared" si="69"/>
        <v>0.61800000000000044</v>
      </c>
      <c r="F621" s="110">
        <f>IF('3A-Rail transport'!P$56="no"," ",ROUND(E621,4))</f>
        <v>0.61799999999999999</v>
      </c>
      <c r="G621" s="110">
        <f>IF('3A-Rail transport'!P$57="no"," ",ROUND(E621,4))</f>
        <v>0.61799999999999999</v>
      </c>
      <c r="H621" s="110"/>
      <c r="S621" s="110">
        <f t="shared" si="70"/>
        <v>0.61800000000000044</v>
      </c>
      <c r="T621" s="110">
        <f>IF('3B-Air transport'!P$66="no"," ",ROUND(S621,4))</f>
        <v>0.61799999999999999</v>
      </c>
      <c r="U621" s="110">
        <f>IF('3B-Air transport'!P$67="no"," ",ROUND(S621,4))</f>
        <v>0.61799999999999999</v>
      </c>
      <c r="V621" s="110">
        <f>IF('3B-Air transport'!P$68="no"," ",ROUND(S621,4))</f>
        <v>0.61799999999999999</v>
      </c>
      <c r="W621" s="110"/>
      <c r="AB621" s="110">
        <f t="shared" si="71"/>
        <v>0.61800000000000044</v>
      </c>
      <c r="AC621" s="110">
        <f>IF('3C-Water transport'!P$56="no"," ",ROUND(AB621,4))</f>
        <v>0.61799999999999999</v>
      </c>
      <c r="AD621" s="110">
        <f>IF('3C-Water transport'!P$57="no"," ",ROUND(AB621,4))</f>
        <v>0.61799999999999999</v>
      </c>
      <c r="AE621" s="110">
        <f>IF('3C-Water transport'!P$58="no"," ",ROUND(AB621,4))</f>
        <v>0.61799999999999999</v>
      </c>
    </row>
    <row r="622" spans="5:31" x14ac:dyDescent="0.25">
      <c r="E622" s="110">
        <f t="shared" si="69"/>
        <v>0.61900000000000044</v>
      </c>
      <c r="F622" s="110">
        <f>IF('3A-Rail transport'!P$56="no"," ",ROUND(E622,4))</f>
        <v>0.61899999999999999</v>
      </c>
      <c r="G622" s="110">
        <f>IF('3A-Rail transport'!P$57="no"," ",ROUND(E622,4))</f>
        <v>0.61899999999999999</v>
      </c>
      <c r="H622" s="110"/>
      <c r="S622" s="110">
        <f t="shared" si="70"/>
        <v>0.61900000000000044</v>
      </c>
      <c r="T622" s="110">
        <f>IF('3B-Air transport'!P$66="no"," ",ROUND(S622,4))</f>
        <v>0.61899999999999999</v>
      </c>
      <c r="U622" s="110">
        <f>IF('3B-Air transport'!P$67="no"," ",ROUND(S622,4))</f>
        <v>0.61899999999999999</v>
      </c>
      <c r="V622" s="110">
        <f>IF('3B-Air transport'!P$68="no"," ",ROUND(S622,4))</f>
        <v>0.61899999999999999</v>
      </c>
      <c r="W622" s="110"/>
      <c r="AB622" s="110">
        <f t="shared" si="71"/>
        <v>0.61900000000000044</v>
      </c>
      <c r="AC622" s="110">
        <f>IF('3C-Water transport'!P$56="no"," ",ROUND(AB622,4))</f>
        <v>0.61899999999999999</v>
      </c>
      <c r="AD622" s="110">
        <f>IF('3C-Water transport'!P$57="no"," ",ROUND(AB622,4))</f>
        <v>0.61899999999999999</v>
      </c>
      <c r="AE622" s="110">
        <f>IF('3C-Water transport'!P$58="no"," ",ROUND(AB622,4))</f>
        <v>0.61899999999999999</v>
      </c>
    </row>
    <row r="623" spans="5:31" x14ac:dyDescent="0.25">
      <c r="E623" s="110">
        <f t="shared" si="69"/>
        <v>0.62000000000000044</v>
      </c>
      <c r="F623" s="110">
        <f>IF('3A-Rail transport'!P$56="no"," ",ROUND(E623,4))</f>
        <v>0.62</v>
      </c>
      <c r="G623" s="110">
        <f>IF('3A-Rail transport'!P$57="no"," ",ROUND(E623,4))</f>
        <v>0.62</v>
      </c>
      <c r="H623" s="110"/>
      <c r="S623" s="110">
        <f t="shared" si="70"/>
        <v>0.62000000000000044</v>
      </c>
      <c r="T623" s="110">
        <f>IF('3B-Air transport'!P$66="no"," ",ROUND(S623,4))</f>
        <v>0.62</v>
      </c>
      <c r="U623" s="110">
        <f>IF('3B-Air transport'!P$67="no"," ",ROUND(S623,4))</f>
        <v>0.62</v>
      </c>
      <c r="V623" s="110">
        <f>IF('3B-Air transport'!P$68="no"," ",ROUND(S623,4))</f>
        <v>0.62</v>
      </c>
      <c r="W623" s="110"/>
      <c r="AB623" s="110">
        <f t="shared" si="71"/>
        <v>0.62000000000000044</v>
      </c>
      <c r="AC623" s="110">
        <f>IF('3C-Water transport'!P$56="no"," ",ROUND(AB623,4))</f>
        <v>0.62</v>
      </c>
      <c r="AD623" s="110">
        <f>IF('3C-Water transport'!P$57="no"," ",ROUND(AB623,4))</f>
        <v>0.62</v>
      </c>
      <c r="AE623" s="110">
        <f>IF('3C-Water transport'!P$58="no"," ",ROUND(AB623,4))</f>
        <v>0.62</v>
      </c>
    </row>
    <row r="624" spans="5:31" x14ac:dyDescent="0.25">
      <c r="E624" s="110">
        <f t="shared" si="69"/>
        <v>0.62100000000000044</v>
      </c>
      <c r="F624" s="110">
        <f>IF('3A-Rail transport'!P$56="no"," ",ROUND(E624,4))</f>
        <v>0.621</v>
      </c>
      <c r="G624" s="110">
        <f>IF('3A-Rail transport'!P$57="no"," ",ROUND(E624,4))</f>
        <v>0.621</v>
      </c>
      <c r="H624" s="110"/>
      <c r="S624" s="110">
        <f t="shared" si="70"/>
        <v>0.62100000000000044</v>
      </c>
      <c r="T624" s="110">
        <f>IF('3B-Air transport'!P$66="no"," ",ROUND(S624,4))</f>
        <v>0.621</v>
      </c>
      <c r="U624" s="110">
        <f>IF('3B-Air transport'!P$67="no"," ",ROUND(S624,4))</f>
        <v>0.621</v>
      </c>
      <c r="V624" s="110">
        <f>IF('3B-Air transport'!P$68="no"," ",ROUND(S624,4))</f>
        <v>0.621</v>
      </c>
      <c r="W624" s="110"/>
      <c r="AB624" s="110">
        <f t="shared" si="71"/>
        <v>0.62100000000000044</v>
      </c>
      <c r="AC624" s="110">
        <f>IF('3C-Water transport'!P$56="no"," ",ROUND(AB624,4))</f>
        <v>0.621</v>
      </c>
      <c r="AD624" s="110">
        <f>IF('3C-Water transport'!P$57="no"," ",ROUND(AB624,4))</f>
        <v>0.621</v>
      </c>
      <c r="AE624" s="110">
        <f>IF('3C-Water transport'!P$58="no"," ",ROUND(AB624,4))</f>
        <v>0.621</v>
      </c>
    </row>
    <row r="625" spans="5:31" x14ac:dyDescent="0.25">
      <c r="E625" s="110">
        <f t="shared" si="69"/>
        <v>0.62200000000000044</v>
      </c>
      <c r="F625" s="110">
        <f>IF('3A-Rail transport'!P$56="no"," ",ROUND(E625,4))</f>
        <v>0.622</v>
      </c>
      <c r="G625" s="110">
        <f>IF('3A-Rail transport'!P$57="no"," ",ROUND(E625,4))</f>
        <v>0.622</v>
      </c>
      <c r="H625" s="110"/>
      <c r="S625" s="110">
        <f t="shared" si="70"/>
        <v>0.62200000000000044</v>
      </c>
      <c r="T625" s="110">
        <f>IF('3B-Air transport'!P$66="no"," ",ROUND(S625,4))</f>
        <v>0.622</v>
      </c>
      <c r="U625" s="110">
        <f>IF('3B-Air transport'!P$67="no"," ",ROUND(S625,4))</f>
        <v>0.622</v>
      </c>
      <c r="V625" s="110">
        <f>IF('3B-Air transport'!P$68="no"," ",ROUND(S625,4))</f>
        <v>0.622</v>
      </c>
      <c r="W625" s="110"/>
      <c r="AB625" s="110">
        <f t="shared" si="71"/>
        <v>0.62200000000000044</v>
      </c>
      <c r="AC625" s="110">
        <f>IF('3C-Water transport'!P$56="no"," ",ROUND(AB625,4))</f>
        <v>0.622</v>
      </c>
      <c r="AD625" s="110">
        <f>IF('3C-Water transport'!P$57="no"," ",ROUND(AB625,4))</f>
        <v>0.622</v>
      </c>
      <c r="AE625" s="110">
        <f>IF('3C-Water transport'!P$58="no"," ",ROUND(AB625,4))</f>
        <v>0.622</v>
      </c>
    </row>
    <row r="626" spans="5:31" x14ac:dyDescent="0.25">
      <c r="E626" s="110">
        <f t="shared" si="69"/>
        <v>0.62300000000000044</v>
      </c>
      <c r="F626" s="110">
        <f>IF('3A-Rail transport'!P$56="no"," ",ROUND(E626,4))</f>
        <v>0.623</v>
      </c>
      <c r="G626" s="110">
        <f>IF('3A-Rail transport'!P$57="no"," ",ROUND(E626,4))</f>
        <v>0.623</v>
      </c>
      <c r="H626" s="110"/>
      <c r="S626" s="110">
        <f t="shared" si="70"/>
        <v>0.62300000000000044</v>
      </c>
      <c r="T626" s="110">
        <f>IF('3B-Air transport'!P$66="no"," ",ROUND(S626,4))</f>
        <v>0.623</v>
      </c>
      <c r="U626" s="110">
        <f>IF('3B-Air transport'!P$67="no"," ",ROUND(S626,4))</f>
        <v>0.623</v>
      </c>
      <c r="V626" s="110">
        <f>IF('3B-Air transport'!P$68="no"," ",ROUND(S626,4))</f>
        <v>0.623</v>
      </c>
      <c r="W626" s="110"/>
      <c r="AB626" s="110">
        <f t="shared" si="71"/>
        <v>0.62300000000000044</v>
      </c>
      <c r="AC626" s="110">
        <f>IF('3C-Water transport'!P$56="no"," ",ROUND(AB626,4))</f>
        <v>0.623</v>
      </c>
      <c r="AD626" s="110">
        <f>IF('3C-Water transport'!P$57="no"," ",ROUND(AB626,4))</f>
        <v>0.623</v>
      </c>
      <c r="AE626" s="110">
        <f>IF('3C-Water transport'!P$58="no"," ",ROUND(AB626,4))</f>
        <v>0.623</v>
      </c>
    </row>
    <row r="627" spans="5:31" x14ac:dyDescent="0.25">
      <c r="E627" s="110">
        <f t="shared" si="69"/>
        <v>0.62400000000000044</v>
      </c>
      <c r="F627" s="110">
        <f>IF('3A-Rail transport'!P$56="no"," ",ROUND(E627,4))</f>
        <v>0.624</v>
      </c>
      <c r="G627" s="110">
        <f>IF('3A-Rail transport'!P$57="no"," ",ROUND(E627,4))</f>
        <v>0.624</v>
      </c>
      <c r="H627" s="110"/>
      <c r="S627" s="110">
        <f t="shared" si="70"/>
        <v>0.62400000000000044</v>
      </c>
      <c r="T627" s="110">
        <f>IF('3B-Air transport'!P$66="no"," ",ROUND(S627,4))</f>
        <v>0.624</v>
      </c>
      <c r="U627" s="110">
        <f>IF('3B-Air transport'!P$67="no"," ",ROUND(S627,4))</f>
        <v>0.624</v>
      </c>
      <c r="V627" s="110">
        <f>IF('3B-Air transport'!P$68="no"," ",ROUND(S627,4))</f>
        <v>0.624</v>
      </c>
      <c r="W627" s="110"/>
      <c r="AB627" s="110">
        <f t="shared" si="71"/>
        <v>0.62400000000000044</v>
      </c>
      <c r="AC627" s="110">
        <f>IF('3C-Water transport'!P$56="no"," ",ROUND(AB627,4))</f>
        <v>0.624</v>
      </c>
      <c r="AD627" s="110">
        <f>IF('3C-Water transport'!P$57="no"," ",ROUND(AB627,4))</f>
        <v>0.624</v>
      </c>
      <c r="AE627" s="110">
        <f>IF('3C-Water transport'!P$58="no"," ",ROUND(AB627,4))</f>
        <v>0.624</v>
      </c>
    </row>
    <row r="628" spans="5:31" x14ac:dyDescent="0.25">
      <c r="E628" s="110">
        <f t="shared" si="69"/>
        <v>0.62500000000000044</v>
      </c>
      <c r="F628" s="110">
        <f>IF('3A-Rail transport'!P$56="no"," ",ROUND(E628,4))</f>
        <v>0.625</v>
      </c>
      <c r="G628" s="110">
        <f>IF('3A-Rail transport'!P$57="no"," ",ROUND(E628,4))</f>
        <v>0.625</v>
      </c>
      <c r="H628" s="110"/>
      <c r="S628" s="110">
        <f t="shared" si="70"/>
        <v>0.62500000000000044</v>
      </c>
      <c r="T628" s="110">
        <f>IF('3B-Air transport'!P$66="no"," ",ROUND(S628,4))</f>
        <v>0.625</v>
      </c>
      <c r="U628" s="110">
        <f>IF('3B-Air transport'!P$67="no"," ",ROUND(S628,4))</f>
        <v>0.625</v>
      </c>
      <c r="V628" s="110">
        <f>IF('3B-Air transport'!P$68="no"," ",ROUND(S628,4))</f>
        <v>0.625</v>
      </c>
      <c r="W628" s="110"/>
      <c r="AB628" s="110">
        <f t="shared" si="71"/>
        <v>0.62500000000000044</v>
      </c>
      <c r="AC628" s="110">
        <f>IF('3C-Water transport'!P$56="no"," ",ROUND(AB628,4))</f>
        <v>0.625</v>
      </c>
      <c r="AD628" s="110">
        <f>IF('3C-Water transport'!P$57="no"," ",ROUND(AB628,4))</f>
        <v>0.625</v>
      </c>
      <c r="AE628" s="110">
        <f>IF('3C-Water transport'!P$58="no"," ",ROUND(AB628,4))</f>
        <v>0.625</v>
      </c>
    </row>
    <row r="629" spans="5:31" x14ac:dyDescent="0.25">
      <c r="E629" s="110">
        <f t="shared" si="69"/>
        <v>0.62600000000000044</v>
      </c>
      <c r="F629" s="110">
        <f>IF('3A-Rail transport'!P$56="no"," ",ROUND(E629,4))</f>
        <v>0.626</v>
      </c>
      <c r="G629" s="110">
        <f>IF('3A-Rail transport'!P$57="no"," ",ROUND(E629,4))</f>
        <v>0.626</v>
      </c>
      <c r="H629" s="110"/>
      <c r="S629" s="110">
        <f t="shared" si="70"/>
        <v>0.62600000000000044</v>
      </c>
      <c r="T629" s="110">
        <f>IF('3B-Air transport'!P$66="no"," ",ROUND(S629,4))</f>
        <v>0.626</v>
      </c>
      <c r="U629" s="110">
        <f>IF('3B-Air transport'!P$67="no"," ",ROUND(S629,4))</f>
        <v>0.626</v>
      </c>
      <c r="V629" s="110">
        <f>IF('3B-Air transport'!P$68="no"," ",ROUND(S629,4))</f>
        <v>0.626</v>
      </c>
      <c r="W629" s="110"/>
      <c r="AB629" s="110">
        <f t="shared" si="71"/>
        <v>0.62600000000000044</v>
      </c>
      <c r="AC629" s="110">
        <f>IF('3C-Water transport'!P$56="no"," ",ROUND(AB629,4))</f>
        <v>0.626</v>
      </c>
      <c r="AD629" s="110">
        <f>IF('3C-Water transport'!P$57="no"," ",ROUND(AB629,4))</f>
        <v>0.626</v>
      </c>
      <c r="AE629" s="110">
        <f>IF('3C-Water transport'!P$58="no"," ",ROUND(AB629,4))</f>
        <v>0.626</v>
      </c>
    </row>
    <row r="630" spans="5:31" x14ac:dyDescent="0.25">
      <c r="E630" s="110">
        <f t="shared" si="69"/>
        <v>0.62700000000000045</v>
      </c>
      <c r="F630" s="110">
        <f>IF('3A-Rail transport'!P$56="no"," ",ROUND(E630,4))</f>
        <v>0.627</v>
      </c>
      <c r="G630" s="110">
        <f>IF('3A-Rail transport'!P$57="no"," ",ROUND(E630,4))</f>
        <v>0.627</v>
      </c>
      <c r="H630" s="110"/>
      <c r="S630" s="110">
        <f t="shared" si="70"/>
        <v>0.62700000000000045</v>
      </c>
      <c r="T630" s="110">
        <f>IF('3B-Air transport'!P$66="no"," ",ROUND(S630,4))</f>
        <v>0.627</v>
      </c>
      <c r="U630" s="110">
        <f>IF('3B-Air transport'!P$67="no"," ",ROUND(S630,4))</f>
        <v>0.627</v>
      </c>
      <c r="V630" s="110">
        <f>IF('3B-Air transport'!P$68="no"," ",ROUND(S630,4))</f>
        <v>0.627</v>
      </c>
      <c r="W630" s="110"/>
      <c r="AB630" s="110">
        <f t="shared" si="71"/>
        <v>0.62700000000000045</v>
      </c>
      <c r="AC630" s="110">
        <f>IF('3C-Water transport'!P$56="no"," ",ROUND(AB630,4))</f>
        <v>0.627</v>
      </c>
      <c r="AD630" s="110">
        <f>IF('3C-Water transport'!P$57="no"," ",ROUND(AB630,4))</f>
        <v>0.627</v>
      </c>
      <c r="AE630" s="110">
        <f>IF('3C-Water transport'!P$58="no"," ",ROUND(AB630,4))</f>
        <v>0.627</v>
      </c>
    </row>
    <row r="631" spans="5:31" x14ac:dyDescent="0.25">
      <c r="E631" s="110">
        <f t="shared" si="69"/>
        <v>0.62800000000000045</v>
      </c>
      <c r="F631" s="110">
        <f>IF('3A-Rail transport'!P$56="no"," ",ROUND(E631,4))</f>
        <v>0.628</v>
      </c>
      <c r="G631" s="110">
        <f>IF('3A-Rail transport'!P$57="no"," ",ROUND(E631,4))</f>
        <v>0.628</v>
      </c>
      <c r="H631" s="110"/>
      <c r="S631" s="110">
        <f t="shared" si="70"/>
        <v>0.62800000000000045</v>
      </c>
      <c r="T631" s="110">
        <f>IF('3B-Air transport'!P$66="no"," ",ROUND(S631,4))</f>
        <v>0.628</v>
      </c>
      <c r="U631" s="110">
        <f>IF('3B-Air transport'!P$67="no"," ",ROUND(S631,4))</f>
        <v>0.628</v>
      </c>
      <c r="V631" s="110">
        <f>IF('3B-Air transport'!P$68="no"," ",ROUND(S631,4))</f>
        <v>0.628</v>
      </c>
      <c r="W631" s="110"/>
      <c r="AB631" s="110">
        <f t="shared" si="71"/>
        <v>0.62800000000000045</v>
      </c>
      <c r="AC631" s="110">
        <f>IF('3C-Water transport'!P$56="no"," ",ROUND(AB631,4))</f>
        <v>0.628</v>
      </c>
      <c r="AD631" s="110">
        <f>IF('3C-Water transport'!P$57="no"," ",ROUND(AB631,4))</f>
        <v>0.628</v>
      </c>
      <c r="AE631" s="110">
        <f>IF('3C-Water transport'!P$58="no"," ",ROUND(AB631,4))</f>
        <v>0.628</v>
      </c>
    </row>
    <row r="632" spans="5:31" x14ac:dyDescent="0.25">
      <c r="E632" s="110">
        <f t="shared" si="69"/>
        <v>0.62900000000000045</v>
      </c>
      <c r="F632" s="110">
        <f>IF('3A-Rail transport'!P$56="no"," ",ROUND(E632,4))</f>
        <v>0.629</v>
      </c>
      <c r="G632" s="110">
        <f>IF('3A-Rail transport'!P$57="no"," ",ROUND(E632,4))</f>
        <v>0.629</v>
      </c>
      <c r="H632" s="110"/>
      <c r="S632" s="110">
        <f t="shared" si="70"/>
        <v>0.62900000000000045</v>
      </c>
      <c r="T632" s="110">
        <f>IF('3B-Air transport'!P$66="no"," ",ROUND(S632,4))</f>
        <v>0.629</v>
      </c>
      <c r="U632" s="110">
        <f>IF('3B-Air transport'!P$67="no"," ",ROUND(S632,4))</f>
        <v>0.629</v>
      </c>
      <c r="V632" s="110">
        <f>IF('3B-Air transport'!P$68="no"," ",ROUND(S632,4))</f>
        <v>0.629</v>
      </c>
      <c r="W632" s="110"/>
      <c r="AB632" s="110">
        <f t="shared" si="71"/>
        <v>0.62900000000000045</v>
      </c>
      <c r="AC632" s="110">
        <f>IF('3C-Water transport'!P$56="no"," ",ROUND(AB632,4))</f>
        <v>0.629</v>
      </c>
      <c r="AD632" s="110">
        <f>IF('3C-Water transport'!P$57="no"," ",ROUND(AB632,4))</f>
        <v>0.629</v>
      </c>
      <c r="AE632" s="110">
        <f>IF('3C-Water transport'!P$58="no"," ",ROUND(AB632,4))</f>
        <v>0.629</v>
      </c>
    </row>
    <row r="633" spans="5:31" x14ac:dyDescent="0.25">
      <c r="E633" s="110">
        <f t="shared" si="69"/>
        <v>0.63000000000000045</v>
      </c>
      <c r="F633" s="110">
        <f>IF('3A-Rail transport'!P$56="no"," ",ROUND(E633,4))</f>
        <v>0.63</v>
      </c>
      <c r="G633" s="110">
        <f>IF('3A-Rail transport'!P$57="no"," ",ROUND(E633,4))</f>
        <v>0.63</v>
      </c>
      <c r="H633" s="110"/>
      <c r="S633" s="110">
        <f t="shared" si="70"/>
        <v>0.63000000000000045</v>
      </c>
      <c r="T633" s="110">
        <f>IF('3B-Air transport'!P$66="no"," ",ROUND(S633,4))</f>
        <v>0.63</v>
      </c>
      <c r="U633" s="110">
        <f>IF('3B-Air transport'!P$67="no"," ",ROUND(S633,4))</f>
        <v>0.63</v>
      </c>
      <c r="V633" s="110">
        <f>IF('3B-Air transport'!P$68="no"," ",ROUND(S633,4))</f>
        <v>0.63</v>
      </c>
      <c r="W633" s="110"/>
      <c r="AB633" s="110">
        <f t="shared" si="71"/>
        <v>0.63000000000000045</v>
      </c>
      <c r="AC633" s="110">
        <f>IF('3C-Water transport'!P$56="no"," ",ROUND(AB633,4))</f>
        <v>0.63</v>
      </c>
      <c r="AD633" s="110">
        <f>IF('3C-Water transport'!P$57="no"," ",ROUND(AB633,4))</f>
        <v>0.63</v>
      </c>
      <c r="AE633" s="110">
        <f>IF('3C-Water transport'!P$58="no"," ",ROUND(AB633,4))</f>
        <v>0.63</v>
      </c>
    </row>
    <row r="634" spans="5:31" x14ac:dyDescent="0.25">
      <c r="E634" s="110">
        <f t="shared" si="69"/>
        <v>0.63100000000000045</v>
      </c>
      <c r="F634" s="110">
        <f>IF('3A-Rail transport'!P$56="no"," ",ROUND(E634,4))</f>
        <v>0.63100000000000001</v>
      </c>
      <c r="G634" s="110">
        <f>IF('3A-Rail transport'!P$57="no"," ",ROUND(E634,4))</f>
        <v>0.63100000000000001</v>
      </c>
      <c r="H634" s="110"/>
      <c r="S634" s="110">
        <f t="shared" si="70"/>
        <v>0.63100000000000045</v>
      </c>
      <c r="T634" s="110">
        <f>IF('3B-Air transport'!P$66="no"," ",ROUND(S634,4))</f>
        <v>0.63100000000000001</v>
      </c>
      <c r="U634" s="110">
        <f>IF('3B-Air transport'!P$67="no"," ",ROUND(S634,4))</f>
        <v>0.63100000000000001</v>
      </c>
      <c r="V634" s="110">
        <f>IF('3B-Air transport'!P$68="no"," ",ROUND(S634,4))</f>
        <v>0.63100000000000001</v>
      </c>
      <c r="W634" s="110"/>
      <c r="AB634" s="110">
        <f t="shared" si="71"/>
        <v>0.63100000000000045</v>
      </c>
      <c r="AC634" s="110">
        <f>IF('3C-Water transport'!P$56="no"," ",ROUND(AB634,4))</f>
        <v>0.63100000000000001</v>
      </c>
      <c r="AD634" s="110">
        <f>IF('3C-Water transport'!P$57="no"," ",ROUND(AB634,4))</f>
        <v>0.63100000000000001</v>
      </c>
      <c r="AE634" s="110">
        <f>IF('3C-Water transport'!P$58="no"," ",ROUND(AB634,4))</f>
        <v>0.63100000000000001</v>
      </c>
    </row>
    <row r="635" spans="5:31" x14ac:dyDescent="0.25">
      <c r="E635" s="110">
        <f t="shared" si="69"/>
        <v>0.63200000000000045</v>
      </c>
      <c r="F635" s="110">
        <f>IF('3A-Rail transport'!P$56="no"," ",ROUND(E635,4))</f>
        <v>0.63200000000000001</v>
      </c>
      <c r="G635" s="110">
        <f>IF('3A-Rail transport'!P$57="no"," ",ROUND(E635,4))</f>
        <v>0.63200000000000001</v>
      </c>
      <c r="H635" s="110"/>
      <c r="S635" s="110">
        <f t="shared" si="70"/>
        <v>0.63200000000000045</v>
      </c>
      <c r="T635" s="110">
        <f>IF('3B-Air transport'!P$66="no"," ",ROUND(S635,4))</f>
        <v>0.63200000000000001</v>
      </c>
      <c r="U635" s="110">
        <f>IF('3B-Air transport'!P$67="no"," ",ROUND(S635,4))</f>
        <v>0.63200000000000001</v>
      </c>
      <c r="V635" s="110">
        <f>IF('3B-Air transport'!P$68="no"," ",ROUND(S635,4))</f>
        <v>0.63200000000000001</v>
      </c>
      <c r="W635" s="110"/>
      <c r="AB635" s="110">
        <f t="shared" si="71"/>
        <v>0.63200000000000045</v>
      </c>
      <c r="AC635" s="110">
        <f>IF('3C-Water transport'!P$56="no"," ",ROUND(AB635,4))</f>
        <v>0.63200000000000001</v>
      </c>
      <c r="AD635" s="110">
        <f>IF('3C-Water transport'!P$57="no"," ",ROUND(AB635,4))</f>
        <v>0.63200000000000001</v>
      </c>
      <c r="AE635" s="110">
        <f>IF('3C-Water transport'!P$58="no"," ",ROUND(AB635,4))</f>
        <v>0.63200000000000001</v>
      </c>
    </row>
    <row r="636" spans="5:31" x14ac:dyDescent="0.25">
      <c r="E636" s="110">
        <f t="shared" si="69"/>
        <v>0.63300000000000045</v>
      </c>
      <c r="F636" s="110">
        <f>IF('3A-Rail transport'!P$56="no"," ",ROUND(E636,4))</f>
        <v>0.63300000000000001</v>
      </c>
      <c r="G636" s="110">
        <f>IF('3A-Rail transport'!P$57="no"," ",ROUND(E636,4))</f>
        <v>0.63300000000000001</v>
      </c>
      <c r="H636" s="110"/>
      <c r="S636" s="110">
        <f t="shared" si="70"/>
        <v>0.63300000000000045</v>
      </c>
      <c r="T636" s="110">
        <f>IF('3B-Air transport'!P$66="no"," ",ROUND(S636,4))</f>
        <v>0.63300000000000001</v>
      </c>
      <c r="U636" s="110">
        <f>IF('3B-Air transport'!P$67="no"," ",ROUND(S636,4))</f>
        <v>0.63300000000000001</v>
      </c>
      <c r="V636" s="110">
        <f>IF('3B-Air transport'!P$68="no"," ",ROUND(S636,4))</f>
        <v>0.63300000000000001</v>
      </c>
      <c r="W636" s="110"/>
      <c r="AB636" s="110">
        <f t="shared" si="71"/>
        <v>0.63300000000000045</v>
      </c>
      <c r="AC636" s="110">
        <f>IF('3C-Water transport'!P$56="no"," ",ROUND(AB636,4))</f>
        <v>0.63300000000000001</v>
      </c>
      <c r="AD636" s="110">
        <f>IF('3C-Water transport'!P$57="no"," ",ROUND(AB636,4))</f>
        <v>0.63300000000000001</v>
      </c>
      <c r="AE636" s="110">
        <f>IF('3C-Water transport'!P$58="no"," ",ROUND(AB636,4))</f>
        <v>0.63300000000000001</v>
      </c>
    </row>
    <row r="637" spans="5:31" x14ac:dyDescent="0.25">
      <c r="E637" s="110">
        <f t="shared" si="69"/>
        <v>0.63400000000000045</v>
      </c>
      <c r="F637" s="110">
        <f>IF('3A-Rail transport'!P$56="no"," ",ROUND(E637,4))</f>
        <v>0.63400000000000001</v>
      </c>
      <c r="G637" s="110">
        <f>IF('3A-Rail transport'!P$57="no"," ",ROUND(E637,4))</f>
        <v>0.63400000000000001</v>
      </c>
      <c r="H637" s="110"/>
      <c r="S637" s="110">
        <f t="shared" si="70"/>
        <v>0.63400000000000045</v>
      </c>
      <c r="T637" s="110">
        <f>IF('3B-Air transport'!P$66="no"," ",ROUND(S637,4))</f>
        <v>0.63400000000000001</v>
      </c>
      <c r="U637" s="110">
        <f>IF('3B-Air transport'!P$67="no"," ",ROUND(S637,4))</f>
        <v>0.63400000000000001</v>
      </c>
      <c r="V637" s="110">
        <f>IF('3B-Air transport'!P$68="no"," ",ROUND(S637,4))</f>
        <v>0.63400000000000001</v>
      </c>
      <c r="W637" s="110"/>
      <c r="AB637" s="110">
        <f t="shared" si="71"/>
        <v>0.63400000000000045</v>
      </c>
      <c r="AC637" s="110">
        <f>IF('3C-Water transport'!P$56="no"," ",ROUND(AB637,4))</f>
        <v>0.63400000000000001</v>
      </c>
      <c r="AD637" s="110">
        <f>IF('3C-Water transport'!P$57="no"," ",ROUND(AB637,4))</f>
        <v>0.63400000000000001</v>
      </c>
      <c r="AE637" s="110">
        <f>IF('3C-Water transport'!P$58="no"," ",ROUND(AB637,4))</f>
        <v>0.63400000000000001</v>
      </c>
    </row>
    <row r="638" spans="5:31" x14ac:dyDescent="0.25">
      <c r="E638" s="110">
        <f t="shared" si="69"/>
        <v>0.63500000000000045</v>
      </c>
      <c r="F638" s="110">
        <f>IF('3A-Rail transport'!P$56="no"," ",ROUND(E638,4))</f>
        <v>0.63500000000000001</v>
      </c>
      <c r="G638" s="110">
        <f>IF('3A-Rail transport'!P$57="no"," ",ROUND(E638,4))</f>
        <v>0.63500000000000001</v>
      </c>
      <c r="H638" s="110"/>
      <c r="S638" s="110">
        <f t="shared" si="70"/>
        <v>0.63500000000000045</v>
      </c>
      <c r="T638" s="110">
        <f>IF('3B-Air transport'!P$66="no"," ",ROUND(S638,4))</f>
        <v>0.63500000000000001</v>
      </c>
      <c r="U638" s="110">
        <f>IF('3B-Air transport'!P$67="no"," ",ROUND(S638,4))</f>
        <v>0.63500000000000001</v>
      </c>
      <c r="V638" s="110">
        <f>IF('3B-Air transport'!P$68="no"," ",ROUND(S638,4))</f>
        <v>0.63500000000000001</v>
      </c>
      <c r="W638" s="110"/>
      <c r="AB638" s="110">
        <f t="shared" si="71"/>
        <v>0.63500000000000045</v>
      </c>
      <c r="AC638" s="110">
        <f>IF('3C-Water transport'!P$56="no"," ",ROUND(AB638,4))</f>
        <v>0.63500000000000001</v>
      </c>
      <c r="AD638" s="110">
        <f>IF('3C-Water transport'!P$57="no"," ",ROUND(AB638,4))</f>
        <v>0.63500000000000001</v>
      </c>
      <c r="AE638" s="110">
        <f>IF('3C-Water transport'!P$58="no"," ",ROUND(AB638,4))</f>
        <v>0.63500000000000001</v>
      </c>
    </row>
    <row r="639" spans="5:31" x14ac:dyDescent="0.25">
      <c r="E639" s="110">
        <f t="shared" si="69"/>
        <v>0.63600000000000045</v>
      </c>
      <c r="F639" s="110">
        <f>IF('3A-Rail transport'!P$56="no"," ",ROUND(E639,4))</f>
        <v>0.63600000000000001</v>
      </c>
      <c r="G639" s="110">
        <f>IF('3A-Rail transport'!P$57="no"," ",ROUND(E639,4))</f>
        <v>0.63600000000000001</v>
      </c>
      <c r="H639" s="110"/>
      <c r="S639" s="110">
        <f t="shared" si="70"/>
        <v>0.63600000000000045</v>
      </c>
      <c r="T639" s="110">
        <f>IF('3B-Air transport'!P$66="no"," ",ROUND(S639,4))</f>
        <v>0.63600000000000001</v>
      </c>
      <c r="U639" s="110">
        <f>IF('3B-Air transport'!P$67="no"," ",ROUND(S639,4))</f>
        <v>0.63600000000000001</v>
      </c>
      <c r="V639" s="110">
        <f>IF('3B-Air transport'!P$68="no"," ",ROUND(S639,4))</f>
        <v>0.63600000000000001</v>
      </c>
      <c r="W639" s="110"/>
      <c r="AB639" s="110">
        <f t="shared" si="71"/>
        <v>0.63600000000000045</v>
      </c>
      <c r="AC639" s="110">
        <f>IF('3C-Water transport'!P$56="no"," ",ROUND(AB639,4))</f>
        <v>0.63600000000000001</v>
      </c>
      <c r="AD639" s="110">
        <f>IF('3C-Water transport'!P$57="no"," ",ROUND(AB639,4))</f>
        <v>0.63600000000000001</v>
      </c>
      <c r="AE639" s="110">
        <f>IF('3C-Water transport'!P$58="no"," ",ROUND(AB639,4))</f>
        <v>0.63600000000000001</v>
      </c>
    </row>
    <row r="640" spans="5:31" x14ac:dyDescent="0.25">
      <c r="E640" s="110">
        <f t="shared" si="69"/>
        <v>0.63700000000000045</v>
      </c>
      <c r="F640" s="110">
        <f>IF('3A-Rail transport'!P$56="no"," ",ROUND(E640,4))</f>
        <v>0.63700000000000001</v>
      </c>
      <c r="G640" s="110">
        <f>IF('3A-Rail transport'!P$57="no"," ",ROUND(E640,4))</f>
        <v>0.63700000000000001</v>
      </c>
      <c r="H640" s="110"/>
      <c r="S640" s="110">
        <f t="shared" si="70"/>
        <v>0.63700000000000045</v>
      </c>
      <c r="T640" s="110">
        <f>IF('3B-Air transport'!P$66="no"," ",ROUND(S640,4))</f>
        <v>0.63700000000000001</v>
      </c>
      <c r="U640" s="110">
        <f>IF('3B-Air transport'!P$67="no"," ",ROUND(S640,4))</f>
        <v>0.63700000000000001</v>
      </c>
      <c r="V640" s="110">
        <f>IF('3B-Air transport'!P$68="no"," ",ROUND(S640,4))</f>
        <v>0.63700000000000001</v>
      </c>
      <c r="W640" s="110"/>
      <c r="AB640" s="110">
        <f t="shared" si="71"/>
        <v>0.63700000000000045</v>
      </c>
      <c r="AC640" s="110">
        <f>IF('3C-Water transport'!P$56="no"," ",ROUND(AB640,4))</f>
        <v>0.63700000000000001</v>
      </c>
      <c r="AD640" s="110">
        <f>IF('3C-Water transport'!P$57="no"," ",ROUND(AB640,4))</f>
        <v>0.63700000000000001</v>
      </c>
      <c r="AE640" s="110">
        <f>IF('3C-Water transport'!P$58="no"," ",ROUND(AB640,4))</f>
        <v>0.63700000000000001</v>
      </c>
    </row>
    <row r="641" spans="5:31" x14ac:dyDescent="0.25">
      <c r="E641" s="110">
        <f t="shared" si="69"/>
        <v>0.63800000000000046</v>
      </c>
      <c r="F641" s="110">
        <f>IF('3A-Rail transport'!P$56="no"," ",ROUND(E641,4))</f>
        <v>0.63800000000000001</v>
      </c>
      <c r="G641" s="110">
        <f>IF('3A-Rail transport'!P$57="no"," ",ROUND(E641,4))</f>
        <v>0.63800000000000001</v>
      </c>
      <c r="H641" s="110"/>
      <c r="S641" s="110">
        <f t="shared" si="70"/>
        <v>0.63800000000000046</v>
      </c>
      <c r="T641" s="110">
        <f>IF('3B-Air transport'!P$66="no"," ",ROUND(S641,4))</f>
        <v>0.63800000000000001</v>
      </c>
      <c r="U641" s="110">
        <f>IF('3B-Air transport'!P$67="no"," ",ROUND(S641,4))</f>
        <v>0.63800000000000001</v>
      </c>
      <c r="V641" s="110">
        <f>IF('3B-Air transport'!P$68="no"," ",ROUND(S641,4))</f>
        <v>0.63800000000000001</v>
      </c>
      <c r="W641" s="110"/>
      <c r="AB641" s="110">
        <f t="shared" si="71"/>
        <v>0.63800000000000046</v>
      </c>
      <c r="AC641" s="110">
        <f>IF('3C-Water transport'!P$56="no"," ",ROUND(AB641,4))</f>
        <v>0.63800000000000001</v>
      </c>
      <c r="AD641" s="110">
        <f>IF('3C-Water transport'!P$57="no"," ",ROUND(AB641,4))</f>
        <v>0.63800000000000001</v>
      </c>
      <c r="AE641" s="110">
        <f>IF('3C-Water transport'!P$58="no"," ",ROUND(AB641,4))</f>
        <v>0.63800000000000001</v>
      </c>
    </row>
    <row r="642" spans="5:31" x14ac:dyDescent="0.25">
      <c r="E642" s="110">
        <f t="shared" si="69"/>
        <v>0.63900000000000046</v>
      </c>
      <c r="F642" s="110">
        <f>IF('3A-Rail transport'!P$56="no"," ",ROUND(E642,4))</f>
        <v>0.63900000000000001</v>
      </c>
      <c r="G642" s="110">
        <f>IF('3A-Rail transport'!P$57="no"," ",ROUND(E642,4))</f>
        <v>0.63900000000000001</v>
      </c>
      <c r="H642" s="110"/>
      <c r="S642" s="110">
        <f t="shared" si="70"/>
        <v>0.63900000000000046</v>
      </c>
      <c r="T642" s="110">
        <f>IF('3B-Air transport'!P$66="no"," ",ROUND(S642,4))</f>
        <v>0.63900000000000001</v>
      </c>
      <c r="U642" s="110">
        <f>IF('3B-Air transport'!P$67="no"," ",ROUND(S642,4))</f>
        <v>0.63900000000000001</v>
      </c>
      <c r="V642" s="110">
        <f>IF('3B-Air transport'!P$68="no"," ",ROUND(S642,4))</f>
        <v>0.63900000000000001</v>
      </c>
      <c r="W642" s="110"/>
      <c r="AB642" s="110">
        <f t="shared" si="71"/>
        <v>0.63900000000000046</v>
      </c>
      <c r="AC642" s="110">
        <f>IF('3C-Water transport'!P$56="no"," ",ROUND(AB642,4))</f>
        <v>0.63900000000000001</v>
      </c>
      <c r="AD642" s="110">
        <f>IF('3C-Water transport'!P$57="no"," ",ROUND(AB642,4))</f>
        <v>0.63900000000000001</v>
      </c>
      <c r="AE642" s="110">
        <f>IF('3C-Water transport'!P$58="no"," ",ROUND(AB642,4))</f>
        <v>0.63900000000000001</v>
      </c>
    </row>
    <row r="643" spans="5:31" x14ac:dyDescent="0.25">
      <c r="E643" s="110">
        <f t="shared" si="69"/>
        <v>0.64000000000000046</v>
      </c>
      <c r="F643" s="110">
        <f>IF('3A-Rail transport'!P$56="no"," ",ROUND(E643,4))</f>
        <v>0.64</v>
      </c>
      <c r="G643" s="110">
        <f>IF('3A-Rail transport'!P$57="no"," ",ROUND(E643,4))</f>
        <v>0.64</v>
      </c>
      <c r="H643" s="110"/>
      <c r="S643" s="110">
        <f t="shared" si="70"/>
        <v>0.64000000000000046</v>
      </c>
      <c r="T643" s="110">
        <f>IF('3B-Air transport'!P$66="no"," ",ROUND(S643,4))</f>
        <v>0.64</v>
      </c>
      <c r="U643" s="110">
        <f>IF('3B-Air transport'!P$67="no"," ",ROUND(S643,4))</f>
        <v>0.64</v>
      </c>
      <c r="V643" s="110">
        <f>IF('3B-Air transport'!P$68="no"," ",ROUND(S643,4))</f>
        <v>0.64</v>
      </c>
      <c r="W643" s="110"/>
      <c r="AB643" s="110">
        <f t="shared" si="71"/>
        <v>0.64000000000000046</v>
      </c>
      <c r="AC643" s="110">
        <f>IF('3C-Water transport'!P$56="no"," ",ROUND(AB643,4))</f>
        <v>0.64</v>
      </c>
      <c r="AD643" s="110">
        <f>IF('3C-Water transport'!P$57="no"," ",ROUND(AB643,4))</f>
        <v>0.64</v>
      </c>
      <c r="AE643" s="110">
        <f>IF('3C-Water transport'!P$58="no"," ",ROUND(AB643,4))</f>
        <v>0.64</v>
      </c>
    </row>
    <row r="644" spans="5:31" x14ac:dyDescent="0.25">
      <c r="E644" s="110">
        <f t="shared" ref="E644:E707" si="72">E643+0.001</f>
        <v>0.64100000000000046</v>
      </c>
      <c r="F644" s="110">
        <f>IF('3A-Rail transport'!P$56="no"," ",ROUND(E644,4))</f>
        <v>0.64100000000000001</v>
      </c>
      <c r="G644" s="110">
        <f>IF('3A-Rail transport'!P$57="no"," ",ROUND(E644,4))</f>
        <v>0.64100000000000001</v>
      </c>
      <c r="H644" s="110"/>
      <c r="S644" s="110">
        <f t="shared" ref="S644:S707" si="73">S643+0.001</f>
        <v>0.64100000000000046</v>
      </c>
      <c r="T644" s="110">
        <f>IF('3B-Air transport'!P$66="no"," ",ROUND(S644,4))</f>
        <v>0.64100000000000001</v>
      </c>
      <c r="U644" s="110">
        <f>IF('3B-Air transport'!P$67="no"," ",ROUND(S644,4))</f>
        <v>0.64100000000000001</v>
      </c>
      <c r="V644" s="110">
        <f>IF('3B-Air transport'!P$68="no"," ",ROUND(S644,4))</f>
        <v>0.64100000000000001</v>
      </c>
      <c r="W644" s="110"/>
      <c r="AB644" s="110">
        <f t="shared" ref="AB644:AB707" si="74">AB643+0.001</f>
        <v>0.64100000000000046</v>
      </c>
      <c r="AC644" s="110">
        <f>IF('3C-Water transport'!P$56="no"," ",ROUND(AB644,4))</f>
        <v>0.64100000000000001</v>
      </c>
      <c r="AD644" s="110">
        <f>IF('3C-Water transport'!P$57="no"," ",ROUND(AB644,4))</f>
        <v>0.64100000000000001</v>
      </c>
      <c r="AE644" s="110">
        <f>IF('3C-Water transport'!P$58="no"," ",ROUND(AB644,4))</f>
        <v>0.64100000000000001</v>
      </c>
    </row>
    <row r="645" spans="5:31" x14ac:dyDescent="0.25">
      <c r="E645" s="110">
        <f t="shared" si="72"/>
        <v>0.64200000000000046</v>
      </c>
      <c r="F645" s="110">
        <f>IF('3A-Rail transport'!P$56="no"," ",ROUND(E645,4))</f>
        <v>0.64200000000000002</v>
      </c>
      <c r="G645" s="110">
        <f>IF('3A-Rail transport'!P$57="no"," ",ROUND(E645,4))</f>
        <v>0.64200000000000002</v>
      </c>
      <c r="H645" s="110"/>
      <c r="S645" s="110">
        <f t="shared" si="73"/>
        <v>0.64200000000000046</v>
      </c>
      <c r="T645" s="110">
        <f>IF('3B-Air transport'!P$66="no"," ",ROUND(S645,4))</f>
        <v>0.64200000000000002</v>
      </c>
      <c r="U645" s="110">
        <f>IF('3B-Air transport'!P$67="no"," ",ROUND(S645,4))</f>
        <v>0.64200000000000002</v>
      </c>
      <c r="V645" s="110">
        <f>IF('3B-Air transport'!P$68="no"," ",ROUND(S645,4))</f>
        <v>0.64200000000000002</v>
      </c>
      <c r="W645" s="110"/>
      <c r="AB645" s="110">
        <f t="shared" si="74"/>
        <v>0.64200000000000046</v>
      </c>
      <c r="AC645" s="110">
        <f>IF('3C-Water transport'!P$56="no"," ",ROUND(AB645,4))</f>
        <v>0.64200000000000002</v>
      </c>
      <c r="AD645" s="110">
        <f>IF('3C-Water transport'!P$57="no"," ",ROUND(AB645,4))</f>
        <v>0.64200000000000002</v>
      </c>
      <c r="AE645" s="110">
        <f>IF('3C-Water transport'!P$58="no"," ",ROUND(AB645,4))</f>
        <v>0.64200000000000002</v>
      </c>
    </row>
    <row r="646" spans="5:31" x14ac:dyDescent="0.25">
      <c r="E646" s="110">
        <f t="shared" si="72"/>
        <v>0.64300000000000046</v>
      </c>
      <c r="F646" s="110">
        <f>IF('3A-Rail transport'!P$56="no"," ",ROUND(E646,4))</f>
        <v>0.64300000000000002</v>
      </c>
      <c r="G646" s="110">
        <f>IF('3A-Rail transport'!P$57="no"," ",ROUND(E646,4))</f>
        <v>0.64300000000000002</v>
      </c>
      <c r="H646" s="110"/>
      <c r="S646" s="110">
        <f t="shared" si="73"/>
        <v>0.64300000000000046</v>
      </c>
      <c r="T646" s="110">
        <f>IF('3B-Air transport'!P$66="no"," ",ROUND(S646,4))</f>
        <v>0.64300000000000002</v>
      </c>
      <c r="U646" s="110">
        <f>IF('3B-Air transport'!P$67="no"," ",ROUND(S646,4))</f>
        <v>0.64300000000000002</v>
      </c>
      <c r="V646" s="110">
        <f>IF('3B-Air transport'!P$68="no"," ",ROUND(S646,4))</f>
        <v>0.64300000000000002</v>
      </c>
      <c r="W646" s="110"/>
      <c r="AB646" s="110">
        <f t="shared" si="74"/>
        <v>0.64300000000000046</v>
      </c>
      <c r="AC646" s="110">
        <f>IF('3C-Water transport'!P$56="no"," ",ROUND(AB646,4))</f>
        <v>0.64300000000000002</v>
      </c>
      <c r="AD646" s="110">
        <f>IF('3C-Water transport'!P$57="no"," ",ROUND(AB646,4))</f>
        <v>0.64300000000000002</v>
      </c>
      <c r="AE646" s="110">
        <f>IF('3C-Water transport'!P$58="no"," ",ROUND(AB646,4))</f>
        <v>0.64300000000000002</v>
      </c>
    </row>
    <row r="647" spans="5:31" x14ac:dyDescent="0.25">
      <c r="E647" s="110">
        <f t="shared" si="72"/>
        <v>0.64400000000000046</v>
      </c>
      <c r="F647" s="110">
        <f>IF('3A-Rail transport'!P$56="no"," ",ROUND(E647,4))</f>
        <v>0.64400000000000002</v>
      </c>
      <c r="G647" s="110">
        <f>IF('3A-Rail transport'!P$57="no"," ",ROUND(E647,4))</f>
        <v>0.64400000000000002</v>
      </c>
      <c r="H647" s="110"/>
      <c r="S647" s="110">
        <f t="shared" si="73"/>
        <v>0.64400000000000046</v>
      </c>
      <c r="T647" s="110">
        <f>IF('3B-Air transport'!P$66="no"," ",ROUND(S647,4))</f>
        <v>0.64400000000000002</v>
      </c>
      <c r="U647" s="110">
        <f>IF('3B-Air transport'!P$67="no"," ",ROUND(S647,4))</f>
        <v>0.64400000000000002</v>
      </c>
      <c r="V647" s="110">
        <f>IF('3B-Air transport'!P$68="no"," ",ROUND(S647,4))</f>
        <v>0.64400000000000002</v>
      </c>
      <c r="W647" s="110"/>
      <c r="AB647" s="110">
        <f t="shared" si="74"/>
        <v>0.64400000000000046</v>
      </c>
      <c r="AC647" s="110">
        <f>IF('3C-Water transport'!P$56="no"," ",ROUND(AB647,4))</f>
        <v>0.64400000000000002</v>
      </c>
      <c r="AD647" s="110">
        <f>IF('3C-Water transport'!P$57="no"," ",ROUND(AB647,4))</f>
        <v>0.64400000000000002</v>
      </c>
      <c r="AE647" s="110">
        <f>IF('3C-Water transport'!P$58="no"," ",ROUND(AB647,4))</f>
        <v>0.64400000000000002</v>
      </c>
    </row>
    <row r="648" spans="5:31" x14ac:dyDescent="0.25">
      <c r="E648" s="110">
        <f t="shared" si="72"/>
        <v>0.64500000000000046</v>
      </c>
      <c r="F648" s="110">
        <f>IF('3A-Rail transport'!P$56="no"," ",ROUND(E648,4))</f>
        <v>0.64500000000000002</v>
      </c>
      <c r="G648" s="110">
        <f>IF('3A-Rail transport'!P$57="no"," ",ROUND(E648,4))</f>
        <v>0.64500000000000002</v>
      </c>
      <c r="H648" s="110"/>
      <c r="S648" s="110">
        <f t="shared" si="73"/>
        <v>0.64500000000000046</v>
      </c>
      <c r="T648" s="110">
        <f>IF('3B-Air transport'!P$66="no"," ",ROUND(S648,4))</f>
        <v>0.64500000000000002</v>
      </c>
      <c r="U648" s="110">
        <f>IF('3B-Air transport'!P$67="no"," ",ROUND(S648,4))</f>
        <v>0.64500000000000002</v>
      </c>
      <c r="V648" s="110">
        <f>IF('3B-Air transport'!P$68="no"," ",ROUND(S648,4))</f>
        <v>0.64500000000000002</v>
      </c>
      <c r="W648" s="110"/>
      <c r="AB648" s="110">
        <f t="shared" si="74"/>
        <v>0.64500000000000046</v>
      </c>
      <c r="AC648" s="110">
        <f>IF('3C-Water transport'!P$56="no"," ",ROUND(AB648,4))</f>
        <v>0.64500000000000002</v>
      </c>
      <c r="AD648" s="110">
        <f>IF('3C-Water transport'!P$57="no"," ",ROUND(AB648,4))</f>
        <v>0.64500000000000002</v>
      </c>
      <c r="AE648" s="110">
        <f>IF('3C-Water transport'!P$58="no"," ",ROUND(AB648,4))</f>
        <v>0.64500000000000002</v>
      </c>
    </row>
    <row r="649" spans="5:31" x14ac:dyDescent="0.25">
      <c r="E649" s="110">
        <f t="shared" si="72"/>
        <v>0.64600000000000046</v>
      </c>
      <c r="F649" s="110">
        <f>IF('3A-Rail transport'!P$56="no"," ",ROUND(E649,4))</f>
        <v>0.64600000000000002</v>
      </c>
      <c r="G649" s="110">
        <f>IF('3A-Rail transport'!P$57="no"," ",ROUND(E649,4))</f>
        <v>0.64600000000000002</v>
      </c>
      <c r="H649" s="110"/>
      <c r="S649" s="110">
        <f t="shared" si="73"/>
        <v>0.64600000000000046</v>
      </c>
      <c r="T649" s="110">
        <f>IF('3B-Air transport'!P$66="no"," ",ROUND(S649,4))</f>
        <v>0.64600000000000002</v>
      </c>
      <c r="U649" s="110">
        <f>IF('3B-Air transport'!P$67="no"," ",ROUND(S649,4))</f>
        <v>0.64600000000000002</v>
      </c>
      <c r="V649" s="110">
        <f>IF('3B-Air transport'!P$68="no"," ",ROUND(S649,4))</f>
        <v>0.64600000000000002</v>
      </c>
      <c r="W649" s="110"/>
      <c r="AB649" s="110">
        <f t="shared" si="74"/>
        <v>0.64600000000000046</v>
      </c>
      <c r="AC649" s="110">
        <f>IF('3C-Water transport'!P$56="no"," ",ROUND(AB649,4))</f>
        <v>0.64600000000000002</v>
      </c>
      <c r="AD649" s="110">
        <f>IF('3C-Water transport'!P$57="no"," ",ROUND(AB649,4))</f>
        <v>0.64600000000000002</v>
      </c>
      <c r="AE649" s="110">
        <f>IF('3C-Water transport'!P$58="no"," ",ROUND(AB649,4))</f>
        <v>0.64600000000000002</v>
      </c>
    </row>
    <row r="650" spans="5:31" x14ac:dyDescent="0.25">
      <c r="E650" s="110">
        <f t="shared" si="72"/>
        <v>0.64700000000000046</v>
      </c>
      <c r="F650" s="110">
        <f>IF('3A-Rail transport'!P$56="no"," ",ROUND(E650,4))</f>
        <v>0.64700000000000002</v>
      </c>
      <c r="G650" s="110">
        <f>IF('3A-Rail transport'!P$57="no"," ",ROUND(E650,4))</f>
        <v>0.64700000000000002</v>
      </c>
      <c r="H650" s="110"/>
      <c r="S650" s="110">
        <f t="shared" si="73"/>
        <v>0.64700000000000046</v>
      </c>
      <c r="T650" s="110">
        <f>IF('3B-Air transport'!P$66="no"," ",ROUND(S650,4))</f>
        <v>0.64700000000000002</v>
      </c>
      <c r="U650" s="110">
        <f>IF('3B-Air transport'!P$67="no"," ",ROUND(S650,4))</f>
        <v>0.64700000000000002</v>
      </c>
      <c r="V650" s="110">
        <f>IF('3B-Air transport'!P$68="no"," ",ROUND(S650,4))</f>
        <v>0.64700000000000002</v>
      </c>
      <c r="W650" s="110"/>
      <c r="AB650" s="110">
        <f t="shared" si="74"/>
        <v>0.64700000000000046</v>
      </c>
      <c r="AC650" s="110">
        <f>IF('3C-Water transport'!P$56="no"," ",ROUND(AB650,4))</f>
        <v>0.64700000000000002</v>
      </c>
      <c r="AD650" s="110">
        <f>IF('3C-Water transport'!P$57="no"," ",ROUND(AB650,4))</f>
        <v>0.64700000000000002</v>
      </c>
      <c r="AE650" s="110">
        <f>IF('3C-Water transport'!P$58="no"," ",ROUND(AB650,4))</f>
        <v>0.64700000000000002</v>
      </c>
    </row>
    <row r="651" spans="5:31" x14ac:dyDescent="0.25">
      <c r="E651" s="110">
        <f t="shared" si="72"/>
        <v>0.64800000000000046</v>
      </c>
      <c r="F651" s="110">
        <f>IF('3A-Rail transport'!P$56="no"," ",ROUND(E651,4))</f>
        <v>0.64800000000000002</v>
      </c>
      <c r="G651" s="110">
        <f>IF('3A-Rail transport'!P$57="no"," ",ROUND(E651,4))</f>
        <v>0.64800000000000002</v>
      </c>
      <c r="H651" s="110"/>
      <c r="S651" s="110">
        <f t="shared" si="73"/>
        <v>0.64800000000000046</v>
      </c>
      <c r="T651" s="110">
        <f>IF('3B-Air transport'!P$66="no"," ",ROUND(S651,4))</f>
        <v>0.64800000000000002</v>
      </c>
      <c r="U651" s="110">
        <f>IF('3B-Air transport'!P$67="no"," ",ROUND(S651,4))</f>
        <v>0.64800000000000002</v>
      </c>
      <c r="V651" s="110">
        <f>IF('3B-Air transport'!P$68="no"," ",ROUND(S651,4))</f>
        <v>0.64800000000000002</v>
      </c>
      <c r="W651" s="110"/>
      <c r="AB651" s="110">
        <f t="shared" si="74"/>
        <v>0.64800000000000046</v>
      </c>
      <c r="AC651" s="110">
        <f>IF('3C-Water transport'!P$56="no"," ",ROUND(AB651,4))</f>
        <v>0.64800000000000002</v>
      </c>
      <c r="AD651" s="110">
        <f>IF('3C-Water transport'!P$57="no"," ",ROUND(AB651,4))</f>
        <v>0.64800000000000002</v>
      </c>
      <c r="AE651" s="110">
        <f>IF('3C-Water transport'!P$58="no"," ",ROUND(AB651,4))</f>
        <v>0.64800000000000002</v>
      </c>
    </row>
    <row r="652" spans="5:31" x14ac:dyDescent="0.25">
      <c r="E652" s="110">
        <f t="shared" si="72"/>
        <v>0.64900000000000047</v>
      </c>
      <c r="F652" s="110">
        <f>IF('3A-Rail transport'!P$56="no"," ",ROUND(E652,4))</f>
        <v>0.64900000000000002</v>
      </c>
      <c r="G652" s="110">
        <f>IF('3A-Rail transport'!P$57="no"," ",ROUND(E652,4))</f>
        <v>0.64900000000000002</v>
      </c>
      <c r="H652" s="110"/>
      <c r="S652" s="110">
        <f t="shared" si="73"/>
        <v>0.64900000000000047</v>
      </c>
      <c r="T652" s="110">
        <f>IF('3B-Air transport'!P$66="no"," ",ROUND(S652,4))</f>
        <v>0.64900000000000002</v>
      </c>
      <c r="U652" s="110">
        <f>IF('3B-Air transport'!P$67="no"," ",ROUND(S652,4))</f>
        <v>0.64900000000000002</v>
      </c>
      <c r="V652" s="110">
        <f>IF('3B-Air transport'!P$68="no"," ",ROUND(S652,4))</f>
        <v>0.64900000000000002</v>
      </c>
      <c r="W652" s="110"/>
      <c r="AB652" s="110">
        <f t="shared" si="74"/>
        <v>0.64900000000000047</v>
      </c>
      <c r="AC652" s="110">
        <f>IF('3C-Water transport'!P$56="no"," ",ROUND(AB652,4))</f>
        <v>0.64900000000000002</v>
      </c>
      <c r="AD652" s="110">
        <f>IF('3C-Water transport'!P$57="no"," ",ROUND(AB652,4))</f>
        <v>0.64900000000000002</v>
      </c>
      <c r="AE652" s="110">
        <f>IF('3C-Water transport'!P$58="no"," ",ROUND(AB652,4))</f>
        <v>0.64900000000000002</v>
      </c>
    </row>
    <row r="653" spans="5:31" x14ac:dyDescent="0.25">
      <c r="E653" s="110">
        <f t="shared" si="72"/>
        <v>0.65000000000000047</v>
      </c>
      <c r="F653" s="110">
        <f>IF('3A-Rail transport'!P$56="no"," ",ROUND(E653,4))</f>
        <v>0.65</v>
      </c>
      <c r="G653" s="110">
        <f>IF('3A-Rail transport'!P$57="no"," ",ROUND(E653,4))</f>
        <v>0.65</v>
      </c>
      <c r="H653" s="110"/>
      <c r="S653" s="110">
        <f t="shared" si="73"/>
        <v>0.65000000000000047</v>
      </c>
      <c r="T653" s="110">
        <f>IF('3B-Air transport'!P$66="no"," ",ROUND(S653,4))</f>
        <v>0.65</v>
      </c>
      <c r="U653" s="110">
        <f>IF('3B-Air transport'!P$67="no"," ",ROUND(S653,4))</f>
        <v>0.65</v>
      </c>
      <c r="V653" s="110">
        <f>IF('3B-Air transport'!P$68="no"," ",ROUND(S653,4))</f>
        <v>0.65</v>
      </c>
      <c r="W653" s="110"/>
      <c r="AB653" s="110">
        <f t="shared" si="74"/>
        <v>0.65000000000000047</v>
      </c>
      <c r="AC653" s="110">
        <f>IF('3C-Water transport'!P$56="no"," ",ROUND(AB653,4))</f>
        <v>0.65</v>
      </c>
      <c r="AD653" s="110">
        <f>IF('3C-Water transport'!P$57="no"," ",ROUND(AB653,4))</f>
        <v>0.65</v>
      </c>
      <c r="AE653" s="110">
        <f>IF('3C-Water transport'!P$58="no"," ",ROUND(AB653,4))</f>
        <v>0.65</v>
      </c>
    </row>
    <row r="654" spans="5:31" x14ac:dyDescent="0.25">
      <c r="E654" s="110">
        <f t="shared" si="72"/>
        <v>0.65100000000000047</v>
      </c>
      <c r="F654" s="110">
        <f>IF('3A-Rail transport'!P$56="no"," ",ROUND(E654,4))</f>
        <v>0.65100000000000002</v>
      </c>
      <c r="G654" s="110">
        <f>IF('3A-Rail transport'!P$57="no"," ",ROUND(E654,4))</f>
        <v>0.65100000000000002</v>
      </c>
      <c r="H654" s="110"/>
      <c r="S654" s="110">
        <f t="shared" si="73"/>
        <v>0.65100000000000047</v>
      </c>
      <c r="T654" s="110">
        <f>IF('3B-Air transport'!P$66="no"," ",ROUND(S654,4))</f>
        <v>0.65100000000000002</v>
      </c>
      <c r="U654" s="110">
        <f>IF('3B-Air transport'!P$67="no"," ",ROUND(S654,4))</f>
        <v>0.65100000000000002</v>
      </c>
      <c r="V654" s="110">
        <f>IF('3B-Air transport'!P$68="no"," ",ROUND(S654,4))</f>
        <v>0.65100000000000002</v>
      </c>
      <c r="W654" s="110"/>
      <c r="AB654" s="110">
        <f t="shared" si="74"/>
        <v>0.65100000000000047</v>
      </c>
      <c r="AC654" s="110">
        <f>IF('3C-Water transport'!P$56="no"," ",ROUND(AB654,4))</f>
        <v>0.65100000000000002</v>
      </c>
      <c r="AD654" s="110">
        <f>IF('3C-Water transport'!P$57="no"," ",ROUND(AB654,4))</f>
        <v>0.65100000000000002</v>
      </c>
      <c r="AE654" s="110">
        <f>IF('3C-Water transport'!P$58="no"," ",ROUND(AB654,4))</f>
        <v>0.65100000000000002</v>
      </c>
    </row>
    <row r="655" spans="5:31" x14ac:dyDescent="0.25">
      <c r="E655" s="110">
        <f t="shared" si="72"/>
        <v>0.65200000000000047</v>
      </c>
      <c r="F655" s="110">
        <f>IF('3A-Rail transport'!P$56="no"," ",ROUND(E655,4))</f>
        <v>0.65200000000000002</v>
      </c>
      <c r="G655" s="110">
        <f>IF('3A-Rail transport'!P$57="no"," ",ROUND(E655,4))</f>
        <v>0.65200000000000002</v>
      </c>
      <c r="H655" s="110"/>
      <c r="S655" s="110">
        <f t="shared" si="73"/>
        <v>0.65200000000000047</v>
      </c>
      <c r="T655" s="110">
        <f>IF('3B-Air transport'!P$66="no"," ",ROUND(S655,4))</f>
        <v>0.65200000000000002</v>
      </c>
      <c r="U655" s="110">
        <f>IF('3B-Air transport'!P$67="no"," ",ROUND(S655,4))</f>
        <v>0.65200000000000002</v>
      </c>
      <c r="V655" s="110">
        <f>IF('3B-Air transport'!P$68="no"," ",ROUND(S655,4))</f>
        <v>0.65200000000000002</v>
      </c>
      <c r="W655" s="110"/>
      <c r="AB655" s="110">
        <f t="shared" si="74"/>
        <v>0.65200000000000047</v>
      </c>
      <c r="AC655" s="110">
        <f>IF('3C-Water transport'!P$56="no"," ",ROUND(AB655,4))</f>
        <v>0.65200000000000002</v>
      </c>
      <c r="AD655" s="110">
        <f>IF('3C-Water transport'!P$57="no"," ",ROUND(AB655,4))</f>
        <v>0.65200000000000002</v>
      </c>
      <c r="AE655" s="110">
        <f>IF('3C-Water transport'!P$58="no"," ",ROUND(AB655,4))</f>
        <v>0.65200000000000002</v>
      </c>
    </row>
    <row r="656" spans="5:31" x14ac:dyDescent="0.25">
      <c r="E656" s="110">
        <f t="shared" si="72"/>
        <v>0.65300000000000047</v>
      </c>
      <c r="F656" s="110">
        <f>IF('3A-Rail transport'!P$56="no"," ",ROUND(E656,4))</f>
        <v>0.65300000000000002</v>
      </c>
      <c r="G656" s="110">
        <f>IF('3A-Rail transport'!P$57="no"," ",ROUND(E656,4))</f>
        <v>0.65300000000000002</v>
      </c>
      <c r="H656" s="110"/>
      <c r="S656" s="110">
        <f t="shared" si="73"/>
        <v>0.65300000000000047</v>
      </c>
      <c r="T656" s="110">
        <f>IF('3B-Air transport'!P$66="no"," ",ROUND(S656,4))</f>
        <v>0.65300000000000002</v>
      </c>
      <c r="U656" s="110">
        <f>IF('3B-Air transport'!P$67="no"," ",ROUND(S656,4))</f>
        <v>0.65300000000000002</v>
      </c>
      <c r="V656" s="110">
        <f>IF('3B-Air transport'!P$68="no"," ",ROUND(S656,4))</f>
        <v>0.65300000000000002</v>
      </c>
      <c r="W656" s="110"/>
      <c r="AB656" s="110">
        <f t="shared" si="74"/>
        <v>0.65300000000000047</v>
      </c>
      <c r="AC656" s="110">
        <f>IF('3C-Water transport'!P$56="no"," ",ROUND(AB656,4))</f>
        <v>0.65300000000000002</v>
      </c>
      <c r="AD656" s="110">
        <f>IF('3C-Water transport'!P$57="no"," ",ROUND(AB656,4))</f>
        <v>0.65300000000000002</v>
      </c>
      <c r="AE656" s="110">
        <f>IF('3C-Water transport'!P$58="no"," ",ROUND(AB656,4))</f>
        <v>0.65300000000000002</v>
      </c>
    </row>
    <row r="657" spans="5:31" x14ac:dyDescent="0.25">
      <c r="E657" s="110">
        <f t="shared" si="72"/>
        <v>0.65400000000000047</v>
      </c>
      <c r="F657" s="110">
        <f>IF('3A-Rail transport'!P$56="no"," ",ROUND(E657,4))</f>
        <v>0.65400000000000003</v>
      </c>
      <c r="G657" s="110">
        <f>IF('3A-Rail transport'!P$57="no"," ",ROUND(E657,4))</f>
        <v>0.65400000000000003</v>
      </c>
      <c r="H657" s="110"/>
      <c r="S657" s="110">
        <f t="shared" si="73"/>
        <v>0.65400000000000047</v>
      </c>
      <c r="T657" s="110">
        <f>IF('3B-Air transport'!P$66="no"," ",ROUND(S657,4))</f>
        <v>0.65400000000000003</v>
      </c>
      <c r="U657" s="110">
        <f>IF('3B-Air transport'!P$67="no"," ",ROUND(S657,4))</f>
        <v>0.65400000000000003</v>
      </c>
      <c r="V657" s="110">
        <f>IF('3B-Air transport'!P$68="no"," ",ROUND(S657,4))</f>
        <v>0.65400000000000003</v>
      </c>
      <c r="W657" s="110"/>
      <c r="AB657" s="110">
        <f t="shared" si="74"/>
        <v>0.65400000000000047</v>
      </c>
      <c r="AC657" s="110">
        <f>IF('3C-Water transport'!P$56="no"," ",ROUND(AB657,4))</f>
        <v>0.65400000000000003</v>
      </c>
      <c r="AD657" s="110">
        <f>IF('3C-Water transport'!P$57="no"," ",ROUND(AB657,4))</f>
        <v>0.65400000000000003</v>
      </c>
      <c r="AE657" s="110">
        <f>IF('3C-Water transport'!P$58="no"," ",ROUND(AB657,4))</f>
        <v>0.65400000000000003</v>
      </c>
    </row>
    <row r="658" spans="5:31" x14ac:dyDescent="0.25">
      <c r="E658" s="110">
        <f t="shared" si="72"/>
        <v>0.65500000000000047</v>
      </c>
      <c r="F658" s="110">
        <f>IF('3A-Rail transport'!P$56="no"," ",ROUND(E658,4))</f>
        <v>0.65500000000000003</v>
      </c>
      <c r="G658" s="110">
        <f>IF('3A-Rail transport'!P$57="no"," ",ROUND(E658,4))</f>
        <v>0.65500000000000003</v>
      </c>
      <c r="H658" s="110"/>
      <c r="S658" s="110">
        <f t="shared" si="73"/>
        <v>0.65500000000000047</v>
      </c>
      <c r="T658" s="110">
        <f>IF('3B-Air transport'!P$66="no"," ",ROUND(S658,4))</f>
        <v>0.65500000000000003</v>
      </c>
      <c r="U658" s="110">
        <f>IF('3B-Air transport'!P$67="no"," ",ROUND(S658,4))</f>
        <v>0.65500000000000003</v>
      </c>
      <c r="V658" s="110">
        <f>IF('3B-Air transport'!P$68="no"," ",ROUND(S658,4))</f>
        <v>0.65500000000000003</v>
      </c>
      <c r="W658" s="110"/>
      <c r="AB658" s="110">
        <f t="shared" si="74"/>
        <v>0.65500000000000047</v>
      </c>
      <c r="AC658" s="110">
        <f>IF('3C-Water transport'!P$56="no"," ",ROUND(AB658,4))</f>
        <v>0.65500000000000003</v>
      </c>
      <c r="AD658" s="110">
        <f>IF('3C-Water transport'!P$57="no"," ",ROUND(AB658,4))</f>
        <v>0.65500000000000003</v>
      </c>
      <c r="AE658" s="110">
        <f>IF('3C-Water transport'!P$58="no"," ",ROUND(AB658,4))</f>
        <v>0.65500000000000003</v>
      </c>
    </row>
    <row r="659" spans="5:31" x14ac:dyDescent="0.25">
      <c r="E659" s="110">
        <f t="shared" si="72"/>
        <v>0.65600000000000047</v>
      </c>
      <c r="F659" s="110">
        <f>IF('3A-Rail transport'!P$56="no"," ",ROUND(E659,4))</f>
        <v>0.65600000000000003</v>
      </c>
      <c r="G659" s="110">
        <f>IF('3A-Rail transport'!P$57="no"," ",ROUND(E659,4))</f>
        <v>0.65600000000000003</v>
      </c>
      <c r="H659" s="110"/>
      <c r="S659" s="110">
        <f t="shared" si="73"/>
        <v>0.65600000000000047</v>
      </c>
      <c r="T659" s="110">
        <f>IF('3B-Air transport'!P$66="no"," ",ROUND(S659,4))</f>
        <v>0.65600000000000003</v>
      </c>
      <c r="U659" s="110">
        <f>IF('3B-Air transport'!P$67="no"," ",ROUND(S659,4))</f>
        <v>0.65600000000000003</v>
      </c>
      <c r="V659" s="110">
        <f>IF('3B-Air transport'!P$68="no"," ",ROUND(S659,4))</f>
        <v>0.65600000000000003</v>
      </c>
      <c r="W659" s="110"/>
      <c r="AB659" s="110">
        <f t="shared" si="74"/>
        <v>0.65600000000000047</v>
      </c>
      <c r="AC659" s="110">
        <f>IF('3C-Water transport'!P$56="no"," ",ROUND(AB659,4))</f>
        <v>0.65600000000000003</v>
      </c>
      <c r="AD659" s="110">
        <f>IF('3C-Water transport'!P$57="no"," ",ROUND(AB659,4))</f>
        <v>0.65600000000000003</v>
      </c>
      <c r="AE659" s="110">
        <f>IF('3C-Water transport'!P$58="no"," ",ROUND(AB659,4))</f>
        <v>0.65600000000000003</v>
      </c>
    </row>
    <row r="660" spans="5:31" x14ac:dyDescent="0.25">
      <c r="E660" s="110">
        <f t="shared" si="72"/>
        <v>0.65700000000000047</v>
      </c>
      <c r="F660" s="110">
        <f>IF('3A-Rail transport'!P$56="no"," ",ROUND(E660,4))</f>
        <v>0.65700000000000003</v>
      </c>
      <c r="G660" s="110">
        <f>IF('3A-Rail transport'!P$57="no"," ",ROUND(E660,4))</f>
        <v>0.65700000000000003</v>
      </c>
      <c r="H660" s="110"/>
      <c r="S660" s="110">
        <f t="shared" si="73"/>
        <v>0.65700000000000047</v>
      </c>
      <c r="T660" s="110">
        <f>IF('3B-Air transport'!P$66="no"," ",ROUND(S660,4))</f>
        <v>0.65700000000000003</v>
      </c>
      <c r="U660" s="110">
        <f>IF('3B-Air transport'!P$67="no"," ",ROUND(S660,4))</f>
        <v>0.65700000000000003</v>
      </c>
      <c r="V660" s="110">
        <f>IF('3B-Air transport'!P$68="no"," ",ROUND(S660,4))</f>
        <v>0.65700000000000003</v>
      </c>
      <c r="W660" s="110"/>
      <c r="AB660" s="110">
        <f t="shared" si="74"/>
        <v>0.65700000000000047</v>
      </c>
      <c r="AC660" s="110">
        <f>IF('3C-Water transport'!P$56="no"," ",ROUND(AB660,4))</f>
        <v>0.65700000000000003</v>
      </c>
      <c r="AD660" s="110">
        <f>IF('3C-Water transport'!P$57="no"," ",ROUND(AB660,4))</f>
        <v>0.65700000000000003</v>
      </c>
      <c r="AE660" s="110">
        <f>IF('3C-Water transport'!P$58="no"," ",ROUND(AB660,4))</f>
        <v>0.65700000000000003</v>
      </c>
    </row>
    <row r="661" spans="5:31" x14ac:dyDescent="0.25">
      <c r="E661" s="110">
        <f t="shared" si="72"/>
        <v>0.65800000000000047</v>
      </c>
      <c r="F661" s="110">
        <f>IF('3A-Rail transport'!P$56="no"," ",ROUND(E661,4))</f>
        <v>0.65800000000000003</v>
      </c>
      <c r="G661" s="110">
        <f>IF('3A-Rail transport'!P$57="no"," ",ROUND(E661,4))</f>
        <v>0.65800000000000003</v>
      </c>
      <c r="H661" s="110"/>
      <c r="S661" s="110">
        <f t="shared" si="73"/>
        <v>0.65800000000000047</v>
      </c>
      <c r="T661" s="110">
        <f>IF('3B-Air transport'!P$66="no"," ",ROUND(S661,4))</f>
        <v>0.65800000000000003</v>
      </c>
      <c r="U661" s="110">
        <f>IF('3B-Air transport'!P$67="no"," ",ROUND(S661,4))</f>
        <v>0.65800000000000003</v>
      </c>
      <c r="V661" s="110">
        <f>IF('3B-Air transport'!P$68="no"," ",ROUND(S661,4))</f>
        <v>0.65800000000000003</v>
      </c>
      <c r="W661" s="110"/>
      <c r="AB661" s="110">
        <f t="shared" si="74"/>
        <v>0.65800000000000047</v>
      </c>
      <c r="AC661" s="110">
        <f>IF('3C-Water transport'!P$56="no"," ",ROUND(AB661,4))</f>
        <v>0.65800000000000003</v>
      </c>
      <c r="AD661" s="110">
        <f>IF('3C-Water transport'!P$57="no"," ",ROUND(AB661,4))</f>
        <v>0.65800000000000003</v>
      </c>
      <c r="AE661" s="110">
        <f>IF('3C-Water transport'!P$58="no"," ",ROUND(AB661,4))</f>
        <v>0.65800000000000003</v>
      </c>
    </row>
    <row r="662" spans="5:31" x14ac:dyDescent="0.25">
      <c r="E662" s="110">
        <f t="shared" si="72"/>
        <v>0.65900000000000047</v>
      </c>
      <c r="F662" s="110">
        <f>IF('3A-Rail transport'!P$56="no"," ",ROUND(E662,4))</f>
        <v>0.65900000000000003</v>
      </c>
      <c r="G662" s="110">
        <f>IF('3A-Rail transport'!P$57="no"," ",ROUND(E662,4))</f>
        <v>0.65900000000000003</v>
      </c>
      <c r="H662" s="110"/>
      <c r="S662" s="110">
        <f t="shared" si="73"/>
        <v>0.65900000000000047</v>
      </c>
      <c r="T662" s="110">
        <f>IF('3B-Air transport'!P$66="no"," ",ROUND(S662,4))</f>
        <v>0.65900000000000003</v>
      </c>
      <c r="U662" s="110">
        <f>IF('3B-Air transport'!P$67="no"," ",ROUND(S662,4))</f>
        <v>0.65900000000000003</v>
      </c>
      <c r="V662" s="110">
        <f>IF('3B-Air transport'!P$68="no"," ",ROUND(S662,4))</f>
        <v>0.65900000000000003</v>
      </c>
      <c r="W662" s="110"/>
      <c r="AB662" s="110">
        <f t="shared" si="74"/>
        <v>0.65900000000000047</v>
      </c>
      <c r="AC662" s="110">
        <f>IF('3C-Water transport'!P$56="no"," ",ROUND(AB662,4))</f>
        <v>0.65900000000000003</v>
      </c>
      <c r="AD662" s="110">
        <f>IF('3C-Water transport'!P$57="no"," ",ROUND(AB662,4))</f>
        <v>0.65900000000000003</v>
      </c>
      <c r="AE662" s="110">
        <f>IF('3C-Water transport'!P$58="no"," ",ROUND(AB662,4))</f>
        <v>0.65900000000000003</v>
      </c>
    </row>
    <row r="663" spans="5:31" x14ac:dyDescent="0.25">
      <c r="E663" s="110">
        <f t="shared" si="72"/>
        <v>0.66000000000000048</v>
      </c>
      <c r="F663" s="110">
        <f>IF('3A-Rail transport'!P$56="no"," ",ROUND(E663,4))</f>
        <v>0.66</v>
      </c>
      <c r="G663" s="110">
        <f>IF('3A-Rail transport'!P$57="no"," ",ROUND(E663,4))</f>
        <v>0.66</v>
      </c>
      <c r="H663" s="110"/>
      <c r="S663" s="110">
        <f t="shared" si="73"/>
        <v>0.66000000000000048</v>
      </c>
      <c r="T663" s="110">
        <f>IF('3B-Air transport'!P$66="no"," ",ROUND(S663,4))</f>
        <v>0.66</v>
      </c>
      <c r="U663" s="110">
        <f>IF('3B-Air transport'!P$67="no"," ",ROUND(S663,4))</f>
        <v>0.66</v>
      </c>
      <c r="V663" s="110">
        <f>IF('3B-Air transport'!P$68="no"," ",ROUND(S663,4))</f>
        <v>0.66</v>
      </c>
      <c r="W663" s="110"/>
      <c r="AB663" s="110">
        <f t="shared" si="74"/>
        <v>0.66000000000000048</v>
      </c>
      <c r="AC663" s="110">
        <f>IF('3C-Water transport'!P$56="no"," ",ROUND(AB663,4))</f>
        <v>0.66</v>
      </c>
      <c r="AD663" s="110">
        <f>IF('3C-Water transport'!P$57="no"," ",ROUND(AB663,4))</f>
        <v>0.66</v>
      </c>
      <c r="AE663" s="110">
        <f>IF('3C-Water transport'!P$58="no"," ",ROUND(AB663,4))</f>
        <v>0.66</v>
      </c>
    </row>
    <row r="664" spans="5:31" x14ac:dyDescent="0.25">
      <c r="E664" s="110">
        <f t="shared" si="72"/>
        <v>0.66100000000000048</v>
      </c>
      <c r="F664" s="110">
        <f>IF('3A-Rail transport'!P$56="no"," ",ROUND(E664,4))</f>
        <v>0.66100000000000003</v>
      </c>
      <c r="G664" s="110">
        <f>IF('3A-Rail transport'!P$57="no"," ",ROUND(E664,4))</f>
        <v>0.66100000000000003</v>
      </c>
      <c r="H664" s="110"/>
      <c r="S664" s="110">
        <f t="shared" si="73"/>
        <v>0.66100000000000048</v>
      </c>
      <c r="T664" s="110">
        <f>IF('3B-Air transport'!P$66="no"," ",ROUND(S664,4))</f>
        <v>0.66100000000000003</v>
      </c>
      <c r="U664" s="110">
        <f>IF('3B-Air transport'!P$67="no"," ",ROUND(S664,4))</f>
        <v>0.66100000000000003</v>
      </c>
      <c r="V664" s="110">
        <f>IF('3B-Air transport'!P$68="no"," ",ROUND(S664,4))</f>
        <v>0.66100000000000003</v>
      </c>
      <c r="W664" s="110"/>
      <c r="AB664" s="110">
        <f t="shared" si="74"/>
        <v>0.66100000000000048</v>
      </c>
      <c r="AC664" s="110">
        <f>IF('3C-Water transport'!P$56="no"," ",ROUND(AB664,4))</f>
        <v>0.66100000000000003</v>
      </c>
      <c r="AD664" s="110">
        <f>IF('3C-Water transport'!P$57="no"," ",ROUND(AB664,4))</f>
        <v>0.66100000000000003</v>
      </c>
      <c r="AE664" s="110">
        <f>IF('3C-Water transport'!P$58="no"," ",ROUND(AB664,4))</f>
        <v>0.66100000000000003</v>
      </c>
    </row>
    <row r="665" spans="5:31" x14ac:dyDescent="0.25">
      <c r="E665" s="110">
        <f t="shared" si="72"/>
        <v>0.66200000000000048</v>
      </c>
      <c r="F665" s="110">
        <f>IF('3A-Rail transport'!P$56="no"," ",ROUND(E665,4))</f>
        <v>0.66200000000000003</v>
      </c>
      <c r="G665" s="110">
        <f>IF('3A-Rail transport'!P$57="no"," ",ROUND(E665,4))</f>
        <v>0.66200000000000003</v>
      </c>
      <c r="H665" s="110"/>
      <c r="S665" s="110">
        <f t="shared" si="73"/>
        <v>0.66200000000000048</v>
      </c>
      <c r="T665" s="110">
        <f>IF('3B-Air transport'!P$66="no"," ",ROUND(S665,4))</f>
        <v>0.66200000000000003</v>
      </c>
      <c r="U665" s="110">
        <f>IF('3B-Air transport'!P$67="no"," ",ROUND(S665,4))</f>
        <v>0.66200000000000003</v>
      </c>
      <c r="V665" s="110">
        <f>IF('3B-Air transport'!P$68="no"," ",ROUND(S665,4))</f>
        <v>0.66200000000000003</v>
      </c>
      <c r="W665" s="110"/>
      <c r="AB665" s="110">
        <f t="shared" si="74"/>
        <v>0.66200000000000048</v>
      </c>
      <c r="AC665" s="110">
        <f>IF('3C-Water transport'!P$56="no"," ",ROUND(AB665,4))</f>
        <v>0.66200000000000003</v>
      </c>
      <c r="AD665" s="110">
        <f>IF('3C-Water transport'!P$57="no"," ",ROUND(AB665,4))</f>
        <v>0.66200000000000003</v>
      </c>
      <c r="AE665" s="110">
        <f>IF('3C-Water transport'!P$58="no"," ",ROUND(AB665,4))</f>
        <v>0.66200000000000003</v>
      </c>
    </row>
    <row r="666" spans="5:31" x14ac:dyDescent="0.25">
      <c r="E666" s="110">
        <f t="shared" si="72"/>
        <v>0.66300000000000048</v>
      </c>
      <c r="F666" s="110">
        <f>IF('3A-Rail transport'!P$56="no"," ",ROUND(E666,4))</f>
        <v>0.66300000000000003</v>
      </c>
      <c r="G666" s="110">
        <f>IF('3A-Rail transport'!P$57="no"," ",ROUND(E666,4))</f>
        <v>0.66300000000000003</v>
      </c>
      <c r="H666" s="110"/>
      <c r="S666" s="110">
        <f t="shared" si="73"/>
        <v>0.66300000000000048</v>
      </c>
      <c r="T666" s="110">
        <f>IF('3B-Air transport'!P$66="no"," ",ROUND(S666,4))</f>
        <v>0.66300000000000003</v>
      </c>
      <c r="U666" s="110">
        <f>IF('3B-Air transport'!P$67="no"," ",ROUND(S666,4))</f>
        <v>0.66300000000000003</v>
      </c>
      <c r="V666" s="110">
        <f>IF('3B-Air transport'!P$68="no"," ",ROUND(S666,4))</f>
        <v>0.66300000000000003</v>
      </c>
      <c r="W666" s="110"/>
      <c r="AB666" s="110">
        <f t="shared" si="74"/>
        <v>0.66300000000000048</v>
      </c>
      <c r="AC666" s="110">
        <f>IF('3C-Water transport'!P$56="no"," ",ROUND(AB666,4))</f>
        <v>0.66300000000000003</v>
      </c>
      <c r="AD666" s="110">
        <f>IF('3C-Water transport'!P$57="no"," ",ROUND(AB666,4))</f>
        <v>0.66300000000000003</v>
      </c>
      <c r="AE666" s="110">
        <f>IF('3C-Water transport'!P$58="no"," ",ROUND(AB666,4))</f>
        <v>0.66300000000000003</v>
      </c>
    </row>
    <row r="667" spans="5:31" x14ac:dyDescent="0.25">
      <c r="E667" s="110">
        <f t="shared" si="72"/>
        <v>0.66400000000000048</v>
      </c>
      <c r="F667" s="110">
        <f>IF('3A-Rail transport'!P$56="no"," ",ROUND(E667,4))</f>
        <v>0.66400000000000003</v>
      </c>
      <c r="G667" s="110">
        <f>IF('3A-Rail transport'!P$57="no"," ",ROUND(E667,4))</f>
        <v>0.66400000000000003</v>
      </c>
      <c r="H667" s="110"/>
      <c r="S667" s="110">
        <f t="shared" si="73"/>
        <v>0.66400000000000048</v>
      </c>
      <c r="T667" s="110">
        <f>IF('3B-Air transport'!P$66="no"," ",ROUND(S667,4))</f>
        <v>0.66400000000000003</v>
      </c>
      <c r="U667" s="110">
        <f>IF('3B-Air transport'!P$67="no"," ",ROUND(S667,4))</f>
        <v>0.66400000000000003</v>
      </c>
      <c r="V667" s="110">
        <f>IF('3B-Air transport'!P$68="no"," ",ROUND(S667,4))</f>
        <v>0.66400000000000003</v>
      </c>
      <c r="W667" s="110"/>
      <c r="AB667" s="110">
        <f t="shared" si="74"/>
        <v>0.66400000000000048</v>
      </c>
      <c r="AC667" s="110">
        <f>IF('3C-Water transport'!P$56="no"," ",ROUND(AB667,4))</f>
        <v>0.66400000000000003</v>
      </c>
      <c r="AD667" s="110">
        <f>IF('3C-Water transport'!P$57="no"," ",ROUND(AB667,4))</f>
        <v>0.66400000000000003</v>
      </c>
      <c r="AE667" s="110">
        <f>IF('3C-Water transport'!P$58="no"," ",ROUND(AB667,4))</f>
        <v>0.66400000000000003</v>
      </c>
    </row>
    <row r="668" spans="5:31" x14ac:dyDescent="0.25">
      <c r="E668" s="110">
        <f t="shared" si="72"/>
        <v>0.66500000000000048</v>
      </c>
      <c r="F668" s="110">
        <f>IF('3A-Rail transport'!P$56="no"," ",ROUND(E668,4))</f>
        <v>0.66500000000000004</v>
      </c>
      <c r="G668" s="110">
        <f>IF('3A-Rail transport'!P$57="no"," ",ROUND(E668,4))</f>
        <v>0.66500000000000004</v>
      </c>
      <c r="H668" s="110"/>
      <c r="S668" s="110">
        <f t="shared" si="73"/>
        <v>0.66500000000000048</v>
      </c>
      <c r="T668" s="110">
        <f>IF('3B-Air transport'!P$66="no"," ",ROUND(S668,4))</f>
        <v>0.66500000000000004</v>
      </c>
      <c r="U668" s="110">
        <f>IF('3B-Air transport'!P$67="no"," ",ROUND(S668,4))</f>
        <v>0.66500000000000004</v>
      </c>
      <c r="V668" s="110">
        <f>IF('3B-Air transport'!P$68="no"," ",ROUND(S668,4))</f>
        <v>0.66500000000000004</v>
      </c>
      <c r="W668" s="110"/>
      <c r="AB668" s="110">
        <f t="shared" si="74"/>
        <v>0.66500000000000048</v>
      </c>
      <c r="AC668" s="110">
        <f>IF('3C-Water transport'!P$56="no"," ",ROUND(AB668,4))</f>
        <v>0.66500000000000004</v>
      </c>
      <c r="AD668" s="110">
        <f>IF('3C-Water transport'!P$57="no"," ",ROUND(AB668,4))</f>
        <v>0.66500000000000004</v>
      </c>
      <c r="AE668" s="110">
        <f>IF('3C-Water transport'!P$58="no"," ",ROUND(AB668,4))</f>
        <v>0.66500000000000004</v>
      </c>
    </row>
    <row r="669" spans="5:31" x14ac:dyDescent="0.25">
      <c r="E669" s="110">
        <f t="shared" si="72"/>
        <v>0.66600000000000048</v>
      </c>
      <c r="F669" s="110">
        <f>IF('3A-Rail transport'!P$56="no"," ",ROUND(E669,4))</f>
        <v>0.66600000000000004</v>
      </c>
      <c r="G669" s="110">
        <f>IF('3A-Rail transport'!P$57="no"," ",ROUND(E669,4))</f>
        <v>0.66600000000000004</v>
      </c>
      <c r="H669" s="110"/>
      <c r="S669" s="110">
        <f t="shared" si="73"/>
        <v>0.66600000000000048</v>
      </c>
      <c r="T669" s="110">
        <f>IF('3B-Air transport'!P$66="no"," ",ROUND(S669,4))</f>
        <v>0.66600000000000004</v>
      </c>
      <c r="U669" s="110">
        <f>IF('3B-Air transport'!P$67="no"," ",ROUND(S669,4))</f>
        <v>0.66600000000000004</v>
      </c>
      <c r="V669" s="110">
        <f>IF('3B-Air transport'!P$68="no"," ",ROUND(S669,4))</f>
        <v>0.66600000000000004</v>
      </c>
      <c r="W669" s="110"/>
      <c r="AB669" s="110">
        <f t="shared" si="74"/>
        <v>0.66600000000000048</v>
      </c>
      <c r="AC669" s="110">
        <f>IF('3C-Water transport'!P$56="no"," ",ROUND(AB669,4))</f>
        <v>0.66600000000000004</v>
      </c>
      <c r="AD669" s="110">
        <f>IF('3C-Water transport'!P$57="no"," ",ROUND(AB669,4))</f>
        <v>0.66600000000000004</v>
      </c>
      <c r="AE669" s="110">
        <f>IF('3C-Water transport'!P$58="no"," ",ROUND(AB669,4))</f>
        <v>0.66600000000000004</v>
      </c>
    </row>
    <row r="670" spans="5:31" x14ac:dyDescent="0.25">
      <c r="E670" s="110">
        <f t="shared" si="72"/>
        <v>0.66700000000000048</v>
      </c>
      <c r="F670" s="110">
        <f>IF('3A-Rail transport'!P$56="no"," ",ROUND(E670,4))</f>
        <v>0.66700000000000004</v>
      </c>
      <c r="G670" s="110">
        <f>IF('3A-Rail transport'!P$57="no"," ",ROUND(E670,4))</f>
        <v>0.66700000000000004</v>
      </c>
      <c r="H670" s="110"/>
      <c r="S670" s="110">
        <f t="shared" si="73"/>
        <v>0.66700000000000048</v>
      </c>
      <c r="T670" s="110">
        <f>IF('3B-Air transport'!P$66="no"," ",ROUND(S670,4))</f>
        <v>0.66700000000000004</v>
      </c>
      <c r="U670" s="110">
        <f>IF('3B-Air transport'!P$67="no"," ",ROUND(S670,4))</f>
        <v>0.66700000000000004</v>
      </c>
      <c r="V670" s="110">
        <f>IF('3B-Air transport'!P$68="no"," ",ROUND(S670,4))</f>
        <v>0.66700000000000004</v>
      </c>
      <c r="W670" s="110"/>
      <c r="AB670" s="110">
        <f t="shared" si="74"/>
        <v>0.66700000000000048</v>
      </c>
      <c r="AC670" s="110">
        <f>IF('3C-Water transport'!P$56="no"," ",ROUND(AB670,4))</f>
        <v>0.66700000000000004</v>
      </c>
      <c r="AD670" s="110">
        <f>IF('3C-Water transport'!P$57="no"," ",ROUND(AB670,4))</f>
        <v>0.66700000000000004</v>
      </c>
      <c r="AE670" s="110">
        <f>IF('3C-Water transport'!P$58="no"," ",ROUND(AB670,4))</f>
        <v>0.66700000000000004</v>
      </c>
    </row>
    <row r="671" spans="5:31" x14ac:dyDescent="0.25">
      <c r="E671" s="110">
        <f t="shared" si="72"/>
        <v>0.66800000000000048</v>
      </c>
      <c r="F671" s="110">
        <f>IF('3A-Rail transport'!P$56="no"," ",ROUND(E671,4))</f>
        <v>0.66800000000000004</v>
      </c>
      <c r="G671" s="110">
        <f>IF('3A-Rail transport'!P$57="no"," ",ROUND(E671,4))</f>
        <v>0.66800000000000004</v>
      </c>
      <c r="H671" s="110"/>
      <c r="S671" s="110">
        <f t="shared" si="73"/>
        <v>0.66800000000000048</v>
      </c>
      <c r="T671" s="110">
        <f>IF('3B-Air transport'!P$66="no"," ",ROUND(S671,4))</f>
        <v>0.66800000000000004</v>
      </c>
      <c r="U671" s="110">
        <f>IF('3B-Air transport'!P$67="no"," ",ROUND(S671,4))</f>
        <v>0.66800000000000004</v>
      </c>
      <c r="V671" s="110">
        <f>IF('3B-Air transport'!P$68="no"," ",ROUND(S671,4))</f>
        <v>0.66800000000000004</v>
      </c>
      <c r="W671" s="110"/>
      <c r="AB671" s="110">
        <f t="shared" si="74"/>
        <v>0.66800000000000048</v>
      </c>
      <c r="AC671" s="110">
        <f>IF('3C-Water transport'!P$56="no"," ",ROUND(AB671,4))</f>
        <v>0.66800000000000004</v>
      </c>
      <c r="AD671" s="110">
        <f>IF('3C-Water transport'!P$57="no"," ",ROUND(AB671,4))</f>
        <v>0.66800000000000004</v>
      </c>
      <c r="AE671" s="110">
        <f>IF('3C-Water transport'!P$58="no"," ",ROUND(AB671,4))</f>
        <v>0.66800000000000004</v>
      </c>
    </row>
    <row r="672" spans="5:31" x14ac:dyDescent="0.25">
      <c r="E672" s="110">
        <f t="shared" si="72"/>
        <v>0.66900000000000048</v>
      </c>
      <c r="F672" s="110">
        <f>IF('3A-Rail transport'!P$56="no"," ",ROUND(E672,4))</f>
        <v>0.66900000000000004</v>
      </c>
      <c r="G672" s="110">
        <f>IF('3A-Rail transport'!P$57="no"," ",ROUND(E672,4))</f>
        <v>0.66900000000000004</v>
      </c>
      <c r="H672" s="110"/>
      <c r="S672" s="110">
        <f t="shared" si="73"/>
        <v>0.66900000000000048</v>
      </c>
      <c r="T672" s="110">
        <f>IF('3B-Air transport'!P$66="no"," ",ROUND(S672,4))</f>
        <v>0.66900000000000004</v>
      </c>
      <c r="U672" s="110">
        <f>IF('3B-Air transport'!P$67="no"," ",ROUND(S672,4))</f>
        <v>0.66900000000000004</v>
      </c>
      <c r="V672" s="110">
        <f>IF('3B-Air transport'!P$68="no"," ",ROUND(S672,4))</f>
        <v>0.66900000000000004</v>
      </c>
      <c r="W672" s="110"/>
      <c r="AB672" s="110">
        <f t="shared" si="74"/>
        <v>0.66900000000000048</v>
      </c>
      <c r="AC672" s="110">
        <f>IF('3C-Water transport'!P$56="no"," ",ROUND(AB672,4))</f>
        <v>0.66900000000000004</v>
      </c>
      <c r="AD672" s="110">
        <f>IF('3C-Water transport'!P$57="no"," ",ROUND(AB672,4))</f>
        <v>0.66900000000000004</v>
      </c>
      <c r="AE672" s="110">
        <f>IF('3C-Water transport'!P$58="no"," ",ROUND(AB672,4))</f>
        <v>0.66900000000000004</v>
      </c>
    </row>
    <row r="673" spans="5:31" x14ac:dyDescent="0.25">
      <c r="E673" s="110">
        <f t="shared" si="72"/>
        <v>0.67000000000000048</v>
      </c>
      <c r="F673" s="110">
        <f>IF('3A-Rail transport'!P$56="no"," ",ROUND(E673,4))</f>
        <v>0.67</v>
      </c>
      <c r="G673" s="110">
        <f>IF('3A-Rail transport'!P$57="no"," ",ROUND(E673,4))</f>
        <v>0.67</v>
      </c>
      <c r="H673" s="110"/>
      <c r="S673" s="110">
        <f t="shared" si="73"/>
        <v>0.67000000000000048</v>
      </c>
      <c r="T673" s="110">
        <f>IF('3B-Air transport'!P$66="no"," ",ROUND(S673,4))</f>
        <v>0.67</v>
      </c>
      <c r="U673" s="110">
        <f>IF('3B-Air transport'!P$67="no"," ",ROUND(S673,4))</f>
        <v>0.67</v>
      </c>
      <c r="V673" s="110">
        <f>IF('3B-Air transport'!P$68="no"," ",ROUND(S673,4))</f>
        <v>0.67</v>
      </c>
      <c r="W673" s="110"/>
      <c r="AB673" s="110">
        <f t="shared" si="74"/>
        <v>0.67000000000000048</v>
      </c>
      <c r="AC673" s="110">
        <f>IF('3C-Water transport'!P$56="no"," ",ROUND(AB673,4))</f>
        <v>0.67</v>
      </c>
      <c r="AD673" s="110">
        <f>IF('3C-Water transport'!P$57="no"," ",ROUND(AB673,4))</f>
        <v>0.67</v>
      </c>
      <c r="AE673" s="110">
        <f>IF('3C-Water transport'!P$58="no"," ",ROUND(AB673,4))</f>
        <v>0.67</v>
      </c>
    </row>
    <row r="674" spans="5:31" x14ac:dyDescent="0.25">
      <c r="E674" s="110">
        <f t="shared" si="72"/>
        <v>0.67100000000000048</v>
      </c>
      <c r="F674" s="110">
        <f>IF('3A-Rail transport'!P$56="no"," ",ROUND(E674,4))</f>
        <v>0.67100000000000004</v>
      </c>
      <c r="G674" s="110">
        <f>IF('3A-Rail transport'!P$57="no"," ",ROUND(E674,4))</f>
        <v>0.67100000000000004</v>
      </c>
      <c r="H674" s="110"/>
      <c r="S674" s="110">
        <f t="shared" si="73"/>
        <v>0.67100000000000048</v>
      </c>
      <c r="T674" s="110">
        <f>IF('3B-Air transport'!P$66="no"," ",ROUND(S674,4))</f>
        <v>0.67100000000000004</v>
      </c>
      <c r="U674" s="110">
        <f>IF('3B-Air transport'!P$67="no"," ",ROUND(S674,4))</f>
        <v>0.67100000000000004</v>
      </c>
      <c r="V674" s="110">
        <f>IF('3B-Air transport'!P$68="no"," ",ROUND(S674,4))</f>
        <v>0.67100000000000004</v>
      </c>
      <c r="W674" s="110"/>
      <c r="AB674" s="110">
        <f t="shared" si="74"/>
        <v>0.67100000000000048</v>
      </c>
      <c r="AC674" s="110">
        <f>IF('3C-Water transport'!P$56="no"," ",ROUND(AB674,4))</f>
        <v>0.67100000000000004</v>
      </c>
      <c r="AD674" s="110">
        <f>IF('3C-Water transport'!P$57="no"," ",ROUND(AB674,4))</f>
        <v>0.67100000000000004</v>
      </c>
      <c r="AE674" s="110">
        <f>IF('3C-Water transport'!P$58="no"," ",ROUND(AB674,4))</f>
        <v>0.67100000000000004</v>
      </c>
    </row>
    <row r="675" spans="5:31" x14ac:dyDescent="0.25">
      <c r="E675" s="110">
        <f t="shared" si="72"/>
        <v>0.67200000000000049</v>
      </c>
      <c r="F675" s="110">
        <f>IF('3A-Rail transport'!P$56="no"," ",ROUND(E675,4))</f>
        <v>0.67200000000000004</v>
      </c>
      <c r="G675" s="110">
        <f>IF('3A-Rail transport'!P$57="no"," ",ROUND(E675,4))</f>
        <v>0.67200000000000004</v>
      </c>
      <c r="H675" s="110"/>
      <c r="S675" s="110">
        <f t="shared" si="73"/>
        <v>0.67200000000000049</v>
      </c>
      <c r="T675" s="110">
        <f>IF('3B-Air transport'!P$66="no"," ",ROUND(S675,4))</f>
        <v>0.67200000000000004</v>
      </c>
      <c r="U675" s="110">
        <f>IF('3B-Air transport'!P$67="no"," ",ROUND(S675,4))</f>
        <v>0.67200000000000004</v>
      </c>
      <c r="V675" s="110">
        <f>IF('3B-Air transport'!P$68="no"," ",ROUND(S675,4))</f>
        <v>0.67200000000000004</v>
      </c>
      <c r="W675" s="110"/>
      <c r="AB675" s="110">
        <f t="shared" si="74"/>
        <v>0.67200000000000049</v>
      </c>
      <c r="AC675" s="110">
        <f>IF('3C-Water transport'!P$56="no"," ",ROUND(AB675,4))</f>
        <v>0.67200000000000004</v>
      </c>
      <c r="AD675" s="110">
        <f>IF('3C-Water transport'!P$57="no"," ",ROUND(AB675,4))</f>
        <v>0.67200000000000004</v>
      </c>
      <c r="AE675" s="110">
        <f>IF('3C-Water transport'!P$58="no"," ",ROUND(AB675,4))</f>
        <v>0.67200000000000004</v>
      </c>
    </row>
    <row r="676" spans="5:31" x14ac:dyDescent="0.25">
      <c r="E676" s="110">
        <f t="shared" si="72"/>
        <v>0.67300000000000049</v>
      </c>
      <c r="F676" s="110">
        <f>IF('3A-Rail transport'!P$56="no"," ",ROUND(E676,4))</f>
        <v>0.67300000000000004</v>
      </c>
      <c r="G676" s="110">
        <f>IF('3A-Rail transport'!P$57="no"," ",ROUND(E676,4))</f>
        <v>0.67300000000000004</v>
      </c>
      <c r="H676" s="110"/>
      <c r="S676" s="110">
        <f t="shared" si="73"/>
        <v>0.67300000000000049</v>
      </c>
      <c r="T676" s="110">
        <f>IF('3B-Air transport'!P$66="no"," ",ROUND(S676,4))</f>
        <v>0.67300000000000004</v>
      </c>
      <c r="U676" s="110">
        <f>IF('3B-Air transport'!P$67="no"," ",ROUND(S676,4))</f>
        <v>0.67300000000000004</v>
      </c>
      <c r="V676" s="110">
        <f>IF('3B-Air transport'!P$68="no"," ",ROUND(S676,4))</f>
        <v>0.67300000000000004</v>
      </c>
      <c r="W676" s="110"/>
      <c r="AB676" s="110">
        <f t="shared" si="74"/>
        <v>0.67300000000000049</v>
      </c>
      <c r="AC676" s="110">
        <f>IF('3C-Water transport'!P$56="no"," ",ROUND(AB676,4))</f>
        <v>0.67300000000000004</v>
      </c>
      <c r="AD676" s="110">
        <f>IF('3C-Water transport'!P$57="no"," ",ROUND(AB676,4))</f>
        <v>0.67300000000000004</v>
      </c>
      <c r="AE676" s="110">
        <f>IF('3C-Water transport'!P$58="no"," ",ROUND(AB676,4))</f>
        <v>0.67300000000000004</v>
      </c>
    </row>
    <row r="677" spans="5:31" x14ac:dyDescent="0.25">
      <c r="E677" s="110">
        <f t="shared" si="72"/>
        <v>0.67400000000000049</v>
      </c>
      <c r="F677" s="110">
        <f>IF('3A-Rail transport'!P$56="no"," ",ROUND(E677,4))</f>
        <v>0.67400000000000004</v>
      </c>
      <c r="G677" s="110">
        <f>IF('3A-Rail transport'!P$57="no"," ",ROUND(E677,4))</f>
        <v>0.67400000000000004</v>
      </c>
      <c r="H677" s="110"/>
      <c r="S677" s="110">
        <f t="shared" si="73"/>
        <v>0.67400000000000049</v>
      </c>
      <c r="T677" s="110">
        <f>IF('3B-Air transport'!P$66="no"," ",ROUND(S677,4))</f>
        <v>0.67400000000000004</v>
      </c>
      <c r="U677" s="110">
        <f>IF('3B-Air transport'!P$67="no"," ",ROUND(S677,4))</f>
        <v>0.67400000000000004</v>
      </c>
      <c r="V677" s="110">
        <f>IF('3B-Air transport'!P$68="no"," ",ROUND(S677,4))</f>
        <v>0.67400000000000004</v>
      </c>
      <c r="W677" s="110"/>
      <c r="AB677" s="110">
        <f t="shared" si="74"/>
        <v>0.67400000000000049</v>
      </c>
      <c r="AC677" s="110">
        <f>IF('3C-Water transport'!P$56="no"," ",ROUND(AB677,4))</f>
        <v>0.67400000000000004</v>
      </c>
      <c r="AD677" s="110">
        <f>IF('3C-Water transport'!P$57="no"," ",ROUND(AB677,4))</f>
        <v>0.67400000000000004</v>
      </c>
      <c r="AE677" s="110">
        <f>IF('3C-Water transport'!P$58="no"," ",ROUND(AB677,4))</f>
        <v>0.67400000000000004</v>
      </c>
    </row>
    <row r="678" spans="5:31" x14ac:dyDescent="0.25">
      <c r="E678" s="110">
        <f t="shared" si="72"/>
        <v>0.67500000000000049</v>
      </c>
      <c r="F678" s="110">
        <f>IF('3A-Rail transport'!P$56="no"," ",ROUND(E678,4))</f>
        <v>0.67500000000000004</v>
      </c>
      <c r="G678" s="110">
        <f>IF('3A-Rail transport'!P$57="no"," ",ROUND(E678,4))</f>
        <v>0.67500000000000004</v>
      </c>
      <c r="H678" s="110"/>
      <c r="S678" s="110">
        <f t="shared" si="73"/>
        <v>0.67500000000000049</v>
      </c>
      <c r="T678" s="110">
        <f>IF('3B-Air transport'!P$66="no"," ",ROUND(S678,4))</f>
        <v>0.67500000000000004</v>
      </c>
      <c r="U678" s="110">
        <f>IF('3B-Air transport'!P$67="no"," ",ROUND(S678,4))</f>
        <v>0.67500000000000004</v>
      </c>
      <c r="V678" s="110">
        <f>IF('3B-Air transport'!P$68="no"," ",ROUND(S678,4))</f>
        <v>0.67500000000000004</v>
      </c>
      <c r="W678" s="110"/>
      <c r="AB678" s="110">
        <f t="shared" si="74"/>
        <v>0.67500000000000049</v>
      </c>
      <c r="AC678" s="110">
        <f>IF('3C-Water transport'!P$56="no"," ",ROUND(AB678,4))</f>
        <v>0.67500000000000004</v>
      </c>
      <c r="AD678" s="110">
        <f>IF('3C-Water transport'!P$57="no"," ",ROUND(AB678,4))</f>
        <v>0.67500000000000004</v>
      </c>
      <c r="AE678" s="110">
        <f>IF('3C-Water transport'!P$58="no"," ",ROUND(AB678,4))</f>
        <v>0.67500000000000004</v>
      </c>
    </row>
    <row r="679" spans="5:31" x14ac:dyDescent="0.25">
      <c r="E679" s="110">
        <f t="shared" si="72"/>
        <v>0.67600000000000049</v>
      </c>
      <c r="F679" s="110">
        <f>IF('3A-Rail transport'!P$56="no"," ",ROUND(E679,4))</f>
        <v>0.67600000000000005</v>
      </c>
      <c r="G679" s="110">
        <f>IF('3A-Rail transport'!P$57="no"," ",ROUND(E679,4))</f>
        <v>0.67600000000000005</v>
      </c>
      <c r="H679" s="110"/>
      <c r="S679" s="110">
        <f t="shared" si="73"/>
        <v>0.67600000000000049</v>
      </c>
      <c r="T679" s="110">
        <f>IF('3B-Air transport'!P$66="no"," ",ROUND(S679,4))</f>
        <v>0.67600000000000005</v>
      </c>
      <c r="U679" s="110">
        <f>IF('3B-Air transport'!P$67="no"," ",ROUND(S679,4))</f>
        <v>0.67600000000000005</v>
      </c>
      <c r="V679" s="110">
        <f>IF('3B-Air transport'!P$68="no"," ",ROUND(S679,4))</f>
        <v>0.67600000000000005</v>
      </c>
      <c r="W679" s="110"/>
      <c r="AB679" s="110">
        <f t="shared" si="74"/>
        <v>0.67600000000000049</v>
      </c>
      <c r="AC679" s="110">
        <f>IF('3C-Water transport'!P$56="no"," ",ROUND(AB679,4))</f>
        <v>0.67600000000000005</v>
      </c>
      <c r="AD679" s="110">
        <f>IF('3C-Water transport'!P$57="no"," ",ROUND(AB679,4))</f>
        <v>0.67600000000000005</v>
      </c>
      <c r="AE679" s="110">
        <f>IF('3C-Water transport'!P$58="no"," ",ROUND(AB679,4))</f>
        <v>0.67600000000000005</v>
      </c>
    </row>
    <row r="680" spans="5:31" x14ac:dyDescent="0.25">
      <c r="E680" s="110">
        <f t="shared" si="72"/>
        <v>0.67700000000000049</v>
      </c>
      <c r="F680" s="110">
        <f>IF('3A-Rail transport'!P$56="no"," ",ROUND(E680,4))</f>
        <v>0.67700000000000005</v>
      </c>
      <c r="G680" s="110">
        <f>IF('3A-Rail transport'!P$57="no"," ",ROUND(E680,4))</f>
        <v>0.67700000000000005</v>
      </c>
      <c r="H680" s="110"/>
      <c r="S680" s="110">
        <f t="shared" si="73"/>
        <v>0.67700000000000049</v>
      </c>
      <c r="T680" s="110">
        <f>IF('3B-Air transport'!P$66="no"," ",ROUND(S680,4))</f>
        <v>0.67700000000000005</v>
      </c>
      <c r="U680" s="110">
        <f>IF('3B-Air transport'!P$67="no"," ",ROUND(S680,4))</f>
        <v>0.67700000000000005</v>
      </c>
      <c r="V680" s="110">
        <f>IF('3B-Air transport'!P$68="no"," ",ROUND(S680,4))</f>
        <v>0.67700000000000005</v>
      </c>
      <c r="W680" s="110"/>
      <c r="AB680" s="110">
        <f t="shared" si="74"/>
        <v>0.67700000000000049</v>
      </c>
      <c r="AC680" s="110">
        <f>IF('3C-Water transport'!P$56="no"," ",ROUND(AB680,4))</f>
        <v>0.67700000000000005</v>
      </c>
      <c r="AD680" s="110">
        <f>IF('3C-Water transport'!P$57="no"," ",ROUND(AB680,4))</f>
        <v>0.67700000000000005</v>
      </c>
      <c r="AE680" s="110">
        <f>IF('3C-Water transport'!P$58="no"," ",ROUND(AB680,4))</f>
        <v>0.67700000000000005</v>
      </c>
    </row>
    <row r="681" spans="5:31" x14ac:dyDescent="0.25">
      <c r="E681" s="110">
        <f t="shared" si="72"/>
        <v>0.67800000000000049</v>
      </c>
      <c r="F681" s="110">
        <f>IF('3A-Rail transport'!P$56="no"," ",ROUND(E681,4))</f>
        <v>0.67800000000000005</v>
      </c>
      <c r="G681" s="110">
        <f>IF('3A-Rail transport'!P$57="no"," ",ROUND(E681,4))</f>
        <v>0.67800000000000005</v>
      </c>
      <c r="H681" s="110"/>
      <c r="S681" s="110">
        <f t="shared" si="73"/>
        <v>0.67800000000000049</v>
      </c>
      <c r="T681" s="110">
        <f>IF('3B-Air transport'!P$66="no"," ",ROUND(S681,4))</f>
        <v>0.67800000000000005</v>
      </c>
      <c r="U681" s="110">
        <f>IF('3B-Air transport'!P$67="no"," ",ROUND(S681,4))</f>
        <v>0.67800000000000005</v>
      </c>
      <c r="V681" s="110">
        <f>IF('3B-Air transport'!P$68="no"," ",ROUND(S681,4))</f>
        <v>0.67800000000000005</v>
      </c>
      <c r="W681" s="110"/>
      <c r="AB681" s="110">
        <f t="shared" si="74"/>
        <v>0.67800000000000049</v>
      </c>
      <c r="AC681" s="110">
        <f>IF('3C-Water transport'!P$56="no"," ",ROUND(AB681,4))</f>
        <v>0.67800000000000005</v>
      </c>
      <c r="AD681" s="110">
        <f>IF('3C-Water transport'!P$57="no"," ",ROUND(AB681,4))</f>
        <v>0.67800000000000005</v>
      </c>
      <c r="AE681" s="110">
        <f>IF('3C-Water transport'!P$58="no"," ",ROUND(AB681,4))</f>
        <v>0.67800000000000005</v>
      </c>
    </row>
    <row r="682" spans="5:31" x14ac:dyDescent="0.25">
      <c r="E682" s="110">
        <f t="shared" si="72"/>
        <v>0.67900000000000049</v>
      </c>
      <c r="F682" s="110">
        <f>IF('3A-Rail transport'!P$56="no"," ",ROUND(E682,4))</f>
        <v>0.67900000000000005</v>
      </c>
      <c r="G682" s="110">
        <f>IF('3A-Rail transport'!P$57="no"," ",ROUND(E682,4))</f>
        <v>0.67900000000000005</v>
      </c>
      <c r="H682" s="110"/>
      <c r="S682" s="110">
        <f t="shared" si="73"/>
        <v>0.67900000000000049</v>
      </c>
      <c r="T682" s="110">
        <f>IF('3B-Air transport'!P$66="no"," ",ROUND(S682,4))</f>
        <v>0.67900000000000005</v>
      </c>
      <c r="U682" s="110">
        <f>IF('3B-Air transport'!P$67="no"," ",ROUND(S682,4))</f>
        <v>0.67900000000000005</v>
      </c>
      <c r="V682" s="110">
        <f>IF('3B-Air transport'!P$68="no"," ",ROUND(S682,4))</f>
        <v>0.67900000000000005</v>
      </c>
      <c r="W682" s="110"/>
      <c r="AB682" s="110">
        <f t="shared" si="74"/>
        <v>0.67900000000000049</v>
      </c>
      <c r="AC682" s="110">
        <f>IF('3C-Water transport'!P$56="no"," ",ROUND(AB682,4))</f>
        <v>0.67900000000000005</v>
      </c>
      <c r="AD682" s="110">
        <f>IF('3C-Water transport'!P$57="no"," ",ROUND(AB682,4))</f>
        <v>0.67900000000000005</v>
      </c>
      <c r="AE682" s="110">
        <f>IF('3C-Water transport'!P$58="no"," ",ROUND(AB682,4))</f>
        <v>0.67900000000000005</v>
      </c>
    </row>
    <row r="683" spans="5:31" x14ac:dyDescent="0.25">
      <c r="E683" s="110">
        <f t="shared" si="72"/>
        <v>0.68000000000000049</v>
      </c>
      <c r="F683" s="110">
        <f>IF('3A-Rail transport'!P$56="no"," ",ROUND(E683,4))</f>
        <v>0.68</v>
      </c>
      <c r="G683" s="110">
        <f>IF('3A-Rail transport'!P$57="no"," ",ROUND(E683,4))</f>
        <v>0.68</v>
      </c>
      <c r="H683" s="110"/>
      <c r="S683" s="110">
        <f t="shared" si="73"/>
        <v>0.68000000000000049</v>
      </c>
      <c r="T683" s="110">
        <f>IF('3B-Air transport'!P$66="no"," ",ROUND(S683,4))</f>
        <v>0.68</v>
      </c>
      <c r="U683" s="110">
        <f>IF('3B-Air transport'!P$67="no"," ",ROUND(S683,4))</f>
        <v>0.68</v>
      </c>
      <c r="V683" s="110">
        <f>IF('3B-Air transport'!P$68="no"," ",ROUND(S683,4))</f>
        <v>0.68</v>
      </c>
      <c r="W683" s="110"/>
      <c r="AB683" s="110">
        <f t="shared" si="74"/>
        <v>0.68000000000000049</v>
      </c>
      <c r="AC683" s="110">
        <f>IF('3C-Water transport'!P$56="no"," ",ROUND(AB683,4))</f>
        <v>0.68</v>
      </c>
      <c r="AD683" s="110">
        <f>IF('3C-Water transport'!P$57="no"," ",ROUND(AB683,4))</f>
        <v>0.68</v>
      </c>
      <c r="AE683" s="110">
        <f>IF('3C-Water transport'!P$58="no"," ",ROUND(AB683,4))</f>
        <v>0.68</v>
      </c>
    </row>
    <row r="684" spans="5:31" x14ac:dyDescent="0.25">
      <c r="E684" s="110">
        <f t="shared" si="72"/>
        <v>0.68100000000000049</v>
      </c>
      <c r="F684" s="110">
        <f>IF('3A-Rail transport'!P$56="no"," ",ROUND(E684,4))</f>
        <v>0.68100000000000005</v>
      </c>
      <c r="G684" s="110">
        <f>IF('3A-Rail transport'!P$57="no"," ",ROUND(E684,4))</f>
        <v>0.68100000000000005</v>
      </c>
      <c r="H684" s="110"/>
      <c r="S684" s="110">
        <f t="shared" si="73"/>
        <v>0.68100000000000049</v>
      </c>
      <c r="T684" s="110">
        <f>IF('3B-Air transport'!P$66="no"," ",ROUND(S684,4))</f>
        <v>0.68100000000000005</v>
      </c>
      <c r="U684" s="110">
        <f>IF('3B-Air transport'!P$67="no"," ",ROUND(S684,4))</f>
        <v>0.68100000000000005</v>
      </c>
      <c r="V684" s="110">
        <f>IF('3B-Air transport'!P$68="no"," ",ROUND(S684,4))</f>
        <v>0.68100000000000005</v>
      </c>
      <c r="W684" s="110"/>
      <c r="AB684" s="110">
        <f t="shared" si="74"/>
        <v>0.68100000000000049</v>
      </c>
      <c r="AC684" s="110">
        <f>IF('3C-Water transport'!P$56="no"," ",ROUND(AB684,4))</f>
        <v>0.68100000000000005</v>
      </c>
      <c r="AD684" s="110">
        <f>IF('3C-Water transport'!P$57="no"," ",ROUND(AB684,4))</f>
        <v>0.68100000000000005</v>
      </c>
      <c r="AE684" s="110">
        <f>IF('3C-Water transport'!P$58="no"," ",ROUND(AB684,4))</f>
        <v>0.68100000000000005</v>
      </c>
    </row>
    <row r="685" spans="5:31" x14ac:dyDescent="0.25">
      <c r="E685" s="110">
        <f t="shared" si="72"/>
        <v>0.68200000000000049</v>
      </c>
      <c r="F685" s="110">
        <f>IF('3A-Rail transport'!P$56="no"," ",ROUND(E685,4))</f>
        <v>0.68200000000000005</v>
      </c>
      <c r="G685" s="110">
        <f>IF('3A-Rail transport'!P$57="no"," ",ROUND(E685,4))</f>
        <v>0.68200000000000005</v>
      </c>
      <c r="H685" s="110"/>
      <c r="S685" s="110">
        <f t="shared" si="73"/>
        <v>0.68200000000000049</v>
      </c>
      <c r="T685" s="110">
        <f>IF('3B-Air transport'!P$66="no"," ",ROUND(S685,4))</f>
        <v>0.68200000000000005</v>
      </c>
      <c r="U685" s="110">
        <f>IF('3B-Air transport'!P$67="no"," ",ROUND(S685,4))</f>
        <v>0.68200000000000005</v>
      </c>
      <c r="V685" s="110">
        <f>IF('3B-Air transport'!P$68="no"," ",ROUND(S685,4))</f>
        <v>0.68200000000000005</v>
      </c>
      <c r="W685" s="110"/>
      <c r="AB685" s="110">
        <f t="shared" si="74"/>
        <v>0.68200000000000049</v>
      </c>
      <c r="AC685" s="110">
        <f>IF('3C-Water transport'!P$56="no"," ",ROUND(AB685,4))</f>
        <v>0.68200000000000005</v>
      </c>
      <c r="AD685" s="110">
        <f>IF('3C-Water transport'!P$57="no"," ",ROUND(AB685,4))</f>
        <v>0.68200000000000005</v>
      </c>
      <c r="AE685" s="110">
        <f>IF('3C-Water transport'!P$58="no"," ",ROUND(AB685,4))</f>
        <v>0.68200000000000005</v>
      </c>
    </row>
    <row r="686" spans="5:31" x14ac:dyDescent="0.25">
      <c r="E686" s="110">
        <f t="shared" si="72"/>
        <v>0.6830000000000005</v>
      </c>
      <c r="F686" s="110">
        <f>IF('3A-Rail transport'!P$56="no"," ",ROUND(E686,4))</f>
        <v>0.68300000000000005</v>
      </c>
      <c r="G686" s="110">
        <f>IF('3A-Rail transport'!P$57="no"," ",ROUND(E686,4))</f>
        <v>0.68300000000000005</v>
      </c>
      <c r="H686" s="110"/>
      <c r="S686" s="110">
        <f t="shared" si="73"/>
        <v>0.6830000000000005</v>
      </c>
      <c r="T686" s="110">
        <f>IF('3B-Air transport'!P$66="no"," ",ROUND(S686,4))</f>
        <v>0.68300000000000005</v>
      </c>
      <c r="U686" s="110">
        <f>IF('3B-Air transport'!P$67="no"," ",ROUND(S686,4))</f>
        <v>0.68300000000000005</v>
      </c>
      <c r="V686" s="110">
        <f>IF('3B-Air transport'!P$68="no"," ",ROUND(S686,4))</f>
        <v>0.68300000000000005</v>
      </c>
      <c r="W686" s="110"/>
      <c r="AB686" s="110">
        <f t="shared" si="74"/>
        <v>0.6830000000000005</v>
      </c>
      <c r="AC686" s="110">
        <f>IF('3C-Water transport'!P$56="no"," ",ROUND(AB686,4))</f>
        <v>0.68300000000000005</v>
      </c>
      <c r="AD686" s="110">
        <f>IF('3C-Water transport'!P$57="no"," ",ROUND(AB686,4))</f>
        <v>0.68300000000000005</v>
      </c>
      <c r="AE686" s="110">
        <f>IF('3C-Water transport'!P$58="no"," ",ROUND(AB686,4))</f>
        <v>0.68300000000000005</v>
      </c>
    </row>
    <row r="687" spans="5:31" x14ac:dyDescent="0.25">
      <c r="E687" s="110">
        <f t="shared" si="72"/>
        <v>0.6840000000000005</v>
      </c>
      <c r="F687" s="110">
        <f>IF('3A-Rail transport'!P$56="no"," ",ROUND(E687,4))</f>
        <v>0.68400000000000005</v>
      </c>
      <c r="G687" s="110">
        <f>IF('3A-Rail transport'!P$57="no"," ",ROUND(E687,4))</f>
        <v>0.68400000000000005</v>
      </c>
      <c r="H687" s="110"/>
      <c r="S687" s="110">
        <f t="shared" si="73"/>
        <v>0.6840000000000005</v>
      </c>
      <c r="T687" s="110">
        <f>IF('3B-Air transport'!P$66="no"," ",ROUND(S687,4))</f>
        <v>0.68400000000000005</v>
      </c>
      <c r="U687" s="110">
        <f>IF('3B-Air transport'!P$67="no"," ",ROUND(S687,4))</f>
        <v>0.68400000000000005</v>
      </c>
      <c r="V687" s="110">
        <f>IF('3B-Air transport'!P$68="no"," ",ROUND(S687,4))</f>
        <v>0.68400000000000005</v>
      </c>
      <c r="W687" s="110"/>
      <c r="AB687" s="110">
        <f t="shared" si="74"/>
        <v>0.6840000000000005</v>
      </c>
      <c r="AC687" s="110">
        <f>IF('3C-Water transport'!P$56="no"," ",ROUND(AB687,4))</f>
        <v>0.68400000000000005</v>
      </c>
      <c r="AD687" s="110">
        <f>IF('3C-Water transport'!P$57="no"," ",ROUND(AB687,4))</f>
        <v>0.68400000000000005</v>
      </c>
      <c r="AE687" s="110">
        <f>IF('3C-Water transport'!P$58="no"," ",ROUND(AB687,4))</f>
        <v>0.68400000000000005</v>
      </c>
    </row>
    <row r="688" spans="5:31" x14ac:dyDescent="0.25">
      <c r="E688" s="110">
        <f t="shared" si="72"/>
        <v>0.6850000000000005</v>
      </c>
      <c r="F688" s="110">
        <f>IF('3A-Rail transport'!P$56="no"," ",ROUND(E688,4))</f>
        <v>0.68500000000000005</v>
      </c>
      <c r="G688" s="110">
        <f>IF('3A-Rail transport'!P$57="no"," ",ROUND(E688,4))</f>
        <v>0.68500000000000005</v>
      </c>
      <c r="H688" s="110"/>
      <c r="S688" s="110">
        <f t="shared" si="73"/>
        <v>0.6850000000000005</v>
      </c>
      <c r="T688" s="110">
        <f>IF('3B-Air transport'!P$66="no"," ",ROUND(S688,4))</f>
        <v>0.68500000000000005</v>
      </c>
      <c r="U688" s="110">
        <f>IF('3B-Air transport'!P$67="no"," ",ROUND(S688,4))</f>
        <v>0.68500000000000005</v>
      </c>
      <c r="V688" s="110">
        <f>IF('3B-Air transport'!P$68="no"," ",ROUND(S688,4))</f>
        <v>0.68500000000000005</v>
      </c>
      <c r="W688" s="110"/>
      <c r="AB688" s="110">
        <f t="shared" si="74"/>
        <v>0.6850000000000005</v>
      </c>
      <c r="AC688" s="110">
        <f>IF('3C-Water transport'!P$56="no"," ",ROUND(AB688,4))</f>
        <v>0.68500000000000005</v>
      </c>
      <c r="AD688" s="110">
        <f>IF('3C-Water transport'!P$57="no"," ",ROUND(AB688,4))</f>
        <v>0.68500000000000005</v>
      </c>
      <c r="AE688" s="110">
        <f>IF('3C-Water transport'!P$58="no"," ",ROUND(AB688,4))</f>
        <v>0.68500000000000005</v>
      </c>
    </row>
    <row r="689" spans="5:31" x14ac:dyDescent="0.25">
      <c r="E689" s="110">
        <f t="shared" si="72"/>
        <v>0.6860000000000005</v>
      </c>
      <c r="F689" s="110">
        <f>IF('3A-Rail transport'!P$56="no"," ",ROUND(E689,4))</f>
        <v>0.68600000000000005</v>
      </c>
      <c r="G689" s="110">
        <f>IF('3A-Rail transport'!P$57="no"," ",ROUND(E689,4))</f>
        <v>0.68600000000000005</v>
      </c>
      <c r="H689" s="110"/>
      <c r="S689" s="110">
        <f t="shared" si="73"/>
        <v>0.6860000000000005</v>
      </c>
      <c r="T689" s="110">
        <f>IF('3B-Air transport'!P$66="no"," ",ROUND(S689,4))</f>
        <v>0.68600000000000005</v>
      </c>
      <c r="U689" s="110">
        <f>IF('3B-Air transport'!P$67="no"," ",ROUND(S689,4))</f>
        <v>0.68600000000000005</v>
      </c>
      <c r="V689" s="110">
        <f>IF('3B-Air transport'!P$68="no"," ",ROUND(S689,4))</f>
        <v>0.68600000000000005</v>
      </c>
      <c r="W689" s="110"/>
      <c r="AB689" s="110">
        <f t="shared" si="74"/>
        <v>0.6860000000000005</v>
      </c>
      <c r="AC689" s="110">
        <f>IF('3C-Water transport'!P$56="no"," ",ROUND(AB689,4))</f>
        <v>0.68600000000000005</v>
      </c>
      <c r="AD689" s="110">
        <f>IF('3C-Water transport'!P$57="no"," ",ROUND(AB689,4))</f>
        <v>0.68600000000000005</v>
      </c>
      <c r="AE689" s="110">
        <f>IF('3C-Water transport'!P$58="no"," ",ROUND(AB689,4))</f>
        <v>0.68600000000000005</v>
      </c>
    </row>
    <row r="690" spans="5:31" x14ac:dyDescent="0.25">
      <c r="E690" s="110">
        <f t="shared" si="72"/>
        <v>0.6870000000000005</v>
      </c>
      <c r="F690" s="110">
        <f>IF('3A-Rail transport'!P$56="no"," ",ROUND(E690,4))</f>
        <v>0.68700000000000006</v>
      </c>
      <c r="G690" s="110">
        <f>IF('3A-Rail transport'!P$57="no"," ",ROUND(E690,4))</f>
        <v>0.68700000000000006</v>
      </c>
      <c r="H690" s="110"/>
      <c r="S690" s="110">
        <f t="shared" si="73"/>
        <v>0.6870000000000005</v>
      </c>
      <c r="T690" s="110">
        <f>IF('3B-Air transport'!P$66="no"," ",ROUND(S690,4))</f>
        <v>0.68700000000000006</v>
      </c>
      <c r="U690" s="110">
        <f>IF('3B-Air transport'!P$67="no"," ",ROUND(S690,4))</f>
        <v>0.68700000000000006</v>
      </c>
      <c r="V690" s="110">
        <f>IF('3B-Air transport'!P$68="no"," ",ROUND(S690,4))</f>
        <v>0.68700000000000006</v>
      </c>
      <c r="W690" s="110"/>
      <c r="AB690" s="110">
        <f t="shared" si="74"/>
        <v>0.6870000000000005</v>
      </c>
      <c r="AC690" s="110">
        <f>IF('3C-Water transport'!P$56="no"," ",ROUND(AB690,4))</f>
        <v>0.68700000000000006</v>
      </c>
      <c r="AD690" s="110">
        <f>IF('3C-Water transport'!P$57="no"," ",ROUND(AB690,4))</f>
        <v>0.68700000000000006</v>
      </c>
      <c r="AE690" s="110">
        <f>IF('3C-Water transport'!P$58="no"," ",ROUND(AB690,4))</f>
        <v>0.68700000000000006</v>
      </c>
    </row>
    <row r="691" spans="5:31" x14ac:dyDescent="0.25">
      <c r="E691" s="110">
        <f t="shared" si="72"/>
        <v>0.6880000000000005</v>
      </c>
      <c r="F691" s="110">
        <f>IF('3A-Rail transport'!P$56="no"," ",ROUND(E691,4))</f>
        <v>0.68799999999999994</v>
      </c>
      <c r="G691" s="110">
        <f>IF('3A-Rail transport'!P$57="no"," ",ROUND(E691,4))</f>
        <v>0.68799999999999994</v>
      </c>
      <c r="H691" s="110"/>
      <c r="S691" s="110">
        <f t="shared" si="73"/>
        <v>0.6880000000000005</v>
      </c>
      <c r="T691" s="110">
        <f>IF('3B-Air transport'!P$66="no"," ",ROUND(S691,4))</f>
        <v>0.68799999999999994</v>
      </c>
      <c r="U691" s="110">
        <f>IF('3B-Air transport'!P$67="no"," ",ROUND(S691,4))</f>
        <v>0.68799999999999994</v>
      </c>
      <c r="V691" s="110">
        <f>IF('3B-Air transport'!P$68="no"," ",ROUND(S691,4))</f>
        <v>0.68799999999999994</v>
      </c>
      <c r="W691" s="110"/>
      <c r="AB691" s="110">
        <f t="shared" si="74"/>
        <v>0.6880000000000005</v>
      </c>
      <c r="AC691" s="110">
        <f>IF('3C-Water transport'!P$56="no"," ",ROUND(AB691,4))</f>
        <v>0.68799999999999994</v>
      </c>
      <c r="AD691" s="110">
        <f>IF('3C-Water transport'!P$57="no"," ",ROUND(AB691,4))</f>
        <v>0.68799999999999994</v>
      </c>
      <c r="AE691" s="110">
        <f>IF('3C-Water transport'!P$58="no"," ",ROUND(AB691,4))</f>
        <v>0.68799999999999994</v>
      </c>
    </row>
    <row r="692" spans="5:31" x14ac:dyDescent="0.25">
      <c r="E692" s="110">
        <f t="shared" si="72"/>
        <v>0.6890000000000005</v>
      </c>
      <c r="F692" s="110">
        <f>IF('3A-Rail transport'!P$56="no"," ",ROUND(E692,4))</f>
        <v>0.68899999999999995</v>
      </c>
      <c r="G692" s="110">
        <f>IF('3A-Rail transport'!P$57="no"," ",ROUND(E692,4))</f>
        <v>0.68899999999999995</v>
      </c>
      <c r="H692" s="110"/>
      <c r="S692" s="110">
        <f t="shared" si="73"/>
        <v>0.6890000000000005</v>
      </c>
      <c r="T692" s="110">
        <f>IF('3B-Air transport'!P$66="no"," ",ROUND(S692,4))</f>
        <v>0.68899999999999995</v>
      </c>
      <c r="U692" s="110">
        <f>IF('3B-Air transport'!P$67="no"," ",ROUND(S692,4))</f>
        <v>0.68899999999999995</v>
      </c>
      <c r="V692" s="110">
        <f>IF('3B-Air transport'!P$68="no"," ",ROUND(S692,4))</f>
        <v>0.68899999999999995</v>
      </c>
      <c r="W692" s="110"/>
      <c r="AB692" s="110">
        <f t="shared" si="74"/>
        <v>0.6890000000000005</v>
      </c>
      <c r="AC692" s="110">
        <f>IF('3C-Water transport'!P$56="no"," ",ROUND(AB692,4))</f>
        <v>0.68899999999999995</v>
      </c>
      <c r="AD692" s="110">
        <f>IF('3C-Water transport'!P$57="no"," ",ROUND(AB692,4))</f>
        <v>0.68899999999999995</v>
      </c>
      <c r="AE692" s="110">
        <f>IF('3C-Water transport'!P$58="no"," ",ROUND(AB692,4))</f>
        <v>0.68899999999999995</v>
      </c>
    </row>
    <row r="693" spans="5:31" x14ac:dyDescent="0.25">
      <c r="E693" s="110">
        <f t="shared" si="72"/>
        <v>0.6900000000000005</v>
      </c>
      <c r="F693" s="110">
        <f>IF('3A-Rail transport'!P$56="no"," ",ROUND(E693,4))</f>
        <v>0.69</v>
      </c>
      <c r="G693" s="110">
        <f>IF('3A-Rail transport'!P$57="no"," ",ROUND(E693,4))</f>
        <v>0.69</v>
      </c>
      <c r="H693" s="110"/>
      <c r="S693" s="110">
        <f t="shared" si="73"/>
        <v>0.6900000000000005</v>
      </c>
      <c r="T693" s="110">
        <f>IF('3B-Air transport'!P$66="no"," ",ROUND(S693,4))</f>
        <v>0.69</v>
      </c>
      <c r="U693" s="110">
        <f>IF('3B-Air transport'!P$67="no"," ",ROUND(S693,4))</f>
        <v>0.69</v>
      </c>
      <c r="V693" s="110">
        <f>IF('3B-Air transport'!P$68="no"," ",ROUND(S693,4))</f>
        <v>0.69</v>
      </c>
      <c r="W693" s="110"/>
      <c r="AB693" s="110">
        <f t="shared" si="74"/>
        <v>0.6900000000000005</v>
      </c>
      <c r="AC693" s="110">
        <f>IF('3C-Water transport'!P$56="no"," ",ROUND(AB693,4))</f>
        <v>0.69</v>
      </c>
      <c r="AD693" s="110">
        <f>IF('3C-Water transport'!P$57="no"," ",ROUND(AB693,4))</f>
        <v>0.69</v>
      </c>
      <c r="AE693" s="110">
        <f>IF('3C-Water transport'!P$58="no"," ",ROUND(AB693,4))</f>
        <v>0.69</v>
      </c>
    </row>
    <row r="694" spans="5:31" x14ac:dyDescent="0.25">
      <c r="E694" s="110">
        <f t="shared" si="72"/>
        <v>0.6910000000000005</v>
      </c>
      <c r="F694" s="110">
        <f>IF('3A-Rail transport'!P$56="no"," ",ROUND(E694,4))</f>
        <v>0.69099999999999995</v>
      </c>
      <c r="G694" s="110">
        <f>IF('3A-Rail transport'!P$57="no"," ",ROUND(E694,4))</f>
        <v>0.69099999999999995</v>
      </c>
      <c r="H694" s="110"/>
      <c r="S694" s="110">
        <f t="shared" si="73"/>
        <v>0.6910000000000005</v>
      </c>
      <c r="T694" s="110">
        <f>IF('3B-Air transport'!P$66="no"," ",ROUND(S694,4))</f>
        <v>0.69099999999999995</v>
      </c>
      <c r="U694" s="110">
        <f>IF('3B-Air transport'!P$67="no"," ",ROUND(S694,4))</f>
        <v>0.69099999999999995</v>
      </c>
      <c r="V694" s="110">
        <f>IF('3B-Air transport'!P$68="no"," ",ROUND(S694,4))</f>
        <v>0.69099999999999995</v>
      </c>
      <c r="W694" s="110"/>
      <c r="AB694" s="110">
        <f t="shared" si="74"/>
        <v>0.6910000000000005</v>
      </c>
      <c r="AC694" s="110">
        <f>IF('3C-Water transport'!P$56="no"," ",ROUND(AB694,4))</f>
        <v>0.69099999999999995</v>
      </c>
      <c r="AD694" s="110">
        <f>IF('3C-Water transport'!P$57="no"," ",ROUND(AB694,4))</f>
        <v>0.69099999999999995</v>
      </c>
      <c r="AE694" s="110">
        <f>IF('3C-Water transport'!P$58="no"," ",ROUND(AB694,4))</f>
        <v>0.69099999999999995</v>
      </c>
    </row>
    <row r="695" spans="5:31" x14ac:dyDescent="0.25">
      <c r="E695" s="110">
        <f t="shared" si="72"/>
        <v>0.6920000000000005</v>
      </c>
      <c r="F695" s="110">
        <f>IF('3A-Rail transport'!P$56="no"," ",ROUND(E695,4))</f>
        <v>0.69199999999999995</v>
      </c>
      <c r="G695" s="110">
        <f>IF('3A-Rail transport'!P$57="no"," ",ROUND(E695,4))</f>
        <v>0.69199999999999995</v>
      </c>
      <c r="H695" s="110"/>
      <c r="S695" s="110">
        <f t="shared" si="73"/>
        <v>0.6920000000000005</v>
      </c>
      <c r="T695" s="110">
        <f>IF('3B-Air transport'!P$66="no"," ",ROUND(S695,4))</f>
        <v>0.69199999999999995</v>
      </c>
      <c r="U695" s="110">
        <f>IF('3B-Air transport'!P$67="no"," ",ROUND(S695,4))</f>
        <v>0.69199999999999995</v>
      </c>
      <c r="V695" s="110">
        <f>IF('3B-Air transport'!P$68="no"," ",ROUND(S695,4))</f>
        <v>0.69199999999999995</v>
      </c>
      <c r="W695" s="110"/>
      <c r="AB695" s="110">
        <f t="shared" si="74"/>
        <v>0.6920000000000005</v>
      </c>
      <c r="AC695" s="110">
        <f>IF('3C-Water transport'!P$56="no"," ",ROUND(AB695,4))</f>
        <v>0.69199999999999995</v>
      </c>
      <c r="AD695" s="110">
        <f>IF('3C-Water transport'!P$57="no"," ",ROUND(AB695,4))</f>
        <v>0.69199999999999995</v>
      </c>
      <c r="AE695" s="110">
        <f>IF('3C-Water transport'!P$58="no"," ",ROUND(AB695,4))</f>
        <v>0.69199999999999995</v>
      </c>
    </row>
    <row r="696" spans="5:31" x14ac:dyDescent="0.25">
      <c r="E696" s="110">
        <f t="shared" si="72"/>
        <v>0.6930000000000005</v>
      </c>
      <c r="F696" s="110">
        <f>IF('3A-Rail transport'!P$56="no"," ",ROUND(E696,4))</f>
        <v>0.69299999999999995</v>
      </c>
      <c r="G696" s="110">
        <f>IF('3A-Rail transport'!P$57="no"," ",ROUND(E696,4))</f>
        <v>0.69299999999999995</v>
      </c>
      <c r="H696" s="110"/>
      <c r="S696" s="110">
        <f t="shared" si="73"/>
        <v>0.6930000000000005</v>
      </c>
      <c r="T696" s="110">
        <f>IF('3B-Air transport'!P$66="no"," ",ROUND(S696,4))</f>
        <v>0.69299999999999995</v>
      </c>
      <c r="U696" s="110">
        <f>IF('3B-Air transport'!P$67="no"," ",ROUND(S696,4))</f>
        <v>0.69299999999999995</v>
      </c>
      <c r="V696" s="110">
        <f>IF('3B-Air transport'!P$68="no"," ",ROUND(S696,4))</f>
        <v>0.69299999999999995</v>
      </c>
      <c r="W696" s="110"/>
      <c r="AB696" s="110">
        <f t="shared" si="74"/>
        <v>0.6930000000000005</v>
      </c>
      <c r="AC696" s="110">
        <f>IF('3C-Water transport'!P$56="no"," ",ROUND(AB696,4))</f>
        <v>0.69299999999999995</v>
      </c>
      <c r="AD696" s="110">
        <f>IF('3C-Water transport'!P$57="no"," ",ROUND(AB696,4))</f>
        <v>0.69299999999999995</v>
      </c>
      <c r="AE696" s="110">
        <f>IF('3C-Water transport'!P$58="no"," ",ROUND(AB696,4))</f>
        <v>0.69299999999999995</v>
      </c>
    </row>
    <row r="697" spans="5:31" x14ac:dyDescent="0.25">
      <c r="E697" s="110">
        <f t="shared" si="72"/>
        <v>0.69400000000000051</v>
      </c>
      <c r="F697" s="110">
        <f>IF('3A-Rail transport'!P$56="no"," ",ROUND(E697,4))</f>
        <v>0.69399999999999995</v>
      </c>
      <c r="G697" s="110">
        <f>IF('3A-Rail transport'!P$57="no"," ",ROUND(E697,4))</f>
        <v>0.69399999999999995</v>
      </c>
      <c r="H697" s="110"/>
      <c r="S697" s="110">
        <f t="shared" si="73"/>
        <v>0.69400000000000051</v>
      </c>
      <c r="T697" s="110">
        <f>IF('3B-Air transport'!P$66="no"," ",ROUND(S697,4))</f>
        <v>0.69399999999999995</v>
      </c>
      <c r="U697" s="110">
        <f>IF('3B-Air transport'!P$67="no"," ",ROUND(S697,4))</f>
        <v>0.69399999999999995</v>
      </c>
      <c r="V697" s="110">
        <f>IF('3B-Air transport'!P$68="no"," ",ROUND(S697,4))</f>
        <v>0.69399999999999995</v>
      </c>
      <c r="W697" s="110"/>
      <c r="AB697" s="110">
        <f t="shared" si="74"/>
        <v>0.69400000000000051</v>
      </c>
      <c r="AC697" s="110">
        <f>IF('3C-Water transport'!P$56="no"," ",ROUND(AB697,4))</f>
        <v>0.69399999999999995</v>
      </c>
      <c r="AD697" s="110">
        <f>IF('3C-Water transport'!P$57="no"," ",ROUND(AB697,4))</f>
        <v>0.69399999999999995</v>
      </c>
      <c r="AE697" s="110">
        <f>IF('3C-Water transport'!P$58="no"," ",ROUND(AB697,4))</f>
        <v>0.69399999999999995</v>
      </c>
    </row>
    <row r="698" spans="5:31" x14ac:dyDescent="0.25">
      <c r="E698" s="110">
        <f t="shared" si="72"/>
        <v>0.69500000000000051</v>
      </c>
      <c r="F698" s="110">
        <f>IF('3A-Rail transport'!P$56="no"," ",ROUND(E698,4))</f>
        <v>0.69499999999999995</v>
      </c>
      <c r="G698" s="110">
        <f>IF('3A-Rail transport'!P$57="no"," ",ROUND(E698,4))</f>
        <v>0.69499999999999995</v>
      </c>
      <c r="H698" s="110"/>
      <c r="S698" s="110">
        <f t="shared" si="73"/>
        <v>0.69500000000000051</v>
      </c>
      <c r="T698" s="110">
        <f>IF('3B-Air transport'!P$66="no"," ",ROUND(S698,4))</f>
        <v>0.69499999999999995</v>
      </c>
      <c r="U698" s="110">
        <f>IF('3B-Air transport'!P$67="no"," ",ROUND(S698,4))</f>
        <v>0.69499999999999995</v>
      </c>
      <c r="V698" s="110">
        <f>IF('3B-Air transport'!P$68="no"," ",ROUND(S698,4))</f>
        <v>0.69499999999999995</v>
      </c>
      <c r="W698" s="110"/>
      <c r="AB698" s="110">
        <f t="shared" si="74"/>
        <v>0.69500000000000051</v>
      </c>
      <c r="AC698" s="110">
        <f>IF('3C-Water transport'!P$56="no"," ",ROUND(AB698,4))</f>
        <v>0.69499999999999995</v>
      </c>
      <c r="AD698" s="110">
        <f>IF('3C-Water transport'!P$57="no"," ",ROUND(AB698,4))</f>
        <v>0.69499999999999995</v>
      </c>
      <c r="AE698" s="110">
        <f>IF('3C-Water transport'!P$58="no"," ",ROUND(AB698,4))</f>
        <v>0.69499999999999995</v>
      </c>
    </row>
    <row r="699" spans="5:31" x14ac:dyDescent="0.25">
      <c r="E699" s="110">
        <f t="shared" si="72"/>
        <v>0.69600000000000051</v>
      </c>
      <c r="F699" s="110">
        <f>IF('3A-Rail transport'!P$56="no"," ",ROUND(E699,4))</f>
        <v>0.69599999999999995</v>
      </c>
      <c r="G699" s="110">
        <f>IF('3A-Rail transport'!P$57="no"," ",ROUND(E699,4))</f>
        <v>0.69599999999999995</v>
      </c>
      <c r="H699" s="110"/>
      <c r="S699" s="110">
        <f t="shared" si="73"/>
        <v>0.69600000000000051</v>
      </c>
      <c r="T699" s="110">
        <f>IF('3B-Air transport'!P$66="no"," ",ROUND(S699,4))</f>
        <v>0.69599999999999995</v>
      </c>
      <c r="U699" s="110">
        <f>IF('3B-Air transport'!P$67="no"," ",ROUND(S699,4))</f>
        <v>0.69599999999999995</v>
      </c>
      <c r="V699" s="110">
        <f>IF('3B-Air transport'!P$68="no"," ",ROUND(S699,4))</f>
        <v>0.69599999999999995</v>
      </c>
      <c r="W699" s="110"/>
      <c r="AB699" s="110">
        <f t="shared" si="74"/>
        <v>0.69600000000000051</v>
      </c>
      <c r="AC699" s="110">
        <f>IF('3C-Water transport'!P$56="no"," ",ROUND(AB699,4))</f>
        <v>0.69599999999999995</v>
      </c>
      <c r="AD699" s="110">
        <f>IF('3C-Water transport'!P$57="no"," ",ROUND(AB699,4))</f>
        <v>0.69599999999999995</v>
      </c>
      <c r="AE699" s="110">
        <f>IF('3C-Water transport'!P$58="no"," ",ROUND(AB699,4))</f>
        <v>0.69599999999999995</v>
      </c>
    </row>
    <row r="700" spans="5:31" x14ac:dyDescent="0.25">
      <c r="E700" s="110">
        <f t="shared" si="72"/>
        <v>0.69700000000000051</v>
      </c>
      <c r="F700" s="110">
        <f>IF('3A-Rail transport'!P$56="no"," ",ROUND(E700,4))</f>
        <v>0.69699999999999995</v>
      </c>
      <c r="G700" s="110">
        <f>IF('3A-Rail transport'!P$57="no"," ",ROUND(E700,4))</f>
        <v>0.69699999999999995</v>
      </c>
      <c r="H700" s="110"/>
      <c r="S700" s="110">
        <f t="shared" si="73"/>
        <v>0.69700000000000051</v>
      </c>
      <c r="T700" s="110">
        <f>IF('3B-Air transport'!P$66="no"," ",ROUND(S700,4))</f>
        <v>0.69699999999999995</v>
      </c>
      <c r="U700" s="110">
        <f>IF('3B-Air transport'!P$67="no"," ",ROUND(S700,4))</f>
        <v>0.69699999999999995</v>
      </c>
      <c r="V700" s="110">
        <f>IF('3B-Air transport'!P$68="no"," ",ROUND(S700,4))</f>
        <v>0.69699999999999995</v>
      </c>
      <c r="W700" s="110"/>
      <c r="AB700" s="110">
        <f t="shared" si="74"/>
        <v>0.69700000000000051</v>
      </c>
      <c r="AC700" s="110">
        <f>IF('3C-Water transport'!P$56="no"," ",ROUND(AB700,4))</f>
        <v>0.69699999999999995</v>
      </c>
      <c r="AD700" s="110">
        <f>IF('3C-Water transport'!P$57="no"," ",ROUND(AB700,4))</f>
        <v>0.69699999999999995</v>
      </c>
      <c r="AE700" s="110">
        <f>IF('3C-Water transport'!P$58="no"," ",ROUND(AB700,4))</f>
        <v>0.69699999999999995</v>
      </c>
    </row>
    <row r="701" spans="5:31" x14ac:dyDescent="0.25">
      <c r="E701" s="110">
        <f t="shared" si="72"/>
        <v>0.69800000000000051</v>
      </c>
      <c r="F701" s="110">
        <f>IF('3A-Rail transport'!P$56="no"," ",ROUND(E701,4))</f>
        <v>0.69799999999999995</v>
      </c>
      <c r="G701" s="110">
        <f>IF('3A-Rail transport'!P$57="no"," ",ROUND(E701,4))</f>
        <v>0.69799999999999995</v>
      </c>
      <c r="H701" s="110"/>
      <c r="S701" s="110">
        <f t="shared" si="73"/>
        <v>0.69800000000000051</v>
      </c>
      <c r="T701" s="110">
        <f>IF('3B-Air transport'!P$66="no"," ",ROUND(S701,4))</f>
        <v>0.69799999999999995</v>
      </c>
      <c r="U701" s="110">
        <f>IF('3B-Air transport'!P$67="no"," ",ROUND(S701,4))</f>
        <v>0.69799999999999995</v>
      </c>
      <c r="V701" s="110">
        <f>IF('3B-Air transport'!P$68="no"," ",ROUND(S701,4))</f>
        <v>0.69799999999999995</v>
      </c>
      <c r="W701" s="110"/>
      <c r="AB701" s="110">
        <f t="shared" si="74"/>
        <v>0.69800000000000051</v>
      </c>
      <c r="AC701" s="110">
        <f>IF('3C-Water transport'!P$56="no"," ",ROUND(AB701,4))</f>
        <v>0.69799999999999995</v>
      </c>
      <c r="AD701" s="110">
        <f>IF('3C-Water transport'!P$57="no"," ",ROUND(AB701,4))</f>
        <v>0.69799999999999995</v>
      </c>
      <c r="AE701" s="110">
        <f>IF('3C-Water transport'!P$58="no"," ",ROUND(AB701,4))</f>
        <v>0.69799999999999995</v>
      </c>
    </row>
    <row r="702" spans="5:31" x14ac:dyDescent="0.25">
      <c r="E702" s="110">
        <f t="shared" si="72"/>
        <v>0.69900000000000051</v>
      </c>
      <c r="F702" s="110">
        <f>IF('3A-Rail transport'!P$56="no"," ",ROUND(E702,4))</f>
        <v>0.69899999999999995</v>
      </c>
      <c r="G702" s="110">
        <f>IF('3A-Rail transport'!P$57="no"," ",ROUND(E702,4))</f>
        <v>0.69899999999999995</v>
      </c>
      <c r="H702" s="110"/>
      <c r="S702" s="110">
        <f t="shared" si="73"/>
        <v>0.69900000000000051</v>
      </c>
      <c r="T702" s="110">
        <f>IF('3B-Air transport'!P$66="no"," ",ROUND(S702,4))</f>
        <v>0.69899999999999995</v>
      </c>
      <c r="U702" s="110">
        <f>IF('3B-Air transport'!P$67="no"," ",ROUND(S702,4))</f>
        <v>0.69899999999999995</v>
      </c>
      <c r="V702" s="110">
        <f>IF('3B-Air transport'!P$68="no"," ",ROUND(S702,4))</f>
        <v>0.69899999999999995</v>
      </c>
      <c r="W702" s="110"/>
      <c r="AB702" s="110">
        <f t="shared" si="74"/>
        <v>0.69900000000000051</v>
      </c>
      <c r="AC702" s="110">
        <f>IF('3C-Water transport'!P$56="no"," ",ROUND(AB702,4))</f>
        <v>0.69899999999999995</v>
      </c>
      <c r="AD702" s="110">
        <f>IF('3C-Water transport'!P$57="no"," ",ROUND(AB702,4))</f>
        <v>0.69899999999999995</v>
      </c>
      <c r="AE702" s="110">
        <f>IF('3C-Water transport'!P$58="no"," ",ROUND(AB702,4))</f>
        <v>0.69899999999999995</v>
      </c>
    </row>
    <row r="703" spans="5:31" x14ac:dyDescent="0.25">
      <c r="E703" s="110">
        <f t="shared" si="72"/>
        <v>0.70000000000000051</v>
      </c>
      <c r="F703" s="110">
        <f>IF('3A-Rail transport'!P$56="no"," ",ROUND(E703,4))</f>
        <v>0.7</v>
      </c>
      <c r="G703" s="110">
        <f>IF('3A-Rail transport'!P$57="no"," ",ROUND(E703,4))</f>
        <v>0.7</v>
      </c>
      <c r="H703" s="110"/>
      <c r="S703" s="110">
        <f t="shared" si="73"/>
        <v>0.70000000000000051</v>
      </c>
      <c r="T703" s="110">
        <f>IF('3B-Air transport'!P$66="no"," ",ROUND(S703,4))</f>
        <v>0.7</v>
      </c>
      <c r="U703" s="110">
        <f>IF('3B-Air transport'!P$67="no"," ",ROUND(S703,4))</f>
        <v>0.7</v>
      </c>
      <c r="V703" s="110">
        <f>IF('3B-Air transport'!P$68="no"," ",ROUND(S703,4))</f>
        <v>0.7</v>
      </c>
      <c r="W703" s="110"/>
      <c r="AB703" s="110">
        <f t="shared" si="74"/>
        <v>0.70000000000000051</v>
      </c>
      <c r="AC703" s="110">
        <f>IF('3C-Water transport'!P$56="no"," ",ROUND(AB703,4))</f>
        <v>0.7</v>
      </c>
      <c r="AD703" s="110">
        <f>IF('3C-Water transport'!P$57="no"," ",ROUND(AB703,4))</f>
        <v>0.7</v>
      </c>
      <c r="AE703" s="110">
        <f>IF('3C-Water transport'!P$58="no"," ",ROUND(AB703,4))</f>
        <v>0.7</v>
      </c>
    </row>
    <row r="704" spans="5:31" x14ac:dyDescent="0.25">
      <c r="E704" s="110">
        <f t="shared" si="72"/>
        <v>0.70100000000000051</v>
      </c>
      <c r="F704" s="110">
        <f>IF('3A-Rail transport'!P$56="no"," ",ROUND(E704,4))</f>
        <v>0.70099999999999996</v>
      </c>
      <c r="G704" s="110">
        <f>IF('3A-Rail transport'!P$57="no"," ",ROUND(E704,4))</f>
        <v>0.70099999999999996</v>
      </c>
      <c r="H704" s="110"/>
      <c r="S704" s="110">
        <f t="shared" si="73"/>
        <v>0.70100000000000051</v>
      </c>
      <c r="T704" s="110">
        <f>IF('3B-Air transport'!P$66="no"," ",ROUND(S704,4))</f>
        <v>0.70099999999999996</v>
      </c>
      <c r="U704" s="110">
        <f>IF('3B-Air transport'!P$67="no"," ",ROUND(S704,4))</f>
        <v>0.70099999999999996</v>
      </c>
      <c r="V704" s="110">
        <f>IF('3B-Air transport'!P$68="no"," ",ROUND(S704,4))</f>
        <v>0.70099999999999996</v>
      </c>
      <c r="W704" s="110"/>
      <c r="AB704" s="110">
        <f t="shared" si="74"/>
        <v>0.70100000000000051</v>
      </c>
      <c r="AC704" s="110">
        <f>IF('3C-Water transport'!P$56="no"," ",ROUND(AB704,4))</f>
        <v>0.70099999999999996</v>
      </c>
      <c r="AD704" s="110">
        <f>IF('3C-Water transport'!P$57="no"," ",ROUND(AB704,4))</f>
        <v>0.70099999999999996</v>
      </c>
      <c r="AE704" s="110">
        <f>IF('3C-Water transport'!P$58="no"," ",ROUND(AB704,4))</f>
        <v>0.70099999999999996</v>
      </c>
    </row>
    <row r="705" spans="5:31" x14ac:dyDescent="0.25">
      <c r="E705" s="110">
        <f t="shared" si="72"/>
        <v>0.70200000000000051</v>
      </c>
      <c r="F705" s="110">
        <f>IF('3A-Rail transport'!P$56="no"," ",ROUND(E705,4))</f>
        <v>0.70199999999999996</v>
      </c>
      <c r="G705" s="110">
        <f>IF('3A-Rail transport'!P$57="no"," ",ROUND(E705,4))</f>
        <v>0.70199999999999996</v>
      </c>
      <c r="H705" s="110"/>
      <c r="S705" s="110">
        <f t="shared" si="73"/>
        <v>0.70200000000000051</v>
      </c>
      <c r="T705" s="110">
        <f>IF('3B-Air transport'!P$66="no"," ",ROUND(S705,4))</f>
        <v>0.70199999999999996</v>
      </c>
      <c r="U705" s="110">
        <f>IF('3B-Air transport'!P$67="no"," ",ROUND(S705,4))</f>
        <v>0.70199999999999996</v>
      </c>
      <c r="V705" s="110">
        <f>IF('3B-Air transport'!P$68="no"," ",ROUND(S705,4))</f>
        <v>0.70199999999999996</v>
      </c>
      <c r="W705" s="110"/>
      <c r="AB705" s="110">
        <f t="shared" si="74"/>
        <v>0.70200000000000051</v>
      </c>
      <c r="AC705" s="110">
        <f>IF('3C-Water transport'!P$56="no"," ",ROUND(AB705,4))</f>
        <v>0.70199999999999996</v>
      </c>
      <c r="AD705" s="110">
        <f>IF('3C-Water transport'!P$57="no"," ",ROUND(AB705,4))</f>
        <v>0.70199999999999996</v>
      </c>
      <c r="AE705" s="110">
        <f>IF('3C-Water transport'!P$58="no"," ",ROUND(AB705,4))</f>
        <v>0.70199999999999996</v>
      </c>
    </row>
    <row r="706" spans="5:31" x14ac:dyDescent="0.25">
      <c r="E706" s="110">
        <f t="shared" si="72"/>
        <v>0.70300000000000051</v>
      </c>
      <c r="F706" s="110">
        <f>IF('3A-Rail transport'!P$56="no"," ",ROUND(E706,4))</f>
        <v>0.70299999999999996</v>
      </c>
      <c r="G706" s="110">
        <f>IF('3A-Rail transport'!P$57="no"," ",ROUND(E706,4))</f>
        <v>0.70299999999999996</v>
      </c>
      <c r="H706" s="110"/>
      <c r="S706" s="110">
        <f t="shared" si="73"/>
        <v>0.70300000000000051</v>
      </c>
      <c r="T706" s="110">
        <f>IF('3B-Air transport'!P$66="no"," ",ROUND(S706,4))</f>
        <v>0.70299999999999996</v>
      </c>
      <c r="U706" s="110">
        <f>IF('3B-Air transport'!P$67="no"," ",ROUND(S706,4))</f>
        <v>0.70299999999999996</v>
      </c>
      <c r="V706" s="110">
        <f>IF('3B-Air transport'!P$68="no"," ",ROUND(S706,4))</f>
        <v>0.70299999999999996</v>
      </c>
      <c r="W706" s="110"/>
      <c r="AB706" s="110">
        <f t="shared" si="74"/>
        <v>0.70300000000000051</v>
      </c>
      <c r="AC706" s="110">
        <f>IF('3C-Water transport'!P$56="no"," ",ROUND(AB706,4))</f>
        <v>0.70299999999999996</v>
      </c>
      <c r="AD706" s="110">
        <f>IF('3C-Water transport'!P$57="no"," ",ROUND(AB706,4))</f>
        <v>0.70299999999999996</v>
      </c>
      <c r="AE706" s="110">
        <f>IF('3C-Water transport'!P$58="no"," ",ROUND(AB706,4))</f>
        <v>0.70299999999999996</v>
      </c>
    </row>
    <row r="707" spans="5:31" x14ac:dyDescent="0.25">
      <c r="E707" s="110">
        <f t="shared" si="72"/>
        <v>0.70400000000000051</v>
      </c>
      <c r="F707" s="110">
        <f>IF('3A-Rail transport'!P$56="no"," ",ROUND(E707,4))</f>
        <v>0.70399999999999996</v>
      </c>
      <c r="G707" s="110">
        <f>IF('3A-Rail transport'!P$57="no"," ",ROUND(E707,4))</f>
        <v>0.70399999999999996</v>
      </c>
      <c r="H707" s="110"/>
      <c r="S707" s="110">
        <f t="shared" si="73"/>
        <v>0.70400000000000051</v>
      </c>
      <c r="T707" s="110">
        <f>IF('3B-Air transport'!P$66="no"," ",ROUND(S707,4))</f>
        <v>0.70399999999999996</v>
      </c>
      <c r="U707" s="110">
        <f>IF('3B-Air transport'!P$67="no"," ",ROUND(S707,4))</f>
        <v>0.70399999999999996</v>
      </c>
      <c r="V707" s="110">
        <f>IF('3B-Air transport'!P$68="no"," ",ROUND(S707,4))</f>
        <v>0.70399999999999996</v>
      </c>
      <c r="W707" s="110"/>
      <c r="AB707" s="110">
        <f t="shared" si="74"/>
        <v>0.70400000000000051</v>
      </c>
      <c r="AC707" s="110">
        <f>IF('3C-Water transport'!P$56="no"," ",ROUND(AB707,4))</f>
        <v>0.70399999999999996</v>
      </c>
      <c r="AD707" s="110">
        <f>IF('3C-Water transport'!P$57="no"," ",ROUND(AB707,4))</f>
        <v>0.70399999999999996</v>
      </c>
      <c r="AE707" s="110">
        <f>IF('3C-Water transport'!P$58="no"," ",ROUND(AB707,4))</f>
        <v>0.70399999999999996</v>
      </c>
    </row>
    <row r="708" spans="5:31" x14ac:dyDescent="0.25">
      <c r="E708" s="110">
        <f t="shared" ref="E708:E771" si="75">E707+0.001</f>
        <v>0.70500000000000052</v>
      </c>
      <c r="F708" s="110">
        <f>IF('3A-Rail transport'!P$56="no"," ",ROUND(E708,4))</f>
        <v>0.70499999999999996</v>
      </c>
      <c r="G708" s="110">
        <f>IF('3A-Rail transport'!P$57="no"," ",ROUND(E708,4))</f>
        <v>0.70499999999999996</v>
      </c>
      <c r="H708" s="110"/>
      <c r="S708" s="110">
        <f t="shared" ref="S708:S771" si="76">S707+0.001</f>
        <v>0.70500000000000052</v>
      </c>
      <c r="T708" s="110">
        <f>IF('3B-Air transport'!P$66="no"," ",ROUND(S708,4))</f>
        <v>0.70499999999999996</v>
      </c>
      <c r="U708" s="110">
        <f>IF('3B-Air transport'!P$67="no"," ",ROUND(S708,4))</f>
        <v>0.70499999999999996</v>
      </c>
      <c r="V708" s="110">
        <f>IF('3B-Air transport'!P$68="no"," ",ROUND(S708,4))</f>
        <v>0.70499999999999996</v>
      </c>
      <c r="W708" s="110"/>
      <c r="AB708" s="110">
        <f t="shared" ref="AB708:AB771" si="77">AB707+0.001</f>
        <v>0.70500000000000052</v>
      </c>
      <c r="AC708" s="110">
        <f>IF('3C-Water transport'!P$56="no"," ",ROUND(AB708,4))</f>
        <v>0.70499999999999996</v>
      </c>
      <c r="AD708" s="110">
        <f>IF('3C-Water transport'!P$57="no"," ",ROUND(AB708,4))</f>
        <v>0.70499999999999996</v>
      </c>
      <c r="AE708" s="110">
        <f>IF('3C-Water transport'!P$58="no"," ",ROUND(AB708,4))</f>
        <v>0.70499999999999996</v>
      </c>
    </row>
    <row r="709" spans="5:31" x14ac:dyDescent="0.25">
      <c r="E709" s="110">
        <f t="shared" si="75"/>
        <v>0.70600000000000052</v>
      </c>
      <c r="F709" s="110">
        <f>IF('3A-Rail transport'!P$56="no"," ",ROUND(E709,4))</f>
        <v>0.70599999999999996</v>
      </c>
      <c r="G709" s="110">
        <f>IF('3A-Rail transport'!P$57="no"," ",ROUND(E709,4))</f>
        <v>0.70599999999999996</v>
      </c>
      <c r="H709" s="110"/>
      <c r="S709" s="110">
        <f t="shared" si="76"/>
        <v>0.70600000000000052</v>
      </c>
      <c r="T709" s="110">
        <f>IF('3B-Air transport'!P$66="no"," ",ROUND(S709,4))</f>
        <v>0.70599999999999996</v>
      </c>
      <c r="U709" s="110">
        <f>IF('3B-Air transport'!P$67="no"," ",ROUND(S709,4))</f>
        <v>0.70599999999999996</v>
      </c>
      <c r="V709" s="110">
        <f>IF('3B-Air transport'!P$68="no"," ",ROUND(S709,4))</f>
        <v>0.70599999999999996</v>
      </c>
      <c r="W709" s="110"/>
      <c r="AB709" s="110">
        <f t="shared" si="77"/>
        <v>0.70600000000000052</v>
      </c>
      <c r="AC709" s="110">
        <f>IF('3C-Water transport'!P$56="no"," ",ROUND(AB709,4))</f>
        <v>0.70599999999999996</v>
      </c>
      <c r="AD709" s="110">
        <f>IF('3C-Water transport'!P$57="no"," ",ROUND(AB709,4))</f>
        <v>0.70599999999999996</v>
      </c>
      <c r="AE709" s="110">
        <f>IF('3C-Water transport'!P$58="no"," ",ROUND(AB709,4))</f>
        <v>0.70599999999999996</v>
      </c>
    </row>
    <row r="710" spans="5:31" x14ac:dyDescent="0.25">
      <c r="E710" s="110">
        <f t="shared" si="75"/>
        <v>0.70700000000000052</v>
      </c>
      <c r="F710" s="110">
        <f>IF('3A-Rail transport'!P$56="no"," ",ROUND(E710,4))</f>
        <v>0.70699999999999996</v>
      </c>
      <c r="G710" s="110">
        <f>IF('3A-Rail transport'!P$57="no"," ",ROUND(E710,4))</f>
        <v>0.70699999999999996</v>
      </c>
      <c r="H710" s="110"/>
      <c r="S710" s="110">
        <f t="shared" si="76"/>
        <v>0.70700000000000052</v>
      </c>
      <c r="T710" s="110">
        <f>IF('3B-Air transport'!P$66="no"," ",ROUND(S710,4))</f>
        <v>0.70699999999999996</v>
      </c>
      <c r="U710" s="110">
        <f>IF('3B-Air transport'!P$67="no"," ",ROUND(S710,4))</f>
        <v>0.70699999999999996</v>
      </c>
      <c r="V710" s="110">
        <f>IF('3B-Air transport'!P$68="no"," ",ROUND(S710,4))</f>
        <v>0.70699999999999996</v>
      </c>
      <c r="W710" s="110"/>
      <c r="AB710" s="110">
        <f t="shared" si="77"/>
        <v>0.70700000000000052</v>
      </c>
      <c r="AC710" s="110">
        <f>IF('3C-Water transport'!P$56="no"," ",ROUND(AB710,4))</f>
        <v>0.70699999999999996</v>
      </c>
      <c r="AD710" s="110">
        <f>IF('3C-Water transport'!P$57="no"," ",ROUND(AB710,4))</f>
        <v>0.70699999999999996</v>
      </c>
      <c r="AE710" s="110">
        <f>IF('3C-Water transport'!P$58="no"," ",ROUND(AB710,4))</f>
        <v>0.70699999999999996</v>
      </c>
    </row>
    <row r="711" spans="5:31" x14ac:dyDescent="0.25">
      <c r="E711" s="110">
        <f t="shared" si="75"/>
        <v>0.70800000000000052</v>
      </c>
      <c r="F711" s="110">
        <f>IF('3A-Rail transport'!P$56="no"," ",ROUND(E711,4))</f>
        <v>0.70799999999999996</v>
      </c>
      <c r="G711" s="110">
        <f>IF('3A-Rail transport'!P$57="no"," ",ROUND(E711,4))</f>
        <v>0.70799999999999996</v>
      </c>
      <c r="H711" s="110"/>
      <c r="S711" s="110">
        <f t="shared" si="76"/>
        <v>0.70800000000000052</v>
      </c>
      <c r="T711" s="110">
        <f>IF('3B-Air transport'!P$66="no"," ",ROUND(S711,4))</f>
        <v>0.70799999999999996</v>
      </c>
      <c r="U711" s="110">
        <f>IF('3B-Air transport'!P$67="no"," ",ROUND(S711,4))</f>
        <v>0.70799999999999996</v>
      </c>
      <c r="V711" s="110">
        <f>IF('3B-Air transport'!P$68="no"," ",ROUND(S711,4))</f>
        <v>0.70799999999999996</v>
      </c>
      <c r="W711" s="110"/>
      <c r="AB711" s="110">
        <f t="shared" si="77"/>
        <v>0.70800000000000052</v>
      </c>
      <c r="AC711" s="110">
        <f>IF('3C-Water transport'!P$56="no"," ",ROUND(AB711,4))</f>
        <v>0.70799999999999996</v>
      </c>
      <c r="AD711" s="110">
        <f>IF('3C-Water transport'!P$57="no"," ",ROUND(AB711,4))</f>
        <v>0.70799999999999996</v>
      </c>
      <c r="AE711" s="110">
        <f>IF('3C-Water transport'!P$58="no"," ",ROUND(AB711,4))</f>
        <v>0.70799999999999996</v>
      </c>
    </row>
    <row r="712" spans="5:31" x14ac:dyDescent="0.25">
      <c r="E712" s="110">
        <f t="shared" si="75"/>
        <v>0.70900000000000052</v>
      </c>
      <c r="F712" s="110">
        <f>IF('3A-Rail transport'!P$56="no"," ",ROUND(E712,4))</f>
        <v>0.70899999999999996</v>
      </c>
      <c r="G712" s="110">
        <f>IF('3A-Rail transport'!P$57="no"," ",ROUND(E712,4))</f>
        <v>0.70899999999999996</v>
      </c>
      <c r="H712" s="110"/>
      <c r="S712" s="110">
        <f t="shared" si="76"/>
        <v>0.70900000000000052</v>
      </c>
      <c r="T712" s="110">
        <f>IF('3B-Air transport'!P$66="no"," ",ROUND(S712,4))</f>
        <v>0.70899999999999996</v>
      </c>
      <c r="U712" s="110">
        <f>IF('3B-Air transport'!P$67="no"," ",ROUND(S712,4))</f>
        <v>0.70899999999999996</v>
      </c>
      <c r="V712" s="110">
        <f>IF('3B-Air transport'!P$68="no"," ",ROUND(S712,4))</f>
        <v>0.70899999999999996</v>
      </c>
      <c r="W712" s="110"/>
      <c r="AB712" s="110">
        <f t="shared" si="77"/>
        <v>0.70900000000000052</v>
      </c>
      <c r="AC712" s="110">
        <f>IF('3C-Water transport'!P$56="no"," ",ROUND(AB712,4))</f>
        <v>0.70899999999999996</v>
      </c>
      <c r="AD712" s="110">
        <f>IF('3C-Water transport'!P$57="no"," ",ROUND(AB712,4))</f>
        <v>0.70899999999999996</v>
      </c>
      <c r="AE712" s="110">
        <f>IF('3C-Water transport'!P$58="no"," ",ROUND(AB712,4))</f>
        <v>0.70899999999999996</v>
      </c>
    </row>
    <row r="713" spans="5:31" x14ac:dyDescent="0.25">
      <c r="E713" s="110">
        <f t="shared" si="75"/>
        <v>0.71000000000000052</v>
      </c>
      <c r="F713" s="110">
        <f>IF('3A-Rail transport'!P$56="no"," ",ROUND(E713,4))</f>
        <v>0.71</v>
      </c>
      <c r="G713" s="110">
        <f>IF('3A-Rail transport'!P$57="no"," ",ROUND(E713,4))</f>
        <v>0.71</v>
      </c>
      <c r="H713" s="110"/>
      <c r="S713" s="110">
        <f t="shared" si="76"/>
        <v>0.71000000000000052</v>
      </c>
      <c r="T713" s="110">
        <f>IF('3B-Air transport'!P$66="no"," ",ROUND(S713,4))</f>
        <v>0.71</v>
      </c>
      <c r="U713" s="110">
        <f>IF('3B-Air transport'!P$67="no"," ",ROUND(S713,4))</f>
        <v>0.71</v>
      </c>
      <c r="V713" s="110">
        <f>IF('3B-Air transport'!P$68="no"," ",ROUND(S713,4))</f>
        <v>0.71</v>
      </c>
      <c r="W713" s="110"/>
      <c r="AB713" s="110">
        <f t="shared" si="77"/>
        <v>0.71000000000000052</v>
      </c>
      <c r="AC713" s="110">
        <f>IF('3C-Water transport'!P$56="no"," ",ROUND(AB713,4))</f>
        <v>0.71</v>
      </c>
      <c r="AD713" s="110">
        <f>IF('3C-Water transport'!P$57="no"," ",ROUND(AB713,4))</f>
        <v>0.71</v>
      </c>
      <c r="AE713" s="110">
        <f>IF('3C-Water transport'!P$58="no"," ",ROUND(AB713,4))</f>
        <v>0.71</v>
      </c>
    </row>
    <row r="714" spans="5:31" x14ac:dyDescent="0.25">
      <c r="E714" s="110">
        <f t="shared" si="75"/>
        <v>0.71100000000000052</v>
      </c>
      <c r="F714" s="110">
        <f>IF('3A-Rail transport'!P$56="no"," ",ROUND(E714,4))</f>
        <v>0.71099999999999997</v>
      </c>
      <c r="G714" s="110">
        <f>IF('3A-Rail transport'!P$57="no"," ",ROUND(E714,4))</f>
        <v>0.71099999999999997</v>
      </c>
      <c r="H714" s="110"/>
      <c r="S714" s="110">
        <f t="shared" si="76"/>
        <v>0.71100000000000052</v>
      </c>
      <c r="T714" s="110">
        <f>IF('3B-Air transport'!P$66="no"," ",ROUND(S714,4))</f>
        <v>0.71099999999999997</v>
      </c>
      <c r="U714" s="110">
        <f>IF('3B-Air transport'!P$67="no"," ",ROUND(S714,4))</f>
        <v>0.71099999999999997</v>
      </c>
      <c r="V714" s="110">
        <f>IF('3B-Air transport'!P$68="no"," ",ROUND(S714,4))</f>
        <v>0.71099999999999997</v>
      </c>
      <c r="W714" s="110"/>
      <c r="AB714" s="110">
        <f t="shared" si="77"/>
        <v>0.71100000000000052</v>
      </c>
      <c r="AC714" s="110">
        <f>IF('3C-Water transport'!P$56="no"," ",ROUND(AB714,4))</f>
        <v>0.71099999999999997</v>
      </c>
      <c r="AD714" s="110">
        <f>IF('3C-Water transport'!P$57="no"," ",ROUND(AB714,4))</f>
        <v>0.71099999999999997</v>
      </c>
      <c r="AE714" s="110">
        <f>IF('3C-Water transport'!P$58="no"," ",ROUND(AB714,4))</f>
        <v>0.71099999999999997</v>
      </c>
    </row>
    <row r="715" spans="5:31" x14ac:dyDescent="0.25">
      <c r="E715" s="110">
        <f t="shared" si="75"/>
        <v>0.71200000000000052</v>
      </c>
      <c r="F715" s="110">
        <f>IF('3A-Rail transport'!P$56="no"," ",ROUND(E715,4))</f>
        <v>0.71199999999999997</v>
      </c>
      <c r="G715" s="110">
        <f>IF('3A-Rail transport'!P$57="no"," ",ROUND(E715,4))</f>
        <v>0.71199999999999997</v>
      </c>
      <c r="H715" s="110"/>
      <c r="S715" s="110">
        <f t="shared" si="76"/>
        <v>0.71200000000000052</v>
      </c>
      <c r="T715" s="110">
        <f>IF('3B-Air transport'!P$66="no"," ",ROUND(S715,4))</f>
        <v>0.71199999999999997</v>
      </c>
      <c r="U715" s="110">
        <f>IF('3B-Air transport'!P$67="no"," ",ROUND(S715,4))</f>
        <v>0.71199999999999997</v>
      </c>
      <c r="V715" s="110">
        <f>IF('3B-Air transport'!P$68="no"," ",ROUND(S715,4))</f>
        <v>0.71199999999999997</v>
      </c>
      <c r="W715" s="110"/>
      <c r="AB715" s="110">
        <f t="shared" si="77"/>
        <v>0.71200000000000052</v>
      </c>
      <c r="AC715" s="110">
        <f>IF('3C-Water transport'!P$56="no"," ",ROUND(AB715,4))</f>
        <v>0.71199999999999997</v>
      </c>
      <c r="AD715" s="110">
        <f>IF('3C-Water transport'!P$57="no"," ",ROUND(AB715,4))</f>
        <v>0.71199999999999997</v>
      </c>
      <c r="AE715" s="110">
        <f>IF('3C-Water transport'!P$58="no"," ",ROUND(AB715,4))</f>
        <v>0.71199999999999997</v>
      </c>
    </row>
    <row r="716" spans="5:31" x14ac:dyDescent="0.25">
      <c r="E716" s="110">
        <f t="shared" si="75"/>
        <v>0.71300000000000052</v>
      </c>
      <c r="F716" s="110">
        <f>IF('3A-Rail transport'!P$56="no"," ",ROUND(E716,4))</f>
        <v>0.71299999999999997</v>
      </c>
      <c r="G716" s="110">
        <f>IF('3A-Rail transport'!P$57="no"," ",ROUND(E716,4))</f>
        <v>0.71299999999999997</v>
      </c>
      <c r="H716" s="110"/>
      <c r="S716" s="110">
        <f t="shared" si="76"/>
        <v>0.71300000000000052</v>
      </c>
      <c r="T716" s="110">
        <f>IF('3B-Air transport'!P$66="no"," ",ROUND(S716,4))</f>
        <v>0.71299999999999997</v>
      </c>
      <c r="U716" s="110">
        <f>IF('3B-Air transport'!P$67="no"," ",ROUND(S716,4))</f>
        <v>0.71299999999999997</v>
      </c>
      <c r="V716" s="110">
        <f>IF('3B-Air transport'!P$68="no"," ",ROUND(S716,4))</f>
        <v>0.71299999999999997</v>
      </c>
      <c r="W716" s="110"/>
      <c r="AB716" s="110">
        <f t="shared" si="77"/>
        <v>0.71300000000000052</v>
      </c>
      <c r="AC716" s="110">
        <f>IF('3C-Water transport'!P$56="no"," ",ROUND(AB716,4))</f>
        <v>0.71299999999999997</v>
      </c>
      <c r="AD716" s="110">
        <f>IF('3C-Water transport'!P$57="no"," ",ROUND(AB716,4))</f>
        <v>0.71299999999999997</v>
      </c>
      <c r="AE716" s="110">
        <f>IF('3C-Water transport'!P$58="no"," ",ROUND(AB716,4))</f>
        <v>0.71299999999999997</v>
      </c>
    </row>
    <row r="717" spans="5:31" x14ac:dyDescent="0.25">
      <c r="E717" s="110">
        <f t="shared" si="75"/>
        <v>0.71400000000000052</v>
      </c>
      <c r="F717" s="110">
        <f>IF('3A-Rail transport'!P$56="no"," ",ROUND(E717,4))</f>
        <v>0.71399999999999997</v>
      </c>
      <c r="G717" s="110">
        <f>IF('3A-Rail transport'!P$57="no"," ",ROUND(E717,4))</f>
        <v>0.71399999999999997</v>
      </c>
      <c r="H717" s="110"/>
      <c r="S717" s="110">
        <f t="shared" si="76"/>
        <v>0.71400000000000052</v>
      </c>
      <c r="T717" s="110">
        <f>IF('3B-Air transport'!P$66="no"," ",ROUND(S717,4))</f>
        <v>0.71399999999999997</v>
      </c>
      <c r="U717" s="110">
        <f>IF('3B-Air transport'!P$67="no"," ",ROUND(S717,4))</f>
        <v>0.71399999999999997</v>
      </c>
      <c r="V717" s="110">
        <f>IF('3B-Air transport'!P$68="no"," ",ROUND(S717,4))</f>
        <v>0.71399999999999997</v>
      </c>
      <c r="W717" s="110"/>
      <c r="AB717" s="110">
        <f t="shared" si="77"/>
        <v>0.71400000000000052</v>
      </c>
      <c r="AC717" s="110">
        <f>IF('3C-Water transport'!P$56="no"," ",ROUND(AB717,4))</f>
        <v>0.71399999999999997</v>
      </c>
      <c r="AD717" s="110">
        <f>IF('3C-Water transport'!P$57="no"," ",ROUND(AB717,4))</f>
        <v>0.71399999999999997</v>
      </c>
      <c r="AE717" s="110">
        <f>IF('3C-Water transport'!P$58="no"," ",ROUND(AB717,4))</f>
        <v>0.71399999999999997</v>
      </c>
    </row>
    <row r="718" spans="5:31" x14ac:dyDescent="0.25">
      <c r="E718" s="110">
        <f t="shared" si="75"/>
        <v>0.71500000000000052</v>
      </c>
      <c r="F718" s="110">
        <f>IF('3A-Rail transport'!P$56="no"," ",ROUND(E718,4))</f>
        <v>0.71499999999999997</v>
      </c>
      <c r="G718" s="110">
        <f>IF('3A-Rail transport'!P$57="no"," ",ROUND(E718,4))</f>
        <v>0.71499999999999997</v>
      </c>
      <c r="H718" s="110"/>
      <c r="S718" s="110">
        <f t="shared" si="76"/>
        <v>0.71500000000000052</v>
      </c>
      <c r="T718" s="110">
        <f>IF('3B-Air transport'!P$66="no"," ",ROUND(S718,4))</f>
        <v>0.71499999999999997</v>
      </c>
      <c r="U718" s="110">
        <f>IF('3B-Air transport'!P$67="no"," ",ROUND(S718,4))</f>
        <v>0.71499999999999997</v>
      </c>
      <c r="V718" s="110">
        <f>IF('3B-Air transport'!P$68="no"," ",ROUND(S718,4))</f>
        <v>0.71499999999999997</v>
      </c>
      <c r="W718" s="110"/>
      <c r="AB718" s="110">
        <f t="shared" si="77"/>
        <v>0.71500000000000052</v>
      </c>
      <c r="AC718" s="110">
        <f>IF('3C-Water transport'!P$56="no"," ",ROUND(AB718,4))</f>
        <v>0.71499999999999997</v>
      </c>
      <c r="AD718" s="110">
        <f>IF('3C-Water transport'!P$57="no"," ",ROUND(AB718,4))</f>
        <v>0.71499999999999997</v>
      </c>
      <c r="AE718" s="110">
        <f>IF('3C-Water transport'!P$58="no"," ",ROUND(AB718,4))</f>
        <v>0.71499999999999997</v>
      </c>
    </row>
    <row r="719" spans="5:31" x14ac:dyDescent="0.25">
      <c r="E719" s="110">
        <f t="shared" si="75"/>
        <v>0.71600000000000052</v>
      </c>
      <c r="F719" s="110">
        <f>IF('3A-Rail transport'!P$56="no"," ",ROUND(E719,4))</f>
        <v>0.71599999999999997</v>
      </c>
      <c r="G719" s="110">
        <f>IF('3A-Rail transport'!P$57="no"," ",ROUND(E719,4))</f>
        <v>0.71599999999999997</v>
      </c>
      <c r="H719" s="110"/>
      <c r="S719" s="110">
        <f t="shared" si="76"/>
        <v>0.71600000000000052</v>
      </c>
      <c r="T719" s="110">
        <f>IF('3B-Air transport'!P$66="no"," ",ROUND(S719,4))</f>
        <v>0.71599999999999997</v>
      </c>
      <c r="U719" s="110">
        <f>IF('3B-Air transport'!P$67="no"," ",ROUND(S719,4))</f>
        <v>0.71599999999999997</v>
      </c>
      <c r="V719" s="110">
        <f>IF('3B-Air transport'!P$68="no"," ",ROUND(S719,4))</f>
        <v>0.71599999999999997</v>
      </c>
      <c r="W719" s="110"/>
      <c r="AB719" s="110">
        <f t="shared" si="77"/>
        <v>0.71600000000000052</v>
      </c>
      <c r="AC719" s="110">
        <f>IF('3C-Water transport'!P$56="no"," ",ROUND(AB719,4))</f>
        <v>0.71599999999999997</v>
      </c>
      <c r="AD719" s="110">
        <f>IF('3C-Water transport'!P$57="no"," ",ROUND(AB719,4))</f>
        <v>0.71599999999999997</v>
      </c>
      <c r="AE719" s="110">
        <f>IF('3C-Water transport'!P$58="no"," ",ROUND(AB719,4))</f>
        <v>0.71599999999999997</v>
      </c>
    </row>
    <row r="720" spans="5:31" x14ac:dyDescent="0.25">
      <c r="E720" s="110">
        <f t="shared" si="75"/>
        <v>0.71700000000000053</v>
      </c>
      <c r="F720" s="110">
        <f>IF('3A-Rail transport'!P$56="no"," ",ROUND(E720,4))</f>
        <v>0.71699999999999997</v>
      </c>
      <c r="G720" s="110">
        <f>IF('3A-Rail transport'!P$57="no"," ",ROUND(E720,4))</f>
        <v>0.71699999999999997</v>
      </c>
      <c r="H720" s="110"/>
      <c r="S720" s="110">
        <f t="shared" si="76"/>
        <v>0.71700000000000053</v>
      </c>
      <c r="T720" s="110">
        <f>IF('3B-Air transport'!P$66="no"," ",ROUND(S720,4))</f>
        <v>0.71699999999999997</v>
      </c>
      <c r="U720" s="110">
        <f>IF('3B-Air transport'!P$67="no"," ",ROUND(S720,4))</f>
        <v>0.71699999999999997</v>
      </c>
      <c r="V720" s="110">
        <f>IF('3B-Air transport'!P$68="no"," ",ROUND(S720,4))</f>
        <v>0.71699999999999997</v>
      </c>
      <c r="W720" s="110"/>
      <c r="AB720" s="110">
        <f t="shared" si="77"/>
        <v>0.71700000000000053</v>
      </c>
      <c r="AC720" s="110">
        <f>IF('3C-Water transport'!P$56="no"," ",ROUND(AB720,4))</f>
        <v>0.71699999999999997</v>
      </c>
      <c r="AD720" s="110">
        <f>IF('3C-Water transport'!P$57="no"," ",ROUND(AB720,4))</f>
        <v>0.71699999999999997</v>
      </c>
      <c r="AE720" s="110">
        <f>IF('3C-Water transport'!P$58="no"," ",ROUND(AB720,4))</f>
        <v>0.71699999999999997</v>
      </c>
    </row>
    <row r="721" spans="5:31" x14ac:dyDescent="0.25">
      <c r="E721" s="110">
        <f t="shared" si="75"/>
        <v>0.71800000000000053</v>
      </c>
      <c r="F721" s="110">
        <f>IF('3A-Rail transport'!P$56="no"," ",ROUND(E721,4))</f>
        <v>0.71799999999999997</v>
      </c>
      <c r="G721" s="110">
        <f>IF('3A-Rail transport'!P$57="no"," ",ROUND(E721,4))</f>
        <v>0.71799999999999997</v>
      </c>
      <c r="H721" s="110"/>
      <c r="S721" s="110">
        <f t="shared" si="76"/>
        <v>0.71800000000000053</v>
      </c>
      <c r="T721" s="110">
        <f>IF('3B-Air transport'!P$66="no"," ",ROUND(S721,4))</f>
        <v>0.71799999999999997</v>
      </c>
      <c r="U721" s="110">
        <f>IF('3B-Air transport'!P$67="no"," ",ROUND(S721,4))</f>
        <v>0.71799999999999997</v>
      </c>
      <c r="V721" s="110">
        <f>IF('3B-Air transport'!P$68="no"," ",ROUND(S721,4))</f>
        <v>0.71799999999999997</v>
      </c>
      <c r="W721" s="110"/>
      <c r="AB721" s="110">
        <f t="shared" si="77"/>
        <v>0.71800000000000053</v>
      </c>
      <c r="AC721" s="110">
        <f>IF('3C-Water transport'!P$56="no"," ",ROUND(AB721,4))</f>
        <v>0.71799999999999997</v>
      </c>
      <c r="AD721" s="110">
        <f>IF('3C-Water transport'!P$57="no"," ",ROUND(AB721,4))</f>
        <v>0.71799999999999997</v>
      </c>
      <c r="AE721" s="110">
        <f>IF('3C-Water transport'!P$58="no"," ",ROUND(AB721,4))</f>
        <v>0.71799999999999997</v>
      </c>
    </row>
    <row r="722" spans="5:31" x14ac:dyDescent="0.25">
      <c r="E722" s="110">
        <f t="shared" si="75"/>
        <v>0.71900000000000053</v>
      </c>
      <c r="F722" s="110">
        <f>IF('3A-Rail transport'!P$56="no"," ",ROUND(E722,4))</f>
        <v>0.71899999999999997</v>
      </c>
      <c r="G722" s="110">
        <f>IF('3A-Rail transport'!P$57="no"," ",ROUND(E722,4))</f>
        <v>0.71899999999999997</v>
      </c>
      <c r="H722" s="110"/>
      <c r="S722" s="110">
        <f t="shared" si="76"/>
        <v>0.71900000000000053</v>
      </c>
      <c r="T722" s="110">
        <f>IF('3B-Air transport'!P$66="no"," ",ROUND(S722,4))</f>
        <v>0.71899999999999997</v>
      </c>
      <c r="U722" s="110">
        <f>IF('3B-Air transport'!P$67="no"," ",ROUND(S722,4))</f>
        <v>0.71899999999999997</v>
      </c>
      <c r="V722" s="110">
        <f>IF('3B-Air transport'!P$68="no"," ",ROUND(S722,4))</f>
        <v>0.71899999999999997</v>
      </c>
      <c r="W722" s="110"/>
      <c r="AB722" s="110">
        <f t="shared" si="77"/>
        <v>0.71900000000000053</v>
      </c>
      <c r="AC722" s="110">
        <f>IF('3C-Water transport'!P$56="no"," ",ROUND(AB722,4))</f>
        <v>0.71899999999999997</v>
      </c>
      <c r="AD722" s="110">
        <f>IF('3C-Water transport'!P$57="no"," ",ROUND(AB722,4))</f>
        <v>0.71899999999999997</v>
      </c>
      <c r="AE722" s="110">
        <f>IF('3C-Water transport'!P$58="no"," ",ROUND(AB722,4))</f>
        <v>0.71899999999999997</v>
      </c>
    </row>
    <row r="723" spans="5:31" x14ac:dyDescent="0.25">
      <c r="E723" s="110">
        <f t="shared" si="75"/>
        <v>0.72000000000000053</v>
      </c>
      <c r="F723" s="110">
        <f>IF('3A-Rail transport'!P$56="no"," ",ROUND(E723,4))</f>
        <v>0.72</v>
      </c>
      <c r="G723" s="110">
        <f>IF('3A-Rail transport'!P$57="no"," ",ROUND(E723,4))</f>
        <v>0.72</v>
      </c>
      <c r="H723" s="110"/>
      <c r="S723" s="110">
        <f t="shared" si="76"/>
        <v>0.72000000000000053</v>
      </c>
      <c r="T723" s="110">
        <f>IF('3B-Air transport'!P$66="no"," ",ROUND(S723,4))</f>
        <v>0.72</v>
      </c>
      <c r="U723" s="110">
        <f>IF('3B-Air transport'!P$67="no"," ",ROUND(S723,4))</f>
        <v>0.72</v>
      </c>
      <c r="V723" s="110">
        <f>IF('3B-Air transport'!P$68="no"," ",ROUND(S723,4))</f>
        <v>0.72</v>
      </c>
      <c r="W723" s="110"/>
      <c r="AB723" s="110">
        <f t="shared" si="77"/>
        <v>0.72000000000000053</v>
      </c>
      <c r="AC723" s="110">
        <f>IF('3C-Water transport'!P$56="no"," ",ROUND(AB723,4))</f>
        <v>0.72</v>
      </c>
      <c r="AD723" s="110">
        <f>IF('3C-Water transport'!P$57="no"," ",ROUND(AB723,4))</f>
        <v>0.72</v>
      </c>
      <c r="AE723" s="110">
        <f>IF('3C-Water transport'!P$58="no"," ",ROUND(AB723,4))</f>
        <v>0.72</v>
      </c>
    </row>
    <row r="724" spans="5:31" x14ac:dyDescent="0.25">
      <c r="E724" s="110">
        <f t="shared" si="75"/>
        <v>0.72100000000000053</v>
      </c>
      <c r="F724" s="110">
        <f>IF('3A-Rail transport'!P$56="no"," ",ROUND(E724,4))</f>
        <v>0.72099999999999997</v>
      </c>
      <c r="G724" s="110">
        <f>IF('3A-Rail transport'!P$57="no"," ",ROUND(E724,4))</f>
        <v>0.72099999999999997</v>
      </c>
      <c r="H724" s="110"/>
      <c r="S724" s="110">
        <f t="shared" si="76"/>
        <v>0.72100000000000053</v>
      </c>
      <c r="T724" s="110">
        <f>IF('3B-Air transport'!P$66="no"," ",ROUND(S724,4))</f>
        <v>0.72099999999999997</v>
      </c>
      <c r="U724" s="110">
        <f>IF('3B-Air transport'!P$67="no"," ",ROUND(S724,4))</f>
        <v>0.72099999999999997</v>
      </c>
      <c r="V724" s="110">
        <f>IF('3B-Air transport'!P$68="no"," ",ROUND(S724,4))</f>
        <v>0.72099999999999997</v>
      </c>
      <c r="W724" s="110"/>
      <c r="AB724" s="110">
        <f t="shared" si="77"/>
        <v>0.72100000000000053</v>
      </c>
      <c r="AC724" s="110">
        <f>IF('3C-Water transport'!P$56="no"," ",ROUND(AB724,4))</f>
        <v>0.72099999999999997</v>
      </c>
      <c r="AD724" s="110">
        <f>IF('3C-Water transport'!P$57="no"," ",ROUND(AB724,4))</f>
        <v>0.72099999999999997</v>
      </c>
      <c r="AE724" s="110">
        <f>IF('3C-Water transport'!P$58="no"," ",ROUND(AB724,4))</f>
        <v>0.72099999999999997</v>
      </c>
    </row>
    <row r="725" spans="5:31" x14ac:dyDescent="0.25">
      <c r="E725" s="110">
        <f t="shared" si="75"/>
        <v>0.72200000000000053</v>
      </c>
      <c r="F725" s="110">
        <f>IF('3A-Rail transport'!P$56="no"," ",ROUND(E725,4))</f>
        <v>0.72199999999999998</v>
      </c>
      <c r="G725" s="110">
        <f>IF('3A-Rail transport'!P$57="no"," ",ROUND(E725,4))</f>
        <v>0.72199999999999998</v>
      </c>
      <c r="H725" s="110"/>
      <c r="S725" s="110">
        <f t="shared" si="76"/>
        <v>0.72200000000000053</v>
      </c>
      <c r="T725" s="110">
        <f>IF('3B-Air transport'!P$66="no"," ",ROUND(S725,4))</f>
        <v>0.72199999999999998</v>
      </c>
      <c r="U725" s="110">
        <f>IF('3B-Air transport'!P$67="no"," ",ROUND(S725,4))</f>
        <v>0.72199999999999998</v>
      </c>
      <c r="V725" s="110">
        <f>IF('3B-Air transport'!P$68="no"," ",ROUND(S725,4))</f>
        <v>0.72199999999999998</v>
      </c>
      <c r="W725" s="110"/>
      <c r="AB725" s="110">
        <f t="shared" si="77"/>
        <v>0.72200000000000053</v>
      </c>
      <c r="AC725" s="110">
        <f>IF('3C-Water transport'!P$56="no"," ",ROUND(AB725,4))</f>
        <v>0.72199999999999998</v>
      </c>
      <c r="AD725" s="110">
        <f>IF('3C-Water transport'!P$57="no"," ",ROUND(AB725,4))</f>
        <v>0.72199999999999998</v>
      </c>
      <c r="AE725" s="110">
        <f>IF('3C-Water transport'!P$58="no"," ",ROUND(AB725,4))</f>
        <v>0.72199999999999998</v>
      </c>
    </row>
    <row r="726" spans="5:31" x14ac:dyDescent="0.25">
      <c r="E726" s="110">
        <f t="shared" si="75"/>
        <v>0.72300000000000053</v>
      </c>
      <c r="F726" s="110">
        <f>IF('3A-Rail transport'!P$56="no"," ",ROUND(E726,4))</f>
        <v>0.72299999999999998</v>
      </c>
      <c r="G726" s="110">
        <f>IF('3A-Rail transport'!P$57="no"," ",ROUND(E726,4))</f>
        <v>0.72299999999999998</v>
      </c>
      <c r="H726" s="110"/>
      <c r="S726" s="110">
        <f t="shared" si="76"/>
        <v>0.72300000000000053</v>
      </c>
      <c r="T726" s="110">
        <f>IF('3B-Air transport'!P$66="no"," ",ROUND(S726,4))</f>
        <v>0.72299999999999998</v>
      </c>
      <c r="U726" s="110">
        <f>IF('3B-Air transport'!P$67="no"," ",ROUND(S726,4))</f>
        <v>0.72299999999999998</v>
      </c>
      <c r="V726" s="110">
        <f>IF('3B-Air transport'!P$68="no"," ",ROUND(S726,4))</f>
        <v>0.72299999999999998</v>
      </c>
      <c r="W726" s="110"/>
      <c r="AB726" s="110">
        <f t="shared" si="77"/>
        <v>0.72300000000000053</v>
      </c>
      <c r="AC726" s="110">
        <f>IF('3C-Water transport'!P$56="no"," ",ROUND(AB726,4))</f>
        <v>0.72299999999999998</v>
      </c>
      <c r="AD726" s="110">
        <f>IF('3C-Water transport'!P$57="no"," ",ROUND(AB726,4))</f>
        <v>0.72299999999999998</v>
      </c>
      <c r="AE726" s="110">
        <f>IF('3C-Water transport'!P$58="no"," ",ROUND(AB726,4))</f>
        <v>0.72299999999999998</v>
      </c>
    </row>
    <row r="727" spans="5:31" x14ac:dyDescent="0.25">
      <c r="E727" s="110">
        <f t="shared" si="75"/>
        <v>0.72400000000000053</v>
      </c>
      <c r="F727" s="110">
        <f>IF('3A-Rail transport'!P$56="no"," ",ROUND(E727,4))</f>
        <v>0.72399999999999998</v>
      </c>
      <c r="G727" s="110">
        <f>IF('3A-Rail transport'!P$57="no"," ",ROUND(E727,4))</f>
        <v>0.72399999999999998</v>
      </c>
      <c r="H727" s="110"/>
      <c r="S727" s="110">
        <f t="shared" si="76"/>
        <v>0.72400000000000053</v>
      </c>
      <c r="T727" s="110">
        <f>IF('3B-Air transport'!P$66="no"," ",ROUND(S727,4))</f>
        <v>0.72399999999999998</v>
      </c>
      <c r="U727" s="110">
        <f>IF('3B-Air transport'!P$67="no"," ",ROUND(S727,4))</f>
        <v>0.72399999999999998</v>
      </c>
      <c r="V727" s="110">
        <f>IF('3B-Air transport'!P$68="no"," ",ROUND(S727,4))</f>
        <v>0.72399999999999998</v>
      </c>
      <c r="W727" s="110"/>
      <c r="AB727" s="110">
        <f t="shared" si="77"/>
        <v>0.72400000000000053</v>
      </c>
      <c r="AC727" s="110">
        <f>IF('3C-Water transport'!P$56="no"," ",ROUND(AB727,4))</f>
        <v>0.72399999999999998</v>
      </c>
      <c r="AD727" s="110">
        <f>IF('3C-Water transport'!P$57="no"," ",ROUND(AB727,4))</f>
        <v>0.72399999999999998</v>
      </c>
      <c r="AE727" s="110">
        <f>IF('3C-Water transport'!P$58="no"," ",ROUND(AB727,4))</f>
        <v>0.72399999999999998</v>
      </c>
    </row>
    <row r="728" spans="5:31" x14ac:dyDescent="0.25">
      <c r="E728" s="110">
        <f t="shared" si="75"/>
        <v>0.72500000000000053</v>
      </c>
      <c r="F728" s="110">
        <f>IF('3A-Rail transport'!P$56="no"," ",ROUND(E728,4))</f>
        <v>0.72499999999999998</v>
      </c>
      <c r="G728" s="110">
        <f>IF('3A-Rail transport'!P$57="no"," ",ROUND(E728,4))</f>
        <v>0.72499999999999998</v>
      </c>
      <c r="H728" s="110"/>
      <c r="S728" s="110">
        <f t="shared" si="76"/>
        <v>0.72500000000000053</v>
      </c>
      <c r="T728" s="110">
        <f>IF('3B-Air transport'!P$66="no"," ",ROUND(S728,4))</f>
        <v>0.72499999999999998</v>
      </c>
      <c r="U728" s="110">
        <f>IF('3B-Air transport'!P$67="no"," ",ROUND(S728,4))</f>
        <v>0.72499999999999998</v>
      </c>
      <c r="V728" s="110">
        <f>IF('3B-Air transport'!P$68="no"," ",ROUND(S728,4))</f>
        <v>0.72499999999999998</v>
      </c>
      <c r="W728" s="110"/>
      <c r="AB728" s="110">
        <f t="shared" si="77"/>
        <v>0.72500000000000053</v>
      </c>
      <c r="AC728" s="110">
        <f>IF('3C-Water transport'!P$56="no"," ",ROUND(AB728,4))</f>
        <v>0.72499999999999998</v>
      </c>
      <c r="AD728" s="110">
        <f>IF('3C-Water transport'!P$57="no"," ",ROUND(AB728,4))</f>
        <v>0.72499999999999998</v>
      </c>
      <c r="AE728" s="110">
        <f>IF('3C-Water transport'!P$58="no"," ",ROUND(AB728,4))</f>
        <v>0.72499999999999998</v>
      </c>
    </row>
    <row r="729" spans="5:31" x14ac:dyDescent="0.25">
      <c r="E729" s="110">
        <f t="shared" si="75"/>
        <v>0.72600000000000053</v>
      </c>
      <c r="F729" s="110">
        <f>IF('3A-Rail transport'!P$56="no"," ",ROUND(E729,4))</f>
        <v>0.72599999999999998</v>
      </c>
      <c r="G729" s="110">
        <f>IF('3A-Rail transport'!P$57="no"," ",ROUND(E729,4))</f>
        <v>0.72599999999999998</v>
      </c>
      <c r="H729" s="110"/>
      <c r="S729" s="110">
        <f t="shared" si="76"/>
        <v>0.72600000000000053</v>
      </c>
      <c r="T729" s="110">
        <f>IF('3B-Air transport'!P$66="no"," ",ROUND(S729,4))</f>
        <v>0.72599999999999998</v>
      </c>
      <c r="U729" s="110">
        <f>IF('3B-Air transport'!P$67="no"," ",ROUND(S729,4))</f>
        <v>0.72599999999999998</v>
      </c>
      <c r="V729" s="110">
        <f>IF('3B-Air transport'!P$68="no"," ",ROUND(S729,4))</f>
        <v>0.72599999999999998</v>
      </c>
      <c r="W729" s="110"/>
      <c r="AB729" s="110">
        <f t="shared" si="77"/>
        <v>0.72600000000000053</v>
      </c>
      <c r="AC729" s="110">
        <f>IF('3C-Water transport'!P$56="no"," ",ROUND(AB729,4))</f>
        <v>0.72599999999999998</v>
      </c>
      <c r="AD729" s="110">
        <f>IF('3C-Water transport'!P$57="no"," ",ROUND(AB729,4))</f>
        <v>0.72599999999999998</v>
      </c>
      <c r="AE729" s="110">
        <f>IF('3C-Water transport'!P$58="no"," ",ROUND(AB729,4))</f>
        <v>0.72599999999999998</v>
      </c>
    </row>
    <row r="730" spans="5:31" x14ac:dyDescent="0.25">
      <c r="E730" s="110">
        <f t="shared" si="75"/>
        <v>0.72700000000000053</v>
      </c>
      <c r="F730" s="110">
        <f>IF('3A-Rail transport'!P$56="no"," ",ROUND(E730,4))</f>
        <v>0.72699999999999998</v>
      </c>
      <c r="G730" s="110">
        <f>IF('3A-Rail transport'!P$57="no"," ",ROUND(E730,4))</f>
        <v>0.72699999999999998</v>
      </c>
      <c r="H730" s="110"/>
      <c r="S730" s="110">
        <f t="shared" si="76"/>
        <v>0.72700000000000053</v>
      </c>
      <c r="T730" s="110">
        <f>IF('3B-Air transport'!P$66="no"," ",ROUND(S730,4))</f>
        <v>0.72699999999999998</v>
      </c>
      <c r="U730" s="110">
        <f>IF('3B-Air transport'!P$67="no"," ",ROUND(S730,4))</f>
        <v>0.72699999999999998</v>
      </c>
      <c r="V730" s="110">
        <f>IF('3B-Air transport'!P$68="no"," ",ROUND(S730,4))</f>
        <v>0.72699999999999998</v>
      </c>
      <c r="W730" s="110"/>
      <c r="AB730" s="110">
        <f t="shared" si="77"/>
        <v>0.72700000000000053</v>
      </c>
      <c r="AC730" s="110">
        <f>IF('3C-Water transport'!P$56="no"," ",ROUND(AB730,4))</f>
        <v>0.72699999999999998</v>
      </c>
      <c r="AD730" s="110">
        <f>IF('3C-Water transport'!P$57="no"," ",ROUND(AB730,4))</f>
        <v>0.72699999999999998</v>
      </c>
      <c r="AE730" s="110">
        <f>IF('3C-Water transport'!P$58="no"," ",ROUND(AB730,4))</f>
        <v>0.72699999999999998</v>
      </c>
    </row>
    <row r="731" spans="5:31" x14ac:dyDescent="0.25">
      <c r="E731" s="110">
        <f t="shared" si="75"/>
        <v>0.72800000000000054</v>
      </c>
      <c r="F731" s="110">
        <f>IF('3A-Rail transport'!P$56="no"," ",ROUND(E731,4))</f>
        <v>0.72799999999999998</v>
      </c>
      <c r="G731" s="110">
        <f>IF('3A-Rail transport'!P$57="no"," ",ROUND(E731,4))</f>
        <v>0.72799999999999998</v>
      </c>
      <c r="H731" s="110"/>
      <c r="S731" s="110">
        <f t="shared" si="76"/>
        <v>0.72800000000000054</v>
      </c>
      <c r="T731" s="110">
        <f>IF('3B-Air transport'!P$66="no"," ",ROUND(S731,4))</f>
        <v>0.72799999999999998</v>
      </c>
      <c r="U731" s="110">
        <f>IF('3B-Air transport'!P$67="no"," ",ROUND(S731,4))</f>
        <v>0.72799999999999998</v>
      </c>
      <c r="V731" s="110">
        <f>IF('3B-Air transport'!P$68="no"," ",ROUND(S731,4))</f>
        <v>0.72799999999999998</v>
      </c>
      <c r="W731" s="110"/>
      <c r="AB731" s="110">
        <f t="shared" si="77"/>
        <v>0.72800000000000054</v>
      </c>
      <c r="AC731" s="110">
        <f>IF('3C-Water transport'!P$56="no"," ",ROUND(AB731,4))</f>
        <v>0.72799999999999998</v>
      </c>
      <c r="AD731" s="110">
        <f>IF('3C-Water transport'!P$57="no"," ",ROUND(AB731,4))</f>
        <v>0.72799999999999998</v>
      </c>
      <c r="AE731" s="110">
        <f>IF('3C-Water transport'!P$58="no"," ",ROUND(AB731,4))</f>
        <v>0.72799999999999998</v>
      </c>
    </row>
    <row r="732" spans="5:31" x14ac:dyDescent="0.25">
      <c r="E732" s="110">
        <f t="shared" si="75"/>
        <v>0.72900000000000054</v>
      </c>
      <c r="F732" s="110">
        <f>IF('3A-Rail transport'!P$56="no"," ",ROUND(E732,4))</f>
        <v>0.72899999999999998</v>
      </c>
      <c r="G732" s="110">
        <f>IF('3A-Rail transport'!P$57="no"," ",ROUND(E732,4))</f>
        <v>0.72899999999999998</v>
      </c>
      <c r="H732" s="110"/>
      <c r="S732" s="110">
        <f t="shared" si="76"/>
        <v>0.72900000000000054</v>
      </c>
      <c r="T732" s="110">
        <f>IF('3B-Air transport'!P$66="no"," ",ROUND(S732,4))</f>
        <v>0.72899999999999998</v>
      </c>
      <c r="U732" s="110">
        <f>IF('3B-Air transport'!P$67="no"," ",ROUND(S732,4))</f>
        <v>0.72899999999999998</v>
      </c>
      <c r="V732" s="110">
        <f>IF('3B-Air transport'!P$68="no"," ",ROUND(S732,4))</f>
        <v>0.72899999999999998</v>
      </c>
      <c r="W732" s="110"/>
      <c r="AB732" s="110">
        <f t="shared" si="77"/>
        <v>0.72900000000000054</v>
      </c>
      <c r="AC732" s="110">
        <f>IF('3C-Water transport'!P$56="no"," ",ROUND(AB732,4))</f>
        <v>0.72899999999999998</v>
      </c>
      <c r="AD732" s="110">
        <f>IF('3C-Water transport'!P$57="no"," ",ROUND(AB732,4))</f>
        <v>0.72899999999999998</v>
      </c>
      <c r="AE732" s="110">
        <f>IF('3C-Water transport'!P$58="no"," ",ROUND(AB732,4))</f>
        <v>0.72899999999999998</v>
      </c>
    </row>
    <row r="733" spans="5:31" x14ac:dyDescent="0.25">
      <c r="E733" s="110">
        <f t="shared" si="75"/>
        <v>0.73000000000000054</v>
      </c>
      <c r="F733" s="110">
        <f>IF('3A-Rail transport'!P$56="no"," ",ROUND(E733,4))</f>
        <v>0.73</v>
      </c>
      <c r="G733" s="110">
        <f>IF('3A-Rail transport'!P$57="no"," ",ROUND(E733,4))</f>
        <v>0.73</v>
      </c>
      <c r="H733" s="110"/>
      <c r="S733" s="110">
        <f t="shared" si="76"/>
        <v>0.73000000000000054</v>
      </c>
      <c r="T733" s="110">
        <f>IF('3B-Air transport'!P$66="no"," ",ROUND(S733,4))</f>
        <v>0.73</v>
      </c>
      <c r="U733" s="110">
        <f>IF('3B-Air transport'!P$67="no"," ",ROUND(S733,4))</f>
        <v>0.73</v>
      </c>
      <c r="V733" s="110">
        <f>IF('3B-Air transport'!P$68="no"," ",ROUND(S733,4))</f>
        <v>0.73</v>
      </c>
      <c r="W733" s="110"/>
      <c r="AB733" s="110">
        <f t="shared" si="77"/>
        <v>0.73000000000000054</v>
      </c>
      <c r="AC733" s="110">
        <f>IF('3C-Water transport'!P$56="no"," ",ROUND(AB733,4))</f>
        <v>0.73</v>
      </c>
      <c r="AD733" s="110">
        <f>IF('3C-Water transport'!P$57="no"," ",ROUND(AB733,4))</f>
        <v>0.73</v>
      </c>
      <c r="AE733" s="110">
        <f>IF('3C-Water transport'!P$58="no"," ",ROUND(AB733,4))</f>
        <v>0.73</v>
      </c>
    </row>
    <row r="734" spans="5:31" x14ac:dyDescent="0.25">
      <c r="E734" s="110">
        <f t="shared" si="75"/>
        <v>0.73100000000000054</v>
      </c>
      <c r="F734" s="110">
        <f>IF('3A-Rail transport'!P$56="no"," ",ROUND(E734,4))</f>
        <v>0.73099999999999998</v>
      </c>
      <c r="G734" s="110">
        <f>IF('3A-Rail transport'!P$57="no"," ",ROUND(E734,4))</f>
        <v>0.73099999999999998</v>
      </c>
      <c r="H734" s="110"/>
      <c r="S734" s="110">
        <f t="shared" si="76"/>
        <v>0.73100000000000054</v>
      </c>
      <c r="T734" s="110">
        <f>IF('3B-Air transport'!P$66="no"," ",ROUND(S734,4))</f>
        <v>0.73099999999999998</v>
      </c>
      <c r="U734" s="110">
        <f>IF('3B-Air transport'!P$67="no"," ",ROUND(S734,4))</f>
        <v>0.73099999999999998</v>
      </c>
      <c r="V734" s="110">
        <f>IF('3B-Air transport'!P$68="no"," ",ROUND(S734,4))</f>
        <v>0.73099999999999998</v>
      </c>
      <c r="W734" s="110"/>
      <c r="AB734" s="110">
        <f t="shared" si="77"/>
        <v>0.73100000000000054</v>
      </c>
      <c r="AC734" s="110">
        <f>IF('3C-Water transport'!P$56="no"," ",ROUND(AB734,4))</f>
        <v>0.73099999999999998</v>
      </c>
      <c r="AD734" s="110">
        <f>IF('3C-Water transport'!P$57="no"," ",ROUND(AB734,4))</f>
        <v>0.73099999999999998</v>
      </c>
      <c r="AE734" s="110">
        <f>IF('3C-Water transport'!P$58="no"," ",ROUND(AB734,4))</f>
        <v>0.73099999999999998</v>
      </c>
    </row>
    <row r="735" spans="5:31" x14ac:dyDescent="0.25">
      <c r="E735" s="110">
        <f t="shared" si="75"/>
        <v>0.73200000000000054</v>
      </c>
      <c r="F735" s="110">
        <f>IF('3A-Rail transport'!P$56="no"," ",ROUND(E735,4))</f>
        <v>0.73199999999999998</v>
      </c>
      <c r="G735" s="110">
        <f>IF('3A-Rail transport'!P$57="no"," ",ROUND(E735,4))</f>
        <v>0.73199999999999998</v>
      </c>
      <c r="H735" s="110"/>
      <c r="S735" s="110">
        <f t="shared" si="76"/>
        <v>0.73200000000000054</v>
      </c>
      <c r="T735" s="110">
        <f>IF('3B-Air transport'!P$66="no"," ",ROUND(S735,4))</f>
        <v>0.73199999999999998</v>
      </c>
      <c r="U735" s="110">
        <f>IF('3B-Air transport'!P$67="no"," ",ROUND(S735,4))</f>
        <v>0.73199999999999998</v>
      </c>
      <c r="V735" s="110">
        <f>IF('3B-Air transport'!P$68="no"," ",ROUND(S735,4))</f>
        <v>0.73199999999999998</v>
      </c>
      <c r="W735" s="110"/>
      <c r="AB735" s="110">
        <f t="shared" si="77"/>
        <v>0.73200000000000054</v>
      </c>
      <c r="AC735" s="110">
        <f>IF('3C-Water transport'!P$56="no"," ",ROUND(AB735,4))</f>
        <v>0.73199999999999998</v>
      </c>
      <c r="AD735" s="110">
        <f>IF('3C-Water transport'!P$57="no"," ",ROUND(AB735,4))</f>
        <v>0.73199999999999998</v>
      </c>
      <c r="AE735" s="110">
        <f>IF('3C-Water transport'!P$58="no"," ",ROUND(AB735,4))</f>
        <v>0.73199999999999998</v>
      </c>
    </row>
    <row r="736" spans="5:31" x14ac:dyDescent="0.25">
      <c r="E736" s="110">
        <f t="shared" si="75"/>
        <v>0.73300000000000054</v>
      </c>
      <c r="F736" s="110">
        <f>IF('3A-Rail transport'!P$56="no"," ",ROUND(E736,4))</f>
        <v>0.73299999999999998</v>
      </c>
      <c r="G736" s="110">
        <f>IF('3A-Rail transport'!P$57="no"," ",ROUND(E736,4))</f>
        <v>0.73299999999999998</v>
      </c>
      <c r="H736" s="110"/>
      <c r="S736" s="110">
        <f t="shared" si="76"/>
        <v>0.73300000000000054</v>
      </c>
      <c r="T736" s="110">
        <f>IF('3B-Air transport'!P$66="no"," ",ROUND(S736,4))</f>
        <v>0.73299999999999998</v>
      </c>
      <c r="U736" s="110">
        <f>IF('3B-Air transport'!P$67="no"," ",ROUND(S736,4))</f>
        <v>0.73299999999999998</v>
      </c>
      <c r="V736" s="110">
        <f>IF('3B-Air transport'!P$68="no"," ",ROUND(S736,4))</f>
        <v>0.73299999999999998</v>
      </c>
      <c r="W736" s="110"/>
      <c r="AB736" s="110">
        <f t="shared" si="77"/>
        <v>0.73300000000000054</v>
      </c>
      <c r="AC736" s="110">
        <f>IF('3C-Water transport'!P$56="no"," ",ROUND(AB736,4))</f>
        <v>0.73299999999999998</v>
      </c>
      <c r="AD736" s="110">
        <f>IF('3C-Water transport'!P$57="no"," ",ROUND(AB736,4))</f>
        <v>0.73299999999999998</v>
      </c>
      <c r="AE736" s="110">
        <f>IF('3C-Water transport'!P$58="no"," ",ROUND(AB736,4))</f>
        <v>0.73299999999999998</v>
      </c>
    </row>
    <row r="737" spans="5:31" x14ac:dyDescent="0.25">
      <c r="E737" s="110">
        <f t="shared" si="75"/>
        <v>0.73400000000000054</v>
      </c>
      <c r="F737" s="110">
        <f>IF('3A-Rail transport'!P$56="no"," ",ROUND(E737,4))</f>
        <v>0.73399999999999999</v>
      </c>
      <c r="G737" s="110">
        <f>IF('3A-Rail transport'!P$57="no"," ",ROUND(E737,4))</f>
        <v>0.73399999999999999</v>
      </c>
      <c r="H737" s="110"/>
      <c r="S737" s="110">
        <f t="shared" si="76"/>
        <v>0.73400000000000054</v>
      </c>
      <c r="T737" s="110">
        <f>IF('3B-Air transport'!P$66="no"," ",ROUND(S737,4))</f>
        <v>0.73399999999999999</v>
      </c>
      <c r="U737" s="110">
        <f>IF('3B-Air transport'!P$67="no"," ",ROUND(S737,4))</f>
        <v>0.73399999999999999</v>
      </c>
      <c r="V737" s="110">
        <f>IF('3B-Air transport'!P$68="no"," ",ROUND(S737,4))</f>
        <v>0.73399999999999999</v>
      </c>
      <c r="W737" s="110"/>
      <c r="AB737" s="110">
        <f t="shared" si="77"/>
        <v>0.73400000000000054</v>
      </c>
      <c r="AC737" s="110">
        <f>IF('3C-Water transport'!P$56="no"," ",ROUND(AB737,4))</f>
        <v>0.73399999999999999</v>
      </c>
      <c r="AD737" s="110">
        <f>IF('3C-Water transport'!P$57="no"," ",ROUND(AB737,4))</f>
        <v>0.73399999999999999</v>
      </c>
      <c r="AE737" s="110">
        <f>IF('3C-Water transport'!P$58="no"," ",ROUND(AB737,4))</f>
        <v>0.73399999999999999</v>
      </c>
    </row>
    <row r="738" spans="5:31" x14ac:dyDescent="0.25">
      <c r="E738" s="110">
        <f t="shared" si="75"/>
        <v>0.73500000000000054</v>
      </c>
      <c r="F738" s="110">
        <f>IF('3A-Rail transport'!P$56="no"," ",ROUND(E738,4))</f>
        <v>0.73499999999999999</v>
      </c>
      <c r="G738" s="110">
        <f>IF('3A-Rail transport'!P$57="no"," ",ROUND(E738,4))</f>
        <v>0.73499999999999999</v>
      </c>
      <c r="H738" s="110"/>
      <c r="S738" s="110">
        <f t="shared" si="76"/>
        <v>0.73500000000000054</v>
      </c>
      <c r="T738" s="110">
        <f>IF('3B-Air transport'!P$66="no"," ",ROUND(S738,4))</f>
        <v>0.73499999999999999</v>
      </c>
      <c r="U738" s="110">
        <f>IF('3B-Air transport'!P$67="no"," ",ROUND(S738,4))</f>
        <v>0.73499999999999999</v>
      </c>
      <c r="V738" s="110">
        <f>IF('3B-Air transport'!P$68="no"," ",ROUND(S738,4))</f>
        <v>0.73499999999999999</v>
      </c>
      <c r="W738" s="110"/>
      <c r="AB738" s="110">
        <f t="shared" si="77"/>
        <v>0.73500000000000054</v>
      </c>
      <c r="AC738" s="110">
        <f>IF('3C-Water transport'!P$56="no"," ",ROUND(AB738,4))</f>
        <v>0.73499999999999999</v>
      </c>
      <c r="AD738" s="110">
        <f>IF('3C-Water transport'!P$57="no"," ",ROUND(AB738,4))</f>
        <v>0.73499999999999999</v>
      </c>
      <c r="AE738" s="110">
        <f>IF('3C-Water transport'!P$58="no"," ",ROUND(AB738,4))</f>
        <v>0.73499999999999999</v>
      </c>
    </row>
    <row r="739" spans="5:31" x14ac:dyDescent="0.25">
      <c r="E739" s="110">
        <f t="shared" si="75"/>
        <v>0.73600000000000054</v>
      </c>
      <c r="F739" s="110">
        <f>IF('3A-Rail transport'!P$56="no"," ",ROUND(E739,4))</f>
        <v>0.73599999999999999</v>
      </c>
      <c r="G739" s="110">
        <f>IF('3A-Rail transport'!P$57="no"," ",ROUND(E739,4))</f>
        <v>0.73599999999999999</v>
      </c>
      <c r="H739" s="110"/>
      <c r="S739" s="110">
        <f t="shared" si="76"/>
        <v>0.73600000000000054</v>
      </c>
      <c r="T739" s="110">
        <f>IF('3B-Air transport'!P$66="no"," ",ROUND(S739,4))</f>
        <v>0.73599999999999999</v>
      </c>
      <c r="U739" s="110">
        <f>IF('3B-Air transport'!P$67="no"," ",ROUND(S739,4))</f>
        <v>0.73599999999999999</v>
      </c>
      <c r="V739" s="110">
        <f>IF('3B-Air transport'!P$68="no"," ",ROUND(S739,4))</f>
        <v>0.73599999999999999</v>
      </c>
      <c r="W739" s="110"/>
      <c r="AB739" s="110">
        <f t="shared" si="77"/>
        <v>0.73600000000000054</v>
      </c>
      <c r="AC739" s="110">
        <f>IF('3C-Water transport'!P$56="no"," ",ROUND(AB739,4))</f>
        <v>0.73599999999999999</v>
      </c>
      <c r="AD739" s="110">
        <f>IF('3C-Water transport'!P$57="no"," ",ROUND(AB739,4))</f>
        <v>0.73599999999999999</v>
      </c>
      <c r="AE739" s="110">
        <f>IF('3C-Water transport'!P$58="no"," ",ROUND(AB739,4))</f>
        <v>0.73599999999999999</v>
      </c>
    </row>
    <row r="740" spans="5:31" x14ac:dyDescent="0.25">
      <c r="E740" s="110">
        <f t="shared" si="75"/>
        <v>0.73700000000000054</v>
      </c>
      <c r="F740" s="110">
        <f>IF('3A-Rail transport'!P$56="no"," ",ROUND(E740,4))</f>
        <v>0.73699999999999999</v>
      </c>
      <c r="G740" s="110">
        <f>IF('3A-Rail transport'!P$57="no"," ",ROUND(E740,4))</f>
        <v>0.73699999999999999</v>
      </c>
      <c r="H740" s="110"/>
      <c r="S740" s="110">
        <f t="shared" si="76"/>
        <v>0.73700000000000054</v>
      </c>
      <c r="T740" s="110">
        <f>IF('3B-Air transport'!P$66="no"," ",ROUND(S740,4))</f>
        <v>0.73699999999999999</v>
      </c>
      <c r="U740" s="110">
        <f>IF('3B-Air transport'!P$67="no"," ",ROUND(S740,4))</f>
        <v>0.73699999999999999</v>
      </c>
      <c r="V740" s="110">
        <f>IF('3B-Air transport'!P$68="no"," ",ROUND(S740,4))</f>
        <v>0.73699999999999999</v>
      </c>
      <c r="W740" s="110"/>
      <c r="AB740" s="110">
        <f t="shared" si="77"/>
        <v>0.73700000000000054</v>
      </c>
      <c r="AC740" s="110">
        <f>IF('3C-Water transport'!P$56="no"," ",ROUND(AB740,4))</f>
        <v>0.73699999999999999</v>
      </c>
      <c r="AD740" s="110">
        <f>IF('3C-Water transport'!P$57="no"," ",ROUND(AB740,4))</f>
        <v>0.73699999999999999</v>
      </c>
      <c r="AE740" s="110">
        <f>IF('3C-Water transport'!P$58="no"," ",ROUND(AB740,4))</f>
        <v>0.73699999999999999</v>
      </c>
    </row>
    <row r="741" spans="5:31" x14ac:dyDescent="0.25">
      <c r="E741" s="110">
        <f t="shared" si="75"/>
        <v>0.73800000000000054</v>
      </c>
      <c r="F741" s="110">
        <f>IF('3A-Rail transport'!P$56="no"," ",ROUND(E741,4))</f>
        <v>0.73799999999999999</v>
      </c>
      <c r="G741" s="110">
        <f>IF('3A-Rail transport'!P$57="no"," ",ROUND(E741,4))</f>
        <v>0.73799999999999999</v>
      </c>
      <c r="H741" s="110"/>
      <c r="S741" s="110">
        <f t="shared" si="76"/>
        <v>0.73800000000000054</v>
      </c>
      <c r="T741" s="110">
        <f>IF('3B-Air transport'!P$66="no"," ",ROUND(S741,4))</f>
        <v>0.73799999999999999</v>
      </c>
      <c r="U741" s="110">
        <f>IF('3B-Air transport'!P$67="no"," ",ROUND(S741,4))</f>
        <v>0.73799999999999999</v>
      </c>
      <c r="V741" s="110">
        <f>IF('3B-Air transport'!P$68="no"," ",ROUND(S741,4))</f>
        <v>0.73799999999999999</v>
      </c>
      <c r="W741" s="110"/>
      <c r="AB741" s="110">
        <f t="shared" si="77"/>
        <v>0.73800000000000054</v>
      </c>
      <c r="AC741" s="110">
        <f>IF('3C-Water transport'!P$56="no"," ",ROUND(AB741,4))</f>
        <v>0.73799999999999999</v>
      </c>
      <c r="AD741" s="110">
        <f>IF('3C-Water transport'!P$57="no"," ",ROUND(AB741,4))</f>
        <v>0.73799999999999999</v>
      </c>
      <c r="AE741" s="110">
        <f>IF('3C-Water transport'!P$58="no"," ",ROUND(AB741,4))</f>
        <v>0.73799999999999999</v>
      </c>
    </row>
    <row r="742" spans="5:31" x14ac:dyDescent="0.25">
      <c r="E742" s="110">
        <f t="shared" si="75"/>
        <v>0.73900000000000055</v>
      </c>
      <c r="F742" s="110">
        <f>IF('3A-Rail transport'!P$56="no"," ",ROUND(E742,4))</f>
        <v>0.73899999999999999</v>
      </c>
      <c r="G742" s="110">
        <f>IF('3A-Rail transport'!P$57="no"," ",ROUND(E742,4))</f>
        <v>0.73899999999999999</v>
      </c>
      <c r="H742" s="110"/>
      <c r="S742" s="110">
        <f t="shared" si="76"/>
        <v>0.73900000000000055</v>
      </c>
      <c r="T742" s="110">
        <f>IF('3B-Air transport'!P$66="no"," ",ROUND(S742,4))</f>
        <v>0.73899999999999999</v>
      </c>
      <c r="U742" s="110">
        <f>IF('3B-Air transport'!P$67="no"," ",ROUND(S742,4))</f>
        <v>0.73899999999999999</v>
      </c>
      <c r="V742" s="110">
        <f>IF('3B-Air transport'!P$68="no"," ",ROUND(S742,4))</f>
        <v>0.73899999999999999</v>
      </c>
      <c r="W742" s="110"/>
      <c r="AB742" s="110">
        <f t="shared" si="77"/>
        <v>0.73900000000000055</v>
      </c>
      <c r="AC742" s="110">
        <f>IF('3C-Water transport'!P$56="no"," ",ROUND(AB742,4))</f>
        <v>0.73899999999999999</v>
      </c>
      <c r="AD742" s="110">
        <f>IF('3C-Water transport'!P$57="no"," ",ROUND(AB742,4))</f>
        <v>0.73899999999999999</v>
      </c>
      <c r="AE742" s="110">
        <f>IF('3C-Water transport'!P$58="no"," ",ROUND(AB742,4))</f>
        <v>0.73899999999999999</v>
      </c>
    </row>
    <row r="743" spans="5:31" x14ac:dyDescent="0.25">
      <c r="E743" s="110">
        <f t="shared" si="75"/>
        <v>0.74000000000000055</v>
      </c>
      <c r="F743" s="110">
        <f>IF('3A-Rail transport'!P$56="no"," ",ROUND(E743,4))</f>
        <v>0.74</v>
      </c>
      <c r="G743" s="110">
        <f>IF('3A-Rail transport'!P$57="no"," ",ROUND(E743,4))</f>
        <v>0.74</v>
      </c>
      <c r="H743" s="110"/>
      <c r="S743" s="110">
        <f t="shared" si="76"/>
        <v>0.74000000000000055</v>
      </c>
      <c r="T743" s="110">
        <f>IF('3B-Air transport'!P$66="no"," ",ROUND(S743,4))</f>
        <v>0.74</v>
      </c>
      <c r="U743" s="110">
        <f>IF('3B-Air transport'!P$67="no"," ",ROUND(S743,4))</f>
        <v>0.74</v>
      </c>
      <c r="V743" s="110">
        <f>IF('3B-Air transport'!P$68="no"," ",ROUND(S743,4))</f>
        <v>0.74</v>
      </c>
      <c r="W743" s="110"/>
      <c r="AB743" s="110">
        <f t="shared" si="77"/>
        <v>0.74000000000000055</v>
      </c>
      <c r="AC743" s="110">
        <f>IF('3C-Water transport'!P$56="no"," ",ROUND(AB743,4))</f>
        <v>0.74</v>
      </c>
      <c r="AD743" s="110">
        <f>IF('3C-Water transport'!P$57="no"," ",ROUND(AB743,4))</f>
        <v>0.74</v>
      </c>
      <c r="AE743" s="110">
        <f>IF('3C-Water transport'!P$58="no"," ",ROUND(AB743,4))</f>
        <v>0.74</v>
      </c>
    </row>
    <row r="744" spans="5:31" x14ac:dyDescent="0.25">
      <c r="E744" s="110">
        <f t="shared" si="75"/>
        <v>0.74100000000000055</v>
      </c>
      <c r="F744" s="110">
        <f>IF('3A-Rail transport'!P$56="no"," ",ROUND(E744,4))</f>
        <v>0.74099999999999999</v>
      </c>
      <c r="G744" s="110">
        <f>IF('3A-Rail transport'!P$57="no"," ",ROUND(E744,4))</f>
        <v>0.74099999999999999</v>
      </c>
      <c r="H744" s="110"/>
      <c r="S744" s="110">
        <f t="shared" si="76"/>
        <v>0.74100000000000055</v>
      </c>
      <c r="T744" s="110">
        <f>IF('3B-Air transport'!P$66="no"," ",ROUND(S744,4))</f>
        <v>0.74099999999999999</v>
      </c>
      <c r="U744" s="110">
        <f>IF('3B-Air transport'!P$67="no"," ",ROUND(S744,4))</f>
        <v>0.74099999999999999</v>
      </c>
      <c r="V744" s="110">
        <f>IF('3B-Air transport'!P$68="no"," ",ROUND(S744,4))</f>
        <v>0.74099999999999999</v>
      </c>
      <c r="W744" s="110"/>
      <c r="AB744" s="110">
        <f t="shared" si="77"/>
        <v>0.74100000000000055</v>
      </c>
      <c r="AC744" s="110">
        <f>IF('3C-Water transport'!P$56="no"," ",ROUND(AB744,4))</f>
        <v>0.74099999999999999</v>
      </c>
      <c r="AD744" s="110">
        <f>IF('3C-Water transport'!P$57="no"," ",ROUND(AB744,4))</f>
        <v>0.74099999999999999</v>
      </c>
      <c r="AE744" s="110">
        <f>IF('3C-Water transport'!P$58="no"," ",ROUND(AB744,4))</f>
        <v>0.74099999999999999</v>
      </c>
    </row>
    <row r="745" spans="5:31" x14ac:dyDescent="0.25">
      <c r="E745" s="110">
        <f t="shared" si="75"/>
        <v>0.74200000000000055</v>
      </c>
      <c r="F745" s="110">
        <f>IF('3A-Rail transport'!P$56="no"," ",ROUND(E745,4))</f>
        <v>0.74199999999999999</v>
      </c>
      <c r="G745" s="110">
        <f>IF('3A-Rail transport'!P$57="no"," ",ROUND(E745,4))</f>
        <v>0.74199999999999999</v>
      </c>
      <c r="H745" s="110"/>
      <c r="S745" s="110">
        <f t="shared" si="76"/>
        <v>0.74200000000000055</v>
      </c>
      <c r="T745" s="110">
        <f>IF('3B-Air transport'!P$66="no"," ",ROUND(S745,4))</f>
        <v>0.74199999999999999</v>
      </c>
      <c r="U745" s="110">
        <f>IF('3B-Air transport'!P$67="no"," ",ROUND(S745,4))</f>
        <v>0.74199999999999999</v>
      </c>
      <c r="V745" s="110">
        <f>IF('3B-Air transport'!P$68="no"," ",ROUND(S745,4))</f>
        <v>0.74199999999999999</v>
      </c>
      <c r="W745" s="110"/>
      <c r="AB745" s="110">
        <f t="shared" si="77"/>
        <v>0.74200000000000055</v>
      </c>
      <c r="AC745" s="110">
        <f>IF('3C-Water transport'!P$56="no"," ",ROUND(AB745,4))</f>
        <v>0.74199999999999999</v>
      </c>
      <c r="AD745" s="110">
        <f>IF('3C-Water transport'!P$57="no"," ",ROUND(AB745,4))</f>
        <v>0.74199999999999999</v>
      </c>
      <c r="AE745" s="110">
        <f>IF('3C-Water transport'!P$58="no"," ",ROUND(AB745,4))</f>
        <v>0.74199999999999999</v>
      </c>
    </row>
    <row r="746" spans="5:31" x14ac:dyDescent="0.25">
      <c r="E746" s="110">
        <f t="shared" si="75"/>
        <v>0.74300000000000055</v>
      </c>
      <c r="F746" s="110">
        <f>IF('3A-Rail transport'!P$56="no"," ",ROUND(E746,4))</f>
        <v>0.74299999999999999</v>
      </c>
      <c r="G746" s="110">
        <f>IF('3A-Rail transport'!P$57="no"," ",ROUND(E746,4))</f>
        <v>0.74299999999999999</v>
      </c>
      <c r="H746" s="110"/>
      <c r="S746" s="110">
        <f t="shared" si="76"/>
        <v>0.74300000000000055</v>
      </c>
      <c r="T746" s="110">
        <f>IF('3B-Air transport'!P$66="no"," ",ROUND(S746,4))</f>
        <v>0.74299999999999999</v>
      </c>
      <c r="U746" s="110">
        <f>IF('3B-Air transport'!P$67="no"," ",ROUND(S746,4))</f>
        <v>0.74299999999999999</v>
      </c>
      <c r="V746" s="110">
        <f>IF('3B-Air transport'!P$68="no"," ",ROUND(S746,4))</f>
        <v>0.74299999999999999</v>
      </c>
      <c r="W746" s="110"/>
      <c r="AB746" s="110">
        <f t="shared" si="77"/>
        <v>0.74300000000000055</v>
      </c>
      <c r="AC746" s="110">
        <f>IF('3C-Water transport'!P$56="no"," ",ROUND(AB746,4))</f>
        <v>0.74299999999999999</v>
      </c>
      <c r="AD746" s="110">
        <f>IF('3C-Water transport'!P$57="no"," ",ROUND(AB746,4))</f>
        <v>0.74299999999999999</v>
      </c>
      <c r="AE746" s="110">
        <f>IF('3C-Water transport'!P$58="no"," ",ROUND(AB746,4))</f>
        <v>0.74299999999999999</v>
      </c>
    </row>
    <row r="747" spans="5:31" x14ac:dyDescent="0.25">
      <c r="E747" s="110">
        <f t="shared" si="75"/>
        <v>0.74400000000000055</v>
      </c>
      <c r="F747" s="110">
        <f>IF('3A-Rail transport'!P$56="no"," ",ROUND(E747,4))</f>
        <v>0.74399999999999999</v>
      </c>
      <c r="G747" s="110">
        <f>IF('3A-Rail transport'!P$57="no"," ",ROUND(E747,4))</f>
        <v>0.74399999999999999</v>
      </c>
      <c r="H747" s="110"/>
      <c r="S747" s="110">
        <f t="shared" si="76"/>
        <v>0.74400000000000055</v>
      </c>
      <c r="T747" s="110">
        <f>IF('3B-Air transport'!P$66="no"," ",ROUND(S747,4))</f>
        <v>0.74399999999999999</v>
      </c>
      <c r="U747" s="110">
        <f>IF('3B-Air transport'!P$67="no"," ",ROUND(S747,4))</f>
        <v>0.74399999999999999</v>
      </c>
      <c r="V747" s="110">
        <f>IF('3B-Air transport'!P$68="no"," ",ROUND(S747,4))</f>
        <v>0.74399999999999999</v>
      </c>
      <c r="W747" s="110"/>
      <c r="AB747" s="110">
        <f t="shared" si="77"/>
        <v>0.74400000000000055</v>
      </c>
      <c r="AC747" s="110">
        <f>IF('3C-Water transport'!P$56="no"," ",ROUND(AB747,4))</f>
        <v>0.74399999999999999</v>
      </c>
      <c r="AD747" s="110">
        <f>IF('3C-Water transport'!P$57="no"," ",ROUND(AB747,4))</f>
        <v>0.74399999999999999</v>
      </c>
      <c r="AE747" s="110">
        <f>IF('3C-Water transport'!P$58="no"," ",ROUND(AB747,4))</f>
        <v>0.74399999999999999</v>
      </c>
    </row>
    <row r="748" spans="5:31" x14ac:dyDescent="0.25">
      <c r="E748" s="110">
        <f t="shared" si="75"/>
        <v>0.74500000000000055</v>
      </c>
      <c r="F748" s="110">
        <f>IF('3A-Rail transport'!P$56="no"," ",ROUND(E748,4))</f>
        <v>0.745</v>
      </c>
      <c r="G748" s="110">
        <f>IF('3A-Rail transport'!P$57="no"," ",ROUND(E748,4))</f>
        <v>0.745</v>
      </c>
      <c r="H748" s="110"/>
      <c r="S748" s="110">
        <f t="shared" si="76"/>
        <v>0.74500000000000055</v>
      </c>
      <c r="T748" s="110">
        <f>IF('3B-Air transport'!P$66="no"," ",ROUND(S748,4))</f>
        <v>0.745</v>
      </c>
      <c r="U748" s="110">
        <f>IF('3B-Air transport'!P$67="no"," ",ROUND(S748,4))</f>
        <v>0.745</v>
      </c>
      <c r="V748" s="110">
        <f>IF('3B-Air transport'!P$68="no"," ",ROUND(S748,4))</f>
        <v>0.745</v>
      </c>
      <c r="W748" s="110"/>
      <c r="AB748" s="110">
        <f t="shared" si="77"/>
        <v>0.74500000000000055</v>
      </c>
      <c r="AC748" s="110">
        <f>IF('3C-Water transport'!P$56="no"," ",ROUND(AB748,4))</f>
        <v>0.745</v>
      </c>
      <c r="AD748" s="110">
        <f>IF('3C-Water transport'!P$57="no"," ",ROUND(AB748,4))</f>
        <v>0.745</v>
      </c>
      <c r="AE748" s="110">
        <f>IF('3C-Water transport'!P$58="no"," ",ROUND(AB748,4))</f>
        <v>0.745</v>
      </c>
    </row>
    <row r="749" spans="5:31" x14ac:dyDescent="0.25">
      <c r="E749" s="110">
        <f t="shared" si="75"/>
        <v>0.74600000000000055</v>
      </c>
      <c r="F749" s="110">
        <f>IF('3A-Rail transport'!P$56="no"," ",ROUND(E749,4))</f>
        <v>0.746</v>
      </c>
      <c r="G749" s="110">
        <f>IF('3A-Rail transport'!P$57="no"," ",ROUND(E749,4))</f>
        <v>0.746</v>
      </c>
      <c r="H749" s="110"/>
      <c r="S749" s="110">
        <f t="shared" si="76"/>
        <v>0.74600000000000055</v>
      </c>
      <c r="T749" s="110">
        <f>IF('3B-Air transport'!P$66="no"," ",ROUND(S749,4))</f>
        <v>0.746</v>
      </c>
      <c r="U749" s="110">
        <f>IF('3B-Air transport'!P$67="no"," ",ROUND(S749,4))</f>
        <v>0.746</v>
      </c>
      <c r="V749" s="110">
        <f>IF('3B-Air transport'!P$68="no"," ",ROUND(S749,4))</f>
        <v>0.746</v>
      </c>
      <c r="W749" s="110"/>
      <c r="AB749" s="110">
        <f t="shared" si="77"/>
        <v>0.74600000000000055</v>
      </c>
      <c r="AC749" s="110">
        <f>IF('3C-Water transport'!P$56="no"," ",ROUND(AB749,4))</f>
        <v>0.746</v>
      </c>
      <c r="AD749" s="110">
        <f>IF('3C-Water transport'!P$57="no"," ",ROUND(AB749,4))</f>
        <v>0.746</v>
      </c>
      <c r="AE749" s="110">
        <f>IF('3C-Water transport'!P$58="no"," ",ROUND(AB749,4))</f>
        <v>0.746</v>
      </c>
    </row>
    <row r="750" spans="5:31" x14ac:dyDescent="0.25">
      <c r="E750" s="110">
        <f t="shared" si="75"/>
        <v>0.74700000000000055</v>
      </c>
      <c r="F750" s="110">
        <f>IF('3A-Rail transport'!P$56="no"," ",ROUND(E750,4))</f>
        <v>0.747</v>
      </c>
      <c r="G750" s="110">
        <f>IF('3A-Rail transport'!P$57="no"," ",ROUND(E750,4))</f>
        <v>0.747</v>
      </c>
      <c r="H750" s="110"/>
      <c r="S750" s="110">
        <f t="shared" si="76"/>
        <v>0.74700000000000055</v>
      </c>
      <c r="T750" s="110">
        <f>IF('3B-Air transport'!P$66="no"," ",ROUND(S750,4))</f>
        <v>0.747</v>
      </c>
      <c r="U750" s="110">
        <f>IF('3B-Air transport'!P$67="no"," ",ROUND(S750,4))</f>
        <v>0.747</v>
      </c>
      <c r="V750" s="110">
        <f>IF('3B-Air transport'!P$68="no"," ",ROUND(S750,4))</f>
        <v>0.747</v>
      </c>
      <c r="W750" s="110"/>
      <c r="AB750" s="110">
        <f t="shared" si="77"/>
        <v>0.74700000000000055</v>
      </c>
      <c r="AC750" s="110">
        <f>IF('3C-Water transport'!P$56="no"," ",ROUND(AB750,4))</f>
        <v>0.747</v>
      </c>
      <c r="AD750" s="110">
        <f>IF('3C-Water transport'!P$57="no"," ",ROUND(AB750,4))</f>
        <v>0.747</v>
      </c>
      <c r="AE750" s="110">
        <f>IF('3C-Water transport'!P$58="no"," ",ROUND(AB750,4))</f>
        <v>0.747</v>
      </c>
    </row>
    <row r="751" spans="5:31" x14ac:dyDescent="0.25">
      <c r="E751" s="110">
        <f t="shared" si="75"/>
        <v>0.74800000000000055</v>
      </c>
      <c r="F751" s="110">
        <f>IF('3A-Rail transport'!P$56="no"," ",ROUND(E751,4))</f>
        <v>0.748</v>
      </c>
      <c r="G751" s="110">
        <f>IF('3A-Rail transport'!P$57="no"," ",ROUND(E751,4))</f>
        <v>0.748</v>
      </c>
      <c r="H751" s="110"/>
      <c r="S751" s="110">
        <f t="shared" si="76"/>
        <v>0.74800000000000055</v>
      </c>
      <c r="T751" s="110">
        <f>IF('3B-Air transport'!P$66="no"," ",ROUND(S751,4))</f>
        <v>0.748</v>
      </c>
      <c r="U751" s="110">
        <f>IF('3B-Air transport'!P$67="no"," ",ROUND(S751,4))</f>
        <v>0.748</v>
      </c>
      <c r="V751" s="110">
        <f>IF('3B-Air transport'!P$68="no"," ",ROUND(S751,4))</f>
        <v>0.748</v>
      </c>
      <c r="W751" s="110"/>
      <c r="AB751" s="110">
        <f t="shared" si="77"/>
        <v>0.74800000000000055</v>
      </c>
      <c r="AC751" s="110">
        <f>IF('3C-Water transport'!P$56="no"," ",ROUND(AB751,4))</f>
        <v>0.748</v>
      </c>
      <c r="AD751" s="110">
        <f>IF('3C-Water transport'!P$57="no"," ",ROUND(AB751,4))</f>
        <v>0.748</v>
      </c>
      <c r="AE751" s="110">
        <f>IF('3C-Water transport'!P$58="no"," ",ROUND(AB751,4))</f>
        <v>0.748</v>
      </c>
    </row>
    <row r="752" spans="5:31" x14ac:dyDescent="0.25">
      <c r="E752" s="110">
        <f t="shared" si="75"/>
        <v>0.74900000000000055</v>
      </c>
      <c r="F752" s="110">
        <f>IF('3A-Rail transport'!P$56="no"," ",ROUND(E752,4))</f>
        <v>0.749</v>
      </c>
      <c r="G752" s="110">
        <f>IF('3A-Rail transport'!P$57="no"," ",ROUND(E752,4))</f>
        <v>0.749</v>
      </c>
      <c r="H752" s="110"/>
      <c r="S752" s="110">
        <f t="shared" si="76"/>
        <v>0.74900000000000055</v>
      </c>
      <c r="T752" s="110">
        <f>IF('3B-Air transport'!P$66="no"," ",ROUND(S752,4))</f>
        <v>0.749</v>
      </c>
      <c r="U752" s="110">
        <f>IF('3B-Air transport'!P$67="no"," ",ROUND(S752,4))</f>
        <v>0.749</v>
      </c>
      <c r="V752" s="110">
        <f>IF('3B-Air transport'!P$68="no"," ",ROUND(S752,4))</f>
        <v>0.749</v>
      </c>
      <c r="W752" s="110"/>
      <c r="AB752" s="110">
        <f t="shared" si="77"/>
        <v>0.74900000000000055</v>
      </c>
      <c r="AC752" s="110">
        <f>IF('3C-Water transport'!P$56="no"," ",ROUND(AB752,4))</f>
        <v>0.749</v>
      </c>
      <c r="AD752" s="110">
        <f>IF('3C-Water transport'!P$57="no"," ",ROUND(AB752,4))</f>
        <v>0.749</v>
      </c>
      <c r="AE752" s="110">
        <f>IF('3C-Water transport'!P$58="no"," ",ROUND(AB752,4))</f>
        <v>0.749</v>
      </c>
    </row>
    <row r="753" spans="5:31" x14ac:dyDescent="0.25">
      <c r="E753" s="110">
        <f t="shared" si="75"/>
        <v>0.75000000000000056</v>
      </c>
      <c r="F753" s="110">
        <f>IF('3A-Rail transport'!P$56="no"," ",ROUND(E753,4))</f>
        <v>0.75</v>
      </c>
      <c r="G753" s="110">
        <f>IF('3A-Rail transport'!P$57="no"," ",ROUND(E753,4))</f>
        <v>0.75</v>
      </c>
      <c r="H753" s="110"/>
      <c r="S753" s="110">
        <f t="shared" si="76"/>
        <v>0.75000000000000056</v>
      </c>
      <c r="T753" s="110">
        <f>IF('3B-Air transport'!P$66="no"," ",ROUND(S753,4))</f>
        <v>0.75</v>
      </c>
      <c r="U753" s="110">
        <f>IF('3B-Air transport'!P$67="no"," ",ROUND(S753,4))</f>
        <v>0.75</v>
      </c>
      <c r="V753" s="110">
        <f>IF('3B-Air transport'!P$68="no"," ",ROUND(S753,4))</f>
        <v>0.75</v>
      </c>
      <c r="W753" s="110"/>
      <c r="AB753" s="110">
        <f t="shared" si="77"/>
        <v>0.75000000000000056</v>
      </c>
      <c r="AC753" s="110">
        <f>IF('3C-Water transport'!P$56="no"," ",ROUND(AB753,4))</f>
        <v>0.75</v>
      </c>
      <c r="AD753" s="110">
        <f>IF('3C-Water transport'!P$57="no"," ",ROUND(AB753,4))</f>
        <v>0.75</v>
      </c>
      <c r="AE753" s="110">
        <f>IF('3C-Water transport'!P$58="no"," ",ROUND(AB753,4))</f>
        <v>0.75</v>
      </c>
    </row>
    <row r="754" spans="5:31" x14ac:dyDescent="0.25">
      <c r="E754" s="110">
        <f t="shared" si="75"/>
        <v>0.75100000000000056</v>
      </c>
      <c r="F754" s="110">
        <f>IF('3A-Rail transport'!P$56="no"," ",ROUND(E754,4))</f>
        <v>0.751</v>
      </c>
      <c r="G754" s="110">
        <f>IF('3A-Rail transport'!P$57="no"," ",ROUND(E754,4))</f>
        <v>0.751</v>
      </c>
      <c r="H754" s="110"/>
      <c r="S754" s="110">
        <f t="shared" si="76"/>
        <v>0.75100000000000056</v>
      </c>
      <c r="T754" s="110">
        <f>IF('3B-Air transport'!P$66="no"," ",ROUND(S754,4))</f>
        <v>0.751</v>
      </c>
      <c r="U754" s="110">
        <f>IF('3B-Air transport'!P$67="no"," ",ROUND(S754,4))</f>
        <v>0.751</v>
      </c>
      <c r="V754" s="110">
        <f>IF('3B-Air transport'!P$68="no"," ",ROUND(S754,4))</f>
        <v>0.751</v>
      </c>
      <c r="W754" s="110"/>
      <c r="AB754" s="110">
        <f t="shared" si="77"/>
        <v>0.75100000000000056</v>
      </c>
      <c r="AC754" s="110">
        <f>IF('3C-Water transport'!P$56="no"," ",ROUND(AB754,4))</f>
        <v>0.751</v>
      </c>
      <c r="AD754" s="110">
        <f>IF('3C-Water transport'!P$57="no"," ",ROUND(AB754,4))</f>
        <v>0.751</v>
      </c>
      <c r="AE754" s="110">
        <f>IF('3C-Water transport'!P$58="no"," ",ROUND(AB754,4))</f>
        <v>0.751</v>
      </c>
    </row>
    <row r="755" spans="5:31" x14ac:dyDescent="0.25">
      <c r="E755" s="110">
        <f t="shared" si="75"/>
        <v>0.75200000000000056</v>
      </c>
      <c r="F755" s="110">
        <f>IF('3A-Rail transport'!P$56="no"," ",ROUND(E755,4))</f>
        <v>0.752</v>
      </c>
      <c r="G755" s="110">
        <f>IF('3A-Rail transport'!P$57="no"," ",ROUND(E755,4))</f>
        <v>0.752</v>
      </c>
      <c r="H755" s="110"/>
      <c r="S755" s="110">
        <f t="shared" si="76"/>
        <v>0.75200000000000056</v>
      </c>
      <c r="T755" s="110">
        <f>IF('3B-Air transport'!P$66="no"," ",ROUND(S755,4))</f>
        <v>0.752</v>
      </c>
      <c r="U755" s="110">
        <f>IF('3B-Air transport'!P$67="no"," ",ROUND(S755,4))</f>
        <v>0.752</v>
      </c>
      <c r="V755" s="110">
        <f>IF('3B-Air transport'!P$68="no"," ",ROUND(S755,4))</f>
        <v>0.752</v>
      </c>
      <c r="W755" s="110"/>
      <c r="AB755" s="110">
        <f t="shared" si="77"/>
        <v>0.75200000000000056</v>
      </c>
      <c r="AC755" s="110">
        <f>IF('3C-Water transport'!P$56="no"," ",ROUND(AB755,4))</f>
        <v>0.752</v>
      </c>
      <c r="AD755" s="110">
        <f>IF('3C-Water transport'!P$57="no"," ",ROUND(AB755,4))</f>
        <v>0.752</v>
      </c>
      <c r="AE755" s="110">
        <f>IF('3C-Water transport'!P$58="no"," ",ROUND(AB755,4))</f>
        <v>0.752</v>
      </c>
    </row>
    <row r="756" spans="5:31" x14ac:dyDescent="0.25">
      <c r="E756" s="110">
        <f t="shared" si="75"/>
        <v>0.75300000000000056</v>
      </c>
      <c r="F756" s="110">
        <f>IF('3A-Rail transport'!P$56="no"," ",ROUND(E756,4))</f>
        <v>0.753</v>
      </c>
      <c r="G756" s="110">
        <f>IF('3A-Rail transport'!P$57="no"," ",ROUND(E756,4))</f>
        <v>0.753</v>
      </c>
      <c r="H756" s="110"/>
      <c r="S756" s="110">
        <f t="shared" si="76"/>
        <v>0.75300000000000056</v>
      </c>
      <c r="T756" s="110">
        <f>IF('3B-Air transport'!P$66="no"," ",ROUND(S756,4))</f>
        <v>0.753</v>
      </c>
      <c r="U756" s="110">
        <f>IF('3B-Air transport'!P$67="no"," ",ROUND(S756,4))</f>
        <v>0.753</v>
      </c>
      <c r="V756" s="110">
        <f>IF('3B-Air transport'!P$68="no"," ",ROUND(S756,4))</f>
        <v>0.753</v>
      </c>
      <c r="W756" s="110"/>
      <c r="AB756" s="110">
        <f t="shared" si="77"/>
        <v>0.75300000000000056</v>
      </c>
      <c r="AC756" s="110">
        <f>IF('3C-Water transport'!P$56="no"," ",ROUND(AB756,4))</f>
        <v>0.753</v>
      </c>
      <c r="AD756" s="110">
        <f>IF('3C-Water transport'!P$57="no"," ",ROUND(AB756,4))</f>
        <v>0.753</v>
      </c>
      <c r="AE756" s="110">
        <f>IF('3C-Water transport'!P$58="no"," ",ROUND(AB756,4))</f>
        <v>0.753</v>
      </c>
    </row>
    <row r="757" spans="5:31" x14ac:dyDescent="0.25">
      <c r="E757" s="110">
        <f t="shared" si="75"/>
        <v>0.75400000000000056</v>
      </c>
      <c r="F757" s="110">
        <f>IF('3A-Rail transport'!P$56="no"," ",ROUND(E757,4))</f>
        <v>0.754</v>
      </c>
      <c r="G757" s="110">
        <f>IF('3A-Rail transport'!P$57="no"," ",ROUND(E757,4))</f>
        <v>0.754</v>
      </c>
      <c r="H757" s="110"/>
      <c r="S757" s="110">
        <f t="shared" si="76"/>
        <v>0.75400000000000056</v>
      </c>
      <c r="T757" s="110">
        <f>IF('3B-Air transport'!P$66="no"," ",ROUND(S757,4))</f>
        <v>0.754</v>
      </c>
      <c r="U757" s="110">
        <f>IF('3B-Air transport'!P$67="no"," ",ROUND(S757,4))</f>
        <v>0.754</v>
      </c>
      <c r="V757" s="110">
        <f>IF('3B-Air transport'!P$68="no"," ",ROUND(S757,4))</f>
        <v>0.754</v>
      </c>
      <c r="W757" s="110"/>
      <c r="AB757" s="110">
        <f t="shared" si="77"/>
        <v>0.75400000000000056</v>
      </c>
      <c r="AC757" s="110">
        <f>IF('3C-Water transport'!P$56="no"," ",ROUND(AB757,4))</f>
        <v>0.754</v>
      </c>
      <c r="AD757" s="110">
        <f>IF('3C-Water transport'!P$57="no"," ",ROUND(AB757,4))</f>
        <v>0.754</v>
      </c>
      <c r="AE757" s="110">
        <f>IF('3C-Water transport'!P$58="no"," ",ROUND(AB757,4))</f>
        <v>0.754</v>
      </c>
    </row>
    <row r="758" spans="5:31" x14ac:dyDescent="0.25">
      <c r="E758" s="110">
        <f t="shared" si="75"/>
        <v>0.75500000000000056</v>
      </c>
      <c r="F758" s="110">
        <f>IF('3A-Rail transport'!P$56="no"," ",ROUND(E758,4))</f>
        <v>0.755</v>
      </c>
      <c r="G758" s="110">
        <f>IF('3A-Rail transport'!P$57="no"," ",ROUND(E758,4))</f>
        <v>0.755</v>
      </c>
      <c r="H758" s="110"/>
      <c r="S758" s="110">
        <f t="shared" si="76"/>
        <v>0.75500000000000056</v>
      </c>
      <c r="T758" s="110">
        <f>IF('3B-Air transport'!P$66="no"," ",ROUND(S758,4))</f>
        <v>0.755</v>
      </c>
      <c r="U758" s="110">
        <f>IF('3B-Air transport'!P$67="no"," ",ROUND(S758,4))</f>
        <v>0.755</v>
      </c>
      <c r="V758" s="110">
        <f>IF('3B-Air transport'!P$68="no"," ",ROUND(S758,4))</f>
        <v>0.755</v>
      </c>
      <c r="W758" s="110"/>
      <c r="AB758" s="110">
        <f t="shared" si="77"/>
        <v>0.75500000000000056</v>
      </c>
      <c r="AC758" s="110">
        <f>IF('3C-Water transport'!P$56="no"," ",ROUND(AB758,4))</f>
        <v>0.755</v>
      </c>
      <c r="AD758" s="110">
        <f>IF('3C-Water transport'!P$57="no"," ",ROUND(AB758,4))</f>
        <v>0.755</v>
      </c>
      <c r="AE758" s="110">
        <f>IF('3C-Water transport'!P$58="no"," ",ROUND(AB758,4))</f>
        <v>0.755</v>
      </c>
    </row>
    <row r="759" spans="5:31" x14ac:dyDescent="0.25">
      <c r="E759" s="110">
        <f t="shared" si="75"/>
        <v>0.75600000000000056</v>
      </c>
      <c r="F759" s="110">
        <f>IF('3A-Rail transport'!P$56="no"," ",ROUND(E759,4))</f>
        <v>0.75600000000000001</v>
      </c>
      <c r="G759" s="110">
        <f>IF('3A-Rail transport'!P$57="no"," ",ROUND(E759,4))</f>
        <v>0.75600000000000001</v>
      </c>
      <c r="H759" s="110"/>
      <c r="S759" s="110">
        <f t="shared" si="76"/>
        <v>0.75600000000000056</v>
      </c>
      <c r="T759" s="110">
        <f>IF('3B-Air transport'!P$66="no"," ",ROUND(S759,4))</f>
        <v>0.75600000000000001</v>
      </c>
      <c r="U759" s="110">
        <f>IF('3B-Air transport'!P$67="no"," ",ROUND(S759,4))</f>
        <v>0.75600000000000001</v>
      </c>
      <c r="V759" s="110">
        <f>IF('3B-Air transport'!P$68="no"," ",ROUND(S759,4))</f>
        <v>0.75600000000000001</v>
      </c>
      <c r="W759" s="110"/>
      <c r="AB759" s="110">
        <f t="shared" si="77"/>
        <v>0.75600000000000056</v>
      </c>
      <c r="AC759" s="110">
        <f>IF('3C-Water transport'!P$56="no"," ",ROUND(AB759,4))</f>
        <v>0.75600000000000001</v>
      </c>
      <c r="AD759" s="110">
        <f>IF('3C-Water transport'!P$57="no"," ",ROUND(AB759,4))</f>
        <v>0.75600000000000001</v>
      </c>
      <c r="AE759" s="110">
        <f>IF('3C-Water transport'!P$58="no"," ",ROUND(AB759,4))</f>
        <v>0.75600000000000001</v>
      </c>
    </row>
    <row r="760" spans="5:31" x14ac:dyDescent="0.25">
      <c r="E760" s="110">
        <f t="shared" si="75"/>
        <v>0.75700000000000056</v>
      </c>
      <c r="F760" s="110">
        <f>IF('3A-Rail transport'!P$56="no"," ",ROUND(E760,4))</f>
        <v>0.75700000000000001</v>
      </c>
      <c r="G760" s="110">
        <f>IF('3A-Rail transport'!P$57="no"," ",ROUND(E760,4))</f>
        <v>0.75700000000000001</v>
      </c>
      <c r="H760" s="110"/>
      <c r="S760" s="110">
        <f t="shared" si="76"/>
        <v>0.75700000000000056</v>
      </c>
      <c r="T760" s="110">
        <f>IF('3B-Air transport'!P$66="no"," ",ROUND(S760,4))</f>
        <v>0.75700000000000001</v>
      </c>
      <c r="U760" s="110">
        <f>IF('3B-Air transport'!P$67="no"," ",ROUND(S760,4))</f>
        <v>0.75700000000000001</v>
      </c>
      <c r="V760" s="110">
        <f>IF('3B-Air transport'!P$68="no"," ",ROUND(S760,4))</f>
        <v>0.75700000000000001</v>
      </c>
      <c r="W760" s="110"/>
      <c r="AB760" s="110">
        <f t="shared" si="77"/>
        <v>0.75700000000000056</v>
      </c>
      <c r="AC760" s="110">
        <f>IF('3C-Water transport'!P$56="no"," ",ROUND(AB760,4))</f>
        <v>0.75700000000000001</v>
      </c>
      <c r="AD760" s="110">
        <f>IF('3C-Water transport'!P$57="no"," ",ROUND(AB760,4))</f>
        <v>0.75700000000000001</v>
      </c>
      <c r="AE760" s="110">
        <f>IF('3C-Water transport'!P$58="no"," ",ROUND(AB760,4))</f>
        <v>0.75700000000000001</v>
      </c>
    </row>
    <row r="761" spans="5:31" x14ac:dyDescent="0.25">
      <c r="E761" s="110">
        <f t="shared" si="75"/>
        <v>0.75800000000000056</v>
      </c>
      <c r="F761" s="110">
        <f>IF('3A-Rail transport'!P$56="no"," ",ROUND(E761,4))</f>
        <v>0.75800000000000001</v>
      </c>
      <c r="G761" s="110">
        <f>IF('3A-Rail transport'!P$57="no"," ",ROUND(E761,4))</f>
        <v>0.75800000000000001</v>
      </c>
      <c r="H761" s="110"/>
      <c r="S761" s="110">
        <f t="shared" si="76"/>
        <v>0.75800000000000056</v>
      </c>
      <c r="T761" s="110">
        <f>IF('3B-Air transport'!P$66="no"," ",ROUND(S761,4))</f>
        <v>0.75800000000000001</v>
      </c>
      <c r="U761" s="110">
        <f>IF('3B-Air transport'!P$67="no"," ",ROUND(S761,4))</f>
        <v>0.75800000000000001</v>
      </c>
      <c r="V761" s="110">
        <f>IF('3B-Air transport'!P$68="no"," ",ROUND(S761,4))</f>
        <v>0.75800000000000001</v>
      </c>
      <c r="W761" s="110"/>
      <c r="AB761" s="110">
        <f t="shared" si="77"/>
        <v>0.75800000000000056</v>
      </c>
      <c r="AC761" s="110">
        <f>IF('3C-Water transport'!P$56="no"," ",ROUND(AB761,4))</f>
        <v>0.75800000000000001</v>
      </c>
      <c r="AD761" s="110">
        <f>IF('3C-Water transport'!P$57="no"," ",ROUND(AB761,4))</f>
        <v>0.75800000000000001</v>
      </c>
      <c r="AE761" s="110">
        <f>IF('3C-Water transport'!P$58="no"," ",ROUND(AB761,4))</f>
        <v>0.75800000000000001</v>
      </c>
    </row>
    <row r="762" spans="5:31" x14ac:dyDescent="0.25">
      <c r="E762" s="110">
        <f t="shared" si="75"/>
        <v>0.75900000000000056</v>
      </c>
      <c r="F762" s="110">
        <f>IF('3A-Rail transport'!P$56="no"," ",ROUND(E762,4))</f>
        <v>0.75900000000000001</v>
      </c>
      <c r="G762" s="110">
        <f>IF('3A-Rail transport'!P$57="no"," ",ROUND(E762,4))</f>
        <v>0.75900000000000001</v>
      </c>
      <c r="H762" s="110"/>
      <c r="S762" s="110">
        <f t="shared" si="76"/>
        <v>0.75900000000000056</v>
      </c>
      <c r="T762" s="110">
        <f>IF('3B-Air transport'!P$66="no"," ",ROUND(S762,4))</f>
        <v>0.75900000000000001</v>
      </c>
      <c r="U762" s="110">
        <f>IF('3B-Air transport'!P$67="no"," ",ROUND(S762,4))</f>
        <v>0.75900000000000001</v>
      </c>
      <c r="V762" s="110">
        <f>IF('3B-Air transport'!P$68="no"," ",ROUND(S762,4))</f>
        <v>0.75900000000000001</v>
      </c>
      <c r="W762" s="110"/>
      <c r="AB762" s="110">
        <f t="shared" si="77"/>
        <v>0.75900000000000056</v>
      </c>
      <c r="AC762" s="110">
        <f>IF('3C-Water transport'!P$56="no"," ",ROUND(AB762,4))</f>
        <v>0.75900000000000001</v>
      </c>
      <c r="AD762" s="110">
        <f>IF('3C-Water transport'!P$57="no"," ",ROUND(AB762,4))</f>
        <v>0.75900000000000001</v>
      </c>
      <c r="AE762" s="110">
        <f>IF('3C-Water transport'!P$58="no"," ",ROUND(AB762,4))</f>
        <v>0.75900000000000001</v>
      </c>
    </row>
    <row r="763" spans="5:31" x14ac:dyDescent="0.25">
      <c r="E763" s="110">
        <f t="shared" si="75"/>
        <v>0.76000000000000056</v>
      </c>
      <c r="F763" s="110">
        <f>IF('3A-Rail transport'!P$56="no"," ",ROUND(E763,4))</f>
        <v>0.76</v>
      </c>
      <c r="G763" s="110">
        <f>IF('3A-Rail transport'!P$57="no"," ",ROUND(E763,4))</f>
        <v>0.76</v>
      </c>
      <c r="H763" s="110"/>
      <c r="S763" s="110">
        <f t="shared" si="76"/>
        <v>0.76000000000000056</v>
      </c>
      <c r="T763" s="110">
        <f>IF('3B-Air transport'!P$66="no"," ",ROUND(S763,4))</f>
        <v>0.76</v>
      </c>
      <c r="U763" s="110">
        <f>IF('3B-Air transport'!P$67="no"," ",ROUND(S763,4))</f>
        <v>0.76</v>
      </c>
      <c r="V763" s="110">
        <f>IF('3B-Air transport'!P$68="no"," ",ROUND(S763,4))</f>
        <v>0.76</v>
      </c>
      <c r="W763" s="110"/>
      <c r="AB763" s="110">
        <f t="shared" si="77"/>
        <v>0.76000000000000056</v>
      </c>
      <c r="AC763" s="110">
        <f>IF('3C-Water transport'!P$56="no"," ",ROUND(AB763,4))</f>
        <v>0.76</v>
      </c>
      <c r="AD763" s="110">
        <f>IF('3C-Water transport'!P$57="no"," ",ROUND(AB763,4))</f>
        <v>0.76</v>
      </c>
      <c r="AE763" s="110">
        <f>IF('3C-Water transport'!P$58="no"," ",ROUND(AB763,4))</f>
        <v>0.76</v>
      </c>
    </row>
    <row r="764" spans="5:31" x14ac:dyDescent="0.25">
      <c r="E764" s="110">
        <f t="shared" si="75"/>
        <v>0.76100000000000056</v>
      </c>
      <c r="F764" s="110">
        <f>IF('3A-Rail transport'!P$56="no"," ",ROUND(E764,4))</f>
        <v>0.76100000000000001</v>
      </c>
      <c r="G764" s="110">
        <f>IF('3A-Rail transport'!P$57="no"," ",ROUND(E764,4))</f>
        <v>0.76100000000000001</v>
      </c>
      <c r="H764" s="110"/>
      <c r="S764" s="110">
        <f t="shared" si="76"/>
        <v>0.76100000000000056</v>
      </c>
      <c r="T764" s="110">
        <f>IF('3B-Air transport'!P$66="no"," ",ROUND(S764,4))</f>
        <v>0.76100000000000001</v>
      </c>
      <c r="U764" s="110">
        <f>IF('3B-Air transport'!P$67="no"," ",ROUND(S764,4))</f>
        <v>0.76100000000000001</v>
      </c>
      <c r="V764" s="110">
        <f>IF('3B-Air transport'!P$68="no"," ",ROUND(S764,4))</f>
        <v>0.76100000000000001</v>
      </c>
      <c r="W764" s="110"/>
      <c r="AB764" s="110">
        <f t="shared" si="77"/>
        <v>0.76100000000000056</v>
      </c>
      <c r="AC764" s="110">
        <f>IF('3C-Water transport'!P$56="no"," ",ROUND(AB764,4))</f>
        <v>0.76100000000000001</v>
      </c>
      <c r="AD764" s="110">
        <f>IF('3C-Water transport'!P$57="no"," ",ROUND(AB764,4))</f>
        <v>0.76100000000000001</v>
      </c>
      <c r="AE764" s="110">
        <f>IF('3C-Water transport'!P$58="no"," ",ROUND(AB764,4))</f>
        <v>0.76100000000000001</v>
      </c>
    </row>
    <row r="765" spans="5:31" x14ac:dyDescent="0.25">
      <c r="E765" s="110">
        <f t="shared" si="75"/>
        <v>0.76200000000000057</v>
      </c>
      <c r="F765" s="110">
        <f>IF('3A-Rail transport'!P$56="no"," ",ROUND(E765,4))</f>
        <v>0.76200000000000001</v>
      </c>
      <c r="G765" s="110">
        <f>IF('3A-Rail transport'!P$57="no"," ",ROUND(E765,4))</f>
        <v>0.76200000000000001</v>
      </c>
      <c r="H765" s="110"/>
      <c r="S765" s="110">
        <f t="shared" si="76"/>
        <v>0.76200000000000057</v>
      </c>
      <c r="T765" s="110">
        <f>IF('3B-Air transport'!P$66="no"," ",ROUND(S765,4))</f>
        <v>0.76200000000000001</v>
      </c>
      <c r="U765" s="110">
        <f>IF('3B-Air transport'!P$67="no"," ",ROUND(S765,4))</f>
        <v>0.76200000000000001</v>
      </c>
      <c r="V765" s="110">
        <f>IF('3B-Air transport'!P$68="no"," ",ROUND(S765,4))</f>
        <v>0.76200000000000001</v>
      </c>
      <c r="W765" s="110"/>
      <c r="AB765" s="110">
        <f t="shared" si="77"/>
        <v>0.76200000000000057</v>
      </c>
      <c r="AC765" s="110">
        <f>IF('3C-Water transport'!P$56="no"," ",ROUND(AB765,4))</f>
        <v>0.76200000000000001</v>
      </c>
      <c r="AD765" s="110">
        <f>IF('3C-Water transport'!P$57="no"," ",ROUND(AB765,4))</f>
        <v>0.76200000000000001</v>
      </c>
      <c r="AE765" s="110">
        <f>IF('3C-Water transport'!P$58="no"," ",ROUND(AB765,4))</f>
        <v>0.76200000000000001</v>
      </c>
    </row>
    <row r="766" spans="5:31" x14ac:dyDescent="0.25">
      <c r="E766" s="110">
        <f t="shared" si="75"/>
        <v>0.76300000000000057</v>
      </c>
      <c r="F766" s="110">
        <f>IF('3A-Rail transport'!P$56="no"," ",ROUND(E766,4))</f>
        <v>0.76300000000000001</v>
      </c>
      <c r="G766" s="110">
        <f>IF('3A-Rail transport'!P$57="no"," ",ROUND(E766,4))</f>
        <v>0.76300000000000001</v>
      </c>
      <c r="H766" s="110"/>
      <c r="S766" s="110">
        <f t="shared" si="76"/>
        <v>0.76300000000000057</v>
      </c>
      <c r="T766" s="110">
        <f>IF('3B-Air transport'!P$66="no"," ",ROUND(S766,4))</f>
        <v>0.76300000000000001</v>
      </c>
      <c r="U766" s="110">
        <f>IF('3B-Air transport'!P$67="no"," ",ROUND(S766,4))</f>
        <v>0.76300000000000001</v>
      </c>
      <c r="V766" s="110">
        <f>IF('3B-Air transport'!P$68="no"," ",ROUND(S766,4))</f>
        <v>0.76300000000000001</v>
      </c>
      <c r="W766" s="110"/>
      <c r="AB766" s="110">
        <f t="shared" si="77"/>
        <v>0.76300000000000057</v>
      </c>
      <c r="AC766" s="110">
        <f>IF('3C-Water transport'!P$56="no"," ",ROUND(AB766,4))</f>
        <v>0.76300000000000001</v>
      </c>
      <c r="AD766" s="110">
        <f>IF('3C-Water transport'!P$57="no"," ",ROUND(AB766,4))</f>
        <v>0.76300000000000001</v>
      </c>
      <c r="AE766" s="110">
        <f>IF('3C-Water transport'!P$58="no"," ",ROUND(AB766,4))</f>
        <v>0.76300000000000001</v>
      </c>
    </row>
    <row r="767" spans="5:31" x14ac:dyDescent="0.25">
      <c r="E767" s="110">
        <f t="shared" si="75"/>
        <v>0.76400000000000057</v>
      </c>
      <c r="F767" s="110">
        <f>IF('3A-Rail transport'!P$56="no"," ",ROUND(E767,4))</f>
        <v>0.76400000000000001</v>
      </c>
      <c r="G767" s="110">
        <f>IF('3A-Rail transport'!P$57="no"," ",ROUND(E767,4))</f>
        <v>0.76400000000000001</v>
      </c>
      <c r="H767" s="110"/>
      <c r="S767" s="110">
        <f t="shared" si="76"/>
        <v>0.76400000000000057</v>
      </c>
      <c r="T767" s="110">
        <f>IF('3B-Air transport'!P$66="no"," ",ROUND(S767,4))</f>
        <v>0.76400000000000001</v>
      </c>
      <c r="U767" s="110">
        <f>IF('3B-Air transport'!P$67="no"," ",ROUND(S767,4))</f>
        <v>0.76400000000000001</v>
      </c>
      <c r="V767" s="110">
        <f>IF('3B-Air transport'!P$68="no"," ",ROUND(S767,4))</f>
        <v>0.76400000000000001</v>
      </c>
      <c r="W767" s="110"/>
      <c r="AB767" s="110">
        <f t="shared" si="77"/>
        <v>0.76400000000000057</v>
      </c>
      <c r="AC767" s="110">
        <f>IF('3C-Water transport'!P$56="no"," ",ROUND(AB767,4))</f>
        <v>0.76400000000000001</v>
      </c>
      <c r="AD767" s="110">
        <f>IF('3C-Water transport'!P$57="no"," ",ROUND(AB767,4))</f>
        <v>0.76400000000000001</v>
      </c>
      <c r="AE767" s="110">
        <f>IF('3C-Water transport'!P$58="no"," ",ROUND(AB767,4))</f>
        <v>0.76400000000000001</v>
      </c>
    </row>
    <row r="768" spans="5:31" x14ac:dyDescent="0.25">
      <c r="E768" s="110">
        <f t="shared" si="75"/>
        <v>0.76500000000000057</v>
      </c>
      <c r="F768" s="110">
        <f>IF('3A-Rail transport'!P$56="no"," ",ROUND(E768,4))</f>
        <v>0.76500000000000001</v>
      </c>
      <c r="G768" s="110">
        <f>IF('3A-Rail transport'!P$57="no"," ",ROUND(E768,4))</f>
        <v>0.76500000000000001</v>
      </c>
      <c r="H768" s="110"/>
      <c r="S768" s="110">
        <f t="shared" si="76"/>
        <v>0.76500000000000057</v>
      </c>
      <c r="T768" s="110">
        <f>IF('3B-Air transport'!P$66="no"," ",ROUND(S768,4))</f>
        <v>0.76500000000000001</v>
      </c>
      <c r="U768" s="110">
        <f>IF('3B-Air transport'!P$67="no"," ",ROUND(S768,4))</f>
        <v>0.76500000000000001</v>
      </c>
      <c r="V768" s="110">
        <f>IF('3B-Air transport'!P$68="no"," ",ROUND(S768,4))</f>
        <v>0.76500000000000001</v>
      </c>
      <c r="W768" s="110"/>
      <c r="AB768" s="110">
        <f t="shared" si="77"/>
        <v>0.76500000000000057</v>
      </c>
      <c r="AC768" s="110">
        <f>IF('3C-Water transport'!P$56="no"," ",ROUND(AB768,4))</f>
        <v>0.76500000000000001</v>
      </c>
      <c r="AD768" s="110">
        <f>IF('3C-Water transport'!P$57="no"," ",ROUND(AB768,4))</f>
        <v>0.76500000000000001</v>
      </c>
      <c r="AE768" s="110">
        <f>IF('3C-Water transport'!P$58="no"," ",ROUND(AB768,4))</f>
        <v>0.76500000000000001</v>
      </c>
    </row>
    <row r="769" spans="5:31" x14ac:dyDescent="0.25">
      <c r="E769" s="110">
        <f t="shared" si="75"/>
        <v>0.76600000000000057</v>
      </c>
      <c r="F769" s="110">
        <f>IF('3A-Rail transport'!P$56="no"," ",ROUND(E769,4))</f>
        <v>0.76600000000000001</v>
      </c>
      <c r="G769" s="110">
        <f>IF('3A-Rail transport'!P$57="no"," ",ROUND(E769,4))</f>
        <v>0.76600000000000001</v>
      </c>
      <c r="H769" s="110"/>
      <c r="S769" s="110">
        <f t="shared" si="76"/>
        <v>0.76600000000000057</v>
      </c>
      <c r="T769" s="110">
        <f>IF('3B-Air transport'!P$66="no"," ",ROUND(S769,4))</f>
        <v>0.76600000000000001</v>
      </c>
      <c r="U769" s="110">
        <f>IF('3B-Air transport'!P$67="no"," ",ROUND(S769,4))</f>
        <v>0.76600000000000001</v>
      </c>
      <c r="V769" s="110">
        <f>IF('3B-Air transport'!P$68="no"," ",ROUND(S769,4))</f>
        <v>0.76600000000000001</v>
      </c>
      <c r="W769" s="110"/>
      <c r="AB769" s="110">
        <f t="shared" si="77"/>
        <v>0.76600000000000057</v>
      </c>
      <c r="AC769" s="110">
        <f>IF('3C-Water transport'!P$56="no"," ",ROUND(AB769,4))</f>
        <v>0.76600000000000001</v>
      </c>
      <c r="AD769" s="110">
        <f>IF('3C-Water transport'!P$57="no"," ",ROUND(AB769,4))</f>
        <v>0.76600000000000001</v>
      </c>
      <c r="AE769" s="110">
        <f>IF('3C-Water transport'!P$58="no"," ",ROUND(AB769,4))</f>
        <v>0.76600000000000001</v>
      </c>
    </row>
    <row r="770" spans="5:31" x14ac:dyDescent="0.25">
      <c r="E770" s="110">
        <f t="shared" si="75"/>
        <v>0.76700000000000057</v>
      </c>
      <c r="F770" s="110">
        <f>IF('3A-Rail transport'!P$56="no"," ",ROUND(E770,4))</f>
        <v>0.76700000000000002</v>
      </c>
      <c r="G770" s="110">
        <f>IF('3A-Rail transport'!P$57="no"," ",ROUND(E770,4))</f>
        <v>0.76700000000000002</v>
      </c>
      <c r="H770" s="110"/>
      <c r="S770" s="110">
        <f t="shared" si="76"/>
        <v>0.76700000000000057</v>
      </c>
      <c r="T770" s="110">
        <f>IF('3B-Air transport'!P$66="no"," ",ROUND(S770,4))</f>
        <v>0.76700000000000002</v>
      </c>
      <c r="U770" s="110">
        <f>IF('3B-Air transport'!P$67="no"," ",ROUND(S770,4))</f>
        <v>0.76700000000000002</v>
      </c>
      <c r="V770" s="110">
        <f>IF('3B-Air transport'!P$68="no"," ",ROUND(S770,4))</f>
        <v>0.76700000000000002</v>
      </c>
      <c r="W770" s="110"/>
      <c r="AB770" s="110">
        <f t="shared" si="77"/>
        <v>0.76700000000000057</v>
      </c>
      <c r="AC770" s="110">
        <f>IF('3C-Water transport'!P$56="no"," ",ROUND(AB770,4))</f>
        <v>0.76700000000000002</v>
      </c>
      <c r="AD770" s="110">
        <f>IF('3C-Water transport'!P$57="no"," ",ROUND(AB770,4))</f>
        <v>0.76700000000000002</v>
      </c>
      <c r="AE770" s="110">
        <f>IF('3C-Water transport'!P$58="no"," ",ROUND(AB770,4))</f>
        <v>0.76700000000000002</v>
      </c>
    </row>
    <row r="771" spans="5:31" x14ac:dyDescent="0.25">
      <c r="E771" s="110">
        <f t="shared" si="75"/>
        <v>0.76800000000000057</v>
      </c>
      <c r="F771" s="110">
        <f>IF('3A-Rail transport'!P$56="no"," ",ROUND(E771,4))</f>
        <v>0.76800000000000002</v>
      </c>
      <c r="G771" s="110">
        <f>IF('3A-Rail transport'!P$57="no"," ",ROUND(E771,4))</f>
        <v>0.76800000000000002</v>
      </c>
      <c r="H771" s="110"/>
      <c r="S771" s="110">
        <f t="shared" si="76"/>
        <v>0.76800000000000057</v>
      </c>
      <c r="T771" s="110">
        <f>IF('3B-Air transport'!P$66="no"," ",ROUND(S771,4))</f>
        <v>0.76800000000000002</v>
      </c>
      <c r="U771" s="110">
        <f>IF('3B-Air transport'!P$67="no"," ",ROUND(S771,4))</f>
        <v>0.76800000000000002</v>
      </c>
      <c r="V771" s="110">
        <f>IF('3B-Air transport'!P$68="no"," ",ROUND(S771,4))</f>
        <v>0.76800000000000002</v>
      </c>
      <c r="W771" s="110"/>
      <c r="AB771" s="110">
        <f t="shared" si="77"/>
        <v>0.76800000000000057</v>
      </c>
      <c r="AC771" s="110">
        <f>IF('3C-Water transport'!P$56="no"," ",ROUND(AB771,4))</f>
        <v>0.76800000000000002</v>
      </c>
      <c r="AD771" s="110">
        <f>IF('3C-Water transport'!P$57="no"," ",ROUND(AB771,4))</f>
        <v>0.76800000000000002</v>
      </c>
      <c r="AE771" s="110">
        <f>IF('3C-Water transport'!P$58="no"," ",ROUND(AB771,4))</f>
        <v>0.76800000000000002</v>
      </c>
    </row>
    <row r="772" spans="5:31" x14ac:dyDescent="0.25">
      <c r="E772" s="110">
        <f t="shared" ref="E772:E835" si="78">E771+0.001</f>
        <v>0.76900000000000057</v>
      </c>
      <c r="F772" s="110">
        <f>IF('3A-Rail transport'!P$56="no"," ",ROUND(E772,4))</f>
        <v>0.76900000000000002</v>
      </c>
      <c r="G772" s="110">
        <f>IF('3A-Rail transport'!P$57="no"," ",ROUND(E772,4))</f>
        <v>0.76900000000000002</v>
      </c>
      <c r="H772" s="110"/>
      <c r="S772" s="110">
        <f t="shared" ref="S772:S835" si="79">S771+0.001</f>
        <v>0.76900000000000057</v>
      </c>
      <c r="T772" s="110">
        <f>IF('3B-Air transport'!P$66="no"," ",ROUND(S772,4))</f>
        <v>0.76900000000000002</v>
      </c>
      <c r="U772" s="110">
        <f>IF('3B-Air transport'!P$67="no"," ",ROUND(S772,4))</f>
        <v>0.76900000000000002</v>
      </c>
      <c r="V772" s="110">
        <f>IF('3B-Air transport'!P$68="no"," ",ROUND(S772,4))</f>
        <v>0.76900000000000002</v>
      </c>
      <c r="W772" s="110"/>
      <c r="AB772" s="110">
        <f t="shared" ref="AB772:AB835" si="80">AB771+0.001</f>
        <v>0.76900000000000057</v>
      </c>
      <c r="AC772" s="110">
        <f>IF('3C-Water transport'!P$56="no"," ",ROUND(AB772,4))</f>
        <v>0.76900000000000002</v>
      </c>
      <c r="AD772" s="110">
        <f>IF('3C-Water transport'!P$57="no"," ",ROUND(AB772,4))</f>
        <v>0.76900000000000002</v>
      </c>
      <c r="AE772" s="110">
        <f>IF('3C-Water transport'!P$58="no"," ",ROUND(AB772,4))</f>
        <v>0.76900000000000002</v>
      </c>
    </row>
    <row r="773" spans="5:31" x14ac:dyDescent="0.25">
      <c r="E773" s="110">
        <f t="shared" si="78"/>
        <v>0.77000000000000057</v>
      </c>
      <c r="F773" s="110">
        <f>IF('3A-Rail transport'!P$56="no"," ",ROUND(E773,4))</f>
        <v>0.77</v>
      </c>
      <c r="G773" s="110">
        <f>IF('3A-Rail transport'!P$57="no"," ",ROUND(E773,4))</f>
        <v>0.77</v>
      </c>
      <c r="H773" s="110"/>
      <c r="S773" s="110">
        <f t="shared" si="79"/>
        <v>0.77000000000000057</v>
      </c>
      <c r="T773" s="110">
        <f>IF('3B-Air transport'!P$66="no"," ",ROUND(S773,4))</f>
        <v>0.77</v>
      </c>
      <c r="U773" s="110">
        <f>IF('3B-Air transport'!P$67="no"," ",ROUND(S773,4))</f>
        <v>0.77</v>
      </c>
      <c r="V773" s="110">
        <f>IF('3B-Air transport'!P$68="no"," ",ROUND(S773,4))</f>
        <v>0.77</v>
      </c>
      <c r="W773" s="110"/>
      <c r="AB773" s="110">
        <f t="shared" si="80"/>
        <v>0.77000000000000057</v>
      </c>
      <c r="AC773" s="110">
        <f>IF('3C-Water transport'!P$56="no"," ",ROUND(AB773,4))</f>
        <v>0.77</v>
      </c>
      <c r="AD773" s="110">
        <f>IF('3C-Water transport'!P$57="no"," ",ROUND(AB773,4))</f>
        <v>0.77</v>
      </c>
      <c r="AE773" s="110">
        <f>IF('3C-Water transport'!P$58="no"," ",ROUND(AB773,4))</f>
        <v>0.77</v>
      </c>
    </row>
    <row r="774" spans="5:31" x14ac:dyDescent="0.25">
      <c r="E774" s="110">
        <f t="shared" si="78"/>
        <v>0.77100000000000057</v>
      </c>
      <c r="F774" s="110">
        <f>IF('3A-Rail transport'!P$56="no"," ",ROUND(E774,4))</f>
        <v>0.77100000000000002</v>
      </c>
      <c r="G774" s="110">
        <f>IF('3A-Rail transport'!P$57="no"," ",ROUND(E774,4))</f>
        <v>0.77100000000000002</v>
      </c>
      <c r="H774" s="110"/>
      <c r="S774" s="110">
        <f t="shared" si="79"/>
        <v>0.77100000000000057</v>
      </c>
      <c r="T774" s="110">
        <f>IF('3B-Air transport'!P$66="no"," ",ROUND(S774,4))</f>
        <v>0.77100000000000002</v>
      </c>
      <c r="U774" s="110">
        <f>IF('3B-Air transport'!P$67="no"," ",ROUND(S774,4))</f>
        <v>0.77100000000000002</v>
      </c>
      <c r="V774" s="110">
        <f>IF('3B-Air transport'!P$68="no"," ",ROUND(S774,4))</f>
        <v>0.77100000000000002</v>
      </c>
      <c r="W774" s="110"/>
      <c r="AB774" s="110">
        <f t="shared" si="80"/>
        <v>0.77100000000000057</v>
      </c>
      <c r="AC774" s="110">
        <f>IF('3C-Water transport'!P$56="no"," ",ROUND(AB774,4))</f>
        <v>0.77100000000000002</v>
      </c>
      <c r="AD774" s="110">
        <f>IF('3C-Water transport'!P$57="no"," ",ROUND(AB774,4))</f>
        <v>0.77100000000000002</v>
      </c>
      <c r="AE774" s="110">
        <f>IF('3C-Water transport'!P$58="no"," ",ROUND(AB774,4))</f>
        <v>0.77100000000000002</v>
      </c>
    </row>
    <row r="775" spans="5:31" x14ac:dyDescent="0.25">
      <c r="E775" s="110">
        <f t="shared" si="78"/>
        <v>0.77200000000000057</v>
      </c>
      <c r="F775" s="110">
        <f>IF('3A-Rail transport'!P$56="no"," ",ROUND(E775,4))</f>
        <v>0.77200000000000002</v>
      </c>
      <c r="G775" s="110">
        <f>IF('3A-Rail transport'!P$57="no"," ",ROUND(E775,4))</f>
        <v>0.77200000000000002</v>
      </c>
      <c r="H775" s="110"/>
      <c r="S775" s="110">
        <f t="shared" si="79"/>
        <v>0.77200000000000057</v>
      </c>
      <c r="T775" s="110">
        <f>IF('3B-Air transport'!P$66="no"," ",ROUND(S775,4))</f>
        <v>0.77200000000000002</v>
      </c>
      <c r="U775" s="110">
        <f>IF('3B-Air transport'!P$67="no"," ",ROUND(S775,4))</f>
        <v>0.77200000000000002</v>
      </c>
      <c r="V775" s="110">
        <f>IF('3B-Air transport'!P$68="no"," ",ROUND(S775,4))</f>
        <v>0.77200000000000002</v>
      </c>
      <c r="W775" s="110"/>
      <c r="AB775" s="110">
        <f t="shared" si="80"/>
        <v>0.77200000000000057</v>
      </c>
      <c r="AC775" s="110">
        <f>IF('3C-Water transport'!P$56="no"," ",ROUND(AB775,4))</f>
        <v>0.77200000000000002</v>
      </c>
      <c r="AD775" s="110">
        <f>IF('3C-Water transport'!P$57="no"," ",ROUND(AB775,4))</f>
        <v>0.77200000000000002</v>
      </c>
      <c r="AE775" s="110">
        <f>IF('3C-Water transport'!P$58="no"," ",ROUND(AB775,4))</f>
        <v>0.77200000000000002</v>
      </c>
    </row>
    <row r="776" spans="5:31" x14ac:dyDescent="0.25">
      <c r="E776" s="110">
        <f t="shared" si="78"/>
        <v>0.77300000000000058</v>
      </c>
      <c r="F776" s="110">
        <f>IF('3A-Rail transport'!P$56="no"," ",ROUND(E776,4))</f>
        <v>0.77300000000000002</v>
      </c>
      <c r="G776" s="110">
        <f>IF('3A-Rail transport'!P$57="no"," ",ROUND(E776,4))</f>
        <v>0.77300000000000002</v>
      </c>
      <c r="H776" s="110"/>
      <c r="S776" s="110">
        <f t="shared" si="79"/>
        <v>0.77300000000000058</v>
      </c>
      <c r="T776" s="110">
        <f>IF('3B-Air transport'!P$66="no"," ",ROUND(S776,4))</f>
        <v>0.77300000000000002</v>
      </c>
      <c r="U776" s="110">
        <f>IF('3B-Air transport'!P$67="no"," ",ROUND(S776,4))</f>
        <v>0.77300000000000002</v>
      </c>
      <c r="V776" s="110">
        <f>IF('3B-Air transport'!P$68="no"," ",ROUND(S776,4))</f>
        <v>0.77300000000000002</v>
      </c>
      <c r="W776" s="110"/>
      <c r="AB776" s="110">
        <f t="shared" si="80"/>
        <v>0.77300000000000058</v>
      </c>
      <c r="AC776" s="110">
        <f>IF('3C-Water transport'!P$56="no"," ",ROUND(AB776,4))</f>
        <v>0.77300000000000002</v>
      </c>
      <c r="AD776" s="110">
        <f>IF('3C-Water transport'!P$57="no"," ",ROUND(AB776,4))</f>
        <v>0.77300000000000002</v>
      </c>
      <c r="AE776" s="110">
        <f>IF('3C-Water transport'!P$58="no"," ",ROUND(AB776,4))</f>
        <v>0.77300000000000002</v>
      </c>
    </row>
    <row r="777" spans="5:31" x14ac:dyDescent="0.25">
      <c r="E777" s="110">
        <f t="shared" si="78"/>
        <v>0.77400000000000058</v>
      </c>
      <c r="F777" s="110">
        <f>IF('3A-Rail transport'!P$56="no"," ",ROUND(E777,4))</f>
        <v>0.77400000000000002</v>
      </c>
      <c r="G777" s="110">
        <f>IF('3A-Rail transport'!P$57="no"," ",ROUND(E777,4))</f>
        <v>0.77400000000000002</v>
      </c>
      <c r="H777" s="110"/>
      <c r="S777" s="110">
        <f t="shared" si="79"/>
        <v>0.77400000000000058</v>
      </c>
      <c r="T777" s="110">
        <f>IF('3B-Air transport'!P$66="no"," ",ROUND(S777,4))</f>
        <v>0.77400000000000002</v>
      </c>
      <c r="U777" s="110">
        <f>IF('3B-Air transport'!P$67="no"," ",ROUND(S777,4))</f>
        <v>0.77400000000000002</v>
      </c>
      <c r="V777" s="110">
        <f>IF('3B-Air transport'!P$68="no"," ",ROUND(S777,4))</f>
        <v>0.77400000000000002</v>
      </c>
      <c r="W777" s="110"/>
      <c r="AB777" s="110">
        <f t="shared" si="80"/>
        <v>0.77400000000000058</v>
      </c>
      <c r="AC777" s="110">
        <f>IF('3C-Water transport'!P$56="no"," ",ROUND(AB777,4))</f>
        <v>0.77400000000000002</v>
      </c>
      <c r="AD777" s="110">
        <f>IF('3C-Water transport'!P$57="no"," ",ROUND(AB777,4))</f>
        <v>0.77400000000000002</v>
      </c>
      <c r="AE777" s="110">
        <f>IF('3C-Water transport'!P$58="no"," ",ROUND(AB777,4))</f>
        <v>0.77400000000000002</v>
      </c>
    </row>
    <row r="778" spans="5:31" x14ac:dyDescent="0.25">
      <c r="E778" s="110">
        <f t="shared" si="78"/>
        <v>0.77500000000000058</v>
      </c>
      <c r="F778" s="110">
        <f>IF('3A-Rail transport'!P$56="no"," ",ROUND(E778,4))</f>
        <v>0.77500000000000002</v>
      </c>
      <c r="G778" s="110">
        <f>IF('3A-Rail transport'!P$57="no"," ",ROUND(E778,4))</f>
        <v>0.77500000000000002</v>
      </c>
      <c r="H778" s="110"/>
      <c r="S778" s="110">
        <f t="shared" si="79"/>
        <v>0.77500000000000058</v>
      </c>
      <c r="T778" s="110">
        <f>IF('3B-Air transport'!P$66="no"," ",ROUND(S778,4))</f>
        <v>0.77500000000000002</v>
      </c>
      <c r="U778" s="110">
        <f>IF('3B-Air transport'!P$67="no"," ",ROUND(S778,4))</f>
        <v>0.77500000000000002</v>
      </c>
      <c r="V778" s="110">
        <f>IF('3B-Air transport'!P$68="no"," ",ROUND(S778,4))</f>
        <v>0.77500000000000002</v>
      </c>
      <c r="W778" s="110"/>
      <c r="AB778" s="110">
        <f t="shared" si="80"/>
        <v>0.77500000000000058</v>
      </c>
      <c r="AC778" s="110">
        <f>IF('3C-Water transport'!P$56="no"," ",ROUND(AB778,4))</f>
        <v>0.77500000000000002</v>
      </c>
      <c r="AD778" s="110">
        <f>IF('3C-Water transport'!P$57="no"," ",ROUND(AB778,4))</f>
        <v>0.77500000000000002</v>
      </c>
      <c r="AE778" s="110">
        <f>IF('3C-Water transport'!P$58="no"," ",ROUND(AB778,4))</f>
        <v>0.77500000000000002</v>
      </c>
    </row>
    <row r="779" spans="5:31" x14ac:dyDescent="0.25">
      <c r="E779" s="110">
        <f t="shared" si="78"/>
        <v>0.77600000000000058</v>
      </c>
      <c r="F779" s="110">
        <f>IF('3A-Rail transport'!P$56="no"," ",ROUND(E779,4))</f>
        <v>0.77600000000000002</v>
      </c>
      <c r="G779" s="110">
        <f>IF('3A-Rail transport'!P$57="no"," ",ROUND(E779,4))</f>
        <v>0.77600000000000002</v>
      </c>
      <c r="H779" s="110"/>
      <c r="S779" s="110">
        <f t="shared" si="79"/>
        <v>0.77600000000000058</v>
      </c>
      <c r="T779" s="110">
        <f>IF('3B-Air transport'!P$66="no"," ",ROUND(S779,4))</f>
        <v>0.77600000000000002</v>
      </c>
      <c r="U779" s="110">
        <f>IF('3B-Air transport'!P$67="no"," ",ROUND(S779,4))</f>
        <v>0.77600000000000002</v>
      </c>
      <c r="V779" s="110">
        <f>IF('3B-Air transport'!P$68="no"," ",ROUND(S779,4))</f>
        <v>0.77600000000000002</v>
      </c>
      <c r="W779" s="110"/>
      <c r="AB779" s="110">
        <f t="shared" si="80"/>
        <v>0.77600000000000058</v>
      </c>
      <c r="AC779" s="110">
        <f>IF('3C-Water transport'!P$56="no"," ",ROUND(AB779,4))</f>
        <v>0.77600000000000002</v>
      </c>
      <c r="AD779" s="110">
        <f>IF('3C-Water transport'!P$57="no"," ",ROUND(AB779,4))</f>
        <v>0.77600000000000002</v>
      </c>
      <c r="AE779" s="110">
        <f>IF('3C-Water transport'!P$58="no"," ",ROUND(AB779,4))</f>
        <v>0.77600000000000002</v>
      </c>
    </row>
    <row r="780" spans="5:31" x14ac:dyDescent="0.25">
      <c r="E780" s="110">
        <f t="shared" si="78"/>
        <v>0.77700000000000058</v>
      </c>
      <c r="F780" s="110">
        <f>IF('3A-Rail transport'!P$56="no"," ",ROUND(E780,4))</f>
        <v>0.77700000000000002</v>
      </c>
      <c r="G780" s="110">
        <f>IF('3A-Rail transport'!P$57="no"," ",ROUND(E780,4))</f>
        <v>0.77700000000000002</v>
      </c>
      <c r="H780" s="110"/>
      <c r="S780" s="110">
        <f t="shared" si="79"/>
        <v>0.77700000000000058</v>
      </c>
      <c r="T780" s="110">
        <f>IF('3B-Air transport'!P$66="no"," ",ROUND(S780,4))</f>
        <v>0.77700000000000002</v>
      </c>
      <c r="U780" s="110">
        <f>IF('3B-Air transport'!P$67="no"," ",ROUND(S780,4))</f>
        <v>0.77700000000000002</v>
      </c>
      <c r="V780" s="110">
        <f>IF('3B-Air transport'!P$68="no"," ",ROUND(S780,4))</f>
        <v>0.77700000000000002</v>
      </c>
      <c r="W780" s="110"/>
      <c r="AB780" s="110">
        <f t="shared" si="80"/>
        <v>0.77700000000000058</v>
      </c>
      <c r="AC780" s="110">
        <f>IF('3C-Water transport'!P$56="no"," ",ROUND(AB780,4))</f>
        <v>0.77700000000000002</v>
      </c>
      <c r="AD780" s="110">
        <f>IF('3C-Water transport'!P$57="no"," ",ROUND(AB780,4))</f>
        <v>0.77700000000000002</v>
      </c>
      <c r="AE780" s="110">
        <f>IF('3C-Water transport'!P$58="no"," ",ROUND(AB780,4))</f>
        <v>0.77700000000000002</v>
      </c>
    </row>
    <row r="781" spans="5:31" x14ac:dyDescent="0.25">
      <c r="E781" s="110">
        <f t="shared" si="78"/>
        <v>0.77800000000000058</v>
      </c>
      <c r="F781" s="110">
        <f>IF('3A-Rail transport'!P$56="no"," ",ROUND(E781,4))</f>
        <v>0.77800000000000002</v>
      </c>
      <c r="G781" s="110">
        <f>IF('3A-Rail transport'!P$57="no"," ",ROUND(E781,4))</f>
        <v>0.77800000000000002</v>
      </c>
      <c r="H781" s="110"/>
      <c r="S781" s="110">
        <f t="shared" si="79"/>
        <v>0.77800000000000058</v>
      </c>
      <c r="T781" s="110">
        <f>IF('3B-Air transport'!P$66="no"," ",ROUND(S781,4))</f>
        <v>0.77800000000000002</v>
      </c>
      <c r="U781" s="110">
        <f>IF('3B-Air transport'!P$67="no"," ",ROUND(S781,4))</f>
        <v>0.77800000000000002</v>
      </c>
      <c r="V781" s="110">
        <f>IF('3B-Air transport'!P$68="no"," ",ROUND(S781,4))</f>
        <v>0.77800000000000002</v>
      </c>
      <c r="W781" s="110"/>
      <c r="AB781" s="110">
        <f t="shared" si="80"/>
        <v>0.77800000000000058</v>
      </c>
      <c r="AC781" s="110">
        <f>IF('3C-Water transport'!P$56="no"," ",ROUND(AB781,4))</f>
        <v>0.77800000000000002</v>
      </c>
      <c r="AD781" s="110">
        <f>IF('3C-Water transport'!P$57="no"," ",ROUND(AB781,4))</f>
        <v>0.77800000000000002</v>
      </c>
      <c r="AE781" s="110">
        <f>IF('3C-Water transport'!P$58="no"," ",ROUND(AB781,4))</f>
        <v>0.77800000000000002</v>
      </c>
    </row>
    <row r="782" spans="5:31" x14ac:dyDescent="0.25">
      <c r="E782" s="110">
        <f t="shared" si="78"/>
        <v>0.77900000000000058</v>
      </c>
      <c r="F782" s="110">
        <f>IF('3A-Rail transport'!P$56="no"," ",ROUND(E782,4))</f>
        <v>0.77900000000000003</v>
      </c>
      <c r="G782" s="110">
        <f>IF('3A-Rail transport'!P$57="no"," ",ROUND(E782,4))</f>
        <v>0.77900000000000003</v>
      </c>
      <c r="H782" s="110"/>
      <c r="S782" s="110">
        <f t="shared" si="79"/>
        <v>0.77900000000000058</v>
      </c>
      <c r="T782" s="110">
        <f>IF('3B-Air transport'!P$66="no"," ",ROUND(S782,4))</f>
        <v>0.77900000000000003</v>
      </c>
      <c r="U782" s="110">
        <f>IF('3B-Air transport'!P$67="no"," ",ROUND(S782,4))</f>
        <v>0.77900000000000003</v>
      </c>
      <c r="V782" s="110">
        <f>IF('3B-Air transport'!P$68="no"," ",ROUND(S782,4))</f>
        <v>0.77900000000000003</v>
      </c>
      <c r="W782" s="110"/>
      <c r="AB782" s="110">
        <f t="shared" si="80"/>
        <v>0.77900000000000058</v>
      </c>
      <c r="AC782" s="110">
        <f>IF('3C-Water transport'!P$56="no"," ",ROUND(AB782,4))</f>
        <v>0.77900000000000003</v>
      </c>
      <c r="AD782" s="110">
        <f>IF('3C-Water transport'!P$57="no"," ",ROUND(AB782,4))</f>
        <v>0.77900000000000003</v>
      </c>
      <c r="AE782" s="110">
        <f>IF('3C-Water transport'!P$58="no"," ",ROUND(AB782,4))</f>
        <v>0.77900000000000003</v>
      </c>
    </row>
    <row r="783" spans="5:31" x14ac:dyDescent="0.25">
      <c r="E783" s="110">
        <f t="shared" si="78"/>
        <v>0.78000000000000058</v>
      </c>
      <c r="F783" s="110">
        <f>IF('3A-Rail transport'!P$56="no"," ",ROUND(E783,4))</f>
        <v>0.78</v>
      </c>
      <c r="G783" s="110">
        <f>IF('3A-Rail transport'!P$57="no"," ",ROUND(E783,4))</f>
        <v>0.78</v>
      </c>
      <c r="H783" s="110"/>
      <c r="S783" s="110">
        <f t="shared" si="79"/>
        <v>0.78000000000000058</v>
      </c>
      <c r="T783" s="110">
        <f>IF('3B-Air transport'!P$66="no"," ",ROUND(S783,4))</f>
        <v>0.78</v>
      </c>
      <c r="U783" s="110">
        <f>IF('3B-Air transport'!P$67="no"," ",ROUND(S783,4))</f>
        <v>0.78</v>
      </c>
      <c r="V783" s="110">
        <f>IF('3B-Air transport'!P$68="no"," ",ROUND(S783,4))</f>
        <v>0.78</v>
      </c>
      <c r="W783" s="110"/>
      <c r="AB783" s="110">
        <f t="shared" si="80"/>
        <v>0.78000000000000058</v>
      </c>
      <c r="AC783" s="110">
        <f>IF('3C-Water transport'!P$56="no"," ",ROUND(AB783,4))</f>
        <v>0.78</v>
      </c>
      <c r="AD783" s="110">
        <f>IF('3C-Water transport'!P$57="no"," ",ROUND(AB783,4))</f>
        <v>0.78</v>
      </c>
      <c r="AE783" s="110">
        <f>IF('3C-Water transport'!P$58="no"," ",ROUND(AB783,4))</f>
        <v>0.78</v>
      </c>
    </row>
    <row r="784" spans="5:31" x14ac:dyDescent="0.25">
      <c r="E784" s="110">
        <f t="shared" si="78"/>
        <v>0.78100000000000058</v>
      </c>
      <c r="F784" s="110">
        <f>IF('3A-Rail transport'!P$56="no"," ",ROUND(E784,4))</f>
        <v>0.78100000000000003</v>
      </c>
      <c r="G784" s="110">
        <f>IF('3A-Rail transport'!P$57="no"," ",ROUND(E784,4))</f>
        <v>0.78100000000000003</v>
      </c>
      <c r="H784" s="110"/>
      <c r="S784" s="110">
        <f t="shared" si="79"/>
        <v>0.78100000000000058</v>
      </c>
      <c r="T784" s="110">
        <f>IF('3B-Air transport'!P$66="no"," ",ROUND(S784,4))</f>
        <v>0.78100000000000003</v>
      </c>
      <c r="U784" s="110">
        <f>IF('3B-Air transport'!P$67="no"," ",ROUND(S784,4))</f>
        <v>0.78100000000000003</v>
      </c>
      <c r="V784" s="110">
        <f>IF('3B-Air transport'!P$68="no"," ",ROUND(S784,4))</f>
        <v>0.78100000000000003</v>
      </c>
      <c r="W784" s="110"/>
      <c r="AB784" s="110">
        <f t="shared" si="80"/>
        <v>0.78100000000000058</v>
      </c>
      <c r="AC784" s="110">
        <f>IF('3C-Water transport'!P$56="no"," ",ROUND(AB784,4))</f>
        <v>0.78100000000000003</v>
      </c>
      <c r="AD784" s="110">
        <f>IF('3C-Water transport'!P$57="no"," ",ROUND(AB784,4))</f>
        <v>0.78100000000000003</v>
      </c>
      <c r="AE784" s="110">
        <f>IF('3C-Water transport'!P$58="no"," ",ROUND(AB784,4))</f>
        <v>0.78100000000000003</v>
      </c>
    </row>
    <row r="785" spans="5:31" x14ac:dyDescent="0.25">
      <c r="E785" s="110">
        <f t="shared" si="78"/>
        <v>0.78200000000000058</v>
      </c>
      <c r="F785" s="110">
        <f>IF('3A-Rail transport'!P$56="no"," ",ROUND(E785,4))</f>
        <v>0.78200000000000003</v>
      </c>
      <c r="G785" s="110">
        <f>IF('3A-Rail transport'!P$57="no"," ",ROUND(E785,4))</f>
        <v>0.78200000000000003</v>
      </c>
      <c r="H785" s="110"/>
      <c r="S785" s="110">
        <f t="shared" si="79"/>
        <v>0.78200000000000058</v>
      </c>
      <c r="T785" s="110">
        <f>IF('3B-Air transport'!P$66="no"," ",ROUND(S785,4))</f>
        <v>0.78200000000000003</v>
      </c>
      <c r="U785" s="110">
        <f>IF('3B-Air transport'!P$67="no"," ",ROUND(S785,4))</f>
        <v>0.78200000000000003</v>
      </c>
      <c r="V785" s="110">
        <f>IF('3B-Air transport'!P$68="no"," ",ROUND(S785,4))</f>
        <v>0.78200000000000003</v>
      </c>
      <c r="W785" s="110"/>
      <c r="AB785" s="110">
        <f t="shared" si="80"/>
        <v>0.78200000000000058</v>
      </c>
      <c r="AC785" s="110">
        <f>IF('3C-Water transport'!P$56="no"," ",ROUND(AB785,4))</f>
        <v>0.78200000000000003</v>
      </c>
      <c r="AD785" s="110">
        <f>IF('3C-Water transport'!P$57="no"," ",ROUND(AB785,4))</f>
        <v>0.78200000000000003</v>
      </c>
      <c r="AE785" s="110">
        <f>IF('3C-Water transport'!P$58="no"," ",ROUND(AB785,4))</f>
        <v>0.78200000000000003</v>
      </c>
    </row>
    <row r="786" spans="5:31" x14ac:dyDescent="0.25">
      <c r="E786" s="110">
        <f t="shared" si="78"/>
        <v>0.78300000000000058</v>
      </c>
      <c r="F786" s="110">
        <f>IF('3A-Rail transport'!P$56="no"," ",ROUND(E786,4))</f>
        <v>0.78300000000000003</v>
      </c>
      <c r="G786" s="110">
        <f>IF('3A-Rail transport'!P$57="no"," ",ROUND(E786,4))</f>
        <v>0.78300000000000003</v>
      </c>
      <c r="H786" s="110"/>
      <c r="S786" s="110">
        <f t="shared" si="79"/>
        <v>0.78300000000000058</v>
      </c>
      <c r="T786" s="110">
        <f>IF('3B-Air transport'!P$66="no"," ",ROUND(S786,4))</f>
        <v>0.78300000000000003</v>
      </c>
      <c r="U786" s="110">
        <f>IF('3B-Air transport'!P$67="no"," ",ROUND(S786,4))</f>
        <v>0.78300000000000003</v>
      </c>
      <c r="V786" s="110">
        <f>IF('3B-Air transport'!P$68="no"," ",ROUND(S786,4))</f>
        <v>0.78300000000000003</v>
      </c>
      <c r="W786" s="110"/>
      <c r="AB786" s="110">
        <f t="shared" si="80"/>
        <v>0.78300000000000058</v>
      </c>
      <c r="AC786" s="110">
        <f>IF('3C-Water transport'!P$56="no"," ",ROUND(AB786,4))</f>
        <v>0.78300000000000003</v>
      </c>
      <c r="AD786" s="110">
        <f>IF('3C-Water transport'!P$57="no"," ",ROUND(AB786,4))</f>
        <v>0.78300000000000003</v>
      </c>
      <c r="AE786" s="110">
        <f>IF('3C-Water transport'!P$58="no"," ",ROUND(AB786,4))</f>
        <v>0.78300000000000003</v>
      </c>
    </row>
    <row r="787" spans="5:31" x14ac:dyDescent="0.25">
      <c r="E787" s="110">
        <f t="shared" si="78"/>
        <v>0.78400000000000059</v>
      </c>
      <c r="F787" s="110">
        <f>IF('3A-Rail transport'!P$56="no"," ",ROUND(E787,4))</f>
        <v>0.78400000000000003</v>
      </c>
      <c r="G787" s="110">
        <f>IF('3A-Rail transport'!P$57="no"," ",ROUND(E787,4))</f>
        <v>0.78400000000000003</v>
      </c>
      <c r="H787" s="110"/>
      <c r="S787" s="110">
        <f t="shared" si="79"/>
        <v>0.78400000000000059</v>
      </c>
      <c r="T787" s="110">
        <f>IF('3B-Air transport'!P$66="no"," ",ROUND(S787,4))</f>
        <v>0.78400000000000003</v>
      </c>
      <c r="U787" s="110">
        <f>IF('3B-Air transport'!P$67="no"," ",ROUND(S787,4))</f>
        <v>0.78400000000000003</v>
      </c>
      <c r="V787" s="110">
        <f>IF('3B-Air transport'!P$68="no"," ",ROUND(S787,4))</f>
        <v>0.78400000000000003</v>
      </c>
      <c r="W787" s="110"/>
      <c r="AB787" s="110">
        <f t="shared" si="80"/>
        <v>0.78400000000000059</v>
      </c>
      <c r="AC787" s="110">
        <f>IF('3C-Water transport'!P$56="no"," ",ROUND(AB787,4))</f>
        <v>0.78400000000000003</v>
      </c>
      <c r="AD787" s="110">
        <f>IF('3C-Water transport'!P$57="no"," ",ROUND(AB787,4))</f>
        <v>0.78400000000000003</v>
      </c>
      <c r="AE787" s="110">
        <f>IF('3C-Water transport'!P$58="no"," ",ROUND(AB787,4))</f>
        <v>0.78400000000000003</v>
      </c>
    </row>
    <row r="788" spans="5:31" x14ac:dyDescent="0.25">
      <c r="E788" s="110">
        <f t="shared" si="78"/>
        <v>0.78500000000000059</v>
      </c>
      <c r="F788" s="110">
        <f>IF('3A-Rail transport'!P$56="no"," ",ROUND(E788,4))</f>
        <v>0.78500000000000003</v>
      </c>
      <c r="G788" s="110">
        <f>IF('3A-Rail transport'!P$57="no"," ",ROUND(E788,4))</f>
        <v>0.78500000000000003</v>
      </c>
      <c r="H788" s="110"/>
      <c r="S788" s="110">
        <f t="shared" si="79"/>
        <v>0.78500000000000059</v>
      </c>
      <c r="T788" s="110">
        <f>IF('3B-Air transport'!P$66="no"," ",ROUND(S788,4))</f>
        <v>0.78500000000000003</v>
      </c>
      <c r="U788" s="110">
        <f>IF('3B-Air transport'!P$67="no"," ",ROUND(S788,4))</f>
        <v>0.78500000000000003</v>
      </c>
      <c r="V788" s="110">
        <f>IF('3B-Air transport'!P$68="no"," ",ROUND(S788,4))</f>
        <v>0.78500000000000003</v>
      </c>
      <c r="W788" s="110"/>
      <c r="AB788" s="110">
        <f t="shared" si="80"/>
        <v>0.78500000000000059</v>
      </c>
      <c r="AC788" s="110">
        <f>IF('3C-Water transport'!P$56="no"," ",ROUND(AB788,4))</f>
        <v>0.78500000000000003</v>
      </c>
      <c r="AD788" s="110">
        <f>IF('3C-Water transport'!P$57="no"," ",ROUND(AB788,4))</f>
        <v>0.78500000000000003</v>
      </c>
      <c r="AE788" s="110">
        <f>IF('3C-Water transport'!P$58="no"," ",ROUND(AB788,4))</f>
        <v>0.78500000000000003</v>
      </c>
    </row>
    <row r="789" spans="5:31" x14ac:dyDescent="0.25">
      <c r="E789" s="110">
        <f t="shared" si="78"/>
        <v>0.78600000000000059</v>
      </c>
      <c r="F789" s="110">
        <f>IF('3A-Rail transport'!P$56="no"," ",ROUND(E789,4))</f>
        <v>0.78600000000000003</v>
      </c>
      <c r="G789" s="110">
        <f>IF('3A-Rail transport'!P$57="no"," ",ROUND(E789,4))</f>
        <v>0.78600000000000003</v>
      </c>
      <c r="H789" s="110"/>
      <c r="S789" s="110">
        <f t="shared" si="79"/>
        <v>0.78600000000000059</v>
      </c>
      <c r="T789" s="110">
        <f>IF('3B-Air transport'!P$66="no"," ",ROUND(S789,4))</f>
        <v>0.78600000000000003</v>
      </c>
      <c r="U789" s="110">
        <f>IF('3B-Air transport'!P$67="no"," ",ROUND(S789,4))</f>
        <v>0.78600000000000003</v>
      </c>
      <c r="V789" s="110">
        <f>IF('3B-Air transport'!P$68="no"," ",ROUND(S789,4))</f>
        <v>0.78600000000000003</v>
      </c>
      <c r="W789" s="110"/>
      <c r="AB789" s="110">
        <f t="shared" si="80"/>
        <v>0.78600000000000059</v>
      </c>
      <c r="AC789" s="110">
        <f>IF('3C-Water transport'!P$56="no"," ",ROUND(AB789,4))</f>
        <v>0.78600000000000003</v>
      </c>
      <c r="AD789" s="110">
        <f>IF('3C-Water transport'!P$57="no"," ",ROUND(AB789,4))</f>
        <v>0.78600000000000003</v>
      </c>
      <c r="AE789" s="110">
        <f>IF('3C-Water transport'!P$58="no"," ",ROUND(AB789,4))</f>
        <v>0.78600000000000003</v>
      </c>
    </row>
    <row r="790" spans="5:31" x14ac:dyDescent="0.25">
      <c r="E790" s="110">
        <f t="shared" si="78"/>
        <v>0.78700000000000059</v>
      </c>
      <c r="F790" s="110">
        <f>IF('3A-Rail transport'!P$56="no"," ",ROUND(E790,4))</f>
        <v>0.78700000000000003</v>
      </c>
      <c r="G790" s="110">
        <f>IF('3A-Rail transport'!P$57="no"," ",ROUND(E790,4))</f>
        <v>0.78700000000000003</v>
      </c>
      <c r="H790" s="110"/>
      <c r="S790" s="110">
        <f t="shared" si="79"/>
        <v>0.78700000000000059</v>
      </c>
      <c r="T790" s="110">
        <f>IF('3B-Air transport'!P$66="no"," ",ROUND(S790,4))</f>
        <v>0.78700000000000003</v>
      </c>
      <c r="U790" s="110">
        <f>IF('3B-Air transport'!P$67="no"," ",ROUND(S790,4))</f>
        <v>0.78700000000000003</v>
      </c>
      <c r="V790" s="110">
        <f>IF('3B-Air transport'!P$68="no"," ",ROUND(S790,4))</f>
        <v>0.78700000000000003</v>
      </c>
      <c r="W790" s="110"/>
      <c r="AB790" s="110">
        <f t="shared" si="80"/>
        <v>0.78700000000000059</v>
      </c>
      <c r="AC790" s="110">
        <f>IF('3C-Water transport'!P$56="no"," ",ROUND(AB790,4))</f>
        <v>0.78700000000000003</v>
      </c>
      <c r="AD790" s="110">
        <f>IF('3C-Water transport'!P$57="no"," ",ROUND(AB790,4))</f>
        <v>0.78700000000000003</v>
      </c>
      <c r="AE790" s="110">
        <f>IF('3C-Water transport'!P$58="no"," ",ROUND(AB790,4))</f>
        <v>0.78700000000000003</v>
      </c>
    </row>
    <row r="791" spans="5:31" x14ac:dyDescent="0.25">
      <c r="E791" s="110">
        <f t="shared" si="78"/>
        <v>0.78800000000000059</v>
      </c>
      <c r="F791" s="110">
        <f>IF('3A-Rail transport'!P$56="no"," ",ROUND(E791,4))</f>
        <v>0.78800000000000003</v>
      </c>
      <c r="G791" s="110">
        <f>IF('3A-Rail transport'!P$57="no"," ",ROUND(E791,4))</f>
        <v>0.78800000000000003</v>
      </c>
      <c r="H791" s="110"/>
      <c r="S791" s="110">
        <f t="shared" si="79"/>
        <v>0.78800000000000059</v>
      </c>
      <c r="T791" s="110">
        <f>IF('3B-Air transport'!P$66="no"," ",ROUND(S791,4))</f>
        <v>0.78800000000000003</v>
      </c>
      <c r="U791" s="110">
        <f>IF('3B-Air transport'!P$67="no"," ",ROUND(S791,4))</f>
        <v>0.78800000000000003</v>
      </c>
      <c r="V791" s="110">
        <f>IF('3B-Air transport'!P$68="no"," ",ROUND(S791,4))</f>
        <v>0.78800000000000003</v>
      </c>
      <c r="W791" s="110"/>
      <c r="AB791" s="110">
        <f t="shared" si="80"/>
        <v>0.78800000000000059</v>
      </c>
      <c r="AC791" s="110">
        <f>IF('3C-Water transport'!P$56="no"," ",ROUND(AB791,4))</f>
        <v>0.78800000000000003</v>
      </c>
      <c r="AD791" s="110">
        <f>IF('3C-Water transport'!P$57="no"," ",ROUND(AB791,4))</f>
        <v>0.78800000000000003</v>
      </c>
      <c r="AE791" s="110">
        <f>IF('3C-Water transport'!P$58="no"," ",ROUND(AB791,4))</f>
        <v>0.78800000000000003</v>
      </c>
    </row>
    <row r="792" spans="5:31" x14ac:dyDescent="0.25">
      <c r="E792" s="110">
        <f t="shared" si="78"/>
        <v>0.78900000000000059</v>
      </c>
      <c r="F792" s="110">
        <f>IF('3A-Rail transport'!P$56="no"," ",ROUND(E792,4))</f>
        <v>0.78900000000000003</v>
      </c>
      <c r="G792" s="110">
        <f>IF('3A-Rail transport'!P$57="no"," ",ROUND(E792,4))</f>
        <v>0.78900000000000003</v>
      </c>
      <c r="H792" s="110"/>
      <c r="S792" s="110">
        <f t="shared" si="79"/>
        <v>0.78900000000000059</v>
      </c>
      <c r="T792" s="110">
        <f>IF('3B-Air transport'!P$66="no"," ",ROUND(S792,4))</f>
        <v>0.78900000000000003</v>
      </c>
      <c r="U792" s="110">
        <f>IF('3B-Air transport'!P$67="no"," ",ROUND(S792,4))</f>
        <v>0.78900000000000003</v>
      </c>
      <c r="V792" s="110">
        <f>IF('3B-Air transport'!P$68="no"," ",ROUND(S792,4))</f>
        <v>0.78900000000000003</v>
      </c>
      <c r="W792" s="110"/>
      <c r="AB792" s="110">
        <f t="shared" si="80"/>
        <v>0.78900000000000059</v>
      </c>
      <c r="AC792" s="110">
        <f>IF('3C-Water transport'!P$56="no"," ",ROUND(AB792,4))</f>
        <v>0.78900000000000003</v>
      </c>
      <c r="AD792" s="110">
        <f>IF('3C-Water transport'!P$57="no"," ",ROUND(AB792,4))</f>
        <v>0.78900000000000003</v>
      </c>
      <c r="AE792" s="110">
        <f>IF('3C-Water transport'!P$58="no"," ",ROUND(AB792,4))</f>
        <v>0.78900000000000003</v>
      </c>
    </row>
    <row r="793" spans="5:31" x14ac:dyDescent="0.25">
      <c r="E793" s="110">
        <f t="shared" si="78"/>
        <v>0.79000000000000059</v>
      </c>
      <c r="F793" s="110">
        <f>IF('3A-Rail transport'!P$56="no"," ",ROUND(E793,4))</f>
        <v>0.79</v>
      </c>
      <c r="G793" s="110">
        <f>IF('3A-Rail transport'!P$57="no"," ",ROUND(E793,4))</f>
        <v>0.79</v>
      </c>
      <c r="H793" s="110"/>
      <c r="S793" s="110">
        <f t="shared" si="79"/>
        <v>0.79000000000000059</v>
      </c>
      <c r="T793" s="110">
        <f>IF('3B-Air transport'!P$66="no"," ",ROUND(S793,4))</f>
        <v>0.79</v>
      </c>
      <c r="U793" s="110">
        <f>IF('3B-Air transport'!P$67="no"," ",ROUND(S793,4))</f>
        <v>0.79</v>
      </c>
      <c r="V793" s="110">
        <f>IF('3B-Air transport'!P$68="no"," ",ROUND(S793,4))</f>
        <v>0.79</v>
      </c>
      <c r="W793" s="110"/>
      <c r="AB793" s="110">
        <f t="shared" si="80"/>
        <v>0.79000000000000059</v>
      </c>
      <c r="AC793" s="110">
        <f>IF('3C-Water transport'!P$56="no"," ",ROUND(AB793,4))</f>
        <v>0.79</v>
      </c>
      <c r="AD793" s="110">
        <f>IF('3C-Water transport'!P$57="no"," ",ROUND(AB793,4))</f>
        <v>0.79</v>
      </c>
      <c r="AE793" s="110">
        <f>IF('3C-Water transport'!P$58="no"," ",ROUND(AB793,4))</f>
        <v>0.79</v>
      </c>
    </row>
    <row r="794" spans="5:31" x14ac:dyDescent="0.25">
      <c r="E794" s="110">
        <f t="shared" si="78"/>
        <v>0.79100000000000059</v>
      </c>
      <c r="F794" s="110">
        <f>IF('3A-Rail transport'!P$56="no"," ",ROUND(E794,4))</f>
        <v>0.79100000000000004</v>
      </c>
      <c r="G794" s="110">
        <f>IF('3A-Rail transport'!P$57="no"," ",ROUND(E794,4))</f>
        <v>0.79100000000000004</v>
      </c>
      <c r="H794" s="110"/>
      <c r="S794" s="110">
        <f t="shared" si="79"/>
        <v>0.79100000000000059</v>
      </c>
      <c r="T794" s="110">
        <f>IF('3B-Air transport'!P$66="no"," ",ROUND(S794,4))</f>
        <v>0.79100000000000004</v>
      </c>
      <c r="U794" s="110">
        <f>IF('3B-Air transport'!P$67="no"," ",ROUND(S794,4))</f>
        <v>0.79100000000000004</v>
      </c>
      <c r="V794" s="110">
        <f>IF('3B-Air transport'!P$68="no"," ",ROUND(S794,4))</f>
        <v>0.79100000000000004</v>
      </c>
      <c r="W794" s="110"/>
      <c r="AB794" s="110">
        <f t="shared" si="80"/>
        <v>0.79100000000000059</v>
      </c>
      <c r="AC794" s="110">
        <f>IF('3C-Water transport'!P$56="no"," ",ROUND(AB794,4))</f>
        <v>0.79100000000000004</v>
      </c>
      <c r="AD794" s="110">
        <f>IF('3C-Water transport'!P$57="no"," ",ROUND(AB794,4))</f>
        <v>0.79100000000000004</v>
      </c>
      <c r="AE794" s="110">
        <f>IF('3C-Water transport'!P$58="no"," ",ROUND(AB794,4))</f>
        <v>0.79100000000000004</v>
      </c>
    </row>
    <row r="795" spans="5:31" x14ac:dyDescent="0.25">
      <c r="E795" s="110">
        <f t="shared" si="78"/>
        <v>0.79200000000000059</v>
      </c>
      <c r="F795" s="110">
        <f>IF('3A-Rail transport'!P$56="no"," ",ROUND(E795,4))</f>
        <v>0.79200000000000004</v>
      </c>
      <c r="G795" s="110">
        <f>IF('3A-Rail transport'!P$57="no"," ",ROUND(E795,4))</f>
        <v>0.79200000000000004</v>
      </c>
      <c r="H795" s="110"/>
      <c r="S795" s="110">
        <f t="shared" si="79"/>
        <v>0.79200000000000059</v>
      </c>
      <c r="T795" s="110">
        <f>IF('3B-Air transport'!P$66="no"," ",ROUND(S795,4))</f>
        <v>0.79200000000000004</v>
      </c>
      <c r="U795" s="110">
        <f>IF('3B-Air transport'!P$67="no"," ",ROUND(S795,4))</f>
        <v>0.79200000000000004</v>
      </c>
      <c r="V795" s="110">
        <f>IF('3B-Air transport'!P$68="no"," ",ROUND(S795,4))</f>
        <v>0.79200000000000004</v>
      </c>
      <c r="W795" s="110"/>
      <c r="AB795" s="110">
        <f t="shared" si="80"/>
        <v>0.79200000000000059</v>
      </c>
      <c r="AC795" s="110">
        <f>IF('3C-Water transport'!P$56="no"," ",ROUND(AB795,4))</f>
        <v>0.79200000000000004</v>
      </c>
      <c r="AD795" s="110">
        <f>IF('3C-Water transport'!P$57="no"," ",ROUND(AB795,4))</f>
        <v>0.79200000000000004</v>
      </c>
      <c r="AE795" s="110">
        <f>IF('3C-Water transport'!P$58="no"," ",ROUND(AB795,4))</f>
        <v>0.79200000000000004</v>
      </c>
    </row>
    <row r="796" spans="5:31" x14ac:dyDescent="0.25">
      <c r="E796" s="110">
        <f t="shared" si="78"/>
        <v>0.79300000000000059</v>
      </c>
      <c r="F796" s="110">
        <f>IF('3A-Rail transport'!P$56="no"," ",ROUND(E796,4))</f>
        <v>0.79300000000000004</v>
      </c>
      <c r="G796" s="110">
        <f>IF('3A-Rail transport'!P$57="no"," ",ROUND(E796,4))</f>
        <v>0.79300000000000004</v>
      </c>
      <c r="H796" s="110"/>
      <c r="S796" s="110">
        <f t="shared" si="79"/>
        <v>0.79300000000000059</v>
      </c>
      <c r="T796" s="110">
        <f>IF('3B-Air transport'!P$66="no"," ",ROUND(S796,4))</f>
        <v>0.79300000000000004</v>
      </c>
      <c r="U796" s="110">
        <f>IF('3B-Air transport'!P$67="no"," ",ROUND(S796,4))</f>
        <v>0.79300000000000004</v>
      </c>
      <c r="V796" s="110">
        <f>IF('3B-Air transport'!P$68="no"," ",ROUND(S796,4))</f>
        <v>0.79300000000000004</v>
      </c>
      <c r="W796" s="110"/>
      <c r="AB796" s="110">
        <f t="shared" si="80"/>
        <v>0.79300000000000059</v>
      </c>
      <c r="AC796" s="110">
        <f>IF('3C-Water transport'!P$56="no"," ",ROUND(AB796,4))</f>
        <v>0.79300000000000004</v>
      </c>
      <c r="AD796" s="110">
        <f>IF('3C-Water transport'!P$57="no"," ",ROUND(AB796,4))</f>
        <v>0.79300000000000004</v>
      </c>
      <c r="AE796" s="110">
        <f>IF('3C-Water transport'!P$58="no"," ",ROUND(AB796,4))</f>
        <v>0.79300000000000004</v>
      </c>
    </row>
    <row r="797" spans="5:31" x14ac:dyDescent="0.25">
      <c r="E797" s="110">
        <f t="shared" si="78"/>
        <v>0.79400000000000059</v>
      </c>
      <c r="F797" s="110">
        <f>IF('3A-Rail transport'!P$56="no"," ",ROUND(E797,4))</f>
        <v>0.79400000000000004</v>
      </c>
      <c r="G797" s="110">
        <f>IF('3A-Rail transport'!P$57="no"," ",ROUND(E797,4))</f>
        <v>0.79400000000000004</v>
      </c>
      <c r="H797" s="110"/>
      <c r="S797" s="110">
        <f t="shared" si="79"/>
        <v>0.79400000000000059</v>
      </c>
      <c r="T797" s="110">
        <f>IF('3B-Air transport'!P$66="no"," ",ROUND(S797,4))</f>
        <v>0.79400000000000004</v>
      </c>
      <c r="U797" s="110">
        <f>IF('3B-Air transport'!P$67="no"," ",ROUND(S797,4))</f>
        <v>0.79400000000000004</v>
      </c>
      <c r="V797" s="110">
        <f>IF('3B-Air transport'!P$68="no"," ",ROUND(S797,4))</f>
        <v>0.79400000000000004</v>
      </c>
      <c r="W797" s="110"/>
      <c r="AB797" s="110">
        <f t="shared" si="80"/>
        <v>0.79400000000000059</v>
      </c>
      <c r="AC797" s="110">
        <f>IF('3C-Water transport'!P$56="no"," ",ROUND(AB797,4))</f>
        <v>0.79400000000000004</v>
      </c>
      <c r="AD797" s="110">
        <f>IF('3C-Water transport'!P$57="no"," ",ROUND(AB797,4))</f>
        <v>0.79400000000000004</v>
      </c>
      <c r="AE797" s="110">
        <f>IF('3C-Water transport'!P$58="no"," ",ROUND(AB797,4))</f>
        <v>0.79400000000000004</v>
      </c>
    </row>
    <row r="798" spans="5:31" x14ac:dyDescent="0.25">
      <c r="E798" s="110">
        <f t="shared" si="78"/>
        <v>0.7950000000000006</v>
      </c>
      <c r="F798" s="110">
        <f>IF('3A-Rail transport'!P$56="no"," ",ROUND(E798,4))</f>
        <v>0.79500000000000004</v>
      </c>
      <c r="G798" s="110">
        <f>IF('3A-Rail transport'!P$57="no"," ",ROUND(E798,4))</f>
        <v>0.79500000000000004</v>
      </c>
      <c r="H798" s="110"/>
      <c r="S798" s="110">
        <f t="shared" si="79"/>
        <v>0.7950000000000006</v>
      </c>
      <c r="T798" s="110">
        <f>IF('3B-Air transport'!P$66="no"," ",ROUND(S798,4))</f>
        <v>0.79500000000000004</v>
      </c>
      <c r="U798" s="110">
        <f>IF('3B-Air transport'!P$67="no"," ",ROUND(S798,4))</f>
        <v>0.79500000000000004</v>
      </c>
      <c r="V798" s="110">
        <f>IF('3B-Air transport'!P$68="no"," ",ROUND(S798,4))</f>
        <v>0.79500000000000004</v>
      </c>
      <c r="W798" s="110"/>
      <c r="AB798" s="110">
        <f t="shared" si="80"/>
        <v>0.7950000000000006</v>
      </c>
      <c r="AC798" s="110">
        <f>IF('3C-Water transport'!P$56="no"," ",ROUND(AB798,4))</f>
        <v>0.79500000000000004</v>
      </c>
      <c r="AD798" s="110">
        <f>IF('3C-Water transport'!P$57="no"," ",ROUND(AB798,4))</f>
        <v>0.79500000000000004</v>
      </c>
      <c r="AE798" s="110">
        <f>IF('3C-Water transport'!P$58="no"," ",ROUND(AB798,4))</f>
        <v>0.79500000000000004</v>
      </c>
    </row>
    <row r="799" spans="5:31" x14ac:dyDescent="0.25">
      <c r="E799" s="110">
        <f t="shared" si="78"/>
        <v>0.7960000000000006</v>
      </c>
      <c r="F799" s="110">
        <f>IF('3A-Rail transport'!P$56="no"," ",ROUND(E799,4))</f>
        <v>0.79600000000000004</v>
      </c>
      <c r="G799" s="110">
        <f>IF('3A-Rail transport'!P$57="no"," ",ROUND(E799,4))</f>
        <v>0.79600000000000004</v>
      </c>
      <c r="H799" s="110"/>
      <c r="S799" s="110">
        <f t="shared" si="79"/>
        <v>0.7960000000000006</v>
      </c>
      <c r="T799" s="110">
        <f>IF('3B-Air transport'!P$66="no"," ",ROUND(S799,4))</f>
        <v>0.79600000000000004</v>
      </c>
      <c r="U799" s="110">
        <f>IF('3B-Air transport'!P$67="no"," ",ROUND(S799,4))</f>
        <v>0.79600000000000004</v>
      </c>
      <c r="V799" s="110">
        <f>IF('3B-Air transport'!P$68="no"," ",ROUND(S799,4))</f>
        <v>0.79600000000000004</v>
      </c>
      <c r="W799" s="110"/>
      <c r="AB799" s="110">
        <f t="shared" si="80"/>
        <v>0.7960000000000006</v>
      </c>
      <c r="AC799" s="110">
        <f>IF('3C-Water transport'!P$56="no"," ",ROUND(AB799,4))</f>
        <v>0.79600000000000004</v>
      </c>
      <c r="AD799" s="110">
        <f>IF('3C-Water transport'!P$57="no"," ",ROUND(AB799,4))</f>
        <v>0.79600000000000004</v>
      </c>
      <c r="AE799" s="110">
        <f>IF('3C-Water transport'!P$58="no"," ",ROUND(AB799,4))</f>
        <v>0.79600000000000004</v>
      </c>
    </row>
    <row r="800" spans="5:31" x14ac:dyDescent="0.25">
      <c r="E800" s="110">
        <f t="shared" si="78"/>
        <v>0.7970000000000006</v>
      </c>
      <c r="F800" s="110">
        <f>IF('3A-Rail transport'!P$56="no"," ",ROUND(E800,4))</f>
        <v>0.79700000000000004</v>
      </c>
      <c r="G800" s="110">
        <f>IF('3A-Rail transport'!P$57="no"," ",ROUND(E800,4))</f>
        <v>0.79700000000000004</v>
      </c>
      <c r="H800" s="110"/>
      <c r="S800" s="110">
        <f t="shared" si="79"/>
        <v>0.7970000000000006</v>
      </c>
      <c r="T800" s="110">
        <f>IF('3B-Air transport'!P$66="no"," ",ROUND(S800,4))</f>
        <v>0.79700000000000004</v>
      </c>
      <c r="U800" s="110">
        <f>IF('3B-Air transport'!P$67="no"," ",ROUND(S800,4))</f>
        <v>0.79700000000000004</v>
      </c>
      <c r="V800" s="110">
        <f>IF('3B-Air transport'!P$68="no"," ",ROUND(S800,4))</f>
        <v>0.79700000000000004</v>
      </c>
      <c r="W800" s="110"/>
      <c r="AB800" s="110">
        <f t="shared" si="80"/>
        <v>0.7970000000000006</v>
      </c>
      <c r="AC800" s="110">
        <f>IF('3C-Water transport'!P$56="no"," ",ROUND(AB800,4))</f>
        <v>0.79700000000000004</v>
      </c>
      <c r="AD800" s="110">
        <f>IF('3C-Water transport'!P$57="no"," ",ROUND(AB800,4))</f>
        <v>0.79700000000000004</v>
      </c>
      <c r="AE800" s="110">
        <f>IF('3C-Water transport'!P$58="no"," ",ROUND(AB800,4))</f>
        <v>0.79700000000000004</v>
      </c>
    </row>
    <row r="801" spans="5:31" x14ac:dyDescent="0.25">
      <c r="E801" s="110">
        <f t="shared" si="78"/>
        <v>0.7980000000000006</v>
      </c>
      <c r="F801" s="110">
        <f>IF('3A-Rail transport'!P$56="no"," ",ROUND(E801,4))</f>
        <v>0.79800000000000004</v>
      </c>
      <c r="G801" s="110">
        <f>IF('3A-Rail transport'!P$57="no"," ",ROUND(E801,4))</f>
        <v>0.79800000000000004</v>
      </c>
      <c r="H801" s="110"/>
      <c r="S801" s="110">
        <f t="shared" si="79"/>
        <v>0.7980000000000006</v>
      </c>
      <c r="T801" s="110">
        <f>IF('3B-Air transport'!P$66="no"," ",ROUND(S801,4))</f>
        <v>0.79800000000000004</v>
      </c>
      <c r="U801" s="110">
        <f>IF('3B-Air transport'!P$67="no"," ",ROUND(S801,4))</f>
        <v>0.79800000000000004</v>
      </c>
      <c r="V801" s="110">
        <f>IF('3B-Air transport'!P$68="no"," ",ROUND(S801,4))</f>
        <v>0.79800000000000004</v>
      </c>
      <c r="W801" s="110"/>
      <c r="AB801" s="110">
        <f t="shared" si="80"/>
        <v>0.7980000000000006</v>
      </c>
      <c r="AC801" s="110">
        <f>IF('3C-Water transport'!P$56="no"," ",ROUND(AB801,4))</f>
        <v>0.79800000000000004</v>
      </c>
      <c r="AD801" s="110">
        <f>IF('3C-Water transport'!P$57="no"," ",ROUND(AB801,4))</f>
        <v>0.79800000000000004</v>
      </c>
      <c r="AE801" s="110">
        <f>IF('3C-Water transport'!P$58="no"," ",ROUND(AB801,4))</f>
        <v>0.79800000000000004</v>
      </c>
    </row>
    <row r="802" spans="5:31" x14ac:dyDescent="0.25">
      <c r="E802" s="110">
        <f t="shared" si="78"/>
        <v>0.7990000000000006</v>
      </c>
      <c r="F802" s="110">
        <f>IF('3A-Rail transport'!P$56="no"," ",ROUND(E802,4))</f>
        <v>0.79900000000000004</v>
      </c>
      <c r="G802" s="110">
        <f>IF('3A-Rail transport'!P$57="no"," ",ROUND(E802,4))</f>
        <v>0.79900000000000004</v>
      </c>
      <c r="H802" s="110"/>
      <c r="S802" s="110">
        <f t="shared" si="79"/>
        <v>0.7990000000000006</v>
      </c>
      <c r="T802" s="110">
        <f>IF('3B-Air transport'!P$66="no"," ",ROUND(S802,4))</f>
        <v>0.79900000000000004</v>
      </c>
      <c r="U802" s="110">
        <f>IF('3B-Air transport'!P$67="no"," ",ROUND(S802,4))</f>
        <v>0.79900000000000004</v>
      </c>
      <c r="V802" s="110">
        <f>IF('3B-Air transport'!P$68="no"," ",ROUND(S802,4))</f>
        <v>0.79900000000000004</v>
      </c>
      <c r="W802" s="110"/>
      <c r="AB802" s="110">
        <f t="shared" si="80"/>
        <v>0.7990000000000006</v>
      </c>
      <c r="AC802" s="110">
        <f>IF('3C-Water transport'!P$56="no"," ",ROUND(AB802,4))</f>
        <v>0.79900000000000004</v>
      </c>
      <c r="AD802" s="110">
        <f>IF('3C-Water transport'!P$57="no"," ",ROUND(AB802,4))</f>
        <v>0.79900000000000004</v>
      </c>
      <c r="AE802" s="110">
        <f>IF('3C-Water transport'!P$58="no"," ",ROUND(AB802,4))</f>
        <v>0.79900000000000004</v>
      </c>
    </row>
    <row r="803" spans="5:31" x14ac:dyDescent="0.25">
      <c r="E803" s="110">
        <f t="shared" si="78"/>
        <v>0.8000000000000006</v>
      </c>
      <c r="F803" s="110">
        <f>IF('3A-Rail transport'!P$56="no"," ",ROUND(E803,4))</f>
        <v>0.8</v>
      </c>
      <c r="G803" s="110">
        <f>IF('3A-Rail transport'!P$57="no"," ",ROUND(E803,4))</f>
        <v>0.8</v>
      </c>
      <c r="H803" s="110"/>
      <c r="S803" s="110">
        <f t="shared" si="79"/>
        <v>0.8000000000000006</v>
      </c>
      <c r="T803" s="110">
        <f>IF('3B-Air transport'!P$66="no"," ",ROUND(S803,4))</f>
        <v>0.8</v>
      </c>
      <c r="U803" s="110">
        <f>IF('3B-Air transport'!P$67="no"," ",ROUND(S803,4))</f>
        <v>0.8</v>
      </c>
      <c r="V803" s="110">
        <f>IF('3B-Air transport'!P$68="no"," ",ROUND(S803,4))</f>
        <v>0.8</v>
      </c>
      <c r="W803" s="110"/>
      <c r="AB803" s="110">
        <f t="shared" si="80"/>
        <v>0.8000000000000006</v>
      </c>
      <c r="AC803" s="110">
        <f>IF('3C-Water transport'!P$56="no"," ",ROUND(AB803,4))</f>
        <v>0.8</v>
      </c>
      <c r="AD803" s="110">
        <f>IF('3C-Water transport'!P$57="no"," ",ROUND(AB803,4))</f>
        <v>0.8</v>
      </c>
      <c r="AE803" s="110">
        <f>IF('3C-Water transport'!P$58="no"," ",ROUND(AB803,4))</f>
        <v>0.8</v>
      </c>
    </row>
    <row r="804" spans="5:31" x14ac:dyDescent="0.25">
      <c r="E804" s="110">
        <f t="shared" si="78"/>
        <v>0.8010000000000006</v>
      </c>
      <c r="F804" s="110">
        <f>IF('3A-Rail transport'!P$56="no"," ",ROUND(E804,4))</f>
        <v>0.80100000000000005</v>
      </c>
      <c r="G804" s="110">
        <f>IF('3A-Rail transport'!P$57="no"," ",ROUND(E804,4))</f>
        <v>0.80100000000000005</v>
      </c>
      <c r="H804" s="110"/>
      <c r="S804" s="110">
        <f t="shared" si="79"/>
        <v>0.8010000000000006</v>
      </c>
      <c r="T804" s="110">
        <f>IF('3B-Air transport'!P$66="no"," ",ROUND(S804,4))</f>
        <v>0.80100000000000005</v>
      </c>
      <c r="U804" s="110">
        <f>IF('3B-Air transport'!P$67="no"," ",ROUND(S804,4))</f>
        <v>0.80100000000000005</v>
      </c>
      <c r="V804" s="110">
        <f>IF('3B-Air transport'!P$68="no"," ",ROUND(S804,4))</f>
        <v>0.80100000000000005</v>
      </c>
      <c r="W804" s="110"/>
      <c r="AB804" s="110">
        <f t="shared" si="80"/>
        <v>0.8010000000000006</v>
      </c>
      <c r="AC804" s="110">
        <f>IF('3C-Water transport'!P$56="no"," ",ROUND(AB804,4))</f>
        <v>0.80100000000000005</v>
      </c>
      <c r="AD804" s="110">
        <f>IF('3C-Water transport'!P$57="no"," ",ROUND(AB804,4))</f>
        <v>0.80100000000000005</v>
      </c>
      <c r="AE804" s="110">
        <f>IF('3C-Water transport'!P$58="no"," ",ROUND(AB804,4))</f>
        <v>0.80100000000000005</v>
      </c>
    </row>
    <row r="805" spans="5:31" x14ac:dyDescent="0.25">
      <c r="E805" s="110">
        <f t="shared" si="78"/>
        <v>0.8020000000000006</v>
      </c>
      <c r="F805" s="110">
        <f>IF('3A-Rail transport'!P$56="no"," ",ROUND(E805,4))</f>
        <v>0.80200000000000005</v>
      </c>
      <c r="G805" s="110">
        <f>IF('3A-Rail transport'!P$57="no"," ",ROUND(E805,4))</f>
        <v>0.80200000000000005</v>
      </c>
      <c r="H805" s="110"/>
      <c r="S805" s="110">
        <f t="shared" si="79"/>
        <v>0.8020000000000006</v>
      </c>
      <c r="T805" s="110">
        <f>IF('3B-Air transport'!P$66="no"," ",ROUND(S805,4))</f>
        <v>0.80200000000000005</v>
      </c>
      <c r="U805" s="110">
        <f>IF('3B-Air transport'!P$67="no"," ",ROUND(S805,4))</f>
        <v>0.80200000000000005</v>
      </c>
      <c r="V805" s="110">
        <f>IF('3B-Air transport'!P$68="no"," ",ROUND(S805,4))</f>
        <v>0.80200000000000005</v>
      </c>
      <c r="W805" s="110"/>
      <c r="AB805" s="110">
        <f t="shared" si="80"/>
        <v>0.8020000000000006</v>
      </c>
      <c r="AC805" s="110">
        <f>IF('3C-Water transport'!P$56="no"," ",ROUND(AB805,4))</f>
        <v>0.80200000000000005</v>
      </c>
      <c r="AD805" s="110">
        <f>IF('3C-Water transport'!P$57="no"," ",ROUND(AB805,4))</f>
        <v>0.80200000000000005</v>
      </c>
      <c r="AE805" s="110">
        <f>IF('3C-Water transport'!P$58="no"," ",ROUND(AB805,4))</f>
        <v>0.80200000000000005</v>
      </c>
    </row>
    <row r="806" spans="5:31" x14ac:dyDescent="0.25">
      <c r="E806" s="110">
        <f t="shared" si="78"/>
        <v>0.8030000000000006</v>
      </c>
      <c r="F806" s="110">
        <f>IF('3A-Rail transport'!P$56="no"," ",ROUND(E806,4))</f>
        <v>0.80300000000000005</v>
      </c>
      <c r="G806" s="110">
        <f>IF('3A-Rail transport'!P$57="no"," ",ROUND(E806,4))</f>
        <v>0.80300000000000005</v>
      </c>
      <c r="H806" s="110"/>
      <c r="S806" s="110">
        <f t="shared" si="79"/>
        <v>0.8030000000000006</v>
      </c>
      <c r="T806" s="110">
        <f>IF('3B-Air transport'!P$66="no"," ",ROUND(S806,4))</f>
        <v>0.80300000000000005</v>
      </c>
      <c r="U806" s="110">
        <f>IF('3B-Air transport'!P$67="no"," ",ROUND(S806,4))</f>
        <v>0.80300000000000005</v>
      </c>
      <c r="V806" s="110">
        <f>IF('3B-Air transport'!P$68="no"," ",ROUND(S806,4))</f>
        <v>0.80300000000000005</v>
      </c>
      <c r="W806" s="110"/>
      <c r="AB806" s="110">
        <f t="shared" si="80"/>
        <v>0.8030000000000006</v>
      </c>
      <c r="AC806" s="110">
        <f>IF('3C-Water transport'!P$56="no"," ",ROUND(AB806,4))</f>
        <v>0.80300000000000005</v>
      </c>
      <c r="AD806" s="110">
        <f>IF('3C-Water transport'!P$57="no"," ",ROUND(AB806,4))</f>
        <v>0.80300000000000005</v>
      </c>
      <c r="AE806" s="110">
        <f>IF('3C-Water transport'!P$58="no"," ",ROUND(AB806,4))</f>
        <v>0.80300000000000005</v>
      </c>
    </row>
    <row r="807" spans="5:31" x14ac:dyDescent="0.25">
      <c r="E807" s="110">
        <f t="shared" si="78"/>
        <v>0.8040000000000006</v>
      </c>
      <c r="F807" s="110">
        <f>IF('3A-Rail transport'!P$56="no"," ",ROUND(E807,4))</f>
        <v>0.80400000000000005</v>
      </c>
      <c r="G807" s="110">
        <f>IF('3A-Rail transport'!P$57="no"," ",ROUND(E807,4))</f>
        <v>0.80400000000000005</v>
      </c>
      <c r="H807" s="110"/>
      <c r="S807" s="110">
        <f t="shared" si="79"/>
        <v>0.8040000000000006</v>
      </c>
      <c r="T807" s="110">
        <f>IF('3B-Air transport'!P$66="no"," ",ROUND(S807,4))</f>
        <v>0.80400000000000005</v>
      </c>
      <c r="U807" s="110">
        <f>IF('3B-Air transport'!P$67="no"," ",ROUND(S807,4))</f>
        <v>0.80400000000000005</v>
      </c>
      <c r="V807" s="110">
        <f>IF('3B-Air transport'!P$68="no"," ",ROUND(S807,4))</f>
        <v>0.80400000000000005</v>
      </c>
      <c r="W807" s="110"/>
      <c r="AB807" s="110">
        <f t="shared" si="80"/>
        <v>0.8040000000000006</v>
      </c>
      <c r="AC807" s="110">
        <f>IF('3C-Water transport'!P$56="no"," ",ROUND(AB807,4))</f>
        <v>0.80400000000000005</v>
      </c>
      <c r="AD807" s="110">
        <f>IF('3C-Water transport'!P$57="no"," ",ROUND(AB807,4))</f>
        <v>0.80400000000000005</v>
      </c>
      <c r="AE807" s="110">
        <f>IF('3C-Water transport'!P$58="no"," ",ROUND(AB807,4))</f>
        <v>0.80400000000000005</v>
      </c>
    </row>
    <row r="808" spans="5:31" x14ac:dyDescent="0.25">
      <c r="E808" s="110">
        <f t="shared" si="78"/>
        <v>0.8050000000000006</v>
      </c>
      <c r="F808" s="110">
        <f>IF('3A-Rail transport'!P$56="no"," ",ROUND(E808,4))</f>
        <v>0.80500000000000005</v>
      </c>
      <c r="G808" s="110">
        <f>IF('3A-Rail transport'!P$57="no"," ",ROUND(E808,4))</f>
        <v>0.80500000000000005</v>
      </c>
      <c r="H808" s="110"/>
      <c r="S808" s="110">
        <f t="shared" si="79"/>
        <v>0.8050000000000006</v>
      </c>
      <c r="T808" s="110">
        <f>IF('3B-Air transport'!P$66="no"," ",ROUND(S808,4))</f>
        <v>0.80500000000000005</v>
      </c>
      <c r="U808" s="110">
        <f>IF('3B-Air transport'!P$67="no"," ",ROUND(S808,4))</f>
        <v>0.80500000000000005</v>
      </c>
      <c r="V808" s="110">
        <f>IF('3B-Air transport'!P$68="no"," ",ROUND(S808,4))</f>
        <v>0.80500000000000005</v>
      </c>
      <c r="W808" s="110"/>
      <c r="AB808" s="110">
        <f t="shared" si="80"/>
        <v>0.8050000000000006</v>
      </c>
      <c r="AC808" s="110">
        <f>IF('3C-Water transport'!P$56="no"," ",ROUND(AB808,4))</f>
        <v>0.80500000000000005</v>
      </c>
      <c r="AD808" s="110">
        <f>IF('3C-Water transport'!P$57="no"," ",ROUND(AB808,4))</f>
        <v>0.80500000000000005</v>
      </c>
      <c r="AE808" s="110">
        <f>IF('3C-Water transport'!P$58="no"," ",ROUND(AB808,4))</f>
        <v>0.80500000000000005</v>
      </c>
    </row>
    <row r="809" spans="5:31" x14ac:dyDescent="0.25">
      <c r="E809" s="110">
        <f t="shared" si="78"/>
        <v>0.8060000000000006</v>
      </c>
      <c r="F809" s="110">
        <f>IF('3A-Rail transport'!P$56="no"," ",ROUND(E809,4))</f>
        <v>0.80600000000000005</v>
      </c>
      <c r="G809" s="110">
        <f>IF('3A-Rail transport'!P$57="no"," ",ROUND(E809,4))</f>
        <v>0.80600000000000005</v>
      </c>
      <c r="H809" s="110"/>
      <c r="S809" s="110">
        <f t="shared" si="79"/>
        <v>0.8060000000000006</v>
      </c>
      <c r="T809" s="110">
        <f>IF('3B-Air transport'!P$66="no"," ",ROUND(S809,4))</f>
        <v>0.80600000000000005</v>
      </c>
      <c r="U809" s="110">
        <f>IF('3B-Air transport'!P$67="no"," ",ROUND(S809,4))</f>
        <v>0.80600000000000005</v>
      </c>
      <c r="V809" s="110">
        <f>IF('3B-Air transport'!P$68="no"," ",ROUND(S809,4))</f>
        <v>0.80600000000000005</v>
      </c>
      <c r="W809" s="110"/>
      <c r="AB809" s="110">
        <f t="shared" si="80"/>
        <v>0.8060000000000006</v>
      </c>
      <c r="AC809" s="110">
        <f>IF('3C-Water transport'!P$56="no"," ",ROUND(AB809,4))</f>
        <v>0.80600000000000005</v>
      </c>
      <c r="AD809" s="110">
        <f>IF('3C-Water transport'!P$57="no"," ",ROUND(AB809,4))</f>
        <v>0.80600000000000005</v>
      </c>
      <c r="AE809" s="110">
        <f>IF('3C-Water transport'!P$58="no"," ",ROUND(AB809,4))</f>
        <v>0.80600000000000005</v>
      </c>
    </row>
    <row r="810" spans="5:31" x14ac:dyDescent="0.25">
      <c r="E810" s="110">
        <f t="shared" si="78"/>
        <v>0.80700000000000061</v>
      </c>
      <c r="F810" s="110">
        <f>IF('3A-Rail transport'!P$56="no"," ",ROUND(E810,4))</f>
        <v>0.80700000000000005</v>
      </c>
      <c r="G810" s="110">
        <f>IF('3A-Rail transport'!P$57="no"," ",ROUND(E810,4))</f>
        <v>0.80700000000000005</v>
      </c>
      <c r="H810" s="110"/>
      <c r="S810" s="110">
        <f t="shared" si="79"/>
        <v>0.80700000000000061</v>
      </c>
      <c r="T810" s="110">
        <f>IF('3B-Air transport'!P$66="no"," ",ROUND(S810,4))</f>
        <v>0.80700000000000005</v>
      </c>
      <c r="U810" s="110">
        <f>IF('3B-Air transport'!P$67="no"," ",ROUND(S810,4))</f>
        <v>0.80700000000000005</v>
      </c>
      <c r="V810" s="110">
        <f>IF('3B-Air transport'!P$68="no"," ",ROUND(S810,4))</f>
        <v>0.80700000000000005</v>
      </c>
      <c r="W810" s="110"/>
      <c r="AB810" s="110">
        <f t="shared" si="80"/>
        <v>0.80700000000000061</v>
      </c>
      <c r="AC810" s="110">
        <f>IF('3C-Water transport'!P$56="no"," ",ROUND(AB810,4))</f>
        <v>0.80700000000000005</v>
      </c>
      <c r="AD810" s="110">
        <f>IF('3C-Water transport'!P$57="no"," ",ROUND(AB810,4))</f>
        <v>0.80700000000000005</v>
      </c>
      <c r="AE810" s="110">
        <f>IF('3C-Water transport'!P$58="no"," ",ROUND(AB810,4))</f>
        <v>0.80700000000000005</v>
      </c>
    </row>
    <row r="811" spans="5:31" x14ac:dyDescent="0.25">
      <c r="E811" s="110">
        <f t="shared" si="78"/>
        <v>0.80800000000000061</v>
      </c>
      <c r="F811" s="110">
        <f>IF('3A-Rail transport'!P$56="no"," ",ROUND(E811,4))</f>
        <v>0.80800000000000005</v>
      </c>
      <c r="G811" s="110">
        <f>IF('3A-Rail transport'!P$57="no"," ",ROUND(E811,4))</f>
        <v>0.80800000000000005</v>
      </c>
      <c r="H811" s="110"/>
      <c r="S811" s="110">
        <f t="shared" si="79"/>
        <v>0.80800000000000061</v>
      </c>
      <c r="T811" s="110">
        <f>IF('3B-Air transport'!P$66="no"," ",ROUND(S811,4))</f>
        <v>0.80800000000000005</v>
      </c>
      <c r="U811" s="110">
        <f>IF('3B-Air transport'!P$67="no"," ",ROUND(S811,4))</f>
        <v>0.80800000000000005</v>
      </c>
      <c r="V811" s="110">
        <f>IF('3B-Air transport'!P$68="no"," ",ROUND(S811,4))</f>
        <v>0.80800000000000005</v>
      </c>
      <c r="W811" s="110"/>
      <c r="AB811" s="110">
        <f t="shared" si="80"/>
        <v>0.80800000000000061</v>
      </c>
      <c r="AC811" s="110">
        <f>IF('3C-Water transport'!P$56="no"," ",ROUND(AB811,4))</f>
        <v>0.80800000000000005</v>
      </c>
      <c r="AD811" s="110">
        <f>IF('3C-Water transport'!P$57="no"," ",ROUND(AB811,4))</f>
        <v>0.80800000000000005</v>
      </c>
      <c r="AE811" s="110">
        <f>IF('3C-Water transport'!P$58="no"," ",ROUND(AB811,4))</f>
        <v>0.80800000000000005</v>
      </c>
    </row>
    <row r="812" spans="5:31" x14ac:dyDescent="0.25">
      <c r="E812" s="110">
        <f t="shared" si="78"/>
        <v>0.80900000000000061</v>
      </c>
      <c r="F812" s="110">
        <f>IF('3A-Rail transport'!P$56="no"," ",ROUND(E812,4))</f>
        <v>0.80900000000000005</v>
      </c>
      <c r="G812" s="110">
        <f>IF('3A-Rail transport'!P$57="no"," ",ROUND(E812,4))</f>
        <v>0.80900000000000005</v>
      </c>
      <c r="H812" s="110"/>
      <c r="S812" s="110">
        <f t="shared" si="79"/>
        <v>0.80900000000000061</v>
      </c>
      <c r="T812" s="110">
        <f>IF('3B-Air transport'!P$66="no"," ",ROUND(S812,4))</f>
        <v>0.80900000000000005</v>
      </c>
      <c r="U812" s="110">
        <f>IF('3B-Air transport'!P$67="no"," ",ROUND(S812,4))</f>
        <v>0.80900000000000005</v>
      </c>
      <c r="V812" s="110">
        <f>IF('3B-Air transport'!P$68="no"," ",ROUND(S812,4))</f>
        <v>0.80900000000000005</v>
      </c>
      <c r="W812" s="110"/>
      <c r="AB812" s="110">
        <f t="shared" si="80"/>
        <v>0.80900000000000061</v>
      </c>
      <c r="AC812" s="110">
        <f>IF('3C-Water transport'!P$56="no"," ",ROUND(AB812,4))</f>
        <v>0.80900000000000005</v>
      </c>
      <c r="AD812" s="110">
        <f>IF('3C-Water transport'!P$57="no"," ",ROUND(AB812,4))</f>
        <v>0.80900000000000005</v>
      </c>
      <c r="AE812" s="110">
        <f>IF('3C-Water transport'!P$58="no"," ",ROUND(AB812,4))</f>
        <v>0.80900000000000005</v>
      </c>
    </row>
    <row r="813" spans="5:31" x14ac:dyDescent="0.25">
      <c r="E813" s="110">
        <f t="shared" si="78"/>
        <v>0.81000000000000061</v>
      </c>
      <c r="F813" s="110">
        <f>IF('3A-Rail transport'!P$56="no"," ",ROUND(E813,4))</f>
        <v>0.81</v>
      </c>
      <c r="G813" s="110">
        <f>IF('3A-Rail transport'!P$57="no"," ",ROUND(E813,4))</f>
        <v>0.81</v>
      </c>
      <c r="H813" s="110"/>
      <c r="S813" s="110">
        <f t="shared" si="79"/>
        <v>0.81000000000000061</v>
      </c>
      <c r="T813" s="110">
        <f>IF('3B-Air transport'!P$66="no"," ",ROUND(S813,4))</f>
        <v>0.81</v>
      </c>
      <c r="U813" s="110">
        <f>IF('3B-Air transport'!P$67="no"," ",ROUND(S813,4))</f>
        <v>0.81</v>
      </c>
      <c r="V813" s="110">
        <f>IF('3B-Air transport'!P$68="no"," ",ROUND(S813,4))</f>
        <v>0.81</v>
      </c>
      <c r="W813" s="110"/>
      <c r="AB813" s="110">
        <f t="shared" si="80"/>
        <v>0.81000000000000061</v>
      </c>
      <c r="AC813" s="110">
        <f>IF('3C-Water transport'!P$56="no"," ",ROUND(AB813,4))</f>
        <v>0.81</v>
      </c>
      <c r="AD813" s="110">
        <f>IF('3C-Water transport'!P$57="no"," ",ROUND(AB813,4))</f>
        <v>0.81</v>
      </c>
      <c r="AE813" s="110">
        <f>IF('3C-Water transport'!P$58="no"," ",ROUND(AB813,4))</f>
        <v>0.81</v>
      </c>
    </row>
    <row r="814" spans="5:31" x14ac:dyDescent="0.25">
      <c r="E814" s="110">
        <f t="shared" si="78"/>
        <v>0.81100000000000061</v>
      </c>
      <c r="F814" s="110">
        <f>IF('3A-Rail transport'!P$56="no"," ",ROUND(E814,4))</f>
        <v>0.81100000000000005</v>
      </c>
      <c r="G814" s="110">
        <f>IF('3A-Rail transport'!P$57="no"," ",ROUND(E814,4))</f>
        <v>0.81100000000000005</v>
      </c>
      <c r="H814" s="110"/>
      <c r="S814" s="110">
        <f t="shared" si="79"/>
        <v>0.81100000000000061</v>
      </c>
      <c r="T814" s="110">
        <f>IF('3B-Air transport'!P$66="no"," ",ROUND(S814,4))</f>
        <v>0.81100000000000005</v>
      </c>
      <c r="U814" s="110">
        <f>IF('3B-Air transport'!P$67="no"," ",ROUND(S814,4))</f>
        <v>0.81100000000000005</v>
      </c>
      <c r="V814" s="110">
        <f>IF('3B-Air transport'!P$68="no"," ",ROUND(S814,4))</f>
        <v>0.81100000000000005</v>
      </c>
      <c r="W814" s="110"/>
      <c r="AB814" s="110">
        <f t="shared" si="80"/>
        <v>0.81100000000000061</v>
      </c>
      <c r="AC814" s="110">
        <f>IF('3C-Water transport'!P$56="no"," ",ROUND(AB814,4))</f>
        <v>0.81100000000000005</v>
      </c>
      <c r="AD814" s="110">
        <f>IF('3C-Water transport'!P$57="no"," ",ROUND(AB814,4))</f>
        <v>0.81100000000000005</v>
      </c>
      <c r="AE814" s="110">
        <f>IF('3C-Water transport'!P$58="no"," ",ROUND(AB814,4))</f>
        <v>0.81100000000000005</v>
      </c>
    </row>
    <row r="815" spans="5:31" x14ac:dyDescent="0.25">
      <c r="E815" s="110">
        <f t="shared" si="78"/>
        <v>0.81200000000000061</v>
      </c>
      <c r="F815" s="110">
        <f>IF('3A-Rail transport'!P$56="no"," ",ROUND(E815,4))</f>
        <v>0.81200000000000006</v>
      </c>
      <c r="G815" s="110">
        <f>IF('3A-Rail transport'!P$57="no"," ",ROUND(E815,4))</f>
        <v>0.81200000000000006</v>
      </c>
      <c r="H815" s="110"/>
      <c r="S815" s="110">
        <f t="shared" si="79"/>
        <v>0.81200000000000061</v>
      </c>
      <c r="T815" s="110">
        <f>IF('3B-Air transport'!P$66="no"," ",ROUND(S815,4))</f>
        <v>0.81200000000000006</v>
      </c>
      <c r="U815" s="110">
        <f>IF('3B-Air transport'!P$67="no"," ",ROUND(S815,4))</f>
        <v>0.81200000000000006</v>
      </c>
      <c r="V815" s="110">
        <f>IF('3B-Air transport'!P$68="no"," ",ROUND(S815,4))</f>
        <v>0.81200000000000006</v>
      </c>
      <c r="W815" s="110"/>
      <c r="AB815" s="110">
        <f t="shared" si="80"/>
        <v>0.81200000000000061</v>
      </c>
      <c r="AC815" s="110">
        <f>IF('3C-Water transport'!P$56="no"," ",ROUND(AB815,4))</f>
        <v>0.81200000000000006</v>
      </c>
      <c r="AD815" s="110">
        <f>IF('3C-Water transport'!P$57="no"," ",ROUND(AB815,4))</f>
        <v>0.81200000000000006</v>
      </c>
      <c r="AE815" s="110">
        <f>IF('3C-Water transport'!P$58="no"," ",ROUND(AB815,4))</f>
        <v>0.81200000000000006</v>
      </c>
    </row>
    <row r="816" spans="5:31" x14ac:dyDescent="0.25">
      <c r="E816" s="110">
        <f t="shared" si="78"/>
        <v>0.81300000000000061</v>
      </c>
      <c r="F816" s="110">
        <f>IF('3A-Rail transport'!P$56="no"," ",ROUND(E816,4))</f>
        <v>0.81299999999999994</v>
      </c>
      <c r="G816" s="110">
        <f>IF('3A-Rail transport'!P$57="no"," ",ROUND(E816,4))</f>
        <v>0.81299999999999994</v>
      </c>
      <c r="H816" s="110"/>
      <c r="S816" s="110">
        <f t="shared" si="79"/>
        <v>0.81300000000000061</v>
      </c>
      <c r="T816" s="110">
        <f>IF('3B-Air transport'!P$66="no"," ",ROUND(S816,4))</f>
        <v>0.81299999999999994</v>
      </c>
      <c r="U816" s="110">
        <f>IF('3B-Air transport'!P$67="no"," ",ROUND(S816,4))</f>
        <v>0.81299999999999994</v>
      </c>
      <c r="V816" s="110">
        <f>IF('3B-Air transport'!P$68="no"," ",ROUND(S816,4))</f>
        <v>0.81299999999999994</v>
      </c>
      <c r="W816" s="110"/>
      <c r="AB816" s="110">
        <f t="shared" si="80"/>
        <v>0.81300000000000061</v>
      </c>
      <c r="AC816" s="110">
        <f>IF('3C-Water transport'!P$56="no"," ",ROUND(AB816,4))</f>
        <v>0.81299999999999994</v>
      </c>
      <c r="AD816" s="110">
        <f>IF('3C-Water transport'!P$57="no"," ",ROUND(AB816,4))</f>
        <v>0.81299999999999994</v>
      </c>
      <c r="AE816" s="110">
        <f>IF('3C-Water transport'!P$58="no"," ",ROUND(AB816,4))</f>
        <v>0.81299999999999994</v>
      </c>
    </row>
    <row r="817" spans="5:31" x14ac:dyDescent="0.25">
      <c r="E817" s="110">
        <f t="shared" si="78"/>
        <v>0.81400000000000061</v>
      </c>
      <c r="F817" s="110">
        <f>IF('3A-Rail transport'!P$56="no"," ",ROUND(E817,4))</f>
        <v>0.81399999999999995</v>
      </c>
      <c r="G817" s="110">
        <f>IF('3A-Rail transport'!P$57="no"," ",ROUND(E817,4))</f>
        <v>0.81399999999999995</v>
      </c>
      <c r="H817" s="110"/>
      <c r="S817" s="110">
        <f t="shared" si="79"/>
        <v>0.81400000000000061</v>
      </c>
      <c r="T817" s="110">
        <f>IF('3B-Air transport'!P$66="no"," ",ROUND(S817,4))</f>
        <v>0.81399999999999995</v>
      </c>
      <c r="U817" s="110">
        <f>IF('3B-Air transport'!P$67="no"," ",ROUND(S817,4))</f>
        <v>0.81399999999999995</v>
      </c>
      <c r="V817" s="110">
        <f>IF('3B-Air transport'!P$68="no"," ",ROUND(S817,4))</f>
        <v>0.81399999999999995</v>
      </c>
      <c r="W817" s="110"/>
      <c r="AB817" s="110">
        <f t="shared" si="80"/>
        <v>0.81400000000000061</v>
      </c>
      <c r="AC817" s="110">
        <f>IF('3C-Water transport'!P$56="no"," ",ROUND(AB817,4))</f>
        <v>0.81399999999999995</v>
      </c>
      <c r="AD817" s="110">
        <f>IF('3C-Water transport'!P$57="no"," ",ROUND(AB817,4))</f>
        <v>0.81399999999999995</v>
      </c>
      <c r="AE817" s="110">
        <f>IF('3C-Water transport'!P$58="no"," ",ROUND(AB817,4))</f>
        <v>0.81399999999999995</v>
      </c>
    </row>
    <row r="818" spans="5:31" x14ac:dyDescent="0.25">
      <c r="E818" s="110">
        <f t="shared" si="78"/>
        <v>0.81500000000000061</v>
      </c>
      <c r="F818" s="110">
        <f>IF('3A-Rail transport'!P$56="no"," ",ROUND(E818,4))</f>
        <v>0.81499999999999995</v>
      </c>
      <c r="G818" s="110">
        <f>IF('3A-Rail transport'!P$57="no"," ",ROUND(E818,4))</f>
        <v>0.81499999999999995</v>
      </c>
      <c r="H818" s="110"/>
      <c r="S818" s="110">
        <f t="shared" si="79"/>
        <v>0.81500000000000061</v>
      </c>
      <c r="T818" s="110">
        <f>IF('3B-Air transport'!P$66="no"," ",ROUND(S818,4))</f>
        <v>0.81499999999999995</v>
      </c>
      <c r="U818" s="110">
        <f>IF('3B-Air transport'!P$67="no"," ",ROUND(S818,4))</f>
        <v>0.81499999999999995</v>
      </c>
      <c r="V818" s="110">
        <f>IF('3B-Air transport'!P$68="no"," ",ROUND(S818,4))</f>
        <v>0.81499999999999995</v>
      </c>
      <c r="W818" s="110"/>
      <c r="AB818" s="110">
        <f t="shared" si="80"/>
        <v>0.81500000000000061</v>
      </c>
      <c r="AC818" s="110">
        <f>IF('3C-Water transport'!P$56="no"," ",ROUND(AB818,4))</f>
        <v>0.81499999999999995</v>
      </c>
      <c r="AD818" s="110">
        <f>IF('3C-Water transport'!P$57="no"," ",ROUND(AB818,4))</f>
        <v>0.81499999999999995</v>
      </c>
      <c r="AE818" s="110">
        <f>IF('3C-Water transport'!P$58="no"," ",ROUND(AB818,4))</f>
        <v>0.81499999999999995</v>
      </c>
    </row>
    <row r="819" spans="5:31" x14ac:dyDescent="0.25">
      <c r="E819" s="110">
        <f t="shared" si="78"/>
        <v>0.81600000000000061</v>
      </c>
      <c r="F819" s="110">
        <f>IF('3A-Rail transport'!P$56="no"," ",ROUND(E819,4))</f>
        <v>0.81599999999999995</v>
      </c>
      <c r="G819" s="110">
        <f>IF('3A-Rail transport'!P$57="no"," ",ROUND(E819,4))</f>
        <v>0.81599999999999995</v>
      </c>
      <c r="H819" s="110"/>
      <c r="S819" s="110">
        <f t="shared" si="79"/>
        <v>0.81600000000000061</v>
      </c>
      <c r="T819" s="110">
        <f>IF('3B-Air transport'!P$66="no"," ",ROUND(S819,4))</f>
        <v>0.81599999999999995</v>
      </c>
      <c r="U819" s="110">
        <f>IF('3B-Air transport'!P$67="no"," ",ROUND(S819,4))</f>
        <v>0.81599999999999995</v>
      </c>
      <c r="V819" s="110">
        <f>IF('3B-Air transport'!P$68="no"," ",ROUND(S819,4))</f>
        <v>0.81599999999999995</v>
      </c>
      <c r="W819" s="110"/>
      <c r="AB819" s="110">
        <f t="shared" si="80"/>
        <v>0.81600000000000061</v>
      </c>
      <c r="AC819" s="110">
        <f>IF('3C-Water transport'!P$56="no"," ",ROUND(AB819,4))</f>
        <v>0.81599999999999995</v>
      </c>
      <c r="AD819" s="110">
        <f>IF('3C-Water transport'!P$57="no"," ",ROUND(AB819,4))</f>
        <v>0.81599999999999995</v>
      </c>
      <c r="AE819" s="110">
        <f>IF('3C-Water transport'!P$58="no"," ",ROUND(AB819,4))</f>
        <v>0.81599999999999995</v>
      </c>
    </row>
    <row r="820" spans="5:31" x14ac:dyDescent="0.25">
      <c r="E820" s="110">
        <f t="shared" si="78"/>
        <v>0.81700000000000061</v>
      </c>
      <c r="F820" s="110">
        <f>IF('3A-Rail transport'!P$56="no"," ",ROUND(E820,4))</f>
        <v>0.81699999999999995</v>
      </c>
      <c r="G820" s="110">
        <f>IF('3A-Rail transport'!P$57="no"," ",ROUND(E820,4))</f>
        <v>0.81699999999999995</v>
      </c>
      <c r="H820" s="110"/>
      <c r="S820" s="110">
        <f t="shared" si="79"/>
        <v>0.81700000000000061</v>
      </c>
      <c r="T820" s="110">
        <f>IF('3B-Air transport'!P$66="no"," ",ROUND(S820,4))</f>
        <v>0.81699999999999995</v>
      </c>
      <c r="U820" s="110">
        <f>IF('3B-Air transport'!P$67="no"," ",ROUND(S820,4))</f>
        <v>0.81699999999999995</v>
      </c>
      <c r="V820" s="110">
        <f>IF('3B-Air transport'!P$68="no"," ",ROUND(S820,4))</f>
        <v>0.81699999999999995</v>
      </c>
      <c r="W820" s="110"/>
      <c r="AB820" s="110">
        <f t="shared" si="80"/>
        <v>0.81700000000000061</v>
      </c>
      <c r="AC820" s="110">
        <f>IF('3C-Water transport'!P$56="no"," ",ROUND(AB820,4))</f>
        <v>0.81699999999999995</v>
      </c>
      <c r="AD820" s="110">
        <f>IF('3C-Water transport'!P$57="no"," ",ROUND(AB820,4))</f>
        <v>0.81699999999999995</v>
      </c>
      <c r="AE820" s="110">
        <f>IF('3C-Water transport'!P$58="no"," ",ROUND(AB820,4))</f>
        <v>0.81699999999999995</v>
      </c>
    </row>
    <row r="821" spans="5:31" x14ac:dyDescent="0.25">
      <c r="E821" s="110">
        <f t="shared" si="78"/>
        <v>0.81800000000000062</v>
      </c>
      <c r="F821" s="110">
        <f>IF('3A-Rail transport'!P$56="no"," ",ROUND(E821,4))</f>
        <v>0.81799999999999995</v>
      </c>
      <c r="G821" s="110">
        <f>IF('3A-Rail transport'!P$57="no"," ",ROUND(E821,4))</f>
        <v>0.81799999999999995</v>
      </c>
      <c r="H821" s="110"/>
      <c r="S821" s="110">
        <f t="shared" si="79"/>
        <v>0.81800000000000062</v>
      </c>
      <c r="T821" s="110">
        <f>IF('3B-Air transport'!P$66="no"," ",ROUND(S821,4))</f>
        <v>0.81799999999999995</v>
      </c>
      <c r="U821" s="110">
        <f>IF('3B-Air transport'!P$67="no"," ",ROUND(S821,4))</f>
        <v>0.81799999999999995</v>
      </c>
      <c r="V821" s="110">
        <f>IF('3B-Air transport'!P$68="no"," ",ROUND(S821,4))</f>
        <v>0.81799999999999995</v>
      </c>
      <c r="W821" s="110"/>
      <c r="AB821" s="110">
        <f t="shared" si="80"/>
        <v>0.81800000000000062</v>
      </c>
      <c r="AC821" s="110">
        <f>IF('3C-Water transport'!P$56="no"," ",ROUND(AB821,4))</f>
        <v>0.81799999999999995</v>
      </c>
      <c r="AD821" s="110">
        <f>IF('3C-Water transport'!P$57="no"," ",ROUND(AB821,4))</f>
        <v>0.81799999999999995</v>
      </c>
      <c r="AE821" s="110">
        <f>IF('3C-Water transport'!P$58="no"," ",ROUND(AB821,4))</f>
        <v>0.81799999999999995</v>
      </c>
    </row>
    <row r="822" spans="5:31" x14ac:dyDescent="0.25">
      <c r="E822" s="110">
        <f t="shared" si="78"/>
        <v>0.81900000000000062</v>
      </c>
      <c r="F822" s="110">
        <f>IF('3A-Rail transport'!P$56="no"," ",ROUND(E822,4))</f>
        <v>0.81899999999999995</v>
      </c>
      <c r="G822" s="110">
        <f>IF('3A-Rail transport'!P$57="no"," ",ROUND(E822,4))</f>
        <v>0.81899999999999995</v>
      </c>
      <c r="H822" s="110"/>
      <c r="S822" s="110">
        <f t="shared" si="79"/>
        <v>0.81900000000000062</v>
      </c>
      <c r="T822" s="110">
        <f>IF('3B-Air transport'!P$66="no"," ",ROUND(S822,4))</f>
        <v>0.81899999999999995</v>
      </c>
      <c r="U822" s="110">
        <f>IF('3B-Air transport'!P$67="no"," ",ROUND(S822,4))</f>
        <v>0.81899999999999995</v>
      </c>
      <c r="V822" s="110">
        <f>IF('3B-Air transport'!P$68="no"," ",ROUND(S822,4))</f>
        <v>0.81899999999999995</v>
      </c>
      <c r="W822" s="110"/>
      <c r="AB822" s="110">
        <f t="shared" si="80"/>
        <v>0.81900000000000062</v>
      </c>
      <c r="AC822" s="110">
        <f>IF('3C-Water transport'!P$56="no"," ",ROUND(AB822,4))</f>
        <v>0.81899999999999995</v>
      </c>
      <c r="AD822" s="110">
        <f>IF('3C-Water transport'!P$57="no"," ",ROUND(AB822,4))</f>
        <v>0.81899999999999995</v>
      </c>
      <c r="AE822" s="110">
        <f>IF('3C-Water transport'!P$58="no"," ",ROUND(AB822,4))</f>
        <v>0.81899999999999995</v>
      </c>
    </row>
    <row r="823" spans="5:31" x14ac:dyDescent="0.25">
      <c r="E823" s="110">
        <f t="shared" si="78"/>
        <v>0.82000000000000062</v>
      </c>
      <c r="F823" s="110">
        <f>IF('3A-Rail transport'!P$56="no"," ",ROUND(E823,4))</f>
        <v>0.82</v>
      </c>
      <c r="G823" s="110">
        <f>IF('3A-Rail transport'!P$57="no"," ",ROUND(E823,4))</f>
        <v>0.82</v>
      </c>
      <c r="H823" s="110"/>
      <c r="S823" s="110">
        <f t="shared" si="79"/>
        <v>0.82000000000000062</v>
      </c>
      <c r="T823" s="110">
        <f>IF('3B-Air transport'!P$66="no"," ",ROUND(S823,4))</f>
        <v>0.82</v>
      </c>
      <c r="U823" s="110">
        <f>IF('3B-Air transport'!P$67="no"," ",ROUND(S823,4))</f>
        <v>0.82</v>
      </c>
      <c r="V823" s="110">
        <f>IF('3B-Air transport'!P$68="no"," ",ROUND(S823,4))</f>
        <v>0.82</v>
      </c>
      <c r="W823" s="110"/>
      <c r="AB823" s="110">
        <f t="shared" si="80"/>
        <v>0.82000000000000062</v>
      </c>
      <c r="AC823" s="110">
        <f>IF('3C-Water transport'!P$56="no"," ",ROUND(AB823,4))</f>
        <v>0.82</v>
      </c>
      <c r="AD823" s="110">
        <f>IF('3C-Water transport'!P$57="no"," ",ROUND(AB823,4))</f>
        <v>0.82</v>
      </c>
      <c r="AE823" s="110">
        <f>IF('3C-Water transport'!P$58="no"," ",ROUND(AB823,4))</f>
        <v>0.82</v>
      </c>
    </row>
    <row r="824" spans="5:31" x14ac:dyDescent="0.25">
      <c r="E824" s="110">
        <f t="shared" si="78"/>
        <v>0.82100000000000062</v>
      </c>
      <c r="F824" s="110">
        <f>IF('3A-Rail transport'!P$56="no"," ",ROUND(E824,4))</f>
        <v>0.82099999999999995</v>
      </c>
      <c r="G824" s="110">
        <f>IF('3A-Rail transport'!P$57="no"," ",ROUND(E824,4))</f>
        <v>0.82099999999999995</v>
      </c>
      <c r="H824" s="110"/>
      <c r="S824" s="110">
        <f t="shared" si="79"/>
        <v>0.82100000000000062</v>
      </c>
      <c r="T824" s="110">
        <f>IF('3B-Air transport'!P$66="no"," ",ROUND(S824,4))</f>
        <v>0.82099999999999995</v>
      </c>
      <c r="U824" s="110">
        <f>IF('3B-Air transport'!P$67="no"," ",ROUND(S824,4))</f>
        <v>0.82099999999999995</v>
      </c>
      <c r="V824" s="110">
        <f>IF('3B-Air transport'!P$68="no"," ",ROUND(S824,4))</f>
        <v>0.82099999999999995</v>
      </c>
      <c r="W824" s="110"/>
      <c r="AB824" s="110">
        <f t="shared" si="80"/>
        <v>0.82100000000000062</v>
      </c>
      <c r="AC824" s="110">
        <f>IF('3C-Water transport'!P$56="no"," ",ROUND(AB824,4))</f>
        <v>0.82099999999999995</v>
      </c>
      <c r="AD824" s="110">
        <f>IF('3C-Water transport'!P$57="no"," ",ROUND(AB824,4))</f>
        <v>0.82099999999999995</v>
      </c>
      <c r="AE824" s="110">
        <f>IF('3C-Water transport'!P$58="no"," ",ROUND(AB824,4))</f>
        <v>0.82099999999999995</v>
      </c>
    </row>
    <row r="825" spans="5:31" x14ac:dyDescent="0.25">
      <c r="E825" s="110">
        <f t="shared" si="78"/>
        <v>0.82200000000000062</v>
      </c>
      <c r="F825" s="110">
        <f>IF('3A-Rail transport'!P$56="no"," ",ROUND(E825,4))</f>
        <v>0.82199999999999995</v>
      </c>
      <c r="G825" s="110">
        <f>IF('3A-Rail transport'!P$57="no"," ",ROUND(E825,4))</f>
        <v>0.82199999999999995</v>
      </c>
      <c r="H825" s="110"/>
      <c r="S825" s="110">
        <f t="shared" si="79"/>
        <v>0.82200000000000062</v>
      </c>
      <c r="T825" s="110">
        <f>IF('3B-Air transport'!P$66="no"," ",ROUND(S825,4))</f>
        <v>0.82199999999999995</v>
      </c>
      <c r="U825" s="110">
        <f>IF('3B-Air transport'!P$67="no"," ",ROUND(S825,4))</f>
        <v>0.82199999999999995</v>
      </c>
      <c r="V825" s="110">
        <f>IF('3B-Air transport'!P$68="no"," ",ROUND(S825,4))</f>
        <v>0.82199999999999995</v>
      </c>
      <c r="W825" s="110"/>
      <c r="AB825" s="110">
        <f t="shared" si="80"/>
        <v>0.82200000000000062</v>
      </c>
      <c r="AC825" s="110">
        <f>IF('3C-Water transport'!P$56="no"," ",ROUND(AB825,4))</f>
        <v>0.82199999999999995</v>
      </c>
      <c r="AD825" s="110">
        <f>IF('3C-Water transport'!P$57="no"," ",ROUND(AB825,4))</f>
        <v>0.82199999999999995</v>
      </c>
      <c r="AE825" s="110">
        <f>IF('3C-Water transport'!P$58="no"," ",ROUND(AB825,4))</f>
        <v>0.82199999999999995</v>
      </c>
    </row>
    <row r="826" spans="5:31" x14ac:dyDescent="0.25">
      <c r="E826" s="110">
        <f t="shared" si="78"/>
        <v>0.82300000000000062</v>
      </c>
      <c r="F826" s="110">
        <f>IF('3A-Rail transport'!P$56="no"," ",ROUND(E826,4))</f>
        <v>0.82299999999999995</v>
      </c>
      <c r="G826" s="110">
        <f>IF('3A-Rail transport'!P$57="no"," ",ROUND(E826,4))</f>
        <v>0.82299999999999995</v>
      </c>
      <c r="H826" s="110"/>
      <c r="S826" s="110">
        <f t="shared" si="79"/>
        <v>0.82300000000000062</v>
      </c>
      <c r="T826" s="110">
        <f>IF('3B-Air transport'!P$66="no"," ",ROUND(S826,4))</f>
        <v>0.82299999999999995</v>
      </c>
      <c r="U826" s="110">
        <f>IF('3B-Air transport'!P$67="no"," ",ROUND(S826,4))</f>
        <v>0.82299999999999995</v>
      </c>
      <c r="V826" s="110">
        <f>IF('3B-Air transport'!P$68="no"," ",ROUND(S826,4))</f>
        <v>0.82299999999999995</v>
      </c>
      <c r="W826" s="110"/>
      <c r="AB826" s="110">
        <f t="shared" si="80"/>
        <v>0.82300000000000062</v>
      </c>
      <c r="AC826" s="110">
        <f>IF('3C-Water transport'!P$56="no"," ",ROUND(AB826,4))</f>
        <v>0.82299999999999995</v>
      </c>
      <c r="AD826" s="110">
        <f>IF('3C-Water transport'!P$57="no"," ",ROUND(AB826,4))</f>
        <v>0.82299999999999995</v>
      </c>
      <c r="AE826" s="110">
        <f>IF('3C-Water transport'!P$58="no"," ",ROUND(AB826,4))</f>
        <v>0.82299999999999995</v>
      </c>
    </row>
    <row r="827" spans="5:31" x14ac:dyDescent="0.25">
      <c r="E827" s="110">
        <f t="shared" si="78"/>
        <v>0.82400000000000062</v>
      </c>
      <c r="F827" s="110">
        <f>IF('3A-Rail transport'!P$56="no"," ",ROUND(E827,4))</f>
        <v>0.82399999999999995</v>
      </c>
      <c r="G827" s="110">
        <f>IF('3A-Rail transport'!P$57="no"," ",ROUND(E827,4))</f>
        <v>0.82399999999999995</v>
      </c>
      <c r="H827" s="110"/>
      <c r="S827" s="110">
        <f t="shared" si="79"/>
        <v>0.82400000000000062</v>
      </c>
      <c r="T827" s="110">
        <f>IF('3B-Air transport'!P$66="no"," ",ROUND(S827,4))</f>
        <v>0.82399999999999995</v>
      </c>
      <c r="U827" s="110">
        <f>IF('3B-Air transport'!P$67="no"," ",ROUND(S827,4))</f>
        <v>0.82399999999999995</v>
      </c>
      <c r="V827" s="110">
        <f>IF('3B-Air transport'!P$68="no"," ",ROUND(S827,4))</f>
        <v>0.82399999999999995</v>
      </c>
      <c r="W827" s="110"/>
      <c r="AB827" s="110">
        <f t="shared" si="80"/>
        <v>0.82400000000000062</v>
      </c>
      <c r="AC827" s="110">
        <f>IF('3C-Water transport'!P$56="no"," ",ROUND(AB827,4))</f>
        <v>0.82399999999999995</v>
      </c>
      <c r="AD827" s="110">
        <f>IF('3C-Water transport'!P$57="no"," ",ROUND(AB827,4))</f>
        <v>0.82399999999999995</v>
      </c>
      <c r="AE827" s="110">
        <f>IF('3C-Water transport'!P$58="no"," ",ROUND(AB827,4))</f>
        <v>0.82399999999999995</v>
      </c>
    </row>
    <row r="828" spans="5:31" x14ac:dyDescent="0.25">
      <c r="E828" s="110">
        <f t="shared" si="78"/>
        <v>0.82500000000000062</v>
      </c>
      <c r="F828" s="110">
        <f>IF('3A-Rail transport'!P$56="no"," ",ROUND(E828,4))</f>
        <v>0.82499999999999996</v>
      </c>
      <c r="G828" s="110">
        <f>IF('3A-Rail transport'!P$57="no"," ",ROUND(E828,4))</f>
        <v>0.82499999999999996</v>
      </c>
      <c r="H828" s="110"/>
      <c r="S828" s="110">
        <f t="shared" si="79"/>
        <v>0.82500000000000062</v>
      </c>
      <c r="T828" s="110">
        <f>IF('3B-Air transport'!P$66="no"," ",ROUND(S828,4))</f>
        <v>0.82499999999999996</v>
      </c>
      <c r="U828" s="110">
        <f>IF('3B-Air transport'!P$67="no"," ",ROUND(S828,4))</f>
        <v>0.82499999999999996</v>
      </c>
      <c r="V828" s="110">
        <f>IF('3B-Air transport'!P$68="no"," ",ROUND(S828,4))</f>
        <v>0.82499999999999996</v>
      </c>
      <c r="W828" s="110"/>
      <c r="AB828" s="110">
        <f t="shared" si="80"/>
        <v>0.82500000000000062</v>
      </c>
      <c r="AC828" s="110">
        <f>IF('3C-Water transport'!P$56="no"," ",ROUND(AB828,4))</f>
        <v>0.82499999999999996</v>
      </c>
      <c r="AD828" s="110">
        <f>IF('3C-Water transport'!P$57="no"," ",ROUND(AB828,4))</f>
        <v>0.82499999999999996</v>
      </c>
      <c r="AE828" s="110">
        <f>IF('3C-Water transport'!P$58="no"," ",ROUND(AB828,4))</f>
        <v>0.82499999999999996</v>
      </c>
    </row>
    <row r="829" spans="5:31" x14ac:dyDescent="0.25">
      <c r="E829" s="110">
        <f t="shared" si="78"/>
        <v>0.82600000000000062</v>
      </c>
      <c r="F829" s="110">
        <f>IF('3A-Rail transport'!P$56="no"," ",ROUND(E829,4))</f>
        <v>0.82599999999999996</v>
      </c>
      <c r="G829" s="110">
        <f>IF('3A-Rail transport'!P$57="no"," ",ROUND(E829,4))</f>
        <v>0.82599999999999996</v>
      </c>
      <c r="H829" s="110"/>
      <c r="S829" s="110">
        <f t="shared" si="79"/>
        <v>0.82600000000000062</v>
      </c>
      <c r="T829" s="110">
        <f>IF('3B-Air transport'!P$66="no"," ",ROUND(S829,4))</f>
        <v>0.82599999999999996</v>
      </c>
      <c r="U829" s="110">
        <f>IF('3B-Air transport'!P$67="no"," ",ROUND(S829,4))</f>
        <v>0.82599999999999996</v>
      </c>
      <c r="V829" s="110">
        <f>IF('3B-Air transport'!P$68="no"," ",ROUND(S829,4))</f>
        <v>0.82599999999999996</v>
      </c>
      <c r="W829" s="110"/>
      <c r="AB829" s="110">
        <f t="shared" si="80"/>
        <v>0.82600000000000062</v>
      </c>
      <c r="AC829" s="110">
        <f>IF('3C-Water transport'!P$56="no"," ",ROUND(AB829,4))</f>
        <v>0.82599999999999996</v>
      </c>
      <c r="AD829" s="110">
        <f>IF('3C-Water transport'!P$57="no"," ",ROUND(AB829,4))</f>
        <v>0.82599999999999996</v>
      </c>
      <c r="AE829" s="110">
        <f>IF('3C-Water transport'!P$58="no"," ",ROUND(AB829,4))</f>
        <v>0.82599999999999996</v>
      </c>
    </row>
    <row r="830" spans="5:31" x14ac:dyDescent="0.25">
      <c r="E830" s="110">
        <f t="shared" si="78"/>
        <v>0.82700000000000062</v>
      </c>
      <c r="F830" s="110">
        <f>IF('3A-Rail transport'!P$56="no"," ",ROUND(E830,4))</f>
        <v>0.82699999999999996</v>
      </c>
      <c r="G830" s="110">
        <f>IF('3A-Rail transport'!P$57="no"," ",ROUND(E830,4))</f>
        <v>0.82699999999999996</v>
      </c>
      <c r="H830" s="110"/>
      <c r="S830" s="110">
        <f t="shared" si="79"/>
        <v>0.82700000000000062</v>
      </c>
      <c r="T830" s="110">
        <f>IF('3B-Air transport'!P$66="no"," ",ROUND(S830,4))</f>
        <v>0.82699999999999996</v>
      </c>
      <c r="U830" s="110">
        <f>IF('3B-Air transport'!P$67="no"," ",ROUND(S830,4))</f>
        <v>0.82699999999999996</v>
      </c>
      <c r="V830" s="110">
        <f>IF('3B-Air transport'!P$68="no"," ",ROUND(S830,4))</f>
        <v>0.82699999999999996</v>
      </c>
      <c r="W830" s="110"/>
      <c r="AB830" s="110">
        <f t="shared" si="80"/>
        <v>0.82700000000000062</v>
      </c>
      <c r="AC830" s="110">
        <f>IF('3C-Water transport'!P$56="no"," ",ROUND(AB830,4))</f>
        <v>0.82699999999999996</v>
      </c>
      <c r="AD830" s="110">
        <f>IF('3C-Water transport'!P$57="no"," ",ROUND(AB830,4))</f>
        <v>0.82699999999999996</v>
      </c>
      <c r="AE830" s="110">
        <f>IF('3C-Water transport'!P$58="no"," ",ROUND(AB830,4))</f>
        <v>0.82699999999999996</v>
      </c>
    </row>
    <row r="831" spans="5:31" x14ac:dyDescent="0.25">
      <c r="E831" s="110">
        <f t="shared" si="78"/>
        <v>0.82800000000000062</v>
      </c>
      <c r="F831" s="110">
        <f>IF('3A-Rail transport'!P$56="no"," ",ROUND(E831,4))</f>
        <v>0.82799999999999996</v>
      </c>
      <c r="G831" s="110">
        <f>IF('3A-Rail transport'!P$57="no"," ",ROUND(E831,4))</f>
        <v>0.82799999999999996</v>
      </c>
      <c r="H831" s="110"/>
      <c r="S831" s="110">
        <f t="shared" si="79"/>
        <v>0.82800000000000062</v>
      </c>
      <c r="T831" s="110">
        <f>IF('3B-Air transport'!P$66="no"," ",ROUND(S831,4))</f>
        <v>0.82799999999999996</v>
      </c>
      <c r="U831" s="110">
        <f>IF('3B-Air transport'!P$67="no"," ",ROUND(S831,4))</f>
        <v>0.82799999999999996</v>
      </c>
      <c r="V831" s="110">
        <f>IF('3B-Air transport'!P$68="no"," ",ROUND(S831,4))</f>
        <v>0.82799999999999996</v>
      </c>
      <c r="W831" s="110"/>
      <c r="AB831" s="110">
        <f t="shared" si="80"/>
        <v>0.82800000000000062</v>
      </c>
      <c r="AC831" s="110">
        <f>IF('3C-Water transport'!P$56="no"," ",ROUND(AB831,4))</f>
        <v>0.82799999999999996</v>
      </c>
      <c r="AD831" s="110">
        <f>IF('3C-Water transport'!P$57="no"," ",ROUND(AB831,4))</f>
        <v>0.82799999999999996</v>
      </c>
      <c r="AE831" s="110">
        <f>IF('3C-Water transport'!P$58="no"," ",ROUND(AB831,4))</f>
        <v>0.82799999999999996</v>
      </c>
    </row>
    <row r="832" spans="5:31" x14ac:dyDescent="0.25">
      <c r="E832" s="110">
        <f t="shared" si="78"/>
        <v>0.82900000000000063</v>
      </c>
      <c r="F832" s="110">
        <f>IF('3A-Rail transport'!P$56="no"," ",ROUND(E832,4))</f>
        <v>0.82899999999999996</v>
      </c>
      <c r="G832" s="110">
        <f>IF('3A-Rail transport'!P$57="no"," ",ROUND(E832,4))</f>
        <v>0.82899999999999996</v>
      </c>
      <c r="H832" s="110"/>
      <c r="S832" s="110">
        <f t="shared" si="79"/>
        <v>0.82900000000000063</v>
      </c>
      <c r="T832" s="110">
        <f>IF('3B-Air transport'!P$66="no"," ",ROUND(S832,4))</f>
        <v>0.82899999999999996</v>
      </c>
      <c r="U832" s="110">
        <f>IF('3B-Air transport'!P$67="no"," ",ROUND(S832,4))</f>
        <v>0.82899999999999996</v>
      </c>
      <c r="V832" s="110">
        <f>IF('3B-Air transport'!P$68="no"," ",ROUND(S832,4))</f>
        <v>0.82899999999999996</v>
      </c>
      <c r="W832" s="110"/>
      <c r="AB832" s="110">
        <f t="shared" si="80"/>
        <v>0.82900000000000063</v>
      </c>
      <c r="AC832" s="110">
        <f>IF('3C-Water transport'!P$56="no"," ",ROUND(AB832,4))</f>
        <v>0.82899999999999996</v>
      </c>
      <c r="AD832" s="110">
        <f>IF('3C-Water transport'!P$57="no"," ",ROUND(AB832,4))</f>
        <v>0.82899999999999996</v>
      </c>
      <c r="AE832" s="110">
        <f>IF('3C-Water transport'!P$58="no"," ",ROUND(AB832,4))</f>
        <v>0.82899999999999996</v>
      </c>
    </row>
    <row r="833" spans="5:31" x14ac:dyDescent="0.25">
      <c r="E833" s="110">
        <f t="shared" si="78"/>
        <v>0.83000000000000063</v>
      </c>
      <c r="F833" s="110">
        <f>IF('3A-Rail transport'!P$56="no"," ",ROUND(E833,4))</f>
        <v>0.83</v>
      </c>
      <c r="G833" s="110">
        <f>IF('3A-Rail transport'!P$57="no"," ",ROUND(E833,4))</f>
        <v>0.83</v>
      </c>
      <c r="H833" s="110"/>
      <c r="S833" s="110">
        <f t="shared" si="79"/>
        <v>0.83000000000000063</v>
      </c>
      <c r="T833" s="110">
        <f>IF('3B-Air transport'!P$66="no"," ",ROUND(S833,4))</f>
        <v>0.83</v>
      </c>
      <c r="U833" s="110">
        <f>IF('3B-Air transport'!P$67="no"," ",ROUND(S833,4))</f>
        <v>0.83</v>
      </c>
      <c r="V833" s="110">
        <f>IF('3B-Air transport'!P$68="no"," ",ROUND(S833,4))</f>
        <v>0.83</v>
      </c>
      <c r="W833" s="110"/>
      <c r="AB833" s="110">
        <f t="shared" si="80"/>
        <v>0.83000000000000063</v>
      </c>
      <c r="AC833" s="110">
        <f>IF('3C-Water transport'!P$56="no"," ",ROUND(AB833,4))</f>
        <v>0.83</v>
      </c>
      <c r="AD833" s="110">
        <f>IF('3C-Water transport'!P$57="no"," ",ROUND(AB833,4))</f>
        <v>0.83</v>
      </c>
      <c r="AE833" s="110">
        <f>IF('3C-Water transport'!P$58="no"," ",ROUND(AB833,4))</f>
        <v>0.83</v>
      </c>
    </row>
    <row r="834" spans="5:31" x14ac:dyDescent="0.25">
      <c r="E834" s="110">
        <f t="shared" si="78"/>
        <v>0.83100000000000063</v>
      </c>
      <c r="F834" s="110">
        <f>IF('3A-Rail transport'!P$56="no"," ",ROUND(E834,4))</f>
        <v>0.83099999999999996</v>
      </c>
      <c r="G834" s="110">
        <f>IF('3A-Rail transport'!P$57="no"," ",ROUND(E834,4))</f>
        <v>0.83099999999999996</v>
      </c>
      <c r="H834" s="110"/>
      <c r="S834" s="110">
        <f t="shared" si="79"/>
        <v>0.83100000000000063</v>
      </c>
      <c r="T834" s="110">
        <f>IF('3B-Air transport'!P$66="no"," ",ROUND(S834,4))</f>
        <v>0.83099999999999996</v>
      </c>
      <c r="U834" s="110">
        <f>IF('3B-Air transport'!P$67="no"," ",ROUND(S834,4))</f>
        <v>0.83099999999999996</v>
      </c>
      <c r="V834" s="110">
        <f>IF('3B-Air transport'!P$68="no"," ",ROUND(S834,4))</f>
        <v>0.83099999999999996</v>
      </c>
      <c r="W834" s="110"/>
      <c r="AB834" s="110">
        <f t="shared" si="80"/>
        <v>0.83100000000000063</v>
      </c>
      <c r="AC834" s="110">
        <f>IF('3C-Water transport'!P$56="no"," ",ROUND(AB834,4))</f>
        <v>0.83099999999999996</v>
      </c>
      <c r="AD834" s="110">
        <f>IF('3C-Water transport'!P$57="no"," ",ROUND(AB834,4))</f>
        <v>0.83099999999999996</v>
      </c>
      <c r="AE834" s="110">
        <f>IF('3C-Water transport'!P$58="no"," ",ROUND(AB834,4))</f>
        <v>0.83099999999999996</v>
      </c>
    </row>
    <row r="835" spans="5:31" x14ac:dyDescent="0.25">
      <c r="E835" s="110">
        <f t="shared" si="78"/>
        <v>0.83200000000000063</v>
      </c>
      <c r="F835" s="110">
        <f>IF('3A-Rail transport'!P$56="no"," ",ROUND(E835,4))</f>
        <v>0.83199999999999996</v>
      </c>
      <c r="G835" s="110">
        <f>IF('3A-Rail transport'!P$57="no"," ",ROUND(E835,4))</f>
        <v>0.83199999999999996</v>
      </c>
      <c r="H835" s="110"/>
      <c r="S835" s="110">
        <f t="shared" si="79"/>
        <v>0.83200000000000063</v>
      </c>
      <c r="T835" s="110">
        <f>IF('3B-Air transport'!P$66="no"," ",ROUND(S835,4))</f>
        <v>0.83199999999999996</v>
      </c>
      <c r="U835" s="110">
        <f>IF('3B-Air transport'!P$67="no"," ",ROUND(S835,4))</f>
        <v>0.83199999999999996</v>
      </c>
      <c r="V835" s="110">
        <f>IF('3B-Air transport'!P$68="no"," ",ROUND(S835,4))</f>
        <v>0.83199999999999996</v>
      </c>
      <c r="W835" s="110"/>
      <c r="AB835" s="110">
        <f t="shared" si="80"/>
        <v>0.83200000000000063</v>
      </c>
      <c r="AC835" s="110">
        <f>IF('3C-Water transport'!P$56="no"," ",ROUND(AB835,4))</f>
        <v>0.83199999999999996</v>
      </c>
      <c r="AD835" s="110">
        <f>IF('3C-Water transport'!P$57="no"," ",ROUND(AB835,4))</f>
        <v>0.83199999999999996</v>
      </c>
      <c r="AE835" s="110">
        <f>IF('3C-Water transport'!P$58="no"," ",ROUND(AB835,4))</f>
        <v>0.83199999999999996</v>
      </c>
    </row>
    <row r="836" spans="5:31" x14ac:dyDescent="0.25">
      <c r="E836" s="110">
        <f t="shared" ref="E836:E899" si="81">E835+0.001</f>
        <v>0.83300000000000063</v>
      </c>
      <c r="F836" s="110">
        <f>IF('3A-Rail transport'!P$56="no"," ",ROUND(E836,4))</f>
        <v>0.83299999999999996</v>
      </c>
      <c r="G836" s="110">
        <f>IF('3A-Rail transport'!P$57="no"," ",ROUND(E836,4))</f>
        <v>0.83299999999999996</v>
      </c>
      <c r="H836" s="110"/>
      <c r="S836" s="110">
        <f t="shared" ref="S836:S899" si="82">S835+0.001</f>
        <v>0.83300000000000063</v>
      </c>
      <c r="T836" s="110">
        <f>IF('3B-Air transport'!P$66="no"," ",ROUND(S836,4))</f>
        <v>0.83299999999999996</v>
      </c>
      <c r="U836" s="110">
        <f>IF('3B-Air transport'!P$67="no"," ",ROUND(S836,4))</f>
        <v>0.83299999999999996</v>
      </c>
      <c r="V836" s="110">
        <f>IF('3B-Air transport'!P$68="no"," ",ROUND(S836,4))</f>
        <v>0.83299999999999996</v>
      </c>
      <c r="W836" s="110"/>
      <c r="AB836" s="110">
        <f t="shared" ref="AB836:AB899" si="83">AB835+0.001</f>
        <v>0.83300000000000063</v>
      </c>
      <c r="AC836" s="110">
        <f>IF('3C-Water transport'!P$56="no"," ",ROUND(AB836,4))</f>
        <v>0.83299999999999996</v>
      </c>
      <c r="AD836" s="110">
        <f>IF('3C-Water transport'!P$57="no"," ",ROUND(AB836,4))</f>
        <v>0.83299999999999996</v>
      </c>
      <c r="AE836" s="110">
        <f>IF('3C-Water transport'!P$58="no"," ",ROUND(AB836,4))</f>
        <v>0.83299999999999996</v>
      </c>
    </row>
    <row r="837" spans="5:31" x14ac:dyDescent="0.25">
      <c r="E837" s="110">
        <f t="shared" si="81"/>
        <v>0.83400000000000063</v>
      </c>
      <c r="F837" s="110">
        <f>IF('3A-Rail transport'!P$56="no"," ",ROUND(E837,4))</f>
        <v>0.83399999999999996</v>
      </c>
      <c r="G837" s="110">
        <f>IF('3A-Rail transport'!P$57="no"," ",ROUND(E837,4))</f>
        <v>0.83399999999999996</v>
      </c>
      <c r="H837" s="110"/>
      <c r="S837" s="110">
        <f t="shared" si="82"/>
        <v>0.83400000000000063</v>
      </c>
      <c r="T837" s="110">
        <f>IF('3B-Air transport'!P$66="no"," ",ROUND(S837,4))</f>
        <v>0.83399999999999996</v>
      </c>
      <c r="U837" s="110">
        <f>IF('3B-Air transport'!P$67="no"," ",ROUND(S837,4))</f>
        <v>0.83399999999999996</v>
      </c>
      <c r="V837" s="110">
        <f>IF('3B-Air transport'!P$68="no"," ",ROUND(S837,4))</f>
        <v>0.83399999999999996</v>
      </c>
      <c r="W837" s="110"/>
      <c r="AB837" s="110">
        <f t="shared" si="83"/>
        <v>0.83400000000000063</v>
      </c>
      <c r="AC837" s="110">
        <f>IF('3C-Water transport'!P$56="no"," ",ROUND(AB837,4))</f>
        <v>0.83399999999999996</v>
      </c>
      <c r="AD837" s="110">
        <f>IF('3C-Water transport'!P$57="no"," ",ROUND(AB837,4))</f>
        <v>0.83399999999999996</v>
      </c>
      <c r="AE837" s="110">
        <f>IF('3C-Water transport'!P$58="no"," ",ROUND(AB837,4))</f>
        <v>0.83399999999999996</v>
      </c>
    </row>
    <row r="838" spans="5:31" x14ac:dyDescent="0.25">
      <c r="E838" s="110">
        <f t="shared" si="81"/>
        <v>0.83500000000000063</v>
      </c>
      <c r="F838" s="110">
        <f>IF('3A-Rail transport'!P$56="no"," ",ROUND(E838,4))</f>
        <v>0.83499999999999996</v>
      </c>
      <c r="G838" s="110">
        <f>IF('3A-Rail transport'!P$57="no"," ",ROUND(E838,4))</f>
        <v>0.83499999999999996</v>
      </c>
      <c r="H838" s="110"/>
      <c r="S838" s="110">
        <f t="shared" si="82"/>
        <v>0.83500000000000063</v>
      </c>
      <c r="T838" s="110">
        <f>IF('3B-Air transport'!P$66="no"," ",ROUND(S838,4))</f>
        <v>0.83499999999999996</v>
      </c>
      <c r="U838" s="110">
        <f>IF('3B-Air transport'!P$67="no"," ",ROUND(S838,4))</f>
        <v>0.83499999999999996</v>
      </c>
      <c r="V838" s="110">
        <f>IF('3B-Air transport'!P$68="no"," ",ROUND(S838,4))</f>
        <v>0.83499999999999996</v>
      </c>
      <c r="W838" s="110"/>
      <c r="AB838" s="110">
        <f t="shared" si="83"/>
        <v>0.83500000000000063</v>
      </c>
      <c r="AC838" s="110">
        <f>IF('3C-Water transport'!P$56="no"," ",ROUND(AB838,4))</f>
        <v>0.83499999999999996</v>
      </c>
      <c r="AD838" s="110">
        <f>IF('3C-Water transport'!P$57="no"," ",ROUND(AB838,4))</f>
        <v>0.83499999999999996</v>
      </c>
      <c r="AE838" s="110">
        <f>IF('3C-Water transport'!P$58="no"," ",ROUND(AB838,4))</f>
        <v>0.83499999999999996</v>
      </c>
    </row>
    <row r="839" spans="5:31" x14ac:dyDescent="0.25">
      <c r="E839" s="110">
        <f t="shared" si="81"/>
        <v>0.83600000000000063</v>
      </c>
      <c r="F839" s="110">
        <f>IF('3A-Rail transport'!P$56="no"," ",ROUND(E839,4))</f>
        <v>0.83599999999999997</v>
      </c>
      <c r="G839" s="110">
        <f>IF('3A-Rail transport'!P$57="no"," ",ROUND(E839,4))</f>
        <v>0.83599999999999997</v>
      </c>
      <c r="H839" s="110"/>
      <c r="S839" s="110">
        <f t="shared" si="82"/>
        <v>0.83600000000000063</v>
      </c>
      <c r="T839" s="110">
        <f>IF('3B-Air transport'!P$66="no"," ",ROUND(S839,4))</f>
        <v>0.83599999999999997</v>
      </c>
      <c r="U839" s="110">
        <f>IF('3B-Air transport'!P$67="no"," ",ROUND(S839,4))</f>
        <v>0.83599999999999997</v>
      </c>
      <c r="V839" s="110">
        <f>IF('3B-Air transport'!P$68="no"," ",ROUND(S839,4))</f>
        <v>0.83599999999999997</v>
      </c>
      <c r="W839" s="110"/>
      <c r="AB839" s="110">
        <f t="shared" si="83"/>
        <v>0.83600000000000063</v>
      </c>
      <c r="AC839" s="110">
        <f>IF('3C-Water transport'!P$56="no"," ",ROUND(AB839,4))</f>
        <v>0.83599999999999997</v>
      </c>
      <c r="AD839" s="110">
        <f>IF('3C-Water transport'!P$57="no"," ",ROUND(AB839,4))</f>
        <v>0.83599999999999997</v>
      </c>
      <c r="AE839" s="110">
        <f>IF('3C-Water transport'!P$58="no"," ",ROUND(AB839,4))</f>
        <v>0.83599999999999997</v>
      </c>
    </row>
    <row r="840" spans="5:31" x14ac:dyDescent="0.25">
      <c r="E840" s="110">
        <f t="shared" si="81"/>
        <v>0.83700000000000063</v>
      </c>
      <c r="F840" s="110">
        <f>IF('3A-Rail transport'!P$56="no"," ",ROUND(E840,4))</f>
        <v>0.83699999999999997</v>
      </c>
      <c r="G840" s="110">
        <f>IF('3A-Rail transport'!P$57="no"," ",ROUND(E840,4))</f>
        <v>0.83699999999999997</v>
      </c>
      <c r="H840" s="110"/>
      <c r="S840" s="110">
        <f t="shared" si="82"/>
        <v>0.83700000000000063</v>
      </c>
      <c r="T840" s="110">
        <f>IF('3B-Air transport'!P$66="no"," ",ROUND(S840,4))</f>
        <v>0.83699999999999997</v>
      </c>
      <c r="U840" s="110">
        <f>IF('3B-Air transport'!P$67="no"," ",ROUND(S840,4))</f>
        <v>0.83699999999999997</v>
      </c>
      <c r="V840" s="110">
        <f>IF('3B-Air transport'!P$68="no"," ",ROUND(S840,4))</f>
        <v>0.83699999999999997</v>
      </c>
      <c r="W840" s="110"/>
      <c r="AB840" s="110">
        <f t="shared" si="83"/>
        <v>0.83700000000000063</v>
      </c>
      <c r="AC840" s="110">
        <f>IF('3C-Water transport'!P$56="no"," ",ROUND(AB840,4))</f>
        <v>0.83699999999999997</v>
      </c>
      <c r="AD840" s="110">
        <f>IF('3C-Water transport'!P$57="no"," ",ROUND(AB840,4))</f>
        <v>0.83699999999999997</v>
      </c>
      <c r="AE840" s="110">
        <f>IF('3C-Water transport'!P$58="no"," ",ROUND(AB840,4))</f>
        <v>0.83699999999999997</v>
      </c>
    </row>
    <row r="841" spans="5:31" x14ac:dyDescent="0.25">
      <c r="E841" s="110">
        <f t="shared" si="81"/>
        <v>0.83800000000000063</v>
      </c>
      <c r="F841" s="110">
        <f>IF('3A-Rail transport'!P$56="no"," ",ROUND(E841,4))</f>
        <v>0.83799999999999997</v>
      </c>
      <c r="G841" s="110">
        <f>IF('3A-Rail transport'!P$57="no"," ",ROUND(E841,4))</f>
        <v>0.83799999999999997</v>
      </c>
      <c r="H841" s="110"/>
      <c r="S841" s="110">
        <f t="shared" si="82"/>
        <v>0.83800000000000063</v>
      </c>
      <c r="T841" s="110">
        <f>IF('3B-Air transport'!P$66="no"," ",ROUND(S841,4))</f>
        <v>0.83799999999999997</v>
      </c>
      <c r="U841" s="110">
        <f>IF('3B-Air transport'!P$67="no"," ",ROUND(S841,4))</f>
        <v>0.83799999999999997</v>
      </c>
      <c r="V841" s="110">
        <f>IF('3B-Air transport'!P$68="no"," ",ROUND(S841,4))</f>
        <v>0.83799999999999997</v>
      </c>
      <c r="W841" s="110"/>
      <c r="AB841" s="110">
        <f t="shared" si="83"/>
        <v>0.83800000000000063</v>
      </c>
      <c r="AC841" s="110">
        <f>IF('3C-Water transport'!P$56="no"," ",ROUND(AB841,4))</f>
        <v>0.83799999999999997</v>
      </c>
      <c r="AD841" s="110">
        <f>IF('3C-Water transport'!P$57="no"," ",ROUND(AB841,4))</f>
        <v>0.83799999999999997</v>
      </c>
      <c r="AE841" s="110">
        <f>IF('3C-Water transport'!P$58="no"," ",ROUND(AB841,4))</f>
        <v>0.83799999999999997</v>
      </c>
    </row>
    <row r="842" spans="5:31" x14ac:dyDescent="0.25">
      <c r="E842" s="110">
        <f t="shared" si="81"/>
        <v>0.83900000000000063</v>
      </c>
      <c r="F842" s="110">
        <f>IF('3A-Rail transport'!P$56="no"," ",ROUND(E842,4))</f>
        <v>0.83899999999999997</v>
      </c>
      <c r="G842" s="110">
        <f>IF('3A-Rail transport'!P$57="no"," ",ROUND(E842,4))</f>
        <v>0.83899999999999997</v>
      </c>
      <c r="H842" s="110"/>
      <c r="S842" s="110">
        <f t="shared" si="82"/>
        <v>0.83900000000000063</v>
      </c>
      <c r="T842" s="110">
        <f>IF('3B-Air transport'!P$66="no"," ",ROUND(S842,4))</f>
        <v>0.83899999999999997</v>
      </c>
      <c r="U842" s="110">
        <f>IF('3B-Air transport'!P$67="no"," ",ROUND(S842,4))</f>
        <v>0.83899999999999997</v>
      </c>
      <c r="V842" s="110">
        <f>IF('3B-Air transport'!P$68="no"," ",ROUND(S842,4))</f>
        <v>0.83899999999999997</v>
      </c>
      <c r="W842" s="110"/>
      <c r="AB842" s="110">
        <f t="shared" si="83"/>
        <v>0.83900000000000063</v>
      </c>
      <c r="AC842" s="110">
        <f>IF('3C-Water transport'!P$56="no"," ",ROUND(AB842,4))</f>
        <v>0.83899999999999997</v>
      </c>
      <c r="AD842" s="110">
        <f>IF('3C-Water transport'!P$57="no"," ",ROUND(AB842,4))</f>
        <v>0.83899999999999997</v>
      </c>
      <c r="AE842" s="110">
        <f>IF('3C-Water transport'!P$58="no"," ",ROUND(AB842,4))</f>
        <v>0.83899999999999997</v>
      </c>
    </row>
    <row r="843" spans="5:31" x14ac:dyDescent="0.25">
      <c r="E843" s="110">
        <f t="shared" si="81"/>
        <v>0.84000000000000064</v>
      </c>
      <c r="F843" s="110">
        <f>IF('3A-Rail transport'!P$56="no"," ",ROUND(E843,4))</f>
        <v>0.84</v>
      </c>
      <c r="G843" s="110">
        <f>IF('3A-Rail transport'!P$57="no"," ",ROUND(E843,4))</f>
        <v>0.84</v>
      </c>
      <c r="H843" s="110"/>
      <c r="S843" s="110">
        <f t="shared" si="82"/>
        <v>0.84000000000000064</v>
      </c>
      <c r="T843" s="110">
        <f>IF('3B-Air transport'!P$66="no"," ",ROUND(S843,4))</f>
        <v>0.84</v>
      </c>
      <c r="U843" s="110">
        <f>IF('3B-Air transport'!P$67="no"," ",ROUND(S843,4))</f>
        <v>0.84</v>
      </c>
      <c r="V843" s="110">
        <f>IF('3B-Air transport'!P$68="no"," ",ROUND(S843,4))</f>
        <v>0.84</v>
      </c>
      <c r="W843" s="110"/>
      <c r="AB843" s="110">
        <f t="shared" si="83"/>
        <v>0.84000000000000064</v>
      </c>
      <c r="AC843" s="110">
        <f>IF('3C-Water transport'!P$56="no"," ",ROUND(AB843,4))</f>
        <v>0.84</v>
      </c>
      <c r="AD843" s="110">
        <f>IF('3C-Water transport'!P$57="no"," ",ROUND(AB843,4))</f>
        <v>0.84</v>
      </c>
      <c r="AE843" s="110">
        <f>IF('3C-Water transport'!P$58="no"," ",ROUND(AB843,4))</f>
        <v>0.84</v>
      </c>
    </row>
    <row r="844" spans="5:31" x14ac:dyDescent="0.25">
      <c r="E844" s="110">
        <f t="shared" si="81"/>
        <v>0.84100000000000064</v>
      </c>
      <c r="F844" s="110">
        <f>IF('3A-Rail transport'!P$56="no"," ",ROUND(E844,4))</f>
        <v>0.84099999999999997</v>
      </c>
      <c r="G844" s="110">
        <f>IF('3A-Rail transport'!P$57="no"," ",ROUND(E844,4))</f>
        <v>0.84099999999999997</v>
      </c>
      <c r="H844" s="110"/>
      <c r="S844" s="110">
        <f t="shared" si="82"/>
        <v>0.84100000000000064</v>
      </c>
      <c r="T844" s="110">
        <f>IF('3B-Air transport'!P$66="no"," ",ROUND(S844,4))</f>
        <v>0.84099999999999997</v>
      </c>
      <c r="U844" s="110">
        <f>IF('3B-Air transport'!P$67="no"," ",ROUND(S844,4))</f>
        <v>0.84099999999999997</v>
      </c>
      <c r="V844" s="110">
        <f>IF('3B-Air transport'!P$68="no"," ",ROUND(S844,4))</f>
        <v>0.84099999999999997</v>
      </c>
      <c r="W844" s="110"/>
      <c r="AB844" s="110">
        <f t="shared" si="83"/>
        <v>0.84100000000000064</v>
      </c>
      <c r="AC844" s="110">
        <f>IF('3C-Water transport'!P$56="no"," ",ROUND(AB844,4))</f>
        <v>0.84099999999999997</v>
      </c>
      <c r="AD844" s="110">
        <f>IF('3C-Water transport'!P$57="no"," ",ROUND(AB844,4))</f>
        <v>0.84099999999999997</v>
      </c>
      <c r="AE844" s="110">
        <f>IF('3C-Water transport'!P$58="no"," ",ROUND(AB844,4))</f>
        <v>0.84099999999999997</v>
      </c>
    </row>
    <row r="845" spans="5:31" x14ac:dyDescent="0.25">
      <c r="E845" s="110">
        <f t="shared" si="81"/>
        <v>0.84200000000000064</v>
      </c>
      <c r="F845" s="110">
        <f>IF('3A-Rail transport'!P$56="no"," ",ROUND(E845,4))</f>
        <v>0.84199999999999997</v>
      </c>
      <c r="G845" s="110">
        <f>IF('3A-Rail transport'!P$57="no"," ",ROUND(E845,4))</f>
        <v>0.84199999999999997</v>
      </c>
      <c r="H845" s="110"/>
      <c r="S845" s="110">
        <f t="shared" si="82"/>
        <v>0.84200000000000064</v>
      </c>
      <c r="T845" s="110">
        <f>IF('3B-Air transport'!P$66="no"," ",ROUND(S845,4))</f>
        <v>0.84199999999999997</v>
      </c>
      <c r="U845" s="110">
        <f>IF('3B-Air transport'!P$67="no"," ",ROUND(S845,4))</f>
        <v>0.84199999999999997</v>
      </c>
      <c r="V845" s="110">
        <f>IF('3B-Air transport'!P$68="no"," ",ROUND(S845,4))</f>
        <v>0.84199999999999997</v>
      </c>
      <c r="W845" s="110"/>
      <c r="AB845" s="110">
        <f t="shared" si="83"/>
        <v>0.84200000000000064</v>
      </c>
      <c r="AC845" s="110">
        <f>IF('3C-Water transport'!P$56="no"," ",ROUND(AB845,4))</f>
        <v>0.84199999999999997</v>
      </c>
      <c r="AD845" s="110">
        <f>IF('3C-Water transport'!P$57="no"," ",ROUND(AB845,4))</f>
        <v>0.84199999999999997</v>
      </c>
      <c r="AE845" s="110">
        <f>IF('3C-Water transport'!P$58="no"," ",ROUND(AB845,4))</f>
        <v>0.84199999999999997</v>
      </c>
    </row>
    <row r="846" spans="5:31" x14ac:dyDescent="0.25">
      <c r="E846" s="110">
        <f t="shared" si="81"/>
        <v>0.84300000000000064</v>
      </c>
      <c r="F846" s="110">
        <f>IF('3A-Rail transport'!P$56="no"," ",ROUND(E846,4))</f>
        <v>0.84299999999999997</v>
      </c>
      <c r="G846" s="110">
        <f>IF('3A-Rail transport'!P$57="no"," ",ROUND(E846,4))</f>
        <v>0.84299999999999997</v>
      </c>
      <c r="H846" s="110"/>
      <c r="S846" s="110">
        <f t="shared" si="82"/>
        <v>0.84300000000000064</v>
      </c>
      <c r="T846" s="110">
        <f>IF('3B-Air transport'!P$66="no"," ",ROUND(S846,4))</f>
        <v>0.84299999999999997</v>
      </c>
      <c r="U846" s="110">
        <f>IF('3B-Air transport'!P$67="no"," ",ROUND(S846,4))</f>
        <v>0.84299999999999997</v>
      </c>
      <c r="V846" s="110">
        <f>IF('3B-Air transport'!P$68="no"," ",ROUND(S846,4))</f>
        <v>0.84299999999999997</v>
      </c>
      <c r="W846" s="110"/>
      <c r="AB846" s="110">
        <f t="shared" si="83"/>
        <v>0.84300000000000064</v>
      </c>
      <c r="AC846" s="110">
        <f>IF('3C-Water transport'!P$56="no"," ",ROUND(AB846,4))</f>
        <v>0.84299999999999997</v>
      </c>
      <c r="AD846" s="110">
        <f>IF('3C-Water transport'!P$57="no"," ",ROUND(AB846,4))</f>
        <v>0.84299999999999997</v>
      </c>
      <c r="AE846" s="110">
        <f>IF('3C-Water transport'!P$58="no"," ",ROUND(AB846,4))</f>
        <v>0.84299999999999997</v>
      </c>
    </row>
    <row r="847" spans="5:31" x14ac:dyDescent="0.25">
      <c r="E847" s="110">
        <f t="shared" si="81"/>
        <v>0.84400000000000064</v>
      </c>
      <c r="F847" s="110">
        <f>IF('3A-Rail transport'!P$56="no"," ",ROUND(E847,4))</f>
        <v>0.84399999999999997</v>
      </c>
      <c r="G847" s="110">
        <f>IF('3A-Rail transport'!P$57="no"," ",ROUND(E847,4))</f>
        <v>0.84399999999999997</v>
      </c>
      <c r="H847" s="110"/>
      <c r="S847" s="110">
        <f t="shared" si="82"/>
        <v>0.84400000000000064</v>
      </c>
      <c r="T847" s="110">
        <f>IF('3B-Air transport'!P$66="no"," ",ROUND(S847,4))</f>
        <v>0.84399999999999997</v>
      </c>
      <c r="U847" s="110">
        <f>IF('3B-Air transport'!P$67="no"," ",ROUND(S847,4))</f>
        <v>0.84399999999999997</v>
      </c>
      <c r="V847" s="110">
        <f>IF('3B-Air transport'!P$68="no"," ",ROUND(S847,4))</f>
        <v>0.84399999999999997</v>
      </c>
      <c r="W847" s="110"/>
      <c r="AB847" s="110">
        <f t="shared" si="83"/>
        <v>0.84400000000000064</v>
      </c>
      <c r="AC847" s="110">
        <f>IF('3C-Water transport'!P$56="no"," ",ROUND(AB847,4))</f>
        <v>0.84399999999999997</v>
      </c>
      <c r="AD847" s="110">
        <f>IF('3C-Water transport'!P$57="no"," ",ROUND(AB847,4))</f>
        <v>0.84399999999999997</v>
      </c>
      <c r="AE847" s="110">
        <f>IF('3C-Water transport'!P$58="no"," ",ROUND(AB847,4))</f>
        <v>0.84399999999999997</v>
      </c>
    </row>
    <row r="848" spans="5:31" x14ac:dyDescent="0.25">
      <c r="E848" s="110">
        <f t="shared" si="81"/>
        <v>0.84500000000000064</v>
      </c>
      <c r="F848" s="110">
        <f>IF('3A-Rail transport'!P$56="no"," ",ROUND(E848,4))</f>
        <v>0.84499999999999997</v>
      </c>
      <c r="G848" s="110">
        <f>IF('3A-Rail transport'!P$57="no"," ",ROUND(E848,4))</f>
        <v>0.84499999999999997</v>
      </c>
      <c r="H848" s="110"/>
      <c r="S848" s="110">
        <f t="shared" si="82"/>
        <v>0.84500000000000064</v>
      </c>
      <c r="T848" s="110">
        <f>IF('3B-Air transport'!P$66="no"," ",ROUND(S848,4))</f>
        <v>0.84499999999999997</v>
      </c>
      <c r="U848" s="110">
        <f>IF('3B-Air transport'!P$67="no"," ",ROUND(S848,4))</f>
        <v>0.84499999999999997</v>
      </c>
      <c r="V848" s="110">
        <f>IF('3B-Air transport'!P$68="no"," ",ROUND(S848,4))</f>
        <v>0.84499999999999997</v>
      </c>
      <c r="W848" s="110"/>
      <c r="AB848" s="110">
        <f t="shared" si="83"/>
        <v>0.84500000000000064</v>
      </c>
      <c r="AC848" s="110">
        <f>IF('3C-Water transport'!P$56="no"," ",ROUND(AB848,4))</f>
        <v>0.84499999999999997</v>
      </c>
      <c r="AD848" s="110">
        <f>IF('3C-Water transport'!P$57="no"," ",ROUND(AB848,4))</f>
        <v>0.84499999999999997</v>
      </c>
      <c r="AE848" s="110">
        <f>IF('3C-Water transport'!P$58="no"," ",ROUND(AB848,4))</f>
        <v>0.84499999999999997</v>
      </c>
    </row>
    <row r="849" spans="5:31" x14ac:dyDescent="0.25">
      <c r="E849" s="110">
        <f t="shared" si="81"/>
        <v>0.84600000000000064</v>
      </c>
      <c r="F849" s="110">
        <f>IF('3A-Rail transport'!P$56="no"," ",ROUND(E849,4))</f>
        <v>0.84599999999999997</v>
      </c>
      <c r="G849" s="110">
        <f>IF('3A-Rail transport'!P$57="no"," ",ROUND(E849,4))</f>
        <v>0.84599999999999997</v>
      </c>
      <c r="H849" s="110"/>
      <c r="S849" s="110">
        <f t="shared" si="82"/>
        <v>0.84600000000000064</v>
      </c>
      <c r="T849" s="110">
        <f>IF('3B-Air transport'!P$66="no"," ",ROUND(S849,4))</f>
        <v>0.84599999999999997</v>
      </c>
      <c r="U849" s="110">
        <f>IF('3B-Air transport'!P$67="no"," ",ROUND(S849,4))</f>
        <v>0.84599999999999997</v>
      </c>
      <c r="V849" s="110">
        <f>IF('3B-Air transport'!P$68="no"," ",ROUND(S849,4))</f>
        <v>0.84599999999999997</v>
      </c>
      <c r="W849" s="110"/>
      <c r="AB849" s="110">
        <f t="shared" si="83"/>
        <v>0.84600000000000064</v>
      </c>
      <c r="AC849" s="110">
        <f>IF('3C-Water transport'!P$56="no"," ",ROUND(AB849,4))</f>
        <v>0.84599999999999997</v>
      </c>
      <c r="AD849" s="110">
        <f>IF('3C-Water transport'!P$57="no"," ",ROUND(AB849,4))</f>
        <v>0.84599999999999997</v>
      </c>
      <c r="AE849" s="110">
        <f>IF('3C-Water transport'!P$58="no"," ",ROUND(AB849,4))</f>
        <v>0.84599999999999997</v>
      </c>
    </row>
    <row r="850" spans="5:31" x14ac:dyDescent="0.25">
      <c r="E850" s="110">
        <f t="shared" si="81"/>
        <v>0.84700000000000064</v>
      </c>
      <c r="F850" s="110">
        <f>IF('3A-Rail transport'!P$56="no"," ",ROUND(E850,4))</f>
        <v>0.84699999999999998</v>
      </c>
      <c r="G850" s="110">
        <f>IF('3A-Rail transport'!P$57="no"," ",ROUND(E850,4))</f>
        <v>0.84699999999999998</v>
      </c>
      <c r="H850" s="110"/>
      <c r="S850" s="110">
        <f t="shared" si="82"/>
        <v>0.84700000000000064</v>
      </c>
      <c r="T850" s="110">
        <f>IF('3B-Air transport'!P$66="no"," ",ROUND(S850,4))</f>
        <v>0.84699999999999998</v>
      </c>
      <c r="U850" s="110">
        <f>IF('3B-Air transport'!P$67="no"," ",ROUND(S850,4))</f>
        <v>0.84699999999999998</v>
      </c>
      <c r="V850" s="110">
        <f>IF('3B-Air transport'!P$68="no"," ",ROUND(S850,4))</f>
        <v>0.84699999999999998</v>
      </c>
      <c r="W850" s="110"/>
      <c r="AB850" s="110">
        <f t="shared" si="83"/>
        <v>0.84700000000000064</v>
      </c>
      <c r="AC850" s="110">
        <f>IF('3C-Water transport'!P$56="no"," ",ROUND(AB850,4))</f>
        <v>0.84699999999999998</v>
      </c>
      <c r="AD850" s="110">
        <f>IF('3C-Water transport'!P$57="no"," ",ROUND(AB850,4))</f>
        <v>0.84699999999999998</v>
      </c>
      <c r="AE850" s="110">
        <f>IF('3C-Water transport'!P$58="no"," ",ROUND(AB850,4))</f>
        <v>0.84699999999999998</v>
      </c>
    </row>
    <row r="851" spans="5:31" x14ac:dyDescent="0.25">
      <c r="E851" s="110">
        <f t="shared" si="81"/>
        <v>0.84800000000000064</v>
      </c>
      <c r="F851" s="110">
        <f>IF('3A-Rail transport'!P$56="no"," ",ROUND(E851,4))</f>
        <v>0.84799999999999998</v>
      </c>
      <c r="G851" s="110">
        <f>IF('3A-Rail transport'!P$57="no"," ",ROUND(E851,4))</f>
        <v>0.84799999999999998</v>
      </c>
      <c r="H851" s="110"/>
      <c r="S851" s="110">
        <f t="shared" si="82"/>
        <v>0.84800000000000064</v>
      </c>
      <c r="T851" s="110">
        <f>IF('3B-Air transport'!P$66="no"," ",ROUND(S851,4))</f>
        <v>0.84799999999999998</v>
      </c>
      <c r="U851" s="110">
        <f>IF('3B-Air transport'!P$67="no"," ",ROUND(S851,4))</f>
        <v>0.84799999999999998</v>
      </c>
      <c r="V851" s="110">
        <f>IF('3B-Air transport'!P$68="no"," ",ROUND(S851,4))</f>
        <v>0.84799999999999998</v>
      </c>
      <c r="W851" s="110"/>
      <c r="AB851" s="110">
        <f t="shared" si="83"/>
        <v>0.84800000000000064</v>
      </c>
      <c r="AC851" s="110">
        <f>IF('3C-Water transport'!P$56="no"," ",ROUND(AB851,4))</f>
        <v>0.84799999999999998</v>
      </c>
      <c r="AD851" s="110">
        <f>IF('3C-Water transport'!P$57="no"," ",ROUND(AB851,4))</f>
        <v>0.84799999999999998</v>
      </c>
      <c r="AE851" s="110">
        <f>IF('3C-Water transport'!P$58="no"," ",ROUND(AB851,4))</f>
        <v>0.84799999999999998</v>
      </c>
    </row>
    <row r="852" spans="5:31" x14ac:dyDescent="0.25">
      <c r="E852" s="110">
        <f t="shared" si="81"/>
        <v>0.84900000000000064</v>
      </c>
      <c r="F852" s="110">
        <f>IF('3A-Rail transport'!P$56="no"," ",ROUND(E852,4))</f>
        <v>0.84899999999999998</v>
      </c>
      <c r="G852" s="110">
        <f>IF('3A-Rail transport'!P$57="no"," ",ROUND(E852,4))</f>
        <v>0.84899999999999998</v>
      </c>
      <c r="H852" s="110"/>
      <c r="S852" s="110">
        <f t="shared" si="82"/>
        <v>0.84900000000000064</v>
      </c>
      <c r="T852" s="110">
        <f>IF('3B-Air transport'!P$66="no"," ",ROUND(S852,4))</f>
        <v>0.84899999999999998</v>
      </c>
      <c r="U852" s="110">
        <f>IF('3B-Air transport'!P$67="no"," ",ROUND(S852,4))</f>
        <v>0.84899999999999998</v>
      </c>
      <c r="V852" s="110">
        <f>IF('3B-Air transport'!P$68="no"," ",ROUND(S852,4))</f>
        <v>0.84899999999999998</v>
      </c>
      <c r="W852" s="110"/>
      <c r="AB852" s="110">
        <f t="shared" si="83"/>
        <v>0.84900000000000064</v>
      </c>
      <c r="AC852" s="110">
        <f>IF('3C-Water transport'!P$56="no"," ",ROUND(AB852,4))</f>
        <v>0.84899999999999998</v>
      </c>
      <c r="AD852" s="110">
        <f>IF('3C-Water transport'!P$57="no"," ",ROUND(AB852,4))</f>
        <v>0.84899999999999998</v>
      </c>
      <c r="AE852" s="110">
        <f>IF('3C-Water transport'!P$58="no"," ",ROUND(AB852,4))</f>
        <v>0.84899999999999998</v>
      </c>
    </row>
    <row r="853" spans="5:31" x14ac:dyDescent="0.25">
      <c r="E853" s="110">
        <f t="shared" si="81"/>
        <v>0.85000000000000064</v>
      </c>
      <c r="F853" s="110">
        <f>IF('3A-Rail transport'!P$56="no"," ",ROUND(E853,4))</f>
        <v>0.85</v>
      </c>
      <c r="G853" s="110">
        <f>IF('3A-Rail transport'!P$57="no"," ",ROUND(E853,4))</f>
        <v>0.85</v>
      </c>
      <c r="H853" s="110"/>
      <c r="S853" s="110">
        <f t="shared" si="82"/>
        <v>0.85000000000000064</v>
      </c>
      <c r="T853" s="110">
        <f>IF('3B-Air transport'!P$66="no"," ",ROUND(S853,4))</f>
        <v>0.85</v>
      </c>
      <c r="U853" s="110">
        <f>IF('3B-Air transport'!P$67="no"," ",ROUND(S853,4))</f>
        <v>0.85</v>
      </c>
      <c r="V853" s="110">
        <f>IF('3B-Air transport'!P$68="no"," ",ROUND(S853,4))</f>
        <v>0.85</v>
      </c>
      <c r="W853" s="110"/>
      <c r="AB853" s="110">
        <f t="shared" si="83"/>
        <v>0.85000000000000064</v>
      </c>
      <c r="AC853" s="110">
        <f>IF('3C-Water transport'!P$56="no"," ",ROUND(AB853,4))</f>
        <v>0.85</v>
      </c>
      <c r="AD853" s="110">
        <f>IF('3C-Water transport'!P$57="no"," ",ROUND(AB853,4))</f>
        <v>0.85</v>
      </c>
      <c r="AE853" s="110">
        <f>IF('3C-Water transport'!P$58="no"," ",ROUND(AB853,4))</f>
        <v>0.85</v>
      </c>
    </row>
    <row r="854" spans="5:31" x14ac:dyDescent="0.25">
      <c r="E854" s="110">
        <f t="shared" si="81"/>
        <v>0.85100000000000064</v>
      </c>
      <c r="F854" s="110">
        <f>IF('3A-Rail transport'!P$56="no"," ",ROUND(E854,4))</f>
        <v>0.85099999999999998</v>
      </c>
      <c r="G854" s="110">
        <f>IF('3A-Rail transport'!P$57="no"," ",ROUND(E854,4))</f>
        <v>0.85099999999999998</v>
      </c>
      <c r="H854" s="110"/>
      <c r="S854" s="110">
        <f t="shared" si="82"/>
        <v>0.85100000000000064</v>
      </c>
      <c r="T854" s="110">
        <f>IF('3B-Air transport'!P$66="no"," ",ROUND(S854,4))</f>
        <v>0.85099999999999998</v>
      </c>
      <c r="U854" s="110">
        <f>IF('3B-Air transport'!P$67="no"," ",ROUND(S854,4))</f>
        <v>0.85099999999999998</v>
      </c>
      <c r="V854" s="110">
        <f>IF('3B-Air transport'!P$68="no"," ",ROUND(S854,4))</f>
        <v>0.85099999999999998</v>
      </c>
      <c r="W854" s="110"/>
      <c r="AB854" s="110">
        <f t="shared" si="83"/>
        <v>0.85100000000000064</v>
      </c>
      <c r="AC854" s="110">
        <f>IF('3C-Water transport'!P$56="no"," ",ROUND(AB854,4))</f>
        <v>0.85099999999999998</v>
      </c>
      <c r="AD854" s="110">
        <f>IF('3C-Water transport'!P$57="no"," ",ROUND(AB854,4))</f>
        <v>0.85099999999999998</v>
      </c>
      <c r="AE854" s="110">
        <f>IF('3C-Water transport'!P$58="no"," ",ROUND(AB854,4))</f>
        <v>0.85099999999999998</v>
      </c>
    </row>
    <row r="855" spans="5:31" x14ac:dyDescent="0.25">
      <c r="E855" s="110">
        <f t="shared" si="81"/>
        <v>0.85200000000000065</v>
      </c>
      <c r="F855" s="110">
        <f>IF('3A-Rail transport'!P$56="no"," ",ROUND(E855,4))</f>
        <v>0.85199999999999998</v>
      </c>
      <c r="G855" s="110">
        <f>IF('3A-Rail transport'!P$57="no"," ",ROUND(E855,4))</f>
        <v>0.85199999999999998</v>
      </c>
      <c r="H855" s="110"/>
      <c r="S855" s="110">
        <f t="shared" si="82"/>
        <v>0.85200000000000065</v>
      </c>
      <c r="T855" s="110">
        <f>IF('3B-Air transport'!P$66="no"," ",ROUND(S855,4))</f>
        <v>0.85199999999999998</v>
      </c>
      <c r="U855" s="110">
        <f>IF('3B-Air transport'!P$67="no"," ",ROUND(S855,4))</f>
        <v>0.85199999999999998</v>
      </c>
      <c r="V855" s="110">
        <f>IF('3B-Air transport'!P$68="no"," ",ROUND(S855,4))</f>
        <v>0.85199999999999998</v>
      </c>
      <c r="W855" s="110"/>
      <c r="AB855" s="110">
        <f t="shared" si="83"/>
        <v>0.85200000000000065</v>
      </c>
      <c r="AC855" s="110">
        <f>IF('3C-Water transport'!P$56="no"," ",ROUND(AB855,4))</f>
        <v>0.85199999999999998</v>
      </c>
      <c r="AD855" s="110">
        <f>IF('3C-Water transport'!P$57="no"," ",ROUND(AB855,4))</f>
        <v>0.85199999999999998</v>
      </c>
      <c r="AE855" s="110">
        <f>IF('3C-Water transport'!P$58="no"," ",ROUND(AB855,4))</f>
        <v>0.85199999999999998</v>
      </c>
    </row>
    <row r="856" spans="5:31" x14ac:dyDescent="0.25">
      <c r="E856" s="110">
        <f t="shared" si="81"/>
        <v>0.85300000000000065</v>
      </c>
      <c r="F856" s="110">
        <f>IF('3A-Rail transport'!P$56="no"," ",ROUND(E856,4))</f>
        <v>0.85299999999999998</v>
      </c>
      <c r="G856" s="110">
        <f>IF('3A-Rail transport'!P$57="no"," ",ROUND(E856,4))</f>
        <v>0.85299999999999998</v>
      </c>
      <c r="H856" s="110"/>
      <c r="S856" s="110">
        <f t="shared" si="82"/>
        <v>0.85300000000000065</v>
      </c>
      <c r="T856" s="110">
        <f>IF('3B-Air transport'!P$66="no"," ",ROUND(S856,4))</f>
        <v>0.85299999999999998</v>
      </c>
      <c r="U856" s="110">
        <f>IF('3B-Air transport'!P$67="no"," ",ROUND(S856,4))</f>
        <v>0.85299999999999998</v>
      </c>
      <c r="V856" s="110">
        <f>IF('3B-Air transport'!P$68="no"," ",ROUND(S856,4))</f>
        <v>0.85299999999999998</v>
      </c>
      <c r="W856" s="110"/>
      <c r="AB856" s="110">
        <f t="shared" si="83"/>
        <v>0.85300000000000065</v>
      </c>
      <c r="AC856" s="110">
        <f>IF('3C-Water transport'!P$56="no"," ",ROUND(AB856,4))</f>
        <v>0.85299999999999998</v>
      </c>
      <c r="AD856" s="110">
        <f>IF('3C-Water transport'!P$57="no"," ",ROUND(AB856,4))</f>
        <v>0.85299999999999998</v>
      </c>
      <c r="AE856" s="110">
        <f>IF('3C-Water transport'!P$58="no"," ",ROUND(AB856,4))</f>
        <v>0.85299999999999998</v>
      </c>
    </row>
    <row r="857" spans="5:31" x14ac:dyDescent="0.25">
      <c r="E857" s="110">
        <f t="shared" si="81"/>
        <v>0.85400000000000065</v>
      </c>
      <c r="F857" s="110">
        <f>IF('3A-Rail transport'!P$56="no"," ",ROUND(E857,4))</f>
        <v>0.85399999999999998</v>
      </c>
      <c r="G857" s="110">
        <f>IF('3A-Rail transport'!P$57="no"," ",ROUND(E857,4))</f>
        <v>0.85399999999999998</v>
      </c>
      <c r="H857" s="110"/>
      <c r="S857" s="110">
        <f t="shared" si="82"/>
        <v>0.85400000000000065</v>
      </c>
      <c r="T857" s="110">
        <f>IF('3B-Air transport'!P$66="no"," ",ROUND(S857,4))</f>
        <v>0.85399999999999998</v>
      </c>
      <c r="U857" s="110">
        <f>IF('3B-Air transport'!P$67="no"," ",ROUND(S857,4))</f>
        <v>0.85399999999999998</v>
      </c>
      <c r="V857" s="110">
        <f>IF('3B-Air transport'!P$68="no"," ",ROUND(S857,4))</f>
        <v>0.85399999999999998</v>
      </c>
      <c r="W857" s="110"/>
      <c r="AB857" s="110">
        <f t="shared" si="83"/>
        <v>0.85400000000000065</v>
      </c>
      <c r="AC857" s="110">
        <f>IF('3C-Water transport'!P$56="no"," ",ROUND(AB857,4))</f>
        <v>0.85399999999999998</v>
      </c>
      <c r="AD857" s="110">
        <f>IF('3C-Water transport'!P$57="no"," ",ROUND(AB857,4))</f>
        <v>0.85399999999999998</v>
      </c>
      <c r="AE857" s="110">
        <f>IF('3C-Water transport'!P$58="no"," ",ROUND(AB857,4))</f>
        <v>0.85399999999999998</v>
      </c>
    </row>
    <row r="858" spans="5:31" x14ac:dyDescent="0.25">
      <c r="E858" s="110">
        <f t="shared" si="81"/>
        <v>0.85500000000000065</v>
      </c>
      <c r="F858" s="110">
        <f>IF('3A-Rail transport'!P$56="no"," ",ROUND(E858,4))</f>
        <v>0.85499999999999998</v>
      </c>
      <c r="G858" s="110">
        <f>IF('3A-Rail transport'!P$57="no"," ",ROUND(E858,4))</f>
        <v>0.85499999999999998</v>
      </c>
      <c r="H858" s="110"/>
      <c r="S858" s="110">
        <f t="shared" si="82"/>
        <v>0.85500000000000065</v>
      </c>
      <c r="T858" s="110">
        <f>IF('3B-Air transport'!P$66="no"," ",ROUND(S858,4))</f>
        <v>0.85499999999999998</v>
      </c>
      <c r="U858" s="110">
        <f>IF('3B-Air transport'!P$67="no"," ",ROUND(S858,4))</f>
        <v>0.85499999999999998</v>
      </c>
      <c r="V858" s="110">
        <f>IF('3B-Air transport'!P$68="no"," ",ROUND(S858,4))</f>
        <v>0.85499999999999998</v>
      </c>
      <c r="W858" s="110"/>
      <c r="AB858" s="110">
        <f t="shared" si="83"/>
        <v>0.85500000000000065</v>
      </c>
      <c r="AC858" s="110">
        <f>IF('3C-Water transport'!P$56="no"," ",ROUND(AB858,4))</f>
        <v>0.85499999999999998</v>
      </c>
      <c r="AD858" s="110">
        <f>IF('3C-Water transport'!P$57="no"," ",ROUND(AB858,4))</f>
        <v>0.85499999999999998</v>
      </c>
      <c r="AE858" s="110">
        <f>IF('3C-Water transport'!P$58="no"," ",ROUND(AB858,4))</f>
        <v>0.85499999999999998</v>
      </c>
    </row>
    <row r="859" spans="5:31" x14ac:dyDescent="0.25">
      <c r="E859" s="110">
        <f t="shared" si="81"/>
        <v>0.85600000000000065</v>
      </c>
      <c r="F859" s="110">
        <f>IF('3A-Rail transport'!P$56="no"," ",ROUND(E859,4))</f>
        <v>0.85599999999999998</v>
      </c>
      <c r="G859" s="110">
        <f>IF('3A-Rail transport'!P$57="no"," ",ROUND(E859,4))</f>
        <v>0.85599999999999998</v>
      </c>
      <c r="H859" s="110"/>
      <c r="S859" s="110">
        <f t="shared" si="82"/>
        <v>0.85600000000000065</v>
      </c>
      <c r="T859" s="110">
        <f>IF('3B-Air transport'!P$66="no"," ",ROUND(S859,4))</f>
        <v>0.85599999999999998</v>
      </c>
      <c r="U859" s="110">
        <f>IF('3B-Air transport'!P$67="no"," ",ROUND(S859,4))</f>
        <v>0.85599999999999998</v>
      </c>
      <c r="V859" s="110">
        <f>IF('3B-Air transport'!P$68="no"," ",ROUND(S859,4))</f>
        <v>0.85599999999999998</v>
      </c>
      <c r="W859" s="110"/>
      <c r="AB859" s="110">
        <f t="shared" si="83"/>
        <v>0.85600000000000065</v>
      </c>
      <c r="AC859" s="110">
        <f>IF('3C-Water transport'!P$56="no"," ",ROUND(AB859,4))</f>
        <v>0.85599999999999998</v>
      </c>
      <c r="AD859" s="110">
        <f>IF('3C-Water transport'!P$57="no"," ",ROUND(AB859,4))</f>
        <v>0.85599999999999998</v>
      </c>
      <c r="AE859" s="110">
        <f>IF('3C-Water transport'!P$58="no"," ",ROUND(AB859,4))</f>
        <v>0.85599999999999998</v>
      </c>
    </row>
    <row r="860" spans="5:31" x14ac:dyDescent="0.25">
      <c r="E860" s="110">
        <f t="shared" si="81"/>
        <v>0.85700000000000065</v>
      </c>
      <c r="F860" s="110">
        <f>IF('3A-Rail transport'!P$56="no"," ",ROUND(E860,4))</f>
        <v>0.85699999999999998</v>
      </c>
      <c r="G860" s="110">
        <f>IF('3A-Rail transport'!P$57="no"," ",ROUND(E860,4))</f>
        <v>0.85699999999999998</v>
      </c>
      <c r="H860" s="110"/>
      <c r="S860" s="110">
        <f t="shared" si="82"/>
        <v>0.85700000000000065</v>
      </c>
      <c r="T860" s="110">
        <f>IF('3B-Air transport'!P$66="no"," ",ROUND(S860,4))</f>
        <v>0.85699999999999998</v>
      </c>
      <c r="U860" s="110">
        <f>IF('3B-Air transport'!P$67="no"," ",ROUND(S860,4))</f>
        <v>0.85699999999999998</v>
      </c>
      <c r="V860" s="110">
        <f>IF('3B-Air transport'!P$68="no"," ",ROUND(S860,4))</f>
        <v>0.85699999999999998</v>
      </c>
      <c r="W860" s="110"/>
      <c r="AB860" s="110">
        <f t="shared" si="83"/>
        <v>0.85700000000000065</v>
      </c>
      <c r="AC860" s="110">
        <f>IF('3C-Water transport'!P$56="no"," ",ROUND(AB860,4))</f>
        <v>0.85699999999999998</v>
      </c>
      <c r="AD860" s="110">
        <f>IF('3C-Water transport'!P$57="no"," ",ROUND(AB860,4))</f>
        <v>0.85699999999999998</v>
      </c>
      <c r="AE860" s="110">
        <f>IF('3C-Water transport'!P$58="no"," ",ROUND(AB860,4))</f>
        <v>0.85699999999999998</v>
      </c>
    </row>
    <row r="861" spans="5:31" x14ac:dyDescent="0.25">
      <c r="E861" s="110">
        <f t="shared" si="81"/>
        <v>0.85800000000000065</v>
      </c>
      <c r="F861" s="110">
        <f>IF('3A-Rail transport'!P$56="no"," ",ROUND(E861,4))</f>
        <v>0.85799999999999998</v>
      </c>
      <c r="G861" s="110">
        <f>IF('3A-Rail transport'!P$57="no"," ",ROUND(E861,4))</f>
        <v>0.85799999999999998</v>
      </c>
      <c r="H861" s="110"/>
      <c r="S861" s="110">
        <f t="shared" si="82"/>
        <v>0.85800000000000065</v>
      </c>
      <c r="T861" s="110">
        <f>IF('3B-Air transport'!P$66="no"," ",ROUND(S861,4))</f>
        <v>0.85799999999999998</v>
      </c>
      <c r="U861" s="110">
        <f>IF('3B-Air transport'!P$67="no"," ",ROUND(S861,4))</f>
        <v>0.85799999999999998</v>
      </c>
      <c r="V861" s="110">
        <f>IF('3B-Air transport'!P$68="no"," ",ROUND(S861,4))</f>
        <v>0.85799999999999998</v>
      </c>
      <c r="W861" s="110"/>
      <c r="AB861" s="110">
        <f t="shared" si="83"/>
        <v>0.85800000000000065</v>
      </c>
      <c r="AC861" s="110">
        <f>IF('3C-Water transport'!P$56="no"," ",ROUND(AB861,4))</f>
        <v>0.85799999999999998</v>
      </c>
      <c r="AD861" s="110">
        <f>IF('3C-Water transport'!P$57="no"," ",ROUND(AB861,4))</f>
        <v>0.85799999999999998</v>
      </c>
      <c r="AE861" s="110">
        <f>IF('3C-Water transport'!P$58="no"," ",ROUND(AB861,4))</f>
        <v>0.85799999999999998</v>
      </c>
    </row>
    <row r="862" spans="5:31" x14ac:dyDescent="0.25">
      <c r="E862" s="110">
        <f t="shared" si="81"/>
        <v>0.85900000000000065</v>
      </c>
      <c r="F862" s="110">
        <f>IF('3A-Rail transport'!P$56="no"," ",ROUND(E862,4))</f>
        <v>0.85899999999999999</v>
      </c>
      <c r="G862" s="110">
        <f>IF('3A-Rail transport'!P$57="no"," ",ROUND(E862,4))</f>
        <v>0.85899999999999999</v>
      </c>
      <c r="H862" s="110"/>
      <c r="S862" s="110">
        <f t="shared" si="82"/>
        <v>0.85900000000000065</v>
      </c>
      <c r="T862" s="110">
        <f>IF('3B-Air transport'!P$66="no"," ",ROUND(S862,4))</f>
        <v>0.85899999999999999</v>
      </c>
      <c r="U862" s="110">
        <f>IF('3B-Air transport'!P$67="no"," ",ROUND(S862,4))</f>
        <v>0.85899999999999999</v>
      </c>
      <c r="V862" s="110">
        <f>IF('3B-Air transport'!P$68="no"," ",ROUND(S862,4))</f>
        <v>0.85899999999999999</v>
      </c>
      <c r="W862" s="110"/>
      <c r="AB862" s="110">
        <f t="shared" si="83"/>
        <v>0.85900000000000065</v>
      </c>
      <c r="AC862" s="110">
        <f>IF('3C-Water transport'!P$56="no"," ",ROUND(AB862,4))</f>
        <v>0.85899999999999999</v>
      </c>
      <c r="AD862" s="110">
        <f>IF('3C-Water transport'!P$57="no"," ",ROUND(AB862,4))</f>
        <v>0.85899999999999999</v>
      </c>
      <c r="AE862" s="110">
        <f>IF('3C-Water transport'!P$58="no"," ",ROUND(AB862,4))</f>
        <v>0.85899999999999999</v>
      </c>
    </row>
    <row r="863" spans="5:31" x14ac:dyDescent="0.25">
      <c r="E863" s="110">
        <f t="shared" si="81"/>
        <v>0.86000000000000065</v>
      </c>
      <c r="F863" s="110">
        <f>IF('3A-Rail transport'!P$56="no"," ",ROUND(E863,4))</f>
        <v>0.86</v>
      </c>
      <c r="G863" s="110">
        <f>IF('3A-Rail transport'!P$57="no"," ",ROUND(E863,4))</f>
        <v>0.86</v>
      </c>
      <c r="H863" s="110"/>
      <c r="S863" s="110">
        <f t="shared" si="82"/>
        <v>0.86000000000000065</v>
      </c>
      <c r="T863" s="110">
        <f>IF('3B-Air transport'!P$66="no"," ",ROUND(S863,4))</f>
        <v>0.86</v>
      </c>
      <c r="U863" s="110">
        <f>IF('3B-Air transport'!P$67="no"," ",ROUND(S863,4))</f>
        <v>0.86</v>
      </c>
      <c r="V863" s="110">
        <f>IF('3B-Air transport'!P$68="no"," ",ROUND(S863,4))</f>
        <v>0.86</v>
      </c>
      <c r="W863" s="110"/>
      <c r="AB863" s="110">
        <f t="shared" si="83"/>
        <v>0.86000000000000065</v>
      </c>
      <c r="AC863" s="110">
        <f>IF('3C-Water transport'!P$56="no"," ",ROUND(AB863,4))</f>
        <v>0.86</v>
      </c>
      <c r="AD863" s="110">
        <f>IF('3C-Water transport'!P$57="no"," ",ROUND(AB863,4))</f>
        <v>0.86</v>
      </c>
      <c r="AE863" s="110">
        <f>IF('3C-Water transport'!P$58="no"," ",ROUND(AB863,4))</f>
        <v>0.86</v>
      </c>
    </row>
    <row r="864" spans="5:31" x14ac:dyDescent="0.25">
      <c r="E864" s="110">
        <f t="shared" si="81"/>
        <v>0.86100000000000065</v>
      </c>
      <c r="F864" s="110">
        <f>IF('3A-Rail transport'!P$56="no"," ",ROUND(E864,4))</f>
        <v>0.86099999999999999</v>
      </c>
      <c r="G864" s="110">
        <f>IF('3A-Rail transport'!P$57="no"," ",ROUND(E864,4))</f>
        <v>0.86099999999999999</v>
      </c>
      <c r="H864" s="110"/>
      <c r="S864" s="110">
        <f t="shared" si="82"/>
        <v>0.86100000000000065</v>
      </c>
      <c r="T864" s="110">
        <f>IF('3B-Air transport'!P$66="no"," ",ROUND(S864,4))</f>
        <v>0.86099999999999999</v>
      </c>
      <c r="U864" s="110">
        <f>IF('3B-Air transport'!P$67="no"," ",ROUND(S864,4))</f>
        <v>0.86099999999999999</v>
      </c>
      <c r="V864" s="110">
        <f>IF('3B-Air transport'!P$68="no"," ",ROUND(S864,4))</f>
        <v>0.86099999999999999</v>
      </c>
      <c r="W864" s="110"/>
      <c r="AB864" s="110">
        <f t="shared" si="83"/>
        <v>0.86100000000000065</v>
      </c>
      <c r="AC864" s="110">
        <f>IF('3C-Water transport'!P$56="no"," ",ROUND(AB864,4))</f>
        <v>0.86099999999999999</v>
      </c>
      <c r="AD864" s="110">
        <f>IF('3C-Water transport'!P$57="no"," ",ROUND(AB864,4))</f>
        <v>0.86099999999999999</v>
      </c>
      <c r="AE864" s="110">
        <f>IF('3C-Water transport'!P$58="no"," ",ROUND(AB864,4))</f>
        <v>0.86099999999999999</v>
      </c>
    </row>
    <row r="865" spans="5:31" x14ac:dyDescent="0.25">
      <c r="E865" s="110">
        <f t="shared" si="81"/>
        <v>0.86200000000000065</v>
      </c>
      <c r="F865" s="110">
        <f>IF('3A-Rail transport'!P$56="no"," ",ROUND(E865,4))</f>
        <v>0.86199999999999999</v>
      </c>
      <c r="G865" s="110">
        <f>IF('3A-Rail transport'!P$57="no"," ",ROUND(E865,4))</f>
        <v>0.86199999999999999</v>
      </c>
      <c r="H865" s="110"/>
      <c r="S865" s="110">
        <f t="shared" si="82"/>
        <v>0.86200000000000065</v>
      </c>
      <c r="T865" s="110">
        <f>IF('3B-Air transport'!P$66="no"," ",ROUND(S865,4))</f>
        <v>0.86199999999999999</v>
      </c>
      <c r="U865" s="110">
        <f>IF('3B-Air transport'!P$67="no"," ",ROUND(S865,4))</f>
        <v>0.86199999999999999</v>
      </c>
      <c r="V865" s="110">
        <f>IF('3B-Air transport'!P$68="no"," ",ROUND(S865,4))</f>
        <v>0.86199999999999999</v>
      </c>
      <c r="W865" s="110"/>
      <c r="AB865" s="110">
        <f t="shared" si="83"/>
        <v>0.86200000000000065</v>
      </c>
      <c r="AC865" s="110">
        <f>IF('3C-Water transport'!P$56="no"," ",ROUND(AB865,4))</f>
        <v>0.86199999999999999</v>
      </c>
      <c r="AD865" s="110">
        <f>IF('3C-Water transport'!P$57="no"," ",ROUND(AB865,4))</f>
        <v>0.86199999999999999</v>
      </c>
      <c r="AE865" s="110">
        <f>IF('3C-Water transport'!P$58="no"," ",ROUND(AB865,4))</f>
        <v>0.86199999999999999</v>
      </c>
    </row>
    <row r="866" spans="5:31" x14ac:dyDescent="0.25">
      <c r="E866" s="110">
        <f t="shared" si="81"/>
        <v>0.86300000000000066</v>
      </c>
      <c r="F866" s="110">
        <f>IF('3A-Rail transport'!P$56="no"," ",ROUND(E866,4))</f>
        <v>0.86299999999999999</v>
      </c>
      <c r="G866" s="110">
        <f>IF('3A-Rail transport'!P$57="no"," ",ROUND(E866,4))</f>
        <v>0.86299999999999999</v>
      </c>
      <c r="H866" s="110"/>
      <c r="S866" s="110">
        <f t="shared" si="82"/>
        <v>0.86300000000000066</v>
      </c>
      <c r="T866" s="110">
        <f>IF('3B-Air transport'!P$66="no"," ",ROUND(S866,4))</f>
        <v>0.86299999999999999</v>
      </c>
      <c r="U866" s="110">
        <f>IF('3B-Air transport'!P$67="no"," ",ROUND(S866,4))</f>
        <v>0.86299999999999999</v>
      </c>
      <c r="V866" s="110">
        <f>IF('3B-Air transport'!P$68="no"," ",ROUND(S866,4))</f>
        <v>0.86299999999999999</v>
      </c>
      <c r="W866" s="110"/>
      <c r="AB866" s="110">
        <f t="shared" si="83"/>
        <v>0.86300000000000066</v>
      </c>
      <c r="AC866" s="110">
        <f>IF('3C-Water transport'!P$56="no"," ",ROUND(AB866,4))</f>
        <v>0.86299999999999999</v>
      </c>
      <c r="AD866" s="110">
        <f>IF('3C-Water transport'!P$57="no"," ",ROUND(AB866,4))</f>
        <v>0.86299999999999999</v>
      </c>
      <c r="AE866" s="110">
        <f>IF('3C-Water transport'!P$58="no"," ",ROUND(AB866,4))</f>
        <v>0.86299999999999999</v>
      </c>
    </row>
    <row r="867" spans="5:31" x14ac:dyDescent="0.25">
      <c r="E867" s="110">
        <f t="shared" si="81"/>
        <v>0.86400000000000066</v>
      </c>
      <c r="F867" s="110">
        <f>IF('3A-Rail transport'!P$56="no"," ",ROUND(E867,4))</f>
        <v>0.86399999999999999</v>
      </c>
      <c r="G867" s="110">
        <f>IF('3A-Rail transport'!P$57="no"," ",ROUND(E867,4))</f>
        <v>0.86399999999999999</v>
      </c>
      <c r="H867" s="110"/>
      <c r="S867" s="110">
        <f t="shared" si="82"/>
        <v>0.86400000000000066</v>
      </c>
      <c r="T867" s="110">
        <f>IF('3B-Air transport'!P$66="no"," ",ROUND(S867,4))</f>
        <v>0.86399999999999999</v>
      </c>
      <c r="U867" s="110">
        <f>IF('3B-Air transport'!P$67="no"," ",ROUND(S867,4))</f>
        <v>0.86399999999999999</v>
      </c>
      <c r="V867" s="110">
        <f>IF('3B-Air transport'!P$68="no"," ",ROUND(S867,4))</f>
        <v>0.86399999999999999</v>
      </c>
      <c r="W867" s="110"/>
      <c r="AB867" s="110">
        <f t="shared" si="83"/>
        <v>0.86400000000000066</v>
      </c>
      <c r="AC867" s="110">
        <f>IF('3C-Water transport'!P$56="no"," ",ROUND(AB867,4))</f>
        <v>0.86399999999999999</v>
      </c>
      <c r="AD867" s="110">
        <f>IF('3C-Water transport'!P$57="no"," ",ROUND(AB867,4))</f>
        <v>0.86399999999999999</v>
      </c>
      <c r="AE867" s="110">
        <f>IF('3C-Water transport'!P$58="no"," ",ROUND(AB867,4))</f>
        <v>0.86399999999999999</v>
      </c>
    </row>
    <row r="868" spans="5:31" x14ac:dyDescent="0.25">
      <c r="E868" s="110">
        <f t="shared" si="81"/>
        <v>0.86500000000000066</v>
      </c>
      <c r="F868" s="110">
        <f>IF('3A-Rail transport'!P$56="no"," ",ROUND(E868,4))</f>
        <v>0.86499999999999999</v>
      </c>
      <c r="G868" s="110">
        <f>IF('3A-Rail transport'!P$57="no"," ",ROUND(E868,4))</f>
        <v>0.86499999999999999</v>
      </c>
      <c r="H868" s="110"/>
      <c r="S868" s="110">
        <f t="shared" si="82"/>
        <v>0.86500000000000066</v>
      </c>
      <c r="T868" s="110">
        <f>IF('3B-Air transport'!P$66="no"," ",ROUND(S868,4))</f>
        <v>0.86499999999999999</v>
      </c>
      <c r="U868" s="110">
        <f>IF('3B-Air transport'!P$67="no"," ",ROUND(S868,4))</f>
        <v>0.86499999999999999</v>
      </c>
      <c r="V868" s="110">
        <f>IF('3B-Air transport'!P$68="no"," ",ROUND(S868,4))</f>
        <v>0.86499999999999999</v>
      </c>
      <c r="W868" s="110"/>
      <c r="AB868" s="110">
        <f t="shared" si="83"/>
        <v>0.86500000000000066</v>
      </c>
      <c r="AC868" s="110">
        <f>IF('3C-Water transport'!P$56="no"," ",ROUND(AB868,4))</f>
        <v>0.86499999999999999</v>
      </c>
      <c r="AD868" s="110">
        <f>IF('3C-Water transport'!P$57="no"," ",ROUND(AB868,4))</f>
        <v>0.86499999999999999</v>
      </c>
      <c r="AE868" s="110">
        <f>IF('3C-Water transport'!P$58="no"," ",ROUND(AB868,4))</f>
        <v>0.86499999999999999</v>
      </c>
    </row>
    <row r="869" spans="5:31" x14ac:dyDescent="0.25">
      <c r="E869" s="110">
        <f t="shared" si="81"/>
        <v>0.86600000000000066</v>
      </c>
      <c r="F869" s="110">
        <f>IF('3A-Rail transport'!P$56="no"," ",ROUND(E869,4))</f>
        <v>0.86599999999999999</v>
      </c>
      <c r="G869" s="110">
        <f>IF('3A-Rail transport'!P$57="no"," ",ROUND(E869,4))</f>
        <v>0.86599999999999999</v>
      </c>
      <c r="H869" s="110"/>
      <c r="S869" s="110">
        <f t="shared" si="82"/>
        <v>0.86600000000000066</v>
      </c>
      <c r="T869" s="110">
        <f>IF('3B-Air transport'!P$66="no"," ",ROUND(S869,4))</f>
        <v>0.86599999999999999</v>
      </c>
      <c r="U869" s="110">
        <f>IF('3B-Air transport'!P$67="no"," ",ROUND(S869,4))</f>
        <v>0.86599999999999999</v>
      </c>
      <c r="V869" s="110">
        <f>IF('3B-Air transport'!P$68="no"," ",ROUND(S869,4))</f>
        <v>0.86599999999999999</v>
      </c>
      <c r="W869" s="110"/>
      <c r="AB869" s="110">
        <f t="shared" si="83"/>
        <v>0.86600000000000066</v>
      </c>
      <c r="AC869" s="110">
        <f>IF('3C-Water transport'!P$56="no"," ",ROUND(AB869,4))</f>
        <v>0.86599999999999999</v>
      </c>
      <c r="AD869" s="110">
        <f>IF('3C-Water transport'!P$57="no"," ",ROUND(AB869,4))</f>
        <v>0.86599999999999999</v>
      </c>
      <c r="AE869" s="110">
        <f>IF('3C-Water transport'!P$58="no"," ",ROUND(AB869,4))</f>
        <v>0.86599999999999999</v>
      </c>
    </row>
    <row r="870" spans="5:31" x14ac:dyDescent="0.25">
      <c r="E870" s="110">
        <f t="shared" si="81"/>
        <v>0.86700000000000066</v>
      </c>
      <c r="F870" s="110">
        <f>IF('3A-Rail transport'!P$56="no"," ",ROUND(E870,4))</f>
        <v>0.86699999999999999</v>
      </c>
      <c r="G870" s="110">
        <f>IF('3A-Rail transport'!P$57="no"," ",ROUND(E870,4))</f>
        <v>0.86699999999999999</v>
      </c>
      <c r="H870" s="110"/>
      <c r="S870" s="110">
        <f t="shared" si="82"/>
        <v>0.86700000000000066</v>
      </c>
      <c r="T870" s="110">
        <f>IF('3B-Air transport'!P$66="no"," ",ROUND(S870,4))</f>
        <v>0.86699999999999999</v>
      </c>
      <c r="U870" s="110">
        <f>IF('3B-Air transport'!P$67="no"," ",ROUND(S870,4))</f>
        <v>0.86699999999999999</v>
      </c>
      <c r="V870" s="110">
        <f>IF('3B-Air transport'!P$68="no"," ",ROUND(S870,4))</f>
        <v>0.86699999999999999</v>
      </c>
      <c r="W870" s="110"/>
      <c r="AB870" s="110">
        <f t="shared" si="83"/>
        <v>0.86700000000000066</v>
      </c>
      <c r="AC870" s="110">
        <f>IF('3C-Water transport'!P$56="no"," ",ROUND(AB870,4))</f>
        <v>0.86699999999999999</v>
      </c>
      <c r="AD870" s="110">
        <f>IF('3C-Water transport'!P$57="no"," ",ROUND(AB870,4))</f>
        <v>0.86699999999999999</v>
      </c>
      <c r="AE870" s="110">
        <f>IF('3C-Water transport'!P$58="no"," ",ROUND(AB870,4))</f>
        <v>0.86699999999999999</v>
      </c>
    </row>
    <row r="871" spans="5:31" x14ac:dyDescent="0.25">
      <c r="E871" s="110">
        <f t="shared" si="81"/>
        <v>0.86800000000000066</v>
      </c>
      <c r="F871" s="110">
        <f>IF('3A-Rail transport'!P$56="no"," ",ROUND(E871,4))</f>
        <v>0.86799999999999999</v>
      </c>
      <c r="G871" s="110">
        <f>IF('3A-Rail transport'!P$57="no"," ",ROUND(E871,4))</f>
        <v>0.86799999999999999</v>
      </c>
      <c r="H871" s="110"/>
      <c r="S871" s="110">
        <f t="shared" si="82"/>
        <v>0.86800000000000066</v>
      </c>
      <c r="T871" s="110">
        <f>IF('3B-Air transport'!P$66="no"," ",ROUND(S871,4))</f>
        <v>0.86799999999999999</v>
      </c>
      <c r="U871" s="110">
        <f>IF('3B-Air transport'!P$67="no"," ",ROUND(S871,4))</f>
        <v>0.86799999999999999</v>
      </c>
      <c r="V871" s="110">
        <f>IF('3B-Air transport'!P$68="no"," ",ROUND(S871,4))</f>
        <v>0.86799999999999999</v>
      </c>
      <c r="W871" s="110"/>
      <c r="AB871" s="110">
        <f t="shared" si="83"/>
        <v>0.86800000000000066</v>
      </c>
      <c r="AC871" s="110">
        <f>IF('3C-Water transport'!P$56="no"," ",ROUND(AB871,4))</f>
        <v>0.86799999999999999</v>
      </c>
      <c r="AD871" s="110">
        <f>IF('3C-Water transport'!P$57="no"," ",ROUND(AB871,4))</f>
        <v>0.86799999999999999</v>
      </c>
      <c r="AE871" s="110">
        <f>IF('3C-Water transport'!P$58="no"," ",ROUND(AB871,4))</f>
        <v>0.86799999999999999</v>
      </c>
    </row>
    <row r="872" spans="5:31" x14ac:dyDescent="0.25">
      <c r="E872" s="110">
        <f t="shared" si="81"/>
        <v>0.86900000000000066</v>
      </c>
      <c r="F872" s="110">
        <f>IF('3A-Rail transport'!P$56="no"," ",ROUND(E872,4))</f>
        <v>0.86899999999999999</v>
      </c>
      <c r="G872" s="110">
        <f>IF('3A-Rail transport'!P$57="no"," ",ROUND(E872,4))</f>
        <v>0.86899999999999999</v>
      </c>
      <c r="H872" s="110"/>
      <c r="S872" s="110">
        <f t="shared" si="82"/>
        <v>0.86900000000000066</v>
      </c>
      <c r="T872" s="110">
        <f>IF('3B-Air transport'!P$66="no"," ",ROUND(S872,4))</f>
        <v>0.86899999999999999</v>
      </c>
      <c r="U872" s="110">
        <f>IF('3B-Air transport'!P$67="no"," ",ROUND(S872,4))</f>
        <v>0.86899999999999999</v>
      </c>
      <c r="V872" s="110">
        <f>IF('3B-Air transport'!P$68="no"," ",ROUND(S872,4))</f>
        <v>0.86899999999999999</v>
      </c>
      <c r="W872" s="110"/>
      <c r="AB872" s="110">
        <f t="shared" si="83"/>
        <v>0.86900000000000066</v>
      </c>
      <c r="AC872" s="110">
        <f>IF('3C-Water transport'!P$56="no"," ",ROUND(AB872,4))</f>
        <v>0.86899999999999999</v>
      </c>
      <c r="AD872" s="110">
        <f>IF('3C-Water transport'!P$57="no"," ",ROUND(AB872,4))</f>
        <v>0.86899999999999999</v>
      </c>
      <c r="AE872" s="110">
        <f>IF('3C-Water transport'!P$58="no"," ",ROUND(AB872,4))</f>
        <v>0.86899999999999999</v>
      </c>
    </row>
    <row r="873" spans="5:31" x14ac:dyDescent="0.25">
      <c r="E873" s="110">
        <f t="shared" si="81"/>
        <v>0.87000000000000066</v>
      </c>
      <c r="F873" s="110">
        <f>IF('3A-Rail transport'!P$56="no"," ",ROUND(E873,4))</f>
        <v>0.87</v>
      </c>
      <c r="G873" s="110">
        <f>IF('3A-Rail transport'!P$57="no"," ",ROUND(E873,4))</f>
        <v>0.87</v>
      </c>
      <c r="H873" s="110"/>
      <c r="S873" s="110">
        <f t="shared" si="82"/>
        <v>0.87000000000000066</v>
      </c>
      <c r="T873" s="110">
        <f>IF('3B-Air transport'!P$66="no"," ",ROUND(S873,4))</f>
        <v>0.87</v>
      </c>
      <c r="U873" s="110">
        <f>IF('3B-Air transport'!P$67="no"," ",ROUND(S873,4))</f>
        <v>0.87</v>
      </c>
      <c r="V873" s="110">
        <f>IF('3B-Air transport'!P$68="no"," ",ROUND(S873,4))</f>
        <v>0.87</v>
      </c>
      <c r="W873" s="110"/>
      <c r="AB873" s="110">
        <f t="shared" si="83"/>
        <v>0.87000000000000066</v>
      </c>
      <c r="AC873" s="110">
        <f>IF('3C-Water transport'!P$56="no"," ",ROUND(AB873,4))</f>
        <v>0.87</v>
      </c>
      <c r="AD873" s="110">
        <f>IF('3C-Water transport'!P$57="no"," ",ROUND(AB873,4))</f>
        <v>0.87</v>
      </c>
      <c r="AE873" s="110">
        <f>IF('3C-Water transport'!P$58="no"," ",ROUND(AB873,4))</f>
        <v>0.87</v>
      </c>
    </row>
    <row r="874" spans="5:31" x14ac:dyDescent="0.25">
      <c r="E874" s="110">
        <f t="shared" si="81"/>
        <v>0.87100000000000066</v>
      </c>
      <c r="F874" s="110">
        <f>IF('3A-Rail transport'!P$56="no"," ",ROUND(E874,4))</f>
        <v>0.871</v>
      </c>
      <c r="G874" s="110">
        <f>IF('3A-Rail transport'!P$57="no"," ",ROUND(E874,4))</f>
        <v>0.871</v>
      </c>
      <c r="H874" s="110"/>
      <c r="S874" s="110">
        <f t="shared" si="82"/>
        <v>0.87100000000000066</v>
      </c>
      <c r="T874" s="110">
        <f>IF('3B-Air transport'!P$66="no"," ",ROUND(S874,4))</f>
        <v>0.871</v>
      </c>
      <c r="U874" s="110">
        <f>IF('3B-Air transport'!P$67="no"," ",ROUND(S874,4))</f>
        <v>0.871</v>
      </c>
      <c r="V874" s="110">
        <f>IF('3B-Air transport'!P$68="no"," ",ROUND(S874,4))</f>
        <v>0.871</v>
      </c>
      <c r="W874" s="110"/>
      <c r="AB874" s="110">
        <f t="shared" si="83"/>
        <v>0.87100000000000066</v>
      </c>
      <c r="AC874" s="110">
        <f>IF('3C-Water transport'!P$56="no"," ",ROUND(AB874,4))</f>
        <v>0.871</v>
      </c>
      <c r="AD874" s="110">
        <f>IF('3C-Water transport'!P$57="no"," ",ROUND(AB874,4))</f>
        <v>0.871</v>
      </c>
      <c r="AE874" s="110">
        <f>IF('3C-Water transport'!P$58="no"," ",ROUND(AB874,4))</f>
        <v>0.871</v>
      </c>
    </row>
    <row r="875" spans="5:31" x14ac:dyDescent="0.25">
      <c r="E875" s="110">
        <f t="shared" si="81"/>
        <v>0.87200000000000066</v>
      </c>
      <c r="F875" s="110">
        <f>IF('3A-Rail transport'!P$56="no"," ",ROUND(E875,4))</f>
        <v>0.872</v>
      </c>
      <c r="G875" s="110">
        <f>IF('3A-Rail transport'!P$57="no"," ",ROUND(E875,4))</f>
        <v>0.872</v>
      </c>
      <c r="H875" s="110"/>
      <c r="S875" s="110">
        <f t="shared" si="82"/>
        <v>0.87200000000000066</v>
      </c>
      <c r="T875" s="110">
        <f>IF('3B-Air transport'!P$66="no"," ",ROUND(S875,4))</f>
        <v>0.872</v>
      </c>
      <c r="U875" s="110">
        <f>IF('3B-Air transport'!P$67="no"," ",ROUND(S875,4))</f>
        <v>0.872</v>
      </c>
      <c r="V875" s="110">
        <f>IF('3B-Air transport'!P$68="no"," ",ROUND(S875,4))</f>
        <v>0.872</v>
      </c>
      <c r="W875" s="110"/>
      <c r="AB875" s="110">
        <f t="shared" si="83"/>
        <v>0.87200000000000066</v>
      </c>
      <c r="AC875" s="110">
        <f>IF('3C-Water transport'!P$56="no"," ",ROUND(AB875,4))</f>
        <v>0.872</v>
      </c>
      <c r="AD875" s="110">
        <f>IF('3C-Water transport'!P$57="no"," ",ROUND(AB875,4))</f>
        <v>0.872</v>
      </c>
      <c r="AE875" s="110">
        <f>IF('3C-Water transport'!P$58="no"," ",ROUND(AB875,4))</f>
        <v>0.872</v>
      </c>
    </row>
    <row r="876" spans="5:31" x14ac:dyDescent="0.25">
      <c r="E876" s="110">
        <f t="shared" si="81"/>
        <v>0.87300000000000066</v>
      </c>
      <c r="F876" s="110">
        <f>IF('3A-Rail transport'!P$56="no"," ",ROUND(E876,4))</f>
        <v>0.873</v>
      </c>
      <c r="G876" s="110">
        <f>IF('3A-Rail transport'!P$57="no"," ",ROUND(E876,4))</f>
        <v>0.873</v>
      </c>
      <c r="H876" s="110"/>
      <c r="S876" s="110">
        <f t="shared" si="82"/>
        <v>0.87300000000000066</v>
      </c>
      <c r="T876" s="110">
        <f>IF('3B-Air transport'!P$66="no"," ",ROUND(S876,4))</f>
        <v>0.873</v>
      </c>
      <c r="U876" s="110">
        <f>IF('3B-Air transport'!P$67="no"," ",ROUND(S876,4))</f>
        <v>0.873</v>
      </c>
      <c r="V876" s="110">
        <f>IF('3B-Air transport'!P$68="no"," ",ROUND(S876,4))</f>
        <v>0.873</v>
      </c>
      <c r="W876" s="110"/>
      <c r="AB876" s="110">
        <f t="shared" si="83"/>
        <v>0.87300000000000066</v>
      </c>
      <c r="AC876" s="110">
        <f>IF('3C-Water transport'!P$56="no"," ",ROUND(AB876,4))</f>
        <v>0.873</v>
      </c>
      <c r="AD876" s="110">
        <f>IF('3C-Water transport'!P$57="no"," ",ROUND(AB876,4))</f>
        <v>0.873</v>
      </c>
      <c r="AE876" s="110">
        <f>IF('3C-Water transport'!P$58="no"," ",ROUND(AB876,4))</f>
        <v>0.873</v>
      </c>
    </row>
    <row r="877" spans="5:31" x14ac:dyDescent="0.25">
      <c r="E877" s="110">
        <f t="shared" si="81"/>
        <v>0.87400000000000067</v>
      </c>
      <c r="F877" s="110">
        <f>IF('3A-Rail transport'!P$56="no"," ",ROUND(E877,4))</f>
        <v>0.874</v>
      </c>
      <c r="G877" s="110">
        <f>IF('3A-Rail transport'!P$57="no"," ",ROUND(E877,4))</f>
        <v>0.874</v>
      </c>
      <c r="H877" s="110"/>
      <c r="S877" s="110">
        <f t="shared" si="82"/>
        <v>0.87400000000000067</v>
      </c>
      <c r="T877" s="110">
        <f>IF('3B-Air transport'!P$66="no"," ",ROUND(S877,4))</f>
        <v>0.874</v>
      </c>
      <c r="U877" s="110">
        <f>IF('3B-Air transport'!P$67="no"," ",ROUND(S877,4))</f>
        <v>0.874</v>
      </c>
      <c r="V877" s="110">
        <f>IF('3B-Air transport'!P$68="no"," ",ROUND(S877,4))</f>
        <v>0.874</v>
      </c>
      <c r="W877" s="110"/>
      <c r="AB877" s="110">
        <f t="shared" si="83"/>
        <v>0.87400000000000067</v>
      </c>
      <c r="AC877" s="110">
        <f>IF('3C-Water transport'!P$56="no"," ",ROUND(AB877,4))</f>
        <v>0.874</v>
      </c>
      <c r="AD877" s="110">
        <f>IF('3C-Water transport'!P$57="no"," ",ROUND(AB877,4))</f>
        <v>0.874</v>
      </c>
      <c r="AE877" s="110">
        <f>IF('3C-Water transport'!P$58="no"," ",ROUND(AB877,4))</f>
        <v>0.874</v>
      </c>
    </row>
    <row r="878" spans="5:31" x14ac:dyDescent="0.25">
      <c r="E878" s="110">
        <f t="shared" si="81"/>
        <v>0.87500000000000067</v>
      </c>
      <c r="F878" s="110">
        <f>IF('3A-Rail transport'!P$56="no"," ",ROUND(E878,4))</f>
        <v>0.875</v>
      </c>
      <c r="G878" s="110">
        <f>IF('3A-Rail transport'!P$57="no"," ",ROUND(E878,4))</f>
        <v>0.875</v>
      </c>
      <c r="H878" s="110"/>
      <c r="S878" s="110">
        <f t="shared" si="82"/>
        <v>0.87500000000000067</v>
      </c>
      <c r="T878" s="110">
        <f>IF('3B-Air transport'!P$66="no"," ",ROUND(S878,4))</f>
        <v>0.875</v>
      </c>
      <c r="U878" s="110">
        <f>IF('3B-Air transport'!P$67="no"," ",ROUND(S878,4))</f>
        <v>0.875</v>
      </c>
      <c r="V878" s="110">
        <f>IF('3B-Air transport'!P$68="no"," ",ROUND(S878,4))</f>
        <v>0.875</v>
      </c>
      <c r="W878" s="110"/>
      <c r="AB878" s="110">
        <f t="shared" si="83"/>
        <v>0.87500000000000067</v>
      </c>
      <c r="AC878" s="110">
        <f>IF('3C-Water transport'!P$56="no"," ",ROUND(AB878,4))</f>
        <v>0.875</v>
      </c>
      <c r="AD878" s="110">
        <f>IF('3C-Water transport'!P$57="no"," ",ROUND(AB878,4))</f>
        <v>0.875</v>
      </c>
      <c r="AE878" s="110">
        <f>IF('3C-Water transport'!P$58="no"," ",ROUND(AB878,4))</f>
        <v>0.875</v>
      </c>
    </row>
    <row r="879" spans="5:31" x14ac:dyDescent="0.25">
      <c r="E879" s="110">
        <f t="shared" si="81"/>
        <v>0.87600000000000067</v>
      </c>
      <c r="F879" s="110">
        <f>IF('3A-Rail transport'!P$56="no"," ",ROUND(E879,4))</f>
        <v>0.876</v>
      </c>
      <c r="G879" s="110">
        <f>IF('3A-Rail transport'!P$57="no"," ",ROUND(E879,4))</f>
        <v>0.876</v>
      </c>
      <c r="H879" s="110"/>
      <c r="S879" s="110">
        <f t="shared" si="82"/>
        <v>0.87600000000000067</v>
      </c>
      <c r="T879" s="110">
        <f>IF('3B-Air transport'!P$66="no"," ",ROUND(S879,4))</f>
        <v>0.876</v>
      </c>
      <c r="U879" s="110">
        <f>IF('3B-Air transport'!P$67="no"," ",ROUND(S879,4))</f>
        <v>0.876</v>
      </c>
      <c r="V879" s="110">
        <f>IF('3B-Air transport'!P$68="no"," ",ROUND(S879,4))</f>
        <v>0.876</v>
      </c>
      <c r="W879" s="110"/>
      <c r="AB879" s="110">
        <f t="shared" si="83"/>
        <v>0.87600000000000067</v>
      </c>
      <c r="AC879" s="110">
        <f>IF('3C-Water transport'!P$56="no"," ",ROUND(AB879,4))</f>
        <v>0.876</v>
      </c>
      <c r="AD879" s="110">
        <f>IF('3C-Water transport'!P$57="no"," ",ROUND(AB879,4))</f>
        <v>0.876</v>
      </c>
      <c r="AE879" s="110">
        <f>IF('3C-Water transport'!P$58="no"," ",ROUND(AB879,4))</f>
        <v>0.876</v>
      </c>
    </row>
    <row r="880" spans="5:31" x14ac:dyDescent="0.25">
      <c r="E880" s="110">
        <f t="shared" si="81"/>
        <v>0.87700000000000067</v>
      </c>
      <c r="F880" s="110">
        <f>IF('3A-Rail transport'!P$56="no"," ",ROUND(E880,4))</f>
        <v>0.877</v>
      </c>
      <c r="G880" s="110">
        <f>IF('3A-Rail transport'!P$57="no"," ",ROUND(E880,4))</f>
        <v>0.877</v>
      </c>
      <c r="H880" s="110"/>
      <c r="S880" s="110">
        <f t="shared" si="82"/>
        <v>0.87700000000000067</v>
      </c>
      <c r="T880" s="110">
        <f>IF('3B-Air transport'!P$66="no"," ",ROUND(S880,4))</f>
        <v>0.877</v>
      </c>
      <c r="U880" s="110">
        <f>IF('3B-Air transport'!P$67="no"," ",ROUND(S880,4))</f>
        <v>0.877</v>
      </c>
      <c r="V880" s="110">
        <f>IF('3B-Air transport'!P$68="no"," ",ROUND(S880,4))</f>
        <v>0.877</v>
      </c>
      <c r="W880" s="110"/>
      <c r="AB880" s="110">
        <f t="shared" si="83"/>
        <v>0.87700000000000067</v>
      </c>
      <c r="AC880" s="110">
        <f>IF('3C-Water transport'!P$56="no"," ",ROUND(AB880,4))</f>
        <v>0.877</v>
      </c>
      <c r="AD880" s="110">
        <f>IF('3C-Water transport'!P$57="no"," ",ROUND(AB880,4))</f>
        <v>0.877</v>
      </c>
      <c r="AE880" s="110">
        <f>IF('3C-Water transport'!P$58="no"," ",ROUND(AB880,4))</f>
        <v>0.877</v>
      </c>
    </row>
    <row r="881" spans="5:31" x14ac:dyDescent="0.25">
      <c r="E881" s="110">
        <f t="shared" si="81"/>
        <v>0.87800000000000067</v>
      </c>
      <c r="F881" s="110">
        <f>IF('3A-Rail transport'!P$56="no"," ",ROUND(E881,4))</f>
        <v>0.878</v>
      </c>
      <c r="G881" s="110">
        <f>IF('3A-Rail transport'!P$57="no"," ",ROUND(E881,4))</f>
        <v>0.878</v>
      </c>
      <c r="H881" s="110"/>
      <c r="S881" s="110">
        <f t="shared" si="82"/>
        <v>0.87800000000000067</v>
      </c>
      <c r="T881" s="110">
        <f>IF('3B-Air transport'!P$66="no"," ",ROUND(S881,4))</f>
        <v>0.878</v>
      </c>
      <c r="U881" s="110">
        <f>IF('3B-Air transport'!P$67="no"," ",ROUND(S881,4))</f>
        <v>0.878</v>
      </c>
      <c r="V881" s="110">
        <f>IF('3B-Air transport'!P$68="no"," ",ROUND(S881,4))</f>
        <v>0.878</v>
      </c>
      <c r="W881" s="110"/>
      <c r="AB881" s="110">
        <f t="shared" si="83"/>
        <v>0.87800000000000067</v>
      </c>
      <c r="AC881" s="110">
        <f>IF('3C-Water transport'!P$56="no"," ",ROUND(AB881,4))</f>
        <v>0.878</v>
      </c>
      <c r="AD881" s="110">
        <f>IF('3C-Water transport'!P$57="no"," ",ROUND(AB881,4))</f>
        <v>0.878</v>
      </c>
      <c r="AE881" s="110">
        <f>IF('3C-Water transport'!P$58="no"," ",ROUND(AB881,4))</f>
        <v>0.878</v>
      </c>
    </row>
    <row r="882" spans="5:31" x14ac:dyDescent="0.25">
      <c r="E882" s="110">
        <f t="shared" si="81"/>
        <v>0.87900000000000067</v>
      </c>
      <c r="F882" s="110">
        <f>IF('3A-Rail transport'!P$56="no"," ",ROUND(E882,4))</f>
        <v>0.879</v>
      </c>
      <c r="G882" s="110">
        <f>IF('3A-Rail transport'!P$57="no"," ",ROUND(E882,4))</f>
        <v>0.879</v>
      </c>
      <c r="H882" s="110"/>
      <c r="S882" s="110">
        <f t="shared" si="82"/>
        <v>0.87900000000000067</v>
      </c>
      <c r="T882" s="110">
        <f>IF('3B-Air transport'!P$66="no"," ",ROUND(S882,4))</f>
        <v>0.879</v>
      </c>
      <c r="U882" s="110">
        <f>IF('3B-Air transport'!P$67="no"," ",ROUND(S882,4))</f>
        <v>0.879</v>
      </c>
      <c r="V882" s="110">
        <f>IF('3B-Air transport'!P$68="no"," ",ROUND(S882,4))</f>
        <v>0.879</v>
      </c>
      <c r="W882" s="110"/>
      <c r="AB882" s="110">
        <f t="shared" si="83"/>
        <v>0.87900000000000067</v>
      </c>
      <c r="AC882" s="110">
        <f>IF('3C-Water transport'!P$56="no"," ",ROUND(AB882,4))</f>
        <v>0.879</v>
      </c>
      <c r="AD882" s="110">
        <f>IF('3C-Water transport'!P$57="no"," ",ROUND(AB882,4))</f>
        <v>0.879</v>
      </c>
      <c r="AE882" s="110">
        <f>IF('3C-Water transport'!P$58="no"," ",ROUND(AB882,4))</f>
        <v>0.879</v>
      </c>
    </row>
    <row r="883" spans="5:31" x14ac:dyDescent="0.25">
      <c r="E883" s="110">
        <f t="shared" si="81"/>
        <v>0.88000000000000067</v>
      </c>
      <c r="F883" s="110">
        <f>IF('3A-Rail transport'!P$56="no"," ",ROUND(E883,4))</f>
        <v>0.88</v>
      </c>
      <c r="G883" s="110">
        <f>IF('3A-Rail transport'!P$57="no"," ",ROUND(E883,4))</f>
        <v>0.88</v>
      </c>
      <c r="H883" s="110"/>
      <c r="S883" s="110">
        <f t="shared" si="82"/>
        <v>0.88000000000000067</v>
      </c>
      <c r="T883" s="110">
        <f>IF('3B-Air transport'!P$66="no"," ",ROUND(S883,4))</f>
        <v>0.88</v>
      </c>
      <c r="U883" s="110">
        <f>IF('3B-Air transport'!P$67="no"," ",ROUND(S883,4))</f>
        <v>0.88</v>
      </c>
      <c r="V883" s="110">
        <f>IF('3B-Air transport'!P$68="no"," ",ROUND(S883,4))</f>
        <v>0.88</v>
      </c>
      <c r="W883" s="110"/>
      <c r="AB883" s="110">
        <f t="shared" si="83"/>
        <v>0.88000000000000067</v>
      </c>
      <c r="AC883" s="110">
        <f>IF('3C-Water transport'!P$56="no"," ",ROUND(AB883,4))</f>
        <v>0.88</v>
      </c>
      <c r="AD883" s="110">
        <f>IF('3C-Water transport'!P$57="no"," ",ROUND(AB883,4))</f>
        <v>0.88</v>
      </c>
      <c r="AE883" s="110">
        <f>IF('3C-Water transport'!P$58="no"," ",ROUND(AB883,4))</f>
        <v>0.88</v>
      </c>
    </row>
    <row r="884" spans="5:31" x14ac:dyDescent="0.25">
      <c r="E884" s="110">
        <f t="shared" si="81"/>
        <v>0.88100000000000067</v>
      </c>
      <c r="F884" s="110">
        <f>IF('3A-Rail transport'!P$56="no"," ",ROUND(E884,4))</f>
        <v>0.88100000000000001</v>
      </c>
      <c r="G884" s="110">
        <f>IF('3A-Rail transport'!P$57="no"," ",ROUND(E884,4))</f>
        <v>0.88100000000000001</v>
      </c>
      <c r="H884" s="110"/>
      <c r="S884" s="110">
        <f t="shared" si="82"/>
        <v>0.88100000000000067</v>
      </c>
      <c r="T884" s="110">
        <f>IF('3B-Air transport'!P$66="no"," ",ROUND(S884,4))</f>
        <v>0.88100000000000001</v>
      </c>
      <c r="U884" s="110">
        <f>IF('3B-Air transport'!P$67="no"," ",ROUND(S884,4))</f>
        <v>0.88100000000000001</v>
      </c>
      <c r="V884" s="110">
        <f>IF('3B-Air transport'!P$68="no"," ",ROUND(S884,4))</f>
        <v>0.88100000000000001</v>
      </c>
      <c r="W884" s="110"/>
      <c r="AB884" s="110">
        <f t="shared" si="83"/>
        <v>0.88100000000000067</v>
      </c>
      <c r="AC884" s="110">
        <f>IF('3C-Water transport'!P$56="no"," ",ROUND(AB884,4))</f>
        <v>0.88100000000000001</v>
      </c>
      <c r="AD884" s="110">
        <f>IF('3C-Water transport'!P$57="no"," ",ROUND(AB884,4))</f>
        <v>0.88100000000000001</v>
      </c>
      <c r="AE884" s="110">
        <f>IF('3C-Water transport'!P$58="no"," ",ROUND(AB884,4))</f>
        <v>0.88100000000000001</v>
      </c>
    </row>
    <row r="885" spans="5:31" x14ac:dyDescent="0.25">
      <c r="E885" s="110">
        <f t="shared" si="81"/>
        <v>0.88200000000000067</v>
      </c>
      <c r="F885" s="110">
        <f>IF('3A-Rail transport'!P$56="no"," ",ROUND(E885,4))</f>
        <v>0.88200000000000001</v>
      </c>
      <c r="G885" s="110">
        <f>IF('3A-Rail transport'!P$57="no"," ",ROUND(E885,4))</f>
        <v>0.88200000000000001</v>
      </c>
      <c r="H885" s="110"/>
      <c r="S885" s="110">
        <f t="shared" si="82"/>
        <v>0.88200000000000067</v>
      </c>
      <c r="T885" s="110">
        <f>IF('3B-Air transport'!P$66="no"," ",ROUND(S885,4))</f>
        <v>0.88200000000000001</v>
      </c>
      <c r="U885" s="110">
        <f>IF('3B-Air transport'!P$67="no"," ",ROUND(S885,4))</f>
        <v>0.88200000000000001</v>
      </c>
      <c r="V885" s="110">
        <f>IF('3B-Air transport'!P$68="no"," ",ROUND(S885,4))</f>
        <v>0.88200000000000001</v>
      </c>
      <c r="W885" s="110"/>
      <c r="AB885" s="110">
        <f t="shared" si="83"/>
        <v>0.88200000000000067</v>
      </c>
      <c r="AC885" s="110">
        <f>IF('3C-Water transport'!P$56="no"," ",ROUND(AB885,4))</f>
        <v>0.88200000000000001</v>
      </c>
      <c r="AD885" s="110">
        <f>IF('3C-Water transport'!P$57="no"," ",ROUND(AB885,4))</f>
        <v>0.88200000000000001</v>
      </c>
      <c r="AE885" s="110">
        <f>IF('3C-Water transport'!P$58="no"," ",ROUND(AB885,4))</f>
        <v>0.88200000000000001</v>
      </c>
    </row>
    <row r="886" spans="5:31" x14ac:dyDescent="0.25">
      <c r="E886" s="110">
        <f t="shared" si="81"/>
        <v>0.88300000000000067</v>
      </c>
      <c r="F886" s="110">
        <f>IF('3A-Rail transport'!P$56="no"," ",ROUND(E886,4))</f>
        <v>0.88300000000000001</v>
      </c>
      <c r="G886" s="110">
        <f>IF('3A-Rail transport'!P$57="no"," ",ROUND(E886,4))</f>
        <v>0.88300000000000001</v>
      </c>
      <c r="H886" s="110"/>
      <c r="S886" s="110">
        <f t="shared" si="82"/>
        <v>0.88300000000000067</v>
      </c>
      <c r="T886" s="110">
        <f>IF('3B-Air transport'!P$66="no"," ",ROUND(S886,4))</f>
        <v>0.88300000000000001</v>
      </c>
      <c r="U886" s="110">
        <f>IF('3B-Air transport'!P$67="no"," ",ROUND(S886,4))</f>
        <v>0.88300000000000001</v>
      </c>
      <c r="V886" s="110">
        <f>IF('3B-Air transport'!P$68="no"," ",ROUND(S886,4))</f>
        <v>0.88300000000000001</v>
      </c>
      <c r="W886" s="110"/>
      <c r="AB886" s="110">
        <f t="shared" si="83"/>
        <v>0.88300000000000067</v>
      </c>
      <c r="AC886" s="110">
        <f>IF('3C-Water transport'!P$56="no"," ",ROUND(AB886,4))</f>
        <v>0.88300000000000001</v>
      </c>
      <c r="AD886" s="110">
        <f>IF('3C-Water transport'!P$57="no"," ",ROUND(AB886,4))</f>
        <v>0.88300000000000001</v>
      </c>
      <c r="AE886" s="110">
        <f>IF('3C-Water transport'!P$58="no"," ",ROUND(AB886,4))</f>
        <v>0.88300000000000001</v>
      </c>
    </row>
    <row r="887" spans="5:31" x14ac:dyDescent="0.25">
      <c r="E887" s="110">
        <f t="shared" si="81"/>
        <v>0.88400000000000067</v>
      </c>
      <c r="F887" s="110">
        <f>IF('3A-Rail transport'!P$56="no"," ",ROUND(E887,4))</f>
        <v>0.88400000000000001</v>
      </c>
      <c r="G887" s="110">
        <f>IF('3A-Rail transport'!P$57="no"," ",ROUND(E887,4))</f>
        <v>0.88400000000000001</v>
      </c>
      <c r="H887" s="110"/>
      <c r="S887" s="110">
        <f t="shared" si="82"/>
        <v>0.88400000000000067</v>
      </c>
      <c r="T887" s="110">
        <f>IF('3B-Air transport'!P$66="no"," ",ROUND(S887,4))</f>
        <v>0.88400000000000001</v>
      </c>
      <c r="U887" s="110">
        <f>IF('3B-Air transport'!P$67="no"," ",ROUND(S887,4))</f>
        <v>0.88400000000000001</v>
      </c>
      <c r="V887" s="110">
        <f>IF('3B-Air transport'!P$68="no"," ",ROUND(S887,4))</f>
        <v>0.88400000000000001</v>
      </c>
      <c r="W887" s="110"/>
      <c r="AB887" s="110">
        <f t="shared" si="83"/>
        <v>0.88400000000000067</v>
      </c>
      <c r="AC887" s="110">
        <f>IF('3C-Water transport'!P$56="no"," ",ROUND(AB887,4))</f>
        <v>0.88400000000000001</v>
      </c>
      <c r="AD887" s="110">
        <f>IF('3C-Water transport'!P$57="no"," ",ROUND(AB887,4))</f>
        <v>0.88400000000000001</v>
      </c>
      <c r="AE887" s="110">
        <f>IF('3C-Water transport'!P$58="no"," ",ROUND(AB887,4))</f>
        <v>0.88400000000000001</v>
      </c>
    </row>
    <row r="888" spans="5:31" x14ac:dyDescent="0.25">
      <c r="E888" s="110">
        <f t="shared" si="81"/>
        <v>0.88500000000000068</v>
      </c>
      <c r="F888" s="110">
        <f>IF('3A-Rail transport'!P$56="no"," ",ROUND(E888,4))</f>
        <v>0.88500000000000001</v>
      </c>
      <c r="G888" s="110">
        <f>IF('3A-Rail transport'!P$57="no"," ",ROUND(E888,4))</f>
        <v>0.88500000000000001</v>
      </c>
      <c r="H888" s="110"/>
      <c r="S888" s="110">
        <f t="shared" si="82"/>
        <v>0.88500000000000068</v>
      </c>
      <c r="T888" s="110">
        <f>IF('3B-Air transport'!P$66="no"," ",ROUND(S888,4))</f>
        <v>0.88500000000000001</v>
      </c>
      <c r="U888" s="110">
        <f>IF('3B-Air transport'!P$67="no"," ",ROUND(S888,4))</f>
        <v>0.88500000000000001</v>
      </c>
      <c r="V888" s="110">
        <f>IF('3B-Air transport'!P$68="no"," ",ROUND(S888,4))</f>
        <v>0.88500000000000001</v>
      </c>
      <c r="W888" s="110"/>
      <c r="AB888" s="110">
        <f t="shared" si="83"/>
        <v>0.88500000000000068</v>
      </c>
      <c r="AC888" s="110">
        <f>IF('3C-Water transport'!P$56="no"," ",ROUND(AB888,4))</f>
        <v>0.88500000000000001</v>
      </c>
      <c r="AD888" s="110">
        <f>IF('3C-Water transport'!P$57="no"," ",ROUND(AB888,4))</f>
        <v>0.88500000000000001</v>
      </c>
      <c r="AE888" s="110">
        <f>IF('3C-Water transport'!P$58="no"," ",ROUND(AB888,4))</f>
        <v>0.88500000000000001</v>
      </c>
    </row>
    <row r="889" spans="5:31" x14ac:dyDescent="0.25">
      <c r="E889" s="110">
        <f t="shared" si="81"/>
        <v>0.88600000000000068</v>
      </c>
      <c r="F889" s="110">
        <f>IF('3A-Rail transport'!P$56="no"," ",ROUND(E889,4))</f>
        <v>0.88600000000000001</v>
      </c>
      <c r="G889" s="110">
        <f>IF('3A-Rail transport'!P$57="no"," ",ROUND(E889,4))</f>
        <v>0.88600000000000001</v>
      </c>
      <c r="H889" s="110"/>
      <c r="S889" s="110">
        <f t="shared" si="82"/>
        <v>0.88600000000000068</v>
      </c>
      <c r="T889" s="110">
        <f>IF('3B-Air transport'!P$66="no"," ",ROUND(S889,4))</f>
        <v>0.88600000000000001</v>
      </c>
      <c r="U889" s="110">
        <f>IF('3B-Air transport'!P$67="no"," ",ROUND(S889,4))</f>
        <v>0.88600000000000001</v>
      </c>
      <c r="V889" s="110">
        <f>IF('3B-Air transport'!P$68="no"," ",ROUND(S889,4))</f>
        <v>0.88600000000000001</v>
      </c>
      <c r="W889" s="110"/>
      <c r="AB889" s="110">
        <f t="shared" si="83"/>
        <v>0.88600000000000068</v>
      </c>
      <c r="AC889" s="110">
        <f>IF('3C-Water transport'!P$56="no"," ",ROUND(AB889,4))</f>
        <v>0.88600000000000001</v>
      </c>
      <c r="AD889" s="110">
        <f>IF('3C-Water transport'!P$57="no"," ",ROUND(AB889,4))</f>
        <v>0.88600000000000001</v>
      </c>
      <c r="AE889" s="110">
        <f>IF('3C-Water transport'!P$58="no"," ",ROUND(AB889,4))</f>
        <v>0.88600000000000001</v>
      </c>
    </row>
    <row r="890" spans="5:31" x14ac:dyDescent="0.25">
      <c r="E890" s="110">
        <f t="shared" si="81"/>
        <v>0.88700000000000068</v>
      </c>
      <c r="F890" s="110">
        <f>IF('3A-Rail transport'!P$56="no"," ",ROUND(E890,4))</f>
        <v>0.88700000000000001</v>
      </c>
      <c r="G890" s="110">
        <f>IF('3A-Rail transport'!P$57="no"," ",ROUND(E890,4))</f>
        <v>0.88700000000000001</v>
      </c>
      <c r="H890" s="110"/>
      <c r="S890" s="110">
        <f t="shared" si="82"/>
        <v>0.88700000000000068</v>
      </c>
      <c r="T890" s="110">
        <f>IF('3B-Air transport'!P$66="no"," ",ROUND(S890,4))</f>
        <v>0.88700000000000001</v>
      </c>
      <c r="U890" s="110">
        <f>IF('3B-Air transport'!P$67="no"," ",ROUND(S890,4))</f>
        <v>0.88700000000000001</v>
      </c>
      <c r="V890" s="110">
        <f>IF('3B-Air transport'!P$68="no"," ",ROUND(S890,4))</f>
        <v>0.88700000000000001</v>
      </c>
      <c r="W890" s="110"/>
      <c r="AB890" s="110">
        <f t="shared" si="83"/>
        <v>0.88700000000000068</v>
      </c>
      <c r="AC890" s="110">
        <f>IF('3C-Water transport'!P$56="no"," ",ROUND(AB890,4))</f>
        <v>0.88700000000000001</v>
      </c>
      <c r="AD890" s="110">
        <f>IF('3C-Water transport'!P$57="no"," ",ROUND(AB890,4))</f>
        <v>0.88700000000000001</v>
      </c>
      <c r="AE890" s="110">
        <f>IF('3C-Water transport'!P$58="no"," ",ROUND(AB890,4))</f>
        <v>0.88700000000000001</v>
      </c>
    </row>
    <row r="891" spans="5:31" x14ac:dyDescent="0.25">
      <c r="E891" s="110">
        <f t="shared" si="81"/>
        <v>0.88800000000000068</v>
      </c>
      <c r="F891" s="110">
        <f>IF('3A-Rail transport'!P$56="no"," ",ROUND(E891,4))</f>
        <v>0.88800000000000001</v>
      </c>
      <c r="G891" s="110">
        <f>IF('3A-Rail transport'!P$57="no"," ",ROUND(E891,4))</f>
        <v>0.88800000000000001</v>
      </c>
      <c r="H891" s="110"/>
      <c r="S891" s="110">
        <f t="shared" si="82"/>
        <v>0.88800000000000068</v>
      </c>
      <c r="T891" s="110">
        <f>IF('3B-Air transport'!P$66="no"," ",ROUND(S891,4))</f>
        <v>0.88800000000000001</v>
      </c>
      <c r="U891" s="110">
        <f>IF('3B-Air transport'!P$67="no"," ",ROUND(S891,4))</f>
        <v>0.88800000000000001</v>
      </c>
      <c r="V891" s="110">
        <f>IF('3B-Air transport'!P$68="no"," ",ROUND(S891,4))</f>
        <v>0.88800000000000001</v>
      </c>
      <c r="W891" s="110"/>
      <c r="AB891" s="110">
        <f t="shared" si="83"/>
        <v>0.88800000000000068</v>
      </c>
      <c r="AC891" s="110">
        <f>IF('3C-Water transport'!P$56="no"," ",ROUND(AB891,4))</f>
        <v>0.88800000000000001</v>
      </c>
      <c r="AD891" s="110">
        <f>IF('3C-Water transport'!P$57="no"," ",ROUND(AB891,4))</f>
        <v>0.88800000000000001</v>
      </c>
      <c r="AE891" s="110">
        <f>IF('3C-Water transport'!P$58="no"," ",ROUND(AB891,4))</f>
        <v>0.88800000000000001</v>
      </c>
    </row>
    <row r="892" spans="5:31" x14ac:dyDescent="0.25">
      <c r="E892" s="110">
        <f t="shared" si="81"/>
        <v>0.88900000000000068</v>
      </c>
      <c r="F892" s="110">
        <f>IF('3A-Rail transport'!P$56="no"," ",ROUND(E892,4))</f>
        <v>0.88900000000000001</v>
      </c>
      <c r="G892" s="110">
        <f>IF('3A-Rail transport'!P$57="no"," ",ROUND(E892,4))</f>
        <v>0.88900000000000001</v>
      </c>
      <c r="H892" s="110"/>
      <c r="S892" s="110">
        <f t="shared" si="82"/>
        <v>0.88900000000000068</v>
      </c>
      <c r="T892" s="110">
        <f>IF('3B-Air transport'!P$66="no"," ",ROUND(S892,4))</f>
        <v>0.88900000000000001</v>
      </c>
      <c r="U892" s="110">
        <f>IF('3B-Air transport'!P$67="no"," ",ROUND(S892,4))</f>
        <v>0.88900000000000001</v>
      </c>
      <c r="V892" s="110">
        <f>IF('3B-Air transport'!P$68="no"," ",ROUND(S892,4))</f>
        <v>0.88900000000000001</v>
      </c>
      <c r="W892" s="110"/>
      <c r="AB892" s="110">
        <f t="shared" si="83"/>
        <v>0.88900000000000068</v>
      </c>
      <c r="AC892" s="110">
        <f>IF('3C-Water transport'!P$56="no"," ",ROUND(AB892,4))</f>
        <v>0.88900000000000001</v>
      </c>
      <c r="AD892" s="110">
        <f>IF('3C-Water transport'!P$57="no"," ",ROUND(AB892,4))</f>
        <v>0.88900000000000001</v>
      </c>
      <c r="AE892" s="110">
        <f>IF('3C-Water transport'!P$58="no"," ",ROUND(AB892,4))</f>
        <v>0.88900000000000001</v>
      </c>
    </row>
    <row r="893" spans="5:31" x14ac:dyDescent="0.25">
      <c r="E893" s="110">
        <f t="shared" si="81"/>
        <v>0.89000000000000068</v>
      </c>
      <c r="F893" s="110">
        <f>IF('3A-Rail transport'!P$56="no"," ",ROUND(E893,4))</f>
        <v>0.89</v>
      </c>
      <c r="G893" s="110">
        <f>IF('3A-Rail transport'!P$57="no"," ",ROUND(E893,4))</f>
        <v>0.89</v>
      </c>
      <c r="H893" s="110"/>
      <c r="S893" s="110">
        <f t="shared" si="82"/>
        <v>0.89000000000000068</v>
      </c>
      <c r="T893" s="110">
        <f>IF('3B-Air transport'!P$66="no"," ",ROUND(S893,4))</f>
        <v>0.89</v>
      </c>
      <c r="U893" s="110">
        <f>IF('3B-Air transport'!P$67="no"," ",ROUND(S893,4))</f>
        <v>0.89</v>
      </c>
      <c r="V893" s="110">
        <f>IF('3B-Air transport'!P$68="no"," ",ROUND(S893,4))</f>
        <v>0.89</v>
      </c>
      <c r="W893" s="110"/>
      <c r="AB893" s="110">
        <f t="shared" si="83"/>
        <v>0.89000000000000068</v>
      </c>
      <c r="AC893" s="110">
        <f>IF('3C-Water transport'!P$56="no"," ",ROUND(AB893,4))</f>
        <v>0.89</v>
      </c>
      <c r="AD893" s="110">
        <f>IF('3C-Water transport'!P$57="no"," ",ROUND(AB893,4))</f>
        <v>0.89</v>
      </c>
      <c r="AE893" s="110">
        <f>IF('3C-Water transport'!P$58="no"," ",ROUND(AB893,4))</f>
        <v>0.89</v>
      </c>
    </row>
    <row r="894" spans="5:31" x14ac:dyDescent="0.25">
      <c r="E894" s="110">
        <f t="shared" si="81"/>
        <v>0.89100000000000068</v>
      </c>
      <c r="F894" s="110">
        <f>IF('3A-Rail transport'!P$56="no"," ",ROUND(E894,4))</f>
        <v>0.89100000000000001</v>
      </c>
      <c r="G894" s="110">
        <f>IF('3A-Rail transport'!P$57="no"," ",ROUND(E894,4))</f>
        <v>0.89100000000000001</v>
      </c>
      <c r="H894" s="110"/>
      <c r="S894" s="110">
        <f t="shared" si="82"/>
        <v>0.89100000000000068</v>
      </c>
      <c r="T894" s="110">
        <f>IF('3B-Air transport'!P$66="no"," ",ROUND(S894,4))</f>
        <v>0.89100000000000001</v>
      </c>
      <c r="U894" s="110">
        <f>IF('3B-Air transport'!P$67="no"," ",ROUND(S894,4))</f>
        <v>0.89100000000000001</v>
      </c>
      <c r="V894" s="110">
        <f>IF('3B-Air transport'!P$68="no"," ",ROUND(S894,4))</f>
        <v>0.89100000000000001</v>
      </c>
      <c r="W894" s="110"/>
      <c r="AB894" s="110">
        <f t="shared" si="83"/>
        <v>0.89100000000000068</v>
      </c>
      <c r="AC894" s="110">
        <f>IF('3C-Water transport'!P$56="no"," ",ROUND(AB894,4))</f>
        <v>0.89100000000000001</v>
      </c>
      <c r="AD894" s="110">
        <f>IF('3C-Water transport'!P$57="no"," ",ROUND(AB894,4))</f>
        <v>0.89100000000000001</v>
      </c>
      <c r="AE894" s="110">
        <f>IF('3C-Water transport'!P$58="no"," ",ROUND(AB894,4))</f>
        <v>0.89100000000000001</v>
      </c>
    </row>
    <row r="895" spans="5:31" x14ac:dyDescent="0.25">
      <c r="E895" s="110">
        <f t="shared" si="81"/>
        <v>0.89200000000000068</v>
      </c>
      <c r="F895" s="110">
        <f>IF('3A-Rail transport'!P$56="no"," ",ROUND(E895,4))</f>
        <v>0.89200000000000002</v>
      </c>
      <c r="G895" s="110">
        <f>IF('3A-Rail transport'!P$57="no"," ",ROUND(E895,4))</f>
        <v>0.89200000000000002</v>
      </c>
      <c r="H895" s="110"/>
      <c r="S895" s="110">
        <f t="shared" si="82"/>
        <v>0.89200000000000068</v>
      </c>
      <c r="T895" s="110">
        <f>IF('3B-Air transport'!P$66="no"," ",ROUND(S895,4))</f>
        <v>0.89200000000000002</v>
      </c>
      <c r="U895" s="110">
        <f>IF('3B-Air transport'!P$67="no"," ",ROUND(S895,4))</f>
        <v>0.89200000000000002</v>
      </c>
      <c r="V895" s="110">
        <f>IF('3B-Air transport'!P$68="no"," ",ROUND(S895,4))</f>
        <v>0.89200000000000002</v>
      </c>
      <c r="W895" s="110"/>
      <c r="AB895" s="110">
        <f t="shared" si="83"/>
        <v>0.89200000000000068</v>
      </c>
      <c r="AC895" s="110">
        <f>IF('3C-Water transport'!P$56="no"," ",ROUND(AB895,4))</f>
        <v>0.89200000000000002</v>
      </c>
      <c r="AD895" s="110">
        <f>IF('3C-Water transport'!P$57="no"," ",ROUND(AB895,4))</f>
        <v>0.89200000000000002</v>
      </c>
      <c r="AE895" s="110">
        <f>IF('3C-Water transport'!P$58="no"," ",ROUND(AB895,4))</f>
        <v>0.89200000000000002</v>
      </c>
    </row>
    <row r="896" spans="5:31" x14ac:dyDescent="0.25">
      <c r="E896" s="110">
        <f t="shared" si="81"/>
        <v>0.89300000000000068</v>
      </c>
      <c r="F896" s="110">
        <f>IF('3A-Rail transport'!P$56="no"," ",ROUND(E896,4))</f>
        <v>0.89300000000000002</v>
      </c>
      <c r="G896" s="110">
        <f>IF('3A-Rail transport'!P$57="no"," ",ROUND(E896,4))</f>
        <v>0.89300000000000002</v>
      </c>
      <c r="H896" s="110"/>
      <c r="S896" s="110">
        <f t="shared" si="82"/>
        <v>0.89300000000000068</v>
      </c>
      <c r="T896" s="110">
        <f>IF('3B-Air transport'!P$66="no"," ",ROUND(S896,4))</f>
        <v>0.89300000000000002</v>
      </c>
      <c r="U896" s="110">
        <f>IF('3B-Air transport'!P$67="no"," ",ROUND(S896,4))</f>
        <v>0.89300000000000002</v>
      </c>
      <c r="V896" s="110">
        <f>IF('3B-Air transport'!P$68="no"," ",ROUND(S896,4))</f>
        <v>0.89300000000000002</v>
      </c>
      <c r="W896" s="110"/>
      <c r="AB896" s="110">
        <f t="shared" si="83"/>
        <v>0.89300000000000068</v>
      </c>
      <c r="AC896" s="110">
        <f>IF('3C-Water transport'!P$56="no"," ",ROUND(AB896,4))</f>
        <v>0.89300000000000002</v>
      </c>
      <c r="AD896" s="110">
        <f>IF('3C-Water transport'!P$57="no"," ",ROUND(AB896,4))</f>
        <v>0.89300000000000002</v>
      </c>
      <c r="AE896" s="110">
        <f>IF('3C-Water transport'!P$58="no"," ",ROUND(AB896,4))</f>
        <v>0.89300000000000002</v>
      </c>
    </row>
    <row r="897" spans="5:31" x14ac:dyDescent="0.25">
      <c r="E897" s="110">
        <f t="shared" si="81"/>
        <v>0.89400000000000068</v>
      </c>
      <c r="F897" s="110">
        <f>IF('3A-Rail transport'!P$56="no"," ",ROUND(E897,4))</f>
        <v>0.89400000000000002</v>
      </c>
      <c r="G897" s="110">
        <f>IF('3A-Rail transport'!P$57="no"," ",ROUND(E897,4))</f>
        <v>0.89400000000000002</v>
      </c>
      <c r="H897" s="110"/>
      <c r="S897" s="110">
        <f t="shared" si="82"/>
        <v>0.89400000000000068</v>
      </c>
      <c r="T897" s="110">
        <f>IF('3B-Air transport'!P$66="no"," ",ROUND(S897,4))</f>
        <v>0.89400000000000002</v>
      </c>
      <c r="U897" s="110">
        <f>IF('3B-Air transport'!P$67="no"," ",ROUND(S897,4))</f>
        <v>0.89400000000000002</v>
      </c>
      <c r="V897" s="110">
        <f>IF('3B-Air transport'!P$68="no"," ",ROUND(S897,4))</f>
        <v>0.89400000000000002</v>
      </c>
      <c r="W897" s="110"/>
      <c r="AB897" s="110">
        <f t="shared" si="83"/>
        <v>0.89400000000000068</v>
      </c>
      <c r="AC897" s="110">
        <f>IF('3C-Water transport'!P$56="no"," ",ROUND(AB897,4))</f>
        <v>0.89400000000000002</v>
      </c>
      <c r="AD897" s="110">
        <f>IF('3C-Water transport'!P$57="no"," ",ROUND(AB897,4))</f>
        <v>0.89400000000000002</v>
      </c>
      <c r="AE897" s="110">
        <f>IF('3C-Water transport'!P$58="no"," ",ROUND(AB897,4))</f>
        <v>0.89400000000000002</v>
      </c>
    </row>
    <row r="898" spans="5:31" x14ac:dyDescent="0.25">
      <c r="E898" s="110">
        <f t="shared" si="81"/>
        <v>0.89500000000000068</v>
      </c>
      <c r="F898" s="110">
        <f>IF('3A-Rail transport'!P$56="no"," ",ROUND(E898,4))</f>
        <v>0.89500000000000002</v>
      </c>
      <c r="G898" s="110">
        <f>IF('3A-Rail transport'!P$57="no"," ",ROUND(E898,4))</f>
        <v>0.89500000000000002</v>
      </c>
      <c r="H898" s="110"/>
      <c r="S898" s="110">
        <f t="shared" si="82"/>
        <v>0.89500000000000068</v>
      </c>
      <c r="T898" s="110">
        <f>IF('3B-Air transport'!P$66="no"," ",ROUND(S898,4))</f>
        <v>0.89500000000000002</v>
      </c>
      <c r="U898" s="110">
        <f>IF('3B-Air transport'!P$67="no"," ",ROUND(S898,4))</f>
        <v>0.89500000000000002</v>
      </c>
      <c r="V898" s="110">
        <f>IF('3B-Air transport'!P$68="no"," ",ROUND(S898,4))</f>
        <v>0.89500000000000002</v>
      </c>
      <c r="W898" s="110"/>
      <c r="AB898" s="110">
        <f t="shared" si="83"/>
        <v>0.89500000000000068</v>
      </c>
      <c r="AC898" s="110">
        <f>IF('3C-Water transport'!P$56="no"," ",ROUND(AB898,4))</f>
        <v>0.89500000000000002</v>
      </c>
      <c r="AD898" s="110">
        <f>IF('3C-Water transport'!P$57="no"," ",ROUND(AB898,4))</f>
        <v>0.89500000000000002</v>
      </c>
      <c r="AE898" s="110">
        <f>IF('3C-Water transport'!P$58="no"," ",ROUND(AB898,4))</f>
        <v>0.89500000000000002</v>
      </c>
    </row>
    <row r="899" spans="5:31" x14ac:dyDescent="0.25">
      <c r="E899" s="110">
        <f t="shared" si="81"/>
        <v>0.89600000000000068</v>
      </c>
      <c r="F899" s="110">
        <f>IF('3A-Rail transport'!P$56="no"," ",ROUND(E899,4))</f>
        <v>0.89600000000000002</v>
      </c>
      <c r="G899" s="110">
        <f>IF('3A-Rail transport'!P$57="no"," ",ROUND(E899,4))</f>
        <v>0.89600000000000002</v>
      </c>
      <c r="H899" s="110"/>
      <c r="S899" s="110">
        <f t="shared" si="82"/>
        <v>0.89600000000000068</v>
      </c>
      <c r="T899" s="110">
        <f>IF('3B-Air transport'!P$66="no"," ",ROUND(S899,4))</f>
        <v>0.89600000000000002</v>
      </c>
      <c r="U899" s="110">
        <f>IF('3B-Air transport'!P$67="no"," ",ROUND(S899,4))</f>
        <v>0.89600000000000002</v>
      </c>
      <c r="V899" s="110">
        <f>IF('3B-Air transport'!P$68="no"," ",ROUND(S899,4))</f>
        <v>0.89600000000000002</v>
      </c>
      <c r="W899" s="110"/>
      <c r="AB899" s="110">
        <f t="shared" si="83"/>
        <v>0.89600000000000068</v>
      </c>
      <c r="AC899" s="110">
        <f>IF('3C-Water transport'!P$56="no"," ",ROUND(AB899,4))</f>
        <v>0.89600000000000002</v>
      </c>
      <c r="AD899" s="110">
        <f>IF('3C-Water transport'!P$57="no"," ",ROUND(AB899,4))</f>
        <v>0.89600000000000002</v>
      </c>
      <c r="AE899" s="110">
        <f>IF('3C-Water transport'!P$58="no"," ",ROUND(AB899,4))</f>
        <v>0.89600000000000002</v>
      </c>
    </row>
    <row r="900" spans="5:31" x14ac:dyDescent="0.25">
      <c r="E900" s="110">
        <f t="shared" ref="E900:E963" si="84">E899+0.001</f>
        <v>0.89700000000000069</v>
      </c>
      <c r="F900" s="110">
        <f>IF('3A-Rail transport'!P$56="no"," ",ROUND(E900,4))</f>
        <v>0.89700000000000002</v>
      </c>
      <c r="G900" s="110">
        <f>IF('3A-Rail transport'!P$57="no"," ",ROUND(E900,4))</f>
        <v>0.89700000000000002</v>
      </c>
      <c r="H900" s="110"/>
      <c r="S900" s="110">
        <f t="shared" ref="S900:S963" si="85">S899+0.001</f>
        <v>0.89700000000000069</v>
      </c>
      <c r="T900" s="110">
        <f>IF('3B-Air transport'!P$66="no"," ",ROUND(S900,4))</f>
        <v>0.89700000000000002</v>
      </c>
      <c r="U900" s="110">
        <f>IF('3B-Air transport'!P$67="no"," ",ROUND(S900,4))</f>
        <v>0.89700000000000002</v>
      </c>
      <c r="V900" s="110">
        <f>IF('3B-Air transport'!P$68="no"," ",ROUND(S900,4))</f>
        <v>0.89700000000000002</v>
      </c>
      <c r="W900" s="110"/>
      <c r="AB900" s="110">
        <f t="shared" ref="AB900:AB963" si="86">AB899+0.001</f>
        <v>0.89700000000000069</v>
      </c>
      <c r="AC900" s="110">
        <f>IF('3C-Water transport'!P$56="no"," ",ROUND(AB900,4))</f>
        <v>0.89700000000000002</v>
      </c>
      <c r="AD900" s="110">
        <f>IF('3C-Water transport'!P$57="no"," ",ROUND(AB900,4))</f>
        <v>0.89700000000000002</v>
      </c>
      <c r="AE900" s="110">
        <f>IF('3C-Water transport'!P$58="no"," ",ROUND(AB900,4))</f>
        <v>0.89700000000000002</v>
      </c>
    </row>
    <row r="901" spans="5:31" x14ac:dyDescent="0.25">
      <c r="E901" s="110">
        <f t="shared" si="84"/>
        <v>0.89800000000000069</v>
      </c>
      <c r="F901" s="110">
        <f>IF('3A-Rail transport'!P$56="no"," ",ROUND(E901,4))</f>
        <v>0.89800000000000002</v>
      </c>
      <c r="G901" s="110">
        <f>IF('3A-Rail transport'!P$57="no"," ",ROUND(E901,4))</f>
        <v>0.89800000000000002</v>
      </c>
      <c r="H901" s="110"/>
      <c r="S901" s="110">
        <f t="shared" si="85"/>
        <v>0.89800000000000069</v>
      </c>
      <c r="T901" s="110">
        <f>IF('3B-Air transport'!P$66="no"," ",ROUND(S901,4))</f>
        <v>0.89800000000000002</v>
      </c>
      <c r="U901" s="110">
        <f>IF('3B-Air transport'!P$67="no"," ",ROUND(S901,4))</f>
        <v>0.89800000000000002</v>
      </c>
      <c r="V901" s="110">
        <f>IF('3B-Air transport'!P$68="no"," ",ROUND(S901,4))</f>
        <v>0.89800000000000002</v>
      </c>
      <c r="W901" s="110"/>
      <c r="AB901" s="110">
        <f t="shared" si="86"/>
        <v>0.89800000000000069</v>
      </c>
      <c r="AC901" s="110">
        <f>IF('3C-Water transport'!P$56="no"," ",ROUND(AB901,4))</f>
        <v>0.89800000000000002</v>
      </c>
      <c r="AD901" s="110">
        <f>IF('3C-Water transport'!P$57="no"," ",ROUND(AB901,4))</f>
        <v>0.89800000000000002</v>
      </c>
      <c r="AE901" s="110">
        <f>IF('3C-Water transport'!P$58="no"," ",ROUND(AB901,4))</f>
        <v>0.89800000000000002</v>
      </c>
    </row>
    <row r="902" spans="5:31" x14ac:dyDescent="0.25">
      <c r="E902" s="110">
        <f t="shared" si="84"/>
        <v>0.89900000000000069</v>
      </c>
      <c r="F902" s="110">
        <f>IF('3A-Rail transport'!P$56="no"," ",ROUND(E902,4))</f>
        <v>0.89900000000000002</v>
      </c>
      <c r="G902" s="110">
        <f>IF('3A-Rail transport'!P$57="no"," ",ROUND(E902,4))</f>
        <v>0.89900000000000002</v>
      </c>
      <c r="H902" s="110"/>
      <c r="S902" s="110">
        <f t="shared" si="85"/>
        <v>0.89900000000000069</v>
      </c>
      <c r="T902" s="110">
        <f>IF('3B-Air transport'!P$66="no"," ",ROUND(S902,4))</f>
        <v>0.89900000000000002</v>
      </c>
      <c r="U902" s="110">
        <f>IF('3B-Air transport'!P$67="no"," ",ROUND(S902,4))</f>
        <v>0.89900000000000002</v>
      </c>
      <c r="V902" s="110">
        <f>IF('3B-Air transport'!P$68="no"," ",ROUND(S902,4))</f>
        <v>0.89900000000000002</v>
      </c>
      <c r="W902" s="110"/>
      <c r="AB902" s="110">
        <f t="shared" si="86"/>
        <v>0.89900000000000069</v>
      </c>
      <c r="AC902" s="110">
        <f>IF('3C-Water transport'!P$56="no"," ",ROUND(AB902,4))</f>
        <v>0.89900000000000002</v>
      </c>
      <c r="AD902" s="110">
        <f>IF('3C-Water transport'!P$57="no"," ",ROUND(AB902,4))</f>
        <v>0.89900000000000002</v>
      </c>
      <c r="AE902" s="110">
        <f>IF('3C-Water transport'!P$58="no"," ",ROUND(AB902,4))</f>
        <v>0.89900000000000002</v>
      </c>
    </row>
    <row r="903" spans="5:31" x14ac:dyDescent="0.25">
      <c r="E903" s="110">
        <f t="shared" si="84"/>
        <v>0.90000000000000069</v>
      </c>
      <c r="F903" s="110">
        <f>IF('3A-Rail transport'!P$56="no"," ",ROUND(E903,4))</f>
        <v>0.9</v>
      </c>
      <c r="G903" s="110">
        <f>IF('3A-Rail transport'!P$57="no"," ",ROUND(E903,4))</f>
        <v>0.9</v>
      </c>
      <c r="H903" s="110"/>
      <c r="S903" s="110">
        <f t="shared" si="85"/>
        <v>0.90000000000000069</v>
      </c>
      <c r="T903" s="110">
        <f>IF('3B-Air transport'!P$66="no"," ",ROUND(S903,4))</f>
        <v>0.9</v>
      </c>
      <c r="U903" s="110">
        <f>IF('3B-Air transport'!P$67="no"," ",ROUND(S903,4))</f>
        <v>0.9</v>
      </c>
      <c r="V903" s="110">
        <f>IF('3B-Air transport'!P$68="no"," ",ROUND(S903,4))</f>
        <v>0.9</v>
      </c>
      <c r="W903" s="110"/>
      <c r="AB903" s="110">
        <f t="shared" si="86"/>
        <v>0.90000000000000069</v>
      </c>
      <c r="AC903" s="110">
        <f>IF('3C-Water transport'!P$56="no"," ",ROUND(AB903,4))</f>
        <v>0.9</v>
      </c>
      <c r="AD903" s="110">
        <f>IF('3C-Water transport'!P$57="no"," ",ROUND(AB903,4))</f>
        <v>0.9</v>
      </c>
      <c r="AE903" s="110">
        <f>IF('3C-Water transport'!P$58="no"," ",ROUND(AB903,4))</f>
        <v>0.9</v>
      </c>
    </row>
    <row r="904" spans="5:31" x14ac:dyDescent="0.25">
      <c r="E904" s="110">
        <f t="shared" si="84"/>
        <v>0.90100000000000069</v>
      </c>
      <c r="F904" s="110">
        <f>IF('3A-Rail transport'!P$56="no"," ",ROUND(E904,4))</f>
        <v>0.90100000000000002</v>
      </c>
      <c r="G904" s="110">
        <f>IF('3A-Rail transport'!P$57="no"," ",ROUND(E904,4))</f>
        <v>0.90100000000000002</v>
      </c>
      <c r="H904" s="110"/>
      <c r="S904" s="110">
        <f t="shared" si="85"/>
        <v>0.90100000000000069</v>
      </c>
      <c r="T904" s="110">
        <f>IF('3B-Air transport'!P$66="no"," ",ROUND(S904,4))</f>
        <v>0.90100000000000002</v>
      </c>
      <c r="U904" s="110">
        <f>IF('3B-Air transport'!P$67="no"," ",ROUND(S904,4))</f>
        <v>0.90100000000000002</v>
      </c>
      <c r="V904" s="110">
        <f>IF('3B-Air transport'!P$68="no"," ",ROUND(S904,4))</f>
        <v>0.90100000000000002</v>
      </c>
      <c r="W904" s="110"/>
      <c r="AB904" s="110">
        <f t="shared" si="86"/>
        <v>0.90100000000000069</v>
      </c>
      <c r="AC904" s="110">
        <f>IF('3C-Water transport'!P$56="no"," ",ROUND(AB904,4))</f>
        <v>0.90100000000000002</v>
      </c>
      <c r="AD904" s="110">
        <f>IF('3C-Water transport'!P$57="no"," ",ROUND(AB904,4))</f>
        <v>0.90100000000000002</v>
      </c>
      <c r="AE904" s="110">
        <f>IF('3C-Water transport'!P$58="no"," ",ROUND(AB904,4))</f>
        <v>0.90100000000000002</v>
      </c>
    </row>
    <row r="905" spans="5:31" x14ac:dyDescent="0.25">
      <c r="E905" s="110">
        <f t="shared" si="84"/>
        <v>0.90200000000000069</v>
      </c>
      <c r="F905" s="110">
        <f>IF('3A-Rail transport'!P$56="no"," ",ROUND(E905,4))</f>
        <v>0.90200000000000002</v>
      </c>
      <c r="G905" s="110">
        <f>IF('3A-Rail transport'!P$57="no"," ",ROUND(E905,4))</f>
        <v>0.90200000000000002</v>
      </c>
      <c r="H905" s="110"/>
      <c r="S905" s="110">
        <f t="shared" si="85"/>
        <v>0.90200000000000069</v>
      </c>
      <c r="T905" s="110">
        <f>IF('3B-Air transport'!P$66="no"," ",ROUND(S905,4))</f>
        <v>0.90200000000000002</v>
      </c>
      <c r="U905" s="110">
        <f>IF('3B-Air transport'!P$67="no"," ",ROUND(S905,4))</f>
        <v>0.90200000000000002</v>
      </c>
      <c r="V905" s="110">
        <f>IF('3B-Air transport'!P$68="no"," ",ROUND(S905,4))</f>
        <v>0.90200000000000002</v>
      </c>
      <c r="W905" s="110"/>
      <c r="AB905" s="110">
        <f t="shared" si="86"/>
        <v>0.90200000000000069</v>
      </c>
      <c r="AC905" s="110">
        <f>IF('3C-Water transport'!P$56="no"," ",ROUND(AB905,4))</f>
        <v>0.90200000000000002</v>
      </c>
      <c r="AD905" s="110">
        <f>IF('3C-Water transport'!P$57="no"," ",ROUND(AB905,4))</f>
        <v>0.90200000000000002</v>
      </c>
      <c r="AE905" s="110">
        <f>IF('3C-Water transport'!P$58="no"," ",ROUND(AB905,4))</f>
        <v>0.90200000000000002</v>
      </c>
    </row>
    <row r="906" spans="5:31" x14ac:dyDescent="0.25">
      <c r="E906" s="110">
        <f t="shared" si="84"/>
        <v>0.90300000000000069</v>
      </c>
      <c r="F906" s="110">
        <f>IF('3A-Rail transport'!P$56="no"," ",ROUND(E906,4))</f>
        <v>0.90300000000000002</v>
      </c>
      <c r="G906" s="110">
        <f>IF('3A-Rail transport'!P$57="no"," ",ROUND(E906,4))</f>
        <v>0.90300000000000002</v>
      </c>
      <c r="H906" s="110"/>
      <c r="S906" s="110">
        <f t="shared" si="85"/>
        <v>0.90300000000000069</v>
      </c>
      <c r="T906" s="110">
        <f>IF('3B-Air transport'!P$66="no"," ",ROUND(S906,4))</f>
        <v>0.90300000000000002</v>
      </c>
      <c r="U906" s="110">
        <f>IF('3B-Air transport'!P$67="no"," ",ROUND(S906,4))</f>
        <v>0.90300000000000002</v>
      </c>
      <c r="V906" s="110">
        <f>IF('3B-Air transport'!P$68="no"," ",ROUND(S906,4))</f>
        <v>0.90300000000000002</v>
      </c>
      <c r="W906" s="110"/>
      <c r="AB906" s="110">
        <f t="shared" si="86"/>
        <v>0.90300000000000069</v>
      </c>
      <c r="AC906" s="110">
        <f>IF('3C-Water transport'!P$56="no"," ",ROUND(AB906,4))</f>
        <v>0.90300000000000002</v>
      </c>
      <c r="AD906" s="110">
        <f>IF('3C-Water transport'!P$57="no"," ",ROUND(AB906,4))</f>
        <v>0.90300000000000002</v>
      </c>
      <c r="AE906" s="110">
        <f>IF('3C-Water transport'!P$58="no"," ",ROUND(AB906,4))</f>
        <v>0.90300000000000002</v>
      </c>
    </row>
    <row r="907" spans="5:31" x14ac:dyDescent="0.25">
      <c r="E907" s="110">
        <f t="shared" si="84"/>
        <v>0.90400000000000069</v>
      </c>
      <c r="F907" s="110">
        <f>IF('3A-Rail transport'!P$56="no"," ",ROUND(E907,4))</f>
        <v>0.90400000000000003</v>
      </c>
      <c r="G907" s="110">
        <f>IF('3A-Rail transport'!P$57="no"," ",ROUND(E907,4))</f>
        <v>0.90400000000000003</v>
      </c>
      <c r="H907" s="110"/>
      <c r="S907" s="110">
        <f t="shared" si="85"/>
        <v>0.90400000000000069</v>
      </c>
      <c r="T907" s="110">
        <f>IF('3B-Air transport'!P$66="no"," ",ROUND(S907,4))</f>
        <v>0.90400000000000003</v>
      </c>
      <c r="U907" s="110">
        <f>IF('3B-Air transport'!P$67="no"," ",ROUND(S907,4))</f>
        <v>0.90400000000000003</v>
      </c>
      <c r="V907" s="110">
        <f>IF('3B-Air transport'!P$68="no"," ",ROUND(S907,4))</f>
        <v>0.90400000000000003</v>
      </c>
      <c r="W907" s="110"/>
      <c r="AB907" s="110">
        <f t="shared" si="86"/>
        <v>0.90400000000000069</v>
      </c>
      <c r="AC907" s="110">
        <f>IF('3C-Water transport'!P$56="no"," ",ROUND(AB907,4))</f>
        <v>0.90400000000000003</v>
      </c>
      <c r="AD907" s="110">
        <f>IF('3C-Water transport'!P$57="no"," ",ROUND(AB907,4))</f>
        <v>0.90400000000000003</v>
      </c>
      <c r="AE907" s="110">
        <f>IF('3C-Water transport'!P$58="no"," ",ROUND(AB907,4))</f>
        <v>0.90400000000000003</v>
      </c>
    </row>
    <row r="908" spans="5:31" x14ac:dyDescent="0.25">
      <c r="E908" s="110">
        <f t="shared" si="84"/>
        <v>0.90500000000000069</v>
      </c>
      <c r="F908" s="110">
        <f>IF('3A-Rail transport'!P$56="no"," ",ROUND(E908,4))</f>
        <v>0.90500000000000003</v>
      </c>
      <c r="G908" s="110">
        <f>IF('3A-Rail transport'!P$57="no"," ",ROUND(E908,4))</f>
        <v>0.90500000000000003</v>
      </c>
      <c r="H908" s="110"/>
      <c r="S908" s="110">
        <f t="shared" si="85"/>
        <v>0.90500000000000069</v>
      </c>
      <c r="T908" s="110">
        <f>IF('3B-Air transport'!P$66="no"," ",ROUND(S908,4))</f>
        <v>0.90500000000000003</v>
      </c>
      <c r="U908" s="110">
        <f>IF('3B-Air transport'!P$67="no"," ",ROUND(S908,4))</f>
        <v>0.90500000000000003</v>
      </c>
      <c r="V908" s="110">
        <f>IF('3B-Air transport'!P$68="no"," ",ROUND(S908,4))</f>
        <v>0.90500000000000003</v>
      </c>
      <c r="W908" s="110"/>
      <c r="AB908" s="110">
        <f t="shared" si="86"/>
        <v>0.90500000000000069</v>
      </c>
      <c r="AC908" s="110">
        <f>IF('3C-Water transport'!P$56="no"," ",ROUND(AB908,4))</f>
        <v>0.90500000000000003</v>
      </c>
      <c r="AD908" s="110">
        <f>IF('3C-Water transport'!P$57="no"," ",ROUND(AB908,4))</f>
        <v>0.90500000000000003</v>
      </c>
      <c r="AE908" s="110">
        <f>IF('3C-Water transport'!P$58="no"," ",ROUND(AB908,4))</f>
        <v>0.90500000000000003</v>
      </c>
    </row>
    <row r="909" spans="5:31" x14ac:dyDescent="0.25">
      <c r="E909" s="110">
        <f t="shared" si="84"/>
        <v>0.90600000000000069</v>
      </c>
      <c r="F909" s="110">
        <f>IF('3A-Rail transport'!P$56="no"," ",ROUND(E909,4))</f>
        <v>0.90600000000000003</v>
      </c>
      <c r="G909" s="110">
        <f>IF('3A-Rail transport'!P$57="no"," ",ROUND(E909,4))</f>
        <v>0.90600000000000003</v>
      </c>
      <c r="H909" s="110"/>
      <c r="S909" s="110">
        <f t="shared" si="85"/>
        <v>0.90600000000000069</v>
      </c>
      <c r="T909" s="110">
        <f>IF('3B-Air transport'!P$66="no"," ",ROUND(S909,4))</f>
        <v>0.90600000000000003</v>
      </c>
      <c r="U909" s="110">
        <f>IF('3B-Air transport'!P$67="no"," ",ROUND(S909,4))</f>
        <v>0.90600000000000003</v>
      </c>
      <c r="V909" s="110">
        <f>IF('3B-Air transport'!P$68="no"," ",ROUND(S909,4))</f>
        <v>0.90600000000000003</v>
      </c>
      <c r="W909" s="110"/>
      <c r="AB909" s="110">
        <f t="shared" si="86"/>
        <v>0.90600000000000069</v>
      </c>
      <c r="AC909" s="110">
        <f>IF('3C-Water transport'!P$56="no"," ",ROUND(AB909,4))</f>
        <v>0.90600000000000003</v>
      </c>
      <c r="AD909" s="110">
        <f>IF('3C-Water transport'!P$57="no"," ",ROUND(AB909,4))</f>
        <v>0.90600000000000003</v>
      </c>
      <c r="AE909" s="110">
        <f>IF('3C-Water transport'!P$58="no"," ",ROUND(AB909,4))</f>
        <v>0.90600000000000003</v>
      </c>
    </row>
    <row r="910" spans="5:31" x14ac:dyDescent="0.25">
      <c r="E910" s="110">
        <f t="shared" si="84"/>
        <v>0.90700000000000069</v>
      </c>
      <c r="F910" s="110">
        <f>IF('3A-Rail transport'!P$56="no"," ",ROUND(E910,4))</f>
        <v>0.90700000000000003</v>
      </c>
      <c r="G910" s="110">
        <f>IF('3A-Rail transport'!P$57="no"," ",ROUND(E910,4))</f>
        <v>0.90700000000000003</v>
      </c>
      <c r="H910" s="110"/>
      <c r="S910" s="110">
        <f t="shared" si="85"/>
        <v>0.90700000000000069</v>
      </c>
      <c r="T910" s="110">
        <f>IF('3B-Air transport'!P$66="no"," ",ROUND(S910,4))</f>
        <v>0.90700000000000003</v>
      </c>
      <c r="U910" s="110">
        <f>IF('3B-Air transport'!P$67="no"," ",ROUND(S910,4))</f>
        <v>0.90700000000000003</v>
      </c>
      <c r="V910" s="110">
        <f>IF('3B-Air transport'!P$68="no"," ",ROUND(S910,4))</f>
        <v>0.90700000000000003</v>
      </c>
      <c r="W910" s="110"/>
      <c r="AB910" s="110">
        <f t="shared" si="86"/>
        <v>0.90700000000000069</v>
      </c>
      <c r="AC910" s="110">
        <f>IF('3C-Water transport'!P$56="no"," ",ROUND(AB910,4))</f>
        <v>0.90700000000000003</v>
      </c>
      <c r="AD910" s="110">
        <f>IF('3C-Water transport'!P$57="no"," ",ROUND(AB910,4))</f>
        <v>0.90700000000000003</v>
      </c>
      <c r="AE910" s="110">
        <f>IF('3C-Water transport'!P$58="no"," ",ROUND(AB910,4))</f>
        <v>0.90700000000000003</v>
      </c>
    </row>
    <row r="911" spans="5:31" x14ac:dyDescent="0.25">
      <c r="E911" s="110">
        <f t="shared" si="84"/>
        <v>0.9080000000000007</v>
      </c>
      <c r="F911" s="110">
        <f>IF('3A-Rail transport'!P$56="no"," ",ROUND(E911,4))</f>
        <v>0.90800000000000003</v>
      </c>
      <c r="G911" s="110">
        <f>IF('3A-Rail transport'!P$57="no"," ",ROUND(E911,4))</f>
        <v>0.90800000000000003</v>
      </c>
      <c r="H911" s="110"/>
      <c r="S911" s="110">
        <f t="shared" si="85"/>
        <v>0.9080000000000007</v>
      </c>
      <c r="T911" s="110">
        <f>IF('3B-Air transport'!P$66="no"," ",ROUND(S911,4))</f>
        <v>0.90800000000000003</v>
      </c>
      <c r="U911" s="110">
        <f>IF('3B-Air transport'!P$67="no"," ",ROUND(S911,4))</f>
        <v>0.90800000000000003</v>
      </c>
      <c r="V911" s="110">
        <f>IF('3B-Air transport'!P$68="no"," ",ROUND(S911,4))</f>
        <v>0.90800000000000003</v>
      </c>
      <c r="W911" s="110"/>
      <c r="AB911" s="110">
        <f t="shared" si="86"/>
        <v>0.9080000000000007</v>
      </c>
      <c r="AC911" s="110">
        <f>IF('3C-Water transport'!P$56="no"," ",ROUND(AB911,4))</f>
        <v>0.90800000000000003</v>
      </c>
      <c r="AD911" s="110">
        <f>IF('3C-Water transport'!P$57="no"," ",ROUND(AB911,4))</f>
        <v>0.90800000000000003</v>
      </c>
      <c r="AE911" s="110">
        <f>IF('3C-Water transport'!P$58="no"," ",ROUND(AB911,4))</f>
        <v>0.90800000000000003</v>
      </c>
    </row>
    <row r="912" spans="5:31" x14ac:dyDescent="0.25">
      <c r="E912" s="110">
        <f t="shared" si="84"/>
        <v>0.9090000000000007</v>
      </c>
      <c r="F912" s="110">
        <f>IF('3A-Rail transport'!P$56="no"," ",ROUND(E912,4))</f>
        <v>0.90900000000000003</v>
      </c>
      <c r="G912" s="110">
        <f>IF('3A-Rail transport'!P$57="no"," ",ROUND(E912,4))</f>
        <v>0.90900000000000003</v>
      </c>
      <c r="H912" s="110"/>
      <c r="S912" s="110">
        <f t="shared" si="85"/>
        <v>0.9090000000000007</v>
      </c>
      <c r="T912" s="110">
        <f>IF('3B-Air transport'!P$66="no"," ",ROUND(S912,4))</f>
        <v>0.90900000000000003</v>
      </c>
      <c r="U912" s="110">
        <f>IF('3B-Air transport'!P$67="no"," ",ROUND(S912,4))</f>
        <v>0.90900000000000003</v>
      </c>
      <c r="V912" s="110">
        <f>IF('3B-Air transport'!P$68="no"," ",ROUND(S912,4))</f>
        <v>0.90900000000000003</v>
      </c>
      <c r="W912" s="110"/>
      <c r="AB912" s="110">
        <f t="shared" si="86"/>
        <v>0.9090000000000007</v>
      </c>
      <c r="AC912" s="110">
        <f>IF('3C-Water transport'!P$56="no"," ",ROUND(AB912,4))</f>
        <v>0.90900000000000003</v>
      </c>
      <c r="AD912" s="110">
        <f>IF('3C-Water transport'!P$57="no"," ",ROUND(AB912,4))</f>
        <v>0.90900000000000003</v>
      </c>
      <c r="AE912" s="110">
        <f>IF('3C-Water transport'!P$58="no"," ",ROUND(AB912,4))</f>
        <v>0.90900000000000003</v>
      </c>
    </row>
    <row r="913" spans="5:31" x14ac:dyDescent="0.25">
      <c r="E913" s="110">
        <f t="shared" si="84"/>
        <v>0.9100000000000007</v>
      </c>
      <c r="F913" s="110">
        <f>IF('3A-Rail transport'!P$56="no"," ",ROUND(E913,4))</f>
        <v>0.91</v>
      </c>
      <c r="G913" s="110">
        <f>IF('3A-Rail transport'!P$57="no"," ",ROUND(E913,4))</f>
        <v>0.91</v>
      </c>
      <c r="H913" s="110"/>
      <c r="S913" s="110">
        <f t="shared" si="85"/>
        <v>0.9100000000000007</v>
      </c>
      <c r="T913" s="110">
        <f>IF('3B-Air transport'!P$66="no"," ",ROUND(S913,4))</f>
        <v>0.91</v>
      </c>
      <c r="U913" s="110">
        <f>IF('3B-Air transport'!P$67="no"," ",ROUND(S913,4))</f>
        <v>0.91</v>
      </c>
      <c r="V913" s="110">
        <f>IF('3B-Air transport'!P$68="no"," ",ROUND(S913,4))</f>
        <v>0.91</v>
      </c>
      <c r="W913" s="110"/>
      <c r="AB913" s="110">
        <f t="shared" si="86"/>
        <v>0.9100000000000007</v>
      </c>
      <c r="AC913" s="110">
        <f>IF('3C-Water transport'!P$56="no"," ",ROUND(AB913,4))</f>
        <v>0.91</v>
      </c>
      <c r="AD913" s="110">
        <f>IF('3C-Water transport'!P$57="no"," ",ROUND(AB913,4))</f>
        <v>0.91</v>
      </c>
      <c r="AE913" s="110">
        <f>IF('3C-Water transport'!P$58="no"," ",ROUND(AB913,4))</f>
        <v>0.91</v>
      </c>
    </row>
    <row r="914" spans="5:31" x14ac:dyDescent="0.25">
      <c r="E914" s="110">
        <f t="shared" si="84"/>
        <v>0.9110000000000007</v>
      </c>
      <c r="F914" s="110">
        <f>IF('3A-Rail transport'!P$56="no"," ",ROUND(E914,4))</f>
        <v>0.91100000000000003</v>
      </c>
      <c r="G914" s="110">
        <f>IF('3A-Rail transport'!P$57="no"," ",ROUND(E914,4))</f>
        <v>0.91100000000000003</v>
      </c>
      <c r="H914" s="110"/>
      <c r="S914" s="110">
        <f t="shared" si="85"/>
        <v>0.9110000000000007</v>
      </c>
      <c r="T914" s="110">
        <f>IF('3B-Air transport'!P$66="no"," ",ROUND(S914,4))</f>
        <v>0.91100000000000003</v>
      </c>
      <c r="U914" s="110">
        <f>IF('3B-Air transport'!P$67="no"," ",ROUND(S914,4))</f>
        <v>0.91100000000000003</v>
      </c>
      <c r="V914" s="110">
        <f>IF('3B-Air transport'!P$68="no"," ",ROUND(S914,4))</f>
        <v>0.91100000000000003</v>
      </c>
      <c r="W914" s="110"/>
      <c r="AB914" s="110">
        <f t="shared" si="86"/>
        <v>0.9110000000000007</v>
      </c>
      <c r="AC914" s="110">
        <f>IF('3C-Water transport'!P$56="no"," ",ROUND(AB914,4))</f>
        <v>0.91100000000000003</v>
      </c>
      <c r="AD914" s="110">
        <f>IF('3C-Water transport'!P$57="no"," ",ROUND(AB914,4))</f>
        <v>0.91100000000000003</v>
      </c>
      <c r="AE914" s="110">
        <f>IF('3C-Water transport'!P$58="no"," ",ROUND(AB914,4))</f>
        <v>0.91100000000000003</v>
      </c>
    </row>
    <row r="915" spans="5:31" x14ac:dyDescent="0.25">
      <c r="E915" s="110">
        <f t="shared" si="84"/>
        <v>0.9120000000000007</v>
      </c>
      <c r="F915" s="110">
        <f>IF('3A-Rail transport'!P$56="no"," ",ROUND(E915,4))</f>
        <v>0.91200000000000003</v>
      </c>
      <c r="G915" s="110">
        <f>IF('3A-Rail transport'!P$57="no"," ",ROUND(E915,4))</f>
        <v>0.91200000000000003</v>
      </c>
      <c r="H915" s="110"/>
      <c r="S915" s="110">
        <f t="shared" si="85"/>
        <v>0.9120000000000007</v>
      </c>
      <c r="T915" s="110">
        <f>IF('3B-Air transport'!P$66="no"," ",ROUND(S915,4))</f>
        <v>0.91200000000000003</v>
      </c>
      <c r="U915" s="110">
        <f>IF('3B-Air transport'!P$67="no"," ",ROUND(S915,4))</f>
        <v>0.91200000000000003</v>
      </c>
      <c r="V915" s="110">
        <f>IF('3B-Air transport'!P$68="no"," ",ROUND(S915,4))</f>
        <v>0.91200000000000003</v>
      </c>
      <c r="W915" s="110"/>
      <c r="AB915" s="110">
        <f t="shared" si="86"/>
        <v>0.9120000000000007</v>
      </c>
      <c r="AC915" s="110">
        <f>IF('3C-Water transport'!P$56="no"," ",ROUND(AB915,4))</f>
        <v>0.91200000000000003</v>
      </c>
      <c r="AD915" s="110">
        <f>IF('3C-Water transport'!P$57="no"," ",ROUND(AB915,4))</f>
        <v>0.91200000000000003</v>
      </c>
      <c r="AE915" s="110">
        <f>IF('3C-Water transport'!P$58="no"," ",ROUND(AB915,4))</f>
        <v>0.91200000000000003</v>
      </c>
    </row>
    <row r="916" spans="5:31" x14ac:dyDescent="0.25">
      <c r="E916" s="110">
        <f t="shared" si="84"/>
        <v>0.9130000000000007</v>
      </c>
      <c r="F916" s="110">
        <f>IF('3A-Rail transport'!P$56="no"," ",ROUND(E916,4))</f>
        <v>0.91300000000000003</v>
      </c>
      <c r="G916" s="110">
        <f>IF('3A-Rail transport'!P$57="no"," ",ROUND(E916,4))</f>
        <v>0.91300000000000003</v>
      </c>
      <c r="H916" s="110"/>
      <c r="S916" s="110">
        <f t="shared" si="85"/>
        <v>0.9130000000000007</v>
      </c>
      <c r="T916" s="110">
        <f>IF('3B-Air transport'!P$66="no"," ",ROUND(S916,4))</f>
        <v>0.91300000000000003</v>
      </c>
      <c r="U916" s="110">
        <f>IF('3B-Air transport'!P$67="no"," ",ROUND(S916,4))</f>
        <v>0.91300000000000003</v>
      </c>
      <c r="V916" s="110">
        <f>IF('3B-Air transport'!P$68="no"," ",ROUND(S916,4))</f>
        <v>0.91300000000000003</v>
      </c>
      <c r="W916" s="110"/>
      <c r="AB916" s="110">
        <f t="shared" si="86"/>
        <v>0.9130000000000007</v>
      </c>
      <c r="AC916" s="110">
        <f>IF('3C-Water transport'!P$56="no"," ",ROUND(AB916,4))</f>
        <v>0.91300000000000003</v>
      </c>
      <c r="AD916" s="110">
        <f>IF('3C-Water transport'!P$57="no"," ",ROUND(AB916,4))</f>
        <v>0.91300000000000003</v>
      </c>
      <c r="AE916" s="110">
        <f>IF('3C-Water transport'!P$58="no"," ",ROUND(AB916,4))</f>
        <v>0.91300000000000003</v>
      </c>
    </row>
    <row r="917" spans="5:31" x14ac:dyDescent="0.25">
      <c r="E917" s="110">
        <f t="shared" si="84"/>
        <v>0.9140000000000007</v>
      </c>
      <c r="F917" s="110">
        <f>IF('3A-Rail transport'!P$56="no"," ",ROUND(E917,4))</f>
        <v>0.91400000000000003</v>
      </c>
      <c r="G917" s="110">
        <f>IF('3A-Rail transport'!P$57="no"," ",ROUND(E917,4))</f>
        <v>0.91400000000000003</v>
      </c>
      <c r="H917" s="110"/>
      <c r="S917" s="110">
        <f t="shared" si="85"/>
        <v>0.9140000000000007</v>
      </c>
      <c r="T917" s="110">
        <f>IF('3B-Air transport'!P$66="no"," ",ROUND(S917,4))</f>
        <v>0.91400000000000003</v>
      </c>
      <c r="U917" s="110">
        <f>IF('3B-Air transport'!P$67="no"," ",ROUND(S917,4))</f>
        <v>0.91400000000000003</v>
      </c>
      <c r="V917" s="110">
        <f>IF('3B-Air transport'!P$68="no"," ",ROUND(S917,4))</f>
        <v>0.91400000000000003</v>
      </c>
      <c r="W917" s="110"/>
      <c r="AB917" s="110">
        <f t="shared" si="86"/>
        <v>0.9140000000000007</v>
      </c>
      <c r="AC917" s="110">
        <f>IF('3C-Water transport'!P$56="no"," ",ROUND(AB917,4))</f>
        <v>0.91400000000000003</v>
      </c>
      <c r="AD917" s="110">
        <f>IF('3C-Water transport'!P$57="no"," ",ROUND(AB917,4))</f>
        <v>0.91400000000000003</v>
      </c>
      <c r="AE917" s="110">
        <f>IF('3C-Water transport'!P$58="no"," ",ROUND(AB917,4))</f>
        <v>0.91400000000000003</v>
      </c>
    </row>
    <row r="918" spans="5:31" x14ac:dyDescent="0.25">
      <c r="E918" s="110">
        <f t="shared" si="84"/>
        <v>0.9150000000000007</v>
      </c>
      <c r="F918" s="110">
        <f>IF('3A-Rail transport'!P$56="no"," ",ROUND(E918,4))</f>
        <v>0.91500000000000004</v>
      </c>
      <c r="G918" s="110">
        <f>IF('3A-Rail transport'!P$57="no"," ",ROUND(E918,4))</f>
        <v>0.91500000000000004</v>
      </c>
      <c r="H918" s="110"/>
      <c r="S918" s="110">
        <f t="shared" si="85"/>
        <v>0.9150000000000007</v>
      </c>
      <c r="T918" s="110">
        <f>IF('3B-Air transport'!P$66="no"," ",ROUND(S918,4))</f>
        <v>0.91500000000000004</v>
      </c>
      <c r="U918" s="110">
        <f>IF('3B-Air transport'!P$67="no"," ",ROUND(S918,4))</f>
        <v>0.91500000000000004</v>
      </c>
      <c r="V918" s="110">
        <f>IF('3B-Air transport'!P$68="no"," ",ROUND(S918,4))</f>
        <v>0.91500000000000004</v>
      </c>
      <c r="W918" s="110"/>
      <c r="AB918" s="110">
        <f t="shared" si="86"/>
        <v>0.9150000000000007</v>
      </c>
      <c r="AC918" s="110">
        <f>IF('3C-Water transport'!P$56="no"," ",ROUND(AB918,4))</f>
        <v>0.91500000000000004</v>
      </c>
      <c r="AD918" s="110">
        <f>IF('3C-Water transport'!P$57="no"," ",ROUND(AB918,4))</f>
        <v>0.91500000000000004</v>
      </c>
      <c r="AE918" s="110">
        <f>IF('3C-Water transport'!P$58="no"," ",ROUND(AB918,4))</f>
        <v>0.91500000000000004</v>
      </c>
    </row>
    <row r="919" spans="5:31" x14ac:dyDescent="0.25">
      <c r="E919" s="110">
        <f t="shared" si="84"/>
        <v>0.9160000000000007</v>
      </c>
      <c r="F919" s="110">
        <f>IF('3A-Rail transport'!P$56="no"," ",ROUND(E919,4))</f>
        <v>0.91600000000000004</v>
      </c>
      <c r="G919" s="110">
        <f>IF('3A-Rail transport'!P$57="no"," ",ROUND(E919,4))</f>
        <v>0.91600000000000004</v>
      </c>
      <c r="H919" s="110"/>
      <c r="S919" s="110">
        <f t="shared" si="85"/>
        <v>0.9160000000000007</v>
      </c>
      <c r="T919" s="110">
        <f>IF('3B-Air transport'!P$66="no"," ",ROUND(S919,4))</f>
        <v>0.91600000000000004</v>
      </c>
      <c r="U919" s="110">
        <f>IF('3B-Air transport'!P$67="no"," ",ROUND(S919,4))</f>
        <v>0.91600000000000004</v>
      </c>
      <c r="V919" s="110">
        <f>IF('3B-Air transport'!P$68="no"," ",ROUND(S919,4))</f>
        <v>0.91600000000000004</v>
      </c>
      <c r="W919" s="110"/>
      <c r="AB919" s="110">
        <f t="shared" si="86"/>
        <v>0.9160000000000007</v>
      </c>
      <c r="AC919" s="110">
        <f>IF('3C-Water transport'!P$56="no"," ",ROUND(AB919,4))</f>
        <v>0.91600000000000004</v>
      </c>
      <c r="AD919" s="110">
        <f>IF('3C-Water transport'!P$57="no"," ",ROUND(AB919,4))</f>
        <v>0.91600000000000004</v>
      </c>
      <c r="AE919" s="110">
        <f>IF('3C-Water transport'!P$58="no"," ",ROUND(AB919,4))</f>
        <v>0.91600000000000004</v>
      </c>
    </row>
    <row r="920" spans="5:31" x14ac:dyDescent="0.25">
      <c r="E920" s="110">
        <f t="shared" si="84"/>
        <v>0.9170000000000007</v>
      </c>
      <c r="F920" s="110">
        <f>IF('3A-Rail transport'!P$56="no"," ",ROUND(E920,4))</f>
        <v>0.91700000000000004</v>
      </c>
      <c r="G920" s="110">
        <f>IF('3A-Rail transport'!P$57="no"," ",ROUND(E920,4))</f>
        <v>0.91700000000000004</v>
      </c>
      <c r="H920" s="110"/>
      <c r="S920" s="110">
        <f t="shared" si="85"/>
        <v>0.9170000000000007</v>
      </c>
      <c r="T920" s="110">
        <f>IF('3B-Air transport'!P$66="no"," ",ROUND(S920,4))</f>
        <v>0.91700000000000004</v>
      </c>
      <c r="U920" s="110">
        <f>IF('3B-Air transport'!P$67="no"," ",ROUND(S920,4))</f>
        <v>0.91700000000000004</v>
      </c>
      <c r="V920" s="110">
        <f>IF('3B-Air transport'!P$68="no"," ",ROUND(S920,4))</f>
        <v>0.91700000000000004</v>
      </c>
      <c r="W920" s="110"/>
      <c r="AB920" s="110">
        <f t="shared" si="86"/>
        <v>0.9170000000000007</v>
      </c>
      <c r="AC920" s="110">
        <f>IF('3C-Water transport'!P$56="no"," ",ROUND(AB920,4))</f>
        <v>0.91700000000000004</v>
      </c>
      <c r="AD920" s="110">
        <f>IF('3C-Water transport'!P$57="no"," ",ROUND(AB920,4))</f>
        <v>0.91700000000000004</v>
      </c>
      <c r="AE920" s="110">
        <f>IF('3C-Water transport'!P$58="no"," ",ROUND(AB920,4))</f>
        <v>0.91700000000000004</v>
      </c>
    </row>
    <row r="921" spans="5:31" x14ac:dyDescent="0.25">
      <c r="E921" s="110">
        <f t="shared" si="84"/>
        <v>0.9180000000000007</v>
      </c>
      <c r="F921" s="110">
        <f>IF('3A-Rail transport'!P$56="no"," ",ROUND(E921,4))</f>
        <v>0.91800000000000004</v>
      </c>
      <c r="G921" s="110">
        <f>IF('3A-Rail transport'!P$57="no"," ",ROUND(E921,4))</f>
        <v>0.91800000000000004</v>
      </c>
      <c r="H921" s="110"/>
      <c r="S921" s="110">
        <f t="shared" si="85"/>
        <v>0.9180000000000007</v>
      </c>
      <c r="T921" s="110">
        <f>IF('3B-Air transport'!P$66="no"," ",ROUND(S921,4))</f>
        <v>0.91800000000000004</v>
      </c>
      <c r="U921" s="110">
        <f>IF('3B-Air transport'!P$67="no"," ",ROUND(S921,4))</f>
        <v>0.91800000000000004</v>
      </c>
      <c r="V921" s="110">
        <f>IF('3B-Air transport'!P$68="no"," ",ROUND(S921,4))</f>
        <v>0.91800000000000004</v>
      </c>
      <c r="W921" s="110"/>
      <c r="AB921" s="110">
        <f t="shared" si="86"/>
        <v>0.9180000000000007</v>
      </c>
      <c r="AC921" s="110">
        <f>IF('3C-Water transport'!P$56="no"," ",ROUND(AB921,4))</f>
        <v>0.91800000000000004</v>
      </c>
      <c r="AD921" s="110">
        <f>IF('3C-Water transport'!P$57="no"," ",ROUND(AB921,4))</f>
        <v>0.91800000000000004</v>
      </c>
      <c r="AE921" s="110">
        <f>IF('3C-Water transport'!P$58="no"," ",ROUND(AB921,4))</f>
        <v>0.91800000000000004</v>
      </c>
    </row>
    <row r="922" spans="5:31" x14ac:dyDescent="0.25">
      <c r="E922" s="110">
        <f t="shared" si="84"/>
        <v>0.91900000000000071</v>
      </c>
      <c r="F922" s="110">
        <f>IF('3A-Rail transport'!P$56="no"," ",ROUND(E922,4))</f>
        <v>0.91900000000000004</v>
      </c>
      <c r="G922" s="110">
        <f>IF('3A-Rail transport'!P$57="no"," ",ROUND(E922,4))</f>
        <v>0.91900000000000004</v>
      </c>
      <c r="H922" s="110"/>
      <c r="S922" s="110">
        <f t="shared" si="85"/>
        <v>0.91900000000000071</v>
      </c>
      <c r="T922" s="110">
        <f>IF('3B-Air transport'!P$66="no"," ",ROUND(S922,4))</f>
        <v>0.91900000000000004</v>
      </c>
      <c r="U922" s="110">
        <f>IF('3B-Air transport'!P$67="no"," ",ROUND(S922,4))</f>
        <v>0.91900000000000004</v>
      </c>
      <c r="V922" s="110">
        <f>IF('3B-Air transport'!P$68="no"," ",ROUND(S922,4))</f>
        <v>0.91900000000000004</v>
      </c>
      <c r="W922" s="110"/>
      <c r="AB922" s="110">
        <f t="shared" si="86"/>
        <v>0.91900000000000071</v>
      </c>
      <c r="AC922" s="110">
        <f>IF('3C-Water transport'!P$56="no"," ",ROUND(AB922,4))</f>
        <v>0.91900000000000004</v>
      </c>
      <c r="AD922" s="110">
        <f>IF('3C-Water transport'!P$57="no"," ",ROUND(AB922,4))</f>
        <v>0.91900000000000004</v>
      </c>
      <c r="AE922" s="110">
        <f>IF('3C-Water transport'!P$58="no"," ",ROUND(AB922,4))</f>
        <v>0.91900000000000004</v>
      </c>
    </row>
    <row r="923" spans="5:31" x14ac:dyDescent="0.25">
      <c r="E923" s="110">
        <f t="shared" si="84"/>
        <v>0.92000000000000071</v>
      </c>
      <c r="F923" s="110">
        <f>IF('3A-Rail transport'!P$56="no"," ",ROUND(E923,4))</f>
        <v>0.92</v>
      </c>
      <c r="G923" s="110">
        <f>IF('3A-Rail transport'!P$57="no"," ",ROUND(E923,4))</f>
        <v>0.92</v>
      </c>
      <c r="H923" s="110"/>
      <c r="S923" s="110">
        <f t="shared" si="85"/>
        <v>0.92000000000000071</v>
      </c>
      <c r="T923" s="110">
        <f>IF('3B-Air transport'!P$66="no"," ",ROUND(S923,4))</f>
        <v>0.92</v>
      </c>
      <c r="U923" s="110">
        <f>IF('3B-Air transport'!P$67="no"," ",ROUND(S923,4))</f>
        <v>0.92</v>
      </c>
      <c r="V923" s="110">
        <f>IF('3B-Air transport'!P$68="no"," ",ROUND(S923,4))</f>
        <v>0.92</v>
      </c>
      <c r="W923" s="110"/>
      <c r="AB923" s="110">
        <f t="shared" si="86"/>
        <v>0.92000000000000071</v>
      </c>
      <c r="AC923" s="110">
        <f>IF('3C-Water transport'!P$56="no"," ",ROUND(AB923,4))</f>
        <v>0.92</v>
      </c>
      <c r="AD923" s="110">
        <f>IF('3C-Water transport'!P$57="no"," ",ROUND(AB923,4))</f>
        <v>0.92</v>
      </c>
      <c r="AE923" s="110">
        <f>IF('3C-Water transport'!P$58="no"," ",ROUND(AB923,4))</f>
        <v>0.92</v>
      </c>
    </row>
    <row r="924" spans="5:31" x14ac:dyDescent="0.25">
      <c r="E924" s="110">
        <f t="shared" si="84"/>
        <v>0.92100000000000071</v>
      </c>
      <c r="F924" s="110">
        <f>IF('3A-Rail transport'!P$56="no"," ",ROUND(E924,4))</f>
        <v>0.92100000000000004</v>
      </c>
      <c r="G924" s="110">
        <f>IF('3A-Rail transport'!P$57="no"," ",ROUND(E924,4))</f>
        <v>0.92100000000000004</v>
      </c>
      <c r="H924" s="110"/>
      <c r="S924" s="110">
        <f t="shared" si="85"/>
        <v>0.92100000000000071</v>
      </c>
      <c r="T924" s="110">
        <f>IF('3B-Air transport'!P$66="no"," ",ROUND(S924,4))</f>
        <v>0.92100000000000004</v>
      </c>
      <c r="U924" s="110">
        <f>IF('3B-Air transport'!P$67="no"," ",ROUND(S924,4))</f>
        <v>0.92100000000000004</v>
      </c>
      <c r="V924" s="110">
        <f>IF('3B-Air transport'!P$68="no"," ",ROUND(S924,4))</f>
        <v>0.92100000000000004</v>
      </c>
      <c r="W924" s="110"/>
      <c r="AB924" s="110">
        <f t="shared" si="86"/>
        <v>0.92100000000000071</v>
      </c>
      <c r="AC924" s="110">
        <f>IF('3C-Water transport'!P$56="no"," ",ROUND(AB924,4))</f>
        <v>0.92100000000000004</v>
      </c>
      <c r="AD924" s="110">
        <f>IF('3C-Water transport'!P$57="no"," ",ROUND(AB924,4))</f>
        <v>0.92100000000000004</v>
      </c>
      <c r="AE924" s="110">
        <f>IF('3C-Water transport'!P$58="no"," ",ROUND(AB924,4))</f>
        <v>0.92100000000000004</v>
      </c>
    </row>
    <row r="925" spans="5:31" x14ac:dyDescent="0.25">
      <c r="E925" s="110">
        <f t="shared" si="84"/>
        <v>0.92200000000000071</v>
      </c>
      <c r="F925" s="110">
        <f>IF('3A-Rail transport'!P$56="no"," ",ROUND(E925,4))</f>
        <v>0.92200000000000004</v>
      </c>
      <c r="G925" s="110">
        <f>IF('3A-Rail transport'!P$57="no"," ",ROUND(E925,4))</f>
        <v>0.92200000000000004</v>
      </c>
      <c r="H925" s="110"/>
      <c r="S925" s="110">
        <f t="shared" si="85"/>
        <v>0.92200000000000071</v>
      </c>
      <c r="T925" s="110">
        <f>IF('3B-Air transport'!P$66="no"," ",ROUND(S925,4))</f>
        <v>0.92200000000000004</v>
      </c>
      <c r="U925" s="110">
        <f>IF('3B-Air transport'!P$67="no"," ",ROUND(S925,4))</f>
        <v>0.92200000000000004</v>
      </c>
      <c r="V925" s="110">
        <f>IF('3B-Air transport'!P$68="no"," ",ROUND(S925,4))</f>
        <v>0.92200000000000004</v>
      </c>
      <c r="W925" s="110"/>
      <c r="AB925" s="110">
        <f t="shared" si="86"/>
        <v>0.92200000000000071</v>
      </c>
      <c r="AC925" s="110">
        <f>IF('3C-Water transport'!P$56="no"," ",ROUND(AB925,4))</f>
        <v>0.92200000000000004</v>
      </c>
      <c r="AD925" s="110">
        <f>IF('3C-Water transport'!P$57="no"," ",ROUND(AB925,4))</f>
        <v>0.92200000000000004</v>
      </c>
      <c r="AE925" s="110">
        <f>IF('3C-Water transport'!P$58="no"," ",ROUND(AB925,4))</f>
        <v>0.92200000000000004</v>
      </c>
    </row>
    <row r="926" spans="5:31" x14ac:dyDescent="0.25">
      <c r="E926" s="110">
        <f t="shared" si="84"/>
        <v>0.92300000000000071</v>
      </c>
      <c r="F926" s="110">
        <f>IF('3A-Rail transport'!P$56="no"," ",ROUND(E926,4))</f>
        <v>0.92300000000000004</v>
      </c>
      <c r="G926" s="110">
        <f>IF('3A-Rail transport'!P$57="no"," ",ROUND(E926,4))</f>
        <v>0.92300000000000004</v>
      </c>
      <c r="H926" s="110"/>
      <c r="S926" s="110">
        <f t="shared" si="85"/>
        <v>0.92300000000000071</v>
      </c>
      <c r="T926" s="110">
        <f>IF('3B-Air transport'!P$66="no"," ",ROUND(S926,4))</f>
        <v>0.92300000000000004</v>
      </c>
      <c r="U926" s="110">
        <f>IF('3B-Air transport'!P$67="no"," ",ROUND(S926,4))</f>
        <v>0.92300000000000004</v>
      </c>
      <c r="V926" s="110">
        <f>IF('3B-Air transport'!P$68="no"," ",ROUND(S926,4))</f>
        <v>0.92300000000000004</v>
      </c>
      <c r="W926" s="110"/>
      <c r="AB926" s="110">
        <f t="shared" si="86"/>
        <v>0.92300000000000071</v>
      </c>
      <c r="AC926" s="110">
        <f>IF('3C-Water transport'!P$56="no"," ",ROUND(AB926,4))</f>
        <v>0.92300000000000004</v>
      </c>
      <c r="AD926" s="110">
        <f>IF('3C-Water transport'!P$57="no"," ",ROUND(AB926,4))</f>
        <v>0.92300000000000004</v>
      </c>
      <c r="AE926" s="110">
        <f>IF('3C-Water transport'!P$58="no"," ",ROUND(AB926,4))</f>
        <v>0.92300000000000004</v>
      </c>
    </row>
    <row r="927" spans="5:31" x14ac:dyDescent="0.25">
      <c r="E927" s="110">
        <f t="shared" si="84"/>
        <v>0.92400000000000071</v>
      </c>
      <c r="F927" s="110">
        <f>IF('3A-Rail transport'!P$56="no"," ",ROUND(E927,4))</f>
        <v>0.92400000000000004</v>
      </c>
      <c r="G927" s="110">
        <f>IF('3A-Rail transport'!P$57="no"," ",ROUND(E927,4))</f>
        <v>0.92400000000000004</v>
      </c>
      <c r="H927" s="110"/>
      <c r="S927" s="110">
        <f t="shared" si="85"/>
        <v>0.92400000000000071</v>
      </c>
      <c r="T927" s="110">
        <f>IF('3B-Air transport'!P$66="no"," ",ROUND(S927,4))</f>
        <v>0.92400000000000004</v>
      </c>
      <c r="U927" s="110">
        <f>IF('3B-Air transport'!P$67="no"," ",ROUND(S927,4))</f>
        <v>0.92400000000000004</v>
      </c>
      <c r="V927" s="110">
        <f>IF('3B-Air transport'!P$68="no"," ",ROUND(S927,4))</f>
        <v>0.92400000000000004</v>
      </c>
      <c r="W927" s="110"/>
      <c r="AB927" s="110">
        <f t="shared" si="86"/>
        <v>0.92400000000000071</v>
      </c>
      <c r="AC927" s="110">
        <f>IF('3C-Water transport'!P$56="no"," ",ROUND(AB927,4))</f>
        <v>0.92400000000000004</v>
      </c>
      <c r="AD927" s="110">
        <f>IF('3C-Water transport'!P$57="no"," ",ROUND(AB927,4))</f>
        <v>0.92400000000000004</v>
      </c>
      <c r="AE927" s="110">
        <f>IF('3C-Water transport'!P$58="no"," ",ROUND(AB927,4))</f>
        <v>0.92400000000000004</v>
      </c>
    </row>
    <row r="928" spans="5:31" x14ac:dyDescent="0.25">
      <c r="E928" s="110">
        <f t="shared" si="84"/>
        <v>0.92500000000000071</v>
      </c>
      <c r="F928" s="110">
        <f>IF('3A-Rail transport'!P$56="no"," ",ROUND(E928,4))</f>
        <v>0.92500000000000004</v>
      </c>
      <c r="G928" s="110">
        <f>IF('3A-Rail transport'!P$57="no"," ",ROUND(E928,4))</f>
        <v>0.92500000000000004</v>
      </c>
      <c r="H928" s="110"/>
      <c r="S928" s="110">
        <f t="shared" si="85"/>
        <v>0.92500000000000071</v>
      </c>
      <c r="T928" s="110">
        <f>IF('3B-Air transport'!P$66="no"," ",ROUND(S928,4))</f>
        <v>0.92500000000000004</v>
      </c>
      <c r="U928" s="110">
        <f>IF('3B-Air transport'!P$67="no"," ",ROUND(S928,4))</f>
        <v>0.92500000000000004</v>
      </c>
      <c r="V928" s="110">
        <f>IF('3B-Air transport'!P$68="no"," ",ROUND(S928,4))</f>
        <v>0.92500000000000004</v>
      </c>
      <c r="W928" s="110"/>
      <c r="AB928" s="110">
        <f t="shared" si="86"/>
        <v>0.92500000000000071</v>
      </c>
      <c r="AC928" s="110">
        <f>IF('3C-Water transport'!P$56="no"," ",ROUND(AB928,4))</f>
        <v>0.92500000000000004</v>
      </c>
      <c r="AD928" s="110">
        <f>IF('3C-Water transport'!P$57="no"," ",ROUND(AB928,4))</f>
        <v>0.92500000000000004</v>
      </c>
      <c r="AE928" s="110">
        <f>IF('3C-Water transport'!P$58="no"," ",ROUND(AB928,4))</f>
        <v>0.92500000000000004</v>
      </c>
    </row>
    <row r="929" spans="5:31" x14ac:dyDescent="0.25">
      <c r="E929" s="110">
        <f t="shared" si="84"/>
        <v>0.92600000000000071</v>
      </c>
      <c r="F929" s="110">
        <f>IF('3A-Rail transport'!P$56="no"," ",ROUND(E929,4))</f>
        <v>0.92600000000000005</v>
      </c>
      <c r="G929" s="110">
        <f>IF('3A-Rail transport'!P$57="no"," ",ROUND(E929,4))</f>
        <v>0.92600000000000005</v>
      </c>
      <c r="H929" s="110"/>
      <c r="S929" s="110">
        <f t="shared" si="85"/>
        <v>0.92600000000000071</v>
      </c>
      <c r="T929" s="110">
        <f>IF('3B-Air transport'!P$66="no"," ",ROUND(S929,4))</f>
        <v>0.92600000000000005</v>
      </c>
      <c r="U929" s="110">
        <f>IF('3B-Air transport'!P$67="no"," ",ROUND(S929,4))</f>
        <v>0.92600000000000005</v>
      </c>
      <c r="V929" s="110">
        <f>IF('3B-Air transport'!P$68="no"," ",ROUND(S929,4))</f>
        <v>0.92600000000000005</v>
      </c>
      <c r="W929" s="110"/>
      <c r="AB929" s="110">
        <f t="shared" si="86"/>
        <v>0.92600000000000071</v>
      </c>
      <c r="AC929" s="110">
        <f>IF('3C-Water transport'!P$56="no"," ",ROUND(AB929,4))</f>
        <v>0.92600000000000005</v>
      </c>
      <c r="AD929" s="110">
        <f>IF('3C-Water transport'!P$57="no"," ",ROUND(AB929,4))</f>
        <v>0.92600000000000005</v>
      </c>
      <c r="AE929" s="110">
        <f>IF('3C-Water transport'!P$58="no"," ",ROUND(AB929,4))</f>
        <v>0.92600000000000005</v>
      </c>
    </row>
    <row r="930" spans="5:31" x14ac:dyDescent="0.25">
      <c r="E930" s="110">
        <f t="shared" si="84"/>
        <v>0.92700000000000071</v>
      </c>
      <c r="F930" s="110">
        <f>IF('3A-Rail transport'!P$56="no"," ",ROUND(E930,4))</f>
        <v>0.92700000000000005</v>
      </c>
      <c r="G930" s="110">
        <f>IF('3A-Rail transport'!P$57="no"," ",ROUND(E930,4))</f>
        <v>0.92700000000000005</v>
      </c>
      <c r="H930" s="110"/>
      <c r="S930" s="110">
        <f t="shared" si="85"/>
        <v>0.92700000000000071</v>
      </c>
      <c r="T930" s="110">
        <f>IF('3B-Air transport'!P$66="no"," ",ROUND(S930,4))</f>
        <v>0.92700000000000005</v>
      </c>
      <c r="U930" s="110">
        <f>IF('3B-Air transport'!P$67="no"," ",ROUND(S930,4))</f>
        <v>0.92700000000000005</v>
      </c>
      <c r="V930" s="110">
        <f>IF('3B-Air transport'!P$68="no"," ",ROUND(S930,4))</f>
        <v>0.92700000000000005</v>
      </c>
      <c r="W930" s="110"/>
      <c r="AB930" s="110">
        <f t="shared" si="86"/>
        <v>0.92700000000000071</v>
      </c>
      <c r="AC930" s="110">
        <f>IF('3C-Water transport'!P$56="no"," ",ROUND(AB930,4))</f>
        <v>0.92700000000000005</v>
      </c>
      <c r="AD930" s="110">
        <f>IF('3C-Water transport'!P$57="no"," ",ROUND(AB930,4))</f>
        <v>0.92700000000000005</v>
      </c>
      <c r="AE930" s="110">
        <f>IF('3C-Water transport'!P$58="no"," ",ROUND(AB930,4))</f>
        <v>0.92700000000000005</v>
      </c>
    </row>
    <row r="931" spans="5:31" x14ac:dyDescent="0.25">
      <c r="E931" s="110">
        <f t="shared" si="84"/>
        <v>0.92800000000000071</v>
      </c>
      <c r="F931" s="110">
        <f>IF('3A-Rail transport'!P$56="no"," ",ROUND(E931,4))</f>
        <v>0.92800000000000005</v>
      </c>
      <c r="G931" s="110">
        <f>IF('3A-Rail transport'!P$57="no"," ",ROUND(E931,4))</f>
        <v>0.92800000000000005</v>
      </c>
      <c r="H931" s="110"/>
      <c r="S931" s="110">
        <f t="shared" si="85"/>
        <v>0.92800000000000071</v>
      </c>
      <c r="T931" s="110">
        <f>IF('3B-Air transport'!P$66="no"," ",ROUND(S931,4))</f>
        <v>0.92800000000000005</v>
      </c>
      <c r="U931" s="110">
        <f>IF('3B-Air transport'!P$67="no"," ",ROUND(S931,4))</f>
        <v>0.92800000000000005</v>
      </c>
      <c r="V931" s="110">
        <f>IF('3B-Air transport'!P$68="no"," ",ROUND(S931,4))</f>
        <v>0.92800000000000005</v>
      </c>
      <c r="W931" s="110"/>
      <c r="AB931" s="110">
        <f t="shared" si="86"/>
        <v>0.92800000000000071</v>
      </c>
      <c r="AC931" s="110">
        <f>IF('3C-Water transport'!P$56="no"," ",ROUND(AB931,4))</f>
        <v>0.92800000000000005</v>
      </c>
      <c r="AD931" s="110">
        <f>IF('3C-Water transport'!P$57="no"," ",ROUND(AB931,4))</f>
        <v>0.92800000000000005</v>
      </c>
      <c r="AE931" s="110">
        <f>IF('3C-Water transport'!P$58="no"," ",ROUND(AB931,4))</f>
        <v>0.92800000000000005</v>
      </c>
    </row>
    <row r="932" spans="5:31" x14ac:dyDescent="0.25">
      <c r="E932" s="110">
        <f t="shared" si="84"/>
        <v>0.92900000000000071</v>
      </c>
      <c r="F932" s="110">
        <f>IF('3A-Rail transport'!P$56="no"," ",ROUND(E932,4))</f>
        <v>0.92900000000000005</v>
      </c>
      <c r="G932" s="110">
        <f>IF('3A-Rail transport'!P$57="no"," ",ROUND(E932,4))</f>
        <v>0.92900000000000005</v>
      </c>
      <c r="H932" s="110"/>
      <c r="S932" s="110">
        <f t="shared" si="85"/>
        <v>0.92900000000000071</v>
      </c>
      <c r="T932" s="110">
        <f>IF('3B-Air transport'!P$66="no"," ",ROUND(S932,4))</f>
        <v>0.92900000000000005</v>
      </c>
      <c r="U932" s="110">
        <f>IF('3B-Air transport'!P$67="no"," ",ROUND(S932,4))</f>
        <v>0.92900000000000005</v>
      </c>
      <c r="V932" s="110">
        <f>IF('3B-Air transport'!P$68="no"," ",ROUND(S932,4))</f>
        <v>0.92900000000000005</v>
      </c>
      <c r="W932" s="110"/>
      <c r="AB932" s="110">
        <f t="shared" si="86"/>
        <v>0.92900000000000071</v>
      </c>
      <c r="AC932" s="110">
        <f>IF('3C-Water transport'!P$56="no"," ",ROUND(AB932,4))</f>
        <v>0.92900000000000005</v>
      </c>
      <c r="AD932" s="110">
        <f>IF('3C-Water transport'!P$57="no"," ",ROUND(AB932,4))</f>
        <v>0.92900000000000005</v>
      </c>
      <c r="AE932" s="110">
        <f>IF('3C-Water transport'!P$58="no"," ",ROUND(AB932,4))</f>
        <v>0.92900000000000005</v>
      </c>
    </row>
    <row r="933" spans="5:31" x14ac:dyDescent="0.25">
      <c r="E933" s="110">
        <f t="shared" si="84"/>
        <v>0.93000000000000071</v>
      </c>
      <c r="F933" s="110">
        <f>IF('3A-Rail transport'!P$56="no"," ",ROUND(E933,4))</f>
        <v>0.93</v>
      </c>
      <c r="G933" s="110">
        <f>IF('3A-Rail transport'!P$57="no"," ",ROUND(E933,4))</f>
        <v>0.93</v>
      </c>
      <c r="H933" s="110"/>
      <c r="S933" s="110">
        <f t="shared" si="85"/>
        <v>0.93000000000000071</v>
      </c>
      <c r="T933" s="110">
        <f>IF('3B-Air transport'!P$66="no"," ",ROUND(S933,4))</f>
        <v>0.93</v>
      </c>
      <c r="U933" s="110">
        <f>IF('3B-Air transport'!P$67="no"," ",ROUND(S933,4))</f>
        <v>0.93</v>
      </c>
      <c r="V933" s="110">
        <f>IF('3B-Air transport'!P$68="no"," ",ROUND(S933,4))</f>
        <v>0.93</v>
      </c>
      <c r="W933" s="110"/>
      <c r="AB933" s="110">
        <f t="shared" si="86"/>
        <v>0.93000000000000071</v>
      </c>
      <c r="AC933" s="110">
        <f>IF('3C-Water transport'!P$56="no"," ",ROUND(AB933,4))</f>
        <v>0.93</v>
      </c>
      <c r="AD933" s="110">
        <f>IF('3C-Water transport'!P$57="no"," ",ROUND(AB933,4))</f>
        <v>0.93</v>
      </c>
      <c r="AE933" s="110">
        <f>IF('3C-Water transport'!P$58="no"," ",ROUND(AB933,4))</f>
        <v>0.93</v>
      </c>
    </row>
    <row r="934" spans="5:31" x14ac:dyDescent="0.25">
      <c r="E934" s="110">
        <f t="shared" si="84"/>
        <v>0.93100000000000072</v>
      </c>
      <c r="F934" s="110">
        <f>IF('3A-Rail transport'!P$56="no"," ",ROUND(E934,4))</f>
        <v>0.93100000000000005</v>
      </c>
      <c r="G934" s="110">
        <f>IF('3A-Rail transport'!P$57="no"," ",ROUND(E934,4))</f>
        <v>0.93100000000000005</v>
      </c>
      <c r="H934" s="110"/>
      <c r="S934" s="110">
        <f t="shared" si="85"/>
        <v>0.93100000000000072</v>
      </c>
      <c r="T934" s="110">
        <f>IF('3B-Air transport'!P$66="no"," ",ROUND(S934,4))</f>
        <v>0.93100000000000005</v>
      </c>
      <c r="U934" s="110">
        <f>IF('3B-Air transport'!P$67="no"," ",ROUND(S934,4))</f>
        <v>0.93100000000000005</v>
      </c>
      <c r="V934" s="110">
        <f>IF('3B-Air transport'!P$68="no"," ",ROUND(S934,4))</f>
        <v>0.93100000000000005</v>
      </c>
      <c r="W934" s="110"/>
      <c r="AB934" s="110">
        <f t="shared" si="86"/>
        <v>0.93100000000000072</v>
      </c>
      <c r="AC934" s="110">
        <f>IF('3C-Water transport'!P$56="no"," ",ROUND(AB934,4))</f>
        <v>0.93100000000000005</v>
      </c>
      <c r="AD934" s="110">
        <f>IF('3C-Water transport'!P$57="no"," ",ROUND(AB934,4))</f>
        <v>0.93100000000000005</v>
      </c>
      <c r="AE934" s="110">
        <f>IF('3C-Water transport'!P$58="no"," ",ROUND(AB934,4))</f>
        <v>0.93100000000000005</v>
      </c>
    </row>
    <row r="935" spans="5:31" x14ac:dyDescent="0.25">
      <c r="E935" s="110">
        <f t="shared" si="84"/>
        <v>0.93200000000000072</v>
      </c>
      <c r="F935" s="110">
        <f>IF('3A-Rail transport'!P$56="no"," ",ROUND(E935,4))</f>
        <v>0.93200000000000005</v>
      </c>
      <c r="G935" s="110">
        <f>IF('3A-Rail transport'!P$57="no"," ",ROUND(E935,4))</f>
        <v>0.93200000000000005</v>
      </c>
      <c r="H935" s="110"/>
      <c r="S935" s="110">
        <f t="shared" si="85"/>
        <v>0.93200000000000072</v>
      </c>
      <c r="T935" s="110">
        <f>IF('3B-Air transport'!P$66="no"," ",ROUND(S935,4))</f>
        <v>0.93200000000000005</v>
      </c>
      <c r="U935" s="110">
        <f>IF('3B-Air transport'!P$67="no"," ",ROUND(S935,4))</f>
        <v>0.93200000000000005</v>
      </c>
      <c r="V935" s="110">
        <f>IF('3B-Air transport'!P$68="no"," ",ROUND(S935,4))</f>
        <v>0.93200000000000005</v>
      </c>
      <c r="W935" s="110"/>
      <c r="AB935" s="110">
        <f t="shared" si="86"/>
        <v>0.93200000000000072</v>
      </c>
      <c r="AC935" s="110">
        <f>IF('3C-Water transport'!P$56="no"," ",ROUND(AB935,4))</f>
        <v>0.93200000000000005</v>
      </c>
      <c r="AD935" s="110">
        <f>IF('3C-Water transport'!P$57="no"," ",ROUND(AB935,4))</f>
        <v>0.93200000000000005</v>
      </c>
      <c r="AE935" s="110">
        <f>IF('3C-Water transport'!P$58="no"," ",ROUND(AB935,4))</f>
        <v>0.93200000000000005</v>
      </c>
    </row>
    <row r="936" spans="5:31" x14ac:dyDescent="0.25">
      <c r="E936" s="110">
        <f t="shared" si="84"/>
        <v>0.93300000000000072</v>
      </c>
      <c r="F936" s="110">
        <f>IF('3A-Rail transport'!P$56="no"," ",ROUND(E936,4))</f>
        <v>0.93300000000000005</v>
      </c>
      <c r="G936" s="110">
        <f>IF('3A-Rail transport'!P$57="no"," ",ROUND(E936,4))</f>
        <v>0.93300000000000005</v>
      </c>
      <c r="H936" s="110"/>
      <c r="S936" s="110">
        <f t="shared" si="85"/>
        <v>0.93300000000000072</v>
      </c>
      <c r="T936" s="110">
        <f>IF('3B-Air transport'!P$66="no"," ",ROUND(S936,4))</f>
        <v>0.93300000000000005</v>
      </c>
      <c r="U936" s="110">
        <f>IF('3B-Air transport'!P$67="no"," ",ROUND(S936,4))</f>
        <v>0.93300000000000005</v>
      </c>
      <c r="V936" s="110">
        <f>IF('3B-Air transport'!P$68="no"," ",ROUND(S936,4))</f>
        <v>0.93300000000000005</v>
      </c>
      <c r="W936" s="110"/>
      <c r="AB936" s="110">
        <f t="shared" si="86"/>
        <v>0.93300000000000072</v>
      </c>
      <c r="AC936" s="110">
        <f>IF('3C-Water transport'!P$56="no"," ",ROUND(AB936,4))</f>
        <v>0.93300000000000005</v>
      </c>
      <c r="AD936" s="110">
        <f>IF('3C-Water transport'!P$57="no"," ",ROUND(AB936,4))</f>
        <v>0.93300000000000005</v>
      </c>
      <c r="AE936" s="110">
        <f>IF('3C-Water transport'!P$58="no"," ",ROUND(AB936,4))</f>
        <v>0.93300000000000005</v>
      </c>
    </row>
    <row r="937" spans="5:31" x14ac:dyDescent="0.25">
      <c r="E937" s="110">
        <f t="shared" si="84"/>
        <v>0.93400000000000072</v>
      </c>
      <c r="F937" s="110">
        <f>IF('3A-Rail transport'!P$56="no"," ",ROUND(E937,4))</f>
        <v>0.93400000000000005</v>
      </c>
      <c r="G937" s="110">
        <f>IF('3A-Rail transport'!P$57="no"," ",ROUND(E937,4))</f>
        <v>0.93400000000000005</v>
      </c>
      <c r="H937" s="110"/>
      <c r="S937" s="110">
        <f t="shared" si="85"/>
        <v>0.93400000000000072</v>
      </c>
      <c r="T937" s="110">
        <f>IF('3B-Air transport'!P$66="no"," ",ROUND(S937,4))</f>
        <v>0.93400000000000005</v>
      </c>
      <c r="U937" s="110">
        <f>IF('3B-Air transport'!P$67="no"," ",ROUND(S937,4))</f>
        <v>0.93400000000000005</v>
      </c>
      <c r="V937" s="110">
        <f>IF('3B-Air transport'!P$68="no"," ",ROUND(S937,4))</f>
        <v>0.93400000000000005</v>
      </c>
      <c r="W937" s="110"/>
      <c r="AB937" s="110">
        <f t="shared" si="86"/>
        <v>0.93400000000000072</v>
      </c>
      <c r="AC937" s="110">
        <f>IF('3C-Water transport'!P$56="no"," ",ROUND(AB937,4))</f>
        <v>0.93400000000000005</v>
      </c>
      <c r="AD937" s="110">
        <f>IF('3C-Water transport'!P$57="no"," ",ROUND(AB937,4))</f>
        <v>0.93400000000000005</v>
      </c>
      <c r="AE937" s="110">
        <f>IF('3C-Water transport'!P$58="no"," ",ROUND(AB937,4))</f>
        <v>0.93400000000000005</v>
      </c>
    </row>
    <row r="938" spans="5:31" x14ac:dyDescent="0.25">
      <c r="E938" s="110">
        <f t="shared" si="84"/>
        <v>0.93500000000000072</v>
      </c>
      <c r="F938" s="110">
        <f>IF('3A-Rail transport'!P$56="no"," ",ROUND(E938,4))</f>
        <v>0.93500000000000005</v>
      </c>
      <c r="G938" s="110">
        <f>IF('3A-Rail transport'!P$57="no"," ",ROUND(E938,4))</f>
        <v>0.93500000000000005</v>
      </c>
      <c r="H938" s="110"/>
      <c r="S938" s="110">
        <f t="shared" si="85"/>
        <v>0.93500000000000072</v>
      </c>
      <c r="T938" s="110">
        <f>IF('3B-Air transport'!P$66="no"," ",ROUND(S938,4))</f>
        <v>0.93500000000000005</v>
      </c>
      <c r="U938" s="110">
        <f>IF('3B-Air transport'!P$67="no"," ",ROUND(S938,4))</f>
        <v>0.93500000000000005</v>
      </c>
      <c r="V938" s="110">
        <f>IF('3B-Air transport'!P$68="no"," ",ROUND(S938,4))</f>
        <v>0.93500000000000005</v>
      </c>
      <c r="W938" s="110"/>
      <c r="AB938" s="110">
        <f t="shared" si="86"/>
        <v>0.93500000000000072</v>
      </c>
      <c r="AC938" s="110">
        <f>IF('3C-Water transport'!P$56="no"," ",ROUND(AB938,4))</f>
        <v>0.93500000000000005</v>
      </c>
      <c r="AD938" s="110">
        <f>IF('3C-Water transport'!P$57="no"," ",ROUND(AB938,4))</f>
        <v>0.93500000000000005</v>
      </c>
      <c r="AE938" s="110">
        <f>IF('3C-Water transport'!P$58="no"," ",ROUND(AB938,4))</f>
        <v>0.93500000000000005</v>
      </c>
    </row>
    <row r="939" spans="5:31" x14ac:dyDescent="0.25">
      <c r="E939" s="110">
        <f t="shared" si="84"/>
        <v>0.93600000000000072</v>
      </c>
      <c r="F939" s="110">
        <f>IF('3A-Rail transport'!P$56="no"," ",ROUND(E939,4))</f>
        <v>0.93600000000000005</v>
      </c>
      <c r="G939" s="110">
        <f>IF('3A-Rail transport'!P$57="no"," ",ROUND(E939,4))</f>
        <v>0.93600000000000005</v>
      </c>
      <c r="H939" s="110"/>
      <c r="S939" s="110">
        <f t="shared" si="85"/>
        <v>0.93600000000000072</v>
      </c>
      <c r="T939" s="110">
        <f>IF('3B-Air transport'!P$66="no"," ",ROUND(S939,4))</f>
        <v>0.93600000000000005</v>
      </c>
      <c r="U939" s="110">
        <f>IF('3B-Air transport'!P$67="no"," ",ROUND(S939,4))</f>
        <v>0.93600000000000005</v>
      </c>
      <c r="V939" s="110">
        <f>IF('3B-Air transport'!P$68="no"," ",ROUND(S939,4))</f>
        <v>0.93600000000000005</v>
      </c>
      <c r="W939" s="110"/>
      <c r="AB939" s="110">
        <f t="shared" si="86"/>
        <v>0.93600000000000072</v>
      </c>
      <c r="AC939" s="110">
        <f>IF('3C-Water transport'!P$56="no"," ",ROUND(AB939,4))</f>
        <v>0.93600000000000005</v>
      </c>
      <c r="AD939" s="110">
        <f>IF('3C-Water transport'!P$57="no"," ",ROUND(AB939,4))</f>
        <v>0.93600000000000005</v>
      </c>
      <c r="AE939" s="110">
        <f>IF('3C-Water transport'!P$58="no"," ",ROUND(AB939,4))</f>
        <v>0.93600000000000005</v>
      </c>
    </row>
    <row r="940" spans="5:31" x14ac:dyDescent="0.25">
      <c r="E940" s="110">
        <f t="shared" si="84"/>
        <v>0.93700000000000072</v>
      </c>
      <c r="F940" s="110">
        <f>IF('3A-Rail transport'!P$56="no"," ",ROUND(E940,4))</f>
        <v>0.93700000000000006</v>
      </c>
      <c r="G940" s="110">
        <f>IF('3A-Rail transport'!P$57="no"," ",ROUND(E940,4))</f>
        <v>0.93700000000000006</v>
      </c>
      <c r="H940" s="110"/>
      <c r="S940" s="110">
        <f t="shared" si="85"/>
        <v>0.93700000000000072</v>
      </c>
      <c r="T940" s="110">
        <f>IF('3B-Air transport'!P$66="no"," ",ROUND(S940,4))</f>
        <v>0.93700000000000006</v>
      </c>
      <c r="U940" s="110">
        <f>IF('3B-Air transport'!P$67="no"," ",ROUND(S940,4))</f>
        <v>0.93700000000000006</v>
      </c>
      <c r="V940" s="110">
        <f>IF('3B-Air transport'!P$68="no"," ",ROUND(S940,4))</f>
        <v>0.93700000000000006</v>
      </c>
      <c r="W940" s="110"/>
      <c r="AB940" s="110">
        <f t="shared" si="86"/>
        <v>0.93700000000000072</v>
      </c>
      <c r="AC940" s="110">
        <f>IF('3C-Water transport'!P$56="no"," ",ROUND(AB940,4))</f>
        <v>0.93700000000000006</v>
      </c>
      <c r="AD940" s="110">
        <f>IF('3C-Water transport'!P$57="no"," ",ROUND(AB940,4))</f>
        <v>0.93700000000000006</v>
      </c>
      <c r="AE940" s="110">
        <f>IF('3C-Water transport'!P$58="no"," ",ROUND(AB940,4))</f>
        <v>0.93700000000000006</v>
      </c>
    </row>
    <row r="941" spans="5:31" x14ac:dyDescent="0.25">
      <c r="E941" s="110">
        <f t="shared" si="84"/>
        <v>0.93800000000000072</v>
      </c>
      <c r="F941" s="110">
        <f>IF('3A-Rail transport'!P$56="no"," ",ROUND(E941,4))</f>
        <v>0.93799999999999994</v>
      </c>
      <c r="G941" s="110">
        <f>IF('3A-Rail transport'!P$57="no"," ",ROUND(E941,4))</f>
        <v>0.93799999999999994</v>
      </c>
      <c r="H941" s="110"/>
      <c r="S941" s="110">
        <f t="shared" si="85"/>
        <v>0.93800000000000072</v>
      </c>
      <c r="T941" s="110">
        <f>IF('3B-Air transport'!P$66="no"," ",ROUND(S941,4))</f>
        <v>0.93799999999999994</v>
      </c>
      <c r="U941" s="110">
        <f>IF('3B-Air transport'!P$67="no"," ",ROUND(S941,4))</f>
        <v>0.93799999999999994</v>
      </c>
      <c r="V941" s="110">
        <f>IF('3B-Air transport'!P$68="no"," ",ROUND(S941,4))</f>
        <v>0.93799999999999994</v>
      </c>
      <c r="W941" s="110"/>
      <c r="AB941" s="110">
        <f t="shared" si="86"/>
        <v>0.93800000000000072</v>
      </c>
      <c r="AC941" s="110">
        <f>IF('3C-Water transport'!P$56="no"," ",ROUND(AB941,4))</f>
        <v>0.93799999999999994</v>
      </c>
      <c r="AD941" s="110">
        <f>IF('3C-Water transport'!P$57="no"," ",ROUND(AB941,4))</f>
        <v>0.93799999999999994</v>
      </c>
      <c r="AE941" s="110">
        <f>IF('3C-Water transport'!P$58="no"," ",ROUND(AB941,4))</f>
        <v>0.93799999999999994</v>
      </c>
    </row>
    <row r="942" spans="5:31" x14ac:dyDescent="0.25">
      <c r="E942" s="110">
        <f t="shared" si="84"/>
        <v>0.93900000000000072</v>
      </c>
      <c r="F942" s="110">
        <f>IF('3A-Rail transport'!P$56="no"," ",ROUND(E942,4))</f>
        <v>0.93899999999999995</v>
      </c>
      <c r="G942" s="110">
        <f>IF('3A-Rail transport'!P$57="no"," ",ROUND(E942,4))</f>
        <v>0.93899999999999995</v>
      </c>
      <c r="H942" s="110"/>
      <c r="S942" s="110">
        <f t="shared" si="85"/>
        <v>0.93900000000000072</v>
      </c>
      <c r="T942" s="110">
        <f>IF('3B-Air transport'!P$66="no"," ",ROUND(S942,4))</f>
        <v>0.93899999999999995</v>
      </c>
      <c r="U942" s="110">
        <f>IF('3B-Air transport'!P$67="no"," ",ROUND(S942,4))</f>
        <v>0.93899999999999995</v>
      </c>
      <c r="V942" s="110">
        <f>IF('3B-Air transport'!P$68="no"," ",ROUND(S942,4))</f>
        <v>0.93899999999999995</v>
      </c>
      <c r="W942" s="110"/>
      <c r="AB942" s="110">
        <f t="shared" si="86"/>
        <v>0.93900000000000072</v>
      </c>
      <c r="AC942" s="110">
        <f>IF('3C-Water transport'!P$56="no"," ",ROUND(AB942,4))</f>
        <v>0.93899999999999995</v>
      </c>
      <c r="AD942" s="110">
        <f>IF('3C-Water transport'!P$57="no"," ",ROUND(AB942,4))</f>
        <v>0.93899999999999995</v>
      </c>
      <c r="AE942" s="110">
        <f>IF('3C-Water transport'!P$58="no"," ",ROUND(AB942,4))</f>
        <v>0.93899999999999995</v>
      </c>
    </row>
    <row r="943" spans="5:31" x14ac:dyDescent="0.25">
      <c r="E943" s="110">
        <f t="shared" si="84"/>
        <v>0.94000000000000072</v>
      </c>
      <c r="F943" s="110">
        <f>IF('3A-Rail transport'!P$56="no"," ",ROUND(E943,4))</f>
        <v>0.94</v>
      </c>
      <c r="G943" s="110">
        <f>IF('3A-Rail transport'!P$57="no"," ",ROUND(E943,4))</f>
        <v>0.94</v>
      </c>
      <c r="H943" s="110"/>
      <c r="S943" s="110">
        <f t="shared" si="85"/>
        <v>0.94000000000000072</v>
      </c>
      <c r="T943" s="110">
        <f>IF('3B-Air transport'!P$66="no"," ",ROUND(S943,4))</f>
        <v>0.94</v>
      </c>
      <c r="U943" s="110">
        <f>IF('3B-Air transport'!P$67="no"," ",ROUND(S943,4))</f>
        <v>0.94</v>
      </c>
      <c r="V943" s="110">
        <f>IF('3B-Air transport'!P$68="no"," ",ROUND(S943,4))</f>
        <v>0.94</v>
      </c>
      <c r="W943" s="110"/>
      <c r="AB943" s="110">
        <f t="shared" si="86"/>
        <v>0.94000000000000072</v>
      </c>
      <c r="AC943" s="110">
        <f>IF('3C-Water transport'!P$56="no"," ",ROUND(AB943,4))</f>
        <v>0.94</v>
      </c>
      <c r="AD943" s="110">
        <f>IF('3C-Water transport'!P$57="no"," ",ROUND(AB943,4))</f>
        <v>0.94</v>
      </c>
      <c r="AE943" s="110">
        <f>IF('3C-Water transport'!P$58="no"," ",ROUND(AB943,4))</f>
        <v>0.94</v>
      </c>
    </row>
    <row r="944" spans="5:31" x14ac:dyDescent="0.25">
      <c r="E944" s="110">
        <f t="shared" si="84"/>
        <v>0.94100000000000072</v>
      </c>
      <c r="F944" s="110">
        <f>IF('3A-Rail transport'!P$56="no"," ",ROUND(E944,4))</f>
        <v>0.94099999999999995</v>
      </c>
      <c r="G944" s="110">
        <f>IF('3A-Rail transport'!P$57="no"," ",ROUND(E944,4))</f>
        <v>0.94099999999999995</v>
      </c>
      <c r="H944" s="110"/>
      <c r="S944" s="110">
        <f t="shared" si="85"/>
        <v>0.94100000000000072</v>
      </c>
      <c r="T944" s="110">
        <f>IF('3B-Air transport'!P$66="no"," ",ROUND(S944,4))</f>
        <v>0.94099999999999995</v>
      </c>
      <c r="U944" s="110">
        <f>IF('3B-Air transport'!P$67="no"," ",ROUND(S944,4))</f>
        <v>0.94099999999999995</v>
      </c>
      <c r="V944" s="110">
        <f>IF('3B-Air transport'!P$68="no"," ",ROUND(S944,4))</f>
        <v>0.94099999999999995</v>
      </c>
      <c r="W944" s="110"/>
      <c r="AB944" s="110">
        <f t="shared" si="86"/>
        <v>0.94100000000000072</v>
      </c>
      <c r="AC944" s="110">
        <f>IF('3C-Water transport'!P$56="no"," ",ROUND(AB944,4))</f>
        <v>0.94099999999999995</v>
      </c>
      <c r="AD944" s="110">
        <f>IF('3C-Water transport'!P$57="no"," ",ROUND(AB944,4))</f>
        <v>0.94099999999999995</v>
      </c>
      <c r="AE944" s="110">
        <f>IF('3C-Water transport'!P$58="no"," ",ROUND(AB944,4))</f>
        <v>0.94099999999999995</v>
      </c>
    </row>
    <row r="945" spans="5:31" x14ac:dyDescent="0.25">
      <c r="E945" s="110">
        <f t="shared" si="84"/>
        <v>0.94200000000000073</v>
      </c>
      <c r="F945" s="110">
        <f>IF('3A-Rail transport'!P$56="no"," ",ROUND(E945,4))</f>
        <v>0.94199999999999995</v>
      </c>
      <c r="G945" s="110">
        <f>IF('3A-Rail transport'!P$57="no"," ",ROUND(E945,4))</f>
        <v>0.94199999999999995</v>
      </c>
      <c r="H945" s="110"/>
      <c r="S945" s="110">
        <f t="shared" si="85"/>
        <v>0.94200000000000073</v>
      </c>
      <c r="T945" s="110">
        <f>IF('3B-Air transport'!P$66="no"," ",ROUND(S945,4))</f>
        <v>0.94199999999999995</v>
      </c>
      <c r="U945" s="110">
        <f>IF('3B-Air transport'!P$67="no"," ",ROUND(S945,4))</f>
        <v>0.94199999999999995</v>
      </c>
      <c r="V945" s="110">
        <f>IF('3B-Air transport'!P$68="no"," ",ROUND(S945,4))</f>
        <v>0.94199999999999995</v>
      </c>
      <c r="W945" s="110"/>
      <c r="AB945" s="110">
        <f t="shared" si="86"/>
        <v>0.94200000000000073</v>
      </c>
      <c r="AC945" s="110">
        <f>IF('3C-Water transport'!P$56="no"," ",ROUND(AB945,4))</f>
        <v>0.94199999999999995</v>
      </c>
      <c r="AD945" s="110">
        <f>IF('3C-Water transport'!P$57="no"," ",ROUND(AB945,4))</f>
        <v>0.94199999999999995</v>
      </c>
      <c r="AE945" s="110">
        <f>IF('3C-Water transport'!P$58="no"," ",ROUND(AB945,4))</f>
        <v>0.94199999999999995</v>
      </c>
    </row>
    <row r="946" spans="5:31" x14ac:dyDescent="0.25">
      <c r="E946" s="110">
        <f t="shared" si="84"/>
        <v>0.94300000000000073</v>
      </c>
      <c r="F946" s="110">
        <f>IF('3A-Rail transport'!P$56="no"," ",ROUND(E946,4))</f>
        <v>0.94299999999999995</v>
      </c>
      <c r="G946" s="110">
        <f>IF('3A-Rail transport'!P$57="no"," ",ROUND(E946,4))</f>
        <v>0.94299999999999995</v>
      </c>
      <c r="H946" s="110"/>
      <c r="S946" s="110">
        <f t="shared" si="85"/>
        <v>0.94300000000000073</v>
      </c>
      <c r="T946" s="110">
        <f>IF('3B-Air transport'!P$66="no"," ",ROUND(S946,4))</f>
        <v>0.94299999999999995</v>
      </c>
      <c r="U946" s="110">
        <f>IF('3B-Air transport'!P$67="no"," ",ROUND(S946,4))</f>
        <v>0.94299999999999995</v>
      </c>
      <c r="V946" s="110">
        <f>IF('3B-Air transport'!P$68="no"," ",ROUND(S946,4))</f>
        <v>0.94299999999999995</v>
      </c>
      <c r="W946" s="110"/>
      <c r="AB946" s="110">
        <f t="shared" si="86"/>
        <v>0.94300000000000073</v>
      </c>
      <c r="AC946" s="110">
        <f>IF('3C-Water transport'!P$56="no"," ",ROUND(AB946,4))</f>
        <v>0.94299999999999995</v>
      </c>
      <c r="AD946" s="110">
        <f>IF('3C-Water transport'!P$57="no"," ",ROUND(AB946,4))</f>
        <v>0.94299999999999995</v>
      </c>
      <c r="AE946" s="110">
        <f>IF('3C-Water transport'!P$58="no"," ",ROUND(AB946,4))</f>
        <v>0.94299999999999995</v>
      </c>
    </row>
    <row r="947" spans="5:31" x14ac:dyDescent="0.25">
      <c r="E947" s="110">
        <f t="shared" si="84"/>
        <v>0.94400000000000073</v>
      </c>
      <c r="F947" s="110">
        <f>IF('3A-Rail transport'!P$56="no"," ",ROUND(E947,4))</f>
        <v>0.94399999999999995</v>
      </c>
      <c r="G947" s="110">
        <f>IF('3A-Rail transport'!P$57="no"," ",ROUND(E947,4))</f>
        <v>0.94399999999999995</v>
      </c>
      <c r="H947" s="110"/>
      <c r="S947" s="110">
        <f t="shared" si="85"/>
        <v>0.94400000000000073</v>
      </c>
      <c r="T947" s="110">
        <f>IF('3B-Air transport'!P$66="no"," ",ROUND(S947,4))</f>
        <v>0.94399999999999995</v>
      </c>
      <c r="U947" s="110">
        <f>IF('3B-Air transport'!P$67="no"," ",ROUND(S947,4))</f>
        <v>0.94399999999999995</v>
      </c>
      <c r="V947" s="110">
        <f>IF('3B-Air transport'!P$68="no"," ",ROUND(S947,4))</f>
        <v>0.94399999999999995</v>
      </c>
      <c r="W947" s="110"/>
      <c r="AB947" s="110">
        <f t="shared" si="86"/>
        <v>0.94400000000000073</v>
      </c>
      <c r="AC947" s="110">
        <f>IF('3C-Water transport'!P$56="no"," ",ROUND(AB947,4))</f>
        <v>0.94399999999999995</v>
      </c>
      <c r="AD947" s="110">
        <f>IF('3C-Water transport'!P$57="no"," ",ROUND(AB947,4))</f>
        <v>0.94399999999999995</v>
      </c>
      <c r="AE947" s="110">
        <f>IF('3C-Water transport'!P$58="no"," ",ROUND(AB947,4))</f>
        <v>0.94399999999999995</v>
      </c>
    </row>
    <row r="948" spans="5:31" x14ac:dyDescent="0.25">
      <c r="E948" s="110">
        <f t="shared" si="84"/>
        <v>0.94500000000000073</v>
      </c>
      <c r="F948" s="110">
        <f>IF('3A-Rail transport'!P$56="no"," ",ROUND(E948,4))</f>
        <v>0.94499999999999995</v>
      </c>
      <c r="G948" s="110">
        <f>IF('3A-Rail transport'!P$57="no"," ",ROUND(E948,4))</f>
        <v>0.94499999999999995</v>
      </c>
      <c r="H948" s="110"/>
      <c r="S948" s="110">
        <f t="shared" si="85"/>
        <v>0.94500000000000073</v>
      </c>
      <c r="T948" s="110">
        <f>IF('3B-Air transport'!P$66="no"," ",ROUND(S948,4))</f>
        <v>0.94499999999999995</v>
      </c>
      <c r="U948" s="110">
        <f>IF('3B-Air transport'!P$67="no"," ",ROUND(S948,4))</f>
        <v>0.94499999999999995</v>
      </c>
      <c r="V948" s="110">
        <f>IF('3B-Air transport'!P$68="no"," ",ROUND(S948,4))</f>
        <v>0.94499999999999995</v>
      </c>
      <c r="W948" s="110"/>
      <c r="AB948" s="110">
        <f t="shared" si="86"/>
        <v>0.94500000000000073</v>
      </c>
      <c r="AC948" s="110">
        <f>IF('3C-Water transport'!P$56="no"," ",ROUND(AB948,4))</f>
        <v>0.94499999999999995</v>
      </c>
      <c r="AD948" s="110">
        <f>IF('3C-Water transport'!P$57="no"," ",ROUND(AB948,4))</f>
        <v>0.94499999999999995</v>
      </c>
      <c r="AE948" s="110">
        <f>IF('3C-Water transport'!P$58="no"," ",ROUND(AB948,4))</f>
        <v>0.94499999999999995</v>
      </c>
    </row>
    <row r="949" spans="5:31" x14ac:dyDescent="0.25">
      <c r="E949" s="110">
        <f t="shared" si="84"/>
        <v>0.94600000000000073</v>
      </c>
      <c r="F949" s="110">
        <f>IF('3A-Rail transport'!P$56="no"," ",ROUND(E949,4))</f>
        <v>0.94599999999999995</v>
      </c>
      <c r="G949" s="110">
        <f>IF('3A-Rail transport'!P$57="no"," ",ROUND(E949,4))</f>
        <v>0.94599999999999995</v>
      </c>
      <c r="H949" s="110"/>
      <c r="S949" s="110">
        <f t="shared" si="85"/>
        <v>0.94600000000000073</v>
      </c>
      <c r="T949" s="110">
        <f>IF('3B-Air transport'!P$66="no"," ",ROUND(S949,4))</f>
        <v>0.94599999999999995</v>
      </c>
      <c r="U949" s="110">
        <f>IF('3B-Air transport'!P$67="no"," ",ROUND(S949,4))</f>
        <v>0.94599999999999995</v>
      </c>
      <c r="V949" s="110">
        <f>IF('3B-Air transport'!P$68="no"," ",ROUND(S949,4))</f>
        <v>0.94599999999999995</v>
      </c>
      <c r="W949" s="110"/>
      <c r="AB949" s="110">
        <f t="shared" si="86"/>
        <v>0.94600000000000073</v>
      </c>
      <c r="AC949" s="110">
        <f>IF('3C-Water transport'!P$56="no"," ",ROUND(AB949,4))</f>
        <v>0.94599999999999995</v>
      </c>
      <c r="AD949" s="110">
        <f>IF('3C-Water transport'!P$57="no"," ",ROUND(AB949,4))</f>
        <v>0.94599999999999995</v>
      </c>
      <c r="AE949" s="110">
        <f>IF('3C-Water transport'!P$58="no"," ",ROUND(AB949,4))</f>
        <v>0.94599999999999995</v>
      </c>
    </row>
    <row r="950" spans="5:31" x14ac:dyDescent="0.25">
      <c r="E950" s="110">
        <f t="shared" si="84"/>
        <v>0.94700000000000073</v>
      </c>
      <c r="F950" s="110">
        <f>IF('3A-Rail transport'!P$56="no"," ",ROUND(E950,4))</f>
        <v>0.94699999999999995</v>
      </c>
      <c r="G950" s="110">
        <f>IF('3A-Rail transport'!P$57="no"," ",ROUND(E950,4))</f>
        <v>0.94699999999999995</v>
      </c>
      <c r="H950" s="110"/>
      <c r="S950" s="110">
        <f t="shared" si="85"/>
        <v>0.94700000000000073</v>
      </c>
      <c r="T950" s="110">
        <f>IF('3B-Air transport'!P$66="no"," ",ROUND(S950,4))</f>
        <v>0.94699999999999995</v>
      </c>
      <c r="U950" s="110">
        <f>IF('3B-Air transport'!P$67="no"," ",ROUND(S950,4))</f>
        <v>0.94699999999999995</v>
      </c>
      <c r="V950" s="110">
        <f>IF('3B-Air transport'!P$68="no"," ",ROUND(S950,4))</f>
        <v>0.94699999999999995</v>
      </c>
      <c r="W950" s="110"/>
      <c r="AB950" s="110">
        <f t="shared" si="86"/>
        <v>0.94700000000000073</v>
      </c>
      <c r="AC950" s="110">
        <f>IF('3C-Water transport'!P$56="no"," ",ROUND(AB950,4))</f>
        <v>0.94699999999999995</v>
      </c>
      <c r="AD950" s="110">
        <f>IF('3C-Water transport'!P$57="no"," ",ROUND(AB950,4))</f>
        <v>0.94699999999999995</v>
      </c>
      <c r="AE950" s="110">
        <f>IF('3C-Water transport'!P$58="no"," ",ROUND(AB950,4))</f>
        <v>0.94699999999999995</v>
      </c>
    </row>
    <row r="951" spans="5:31" x14ac:dyDescent="0.25">
      <c r="E951" s="110">
        <f t="shared" si="84"/>
        <v>0.94800000000000073</v>
      </c>
      <c r="F951" s="110">
        <f>IF('3A-Rail transport'!P$56="no"," ",ROUND(E951,4))</f>
        <v>0.94799999999999995</v>
      </c>
      <c r="G951" s="110">
        <f>IF('3A-Rail transport'!P$57="no"," ",ROUND(E951,4))</f>
        <v>0.94799999999999995</v>
      </c>
      <c r="H951" s="110"/>
      <c r="S951" s="110">
        <f t="shared" si="85"/>
        <v>0.94800000000000073</v>
      </c>
      <c r="T951" s="110">
        <f>IF('3B-Air transport'!P$66="no"," ",ROUND(S951,4))</f>
        <v>0.94799999999999995</v>
      </c>
      <c r="U951" s="110">
        <f>IF('3B-Air transport'!P$67="no"," ",ROUND(S951,4))</f>
        <v>0.94799999999999995</v>
      </c>
      <c r="V951" s="110">
        <f>IF('3B-Air transport'!P$68="no"," ",ROUND(S951,4))</f>
        <v>0.94799999999999995</v>
      </c>
      <c r="W951" s="110"/>
      <c r="AB951" s="110">
        <f t="shared" si="86"/>
        <v>0.94800000000000073</v>
      </c>
      <c r="AC951" s="110">
        <f>IF('3C-Water transport'!P$56="no"," ",ROUND(AB951,4))</f>
        <v>0.94799999999999995</v>
      </c>
      <c r="AD951" s="110">
        <f>IF('3C-Water transport'!P$57="no"," ",ROUND(AB951,4))</f>
        <v>0.94799999999999995</v>
      </c>
      <c r="AE951" s="110">
        <f>IF('3C-Water transport'!P$58="no"," ",ROUND(AB951,4))</f>
        <v>0.94799999999999995</v>
      </c>
    </row>
    <row r="952" spans="5:31" x14ac:dyDescent="0.25">
      <c r="E952" s="110">
        <f t="shared" si="84"/>
        <v>0.94900000000000073</v>
      </c>
      <c r="F952" s="110">
        <f>IF('3A-Rail transport'!P$56="no"," ",ROUND(E952,4))</f>
        <v>0.94899999999999995</v>
      </c>
      <c r="G952" s="110">
        <f>IF('3A-Rail transport'!P$57="no"," ",ROUND(E952,4))</f>
        <v>0.94899999999999995</v>
      </c>
      <c r="H952" s="110"/>
      <c r="S952" s="110">
        <f t="shared" si="85"/>
        <v>0.94900000000000073</v>
      </c>
      <c r="T952" s="110">
        <f>IF('3B-Air transport'!P$66="no"," ",ROUND(S952,4))</f>
        <v>0.94899999999999995</v>
      </c>
      <c r="U952" s="110">
        <f>IF('3B-Air transport'!P$67="no"," ",ROUND(S952,4))</f>
        <v>0.94899999999999995</v>
      </c>
      <c r="V952" s="110">
        <f>IF('3B-Air transport'!P$68="no"," ",ROUND(S952,4))</f>
        <v>0.94899999999999995</v>
      </c>
      <c r="W952" s="110"/>
      <c r="AB952" s="110">
        <f t="shared" si="86"/>
        <v>0.94900000000000073</v>
      </c>
      <c r="AC952" s="110">
        <f>IF('3C-Water transport'!P$56="no"," ",ROUND(AB952,4))</f>
        <v>0.94899999999999995</v>
      </c>
      <c r="AD952" s="110">
        <f>IF('3C-Water transport'!P$57="no"," ",ROUND(AB952,4))</f>
        <v>0.94899999999999995</v>
      </c>
      <c r="AE952" s="110">
        <f>IF('3C-Water transport'!P$58="no"," ",ROUND(AB952,4))</f>
        <v>0.94899999999999995</v>
      </c>
    </row>
    <row r="953" spans="5:31" x14ac:dyDescent="0.25">
      <c r="E953" s="110">
        <f t="shared" si="84"/>
        <v>0.95000000000000073</v>
      </c>
      <c r="F953" s="110">
        <f>IF('3A-Rail transport'!P$56="no"," ",ROUND(E953,4))</f>
        <v>0.95</v>
      </c>
      <c r="G953" s="110">
        <f>IF('3A-Rail transport'!P$57="no"," ",ROUND(E953,4))</f>
        <v>0.95</v>
      </c>
      <c r="H953" s="110"/>
      <c r="S953" s="110">
        <f t="shared" si="85"/>
        <v>0.95000000000000073</v>
      </c>
      <c r="T953" s="110">
        <f>IF('3B-Air transport'!P$66="no"," ",ROUND(S953,4))</f>
        <v>0.95</v>
      </c>
      <c r="U953" s="110">
        <f>IF('3B-Air transport'!P$67="no"," ",ROUND(S953,4))</f>
        <v>0.95</v>
      </c>
      <c r="V953" s="110">
        <f>IF('3B-Air transport'!P$68="no"," ",ROUND(S953,4))</f>
        <v>0.95</v>
      </c>
      <c r="W953" s="110"/>
      <c r="AB953" s="110">
        <f t="shared" si="86"/>
        <v>0.95000000000000073</v>
      </c>
      <c r="AC953" s="110">
        <f>IF('3C-Water transport'!P$56="no"," ",ROUND(AB953,4))</f>
        <v>0.95</v>
      </c>
      <c r="AD953" s="110">
        <f>IF('3C-Water transport'!P$57="no"," ",ROUND(AB953,4))</f>
        <v>0.95</v>
      </c>
      <c r="AE953" s="110">
        <f>IF('3C-Water transport'!P$58="no"," ",ROUND(AB953,4))</f>
        <v>0.95</v>
      </c>
    </row>
    <row r="954" spans="5:31" x14ac:dyDescent="0.25">
      <c r="E954" s="110">
        <f t="shared" si="84"/>
        <v>0.95100000000000073</v>
      </c>
      <c r="F954" s="110">
        <f>IF('3A-Rail transport'!P$56="no"," ",ROUND(E954,4))</f>
        <v>0.95099999999999996</v>
      </c>
      <c r="G954" s="110">
        <f>IF('3A-Rail transport'!P$57="no"," ",ROUND(E954,4))</f>
        <v>0.95099999999999996</v>
      </c>
      <c r="H954" s="110"/>
      <c r="S954" s="110">
        <f t="shared" si="85"/>
        <v>0.95100000000000073</v>
      </c>
      <c r="T954" s="110">
        <f>IF('3B-Air transport'!P$66="no"," ",ROUND(S954,4))</f>
        <v>0.95099999999999996</v>
      </c>
      <c r="U954" s="110">
        <f>IF('3B-Air transport'!P$67="no"," ",ROUND(S954,4))</f>
        <v>0.95099999999999996</v>
      </c>
      <c r="V954" s="110">
        <f>IF('3B-Air transport'!P$68="no"," ",ROUND(S954,4))</f>
        <v>0.95099999999999996</v>
      </c>
      <c r="W954" s="110"/>
      <c r="AB954" s="110">
        <f t="shared" si="86"/>
        <v>0.95100000000000073</v>
      </c>
      <c r="AC954" s="110">
        <f>IF('3C-Water transport'!P$56="no"," ",ROUND(AB954,4))</f>
        <v>0.95099999999999996</v>
      </c>
      <c r="AD954" s="110">
        <f>IF('3C-Water transport'!P$57="no"," ",ROUND(AB954,4))</f>
        <v>0.95099999999999996</v>
      </c>
      <c r="AE954" s="110">
        <f>IF('3C-Water transport'!P$58="no"," ",ROUND(AB954,4))</f>
        <v>0.95099999999999996</v>
      </c>
    </row>
    <row r="955" spans="5:31" x14ac:dyDescent="0.25">
      <c r="E955" s="110">
        <f t="shared" si="84"/>
        <v>0.95200000000000073</v>
      </c>
      <c r="F955" s="110">
        <f>IF('3A-Rail transport'!P$56="no"," ",ROUND(E955,4))</f>
        <v>0.95199999999999996</v>
      </c>
      <c r="G955" s="110">
        <f>IF('3A-Rail transport'!P$57="no"," ",ROUND(E955,4))</f>
        <v>0.95199999999999996</v>
      </c>
      <c r="H955" s="110"/>
      <c r="S955" s="110">
        <f t="shared" si="85"/>
        <v>0.95200000000000073</v>
      </c>
      <c r="T955" s="110">
        <f>IF('3B-Air transport'!P$66="no"," ",ROUND(S955,4))</f>
        <v>0.95199999999999996</v>
      </c>
      <c r="U955" s="110">
        <f>IF('3B-Air transport'!P$67="no"," ",ROUND(S955,4))</f>
        <v>0.95199999999999996</v>
      </c>
      <c r="V955" s="110">
        <f>IF('3B-Air transport'!P$68="no"," ",ROUND(S955,4))</f>
        <v>0.95199999999999996</v>
      </c>
      <c r="W955" s="110"/>
      <c r="AB955" s="110">
        <f t="shared" si="86"/>
        <v>0.95200000000000073</v>
      </c>
      <c r="AC955" s="110">
        <f>IF('3C-Water transport'!P$56="no"," ",ROUND(AB955,4))</f>
        <v>0.95199999999999996</v>
      </c>
      <c r="AD955" s="110">
        <f>IF('3C-Water transport'!P$57="no"," ",ROUND(AB955,4))</f>
        <v>0.95199999999999996</v>
      </c>
      <c r="AE955" s="110">
        <f>IF('3C-Water transport'!P$58="no"," ",ROUND(AB955,4))</f>
        <v>0.95199999999999996</v>
      </c>
    </row>
    <row r="956" spans="5:31" x14ac:dyDescent="0.25">
      <c r="E956" s="110">
        <f t="shared" si="84"/>
        <v>0.95300000000000074</v>
      </c>
      <c r="F956" s="110">
        <f>IF('3A-Rail transport'!P$56="no"," ",ROUND(E956,4))</f>
        <v>0.95299999999999996</v>
      </c>
      <c r="G956" s="110">
        <f>IF('3A-Rail transport'!P$57="no"," ",ROUND(E956,4))</f>
        <v>0.95299999999999996</v>
      </c>
      <c r="H956" s="110"/>
      <c r="S956" s="110">
        <f t="shared" si="85"/>
        <v>0.95300000000000074</v>
      </c>
      <c r="T956" s="110">
        <f>IF('3B-Air transport'!P$66="no"," ",ROUND(S956,4))</f>
        <v>0.95299999999999996</v>
      </c>
      <c r="U956" s="110">
        <f>IF('3B-Air transport'!P$67="no"," ",ROUND(S956,4))</f>
        <v>0.95299999999999996</v>
      </c>
      <c r="V956" s="110">
        <f>IF('3B-Air transport'!P$68="no"," ",ROUND(S956,4))</f>
        <v>0.95299999999999996</v>
      </c>
      <c r="W956" s="110"/>
      <c r="AB956" s="110">
        <f t="shared" si="86"/>
        <v>0.95300000000000074</v>
      </c>
      <c r="AC956" s="110">
        <f>IF('3C-Water transport'!P$56="no"," ",ROUND(AB956,4))</f>
        <v>0.95299999999999996</v>
      </c>
      <c r="AD956" s="110">
        <f>IF('3C-Water transport'!P$57="no"," ",ROUND(AB956,4))</f>
        <v>0.95299999999999996</v>
      </c>
      <c r="AE956" s="110">
        <f>IF('3C-Water transport'!P$58="no"," ",ROUND(AB956,4))</f>
        <v>0.95299999999999996</v>
      </c>
    </row>
    <row r="957" spans="5:31" x14ac:dyDescent="0.25">
      <c r="E957" s="110">
        <f t="shared" si="84"/>
        <v>0.95400000000000074</v>
      </c>
      <c r="F957" s="110">
        <f>IF('3A-Rail transport'!P$56="no"," ",ROUND(E957,4))</f>
        <v>0.95399999999999996</v>
      </c>
      <c r="G957" s="110">
        <f>IF('3A-Rail transport'!P$57="no"," ",ROUND(E957,4))</f>
        <v>0.95399999999999996</v>
      </c>
      <c r="H957" s="110"/>
      <c r="S957" s="110">
        <f t="shared" si="85"/>
        <v>0.95400000000000074</v>
      </c>
      <c r="T957" s="110">
        <f>IF('3B-Air transport'!P$66="no"," ",ROUND(S957,4))</f>
        <v>0.95399999999999996</v>
      </c>
      <c r="U957" s="110">
        <f>IF('3B-Air transport'!P$67="no"," ",ROUND(S957,4))</f>
        <v>0.95399999999999996</v>
      </c>
      <c r="V957" s="110">
        <f>IF('3B-Air transport'!P$68="no"," ",ROUND(S957,4))</f>
        <v>0.95399999999999996</v>
      </c>
      <c r="W957" s="110"/>
      <c r="AB957" s="110">
        <f t="shared" si="86"/>
        <v>0.95400000000000074</v>
      </c>
      <c r="AC957" s="110">
        <f>IF('3C-Water transport'!P$56="no"," ",ROUND(AB957,4))</f>
        <v>0.95399999999999996</v>
      </c>
      <c r="AD957" s="110">
        <f>IF('3C-Water transport'!P$57="no"," ",ROUND(AB957,4))</f>
        <v>0.95399999999999996</v>
      </c>
      <c r="AE957" s="110">
        <f>IF('3C-Water transport'!P$58="no"," ",ROUND(AB957,4))</f>
        <v>0.95399999999999996</v>
      </c>
    </row>
    <row r="958" spans="5:31" x14ac:dyDescent="0.25">
      <c r="E958" s="110">
        <f t="shared" si="84"/>
        <v>0.95500000000000074</v>
      </c>
      <c r="F958" s="110">
        <f>IF('3A-Rail transport'!P$56="no"," ",ROUND(E958,4))</f>
        <v>0.95499999999999996</v>
      </c>
      <c r="G958" s="110">
        <f>IF('3A-Rail transport'!P$57="no"," ",ROUND(E958,4))</f>
        <v>0.95499999999999996</v>
      </c>
      <c r="H958" s="110"/>
      <c r="S958" s="110">
        <f t="shared" si="85"/>
        <v>0.95500000000000074</v>
      </c>
      <c r="T958" s="110">
        <f>IF('3B-Air transport'!P$66="no"," ",ROUND(S958,4))</f>
        <v>0.95499999999999996</v>
      </c>
      <c r="U958" s="110">
        <f>IF('3B-Air transport'!P$67="no"," ",ROUND(S958,4))</f>
        <v>0.95499999999999996</v>
      </c>
      <c r="V958" s="110">
        <f>IF('3B-Air transport'!P$68="no"," ",ROUND(S958,4))</f>
        <v>0.95499999999999996</v>
      </c>
      <c r="W958" s="110"/>
      <c r="AB958" s="110">
        <f t="shared" si="86"/>
        <v>0.95500000000000074</v>
      </c>
      <c r="AC958" s="110">
        <f>IF('3C-Water transport'!P$56="no"," ",ROUND(AB958,4))</f>
        <v>0.95499999999999996</v>
      </c>
      <c r="AD958" s="110">
        <f>IF('3C-Water transport'!P$57="no"," ",ROUND(AB958,4))</f>
        <v>0.95499999999999996</v>
      </c>
      <c r="AE958" s="110">
        <f>IF('3C-Water transport'!P$58="no"," ",ROUND(AB958,4))</f>
        <v>0.95499999999999996</v>
      </c>
    </row>
    <row r="959" spans="5:31" x14ac:dyDescent="0.25">
      <c r="E959" s="110">
        <f t="shared" si="84"/>
        <v>0.95600000000000074</v>
      </c>
      <c r="F959" s="110">
        <f>IF('3A-Rail transport'!P$56="no"," ",ROUND(E959,4))</f>
        <v>0.95599999999999996</v>
      </c>
      <c r="G959" s="110">
        <f>IF('3A-Rail transport'!P$57="no"," ",ROUND(E959,4))</f>
        <v>0.95599999999999996</v>
      </c>
      <c r="H959" s="110"/>
      <c r="S959" s="110">
        <f t="shared" si="85"/>
        <v>0.95600000000000074</v>
      </c>
      <c r="T959" s="110">
        <f>IF('3B-Air transport'!P$66="no"," ",ROUND(S959,4))</f>
        <v>0.95599999999999996</v>
      </c>
      <c r="U959" s="110">
        <f>IF('3B-Air transport'!P$67="no"," ",ROUND(S959,4))</f>
        <v>0.95599999999999996</v>
      </c>
      <c r="V959" s="110">
        <f>IF('3B-Air transport'!P$68="no"," ",ROUND(S959,4))</f>
        <v>0.95599999999999996</v>
      </c>
      <c r="W959" s="110"/>
      <c r="AB959" s="110">
        <f t="shared" si="86"/>
        <v>0.95600000000000074</v>
      </c>
      <c r="AC959" s="110">
        <f>IF('3C-Water transport'!P$56="no"," ",ROUND(AB959,4))</f>
        <v>0.95599999999999996</v>
      </c>
      <c r="AD959" s="110">
        <f>IF('3C-Water transport'!P$57="no"," ",ROUND(AB959,4))</f>
        <v>0.95599999999999996</v>
      </c>
      <c r="AE959" s="110">
        <f>IF('3C-Water transport'!P$58="no"," ",ROUND(AB959,4))</f>
        <v>0.95599999999999996</v>
      </c>
    </row>
    <row r="960" spans="5:31" x14ac:dyDescent="0.25">
      <c r="E960" s="110">
        <f t="shared" si="84"/>
        <v>0.95700000000000074</v>
      </c>
      <c r="F960" s="110">
        <f>IF('3A-Rail transport'!P$56="no"," ",ROUND(E960,4))</f>
        <v>0.95699999999999996</v>
      </c>
      <c r="G960" s="110">
        <f>IF('3A-Rail transport'!P$57="no"," ",ROUND(E960,4))</f>
        <v>0.95699999999999996</v>
      </c>
      <c r="H960" s="110"/>
      <c r="S960" s="110">
        <f t="shared" si="85"/>
        <v>0.95700000000000074</v>
      </c>
      <c r="T960" s="110">
        <f>IF('3B-Air transport'!P$66="no"," ",ROUND(S960,4))</f>
        <v>0.95699999999999996</v>
      </c>
      <c r="U960" s="110">
        <f>IF('3B-Air transport'!P$67="no"," ",ROUND(S960,4))</f>
        <v>0.95699999999999996</v>
      </c>
      <c r="V960" s="110">
        <f>IF('3B-Air transport'!P$68="no"," ",ROUND(S960,4))</f>
        <v>0.95699999999999996</v>
      </c>
      <c r="W960" s="110"/>
      <c r="AB960" s="110">
        <f t="shared" si="86"/>
        <v>0.95700000000000074</v>
      </c>
      <c r="AC960" s="110">
        <f>IF('3C-Water transport'!P$56="no"," ",ROUND(AB960,4))</f>
        <v>0.95699999999999996</v>
      </c>
      <c r="AD960" s="110">
        <f>IF('3C-Water transport'!P$57="no"," ",ROUND(AB960,4))</f>
        <v>0.95699999999999996</v>
      </c>
      <c r="AE960" s="110">
        <f>IF('3C-Water transport'!P$58="no"," ",ROUND(AB960,4))</f>
        <v>0.95699999999999996</v>
      </c>
    </row>
    <row r="961" spans="5:31" x14ac:dyDescent="0.25">
      <c r="E961" s="110">
        <f t="shared" si="84"/>
        <v>0.95800000000000074</v>
      </c>
      <c r="F961" s="110">
        <f>IF('3A-Rail transport'!P$56="no"," ",ROUND(E961,4))</f>
        <v>0.95799999999999996</v>
      </c>
      <c r="G961" s="110">
        <f>IF('3A-Rail transport'!P$57="no"," ",ROUND(E961,4))</f>
        <v>0.95799999999999996</v>
      </c>
      <c r="H961" s="110"/>
      <c r="S961" s="110">
        <f t="shared" si="85"/>
        <v>0.95800000000000074</v>
      </c>
      <c r="T961" s="110">
        <f>IF('3B-Air transport'!P$66="no"," ",ROUND(S961,4))</f>
        <v>0.95799999999999996</v>
      </c>
      <c r="U961" s="110">
        <f>IF('3B-Air transport'!P$67="no"," ",ROUND(S961,4))</f>
        <v>0.95799999999999996</v>
      </c>
      <c r="V961" s="110">
        <f>IF('3B-Air transport'!P$68="no"," ",ROUND(S961,4))</f>
        <v>0.95799999999999996</v>
      </c>
      <c r="W961" s="110"/>
      <c r="AB961" s="110">
        <f t="shared" si="86"/>
        <v>0.95800000000000074</v>
      </c>
      <c r="AC961" s="110">
        <f>IF('3C-Water transport'!P$56="no"," ",ROUND(AB961,4))</f>
        <v>0.95799999999999996</v>
      </c>
      <c r="AD961" s="110">
        <f>IF('3C-Water transport'!P$57="no"," ",ROUND(AB961,4))</f>
        <v>0.95799999999999996</v>
      </c>
      <c r="AE961" s="110">
        <f>IF('3C-Water transport'!P$58="no"," ",ROUND(AB961,4))</f>
        <v>0.95799999999999996</v>
      </c>
    </row>
    <row r="962" spans="5:31" x14ac:dyDescent="0.25">
      <c r="E962" s="110">
        <f t="shared" si="84"/>
        <v>0.95900000000000074</v>
      </c>
      <c r="F962" s="110">
        <f>IF('3A-Rail transport'!P$56="no"," ",ROUND(E962,4))</f>
        <v>0.95899999999999996</v>
      </c>
      <c r="G962" s="110">
        <f>IF('3A-Rail transport'!P$57="no"," ",ROUND(E962,4))</f>
        <v>0.95899999999999996</v>
      </c>
      <c r="H962" s="110"/>
      <c r="S962" s="110">
        <f t="shared" si="85"/>
        <v>0.95900000000000074</v>
      </c>
      <c r="T962" s="110">
        <f>IF('3B-Air transport'!P$66="no"," ",ROUND(S962,4))</f>
        <v>0.95899999999999996</v>
      </c>
      <c r="U962" s="110">
        <f>IF('3B-Air transport'!P$67="no"," ",ROUND(S962,4))</f>
        <v>0.95899999999999996</v>
      </c>
      <c r="V962" s="110">
        <f>IF('3B-Air transport'!P$68="no"," ",ROUND(S962,4))</f>
        <v>0.95899999999999996</v>
      </c>
      <c r="W962" s="110"/>
      <c r="AB962" s="110">
        <f t="shared" si="86"/>
        <v>0.95900000000000074</v>
      </c>
      <c r="AC962" s="110">
        <f>IF('3C-Water transport'!P$56="no"," ",ROUND(AB962,4))</f>
        <v>0.95899999999999996</v>
      </c>
      <c r="AD962" s="110">
        <f>IF('3C-Water transport'!P$57="no"," ",ROUND(AB962,4))</f>
        <v>0.95899999999999996</v>
      </c>
      <c r="AE962" s="110">
        <f>IF('3C-Water transport'!P$58="no"," ",ROUND(AB962,4))</f>
        <v>0.95899999999999996</v>
      </c>
    </row>
    <row r="963" spans="5:31" x14ac:dyDescent="0.25">
      <c r="E963" s="110">
        <f t="shared" si="84"/>
        <v>0.96000000000000074</v>
      </c>
      <c r="F963" s="110">
        <f>IF('3A-Rail transport'!P$56="no"," ",ROUND(E963,4))</f>
        <v>0.96</v>
      </c>
      <c r="G963" s="110">
        <f>IF('3A-Rail transport'!P$57="no"," ",ROUND(E963,4))</f>
        <v>0.96</v>
      </c>
      <c r="H963" s="110"/>
      <c r="S963" s="110">
        <f t="shared" si="85"/>
        <v>0.96000000000000074</v>
      </c>
      <c r="T963" s="110">
        <f>IF('3B-Air transport'!P$66="no"," ",ROUND(S963,4))</f>
        <v>0.96</v>
      </c>
      <c r="U963" s="110">
        <f>IF('3B-Air transport'!P$67="no"," ",ROUND(S963,4))</f>
        <v>0.96</v>
      </c>
      <c r="V963" s="110">
        <f>IF('3B-Air transport'!P$68="no"," ",ROUND(S963,4))</f>
        <v>0.96</v>
      </c>
      <c r="W963" s="110"/>
      <c r="AB963" s="110">
        <f t="shared" si="86"/>
        <v>0.96000000000000074</v>
      </c>
      <c r="AC963" s="110">
        <f>IF('3C-Water transport'!P$56="no"," ",ROUND(AB963,4))</f>
        <v>0.96</v>
      </c>
      <c r="AD963" s="110">
        <f>IF('3C-Water transport'!P$57="no"," ",ROUND(AB963,4))</f>
        <v>0.96</v>
      </c>
      <c r="AE963" s="110">
        <f>IF('3C-Water transport'!P$58="no"," ",ROUND(AB963,4))</f>
        <v>0.96</v>
      </c>
    </row>
    <row r="964" spans="5:31" x14ac:dyDescent="0.25">
      <c r="E964" s="110">
        <f t="shared" ref="E964:E1003" si="87">E963+0.001</f>
        <v>0.96100000000000074</v>
      </c>
      <c r="F964" s="110">
        <f>IF('3A-Rail transport'!P$56="no"," ",ROUND(E964,4))</f>
        <v>0.96099999999999997</v>
      </c>
      <c r="G964" s="110">
        <f>IF('3A-Rail transport'!P$57="no"," ",ROUND(E964,4))</f>
        <v>0.96099999999999997</v>
      </c>
      <c r="H964" s="110"/>
      <c r="S964" s="110">
        <f t="shared" ref="S964:S1003" si="88">S963+0.001</f>
        <v>0.96100000000000074</v>
      </c>
      <c r="T964" s="110">
        <f>IF('3B-Air transport'!P$66="no"," ",ROUND(S964,4))</f>
        <v>0.96099999999999997</v>
      </c>
      <c r="U964" s="110">
        <f>IF('3B-Air transport'!P$67="no"," ",ROUND(S964,4))</f>
        <v>0.96099999999999997</v>
      </c>
      <c r="V964" s="110">
        <f>IF('3B-Air transport'!P$68="no"," ",ROUND(S964,4))</f>
        <v>0.96099999999999997</v>
      </c>
      <c r="W964" s="110"/>
      <c r="AB964" s="110">
        <f t="shared" ref="AB964:AB1003" si="89">AB963+0.001</f>
        <v>0.96100000000000074</v>
      </c>
      <c r="AC964" s="110">
        <f>IF('3C-Water transport'!P$56="no"," ",ROUND(AB964,4))</f>
        <v>0.96099999999999997</v>
      </c>
      <c r="AD964" s="110">
        <f>IF('3C-Water transport'!P$57="no"," ",ROUND(AB964,4))</f>
        <v>0.96099999999999997</v>
      </c>
      <c r="AE964" s="110">
        <f>IF('3C-Water transport'!P$58="no"," ",ROUND(AB964,4))</f>
        <v>0.96099999999999997</v>
      </c>
    </row>
    <row r="965" spans="5:31" x14ac:dyDescent="0.25">
      <c r="E965" s="110">
        <f t="shared" si="87"/>
        <v>0.96200000000000074</v>
      </c>
      <c r="F965" s="110">
        <f>IF('3A-Rail transport'!P$56="no"," ",ROUND(E965,4))</f>
        <v>0.96199999999999997</v>
      </c>
      <c r="G965" s="110">
        <f>IF('3A-Rail transport'!P$57="no"," ",ROUND(E965,4))</f>
        <v>0.96199999999999997</v>
      </c>
      <c r="H965" s="110"/>
      <c r="S965" s="110">
        <f t="shared" si="88"/>
        <v>0.96200000000000074</v>
      </c>
      <c r="T965" s="110">
        <f>IF('3B-Air transport'!P$66="no"," ",ROUND(S965,4))</f>
        <v>0.96199999999999997</v>
      </c>
      <c r="U965" s="110">
        <f>IF('3B-Air transport'!P$67="no"," ",ROUND(S965,4))</f>
        <v>0.96199999999999997</v>
      </c>
      <c r="V965" s="110">
        <f>IF('3B-Air transport'!P$68="no"," ",ROUND(S965,4))</f>
        <v>0.96199999999999997</v>
      </c>
      <c r="W965" s="110"/>
      <c r="AB965" s="110">
        <f t="shared" si="89"/>
        <v>0.96200000000000074</v>
      </c>
      <c r="AC965" s="110">
        <f>IF('3C-Water transport'!P$56="no"," ",ROUND(AB965,4))</f>
        <v>0.96199999999999997</v>
      </c>
      <c r="AD965" s="110">
        <f>IF('3C-Water transport'!P$57="no"," ",ROUND(AB965,4))</f>
        <v>0.96199999999999997</v>
      </c>
      <c r="AE965" s="110">
        <f>IF('3C-Water transport'!P$58="no"," ",ROUND(AB965,4))</f>
        <v>0.96199999999999997</v>
      </c>
    </row>
    <row r="966" spans="5:31" x14ac:dyDescent="0.25">
      <c r="E966" s="110">
        <f t="shared" si="87"/>
        <v>0.96300000000000074</v>
      </c>
      <c r="F966" s="110">
        <f>IF('3A-Rail transport'!P$56="no"," ",ROUND(E966,4))</f>
        <v>0.96299999999999997</v>
      </c>
      <c r="G966" s="110">
        <f>IF('3A-Rail transport'!P$57="no"," ",ROUND(E966,4))</f>
        <v>0.96299999999999997</v>
      </c>
      <c r="H966" s="110"/>
      <c r="S966" s="110">
        <f t="shared" si="88"/>
        <v>0.96300000000000074</v>
      </c>
      <c r="T966" s="110">
        <f>IF('3B-Air transport'!P$66="no"," ",ROUND(S966,4))</f>
        <v>0.96299999999999997</v>
      </c>
      <c r="U966" s="110">
        <f>IF('3B-Air transport'!P$67="no"," ",ROUND(S966,4))</f>
        <v>0.96299999999999997</v>
      </c>
      <c r="V966" s="110">
        <f>IF('3B-Air transport'!P$68="no"," ",ROUND(S966,4))</f>
        <v>0.96299999999999997</v>
      </c>
      <c r="W966" s="110"/>
      <c r="AB966" s="110">
        <f t="shared" si="89"/>
        <v>0.96300000000000074</v>
      </c>
      <c r="AC966" s="110">
        <f>IF('3C-Water transport'!P$56="no"," ",ROUND(AB966,4))</f>
        <v>0.96299999999999997</v>
      </c>
      <c r="AD966" s="110">
        <f>IF('3C-Water transport'!P$57="no"," ",ROUND(AB966,4))</f>
        <v>0.96299999999999997</v>
      </c>
      <c r="AE966" s="110">
        <f>IF('3C-Water transport'!P$58="no"," ",ROUND(AB966,4))</f>
        <v>0.96299999999999997</v>
      </c>
    </row>
    <row r="967" spans="5:31" x14ac:dyDescent="0.25">
      <c r="E967" s="110">
        <f t="shared" si="87"/>
        <v>0.96400000000000075</v>
      </c>
      <c r="F967" s="110">
        <f>IF('3A-Rail transport'!P$56="no"," ",ROUND(E967,4))</f>
        <v>0.96399999999999997</v>
      </c>
      <c r="G967" s="110">
        <f>IF('3A-Rail transport'!P$57="no"," ",ROUND(E967,4))</f>
        <v>0.96399999999999997</v>
      </c>
      <c r="H967" s="110"/>
      <c r="S967" s="110">
        <f t="shared" si="88"/>
        <v>0.96400000000000075</v>
      </c>
      <c r="T967" s="110">
        <f>IF('3B-Air transport'!P$66="no"," ",ROUND(S967,4))</f>
        <v>0.96399999999999997</v>
      </c>
      <c r="U967" s="110">
        <f>IF('3B-Air transport'!P$67="no"," ",ROUND(S967,4))</f>
        <v>0.96399999999999997</v>
      </c>
      <c r="V967" s="110">
        <f>IF('3B-Air transport'!P$68="no"," ",ROUND(S967,4))</f>
        <v>0.96399999999999997</v>
      </c>
      <c r="W967" s="110"/>
      <c r="AB967" s="110">
        <f t="shared" si="89"/>
        <v>0.96400000000000075</v>
      </c>
      <c r="AC967" s="110">
        <f>IF('3C-Water transport'!P$56="no"," ",ROUND(AB967,4))</f>
        <v>0.96399999999999997</v>
      </c>
      <c r="AD967" s="110">
        <f>IF('3C-Water transport'!P$57="no"," ",ROUND(AB967,4))</f>
        <v>0.96399999999999997</v>
      </c>
      <c r="AE967" s="110">
        <f>IF('3C-Water transport'!P$58="no"," ",ROUND(AB967,4))</f>
        <v>0.96399999999999997</v>
      </c>
    </row>
    <row r="968" spans="5:31" x14ac:dyDescent="0.25">
      <c r="E968" s="110">
        <f t="shared" si="87"/>
        <v>0.96500000000000075</v>
      </c>
      <c r="F968" s="110">
        <f>IF('3A-Rail transport'!P$56="no"," ",ROUND(E968,4))</f>
        <v>0.96499999999999997</v>
      </c>
      <c r="G968" s="110">
        <f>IF('3A-Rail transport'!P$57="no"," ",ROUND(E968,4))</f>
        <v>0.96499999999999997</v>
      </c>
      <c r="H968" s="110"/>
      <c r="S968" s="110">
        <f t="shared" si="88"/>
        <v>0.96500000000000075</v>
      </c>
      <c r="T968" s="110">
        <f>IF('3B-Air transport'!P$66="no"," ",ROUND(S968,4))</f>
        <v>0.96499999999999997</v>
      </c>
      <c r="U968" s="110">
        <f>IF('3B-Air transport'!P$67="no"," ",ROUND(S968,4))</f>
        <v>0.96499999999999997</v>
      </c>
      <c r="V968" s="110">
        <f>IF('3B-Air transport'!P$68="no"," ",ROUND(S968,4))</f>
        <v>0.96499999999999997</v>
      </c>
      <c r="W968" s="110"/>
      <c r="AB968" s="110">
        <f t="shared" si="89"/>
        <v>0.96500000000000075</v>
      </c>
      <c r="AC968" s="110">
        <f>IF('3C-Water transport'!P$56="no"," ",ROUND(AB968,4))</f>
        <v>0.96499999999999997</v>
      </c>
      <c r="AD968" s="110">
        <f>IF('3C-Water transport'!P$57="no"," ",ROUND(AB968,4))</f>
        <v>0.96499999999999997</v>
      </c>
      <c r="AE968" s="110">
        <f>IF('3C-Water transport'!P$58="no"," ",ROUND(AB968,4))</f>
        <v>0.96499999999999997</v>
      </c>
    </row>
    <row r="969" spans="5:31" x14ac:dyDescent="0.25">
      <c r="E969" s="110">
        <f t="shared" si="87"/>
        <v>0.96600000000000075</v>
      </c>
      <c r="F969" s="110">
        <f>IF('3A-Rail transport'!P$56="no"," ",ROUND(E969,4))</f>
        <v>0.96599999999999997</v>
      </c>
      <c r="G969" s="110">
        <f>IF('3A-Rail transport'!P$57="no"," ",ROUND(E969,4))</f>
        <v>0.96599999999999997</v>
      </c>
      <c r="H969" s="110"/>
      <c r="S969" s="110">
        <f t="shared" si="88"/>
        <v>0.96600000000000075</v>
      </c>
      <c r="T969" s="110">
        <f>IF('3B-Air transport'!P$66="no"," ",ROUND(S969,4))</f>
        <v>0.96599999999999997</v>
      </c>
      <c r="U969" s="110">
        <f>IF('3B-Air transport'!P$67="no"," ",ROUND(S969,4))</f>
        <v>0.96599999999999997</v>
      </c>
      <c r="V969" s="110">
        <f>IF('3B-Air transport'!P$68="no"," ",ROUND(S969,4))</f>
        <v>0.96599999999999997</v>
      </c>
      <c r="W969" s="110"/>
      <c r="AB969" s="110">
        <f t="shared" si="89"/>
        <v>0.96600000000000075</v>
      </c>
      <c r="AC969" s="110">
        <f>IF('3C-Water transport'!P$56="no"," ",ROUND(AB969,4))</f>
        <v>0.96599999999999997</v>
      </c>
      <c r="AD969" s="110">
        <f>IF('3C-Water transport'!P$57="no"," ",ROUND(AB969,4))</f>
        <v>0.96599999999999997</v>
      </c>
      <c r="AE969" s="110">
        <f>IF('3C-Water transport'!P$58="no"," ",ROUND(AB969,4))</f>
        <v>0.96599999999999997</v>
      </c>
    </row>
    <row r="970" spans="5:31" x14ac:dyDescent="0.25">
      <c r="E970" s="110">
        <f t="shared" si="87"/>
        <v>0.96700000000000075</v>
      </c>
      <c r="F970" s="110">
        <f>IF('3A-Rail transport'!P$56="no"," ",ROUND(E970,4))</f>
        <v>0.96699999999999997</v>
      </c>
      <c r="G970" s="110">
        <f>IF('3A-Rail transport'!P$57="no"," ",ROUND(E970,4))</f>
        <v>0.96699999999999997</v>
      </c>
      <c r="H970" s="110"/>
      <c r="S970" s="110">
        <f t="shared" si="88"/>
        <v>0.96700000000000075</v>
      </c>
      <c r="T970" s="110">
        <f>IF('3B-Air transport'!P$66="no"," ",ROUND(S970,4))</f>
        <v>0.96699999999999997</v>
      </c>
      <c r="U970" s="110">
        <f>IF('3B-Air transport'!P$67="no"," ",ROUND(S970,4))</f>
        <v>0.96699999999999997</v>
      </c>
      <c r="V970" s="110">
        <f>IF('3B-Air transport'!P$68="no"," ",ROUND(S970,4))</f>
        <v>0.96699999999999997</v>
      </c>
      <c r="W970" s="110"/>
      <c r="AB970" s="110">
        <f t="shared" si="89"/>
        <v>0.96700000000000075</v>
      </c>
      <c r="AC970" s="110">
        <f>IF('3C-Water transport'!P$56="no"," ",ROUND(AB970,4))</f>
        <v>0.96699999999999997</v>
      </c>
      <c r="AD970" s="110">
        <f>IF('3C-Water transport'!P$57="no"," ",ROUND(AB970,4))</f>
        <v>0.96699999999999997</v>
      </c>
      <c r="AE970" s="110">
        <f>IF('3C-Water transport'!P$58="no"," ",ROUND(AB970,4))</f>
        <v>0.96699999999999997</v>
      </c>
    </row>
    <row r="971" spans="5:31" x14ac:dyDescent="0.25">
      <c r="E971" s="110">
        <f t="shared" si="87"/>
        <v>0.96800000000000075</v>
      </c>
      <c r="F971" s="110">
        <f>IF('3A-Rail transport'!P$56="no"," ",ROUND(E971,4))</f>
        <v>0.96799999999999997</v>
      </c>
      <c r="G971" s="110">
        <f>IF('3A-Rail transport'!P$57="no"," ",ROUND(E971,4))</f>
        <v>0.96799999999999997</v>
      </c>
      <c r="H971" s="110"/>
      <c r="S971" s="110">
        <f t="shared" si="88"/>
        <v>0.96800000000000075</v>
      </c>
      <c r="T971" s="110">
        <f>IF('3B-Air transport'!P$66="no"," ",ROUND(S971,4))</f>
        <v>0.96799999999999997</v>
      </c>
      <c r="U971" s="110">
        <f>IF('3B-Air transport'!P$67="no"," ",ROUND(S971,4))</f>
        <v>0.96799999999999997</v>
      </c>
      <c r="V971" s="110">
        <f>IF('3B-Air transport'!P$68="no"," ",ROUND(S971,4))</f>
        <v>0.96799999999999997</v>
      </c>
      <c r="W971" s="110"/>
      <c r="AB971" s="110">
        <f t="shared" si="89"/>
        <v>0.96800000000000075</v>
      </c>
      <c r="AC971" s="110">
        <f>IF('3C-Water transport'!P$56="no"," ",ROUND(AB971,4))</f>
        <v>0.96799999999999997</v>
      </c>
      <c r="AD971" s="110">
        <f>IF('3C-Water transport'!P$57="no"," ",ROUND(AB971,4))</f>
        <v>0.96799999999999997</v>
      </c>
      <c r="AE971" s="110">
        <f>IF('3C-Water transport'!P$58="no"," ",ROUND(AB971,4))</f>
        <v>0.96799999999999997</v>
      </c>
    </row>
    <row r="972" spans="5:31" x14ac:dyDescent="0.25">
      <c r="E972" s="110">
        <f t="shared" si="87"/>
        <v>0.96900000000000075</v>
      </c>
      <c r="F972" s="110">
        <f>IF('3A-Rail transport'!P$56="no"," ",ROUND(E972,4))</f>
        <v>0.96899999999999997</v>
      </c>
      <c r="G972" s="110">
        <f>IF('3A-Rail transport'!P$57="no"," ",ROUND(E972,4))</f>
        <v>0.96899999999999997</v>
      </c>
      <c r="H972" s="110"/>
      <c r="S972" s="110">
        <f t="shared" si="88"/>
        <v>0.96900000000000075</v>
      </c>
      <c r="T972" s="110">
        <f>IF('3B-Air transport'!P$66="no"," ",ROUND(S972,4))</f>
        <v>0.96899999999999997</v>
      </c>
      <c r="U972" s="110">
        <f>IF('3B-Air transport'!P$67="no"," ",ROUND(S972,4))</f>
        <v>0.96899999999999997</v>
      </c>
      <c r="V972" s="110">
        <f>IF('3B-Air transport'!P$68="no"," ",ROUND(S972,4))</f>
        <v>0.96899999999999997</v>
      </c>
      <c r="W972" s="110"/>
      <c r="AB972" s="110">
        <f t="shared" si="89"/>
        <v>0.96900000000000075</v>
      </c>
      <c r="AC972" s="110">
        <f>IF('3C-Water transport'!P$56="no"," ",ROUND(AB972,4))</f>
        <v>0.96899999999999997</v>
      </c>
      <c r="AD972" s="110">
        <f>IF('3C-Water transport'!P$57="no"," ",ROUND(AB972,4))</f>
        <v>0.96899999999999997</v>
      </c>
      <c r="AE972" s="110">
        <f>IF('3C-Water transport'!P$58="no"," ",ROUND(AB972,4))</f>
        <v>0.96899999999999997</v>
      </c>
    </row>
    <row r="973" spans="5:31" x14ac:dyDescent="0.25">
      <c r="E973" s="110">
        <f t="shared" si="87"/>
        <v>0.97000000000000075</v>
      </c>
      <c r="F973" s="110">
        <f>IF('3A-Rail transport'!P$56="no"," ",ROUND(E973,4))</f>
        <v>0.97</v>
      </c>
      <c r="G973" s="110">
        <f>IF('3A-Rail transport'!P$57="no"," ",ROUND(E973,4))</f>
        <v>0.97</v>
      </c>
      <c r="H973" s="110"/>
      <c r="S973" s="110">
        <f t="shared" si="88"/>
        <v>0.97000000000000075</v>
      </c>
      <c r="T973" s="110">
        <f>IF('3B-Air transport'!P$66="no"," ",ROUND(S973,4))</f>
        <v>0.97</v>
      </c>
      <c r="U973" s="110">
        <f>IF('3B-Air transport'!P$67="no"," ",ROUND(S973,4))</f>
        <v>0.97</v>
      </c>
      <c r="V973" s="110">
        <f>IF('3B-Air transport'!P$68="no"," ",ROUND(S973,4))</f>
        <v>0.97</v>
      </c>
      <c r="W973" s="110"/>
      <c r="AB973" s="110">
        <f t="shared" si="89"/>
        <v>0.97000000000000075</v>
      </c>
      <c r="AC973" s="110">
        <f>IF('3C-Water transport'!P$56="no"," ",ROUND(AB973,4))</f>
        <v>0.97</v>
      </c>
      <c r="AD973" s="110">
        <f>IF('3C-Water transport'!P$57="no"," ",ROUND(AB973,4))</f>
        <v>0.97</v>
      </c>
      <c r="AE973" s="110">
        <f>IF('3C-Water transport'!P$58="no"," ",ROUND(AB973,4))</f>
        <v>0.97</v>
      </c>
    </row>
    <row r="974" spans="5:31" x14ac:dyDescent="0.25">
      <c r="E974" s="110">
        <f t="shared" si="87"/>
        <v>0.97100000000000075</v>
      </c>
      <c r="F974" s="110">
        <f>IF('3A-Rail transport'!P$56="no"," ",ROUND(E974,4))</f>
        <v>0.97099999999999997</v>
      </c>
      <c r="G974" s="110">
        <f>IF('3A-Rail transport'!P$57="no"," ",ROUND(E974,4))</f>
        <v>0.97099999999999997</v>
      </c>
      <c r="H974" s="110"/>
      <c r="S974" s="110">
        <f t="shared" si="88"/>
        <v>0.97100000000000075</v>
      </c>
      <c r="T974" s="110">
        <f>IF('3B-Air transport'!P$66="no"," ",ROUND(S974,4))</f>
        <v>0.97099999999999997</v>
      </c>
      <c r="U974" s="110">
        <f>IF('3B-Air transport'!P$67="no"," ",ROUND(S974,4))</f>
        <v>0.97099999999999997</v>
      </c>
      <c r="V974" s="110">
        <f>IF('3B-Air transport'!P$68="no"," ",ROUND(S974,4))</f>
        <v>0.97099999999999997</v>
      </c>
      <c r="W974" s="110"/>
      <c r="AB974" s="110">
        <f t="shared" si="89"/>
        <v>0.97100000000000075</v>
      </c>
      <c r="AC974" s="110">
        <f>IF('3C-Water transport'!P$56="no"," ",ROUND(AB974,4))</f>
        <v>0.97099999999999997</v>
      </c>
      <c r="AD974" s="110">
        <f>IF('3C-Water transport'!P$57="no"," ",ROUND(AB974,4))</f>
        <v>0.97099999999999997</v>
      </c>
      <c r="AE974" s="110">
        <f>IF('3C-Water transport'!P$58="no"," ",ROUND(AB974,4))</f>
        <v>0.97099999999999997</v>
      </c>
    </row>
    <row r="975" spans="5:31" x14ac:dyDescent="0.25">
      <c r="E975" s="110">
        <f t="shared" si="87"/>
        <v>0.97200000000000075</v>
      </c>
      <c r="F975" s="110">
        <f>IF('3A-Rail transport'!P$56="no"," ",ROUND(E975,4))</f>
        <v>0.97199999999999998</v>
      </c>
      <c r="G975" s="110">
        <f>IF('3A-Rail transport'!P$57="no"," ",ROUND(E975,4))</f>
        <v>0.97199999999999998</v>
      </c>
      <c r="H975" s="110"/>
      <c r="S975" s="110">
        <f t="shared" si="88"/>
        <v>0.97200000000000075</v>
      </c>
      <c r="T975" s="110">
        <f>IF('3B-Air transport'!P$66="no"," ",ROUND(S975,4))</f>
        <v>0.97199999999999998</v>
      </c>
      <c r="U975" s="110">
        <f>IF('3B-Air transport'!P$67="no"," ",ROUND(S975,4))</f>
        <v>0.97199999999999998</v>
      </c>
      <c r="V975" s="110">
        <f>IF('3B-Air transport'!P$68="no"," ",ROUND(S975,4))</f>
        <v>0.97199999999999998</v>
      </c>
      <c r="W975" s="110"/>
      <c r="AB975" s="110">
        <f t="shared" si="89"/>
        <v>0.97200000000000075</v>
      </c>
      <c r="AC975" s="110">
        <f>IF('3C-Water transport'!P$56="no"," ",ROUND(AB975,4))</f>
        <v>0.97199999999999998</v>
      </c>
      <c r="AD975" s="110">
        <f>IF('3C-Water transport'!P$57="no"," ",ROUND(AB975,4))</f>
        <v>0.97199999999999998</v>
      </c>
      <c r="AE975" s="110">
        <f>IF('3C-Water transport'!P$58="no"," ",ROUND(AB975,4))</f>
        <v>0.97199999999999998</v>
      </c>
    </row>
    <row r="976" spans="5:31" x14ac:dyDescent="0.25">
      <c r="E976" s="110">
        <f t="shared" si="87"/>
        <v>0.97300000000000075</v>
      </c>
      <c r="F976" s="110">
        <f>IF('3A-Rail transport'!P$56="no"," ",ROUND(E976,4))</f>
        <v>0.97299999999999998</v>
      </c>
      <c r="G976" s="110">
        <f>IF('3A-Rail transport'!P$57="no"," ",ROUND(E976,4))</f>
        <v>0.97299999999999998</v>
      </c>
      <c r="H976" s="110"/>
      <c r="S976" s="110">
        <f t="shared" si="88"/>
        <v>0.97300000000000075</v>
      </c>
      <c r="T976" s="110">
        <f>IF('3B-Air transport'!P$66="no"," ",ROUND(S976,4))</f>
        <v>0.97299999999999998</v>
      </c>
      <c r="U976" s="110">
        <f>IF('3B-Air transport'!P$67="no"," ",ROUND(S976,4))</f>
        <v>0.97299999999999998</v>
      </c>
      <c r="V976" s="110">
        <f>IF('3B-Air transport'!P$68="no"," ",ROUND(S976,4))</f>
        <v>0.97299999999999998</v>
      </c>
      <c r="W976" s="110"/>
      <c r="AB976" s="110">
        <f t="shared" si="89"/>
        <v>0.97300000000000075</v>
      </c>
      <c r="AC976" s="110">
        <f>IF('3C-Water transport'!P$56="no"," ",ROUND(AB976,4))</f>
        <v>0.97299999999999998</v>
      </c>
      <c r="AD976" s="110">
        <f>IF('3C-Water transport'!P$57="no"," ",ROUND(AB976,4))</f>
        <v>0.97299999999999998</v>
      </c>
      <c r="AE976" s="110">
        <f>IF('3C-Water transport'!P$58="no"," ",ROUND(AB976,4))</f>
        <v>0.97299999999999998</v>
      </c>
    </row>
    <row r="977" spans="5:31" x14ac:dyDescent="0.25">
      <c r="E977" s="110">
        <f t="shared" si="87"/>
        <v>0.97400000000000075</v>
      </c>
      <c r="F977" s="110">
        <f>IF('3A-Rail transport'!P$56="no"," ",ROUND(E977,4))</f>
        <v>0.97399999999999998</v>
      </c>
      <c r="G977" s="110">
        <f>IF('3A-Rail transport'!P$57="no"," ",ROUND(E977,4))</f>
        <v>0.97399999999999998</v>
      </c>
      <c r="H977" s="110"/>
      <c r="S977" s="110">
        <f t="shared" si="88"/>
        <v>0.97400000000000075</v>
      </c>
      <c r="T977" s="110">
        <f>IF('3B-Air transport'!P$66="no"," ",ROUND(S977,4))</f>
        <v>0.97399999999999998</v>
      </c>
      <c r="U977" s="110">
        <f>IF('3B-Air transport'!P$67="no"," ",ROUND(S977,4))</f>
        <v>0.97399999999999998</v>
      </c>
      <c r="V977" s="110">
        <f>IF('3B-Air transport'!P$68="no"," ",ROUND(S977,4))</f>
        <v>0.97399999999999998</v>
      </c>
      <c r="W977" s="110"/>
      <c r="AB977" s="110">
        <f t="shared" si="89"/>
        <v>0.97400000000000075</v>
      </c>
      <c r="AC977" s="110">
        <f>IF('3C-Water transport'!P$56="no"," ",ROUND(AB977,4))</f>
        <v>0.97399999999999998</v>
      </c>
      <c r="AD977" s="110">
        <f>IF('3C-Water transport'!P$57="no"," ",ROUND(AB977,4))</f>
        <v>0.97399999999999998</v>
      </c>
      <c r="AE977" s="110">
        <f>IF('3C-Water transport'!P$58="no"," ",ROUND(AB977,4))</f>
        <v>0.97399999999999998</v>
      </c>
    </row>
    <row r="978" spans="5:31" x14ac:dyDescent="0.25">
      <c r="E978" s="110">
        <f t="shared" si="87"/>
        <v>0.97500000000000075</v>
      </c>
      <c r="F978" s="110">
        <f>IF('3A-Rail transport'!P$56="no"," ",ROUND(E978,4))</f>
        <v>0.97499999999999998</v>
      </c>
      <c r="G978" s="110">
        <f>IF('3A-Rail transport'!P$57="no"," ",ROUND(E978,4))</f>
        <v>0.97499999999999998</v>
      </c>
      <c r="H978" s="110"/>
      <c r="S978" s="110">
        <f t="shared" si="88"/>
        <v>0.97500000000000075</v>
      </c>
      <c r="T978" s="110">
        <f>IF('3B-Air transport'!P$66="no"," ",ROUND(S978,4))</f>
        <v>0.97499999999999998</v>
      </c>
      <c r="U978" s="110">
        <f>IF('3B-Air transport'!P$67="no"," ",ROUND(S978,4))</f>
        <v>0.97499999999999998</v>
      </c>
      <c r="V978" s="110">
        <f>IF('3B-Air transport'!P$68="no"," ",ROUND(S978,4))</f>
        <v>0.97499999999999998</v>
      </c>
      <c r="W978" s="110"/>
      <c r="AB978" s="110">
        <f t="shared" si="89"/>
        <v>0.97500000000000075</v>
      </c>
      <c r="AC978" s="110">
        <f>IF('3C-Water transport'!P$56="no"," ",ROUND(AB978,4))</f>
        <v>0.97499999999999998</v>
      </c>
      <c r="AD978" s="110">
        <f>IF('3C-Water transport'!P$57="no"," ",ROUND(AB978,4))</f>
        <v>0.97499999999999998</v>
      </c>
      <c r="AE978" s="110">
        <f>IF('3C-Water transport'!P$58="no"," ",ROUND(AB978,4))</f>
        <v>0.97499999999999998</v>
      </c>
    </row>
    <row r="979" spans="5:31" x14ac:dyDescent="0.25">
      <c r="E979" s="110">
        <f t="shared" si="87"/>
        <v>0.97600000000000076</v>
      </c>
      <c r="F979" s="110">
        <f>IF('3A-Rail transport'!P$56="no"," ",ROUND(E979,4))</f>
        <v>0.97599999999999998</v>
      </c>
      <c r="G979" s="110">
        <f>IF('3A-Rail transport'!P$57="no"," ",ROUND(E979,4))</f>
        <v>0.97599999999999998</v>
      </c>
      <c r="H979" s="110"/>
      <c r="S979" s="110">
        <f t="shared" si="88"/>
        <v>0.97600000000000076</v>
      </c>
      <c r="T979" s="110">
        <f>IF('3B-Air transport'!P$66="no"," ",ROUND(S979,4))</f>
        <v>0.97599999999999998</v>
      </c>
      <c r="U979" s="110">
        <f>IF('3B-Air transport'!P$67="no"," ",ROUND(S979,4))</f>
        <v>0.97599999999999998</v>
      </c>
      <c r="V979" s="110">
        <f>IF('3B-Air transport'!P$68="no"," ",ROUND(S979,4))</f>
        <v>0.97599999999999998</v>
      </c>
      <c r="W979" s="110"/>
      <c r="AB979" s="110">
        <f t="shared" si="89"/>
        <v>0.97600000000000076</v>
      </c>
      <c r="AC979" s="110">
        <f>IF('3C-Water transport'!P$56="no"," ",ROUND(AB979,4))</f>
        <v>0.97599999999999998</v>
      </c>
      <c r="AD979" s="110">
        <f>IF('3C-Water transport'!P$57="no"," ",ROUND(AB979,4))</f>
        <v>0.97599999999999998</v>
      </c>
      <c r="AE979" s="110">
        <f>IF('3C-Water transport'!P$58="no"," ",ROUND(AB979,4))</f>
        <v>0.97599999999999998</v>
      </c>
    </row>
    <row r="980" spans="5:31" x14ac:dyDescent="0.25">
      <c r="E980" s="110">
        <f t="shared" si="87"/>
        <v>0.97700000000000076</v>
      </c>
      <c r="F980" s="110">
        <f>IF('3A-Rail transport'!P$56="no"," ",ROUND(E980,4))</f>
        <v>0.97699999999999998</v>
      </c>
      <c r="G980" s="110">
        <f>IF('3A-Rail transport'!P$57="no"," ",ROUND(E980,4))</f>
        <v>0.97699999999999998</v>
      </c>
      <c r="H980" s="110"/>
      <c r="S980" s="110">
        <f t="shared" si="88"/>
        <v>0.97700000000000076</v>
      </c>
      <c r="T980" s="110">
        <f>IF('3B-Air transport'!P$66="no"," ",ROUND(S980,4))</f>
        <v>0.97699999999999998</v>
      </c>
      <c r="U980" s="110">
        <f>IF('3B-Air transport'!P$67="no"," ",ROUND(S980,4))</f>
        <v>0.97699999999999998</v>
      </c>
      <c r="V980" s="110">
        <f>IF('3B-Air transport'!P$68="no"," ",ROUND(S980,4))</f>
        <v>0.97699999999999998</v>
      </c>
      <c r="W980" s="110"/>
      <c r="AB980" s="110">
        <f t="shared" si="89"/>
        <v>0.97700000000000076</v>
      </c>
      <c r="AC980" s="110">
        <f>IF('3C-Water transport'!P$56="no"," ",ROUND(AB980,4))</f>
        <v>0.97699999999999998</v>
      </c>
      <c r="AD980" s="110">
        <f>IF('3C-Water transport'!P$57="no"," ",ROUND(AB980,4))</f>
        <v>0.97699999999999998</v>
      </c>
      <c r="AE980" s="110">
        <f>IF('3C-Water transport'!P$58="no"," ",ROUND(AB980,4))</f>
        <v>0.97699999999999998</v>
      </c>
    </row>
    <row r="981" spans="5:31" x14ac:dyDescent="0.25">
      <c r="E981" s="110">
        <f t="shared" si="87"/>
        <v>0.97800000000000076</v>
      </c>
      <c r="F981" s="110">
        <f>IF('3A-Rail transport'!P$56="no"," ",ROUND(E981,4))</f>
        <v>0.97799999999999998</v>
      </c>
      <c r="G981" s="110">
        <f>IF('3A-Rail transport'!P$57="no"," ",ROUND(E981,4))</f>
        <v>0.97799999999999998</v>
      </c>
      <c r="H981" s="110"/>
      <c r="S981" s="110">
        <f t="shared" si="88"/>
        <v>0.97800000000000076</v>
      </c>
      <c r="T981" s="110">
        <f>IF('3B-Air transport'!P$66="no"," ",ROUND(S981,4))</f>
        <v>0.97799999999999998</v>
      </c>
      <c r="U981" s="110">
        <f>IF('3B-Air transport'!P$67="no"," ",ROUND(S981,4))</f>
        <v>0.97799999999999998</v>
      </c>
      <c r="V981" s="110">
        <f>IF('3B-Air transport'!P$68="no"," ",ROUND(S981,4))</f>
        <v>0.97799999999999998</v>
      </c>
      <c r="W981" s="110"/>
      <c r="AB981" s="110">
        <f t="shared" si="89"/>
        <v>0.97800000000000076</v>
      </c>
      <c r="AC981" s="110">
        <f>IF('3C-Water transport'!P$56="no"," ",ROUND(AB981,4))</f>
        <v>0.97799999999999998</v>
      </c>
      <c r="AD981" s="110">
        <f>IF('3C-Water transport'!P$57="no"," ",ROUND(AB981,4))</f>
        <v>0.97799999999999998</v>
      </c>
      <c r="AE981" s="110">
        <f>IF('3C-Water transport'!P$58="no"," ",ROUND(AB981,4))</f>
        <v>0.97799999999999998</v>
      </c>
    </row>
    <row r="982" spans="5:31" x14ac:dyDescent="0.25">
      <c r="E982" s="110">
        <f t="shared" si="87"/>
        <v>0.97900000000000076</v>
      </c>
      <c r="F982" s="110">
        <f>IF('3A-Rail transport'!P$56="no"," ",ROUND(E982,4))</f>
        <v>0.97899999999999998</v>
      </c>
      <c r="G982" s="110">
        <f>IF('3A-Rail transport'!P$57="no"," ",ROUND(E982,4))</f>
        <v>0.97899999999999998</v>
      </c>
      <c r="H982" s="110"/>
      <c r="S982" s="110">
        <f t="shared" si="88"/>
        <v>0.97900000000000076</v>
      </c>
      <c r="T982" s="110">
        <f>IF('3B-Air transport'!P$66="no"," ",ROUND(S982,4))</f>
        <v>0.97899999999999998</v>
      </c>
      <c r="U982" s="110">
        <f>IF('3B-Air transport'!P$67="no"," ",ROUND(S982,4))</f>
        <v>0.97899999999999998</v>
      </c>
      <c r="V982" s="110">
        <f>IF('3B-Air transport'!P$68="no"," ",ROUND(S982,4))</f>
        <v>0.97899999999999998</v>
      </c>
      <c r="W982" s="110"/>
      <c r="AB982" s="110">
        <f t="shared" si="89"/>
        <v>0.97900000000000076</v>
      </c>
      <c r="AC982" s="110">
        <f>IF('3C-Water transport'!P$56="no"," ",ROUND(AB982,4))</f>
        <v>0.97899999999999998</v>
      </c>
      <c r="AD982" s="110">
        <f>IF('3C-Water transport'!P$57="no"," ",ROUND(AB982,4))</f>
        <v>0.97899999999999998</v>
      </c>
      <c r="AE982" s="110">
        <f>IF('3C-Water transport'!P$58="no"," ",ROUND(AB982,4))</f>
        <v>0.97899999999999998</v>
      </c>
    </row>
    <row r="983" spans="5:31" x14ac:dyDescent="0.25">
      <c r="E983" s="110">
        <f t="shared" si="87"/>
        <v>0.98000000000000076</v>
      </c>
      <c r="F983" s="110">
        <f>IF('3A-Rail transport'!P$56="no"," ",ROUND(E983,4))</f>
        <v>0.98</v>
      </c>
      <c r="G983" s="110">
        <f>IF('3A-Rail transport'!P$57="no"," ",ROUND(E983,4))</f>
        <v>0.98</v>
      </c>
      <c r="H983" s="110"/>
      <c r="S983" s="110">
        <f t="shared" si="88"/>
        <v>0.98000000000000076</v>
      </c>
      <c r="T983" s="110">
        <f>IF('3B-Air transport'!P$66="no"," ",ROUND(S983,4))</f>
        <v>0.98</v>
      </c>
      <c r="U983" s="110">
        <f>IF('3B-Air transport'!P$67="no"," ",ROUND(S983,4))</f>
        <v>0.98</v>
      </c>
      <c r="V983" s="110">
        <f>IF('3B-Air transport'!P$68="no"," ",ROUND(S983,4))</f>
        <v>0.98</v>
      </c>
      <c r="W983" s="110"/>
      <c r="AB983" s="110">
        <f t="shared" si="89"/>
        <v>0.98000000000000076</v>
      </c>
      <c r="AC983" s="110">
        <f>IF('3C-Water transport'!P$56="no"," ",ROUND(AB983,4))</f>
        <v>0.98</v>
      </c>
      <c r="AD983" s="110">
        <f>IF('3C-Water transport'!P$57="no"," ",ROUND(AB983,4))</f>
        <v>0.98</v>
      </c>
      <c r="AE983" s="110">
        <f>IF('3C-Water transport'!P$58="no"," ",ROUND(AB983,4))</f>
        <v>0.98</v>
      </c>
    </row>
    <row r="984" spans="5:31" x14ac:dyDescent="0.25">
      <c r="E984" s="110">
        <f t="shared" si="87"/>
        <v>0.98100000000000076</v>
      </c>
      <c r="F984" s="110">
        <f>IF('3A-Rail transport'!P$56="no"," ",ROUND(E984,4))</f>
        <v>0.98099999999999998</v>
      </c>
      <c r="G984" s="110">
        <f>IF('3A-Rail transport'!P$57="no"," ",ROUND(E984,4))</f>
        <v>0.98099999999999998</v>
      </c>
      <c r="H984" s="110"/>
      <c r="S984" s="110">
        <f t="shared" si="88"/>
        <v>0.98100000000000076</v>
      </c>
      <c r="T984" s="110">
        <f>IF('3B-Air transport'!P$66="no"," ",ROUND(S984,4))</f>
        <v>0.98099999999999998</v>
      </c>
      <c r="U984" s="110">
        <f>IF('3B-Air transport'!P$67="no"," ",ROUND(S984,4))</f>
        <v>0.98099999999999998</v>
      </c>
      <c r="V984" s="110">
        <f>IF('3B-Air transport'!P$68="no"," ",ROUND(S984,4))</f>
        <v>0.98099999999999998</v>
      </c>
      <c r="W984" s="110"/>
      <c r="AB984" s="110">
        <f t="shared" si="89"/>
        <v>0.98100000000000076</v>
      </c>
      <c r="AC984" s="110">
        <f>IF('3C-Water transport'!P$56="no"," ",ROUND(AB984,4))</f>
        <v>0.98099999999999998</v>
      </c>
      <c r="AD984" s="110">
        <f>IF('3C-Water transport'!P$57="no"," ",ROUND(AB984,4))</f>
        <v>0.98099999999999998</v>
      </c>
      <c r="AE984" s="110">
        <f>IF('3C-Water transport'!P$58="no"," ",ROUND(AB984,4))</f>
        <v>0.98099999999999998</v>
      </c>
    </row>
    <row r="985" spans="5:31" x14ac:dyDescent="0.25">
      <c r="E985" s="110">
        <f t="shared" si="87"/>
        <v>0.98200000000000076</v>
      </c>
      <c r="F985" s="110">
        <f>IF('3A-Rail transport'!P$56="no"," ",ROUND(E985,4))</f>
        <v>0.98199999999999998</v>
      </c>
      <c r="G985" s="110">
        <f>IF('3A-Rail transport'!P$57="no"," ",ROUND(E985,4))</f>
        <v>0.98199999999999998</v>
      </c>
      <c r="H985" s="110"/>
      <c r="S985" s="110">
        <f t="shared" si="88"/>
        <v>0.98200000000000076</v>
      </c>
      <c r="T985" s="110">
        <f>IF('3B-Air transport'!P$66="no"," ",ROUND(S985,4))</f>
        <v>0.98199999999999998</v>
      </c>
      <c r="U985" s="110">
        <f>IF('3B-Air transport'!P$67="no"," ",ROUND(S985,4))</f>
        <v>0.98199999999999998</v>
      </c>
      <c r="V985" s="110">
        <f>IF('3B-Air transport'!P$68="no"," ",ROUND(S985,4))</f>
        <v>0.98199999999999998</v>
      </c>
      <c r="W985" s="110"/>
      <c r="AB985" s="110">
        <f t="shared" si="89"/>
        <v>0.98200000000000076</v>
      </c>
      <c r="AC985" s="110">
        <f>IF('3C-Water transport'!P$56="no"," ",ROUND(AB985,4))</f>
        <v>0.98199999999999998</v>
      </c>
      <c r="AD985" s="110">
        <f>IF('3C-Water transport'!P$57="no"," ",ROUND(AB985,4))</f>
        <v>0.98199999999999998</v>
      </c>
      <c r="AE985" s="110">
        <f>IF('3C-Water transport'!P$58="no"," ",ROUND(AB985,4))</f>
        <v>0.98199999999999998</v>
      </c>
    </row>
    <row r="986" spans="5:31" x14ac:dyDescent="0.25">
      <c r="E986" s="110">
        <f t="shared" si="87"/>
        <v>0.98300000000000076</v>
      </c>
      <c r="F986" s="110">
        <f>IF('3A-Rail transport'!P$56="no"," ",ROUND(E986,4))</f>
        <v>0.98299999999999998</v>
      </c>
      <c r="G986" s="110">
        <f>IF('3A-Rail transport'!P$57="no"," ",ROUND(E986,4))</f>
        <v>0.98299999999999998</v>
      </c>
      <c r="H986" s="110"/>
      <c r="S986" s="110">
        <f t="shared" si="88"/>
        <v>0.98300000000000076</v>
      </c>
      <c r="T986" s="110">
        <f>IF('3B-Air transport'!P$66="no"," ",ROUND(S986,4))</f>
        <v>0.98299999999999998</v>
      </c>
      <c r="U986" s="110">
        <f>IF('3B-Air transport'!P$67="no"," ",ROUND(S986,4))</f>
        <v>0.98299999999999998</v>
      </c>
      <c r="V986" s="110">
        <f>IF('3B-Air transport'!P$68="no"," ",ROUND(S986,4))</f>
        <v>0.98299999999999998</v>
      </c>
      <c r="W986" s="110"/>
      <c r="AB986" s="110">
        <f t="shared" si="89"/>
        <v>0.98300000000000076</v>
      </c>
      <c r="AC986" s="110">
        <f>IF('3C-Water transport'!P$56="no"," ",ROUND(AB986,4))</f>
        <v>0.98299999999999998</v>
      </c>
      <c r="AD986" s="110">
        <f>IF('3C-Water transport'!P$57="no"," ",ROUND(AB986,4))</f>
        <v>0.98299999999999998</v>
      </c>
      <c r="AE986" s="110">
        <f>IF('3C-Water transport'!P$58="no"," ",ROUND(AB986,4))</f>
        <v>0.98299999999999998</v>
      </c>
    </row>
    <row r="987" spans="5:31" x14ac:dyDescent="0.25">
      <c r="E987" s="110">
        <f t="shared" si="87"/>
        <v>0.98400000000000076</v>
      </c>
      <c r="F987" s="110">
        <f>IF('3A-Rail transport'!P$56="no"," ",ROUND(E987,4))</f>
        <v>0.98399999999999999</v>
      </c>
      <c r="G987" s="110">
        <f>IF('3A-Rail transport'!P$57="no"," ",ROUND(E987,4))</f>
        <v>0.98399999999999999</v>
      </c>
      <c r="H987" s="110"/>
      <c r="S987" s="110">
        <f t="shared" si="88"/>
        <v>0.98400000000000076</v>
      </c>
      <c r="T987" s="110">
        <f>IF('3B-Air transport'!P$66="no"," ",ROUND(S987,4))</f>
        <v>0.98399999999999999</v>
      </c>
      <c r="U987" s="110">
        <f>IF('3B-Air transport'!P$67="no"," ",ROUND(S987,4))</f>
        <v>0.98399999999999999</v>
      </c>
      <c r="V987" s="110">
        <f>IF('3B-Air transport'!P$68="no"," ",ROUND(S987,4))</f>
        <v>0.98399999999999999</v>
      </c>
      <c r="W987" s="110"/>
      <c r="AB987" s="110">
        <f t="shared" si="89"/>
        <v>0.98400000000000076</v>
      </c>
      <c r="AC987" s="110">
        <f>IF('3C-Water transport'!P$56="no"," ",ROUND(AB987,4))</f>
        <v>0.98399999999999999</v>
      </c>
      <c r="AD987" s="110">
        <f>IF('3C-Water transport'!P$57="no"," ",ROUND(AB987,4))</f>
        <v>0.98399999999999999</v>
      </c>
      <c r="AE987" s="110">
        <f>IF('3C-Water transport'!P$58="no"," ",ROUND(AB987,4))</f>
        <v>0.98399999999999999</v>
      </c>
    </row>
    <row r="988" spans="5:31" x14ac:dyDescent="0.25">
      <c r="E988" s="110">
        <f t="shared" si="87"/>
        <v>0.98500000000000076</v>
      </c>
      <c r="F988" s="110">
        <f>IF('3A-Rail transport'!P$56="no"," ",ROUND(E988,4))</f>
        <v>0.98499999999999999</v>
      </c>
      <c r="G988" s="110">
        <f>IF('3A-Rail transport'!P$57="no"," ",ROUND(E988,4))</f>
        <v>0.98499999999999999</v>
      </c>
      <c r="H988" s="110"/>
      <c r="S988" s="110">
        <f t="shared" si="88"/>
        <v>0.98500000000000076</v>
      </c>
      <c r="T988" s="110">
        <f>IF('3B-Air transport'!P$66="no"," ",ROUND(S988,4))</f>
        <v>0.98499999999999999</v>
      </c>
      <c r="U988" s="110">
        <f>IF('3B-Air transport'!P$67="no"," ",ROUND(S988,4))</f>
        <v>0.98499999999999999</v>
      </c>
      <c r="V988" s="110">
        <f>IF('3B-Air transport'!P$68="no"," ",ROUND(S988,4))</f>
        <v>0.98499999999999999</v>
      </c>
      <c r="W988" s="110"/>
      <c r="AB988" s="110">
        <f t="shared" si="89"/>
        <v>0.98500000000000076</v>
      </c>
      <c r="AC988" s="110">
        <f>IF('3C-Water transport'!P$56="no"," ",ROUND(AB988,4))</f>
        <v>0.98499999999999999</v>
      </c>
      <c r="AD988" s="110">
        <f>IF('3C-Water transport'!P$57="no"," ",ROUND(AB988,4))</f>
        <v>0.98499999999999999</v>
      </c>
      <c r="AE988" s="110">
        <f>IF('3C-Water transport'!P$58="no"," ",ROUND(AB988,4))</f>
        <v>0.98499999999999999</v>
      </c>
    </row>
    <row r="989" spans="5:31" x14ac:dyDescent="0.25">
      <c r="E989" s="110">
        <f t="shared" si="87"/>
        <v>0.98600000000000076</v>
      </c>
      <c r="F989" s="110">
        <f>IF('3A-Rail transport'!P$56="no"," ",ROUND(E989,4))</f>
        <v>0.98599999999999999</v>
      </c>
      <c r="G989" s="110">
        <f>IF('3A-Rail transport'!P$57="no"," ",ROUND(E989,4))</f>
        <v>0.98599999999999999</v>
      </c>
      <c r="H989" s="110"/>
      <c r="S989" s="110">
        <f t="shared" si="88"/>
        <v>0.98600000000000076</v>
      </c>
      <c r="T989" s="110">
        <f>IF('3B-Air transport'!P$66="no"," ",ROUND(S989,4))</f>
        <v>0.98599999999999999</v>
      </c>
      <c r="U989" s="110">
        <f>IF('3B-Air transport'!P$67="no"," ",ROUND(S989,4))</f>
        <v>0.98599999999999999</v>
      </c>
      <c r="V989" s="110">
        <f>IF('3B-Air transport'!P$68="no"," ",ROUND(S989,4))</f>
        <v>0.98599999999999999</v>
      </c>
      <c r="W989" s="110"/>
      <c r="AB989" s="110">
        <f t="shared" si="89"/>
        <v>0.98600000000000076</v>
      </c>
      <c r="AC989" s="110">
        <f>IF('3C-Water transport'!P$56="no"," ",ROUND(AB989,4))</f>
        <v>0.98599999999999999</v>
      </c>
      <c r="AD989" s="110">
        <f>IF('3C-Water transport'!P$57="no"," ",ROUND(AB989,4))</f>
        <v>0.98599999999999999</v>
      </c>
      <c r="AE989" s="110">
        <f>IF('3C-Water transport'!P$58="no"," ",ROUND(AB989,4))</f>
        <v>0.98599999999999999</v>
      </c>
    </row>
    <row r="990" spans="5:31" x14ac:dyDescent="0.25">
      <c r="E990" s="110">
        <f t="shared" si="87"/>
        <v>0.98700000000000077</v>
      </c>
      <c r="F990" s="110">
        <f>IF('3A-Rail transport'!P$56="no"," ",ROUND(E990,4))</f>
        <v>0.98699999999999999</v>
      </c>
      <c r="G990" s="110">
        <f>IF('3A-Rail transport'!P$57="no"," ",ROUND(E990,4))</f>
        <v>0.98699999999999999</v>
      </c>
      <c r="H990" s="110"/>
      <c r="S990" s="110">
        <f t="shared" si="88"/>
        <v>0.98700000000000077</v>
      </c>
      <c r="T990" s="110">
        <f>IF('3B-Air transport'!P$66="no"," ",ROUND(S990,4))</f>
        <v>0.98699999999999999</v>
      </c>
      <c r="U990" s="110">
        <f>IF('3B-Air transport'!P$67="no"," ",ROUND(S990,4))</f>
        <v>0.98699999999999999</v>
      </c>
      <c r="V990" s="110">
        <f>IF('3B-Air transport'!P$68="no"," ",ROUND(S990,4))</f>
        <v>0.98699999999999999</v>
      </c>
      <c r="W990" s="110"/>
      <c r="AB990" s="110">
        <f t="shared" si="89"/>
        <v>0.98700000000000077</v>
      </c>
      <c r="AC990" s="110">
        <f>IF('3C-Water transport'!P$56="no"," ",ROUND(AB990,4))</f>
        <v>0.98699999999999999</v>
      </c>
      <c r="AD990" s="110">
        <f>IF('3C-Water transport'!P$57="no"," ",ROUND(AB990,4))</f>
        <v>0.98699999999999999</v>
      </c>
      <c r="AE990" s="110">
        <f>IF('3C-Water transport'!P$58="no"," ",ROUND(AB990,4))</f>
        <v>0.98699999999999999</v>
      </c>
    </row>
    <row r="991" spans="5:31" x14ac:dyDescent="0.25">
      <c r="E991" s="110">
        <f t="shared" si="87"/>
        <v>0.98800000000000077</v>
      </c>
      <c r="F991" s="110">
        <f>IF('3A-Rail transport'!P$56="no"," ",ROUND(E991,4))</f>
        <v>0.98799999999999999</v>
      </c>
      <c r="G991" s="110">
        <f>IF('3A-Rail transport'!P$57="no"," ",ROUND(E991,4))</f>
        <v>0.98799999999999999</v>
      </c>
      <c r="H991" s="110"/>
      <c r="S991" s="110">
        <f t="shared" si="88"/>
        <v>0.98800000000000077</v>
      </c>
      <c r="T991" s="110">
        <f>IF('3B-Air transport'!P$66="no"," ",ROUND(S991,4))</f>
        <v>0.98799999999999999</v>
      </c>
      <c r="U991" s="110">
        <f>IF('3B-Air transport'!P$67="no"," ",ROUND(S991,4))</f>
        <v>0.98799999999999999</v>
      </c>
      <c r="V991" s="110">
        <f>IF('3B-Air transport'!P$68="no"," ",ROUND(S991,4))</f>
        <v>0.98799999999999999</v>
      </c>
      <c r="W991" s="110"/>
      <c r="AB991" s="110">
        <f t="shared" si="89"/>
        <v>0.98800000000000077</v>
      </c>
      <c r="AC991" s="110">
        <f>IF('3C-Water transport'!P$56="no"," ",ROUND(AB991,4))</f>
        <v>0.98799999999999999</v>
      </c>
      <c r="AD991" s="110">
        <f>IF('3C-Water transport'!P$57="no"," ",ROUND(AB991,4))</f>
        <v>0.98799999999999999</v>
      </c>
      <c r="AE991" s="110">
        <f>IF('3C-Water transport'!P$58="no"," ",ROUND(AB991,4))</f>
        <v>0.98799999999999999</v>
      </c>
    </row>
    <row r="992" spans="5:31" x14ac:dyDescent="0.25">
      <c r="E992" s="110">
        <f t="shared" si="87"/>
        <v>0.98900000000000077</v>
      </c>
      <c r="F992" s="110">
        <f>IF('3A-Rail transport'!P$56="no"," ",ROUND(E992,4))</f>
        <v>0.98899999999999999</v>
      </c>
      <c r="G992" s="110">
        <f>IF('3A-Rail transport'!P$57="no"," ",ROUND(E992,4))</f>
        <v>0.98899999999999999</v>
      </c>
      <c r="H992" s="110"/>
      <c r="S992" s="110">
        <f t="shared" si="88"/>
        <v>0.98900000000000077</v>
      </c>
      <c r="T992" s="110">
        <f>IF('3B-Air transport'!P$66="no"," ",ROUND(S992,4))</f>
        <v>0.98899999999999999</v>
      </c>
      <c r="U992" s="110">
        <f>IF('3B-Air transport'!P$67="no"," ",ROUND(S992,4))</f>
        <v>0.98899999999999999</v>
      </c>
      <c r="V992" s="110">
        <f>IF('3B-Air transport'!P$68="no"," ",ROUND(S992,4))</f>
        <v>0.98899999999999999</v>
      </c>
      <c r="W992" s="110"/>
      <c r="AB992" s="110">
        <f t="shared" si="89"/>
        <v>0.98900000000000077</v>
      </c>
      <c r="AC992" s="110">
        <f>IF('3C-Water transport'!P$56="no"," ",ROUND(AB992,4))</f>
        <v>0.98899999999999999</v>
      </c>
      <c r="AD992" s="110">
        <f>IF('3C-Water transport'!P$57="no"," ",ROUND(AB992,4))</f>
        <v>0.98899999999999999</v>
      </c>
      <c r="AE992" s="110">
        <f>IF('3C-Water transport'!P$58="no"," ",ROUND(AB992,4))</f>
        <v>0.98899999999999999</v>
      </c>
    </row>
    <row r="993" spans="5:31" x14ac:dyDescent="0.25">
      <c r="E993" s="110">
        <f t="shared" si="87"/>
        <v>0.99000000000000077</v>
      </c>
      <c r="F993" s="110">
        <f>IF('3A-Rail transport'!P$56="no"," ",ROUND(E993,4))</f>
        <v>0.99</v>
      </c>
      <c r="G993" s="110">
        <f>IF('3A-Rail transport'!P$57="no"," ",ROUND(E993,4))</f>
        <v>0.99</v>
      </c>
      <c r="H993" s="110"/>
      <c r="S993" s="110">
        <f t="shared" si="88"/>
        <v>0.99000000000000077</v>
      </c>
      <c r="T993" s="110">
        <f>IF('3B-Air transport'!P$66="no"," ",ROUND(S993,4))</f>
        <v>0.99</v>
      </c>
      <c r="U993" s="110">
        <f>IF('3B-Air transport'!P$67="no"," ",ROUND(S993,4))</f>
        <v>0.99</v>
      </c>
      <c r="V993" s="110">
        <f>IF('3B-Air transport'!P$68="no"," ",ROUND(S993,4))</f>
        <v>0.99</v>
      </c>
      <c r="W993" s="110"/>
      <c r="AB993" s="110">
        <f t="shared" si="89"/>
        <v>0.99000000000000077</v>
      </c>
      <c r="AC993" s="110">
        <f>IF('3C-Water transport'!P$56="no"," ",ROUND(AB993,4))</f>
        <v>0.99</v>
      </c>
      <c r="AD993" s="110">
        <f>IF('3C-Water transport'!P$57="no"," ",ROUND(AB993,4))</f>
        <v>0.99</v>
      </c>
      <c r="AE993" s="110">
        <f>IF('3C-Water transport'!P$58="no"," ",ROUND(AB993,4))</f>
        <v>0.99</v>
      </c>
    </row>
    <row r="994" spans="5:31" x14ac:dyDescent="0.25">
      <c r="E994" s="110">
        <f t="shared" si="87"/>
        <v>0.99100000000000077</v>
      </c>
      <c r="F994" s="110">
        <f>IF('3A-Rail transport'!P$56="no"," ",ROUND(E994,4))</f>
        <v>0.99099999999999999</v>
      </c>
      <c r="G994" s="110">
        <f>IF('3A-Rail transport'!P$57="no"," ",ROUND(E994,4))</f>
        <v>0.99099999999999999</v>
      </c>
      <c r="H994" s="110"/>
      <c r="S994" s="110">
        <f t="shared" si="88"/>
        <v>0.99100000000000077</v>
      </c>
      <c r="T994" s="110">
        <f>IF('3B-Air transport'!P$66="no"," ",ROUND(S994,4))</f>
        <v>0.99099999999999999</v>
      </c>
      <c r="U994" s="110">
        <f>IF('3B-Air transport'!P$67="no"," ",ROUND(S994,4))</f>
        <v>0.99099999999999999</v>
      </c>
      <c r="V994" s="110">
        <f>IF('3B-Air transport'!P$68="no"," ",ROUND(S994,4))</f>
        <v>0.99099999999999999</v>
      </c>
      <c r="W994" s="110"/>
      <c r="AB994" s="110">
        <f t="shared" si="89"/>
        <v>0.99100000000000077</v>
      </c>
      <c r="AC994" s="110">
        <f>IF('3C-Water transport'!P$56="no"," ",ROUND(AB994,4))</f>
        <v>0.99099999999999999</v>
      </c>
      <c r="AD994" s="110">
        <f>IF('3C-Water transport'!P$57="no"," ",ROUND(AB994,4))</f>
        <v>0.99099999999999999</v>
      </c>
      <c r="AE994" s="110">
        <f>IF('3C-Water transport'!P$58="no"," ",ROUND(AB994,4))</f>
        <v>0.99099999999999999</v>
      </c>
    </row>
    <row r="995" spans="5:31" x14ac:dyDescent="0.25">
      <c r="E995" s="110">
        <f t="shared" si="87"/>
        <v>0.99200000000000077</v>
      </c>
      <c r="F995" s="110">
        <f>IF('3A-Rail transport'!P$56="no"," ",ROUND(E995,4))</f>
        <v>0.99199999999999999</v>
      </c>
      <c r="G995" s="110">
        <f>IF('3A-Rail transport'!P$57="no"," ",ROUND(E995,4))</f>
        <v>0.99199999999999999</v>
      </c>
      <c r="H995" s="110"/>
      <c r="S995" s="110">
        <f t="shared" si="88"/>
        <v>0.99200000000000077</v>
      </c>
      <c r="T995" s="110">
        <f>IF('3B-Air transport'!P$66="no"," ",ROUND(S995,4))</f>
        <v>0.99199999999999999</v>
      </c>
      <c r="U995" s="110">
        <f>IF('3B-Air transport'!P$67="no"," ",ROUND(S995,4))</f>
        <v>0.99199999999999999</v>
      </c>
      <c r="V995" s="110">
        <f>IF('3B-Air transport'!P$68="no"," ",ROUND(S995,4))</f>
        <v>0.99199999999999999</v>
      </c>
      <c r="W995" s="110"/>
      <c r="AB995" s="110">
        <f t="shared" si="89"/>
        <v>0.99200000000000077</v>
      </c>
      <c r="AC995" s="110">
        <f>IF('3C-Water transport'!P$56="no"," ",ROUND(AB995,4))</f>
        <v>0.99199999999999999</v>
      </c>
      <c r="AD995" s="110">
        <f>IF('3C-Water transport'!P$57="no"," ",ROUND(AB995,4))</f>
        <v>0.99199999999999999</v>
      </c>
      <c r="AE995" s="110">
        <f>IF('3C-Water transport'!P$58="no"," ",ROUND(AB995,4))</f>
        <v>0.99199999999999999</v>
      </c>
    </row>
    <row r="996" spans="5:31" x14ac:dyDescent="0.25">
      <c r="E996" s="110">
        <f t="shared" si="87"/>
        <v>0.99300000000000077</v>
      </c>
      <c r="F996" s="110">
        <f>IF('3A-Rail transport'!P$56="no"," ",ROUND(E996,4))</f>
        <v>0.99299999999999999</v>
      </c>
      <c r="G996" s="110">
        <f>IF('3A-Rail transport'!P$57="no"," ",ROUND(E996,4))</f>
        <v>0.99299999999999999</v>
      </c>
      <c r="H996" s="110"/>
      <c r="S996" s="110">
        <f t="shared" si="88"/>
        <v>0.99300000000000077</v>
      </c>
      <c r="T996" s="110">
        <f>IF('3B-Air transport'!P$66="no"," ",ROUND(S996,4))</f>
        <v>0.99299999999999999</v>
      </c>
      <c r="U996" s="110">
        <f>IF('3B-Air transport'!P$67="no"," ",ROUND(S996,4))</f>
        <v>0.99299999999999999</v>
      </c>
      <c r="V996" s="110">
        <f>IF('3B-Air transport'!P$68="no"," ",ROUND(S996,4))</f>
        <v>0.99299999999999999</v>
      </c>
      <c r="W996" s="110"/>
      <c r="AB996" s="110">
        <f t="shared" si="89"/>
        <v>0.99300000000000077</v>
      </c>
      <c r="AC996" s="110">
        <f>IF('3C-Water transport'!P$56="no"," ",ROUND(AB996,4))</f>
        <v>0.99299999999999999</v>
      </c>
      <c r="AD996" s="110">
        <f>IF('3C-Water transport'!P$57="no"," ",ROUND(AB996,4))</f>
        <v>0.99299999999999999</v>
      </c>
      <c r="AE996" s="110">
        <f>IF('3C-Water transport'!P$58="no"," ",ROUND(AB996,4))</f>
        <v>0.99299999999999999</v>
      </c>
    </row>
    <row r="997" spans="5:31" x14ac:dyDescent="0.25">
      <c r="E997" s="110">
        <f t="shared" si="87"/>
        <v>0.99400000000000077</v>
      </c>
      <c r="F997" s="110">
        <f>IF('3A-Rail transport'!P$56="no"," ",ROUND(E997,4))</f>
        <v>0.99399999999999999</v>
      </c>
      <c r="G997" s="110">
        <f>IF('3A-Rail transport'!P$57="no"," ",ROUND(E997,4))</f>
        <v>0.99399999999999999</v>
      </c>
      <c r="H997" s="110"/>
      <c r="S997" s="110">
        <f t="shared" si="88"/>
        <v>0.99400000000000077</v>
      </c>
      <c r="T997" s="110">
        <f>IF('3B-Air transport'!P$66="no"," ",ROUND(S997,4))</f>
        <v>0.99399999999999999</v>
      </c>
      <c r="U997" s="110">
        <f>IF('3B-Air transport'!P$67="no"," ",ROUND(S997,4))</f>
        <v>0.99399999999999999</v>
      </c>
      <c r="V997" s="110">
        <f>IF('3B-Air transport'!P$68="no"," ",ROUND(S997,4))</f>
        <v>0.99399999999999999</v>
      </c>
      <c r="W997" s="110"/>
      <c r="AB997" s="110">
        <f t="shared" si="89"/>
        <v>0.99400000000000077</v>
      </c>
      <c r="AC997" s="110">
        <f>IF('3C-Water transport'!P$56="no"," ",ROUND(AB997,4))</f>
        <v>0.99399999999999999</v>
      </c>
      <c r="AD997" s="110">
        <f>IF('3C-Water transport'!P$57="no"," ",ROUND(AB997,4))</f>
        <v>0.99399999999999999</v>
      </c>
      <c r="AE997" s="110">
        <f>IF('3C-Water transport'!P$58="no"," ",ROUND(AB997,4))</f>
        <v>0.99399999999999999</v>
      </c>
    </row>
    <row r="998" spans="5:31" x14ac:dyDescent="0.25">
      <c r="E998" s="110">
        <f t="shared" si="87"/>
        <v>0.99500000000000077</v>
      </c>
      <c r="F998" s="110">
        <f>IF('3A-Rail transport'!P$56="no"," ",ROUND(E998,4))</f>
        <v>0.995</v>
      </c>
      <c r="G998" s="110">
        <f>IF('3A-Rail transport'!P$57="no"," ",ROUND(E998,4))</f>
        <v>0.995</v>
      </c>
      <c r="H998" s="110"/>
      <c r="S998" s="110">
        <f t="shared" si="88"/>
        <v>0.99500000000000077</v>
      </c>
      <c r="T998" s="110">
        <f>IF('3B-Air transport'!P$66="no"," ",ROUND(S998,4))</f>
        <v>0.995</v>
      </c>
      <c r="U998" s="110">
        <f>IF('3B-Air transport'!P$67="no"," ",ROUND(S998,4))</f>
        <v>0.995</v>
      </c>
      <c r="V998" s="110">
        <f>IF('3B-Air transport'!P$68="no"," ",ROUND(S998,4))</f>
        <v>0.995</v>
      </c>
      <c r="W998" s="110"/>
      <c r="AB998" s="110">
        <f t="shared" si="89"/>
        <v>0.99500000000000077</v>
      </c>
      <c r="AC998" s="110">
        <f>IF('3C-Water transport'!P$56="no"," ",ROUND(AB998,4))</f>
        <v>0.995</v>
      </c>
      <c r="AD998" s="110">
        <f>IF('3C-Water transport'!P$57="no"," ",ROUND(AB998,4))</f>
        <v>0.995</v>
      </c>
      <c r="AE998" s="110">
        <f>IF('3C-Water transport'!P$58="no"," ",ROUND(AB998,4))</f>
        <v>0.995</v>
      </c>
    </row>
    <row r="999" spans="5:31" x14ac:dyDescent="0.25">
      <c r="E999" s="110">
        <f t="shared" si="87"/>
        <v>0.99600000000000077</v>
      </c>
      <c r="F999" s="110">
        <f>IF('3A-Rail transport'!P$56="no"," ",ROUND(E999,4))</f>
        <v>0.996</v>
      </c>
      <c r="G999" s="110">
        <f>IF('3A-Rail transport'!P$57="no"," ",ROUND(E999,4))</f>
        <v>0.996</v>
      </c>
      <c r="H999" s="110"/>
      <c r="S999" s="110">
        <f t="shared" si="88"/>
        <v>0.99600000000000077</v>
      </c>
      <c r="T999" s="110">
        <f>IF('3B-Air transport'!P$66="no"," ",ROUND(S999,4))</f>
        <v>0.996</v>
      </c>
      <c r="U999" s="110">
        <f>IF('3B-Air transport'!P$67="no"," ",ROUND(S999,4))</f>
        <v>0.996</v>
      </c>
      <c r="V999" s="110">
        <f>IF('3B-Air transport'!P$68="no"," ",ROUND(S999,4))</f>
        <v>0.996</v>
      </c>
      <c r="W999" s="110"/>
      <c r="AB999" s="110">
        <f t="shared" si="89"/>
        <v>0.99600000000000077</v>
      </c>
      <c r="AC999" s="110">
        <f>IF('3C-Water transport'!P$56="no"," ",ROUND(AB999,4))</f>
        <v>0.996</v>
      </c>
      <c r="AD999" s="110">
        <f>IF('3C-Water transport'!P$57="no"," ",ROUND(AB999,4))</f>
        <v>0.996</v>
      </c>
      <c r="AE999" s="110">
        <f>IF('3C-Water transport'!P$58="no"," ",ROUND(AB999,4))</f>
        <v>0.996</v>
      </c>
    </row>
    <row r="1000" spans="5:31" x14ac:dyDescent="0.25">
      <c r="E1000" s="110">
        <f t="shared" si="87"/>
        <v>0.99700000000000077</v>
      </c>
      <c r="F1000" s="110">
        <f>IF('3A-Rail transport'!P$56="no"," ",ROUND(E1000,4))</f>
        <v>0.997</v>
      </c>
      <c r="G1000" s="110">
        <f>IF('3A-Rail transport'!P$57="no"," ",ROUND(E1000,4))</f>
        <v>0.997</v>
      </c>
      <c r="H1000" s="110"/>
      <c r="S1000" s="110">
        <f t="shared" si="88"/>
        <v>0.99700000000000077</v>
      </c>
      <c r="T1000" s="110">
        <f>IF('3B-Air transport'!P$66="no"," ",ROUND(S1000,4))</f>
        <v>0.997</v>
      </c>
      <c r="U1000" s="110">
        <f>IF('3B-Air transport'!P$67="no"," ",ROUND(S1000,4))</f>
        <v>0.997</v>
      </c>
      <c r="V1000" s="110">
        <f>IF('3B-Air transport'!P$68="no"," ",ROUND(S1000,4))</f>
        <v>0.997</v>
      </c>
      <c r="W1000" s="110"/>
      <c r="AB1000" s="110">
        <f t="shared" si="89"/>
        <v>0.99700000000000077</v>
      </c>
      <c r="AC1000" s="110">
        <f>IF('3C-Water transport'!P$56="no"," ",ROUND(AB1000,4))</f>
        <v>0.997</v>
      </c>
      <c r="AD1000" s="110">
        <f>IF('3C-Water transport'!P$57="no"," ",ROUND(AB1000,4))</f>
        <v>0.997</v>
      </c>
      <c r="AE1000" s="110">
        <f>IF('3C-Water transport'!P$58="no"," ",ROUND(AB1000,4))</f>
        <v>0.997</v>
      </c>
    </row>
    <row r="1001" spans="5:31" x14ac:dyDescent="0.25">
      <c r="E1001" s="110">
        <f t="shared" si="87"/>
        <v>0.99800000000000078</v>
      </c>
      <c r="F1001" s="110">
        <f>IF('3A-Rail transport'!P$56="no"," ",ROUND(E1001,4))</f>
        <v>0.998</v>
      </c>
      <c r="G1001" s="110">
        <f>IF('3A-Rail transport'!P$57="no"," ",ROUND(E1001,4))</f>
        <v>0.998</v>
      </c>
      <c r="H1001" s="110"/>
      <c r="S1001" s="110">
        <f t="shared" si="88"/>
        <v>0.99800000000000078</v>
      </c>
      <c r="T1001" s="110">
        <f>IF('3B-Air transport'!P$66="no"," ",ROUND(S1001,4))</f>
        <v>0.998</v>
      </c>
      <c r="U1001" s="110">
        <f>IF('3B-Air transport'!P$67="no"," ",ROUND(S1001,4))</f>
        <v>0.998</v>
      </c>
      <c r="V1001" s="110">
        <f>IF('3B-Air transport'!P$68="no"," ",ROUND(S1001,4))</f>
        <v>0.998</v>
      </c>
      <c r="W1001" s="110"/>
      <c r="AB1001" s="110">
        <f t="shared" si="89"/>
        <v>0.99800000000000078</v>
      </c>
      <c r="AC1001" s="110">
        <f>IF('3C-Water transport'!P$56="no"," ",ROUND(AB1001,4))</f>
        <v>0.998</v>
      </c>
      <c r="AD1001" s="110">
        <f>IF('3C-Water transport'!P$57="no"," ",ROUND(AB1001,4))</f>
        <v>0.998</v>
      </c>
      <c r="AE1001" s="110">
        <f>IF('3C-Water transport'!P$58="no"," ",ROUND(AB1001,4))</f>
        <v>0.998</v>
      </c>
    </row>
    <row r="1002" spans="5:31" x14ac:dyDescent="0.25">
      <c r="E1002" s="110">
        <f t="shared" si="87"/>
        <v>0.99900000000000078</v>
      </c>
      <c r="F1002" s="110">
        <f>IF('3A-Rail transport'!P$56="no"," ",ROUND(E1002,4))</f>
        <v>0.999</v>
      </c>
      <c r="G1002" s="110">
        <f>IF('3A-Rail transport'!P$57="no"," ",ROUND(E1002,4))</f>
        <v>0.999</v>
      </c>
      <c r="H1002" s="110"/>
      <c r="S1002" s="110">
        <f t="shared" si="88"/>
        <v>0.99900000000000078</v>
      </c>
      <c r="T1002" s="110">
        <f>IF('3B-Air transport'!P$66="no"," ",ROUND(S1002,4))</f>
        <v>0.999</v>
      </c>
      <c r="U1002" s="110">
        <f>IF('3B-Air transport'!P$67="no"," ",ROUND(S1002,4))</f>
        <v>0.999</v>
      </c>
      <c r="V1002" s="110">
        <f>IF('3B-Air transport'!P$68="no"," ",ROUND(S1002,4))</f>
        <v>0.999</v>
      </c>
      <c r="W1002" s="110"/>
      <c r="AB1002" s="110">
        <f t="shared" si="89"/>
        <v>0.99900000000000078</v>
      </c>
      <c r="AC1002" s="110">
        <f>IF('3C-Water transport'!P$56="no"," ",ROUND(AB1002,4))</f>
        <v>0.999</v>
      </c>
      <c r="AD1002" s="110">
        <f>IF('3C-Water transport'!P$57="no"," ",ROUND(AB1002,4))</f>
        <v>0.999</v>
      </c>
      <c r="AE1002" s="110">
        <f>IF('3C-Water transport'!P$58="no"," ",ROUND(AB1002,4))</f>
        <v>0.999</v>
      </c>
    </row>
    <row r="1003" spans="5:31" x14ac:dyDescent="0.25">
      <c r="E1003" s="110">
        <f t="shared" si="87"/>
        <v>1.0000000000000007</v>
      </c>
      <c r="F1003" s="110">
        <f>IF('3A-Rail transport'!P$56="no"," ",ROUND(E1003,4))</f>
        <v>1</v>
      </c>
      <c r="G1003" s="110">
        <f>IF('3A-Rail transport'!P$57="no"," ",ROUND(E1003,4))</f>
        <v>1</v>
      </c>
      <c r="H1003" s="110"/>
      <c r="S1003" s="110">
        <f t="shared" si="88"/>
        <v>1.0000000000000007</v>
      </c>
      <c r="T1003" s="110">
        <f>IF('3B-Air transport'!P$66="no"," ",ROUND(S1003,4))</f>
        <v>1</v>
      </c>
      <c r="U1003" s="110">
        <f>IF('3B-Air transport'!P$67="no"," ",ROUND(S1003,4))</f>
        <v>1</v>
      </c>
      <c r="V1003" s="110">
        <f>IF('3B-Air transport'!P$68="no"," ",ROUND(S1003,4))</f>
        <v>1</v>
      </c>
      <c r="W1003" s="110"/>
      <c r="AB1003" s="110">
        <f t="shared" si="89"/>
        <v>1.0000000000000007</v>
      </c>
      <c r="AC1003" s="110">
        <f>IF('3C-Water transport'!P$56="no"," ",ROUND(AB1003,4))</f>
        <v>1</v>
      </c>
      <c r="AD1003" s="110">
        <f>IF('3C-Water transport'!P$57="no"," ",ROUND(AB1003,4))</f>
        <v>1</v>
      </c>
      <c r="AE1003" s="110">
        <f>IF('3C-Water transport'!P$58="no"," ",ROUND(AB1003,4))</f>
        <v>1</v>
      </c>
    </row>
    <row r="1011" spans="1:31" ht="23" x14ac:dyDescent="0.25">
      <c r="E1011" s="9" t="s">
        <v>73</v>
      </c>
      <c r="F1011" s="109">
        <f>IF(LEFT(F1013,14)="not applicable",1,COUNT(F1013:F2013))</f>
        <v>1001</v>
      </c>
      <c r="G1011" s="109">
        <f t="shared" ref="G1011" si="90">IF(LEFT(G1013,14)="not applicable",1,COUNT(G1013:G2013))</f>
        <v>1001</v>
      </c>
      <c r="S1011" s="9" t="s">
        <v>73</v>
      </c>
      <c r="T1011" s="109">
        <f>IF(LEFT(T1013,14)="not applicable",1,COUNT(T1013:T2013))</f>
        <v>1001</v>
      </c>
      <c r="U1011" s="109">
        <f t="shared" ref="U1011:V1011" si="91">IF(LEFT(U1013,14)="not applicable",1,COUNT(U1013:U2013))</f>
        <v>1001</v>
      </c>
      <c r="V1011" s="109">
        <f t="shared" si="91"/>
        <v>1001</v>
      </c>
      <c r="AB1011" s="9" t="s">
        <v>73</v>
      </c>
      <c r="AC1011" s="109">
        <f>IF(LEFT(AC1013,14)="not applicable",1,COUNT(AC1013:AC2013))</f>
        <v>1001</v>
      </c>
      <c r="AD1011" s="109">
        <f t="shared" ref="AD1011:AE1011" si="92">IF(LEFT(AD1013,14)="not applicable",1,COUNT(AD1013:AD2013))</f>
        <v>1001</v>
      </c>
      <c r="AE1011" s="109">
        <f t="shared" si="92"/>
        <v>1001</v>
      </c>
    </row>
    <row r="1012" spans="1:31" ht="23" x14ac:dyDescent="0.25">
      <c r="A1012" s="109" t="s">
        <v>1305</v>
      </c>
      <c r="F1012" s="109" t="s">
        <v>690</v>
      </c>
      <c r="G1012" s="109" t="s">
        <v>691</v>
      </c>
      <c r="S1012" s="9"/>
      <c r="T1012" s="109" t="s">
        <v>700</v>
      </c>
      <c r="U1012" s="109" t="s">
        <v>701</v>
      </c>
      <c r="V1012" s="109" t="s">
        <v>702</v>
      </c>
      <c r="AB1012" s="9"/>
      <c r="AC1012" s="109" t="s">
        <v>714</v>
      </c>
      <c r="AD1012" s="109" t="s">
        <v>715</v>
      </c>
      <c r="AE1012" s="109" t="s">
        <v>716</v>
      </c>
    </row>
    <row r="1013" spans="1:31" x14ac:dyDescent="0.25">
      <c r="A1013" s="109" t="s">
        <v>1306</v>
      </c>
      <c r="E1013" s="110">
        <v>0</v>
      </c>
      <c r="F1013" s="110">
        <f>IF('3A-Rail transport'!$AB$56="no","not applicable (Q3a.2.6 answered with 'no')",ROUND(E1013,4))</f>
        <v>0</v>
      </c>
      <c r="G1013" s="110">
        <f>IF('3A-Rail transport'!$AB$57="no","not applicable (Q3a.2.6 answered with 'no')",ROUND(E1013,4))</f>
        <v>0</v>
      </c>
      <c r="H1013" s="110"/>
      <c r="S1013" s="110">
        <v>0</v>
      </c>
      <c r="T1013" s="110">
        <f>IF('3B-Air transport'!AB$66="no","not applicable (Q3b.1.6 answered with 'no')",ROUND(S1013,4))</f>
        <v>0</v>
      </c>
      <c r="U1013" s="110">
        <f>IF('3B-Air transport'!AB$67="no","not applicable (Q3b.1.6 answered with 'no')",ROUND(S1013,4))</f>
        <v>0</v>
      </c>
      <c r="V1013" s="110">
        <f>IF('3B-Air transport'!AB$68="no","not applicable (Q3b.1.6 answered with 'no')",ROUND(S1013,4))</f>
        <v>0</v>
      </c>
      <c r="W1013" s="110"/>
      <c r="AB1013" s="110">
        <v>0</v>
      </c>
      <c r="AC1013" s="110">
        <f>IF('3C-Water transport'!AB56="no","not applicable (Q3c.1.6 answered with 'no')",ROUND(AB1013,4))</f>
        <v>0</v>
      </c>
      <c r="AD1013" s="110">
        <f>IF('3C-Water transport'!AB57="no","not applicable (Q3c.1.6 answered with 'no')",ROUND(AB1013,4))</f>
        <v>0</v>
      </c>
      <c r="AE1013" s="110">
        <f>IF('3C-Water transport'!AB58="no","not applicable (Q3c.1.6 answered with 'no')",ROUND(AB1013,4))</f>
        <v>0</v>
      </c>
    </row>
    <row r="1014" spans="1:31" x14ac:dyDescent="0.25">
      <c r="E1014" s="110">
        <f t="shared" ref="E1014:E1077" si="93">E1013+0.001</f>
        <v>1E-3</v>
      </c>
      <c r="F1014" s="110">
        <f>IF('3A-Rail transport'!$AB$56="no"," ",ROUND(E1014,4))</f>
        <v>1E-3</v>
      </c>
      <c r="G1014" s="110">
        <f>IF('3A-Rail transport'!$AB$57="no"," ",ROUND(E1014,4))</f>
        <v>1E-3</v>
      </c>
      <c r="H1014" s="110"/>
      <c r="S1014" s="110">
        <f t="shared" ref="S1014:S1077" si="94">S1013+0.001</f>
        <v>1E-3</v>
      </c>
      <c r="T1014" s="110">
        <f>IF('3B-Air transport'!AB$66="no"," ",ROUND(S1014,4))</f>
        <v>1E-3</v>
      </c>
      <c r="U1014" s="110">
        <f>IF('3B-Air transport'!AB$67="no"," ",ROUND(S1014,4))</f>
        <v>1E-3</v>
      </c>
      <c r="V1014" s="110">
        <f>IF('3B-Air transport'!AB$68="no"," ",ROUND(S1014,4))</f>
        <v>1E-3</v>
      </c>
      <c r="W1014" s="110"/>
      <c r="AB1014" s="110">
        <f t="shared" ref="AB1014:AB1077" si="95">AB1013+0.001</f>
        <v>1E-3</v>
      </c>
      <c r="AC1014" s="110">
        <f>IF('3C-Water transport'!AB$56="no"," ",ROUND(AB1014,4))</f>
        <v>1E-3</v>
      </c>
      <c r="AD1014" s="110">
        <f>IF('3C-Water transport'!AB$57="no"," ",ROUND(AB1014,4))</f>
        <v>1E-3</v>
      </c>
      <c r="AE1014" s="110">
        <f>IF('3C-Water transport'!AB$58="no"," ",ROUND(AB1014,4))</f>
        <v>1E-3</v>
      </c>
    </row>
    <row r="1015" spans="1:31" x14ac:dyDescent="0.25">
      <c r="E1015" s="110">
        <f t="shared" si="93"/>
        <v>2E-3</v>
      </c>
      <c r="F1015" s="110">
        <f>IF('3A-Rail transport'!$AB$56="no"," ",ROUND(E1015,4))</f>
        <v>2E-3</v>
      </c>
      <c r="G1015" s="110">
        <f>IF('3A-Rail transport'!$AB$57="no"," ",ROUND(E1015,4))</f>
        <v>2E-3</v>
      </c>
      <c r="H1015" s="110"/>
      <c r="S1015" s="110">
        <f t="shared" si="94"/>
        <v>2E-3</v>
      </c>
      <c r="T1015" s="110">
        <f>IF('3B-Air transport'!AB$66="no"," ",ROUND(S1015,4))</f>
        <v>2E-3</v>
      </c>
      <c r="U1015" s="110">
        <f>IF('3B-Air transport'!AB$67="no"," ",ROUND(S1015,4))</f>
        <v>2E-3</v>
      </c>
      <c r="V1015" s="110">
        <f>IF('3B-Air transport'!AB$68="no"," ",ROUND(S1015,4))</f>
        <v>2E-3</v>
      </c>
      <c r="W1015" s="110"/>
      <c r="AB1015" s="110">
        <f t="shared" si="95"/>
        <v>2E-3</v>
      </c>
      <c r="AC1015" s="110">
        <f>IF('3C-Water transport'!AB$56="no"," ",ROUND(AB1015,4))</f>
        <v>2E-3</v>
      </c>
      <c r="AD1015" s="110">
        <f>IF('3C-Water transport'!AB$57="no"," ",ROUND(AB1015,4))</f>
        <v>2E-3</v>
      </c>
      <c r="AE1015" s="110">
        <f>IF('3C-Water transport'!AB$58="no"," ",ROUND(AB1015,4))</f>
        <v>2E-3</v>
      </c>
    </row>
    <row r="1016" spans="1:31" x14ac:dyDescent="0.25">
      <c r="E1016" s="110">
        <f t="shared" si="93"/>
        <v>3.0000000000000001E-3</v>
      </c>
      <c r="F1016" s="110">
        <f>IF('3A-Rail transport'!$AB$56="no"," ",ROUND(E1016,4))</f>
        <v>3.0000000000000001E-3</v>
      </c>
      <c r="G1016" s="110">
        <f>IF('3A-Rail transport'!$AB$57="no"," ",ROUND(E1016,4))</f>
        <v>3.0000000000000001E-3</v>
      </c>
      <c r="H1016" s="110"/>
      <c r="S1016" s="110">
        <f t="shared" si="94"/>
        <v>3.0000000000000001E-3</v>
      </c>
      <c r="T1016" s="110">
        <f>IF('3B-Air transport'!AB$66="no"," ",ROUND(S1016,4))</f>
        <v>3.0000000000000001E-3</v>
      </c>
      <c r="U1016" s="110">
        <f>IF('3B-Air transport'!AB$67="no"," ",ROUND(S1016,4))</f>
        <v>3.0000000000000001E-3</v>
      </c>
      <c r="V1016" s="110">
        <f>IF('3B-Air transport'!AB$68="no"," ",ROUND(S1016,4))</f>
        <v>3.0000000000000001E-3</v>
      </c>
      <c r="W1016" s="110"/>
      <c r="AB1016" s="110">
        <f t="shared" si="95"/>
        <v>3.0000000000000001E-3</v>
      </c>
      <c r="AC1016" s="110">
        <f>IF('3C-Water transport'!AB$56="no"," ",ROUND(AB1016,4))</f>
        <v>3.0000000000000001E-3</v>
      </c>
      <c r="AD1016" s="110">
        <f>IF('3C-Water transport'!AB$57="no"," ",ROUND(AB1016,4))</f>
        <v>3.0000000000000001E-3</v>
      </c>
      <c r="AE1016" s="110">
        <f>IF('3C-Water transport'!AB$58="no"," ",ROUND(AB1016,4))</f>
        <v>3.0000000000000001E-3</v>
      </c>
    </row>
    <row r="1017" spans="1:31" x14ac:dyDescent="0.25">
      <c r="E1017" s="110">
        <f t="shared" si="93"/>
        <v>4.0000000000000001E-3</v>
      </c>
      <c r="F1017" s="110">
        <f>IF('3A-Rail transport'!$AB$56="no"," ",ROUND(E1017,4))</f>
        <v>4.0000000000000001E-3</v>
      </c>
      <c r="G1017" s="110">
        <f>IF('3A-Rail transport'!$AB$57="no"," ",ROUND(E1017,4))</f>
        <v>4.0000000000000001E-3</v>
      </c>
      <c r="H1017" s="110"/>
      <c r="S1017" s="110">
        <f t="shared" si="94"/>
        <v>4.0000000000000001E-3</v>
      </c>
      <c r="T1017" s="110">
        <f>IF('3B-Air transport'!AB$66="no"," ",ROUND(S1017,4))</f>
        <v>4.0000000000000001E-3</v>
      </c>
      <c r="U1017" s="110">
        <f>IF('3B-Air transport'!AB$67="no"," ",ROUND(S1017,4))</f>
        <v>4.0000000000000001E-3</v>
      </c>
      <c r="V1017" s="110">
        <f>IF('3B-Air transport'!AB$68="no"," ",ROUND(S1017,4))</f>
        <v>4.0000000000000001E-3</v>
      </c>
      <c r="W1017" s="110"/>
      <c r="AB1017" s="110">
        <f t="shared" si="95"/>
        <v>4.0000000000000001E-3</v>
      </c>
      <c r="AC1017" s="110">
        <f>IF('3C-Water transport'!AB$56="no"," ",ROUND(AB1017,4))</f>
        <v>4.0000000000000001E-3</v>
      </c>
      <c r="AD1017" s="110">
        <f>IF('3C-Water transport'!AB$57="no"," ",ROUND(AB1017,4))</f>
        <v>4.0000000000000001E-3</v>
      </c>
      <c r="AE1017" s="110">
        <f>IF('3C-Water transport'!AB$58="no"," ",ROUND(AB1017,4))</f>
        <v>4.0000000000000001E-3</v>
      </c>
    </row>
    <row r="1018" spans="1:31" x14ac:dyDescent="0.25">
      <c r="E1018" s="110">
        <f t="shared" si="93"/>
        <v>5.0000000000000001E-3</v>
      </c>
      <c r="F1018" s="110">
        <f>IF('3A-Rail transport'!$AB$56="no"," ",ROUND(E1018,4))</f>
        <v>5.0000000000000001E-3</v>
      </c>
      <c r="G1018" s="110">
        <f>IF('3A-Rail transport'!$AB$57="no"," ",ROUND(E1018,4))</f>
        <v>5.0000000000000001E-3</v>
      </c>
      <c r="H1018" s="110"/>
      <c r="S1018" s="110">
        <f t="shared" si="94"/>
        <v>5.0000000000000001E-3</v>
      </c>
      <c r="T1018" s="110">
        <f>IF('3B-Air transport'!AB$66="no"," ",ROUND(S1018,4))</f>
        <v>5.0000000000000001E-3</v>
      </c>
      <c r="U1018" s="110">
        <f>IF('3B-Air transport'!AB$67="no"," ",ROUND(S1018,4))</f>
        <v>5.0000000000000001E-3</v>
      </c>
      <c r="V1018" s="110">
        <f>IF('3B-Air transport'!AB$68="no"," ",ROUND(S1018,4))</f>
        <v>5.0000000000000001E-3</v>
      </c>
      <c r="W1018" s="110"/>
      <c r="AB1018" s="110">
        <f t="shared" si="95"/>
        <v>5.0000000000000001E-3</v>
      </c>
      <c r="AC1018" s="110">
        <f>IF('3C-Water transport'!AB$56="no"," ",ROUND(AB1018,4))</f>
        <v>5.0000000000000001E-3</v>
      </c>
      <c r="AD1018" s="110">
        <f>IF('3C-Water transport'!AB$57="no"," ",ROUND(AB1018,4))</f>
        <v>5.0000000000000001E-3</v>
      </c>
      <c r="AE1018" s="110">
        <f>IF('3C-Water transport'!AB$58="no"," ",ROUND(AB1018,4))</f>
        <v>5.0000000000000001E-3</v>
      </c>
    </row>
    <row r="1019" spans="1:31" x14ac:dyDescent="0.25">
      <c r="E1019" s="110">
        <f t="shared" si="93"/>
        <v>6.0000000000000001E-3</v>
      </c>
      <c r="F1019" s="110">
        <f>IF('3A-Rail transport'!$AB$56="no"," ",ROUND(E1019,4))</f>
        <v>6.0000000000000001E-3</v>
      </c>
      <c r="G1019" s="110">
        <f>IF('3A-Rail transport'!$AB$57="no"," ",ROUND(E1019,4))</f>
        <v>6.0000000000000001E-3</v>
      </c>
      <c r="H1019" s="110"/>
      <c r="S1019" s="110">
        <f t="shared" si="94"/>
        <v>6.0000000000000001E-3</v>
      </c>
      <c r="T1019" s="110">
        <f>IF('3B-Air transport'!AB$66="no"," ",ROUND(S1019,4))</f>
        <v>6.0000000000000001E-3</v>
      </c>
      <c r="U1019" s="110">
        <f>IF('3B-Air transport'!AB$67="no"," ",ROUND(S1019,4))</f>
        <v>6.0000000000000001E-3</v>
      </c>
      <c r="V1019" s="110">
        <f>IF('3B-Air transport'!AB$68="no"," ",ROUND(S1019,4))</f>
        <v>6.0000000000000001E-3</v>
      </c>
      <c r="W1019" s="110"/>
      <c r="AB1019" s="110">
        <f t="shared" si="95"/>
        <v>6.0000000000000001E-3</v>
      </c>
      <c r="AC1019" s="110">
        <f>IF('3C-Water transport'!AB$56="no"," ",ROUND(AB1019,4))</f>
        <v>6.0000000000000001E-3</v>
      </c>
      <c r="AD1019" s="110">
        <f>IF('3C-Water transport'!AB$57="no"," ",ROUND(AB1019,4))</f>
        <v>6.0000000000000001E-3</v>
      </c>
      <c r="AE1019" s="110">
        <f>IF('3C-Water transport'!AB$58="no"," ",ROUND(AB1019,4))</f>
        <v>6.0000000000000001E-3</v>
      </c>
    </row>
    <row r="1020" spans="1:31" x14ac:dyDescent="0.25">
      <c r="E1020" s="110">
        <f t="shared" si="93"/>
        <v>7.0000000000000001E-3</v>
      </c>
      <c r="F1020" s="110">
        <f>IF('3A-Rail transport'!$AB$56="no"," ",ROUND(E1020,4))</f>
        <v>7.0000000000000001E-3</v>
      </c>
      <c r="G1020" s="110">
        <f>IF('3A-Rail transport'!$AB$57="no"," ",ROUND(E1020,4))</f>
        <v>7.0000000000000001E-3</v>
      </c>
      <c r="H1020" s="110"/>
      <c r="S1020" s="110">
        <f t="shared" si="94"/>
        <v>7.0000000000000001E-3</v>
      </c>
      <c r="T1020" s="110">
        <f>IF('3B-Air transport'!AB$66="no"," ",ROUND(S1020,4))</f>
        <v>7.0000000000000001E-3</v>
      </c>
      <c r="U1020" s="110">
        <f>IF('3B-Air transport'!AB$67="no"," ",ROUND(S1020,4))</f>
        <v>7.0000000000000001E-3</v>
      </c>
      <c r="V1020" s="110">
        <f>IF('3B-Air transport'!AB$68="no"," ",ROUND(S1020,4))</f>
        <v>7.0000000000000001E-3</v>
      </c>
      <c r="W1020" s="110"/>
      <c r="AB1020" s="110">
        <f t="shared" si="95"/>
        <v>7.0000000000000001E-3</v>
      </c>
      <c r="AC1020" s="110">
        <f>IF('3C-Water transport'!AB$56="no"," ",ROUND(AB1020,4))</f>
        <v>7.0000000000000001E-3</v>
      </c>
      <c r="AD1020" s="110">
        <f>IF('3C-Water transport'!AB$57="no"," ",ROUND(AB1020,4))</f>
        <v>7.0000000000000001E-3</v>
      </c>
      <c r="AE1020" s="110">
        <f>IF('3C-Water transport'!AB$58="no"," ",ROUND(AB1020,4))</f>
        <v>7.0000000000000001E-3</v>
      </c>
    </row>
    <row r="1021" spans="1:31" x14ac:dyDescent="0.25">
      <c r="E1021" s="110">
        <f t="shared" si="93"/>
        <v>8.0000000000000002E-3</v>
      </c>
      <c r="F1021" s="110">
        <f>IF('3A-Rail transport'!$AB$56="no"," ",ROUND(E1021,4))</f>
        <v>8.0000000000000002E-3</v>
      </c>
      <c r="G1021" s="110">
        <f>IF('3A-Rail transport'!$AB$57="no"," ",ROUND(E1021,4))</f>
        <v>8.0000000000000002E-3</v>
      </c>
      <c r="H1021" s="110"/>
      <c r="S1021" s="110">
        <f t="shared" si="94"/>
        <v>8.0000000000000002E-3</v>
      </c>
      <c r="T1021" s="110">
        <f>IF('3B-Air transport'!AB$66="no"," ",ROUND(S1021,4))</f>
        <v>8.0000000000000002E-3</v>
      </c>
      <c r="U1021" s="110">
        <f>IF('3B-Air transport'!AB$67="no"," ",ROUND(S1021,4))</f>
        <v>8.0000000000000002E-3</v>
      </c>
      <c r="V1021" s="110">
        <f>IF('3B-Air transport'!AB$68="no"," ",ROUND(S1021,4))</f>
        <v>8.0000000000000002E-3</v>
      </c>
      <c r="W1021" s="110"/>
      <c r="AB1021" s="110">
        <f t="shared" si="95"/>
        <v>8.0000000000000002E-3</v>
      </c>
      <c r="AC1021" s="110">
        <f>IF('3C-Water transport'!AB$56="no"," ",ROUND(AB1021,4))</f>
        <v>8.0000000000000002E-3</v>
      </c>
      <c r="AD1021" s="110">
        <f>IF('3C-Water transport'!AB$57="no"," ",ROUND(AB1021,4))</f>
        <v>8.0000000000000002E-3</v>
      </c>
      <c r="AE1021" s="110">
        <f>IF('3C-Water transport'!AB$58="no"," ",ROUND(AB1021,4))</f>
        <v>8.0000000000000002E-3</v>
      </c>
    </row>
    <row r="1022" spans="1:31" x14ac:dyDescent="0.25">
      <c r="E1022" s="110">
        <f t="shared" si="93"/>
        <v>9.0000000000000011E-3</v>
      </c>
      <c r="F1022" s="110">
        <f>IF('3A-Rail transport'!$AB$56="no"," ",ROUND(E1022,4))</f>
        <v>8.9999999999999993E-3</v>
      </c>
      <c r="G1022" s="110">
        <f>IF('3A-Rail transport'!$AB$57="no"," ",ROUND(E1022,4))</f>
        <v>8.9999999999999993E-3</v>
      </c>
      <c r="H1022" s="110"/>
      <c r="S1022" s="110">
        <f t="shared" si="94"/>
        <v>9.0000000000000011E-3</v>
      </c>
      <c r="T1022" s="110">
        <f>IF('3B-Air transport'!AB$66="no"," ",ROUND(S1022,4))</f>
        <v>8.9999999999999993E-3</v>
      </c>
      <c r="U1022" s="110">
        <f>IF('3B-Air transport'!AB$67="no"," ",ROUND(S1022,4))</f>
        <v>8.9999999999999993E-3</v>
      </c>
      <c r="V1022" s="110">
        <f>IF('3B-Air transport'!AB$68="no"," ",ROUND(S1022,4))</f>
        <v>8.9999999999999993E-3</v>
      </c>
      <c r="W1022" s="110"/>
      <c r="AB1022" s="110">
        <f t="shared" si="95"/>
        <v>9.0000000000000011E-3</v>
      </c>
      <c r="AC1022" s="110">
        <f>IF('3C-Water transport'!AB$56="no"," ",ROUND(AB1022,4))</f>
        <v>8.9999999999999993E-3</v>
      </c>
      <c r="AD1022" s="110">
        <f>IF('3C-Water transport'!AB$57="no"," ",ROUND(AB1022,4))</f>
        <v>8.9999999999999993E-3</v>
      </c>
      <c r="AE1022" s="110">
        <f>IF('3C-Water transport'!AB$58="no"," ",ROUND(AB1022,4))</f>
        <v>8.9999999999999993E-3</v>
      </c>
    </row>
    <row r="1023" spans="1:31" x14ac:dyDescent="0.25">
      <c r="E1023" s="110">
        <f t="shared" si="93"/>
        <v>1.0000000000000002E-2</v>
      </c>
      <c r="F1023" s="110">
        <f>IF('3A-Rail transport'!$AB$56="no"," ",ROUND(E1023,4))</f>
        <v>0.01</v>
      </c>
      <c r="G1023" s="110">
        <f>IF('3A-Rail transport'!$AB$57="no"," ",ROUND(E1023,4))</f>
        <v>0.01</v>
      </c>
      <c r="H1023" s="110"/>
      <c r="S1023" s="110">
        <f t="shared" si="94"/>
        <v>1.0000000000000002E-2</v>
      </c>
      <c r="T1023" s="110">
        <f>IF('3B-Air transport'!AB$66="no"," ",ROUND(S1023,4))</f>
        <v>0.01</v>
      </c>
      <c r="U1023" s="110">
        <f>IF('3B-Air transport'!AB$67="no"," ",ROUND(S1023,4))</f>
        <v>0.01</v>
      </c>
      <c r="V1023" s="110">
        <f>IF('3B-Air transport'!AB$68="no"," ",ROUND(S1023,4))</f>
        <v>0.01</v>
      </c>
      <c r="W1023" s="110"/>
      <c r="AB1023" s="110">
        <f t="shared" si="95"/>
        <v>1.0000000000000002E-2</v>
      </c>
      <c r="AC1023" s="110">
        <f>IF('3C-Water transport'!AB$56="no"," ",ROUND(AB1023,4))</f>
        <v>0.01</v>
      </c>
      <c r="AD1023" s="110">
        <f>IF('3C-Water transport'!AB$57="no"," ",ROUND(AB1023,4))</f>
        <v>0.01</v>
      </c>
      <c r="AE1023" s="110">
        <f>IF('3C-Water transport'!AB$58="no"," ",ROUND(AB1023,4))</f>
        <v>0.01</v>
      </c>
    </row>
    <row r="1024" spans="1:31" x14ac:dyDescent="0.25">
      <c r="E1024" s="110">
        <f t="shared" si="93"/>
        <v>1.1000000000000003E-2</v>
      </c>
      <c r="F1024" s="110">
        <f>IF('3A-Rail transport'!$AB$56="no"," ",ROUND(E1024,4))</f>
        <v>1.0999999999999999E-2</v>
      </c>
      <c r="G1024" s="110">
        <f>IF('3A-Rail transport'!$AB$57="no"," ",ROUND(E1024,4))</f>
        <v>1.0999999999999999E-2</v>
      </c>
      <c r="H1024" s="110"/>
      <c r="S1024" s="110">
        <f t="shared" si="94"/>
        <v>1.1000000000000003E-2</v>
      </c>
      <c r="T1024" s="110">
        <f>IF('3B-Air transport'!AB$66="no"," ",ROUND(S1024,4))</f>
        <v>1.0999999999999999E-2</v>
      </c>
      <c r="U1024" s="110">
        <f>IF('3B-Air transport'!AB$67="no"," ",ROUND(S1024,4))</f>
        <v>1.0999999999999999E-2</v>
      </c>
      <c r="V1024" s="110">
        <f>IF('3B-Air transport'!AB$68="no"," ",ROUND(S1024,4))</f>
        <v>1.0999999999999999E-2</v>
      </c>
      <c r="W1024" s="110"/>
      <c r="AB1024" s="110">
        <f t="shared" si="95"/>
        <v>1.1000000000000003E-2</v>
      </c>
      <c r="AC1024" s="110">
        <f>IF('3C-Water transport'!AB$56="no"," ",ROUND(AB1024,4))</f>
        <v>1.0999999999999999E-2</v>
      </c>
      <c r="AD1024" s="110">
        <f>IF('3C-Water transport'!AB$57="no"," ",ROUND(AB1024,4))</f>
        <v>1.0999999999999999E-2</v>
      </c>
      <c r="AE1024" s="110">
        <f>IF('3C-Water transport'!AB$58="no"," ",ROUND(AB1024,4))</f>
        <v>1.0999999999999999E-2</v>
      </c>
    </row>
    <row r="1025" spans="5:31" x14ac:dyDescent="0.25">
      <c r="E1025" s="110">
        <f t="shared" si="93"/>
        <v>1.2000000000000004E-2</v>
      </c>
      <c r="F1025" s="110">
        <f>IF('3A-Rail transport'!$AB$56="no"," ",ROUND(E1025,4))</f>
        <v>1.2E-2</v>
      </c>
      <c r="G1025" s="110">
        <f>IF('3A-Rail transport'!$AB$57="no"," ",ROUND(E1025,4))</f>
        <v>1.2E-2</v>
      </c>
      <c r="H1025" s="110"/>
      <c r="S1025" s="110">
        <f t="shared" si="94"/>
        <v>1.2000000000000004E-2</v>
      </c>
      <c r="T1025" s="110">
        <f>IF('3B-Air transport'!AB$66="no"," ",ROUND(S1025,4))</f>
        <v>1.2E-2</v>
      </c>
      <c r="U1025" s="110">
        <f>IF('3B-Air transport'!AB$67="no"," ",ROUND(S1025,4))</f>
        <v>1.2E-2</v>
      </c>
      <c r="V1025" s="110">
        <f>IF('3B-Air transport'!AB$68="no"," ",ROUND(S1025,4))</f>
        <v>1.2E-2</v>
      </c>
      <c r="W1025" s="110"/>
      <c r="AB1025" s="110">
        <f t="shared" si="95"/>
        <v>1.2000000000000004E-2</v>
      </c>
      <c r="AC1025" s="110">
        <f>IF('3C-Water transport'!AB$56="no"," ",ROUND(AB1025,4))</f>
        <v>1.2E-2</v>
      </c>
      <c r="AD1025" s="110">
        <f>IF('3C-Water transport'!AB$57="no"," ",ROUND(AB1025,4))</f>
        <v>1.2E-2</v>
      </c>
      <c r="AE1025" s="110">
        <f>IF('3C-Water transport'!AB$58="no"," ",ROUND(AB1025,4))</f>
        <v>1.2E-2</v>
      </c>
    </row>
    <row r="1026" spans="5:31" x14ac:dyDescent="0.25">
      <c r="E1026" s="110">
        <f t="shared" si="93"/>
        <v>1.3000000000000005E-2</v>
      </c>
      <c r="F1026" s="110">
        <f>IF('3A-Rail transport'!$AB$56="no"," ",ROUND(E1026,4))</f>
        <v>1.2999999999999999E-2</v>
      </c>
      <c r="G1026" s="110">
        <f>IF('3A-Rail transport'!$AB$57="no"," ",ROUND(E1026,4))</f>
        <v>1.2999999999999999E-2</v>
      </c>
      <c r="H1026" s="110"/>
      <c r="S1026" s="110">
        <f t="shared" si="94"/>
        <v>1.3000000000000005E-2</v>
      </c>
      <c r="T1026" s="110">
        <f>IF('3B-Air transport'!AB$66="no"," ",ROUND(S1026,4))</f>
        <v>1.2999999999999999E-2</v>
      </c>
      <c r="U1026" s="110">
        <f>IF('3B-Air transport'!AB$67="no"," ",ROUND(S1026,4))</f>
        <v>1.2999999999999999E-2</v>
      </c>
      <c r="V1026" s="110">
        <f>IF('3B-Air transport'!AB$68="no"," ",ROUND(S1026,4))</f>
        <v>1.2999999999999999E-2</v>
      </c>
      <c r="W1026" s="110"/>
      <c r="AB1026" s="110">
        <f t="shared" si="95"/>
        <v>1.3000000000000005E-2</v>
      </c>
      <c r="AC1026" s="110">
        <f>IF('3C-Water transport'!AB$56="no"," ",ROUND(AB1026,4))</f>
        <v>1.2999999999999999E-2</v>
      </c>
      <c r="AD1026" s="110">
        <f>IF('3C-Water transport'!AB$57="no"," ",ROUND(AB1026,4))</f>
        <v>1.2999999999999999E-2</v>
      </c>
      <c r="AE1026" s="110">
        <f>IF('3C-Water transport'!AB$58="no"," ",ROUND(AB1026,4))</f>
        <v>1.2999999999999999E-2</v>
      </c>
    </row>
    <row r="1027" spans="5:31" x14ac:dyDescent="0.25">
      <c r="E1027" s="110">
        <f t="shared" si="93"/>
        <v>1.4000000000000005E-2</v>
      </c>
      <c r="F1027" s="110">
        <f>IF('3A-Rail transport'!$AB$56="no"," ",ROUND(E1027,4))</f>
        <v>1.4E-2</v>
      </c>
      <c r="G1027" s="110">
        <f>IF('3A-Rail transport'!$AB$57="no"," ",ROUND(E1027,4))</f>
        <v>1.4E-2</v>
      </c>
      <c r="H1027" s="110"/>
      <c r="S1027" s="110">
        <f t="shared" si="94"/>
        <v>1.4000000000000005E-2</v>
      </c>
      <c r="T1027" s="110">
        <f>IF('3B-Air transport'!AB$66="no"," ",ROUND(S1027,4))</f>
        <v>1.4E-2</v>
      </c>
      <c r="U1027" s="110">
        <f>IF('3B-Air transport'!AB$67="no"," ",ROUND(S1027,4))</f>
        <v>1.4E-2</v>
      </c>
      <c r="V1027" s="110">
        <f>IF('3B-Air transport'!AB$68="no"," ",ROUND(S1027,4))</f>
        <v>1.4E-2</v>
      </c>
      <c r="W1027" s="110"/>
      <c r="AB1027" s="110">
        <f t="shared" si="95"/>
        <v>1.4000000000000005E-2</v>
      </c>
      <c r="AC1027" s="110">
        <f>IF('3C-Water transport'!AB$56="no"," ",ROUND(AB1027,4))</f>
        <v>1.4E-2</v>
      </c>
      <c r="AD1027" s="110">
        <f>IF('3C-Water transport'!AB$57="no"," ",ROUND(AB1027,4))</f>
        <v>1.4E-2</v>
      </c>
      <c r="AE1027" s="110">
        <f>IF('3C-Water transport'!AB$58="no"," ",ROUND(AB1027,4))</f>
        <v>1.4E-2</v>
      </c>
    </row>
    <row r="1028" spans="5:31" x14ac:dyDescent="0.25">
      <c r="E1028" s="110">
        <f t="shared" si="93"/>
        <v>1.5000000000000006E-2</v>
      </c>
      <c r="F1028" s="110">
        <f>IF('3A-Rail transport'!$AB$56="no"," ",ROUND(E1028,4))</f>
        <v>1.4999999999999999E-2</v>
      </c>
      <c r="G1028" s="110">
        <f>IF('3A-Rail transport'!$AB$57="no"," ",ROUND(E1028,4))</f>
        <v>1.4999999999999999E-2</v>
      </c>
      <c r="H1028" s="110"/>
      <c r="S1028" s="110">
        <f t="shared" si="94"/>
        <v>1.5000000000000006E-2</v>
      </c>
      <c r="T1028" s="110">
        <f>IF('3B-Air transport'!AB$66="no"," ",ROUND(S1028,4))</f>
        <v>1.4999999999999999E-2</v>
      </c>
      <c r="U1028" s="110">
        <f>IF('3B-Air transport'!AB$67="no"," ",ROUND(S1028,4))</f>
        <v>1.4999999999999999E-2</v>
      </c>
      <c r="V1028" s="110">
        <f>IF('3B-Air transport'!AB$68="no"," ",ROUND(S1028,4))</f>
        <v>1.4999999999999999E-2</v>
      </c>
      <c r="W1028" s="110"/>
      <c r="AB1028" s="110">
        <f t="shared" si="95"/>
        <v>1.5000000000000006E-2</v>
      </c>
      <c r="AC1028" s="110">
        <f>IF('3C-Water transport'!AB$56="no"," ",ROUND(AB1028,4))</f>
        <v>1.4999999999999999E-2</v>
      </c>
      <c r="AD1028" s="110">
        <f>IF('3C-Water transport'!AB$57="no"," ",ROUND(AB1028,4))</f>
        <v>1.4999999999999999E-2</v>
      </c>
      <c r="AE1028" s="110">
        <f>IF('3C-Water transport'!AB$58="no"," ",ROUND(AB1028,4))</f>
        <v>1.4999999999999999E-2</v>
      </c>
    </row>
    <row r="1029" spans="5:31" x14ac:dyDescent="0.25">
      <c r="E1029" s="110">
        <f t="shared" si="93"/>
        <v>1.6000000000000007E-2</v>
      </c>
      <c r="F1029" s="110">
        <f>IF('3A-Rail transport'!$AB$56="no"," ",ROUND(E1029,4))</f>
        <v>1.6E-2</v>
      </c>
      <c r="G1029" s="110">
        <f>IF('3A-Rail transport'!$AB$57="no"," ",ROUND(E1029,4))</f>
        <v>1.6E-2</v>
      </c>
      <c r="H1029" s="110"/>
      <c r="S1029" s="110">
        <f t="shared" si="94"/>
        <v>1.6000000000000007E-2</v>
      </c>
      <c r="T1029" s="110">
        <f>IF('3B-Air transport'!AB$66="no"," ",ROUND(S1029,4))</f>
        <v>1.6E-2</v>
      </c>
      <c r="U1029" s="110">
        <f>IF('3B-Air transport'!AB$67="no"," ",ROUND(S1029,4))</f>
        <v>1.6E-2</v>
      </c>
      <c r="V1029" s="110">
        <f>IF('3B-Air transport'!AB$68="no"," ",ROUND(S1029,4))</f>
        <v>1.6E-2</v>
      </c>
      <c r="W1029" s="110"/>
      <c r="AB1029" s="110">
        <f t="shared" si="95"/>
        <v>1.6000000000000007E-2</v>
      </c>
      <c r="AC1029" s="110">
        <f>IF('3C-Water transport'!AB$56="no"," ",ROUND(AB1029,4))</f>
        <v>1.6E-2</v>
      </c>
      <c r="AD1029" s="110">
        <f>IF('3C-Water transport'!AB$57="no"," ",ROUND(AB1029,4))</f>
        <v>1.6E-2</v>
      </c>
      <c r="AE1029" s="110">
        <f>IF('3C-Water transport'!AB$58="no"," ",ROUND(AB1029,4))</f>
        <v>1.6E-2</v>
      </c>
    </row>
    <row r="1030" spans="5:31" x14ac:dyDescent="0.25">
      <c r="E1030" s="110">
        <f t="shared" si="93"/>
        <v>1.7000000000000008E-2</v>
      </c>
      <c r="F1030" s="110">
        <f>IF('3A-Rail transport'!$AB$56="no"," ",ROUND(E1030,4))</f>
        <v>1.7000000000000001E-2</v>
      </c>
      <c r="G1030" s="110">
        <f>IF('3A-Rail transport'!$AB$57="no"," ",ROUND(E1030,4))</f>
        <v>1.7000000000000001E-2</v>
      </c>
      <c r="H1030" s="110"/>
      <c r="S1030" s="110">
        <f t="shared" si="94"/>
        <v>1.7000000000000008E-2</v>
      </c>
      <c r="T1030" s="110">
        <f>IF('3B-Air transport'!AB$66="no"," ",ROUND(S1030,4))</f>
        <v>1.7000000000000001E-2</v>
      </c>
      <c r="U1030" s="110">
        <f>IF('3B-Air transport'!AB$67="no"," ",ROUND(S1030,4))</f>
        <v>1.7000000000000001E-2</v>
      </c>
      <c r="V1030" s="110">
        <f>IF('3B-Air transport'!AB$68="no"," ",ROUND(S1030,4))</f>
        <v>1.7000000000000001E-2</v>
      </c>
      <c r="W1030" s="110"/>
      <c r="AB1030" s="110">
        <f t="shared" si="95"/>
        <v>1.7000000000000008E-2</v>
      </c>
      <c r="AC1030" s="110">
        <f>IF('3C-Water transport'!AB$56="no"," ",ROUND(AB1030,4))</f>
        <v>1.7000000000000001E-2</v>
      </c>
      <c r="AD1030" s="110">
        <f>IF('3C-Water transport'!AB$57="no"," ",ROUND(AB1030,4))</f>
        <v>1.7000000000000001E-2</v>
      </c>
      <c r="AE1030" s="110">
        <f>IF('3C-Water transport'!AB$58="no"," ",ROUND(AB1030,4))</f>
        <v>1.7000000000000001E-2</v>
      </c>
    </row>
    <row r="1031" spans="5:31" x14ac:dyDescent="0.25">
      <c r="E1031" s="110">
        <f t="shared" si="93"/>
        <v>1.8000000000000009E-2</v>
      </c>
      <c r="F1031" s="110">
        <f>IF('3A-Rail transport'!$AB$56="no"," ",ROUND(E1031,4))</f>
        <v>1.7999999999999999E-2</v>
      </c>
      <c r="G1031" s="110">
        <f>IF('3A-Rail transport'!$AB$57="no"," ",ROUND(E1031,4))</f>
        <v>1.7999999999999999E-2</v>
      </c>
      <c r="H1031" s="110"/>
      <c r="S1031" s="110">
        <f t="shared" si="94"/>
        <v>1.8000000000000009E-2</v>
      </c>
      <c r="T1031" s="110">
        <f>IF('3B-Air transport'!AB$66="no"," ",ROUND(S1031,4))</f>
        <v>1.7999999999999999E-2</v>
      </c>
      <c r="U1031" s="110">
        <f>IF('3B-Air transport'!AB$67="no"," ",ROUND(S1031,4))</f>
        <v>1.7999999999999999E-2</v>
      </c>
      <c r="V1031" s="110">
        <f>IF('3B-Air transport'!AB$68="no"," ",ROUND(S1031,4))</f>
        <v>1.7999999999999999E-2</v>
      </c>
      <c r="W1031" s="110"/>
      <c r="AB1031" s="110">
        <f t="shared" si="95"/>
        <v>1.8000000000000009E-2</v>
      </c>
      <c r="AC1031" s="110">
        <f>IF('3C-Water transport'!AB$56="no"," ",ROUND(AB1031,4))</f>
        <v>1.7999999999999999E-2</v>
      </c>
      <c r="AD1031" s="110">
        <f>IF('3C-Water transport'!AB$57="no"," ",ROUND(AB1031,4))</f>
        <v>1.7999999999999999E-2</v>
      </c>
      <c r="AE1031" s="110">
        <f>IF('3C-Water transport'!AB$58="no"," ",ROUND(AB1031,4))</f>
        <v>1.7999999999999999E-2</v>
      </c>
    </row>
    <row r="1032" spans="5:31" x14ac:dyDescent="0.25">
      <c r="E1032" s="110">
        <f t="shared" si="93"/>
        <v>1.900000000000001E-2</v>
      </c>
      <c r="F1032" s="110">
        <f>IF('3A-Rail transport'!$AB$56="no"," ",ROUND(E1032,4))</f>
        <v>1.9E-2</v>
      </c>
      <c r="G1032" s="110">
        <f>IF('3A-Rail transport'!$AB$57="no"," ",ROUND(E1032,4))</f>
        <v>1.9E-2</v>
      </c>
      <c r="H1032" s="110"/>
      <c r="S1032" s="110">
        <f t="shared" si="94"/>
        <v>1.900000000000001E-2</v>
      </c>
      <c r="T1032" s="110">
        <f>IF('3B-Air transport'!AB$66="no"," ",ROUND(S1032,4))</f>
        <v>1.9E-2</v>
      </c>
      <c r="U1032" s="110">
        <f>IF('3B-Air transport'!AB$67="no"," ",ROUND(S1032,4))</f>
        <v>1.9E-2</v>
      </c>
      <c r="V1032" s="110">
        <f>IF('3B-Air transport'!AB$68="no"," ",ROUND(S1032,4))</f>
        <v>1.9E-2</v>
      </c>
      <c r="W1032" s="110"/>
      <c r="AB1032" s="110">
        <f t="shared" si="95"/>
        <v>1.900000000000001E-2</v>
      </c>
      <c r="AC1032" s="110">
        <f>IF('3C-Water transport'!AB$56="no"," ",ROUND(AB1032,4))</f>
        <v>1.9E-2</v>
      </c>
      <c r="AD1032" s="110">
        <f>IF('3C-Water transport'!AB$57="no"," ",ROUND(AB1032,4))</f>
        <v>1.9E-2</v>
      </c>
      <c r="AE1032" s="110">
        <f>IF('3C-Water transport'!AB$58="no"," ",ROUND(AB1032,4))</f>
        <v>1.9E-2</v>
      </c>
    </row>
    <row r="1033" spans="5:31" x14ac:dyDescent="0.25">
      <c r="E1033" s="110">
        <f t="shared" si="93"/>
        <v>2.0000000000000011E-2</v>
      </c>
      <c r="F1033" s="110">
        <f>IF('3A-Rail transport'!$AB$56="no"," ",ROUND(E1033,4))</f>
        <v>0.02</v>
      </c>
      <c r="G1033" s="110">
        <f>IF('3A-Rail transport'!$AB$57="no"," ",ROUND(E1033,4))</f>
        <v>0.02</v>
      </c>
      <c r="H1033" s="110"/>
      <c r="S1033" s="110">
        <f t="shared" si="94"/>
        <v>2.0000000000000011E-2</v>
      </c>
      <c r="T1033" s="110">
        <f>IF('3B-Air transport'!AB$66="no"," ",ROUND(S1033,4))</f>
        <v>0.02</v>
      </c>
      <c r="U1033" s="110">
        <f>IF('3B-Air transport'!AB$67="no"," ",ROUND(S1033,4))</f>
        <v>0.02</v>
      </c>
      <c r="V1033" s="110">
        <f>IF('3B-Air transport'!AB$68="no"," ",ROUND(S1033,4))</f>
        <v>0.02</v>
      </c>
      <c r="W1033" s="110"/>
      <c r="AB1033" s="110">
        <f t="shared" si="95"/>
        <v>2.0000000000000011E-2</v>
      </c>
      <c r="AC1033" s="110">
        <f>IF('3C-Water transport'!AB$56="no"," ",ROUND(AB1033,4))</f>
        <v>0.02</v>
      </c>
      <c r="AD1033" s="110">
        <f>IF('3C-Water transport'!AB$57="no"," ",ROUND(AB1033,4))</f>
        <v>0.02</v>
      </c>
      <c r="AE1033" s="110">
        <f>IF('3C-Water transport'!AB$58="no"," ",ROUND(AB1033,4))</f>
        <v>0.02</v>
      </c>
    </row>
    <row r="1034" spans="5:31" x14ac:dyDescent="0.25">
      <c r="E1034" s="110">
        <f t="shared" si="93"/>
        <v>2.1000000000000012E-2</v>
      </c>
      <c r="F1034" s="110">
        <f>IF('3A-Rail transport'!$AB$56="no"," ",ROUND(E1034,4))</f>
        <v>2.1000000000000001E-2</v>
      </c>
      <c r="G1034" s="110">
        <f>IF('3A-Rail transport'!$AB$57="no"," ",ROUND(E1034,4))</f>
        <v>2.1000000000000001E-2</v>
      </c>
      <c r="H1034" s="110"/>
      <c r="S1034" s="110">
        <f t="shared" si="94"/>
        <v>2.1000000000000012E-2</v>
      </c>
      <c r="T1034" s="110">
        <f>IF('3B-Air transport'!AB$66="no"," ",ROUND(S1034,4))</f>
        <v>2.1000000000000001E-2</v>
      </c>
      <c r="U1034" s="110">
        <f>IF('3B-Air transport'!AB$67="no"," ",ROUND(S1034,4))</f>
        <v>2.1000000000000001E-2</v>
      </c>
      <c r="V1034" s="110">
        <f>IF('3B-Air transport'!AB$68="no"," ",ROUND(S1034,4))</f>
        <v>2.1000000000000001E-2</v>
      </c>
      <c r="W1034" s="110"/>
      <c r="AB1034" s="110">
        <f t="shared" si="95"/>
        <v>2.1000000000000012E-2</v>
      </c>
      <c r="AC1034" s="110">
        <f>IF('3C-Water transport'!AB$56="no"," ",ROUND(AB1034,4))</f>
        <v>2.1000000000000001E-2</v>
      </c>
      <c r="AD1034" s="110">
        <f>IF('3C-Water transport'!AB$57="no"," ",ROUND(AB1034,4))</f>
        <v>2.1000000000000001E-2</v>
      </c>
      <c r="AE1034" s="110">
        <f>IF('3C-Water transport'!AB$58="no"," ",ROUND(AB1034,4))</f>
        <v>2.1000000000000001E-2</v>
      </c>
    </row>
    <row r="1035" spans="5:31" x14ac:dyDescent="0.25">
      <c r="E1035" s="110">
        <f t="shared" si="93"/>
        <v>2.2000000000000013E-2</v>
      </c>
      <c r="F1035" s="110">
        <f>IF('3A-Rail transport'!$AB$56="no"," ",ROUND(E1035,4))</f>
        <v>2.1999999999999999E-2</v>
      </c>
      <c r="G1035" s="110">
        <f>IF('3A-Rail transport'!$AB$57="no"," ",ROUND(E1035,4))</f>
        <v>2.1999999999999999E-2</v>
      </c>
      <c r="H1035" s="110"/>
      <c r="S1035" s="110">
        <f t="shared" si="94"/>
        <v>2.2000000000000013E-2</v>
      </c>
      <c r="T1035" s="110">
        <f>IF('3B-Air transport'!AB$66="no"," ",ROUND(S1035,4))</f>
        <v>2.1999999999999999E-2</v>
      </c>
      <c r="U1035" s="110">
        <f>IF('3B-Air transport'!AB$67="no"," ",ROUND(S1035,4))</f>
        <v>2.1999999999999999E-2</v>
      </c>
      <c r="V1035" s="110">
        <f>IF('3B-Air transport'!AB$68="no"," ",ROUND(S1035,4))</f>
        <v>2.1999999999999999E-2</v>
      </c>
      <c r="W1035" s="110"/>
      <c r="AB1035" s="110">
        <f t="shared" si="95"/>
        <v>2.2000000000000013E-2</v>
      </c>
      <c r="AC1035" s="110">
        <f>IF('3C-Water transport'!AB$56="no"," ",ROUND(AB1035,4))</f>
        <v>2.1999999999999999E-2</v>
      </c>
      <c r="AD1035" s="110">
        <f>IF('3C-Water transport'!AB$57="no"," ",ROUND(AB1035,4))</f>
        <v>2.1999999999999999E-2</v>
      </c>
      <c r="AE1035" s="110">
        <f>IF('3C-Water transport'!AB$58="no"," ",ROUND(AB1035,4))</f>
        <v>2.1999999999999999E-2</v>
      </c>
    </row>
    <row r="1036" spans="5:31" x14ac:dyDescent="0.25">
      <c r="E1036" s="110">
        <f t="shared" si="93"/>
        <v>2.3000000000000013E-2</v>
      </c>
      <c r="F1036" s="110">
        <f>IF('3A-Rail transport'!$AB$56="no"," ",ROUND(E1036,4))</f>
        <v>2.3E-2</v>
      </c>
      <c r="G1036" s="110">
        <f>IF('3A-Rail transport'!$AB$57="no"," ",ROUND(E1036,4))</f>
        <v>2.3E-2</v>
      </c>
      <c r="H1036" s="110"/>
      <c r="S1036" s="110">
        <f t="shared" si="94"/>
        <v>2.3000000000000013E-2</v>
      </c>
      <c r="T1036" s="110">
        <f>IF('3B-Air transport'!AB$66="no"," ",ROUND(S1036,4))</f>
        <v>2.3E-2</v>
      </c>
      <c r="U1036" s="110">
        <f>IF('3B-Air transport'!AB$67="no"," ",ROUND(S1036,4))</f>
        <v>2.3E-2</v>
      </c>
      <c r="V1036" s="110">
        <f>IF('3B-Air transport'!AB$68="no"," ",ROUND(S1036,4))</f>
        <v>2.3E-2</v>
      </c>
      <c r="W1036" s="110"/>
      <c r="AB1036" s="110">
        <f t="shared" si="95"/>
        <v>2.3000000000000013E-2</v>
      </c>
      <c r="AC1036" s="110">
        <f>IF('3C-Water transport'!AB$56="no"," ",ROUND(AB1036,4))</f>
        <v>2.3E-2</v>
      </c>
      <c r="AD1036" s="110">
        <f>IF('3C-Water transport'!AB$57="no"," ",ROUND(AB1036,4))</f>
        <v>2.3E-2</v>
      </c>
      <c r="AE1036" s="110">
        <f>IF('3C-Water transport'!AB$58="no"," ",ROUND(AB1036,4))</f>
        <v>2.3E-2</v>
      </c>
    </row>
    <row r="1037" spans="5:31" x14ac:dyDescent="0.25">
      <c r="E1037" s="110">
        <f t="shared" si="93"/>
        <v>2.4000000000000014E-2</v>
      </c>
      <c r="F1037" s="110">
        <f>IF('3A-Rail transport'!$AB$56="no"," ",ROUND(E1037,4))</f>
        <v>2.4E-2</v>
      </c>
      <c r="G1037" s="110">
        <f>IF('3A-Rail transport'!$AB$57="no"," ",ROUND(E1037,4))</f>
        <v>2.4E-2</v>
      </c>
      <c r="H1037" s="110"/>
      <c r="S1037" s="110">
        <f t="shared" si="94"/>
        <v>2.4000000000000014E-2</v>
      </c>
      <c r="T1037" s="110">
        <f>IF('3B-Air transport'!AB$66="no"," ",ROUND(S1037,4))</f>
        <v>2.4E-2</v>
      </c>
      <c r="U1037" s="110">
        <f>IF('3B-Air transport'!AB$67="no"," ",ROUND(S1037,4))</f>
        <v>2.4E-2</v>
      </c>
      <c r="V1037" s="110">
        <f>IF('3B-Air transport'!AB$68="no"," ",ROUND(S1037,4))</f>
        <v>2.4E-2</v>
      </c>
      <c r="W1037" s="110"/>
      <c r="AB1037" s="110">
        <f t="shared" si="95"/>
        <v>2.4000000000000014E-2</v>
      </c>
      <c r="AC1037" s="110">
        <f>IF('3C-Water transport'!AB$56="no"," ",ROUND(AB1037,4))</f>
        <v>2.4E-2</v>
      </c>
      <c r="AD1037" s="110">
        <f>IF('3C-Water transport'!AB$57="no"," ",ROUND(AB1037,4))</f>
        <v>2.4E-2</v>
      </c>
      <c r="AE1037" s="110">
        <f>IF('3C-Water transport'!AB$58="no"," ",ROUND(AB1037,4))</f>
        <v>2.4E-2</v>
      </c>
    </row>
    <row r="1038" spans="5:31" x14ac:dyDescent="0.25">
      <c r="E1038" s="110">
        <f t="shared" si="93"/>
        <v>2.5000000000000015E-2</v>
      </c>
      <c r="F1038" s="110">
        <f>IF('3A-Rail transport'!$AB$56="no"," ",ROUND(E1038,4))</f>
        <v>2.5000000000000001E-2</v>
      </c>
      <c r="G1038" s="110">
        <f>IF('3A-Rail transport'!$AB$57="no"," ",ROUND(E1038,4))</f>
        <v>2.5000000000000001E-2</v>
      </c>
      <c r="H1038" s="110"/>
      <c r="S1038" s="110">
        <f t="shared" si="94"/>
        <v>2.5000000000000015E-2</v>
      </c>
      <c r="T1038" s="110">
        <f>IF('3B-Air transport'!AB$66="no"," ",ROUND(S1038,4))</f>
        <v>2.5000000000000001E-2</v>
      </c>
      <c r="U1038" s="110">
        <f>IF('3B-Air transport'!AB$67="no"," ",ROUND(S1038,4))</f>
        <v>2.5000000000000001E-2</v>
      </c>
      <c r="V1038" s="110">
        <f>IF('3B-Air transport'!AB$68="no"," ",ROUND(S1038,4))</f>
        <v>2.5000000000000001E-2</v>
      </c>
      <c r="W1038" s="110"/>
      <c r="AB1038" s="110">
        <f t="shared" si="95"/>
        <v>2.5000000000000015E-2</v>
      </c>
      <c r="AC1038" s="110">
        <f>IF('3C-Water transport'!AB$56="no"," ",ROUND(AB1038,4))</f>
        <v>2.5000000000000001E-2</v>
      </c>
      <c r="AD1038" s="110">
        <f>IF('3C-Water transport'!AB$57="no"," ",ROUND(AB1038,4))</f>
        <v>2.5000000000000001E-2</v>
      </c>
      <c r="AE1038" s="110">
        <f>IF('3C-Water transport'!AB$58="no"," ",ROUND(AB1038,4))</f>
        <v>2.5000000000000001E-2</v>
      </c>
    </row>
    <row r="1039" spans="5:31" x14ac:dyDescent="0.25">
      <c r="E1039" s="110">
        <f t="shared" si="93"/>
        <v>2.6000000000000016E-2</v>
      </c>
      <c r="F1039" s="110">
        <f>IF('3A-Rail transport'!$AB$56="no"," ",ROUND(E1039,4))</f>
        <v>2.5999999999999999E-2</v>
      </c>
      <c r="G1039" s="110">
        <f>IF('3A-Rail transport'!$AB$57="no"," ",ROUND(E1039,4))</f>
        <v>2.5999999999999999E-2</v>
      </c>
      <c r="H1039" s="110"/>
      <c r="S1039" s="110">
        <f t="shared" si="94"/>
        <v>2.6000000000000016E-2</v>
      </c>
      <c r="T1039" s="110">
        <f>IF('3B-Air transport'!AB$66="no"," ",ROUND(S1039,4))</f>
        <v>2.5999999999999999E-2</v>
      </c>
      <c r="U1039" s="110">
        <f>IF('3B-Air transport'!AB$67="no"," ",ROUND(S1039,4))</f>
        <v>2.5999999999999999E-2</v>
      </c>
      <c r="V1039" s="110">
        <f>IF('3B-Air transport'!AB$68="no"," ",ROUND(S1039,4))</f>
        <v>2.5999999999999999E-2</v>
      </c>
      <c r="W1039" s="110"/>
      <c r="AB1039" s="110">
        <f t="shared" si="95"/>
        <v>2.6000000000000016E-2</v>
      </c>
      <c r="AC1039" s="110">
        <f>IF('3C-Water transport'!AB$56="no"," ",ROUND(AB1039,4))</f>
        <v>2.5999999999999999E-2</v>
      </c>
      <c r="AD1039" s="110">
        <f>IF('3C-Water transport'!AB$57="no"," ",ROUND(AB1039,4))</f>
        <v>2.5999999999999999E-2</v>
      </c>
      <c r="AE1039" s="110">
        <f>IF('3C-Water transport'!AB$58="no"," ",ROUND(AB1039,4))</f>
        <v>2.5999999999999999E-2</v>
      </c>
    </row>
    <row r="1040" spans="5:31" x14ac:dyDescent="0.25">
      <c r="E1040" s="110">
        <f t="shared" si="93"/>
        <v>2.7000000000000017E-2</v>
      </c>
      <c r="F1040" s="110">
        <f>IF('3A-Rail transport'!$AB$56="no"," ",ROUND(E1040,4))</f>
        <v>2.7E-2</v>
      </c>
      <c r="G1040" s="110">
        <f>IF('3A-Rail transport'!$AB$57="no"," ",ROUND(E1040,4))</f>
        <v>2.7E-2</v>
      </c>
      <c r="H1040" s="110"/>
      <c r="S1040" s="110">
        <f t="shared" si="94"/>
        <v>2.7000000000000017E-2</v>
      </c>
      <c r="T1040" s="110">
        <f>IF('3B-Air transport'!AB$66="no"," ",ROUND(S1040,4))</f>
        <v>2.7E-2</v>
      </c>
      <c r="U1040" s="110">
        <f>IF('3B-Air transport'!AB$67="no"," ",ROUND(S1040,4))</f>
        <v>2.7E-2</v>
      </c>
      <c r="V1040" s="110">
        <f>IF('3B-Air transport'!AB$68="no"," ",ROUND(S1040,4))</f>
        <v>2.7E-2</v>
      </c>
      <c r="W1040" s="110"/>
      <c r="AB1040" s="110">
        <f t="shared" si="95"/>
        <v>2.7000000000000017E-2</v>
      </c>
      <c r="AC1040" s="110">
        <f>IF('3C-Water transport'!AB$56="no"," ",ROUND(AB1040,4))</f>
        <v>2.7E-2</v>
      </c>
      <c r="AD1040" s="110">
        <f>IF('3C-Water transport'!AB$57="no"," ",ROUND(AB1040,4))</f>
        <v>2.7E-2</v>
      </c>
      <c r="AE1040" s="110">
        <f>IF('3C-Water transport'!AB$58="no"," ",ROUND(AB1040,4))</f>
        <v>2.7E-2</v>
      </c>
    </row>
    <row r="1041" spans="5:31" x14ac:dyDescent="0.25">
      <c r="E1041" s="110">
        <f t="shared" si="93"/>
        <v>2.8000000000000018E-2</v>
      </c>
      <c r="F1041" s="110">
        <f>IF('3A-Rail transport'!$AB$56="no"," ",ROUND(E1041,4))</f>
        <v>2.8000000000000001E-2</v>
      </c>
      <c r="G1041" s="110">
        <f>IF('3A-Rail transport'!$AB$57="no"," ",ROUND(E1041,4))</f>
        <v>2.8000000000000001E-2</v>
      </c>
      <c r="H1041" s="110"/>
      <c r="S1041" s="110">
        <f t="shared" si="94"/>
        <v>2.8000000000000018E-2</v>
      </c>
      <c r="T1041" s="110">
        <f>IF('3B-Air transport'!AB$66="no"," ",ROUND(S1041,4))</f>
        <v>2.8000000000000001E-2</v>
      </c>
      <c r="U1041" s="110">
        <f>IF('3B-Air transport'!AB$67="no"," ",ROUND(S1041,4))</f>
        <v>2.8000000000000001E-2</v>
      </c>
      <c r="V1041" s="110">
        <f>IF('3B-Air transport'!AB$68="no"," ",ROUND(S1041,4))</f>
        <v>2.8000000000000001E-2</v>
      </c>
      <c r="W1041" s="110"/>
      <c r="AB1041" s="110">
        <f t="shared" si="95"/>
        <v>2.8000000000000018E-2</v>
      </c>
      <c r="AC1041" s="110">
        <f>IF('3C-Water transport'!AB$56="no"," ",ROUND(AB1041,4))</f>
        <v>2.8000000000000001E-2</v>
      </c>
      <c r="AD1041" s="110">
        <f>IF('3C-Water transport'!AB$57="no"," ",ROUND(AB1041,4))</f>
        <v>2.8000000000000001E-2</v>
      </c>
      <c r="AE1041" s="110">
        <f>IF('3C-Water transport'!AB$58="no"," ",ROUND(AB1041,4))</f>
        <v>2.8000000000000001E-2</v>
      </c>
    </row>
    <row r="1042" spans="5:31" x14ac:dyDescent="0.25">
      <c r="E1042" s="110">
        <f t="shared" si="93"/>
        <v>2.9000000000000019E-2</v>
      </c>
      <c r="F1042" s="110">
        <f>IF('3A-Rail transport'!$AB$56="no"," ",ROUND(E1042,4))</f>
        <v>2.9000000000000001E-2</v>
      </c>
      <c r="G1042" s="110">
        <f>IF('3A-Rail transport'!$AB$57="no"," ",ROUND(E1042,4))</f>
        <v>2.9000000000000001E-2</v>
      </c>
      <c r="H1042" s="110"/>
      <c r="S1042" s="110">
        <f t="shared" si="94"/>
        <v>2.9000000000000019E-2</v>
      </c>
      <c r="T1042" s="110">
        <f>IF('3B-Air transport'!AB$66="no"," ",ROUND(S1042,4))</f>
        <v>2.9000000000000001E-2</v>
      </c>
      <c r="U1042" s="110">
        <f>IF('3B-Air transport'!AB$67="no"," ",ROUND(S1042,4))</f>
        <v>2.9000000000000001E-2</v>
      </c>
      <c r="V1042" s="110">
        <f>IF('3B-Air transport'!AB$68="no"," ",ROUND(S1042,4))</f>
        <v>2.9000000000000001E-2</v>
      </c>
      <c r="W1042" s="110"/>
      <c r="AB1042" s="110">
        <f t="shared" si="95"/>
        <v>2.9000000000000019E-2</v>
      </c>
      <c r="AC1042" s="110">
        <f>IF('3C-Water transport'!AB$56="no"," ",ROUND(AB1042,4))</f>
        <v>2.9000000000000001E-2</v>
      </c>
      <c r="AD1042" s="110">
        <f>IF('3C-Water transport'!AB$57="no"," ",ROUND(AB1042,4))</f>
        <v>2.9000000000000001E-2</v>
      </c>
      <c r="AE1042" s="110">
        <f>IF('3C-Water transport'!AB$58="no"," ",ROUND(AB1042,4))</f>
        <v>2.9000000000000001E-2</v>
      </c>
    </row>
    <row r="1043" spans="5:31" x14ac:dyDescent="0.25">
      <c r="E1043" s="110">
        <f t="shared" si="93"/>
        <v>3.000000000000002E-2</v>
      </c>
      <c r="F1043" s="110">
        <f>IF('3A-Rail transport'!$AB$56="no"," ",ROUND(E1043,4))</f>
        <v>0.03</v>
      </c>
      <c r="G1043" s="110">
        <f>IF('3A-Rail transport'!$AB$57="no"," ",ROUND(E1043,4))</f>
        <v>0.03</v>
      </c>
      <c r="H1043" s="110"/>
      <c r="S1043" s="110">
        <f t="shared" si="94"/>
        <v>3.000000000000002E-2</v>
      </c>
      <c r="T1043" s="110">
        <f>IF('3B-Air transport'!AB$66="no"," ",ROUND(S1043,4))</f>
        <v>0.03</v>
      </c>
      <c r="U1043" s="110">
        <f>IF('3B-Air transport'!AB$67="no"," ",ROUND(S1043,4))</f>
        <v>0.03</v>
      </c>
      <c r="V1043" s="110">
        <f>IF('3B-Air transport'!AB$68="no"," ",ROUND(S1043,4))</f>
        <v>0.03</v>
      </c>
      <c r="W1043" s="110"/>
      <c r="AB1043" s="110">
        <f t="shared" si="95"/>
        <v>3.000000000000002E-2</v>
      </c>
      <c r="AC1043" s="110">
        <f>IF('3C-Water transport'!AB$56="no"," ",ROUND(AB1043,4))</f>
        <v>0.03</v>
      </c>
      <c r="AD1043" s="110">
        <f>IF('3C-Water transport'!AB$57="no"," ",ROUND(AB1043,4))</f>
        <v>0.03</v>
      </c>
      <c r="AE1043" s="110">
        <f>IF('3C-Water transport'!AB$58="no"," ",ROUND(AB1043,4))</f>
        <v>0.03</v>
      </c>
    </row>
    <row r="1044" spans="5:31" x14ac:dyDescent="0.25">
      <c r="E1044" s="110">
        <f t="shared" si="93"/>
        <v>3.1000000000000021E-2</v>
      </c>
      <c r="F1044" s="110">
        <f>IF('3A-Rail transport'!$AB$56="no"," ",ROUND(E1044,4))</f>
        <v>3.1E-2</v>
      </c>
      <c r="G1044" s="110">
        <f>IF('3A-Rail transport'!$AB$57="no"," ",ROUND(E1044,4))</f>
        <v>3.1E-2</v>
      </c>
      <c r="H1044" s="110"/>
      <c r="S1044" s="110">
        <f t="shared" si="94"/>
        <v>3.1000000000000021E-2</v>
      </c>
      <c r="T1044" s="110">
        <f>IF('3B-Air transport'!AB$66="no"," ",ROUND(S1044,4))</f>
        <v>3.1E-2</v>
      </c>
      <c r="U1044" s="110">
        <f>IF('3B-Air transport'!AB$67="no"," ",ROUND(S1044,4))</f>
        <v>3.1E-2</v>
      </c>
      <c r="V1044" s="110">
        <f>IF('3B-Air transport'!AB$68="no"," ",ROUND(S1044,4))</f>
        <v>3.1E-2</v>
      </c>
      <c r="W1044" s="110"/>
      <c r="AB1044" s="110">
        <f t="shared" si="95"/>
        <v>3.1000000000000021E-2</v>
      </c>
      <c r="AC1044" s="110">
        <f>IF('3C-Water transport'!AB$56="no"," ",ROUND(AB1044,4))</f>
        <v>3.1E-2</v>
      </c>
      <c r="AD1044" s="110">
        <f>IF('3C-Water transport'!AB$57="no"," ",ROUND(AB1044,4))</f>
        <v>3.1E-2</v>
      </c>
      <c r="AE1044" s="110">
        <f>IF('3C-Water transport'!AB$58="no"," ",ROUND(AB1044,4))</f>
        <v>3.1E-2</v>
      </c>
    </row>
    <row r="1045" spans="5:31" x14ac:dyDescent="0.25">
      <c r="E1045" s="110">
        <f t="shared" si="93"/>
        <v>3.2000000000000021E-2</v>
      </c>
      <c r="F1045" s="110">
        <f>IF('3A-Rail transport'!$AB$56="no"," ",ROUND(E1045,4))</f>
        <v>3.2000000000000001E-2</v>
      </c>
      <c r="G1045" s="110">
        <f>IF('3A-Rail transport'!$AB$57="no"," ",ROUND(E1045,4))</f>
        <v>3.2000000000000001E-2</v>
      </c>
      <c r="H1045" s="110"/>
      <c r="S1045" s="110">
        <f t="shared" si="94"/>
        <v>3.2000000000000021E-2</v>
      </c>
      <c r="T1045" s="110">
        <f>IF('3B-Air transport'!AB$66="no"," ",ROUND(S1045,4))</f>
        <v>3.2000000000000001E-2</v>
      </c>
      <c r="U1045" s="110">
        <f>IF('3B-Air transport'!AB$67="no"," ",ROUND(S1045,4))</f>
        <v>3.2000000000000001E-2</v>
      </c>
      <c r="V1045" s="110">
        <f>IF('3B-Air transport'!AB$68="no"," ",ROUND(S1045,4))</f>
        <v>3.2000000000000001E-2</v>
      </c>
      <c r="W1045" s="110"/>
      <c r="AB1045" s="110">
        <f t="shared" si="95"/>
        <v>3.2000000000000021E-2</v>
      </c>
      <c r="AC1045" s="110">
        <f>IF('3C-Water transport'!AB$56="no"," ",ROUND(AB1045,4))</f>
        <v>3.2000000000000001E-2</v>
      </c>
      <c r="AD1045" s="110">
        <f>IF('3C-Water transport'!AB$57="no"," ",ROUND(AB1045,4))</f>
        <v>3.2000000000000001E-2</v>
      </c>
      <c r="AE1045" s="110">
        <f>IF('3C-Water transport'!AB$58="no"," ",ROUND(AB1045,4))</f>
        <v>3.2000000000000001E-2</v>
      </c>
    </row>
    <row r="1046" spans="5:31" x14ac:dyDescent="0.25">
      <c r="E1046" s="110">
        <f t="shared" si="93"/>
        <v>3.3000000000000022E-2</v>
      </c>
      <c r="F1046" s="110">
        <f>IF('3A-Rail transport'!$AB$56="no"," ",ROUND(E1046,4))</f>
        <v>3.3000000000000002E-2</v>
      </c>
      <c r="G1046" s="110">
        <f>IF('3A-Rail transport'!$AB$57="no"," ",ROUND(E1046,4))</f>
        <v>3.3000000000000002E-2</v>
      </c>
      <c r="H1046" s="110"/>
      <c r="S1046" s="110">
        <f t="shared" si="94"/>
        <v>3.3000000000000022E-2</v>
      </c>
      <c r="T1046" s="110">
        <f>IF('3B-Air transport'!AB$66="no"," ",ROUND(S1046,4))</f>
        <v>3.3000000000000002E-2</v>
      </c>
      <c r="U1046" s="110">
        <f>IF('3B-Air transport'!AB$67="no"," ",ROUND(S1046,4))</f>
        <v>3.3000000000000002E-2</v>
      </c>
      <c r="V1046" s="110">
        <f>IF('3B-Air transport'!AB$68="no"," ",ROUND(S1046,4))</f>
        <v>3.3000000000000002E-2</v>
      </c>
      <c r="W1046" s="110"/>
      <c r="AB1046" s="110">
        <f t="shared" si="95"/>
        <v>3.3000000000000022E-2</v>
      </c>
      <c r="AC1046" s="110">
        <f>IF('3C-Water transport'!AB$56="no"," ",ROUND(AB1046,4))</f>
        <v>3.3000000000000002E-2</v>
      </c>
      <c r="AD1046" s="110">
        <f>IF('3C-Water transport'!AB$57="no"," ",ROUND(AB1046,4))</f>
        <v>3.3000000000000002E-2</v>
      </c>
      <c r="AE1046" s="110">
        <f>IF('3C-Water transport'!AB$58="no"," ",ROUND(AB1046,4))</f>
        <v>3.3000000000000002E-2</v>
      </c>
    </row>
    <row r="1047" spans="5:31" x14ac:dyDescent="0.25">
      <c r="E1047" s="110">
        <f t="shared" si="93"/>
        <v>3.4000000000000023E-2</v>
      </c>
      <c r="F1047" s="110">
        <f>IF('3A-Rail transport'!$AB$56="no"," ",ROUND(E1047,4))</f>
        <v>3.4000000000000002E-2</v>
      </c>
      <c r="G1047" s="110">
        <f>IF('3A-Rail transport'!$AB$57="no"," ",ROUND(E1047,4))</f>
        <v>3.4000000000000002E-2</v>
      </c>
      <c r="H1047" s="110"/>
      <c r="S1047" s="110">
        <f t="shared" si="94"/>
        <v>3.4000000000000023E-2</v>
      </c>
      <c r="T1047" s="110">
        <f>IF('3B-Air transport'!AB$66="no"," ",ROUND(S1047,4))</f>
        <v>3.4000000000000002E-2</v>
      </c>
      <c r="U1047" s="110">
        <f>IF('3B-Air transport'!AB$67="no"," ",ROUND(S1047,4))</f>
        <v>3.4000000000000002E-2</v>
      </c>
      <c r="V1047" s="110">
        <f>IF('3B-Air transport'!AB$68="no"," ",ROUND(S1047,4))</f>
        <v>3.4000000000000002E-2</v>
      </c>
      <c r="W1047" s="110"/>
      <c r="AB1047" s="110">
        <f t="shared" si="95"/>
        <v>3.4000000000000023E-2</v>
      </c>
      <c r="AC1047" s="110">
        <f>IF('3C-Water transport'!AB$56="no"," ",ROUND(AB1047,4))</f>
        <v>3.4000000000000002E-2</v>
      </c>
      <c r="AD1047" s="110">
        <f>IF('3C-Water transport'!AB$57="no"," ",ROUND(AB1047,4))</f>
        <v>3.4000000000000002E-2</v>
      </c>
      <c r="AE1047" s="110">
        <f>IF('3C-Water transport'!AB$58="no"," ",ROUND(AB1047,4))</f>
        <v>3.4000000000000002E-2</v>
      </c>
    </row>
    <row r="1048" spans="5:31" x14ac:dyDescent="0.25">
      <c r="E1048" s="110">
        <f t="shared" si="93"/>
        <v>3.5000000000000024E-2</v>
      </c>
      <c r="F1048" s="110">
        <f>IF('3A-Rail transport'!$AB$56="no"," ",ROUND(E1048,4))</f>
        <v>3.5000000000000003E-2</v>
      </c>
      <c r="G1048" s="110">
        <f>IF('3A-Rail transport'!$AB$57="no"," ",ROUND(E1048,4))</f>
        <v>3.5000000000000003E-2</v>
      </c>
      <c r="H1048" s="110"/>
      <c r="S1048" s="110">
        <f t="shared" si="94"/>
        <v>3.5000000000000024E-2</v>
      </c>
      <c r="T1048" s="110">
        <f>IF('3B-Air transport'!AB$66="no"," ",ROUND(S1048,4))</f>
        <v>3.5000000000000003E-2</v>
      </c>
      <c r="U1048" s="110">
        <f>IF('3B-Air transport'!AB$67="no"," ",ROUND(S1048,4))</f>
        <v>3.5000000000000003E-2</v>
      </c>
      <c r="V1048" s="110">
        <f>IF('3B-Air transport'!AB$68="no"," ",ROUND(S1048,4))</f>
        <v>3.5000000000000003E-2</v>
      </c>
      <c r="W1048" s="110"/>
      <c r="AB1048" s="110">
        <f t="shared" si="95"/>
        <v>3.5000000000000024E-2</v>
      </c>
      <c r="AC1048" s="110">
        <f>IF('3C-Water transport'!AB$56="no"," ",ROUND(AB1048,4))</f>
        <v>3.5000000000000003E-2</v>
      </c>
      <c r="AD1048" s="110">
        <f>IF('3C-Water transport'!AB$57="no"," ",ROUND(AB1048,4))</f>
        <v>3.5000000000000003E-2</v>
      </c>
      <c r="AE1048" s="110">
        <f>IF('3C-Water transport'!AB$58="no"," ",ROUND(AB1048,4))</f>
        <v>3.5000000000000003E-2</v>
      </c>
    </row>
    <row r="1049" spans="5:31" x14ac:dyDescent="0.25">
      <c r="E1049" s="110">
        <f t="shared" si="93"/>
        <v>3.6000000000000025E-2</v>
      </c>
      <c r="F1049" s="110">
        <f>IF('3A-Rail transport'!$AB$56="no"," ",ROUND(E1049,4))</f>
        <v>3.5999999999999997E-2</v>
      </c>
      <c r="G1049" s="110">
        <f>IF('3A-Rail transport'!$AB$57="no"," ",ROUND(E1049,4))</f>
        <v>3.5999999999999997E-2</v>
      </c>
      <c r="H1049" s="110"/>
      <c r="S1049" s="110">
        <f t="shared" si="94"/>
        <v>3.6000000000000025E-2</v>
      </c>
      <c r="T1049" s="110">
        <f>IF('3B-Air transport'!AB$66="no"," ",ROUND(S1049,4))</f>
        <v>3.5999999999999997E-2</v>
      </c>
      <c r="U1049" s="110">
        <f>IF('3B-Air transport'!AB$67="no"," ",ROUND(S1049,4))</f>
        <v>3.5999999999999997E-2</v>
      </c>
      <c r="V1049" s="110">
        <f>IF('3B-Air transport'!AB$68="no"," ",ROUND(S1049,4))</f>
        <v>3.5999999999999997E-2</v>
      </c>
      <c r="W1049" s="110"/>
      <c r="AB1049" s="110">
        <f t="shared" si="95"/>
        <v>3.6000000000000025E-2</v>
      </c>
      <c r="AC1049" s="110">
        <f>IF('3C-Water transport'!AB$56="no"," ",ROUND(AB1049,4))</f>
        <v>3.5999999999999997E-2</v>
      </c>
      <c r="AD1049" s="110">
        <f>IF('3C-Water transport'!AB$57="no"," ",ROUND(AB1049,4))</f>
        <v>3.5999999999999997E-2</v>
      </c>
      <c r="AE1049" s="110">
        <f>IF('3C-Water transport'!AB$58="no"," ",ROUND(AB1049,4))</f>
        <v>3.5999999999999997E-2</v>
      </c>
    </row>
    <row r="1050" spans="5:31" x14ac:dyDescent="0.25">
      <c r="E1050" s="110">
        <f t="shared" si="93"/>
        <v>3.7000000000000026E-2</v>
      </c>
      <c r="F1050" s="110">
        <f>IF('3A-Rail transport'!$AB$56="no"," ",ROUND(E1050,4))</f>
        <v>3.6999999999999998E-2</v>
      </c>
      <c r="G1050" s="110">
        <f>IF('3A-Rail transport'!$AB$57="no"," ",ROUND(E1050,4))</f>
        <v>3.6999999999999998E-2</v>
      </c>
      <c r="H1050" s="110"/>
      <c r="S1050" s="110">
        <f t="shared" si="94"/>
        <v>3.7000000000000026E-2</v>
      </c>
      <c r="T1050" s="110">
        <f>IF('3B-Air transport'!AB$66="no"," ",ROUND(S1050,4))</f>
        <v>3.6999999999999998E-2</v>
      </c>
      <c r="U1050" s="110">
        <f>IF('3B-Air transport'!AB$67="no"," ",ROUND(S1050,4))</f>
        <v>3.6999999999999998E-2</v>
      </c>
      <c r="V1050" s="110">
        <f>IF('3B-Air transport'!AB$68="no"," ",ROUND(S1050,4))</f>
        <v>3.6999999999999998E-2</v>
      </c>
      <c r="W1050" s="110"/>
      <c r="AB1050" s="110">
        <f t="shared" si="95"/>
        <v>3.7000000000000026E-2</v>
      </c>
      <c r="AC1050" s="110">
        <f>IF('3C-Water transport'!AB$56="no"," ",ROUND(AB1050,4))</f>
        <v>3.6999999999999998E-2</v>
      </c>
      <c r="AD1050" s="110">
        <f>IF('3C-Water transport'!AB$57="no"," ",ROUND(AB1050,4))</f>
        <v>3.6999999999999998E-2</v>
      </c>
      <c r="AE1050" s="110">
        <f>IF('3C-Water transport'!AB$58="no"," ",ROUND(AB1050,4))</f>
        <v>3.6999999999999998E-2</v>
      </c>
    </row>
    <row r="1051" spans="5:31" x14ac:dyDescent="0.25">
      <c r="E1051" s="110">
        <f t="shared" si="93"/>
        <v>3.8000000000000027E-2</v>
      </c>
      <c r="F1051" s="110">
        <f>IF('3A-Rail transport'!$AB$56="no"," ",ROUND(E1051,4))</f>
        <v>3.7999999999999999E-2</v>
      </c>
      <c r="G1051" s="110">
        <f>IF('3A-Rail transport'!$AB$57="no"," ",ROUND(E1051,4))</f>
        <v>3.7999999999999999E-2</v>
      </c>
      <c r="H1051" s="110"/>
      <c r="S1051" s="110">
        <f t="shared" si="94"/>
        <v>3.8000000000000027E-2</v>
      </c>
      <c r="T1051" s="110">
        <f>IF('3B-Air transport'!AB$66="no"," ",ROUND(S1051,4))</f>
        <v>3.7999999999999999E-2</v>
      </c>
      <c r="U1051" s="110">
        <f>IF('3B-Air transport'!AB$67="no"," ",ROUND(S1051,4))</f>
        <v>3.7999999999999999E-2</v>
      </c>
      <c r="V1051" s="110">
        <f>IF('3B-Air transport'!AB$68="no"," ",ROUND(S1051,4))</f>
        <v>3.7999999999999999E-2</v>
      </c>
      <c r="W1051" s="110"/>
      <c r="AB1051" s="110">
        <f t="shared" si="95"/>
        <v>3.8000000000000027E-2</v>
      </c>
      <c r="AC1051" s="110">
        <f>IF('3C-Water transport'!AB$56="no"," ",ROUND(AB1051,4))</f>
        <v>3.7999999999999999E-2</v>
      </c>
      <c r="AD1051" s="110">
        <f>IF('3C-Water transport'!AB$57="no"," ",ROUND(AB1051,4))</f>
        <v>3.7999999999999999E-2</v>
      </c>
      <c r="AE1051" s="110">
        <f>IF('3C-Water transport'!AB$58="no"," ",ROUND(AB1051,4))</f>
        <v>3.7999999999999999E-2</v>
      </c>
    </row>
    <row r="1052" spans="5:31" x14ac:dyDescent="0.25">
      <c r="E1052" s="110">
        <f t="shared" si="93"/>
        <v>3.9000000000000028E-2</v>
      </c>
      <c r="F1052" s="110">
        <f>IF('3A-Rail transport'!$AB$56="no"," ",ROUND(E1052,4))</f>
        <v>3.9E-2</v>
      </c>
      <c r="G1052" s="110">
        <f>IF('3A-Rail transport'!$AB$57="no"," ",ROUND(E1052,4))</f>
        <v>3.9E-2</v>
      </c>
      <c r="H1052" s="110"/>
      <c r="S1052" s="110">
        <f t="shared" si="94"/>
        <v>3.9000000000000028E-2</v>
      </c>
      <c r="T1052" s="110">
        <f>IF('3B-Air transport'!AB$66="no"," ",ROUND(S1052,4))</f>
        <v>3.9E-2</v>
      </c>
      <c r="U1052" s="110">
        <f>IF('3B-Air transport'!AB$67="no"," ",ROUND(S1052,4))</f>
        <v>3.9E-2</v>
      </c>
      <c r="V1052" s="110">
        <f>IF('3B-Air transport'!AB$68="no"," ",ROUND(S1052,4))</f>
        <v>3.9E-2</v>
      </c>
      <c r="W1052" s="110"/>
      <c r="AB1052" s="110">
        <f t="shared" si="95"/>
        <v>3.9000000000000028E-2</v>
      </c>
      <c r="AC1052" s="110">
        <f>IF('3C-Water transport'!AB$56="no"," ",ROUND(AB1052,4))</f>
        <v>3.9E-2</v>
      </c>
      <c r="AD1052" s="110">
        <f>IF('3C-Water transport'!AB$57="no"," ",ROUND(AB1052,4))</f>
        <v>3.9E-2</v>
      </c>
      <c r="AE1052" s="110">
        <f>IF('3C-Water transport'!AB$58="no"," ",ROUND(AB1052,4))</f>
        <v>3.9E-2</v>
      </c>
    </row>
    <row r="1053" spans="5:31" x14ac:dyDescent="0.25">
      <c r="E1053" s="110">
        <f t="shared" si="93"/>
        <v>4.0000000000000029E-2</v>
      </c>
      <c r="F1053" s="110">
        <f>IF('3A-Rail transport'!$AB$56="no"," ",ROUND(E1053,4))</f>
        <v>0.04</v>
      </c>
      <c r="G1053" s="110">
        <f>IF('3A-Rail transport'!$AB$57="no"," ",ROUND(E1053,4))</f>
        <v>0.04</v>
      </c>
      <c r="H1053" s="110"/>
      <c r="S1053" s="110">
        <f t="shared" si="94"/>
        <v>4.0000000000000029E-2</v>
      </c>
      <c r="T1053" s="110">
        <f>IF('3B-Air transport'!AB$66="no"," ",ROUND(S1053,4))</f>
        <v>0.04</v>
      </c>
      <c r="U1053" s="110">
        <f>IF('3B-Air transport'!AB$67="no"," ",ROUND(S1053,4))</f>
        <v>0.04</v>
      </c>
      <c r="V1053" s="110">
        <f>IF('3B-Air transport'!AB$68="no"," ",ROUND(S1053,4))</f>
        <v>0.04</v>
      </c>
      <c r="W1053" s="110"/>
      <c r="AB1053" s="110">
        <f t="shared" si="95"/>
        <v>4.0000000000000029E-2</v>
      </c>
      <c r="AC1053" s="110">
        <f>IF('3C-Water transport'!AB$56="no"," ",ROUND(AB1053,4))</f>
        <v>0.04</v>
      </c>
      <c r="AD1053" s="110">
        <f>IF('3C-Water transport'!AB$57="no"," ",ROUND(AB1053,4))</f>
        <v>0.04</v>
      </c>
      <c r="AE1053" s="110">
        <f>IF('3C-Water transport'!AB$58="no"," ",ROUND(AB1053,4))</f>
        <v>0.04</v>
      </c>
    </row>
    <row r="1054" spans="5:31" x14ac:dyDescent="0.25">
      <c r="E1054" s="110">
        <f t="shared" si="93"/>
        <v>4.1000000000000029E-2</v>
      </c>
      <c r="F1054" s="110">
        <f>IF('3A-Rail transport'!$AB$56="no"," ",ROUND(E1054,4))</f>
        <v>4.1000000000000002E-2</v>
      </c>
      <c r="G1054" s="110">
        <f>IF('3A-Rail transport'!$AB$57="no"," ",ROUND(E1054,4))</f>
        <v>4.1000000000000002E-2</v>
      </c>
      <c r="H1054" s="110"/>
      <c r="S1054" s="110">
        <f t="shared" si="94"/>
        <v>4.1000000000000029E-2</v>
      </c>
      <c r="T1054" s="110">
        <f>IF('3B-Air transport'!AB$66="no"," ",ROUND(S1054,4))</f>
        <v>4.1000000000000002E-2</v>
      </c>
      <c r="U1054" s="110">
        <f>IF('3B-Air transport'!AB$67="no"," ",ROUND(S1054,4))</f>
        <v>4.1000000000000002E-2</v>
      </c>
      <c r="V1054" s="110">
        <f>IF('3B-Air transport'!AB$68="no"," ",ROUND(S1054,4))</f>
        <v>4.1000000000000002E-2</v>
      </c>
      <c r="W1054" s="110"/>
      <c r="AB1054" s="110">
        <f t="shared" si="95"/>
        <v>4.1000000000000029E-2</v>
      </c>
      <c r="AC1054" s="110">
        <f>IF('3C-Water transport'!AB$56="no"," ",ROUND(AB1054,4))</f>
        <v>4.1000000000000002E-2</v>
      </c>
      <c r="AD1054" s="110">
        <f>IF('3C-Water transport'!AB$57="no"," ",ROUND(AB1054,4))</f>
        <v>4.1000000000000002E-2</v>
      </c>
      <c r="AE1054" s="110">
        <f>IF('3C-Water transport'!AB$58="no"," ",ROUND(AB1054,4))</f>
        <v>4.1000000000000002E-2</v>
      </c>
    </row>
    <row r="1055" spans="5:31" x14ac:dyDescent="0.25">
      <c r="E1055" s="110">
        <f t="shared" si="93"/>
        <v>4.200000000000003E-2</v>
      </c>
      <c r="F1055" s="110">
        <f>IF('3A-Rail transport'!$AB$56="no"," ",ROUND(E1055,4))</f>
        <v>4.2000000000000003E-2</v>
      </c>
      <c r="G1055" s="110">
        <f>IF('3A-Rail transport'!$AB$57="no"," ",ROUND(E1055,4))</f>
        <v>4.2000000000000003E-2</v>
      </c>
      <c r="H1055" s="110"/>
      <c r="S1055" s="110">
        <f t="shared" si="94"/>
        <v>4.200000000000003E-2</v>
      </c>
      <c r="T1055" s="110">
        <f>IF('3B-Air transport'!AB$66="no"," ",ROUND(S1055,4))</f>
        <v>4.2000000000000003E-2</v>
      </c>
      <c r="U1055" s="110">
        <f>IF('3B-Air transport'!AB$67="no"," ",ROUND(S1055,4))</f>
        <v>4.2000000000000003E-2</v>
      </c>
      <c r="V1055" s="110">
        <f>IF('3B-Air transport'!AB$68="no"," ",ROUND(S1055,4))</f>
        <v>4.2000000000000003E-2</v>
      </c>
      <c r="W1055" s="110"/>
      <c r="AB1055" s="110">
        <f t="shared" si="95"/>
        <v>4.200000000000003E-2</v>
      </c>
      <c r="AC1055" s="110">
        <f>IF('3C-Water transport'!AB$56="no"," ",ROUND(AB1055,4))</f>
        <v>4.2000000000000003E-2</v>
      </c>
      <c r="AD1055" s="110">
        <f>IF('3C-Water transport'!AB$57="no"," ",ROUND(AB1055,4))</f>
        <v>4.2000000000000003E-2</v>
      </c>
      <c r="AE1055" s="110">
        <f>IF('3C-Water transport'!AB$58="no"," ",ROUND(AB1055,4))</f>
        <v>4.2000000000000003E-2</v>
      </c>
    </row>
    <row r="1056" spans="5:31" x14ac:dyDescent="0.25">
      <c r="E1056" s="110">
        <f t="shared" si="93"/>
        <v>4.3000000000000031E-2</v>
      </c>
      <c r="F1056" s="110">
        <f>IF('3A-Rail transport'!$AB$56="no"," ",ROUND(E1056,4))</f>
        <v>4.2999999999999997E-2</v>
      </c>
      <c r="G1056" s="110">
        <f>IF('3A-Rail transport'!$AB$57="no"," ",ROUND(E1056,4))</f>
        <v>4.2999999999999997E-2</v>
      </c>
      <c r="H1056" s="110"/>
      <c r="S1056" s="110">
        <f t="shared" si="94"/>
        <v>4.3000000000000031E-2</v>
      </c>
      <c r="T1056" s="110">
        <f>IF('3B-Air transport'!AB$66="no"," ",ROUND(S1056,4))</f>
        <v>4.2999999999999997E-2</v>
      </c>
      <c r="U1056" s="110">
        <f>IF('3B-Air transport'!AB$67="no"," ",ROUND(S1056,4))</f>
        <v>4.2999999999999997E-2</v>
      </c>
      <c r="V1056" s="110">
        <f>IF('3B-Air transport'!AB$68="no"," ",ROUND(S1056,4))</f>
        <v>4.2999999999999997E-2</v>
      </c>
      <c r="W1056" s="110"/>
      <c r="AB1056" s="110">
        <f t="shared" si="95"/>
        <v>4.3000000000000031E-2</v>
      </c>
      <c r="AC1056" s="110">
        <f>IF('3C-Water transport'!AB$56="no"," ",ROUND(AB1056,4))</f>
        <v>4.2999999999999997E-2</v>
      </c>
      <c r="AD1056" s="110">
        <f>IF('3C-Water transport'!AB$57="no"," ",ROUND(AB1056,4))</f>
        <v>4.2999999999999997E-2</v>
      </c>
      <c r="AE1056" s="110">
        <f>IF('3C-Water transport'!AB$58="no"," ",ROUND(AB1056,4))</f>
        <v>4.2999999999999997E-2</v>
      </c>
    </row>
    <row r="1057" spans="5:31" x14ac:dyDescent="0.25">
      <c r="E1057" s="110">
        <f t="shared" si="93"/>
        <v>4.4000000000000032E-2</v>
      </c>
      <c r="F1057" s="110">
        <f>IF('3A-Rail transport'!$AB$56="no"," ",ROUND(E1057,4))</f>
        <v>4.3999999999999997E-2</v>
      </c>
      <c r="G1057" s="110">
        <f>IF('3A-Rail transport'!$AB$57="no"," ",ROUND(E1057,4))</f>
        <v>4.3999999999999997E-2</v>
      </c>
      <c r="H1057" s="110"/>
      <c r="S1057" s="110">
        <f t="shared" si="94"/>
        <v>4.4000000000000032E-2</v>
      </c>
      <c r="T1057" s="110">
        <f>IF('3B-Air transport'!AB$66="no"," ",ROUND(S1057,4))</f>
        <v>4.3999999999999997E-2</v>
      </c>
      <c r="U1057" s="110">
        <f>IF('3B-Air transport'!AB$67="no"," ",ROUND(S1057,4))</f>
        <v>4.3999999999999997E-2</v>
      </c>
      <c r="V1057" s="110">
        <f>IF('3B-Air transport'!AB$68="no"," ",ROUND(S1057,4))</f>
        <v>4.3999999999999997E-2</v>
      </c>
      <c r="W1057" s="110"/>
      <c r="AB1057" s="110">
        <f t="shared" si="95"/>
        <v>4.4000000000000032E-2</v>
      </c>
      <c r="AC1057" s="110">
        <f>IF('3C-Water transport'!AB$56="no"," ",ROUND(AB1057,4))</f>
        <v>4.3999999999999997E-2</v>
      </c>
      <c r="AD1057" s="110">
        <f>IF('3C-Water transport'!AB$57="no"," ",ROUND(AB1057,4))</f>
        <v>4.3999999999999997E-2</v>
      </c>
      <c r="AE1057" s="110">
        <f>IF('3C-Water transport'!AB$58="no"," ",ROUND(AB1057,4))</f>
        <v>4.3999999999999997E-2</v>
      </c>
    </row>
    <row r="1058" spans="5:31" x14ac:dyDescent="0.25">
      <c r="E1058" s="110">
        <f t="shared" si="93"/>
        <v>4.5000000000000033E-2</v>
      </c>
      <c r="F1058" s="110">
        <f>IF('3A-Rail transport'!$AB$56="no"," ",ROUND(E1058,4))</f>
        <v>4.4999999999999998E-2</v>
      </c>
      <c r="G1058" s="110">
        <f>IF('3A-Rail transport'!$AB$57="no"," ",ROUND(E1058,4))</f>
        <v>4.4999999999999998E-2</v>
      </c>
      <c r="H1058" s="110"/>
      <c r="S1058" s="110">
        <f t="shared" si="94"/>
        <v>4.5000000000000033E-2</v>
      </c>
      <c r="T1058" s="110">
        <f>IF('3B-Air transport'!AB$66="no"," ",ROUND(S1058,4))</f>
        <v>4.4999999999999998E-2</v>
      </c>
      <c r="U1058" s="110">
        <f>IF('3B-Air transport'!AB$67="no"," ",ROUND(S1058,4))</f>
        <v>4.4999999999999998E-2</v>
      </c>
      <c r="V1058" s="110">
        <f>IF('3B-Air transport'!AB$68="no"," ",ROUND(S1058,4))</f>
        <v>4.4999999999999998E-2</v>
      </c>
      <c r="W1058" s="110"/>
      <c r="AB1058" s="110">
        <f t="shared" si="95"/>
        <v>4.5000000000000033E-2</v>
      </c>
      <c r="AC1058" s="110">
        <f>IF('3C-Water transport'!AB$56="no"," ",ROUND(AB1058,4))</f>
        <v>4.4999999999999998E-2</v>
      </c>
      <c r="AD1058" s="110">
        <f>IF('3C-Water transport'!AB$57="no"," ",ROUND(AB1058,4))</f>
        <v>4.4999999999999998E-2</v>
      </c>
      <c r="AE1058" s="110">
        <f>IF('3C-Water transport'!AB$58="no"," ",ROUND(AB1058,4))</f>
        <v>4.4999999999999998E-2</v>
      </c>
    </row>
    <row r="1059" spans="5:31" x14ac:dyDescent="0.25">
      <c r="E1059" s="110">
        <f t="shared" si="93"/>
        <v>4.6000000000000034E-2</v>
      </c>
      <c r="F1059" s="110">
        <f>IF('3A-Rail transport'!$AB$56="no"," ",ROUND(E1059,4))</f>
        <v>4.5999999999999999E-2</v>
      </c>
      <c r="G1059" s="110">
        <f>IF('3A-Rail transport'!$AB$57="no"," ",ROUND(E1059,4))</f>
        <v>4.5999999999999999E-2</v>
      </c>
      <c r="H1059" s="110"/>
      <c r="S1059" s="110">
        <f t="shared" si="94"/>
        <v>4.6000000000000034E-2</v>
      </c>
      <c r="T1059" s="110">
        <f>IF('3B-Air transport'!AB$66="no"," ",ROUND(S1059,4))</f>
        <v>4.5999999999999999E-2</v>
      </c>
      <c r="U1059" s="110">
        <f>IF('3B-Air transport'!AB$67="no"," ",ROUND(S1059,4))</f>
        <v>4.5999999999999999E-2</v>
      </c>
      <c r="V1059" s="110">
        <f>IF('3B-Air transport'!AB$68="no"," ",ROUND(S1059,4))</f>
        <v>4.5999999999999999E-2</v>
      </c>
      <c r="W1059" s="110"/>
      <c r="AB1059" s="110">
        <f t="shared" si="95"/>
        <v>4.6000000000000034E-2</v>
      </c>
      <c r="AC1059" s="110">
        <f>IF('3C-Water transport'!AB$56="no"," ",ROUND(AB1059,4))</f>
        <v>4.5999999999999999E-2</v>
      </c>
      <c r="AD1059" s="110">
        <f>IF('3C-Water transport'!AB$57="no"," ",ROUND(AB1059,4))</f>
        <v>4.5999999999999999E-2</v>
      </c>
      <c r="AE1059" s="110">
        <f>IF('3C-Water transport'!AB$58="no"," ",ROUND(AB1059,4))</f>
        <v>4.5999999999999999E-2</v>
      </c>
    </row>
    <row r="1060" spans="5:31" x14ac:dyDescent="0.25">
      <c r="E1060" s="110">
        <f t="shared" si="93"/>
        <v>4.7000000000000035E-2</v>
      </c>
      <c r="F1060" s="110">
        <f>IF('3A-Rail transport'!$AB$56="no"," ",ROUND(E1060,4))</f>
        <v>4.7E-2</v>
      </c>
      <c r="G1060" s="110">
        <f>IF('3A-Rail transport'!$AB$57="no"," ",ROUND(E1060,4))</f>
        <v>4.7E-2</v>
      </c>
      <c r="H1060" s="110"/>
      <c r="S1060" s="110">
        <f t="shared" si="94"/>
        <v>4.7000000000000035E-2</v>
      </c>
      <c r="T1060" s="110">
        <f>IF('3B-Air transport'!AB$66="no"," ",ROUND(S1060,4))</f>
        <v>4.7E-2</v>
      </c>
      <c r="U1060" s="110">
        <f>IF('3B-Air transport'!AB$67="no"," ",ROUND(S1060,4))</f>
        <v>4.7E-2</v>
      </c>
      <c r="V1060" s="110">
        <f>IF('3B-Air transport'!AB$68="no"," ",ROUND(S1060,4))</f>
        <v>4.7E-2</v>
      </c>
      <c r="W1060" s="110"/>
      <c r="AB1060" s="110">
        <f t="shared" si="95"/>
        <v>4.7000000000000035E-2</v>
      </c>
      <c r="AC1060" s="110">
        <f>IF('3C-Water transport'!AB$56="no"," ",ROUND(AB1060,4))</f>
        <v>4.7E-2</v>
      </c>
      <c r="AD1060" s="110">
        <f>IF('3C-Water transport'!AB$57="no"," ",ROUND(AB1060,4))</f>
        <v>4.7E-2</v>
      </c>
      <c r="AE1060" s="110">
        <f>IF('3C-Water transport'!AB$58="no"," ",ROUND(AB1060,4))</f>
        <v>4.7E-2</v>
      </c>
    </row>
    <row r="1061" spans="5:31" x14ac:dyDescent="0.25">
      <c r="E1061" s="110">
        <f t="shared" si="93"/>
        <v>4.8000000000000036E-2</v>
      </c>
      <c r="F1061" s="110">
        <f>IF('3A-Rail transport'!$AB$56="no"," ",ROUND(E1061,4))</f>
        <v>4.8000000000000001E-2</v>
      </c>
      <c r="G1061" s="110">
        <f>IF('3A-Rail transport'!$AB$57="no"," ",ROUND(E1061,4))</f>
        <v>4.8000000000000001E-2</v>
      </c>
      <c r="H1061" s="110"/>
      <c r="S1061" s="110">
        <f t="shared" si="94"/>
        <v>4.8000000000000036E-2</v>
      </c>
      <c r="T1061" s="110">
        <f>IF('3B-Air transport'!AB$66="no"," ",ROUND(S1061,4))</f>
        <v>4.8000000000000001E-2</v>
      </c>
      <c r="U1061" s="110">
        <f>IF('3B-Air transport'!AB$67="no"," ",ROUND(S1061,4))</f>
        <v>4.8000000000000001E-2</v>
      </c>
      <c r="V1061" s="110">
        <f>IF('3B-Air transport'!AB$68="no"," ",ROUND(S1061,4))</f>
        <v>4.8000000000000001E-2</v>
      </c>
      <c r="W1061" s="110"/>
      <c r="AB1061" s="110">
        <f t="shared" si="95"/>
        <v>4.8000000000000036E-2</v>
      </c>
      <c r="AC1061" s="110">
        <f>IF('3C-Water transport'!AB$56="no"," ",ROUND(AB1061,4))</f>
        <v>4.8000000000000001E-2</v>
      </c>
      <c r="AD1061" s="110">
        <f>IF('3C-Water transport'!AB$57="no"," ",ROUND(AB1061,4))</f>
        <v>4.8000000000000001E-2</v>
      </c>
      <c r="AE1061" s="110">
        <f>IF('3C-Water transport'!AB$58="no"," ",ROUND(AB1061,4))</f>
        <v>4.8000000000000001E-2</v>
      </c>
    </row>
    <row r="1062" spans="5:31" x14ac:dyDescent="0.25">
      <c r="E1062" s="110">
        <f t="shared" si="93"/>
        <v>4.9000000000000037E-2</v>
      </c>
      <c r="F1062" s="110">
        <f>IF('3A-Rail transport'!$AB$56="no"," ",ROUND(E1062,4))</f>
        <v>4.9000000000000002E-2</v>
      </c>
      <c r="G1062" s="110">
        <f>IF('3A-Rail transport'!$AB$57="no"," ",ROUND(E1062,4))</f>
        <v>4.9000000000000002E-2</v>
      </c>
      <c r="H1062" s="110"/>
      <c r="S1062" s="110">
        <f t="shared" si="94"/>
        <v>4.9000000000000037E-2</v>
      </c>
      <c r="T1062" s="110">
        <f>IF('3B-Air transport'!AB$66="no"," ",ROUND(S1062,4))</f>
        <v>4.9000000000000002E-2</v>
      </c>
      <c r="U1062" s="110">
        <f>IF('3B-Air transport'!AB$67="no"," ",ROUND(S1062,4))</f>
        <v>4.9000000000000002E-2</v>
      </c>
      <c r="V1062" s="110">
        <f>IF('3B-Air transport'!AB$68="no"," ",ROUND(S1062,4))</f>
        <v>4.9000000000000002E-2</v>
      </c>
      <c r="W1062" s="110"/>
      <c r="AB1062" s="110">
        <f t="shared" si="95"/>
        <v>4.9000000000000037E-2</v>
      </c>
      <c r="AC1062" s="110">
        <f>IF('3C-Water transport'!AB$56="no"," ",ROUND(AB1062,4))</f>
        <v>4.9000000000000002E-2</v>
      </c>
      <c r="AD1062" s="110">
        <f>IF('3C-Water transport'!AB$57="no"," ",ROUND(AB1062,4))</f>
        <v>4.9000000000000002E-2</v>
      </c>
      <c r="AE1062" s="110">
        <f>IF('3C-Water transport'!AB$58="no"," ",ROUND(AB1062,4))</f>
        <v>4.9000000000000002E-2</v>
      </c>
    </row>
    <row r="1063" spans="5:31" x14ac:dyDescent="0.25">
      <c r="E1063" s="110">
        <f t="shared" si="93"/>
        <v>5.0000000000000037E-2</v>
      </c>
      <c r="F1063" s="110">
        <f>IF('3A-Rail transport'!$AB$56="no"," ",ROUND(E1063,4))</f>
        <v>0.05</v>
      </c>
      <c r="G1063" s="110">
        <f>IF('3A-Rail transport'!$AB$57="no"," ",ROUND(E1063,4))</f>
        <v>0.05</v>
      </c>
      <c r="H1063" s="110"/>
      <c r="S1063" s="110">
        <f t="shared" si="94"/>
        <v>5.0000000000000037E-2</v>
      </c>
      <c r="T1063" s="110">
        <f>IF('3B-Air transport'!AB$66="no"," ",ROUND(S1063,4))</f>
        <v>0.05</v>
      </c>
      <c r="U1063" s="110">
        <f>IF('3B-Air transport'!AB$67="no"," ",ROUND(S1063,4))</f>
        <v>0.05</v>
      </c>
      <c r="V1063" s="110">
        <f>IF('3B-Air transport'!AB$68="no"," ",ROUND(S1063,4))</f>
        <v>0.05</v>
      </c>
      <c r="W1063" s="110"/>
      <c r="AB1063" s="110">
        <f t="shared" si="95"/>
        <v>5.0000000000000037E-2</v>
      </c>
      <c r="AC1063" s="110">
        <f>IF('3C-Water transport'!AB$56="no"," ",ROUND(AB1063,4))</f>
        <v>0.05</v>
      </c>
      <c r="AD1063" s="110">
        <f>IF('3C-Water transport'!AB$57="no"," ",ROUND(AB1063,4))</f>
        <v>0.05</v>
      </c>
      <c r="AE1063" s="110">
        <f>IF('3C-Water transport'!AB$58="no"," ",ROUND(AB1063,4))</f>
        <v>0.05</v>
      </c>
    </row>
    <row r="1064" spans="5:31" x14ac:dyDescent="0.25">
      <c r="E1064" s="110">
        <f t="shared" si="93"/>
        <v>5.1000000000000038E-2</v>
      </c>
      <c r="F1064" s="110">
        <f>IF('3A-Rail transport'!$AB$56="no"," ",ROUND(E1064,4))</f>
        <v>5.0999999999999997E-2</v>
      </c>
      <c r="G1064" s="110">
        <f>IF('3A-Rail transport'!$AB$57="no"," ",ROUND(E1064,4))</f>
        <v>5.0999999999999997E-2</v>
      </c>
      <c r="H1064" s="110"/>
      <c r="S1064" s="110">
        <f t="shared" si="94"/>
        <v>5.1000000000000038E-2</v>
      </c>
      <c r="T1064" s="110">
        <f>IF('3B-Air transport'!AB$66="no"," ",ROUND(S1064,4))</f>
        <v>5.0999999999999997E-2</v>
      </c>
      <c r="U1064" s="110">
        <f>IF('3B-Air transport'!AB$67="no"," ",ROUND(S1064,4))</f>
        <v>5.0999999999999997E-2</v>
      </c>
      <c r="V1064" s="110">
        <f>IF('3B-Air transport'!AB$68="no"," ",ROUND(S1064,4))</f>
        <v>5.0999999999999997E-2</v>
      </c>
      <c r="W1064" s="110"/>
      <c r="AB1064" s="110">
        <f t="shared" si="95"/>
        <v>5.1000000000000038E-2</v>
      </c>
      <c r="AC1064" s="110">
        <f>IF('3C-Water transport'!AB$56="no"," ",ROUND(AB1064,4))</f>
        <v>5.0999999999999997E-2</v>
      </c>
      <c r="AD1064" s="110">
        <f>IF('3C-Water transport'!AB$57="no"," ",ROUND(AB1064,4))</f>
        <v>5.0999999999999997E-2</v>
      </c>
      <c r="AE1064" s="110">
        <f>IF('3C-Water transport'!AB$58="no"," ",ROUND(AB1064,4))</f>
        <v>5.0999999999999997E-2</v>
      </c>
    </row>
    <row r="1065" spans="5:31" x14ac:dyDescent="0.25">
      <c r="E1065" s="110">
        <f t="shared" si="93"/>
        <v>5.2000000000000039E-2</v>
      </c>
      <c r="F1065" s="110">
        <f>IF('3A-Rail transport'!$AB$56="no"," ",ROUND(E1065,4))</f>
        <v>5.1999999999999998E-2</v>
      </c>
      <c r="G1065" s="110">
        <f>IF('3A-Rail transport'!$AB$57="no"," ",ROUND(E1065,4))</f>
        <v>5.1999999999999998E-2</v>
      </c>
      <c r="H1065" s="110"/>
      <c r="S1065" s="110">
        <f t="shared" si="94"/>
        <v>5.2000000000000039E-2</v>
      </c>
      <c r="T1065" s="110">
        <f>IF('3B-Air transport'!AB$66="no"," ",ROUND(S1065,4))</f>
        <v>5.1999999999999998E-2</v>
      </c>
      <c r="U1065" s="110">
        <f>IF('3B-Air transport'!AB$67="no"," ",ROUND(S1065,4))</f>
        <v>5.1999999999999998E-2</v>
      </c>
      <c r="V1065" s="110">
        <f>IF('3B-Air transport'!AB$68="no"," ",ROUND(S1065,4))</f>
        <v>5.1999999999999998E-2</v>
      </c>
      <c r="W1065" s="110"/>
      <c r="AB1065" s="110">
        <f t="shared" si="95"/>
        <v>5.2000000000000039E-2</v>
      </c>
      <c r="AC1065" s="110">
        <f>IF('3C-Water transport'!AB$56="no"," ",ROUND(AB1065,4))</f>
        <v>5.1999999999999998E-2</v>
      </c>
      <c r="AD1065" s="110">
        <f>IF('3C-Water transport'!AB$57="no"," ",ROUND(AB1065,4))</f>
        <v>5.1999999999999998E-2</v>
      </c>
      <c r="AE1065" s="110">
        <f>IF('3C-Water transport'!AB$58="no"," ",ROUND(AB1065,4))</f>
        <v>5.1999999999999998E-2</v>
      </c>
    </row>
    <row r="1066" spans="5:31" x14ac:dyDescent="0.25">
      <c r="E1066" s="110">
        <f t="shared" si="93"/>
        <v>5.300000000000004E-2</v>
      </c>
      <c r="F1066" s="110">
        <f>IF('3A-Rail transport'!$AB$56="no"," ",ROUND(E1066,4))</f>
        <v>5.2999999999999999E-2</v>
      </c>
      <c r="G1066" s="110">
        <f>IF('3A-Rail transport'!$AB$57="no"," ",ROUND(E1066,4))</f>
        <v>5.2999999999999999E-2</v>
      </c>
      <c r="H1066" s="110"/>
      <c r="S1066" s="110">
        <f t="shared" si="94"/>
        <v>5.300000000000004E-2</v>
      </c>
      <c r="T1066" s="110">
        <f>IF('3B-Air transport'!AB$66="no"," ",ROUND(S1066,4))</f>
        <v>5.2999999999999999E-2</v>
      </c>
      <c r="U1066" s="110">
        <f>IF('3B-Air transport'!AB$67="no"," ",ROUND(S1066,4))</f>
        <v>5.2999999999999999E-2</v>
      </c>
      <c r="V1066" s="110">
        <f>IF('3B-Air transport'!AB$68="no"," ",ROUND(S1066,4))</f>
        <v>5.2999999999999999E-2</v>
      </c>
      <c r="W1066" s="110"/>
      <c r="AB1066" s="110">
        <f t="shared" si="95"/>
        <v>5.300000000000004E-2</v>
      </c>
      <c r="AC1066" s="110">
        <f>IF('3C-Water transport'!AB$56="no"," ",ROUND(AB1066,4))</f>
        <v>5.2999999999999999E-2</v>
      </c>
      <c r="AD1066" s="110">
        <f>IF('3C-Water transport'!AB$57="no"," ",ROUND(AB1066,4))</f>
        <v>5.2999999999999999E-2</v>
      </c>
      <c r="AE1066" s="110">
        <f>IF('3C-Water transport'!AB$58="no"," ",ROUND(AB1066,4))</f>
        <v>5.2999999999999999E-2</v>
      </c>
    </row>
    <row r="1067" spans="5:31" x14ac:dyDescent="0.25">
      <c r="E1067" s="110">
        <f t="shared" si="93"/>
        <v>5.4000000000000041E-2</v>
      </c>
      <c r="F1067" s="110">
        <f>IF('3A-Rail transport'!$AB$56="no"," ",ROUND(E1067,4))</f>
        <v>5.3999999999999999E-2</v>
      </c>
      <c r="G1067" s="110">
        <f>IF('3A-Rail transport'!$AB$57="no"," ",ROUND(E1067,4))</f>
        <v>5.3999999999999999E-2</v>
      </c>
      <c r="H1067" s="110"/>
      <c r="S1067" s="110">
        <f t="shared" si="94"/>
        <v>5.4000000000000041E-2</v>
      </c>
      <c r="T1067" s="110">
        <f>IF('3B-Air transport'!AB$66="no"," ",ROUND(S1067,4))</f>
        <v>5.3999999999999999E-2</v>
      </c>
      <c r="U1067" s="110">
        <f>IF('3B-Air transport'!AB$67="no"," ",ROUND(S1067,4))</f>
        <v>5.3999999999999999E-2</v>
      </c>
      <c r="V1067" s="110">
        <f>IF('3B-Air transport'!AB$68="no"," ",ROUND(S1067,4))</f>
        <v>5.3999999999999999E-2</v>
      </c>
      <c r="W1067" s="110"/>
      <c r="AB1067" s="110">
        <f t="shared" si="95"/>
        <v>5.4000000000000041E-2</v>
      </c>
      <c r="AC1067" s="110">
        <f>IF('3C-Water transport'!AB$56="no"," ",ROUND(AB1067,4))</f>
        <v>5.3999999999999999E-2</v>
      </c>
      <c r="AD1067" s="110">
        <f>IF('3C-Water transport'!AB$57="no"," ",ROUND(AB1067,4))</f>
        <v>5.3999999999999999E-2</v>
      </c>
      <c r="AE1067" s="110">
        <f>IF('3C-Water transport'!AB$58="no"," ",ROUND(AB1067,4))</f>
        <v>5.3999999999999999E-2</v>
      </c>
    </row>
    <row r="1068" spans="5:31" x14ac:dyDescent="0.25">
      <c r="E1068" s="110">
        <f t="shared" si="93"/>
        <v>5.5000000000000042E-2</v>
      </c>
      <c r="F1068" s="110">
        <f>IF('3A-Rail transport'!$AB$56="no"," ",ROUND(E1068,4))</f>
        <v>5.5E-2</v>
      </c>
      <c r="G1068" s="110">
        <f>IF('3A-Rail transport'!$AB$57="no"," ",ROUND(E1068,4))</f>
        <v>5.5E-2</v>
      </c>
      <c r="H1068" s="110"/>
      <c r="S1068" s="110">
        <f t="shared" si="94"/>
        <v>5.5000000000000042E-2</v>
      </c>
      <c r="T1068" s="110">
        <f>IF('3B-Air transport'!AB$66="no"," ",ROUND(S1068,4))</f>
        <v>5.5E-2</v>
      </c>
      <c r="U1068" s="110">
        <f>IF('3B-Air transport'!AB$67="no"," ",ROUND(S1068,4))</f>
        <v>5.5E-2</v>
      </c>
      <c r="V1068" s="110">
        <f>IF('3B-Air transport'!AB$68="no"," ",ROUND(S1068,4))</f>
        <v>5.5E-2</v>
      </c>
      <c r="W1068" s="110"/>
      <c r="AB1068" s="110">
        <f t="shared" si="95"/>
        <v>5.5000000000000042E-2</v>
      </c>
      <c r="AC1068" s="110">
        <f>IF('3C-Water transport'!AB$56="no"," ",ROUND(AB1068,4))</f>
        <v>5.5E-2</v>
      </c>
      <c r="AD1068" s="110">
        <f>IF('3C-Water transport'!AB$57="no"," ",ROUND(AB1068,4))</f>
        <v>5.5E-2</v>
      </c>
      <c r="AE1068" s="110">
        <f>IF('3C-Water transport'!AB$58="no"," ",ROUND(AB1068,4))</f>
        <v>5.5E-2</v>
      </c>
    </row>
    <row r="1069" spans="5:31" x14ac:dyDescent="0.25">
      <c r="E1069" s="110">
        <f t="shared" si="93"/>
        <v>5.6000000000000043E-2</v>
      </c>
      <c r="F1069" s="110">
        <f>IF('3A-Rail transport'!$AB$56="no"," ",ROUND(E1069,4))</f>
        <v>5.6000000000000001E-2</v>
      </c>
      <c r="G1069" s="110">
        <f>IF('3A-Rail transport'!$AB$57="no"," ",ROUND(E1069,4))</f>
        <v>5.6000000000000001E-2</v>
      </c>
      <c r="H1069" s="110"/>
      <c r="S1069" s="110">
        <f t="shared" si="94"/>
        <v>5.6000000000000043E-2</v>
      </c>
      <c r="T1069" s="110">
        <f>IF('3B-Air transport'!AB$66="no"," ",ROUND(S1069,4))</f>
        <v>5.6000000000000001E-2</v>
      </c>
      <c r="U1069" s="110">
        <f>IF('3B-Air transport'!AB$67="no"," ",ROUND(S1069,4))</f>
        <v>5.6000000000000001E-2</v>
      </c>
      <c r="V1069" s="110">
        <f>IF('3B-Air transport'!AB$68="no"," ",ROUND(S1069,4))</f>
        <v>5.6000000000000001E-2</v>
      </c>
      <c r="W1069" s="110"/>
      <c r="AB1069" s="110">
        <f t="shared" si="95"/>
        <v>5.6000000000000043E-2</v>
      </c>
      <c r="AC1069" s="110">
        <f>IF('3C-Water transport'!AB$56="no"," ",ROUND(AB1069,4))</f>
        <v>5.6000000000000001E-2</v>
      </c>
      <c r="AD1069" s="110">
        <f>IF('3C-Water transport'!AB$57="no"," ",ROUND(AB1069,4))</f>
        <v>5.6000000000000001E-2</v>
      </c>
      <c r="AE1069" s="110">
        <f>IF('3C-Water transport'!AB$58="no"," ",ROUND(AB1069,4))</f>
        <v>5.6000000000000001E-2</v>
      </c>
    </row>
    <row r="1070" spans="5:31" x14ac:dyDescent="0.25">
      <c r="E1070" s="110">
        <f t="shared" si="93"/>
        <v>5.7000000000000044E-2</v>
      </c>
      <c r="F1070" s="110">
        <f>IF('3A-Rail transport'!$AB$56="no"," ",ROUND(E1070,4))</f>
        <v>5.7000000000000002E-2</v>
      </c>
      <c r="G1070" s="110">
        <f>IF('3A-Rail transport'!$AB$57="no"," ",ROUND(E1070,4))</f>
        <v>5.7000000000000002E-2</v>
      </c>
      <c r="H1070" s="110"/>
      <c r="S1070" s="110">
        <f t="shared" si="94"/>
        <v>5.7000000000000044E-2</v>
      </c>
      <c r="T1070" s="110">
        <f>IF('3B-Air transport'!AB$66="no"," ",ROUND(S1070,4))</f>
        <v>5.7000000000000002E-2</v>
      </c>
      <c r="U1070" s="110">
        <f>IF('3B-Air transport'!AB$67="no"," ",ROUND(S1070,4))</f>
        <v>5.7000000000000002E-2</v>
      </c>
      <c r="V1070" s="110">
        <f>IF('3B-Air transport'!AB$68="no"," ",ROUND(S1070,4))</f>
        <v>5.7000000000000002E-2</v>
      </c>
      <c r="W1070" s="110"/>
      <c r="AB1070" s="110">
        <f t="shared" si="95"/>
        <v>5.7000000000000044E-2</v>
      </c>
      <c r="AC1070" s="110">
        <f>IF('3C-Water transport'!AB$56="no"," ",ROUND(AB1070,4))</f>
        <v>5.7000000000000002E-2</v>
      </c>
      <c r="AD1070" s="110">
        <f>IF('3C-Water transport'!AB$57="no"," ",ROUND(AB1070,4))</f>
        <v>5.7000000000000002E-2</v>
      </c>
      <c r="AE1070" s="110">
        <f>IF('3C-Water transport'!AB$58="no"," ",ROUND(AB1070,4))</f>
        <v>5.7000000000000002E-2</v>
      </c>
    </row>
    <row r="1071" spans="5:31" x14ac:dyDescent="0.25">
      <c r="E1071" s="110">
        <f t="shared" si="93"/>
        <v>5.8000000000000045E-2</v>
      </c>
      <c r="F1071" s="110">
        <f>IF('3A-Rail transport'!$AB$56="no"," ",ROUND(E1071,4))</f>
        <v>5.8000000000000003E-2</v>
      </c>
      <c r="G1071" s="110">
        <f>IF('3A-Rail transport'!$AB$57="no"," ",ROUND(E1071,4))</f>
        <v>5.8000000000000003E-2</v>
      </c>
      <c r="H1071" s="110"/>
      <c r="S1071" s="110">
        <f t="shared" si="94"/>
        <v>5.8000000000000045E-2</v>
      </c>
      <c r="T1071" s="110">
        <f>IF('3B-Air transport'!AB$66="no"," ",ROUND(S1071,4))</f>
        <v>5.8000000000000003E-2</v>
      </c>
      <c r="U1071" s="110">
        <f>IF('3B-Air transport'!AB$67="no"," ",ROUND(S1071,4))</f>
        <v>5.8000000000000003E-2</v>
      </c>
      <c r="V1071" s="110">
        <f>IF('3B-Air transport'!AB$68="no"," ",ROUND(S1071,4))</f>
        <v>5.8000000000000003E-2</v>
      </c>
      <c r="W1071" s="110"/>
      <c r="AB1071" s="110">
        <f t="shared" si="95"/>
        <v>5.8000000000000045E-2</v>
      </c>
      <c r="AC1071" s="110">
        <f>IF('3C-Water transport'!AB$56="no"," ",ROUND(AB1071,4))</f>
        <v>5.8000000000000003E-2</v>
      </c>
      <c r="AD1071" s="110">
        <f>IF('3C-Water transport'!AB$57="no"," ",ROUND(AB1071,4))</f>
        <v>5.8000000000000003E-2</v>
      </c>
      <c r="AE1071" s="110">
        <f>IF('3C-Water transport'!AB$58="no"," ",ROUND(AB1071,4))</f>
        <v>5.8000000000000003E-2</v>
      </c>
    </row>
    <row r="1072" spans="5:31" x14ac:dyDescent="0.25">
      <c r="E1072" s="110">
        <f t="shared" si="93"/>
        <v>5.9000000000000045E-2</v>
      </c>
      <c r="F1072" s="110">
        <f>IF('3A-Rail transport'!$AB$56="no"," ",ROUND(E1072,4))</f>
        <v>5.8999999999999997E-2</v>
      </c>
      <c r="G1072" s="110">
        <f>IF('3A-Rail transport'!$AB$57="no"," ",ROUND(E1072,4))</f>
        <v>5.8999999999999997E-2</v>
      </c>
      <c r="H1072" s="110"/>
      <c r="S1072" s="110">
        <f t="shared" si="94"/>
        <v>5.9000000000000045E-2</v>
      </c>
      <c r="T1072" s="110">
        <f>IF('3B-Air transport'!AB$66="no"," ",ROUND(S1072,4))</f>
        <v>5.8999999999999997E-2</v>
      </c>
      <c r="U1072" s="110">
        <f>IF('3B-Air transport'!AB$67="no"," ",ROUND(S1072,4))</f>
        <v>5.8999999999999997E-2</v>
      </c>
      <c r="V1072" s="110">
        <f>IF('3B-Air transport'!AB$68="no"," ",ROUND(S1072,4))</f>
        <v>5.8999999999999997E-2</v>
      </c>
      <c r="W1072" s="110"/>
      <c r="AB1072" s="110">
        <f t="shared" si="95"/>
        <v>5.9000000000000045E-2</v>
      </c>
      <c r="AC1072" s="110">
        <f>IF('3C-Water transport'!AB$56="no"," ",ROUND(AB1072,4))</f>
        <v>5.8999999999999997E-2</v>
      </c>
      <c r="AD1072" s="110">
        <f>IF('3C-Water transport'!AB$57="no"," ",ROUND(AB1072,4))</f>
        <v>5.8999999999999997E-2</v>
      </c>
      <c r="AE1072" s="110">
        <f>IF('3C-Water transport'!AB$58="no"," ",ROUND(AB1072,4))</f>
        <v>5.8999999999999997E-2</v>
      </c>
    </row>
    <row r="1073" spans="5:31" x14ac:dyDescent="0.25">
      <c r="E1073" s="110">
        <f t="shared" si="93"/>
        <v>6.0000000000000046E-2</v>
      </c>
      <c r="F1073" s="110">
        <f>IF('3A-Rail transport'!$AB$56="no"," ",ROUND(E1073,4))</f>
        <v>0.06</v>
      </c>
      <c r="G1073" s="110">
        <f>IF('3A-Rail transport'!$AB$57="no"," ",ROUND(E1073,4))</f>
        <v>0.06</v>
      </c>
      <c r="H1073" s="110"/>
      <c r="S1073" s="110">
        <f t="shared" si="94"/>
        <v>6.0000000000000046E-2</v>
      </c>
      <c r="T1073" s="110">
        <f>IF('3B-Air transport'!AB$66="no"," ",ROUND(S1073,4))</f>
        <v>0.06</v>
      </c>
      <c r="U1073" s="110">
        <f>IF('3B-Air transport'!AB$67="no"," ",ROUND(S1073,4))</f>
        <v>0.06</v>
      </c>
      <c r="V1073" s="110">
        <f>IF('3B-Air transport'!AB$68="no"," ",ROUND(S1073,4))</f>
        <v>0.06</v>
      </c>
      <c r="W1073" s="110"/>
      <c r="AB1073" s="110">
        <f t="shared" si="95"/>
        <v>6.0000000000000046E-2</v>
      </c>
      <c r="AC1073" s="110">
        <f>IF('3C-Water transport'!AB$56="no"," ",ROUND(AB1073,4))</f>
        <v>0.06</v>
      </c>
      <c r="AD1073" s="110">
        <f>IF('3C-Water transport'!AB$57="no"," ",ROUND(AB1073,4))</f>
        <v>0.06</v>
      </c>
      <c r="AE1073" s="110">
        <f>IF('3C-Water transport'!AB$58="no"," ",ROUND(AB1073,4))</f>
        <v>0.06</v>
      </c>
    </row>
    <row r="1074" spans="5:31" x14ac:dyDescent="0.25">
      <c r="E1074" s="110">
        <f t="shared" si="93"/>
        <v>6.1000000000000047E-2</v>
      </c>
      <c r="F1074" s="110">
        <f>IF('3A-Rail transport'!$AB$56="no"," ",ROUND(E1074,4))</f>
        <v>6.0999999999999999E-2</v>
      </c>
      <c r="G1074" s="110">
        <f>IF('3A-Rail transport'!$AB$57="no"," ",ROUND(E1074,4))</f>
        <v>6.0999999999999999E-2</v>
      </c>
      <c r="H1074" s="110"/>
      <c r="S1074" s="110">
        <f t="shared" si="94"/>
        <v>6.1000000000000047E-2</v>
      </c>
      <c r="T1074" s="110">
        <f>IF('3B-Air transport'!AB$66="no"," ",ROUND(S1074,4))</f>
        <v>6.0999999999999999E-2</v>
      </c>
      <c r="U1074" s="110">
        <f>IF('3B-Air transport'!AB$67="no"," ",ROUND(S1074,4))</f>
        <v>6.0999999999999999E-2</v>
      </c>
      <c r="V1074" s="110">
        <f>IF('3B-Air transport'!AB$68="no"," ",ROUND(S1074,4))</f>
        <v>6.0999999999999999E-2</v>
      </c>
      <c r="W1074" s="110"/>
      <c r="AB1074" s="110">
        <f t="shared" si="95"/>
        <v>6.1000000000000047E-2</v>
      </c>
      <c r="AC1074" s="110">
        <f>IF('3C-Water transport'!AB$56="no"," ",ROUND(AB1074,4))</f>
        <v>6.0999999999999999E-2</v>
      </c>
      <c r="AD1074" s="110">
        <f>IF('3C-Water transport'!AB$57="no"," ",ROUND(AB1074,4))</f>
        <v>6.0999999999999999E-2</v>
      </c>
      <c r="AE1074" s="110">
        <f>IF('3C-Water transport'!AB$58="no"," ",ROUND(AB1074,4))</f>
        <v>6.0999999999999999E-2</v>
      </c>
    </row>
    <row r="1075" spans="5:31" x14ac:dyDescent="0.25">
      <c r="E1075" s="110">
        <f t="shared" si="93"/>
        <v>6.2000000000000048E-2</v>
      </c>
      <c r="F1075" s="110">
        <f>IF('3A-Rail transport'!$AB$56="no"," ",ROUND(E1075,4))</f>
        <v>6.2E-2</v>
      </c>
      <c r="G1075" s="110">
        <f>IF('3A-Rail transport'!$AB$57="no"," ",ROUND(E1075,4))</f>
        <v>6.2E-2</v>
      </c>
      <c r="H1075" s="110"/>
      <c r="S1075" s="110">
        <f t="shared" si="94"/>
        <v>6.2000000000000048E-2</v>
      </c>
      <c r="T1075" s="110">
        <f>IF('3B-Air transport'!AB$66="no"," ",ROUND(S1075,4))</f>
        <v>6.2E-2</v>
      </c>
      <c r="U1075" s="110">
        <f>IF('3B-Air transport'!AB$67="no"," ",ROUND(S1075,4))</f>
        <v>6.2E-2</v>
      </c>
      <c r="V1075" s="110">
        <f>IF('3B-Air transport'!AB$68="no"," ",ROUND(S1075,4))</f>
        <v>6.2E-2</v>
      </c>
      <c r="W1075" s="110"/>
      <c r="AB1075" s="110">
        <f t="shared" si="95"/>
        <v>6.2000000000000048E-2</v>
      </c>
      <c r="AC1075" s="110">
        <f>IF('3C-Water transport'!AB$56="no"," ",ROUND(AB1075,4))</f>
        <v>6.2E-2</v>
      </c>
      <c r="AD1075" s="110">
        <f>IF('3C-Water transport'!AB$57="no"," ",ROUND(AB1075,4))</f>
        <v>6.2E-2</v>
      </c>
      <c r="AE1075" s="110">
        <f>IF('3C-Water transport'!AB$58="no"," ",ROUND(AB1075,4))</f>
        <v>6.2E-2</v>
      </c>
    </row>
    <row r="1076" spans="5:31" x14ac:dyDescent="0.25">
      <c r="E1076" s="110">
        <f t="shared" si="93"/>
        <v>6.3000000000000042E-2</v>
      </c>
      <c r="F1076" s="110">
        <f>IF('3A-Rail transport'!$AB$56="no"," ",ROUND(E1076,4))</f>
        <v>6.3E-2</v>
      </c>
      <c r="G1076" s="110">
        <f>IF('3A-Rail transport'!$AB$57="no"," ",ROUND(E1076,4))</f>
        <v>6.3E-2</v>
      </c>
      <c r="H1076" s="110"/>
      <c r="S1076" s="110">
        <f t="shared" si="94"/>
        <v>6.3000000000000042E-2</v>
      </c>
      <c r="T1076" s="110">
        <f>IF('3B-Air transport'!AB$66="no"," ",ROUND(S1076,4))</f>
        <v>6.3E-2</v>
      </c>
      <c r="U1076" s="110">
        <f>IF('3B-Air transport'!AB$67="no"," ",ROUND(S1076,4))</f>
        <v>6.3E-2</v>
      </c>
      <c r="V1076" s="110">
        <f>IF('3B-Air transport'!AB$68="no"," ",ROUND(S1076,4))</f>
        <v>6.3E-2</v>
      </c>
      <c r="W1076" s="110"/>
      <c r="AB1076" s="110">
        <f t="shared" si="95"/>
        <v>6.3000000000000042E-2</v>
      </c>
      <c r="AC1076" s="110">
        <f>IF('3C-Water transport'!AB$56="no"," ",ROUND(AB1076,4))</f>
        <v>6.3E-2</v>
      </c>
      <c r="AD1076" s="110">
        <f>IF('3C-Water transport'!AB$57="no"," ",ROUND(AB1076,4))</f>
        <v>6.3E-2</v>
      </c>
      <c r="AE1076" s="110">
        <f>IF('3C-Water transport'!AB$58="no"," ",ROUND(AB1076,4))</f>
        <v>6.3E-2</v>
      </c>
    </row>
    <row r="1077" spans="5:31" x14ac:dyDescent="0.25">
      <c r="E1077" s="110">
        <f t="shared" si="93"/>
        <v>6.4000000000000043E-2</v>
      </c>
      <c r="F1077" s="110">
        <f>IF('3A-Rail transport'!$AB$56="no"," ",ROUND(E1077,4))</f>
        <v>6.4000000000000001E-2</v>
      </c>
      <c r="G1077" s="110">
        <f>IF('3A-Rail transport'!$AB$57="no"," ",ROUND(E1077,4))</f>
        <v>6.4000000000000001E-2</v>
      </c>
      <c r="H1077" s="110"/>
      <c r="S1077" s="110">
        <f t="shared" si="94"/>
        <v>6.4000000000000043E-2</v>
      </c>
      <c r="T1077" s="110">
        <f>IF('3B-Air transport'!AB$66="no"," ",ROUND(S1077,4))</f>
        <v>6.4000000000000001E-2</v>
      </c>
      <c r="U1077" s="110">
        <f>IF('3B-Air transport'!AB$67="no"," ",ROUND(S1077,4))</f>
        <v>6.4000000000000001E-2</v>
      </c>
      <c r="V1077" s="110">
        <f>IF('3B-Air transport'!AB$68="no"," ",ROUND(S1077,4))</f>
        <v>6.4000000000000001E-2</v>
      </c>
      <c r="W1077" s="110"/>
      <c r="AB1077" s="110">
        <f t="shared" si="95"/>
        <v>6.4000000000000043E-2</v>
      </c>
      <c r="AC1077" s="110">
        <f>IF('3C-Water transport'!AB$56="no"," ",ROUND(AB1077,4))</f>
        <v>6.4000000000000001E-2</v>
      </c>
      <c r="AD1077" s="110">
        <f>IF('3C-Water transport'!AB$57="no"," ",ROUND(AB1077,4))</f>
        <v>6.4000000000000001E-2</v>
      </c>
      <c r="AE1077" s="110">
        <f>IF('3C-Water transport'!AB$58="no"," ",ROUND(AB1077,4))</f>
        <v>6.4000000000000001E-2</v>
      </c>
    </row>
    <row r="1078" spans="5:31" x14ac:dyDescent="0.25">
      <c r="E1078" s="110">
        <f t="shared" ref="E1078:E1141" si="96">E1077+0.001</f>
        <v>6.5000000000000044E-2</v>
      </c>
      <c r="F1078" s="110">
        <f>IF('3A-Rail transport'!$AB$56="no"," ",ROUND(E1078,4))</f>
        <v>6.5000000000000002E-2</v>
      </c>
      <c r="G1078" s="110">
        <f>IF('3A-Rail transport'!$AB$57="no"," ",ROUND(E1078,4))</f>
        <v>6.5000000000000002E-2</v>
      </c>
      <c r="H1078" s="110"/>
      <c r="S1078" s="110">
        <f t="shared" ref="S1078:S1141" si="97">S1077+0.001</f>
        <v>6.5000000000000044E-2</v>
      </c>
      <c r="T1078" s="110">
        <f>IF('3B-Air transport'!AB$66="no"," ",ROUND(S1078,4))</f>
        <v>6.5000000000000002E-2</v>
      </c>
      <c r="U1078" s="110">
        <f>IF('3B-Air transport'!AB$67="no"," ",ROUND(S1078,4))</f>
        <v>6.5000000000000002E-2</v>
      </c>
      <c r="V1078" s="110">
        <f>IF('3B-Air transport'!AB$68="no"," ",ROUND(S1078,4))</f>
        <v>6.5000000000000002E-2</v>
      </c>
      <c r="W1078" s="110"/>
      <c r="AB1078" s="110">
        <f t="shared" ref="AB1078:AB1141" si="98">AB1077+0.001</f>
        <v>6.5000000000000044E-2</v>
      </c>
      <c r="AC1078" s="110">
        <f>IF('3C-Water transport'!AB$56="no"," ",ROUND(AB1078,4))</f>
        <v>6.5000000000000002E-2</v>
      </c>
      <c r="AD1078" s="110">
        <f>IF('3C-Water transport'!AB$57="no"," ",ROUND(AB1078,4))</f>
        <v>6.5000000000000002E-2</v>
      </c>
      <c r="AE1078" s="110">
        <f>IF('3C-Water transport'!AB$58="no"," ",ROUND(AB1078,4))</f>
        <v>6.5000000000000002E-2</v>
      </c>
    </row>
    <row r="1079" spans="5:31" x14ac:dyDescent="0.25">
      <c r="E1079" s="110">
        <f t="shared" si="96"/>
        <v>6.6000000000000045E-2</v>
      </c>
      <c r="F1079" s="110">
        <f>IF('3A-Rail transport'!$AB$56="no"," ",ROUND(E1079,4))</f>
        <v>6.6000000000000003E-2</v>
      </c>
      <c r="G1079" s="110">
        <f>IF('3A-Rail transport'!$AB$57="no"," ",ROUND(E1079,4))</f>
        <v>6.6000000000000003E-2</v>
      </c>
      <c r="H1079" s="110"/>
      <c r="S1079" s="110">
        <f t="shared" si="97"/>
        <v>6.6000000000000045E-2</v>
      </c>
      <c r="T1079" s="110">
        <f>IF('3B-Air transport'!AB$66="no"," ",ROUND(S1079,4))</f>
        <v>6.6000000000000003E-2</v>
      </c>
      <c r="U1079" s="110">
        <f>IF('3B-Air transport'!AB$67="no"," ",ROUND(S1079,4))</f>
        <v>6.6000000000000003E-2</v>
      </c>
      <c r="V1079" s="110">
        <f>IF('3B-Air transport'!AB$68="no"," ",ROUND(S1079,4))</f>
        <v>6.6000000000000003E-2</v>
      </c>
      <c r="W1079" s="110"/>
      <c r="AB1079" s="110">
        <f t="shared" si="98"/>
        <v>6.6000000000000045E-2</v>
      </c>
      <c r="AC1079" s="110">
        <f>IF('3C-Water transport'!AB$56="no"," ",ROUND(AB1079,4))</f>
        <v>6.6000000000000003E-2</v>
      </c>
      <c r="AD1079" s="110">
        <f>IF('3C-Water transport'!AB$57="no"," ",ROUND(AB1079,4))</f>
        <v>6.6000000000000003E-2</v>
      </c>
      <c r="AE1079" s="110">
        <f>IF('3C-Water transport'!AB$58="no"," ",ROUND(AB1079,4))</f>
        <v>6.6000000000000003E-2</v>
      </c>
    </row>
    <row r="1080" spans="5:31" x14ac:dyDescent="0.25">
      <c r="E1080" s="110">
        <f t="shared" si="96"/>
        <v>6.7000000000000046E-2</v>
      </c>
      <c r="F1080" s="110">
        <f>IF('3A-Rail transport'!$AB$56="no"," ",ROUND(E1080,4))</f>
        <v>6.7000000000000004E-2</v>
      </c>
      <c r="G1080" s="110">
        <f>IF('3A-Rail transport'!$AB$57="no"," ",ROUND(E1080,4))</f>
        <v>6.7000000000000004E-2</v>
      </c>
      <c r="H1080" s="110"/>
      <c r="S1080" s="110">
        <f t="shared" si="97"/>
        <v>6.7000000000000046E-2</v>
      </c>
      <c r="T1080" s="110">
        <f>IF('3B-Air transport'!AB$66="no"," ",ROUND(S1080,4))</f>
        <v>6.7000000000000004E-2</v>
      </c>
      <c r="U1080" s="110">
        <f>IF('3B-Air transport'!AB$67="no"," ",ROUND(S1080,4))</f>
        <v>6.7000000000000004E-2</v>
      </c>
      <c r="V1080" s="110">
        <f>IF('3B-Air transport'!AB$68="no"," ",ROUND(S1080,4))</f>
        <v>6.7000000000000004E-2</v>
      </c>
      <c r="W1080" s="110"/>
      <c r="AB1080" s="110">
        <f t="shared" si="98"/>
        <v>6.7000000000000046E-2</v>
      </c>
      <c r="AC1080" s="110">
        <f>IF('3C-Water transport'!AB$56="no"," ",ROUND(AB1080,4))</f>
        <v>6.7000000000000004E-2</v>
      </c>
      <c r="AD1080" s="110">
        <f>IF('3C-Water transport'!AB$57="no"," ",ROUND(AB1080,4))</f>
        <v>6.7000000000000004E-2</v>
      </c>
      <c r="AE1080" s="110">
        <f>IF('3C-Water transport'!AB$58="no"," ",ROUND(AB1080,4))</f>
        <v>6.7000000000000004E-2</v>
      </c>
    </row>
    <row r="1081" spans="5:31" x14ac:dyDescent="0.25">
      <c r="E1081" s="110">
        <f t="shared" si="96"/>
        <v>6.8000000000000047E-2</v>
      </c>
      <c r="F1081" s="110">
        <f>IF('3A-Rail transport'!$AB$56="no"," ",ROUND(E1081,4))</f>
        <v>6.8000000000000005E-2</v>
      </c>
      <c r="G1081" s="110">
        <f>IF('3A-Rail transport'!$AB$57="no"," ",ROUND(E1081,4))</f>
        <v>6.8000000000000005E-2</v>
      </c>
      <c r="H1081" s="110"/>
      <c r="S1081" s="110">
        <f t="shared" si="97"/>
        <v>6.8000000000000047E-2</v>
      </c>
      <c r="T1081" s="110">
        <f>IF('3B-Air transport'!AB$66="no"," ",ROUND(S1081,4))</f>
        <v>6.8000000000000005E-2</v>
      </c>
      <c r="U1081" s="110">
        <f>IF('3B-Air transport'!AB$67="no"," ",ROUND(S1081,4))</f>
        <v>6.8000000000000005E-2</v>
      </c>
      <c r="V1081" s="110">
        <f>IF('3B-Air transport'!AB$68="no"," ",ROUND(S1081,4))</f>
        <v>6.8000000000000005E-2</v>
      </c>
      <c r="W1081" s="110"/>
      <c r="AB1081" s="110">
        <f t="shared" si="98"/>
        <v>6.8000000000000047E-2</v>
      </c>
      <c r="AC1081" s="110">
        <f>IF('3C-Water transport'!AB$56="no"," ",ROUND(AB1081,4))</f>
        <v>6.8000000000000005E-2</v>
      </c>
      <c r="AD1081" s="110">
        <f>IF('3C-Water transport'!AB$57="no"," ",ROUND(AB1081,4))</f>
        <v>6.8000000000000005E-2</v>
      </c>
      <c r="AE1081" s="110">
        <f>IF('3C-Water transport'!AB$58="no"," ",ROUND(AB1081,4))</f>
        <v>6.8000000000000005E-2</v>
      </c>
    </row>
    <row r="1082" spans="5:31" x14ac:dyDescent="0.25">
      <c r="E1082" s="110">
        <f t="shared" si="96"/>
        <v>6.9000000000000047E-2</v>
      </c>
      <c r="F1082" s="110">
        <f>IF('3A-Rail transport'!$AB$56="no"," ",ROUND(E1082,4))</f>
        <v>6.9000000000000006E-2</v>
      </c>
      <c r="G1082" s="110">
        <f>IF('3A-Rail transport'!$AB$57="no"," ",ROUND(E1082,4))</f>
        <v>6.9000000000000006E-2</v>
      </c>
      <c r="H1082" s="110"/>
      <c r="S1082" s="110">
        <f t="shared" si="97"/>
        <v>6.9000000000000047E-2</v>
      </c>
      <c r="T1082" s="110">
        <f>IF('3B-Air transport'!AB$66="no"," ",ROUND(S1082,4))</f>
        <v>6.9000000000000006E-2</v>
      </c>
      <c r="U1082" s="110">
        <f>IF('3B-Air transport'!AB$67="no"," ",ROUND(S1082,4))</f>
        <v>6.9000000000000006E-2</v>
      </c>
      <c r="V1082" s="110">
        <f>IF('3B-Air transport'!AB$68="no"," ",ROUND(S1082,4))</f>
        <v>6.9000000000000006E-2</v>
      </c>
      <c r="W1082" s="110"/>
      <c r="AB1082" s="110">
        <f t="shared" si="98"/>
        <v>6.9000000000000047E-2</v>
      </c>
      <c r="AC1082" s="110">
        <f>IF('3C-Water transport'!AB$56="no"," ",ROUND(AB1082,4))</f>
        <v>6.9000000000000006E-2</v>
      </c>
      <c r="AD1082" s="110">
        <f>IF('3C-Water transport'!AB$57="no"," ",ROUND(AB1082,4))</f>
        <v>6.9000000000000006E-2</v>
      </c>
      <c r="AE1082" s="110">
        <f>IF('3C-Water transport'!AB$58="no"," ",ROUND(AB1082,4))</f>
        <v>6.9000000000000006E-2</v>
      </c>
    </row>
    <row r="1083" spans="5:31" x14ac:dyDescent="0.25">
      <c r="E1083" s="110">
        <f t="shared" si="96"/>
        <v>7.0000000000000048E-2</v>
      </c>
      <c r="F1083" s="110">
        <f>IF('3A-Rail transport'!$AB$56="no"," ",ROUND(E1083,4))</f>
        <v>7.0000000000000007E-2</v>
      </c>
      <c r="G1083" s="110">
        <f>IF('3A-Rail transport'!$AB$57="no"," ",ROUND(E1083,4))</f>
        <v>7.0000000000000007E-2</v>
      </c>
      <c r="H1083" s="110"/>
      <c r="S1083" s="110">
        <f t="shared" si="97"/>
        <v>7.0000000000000048E-2</v>
      </c>
      <c r="T1083" s="110">
        <f>IF('3B-Air transport'!AB$66="no"," ",ROUND(S1083,4))</f>
        <v>7.0000000000000007E-2</v>
      </c>
      <c r="U1083" s="110">
        <f>IF('3B-Air transport'!AB$67="no"," ",ROUND(S1083,4))</f>
        <v>7.0000000000000007E-2</v>
      </c>
      <c r="V1083" s="110">
        <f>IF('3B-Air transport'!AB$68="no"," ",ROUND(S1083,4))</f>
        <v>7.0000000000000007E-2</v>
      </c>
      <c r="W1083" s="110"/>
      <c r="AB1083" s="110">
        <f t="shared" si="98"/>
        <v>7.0000000000000048E-2</v>
      </c>
      <c r="AC1083" s="110">
        <f>IF('3C-Water transport'!AB$56="no"," ",ROUND(AB1083,4))</f>
        <v>7.0000000000000007E-2</v>
      </c>
      <c r="AD1083" s="110">
        <f>IF('3C-Water transport'!AB$57="no"," ",ROUND(AB1083,4))</f>
        <v>7.0000000000000007E-2</v>
      </c>
      <c r="AE1083" s="110">
        <f>IF('3C-Water transport'!AB$58="no"," ",ROUND(AB1083,4))</f>
        <v>7.0000000000000007E-2</v>
      </c>
    </row>
    <row r="1084" spans="5:31" x14ac:dyDescent="0.25">
      <c r="E1084" s="110">
        <f t="shared" si="96"/>
        <v>7.1000000000000049E-2</v>
      </c>
      <c r="F1084" s="110">
        <f>IF('3A-Rail transport'!$AB$56="no"," ",ROUND(E1084,4))</f>
        <v>7.0999999999999994E-2</v>
      </c>
      <c r="G1084" s="110">
        <f>IF('3A-Rail transport'!$AB$57="no"," ",ROUND(E1084,4))</f>
        <v>7.0999999999999994E-2</v>
      </c>
      <c r="H1084" s="110"/>
      <c r="S1084" s="110">
        <f t="shared" si="97"/>
        <v>7.1000000000000049E-2</v>
      </c>
      <c r="T1084" s="110">
        <f>IF('3B-Air transport'!AB$66="no"," ",ROUND(S1084,4))</f>
        <v>7.0999999999999994E-2</v>
      </c>
      <c r="U1084" s="110">
        <f>IF('3B-Air transport'!AB$67="no"," ",ROUND(S1084,4))</f>
        <v>7.0999999999999994E-2</v>
      </c>
      <c r="V1084" s="110">
        <f>IF('3B-Air transport'!AB$68="no"," ",ROUND(S1084,4))</f>
        <v>7.0999999999999994E-2</v>
      </c>
      <c r="W1084" s="110"/>
      <c r="AB1084" s="110">
        <f t="shared" si="98"/>
        <v>7.1000000000000049E-2</v>
      </c>
      <c r="AC1084" s="110">
        <f>IF('3C-Water transport'!AB$56="no"," ",ROUND(AB1084,4))</f>
        <v>7.0999999999999994E-2</v>
      </c>
      <c r="AD1084" s="110">
        <f>IF('3C-Water transport'!AB$57="no"," ",ROUND(AB1084,4))</f>
        <v>7.0999999999999994E-2</v>
      </c>
      <c r="AE1084" s="110">
        <f>IF('3C-Water transport'!AB$58="no"," ",ROUND(AB1084,4))</f>
        <v>7.0999999999999994E-2</v>
      </c>
    </row>
    <row r="1085" spans="5:31" x14ac:dyDescent="0.25">
      <c r="E1085" s="110">
        <f t="shared" si="96"/>
        <v>7.200000000000005E-2</v>
      </c>
      <c r="F1085" s="110">
        <f>IF('3A-Rail transport'!$AB$56="no"," ",ROUND(E1085,4))</f>
        <v>7.1999999999999995E-2</v>
      </c>
      <c r="G1085" s="110">
        <f>IF('3A-Rail transport'!$AB$57="no"," ",ROUND(E1085,4))</f>
        <v>7.1999999999999995E-2</v>
      </c>
      <c r="H1085" s="110"/>
      <c r="S1085" s="110">
        <f t="shared" si="97"/>
        <v>7.200000000000005E-2</v>
      </c>
      <c r="T1085" s="110">
        <f>IF('3B-Air transport'!AB$66="no"," ",ROUND(S1085,4))</f>
        <v>7.1999999999999995E-2</v>
      </c>
      <c r="U1085" s="110">
        <f>IF('3B-Air transport'!AB$67="no"," ",ROUND(S1085,4))</f>
        <v>7.1999999999999995E-2</v>
      </c>
      <c r="V1085" s="110">
        <f>IF('3B-Air transport'!AB$68="no"," ",ROUND(S1085,4))</f>
        <v>7.1999999999999995E-2</v>
      </c>
      <c r="W1085" s="110"/>
      <c r="AB1085" s="110">
        <f t="shared" si="98"/>
        <v>7.200000000000005E-2</v>
      </c>
      <c r="AC1085" s="110">
        <f>IF('3C-Water transport'!AB$56="no"," ",ROUND(AB1085,4))</f>
        <v>7.1999999999999995E-2</v>
      </c>
      <c r="AD1085" s="110">
        <f>IF('3C-Water transport'!AB$57="no"," ",ROUND(AB1085,4))</f>
        <v>7.1999999999999995E-2</v>
      </c>
      <c r="AE1085" s="110">
        <f>IF('3C-Water transport'!AB$58="no"," ",ROUND(AB1085,4))</f>
        <v>7.1999999999999995E-2</v>
      </c>
    </row>
    <row r="1086" spans="5:31" x14ac:dyDescent="0.25">
      <c r="E1086" s="110">
        <f t="shared" si="96"/>
        <v>7.3000000000000051E-2</v>
      </c>
      <c r="F1086" s="110">
        <f>IF('3A-Rail transport'!$AB$56="no"," ",ROUND(E1086,4))</f>
        <v>7.2999999999999995E-2</v>
      </c>
      <c r="G1086" s="110">
        <f>IF('3A-Rail transport'!$AB$57="no"," ",ROUND(E1086,4))</f>
        <v>7.2999999999999995E-2</v>
      </c>
      <c r="H1086" s="110"/>
      <c r="S1086" s="110">
        <f t="shared" si="97"/>
        <v>7.3000000000000051E-2</v>
      </c>
      <c r="T1086" s="110">
        <f>IF('3B-Air transport'!AB$66="no"," ",ROUND(S1086,4))</f>
        <v>7.2999999999999995E-2</v>
      </c>
      <c r="U1086" s="110">
        <f>IF('3B-Air transport'!AB$67="no"," ",ROUND(S1086,4))</f>
        <v>7.2999999999999995E-2</v>
      </c>
      <c r="V1086" s="110">
        <f>IF('3B-Air transport'!AB$68="no"," ",ROUND(S1086,4))</f>
        <v>7.2999999999999995E-2</v>
      </c>
      <c r="W1086" s="110"/>
      <c r="AB1086" s="110">
        <f t="shared" si="98"/>
        <v>7.3000000000000051E-2</v>
      </c>
      <c r="AC1086" s="110">
        <f>IF('3C-Water transport'!AB$56="no"," ",ROUND(AB1086,4))</f>
        <v>7.2999999999999995E-2</v>
      </c>
      <c r="AD1086" s="110">
        <f>IF('3C-Water transport'!AB$57="no"," ",ROUND(AB1086,4))</f>
        <v>7.2999999999999995E-2</v>
      </c>
      <c r="AE1086" s="110">
        <f>IF('3C-Water transport'!AB$58="no"," ",ROUND(AB1086,4))</f>
        <v>7.2999999999999995E-2</v>
      </c>
    </row>
    <row r="1087" spans="5:31" x14ac:dyDescent="0.25">
      <c r="E1087" s="110">
        <f t="shared" si="96"/>
        <v>7.4000000000000052E-2</v>
      </c>
      <c r="F1087" s="110">
        <f>IF('3A-Rail transport'!$AB$56="no"," ",ROUND(E1087,4))</f>
        <v>7.3999999999999996E-2</v>
      </c>
      <c r="G1087" s="110">
        <f>IF('3A-Rail transport'!$AB$57="no"," ",ROUND(E1087,4))</f>
        <v>7.3999999999999996E-2</v>
      </c>
      <c r="H1087" s="110"/>
      <c r="S1087" s="110">
        <f t="shared" si="97"/>
        <v>7.4000000000000052E-2</v>
      </c>
      <c r="T1087" s="110">
        <f>IF('3B-Air transport'!AB$66="no"," ",ROUND(S1087,4))</f>
        <v>7.3999999999999996E-2</v>
      </c>
      <c r="U1087" s="110">
        <f>IF('3B-Air transport'!AB$67="no"," ",ROUND(S1087,4))</f>
        <v>7.3999999999999996E-2</v>
      </c>
      <c r="V1087" s="110">
        <f>IF('3B-Air transport'!AB$68="no"," ",ROUND(S1087,4))</f>
        <v>7.3999999999999996E-2</v>
      </c>
      <c r="W1087" s="110"/>
      <c r="AB1087" s="110">
        <f t="shared" si="98"/>
        <v>7.4000000000000052E-2</v>
      </c>
      <c r="AC1087" s="110">
        <f>IF('3C-Water transport'!AB$56="no"," ",ROUND(AB1087,4))</f>
        <v>7.3999999999999996E-2</v>
      </c>
      <c r="AD1087" s="110">
        <f>IF('3C-Water transport'!AB$57="no"," ",ROUND(AB1087,4))</f>
        <v>7.3999999999999996E-2</v>
      </c>
      <c r="AE1087" s="110">
        <f>IF('3C-Water transport'!AB$58="no"," ",ROUND(AB1087,4))</f>
        <v>7.3999999999999996E-2</v>
      </c>
    </row>
    <row r="1088" spans="5:31" x14ac:dyDescent="0.25">
      <c r="E1088" s="110">
        <f t="shared" si="96"/>
        <v>7.5000000000000053E-2</v>
      </c>
      <c r="F1088" s="110">
        <f>IF('3A-Rail transport'!$AB$56="no"," ",ROUND(E1088,4))</f>
        <v>7.4999999999999997E-2</v>
      </c>
      <c r="G1088" s="110">
        <f>IF('3A-Rail transport'!$AB$57="no"," ",ROUND(E1088,4))</f>
        <v>7.4999999999999997E-2</v>
      </c>
      <c r="H1088" s="110"/>
      <c r="S1088" s="110">
        <f t="shared" si="97"/>
        <v>7.5000000000000053E-2</v>
      </c>
      <c r="T1088" s="110">
        <f>IF('3B-Air transport'!AB$66="no"," ",ROUND(S1088,4))</f>
        <v>7.4999999999999997E-2</v>
      </c>
      <c r="U1088" s="110">
        <f>IF('3B-Air transport'!AB$67="no"," ",ROUND(S1088,4))</f>
        <v>7.4999999999999997E-2</v>
      </c>
      <c r="V1088" s="110">
        <f>IF('3B-Air transport'!AB$68="no"," ",ROUND(S1088,4))</f>
        <v>7.4999999999999997E-2</v>
      </c>
      <c r="W1088" s="110"/>
      <c r="AB1088" s="110">
        <f t="shared" si="98"/>
        <v>7.5000000000000053E-2</v>
      </c>
      <c r="AC1088" s="110">
        <f>IF('3C-Water transport'!AB$56="no"," ",ROUND(AB1088,4))</f>
        <v>7.4999999999999997E-2</v>
      </c>
      <c r="AD1088" s="110">
        <f>IF('3C-Water transport'!AB$57="no"," ",ROUND(AB1088,4))</f>
        <v>7.4999999999999997E-2</v>
      </c>
      <c r="AE1088" s="110">
        <f>IF('3C-Water transport'!AB$58="no"," ",ROUND(AB1088,4))</f>
        <v>7.4999999999999997E-2</v>
      </c>
    </row>
    <row r="1089" spans="5:31" x14ac:dyDescent="0.25">
      <c r="E1089" s="110">
        <f t="shared" si="96"/>
        <v>7.6000000000000054E-2</v>
      </c>
      <c r="F1089" s="110">
        <f>IF('3A-Rail transport'!$AB$56="no"," ",ROUND(E1089,4))</f>
        <v>7.5999999999999998E-2</v>
      </c>
      <c r="G1089" s="110">
        <f>IF('3A-Rail transport'!$AB$57="no"," ",ROUND(E1089,4))</f>
        <v>7.5999999999999998E-2</v>
      </c>
      <c r="H1089" s="110"/>
      <c r="S1089" s="110">
        <f t="shared" si="97"/>
        <v>7.6000000000000054E-2</v>
      </c>
      <c r="T1089" s="110">
        <f>IF('3B-Air transport'!AB$66="no"," ",ROUND(S1089,4))</f>
        <v>7.5999999999999998E-2</v>
      </c>
      <c r="U1089" s="110">
        <f>IF('3B-Air transport'!AB$67="no"," ",ROUND(S1089,4))</f>
        <v>7.5999999999999998E-2</v>
      </c>
      <c r="V1089" s="110">
        <f>IF('3B-Air transport'!AB$68="no"," ",ROUND(S1089,4))</f>
        <v>7.5999999999999998E-2</v>
      </c>
      <c r="W1089" s="110"/>
      <c r="AB1089" s="110">
        <f t="shared" si="98"/>
        <v>7.6000000000000054E-2</v>
      </c>
      <c r="AC1089" s="110">
        <f>IF('3C-Water transport'!AB$56="no"," ",ROUND(AB1089,4))</f>
        <v>7.5999999999999998E-2</v>
      </c>
      <c r="AD1089" s="110">
        <f>IF('3C-Water transport'!AB$57="no"," ",ROUND(AB1089,4))</f>
        <v>7.5999999999999998E-2</v>
      </c>
      <c r="AE1089" s="110">
        <f>IF('3C-Water transport'!AB$58="no"," ",ROUND(AB1089,4))</f>
        <v>7.5999999999999998E-2</v>
      </c>
    </row>
    <row r="1090" spans="5:31" x14ac:dyDescent="0.25">
      <c r="E1090" s="110">
        <f t="shared" si="96"/>
        <v>7.7000000000000055E-2</v>
      </c>
      <c r="F1090" s="110">
        <f>IF('3A-Rail transport'!$AB$56="no"," ",ROUND(E1090,4))</f>
        <v>7.6999999999999999E-2</v>
      </c>
      <c r="G1090" s="110">
        <f>IF('3A-Rail transport'!$AB$57="no"," ",ROUND(E1090,4))</f>
        <v>7.6999999999999999E-2</v>
      </c>
      <c r="H1090" s="110"/>
      <c r="S1090" s="110">
        <f t="shared" si="97"/>
        <v>7.7000000000000055E-2</v>
      </c>
      <c r="T1090" s="110">
        <f>IF('3B-Air transport'!AB$66="no"," ",ROUND(S1090,4))</f>
        <v>7.6999999999999999E-2</v>
      </c>
      <c r="U1090" s="110">
        <f>IF('3B-Air transport'!AB$67="no"," ",ROUND(S1090,4))</f>
        <v>7.6999999999999999E-2</v>
      </c>
      <c r="V1090" s="110">
        <f>IF('3B-Air transport'!AB$68="no"," ",ROUND(S1090,4))</f>
        <v>7.6999999999999999E-2</v>
      </c>
      <c r="W1090" s="110"/>
      <c r="AB1090" s="110">
        <f t="shared" si="98"/>
        <v>7.7000000000000055E-2</v>
      </c>
      <c r="AC1090" s="110">
        <f>IF('3C-Water transport'!AB$56="no"," ",ROUND(AB1090,4))</f>
        <v>7.6999999999999999E-2</v>
      </c>
      <c r="AD1090" s="110">
        <f>IF('3C-Water transport'!AB$57="no"," ",ROUND(AB1090,4))</f>
        <v>7.6999999999999999E-2</v>
      </c>
      <c r="AE1090" s="110">
        <f>IF('3C-Water transport'!AB$58="no"," ",ROUND(AB1090,4))</f>
        <v>7.6999999999999999E-2</v>
      </c>
    </row>
    <row r="1091" spans="5:31" x14ac:dyDescent="0.25">
      <c r="E1091" s="110">
        <f t="shared" si="96"/>
        <v>7.8000000000000055E-2</v>
      </c>
      <c r="F1091" s="110">
        <f>IF('3A-Rail transport'!$AB$56="no"," ",ROUND(E1091,4))</f>
        <v>7.8E-2</v>
      </c>
      <c r="G1091" s="110">
        <f>IF('3A-Rail transport'!$AB$57="no"," ",ROUND(E1091,4))</f>
        <v>7.8E-2</v>
      </c>
      <c r="H1091" s="110"/>
      <c r="S1091" s="110">
        <f t="shared" si="97"/>
        <v>7.8000000000000055E-2</v>
      </c>
      <c r="T1091" s="110">
        <f>IF('3B-Air transport'!AB$66="no"," ",ROUND(S1091,4))</f>
        <v>7.8E-2</v>
      </c>
      <c r="U1091" s="110">
        <f>IF('3B-Air transport'!AB$67="no"," ",ROUND(S1091,4))</f>
        <v>7.8E-2</v>
      </c>
      <c r="V1091" s="110">
        <f>IF('3B-Air transport'!AB$68="no"," ",ROUND(S1091,4))</f>
        <v>7.8E-2</v>
      </c>
      <c r="W1091" s="110"/>
      <c r="AB1091" s="110">
        <f t="shared" si="98"/>
        <v>7.8000000000000055E-2</v>
      </c>
      <c r="AC1091" s="110">
        <f>IF('3C-Water transport'!AB$56="no"," ",ROUND(AB1091,4))</f>
        <v>7.8E-2</v>
      </c>
      <c r="AD1091" s="110">
        <f>IF('3C-Water transport'!AB$57="no"," ",ROUND(AB1091,4))</f>
        <v>7.8E-2</v>
      </c>
      <c r="AE1091" s="110">
        <f>IF('3C-Water transport'!AB$58="no"," ",ROUND(AB1091,4))</f>
        <v>7.8E-2</v>
      </c>
    </row>
    <row r="1092" spans="5:31" x14ac:dyDescent="0.25">
      <c r="E1092" s="110">
        <f t="shared" si="96"/>
        <v>7.9000000000000056E-2</v>
      </c>
      <c r="F1092" s="110">
        <f>IF('3A-Rail transport'!$AB$56="no"," ",ROUND(E1092,4))</f>
        <v>7.9000000000000001E-2</v>
      </c>
      <c r="G1092" s="110">
        <f>IF('3A-Rail transport'!$AB$57="no"," ",ROUND(E1092,4))</f>
        <v>7.9000000000000001E-2</v>
      </c>
      <c r="H1092" s="110"/>
      <c r="S1092" s="110">
        <f t="shared" si="97"/>
        <v>7.9000000000000056E-2</v>
      </c>
      <c r="T1092" s="110">
        <f>IF('3B-Air transport'!AB$66="no"," ",ROUND(S1092,4))</f>
        <v>7.9000000000000001E-2</v>
      </c>
      <c r="U1092" s="110">
        <f>IF('3B-Air transport'!AB$67="no"," ",ROUND(S1092,4))</f>
        <v>7.9000000000000001E-2</v>
      </c>
      <c r="V1092" s="110">
        <f>IF('3B-Air transport'!AB$68="no"," ",ROUND(S1092,4))</f>
        <v>7.9000000000000001E-2</v>
      </c>
      <c r="W1092" s="110"/>
      <c r="AB1092" s="110">
        <f t="shared" si="98"/>
        <v>7.9000000000000056E-2</v>
      </c>
      <c r="AC1092" s="110">
        <f>IF('3C-Water transport'!AB$56="no"," ",ROUND(AB1092,4))</f>
        <v>7.9000000000000001E-2</v>
      </c>
      <c r="AD1092" s="110">
        <f>IF('3C-Water transport'!AB$57="no"," ",ROUND(AB1092,4))</f>
        <v>7.9000000000000001E-2</v>
      </c>
      <c r="AE1092" s="110">
        <f>IF('3C-Water transport'!AB$58="no"," ",ROUND(AB1092,4))</f>
        <v>7.9000000000000001E-2</v>
      </c>
    </row>
    <row r="1093" spans="5:31" x14ac:dyDescent="0.25">
      <c r="E1093" s="110">
        <f t="shared" si="96"/>
        <v>8.0000000000000057E-2</v>
      </c>
      <c r="F1093" s="110">
        <f>IF('3A-Rail transport'!$AB$56="no"," ",ROUND(E1093,4))</f>
        <v>0.08</v>
      </c>
      <c r="G1093" s="110">
        <f>IF('3A-Rail transport'!$AB$57="no"," ",ROUND(E1093,4))</f>
        <v>0.08</v>
      </c>
      <c r="H1093" s="110"/>
      <c r="S1093" s="110">
        <f t="shared" si="97"/>
        <v>8.0000000000000057E-2</v>
      </c>
      <c r="T1093" s="110">
        <f>IF('3B-Air transport'!AB$66="no"," ",ROUND(S1093,4))</f>
        <v>0.08</v>
      </c>
      <c r="U1093" s="110">
        <f>IF('3B-Air transport'!AB$67="no"," ",ROUND(S1093,4))</f>
        <v>0.08</v>
      </c>
      <c r="V1093" s="110">
        <f>IF('3B-Air transport'!AB$68="no"," ",ROUND(S1093,4))</f>
        <v>0.08</v>
      </c>
      <c r="W1093" s="110"/>
      <c r="AB1093" s="110">
        <f t="shared" si="98"/>
        <v>8.0000000000000057E-2</v>
      </c>
      <c r="AC1093" s="110">
        <f>IF('3C-Water transport'!AB$56="no"," ",ROUND(AB1093,4))</f>
        <v>0.08</v>
      </c>
      <c r="AD1093" s="110">
        <f>IF('3C-Water transport'!AB$57="no"," ",ROUND(AB1093,4))</f>
        <v>0.08</v>
      </c>
      <c r="AE1093" s="110">
        <f>IF('3C-Water transport'!AB$58="no"," ",ROUND(AB1093,4))</f>
        <v>0.08</v>
      </c>
    </row>
    <row r="1094" spans="5:31" x14ac:dyDescent="0.25">
      <c r="E1094" s="110">
        <f t="shared" si="96"/>
        <v>8.1000000000000058E-2</v>
      </c>
      <c r="F1094" s="110">
        <f>IF('3A-Rail transport'!$AB$56="no"," ",ROUND(E1094,4))</f>
        <v>8.1000000000000003E-2</v>
      </c>
      <c r="G1094" s="110">
        <f>IF('3A-Rail transport'!$AB$57="no"," ",ROUND(E1094,4))</f>
        <v>8.1000000000000003E-2</v>
      </c>
      <c r="H1094" s="110"/>
      <c r="S1094" s="110">
        <f t="shared" si="97"/>
        <v>8.1000000000000058E-2</v>
      </c>
      <c r="T1094" s="110">
        <f>IF('3B-Air transport'!AB$66="no"," ",ROUND(S1094,4))</f>
        <v>8.1000000000000003E-2</v>
      </c>
      <c r="U1094" s="110">
        <f>IF('3B-Air transport'!AB$67="no"," ",ROUND(S1094,4))</f>
        <v>8.1000000000000003E-2</v>
      </c>
      <c r="V1094" s="110">
        <f>IF('3B-Air transport'!AB$68="no"," ",ROUND(S1094,4))</f>
        <v>8.1000000000000003E-2</v>
      </c>
      <c r="W1094" s="110"/>
      <c r="AB1094" s="110">
        <f t="shared" si="98"/>
        <v>8.1000000000000058E-2</v>
      </c>
      <c r="AC1094" s="110">
        <f>IF('3C-Water transport'!AB$56="no"," ",ROUND(AB1094,4))</f>
        <v>8.1000000000000003E-2</v>
      </c>
      <c r="AD1094" s="110">
        <f>IF('3C-Water transport'!AB$57="no"," ",ROUND(AB1094,4))</f>
        <v>8.1000000000000003E-2</v>
      </c>
      <c r="AE1094" s="110">
        <f>IF('3C-Water transport'!AB$58="no"," ",ROUND(AB1094,4))</f>
        <v>8.1000000000000003E-2</v>
      </c>
    </row>
    <row r="1095" spans="5:31" x14ac:dyDescent="0.25">
      <c r="E1095" s="110">
        <f t="shared" si="96"/>
        <v>8.2000000000000059E-2</v>
      </c>
      <c r="F1095" s="110">
        <f>IF('3A-Rail transport'!$AB$56="no"," ",ROUND(E1095,4))</f>
        <v>8.2000000000000003E-2</v>
      </c>
      <c r="G1095" s="110">
        <f>IF('3A-Rail transport'!$AB$57="no"," ",ROUND(E1095,4))</f>
        <v>8.2000000000000003E-2</v>
      </c>
      <c r="H1095" s="110"/>
      <c r="S1095" s="110">
        <f t="shared" si="97"/>
        <v>8.2000000000000059E-2</v>
      </c>
      <c r="T1095" s="110">
        <f>IF('3B-Air transport'!AB$66="no"," ",ROUND(S1095,4))</f>
        <v>8.2000000000000003E-2</v>
      </c>
      <c r="U1095" s="110">
        <f>IF('3B-Air transport'!AB$67="no"," ",ROUND(S1095,4))</f>
        <v>8.2000000000000003E-2</v>
      </c>
      <c r="V1095" s="110">
        <f>IF('3B-Air transport'!AB$68="no"," ",ROUND(S1095,4))</f>
        <v>8.2000000000000003E-2</v>
      </c>
      <c r="W1095" s="110"/>
      <c r="AB1095" s="110">
        <f t="shared" si="98"/>
        <v>8.2000000000000059E-2</v>
      </c>
      <c r="AC1095" s="110">
        <f>IF('3C-Water transport'!AB$56="no"," ",ROUND(AB1095,4))</f>
        <v>8.2000000000000003E-2</v>
      </c>
      <c r="AD1095" s="110">
        <f>IF('3C-Water transport'!AB$57="no"," ",ROUND(AB1095,4))</f>
        <v>8.2000000000000003E-2</v>
      </c>
      <c r="AE1095" s="110">
        <f>IF('3C-Water transport'!AB$58="no"," ",ROUND(AB1095,4))</f>
        <v>8.2000000000000003E-2</v>
      </c>
    </row>
    <row r="1096" spans="5:31" x14ac:dyDescent="0.25">
      <c r="E1096" s="110">
        <f t="shared" si="96"/>
        <v>8.300000000000006E-2</v>
      </c>
      <c r="F1096" s="110">
        <f>IF('3A-Rail transport'!$AB$56="no"," ",ROUND(E1096,4))</f>
        <v>8.3000000000000004E-2</v>
      </c>
      <c r="G1096" s="110">
        <f>IF('3A-Rail transport'!$AB$57="no"," ",ROUND(E1096,4))</f>
        <v>8.3000000000000004E-2</v>
      </c>
      <c r="H1096" s="110"/>
      <c r="S1096" s="110">
        <f t="shared" si="97"/>
        <v>8.300000000000006E-2</v>
      </c>
      <c r="T1096" s="110">
        <f>IF('3B-Air transport'!AB$66="no"," ",ROUND(S1096,4))</f>
        <v>8.3000000000000004E-2</v>
      </c>
      <c r="U1096" s="110">
        <f>IF('3B-Air transport'!AB$67="no"," ",ROUND(S1096,4))</f>
        <v>8.3000000000000004E-2</v>
      </c>
      <c r="V1096" s="110">
        <f>IF('3B-Air transport'!AB$68="no"," ",ROUND(S1096,4))</f>
        <v>8.3000000000000004E-2</v>
      </c>
      <c r="W1096" s="110"/>
      <c r="AB1096" s="110">
        <f t="shared" si="98"/>
        <v>8.300000000000006E-2</v>
      </c>
      <c r="AC1096" s="110">
        <f>IF('3C-Water transport'!AB$56="no"," ",ROUND(AB1096,4))</f>
        <v>8.3000000000000004E-2</v>
      </c>
      <c r="AD1096" s="110">
        <f>IF('3C-Water transport'!AB$57="no"," ",ROUND(AB1096,4))</f>
        <v>8.3000000000000004E-2</v>
      </c>
      <c r="AE1096" s="110">
        <f>IF('3C-Water transport'!AB$58="no"," ",ROUND(AB1096,4))</f>
        <v>8.3000000000000004E-2</v>
      </c>
    </row>
    <row r="1097" spans="5:31" x14ac:dyDescent="0.25">
      <c r="E1097" s="110">
        <f t="shared" si="96"/>
        <v>8.4000000000000061E-2</v>
      </c>
      <c r="F1097" s="110">
        <f>IF('3A-Rail transport'!$AB$56="no"," ",ROUND(E1097,4))</f>
        <v>8.4000000000000005E-2</v>
      </c>
      <c r="G1097" s="110">
        <f>IF('3A-Rail transport'!$AB$57="no"," ",ROUND(E1097,4))</f>
        <v>8.4000000000000005E-2</v>
      </c>
      <c r="H1097" s="110"/>
      <c r="S1097" s="110">
        <f t="shared" si="97"/>
        <v>8.4000000000000061E-2</v>
      </c>
      <c r="T1097" s="110">
        <f>IF('3B-Air transport'!AB$66="no"," ",ROUND(S1097,4))</f>
        <v>8.4000000000000005E-2</v>
      </c>
      <c r="U1097" s="110">
        <f>IF('3B-Air transport'!AB$67="no"," ",ROUND(S1097,4))</f>
        <v>8.4000000000000005E-2</v>
      </c>
      <c r="V1097" s="110">
        <f>IF('3B-Air transport'!AB$68="no"," ",ROUND(S1097,4))</f>
        <v>8.4000000000000005E-2</v>
      </c>
      <c r="W1097" s="110"/>
      <c r="AB1097" s="110">
        <f t="shared" si="98"/>
        <v>8.4000000000000061E-2</v>
      </c>
      <c r="AC1097" s="110">
        <f>IF('3C-Water transport'!AB$56="no"," ",ROUND(AB1097,4))</f>
        <v>8.4000000000000005E-2</v>
      </c>
      <c r="AD1097" s="110">
        <f>IF('3C-Water transport'!AB$57="no"," ",ROUND(AB1097,4))</f>
        <v>8.4000000000000005E-2</v>
      </c>
      <c r="AE1097" s="110">
        <f>IF('3C-Water transport'!AB$58="no"," ",ROUND(AB1097,4))</f>
        <v>8.4000000000000005E-2</v>
      </c>
    </row>
    <row r="1098" spans="5:31" x14ac:dyDescent="0.25">
      <c r="E1098" s="110">
        <f t="shared" si="96"/>
        <v>8.5000000000000062E-2</v>
      </c>
      <c r="F1098" s="110">
        <f>IF('3A-Rail transport'!$AB$56="no"," ",ROUND(E1098,4))</f>
        <v>8.5000000000000006E-2</v>
      </c>
      <c r="G1098" s="110">
        <f>IF('3A-Rail transport'!$AB$57="no"," ",ROUND(E1098,4))</f>
        <v>8.5000000000000006E-2</v>
      </c>
      <c r="H1098" s="110"/>
      <c r="S1098" s="110">
        <f t="shared" si="97"/>
        <v>8.5000000000000062E-2</v>
      </c>
      <c r="T1098" s="110">
        <f>IF('3B-Air transport'!AB$66="no"," ",ROUND(S1098,4))</f>
        <v>8.5000000000000006E-2</v>
      </c>
      <c r="U1098" s="110">
        <f>IF('3B-Air transport'!AB$67="no"," ",ROUND(S1098,4))</f>
        <v>8.5000000000000006E-2</v>
      </c>
      <c r="V1098" s="110">
        <f>IF('3B-Air transport'!AB$68="no"," ",ROUND(S1098,4))</f>
        <v>8.5000000000000006E-2</v>
      </c>
      <c r="W1098" s="110"/>
      <c r="AB1098" s="110">
        <f t="shared" si="98"/>
        <v>8.5000000000000062E-2</v>
      </c>
      <c r="AC1098" s="110">
        <f>IF('3C-Water transport'!AB$56="no"," ",ROUND(AB1098,4))</f>
        <v>8.5000000000000006E-2</v>
      </c>
      <c r="AD1098" s="110">
        <f>IF('3C-Water transport'!AB$57="no"," ",ROUND(AB1098,4))</f>
        <v>8.5000000000000006E-2</v>
      </c>
      <c r="AE1098" s="110">
        <f>IF('3C-Water transport'!AB$58="no"," ",ROUND(AB1098,4))</f>
        <v>8.5000000000000006E-2</v>
      </c>
    </row>
    <row r="1099" spans="5:31" x14ac:dyDescent="0.25">
      <c r="E1099" s="110">
        <f t="shared" si="96"/>
        <v>8.6000000000000063E-2</v>
      </c>
      <c r="F1099" s="110">
        <f>IF('3A-Rail transport'!$AB$56="no"," ",ROUND(E1099,4))</f>
        <v>8.5999999999999993E-2</v>
      </c>
      <c r="G1099" s="110">
        <f>IF('3A-Rail transport'!$AB$57="no"," ",ROUND(E1099,4))</f>
        <v>8.5999999999999993E-2</v>
      </c>
      <c r="H1099" s="110"/>
      <c r="S1099" s="110">
        <f t="shared" si="97"/>
        <v>8.6000000000000063E-2</v>
      </c>
      <c r="T1099" s="110">
        <f>IF('3B-Air transport'!AB$66="no"," ",ROUND(S1099,4))</f>
        <v>8.5999999999999993E-2</v>
      </c>
      <c r="U1099" s="110">
        <f>IF('3B-Air transport'!AB$67="no"," ",ROUND(S1099,4))</f>
        <v>8.5999999999999993E-2</v>
      </c>
      <c r="V1099" s="110">
        <f>IF('3B-Air transport'!AB$68="no"," ",ROUND(S1099,4))</f>
        <v>8.5999999999999993E-2</v>
      </c>
      <c r="W1099" s="110"/>
      <c r="AB1099" s="110">
        <f t="shared" si="98"/>
        <v>8.6000000000000063E-2</v>
      </c>
      <c r="AC1099" s="110">
        <f>IF('3C-Water transport'!AB$56="no"," ",ROUND(AB1099,4))</f>
        <v>8.5999999999999993E-2</v>
      </c>
      <c r="AD1099" s="110">
        <f>IF('3C-Water transport'!AB$57="no"," ",ROUND(AB1099,4))</f>
        <v>8.5999999999999993E-2</v>
      </c>
      <c r="AE1099" s="110">
        <f>IF('3C-Water transport'!AB$58="no"," ",ROUND(AB1099,4))</f>
        <v>8.5999999999999993E-2</v>
      </c>
    </row>
    <row r="1100" spans="5:31" x14ac:dyDescent="0.25">
      <c r="E1100" s="110">
        <f t="shared" si="96"/>
        <v>8.7000000000000063E-2</v>
      </c>
      <c r="F1100" s="110">
        <f>IF('3A-Rail transport'!$AB$56="no"," ",ROUND(E1100,4))</f>
        <v>8.6999999999999994E-2</v>
      </c>
      <c r="G1100" s="110">
        <f>IF('3A-Rail transport'!$AB$57="no"," ",ROUND(E1100,4))</f>
        <v>8.6999999999999994E-2</v>
      </c>
      <c r="H1100" s="110"/>
      <c r="S1100" s="110">
        <f t="shared" si="97"/>
        <v>8.7000000000000063E-2</v>
      </c>
      <c r="T1100" s="110">
        <f>IF('3B-Air transport'!AB$66="no"," ",ROUND(S1100,4))</f>
        <v>8.6999999999999994E-2</v>
      </c>
      <c r="U1100" s="110">
        <f>IF('3B-Air transport'!AB$67="no"," ",ROUND(S1100,4))</f>
        <v>8.6999999999999994E-2</v>
      </c>
      <c r="V1100" s="110">
        <f>IF('3B-Air transport'!AB$68="no"," ",ROUND(S1100,4))</f>
        <v>8.6999999999999994E-2</v>
      </c>
      <c r="W1100" s="110"/>
      <c r="AB1100" s="110">
        <f t="shared" si="98"/>
        <v>8.7000000000000063E-2</v>
      </c>
      <c r="AC1100" s="110">
        <f>IF('3C-Water transport'!AB$56="no"," ",ROUND(AB1100,4))</f>
        <v>8.6999999999999994E-2</v>
      </c>
      <c r="AD1100" s="110">
        <f>IF('3C-Water transport'!AB$57="no"," ",ROUND(AB1100,4))</f>
        <v>8.6999999999999994E-2</v>
      </c>
      <c r="AE1100" s="110">
        <f>IF('3C-Water transport'!AB$58="no"," ",ROUND(AB1100,4))</f>
        <v>8.6999999999999994E-2</v>
      </c>
    </row>
    <row r="1101" spans="5:31" x14ac:dyDescent="0.25">
      <c r="E1101" s="110">
        <f t="shared" si="96"/>
        <v>8.8000000000000064E-2</v>
      </c>
      <c r="F1101" s="110">
        <f>IF('3A-Rail transport'!$AB$56="no"," ",ROUND(E1101,4))</f>
        <v>8.7999999999999995E-2</v>
      </c>
      <c r="G1101" s="110">
        <f>IF('3A-Rail transport'!$AB$57="no"," ",ROUND(E1101,4))</f>
        <v>8.7999999999999995E-2</v>
      </c>
      <c r="H1101" s="110"/>
      <c r="S1101" s="110">
        <f t="shared" si="97"/>
        <v>8.8000000000000064E-2</v>
      </c>
      <c r="T1101" s="110">
        <f>IF('3B-Air transport'!AB$66="no"," ",ROUND(S1101,4))</f>
        <v>8.7999999999999995E-2</v>
      </c>
      <c r="U1101" s="110">
        <f>IF('3B-Air transport'!AB$67="no"," ",ROUND(S1101,4))</f>
        <v>8.7999999999999995E-2</v>
      </c>
      <c r="V1101" s="110">
        <f>IF('3B-Air transport'!AB$68="no"," ",ROUND(S1101,4))</f>
        <v>8.7999999999999995E-2</v>
      </c>
      <c r="W1101" s="110"/>
      <c r="AB1101" s="110">
        <f t="shared" si="98"/>
        <v>8.8000000000000064E-2</v>
      </c>
      <c r="AC1101" s="110">
        <f>IF('3C-Water transport'!AB$56="no"," ",ROUND(AB1101,4))</f>
        <v>8.7999999999999995E-2</v>
      </c>
      <c r="AD1101" s="110">
        <f>IF('3C-Water transport'!AB$57="no"," ",ROUND(AB1101,4))</f>
        <v>8.7999999999999995E-2</v>
      </c>
      <c r="AE1101" s="110">
        <f>IF('3C-Water transport'!AB$58="no"," ",ROUND(AB1101,4))</f>
        <v>8.7999999999999995E-2</v>
      </c>
    </row>
    <row r="1102" spans="5:31" x14ac:dyDescent="0.25">
      <c r="E1102" s="110">
        <f t="shared" si="96"/>
        <v>8.9000000000000065E-2</v>
      </c>
      <c r="F1102" s="110">
        <f>IF('3A-Rail transport'!$AB$56="no"," ",ROUND(E1102,4))</f>
        <v>8.8999999999999996E-2</v>
      </c>
      <c r="G1102" s="110">
        <f>IF('3A-Rail transport'!$AB$57="no"," ",ROUND(E1102,4))</f>
        <v>8.8999999999999996E-2</v>
      </c>
      <c r="H1102" s="110"/>
      <c r="S1102" s="110">
        <f t="shared" si="97"/>
        <v>8.9000000000000065E-2</v>
      </c>
      <c r="T1102" s="110">
        <f>IF('3B-Air transport'!AB$66="no"," ",ROUND(S1102,4))</f>
        <v>8.8999999999999996E-2</v>
      </c>
      <c r="U1102" s="110">
        <f>IF('3B-Air transport'!AB$67="no"," ",ROUND(S1102,4))</f>
        <v>8.8999999999999996E-2</v>
      </c>
      <c r="V1102" s="110">
        <f>IF('3B-Air transport'!AB$68="no"," ",ROUND(S1102,4))</f>
        <v>8.8999999999999996E-2</v>
      </c>
      <c r="W1102" s="110"/>
      <c r="AB1102" s="110">
        <f t="shared" si="98"/>
        <v>8.9000000000000065E-2</v>
      </c>
      <c r="AC1102" s="110">
        <f>IF('3C-Water transport'!AB$56="no"," ",ROUND(AB1102,4))</f>
        <v>8.8999999999999996E-2</v>
      </c>
      <c r="AD1102" s="110">
        <f>IF('3C-Water transport'!AB$57="no"," ",ROUND(AB1102,4))</f>
        <v>8.8999999999999996E-2</v>
      </c>
      <c r="AE1102" s="110">
        <f>IF('3C-Water transport'!AB$58="no"," ",ROUND(AB1102,4))</f>
        <v>8.8999999999999996E-2</v>
      </c>
    </row>
    <row r="1103" spans="5:31" x14ac:dyDescent="0.25">
      <c r="E1103" s="110">
        <f t="shared" si="96"/>
        <v>9.0000000000000066E-2</v>
      </c>
      <c r="F1103" s="110">
        <f>IF('3A-Rail transport'!$AB$56="no"," ",ROUND(E1103,4))</f>
        <v>0.09</v>
      </c>
      <c r="G1103" s="110">
        <f>IF('3A-Rail transport'!$AB$57="no"," ",ROUND(E1103,4))</f>
        <v>0.09</v>
      </c>
      <c r="H1103" s="110"/>
      <c r="S1103" s="110">
        <f t="shared" si="97"/>
        <v>9.0000000000000066E-2</v>
      </c>
      <c r="T1103" s="110">
        <f>IF('3B-Air transport'!AB$66="no"," ",ROUND(S1103,4))</f>
        <v>0.09</v>
      </c>
      <c r="U1103" s="110">
        <f>IF('3B-Air transport'!AB$67="no"," ",ROUND(S1103,4))</f>
        <v>0.09</v>
      </c>
      <c r="V1103" s="110">
        <f>IF('3B-Air transport'!AB$68="no"," ",ROUND(S1103,4))</f>
        <v>0.09</v>
      </c>
      <c r="W1103" s="110"/>
      <c r="AB1103" s="110">
        <f t="shared" si="98"/>
        <v>9.0000000000000066E-2</v>
      </c>
      <c r="AC1103" s="110">
        <f>IF('3C-Water transport'!AB$56="no"," ",ROUND(AB1103,4))</f>
        <v>0.09</v>
      </c>
      <c r="AD1103" s="110">
        <f>IF('3C-Water transport'!AB$57="no"," ",ROUND(AB1103,4))</f>
        <v>0.09</v>
      </c>
      <c r="AE1103" s="110">
        <f>IF('3C-Water transport'!AB$58="no"," ",ROUND(AB1103,4))</f>
        <v>0.09</v>
      </c>
    </row>
    <row r="1104" spans="5:31" x14ac:dyDescent="0.25">
      <c r="E1104" s="110">
        <f t="shared" si="96"/>
        <v>9.1000000000000067E-2</v>
      </c>
      <c r="F1104" s="110">
        <f>IF('3A-Rail transport'!$AB$56="no"," ",ROUND(E1104,4))</f>
        <v>9.0999999999999998E-2</v>
      </c>
      <c r="G1104" s="110">
        <f>IF('3A-Rail transport'!$AB$57="no"," ",ROUND(E1104,4))</f>
        <v>9.0999999999999998E-2</v>
      </c>
      <c r="H1104" s="110"/>
      <c r="S1104" s="110">
        <f t="shared" si="97"/>
        <v>9.1000000000000067E-2</v>
      </c>
      <c r="T1104" s="110">
        <f>IF('3B-Air transport'!AB$66="no"," ",ROUND(S1104,4))</f>
        <v>9.0999999999999998E-2</v>
      </c>
      <c r="U1104" s="110">
        <f>IF('3B-Air transport'!AB$67="no"," ",ROUND(S1104,4))</f>
        <v>9.0999999999999998E-2</v>
      </c>
      <c r="V1104" s="110">
        <f>IF('3B-Air transport'!AB$68="no"," ",ROUND(S1104,4))</f>
        <v>9.0999999999999998E-2</v>
      </c>
      <c r="W1104" s="110"/>
      <c r="AB1104" s="110">
        <f t="shared" si="98"/>
        <v>9.1000000000000067E-2</v>
      </c>
      <c r="AC1104" s="110">
        <f>IF('3C-Water transport'!AB$56="no"," ",ROUND(AB1104,4))</f>
        <v>9.0999999999999998E-2</v>
      </c>
      <c r="AD1104" s="110">
        <f>IF('3C-Water transport'!AB$57="no"," ",ROUND(AB1104,4))</f>
        <v>9.0999999999999998E-2</v>
      </c>
      <c r="AE1104" s="110">
        <f>IF('3C-Water transport'!AB$58="no"," ",ROUND(AB1104,4))</f>
        <v>9.0999999999999998E-2</v>
      </c>
    </row>
    <row r="1105" spans="5:31" x14ac:dyDescent="0.25">
      <c r="E1105" s="110">
        <f t="shared" si="96"/>
        <v>9.2000000000000068E-2</v>
      </c>
      <c r="F1105" s="110">
        <f>IF('3A-Rail transport'!$AB$56="no"," ",ROUND(E1105,4))</f>
        <v>9.1999999999999998E-2</v>
      </c>
      <c r="G1105" s="110">
        <f>IF('3A-Rail transport'!$AB$57="no"," ",ROUND(E1105,4))</f>
        <v>9.1999999999999998E-2</v>
      </c>
      <c r="H1105" s="110"/>
      <c r="S1105" s="110">
        <f t="shared" si="97"/>
        <v>9.2000000000000068E-2</v>
      </c>
      <c r="T1105" s="110">
        <f>IF('3B-Air transport'!AB$66="no"," ",ROUND(S1105,4))</f>
        <v>9.1999999999999998E-2</v>
      </c>
      <c r="U1105" s="110">
        <f>IF('3B-Air transport'!AB$67="no"," ",ROUND(S1105,4))</f>
        <v>9.1999999999999998E-2</v>
      </c>
      <c r="V1105" s="110">
        <f>IF('3B-Air transport'!AB$68="no"," ",ROUND(S1105,4))</f>
        <v>9.1999999999999998E-2</v>
      </c>
      <c r="W1105" s="110"/>
      <c r="AB1105" s="110">
        <f t="shared" si="98"/>
        <v>9.2000000000000068E-2</v>
      </c>
      <c r="AC1105" s="110">
        <f>IF('3C-Water transport'!AB$56="no"," ",ROUND(AB1105,4))</f>
        <v>9.1999999999999998E-2</v>
      </c>
      <c r="AD1105" s="110">
        <f>IF('3C-Water transport'!AB$57="no"," ",ROUND(AB1105,4))</f>
        <v>9.1999999999999998E-2</v>
      </c>
      <c r="AE1105" s="110">
        <f>IF('3C-Water transport'!AB$58="no"," ",ROUND(AB1105,4))</f>
        <v>9.1999999999999998E-2</v>
      </c>
    </row>
    <row r="1106" spans="5:31" x14ac:dyDescent="0.25">
      <c r="E1106" s="110">
        <f t="shared" si="96"/>
        <v>9.3000000000000069E-2</v>
      </c>
      <c r="F1106" s="110">
        <f>IF('3A-Rail transport'!$AB$56="no"," ",ROUND(E1106,4))</f>
        <v>9.2999999999999999E-2</v>
      </c>
      <c r="G1106" s="110">
        <f>IF('3A-Rail transport'!$AB$57="no"," ",ROUND(E1106,4))</f>
        <v>9.2999999999999999E-2</v>
      </c>
      <c r="H1106" s="110"/>
      <c r="S1106" s="110">
        <f t="shared" si="97"/>
        <v>9.3000000000000069E-2</v>
      </c>
      <c r="T1106" s="110">
        <f>IF('3B-Air transport'!AB$66="no"," ",ROUND(S1106,4))</f>
        <v>9.2999999999999999E-2</v>
      </c>
      <c r="U1106" s="110">
        <f>IF('3B-Air transport'!AB$67="no"," ",ROUND(S1106,4))</f>
        <v>9.2999999999999999E-2</v>
      </c>
      <c r="V1106" s="110">
        <f>IF('3B-Air transport'!AB$68="no"," ",ROUND(S1106,4))</f>
        <v>9.2999999999999999E-2</v>
      </c>
      <c r="W1106" s="110"/>
      <c r="AB1106" s="110">
        <f t="shared" si="98"/>
        <v>9.3000000000000069E-2</v>
      </c>
      <c r="AC1106" s="110">
        <f>IF('3C-Water transport'!AB$56="no"," ",ROUND(AB1106,4))</f>
        <v>9.2999999999999999E-2</v>
      </c>
      <c r="AD1106" s="110">
        <f>IF('3C-Water transport'!AB$57="no"," ",ROUND(AB1106,4))</f>
        <v>9.2999999999999999E-2</v>
      </c>
      <c r="AE1106" s="110">
        <f>IF('3C-Water transport'!AB$58="no"," ",ROUND(AB1106,4))</f>
        <v>9.2999999999999999E-2</v>
      </c>
    </row>
    <row r="1107" spans="5:31" x14ac:dyDescent="0.25">
      <c r="E1107" s="110">
        <f t="shared" si="96"/>
        <v>9.400000000000007E-2</v>
      </c>
      <c r="F1107" s="110">
        <f>IF('3A-Rail transport'!$AB$56="no"," ",ROUND(E1107,4))</f>
        <v>9.4E-2</v>
      </c>
      <c r="G1107" s="110">
        <f>IF('3A-Rail transport'!$AB$57="no"," ",ROUND(E1107,4))</f>
        <v>9.4E-2</v>
      </c>
      <c r="H1107" s="110"/>
      <c r="S1107" s="110">
        <f t="shared" si="97"/>
        <v>9.400000000000007E-2</v>
      </c>
      <c r="T1107" s="110">
        <f>IF('3B-Air transport'!AB$66="no"," ",ROUND(S1107,4))</f>
        <v>9.4E-2</v>
      </c>
      <c r="U1107" s="110">
        <f>IF('3B-Air transport'!AB$67="no"," ",ROUND(S1107,4))</f>
        <v>9.4E-2</v>
      </c>
      <c r="V1107" s="110">
        <f>IF('3B-Air transport'!AB$68="no"," ",ROUND(S1107,4))</f>
        <v>9.4E-2</v>
      </c>
      <c r="W1107" s="110"/>
      <c r="AB1107" s="110">
        <f t="shared" si="98"/>
        <v>9.400000000000007E-2</v>
      </c>
      <c r="AC1107" s="110">
        <f>IF('3C-Water transport'!AB$56="no"," ",ROUND(AB1107,4))</f>
        <v>9.4E-2</v>
      </c>
      <c r="AD1107" s="110">
        <f>IF('3C-Water transport'!AB$57="no"," ",ROUND(AB1107,4))</f>
        <v>9.4E-2</v>
      </c>
      <c r="AE1107" s="110">
        <f>IF('3C-Water transport'!AB$58="no"," ",ROUND(AB1107,4))</f>
        <v>9.4E-2</v>
      </c>
    </row>
    <row r="1108" spans="5:31" x14ac:dyDescent="0.25">
      <c r="E1108" s="110">
        <f t="shared" si="96"/>
        <v>9.500000000000007E-2</v>
      </c>
      <c r="F1108" s="110">
        <f>IF('3A-Rail transport'!$AB$56="no"," ",ROUND(E1108,4))</f>
        <v>9.5000000000000001E-2</v>
      </c>
      <c r="G1108" s="110">
        <f>IF('3A-Rail transport'!$AB$57="no"," ",ROUND(E1108,4))</f>
        <v>9.5000000000000001E-2</v>
      </c>
      <c r="H1108" s="110"/>
      <c r="S1108" s="110">
        <f t="shared" si="97"/>
        <v>9.500000000000007E-2</v>
      </c>
      <c r="T1108" s="110">
        <f>IF('3B-Air transport'!AB$66="no"," ",ROUND(S1108,4))</f>
        <v>9.5000000000000001E-2</v>
      </c>
      <c r="U1108" s="110">
        <f>IF('3B-Air transport'!AB$67="no"," ",ROUND(S1108,4))</f>
        <v>9.5000000000000001E-2</v>
      </c>
      <c r="V1108" s="110">
        <f>IF('3B-Air transport'!AB$68="no"," ",ROUND(S1108,4))</f>
        <v>9.5000000000000001E-2</v>
      </c>
      <c r="W1108" s="110"/>
      <c r="AB1108" s="110">
        <f t="shared" si="98"/>
        <v>9.500000000000007E-2</v>
      </c>
      <c r="AC1108" s="110">
        <f>IF('3C-Water transport'!AB$56="no"," ",ROUND(AB1108,4))</f>
        <v>9.5000000000000001E-2</v>
      </c>
      <c r="AD1108" s="110">
        <f>IF('3C-Water transport'!AB$57="no"," ",ROUND(AB1108,4))</f>
        <v>9.5000000000000001E-2</v>
      </c>
      <c r="AE1108" s="110">
        <f>IF('3C-Water transport'!AB$58="no"," ",ROUND(AB1108,4))</f>
        <v>9.5000000000000001E-2</v>
      </c>
    </row>
    <row r="1109" spans="5:31" x14ac:dyDescent="0.25">
      <c r="E1109" s="110">
        <f t="shared" si="96"/>
        <v>9.6000000000000071E-2</v>
      </c>
      <c r="F1109" s="110">
        <f>IF('3A-Rail transport'!$AB$56="no"," ",ROUND(E1109,4))</f>
        <v>9.6000000000000002E-2</v>
      </c>
      <c r="G1109" s="110">
        <f>IF('3A-Rail transport'!$AB$57="no"," ",ROUND(E1109,4))</f>
        <v>9.6000000000000002E-2</v>
      </c>
      <c r="H1109" s="110"/>
      <c r="S1109" s="110">
        <f t="shared" si="97"/>
        <v>9.6000000000000071E-2</v>
      </c>
      <c r="T1109" s="110">
        <f>IF('3B-Air transport'!AB$66="no"," ",ROUND(S1109,4))</f>
        <v>9.6000000000000002E-2</v>
      </c>
      <c r="U1109" s="110">
        <f>IF('3B-Air transport'!AB$67="no"," ",ROUND(S1109,4))</f>
        <v>9.6000000000000002E-2</v>
      </c>
      <c r="V1109" s="110">
        <f>IF('3B-Air transport'!AB$68="no"," ",ROUND(S1109,4))</f>
        <v>9.6000000000000002E-2</v>
      </c>
      <c r="W1109" s="110"/>
      <c r="AB1109" s="110">
        <f t="shared" si="98"/>
        <v>9.6000000000000071E-2</v>
      </c>
      <c r="AC1109" s="110">
        <f>IF('3C-Water transport'!AB$56="no"," ",ROUND(AB1109,4))</f>
        <v>9.6000000000000002E-2</v>
      </c>
      <c r="AD1109" s="110">
        <f>IF('3C-Water transport'!AB$57="no"," ",ROUND(AB1109,4))</f>
        <v>9.6000000000000002E-2</v>
      </c>
      <c r="AE1109" s="110">
        <f>IF('3C-Water transport'!AB$58="no"," ",ROUND(AB1109,4))</f>
        <v>9.6000000000000002E-2</v>
      </c>
    </row>
    <row r="1110" spans="5:31" x14ac:dyDescent="0.25">
      <c r="E1110" s="110">
        <f t="shared" si="96"/>
        <v>9.7000000000000072E-2</v>
      </c>
      <c r="F1110" s="110">
        <f>IF('3A-Rail transport'!$AB$56="no"," ",ROUND(E1110,4))</f>
        <v>9.7000000000000003E-2</v>
      </c>
      <c r="G1110" s="110">
        <f>IF('3A-Rail transport'!$AB$57="no"," ",ROUND(E1110,4))</f>
        <v>9.7000000000000003E-2</v>
      </c>
      <c r="H1110" s="110"/>
      <c r="S1110" s="110">
        <f t="shared" si="97"/>
        <v>9.7000000000000072E-2</v>
      </c>
      <c r="T1110" s="110">
        <f>IF('3B-Air transport'!AB$66="no"," ",ROUND(S1110,4))</f>
        <v>9.7000000000000003E-2</v>
      </c>
      <c r="U1110" s="110">
        <f>IF('3B-Air transport'!AB$67="no"," ",ROUND(S1110,4))</f>
        <v>9.7000000000000003E-2</v>
      </c>
      <c r="V1110" s="110">
        <f>IF('3B-Air transport'!AB$68="no"," ",ROUND(S1110,4))</f>
        <v>9.7000000000000003E-2</v>
      </c>
      <c r="W1110" s="110"/>
      <c r="AB1110" s="110">
        <f t="shared" si="98"/>
        <v>9.7000000000000072E-2</v>
      </c>
      <c r="AC1110" s="110">
        <f>IF('3C-Water transport'!AB$56="no"," ",ROUND(AB1110,4))</f>
        <v>9.7000000000000003E-2</v>
      </c>
      <c r="AD1110" s="110">
        <f>IF('3C-Water transport'!AB$57="no"," ",ROUND(AB1110,4))</f>
        <v>9.7000000000000003E-2</v>
      </c>
      <c r="AE1110" s="110">
        <f>IF('3C-Water transport'!AB$58="no"," ",ROUND(AB1110,4))</f>
        <v>9.7000000000000003E-2</v>
      </c>
    </row>
    <row r="1111" spans="5:31" x14ac:dyDescent="0.25">
      <c r="E1111" s="110">
        <f t="shared" si="96"/>
        <v>9.8000000000000073E-2</v>
      </c>
      <c r="F1111" s="110">
        <f>IF('3A-Rail transport'!$AB$56="no"," ",ROUND(E1111,4))</f>
        <v>9.8000000000000004E-2</v>
      </c>
      <c r="G1111" s="110">
        <f>IF('3A-Rail transport'!$AB$57="no"," ",ROUND(E1111,4))</f>
        <v>9.8000000000000004E-2</v>
      </c>
      <c r="H1111" s="110"/>
      <c r="S1111" s="110">
        <f t="shared" si="97"/>
        <v>9.8000000000000073E-2</v>
      </c>
      <c r="T1111" s="110">
        <f>IF('3B-Air transport'!AB$66="no"," ",ROUND(S1111,4))</f>
        <v>9.8000000000000004E-2</v>
      </c>
      <c r="U1111" s="110">
        <f>IF('3B-Air transport'!AB$67="no"," ",ROUND(S1111,4))</f>
        <v>9.8000000000000004E-2</v>
      </c>
      <c r="V1111" s="110">
        <f>IF('3B-Air transport'!AB$68="no"," ",ROUND(S1111,4))</f>
        <v>9.8000000000000004E-2</v>
      </c>
      <c r="W1111" s="110"/>
      <c r="AB1111" s="110">
        <f t="shared" si="98"/>
        <v>9.8000000000000073E-2</v>
      </c>
      <c r="AC1111" s="110">
        <f>IF('3C-Water transport'!AB$56="no"," ",ROUND(AB1111,4))</f>
        <v>9.8000000000000004E-2</v>
      </c>
      <c r="AD1111" s="110">
        <f>IF('3C-Water transport'!AB$57="no"," ",ROUND(AB1111,4))</f>
        <v>9.8000000000000004E-2</v>
      </c>
      <c r="AE1111" s="110">
        <f>IF('3C-Water transport'!AB$58="no"," ",ROUND(AB1111,4))</f>
        <v>9.8000000000000004E-2</v>
      </c>
    </row>
    <row r="1112" spans="5:31" x14ac:dyDescent="0.25">
      <c r="E1112" s="110">
        <f t="shared" si="96"/>
        <v>9.9000000000000074E-2</v>
      </c>
      <c r="F1112" s="110">
        <f>IF('3A-Rail transport'!$AB$56="no"," ",ROUND(E1112,4))</f>
        <v>9.9000000000000005E-2</v>
      </c>
      <c r="G1112" s="110">
        <f>IF('3A-Rail transport'!$AB$57="no"," ",ROUND(E1112,4))</f>
        <v>9.9000000000000005E-2</v>
      </c>
      <c r="H1112" s="110"/>
      <c r="S1112" s="110">
        <f t="shared" si="97"/>
        <v>9.9000000000000074E-2</v>
      </c>
      <c r="T1112" s="110">
        <f>IF('3B-Air transport'!AB$66="no"," ",ROUND(S1112,4))</f>
        <v>9.9000000000000005E-2</v>
      </c>
      <c r="U1112" s="110">
        <f>IF('3B-Air transport'!AB$67="no"," ",ROUND(S1112,4))</f>
        <v>9.9000000000000005E-2</v>
      </c>
      <c r="V1112" s="110">
        <f>IF('3B-Air transport'!AB$68="no"," ",ROUND(S1112,4))</f>
        <v>9.9000000000000005E-2</v>
      </c>
      <c r="W1112" s="110"/>
      <c r="AB1112" s="110">
        <f t="shared" si="98"/>
        <v>9.9000000000000074E-2</v>
      </c>
      <c r="AC1112" s="110">
        <f>IF('3C-Water transport'!AB$56="no"," ",ROUND(AB1112,4))</f>
        <v>9.9000000000000005E-2</v>
      </c>
      <c r="AD1112" s="110">
        <f>IF('3C-Water transport'!AB$57="no"," ",ROUND(AB1112,4))</f>
        <v>9.9000000000000005E-2</v>
      </c>
      <c r="AE1112" s="110">
        <f>IF('3C-Water transport'!AB$58="no"," ",ROUND(AB1112,4))</f>
        <v>9.9000000000000005E-2</v>
      </c>
    </row>
    <row r="1113" spans="5:31" x14ac:dyDescent="0.25">
      <c r="E1113" s="110">
        <f t="shared" si="96"/>
        <v>0.10000000000000007</v>
      </c>
      <c r="F1113" s="110">
        <f>IF('3A-Rail transport'!$AB$56="no"," ",ROUND(E1113,4))</f>
        <v>0.1</v>
      </c>
      <c r="G1113" s="110">
        <f>IF('3A-Rail transport'!$AB$57="no"," ",ROUND(E1113,4))</f>
        <v>0.1</v>
      </c>
      <c r="H1113" s="110"/>
      <c r="S1113" s="110">
        <f t="shared" si="97"/>
        <v>0.10000000000000007</v>
      </c>
      <c r="T1113" s="110">
        <f>IF('3B-Air transport'!AB$66="no"," ",ROUND(S1113,4))</f>
        <v>0.1</v>
      </c>
      <c r="U1113" s="110">
        <f>IF('3B-Air transport'!AB$67="no"," ",ROUND(S1113,4))</f>
        <v>0.1</v>
      </c>
      <c r="V1113" s="110">
        <f>IF('3B-Air transport'!AB$68="no"," ",ROUND(S1113,4))</f>
        <v>0.1</v>
      </c>
      <c r="W1113" s="110"/>
      <c r="AB1113" s="110">
        <f t="shared" si="98"/>
        <v>0.10000000000000007</v>
      </c>
      <c r="AC1113" s="110">
        <f>IF('3C-Water transport'!AB$56="no"," ",ROUND(AB1113,4))</f>
        <v>0.1</v>
      </c>
      <c r="AD1113" s="110">
        <f>IF('3C-Water transport'!AB$57="no"," ",ROUND(AB1113,4))</f>
        <v>0.1</v>
      </c>
      <c r="AE1113" s="110">
        <f>IF('3C-Water transport'!AB$58="no"," ",ROUND(AB1113,4))</f>
        <v>0.1</v>
      </c>
    </row>
    <row r="1114" spans="5:31" x14ac:dyDescent="0.25">
      <c r="E1114" s="110">
        <f t="shared" si="96"/>
        <v>0.10100000000000008</v>
      </c>
      <c r="F1114" s="110">
        <f>IF('3A-Rail transport'!$AB$56="no"," ",ROUND(E1114,4))</f>
        <v>0.10100000000000001</v>
      </c>
      <c r="G1114" s="110">
        <f>IF('3A-Rail transport'!$AB$57="no"," ",ROUND(E1114,4))</f>
        <v>0.10100000000000001</v>
      </c>
      <c r="H1114" s="110"/>
      <c r="S1114" s="110">
        <f t="shared" si="97"/>
        <v>0.10100000000000008</v>
      </c>
      <c r="T1114" s="110">
        <f>IF('3B-Air transport'!AB$66="no"," ",ROUND(S1114,4))</f>
        <v>0.10100000000000001</v>
      </c>
      <c r="U1114" s="110">
        <f>IF('3B-Air transport'!AB$67="no"," ",ROUND(S1114,4))</f>
        <v>0.10100000000000001</v>
      </c>
      <c r="V1114" s="110">
        <f>IF('3B-Air transport'!AB$68="no"," ",ROUND(S1114,4))</f>
        <v>0.10100000000000001</v>
      </c>
      <c r="W1114" s="110"/>
      <c r="AB1114" s="110">
        <f t="shared" si="98"/>
        <v>0.10100000000000008</v>
      </c>
      <c r="AC1114" s="110">
        <f>IF('3C-Water transport'!AB$56="no"," ",ROUND(AB1114,4))</f>
        <v>0.10100000000000001</v>
      </c>
      <c r="AD1114" s="110">
        <f>IF('3C-Water transport'!AB$57="no"," ",ROUND(AB1114,4))</f>
        <v>0.10100000000000001</v>
      </c>
      <c r="AE1114" s="110">
        <f>IF('3C-Water transport'!AB$58="no"," ",ROUND(AB1114,4))</f>
        <v>0.10100000000000001</v>
      </c>
    </row>
    <row r="1115" spans="5:31" x14ac:dyDescent="0.25">
      <c r="E1115" s="110">
        <f t="shared" si="96"/>
        <v>0.10200000000000008</v>
      </c>
      <c r="F1115" s="110">
        <f>IF('3A-Rail transport'!$AB$56="no"," ",ROUND(E1115,4))</f>
        <v>0.10199999999999999</v>
      </c>
      <c r="G1115" s="110">
        <f>IF('3A-Rail transport'!$AB$57="no"," ",ROUND(E1115,4))</f>
        <v>0.10199999999999999</v>
      </c>
      <c r="H1115" s="110"/>
      <c r="S1115" s="110">
        <f t="shared" si="97"/>
        <v>0.10200000000000008</v>
      </c>
      <c r="T1115" s="110">
        <f>IF('3B-Air transport'!AB$66="no"," ",ROUND(S1115,4))</f>
        <v>0.10199999999999999</v>
      </c>
      <c r="U1115" s="110">
        <f>IF('3B-Air transport'!AB$67="no"," ",ROUND(S1115,4))</f>
        <v>0.10199999999999999</v>
      </c>
      <c r="V1115" s="110">
        <f>IF('3B-Air transport'!AB$68="no"," ",ROUND(S1115,4))</f>
        <v>0.10199999999999999</v>
      </c>
      <c r="W1115" s="110"/>
      <c r="AB1115" s="110">
        <f t="shared" si="98"/>
        <v>0.10200000000000008</v>
      </c>
      <c r="AC1115" s="110">
        <f>IF('3C-Water transport'!AB$56="no"," ",ROUND(AB1115,4))</f>
        <v>0.10199999999999999</v>
      </c>
      <c r="AD1115" s="110">
        <f>IF('3C-Water transport'!AB$57="no"," ",ROUND(AB1115,4))</f>
        <v>0.10199999999999999</v>
      </c>
      <c r="AE1115" s="110">
        <f>IF('3C-Water transport'!AB$58="no"," ",ROUND(AB1115,4))</f>
        <v>0.10199999999999999</v>
      </c>
    </row>
    <row r="1116" spans="5:31" x14ac:dyDescent="0.25">
      <c r="E1116" s="110">
        <f t="shared" si="96"/>
        <v>0.10300000000000008</v>
      </c>
      <c r="F1116" s="110">
        <f>IF('3A-Rail transport'!$AB$56="no"," ",ROUND(E1116,4))</f>
        <v>0.10299999999999999</v>
      </c>
      <c r="G1116" s="110">
        <f>IF('3A-Rail transport'!$AB$57="no"," ",ROUND(E1116,4))</f>
        <v>0.10299999999999999</v>
      </c>
      <c r="H1116" s="110"/>
      <c r="S1116" s="110">
        <f t="shared" si="97"/>
        <v>0.10300000000000008</v>
      </c>
      <c r="T1116" s="110">
        <f>IF('3B-Air transport'!AB$66="no"," ",ROUND(S1116,4))</f>
        <v>0.10299999999999999</v>
      </c>
      <c r="U1116" s="110">
        <f>IF('3B-Air transport'!AB$67="no"," ",ROUND(S1116,4))</f>
        <v>0.10299999999999999</v>
      </c>
      <c r="V1116" s="110">
        <f>IF('3B-Air transport'!AB$68="no"," ",ROUND(S1116,4))</f>
        <v>0.10299999999999999</v>
      </c>
      <c r="W1116" s="110"/>
      <c r="AB1116" s="110">
        <f t="shared" si="98"/>
        <v>0.10300000000000008</v>
      </c>
      <c r="AC1116" s="110">
        <f>IF('3C-Water transport'!AB$56="no"," ",ROUND(AB1116,4))</f>
        <v>0.10299999999999999</v>
      </c>
      <c r="AD1116" s="110">
        <f>IF('3C-Water transport'!AB$57="no"," ",ROUND(AB1116,4))</f>
        <v>0.10299999999999999</v>
      </c>
      <c r="AE1116" s="110">
        <f>IF('3C-Water transport'!AB$58="no"," ",ROUND(AB1116,4))</f>
        <v>0.10299999999999999</v>
      </c>
    </row>
    <row r="1117" spans="5:31" x14ac:dyDescent="0.25">
      <c r="E1117" s="110">
        <f t="shared" si="96"/>
        <v>0.10400000000000008</v>
      </c>
      <c r="F1117" s="110">
        <f>IF('3A-Rail transport'!$AB$56="no"," ",ROUND(E1117,4))</f>
        <v>0.104</v>
      </c>
      <c r="G1117" s="110">
        <f>IF('3A-Rail transport'!$AB$57="no"," ",ROUND(E1117,4))</f>
        <v>0.104</v>
      </c>
      <c r="H1117" s="110"/>
      <c r="S1117" s="110">
        <f t="shared" si="97"/>
        <v>0.10400000000000008</v>
      </c>
      <c r="T1117" s="110">
        <f>IF('3B-Air transport'!AB$66="no"," ",ROUND(S1117,4))</f>
        <v>0.104</v>
      </c>
      <c r="U1117" s="110">
        <f>IF('3B-Air transport'!AB$67="no"," ",ROUND(S1117,4))</f>
        <v>0.104</v>
      </c>
      <c r="V1117" s="110">
        <f>IF('3B-Air transport'!AB$68="no"," ",ROUND(S1117,4))</f>
        <v>0.104</v>
      </c>
      <c r="W1117" s="110"/>
      <c r="AB1117" s="110">
        <f t="shared" si="98"/>
        <v>0.10400000000000008</v>
      </c>
      <c r="AC1117" s="110">
        <f>IF('3C-Water transport'!AB$56="no"," ",ROUND(AB1117,4))</f>
        <v>0.104</v>
      </c>
      <c r="AD1117" s="110">
        <f>IF('3C-Water transport'!AB$57="no"," ",ROUND(AB1117,4))</f>
        <v>0.104</v>
      </c>
      <c r="AE1117" s="110">
        <f>IF('3C-Water transport'!AB$58="no"," ",ROUND(AB1117,4))</f>
        <v>0.104</v>
      </c>
    </row>
    <row r="1118" spans="5:31" x14ac:dyDescent="0.25">
      <c r="E1118" s="110">
        <f t="shared" si="96"/>
        <v>0.10500000000000008</v>
      </c>
      <c r="F1118" s="110">
        <f>IF('3A-Rail transport'!$AB$56="no"," ",ROUND(E1118,4))</f>
        <v>0.105</v>
      </c>
      <c r="G1118" s="110">
        <f>IF('3A-Rail transport'!$AB$57="no"," ",ROUND(E1118,4))</f>
        <v>0.105</v>
      </c>
      <c r="H1118" s="110"/>
      <c r="S1118" s="110">
        <f t="shared" si="97"/>
        <v>0.10500000000000008</v>
      </c>
      <c r="T1118" s="110">
        <f>IF('3B-Air transport'!AB$66="no"," ",ROUND(S1118,4))</f>
        <v>0.105</v>
      </c>
      <c r="U1118" s="110">
        <f>IF('3B-Air transport'!AB$67="no"," ",ROUND(S1118,4))</f>
        <v>0.105</v>
      </c>
      <c r="V1118" s="110">
        <f>IF('3B-Air transport'!AB$68="no"," ",ROUND(S1118,4))</f>
        <v>0.105</v>
      </c>
      <c r="W1118" s="110"/>
      <c r="AB1118" s="110">
        <f t="shared" si="98"/>
        <v>0.10500000000000008</v>
      </c>
      <c r="AC1118" s="110">
        <f>IF('3C-Water transport'!AB$56="no"," ",ROUND(AB1118,4))</f>
        <v>0.105</v>
      </c>
      <c r="AD1118" s="110">
        <f>IF('3C-Water transport'!AB$57="no"," ",ROUND(AB1118,4))</f>
        <v>0.105</v>
      </c>
      <c r="AE1118" s="110">
        <f>IF('3C-Water transport'!AB$58="no"," ",ROUND(AB1118,4))</f>
        <v>0.105</v>
      </c>
    </row>
    <row r="1119" spans="5:31" x14ac:dyDescent="0.25">
      <c r="E1119" s="110">
        <f t="shared" si="96"/>
        <v>0.10600000000000008</v>
      </c>
      <c r="F1119" s="110">
        <f>IF('3A-Rail transport'!$AB$56="no"," ",ROUND(E1119,4))</f>
        <v>0.106</v>
      </c>
      <c r="G1119" s="110">
        <f>IF('3A-Rail transport'!$AB$57="no"," ",ROUND(E1119,4))</f>
        <v>0.106</v>
      </c>
      <c r="H1119" s="110"/>
      <c r="S1119" s="110">
        <f t="shared" si="97"/>
        <v>0.10600000000000008</v>
      </c>
      <c r="T1119" s="110">
        <f>IF('3B-Air transport'!AB$66="no"," ",ROUND(S1119,4))</f>
        <v>0.106</v>
      </c>
      <c r="U1119" s="110">
        <f>IF('3B-Air transport'!AB$67="no"," ",ROUND(S1119,4))</f>
        <v>0.106</v>
      </c>
      <c r="V1119" s="110">
        <f>IF('3B-Air transport'!AB$68="no"," ",ROUND(S1119,4))</f>
        <v>0.106</v>
      </c>
      <c r="W1119" s="110"/>
      <c r="AB1119" s="110">
        <f t="shared" si="98"/>
        <v>0.10600000000000008</v>
      </c>
      <c r="AC1119" s="110">
        <f>IF('3C-Water transport'!AB$56="no"," ",ROUND(AB1119,4))</f>
        <v>0.106</v>
      </c>
      <c r="AD1119" s="110">
        <f>IF('3C-Water transport'!AB$57="no"," ",ROUND(AB1119,4))</f>
        <v>0.106</v>
      </c>
      <c r="AE1119" s="110">
        <f>IF('3C-Water transport'!AB$58="no"," ",ROUND(AB1119,4))</f>
        <v>0.106</v>
      </c>
    </row>
    <row r="1120" spans="5:31" x14ac:dyDescent="0.25">
      <c r="E1120" s="110">
        <f t="shared" si="96"/>
        <v>0.10700000000000008</v>
      </c>
      <c r="F1120" s="110">
        <f>IF('3A-Rail transport'!$AB$56="no"," ",ROUND(E1120,4))</f>
        <v>0.107</v>
      </c>
      <c r="G1120" s="110">
        <f>IF('3A-Rail transport'!$AB$57="no"," ",ROUND(E1120,4))</f>
        <v>0.107</v>
      </c>
      <c r="H1120" s="110"/>
      <c r="S1120" s="110">
        <f t="shared" si="97"/>
        <v>0.10700000000000008</v>
      </c>
      <c r="T1120" s="110">
        <f>IF('3B-Air transport'!AB$66="no"," ",ROUND(S1120,4))</f>
        <v>0.107</v>
      </c>
      <c r="U1120" s="110">
        <f>IF('3B-Air transport'!AB$67="no"," ",ROUND(S1120,4))</f>
        <v>0.107</v>
      </c>
      <c r="V1120" s="110">
        <f>IF('3B-Air transport'!AB$68="no"," ",ROUND(S1120,4))</f>
        <v>0.107</v>
      </c>
      <c r="W1120" s="110"/>
      <c r="AB1120" s="110">
        <f t="shared" si="98"/>
        <v>0.10700000000000008</v>
      </c>
      <c r="AC1120" s="110">
        <f>IF('3C-Water transport'!AB$56="no"," ",ROUND(AB1120,4))</f>
        <v>0.107</v>
      </c>
      <c r="AD1120" s="110">
        <f>IF('3C-Water transport'!AB$57="no"," ",ROUND(AB1120,4))</f>
        <v>0.107</v>
      </c>
      <c r="AE1120" s="110">
        <f>IF('3C-Water transport'!AB$58="no"," ",ROUND(AB1120,4))</f>
        <v>0.107</v>
      </c>
    </row>
    <row r="1121" spans="5:31" x14ac:dyDescent="0.25">
      <c r="E1121" s="110">
        <f t="shared" si="96"/>
        <v>0.10800000000000008</v>
      </c>
      <c r="F1121" s="110">
        <f>IF('3A-Rail transport'!$AB$56="no"," ",ROUND(E1121,4))</f>
        <v>0.108</v>
      </c>
      <c r="G1121" s="110">
        <f>IF('3A-Rail transport'!$AB$57="no"," ",ROUND(E1121,4))</f>
        <v>0.108</v>
      </c>
      <c r="H1121" s="110"/>
      <c r="S1121" s="110">
        <f t="shared" si="97"/>
        <v>0.10800000000000008</v>
      </c>
      <c r="T1121" s="110">
        <f>IF('3B-Air transport'!AB$66="no"," ",ROUND(S1121,4))</f>
        <v>0.108</v>
      </c>
      <c r="U1121" s="110">
        <f>IF('3B-Air transport'!AB$67="no"," ",ROUND(S1121,4))</f>
        <v>0.108</v>
      </c>
      <c r="V1121" s="110">
        <f>IF('3B-Air transport'!AB$68="no"," ",ROUND(S1121,4))</f>
        <v>0.108</v>
      </c>
      <c r="W1121" s="110"/>
      <c r="AB1121" s="110">
        <f t="shared" si="98"/>
        <v>0.10800000000000008</v>
      </c>
      <c r="AC1121" s="110">
        <f>IF('3C-Water transport'!AB$56="no"," ",ROUND(AB1121,4))</f>
        <v>0.108</v>
      </c>
      <c r="AD1121" s="110">
        <f>IF('3C-Water transport'!AB$57="no"," ",ROUND(AB1121,4))</f>
        <v>0.108</v>
      </c>
      <c r="AE1121" s="110">
        <f>IF('3C-Water transport'!AB$58="no"," ",ROUND(AB1121,4))</f>
        <v>0.108</v>
      </c>
    </row>
    <row r="1122" spans="5:31" x14ac:dyDescent="0.25">
      <c r="E1122" s="110">
        <f t="shared" si="96"/>
        <v>0.10900000000000008</v>
      </c>
      <c r="F1122" s="110">
        <f>IF('3A-Rail transport'!$AB$56="no"," ",ROUND(E1122,4))</f>
        <v>0.109</v>
      </c>
      <c r="G1122" s="110">
        <f>IF('3A-Rail transport'!$AB$57="no"," ",ROUND(E1122,4))</f>
        <v>0.109</v>
      </c>
      <c r="H1122" s="110"/>
      <c r="S1122" s="110">
        <f t="shared" si="97"/>
        <v>0.10900000000000008</v>
      </c>
      <c r="T1122" s="110">
        <f>IF('3B-Air transport'!AB$66="no"," ",ROUND(S1122,4))</f>
        <v>0.109</v>
      </c>
      <c r="U1122" s="110">
        <f>IF('3B-Air transport'!AB$67="no"," ",ROUND(S1122,4))</f>
        <v>0.109</v>
      </c>
      <c r="V1122" s="110">
        <f>IF('3B-Air transport'!AB$68="no"," ",ROUND(S1122,4))</f>
        <v>0.109</v>
      </c>
      <c r="W1122" s="110"/>
      <c r="AB1122" s="110">
        <f t="shared" si="98"/>
        <v>0.10900000000000008</v>
      </c>
      <c r="AC1122" s="110">
        <f>IF('3C-Water transport'!AB$56="no"," ",ROUND(AB1122,4))</f>
        <v>0.109</v>
      </c>
      <c r="AD1122" s="110">
        <f>IF('3C-Water transport'!AB$57="no"," ",ROUND(AB1122,4))</f>
        <v>0.109</v>
      </c>
      <c r="AE1122" s="110">
        <f>IF('3C-Water transport'!AB$58="no"," ",ROUND(AB1122,4))</f>
        <v>0.109</v>
      </c>
    </row>
    <row r="1123" spans="5:31" x14ac:dyDescent="0.25">
      <c r="E1123" s="110">
        <f t="shared" si="96"/>
        <v>0.11000000000000008</v>
      </c>
      <c r="F1123" s="110">
        <f>IF('3A-Rail transport'!$AB$56="no"," ",ROUND(E1123,4))</f>
        <v>0.11</v>
      </c>
      <c r="G1123" s="110">
        <f>IF('3A-Rail transport'!$AB$57="no"," ",ROUND(E1123,4))</f>
        <v>0.11</v>
      </c>
      <c r="H1123" s="110"/>
      <c r="S1123" s="110">
        <f t="shared" si="97"/>
        <v>0.11000000000000008</v>
      </c>
      <c r="T1123" s="110">
        <f>IF('3B-Air transport'!AB$66="no"," ",ROUND(S1123,4))</f>
        <v>0.11</v>
      </c>
      <c r="U1123" s="110">
        <f>IF('3B-Air transport'!AB$67="no"," ",ROUND(S1123,4))</f>
        <v>0.11</v>
      </c>
      <c r="V1123" s="110">
        <f>IF('3B-Air transport'!AB$68="no"," ",ROUND(S1123,4))</f>
        <v>0.11</v>
      </c>
      <c r="W1123" s="110"/>
      <c r="AB1123" s="110">
        <f t="shared" si="98"/>
        <v>0.11000000000000008</v>
      </c>
      <c r="AC1123" s="110">
        <f>IF('3C-Water transport'!AB$56="no"," ",ROUND(AB1123,4))</f>
        <v>0.11</v>
      </c>
      <c r="AD1123" s="110">
        <f>IF('3C-Water transport'!AB$57="no"," ",ROUND(AB1123,4))</f>
        <v>0.11</v>
      </c>
      <c r="AE1123" s="110">
        <f>IF('3C-Water transport'!AB$58="no"," ",ROUND(AB1123,4))</f>
        <v>0.11</v>
      </c>
    </row>
    <row r="1124" spans="5:31" x14ac:dyDescent="0.25">
      <c r="E1124" s="110">
        <f t="shared" si="96"/>
        <v>0.11100000000000008</v>
      </c>
      <c r="F1124" s="110">
        <f>IF('3A-Rail transport'!$AB$56="no"," ",ROUND(E1124,4))</f>
        <v>0.111</v>
      </c>
      <c r="G1124" s="110">
        <f>IF('3A-Rail transport'!$AB$57="no"," ",ROUND(E1124,4))</f>
        <v>0.111</v>
      </c>
      <c r="H1124" s="110"/>
      <c r="S1124" s="110">
        <f t="shared" si="97"/>
        <v>0.11100000000000008</v>
      </c>
      <c r="T1124" s="110">
        <f>IF('3B-Air transport'!AB$66="no"," ",ROUND(S1124,4))</f>
        <v>0.111</v>
      </c>
      <c r="U1124" s="110">
        <f>IF('3B-Air transport'!AB$67="no"," ",ROUND(S1124,4))</f>
        <v>0.111</v>
      </c>
      <c r="V1124" s="110">
        <f>IF('3B-Air transport'!AB$68="no"," ",ROUND(S1124,4))</f>
        <v>0.111</v>
      </c>
      <c r="W1124" s="110"/>
      <c r="AB1124" s="110">
        <f t="shared" si="98"/>
        <v>0.11100000000000008</v>
      </c>
      <c r="AC1124" s="110">
        <f>IF('3C-Water transport'!AB$56="no"," ",ROUND(AB1124,4))</f>
        <v>0.111</v>
      </c>
      <c r="AD1124" s="110">
        <f>IF('3C-Water transport'!AB$57="no"," ",ROUND(AB1124,4))</f>
        <v>0.111</v>
      </c>
      <c r="AE1124" s="110">
        <f>IF('3C-Water transport'!AB$58="no"," ",ROUND(AB1124,4))</f>
        <v>0.111</v>
      </c>
    </row>
    <row r="1125" spans="5:31" x14ac:dyDescent="0.25">
      <c r="E1125" s="110">
        <f t="shared" si="96"/>
        <v>0.11200000000000009</v>
      </c>
      <c r="F1125" s="110">
        <f>IF('3A-Rail transport'!$AB$56="no"," ",ROUND(E1125,4))</f>
        <v>0.112</v>
      </c>
      <c r="G1125" s="110">
        <f>IF('3A-Rail transport'!$AB$57="no"," ",ROUND(E1125,4))</f>
        <v>0.112</v>
      </c>
      <c r="H1125" s="110"/>
      <c r="S1125" s="110">
        <f t="shared" si="97"/>
        <v>0.11200000000000009</v>
      </c>
      <c r="T1125" s="110">
        <f>IF('3B-Air transport'!AB$66="no"," ",ROUND(S1125,4))</f>
        <v>0.112</v>
      </c>
      <c r="U1125" s="110">
        <f>IF('3B-Air transport'!AB$67="no"," ",ROUND(S1125,4))</f>
        <v>0.112</v>
      </c>
      <c r="V1125" s="110">
        <f>IF('3B-Air transport'!AB$68="no"," ",ROUND(S1125,4))</f>
        <v>0.112</v>
      </c>
      <c r="W1125" s="110"/>
      <c r="AB1125" s="110">
        <f t="shared" si="98"/>
        <v>0.11200000000000009</v>
      </c>
      <c r="AC1125" s="110">
        <f>IF('3C-Water transport'!AB$56="no"," ",ROUND(AB1125,4))</f>
        <v>0.112</v>
      </c>
      <c r="AD1125" s="110">
        <f>IF('3C-Water transport'!AB$57="no"," ",ROUND(AB1125,4))</f>
        <v>0.112</v>
      </c>
      <c r="AE1125" s="110">
        <f>IF('3C-Water transport'!AB$58="no"," ",ROUND(AB1125,4))</f>
        <v>0.112</v>
      </c>
    </row>
    <row r="1126" spans="5:31" x14ac:dyDescent="0.25">
      <c r="E1126" s="110">
        <f t="shared" si="96"/>
        <v>0.11300000000000009</v>
      </c>
      <c r="F1126" s="110">
        <f>IF('3A-Rail transport'!$AB$56="no"," ",ROUND(E1126,4))</f>
        <v>0.113</v>
      </c>
      <c r="G1126" s="110">
        <f>IF('3A-Rail transport'!$AB$57="no"," ",ROUND(E1126,4))</f>
        <v>0.113</v>
      </c>
      <c r="H1126" s="110"/>
      <c r="S1126" s="110">
        <f t="shared" si="97"/>
        <v>0.11300000000000009</v>
      </c>
      <c r="T1126" s="110">
        <f>IF('3B-Air transport'!AB$66="no"," ",ROUND(S1126,4))</f>
        <v>0.113</v>
      </c>
      <c r="U1126" s="110">
        <f>IF('3B-Air transport'!AB$67="no"," ",ROUND(S1126,4))</f>
        <v>0.113</v>
      </c>
      <c r="V1126" s="110">
        <f>IF('3B-Air transport'!AB$68="no"," ",ROUND(S1126,4))</f>
        <v>0.113</v>
      </c>
      <c r="W1126" s="110"/>
      <c r="AB1126" s="110">
        <f t="shared" si="98"/>
        <v>0.11300000000000009</v>
      </c>
      <c r="AC1126" s="110">
        <f>IF('3C-Water transport'!AB$56="no"," ",ROUND(AB1126,4))</f>
        <v>0.113</v>
      </c>
      <c r="AD1126" s="110">
        <f>IF('3C-Water transport'!AB$57="no"," ",ROUND(AB1126,4))</f>
        <v>0.113</v>
      </c>
      <c r="AE1126" s="110">
        <f>IF('3C-Water transport'!AB$58="no"," ",ROUND(AB1126,4))</f>
        <v>0.113</v>
      </c>
    </row>
    <row r="1127" spans="5:31" x14ac:dyDescent="0.25">
      <c r="E1127" s="110">
        <f t="shared" si="96"/>
        <v>0.11400000000000009</v>
      </c>
      <c r="F1127" s="110">
        <f>IF('3A-Rail transport'!$AB$56="no"," ",ROUND(E1127,4))</f>
        <v>0.114</v>
      </c>
      <c r="G1127" s="110">
        <f>IF('3A-Rail transport'!$AB$57="no"," ",ROUND(E1127,4))</f>
        <v>0.114</v>
      </c>
      <c r="H1127" s="110"/>
      <c r="S1127" s="110">
        <f t="shared" si="97"/>
        <v>0.11400000000000009</v>
      </c>
      <c r="T1127" s="110">
        <f>IF('3B-Air transport'!AB$66="no"," ",ROUND(S1127,4))</f>
        <v>0.114</v>
      </c>
      <c r="U1127" s="110">
        <f>IF('3B-Air transport'!AB$67="no"," ",ROUND(S1127,4))</f>
        <v>0.114</v>
      </c>
      <c r="V1127" s="110">
        <f>IF('3B-Air transport'!AB$68="no"," ",ROUND(S1127,4))</f>
        <v>0.114</v>
      </c>
      <c r="W1127" s="110"/>
      <c r="AB1127" s="110">
        <f t="shared" si="98"/>
        <v>0.11400000000000009</v>
      </c>
      <c r="AC1127" s="110">
        <f>IF('3C-Water transport'!AB$56="no"," ",ROUND(AB1127,4))</f>
        <v>0.114</v>
      </c>
      <c r="AD1127" s="110">
        <f>IF('3C-Water transport'!AB$57="no"," ",ROUND(AB1127,4))</f>
        <v>0.114</v>
      </c>
      <c r="AE1127" s="110">
        <f>IF('3C-Water transport'!AB$58="no"," ",ROUND(AB1127,4))</f>
        <v>0.114</v>
      </c>
    </row>
    <row r="1128" spans="5:31" x14ac:dyDescent="0.25">
      <c r="E1128" s="110">
        <f t="shared" si="96"/>
        <v>0.11500000000000009</v>
      </c>
      <c r="F1128" s="110">
        <f>IF('3A-Rail transport'!$AB$56="no"," ",ROUND(E1128,4))</f>
        <v>0.115</v>
      </c>
      <c r="G1128" s="110">
        <f>IF('3A-Rail transport'!$AB$57="no"," ",ROUND(E1128,4))</f>
        <v>0.115</v>
      </c>
      <c r="H1128" s="110"/>
      <c r="S1128" s="110">
        <f t="shared" si="97"/>
        <v>0.11500000000000009</v>
      </c>
      <c r="T1128" s="110">
        <f>IF('3B-Air transport'!AB$66="no"," ",ROUND(S1128,4))</f>
        <v>0.115</v>
      </c>
      <c r="U1128" s="110">
        <f>IF('3B-Air transport'!AB$67="no"," ",ROUND(S1128,4))</f>
        <v>0.115</v>
      </c>
      <c r="V1128" s="110">
        <f>IF('3B-Air transport'!AB$68="no"," ",ROUND(S1128,4))</f>
        <v>0.115</v>
      </c>
      <c r="W1128" s="110"/>
      <c r="AB1128" s="110">
        <f t="shared" si="98"/>
        <v>0.11500000000000009</v>
      </c>
      <c r="AC1128" s="110">
        <f>IF('3C-Water transport'!AB$56="no"," ",ROUND(AB1128,4))</f>
        <v>0.115</v>
      </c>
      <c r="AD1128" s="110">
        <f>IF('3C-Water transport'!AB$57="no"," ",ROUND(AB1128,4))</f>
        <v>0.115</v>
      </c>
      <c r="AE1128" s="110">
        <f>IF('3C-Water transport'!AB$58="no"," ",ROUND(AB1128,4))</f>
        <v>0.115</v>
      </c>
    </row>
    <row r="1129" spans="5:31" x14ac:dyDescent="0.25">
      <c r="E1129" s="110">
        <f t="shared" si="96"/>
        <v>0.11600000000000009</v>
      </c>
      <c r="F1129" s="110">
        <f>IF('3A-Rail transport'!$AB$56="no"," ",ROUND(E1129,4))</f>
        <v>0.11600000000000001</v>
      </c>
      <c r="G1129" s="110">
        <f>IF('3A-Rail transport'!$AB$57="no"," ",ROUND(E1129,4))</f>
        <v>0.11600000000000001</v>
      </c>
      <c r="H1129" s="110"/>
      <c r="S1129" s="110">
        <f t="shared" si="97"/>
        <v>0.11600000000000009</v>
      </c>
      <c r="T1129" s="110">
        <f>IF('3B-Air transport'!AB$66="no"," ",ROUND(S1129,4))</f>
        <v>0.11600000000000001</v>
      </c>
      <c r="U1129" s="110">
        <f>IF('3B-Air transport'!AB$67="no"," ",ROUND(S1129,4))</f>
        <v>0.11600000000000001</v>
      </c>
      <c r="V1129" s="110">
        <f>IF('3B-Air transport'!AB$68="no"," ",ROUND(S1129,4))</f>
        <v>0.11600000000000001</v>
      </c>
      <c r="W1129" s="110"/>
      <c r="AB1129" s="110">
        <f t="shared" si="98"/>
        <v>0.11600000000000009</v>
      </c>
      <c r="AC1129" s="110">
        <f>IF('3C-Water transport'!AB$56="no"," ",ROUND(AB1129,4))</f>
        <v>0.11600000000000001</v>
      </c>
      <c r="AD1129" s="110">
        <f>IF('3C-Water transport'!AB$57="no"," ",ROUND(AB1129,4))</f>
        <v>0.11600000000000001</v>
      </c>
      <c r="AE1129" s="110">
        <f>IF('3C-Water transport'!AB$58="no"," ",ROUND(AB1129,4))</f>
        <v>0.11600000000000001</v>
      </c>
    </row>
    <row r="1130" spans="5:31" x14ac:dyDescent="0.25">
      <c r="E1130" s="110">
        <f t="shared" si="96"/>
        <v>0.11700000000000009</v>
      </c>
      <c r="F1130" s="110">
        <f>IF('3A-Rail transport'!$AB$56="no"," ",ROUND(E1130,4))</f>
        <v>0.11700000000000001</v>
      </c>
      <c r="G1130" s="110">
        <f>IF('3A-Rail transport'!$AB$57="no"," ",ROUND(E1130,4))</f>
        <v>0.11700000000000001</v>
      </c>
      <c r="H1130" s="110"/>
      <c r="S1130" s="110">
        <f t="shared" si="97"/>
        <v>0.11700000000000009</v>
      </c>
      <c r="T1130" s="110">
        <f>IF('3B-Air transport'!AB$66="no"," ",ROUND(S1130,4))</f>
        <v>0.11700000000000001</v>
      </c>
      <c r="U1130" s="110">
        <f>IF('3B-Air transport'!AB$67="no"," ",ROUND(S1130,4))</f>
        <v>0.11700000000000001</v>
      </c>
      <c r="V1130" s="110">
        <f>IF('3B-Air transport'!AB$68="no"," ",ROUND(S1130,4))</f>
        <v>0.11700000000000001</v>
      </c>
      <c r="W1130" s="110"/>
      <c r="AB1130" s="110">
        <f t="shared" si="98"/>
        <v>0.11700000000000009</v>
      </c>
      <c r="AC1130" s="110">
        <f>IF('3C-Water transport'!AB$56="no"," ",ROUND(AB1130,4))</f>
        <v>0.11700000000000001</v>
      </c>
      <c r="AD1130" s="110">
        <f>IF('3C-Water transport'!AB$57="no"," ",ROUND(AB1130,4))</f>
        <v>0.11700000000000001</v>
      </c>
      <c r="AE1130" s="110">
        <f>IF('3C-Water transport'!AB$58="no"," ",ROUND(AB1130,4))</f>
        <v>0.11700000000000001</v>
      </c>
    </row>
    <row r="1131" spans="5:31" x14ac:dyDescent="0.25">
      <c r="E1131" s="110">
        <f t="shared" si="96"/>
        <v>0.11800000000000009</v>
      </c>
      <c r="F1131" s="110">
        <f>IF('3A-Rail transport'!$AB$56="no"," ",ROUND(E1131,4))</f>
        <v>0.11799999999999999</v>
      </c>
      <c r="G1131" s="110">
        <f>IF('3A-Rail transport'!$AB$57="no"," ",ROUND(E1131,4))</f>
        <v>0.11799999999999999</v>
      </c>
      <c r="H1131" s="110"/>
      <c r="S1131" s="110">
        <f t="shared" si="97"/>
        <v>0.11800000000000009</v>
      </c>
      <c r="T1131" s="110">
        <f>IF('3B-Air transport'!AB$66="no"," ",ROUND(S1131,4))</f>
        <v>0.11799999999999999</v>
      </c>
      <c r="U1131" s="110">
        <f>IF('3B-Air transport'!AB$67="no"," ",ROUND(S1131,4))</f>
        <v>0.11799999999999999</v>
      </c>
      <c r="V1131" s="110">
        <f>IF('3B-Air transport'!AB$68="no"," ",ROUND(S1131,4))</f>
        <v>0.11799999999999999</v>
      </c>
      <c r="W1131" s="110"/>
      <c r="AB1131" s="110">
        <f t="shared" si="98"/>
        <v>0.11800000000000009</v>
      </c>
      <c r="AC1131" s="110">
        <f>IF('3C-Water transport'!AB$56="no"," ",ROUND(AB1131,4))</f>
        <v>0.11799999999999999</v>
      </c>
      <c r="AD1131" s="110">
        <f>IF('3C-Water transport'!AB$57="no"," ",ROUND(AB1131,4))</f>
        <v>0.11799999999999999</v>
      </c>
      <c r="AE1131" s="110">
        <f>IF('3C-Water transport'!AB$58="no"," ",ROUND(AB1131,4))</f>
        <v>0.11799999999999999</v>
      </c>
    </row>
    <row r="1132" spans="5:31" x14ac:dyDescent="0.25">
      <c r="E1132" s="110">
        <f t="shared" si="96"/>
        <v>0.11900000000000009</v>
      </c>
      <c r="F1132" s="110">
        <f>IF('3A-Rail transport'!$AB$56="no"," ",ROUND(E1132,4))</f>
        <v>0.11899999999999999</v>
      </c>
      <c r="G1132" s="110">
        <f>IF('3A-Rail transport'!$AB$57="no"," ",ROUND(E1132,4))</f>
        <v>0.11899999999999999</v>
      </c>
      <c r="H1132" s="110"/>
      <c r="S1132" s="110">
        <f t="shared" si="97"/>
        <v>0.11900000000000009</v>
      </c>
      <c r="T1132" s="110">
        <f>IF('3B-Air transport'!AB$66="no"," ",ROUND(S1132,4))</f>
        <v>0.11899999999999999</v>
      </c>
      <c r="U1132" s="110">
        <f>IF('3B-Air transport'!AB$67="no"," ",ROUND(S1132,4))</f>
        <v>0.11899999999999999</v>
      </c>
      <c r="V1132" s="110">
        <f>IF('3B-Air transport'!AB$68="no"," ",ROUND(S1132,4))</f>
        <v>0.11899999999999999</v>
      </c>
      <c r="W1132" s="110"/>
      <c r="AB1132" s="110">
        <f t="shared" si="98"/>
        <v>0.11900000000000009</v>
      </c>
      <c r="AC1132" s="110">
        <f>IF('3C-Water transport'!AB$56="no"," ",ROUND(AB1132,4))</f>
        <v>0.11899999999999999</v>
      </c>
      <c r="AD1132" s="110">
        <f>IF('3C-Water transport'!AB$57="no"," ",ROUND(AB1132,4))</f>
        <v>0.11899999999999999</v>
      </c>
      <c r="AE1132" s="110">
        <f>IF('3C-Water transport'!AB$58="no"," ",ROUND(AB1132,4))</f>
        <v>0.11899999999999999</v>
      </c>
    </row>
    <row r="1133" spans="5:31" x14ac:dyDescent="0.25">
      <c r="E1133" s="110">
        <f t="shared" si="96"/>
        <v>0.12000000000000009</v>
      </c>
      <c r="F1133" s="110">
        <f>IF('3A-Rail transport'!$AB$56="no"," ",ROUND(E1133,4))</f>
        <v>0.12</v>
      </c>
      <c r="G1133" s="110">
        <f>IF('3A-Rail transport'!$AB$57="no"," ",ROUND(E1133,4))</f>
        <v>0.12</v>
      </c>
      <c r="H1133" s="110"/>
      <c r="S1133" s="110">
        <f t="shared" si="97"/>
        <v>0.12000000000000009</v>
      </c>
      <c r="T1133" s="110">
        <f>IF('3B-Air transport'!AB$66="no"," ",ROUND(S1133,4))</f>
        <v>0.12</v>
      </c>
      <c r="U1133" s="110">
        <f>IF('3B-Air transport'!AB$67="no"," ",ROUND(S1133,4))</f>
        <v>0.12</v>
      </c>
      <c r="V1133" s="110">
        <f>IF('3B-Air transport'!AB$68="no"," ",ROUND(S1133,4))</f>
        <v>0.12</v>
      </c>
      <c r="W1133" s="110"/>
      <c r="AB1133" s="110">
        <f t="shared" si="98"/>
        <v>0.12000000000000009</v>
      </c>
      <c r="AC1133" s="110">
        <f>IF('3C-Water transport'!AB$56="no"," ",ROUND(AB1133,4))</f>
        <v>0.12</v>
      </c>
      <c r="AD1133" s="110">
        <f>IF('3C-Water transport'!AB$57="no"," ",ROUND(AB1133,4))</f>
        <v>0.12</v>
      </c>
      <c r="AE1133" s="110">
        <f>IF('3C-Water transport'!AB$58="no"," ",ROUND(AB1133,4))</f>
        <v>0.12</v>
      </c>
    </row>
    <row r="1134" spans="5:31" x14ac:dyDescent="0.25">
      <c r="E1134" s="110">
        <f t="shared" si="96"/>
        <v>0.12100000000000009</v>
      </c>
      <c r="F1134" s="110">
        <f>IF('3A-Rail transport'!$AB$56="no"," ",ROUND(E1134,4))</f>
        <v>0.121</v>
      </c>
      <c r="G1134" s="110">
        <f>IF('3A-Rail transport'!$AB$57="no"," ",ROUND(E1134,4))</f>
        <v>0.121</v>
      </c>
      <c r="H1134" s="110"/>
      <c r="S1134" s="110">
        <f t="shared" si="97"/>
        <v>0.12100000000000009</v>
      </c>
      <c r="T1134" s="110">
        <f>IF('3B-Air transport'!AB$66="no"," ",ROUND(S1134,4))</f>
        <v>0.121</v>
      </c>
      <c r="U1134" s="110">
        <f>IF('3B-Air transport'!AB$67="no"," ",ROUND(S1134,4))</f>
        <v>0.121</v>
      </c>
      <c r="V1134" s="110">
        <f>IF('3B-Air transport'!AB$68="no"," ",ROUND(S1134,4))</f>
        <v>0.121</v>
      </c>
      <c r="W1134" s="110"/>
      <c r="AB1134" s="110">
        <f t="shared" si="98"/>
        <v>0.12100000000000009</v>
      </c>
      <c r="AC1134" s="110">
        <f>IF('3C-Water transport'!AB$56="no"," ",ROUND(AB1134,4))</f>
        <v>0.121</v>
      </c>
      <c r="AD1134" s="110">
        <f>IF('3C-Water transport'!AB$57="no"," ",ROUND(AB1134,4))</f>
        <v>0.121</v>
      </c>
      <c r="AE1134" s="110">
        <f>IF('3C-Water transport'!AB$58="no"," ",ROUND(AB1134,4))</f>
        <v>0.121</v>
      </c>
    </row>
    <row r="1135" spans="5:31" x14ac:dyDescent="0.25">
      <c r="E1135" s="110">
        <f t="shared" si="96"/>
        <v>0.12200000000000009</v>
      </c>
      <c r="F1135" s="110">
        <f>IF('3A-Rail transport'!$AB$56="no"," ",ROUND(E1135,4))</f>
        <v>0.122</v>
      </c>
      <c r="G1135" s="110">
        <f>IF('3A-Rail transport'!$AB$57="no"," ",ROUND(E1135,4))</f>
        <v>0.122</v>
      </c>
      <c r="H1135" s="110"/>
      <c r="S1135" s="110">
        <f t="shared" si="97"/>
        <v>0.12200000000000009</v>
      </c>
      <c r="T1135" s="110">
        <f>IF('3B-Air transport'!AB$66="no"," ",ROUND(S1135,4))</f>
        <v>0.122</v>
      </c>
      <c r="U1135" s="110">
        <f>IF('3B-Air transport'!AB$67="no"," ",ROUND(S1135,4))</f>
        <v>0.122</v>
      </c>
      <c r="V1135" s="110">
        <f>IF('3B-Air transport'!AB$68="no"," ",ROUND(S1135,4))</f>
        <v>0.122</v>
      </c>
      <c r="W1135" s="110"/>
      <c r="AB1135" s="110">
        <f t="shared" si="98"/>
        <v>0.12200000000000009</v>
      </c>
      <c r="AC1135" s="110">
        <f>IF('3C-Water transport'!AB$56="no"," ",ROUND(AB1135,4))</f>
        <v>0.122</v>
      </c>
      <c r="AD1135" s="110">
        <f>IF('3C-Water transport'!AB$57="no"," ",ROUND(AB1135,4))</f>
        <v>0.122</v>
      </c>
      <c r="AE1135" s="110">
        <f>IF('3C-Water transport'!AB$58="no"," ",ROUND(AB1135,4))</f>
        <v>0.122</v>
      </c>
    </row>
    <row r="1136" spans="5:31" x14ac:dyDescent="0.25">
      <c r="E1136" s="110">
        <f t="shared" si="96"/>
        <v>0.1230000000000001</v>
      </c>
      <c r="F1136" s="110">
        <f>IF('3A-Rail transport'!$AB$56="no"," ",ROUND(E1136,4))</f>
        <v>0.123</v>
      </c>
      <c r="G1136" s="110">
        <f>IF('3A-Rail transport'!$AB$57="no"," ",ROUND(E1136,4))</f>
        <v>0.123</v>
      </c>
      <c r="H1136" s="110"/>
      <c r="S1136" s="110">
        <f t="shared" si="97"/>
        <v>0.1230000000000001</v>
      </c>
      <c r="T1136" s="110">
        <f>IF('3B-Air transport'!AB$66="no"," ",ROUND(S1136,4))</f>
        <v>0.123</v>
      </c>
      <c r="U1136" s="110">
        <f>IF('3B-Air transport'!AB$67="no"," ",ROUND(S1136,4))</f>
        <v>0.123</v>
      </c>
      <c r="V1136" s="110">
        <f>IF('3B-Air transport'!AB$68="no"," ",ROUND(S1136,4))</f>
        <v>0.123</v>
      </c>
      <c r="W1136" s="110"/>
      <c r="AB1136" s="110">
        <f t="shared" si="98"/>
        <v>0.1230000000000001</v>
      </c>
      <c r="AC1136" s="110">
        <f>IF('3C-Water transport'!AB$56="no"," ",ROUND(AB1136,4))</f>
        <v>0.123</v>
      </c>
      <c r="AD1136" s="110">
        <f>IF('3C-Water transport'!AB$57="no"," ",ROUND(AB1136,4))</f>
        <v>0.123</v>
      </c>
      <c r="AE1136" s="110">
        <f>IF('3C-Water transport'!AB$58="no"," ",ROUND(AB1136,4))</f>
        <v>0.123</v>
      </c>
    </row>
    <row r="1137" spans="5:31" x14ac:dyDescent="0.25">
      <c r="E1137" s="110">
        <f t="shared" si="96"/>
        <v>0.1240000000000001</v>
      </c>
      <c r="F1137" s="110">
        <f>IF('3A-Rail transport'!$AB$56="no"," ",ROUND(E1137,4))</f>
        <v>0.124</v>
      </c>
      <c r="G1137" s="110">
        <f>IF('3A-Rail transport'!$AB$57="no"," ",ROUND(E1137,4))</f>
        <v>0.124</v>
      </c>
      <c r="H1137" s="110"/>
      <c r="S1137" s="110">
        <f t="shared" si="97"/>
        <v>0.1240000000000001</v>
      </c>
      <c r="T1137" s="110">
        <f>IF('3B-Air transport'!AB$66="no"," ",ROUND(S1137,4))</f>
        <v>0.124</v>
      </c>
      <c r="U1137" s="110">
        <f>IF('3B-Air transport'!AB$67="no"," ",ROUND(S1137,4))</f>
        <v>0.124</v>
      </c>
      <c r="V1137" s="110">
        <f>IF('3B-Air transport'!AB$68="no"," ",ROUND(S1137,4))</f>
        <v>0.124</v>
      </c>
      <c r="W1137" s="110"/>
      <c r="AB1137" s="110">
        <f t="shared" si="98"/>
        <v>0.1240000000000001</v>
      </c>
      <c r="AC1137" s="110">
        <f>IF('3C-Water transport'!AB$56="no"," ",ROUND(AB1137,4))</f>
        <v>0.124</v>
      </c>
      <c r="AD1137" s="110">
        <f>IF('3C-Water transport'!AB$57="no"," ",ROUND(AB1137,4))</f>
        <v>0.124</v>
      </c>
      <c r="AE1137" s="110">
        <f>IF('3C-Water transport'!AB$58="no"," ",ROUND(AB1137,4))</f>
        <v>0.124</v>
      </c>
    </row>
    <row r="1138" spans="5:31" x14ac:dyDescent="0.25">
      <c r="E1138" s="110">
        <f t="shared" si="96"/>
        <v>0.12500000000000008</v>
      </c>
      <c r="F1138" s="110">
        <f>IF('3A-Rail transport'!$AB$56="no"," ",ROUND(E1138,4))</f>
        <v>0.125</v>
      </c>
      <c r="G1138" s="110">
        <f>IF('3A-Rail transport'!$AB$57="no"," ",ROUND(E1138,4))</f>
        <v>0.125</v>
      </c>
      <c r="H1138" s="110"/>
      <c r="S1138" s="110">
        <f t="shared" si="97"/>
        <v>0.12500000000000008</v>
      </c>
      <c r="T1138" s="110">
        <f>IF('3B-Air transport'!AB$66="no"," ",ROUND(S1138,4))</f>
        <v>0.125</v>
      </c>
      <c r="U1138" s="110">
        <f>IF('3B-Air transport'!AB$67="no"," ",ROUND(S1138,4))</f>
        <v>0.125</v>
      </c>
      <c r="V1138" s="110">
        <f>IF('3B-Air transport'!AB$68="no"," ",ROUND(S1138,4))</f>
        <v>0.125</v>
      </c>
      <c r="W1138" s="110"/>
      <c r="AB1138" s="110">
        <f t="shared" si="98"/>
        <v>0.12500000000000008</v>
      </c>
      <c r="AC1138" s="110">
        <f>IF('3C-Water transport'!AB$56="no"," ",ROUND(AB1138,4))</f>
        <v>0.125</v>
      </c>
      <c r="AD1138" s="110">
        <f>IF('3C-Water transport'!AB$57="no"," ",ROUND(AB1138,4))</f>
        <v>0.125</v>
      </c>
      <c r="AE1138" s="110">
        <f>IF('3C-Water transport'!AB$58="no"," ",ROUND(AB1138,4))</f>
        <v>0.125</v>
      </c>
    </row>
    <row r="1139" spans="5:31" x14ac:dyDescent="0.25">
      <c r="E1139" s="110">
        <f t="shared" si="96"/>
        <v>0.12600000000000008</v>
      </c>
      <c r="F1139" s="110">
        <f>IF('3A-Rail transport'!$AB$56="no"," ",ROUND(E1139,4))</f>
        <v>0.126</v>
      </c>
      <c r="G1139" s="110">
        <f>IF('3A-Rail transport'!$AB$57="no"," ",ROUND(E1139,4))</f>
        <v>0.126</v>
      </c>
      <c r="H1139" s="110"/>
      <c r="S1139" s="110">
        <f t="shared" si="97"/>
        <v>0.12600000000000008</v>
      </c>
      <c r="T1139" s="110">
        <f>IF('3B-Air transport'!AB$66="no"," ",ROUND(S1139,4))</f>
        <v>0.126</v>
      </c>
      <c r="U1139" s="110">
        <f>IF('3B-Air transport'!AB$67="no"," ",ROUND(S1139,4))</f>
        <v>0.126</v>
      </c>
      <c r="V1139" s="110">
        <f>IF('3B-Air transport'!AB$68="no"," ",ROUND(S1139,4))</f>
        <v>0.126</v>
      </c>
      <c r="W1139" s="110"/>
      <c r="AB1139" s="110">
        <f t="shared" si="98"/>
        <v>0.12600000000000008</v>
      </c>
      <c r="AC1139" s="110">
        <f>IF('3C-Water transport'!AB$56="no"," ",ROUND(AB1139,4))</f>
        <v>0.126</v>
      </c>
      <c r="AD1139" s="110">
        <f>IF('3C-Water transport'!AB$57="no"," ",ROUND(AB1139,4))</f>
        <v>0.126</v>
      </c>
      <c r="AE1139" s="110">
        <f>IF('3C-Water transport'!AB$58="no"," ",ROUND(AB1139,4))</f>
        <v>0.126</v>
      </c>
    </row>
    <row r="1140" spans="5:31" x14ac:dyDescent="0.25">
      <c r="E1140" s="110">
        <f t="shared" si="96"/>
        <v>0.12700000000000009</v>
      </c>
      <c r="F1140" s="110">
        <f>IF('3A-Rail transport'!$AB$56="no"," ",ROUND(E1140,4))</f>
        <v>0.127</v>
      </c>
      <c r="G1140" s="110">
        <f>IF('3A-Rail transport'!$AB$57="no"," ",ROUND(E1140,4))</f>
        <v>0.127</v>
      </c>
      <c r="H1140" s="110"/>
      <c r="S1140" s="110">
        <f t="shared" si="97"/>
        <v>0.12700000000000009</v>
      </c>
      <c r="T1140" s="110">
        <f>IF('3B-Air transport'!AB$66="no"," ",ROUND(S1140,4))</f>
        <v>0.127</v>
      </c>
      <c r="U1140" s="110">
        <f>IF('3B-Air transport'!AB$67="no"," ",ROUND(S1140,4))</f>
        <v>0.127</v>
      </c>
      <c r="V1140" s="110">
        <f>IF('3B-Air transport'!AB$68="no"," ",ROUND(S1140,4))</f>
        <v>0.127</v>
      </c>
      <c r="W1140" s="110"/>
      <c r="AB1140" s="110">
        <f t="shared" si="98"/>
        <v>0.12700000000000009</v>
      </c>
      <c r="AC1140" s="110">
        <f>IF('3C-Water transport'!AB$56="no"," ",ROUND(AB1140,4))</f>
        <v>0.127</v>
      </c>
      <c r="AD1140" s="110">
        <f>IF('3C-Water transport'!AB$57="no"," ",ROUND(AB1140,4))</f>
        <v>0.127</v>
      </c>
      <c r="AE1140" s="110">
        <f>IF('3C-Water transport'!AB$58="no"," ",ROUND(AB1140,4))</f>
        <v>0.127</v>
      </c>
    </row>
    <row r="1141" spans="5:31" x14ac:dyDescent="0.25">
      <c r="E1141" s="110">
        <f t="shared" si="96"/>
        <v>0.12800000000000009</v>
      </c>
      <c r="F1141" s="110">
        <f>IF('3A-Rail transport'!$AB$56="no"," ",ROUND(E1141,4))</f>
        <v>0.128</v>
      </c>
      <c r="G1141" s="110">
        <f>IF('3A-Rail transport'!$AB$57="no"," ",ROUND(E1141,4))</f>
        <v>0.128</v>
      </c>
      <c r="H1141" s="110"/>
      <c r="S1141" s="110">
        <f t="shared" si="97"/>
        <v>0.12800000000000009</v>
      </c>
      <c r="T1141" s="110">
        <f>IF('3B-Air transport'!AB$66="no"," ",ROUND(S1141,4))</f>
        <v>0.128</v>
      </c>
      <c r="U1141" s="110">
        <f>IF('3B-Air transport'!AB$67="no"," ",ROUND(S1141,4))</f>
        <v>0.128</v>
      </c>
      <c r="V1141" s="110">
        <f>IF('3B-Air transport'!AB$68="no"," ",ROUND(S1141,4))</f>
        <v>0.128</v>
      </c>
      <c r="W1141" s="110"/>
      <c r="AB1141" s="110">
        <f t="shared" si="98"/>
        <v>0.12800000000000009</v>
      </c>
      <c r="AC1141" s="110">
        <f>IF('3C-Water transport'!AB$56="no"," ",ROUND(AB1141,4))</f>
        <v>0.128</v>
      </c>
      <c r="AD1141" s="110">
        <f>IF('3C-Water transport'!AB$57="no"," ",ROUND(AB1141,4))</f>
        <v>0.128</v>
      </c>
      <c r="AE1141" s="110">
        <f>IF('3C-Water transport'!AB$58="no"," ",ROUND(AB1141,4))</f>
        <v>0.128</v>
      </c>
    </row>
    <row r="1142" spans="5:31" x14ac:dyDescent="0.25">
      <c r="E1142" s="110">
        <f t="shared" ref="E1142:E1205" si="99">E1141+0.001</f>
        <v>0.12900000000000009</v>
      </c>
      <c r="F1142" s="110">
        <f>IF('3A-Rail transport'!$AB$56="no"," ",ROUND(E1142,4))</f>
        <v>0.129</v>
      </c>
      <c r="G1142" s="110">
        <f>IF('3A-Rail transport'!$AB$57="no"," ",ROUND(E1142,4))</f>
        <v>0.129</v>
      </c>
      <c r="H1142" s="110"/>
      <c r="S1142" s="110">
        <f t="shared" ref="S1142:S1205" si="100">S1141+0.001</f>
        <v>0.12900000000000009</v>
      </c>
      <c r="T1142" s="110">
        <f>IF('3B-Air transport'!AB$66="no"," ",ROUND(S1142,4))</f>
        <v>0.129</v>
      </c>
      <c r="U1142" s="110">
        <f>IF('3B-Air transport'!AB$67="no"," ",ROUND(S1142,4))</f>
        <v>0.129</v>
      </c>
      <c r="V1142" s="110">
        <f>IF('3B-Air transport'!AB$68="no"," ",ROUND(S1142,4))</f>
        <v>0.129</v>
      </c>
      <c r="W1142" s="110"/>
      <c r="AB1142" s="110">
        <f t="shared" ref="AB1142:AB1205" si="101">AB1141+0.001</f>
        <v>0.12900000000000009</v>
      </c>
      <c r="AC1142" s="110">
        <f>IF('3C-Water transport'!AB$56="no"," ",ROUND(AB1142,4))</f>
        <v>0.129</v>
      </c>
      <c r="AD1142" s="110">
        <f>IF('3C-Water transport'!AB$57="no"," ",ROUND(AB1142,4))</f>
        <v>0.129</v>
      </c>
      <c r="AE1142" s="110">
        <f>IF('3C-Water transport'!AB$58="no"," ",ROUND(AB1142,4))</f>
        <v>0.129</v>
      </c>
    </row>
    <row r="1143" spans="5:31" x14ac:dyDescent="0.25">
      <c r="E1143" s="110">
        <f t="shared" si="99"/>
        <v>0.13000000000000009</v>
      </c>
      <c r="F1143" s="110">
        <f>IF('3A-Rail transport'!$AB$56="no"," ",ROUND(E1143,4))</f>
        <v>0.13</v>
      </c>
      <c r="G1143" s="110">
        <f>IF('3A-Rail transport'!$AB$57="no"," ",ROUND(E1143,4))</f>
        <v>0.13</v>
      </c>
      <c r="H1143" s="110"/>
      <c r="S1143" s="110">
        <f t="shared" si="100"/>
        <v>0.13000000000000009</v>
      </c>
      <c r="T1143" s="110">
        <f>IF('3B-Air transport'!AB$66="no"," ",ROUND(S1143,4))</f>
        <v>0.13</v>
      </c>
      <c r="U1143" s="110">
        <f>IF('3B-Air transport'!AB$67="no"," ",ROUND(S1143,4))</f>
        <v>0.13</v>
      </c>
      <c r="V1143" s="110">
        <f>IF('3B-Air transport'!AB$68="no"," ",ROUND(S1143,4))</f>
        <v>0.13</v>
      </c>
      <c r="W1143" s="110"/>
      <c r="AB1143" s="110">
        <f t="shared" si="101"/>
        <v>0.13000000000000009</v>
      </c>
      <c r="AC1143" s="110">
        <f>IF('3C-Water transport'!AB$56="no"," ",ROUND(AB1143,4))</f>
        <v>0.13</v>
      </c>
      <c r="AD1143" s="110">
        <f>IF('3C-Water transport'!AB$57="no"," ",ROUND(AB1143,4))</f>
        <v>0.13</v>
      </c>
      <c r="AE1143" s="110">
        <f>IF('3C-Water transport'!AB$58="no"," ",ROUND(AB1143,4))</f>
        <v>0.13</v>
      </c>
    </row>
    <row r="1144" spans="5:31" x14ac:dyDescent="0.25">
      <c r="E1144" s="110">
        <f t="shared" si="99"/>
        <v>0.13100000000000009</v>
      </c>
      <c r="F1144" s="110">
        <f>IF('3A-Rail transport'!$AB$56="no"," ",ROUND(E1144,4))</f>
        <v>0.13100000000000001</v>
      </c>
      <c r="G1144" s="110">
        <f>IF('3A-Rail transport'!$AB$57="no"," ",ROUND(E1144,4))</f>
        <v>0.13100000000000001</v>
      </c>
      <c r="H1144" s="110"/>
      <c r="S1144" s="110">
        <f t="shared" si="100"/>
        <v>0.13100000000000009</v>
      </c>
      <c r="T1144" s="110">
        <f>IF('3B-Air transport'!AB$66="no"," ",ROUND(S1144,4))</f>
        <v>0.13100000000000001</v>
      </c>
      <c r="U1144" s="110">
        <f>IF('3B-Air transport'!AB$67="no"," ",ROUND(S1144,4))</f>
        <v>0.13100000000000001</v>
      </c>
      <c r="V1144" s="110">
        <f>IF('3B-Air transport'!AB$68="no"," ",ROUND(S1144,4))</f>
        <v>0.13100000000000001</v>
      </c>
      <c r="W1144" s="110"/>
      <c r="AB1144" s="110">
        <f t="shared" si="101"/>
        <v>0.13100000000000009</v>
      </c>
      <c r="AC1144" s="110">
        <f>IF('3C-Water transport'!AB$56="no"," ",ROUND(AB1144,4))</f>
        <v>0.13100000000000001</v>
      </c>
      <c r="AD1144" s="110">
        <f>IF('3C-Water transport'!AB$57="no"," ",ROUND(AB1144,4))</f>
        <v>0.13100000000000001</v>
      </c>
      <c r="AE1144" s="110">
        <f>IF('3C-Water transport'!AB$58="no"," ",ROUND(AB1144,4))</f>
        <v>0.13100000000000001</v>
      </c>
    </row>
    <row r="1145" spans="5:31" x14ac:dyDescent="0.25">
      <c r="E1145" s="110">
        <f t="shared" si="99"/>
        <v>0.13200000000000009</v>
      </c>
      <c r="F1145" s="110">
        <f>IF('3A-Rail transport'!$AB$56="no"," ",ROUND(E1145,4))</f>
        <v>0.13200000000000001</v>
      </c>
      <c r="G1145" s="110">
        <f>IF('3A-Rail transport'!$AB$57="no"," ",ROUND(E1145,4))</f>
        <v>0.13200000000000001</v>
      </c>
      <c r="H1145" s="110"/>
      <c r="S1145" s="110">
        <f t="shared" si="100"/>
        <v>0.13200000000000009</v>
      </c>
      <c r="T1145" s="110">
        <f>IF('3B-Air transport'!AB$66="no"," ",ROUND(S1145,4))</f>
        <v>0.13200000000000001</v>
      </c>
      <c r="U1145" s="110">
        <f>IF('3B-Air transport'!AB$67="no"," ",ROUND(S1145,4))</f>
        <v>0.13200000000000001</v>
      </c>
      <c r="V1145" s="110">
        <f>IF('3B-Air transport'!AB$68="no"," ",ROUND(S1145,4))</f>
        <v>0.13200000000000001</v>
      </c>
      <c r="W1145" s="110"/>
      <c r="AB1145" s="110">
        <f t="shared" si="101"/>
        <v>0.13200000000000009</v>
      </c>
      <c r="AC1145" s="110">
        <f>IF('3C-Water transport'!AB$56="no"," ",ROUND(AB1145,4))</f>
        <v>0.13200000000000001</v>
      </c>
      <c r="AD1145" s="110">
        <f>IF('3C-Water transport'!AB$57="no"," ",ROUND(AB1145,4))</f>
        <v>0.13200000000000001</v>
      </c>
      <c r="AE1145" s="110">
        <f>IF('3C-Water transport'!AB$58="no"," ",ROUND(AB1145,4))</f>
        <v>0.13200000000000001</v>
      </c>
    </row>
    <row r="1146" spans="5:31" x14ac:dyDescent="0.25">
      <c r="E1146" s="110">
        <f t="shared" si="99"/>
        <v>0.13300000000000009</v>
      </c>
      <c r="F1146" s="110">
        <f>IF('3A-Rail transport'!$AB$56="no"," ",ROUND(E1146,4))</f>
        <v>0.13300000000000001</v>
      </c>
      <c r="G1146" s="110">
        <f>IF('3A-Rail transport'!$AB$57="no"," ",ROUND(E1146,4))</f>
        <v>0.13300000000000001</v>
      </c>
      <c r="H1146" s="110"/>
      <c r="S1146" s="110">
        <f t="shared" si="100"/>
        <v>0.13300000000000009</v>
      </c>
      <c r="T1146" s="110">
        <f>IF('3B-Air transport'!AB$66="no"," ",ROUND(S1146,4))</f>
        <v>0.13300000000000001</v>
      </c>
      <c r="U1146" s="110">
        <f>IF('3B-Air transport'!AB$67="no"," ",ROUND(S1146,4))</f>
        <v>0.13300000000000001</v>
      </c>
      <c r="V1146" s="110">
        <f>IF('3B-Air transport'!AB$68="no"," ",ROUND(S1146,4))</f>
        <v>0.13300000000000001</v>
      </c>
      <c r="W1146" s="110"/>
      <c r="AB1146" s="110">
        <f t="shared" si="101"/>
        <v>0.13300000000000009</v>
      </c>
      <c r="AC1146" s="110">
        <f>IF('3C-Water transport'!AB$56="no"," ",ROUND(AB1146,4))</f>
        <v>0.13300000000000001</v>
      </c>
      <c r="AD1146" s="110">
        <f>IF('3C-Water transport'!AB$57="no"," ",ROUND(AB1146,4))</f>
        <v>0.13300000000000001</v>
      </c>
      <c r="AE1146" s="110">
        <f>IF('3C-Water transport'!AB$58="no"," ",ROUND(AB1146,4))</f>
        <v>0.13300000000000001</v>
      </c>
    </row>
    <row r="1147" spans="5:31" x14ac:dyDescent="0.25">
      <c r="E1147" s="110">
        <f t="shared" si="99"/>
        <v>0.13400000000000009</v>
      </c>
      <c r="F1147" s="110">
        <f>IF('3A-Rail transport'!$AB$56="no"," ",ROUND(E1147,4))</f>
        <v>0.13400000000000001</v>
      </c>
      <c r="G1147" s="110">
        <f>IF('3A-Rail transport'!$AB$57="no"," ",ROUND(E1147,4))</f>
        <v>0.13400000000000001</v>
      </c>
      <c r="H1147" s="110"/>
      <c r="S1147" s="110">
        <f t="shared" si="100"/>
        <v>0.13400000000000009</v>
      </c>
      <c r="T1147" s="110">
        <f>IF('3B-Air transport'!AB$66="no"," ",ROUND(S1147,4))</f>
        <v>0.13400000000000001</v>
      </c>
      <c r="U1147" s="110">
        <f>IF('3B-Air transport'!AB$67="no"," ",ROUND(S1147,4))</f>
        <v>0.13400000000000001</v>
      </c>
      <c r="V1147" s="110">
        <f>IF('3B-Air transport'!AB$68="no"," ",ROUND(S1147,4))</f>
        <v>0.13400000000000001</v>
      </c>
      <c r="W1147" s="110"/>
      <c r="AB1147" s="110">
        <f t="shared" si="101"/>
        <v>0.13400000000000009</v>
      </c>
      <c r="AC1147" s="110">
        <f>IF('3C-Water transport'!AB$56="no"," ",ROUND(AB1147,4))</f>
        <v>0.13400000000000001</v>
      </c>
      <c r="AD1147" s="110">
        <f>IF('3C-Water transport'!AB$57="no"," ",ROUND(AB1147,4))</f>
        <v>0.13400000000000001</v>
      </c>
      <c r="AE1147" s="110">
        <f>IF('3C-Water transport'!AB$58="no"," ",ROUND(AB1147,4))</f>
        <v>0.13400000000000001</v>
      </c>
    </row>
    <row r="1148" spans="5:31" x14ac:dyDescent="0.25">
      <c r="E1148" s="110">
        <f t="shared" si="99"/>
        <v>0.13500000000000009</v>
      </c>
      <c r="F1148" s="110">
        <f>IF('3A-Rail transport'!$AB$56="no"," ",ROUND(E1148,4))</f>
        <v>0.13500000000000001</v>
      </c>
      <c r="G1148" s="110">
        <f>IF('3A-Rail transport'!$AB$57="no"," ",ROUND(E1148,4))</f>
        <v>0.13500000000000001</v>
      </c>
      <c r="H1148" s="110"/>
      <c r="S1148" s="110">
        <f t="shared" si="100"/>
        <v>0.13500000000000009</v>
      </c>
      <c r="T1148" s="110">
        <f>IF('3B-Air transport'!AB$66="no"," ",ROUND(S1148,4))</f>
        <v>0.13500000000000001</v>
      </c>
      <c r="U1148" s="110">
        <f>IF('3B-Air transport'!AB$67="no"," ",ROUND(S1148,4))</f>
        <v>0.13500000000000001</v>
      </c>
      <c r="V1148" s="110">
        <f>IF('3B-Air transport'!AB$68="no"," ",ROUND(S1148,4))</f>
        <v>0.13500000000000001</v>
      </c>
      <c r="W1148" s="110"/>
      <c r="AB1148" s="110">
        <f t="shared" si="101"/>
        <v>0.13500000000000009</v>
      </c>
      <c r="AC1148" s="110">
        <f>IF('3C-Water transport'!AB$56="no"," ",ROUND(AB1148,4))</f>
        <v>0.13500000000000001</v>
      </c>
      <c r="AD1148" s="110">
        <f>IF('3C-Water transport'!AB$57="no"," ",ROUND(AB1148,4))</f>
        <v>0.13500000000000001</v>
      </c>
      <c r="AE1148" s="110">
        <f>IF('3C-Water transport'!AB$58="no"," ",ROUND(AB1148,4))</f>
        <v>0.13500000000000001</v>
      </c>
    </row>
    <row r="1149" spans="5:31" x14ac:dyDescent="0.25">
      <c r="E1149" s="110">
        <f t="shared" si="99"/>
        <v>0.13600000000000009</v>
      </c>
      <c r="F1149" s="110">
        <f>IF('3A-Rail transport'!$AB$56="no"," ",ROUND(E1149,4))</f>
        <v>0.13600000000000001</v>
      </c>
      <c r="G1149" s="110">
        <f>IF('3A-Rail transport'!$AB$57="no"," ",ROUND(E1149,4))</f>
        <v>0.13600000000000001</v>
      </c>
      <c r="H1149" s="110"/>
      <c r="S1149" s="110">
        <f t="shared" si="100"/>
        <v>0.13600000000000009</v>
      </c>
      <c r="T1149" s="110">
        <f>IF('3B-Air transport'!AB$66="no"," ",ROUND(S1149,4))</f>
        <v>0.13600000000000001</v>
      </c>
      <c r="U1149" s="110">
        <f>IF('3B-Air transport'!AB$67="no"," ",ROUND(S1149,4))</f>
        <v>0.13600000000000001</v>
      </c>
      <c r="V1149" s="110">
        <f>IF('3B-Air transport'!AB$68="no"," ",ROUND(S1149,4))</f>
        <v>0.13600000000000001</v>
      </c>
      <c r="W1149" s="110"/>
      <c r="AB1149" s="110">
        <f t="shared" si="101"/>
        <v>0.13600000000000009</v>
      </c>
      <c r="AC1149" s="110">
        <f>IF('3C-Water transport'!AB$56="no"," ",ROUND(AB1149,4))</f>
        <v>0.13600000000000001</v>
      </c>
      <c r="AD1149" s="110">
        <f>IF('3C-Water transport'!AB$57="no"," ",ROUND(AB1149,4))</f>
        <v>0.13600000000000001</v>
      </c>
      <c r="AE1149" s="110">
        <f>IF('3C-Water transport'!AB$58="no"," ",ROUND(AB1149,4))</f>
        <v>0.13600000000000001</v>
      </c>
    </row>
    <row r="1150" spans="5:31" x14ac:dyDescent="0.25">
      <c r="E1150" s="110">
        <f t="shared" si="99"/>
        <v>0.13700000000000009</v>
      </c>
      <c r="F1150" s="110">
        <f>IF('3A-Rail transport'!$AB$56="no"," ",ROUND(E1150,4))</f>
        <v>0.13700000000000001</v>
      </c>
      <c r="G1150" s="110">
        <f>IF('3A-Rail transport'!$AB$57="no"," ",ROUND(E1150,4))</f>
        <v>0.13700000000000001</v>
      </c>
      <c r="H1150" s="110"/>
      <c r="S1150" s="110">
        <f t="shared" si="100"/>
        <v>0.13700000000000009</v>
      </c>
      <c r="T1150" s="110">
        <f>IF('3B-Air transport'!AB$66="no"," ",ROUND(S1150,4))</f>
        <v>0.13700000000000001</v>
      </c>
      <c r="U1150" s="110">
        <f>IF('3B-Air transport'!AB$67="no"," ",ROUND(S1150,4))</f>
        <v>0.13700000000000001</v>
      </c>
      <c r="V1150" s="110">
        <f>IF('3B-Air transport'!AB$68="no"," ",ROUND(S1150,4))</f>
        <v>0.13700000000000001</v>
      </c>
      <c r="W1150" s="110"/>
      <c r="AB1150" s="110">
        <f t="shared" si="101"/>
        <v>0.13700000000000009</v>
      </c>
      <c r="AC1150" s="110">
        <f>IF('3C-Water transport'!AB$56="no"," ",ROUND(AB1150,4))</f>
        <v>0.13700000000000001</v>
      </c>
      <c r="AD1150" s="110">
        <f>IF('3C-Water transport'!AB$57="no"," ",ROUND(AB1150,4))</f>
        <v>0.13700000000000001</v>
      </c>
      <c r="AE1150" s="110">
        <f>IF('3C-Water transport'!AB$58="no"," ",ROUND(AB1150,4))</f>
        <v>0.13700000000000001</v>
      </c>
    </row>
    <row r="1151" spans="5:31" x14ac:dyDescent="0.25">
      <c r="E1151" s="110">
        <f t="shared" si="99"/>
        <v>0.13800000000000009</v>
      </c>
      <c r="F1151" s="110">
        <f>IF('3A-Rail transport'!$AB$56="no"," ",ROUND(E1151,4))</f>
        <v>0.13800000000000001</v>
      </c>
      <c r="G1151" s="110">
        <f>IF('3A-Rail transport'!$AB$57="no"," ",ROUND(E1151,4))</f>
        <v>0.13800000000000001</v>
      </c>
      <c r="H1151" s="110"/>
      <c r="S1151" s="110">
        <f t="shared" si="100"/>
        <v>0.13800000000000009</v>
      </c>
      <c r="T1151" s="110">
        <f>IF('3B-Air transport'!AB$66="no"," ",ROUND(S1151,4))</f>
        <v>0.13800000000000001</v>
      </c>
      <c r="U1151" s="110">
        <f>IF('3B-Air transport'!AB$67="no"," ",ROUND(S1151,4))</f>
        <v>0.13800000000000001</v>
      </c>
      <c r="V1151" s="110">
        <f>IF('3B-Air transport'!AB$68="no"," ",ROUND(S1151,4))</f>
        <v>0.13800000000000001</v>
      </c>
      <c r="W1151" s="110"/>
      <c r="AB1151" s="110">
        <f t="shared" si="101"/>
        <v>0.13800000000000009</v>
      </c>
      <c r="AC1151" s="110">
        <f>IF('3C-Water transport'!AB$56="no"," ",ROUND(AB1151,4))</f>
        <v>0.13800000000000001</v>
      </c>
      <c r="AD1151" s="110">
        <f>IF('3C-Water transport'!AB$57="no"," ",ROUND(AB1151,4))</f>
        <v>0.13800000000000001</v>
      </c>
      <c r="AE1151" s="110">
        <f>IF('3C-Water transport'!AB$58="no"," ",ROUND(AB1151,4))</f>
        <v>0.13800000000000001</v>
      </c>
    </row>
    <row r="1152" spans="5:31" x14ac:dyDescent="0.25">
      <c r="E1152" s="110">
        <f t="shared" si="99"/>
        <v>0.1390000000000001</v>
      </c>
      <c r="F1152" s="110">
        <f>IF('3A-Rail transport'!$AB$56="no"," ",ROUND(E1152,4))</f>
        <v>0.13900000000000001</v>
      </c>
      <c r="G1152" s="110">
        <f>IF('3A-Rail transport'!$AB$57="no"," ",ROUND(E1152,4))</f>
        <v>0.13900000000000001</v>
      </c>
      <c r="H1152" s="110"/>
      <c r="S1152" s="110">
        <f t="shared" si="100"/>
        <v>0.1390000000000001</v>
      </c>
      <c r="T1152" s="110">
        <f>IF('3B-Air transport'!AB$66="no"," ",ROUND(S1152,4))</f>
        <v>0.13900000000000001</v>
      </c>
      <c r="U1152" s="110">
        <f>IF('3B-Air transport'!AB$67="no"," ",ROUND(S1152,4))</f>
        <v>0.13900000000000001</v>
      </c>
      <c r="V1152" s="110">
        <f>IF('3B-Air transport'!AB$68="no"," ",ROUND(S1152,4))</f>
        <v>0.13900000000000001</v>
      </c>
      <c r="W1152" s="110"/>
      <c r="AB1152" s="110">
        <f t="shared" si="101"/>
        <v>0.1390000000000001</v>
      </c>
      <c r="AC1152" s="110">
        <f>IF('3C-Water transport'!AB$56="no"," ",ROUND(AB1152,4))</f>
        <v>0.13900000000000001</v>
      </c>
      <c r="AD1152" s="110">
        <f>IF('3C-Water transport'!AB$57="no"," ",ROUND(AB1152,4))</f>
        <v>0.13900000000000001</v>
      </c>
      <c r="AE1152" s="110">
        <f>IF('3C-Water transport'!AB$58="no"," ",ROUND(AB1152,4))</f>
        <v>0.13900000000000001</v>
      </c>
    </row>
    <row r="1153" spans="5:31" x14ac:dyDescent="0.25">
      <c r="E1153" s="110">
        <f t="shared" si="99"/>
        <v>0.1400000000000001</v>
      </c>
      <c r="F1153" s="110">
        <f>IF('3A-Rail transport'!$AB$56="no"," ",ROUND(E1153,4))</f>
        <v>0.14000000000000001</v>
      </c>
      <c r="G1153" s="110">
        <f>IF('3A-Rail transport'!$AB$57="no"," ",ROUND(E1153,4))</f>
        <v>0.14000000000000001</v>
      </c>
      <c r="H1153" s="110"/>
      <c r="S1153" s="110">
        <f t="shared" si="100"/>
        <v>0.1400000000000001</v>
      </c>
      <c r="T1153" s="110">
        <f>IF('3B-Air transport'!AB$66="no"," ",ROUND(S1153,4))</f>
        <v>0.14000000000000001</v>
      </c>
      <c r="U1153" s="110">
        <f>IF('3B-Air transport'!AB$67="no"," ",ROUND(S1153,4))</f>
        <v>0.14000000000000001</v>
      </c>
      <c r="V1153" s="110">
        <f>IF('3B-Air transport'!AB$68="no"," ",ROUND(S1153,4))</f>
        <v>0.14000000000000001</v>
      </c>
      <c r="W1153" s="110"/>
      <c r="AB1153" s="110">
        <f t="shared" si="101"/>
        <v>0.1400000000000001</v>
      </c>
      <c r="AC1153" s="110">
        <f>IF('3C-Water transport'!AB$56="no"," ",ROUND(AB1153,4))</f>
        <v>0.14000000000000001</v>
      </c>
      <c r="AD1153" s="110">
        <f>IF('3C-Water transport'!AB$57="no"," ",ROUND(AB1153,4))</f>
        <v>0.14000000000000001</v>
      </c>
      <c r="AE1153" s="110">
        <f>IF('3C-Water transport'!AB$58="no"," ",ROUND(AB1153,4))</f>
        <v>0.14000000000000001</v>
      </c>
    </row>
    <row r="1154" spans="5:31" x14ac:dyDescent="0.25">
      <c r="E1154" s="110">
        <f t="shared" si="99"/>
        <v>0.1410000000000001</v>
      </c>
      <c r="F1154" s="110">
        <f>IF('3A-Rail transport'!$AB$56="no"," ",ROUND(E1154,4))</f>
        <v>0.14099999999999999</v>
      </c>
      <c r="G1154" s="110">
        <f>IF('3A-Rail transport'!$AB$57="no"," ",ROUND(E1154,4))</f>
        <v>0.14099999999999999</v>
      </c>
      <c r="H1154" s="110"/>
      <c r="S1154" s="110">
        <f t="shared" si="100"/>
        <v>0.1410000000000001</v>
      </c>
      <c r="T1154" s="110">
        <f>IF('3B-Air transport'!AB$66="no"," ",ROUND(S1154,4))</f>
        <v>0.14099999999999999</v>
      </c>
      <c r="U1154" s="110">
        <f>IF('3B-Air transport'!AB$67="no"," ",ROUND(S1154,4))</f>
        <v>0.14099999999999999</v>
      </c>
      <c r="V1154" s="110">
        <f>IF('3B-Air transport'!AB$68="no"," ",ROUND(S1154,4))</f>
        <v>0.14099999999999999</v>
      </c>
      <c r="W1154" s="110"/>
      <c r="AB1154" s="110">
        <f t="shared" si="101"/>
        <v>0.1410000000000001</v>
      </c>
      <c r="AC1154" s="110">
        <f>IF('3C-Water transport'!AB$56="no"," ",ROUND(AB1154,4))</f>
        <v>0.14099999999999999</v>
      </c>
      <c r="AD1154" s="110">
        <f>IF('3C-Water transport'!AB$57="no"," ",ROUND(AB1154,4))</f>
        <v>0.14099999999999999</v>
      </c>
      <c r="AE1154" s="110">
        <f>IF('3C-Water transport'!AB$58="no"," ",ROUND(AB1154,4))</f>
        <v>0.14099999999999999</v>
      </c>
    </row>
    <row r="1155" spans="5:31" x14ac:dyDescent="0.25">
      <c r="E1155" s="110">
        <f t="shared" si="99"/>
        <v>0.1420000000000001</v>
      </c>
      <c r="F1155" s="110">
        <f>IF('3A-Rail transport'!$AB$56="no"," ",ROUND(E1155,4))</f>
        <v>0.14199999999999999</v>
      </c>
      <c r="G1155" s="110">
        <f>IF('3A-Rail transport'!$AB$57="no"," ",ROUND(E1155,4))</f>
        <v>0.14199999999999999</v>
      </c>
      <c r="H1155" s="110"/>
      <c r="S1155" s="110">
        <f t="shared" si="100"/>
        <v>0.1420000000000001</v>
      </c>
      <c r="T1155" s="110">
        <f>IF('3B-Air transport'!AB$66="no"," ",ROUND(S1155,4))</f>
        <v>0.14199999999999999</v>
      </c>
      <c r="U1155" s="110">
        <f>IF('3B-Air transport'!AB$67="no"," ",ROUND(S1155,4))</f>
        <v>0.14199999999999999</v>
      </c>
      <c r="V1155" s="110">
        <f>IF('3B-Air transport'!AB$68="no"," ",ROUND(S1155,4))</f>
        <v>0.14199999999999999</v>
      </c>
      <c r="W1155" s="110"/>
      <c r="AB1155" s="110">
        <f t="shared" si="101"/>
        <v>0.1420000000000001</v>
      </c>
      <c r="AC1155" s="110">
        <f>IF('3C-Water transport'!AB$56="no"," ",ROUND(AB1155,4))</f>
        <v>0.14199999999999999</v>
      </c>
      <c r="AD1155" s="110">
        <f>IF('3C-Water transport'!AB$57="no"," ",ROUND(AB1155,4))</f>
        <v>0.14199999999999999</v>
      </c>
      <c r="AE1155" s="110">
        <f>IF('3C-Water transport'!AB$58="no"," ",ROUND(AB1155,4))</f>
        <v>0.14199999999999999</v>
      </c>
    </row>
    <row r="1156" spans="5:31" x14ac:dyDescent="0.25">
      <c r="E1156" s="110">
        <f t="shared" si="99"/>
        <v>0.1430000000000001</v>
      </c>
      <c r="F1156" s="110">
        <f>IF('3A-Rail transport'!$AB$56="no"," ",ROUND(E1156,4))</f>
        <v>0.14299999999999999</v>
      </c>
      <c r="G1156" s="110">
        <f>IF('3A-Rail transport'!$AB$57="no"," ",ROUND(E1156,4))</f>
        <v>0.14299999999999999</v>
      </c>
      <c r="H1156" s="110"/>
      <c r="S1156" s="110">
        <f t="shared" si="100"/>
        <v>0.1430000000000001</v>
      </c>
      <c r="T1156" s="110">
        <f>IF('3B-Air transport'!AB$66="no"," ",ROUND(S1156,4))</f>
        <v>0.14299999999999999</v>
      </c>
      <c r="U1156" s="110">
        <f>IF('3B-Air transport'!AB$67="no"," ",ROUND(S1156,4))</f>
        <v>0.14299999999999999</v>
      </c>
      <c r="V1156" s="110">
        <f>IF('3B-Air transport'!AB$68="no"," ",ROUND(S1156,4))</f>
        <v>0.14299999999999999</v>
      </c>
      <c r="W1156" s="110"/>
      <c r="AB1156" s="110">
        <f t="shared" si="101"/>
        <v>0.1430000000000001</v>
      </c>
      <c r="AC1156" s="110">
        <f>IF('3C-Water transport'!AB$56="no"," ",ROUND(AB1156,4))</f>
        <v>0.14299999999999999</v>
      </c>
      <c r="AD1156" s="110">
        <f>IF('3C-Water transport'!AB$57="no"," ",ROUND(AB1156,4))</f>
        <v>0.14299999999999999</v>
      </c>
      <c r="AE1156" s="110">
        <f>IF('3C-Water transport'!AB$58="no"," ",ROUND(AB1156,4))</f>
        <v>0.14299999999999999</v>
      </c>
    </row>
    <row r="1157" spans="5:31" x14ac:dyDescent="0.25">
      <c r="E1157" s="110">
        <f t="shared" si="99"/>
        <v>0.1440000000000001</v>
      </c>
      <c r="F1157" s="110">
        <f>IF('3A-Rail transport'!$AB$56="no"," ",ROUND(E1157,4))</f>
        <v>0.14399999999999999</v>
      </c>
      <c r="G1157" s="110">
        <f>IF('3A-Rail transport'!$AB$57="no"," ",ROUND(E1157,4))</f>
        <v>0.14399999999999999</v>
      </c>
      <c r="H1157" s="110"/>
      <c r="S1157" s="110">
        <f t="shared" si="100"/>
        <v>0.1440000000000001</v>
      </c>
      <c r="T1157" s="110">
        <f>IF('3B-Air transport'!AB$66="no"," ",ROUND(S1157,4))</f>
        <v>0.14399999999999999</v>
      </c>
      <c r="U1157" s="110">
        <f>IF('3B-Air transport'!AB$67="no"," ",ROUND(S1157,4))</f>
        <v>0.14399999999999999</v>
      </c>
      <c r="V1157" s="110">
        <f>IF('3B-Air transport'!AB$68="no"," ",ROUND(S1157,4))</f>
        <v>0.14399999999999999</v>
      </c>
      <c r="W1157" s="110"/>
      <c r="AB1157" s="110">
        <f t="shared" si="101"/>
        <v>0.1440000000000001</v>
      </c>
      <c r="AC1157" s="110">
        <f>IF('3C-Water transport'!AB$56="no"," ",ROUND(AB1157,4))</f>
        <v>0.14399999999999999</v>
      </c>
      <c r="AD1157" s="110">
        <f>IF('3C-Water transport'!AB$57="no"," ",ROUND(AB1157,4))</f>
        <v>0.14399999999999999</v>
      </c>
      <c r="AE1157" s="110">
        <f>IF('3C-Water transport'!AB$58="no"," ",ROUND(AB1157,4))</f>
        <v>0.14399999999999999</v>
      </c>
    </row>
    <row r="1158" spans="5:31" x14ac:dyDescent="0.25">
      <c r="E1158" s="110">
        <f t="shared" si="99"/>
        <v>0.1450000000000001</v>
      </c>
      <c r="F1158" s="110">
        <f>IF('3A-Rail transport'!$AB$56="no"," ",ROUND(E1158,4))</f>
        <v>0.14499999999999999</v>
      </c>
      <c r="G1158" s="110">
        <f>IF('3A-Rail transport'!$AB$57="no"," ",ROUND(E1158,4))</f>
        <v>0.14499999999999999</v>
      </c>
      <c r="H1158" s="110"/>
      <c r="S1158" s="110">
        <f t="shared" si="100"/>
        <v>0.1450000000000001</v>
      </c>
      <c r="T1158" s="110">
        <f>IF('3B-Air transport'!AB$66="no"," ",ROUND(S1158,4))</f>
        <v>0.14499999999999999</v>
      </c>
      <c r="U1158" s="110">
        <f>IF('3B-Air transport'!AB$67="no"," ",ROUND(S1158,4))</f>
        <v>0.14499999999999999</v>
      </c>
      <c r="V1158" s="110">
        <f>IF('3B-Air transport'!AB$68="no"," ",ROUND(S1158,4))</f>
        <v>0.14499999999999999</v>
      </c>
      <c r="W1158" s="110"/>
      <c r="AB1158" s="110">
        <f t="shared" si="101"/>
        <v>0.1450000000000001</v>
      </c>
      <c r="AC1158" s="110">
        <f>IF('3C-Water transport'!AB$56="no"," ",ROUND(AB1158,4))</f>
        <v>0.14499999999999999</v>
      </c>
      <c r="AD1158" s="110">
        <f>IF('3C-Water transport'!AB$57="no"," ",ROUND(AB1158,4))</f>
        <v>0.14499999999999999</v>
      </c>
      <c r="AE1158" s="110">
        <f>IF('3C-Water transport'!AB$58="no"," ",ROUND(AB1158,4))</f>
        <v>0.14499999999999999</v>
      </c>
    </row>
    <row r="1159" spans="5:31" x14ac:dyDescent="0.25">
      <c r="E1159" s="110">
        <f t="shared" si="99"/>
        <v>0.1460000000000001</v>
      </c>
      <c r="F1159" s="110">
        <f>IF('3A-Rail transport'!$AB$56="no"," ",ROUND(E1159,4))</f>
        <v>0.14599999999999999</v>
      </c>
      <c r="G1159" s="110">
        <f>IF('3A-Rail transport'!$AB$57="no"," ",ROUND(E1159,4))</f>
        <v>0.14599999999999999</v>
      </c>
      <c r="H1159" s="110"/>
      <c r="S1159" s="110">
        <f t="shared" si="100"/>
        <v>0.1460000000000001</v>
      </c>
      <c r="T1159" s="110">
        <f>IF('3B-Air transport'!AB$66="no"," ",ROUND(S1159,4))</f>
        <v>0.14599999999999999</v>
      </c>
      <c r="U1159" s="110">
        <f>IF('3B-Air transport'!AB$67="no"," ",ROUND(S1159,4))</f>
        <v>0.14599999999999999</v>
      </c>
      <c r="V1159" s="110">
        <f>IF('3B-Air transport'!AB$68="no"," ",ROUND(S1159,4))</f>
        <v>0.14599999999999999</v>
      </c>
      <c r="W1159" s="110"/>
      <c r="AB1159" s="110">
        <f t="shared" si="101"/>
        <v>0.1460000000000001</v>
      </c>
      <c r="AC1159" s="110">
        <f>IF('3C-Water transport'!AB$56="no"," ",ROUND(AB1159,4))</f>
        <v>0.14599999999999999</v>
      </c>
      <c r="AD1159" s="110">
        <f>IF('3C-Water transport'!AB$57="no"," ",ROUND(AB1159,4))</f>
        <v>0.14599999999999999</v>
      </c>
      <c r="AE1159" s="110">
        <f>IF('3C-Water transport'!AB$58="no"," ",ROUND(AB1159,4))</f>
        <v>0.14599999999999999</v>
      </c>
    </row>
    <row r="1160" spans="5:31" x14ac:dyDescent="0.25">
      <c r="E1160" s="110">
        <f t="shared" si="99"/>
        <v>0.1470000000000001</v>
      </c>
      <c r="F1160" s="110">
        <f>IF('3A-Rail transport'!$AB$56="no"," ",ROUND(E1160,4))</f>
        <v>0.14699999999999999</v>
      </c>
      <c r="G1160" s="110">
        <f>IF('3A-Rail transport'!$AB$57="no"," ",ROUND(E1160,4))</f>
        <v>0.14699999999999999</v>
      </c>
      <c r="H1160" s="110"/>
      <c r="S1160" s="110">
        <f t="shared" si="100"/>
        <v>0.1470000000000001</v>
      </c>
      <c r="T1160" s="110">
        <f>IF('3B-Air transport'!AB$66="no"," ",ROUND(S1160,4))</f>
        <v>0.14699999999999999</v>
      </c>
      <c r="U1160" s="110">
        <f>IF('3B-Air transport'!AB$67="no"," ",ROUND(S1160,4))</f>
        <v>0.14699999999999999</v>
      </c>
      <c r="V1160" s="110">
        <f>IF('3B-Air transport'!AB$68="no"," ",ROUND(S1160,4))</f>
        <v>0.14699999999999999</v>
      </c>
      <c r="W1160" s="110"/>
      <c r="AB1160" s="110">
        <f t="shared" si="101"/>
        <v>0.1470000000000001</v>
      </c>
      <c r="AC1160" s="110">
        <f>IF('3C-Water transport'!AB$56="no"," ",ROUND(AB1160,4))</f>
        <v>0.14699999999999999</v>
      </c>
      <c r="AD1160" s="110">
        <f>IF('3C-Water transport'!AB$57="no"," ",ROUND(AB1160,4))</f>
        <v>0.14699999999999999</v>
      </c>
      <c r="AE1160" s="110">
        <f>IF('3C-Water transport'!AB$58="no"," ",ROUND(AB1160,4))</f>
        <v>0.14699999999999999</v>
      </c>
    </row>
    <row r="1161" spans="5:31" x14ac:dyDescent="0.25">
      <c r="E1161" s="110">
        <f t="shared" si="99"/>
        <v>0.1480000000000001</v>
      </c>
      <c r="F1161" s="110">
        <f>IF('3A-Rail transport'!$AB$56="no"," ",ROUND(E1161,4))</f>
        <v>0.14799999999999999</v>
      </c>
      <c r="G1161" s="110">
        <f>IF('3A-Rail transport'!$AB$57="no"," ",ROUND(E1161,4))</f>
        <v>0.14799999999999999</v>
      </c>
      <c r="H1161" s="110"/>
      <c r="S1161" s="110">
        <f t="shared" si="100"/>
        <v>0.1480000000000001</v>
      </c>
      <c r="T1161" s="110">
        <f>IF('3B-Air transport'!AB$66="no"," ",ROUND(S1161,4))</f>
        <v>0.14799999999999999</v>
      </c>
      <c r="U1161" s="110">
        <f>IF('3B-Air transport'!AB$67="no"," ",ROUND(S1161,4))</f>
        <v>0.14799999999999999</v>
      </c>
      <c r="V1161" s="110">
        <f>IF('3B-Air transport'!AB$68="no"," ",ROUND(S1161,4))</f>
        <v>0.14799999999999999</v>
      </c>
      <c r="W1161" s="110"/>
      <c r="AB1161" s="110">
        <f t="shared" si="101"/>
        <v>0.1480000000000001</v>
      </c>
      <c r="AC1161" s="110">
        <f>IF('3C-Water transport'!AB$56="no"," ",ROUND(AB1161,4))</f>
        <v>0.14799999999999999</v>
      </c>
      <c r="AD1161" s="110">
        <f>IF('3C-Water transport'!AB$57="no"," ",ROUND(AB1161,4))</f>
        <v>0.14799999999999999</v>
      </c>
      <c r="AE1161" s="110">
        <f>IF('3C-Water transport'!AB$58="no"," ",ROUND(AB1161,4))</f>
        <v>0.14799999999999999</v>
      </c>
    </row>
    <row r="1162" spans="5:31" x14ac:dyDescent="0.25">
      <c r="E1162" s="110">
        <f t="shared" si="99"/>
        <v>0.1490000000000001</v>
      </c>
      <c r="F1162" s="110">
        <f>IF('3A-Rail transport'!$AB$56="no"," ",ROUND(E1162,4))</f>
        <v>0.14899999999999999</v>
      </c>
      <c r="G1162" s="110">
        <f>IF('3A-Rail transport'!$AB$57="no"," ",ROUND(E1162,4))</f>
        <v>0.14899999999999999</v>
      </c>
      <c r="H1162" s="110"/>
      <c r="S1162" s="110">
        <f t="shared" si="100"/>
        <v>0.1490000000000001</v>
      </c>
      <c r="T1162" s="110">
        <f>IF('3B-Air transport'!AB$66="no"," ",ROUND(S1162,4))</f>
        <v>0.14899999999999999</v>
      </c>
      <c r="U1162" s="110">
        <f>IF('3B-Air transport'!AB$67="no"," ",ROUND(S1162,4))</f>
        <v>0.14899999999999999</v>
      </c>
      <c r="V1162" s="110">
        <f>IF('3B-Air transport'!AB$68="no"," ",ROUND(S1162,4))</f>
        <v>0.14899999999999999</v>
      </c>
      <c r="W1162" s="110"/>
      <c r="AB1162" s="110">
        <f t="shared" si="101"/>
        <v>0.1490000000000001</v>
      </c>
      <c r="AC1162" s="110">
        <f>IF('3C-Water transport'!AB$56="no"," ",ROUND(AB1162,4))</f>
        <v>0.14899999999999999</v>
      </c>
      <c r="AD1162" s="110">
        <f>IF('3C-Water transport'!AB$57="no"," ",ROUND(AB1162,4))</f>
        <v>0.14899999999999999</v>
      </c>
      <c r="AE1162" s="110">
        <f>IF('3C-Water transport'!AB$58="no"," ",ROUND(AB1162,4))</f>
        <v>0.14899999999999999</v>
      </c>
    </row>
    <row r="1163" spans="5:31" x14ac:dyDescent="0.25">
      <c r="E1163" s="110">
        <f t="shared" si="99"/>
        <v>0.15000000000000011</v>
      </c>
      <c r="F1163" s="110">
        <f>IF('3A-Rail transport'!$AB$56="no"," ",ROUND(E1163,4))</f>
        <v>0.15</v>
      </c>
      <c r="G1163" s="110">
        <f>IF('3A-Rail transport'!$AB$57="no"," ",ROUND(E1163,4))</f>
        <v>0.15</v>
      </c>
      <c r="H1163" s="110"/>
      <c r="S1163" s="110">
        <f t="shared" si="100"/>
        <v>0.15000000000000011</v>
      </c>
      <c r="T1163" s="110">
        <f>IF('3B-Air transport'!AB$66="no"," ",ROUND(S1163,4))</f>
        <v>0.15</v>
      </c>
      <c r="U1163" s="110">
        <f>IF('3B-Air transport'!AB$67="no"," ",ROUND(S1163,4))</f>
        <v>0.15</v>
      </c>
      <c r="V1163" s="110">
        <f>IF('3B-Air transport'!AB$68="no"," ",ROUND(S1163,4))</f>
        <v>0.15</v>
      </c>
      <c r="W1163" s="110"/>
      <c r="AB1163" s="110">
        <f t="shared" si="101"/>
        <v>0.15000000000000011</v>
      </c>
      <c r="AC1163" s="110">
        <f>IF('3C-Water transport'!AB$56="no"," ",ROUND(AB1163,4))</f>
        <v>0.15</v>
      </c>
      <c r="AD1163" s="110">
        <f>IF('3C-Water transport'!AB$57="no"," ",ROUND(AB1163,4))</f>
        <v>0.15</v>
      </c>
      <c r="AE1163" s="110">
        <f>IF('3C-Water transport'!AB$58="no"," ",ROUND(AB1163,4))</f>
        <v>0.15</v>
      </c>
    </row>
    <row r="1164" spans="5:31" x14ac:dyDescent="0.25">
      <c r="E1164" s="110">
        <f t="shared" si="99"/>
        <v>0.15100000000000011</v>
      </c>
      <c r="F1164" s="110">
        <f>IF('3A-Rail transport'!$AB$56="no"," ",ROUND(E1164,4))</f>
        <v>0.151</v>
      </c>
      <c r="G1164" s="110">
        <f>IF('3A-Rail transport'!$AB$57="no"," ",ROUND(E1164,4))</f>
        <v>0.151</v>
      </c>
      <c r="H1164" s="110"/>
      <c r="S1164" s="110">
        <f t="shared" si="100"/>
        <v>0.15100000000000011</v>
      </c>
      <c r="T1164" s="110">
        <f>IF('3B-Air transport'!AB$66="no"," ",ROUND(S1164,4))</f>
        <v>0.151</v>
      </c>
      <c r="U1164" s="110">
        <f>IF('3B-Air transport'!AB$67="no"," ",ROUND(S1164,4))</f>
        <v>0.151</v>
      </c>
      <c r="V1164" s="110">
        <f>IF('3B-Air transport'!AB$68="no"," ",ROUND(S1164,4))</f>
        <v>0.151</v>
      </c>
      <c r="W1164" s="110"/>
      <c r="AB1164" s="110">
        <f t="shared" si="101"/>
        <v>0.15100000000000011</v>
      </c>
      <c r="AC1164" s="110">
        <f>IF('3C-Water transport'!AB$56="no"," ",ROUND(AB1164,4))</f>
        <v>0.151</v>
      </c>
      <c r="AD1164" s="110">
        <f>IF('3C-Water transport'!AB$57="no"," ",ROUND(AB1164,4))</f>
        <v>0.151</v>
      </c>
      <c r="AE1164" s="110">
        <f>IF('3C-Water transport'!AB$58="no"," ",ROUND(AB1164,4))</f>
        <v>0.151</v>
      </c>
    </row>
    <row r="1165" spans="5:31" x14ac:dyDescent="0.25">
      <c r="E1165" s="110">
        <f t="shared" si="99"/>
        <v>0.15200000000000011</v>
      </c>
      <c r="F1165" s="110">
        <f>IF('3A-Rail transport'!$AB$56="no"," ",ROUND(E1165,4))</f>
        <v>0.152</v>
      </c>
      <c r="G1165" s="110">
        <f>IF('3A-Rail transport'!$AB$57="no"," ",ROUND(E1165,4))</f>
        <v>0.152</v>
      </c>
      <c r="H1165" s="110"/>
      <c r="S1165" s="110">
        <f t="shared" si="100"/>
        <v>0.15200000000000011</v>
      </c>
      <c r="T1165" s="110">
        <f>IF('3B-Air transport'!AB$66="no"," ",ROUND(S1165,4))</f>
        <v>0.152</v>
      </c>
      <c r="U1165" s="110">
        <f>IF('3B-Air transport'!AB$67="no"," ",ROUND(S1165,4))</f>
        <v>0.152</v>
      </c>
      <c r="V1165" s="110">
        <f>IF('3B-Air transport'!AB$68="no"," ",ROUND(S1165,4))</f>
        <v>0.152</v>
      </c>
      <c r="W1165" s="110"/>
      <c r="AB1165" s="110">
        <f t="shared" si="101"/>
        <v>0.15200000000000011</v>
      </c>
      <c r="AC1165" s="110">
        <f>IF('3C-Water transport'!AB$56="no"," ",ROUND(AB1165,4))</f>
        <v>0.152</v>
      </c>
      <c r="AD1165" s="110">
        <f>IF('3C-Water transport'!AB$57="no"," ",ROUND(AB1165,4))</f>
        <v>0.152</v>
      </c>
      <c r="AE1165" s="110">
        <f>IF('3C-Water transport'!AB$58="no"," ",ROUND(AB1165,4))</f>
        <v>0.152</v>
      </c>
    </row>
    <row r="1166" spans="5:31" x14ac:dyDescent="0.25">
      <c r="E1166" s="110">
        <f t="shared" si="99"/>
        <v>0.15300000000000011</v>
      </c>
      <c r="F1166" s="110">
        <f>IF('3A-Rail transport'!$AB$56="no"," ",ROUND(E1166,4))</f>
        <v>0.153</v>
      </c>
      <c r="G1166" s="110">
        <f>IF('3A-Rail transport'!$AB$57="no"," ",ROUND(E1166,4))</f>
        <v>0.153</v>
      </c>
      <c r="H1166" s="110"/>
      <c r="S1166" s="110">
        <f t="shared" si="100"/>
        <v>0.15300000000000011</v>
      </c>
      <c r="T1166" s="110">
        <f>IF('3B-Air transport'!AB$66="no"," ",ROUND(S1166,4))</f>
        <v>0.153</v>
      </c>
      <c r="U1166" s="110">
        <f>IF('3B-Air transport'!AB$67="no"," ",ROUND(S1166,4))</f>
        <v>0.153</v>
      </c>
      <c r="V1166" s="110">
        <f>IF('3B-Air transport'!AB$68="no"," ",ROUND(S1166,4))</f>
        <v>0.153</v>
      </c>
      <c r="W1166" s="110"/>
      <c r="AB1166" s="110">
        <f t="shared" si="101"/>
        <v>0.15300000000000011</v>
      </c>
      <c r="AC1166" s="110">
        <f>IF('3C-Water transport'!AB$56="no"," ",ROUND(AB1166,4))</f>
        <v>0.153</v>
      </c>
      <c r="AD1166" s="110">
        <f>IF('3C-Water transport'!AB$57="no"," ",ROUND(AB1166,4))</f>
        <v>0.153</v>
      </c>
      <c r="AE1166" s="110">
        <f>IF('3C-Water transport'!AB$58="no"," ",ROUND(AB1166,4))</f>
        <v>0.153</v>
      </c>
    </row>
    <row r="1167" spans="5:31" x14ac:dyDescent="0.25">
      <c r="E1167" s="110">
        <f t="shared" si="99"/>
        <v>0.15400000000000011</v>
      </c>
      <c r="F1167" s="110">
        <f>IF('3A-Rail transport'!$AB$56="no"," ",ROUND(E1167,4))</f>
        <v>0.154</v>
      </c>
      <c r="G1167" s="110">
        <f>IF('3A-Rail transport'!$AB$57="no"," ",ROUND(E1167,4))</f>
        <v>0.154</v>
      </c>
      <c r="H1167" s="110"/>
      <c r="S1167" s="110">
        <f t="shared" si="100"/>
        <v>0.15400000000000011</v>
      </c>
      <c r="T1167" s="110">
        <f>IF('3B-Air transport'!AB$66="no"," ",ROUND(S1167,4))</f>
        <v>0.154</v>
      </c>
      <c r="U1167" s="110">
        <f>IF('3B-Air transport'!AB$67="no"," ",ROUND(S1167,4))</f>
        <v>0.154</v>
      </c>
      <c r="V1167" s="110">
        <f>IF('3B-Air transport'!AB$68="no"," ",ROUND(S1167,4))</f>
        <v>0.154</v>
      </c>
      <c r="W1167" s="110"/>
      <c r="AB1167" s="110">
        <f t="shared" si="101"/>
        <v>0.15400000000000011</v>
      </c>
      <c r="AC1167" s="110">
        <f>IF('3C-Water transport'!AB$56="no"," ",ROUND(AB1167,4))</f>
        <v>0.154</v>
      </c>
      <c r="AD1167" s="110">
        <f>IF('3C-Water transport'!AB$57="no"," ",ROUND(AB1167,4))</f>
        <v>0.154</v>
      </c>
      <c r="AE1167" s="110">
        <f>IF('3C-Water transport'!AB$58="no"," ",ROUND(AB1167,4))</f>
        <v>0.154</v>
      </c>
    </row>
    <row r="1168" spans="5:31" x14ac:dyDescent="0.25">
      <c r="E1168" s="110">
        <f t="shared" si="99"/>
        <v>0.15500000000000011</v>
      </c>
      <c r="F1168" s="110">
        <f>IF('3A-Rail transport'!$AB$56="no"," ",ROUND(E1168,4))</f>
        <v>0.155</v>
      </c>
      <c r="G1168" s="110">
        <f>IF('3A-Rail transport'!$AB$57="no"," ",ROUND(E1168,4))</f>
        <v>0.155</v>
      </c>
      <c r="H1168" s="110"/>
      <c r="S1168" s="110">
        <f t="shared" si="100"/>
        <v>0.15500000000000011</v>
      </c>
      <c r="T1168" s="110">
        <f>IF('3B-Air transport'!AB$66="no"," ",ROUND(S1168,4))</f>
        <v>0.155</v>
      </c>
      <c r="U1168" s="110">
        <f>IF('3B-Air transport'!AB$67="no"," ",ROUND(S1168,4))</f>
        <v>0.155</v>
      </c>
      <c r="V1168" s="110">
        <f>IF('3B-Air transport'!AB$68="no"," ",ROUND(S1168,4))</f>
        <v>0.155</v>
      </c>
      <c r="W1168" s="110"/>
      <c r="AB1168" s="110">
        <f t="shared" si="101"/>
        <v>0.15500000000000011</v>
      </c>
      <c r="AC1168" s="110">
        <f>IF('3C-Water transport'!AB$56="no"," ",ROUND(AB1168,4))</f>
        <v>0.155</v>
      </c>
      <c r="AD1168" s="110">
        <f>IF('3C-Water transport'!AB$57="no"," ",ROUND(AB1168,4))</f>
        <v>0.155</v>
      </c>
      <c r="AE1168" s="110">
        <f>IF('3C-Water transport'!AB$58="no"," ",ROUND(AB1168,4))</f>
        <v>0.155</v>
      </c>
    </row>
    <row r="1169" spans="5:31" x14ac:dyDescent="0.25">
      <c r="E1169" s="110">
        <f t="shared" si="99"/>
        <v>0.15600000000000011</v>
      </c>
      <c r="F1169" s="110">
        <f>IF('3A-Rail transport'!$AB$56="no"," ",ROUND(E1169,4))</f>
        <v>0.156</v>
      </c>
      <c r="G1169" s="110">
        <f>IF('3A-Rail transport'!$AB$57="no"," ",ROUND(E1169,4))</f>
        <v>0.156</v>
      </c>
      <c r="H1169" s="110"/>
      <c r="S1169" s="110">
        <f t="shared" si="100"/>
        <v>0.15600000000000011</v>
      </c>
      <c r="T1169" s="110">
        <f>IF('3B-Air transport'!AB$66="no"," ",ROUND(S1169,4))</f>
        <v>0.156</v>
      </c>
      <c r="U1169" s="110">
        <f>IF('3B-Air transport'!AB$67="no"," ",ROUND(S1169,4))</f>
        <v>0.156</v>
      </c>
      <c r="V1169" s="110">
        <f>IF('3B-Air transport'!AB$68="no"," ",ROUND(S1169,4))</f>
        <v>0.156</v>
      </c>
      <c r="W1169" s="110"/>
      <c r="AB1169" s="110">
        <f t="shared" si="101"/>
        <v>0.15600000000000011</v>
      </c>
      <c r="AC1169" s="110">
        <f>IF('3C-Water transport'!AB$56="no"," ",ROUND(AB1169,4))</f>
        <v>0.156</v>
      </c>
      <c r="AD1169" s="110">
        <f>IF('3C-Water transport'!AB$57="no"," ",ROUND(AB1169,4))</f>
        <v>0.156</v>
      </c>
      <c r="AE1169" s="110">
        <f>IF('3C-Water transport'!AB$58="no"," ",ROUND(AB1169,4))</f>
        <v>0.156</v>
      </c>
    </row>
    <row r="1170" spans="5:31" x14ac:dyDescent="0.25">
      <c r="E1170" s="110">
        <f t="shared" si="99"/>
        <v>0.15700000000000011</v>
      </c>
      <c r="F1170" s="110">
        <f>IF('3A-Rail transport'!$AB$56="no"," ",ROUND(E1170,4))</f>
        <v>0.157</v>
      </c>
      <c r="G1170" s="110">
        <f>IF('3A-Rail transport'!$AB$57="no"," ",ROUND(E1170,4))</f>
        <v>0.157</v>
      </c>
      <c r="H1170" s="110"/>
      <c r="S1170" s="110">
        <f t="shared" si="100"/>
        <v>0.15700000000000011</v>
      </c>
      <c r="T1170" s="110">
        <f>IF('3B-Air transport'!AB$66="no"," ",ROUND(S1170,4))</f>
        <v>0.157</v>
      </c>
      <c r="U1170" s="110">
        <f>IF('3B-Air transport'!AB$67="no"," ",ROUND(S1170,4))</f>
        <v>0.157</v>
      </c>
      <c r="V1170" s="110">
        <f>IF('3B-Air transport'!AB$68="no"," ",ROUND(S1170,4))</f>
        <v>0.157</v>
      </c>
      <c r="W1170" s="110"/>
      <c r="AB1170" s="110">
        <f t="shared" si="101"/>
        <v>0.15700000000000011</v>
      </c>
      <c r="AC1170" s="110">
        <f>IF('3C-Water transport'!AB$56="no"," ",ROUND(AB1170,4))</f>
        <v>0.157</v>
      </c>
      <c r="AD1170" s="110">
        <f>IF('3C-Water transport'!AB$57="no"," ",ROUND(AB1170,4))</f>
        <v>0.157</v>
      </c>
      <c r="AE1170" s="110">
        <f>IF('3C-Water transport'!AB$58="no"," ",ROUND(AB1170,4))</f>
        <v>0.157</v>
      </c>
    </row>
    <row r="1171" spans="5:31" x14ac:dyDescent="0.25">
      <c r="E1171" s="110">
        <f t="shared" si="99"/>
        <v>0.15800000000000011</v>
      </c>
      <c r="F1171" s="110">
        <f>IF('3A-Rail transport'!$AB$56="no"," ",ROUND(E1171,4))</f>
        <v>0.158</v>
      </c>
      <c r="G1171" s="110">
        <f>IF('3A-Rail transport'!$AB$57="no"," ",ROUND(E1171,4))</f>
        <v>0.158</v>
      </c>
      <c r="H1171" s="110"/>
      <c r="S1171" s="110">
        <f t="shared" si="100"/>
        <v>0.15800000000000011</v>
      </c>
      <c r="T1171" s="110">
        <f>IF('3B-Air transport'!AB$66="no"," ",ROUND(S1171,4))</f>
        <v>0.158</v>
      </c>
      <c r="U1171" s="110">
        <f>IF('3B-Air transport'!AB$67="no"," ",ROUND(S1171,4))</f>
        <v>0.158</v>
      </c>
      <c r="V1171" s="110">
        <f>IF('3B-Air transport'!AB$68="no"," ",ROUND(S1171,4))</f>
        <v>0.158</v>
      </c>
      <c r="W1171" s="110"/>
      <c r="AB1171" s="110">
        <f t="shared" si="101"/>
        <v>0.15800000000000011</v>
      </c>
      <c r="AC1171" s="110">
        <f>IF('3C-Water transport'!AB$56="no"," ",ROUND(AB1171,4))</f>
        <v>0.158</v>
      </c>
      <c r="AD1171" s="110">
        <f>IF('3C-Water transport'!AB$57="no"," ",ROUND(AB1171,4))</f>
        <v>0.158</v>
      </c>
      <c r="AE1171" s="110">
        <f>IF('3C-Water transport'!AB$58="no"," ",ROUND(AB1171,4))</f>
        <v>0.158</v>
      </c>
    </row>
    <row r="1172" spans="5:31" x14ac:dyDescent="0.25">
      <c r="E1172" s="110">
        <f t="shared" si="99"/>
        <v>0.15900000000000011</v>
      </c>
      <c r="F1172" s="110">
        <f>IF('3A-Rail transport'!$AB$56="no"," ",ROUND(E1172,4))</f>
        <v>0.159</v>
      </c>
      <c r="G1172" s="110">
        <f>IF('3A-Rail transport'!$AB$57="no"," ",ROUND(E1172,4))</f>
        <v>0.159</v>
      </c>
      <c r="H1172" s="110"/>
      <c r="S1172" s="110">
        <f t="shared" si="100"/>
        <v>0.15900000000000011</v>
      </c>
      <c r="T1172" s="110">
        <f>IF('3B-Air transport'!AB$66="no"," ",ROUND(S1172,4))</f>
        <v>0.159</v>
      </c>
      <c r="U1172" s="110">
        <f>IF('3B-Air transport'!AB$67="no"," ",ROUND(S1172,4))</f>
        <v>0.159</v>
      </c>
      <c r="V1172" s="110">
        <f>IF('3B-Air transport'!AB$68="no"," ",ROUND(S1172,4))</f>
        <v>0.159</v>
      </c>
      <c r="W1172" s="110"/>
      <c r="AB1172" s="110">
        <f t="shared" si="101"/>
        <v>0.15900000000000011</v>
      </c>
      <c r="AC1172" s="110">
        <f>IF('3C-Water transport'!AB$56="no"," ",ROUND(AB1172,4))</f>
        <v>0.159</v>
      </c>
      <c r="AD1172" s="110">
        <f>IF('3C-Water transport'!AB$57="no"," ",ROUND(AB1172,4))</f>
        <v>0.159</v>
      </c>
      <c r="AE1172" s="110">
        <f>IF('3C-Water transport'!AB$58="no"," ",ROUND(AB1172,4))</f>
        <v>0.159</v>
      </c>
    </row>
    <row r="1173" spans="5:31" x14ac:dyDescent="0.25">
      <c r="E1173" s="110">
        <f t="shared" si="99"/>
        <v>0.16000000000000011</v>
      </c>
      <c r="F1173" s="110">
        <f>IF('3A-Rail transport'!$AB$56="no"," ",ROUND(E1173,4))</f>
        <v>0.16</v>
      </c>
      <c r="G1173" s="110">
        <f>IF('3A-Rail transport'!$AB$57="no"," ",ROUND(E1173,4))</f>
        <v>0.16</v>
      </c>
      <c r="H1173" s="110"/>
      <c r="S1173" s="110">
        <f t="shared" si="100"/>
        <v>0.16000000000000011</v>
      </c>
      <c r="T1173" s="110">
        <f>IF('3B-Air transport'!AB$66="no"," ",ROUND(S1173,4))</f>
        <v>0.16</v>
      </c>
      <c r="U1173" s="110">
        <f>IF('3B-Air transport'!AB$67="no"," ",ROUND(S1173,4))</f>
        <v>0.16</v>
      </c>
      <c r="V1173" s="110">
        <f>IF('3B-Air transport'!AB$68="no"," ",ROUND(S1173,4))</f>
        <v>0.16</v>
      </c>
      <c r="W1173" s="110"/>
      <c r="AB1173" s="110">
        <f t="shared" si="101"/>
        <v>0.16000000000000011</v>
      </c>
      <c r="AC1173" s="110">
        <f>IF('3C-Water transport'!AB$56="no"," ",ROUND(AB1173,4))</f>
        <v>0.16</v>
      </c>
      <c r="AD1173" s="110">
        <f>IF('3C-Water transport'!AB$57="no"," ",ROUND(AB1173,4))</f>
        <v>0.16</v>
      </c>
      <c r="AE1173" s="110">
        <f>IF('3C-Water transport'!AB$58="no"," ",ROUND(AB1173,4))</f>
        <v>0.16</v>
      </c>
    </row>
    <row r="1174" spans="5:31" x14ac:dyDescent="0.25">
      <c r="E1174" s="110">
        <f t="shared" si="99"/>
        <v>0.16100000000000012</v>
      </c>
      <c r="F1174" s="110">
        <f>IF('3A-Rail transport'!$AB$56="no"," ",ROUND(E1174,4))</f>
        <v>0.161</v>
      </c>
      <c r="G1174" s="110">
        <f>IF('3A-Rail transport'!$AB$57="no"," ",ROUND(E1174,4))</f>
        <v>0.161</v>
      </c>
      <c r="H1174" s="110"/>
      <c r="S1174" s="110">
        <f t="shared" si="100"/>
        <v>0.16100000000000012</v>
      </c>
      <c r="T1174" s="110">
        <f>IF('3B-Air transport'!AB$66="no"," ",ROUND(S1174,4))</f>
        <v>0.161</v>
      </c>
      <c r="U1174" s="110">
        <f>IF('3B-Air transport'!AB$67="no"," ",ROUND(S1174,4))</f>
        <v>0.161</v>
      </c>
      <c r="V1174" s="110">
        <f>IF('3B-Air transport'!AB$68="no"," ",ROUND(S1174,4))</f>
        <v>0.161</v>
      </c>
      <c r="W1174" s="110"/>
      <c r="AB1174" s="110">
        <f t="shared" si="101"/>
        <v>0.16100000000000012</v>
      </c>
      <c r="AC1174" s="110">
        <f>IF('3C-Water transport'!AB$56="no"," ",ROUND(AB1174,4))</f>
        <v>0.161</v>
      </c>
      <c r="AD1174" s="110">
        <f>IF('3C-Water transport'!AB$57="no"," ",ROUND(AB1174,4))</f>
        <v>0.161</v>
      </c>
      <c r="AE1174" s="110">
        <f>IF('3C-Water transport'!AB$58="no"," ",ROUND(AB1174,4))</f>
        <v>0.161</v>
      </c>
    </row>
    <row r="1175" spans="5:31" x14ac:dyDescent="0.25">
      <c r="E1175" s="110">
        <f t="shared" si="99"/>
        <v>0.16200000000000012</v>
      </c>
      <c r="F1175" s="110">
        <f>IF('3A-Rail transport'!$AB$56="no"," ",ROUND(E1175,4))</f>
        <v>0.16200000000000001</v>
      </c>
      <c r="G1175" s="110">
        <f>IF('3A-Rail transport'!$AB$57="no"," ",ROUND(E1175,4))</f>
        <v>0.16200000000000001</v>
      </c>
      <c r="H1175" s="110"/>
      <c r="S1175" s="110">
        <f t="shared" si="100"/>
        <v>0.16200000000000012</v>
      </c>
      <c r="T1175" s="110">
        <f>IF('3B-Air transport'!AB$66="no"," ",ROUND(S1175,4))</f>
        <v>0.16200000000000001</v>
      </c>
      <c r="U1175" s="110">
        <f>IF('3B-Air transport'!AB$67="no"," ",ROUND(S1175,4))</f>
        <v>0.16200000000000001</v>
      </c>
      <c r="V1175" s="110">
        <f>IF('3B-Air transport'!AB$68="no"," ",ROUND(S1175,4))</f>
        <v>0.16200000000000001</v>
      </c>
      <c r="W1175" s="110"/>
      <c r="AB1175" s="110">
        <f t="shared" si="101"/>
        <v>0.16200000000000012</v>
      </c>
      <c r="AC1175" s="110">
        <f>IF('3C-Water transport'!AB$56="no"," ",ROUND(AB1175,4))</f>
        <v>0.16200000000000001</v>
      </c>
      <c r="AD1175" s="110">
        <f>IF('3C-Water transport'!AB$57="no"," ",ROUND(AB1175,4))</f>
        <v>0.16200000000000001</v>
      </c>
      <c r="AE1175" s="110">
        <f>IF('3C-Water transport'!AB$58="no"," ",ROUND(AB1175,4))</f>
        <v>0.16200000000000001</v>
      </c>
    </row>
    <row r="1176" spans="5:31" x14ac:dyDescent="0.25">
      <c r="E1176" s="110">
        <f t="shared" si="99"/>
        <v>0.16300000000000012</v>
      </c>
      <c r="F1176" s="110">
        <f>IF('3A-Rail transport'!$AB$56="no"," ",ROUND(E1176,4))</f>
        <v>0.16300000000000001</v>
      </c>
      <c r="G1176" s="110">
        <f>IF('3A-Rail transport'!$AB$57="no"," ",ROUND(E1176,4))</f>
        <v>0.16300000000000001</v>
      </c>
      <c r="H1176" s="110"/>
      <c r="S1176" s="110">
        <f t="shared" si="100"/>
        <v>0.16300000000000012</v>
      </c>
      <c r="T1176" s="110">
        <f>IF('3B-Air transport'!AB$66="no"," ",ROUND(S1176,4))</f>
        <v>0.16300000000000001</v>
      </c>
      <c r="U1176" s="110">
        <f>IF('3B-Air transport'!AB$67="no"," ",ROUND(S1176,4))</f>
        <v>0.16300000000000001</v>
      </c>
      <c r="V1176" s="110">
        <f>IF('3B-Air transport'!AB$68="no"," ",ROUND(S1176,4))</f>
        <v>0.16300000000000001</v>
      </c>
      <c r="W1176" s="110"/>
      <c r="AB1176" s="110">
        <f t="shared" si="101"/>
        <v>0.16300000000000012</v>
      </c>
      <c r="AC1176" s="110">
        <f>IF('3C-Water transport'!AB$56="no"," ",ROUND(AB1176,4))</f>
        <v>0.16300000000000001</v>
      </c>
      <c r="AD1176" s="110">
        <f>IF('3C-Water transport'!AB$57="no"," ",ROUND(AB1176,4))</f>
        <v>0.16300000000000001</v>
      </c>
      <c r="AE1176" s="110">
        <f>IF('3C-Water transport'!AB$58="no"," ",ROUND(AB1176,4))</f>
        <v>0.16300000000000001</v>
      </c>
    </row>
    <row r="1177" spans="5:31" x14ac:dyDescent="0.25">
      <c r="E1177" s="110">
        <f t="shared" si="99"/>
        <v>0.16400000000000012</v>
      </c>
      <c r="F1177" s="110">
        <f>IF('3A-Rail transport'!$AB$56="no"," ",ROUND(E1177,4))</f>
        <v>0.16400000000000001</v>
      </c>
      <c r="G1177" s="110">
        <f>IF('3A-Rail transport'!$AB$57="no"," ",ROUND(E1177,4))</f>
        <v>0.16400000000000001</v>
      </c>
      <c r="H1177" s="110"/>
      <c r="S1177" s="110">
        <f t="shared" si="100"/>
        <v>0.16400000000000012</v>
      </c>
      <c r="T1177" s="110">
        <f>IF('3B-Air transport'!AB$66="no"," ",ROUND(S1177,4))</f>
        <v>0.16400000000000001</v>
      </c>
      <c r="U1177" s="110">
        <f>IF('3B-Air transport'!AB$67="no"," ",ROUND(S1177,4))</f>
        <v>0.16400000000000001</v>
      </c>
      <c r="V1177" s="110">
        <f>IF('3B-Air transport'!AB$68="no"," ",ROUND(S1177,4))</f>
        <v>0.16400000000000001</v>
      </c>
      <c r="W1177" s="110"/>
      <c r="AB1177" s="110">
        <f t="shared" si="101"/>
        <v>0.16400000000000012</v>
      </c>
      <c r="AC1177" s="110">
        <f>IF('3C-Water transport'!AB$56="no"," ",ROUND(AB1177,4))</f>
        <v>0.16400000000000001</v>
      </c>
      <c r="AD1177" s="110">
        <f>IF('3C-Water transport'!AB$57="no"," ",ROUND(AB1177,4))</f>
        <v>0.16400000000000001</v>
      </c>
      <c r="AE1177" s="110">
        <f>IF('3C-Water transport'!AB$58="no"," ",ROUND(AB1177,4))</f>
        <v>0.16400000000000001</v>
      </c>
    </row>
    <row r="1178" spans="5:31" x14ac:dyDescent="0.25">
      <c r="E1178" s="110">
        <f t="shared" si="99"/>
        <v>0.16500000000000012</v>
      </c>
      <c r="F1178" s="110">
        <f>IF('3A-Rail transport'!$AB$56="no"," ",ROUND(E1178,4))</f>
        <v>0.16500000000000001</v>
      </c>
      <c r="G1178" s="110">
        <f>IF('3A-Rail transport'!$AB$57="no"," ",ROUND(E1178,4))</f>
        <v>0.16500000000000001</v>
      </c>
      <c r="H1178" s="110"/>
      <c r="S1178" s="110">
        <f t="shared" si="100"/>
        <v>0.16500000000000012</v>
      </c>
      <c r="T1178" s="110">
        <f>IF('3B-Air transport'!AB$66="no"," ",ROUND(S1178,4))</f>
        <v>0.16500000000000001</v>
      </c>
      <c r="U1178" s="110">
        <f>IF('3B-Air transport'!AB$67="no"," ",ROUND(S1178,4))</f>
        <v>0.16500000000000001</v>
      </c>
      <c r="V1178" s="110">
        <f>IF('3B-Air transport'!AB$68="no"," ",ROUND(S1178,4))</f>
        <v>0.16500000000000001</v>
      </c>
      <c r="W1178" s="110"/>
      <c r="AB1178" s="110">
        <f t="shared" si="101"/>
        <v>0.16500000000000012</v>
      </c>
      <c r="AC1178" s="110">
        <f>IF('3C-Water transport'!AB$56="no"," ",ROUND(AB1178,4))</f>
        <v>0.16500000000000001</v>
      </c>
      <c r="AD1178" s="110">
        <f>IF('3C-Water transport'!AB$57="no"," ",ROUND(AB1178,4))</f>
        <v>0.16500000000000001</v>
      </c>
      <c r="AE1178" s="110">
        <f>IF('3C-Water transport'!AB$58="no"," ",ROUND(AB1178,4))</f>
        <v>0.16500000000000001</v>
      </c>
    </row>
    <row r="1179" spans="5:31" x14ac:dyDescent="0.25">
      <c r="E1179" s="110">
        <f t="shared" si="99"/>
        <v>0.16600000000000012</v>
      </c>
      <c r="F1179" s="110">
        <f>IF('3A-Rail transport'!$AB$56="no"," ",ROUND(E1179,4))</f>
        <v>0.16600000000000001</v>
      </c>
      <c r="G1179" s="110">
        <f>IF('3A-Rail transport'!$AB$57="no"," ",ROUND(E1179,4))</f>
        <v>0.16600000000000001</v>
      </c>
      <c r="H1179" s="110"/>
      <c r="S1179" s="110">
        <f t="shared" si="100"/>
        <v>0.16600000000000012</v>
      </c>
      <c r="T1179" s="110">
        <f>IF('3B-Air transport'!AB$66="no"," ",ROUND(S1179,4))</f>
        <v>0.16600000000000001</v>
      </c>
      <c r="U1179" s="110">
        <f>IF('3B-Air transport'!AB$67="no"," ",ROUND(S1179,4))</f>
        <v>0.16600000000000001</v>
      </c>
      <c r="V1179" s="110">
        <f>IF('3B-Air transport'!AB$68="no"," ",ROUND(S1179,4))</f>
        <v>0.16600000000000001</v>
      </c>
      <c r="W1179" s="110"/>
      <c r="AB1179" s="110">
        <f t="shared" si="101"/>
        <v>0.16600000000000012</v>
      </c>
      <c r="AC1179" s="110">
        <f>IF('3C-Water transport'!AB$56="no"," ",ROUND(AB1179,4))</f>
        <v>0.16600000000000001</v>
      </c>
      <c r="AD1179" s="110">
        <f>IF('3C-Water transport'!AB$57="no"," ",ROUND(AB1179,4))</f>
        <v>0.16600000000000001</v>
      </c>
      <c r="AE1179" s="110">
        <f>IF('3C-Water transport'!AB$58="no"," ",ROUND(AB1179,4))</f>
        <v>0.16600000000000001</v>
      </c>
    </row>
    <row r="1180" spans="5:31" x14ac:dyDescent="0.25">
      <c r="E1180" s="110">
        <f t="shared" si="99"/>
        <v>0.16700000000000012</v>
      </c>
      <c r="F1180" s="110">
        <f>IF('3A-Rail transport'!$AB$56="no"," ",ROUND(E1180,4))</f>
        <v>0.16700000000000001</v>
      </c>
      <c r="G1180" s="110">
        <f>IF('3A-Rail transport'!$AB$57="no"," ",ROUND(E1180,4))</f>
        <v>0.16700000000000001</v>
      </c>
      <c r="H1180" s="110"/>
      <c r="S1180" s="110">
        <f t="shared" si="100"/>
        <v>0.16700000000000012</v>
      </c>
      <c r="T1180" s="110">
        <f>IF('3B-Air transport'!AB$66="no"," ",ROUND(S1180,4))</f>
        <v>0.16700000000000001</v>
      </c>
      <c r="U1180" s="110">
        <f>IF('3B-Air transport'!AB$67="no"," ",ROUND(S1180,4))</f>
        <v>0.16700000000000001</v>
      </c>
      <c r="V1180" s="110">
        <f>IF('3B-Air transport'!AB$68="no"," ",ROUND(S1180,4))</f>
        <v>0.16700000000000001</v>
      </c>
      <c r="W1180" s="110"/>
      <c r="AB1180" s="110">
        <f t="shared" si="101"/>
        <v>0.16700000000000012</v>
      </c>
      <c r="AC1180" s="110">
        <f>IF('3C-Water transport'!AB$56="no"," ",ROUND(AB1180,4))</f>
        <v>0.16700000000000001</v>
      </c>
      <c r="AD1180" s="110">
        <f>IF('3C-Water transport'!AB$57="no"," ",ROUND(AB1180,4))</f>
        <v>0.16700000000000001</v>
      </c>
      <c r="AE1180" s="110">
        <f>IF('3C-Water transport'!AB$58="no"," ",ROUND(AB1180,4))</f>
        <v>0.16700000000000001</v>
      </c>
    </row>
    <row r="1181" spans="5:31" x14ac:dyDescent="0.25">
      <c r="E1181" s="110">
        <f t="shared" si="99"/>
        <v>0.16800000000000012</v>
      </c>
      <c r="F1181" s="110">
        <f>IF('3A-Rail transport'!$AB$56="no"," ",ROUND(E1181,4))</f>
        <v>0.16800000000000001</v>
      </c>
      <c r="G1181" s="110">
        <f>IF('3A-Rail transport'!$AB$57="no"," ",ROUND(E1181,4))</f>
        <v>0.16800000000000001</v>
      </c>
      <c r="H1181" s="110"/>
      <c r="S1181" s="110">
        <f t="shared" si="100"/>
        <v>0.16800000000000012</v>
      </c>
      <c r="T1181" s="110">
        <f>IF('3B-Air transport'!AB$66="no"," ",ROUND(S1181,4))</f>
        <v>0.16800000000000001</v>
      </c>
      <c r="U1181" s="110">
        <f>IF('3B-Air transport'!AB$67="no"," ",ROUND(S1181,4))</f>
        <v>0.16800000000000001</v>
      </c>
      <c r="V1181" s="110">
        <f>IF('3B-Air transport'!AB$68="no"," ",ROUND(S1181,4))</f>
        <v>0.16800000000000001</v>
      </c>
      <c r="W1181" s="110"/>
      <c r="AB1181" s="110">
        <f t="shared" si="101"/>
        <v>0.16800000000000012</v>
      </c>
      <c r="AC1181" s="110">
        <f>IF('3C-Water transport'!AB$56="no"," ",ROUND(AB1181,4))</f>
        <v>0.16800000000000001</v>
      </c>
      <c r="AD1181" s="110">
        <f>IF('3C-Water transport'!AB$57="no"," ",ROUND(AB1181,4))</f>
        <v>0.16800000000000001</v>
      </c>
      <c r="AE1181" s="110">
        <f>IF('3C-Water transport'!AB$58="no"," ",ROUND(AB1181,4))</f>
        <v>0.16800000000000001</v>
      </c>
    </row>
    <row r="1182" spans="5:31" x14ac:dyDescent="0.25">
      <c r="E1182" s="110">
        <f t="shared" si="99"/>
        <v>0.16900000000000012</v>
      </c>
      <c r="F1182" s="110">
        <f>IF('3A-Rail transport'!$AB$56="no"," ",ROUND(E1182,4))</f>
        <v>0.16900000000000001</v>
      </c>
      <c r="G1182" s="110">
        <f>IF('3A-Rail transport'!$AB$57="no"," ",ROUND(E1182,4))</f>
        <v>0.16900000000000001</v>
      </c>
      <c r="H1182" s="110"/>
      <c r="S1182" s="110">
        <f t="shared" si="100"/>
        <v>0.16900000000000012</v>
      </c>
      <c r="T1182" s="110">
        <f>IF('3B-Air transport'!AB$66="no"," ",ROUND(S1182,4))</f>
        <v>0.16900000000000001</v>
      </c>
      <c r="U1182" s="110">
        <f>IF('3B-Air transport'!AB$67="no"," ",ROUND(S1182,4))</f>
        <v>0.16900000000000001</v>
      </c>
      <c r="V1182" s="110">
        <f>IF('3B-Air transport'!AB$68="no"," ",ROUND(S1182,4))</f>
        <v>0.16900000000000001</v>
      </c>
      <c r="W1182" s="110"/>
      <c r="AB1182" s="110">
        <f t="shared" si="101"/>
        <v>0.16900000000000012</v>
      </c>
      <c r="AC1182" s="110">
        <f>IF('3C-Water transport'!AB$56="no"," ",ROUND(AB1182,4))</f>
        <v>0.16900000000000001</v>
      </c>
      <c r="AD1182" s="110">
        <f>IF('3C-Water transport'!AB$57="no"," ",ROUND(AB1182,4))</f>
        <v>0.16900000000000001</v>
      </c>
      <c r="AE1182" s="110">
        <f>IF('3C-Water transport'!AB$58="no"," ",ROUND(AB1182,4))</f>
        <v>0.16900000000000001</v>
      </c>
    </row>
    <row r="1183" spans="5:31" x14ac:dyDescent="0.25">
      <c r="E1183" s="110">
        <f t="shared" si="99"/>
        <v>0.17000000000000012</v>
      </c>
      <c r="F1183" s="110">
        <f>IF('3A-Rail transport'!$AB$56="no"," ",ROUND(E1183,4))</f>
        <v>0.17</v>
      </c>
      <c r="G1183" s="110">
        <f>IF('3A-Rail transport'!$AB$57="no"," ",ROUND(E1183,4))</f>
        <v>0.17</v>
      </c>
      <c r="H1183" s="110"/>
      <c r="S1183" s="110">
        <f t="shared" si="100"/>
        <v>0.17000000000000012</v>
      </c>
      <c r="T1183" s="110">
        <f>IF('3B-Air transport'!AB$66="no"," ",ROUND(S1183,4))</f>
        <v>0.17</v>
      </c>
      <c r="U1183" s="110">
        <f>IF('3B-Air transport'!AB$67="no"," ",ROUND(S1183,4))</f>
        <v>0.17</v>
      </c>
      <c r="V1183" s="110">
        <f>IF('3B-Air transport'!AB$68="no"," ",ROUND(S1183,4))</f>
        <v>0.17</v>
      </c>
      <c r="W1183" s="110"/>
      <c r="AB1183" s="110">
        <f t="shared" si="101"/>
        <v>0.17000000000000012</v>
      </c>
      <c r="AC1183" s="110">
        <f>IF('3C-Water transport'!AB$56="no"," ",ROUND(AB1183,4))</f>
        <v>0.17</v>
      </c>
      <c r="AD1183" s="110">
        <f>IF('3C-Water transport'!AB$57="no"," ",ROUND(AB1183,4))</f>
        <v>0.17</v>
      </c>
      <c r="AE1183" s="110">
        <f>IF('3C-Water transport'!AB$58="no"," ",ROUND(AB1183,4))</f>
        <v>0.17</v>
      </c>
    </row>
    <row r="1184" spans="5:31" x14ac:dyDescent="0.25">
      <c r="E1184" s="110">
        <f t="shared" si="99"/>
        <v>0.17100000000000012</v>
      </c>
      <c r="F1184" s="110">
        <f>IF('3A-Rail transport'!$AB$56="no"," ",ROUND(E1184,4))</f>
        <v>0.17100000000000001</v>
      </c>
      <c r="G1184" s="110">
        <f>IF('3A-Rail transport'!$AB$57="no"," ",ROUND(E1184,4))</f>
        <v>0.17100000000000001</v>
      </c>
      <c r="H1184" s="110"/>
      <c r="S1184" s="110">
        <f t="shared" si="100"/>
        <v>0.17100000000000012</v>
      </c>
      <c r="T1184" s="110">
        <f>IF('3B-Air transport'!AB$66="no"," ",ROUND(S1184,4))</f>
        <v>0.17100000000000001</v>
      </c>
      <c r="U1184" s="110">
        <f>IF('3B-Air transport'!AB$67="no"," ",ROUND(S1184,4))</f>
        <v>0.17100000000000001</v>
      </c>
      <c r="V1184" s="110">
        <f>IF('3B-Air transport'!AB$68="no"," ",ROUND(S1184,4))</f>
        <v>0.17100000000000001</v>
      </c>
      <c r="W1184" s="110"/>
      <c r="AB1184" s="110">
        <f t="shared" si="101"/>
        <v>0.17100000000000012</v>
      </c>
      <c r="AC1184" s="110">
        <f>IF('3C-Water transport'!AB$56="no"," ",ROUND(AB1184,4))</f>
        <v>0.17100000000000001</v>
      </c>
      <c r="AD1184" s="110">
        <f>IF('3C-Water transport'!AB$57="no"," ",ROUND(AB1184,4))</f>
        <v>0.17100000000000001</v>
      </c>
      <c r="AE1184" s="110">
        <f>IF('3C-Water transport'!AB$58="no"," ",ROUND(AB1184,4))</f>
        <v>0.17100000000000001</v>
      </c>
    </row>
    <row r="1185" spans="5:31" x14ac:dyDescent="0.25">
      <c r="E1185" s="110">
        <f t="shared" si="99"/>
        <v>0.17200000000000013</v>
      </c>
      <c r="F1185" s="110">
        <f>IF('3A-Rail transport'!$AB$56="no"," ",ROUND(E1185,4))</f>
        <v>0.17199999999999999</v>
      </c>
      <c r="G1185" s="110">
        <f>IF('3A-Rail transport'!$AB$57="no"," ",ROUND(E1185,4))</f>
        <v>0.17199999999999999</v>
      </c>
      <c r="H1185" s="110"/>
      <c r="S1185" s="110">
        <f t="shared" si="100"/>
        <v>0.17200000000000013</v>
      </c>
      <c r="T1185" s="110">
        <f>IF('3B-Air transport'!AB$66="no"," ",ROUND(S1185,4))</f>
        <v>0.17199999999999999</v>
      </c>
      <c r="U1185" s="110">
        <f>IF('3B-Air transport'!AB$67="no"," ",ROUND(S1185,4))</f>
        <v>0.17199999999999999</v>
      </c>
      <c r="V1185" s="110">
        <f>IF('3B-Air transport'!AB$68="no"," ",ROUND(S1185,4))</f>
        <v>0.17199999999999999</v>
      </c>
      <c r="W1185" s="110"/>
      <c r="AB1185" s="110">
        <f t="shared" si="101"/>
        <v>0.17200000000000013</v>
      </c>
      <c r="AC1185" s="110">
        <f>IF('3C-Water transport'!AB$56="no"," ",ROUND(AB1185,4))</f>
        <v>0.17199999999999999</v>
      </c>
      <c r="AD1185" s="110">
        <f>IF('3C-Water transport'!AB$57="no"," ",ROUND(AB1185,4))</f>
        <v>0.17199999999999999</v>
      </c>
      <c r="AE1185" s="110">
        <f>IF('3C-Water transport'!AB$58="no"," ",ROUND(AB1185,4))</f>
        <v>0.17199999999999999</v>
      </c>
    </row>
    <row r="1186" spans="5:31" x14ac:dyDescent="0.25">
      <c r="E1186" s="110">
        <f t="shared" si="99"/>
        <v>0.17300000000000013</v>
      </c>
      <c r="F1186" s="110">
        <f>IF('3A-Rail transport'!$AB$56="no"," ",ROUND(E1186,4))</f>
        <v>0.17299999999999999</v>
      </c>
      <c r="G1186" s="110">
        <f>IF('3A-Rail transport'!$AB$57="no"," ",ROUND(E1186,4))</f>
        <v>0.17299999999999999</v>
      </c>
      <c r="H1186" s="110"/>
      <c r="S1186" s="110">
        <f t="shared" si="100"/>
        <v>0.17300000000000013</v>
      </c>
      <c r="T1186" s="110">
        <f>IF('3B-Air transport'!AB$66="no"," ",ROUND(S1186,4))</f>
        <v>0.17299999999999999</v>
      </c>
      <c r="U1186" s="110">
        <f>IF('3B-Air transport'!AB$67="no"," ",ROUND(S1186,4))</f>
        <v>0.17299999999999999</v>
      </c>
      <c r="V1186" s="110">
        <f>IF('3B-Air transport'!AB$68="no"," ",ROUND(S1186,4))</f>
        <v>0.17299999999999999</v>
      </c>
      <c r="W1186" s="110"/>
      <c r="AB1186" s="110">
        <f t="shared" si="101"/>
        <v>0.17300000000000013</v>
      </c>
      <c r="AC1186" s="110">
        <f>IF('3C-Water transport'!AB$56="no"," ",ROUND(AB1186,4))</f>
        <v>0.17299999999999999</v>
      </c>
      <c r="AD1186" s="110">
        <f>IF('3C-Water transport'!AB$57="no"," ",ROUND(AB1186,4))</f>
        <v>0.17299999999999999</v>
      </c>
      <c r="AE1186" s="110">
        <f>IF('3C-Water transport'!AB$58="no"," ",ROUND(AB1186,4))</f>
        <v>0.17299999999999999</v>
      </c>
    </row>
    <row r="1187" spans="5:31" x14ac:dyDescent="0.25">
      <c r="E1187" s="110">
        <f t="shared" si="99"/>
        <v>0.17400000000000013</v>
      </c>
      <c r="F1187" s="110">
        <f>IF('3A-Rail transport'!$AB$56="no"," ",ROUND(E1187,4))</f>
        <v>0.17399999999999999</v>
      </c>
      <c r="G1187" s="110">
        <f>IF('3A-Rail transport'!$AB$57="no"," ",ROUND(E1187,4))</f>
        <v>0.17399999999999999</v>
      </c>
      <c r="H1187" s="110"/>
      <c r="S1187" s="110">
        <f t="shared" si="100"/>
        <v>0.17400000000000013</v>
      </c>
      <c r="T1187" s="110">
        <f>IF('3B-Air transport'!AB$66="no"," ",ROUND(S1187,4))</f>
        <v>0.17399999999999999</v>
      </c>
      <c r="U1187" s="110">
        <f>IF('3B-Air transport'!AB$67="no"," ",ROUND(S1187,4))</f>
        <v>0.17399999999999999</v>
      </c>
      <c r="V1187" s="110">
        <f>IF('3B-Air transport'!AB$68="no"," ",ROUND(S1187,4))</f>
        <v>0.17399999999999999</v>
      </c>
      <c r="W1187" s="110"/>
      <c r="AB1187" s="110">
        <f t="shared" si="101"/>
        <v>0.17400000000000013</v>
      </c>
      <c r="AC1187" s="110">
        <f>IF('3C-Water transport'!AB$56="no"," ",ROUND(AB1187,4))</f>
        <v>0.17399999999999999</v>
      </c>
      <c r="AD1187" s="110">
        <f>IF('3C-Water transport'!AB$57="no"," ",ROUND(AB1187,4))</f>
        <v>0.17399999999999999</v>
      </c>
      <c r="AE1187" s="110">
        <f>IF('3C-Water transport'!AB$58="no"," ",ROUND(AB1187,4))</f>
        <v>0.17399999999999999</v>
      </c>
    </row>
    <row r="1188" spans="5:31" x14ac:dyDescent="0.25">
      <c r="E1188" s="110">
        <f t="shared" si="99"/>
        <v>0.17500000000000013</v>
      </c>
      <c r="F1188" s="110">
        <f>IF('3A-Rail transport'!$AB$56="no"," ",ROUND(E1188,4))</f>
        <v>0.17499999999999999</v>
      </c>
      <c r="G1188" s="110">
        <f>IF('3A-Rail transport'!$AB$57="no"," ",ROUND(E1188,4))</f>
        <v>0.17499999999999999</v>
      </c>
      <c r="H1188" s="110"/>
      <c r="S1188" s="110">
        <f t="shared" si="100"/>
        <v>0.17500000000000013</v>
      </c>
      <c r="T1188" s="110">
        <f>IF('3B-Air transport'!AB$66="no"," ",ROUND(S1188,4))</f>
        <v>0.17499999999999999</v>
      </c>
      <c r="U1188" s="110">
        <f>IF('3B-Air transport'!AB$67="no"," ",ROUND(S1188,4))</f>
        <v>0.17499999999999999</v>
      </c>
      <c r="V1188" s="110">
        <f>IF('3B-Air transport'!AB$68="no"," ",ROUND(S1188,4))</f>
        <v>0.17499999999999999</v>
      </c>
      <c r="W1188" s="110"/>
      <c r="AB1188" s="110">
        <f t="shared" si="101"/>
        <v>0.17500000000000013</v>
      </c>
      <c r="AC1188" s="110">
        <f>IF('3C-Water transport'!AB$56="no"," ",ROUND(AB1188,4))</f>
        <v>0.17499999999999999</v>
      </c>
      <c r="AD1188" s="110">
        <f>IF('3C-Water transport'!AB$57="no"," ",ROUND(AB1188,4))</f>
        <v>0.17499999999999999</v>
      </c>
      <c r="AE1188" s="110">
        <f>IF('3C-Water transport'!AB$58="no"," ",ROUND(AB1188,4))</f>
        <v>0.17499999999999999</v>
      </c>
    </row>
    <row r="1189" spans="5:31" x14ac:dyDescent="0.25">
      <c r="E1189" s="110">
        <f t="shared" si="99"/>
        <v>0.17600000000000013</v>
      </c>
      <c r="F1189" s="110">
        <f>IF('3A-Rail transport'!$AB$56="no"," ",ROUND(E1189,4))</f>
        <v>0.17599999999999999</v>
      </c>
      <c r="G1189" s="110">
        <f>IF('3A-Rail transport'!$AB$57="no"," ",ROUND(E1189,4))</f>
        <v>0.17599999999999999</v>
      </c>
      <c r="H1189" s="110"/>
      <c r="S1189" s="110">
        <f t="shared" si="100"/>
        <v>0.17600000000000013</v>
      </c>
      <c r="T1189" s="110">
        <f>IF('3B-Air transport'!AB$66="no"," ",ROUND(S1189,4))</f>
        <v>0.17599999999999999</v>
      </c>
      <c r="U1189" s="110">
        <f>IF('3B-Air transport'!AB$67="no"," ",ROUND(S1189,4))</f>
        <v>0.17599999999999999</v>
      </c>
      <c r="V1189" s="110">
        <f>IF('3B-Air transport'!AB$68="no"," ",ROUND(S1189,4))</f>
        <v>0.17599999999999999</v>
      </c>
      <c r="W1189" s="110"/>
      <c r="AB1189" s="110">
        <f t="shared" si="101"/>
        <v>0.17600000000000013</v>
      </c>
      <c r="AC1189" s="110">
        <f>IF('3C-Water transport'!AB$56="no"," ",ROUND(AB1189,4))</f>
        <v>0.17599999999999999</v>
      </c>
      <c r="AD1189" s="110">
        <f>IF('3C-Water transport'!AB$57="no"," ",ROUND(AB1189,4))</f>
        <v>0.17599999999999999</v>
      </c>
      <c r="AE1189" s="110">
        <f>IF('3C-Water transport'!AB$58="no"," ",ROUND(AB1189,4))</f>
        <v>0.17599999999999999</v>
      </c>
    </row>
    <row r="1190" spans="5:31" x14ac:dyDescent="0.25">
      <c r="E1190" s="110">
        <f t="shared" si="99"/>
        <v>0.17700000000000013</v>
      </c>
      <c r="F1190" s="110">
        <f>IF('3A-Rail transport'!$AB$56="no"," ",ROUND(E1190,4))</f>
        <v>0.17699999999999999</v>
      </c>
      <c r="G1190" s="110">
        <f>IF('3A-Rail transport'!$AB$57="no"," ",ROUND(E1190,4))</f>
        <v>0.17699999999999999</v>
      </c>
      <c r="H1190" s="110"/>
      <c r="S1190" s="110">
        <f t="shared" si="100"/>
        <v>0.17700000000000013</v>
      </c>
      <c r="T1190" s="110">
        <f>IF('3B-Air transport'!AB$66="no"," ",ROUND(S1190,4))</f>
        <v>0.17699999999999999</v>
      </c>
      <c r="U1190" s="110">
        <f>IF('3B-Air transport'!AB$67="no"," ",ROUND(S1190,4))</f>
        <v>0.17699999999999999</v>
      </c>
      <c r="V1190" s="110">
        <f>IF('3B-Air transport'!AB$68="no"," ",ROUND(S1190,4))</f>
        <v>0.17699999999999999</v>
      </c>
      <c r="W1190" s="110"/>
      <c r="AB1190" s="110">
        <f t="shared" si="101"/>
        <v>0.17700000000000013</v>
      </c>
      <c r="AC1190" s="110">
        <f>IF('3C-Water transport'!AB$56="no"," ",ROUND(AB1190,4))</f>
        <v>0.17699999999999999</v>
      </c>
      <c r="AD1190" s="110">
        <f>IF('3C-Water transport'!AB$57="no"," ",ROUND(AB1190,4))</f>
        <v>0.17699999999999999</v>
      </c>
      <c r="AE1190" s="110">
        <f>IF('3C-Water transport'!AB$58="no"," ",ROUND(AB1190,4))</f>
        <v>0.17699999999999999</v>
      </c>
    </row>
    <row r="1191" spans="5:31" x14ac:dyDescent="0.25">
      <c r="E1191" s="110">
        <f t="shared" si="99"/>
        <v>0.17800000000000013</v>
      </c>
      <c r="F1191" s="110">
        <f>IF('3A-Rail transport'!$AB$56="no"," ",ROUND(E1191,4))</f>
        <v>0.17799999999999999</v>
      </c>
      <c r="G1191" s="110">
        <f>IF('3A-Rail transport'!$AB$57="no"," ",ROUND(E1191,4))</f>
        <v>0.17799999999999999</v>
      </c>
      <c r="H1191" s="110"/>
      <c r="S1191" s="110">
        <f t="shared" si="100"/>
        <v>0.17800000000000013</v>
      </c>
      <c r="T1191" s="110">
        <f>IF('3B-Air transport'!AB$66="no"," ",ROUND(S1191,4))</f>
        <v>0.17799999999999999</v>
      </c>
      <c r="U1191" s="110">
        <f>IF('3B-Air transport'!AB$67="no"," ",ROUND(S1191,4))</f>
        <v>0.17799999999999999</v>
      </c>
      <c r="V1191" s="110">
        <f>IF('3B-Air transport'!AB$68="no"," ",ROUND(S1191,4))</f>
        <v>0.17799999999999999</v>
      </c>
      <c r="W1191" s="110"/>
      <c r="AB1191" s="110">
        <f t="shared" si="101"/>
        <v>0.17800000000000013</v>
      </c>
      <c r="AC1191" s="110">
        <f>IF('3C-Water transport'!AB$56="no"," ",ROUND(AB1191,4))</f>
        <v>0.17799999999999999</v>
      </c>
      <c r="AD1191" s="110">
        <f>IF('3C-Water transport'!AB$57="no"," ",ROUND(AB1191,4))</f>
        <v>0.17799999999999999</v>
      </c>
      <c r="AE1191" s="110">
        <f>IF('3C-Water transport'!AB$58="no"," ",ROUND(AB1191,4))</f>
        <v>0.17799999999999999</v>
      </c>
    </row>
    <row r="1192" spans="5:31" x14ac:dyDescent="0.25">
      <c r="E1192" s="110">
        <f t="shared" si="99"/>
        <v>0.17900000000000013</v>
      </c>
      <c r="F1192" s="110">
        <f>IF('3A-Rail transport'!$AB$56="no"," ",ROUND(E1192,4))</f>
        <v>0.17899999999999999</v>
      </c>
      <c r="G1192" s="110">
        <f>IF('3A-Rail transport'!$AB$57="no"," ",ROUND(E1192,4))</f>
        <v>0.17899999999999999</v>
      </c>
      <c r="H1192" s="110"/>
      <c r="S1192" s="110">
        <f t="shared" si="100"/>
        <v>0.17900000000000013</v>
      </c>
      <c r="T1192" s="110">
        <f>IF('3B-Air transport'!AB$66="no"," ",ROUND(S1192,4))</f>
        <v>0.17899999999999999</v>
      </c>
      <c r="U1192" s="110">
        <f>IF('3B-Air transport'!AB$67="no"," ",ROUND(S1192,4))</f>
        <v>0.17899999999999999</v>
      </c>
      <c r="V1192" s="110">
        <f>IF('3B-Air transport'!AB$68="no"," ",ROUND(S1192,4))</f>
        <v>0.17899999999999999</v>
      </c>
      <c r="W1192" s="110"/>
      <c r="AB1192" s="110">
        <f t="shared" si="101"/>
        <v>0.17900000000000013</v>
      </c>
      <c r="AC1192" s="110">
        <f>IF('3C-Water transport'!AB$56="no"," ",ROUND(AB1192,4))</f>
        <v>0.17899999999999999</v>
      </c>
      <c r="AD1192" s="110">
        <f>IF('3C-Water transport'!AB$57="no"," ",ROUND(AB1192,4))</f>
        <v>0.17899999999999999</v>
      </c>
      <c r="AE1192" s="110">
        <f>IF('3C-Water transport'!AB$58="no"," ",ROUND(AB1192,4))</f>
        <v>0.17899999999999999</v>
      </c>
    </row>
    <row r="1193" spans="5:31" x14ac:dyDescent="0.25">
      <c r="E1193" s="110">
        <f t="shared" si="99"/>
        <v>0.18000000000000013</v>
      </c>
      <c r="F1193" s="110">
        <f>IF('3A-Rail transport'!$AB$56="no"," ",ROUND(E1193,4))</f>
        <v>0.18</v>
      </c>
      <c r="G1193" s="110">
        <f>IF('3A-Rail transport'!$AB$57="no"," ",ROUND(E1193,4))</f>
        <v>0.18</v>
      </c>
      <c r="H1193" s="110"/>
      <c r="S1193" s="110">
        <f t="shared" si="100"/>
        <v>0.18000000000000013</v>
      </c>
      <c r="T1193" s="110">
        <f>IF('3B-Air transport'!AB$66="no"," ",ROUND(S1193,4))</f>
        <v>0.18</v>
      </c>
      <c r="U1193" s="110">
        <f>IF('3B-Air transport'!AB$67="no"," ",ROUND(S1193,4))</f>
        <v>0.18</v>
      </c>
      <c r="V1193" s="110">
        <f>IF('3B-Air transport'!AB$68="no"," ",ROUND(S1193,4))</f>
        <v>0.18</v>
      </c>
      <c r="W1193" s="110"/>
      <c r="AB1193" s="110">
        <f t="shared" si="101"/>
        <v>0.18000000000000013</v>
      </c>
      <c r="AC1193" s="110">
        <f>IF('3C-Water transport'!AB$56="no"," ",ROUND(AB1193,4))</f>
        <v>0.18</v>
      </c>
      <c r="AD1193" s="110">
        <f>IF('3C-Water transport'!AB$57="no"," ",ROUND(AB1193,4))</f>
        <v>0.18</v>
      </c>
      <c r="AE1193" s="110">
        <f>IF('3C-Water transport'!AB$58="no"," ",ROUND(AB1193,4))</f>
        <v>0.18</v>
      </c>
    </row>
    <row r="1194" spans="5:31" x14ac:dyDescent="0.25">
      <c r="E1194" s="110">
        <f t="shared" si="99"/>
        <v>0.18100000000000013</v>
      </c>
      <c r="F1194" s="110">
        <f>IF('3A-Rail transport'!$AB$56="no"," ",ROUND(E1194,4))</f>
        <v>0.18099999999999999</v>
      </c>
      <c r="G1194" s="110">
        <f>IF('3A-Rail transport'!$AB$57="no"," ",ROUND(E1194,4))</f>
        <v>0.18099999999999999</v>
      </c>
      <c r="H1194" s="110"/>
      <c r="S1194" s="110">
        <f t="shared" si="100"/>
        <v>0.18100000000000013</v>
      </c>
      <c r="T1194" s="110">
        <f>IF('3B-Air transport'!AB$66="no"," ",ROUND(S1194,4))</f>
        <v>0.18099999999999999</v>
      </c>
      <c r="U1194" s="110">
        <f>IF('3B-Air transport'!AB$67="no"," ",ROUND(S1194,4))</f>
        <v>0.18099999999999999</v>
      </c>
      <c r="V1194" s="110">
        <f>IF('3B-Air transport'!AB$68="no"," ",ROUND(S1194,4))</f>
        <v>0.18099999999999999</v>
      </c>
      <c r="W1194" s="110"/>
      <c r="AB1194" s="110">
        <f t="shared" si="101"/>
        <v>0.18100000000000013</v>
      </c>
      <c r="AC1194" s="110">
        <f>IF('3C-Water transport'!AB$56="no"," ",ROUND(AB1194,4))</f>
        <v>0.18099999999999999</v>
      </c>
      <c r="AD1194" s="110">
        <f>IF('3C-Water transport'!AB$57="no"," ",ROUND(AB1194,4))</f>
        <v>0.18099999999999999</v>
      </c>
      <c r="AE1194" s="110">
        <f>IF('3C-Water transport'!AB$58="no"," ",ROUND(AB1194,4))</f>
        <v>0.18099999999999999</v>
      </c>
    </row>
    <row r="1195" spans="5:31" x14ac:dyDescent="0.25">
      <c r="E1195" s="110">
        <f t="shared" si="99"/>
        <v>0.18200000000000013</v>
      </c>
      <c r="F1195" s="110">
        <f>IF('3A-Rail transport'!$AB$56="no"," ",ROUND(E1195,4))</f>
        <v>0.182</v>
      </c>
      <c r="G1195" s="110">
        <f>IF('3A-Rail transport'!$AB$57="no"," ",ROUND(E1195,4))</f>
        <v>0.182</v>
      </c>
      <c r="H1195" s="110"/>
      <c r="S1195" s="110">
        <f t="shared" si="100"/>
        <v>0.18200000000000013</v>
      </c>
      <c r="T1195" s="110">
        <f>IF('3B-Air transport'!AB$66="no"," ",ROUND(S1195,4))</f>
        <v>0.182</v>
      </c>
      <c r="U1195" s="110">
        <f>IF('3B-Air transport'!AB$67="no"," ",ROUND(S1195,4))</f>
        <v>0.182</v>
      </c>
      <c r="V1195" s="110">
        <f>IF('3B-Air transport'!AB$68="no"," ",ROUND(S1195,4))</f>
        <v>0.182</v>
      </c>
      <c r="W1195" s="110"/>
      <c r="AB1195" s="110">
        <f t="shared" si="101"/>
        <v>0.18200000000000013</v>
      </c>
      <c r="AC1195" s="110">
        <f>IF('3C-Water transport'!AB$56="no"," ",ROUND(AB1195,4))</f>
        <v>0.182</v>
      </c>
      <c r="AD1195" s="110">
        <f>IF('3C-Water transport'!AB$57="no"," ",ROUND(AB1195,4))</f>
        <v>0.182</v>
      </c>
      <c r="AE1195" s="110">
        <f>IF('3C-Water transport'!AB$58="no"," ",ROUND(AB1195,4))</f>
        <v>0.182</v>
      </c>
    </row>
    <row r="1196" spans="5:31" x14ac:dyDescent="0.25">
      <c r="E1196" s="110">
        <f t="shared" si="99"/>
        <v>0.18300000000000013</v>
      </c>
      <c r="F1196" s="110">
        <f>IF('3A-Rail transport'!$AB$56="no"," ",ROUND(E1196,4))</f>
        <v>0.183</v>
      </c>
      <c r="G1196" s="110">
        <f>IF('3A-Rail transport'!$AB$57="no"," ",ROUND(E1196,4))</f>
        <v>0.183</v>
      </c>
      <c r="H1196" s="110"/>
      <c r="S1196" s="110">
        <f t="shared" si="100"/>
        <v>0.18300000000000013</v>
      </c>
      <c r="T1196" s="110">
        <f>IF('3B-Air transport'!AB$66="no"," ",ROUND(S1196,4))</f>
        <v>0.183</v>
      </c>
      <c r="U1196" s="110">
        <f>IF('3B-Air transport'!AB$67="no"," ",ROUND(S1196,4))</f>
        <v>0.183</v>
      </c>
      <c r="V1196" s="110">
        <f>IF('3B-Air transport'!AB$68="no"," ",ROUND(S1196,4))</f>
        <v>0.183</v>
      </c>
      <c r="W1196" s="110"/>
      <c r="AB1196" s="110">
        <f t="shared" si="101"/>
        <v>0.18300000000000013</v>
      </c>
      <c r="AC1196" s="110">
        <f>IF('3C-Water transport'!AB$56="no"," ",ROUND(AB1196,4))</f>
        <v>0.183</v>
      </c>
      <c r="AD1196" s="110">
        <f>IF('3C-Water transport'!AB$57="no"," ",ROUND(AB1196,4))</f>
        <v>0.183</v>
      </c>
      <c r="AE1196" s="110">
        <f>IF('3C-Water transport'!AB$58="no"," ",ROUND(AB1196,4))</f>
        <v>0.183</v>
      </c>
    </row>
    <row r="1197" spans="5:31" x14ac:dyDescent="0.25">
      <c r="E1197" s="110">
        <f t="shared" si="99"/>
        <v>0.18400000000000014</v>
      </c>
      <c r="F1197" s="110">
        <f>IF('3A-Rail transport'!$AB$56="no"," ",ROUND(E1197,4))</f>
        <v>0.184</v>
      </c>
      <c r="G1197" s="110">
        <f>IF('3A-Rail transport'!$AB$57="no"," ",ROUND(E1197,4))</f>
        <v>0.184</v>
      </c>
      <c r="H1197" s="110"/>
      <c r="S1197" s="110">
        <f t="shared" si="100"/>
        <v>0.18400000000000014</v>
      </c>
      <c r="T1197" s="110">
        <f>IF('3B-Air transport'!AB$66="no"," ",ROUND(S1197,4))</f>
        <v>0.184</v>
      </c>
      <c r="U1197" s="110">
        <f>IF('3B-Air transport'!AB$67="no"," ",ROUND(S1197,4))</f>
        <v>0.184</v>
      </c>
      <c r="V1197" s="110">
        <f>IF('3B-Air transport'!AB$68="no"," ",ROUND(S1197,4))</f>
        <v>0.184</v>
      </c>
      <c r="W1197" s="110"/>
      <c r="AB1197" s="110">
        <f t="shared" si="101"/>
        <v>0.18400000000000014</v>
      </c>
      <c r="AC1197" s="110">
        <f>IF('3C-Water transport'!AB$56="no"," ",ROUND(AB1197,4))</f>
        <v>0.184</v>
      </c>
      <c r="AD1197" s="110">
        <f>IF('3C-Water transport'!AB$57="no"," ",ROUND(AB1197,4))</f>
        <v>0.184</v>
      </c>
      <c r="AE1197" s="110">
        <f>IF('3C-Water transport'!AB$58="no"," ",ROUND(AB1197,4))</f>
        <v>0.184</v>
      </c>
    </row>
    <row r="1198" spans="5:31" x14ac:dyDescent="0.25">
      <c r="E1198" s="110">
        <f t="shared" si="99"/>
        <v>0.18500000000000014</v>
      </c>
      <c r="F1198" s="110">
        <f>IF('3A-Rail transport'!$AB$56="no"," ",ROUND(E1198,4))</f>
        <v>0.185</v>
      </c>
      <c r="G1198" s="110">
        <f>IF('3A-Rail transport'!$AB$57="no"," ",ROUND(E1198,4))</f>
        <v>0.185</v>
      </c>
      <c r="H1198" s="110"/>
      <c r="S1198" s="110">
        <f t="shared" si="100"/>
        <v>0.18500000000000014</v>
      </c>
      <c r="T1198" s="110">
        <f>IF('3B-Air transport'!AB$66="no"," ",ROUND(S1198,4))</f>
        <v>0.185</v>
      </c>
      <c r="U1198" s="110">
        <f>IF('3B-Air transport'!AB$67="no"," ",ROUND(S1198,4))</f>
        <v>0.185</v>
      </c>
      <c r="V1198" s="110">
        <f>IF('3B-Air transport'!AB$68="no"," ",ROUND(S1198,4))</f>
        <v>0.185</v>
      </c>
      <c r="W1198" s="110"/>
      <c r="AB1198" s="110">
        <f t="shared" si="101"/>
        <v>0.18500000000000014</v>
      </c>
      <c r="AC1198" s="110">
        <f>IF('3C-Water transport'!AB$56="no"," ",ROUND(AB1198,4))</f>
        <v>0.185</v>
      </c>
      <c r="AD1198" s="110">
        <f>IF('3C-Water transport'!AB$57="no"," ",ROUND(AB1198,4))</f>
        <v>0.185</v>
      </c>
      <c r="AE1198" s="110">
        <f>IF('3C-Water transport'!AB$58="no"," ",ROUND(AB1198,4))</f>
        <v>0.185</v>
      </c>
    </row>
    <row r="1199" spans="5:31" x14ac:dyDescent="0.25">
      <c r="E1199" s="110">
        <f t="shared" si="99"/>
        <v>0.18600000000000014</v>
      </c>
      <c r="F1199" s="110">
        <f>IF('3A-Rail transport'!$AB$56="no"," ",ROUND(E1199,4))</f>
        <v>0.186</v>
      </c>
      <c r="G1199" s="110">
        <f>IF('3A-Rail transport'!$AB$57="no"," ",ROUND(E1199,4))</f>
        <v>0.186</v>
      </c>
      <c r="H1199" s="110"/>
      <c r="S1199" s="110">
        <f t="shared" si="100"/>
        <v>0.18600000000000014</v>
      </c>
      <c r="T1199" s="110">
        <f>IF('3B-Air transport'!AB$66="no"," ",ROUND(S1199,4))</f>
        <v>0.186</v>
      </c>
      <c r="U1199" s="110">
        <f>IF('3B-Air transport'!AB$67="no"," ",ROUND(S1199,4))</f>
        <v>0.186</v>
      </c>
      <c r="V1199" s="110">
        <f>IF('3B-Air transport'!AB$68="no"," ",ROUND(S1199,4))</f>
        <v>0.186</v>
      </c>
      <c r="W1199" s="110"/>
      <c r="AB1199" s="110">
        <f t="shared" si="101"/>
        <v>0.18600000000000014</v>
      </c>
      <c r="AC1199" s="110">
        <f>IF('3C-Water transport'!AB$56="no"," ",ROUND(AB1199,4))</f>
        <v>0.186</v>
      </c>
      <c r="AD1199" s="110">
        <f>IF('3C-Water transport'!AB$57="no"," ",ROUND(AB1199,4))</f>
        <v>0.186</v>
      </c>
      <c r="AE1199" s="110">
        <f>IF('3C-Water transport'!AB$58="no"," ",ROUND(AB1199,4))</f>
        <v>0.186</v>
      </c>
    </row>
    <row r="1200" spans="5:31" x14ac:dyDescent="0.25">
      <c r="E1200" s="110">
        <f t="shared" si="99"/>
        <v>0.18700000000000014</v>
      </c>
      <c r="F1200" s="110">
        <f>IF('3A-Rail transport'!$AB$56="no"," ",ROUND(E1200,4))</f>
        <v>0.187</v>
      </c>
      <c r="G1200" s="110">
        <f>IF('3A-Rail transport'!$AB$57="no"," ",ROUND(E1200,4))</f>
        <v>0.187</v>
      </c>
      <c r="H1200" s="110"/>
      <c r="S1200" s="110">
        <f t="shared" si="100"/>
        <v>0.18700000000000014</v>
      </c>
      <c r="T1200" s="110">
        <f>IF('3B-Air transport'!AB$66="no"," ",ROUND(S1200,4))</f>
        <v>0.187</v>
      </c>
      <c r="U1200" s="110">
        <f>IF('3B-Air transport'!AB$67="no"," ",ROUND(S1200,4))</f>
        <v>0.187</v>
      </c>
      <c r="V1200" s="110">
        <f>IF('3B-Air transport'!AB$68="no"," ",ROUND(S1200,4))</f>
        <v>0.187</v>
      </c>
      <c r="W1200" s="110"/>
      <c r="AB1200" s="110">
        <f t="shared" si="101"/>
        <v>0.18700000000000014</v>
      </c>
      <c r="AC1200" s="110">
        <f>IF('3C-Water transport'!AB$56="no"," ",ROUND(AB1200,4))</f>
        <v>0.187</v>
      </c>
      <c r="AD1200" s="110">
        <f>IF('3C-Water transport'!AB$57="no"," ",ROUND(AB1200,4))</f>
        <v>0.187</v>
      </c>
      <c r="AE1200" s="110">
        <f>IF('3C-Water transport'!AB$58="no"," ",ROUND(AB1200,4))</f>
        <v>0.187</v>
      </c>
    </row>
    <row r="1201" spans="5:31" x14ac:dyDescent="0.25">
      <c r="E1201" s="110">
        <f t="shared" si="99"/>
        <v>0.18800000000000014</v>
      </c>
      <c r="F1201" s="110">
        <f>IF('3A-Rail transport'!$AB$56="no"," ",ROUND(E1201,4))</f>
        <v>0.188</v>
      </c>
      <c r="G1201" s="110">
        <f>IF('3A-Rail transport'!$AB$57="no"," ",ROUND(E1201,4))</f>
        <v>0.188</v>
      </c>
      <c r="H1201" s="110"/>
      <c r="S1201" s="110">
        <f t="shared" si="100"/>
        <v>0.18800000000000014</v>
      </c>
      <c r="T1201" s="110">
        <f>IF('3B-Air transport'!AB$66="no"," ",ROUND(S1201,4))</f>
        <v>0.188</v>
      </c>
      <c r="U1201" s="110">
        <f>IF('3B-Air transport'!AB$67="no"," ",ROUND(S1201,4))</f>
        <v>0.188</v>
      </c>
      <c r="V1201" s="110">
        <f>IF('3B-Air transport'!AB$68="no"," ",ROUND(S1201,4))</f>
        <v>0.188</v>
      </c>
      <c r="W1201" s="110"/>
      <c r="AB1201" s="110">
        <f t="shared" si="101"/>
        <v>0.18800000000000014</v>
      </c>
      <c r="AC1201" s="110">
        <f>IF('3C-Water transport'!AB$56="no"," ",ROUND(AB1201,4))</f>
        <v>0.188</v>
      </c>
      <c r="AD1201" s="110">
        <f>IF('3C-Water transport'!AB$57="no"," ",ROUND(AB1201,4))</f>
        <v>0.188</v>
      </c>
      <c r="AE1201" s="110">
        <f>IF('3C-Water transport'!AB$58="no"," ",ROUND(AB1201,4))</f>
        <v>0.188</v>
      </c>
    </row>
    <row r="1202" spans="5:31" x14ac:dyDescent="0.25">
      <c r="E1202" s="110">
        <f t="shared" si="99"/>
        <v>0.18900000000000014</v>
      </c>
      <c r="F1202" s="110">
        <f>IF('3A-Rail transport'!$AB$56="no"," ",ROUND(E1202,4))</f>
        <v>0.189</v>
      </c>
      <c r="G1202" s="110">
        <f>IF('3A-Rail transport'!$AB$57="no"," ",ROUND(E1202,4))</f>
        <v>0.189</v>
      </c>
      <c r="H1202" s="110"/>
      <c r="S1202" s="110">
        <f t="shared" si="100"/>
        <v>0.18900000000000014</v>
      </c>
      <c r="T1202" s="110">
        <f>IF('3B-Air transport'!AB$66="no"," ",ROUND(S1202,4))</f>
        <v>0.189</v>
      </c>
      <c r="U1202" s="110">
        <f>IF('3B-Air transport'!AB$67="no"," ",ROUND(S1202,4))</f>
        <v>0.189</v>
      </c>
      <c r="V1202" s="110">
        <f>IF('3B-Air transport'!AB$68="no"," ",ROUND(S1202,4))</f>
        <v>0.189</v>
      </c>
      <c r="W1202" s="110"/>
      <c r="AB1202" s="110">
        <f t="shared" si="101"/>
        <v>0.18900000000000014</v>
      </c>
      <c r="AC1202" s="110">
        <f>IF('3C-Water transport'!AB$56="no"," ",ROUND(AB1202,4))</f>
        <v>0.189</v>
      </c>
      <c r="AD1202" s="110">
        <f>IF('3C-Water transport'!AB$57="no"," ",ROUND(AB1202,4))</f>
        <v>0.189</v>
      </c>
      <c r="AE1202" s="110">
        <f>IF('3C-Water transport'!AB$58="no"," ",ROUND(AB1202,4))</f>
        <v>0.189</v>
      </c>
    </row>
    <row r="1203" spans="5:31" x14ac:dyDescent="0.25">
      <c r="E1203" s="110">
        <f t="shared" si="99"/>
        <v>0.19000000000000014</v>
      </c>
      <c r="F1203" s="110">
        <f>IF('3A-Rail transport'!$AB$56="no"," ",ROUND(E1203,4))</f>
        <v>0.19</v>
      </c>
      <c r="G1203" s="110">
        <f>IF('3A-Rail transport'!$AB$57="no"," ",ROUND(E1203,4))</f>
        <v>0.19</v>
      </c>
      <c r="H1203" s="110"/>
      <c r="S1203" s="110">
        <f t="shared" si="100"/>
        <v>0.19000000000000014</v>
      </c>
      <c r="T1203" s="110">
        <f>IF('3B-Air transport'!AB$66="no"," ",ROUND(S1203,4))</f>
        <v>0.19</v>
      </c>
      <c r="U1203" s="110">
        <f>IF('3B-Air transport'!AB$67="no"," ",ROUND(S1203,4))</f>
        <v>0.19</v>
      </c>
      <c r="V1203" s="110">
        <f>IF('3B-Air transport'!AB$68="no"," ",ROUND(S1203,4))</f>
        <v>0.19</v>
      </c>
      <c r="W1203" s="110"/>
      <c r="AB1203" s="110">
        <f t="shared" si="101"/>
        <v>0.19000000000000014</v>
      </c>
      <c r="AC1203" s="110">
        <f>IF('3C-Water transport'!AB$56="no"," ",ROUND(AB1203,4))</f>
        <v>0.19</v>
      </c>
      <c r="AD1203" s="110">
        <f>IF('3C-Water transport'!AB$57="no"," ",ROUND(AB1203,4))</f>
        <v>0.19</v>
      </c>
      <c r="AE1203" s="110">
        <f>IF('3C-Water transport'!AB$58="no"," ",ROUND(AB1203,4))</f>
        <v>0.19</v>
      </c>
    </row>
    <row r="1204" spans="5:31" x14ac:dyDescent="0.25">
      <c r="E1204" s="110">
        <f t="shared" si="99"/>
        <v>0.19100000000000014</v>
      </c>
      <c r="F1204" s="110">
        <f>IF('3A-Rail transport'!$AB$56="no"," ",ROUND(E1204,4))</f>
        <v>0.191</v>
      </c>
      <c r="G1204" s="110">
        <f>IF('3A-Rail transport'!$AB$57="no"," ",ROUND(E1204,4))</f>
        <v>0.191</v>
      </c>
      <c r="H1204" s="110"/>
      <c r="S1204" s="110">
        <f t="shared" si="100"/>
        <v>0.19100000000000014</v>
      </c>
      <c r="T1204" s="110">
        <f>IF('3B-Air transport'!AB$66="no"," ",ROUND(S1204,4))</f>
        <v>0.191</v>
      </c>
      <c r="U1204" s="110">
        <f>IF('3B-Air transport'!AB$67="no"," ",ROUND(S1204,4))</f>
        <v>0.191</v>
      </c>
      <c r="V1204" s="110">
        <f>IF('3B-Air transport'!AB$68="no"," ",ROUND(S1204,4))</f>
        <v>0.191</v>
      </c>
      <c r="W1204" s="110"/>
      <c r="AB1204" s="110">
        <f t="shared" si="101"/>
        <v>0.19100000000000014</v>
      </c>
      <c r="AC1204" s="110">
        <f>IF('3C-Water transport'!AB$56="no"," ",ROUND(AB1204,4))</f>
        <v>0.191</v>
      </c>
      <c r="AD1204" s="110">
        <f>IF('3C-Water transport'!AB$57="no"," ",ROUND(AB1204,4))</f>
        <v>0.191</v>
      </c>
      <c r="AE1204" s="110">
        <f>IF('3C-Water transport'!AB$58="no"," ",ROUND(AB1204,4))</f>
        <v>0.191</v>
      </c>
    </row>
    <row r="1205" spans="5:31" x14ac:dyDescent="0.25">
      <c r="E1205" s="110">
        <f t="shared" si="99"/>
        <v>0.19200000000000014</v>
      </c>
      <c r="F1205" s="110">
        <f>IF('3A-Rail transport'!$AB$56="no"," ",ROUND(E1205,4))</f>
        <v>0.192</v>
      </c>
      <c r="G1205" s="110">
        <f>IF('3A-Rail transport'!$AB$57="no"," ",ROUND(E1205,4))</f>
        <v>0.192</v>
      </c>
      <c r="H1205" s="110"/>
      <c r="S1205" s="110">
        <f t="shared" si="100"/>
        <v>0.19200000000000014</v>
      </c>
      <c r="T1205" s="110">
        <f>IF('3B-Air transport'!AB$66="no"," ",ROUND(S1205,4))</f>
        <v>0.192</v>
      </c>
      <c r="U1205" s="110">
        <f>IF('3B-Air transport'!AB$67="no"," ",ROUND(S1205,4))</f>
        <v>0.192</v>
      </c>
      <c r="V1205" s="110">
        <f>IF('3B-Air transport'!AB$68="no"," ",ROUND(S1205,4))</f>
        <v>0.192</v>
      </c>
      <c r="W1205" s="110"/>
      <c r="AB1205" s="110">
        <f t="shared" si="101"/>
        <v>0.19200000000000014</v>
      </c>
      <c r="AC1205" s="110">
        <f>IF('3C-Water transport'!AB$56="no"," ",ROUND(AB1205,4))</f>
        <v>0.192</v>
      </c>
      <c r="AD1205" s="110">
        <f>IF('3C-Water transport'!AB$57="no"," ",ROUND(AB1205,4))</f>
        <v>0.192</v>
      </c>
      <c r="AE1205" s="110">
        <f>IF('3C-Water transport'!AB$58="no"," ",ROUND(AB1205,4))</f>
        <v>0.192</v>
      </c>
    </row>
    <row r="1206" spans="5:31" x14ac:dyDescent="0.25">
      <c r="E1206" s="110">
        <f t="shared" ref="E1206:E1269" si="102">E1205+0.001</f>
        <v>0.19300000000000014</v>
      </c>
      <c r="F1206" s="110">
        <f>IF('3A-Rail transport'!$AB$56="no"," ",ROUND(E1206,4))</f>
        <v>0.193</v>
      </c>
      <c r="G1206" s="110">
        <f>IF('3A-Rail transport'!$AB$57="no"," ",ROUND(E1206,4))</f>
        <v>0.193</v>
      </c>
      <c r="H1206" s="110"/>
      <c r="S1206" s="110">
        <f t="shared" ref="S1206:S1269" si="103">S1205+0.001</f>
        <v>0.19300000000000014</v>
      </c>
      <c r="T1206" s="110">
        <f>IF('3B-Air transport'!AB$66="no"," ",ROUND(S1206,4))</f>
        <v>0.193</v>
      </c>
      <c r="U1206" s="110">
        <f>IF('3B-Air transport'!AB$67="no"," ",ROUND(S1206,4))</f>
        <v>0.193</v>
      </c>
      <c r="V1206" s="110">
        <f>IF('3B-Air transport'!AB$68="no"," ",ROUND(S1206,4))</f>
        <v>0.193</v>
      </c>
      <c r="W1206" s="110"/>
      <c r="AB1206" s="110">
        <f t="shared" ref="AB1206:AB1269" si="104">AB1205+0.001</f>
        <v>0.19300000000000014</v>
      </c>
      <c r="AC1206" s="110">
        <f>IF('3C-Water transport'!AB$56="no"," ",ROUND(AB1206,4))</f>
        <v>0.193</v>
      </c>
      <c r="AD1206" s="110">
        <f>IF('3C-Water transport'!AB$57="no"," ",ROUND(AB1206,4))</f>
        <v>0.193</v>
      </c>
      <c r="AE1206" s="110">
        <f>IF('3C-Water transport'!AB$58="no"," ",ROUND(AB1206,4))</f>
        <v>0.193</v>
      </c>
    </row>
    <row r="1207" spans="5:31" x14ac:dyDescent="0.25">
      <c r="E1207" s="110">
        <f t="shared" si="102"/>
        <v>0.19400000000000014</v>
      </c>
      <c r="F1207" s="110">
        <f>IF('3A-Rail transport'!$AB$56="no"," ",ROUND(E1207,4))</f>
        <v>0.19400000000000001</v>
      </c>
      <c r="G1207" s="110">
        <f>IF('3A-Rail transport'!$AB$57="no"," ",ROUND(E1207,4))</f>
        <v>0.19400000000000001</v>
      </c>
      <c r="H1207" s="110"/>
      <c r="S1207" s="110">
        <f t="shared" si="103"/>
        <v>0.19400000000000014</v>
      </c>
      <c r="T1207" s="110">
        <f>IF('3B-Air transport'!AB$66="no"," ",ROUND(S1207,4))</f>
        <v>0.19400000000000001</v>
      </c>
      <c r="U1207" s="110">
        <f>IF('3B-Air transport'!AB$67="no"," ",ROUND(S1207,4))</f>
        <v>0.19400000000000001</v>
      </c>
      <c r="V1207" s="110">
        <f>IF('3B-Air transport'!AB$68="no"," ",ROUND(S1207,4))</f>
        <v>0.19400000000000001</v>
      </c>
      <c r="W1207" s="110"/>
      <c r="AB1207" s="110">
        <f t="shared" si="104"/>
        <v>0.19400000000000014</v>
      </c>
      <c r="AC1207" s="110">
        <f>IF('3C-Water transport'!AB$56="no"," ",ROUND(AB1207,4))</f>
        <v>0.19400000000000001</v>
      </c>
      <c r="AD1207" s="110">
        <f>IF('3C-Water transport'!AB$57="no"," ",ROUND(AB1207,4))</f>
        <v>0.19400000000000001</v>
      </c>
      <c r="AE1207" s="110">
        <f>IF('3C-Water transport'!AB$58="no"," ",ROUND(AB1207,4))</f>
        <v>0.19400000000000001</v>
      </c>
    </row>
    <row r="1208" spans="5:31" x14ac:dyDescent="0.25">
      <c r="E1208" s="110">
        <f t="shared" si="102"/>
        <v>0.19500000000000015</v>
      </c>
      <c r="F1208" s="110">
        <f>IF('3A-Rail transport'!$AB$56="no"," ",ROUND(E1208,4))</f>
        <v>0.19500000000000001</v>
      </c>
      <c r="G1208" s="110">
        <f>IF('3A-Rail transport'!$AB$57="no"," ",ROUND(E1208,4))</f>
        <v>0.19500000000000001</v>
      </c>
      <c r="H1208" s="110"/>
      <c r="S1208" s="110">
        <f t="shared" si="103"/>
        <v>0.19500000000000015</v>
      </c>
      <c r="T1208" s="110">
        <f>IF('3B-Air transport'!AB$66="no"," ",ROUND(S1208,4))</f>
        <v>0.19500000000000001</v>
      </c>
      <c r="U1208" s="110">
        <f>IF('3B-Air transport'!AB$67="no"," ",ROUND(S1208,4))</f>
        <v>0.19500000000000001</v>
      </c>
      <c r="V1208" s="110">
        <f>IF('3B-Air transport'!AB$68="no"," ",ROUND(S1208,4))</f>
        <v>0.19500000000000001</v>
      </c>
      <c r="W1208" s="110"/>
      <c r="AB1208" s="110">
        <f t="shared" si="104"/>
        <v>0.19500000000000015</v>
      </c>
      <c r="AC1208" s="110">
        <f>IF('3C-Water transport'!AB$56="no"," ",ROUND(AB1208,4))</f>
        <v>0.19500000000000001</v>
      </c>
      <c r="AD1208" s="110">
        <f>IF('3C-Water transport'!AB$57="no"," ",ROUND(AB1208,4))</f>
        <v>0.19500000000000001</v>
      </c>
      <c r="AE1208" s="110">
        <f>IF('3C-Water transport'!AB$58="no"," ",ROUND(AB1208,4))</f>
        <v>0.19500000000000001</v>
      </c>
    </row>
    <row r="1209" spans="5:31" x14ac:dyDescent="0.25">
      <c r="E1209" s="110">
        <f t="shared" si="102"/>
        <v>0.19600000000000015</v>
      </c>
      <c r="F1209" s="110">
        <f>IF('3A-Rail transport'!$AB$56="no"," ",ROUND(E1209,4))</f>
        <v>0.19600000000000001</v>
      </c>
      <c r="G1209" s="110">
        <f>IF('3A-Rail transport'!$AB$57="no"," ",ROUND(E1209,4))</f>
        <v>0.19600000000000001</v>
      </c>
      <c r="H1209" s="110"/>
      <c r="S1209" s="110">
        <f t="shared" si="103"/>
        <v>0.19600000000000015</v>
      </c>
      <c r="T1209" s="110">
        <f>IF('3B-Air transport'!AB$66="no"," ",ROUND(S1209,4))</f>
        <v>0.19600000000000001</v>
      </c>
      <c r="U1209" s="110">
        <f>IF('3B-Air transport'!AB$67="no"," ",ROUND(S1209,4))</f>
        <v>0.19600000000000001</v>
      </c>
      <c r="V1209" s="110">
        <f>IF('3B-Air transport'!AB$68="no"," ",ROUND(S1209,4))</f>
        <v>0.19600000000000001</v>
      </c>
      <c r="W1209" s="110"/>
      <c r="AB1209" s="110">
        <f t="shared" si="104"/>
        <v>0.19600000000000015</v>
      </c>
      <c r="AC1209" s="110">
        <f>IF('3C-Water transport'!AB$56="no"," ",ROUND(AB1209,4))</f>
        <v>0.19600000000000001</v>
      </c>
      <c r="AD1209" s="110">
        <f>IF('3C-Water transport'!AB$57="no"," ",ROUND(AB1209,4))</f>
        <v>0.19600000000000001</v>
      </c>
      <c r="AE1209" s="110">
        <f>IF('3C-Water transport'!AB$58="no"," ",ROUND(AB1209,4))</f>
        <v>0.19600000000000001</v>
      </c>
    </row>
    <row r="1210" spans="5:31" x14ac:dyDescent="0.25">
      <c r="E1210" s="110">
        <f t="shared" si="102"/>
        <v>0.19700000000000015</v>
      </c>
      <c r="F1210" s="110">
        <f>IF('3A-Rail transport'!$AB$56="no"," ",ROUND(E1210,4))</f>
        <v>0.19700000000000001</v>
      </c>
      <c r="G1210" s="110">
        <f>IF('3A-Rail transport'!$AB$57="no"," ",ROUND(E1210,4))</f>
        <v>0.19700000000000001</v>
      </c>
      <c r="H1210" s="110"/>
      <c r="S1210" s="110">
        <f t="shared" si="103"/>
        <v>0.19700000000000015</v>
      </c>
      <c r="T1210" s="110">
        <f>IF('3B-Air transport'!AB$66="no"," ",ROUND(S1210,4))</f>
        <v>0.19700000000000001</v>
      </c>
      <c r="U1210" s="110">
        <f>IF('3B-Air transport'!AB$67="no"," ",ROUND(S1210,4))</f>
        <v>0.19700000000000001</v>
      </c>
      <c r="V1210" s="110">
        <f>IF('3B-Air transport'!AB$68="no"," ",ROUND(S1210,4))</f>
        <v>0.19700000000000001</v>
      </c>
      <c r="W1210" s="110"/>
      <c r="AB1210" s="110">
        <f t="shared" si="104"/>
        <v>0.19700000000000015</v>
      </c>
      <c r="AC1210" s="110">
        <f>IF('3C-Water transport'!AB$56="no"," ",ROUND(AB1210,4))</f>
        <v>0.19700000000000001</v>
      </c>
      <c r="AD1210" s="110">
        <f>IF('3C-Water transport'!AB$57="no"," ",ROUND(AB1210,4))</f>
        <v>0.19700000000000001</v>
      </c>
      <c r="AE1210" s="110">
        <f>IF('3C-Water transport'!AB$58="no"," ",ROUND(AB1210,4))</f>
        <v>0.19700000000000001</v>
      </c>
    </row>
    <row r="1211" spans="5:31" x14ac:dyDescent="0.25">
      <c r="E1211" s="110">
        <f t="shared" si="102"/>
        <v>0.19800000000000015</v>
      </c>
      <c r="F1211" s="110">
        <f>IF('3A-Rail transport'!$AB$56="no"," ",ROUND(E1211,4))</f>
        <v>0.19800000000000001</v>
      </c>
      <c r="G1211" s="110">
        <f>IF('3A-Rail transport'!$AB$57="no"," ",ROUND(E1211,4))</f>
        <v>0.19800000000000001</v>
      </c>
      <c r="H1211" s="110"/>
      <c r="S1211" s="110">
        <f t="shared" si="103"/>
        <v>0.19800000000000015</v>
      </c>
      <c r="T1211" s="110">
        <f>IF('3B-Air transport'!AB$66="no"," ",ROUND(S1211,4))</f>
        <v>0.19800000000000001</v>
      </c>
      <c r="U1211" s="110">
        <f>IF('3B-Air transport'!AB$67="no"," ",ROUND(S1211,4))</f>
        <v>0.19800000000000001</v>
      </c>
      <c r="V1211" s="110">
        <f>IF('3B-Air transport'!AB$68="no"," ",ROUND(S1211,4))</f>
        <v>0.19800000000000001</v>
      </c>
      <c r="W1211" s="110"/>
      <c r="AB1211" s="110">
        <f t="shared" si="104"/>
        <v>0.19800000000000015</v>
      </c>
      <c r="AC1211" s="110">
        <f>IF('3C-Water transport'!AB$56="no"," ",ROUND(AB1211,4))</f>
        <v>0.19800000000000001</v>
      </c>
      <c r="AD1211" s="110">
        <f>IF('3C-Water transport'!AB$57="no"," ",ROUND(AB1211,4))</f>
        <v>0.19800000000000001</v>
      </c>
      <c r="AE1211" s="110">
        <f>IF('3C-Water transport'!AB$58="no"," ",ROUND(AB1211,4))</f>
        <v>0.19800000000000001</v>
      </c>
    </row>
    <row r="1212" spans="5:31" x14ac:dyDescent="0.25">
      <c r="E1212" s="110">
        <f t="shared" si="102"/>
        <v>0.19900000000000015</v>
      </c>
      <c r="F1212" s="110">
        <f>IF('3A-Rail transport'!$AB$56="no"," ",ROUND(E1212,4))</f>
        <v>0.19900000000000001</v>
      </c>
      <c r="G1212" s="110">
        <f>IF('3A-Rail transport'!$AB$57="no"," ",ROUND(E1212,4))</f>
        <v>0.19900000000000001</v>
      </c>
      <c r="H1212" s="110"/>
      <c r="S1212" s="110">
        <f t="shared" si="103"/>
        <v>0.19900000000000015</v>
      </c>
      <c r="T1212" s="110">
        <f>IF('3B-Air transport'!AB$66="no"," ",ROUND(S1212,4))</f>
        <v>0.19900000000000001</v>
      </c>
      <c r="U1212" s="110">
        <f>IF('3B-Air transport'!AB$67="no"," ",ROUND(S1212,4))</f>
        <v>0.19900000000000001</v>
      </c>
      <c r="V1212" s="110">
        <f>IF('3B-Air transport'!AB$68="no"," ",ROUND(S1212,4))</f>
        <v>0.19900000000000001</v>
      </c>
      <c r="W1212" s="110"/>
      <c r="AB1212" s="110">
        <f t="shared" si="104"/>
        <v>0.19900000000000015</v>
      </c>
      <c r="AC1212" s="110">
        <f>IF('3C-Water transport'!AB$56="no"," ",ROUND(AB1212,4))</f>
        <v>0.19900000000000001</v>
      </c>
      <c r="AD1212" s="110">
        <f>IF('3C-Water transport'!AB$57="no"," ",ROUND(AB1212,4))</f>
        <v>0.19900000000000001</v>
      </c>
      <c r="AE1212" s="110">
        <f>IF('3C-Water transport'!AB$58="no"," ",ROUND(AB1212,4))</f>
        <v>0.19900000000000001</v>
      </c>
    </row>
    <row r="1213" spans="5:31" x14ac:dyDescent="0.25">
      <c r="E1213" s="110">
        <f t="shared" si="102"/>
        <v>0.20000000000000015</v>
      </c>
      <c r="F1213" s="110">
        <f>IF('3A-Rail transport'!$AB$56="no"," ",ROUND(E1213,4))</f>
        <v>0.2</v>
      </c>
      <c r="G1213" s="110">
        <f>IF('3A-Rail transport'!$AB$57="no"," ",ROUND(E1213,4))</f>
        <v>0.2</v>
      </c>
      <c r="H1213" s="110"/>
      <c r="S1213" s="110">
        <f t="shared" si="103"/>
        <v>0.20000000000000015</v>
      </c>
      <c r="T1213" s="110">
        <f>IF('3B-Air transport'!AB$66="no"," ",ROUND(S1213,4))</f>
        <v>0.2</v>
      </c>
      <c r="U1213" s="110">
        <f>IF('3B-Air transport'!AB$67="no"," ",ROUND(S1213,4))</f>
        <v>0.2</v>
      </c>
      <c r="V1213" s="110">
        <f>IF('3B-Air transport'!AB$68="no"," ",ROUND(S1213,4))</f>
        <v>0.2</v>
      </c>
      <c r="W1213" s="110"/>
      <c r="AB1213" s="110">
        <f t="shared" si="104"/>
        <v>0.20000000000000015</v>
      </c>
      <c r="AC1213" s="110">
        <f>IF('3C-Water transport'!AB$56="no"," ",ROUND(AB1213,4))</f>
        <v>0.2</v>
      </c>
      <c r="AD1213" s="110">
        <f>IF('3C-Water transport'!AB$57="no"," ",ROUND(AB1213,4))</f>
        <v>0.2</v>
      </c>
      <c r="AE1213" s="110">
        <f>IF('3C-Water transport'!AB$58="no"," ",ROUND(AB1213,4))</f>
        <v>0.2</v>
      </c>
    </row>
    <row r="1214" spans="5:31" x14ac:dyDescent="0.25">
      <c r="E1214" s="110">
        <f t="shared" si="102"/>
        <v>0.20100000000000015</v>
      </c>
      <c r="F1214" s="110">
        <f>IF('3A-Rail transport'!$AB$56="no"," ",ROUND(E1214,4))</f>
        <v>0.20100000000000001</v>
      </c>
      <c r="G1214" s="110">
        <f>IF('3A-Rail transport'!$AB$57="no"," ",ROUND(E1214,4))</f>
        <v>0.20100000000000001</v>
      </c>
      <c r="H1214" s="110"/>
      <c r="S1214" s="110">
        <f t="shared" si="103"/>
        <v>0.20100000000000015</v>
      </c>
      <c r="T1214" s="110">
        <f>IF('3B-Air transport'!AB$66="no"," ",ROUND(S1214,4))</f>
        <v>0.20100000000000001</v>
      </c>
      <c r="U1214" s="110">
        <f>IF('3B-Air transport'!AB$67="no"," ",ROUND(S1214,4))</f>
        <v>0.20100000000000001</v>
      </c>
      <c r="V1214" s="110">
        <f>IF('3B-Air transport'!AB$68="no"," ",ROUND(S1214,4))</f>
        <v>0.20100000000000001</v>
      </c>
      <c r="W1214" s="110"/>
      <c r="AB1214" s="110">
        <f t="shared" si="104"/>
        <v>0.20100000000000015</v>
      </c>
      <c r="AC1214" s="110">
        <f>IF('3C-Water transport'!AB$56="no"," ",ROUND(AB1214,4))</f>
        <v>0.20100000000000001</v>
      </c>
      <c r="AD1214" s="110">
        <f>IF('3C-Water transport'!AB$57="no"," ",ROUND(AB1214,4))</f>
        <v>0.20100000000000001</v>
      </c>
      <c r="AE1214" s="110">
        <f>IF('3C-Water transport'!AB$58="no"," ",ROUND(AB1214,4))</f>
        <v>0.20100000000000001</v>
      </c>
    </row>
    <row r="1215" spans="5:31" x14ac:dyDescent="0.25">
      <c r="E1215" s="110">
        <f t="shared" si="102"/>
        <v>0.20200000000000015</v>
      </c>
      <c r="F1215" s="110">
        <f>IF('3A-Rail transport'!$AB$56="no"," ",ROUND(E1215,4))</f>
        <v>0.20200000000000001</v>
      </c>
      <c r="G1215" s="110">
        <f>IF('3A-Rail transport'!$AB$57="no"," ",ROUND(E1215,4))</f>
        <v>0.20200000000000001</v>
      </c>
      <c r="H1215" s="110"/>
      <c r="S1215" s="110">
        <f t="shared" si="103"/>
        <v>0.20200000000000015</v>
      </c>
      <c r="T1215" s="110">
        <f>IF('3B-Air transport'!AB$66="no"," ",ROUND(S1215,4))</f>
        <v>0.20200000000000001</v>
      </c>
      <c r="U1215" s="110">
        <f>IF('3B-Air transport'!AB$67="no"," ",ROUND(S1215,4))</f>
        <v>0.20200000000000001</v>
      </c>
      <c r="V1215" s="110">
        <f>IF('3B-Air transport'!AB$68="no"," ",ROUND(S1215,4))</f>
        <v>0.20200000000000001</v>
      </c>
      <c r="W1215" s="110"/>
      <c r="AB1215" s="110">
        <f t="shared" si="104"/>
        <v>0.20200000000000015</v>
      </c>
      <c r="AC1215" s="110">
        <f>IF('3C-Water transport'!AB$56="no"," ",ROUND(AB1215,4))</f>
        <v>0.20200000000000001</v>
      </c>
      <c r="AD1215" s="110">
        <f>IF('3C-Water transport'!AB$57="no"," ",ROUND(AB1215,4))</f>
        <v>0.20200000000000001</v>
      </c>
      <c r="AE1215" s="110">
        <f>IF('3C-Water transport'!AB$58="no"," ",ROUND(AB1215,4))</f>
        <v>0.20200000000000001</v>
      </c>
    </row>
    <row r="1216" spans="5:31" x14ac:dyDescent="0.25">
      <c r="E1216" s="110">
        <f t="shared" si="102"/>
        <v>0.20300000000000015</v>
      </c>
      <c r="F1216" s="110">
        <f>IF('3A-Rail transport'!$AB$56="no"," ",ROUND(E1216,4))</f>
        <v>0.20300000000000001</v>
      </c>
      <c r="G1216" s="110">
        <f>IF('3A-Rail transport'!$AB$57="no"," ",ROUND(E1216,4))</f>
        <v>0.20300000000000001</v>
      </c>
      <c r="H1216" s="110"/>
      <c r="S1216" s="110">
        <f t="shared" si="103"/>
        <v>0.20300000000000015</v>
      </c>
      <c r="T1216" s="110">
        <f>IF('3B-Air transport'!AB$66="no"," ",ROUND(S1216,4))</f>
        <v>0.20300000000000001</v>
      </c>
      <c r="U1216" s="110">
        <f>IF('3B-Air transport'!AB$67="no"," ",ROUND(S1216,4))</f>
        <v>0.20300000000000001</v>
      </c>
      <c r="V1216" s="110">
        <f>IF('3B-Air transport'!AB$68="no"," ",ROUND(S1216,4))</f>
        <v>0.20300000000000001</v>
      </c>
      <c r="W1216" s="110"/>
      <c r="AB1216" s="110">
        <f t="shared" si="104"/>
        <v>0.20300000000000015</v>
      </c>
      <c r="AC1216" s="110">
        <f>IF('3C-Water transport'!AB$56="no"," ",ROUND(AB1216,4))</f>
        <v>0.20300000000000001</v>
      </c>
      <c r="AD1216" s="110">
        <f>IF('3C-Water transport'!AB$57="no"," ",ROUND(AB1216,4))</f>
        <v>0.20300000000000001</v>
      </c>
      <c r="AE1216" s="110">
        <f>IF('3C-Water transport'!AB$58="no"," ",ROUND(AB1216,4))</f>
        <v>0.20300000000000001</v>
      </c>
    </row>
    <row r="1217" spans="5:31" x14ac:dyDescent="0.25">
      <c r="E1217" s="110">
        <f t="shared" si="102"/>
        <v>0.20400000000000015</v>
      </c>
      <c r="F1217" s="110">
        <f>IF('3A-Rail transport'!$AB$56="no"," ",ROUND(E1217,4))</f>
        <v>0.20399999999999999</v>
      </c>
      <c r="G1217" s="110">
        <f>IF('3A-Rail transport'!$AB$57="no"," ",ROUND(E1217,4))</f>
        <v>0.20399999999999999</v>
      </c>
      <c r="H1217" s="110"/>
      <c r="S1217" s="110">
        <f t="shared" si="103"/>
        <v>0.20400000000000015</v>
      </c>
      <c r="T1217" s="110">
        <f>IF('3B-Air transport'!AB$66="no"," ",ROUND(S1217,4))</f>
        <v>0.20399999999999999</v>
      </c>
      <c r="U1217" s="110">
        <f>IF('3B-Air transport'!AB$67="no"," ",ROUND(S1217,4))</f>
        <v>0.20399999999999999</v>
      </c>
      <c r="V1217" s="110">
        <f>IF('3B-Air transport'!AB$68="no"," ",ROUND(S1217,4))</f>
        <v>0.20399999999999999</v>
      </c>
      <c r="W1217" s="110"/>
      <c r="AB1217" s="110">
        <f t="shared" si="104"/>
        <v>0.20400000000000015</v>
      </c>
      <c r="AC1217" s="110">
        <f>IF('3C-Water transport'!AB$56="no"," ",ROUND(AB1217,4))</f>
        <v>0.20399999999999999</v>
      </c>
      <c r="AD1217" s="110">
        <f>IF('3C-Water transport'!AB$57="no"," ",ROUND(AB1217,4))</f>
        <v>0.20399999999999999</v>
      </c>
      <c r="AE1217" s="110">
        <f>IF('3C-Water transport'!AB$58="no"," ",ROUND(AB1217,4))</f>
        <v>0.20399999999999999</v>
      </c>
    </row>
    <row r="1218" spans="5:31" x14ac:dyDescent="0.25">
      <c r="E1218" s="110">
        <f t="shared" si="102"/>
        <v>0.20500000000000015</v>
      </c>
      <c r="F1218" s="110">
        <f>IF('3A-Rail transport'!$AB$56="no"," ",ROUND(E1218,4))</f>
        <v>0.20499999999999999</v>
      </c>
      <c r="G1218" s="110">
        <f>IF('3A-Rail transport'!$AB$57="no"," ",ROUND(E1218,4))</f>
        <v>0.20499999999999999</v>
      </c>
      <c r="H1218" s="110"/>
      <c r="S1218" s="110">
        <f t="shared" si="103"/>
        <v>0.20500000000000015</v>
      </c>
      <c r="T1218" s="110">
        <f>IF('3B-Air transport'!AB$66="no"," ",ROUND(S1218,4))</f>
        <v>0.20499999999999999</v>
      </c>
      <c r="U1218" s="110">
        <f>IF('3B-Air transport'!AB$67="no"," ",ROUND(S1218,4))</f>
        <v>0.20499999999999999</v>
      </c>
      <c r="V1218" s="110">
        <f>IF('3B-Air transport'!AB$68="no"," ",ROUND(S1218,4))</f>
        <v>0.20499999999999999</v>
      </c>
      <c r="W1218" s="110"/>
      <c r="AB1218" s="110">
        <f t="shared" si="104"/>
        <v>0.20500000000000015</v>
      </c>
      <c r="AC1218" s="110">
        <f>IF('3C-Water transport'!AB$56="no"," ",ROUND(AB1218,4))</f>
        <v>0.20499999999999999</v>
      </c>
      <c r="AD1218" s="110">
        <f>IF('3C-Water transport'!AB$57="no"," ",ROUND(AB1218,4))</f>
        <v>0.20499999999999999</v>
      </c>
      <c r="AE1218" s="110">
        <f>IF('3C-Water transport'!AB$58="no"," ",ROUND(AB1218,4))</f>
        <v>0.20499999999999999</v>
      </c>
    </row>
    <row r="1219" spans="5:31" x14ac:dyDescent="0.25">
      <c r="E1219" s="110">
        <f t="shared" si="102"/>
        <v>0.20600000000000016</v>
      </c>
      <c r="F1219" s="110">
        <f>IF('3A-Rail transport'!$AB$56="no"," ",ROUND(E1219,4))</f>
        <v>0.20599999999999999</v>
      </c>
      <c r="G1219" s="110">
        <f>IF('3A-Rail transport'!$AB$57="no"," ",ROUND(E1219,4))</f>
        <v>0.20599999999999999</v>
      </c>
      <c r="H1219" s="110"/>
      <c r="S1219" s="110">
        <f t="shared" si="103"/>
        <v>0.20600000000000016</v>
      </c>
      <c r="T1219" s="110">
        <f>IF('3B-Air transport'!AB$66="no"," ",ROUND(S1219,4))</f>
        <v>0.20599999999999999</v>
      </c>
      <c r="U1219" s="110">
        <f>IF('3B-Air transport'!AB$67="no"," ",ROUND(S1219,4))</f>
        <v>0.20599999999999999</v>
      </c>
      <c r="V1219" s="110">
        <f>IF('3B-Air transport'!AB$68="no"," ",ROUND(S1219,4))</f>
        <v>0.20599999999999999</v>
      </c>
      <c r="W1219" s="110"/>
      <c r="AB1219" s="110">
        <f t="shared" si="104"/>
        <v>0.20600000000000016</v>
      </c>
      <c r="AC1219" s="110">
        <f>IF('3C-Water transport'!AB$56="no"," ",ROUND(AB1219,4))</f>
        <v>0.20599999999999999</v>
      </c>
      <c r="AD1219" s="110">
        <f>IF('3C-Water transport'!AB$57="no"," ",ROUND(AB1219,4))</f>
        <v>0.20599999999999999</v>
      </c>
      <c r="AE1219" s="110">
        <f>IF('3C-Water transport'!AB$58="no"," ",ROUND(AB1219,4))</f>
        <v>0.20599999999999999</v>
      </c>
    </row>
    <row r="1220" spans="5:31" x14ac:dyDescent="0.25">
      <c r="E1220" s="110">
        <f t="shared" si="102"/>
        <v>0.20700000000000016</v>
      </c>
      <c r="F1220" s="110">
        <f>IF('3A-Rail transport'!$AB$56="no"," ",ROUND(E1220,4))</f>
        <v>0.20699999999999999</v>
      </c>
      <c r="G1220" s="110">
        <f>IF('3A-Rail transport'!$AB$57="no"," ",ROUND(E1220,4))</f>
        <v>0.20699999999999999</v>
      </c>
      <c r="H1220" s="110"/>
      <c r="S1220" s="110">
        <f t="shared" si="103"/>
        <v>0.20700000000000016</v>
      </c>
      <c r="T1220" s="110">
        <f>IF('3B-Air transport'!AB$66="no"," ",ROUND(S1220,4))</f>
        <v>0.20699999999999999</v>
      </c>
      <c r="U1220" s="110">
        <f>IF('3B-Air transport'!AB$67="no"," ",ROUND(S1220,4))</f>
        <v>0.20699999999999999</v>
      </c>
      <c r="V1220" s="110">
        <f>IF('3B-Air transport'!AB$68="no"," ",ROUND(S1220,4))</f>
        <v>0.20699999999999999</v>
      </c>
      <c r="W1220" s="110"/>
      <c r="AB1220" s="110">
        <f t="shared" si="104"/>
        <v>0.20700000000000016</v>
      </c>
      <c r="AC1220" s="110">
        <f>IF('3C-Water transport'!AB$56="no"," ",ROUND(AB1220,4))</f>
        <v>0.20699999999999999</v>
      </c>
      <c r="AD1220" s="110">
        <f>IF('3C-Water transport'!AB$57="no"," ",ROUND(AB1220,4))</f>
        <v>0.20699999999999999</v>
      </c>
      <c r="AE1220" s="110">
        <f>IF('3C-Water transport'!AB$58="no"," ",ROUND(AB1220,4))</f>
        <v>0.20699999999999999</v>
      </c>
    </row>
    <row r="1221" spans="5:31" x14ac:dyDescent="0.25">
      <c r="E1221" s="110">
        <f t="shared" si="102"/>
        <v>0.20800000000000016</v>
      </c>
      <c r="F1221" s="110">
        <f>IF('3A-Rail transport'!$AB$56="no"," ",ROUND(E1221,4))</f>
        <v>0.20799999999999999</v>
      </c>
      <c r="G1221" s="110">
        <f>IF('3A-Rail transport'!$AB$57="no"," ",ROUND(E1221,4))</f>
        <v>0.20799999999999999</v>
      </c>
      <c r="H1221" s="110"/>
      <c r="S1221" s="110">
        <f t="shared" si="103"/>
        <v>0.20800000000000016</v>
      </c>
      <c r="T1221" s="110">
        <f>IF('3B-Air transport'!AB$66="no"," ",ROUND(S1221,4))</f>
        <v>0.20799999999999999</v>
      </c>
      <c r="U1221" s="110">
        <f>IF('3B-Air transport'!AB$67="no"," ",ROUND(S1221,4))</f>
        <v>0.20799999999999999</v>
      </c>
      <c r="V1221" s="110">
        <f>IF('3B-Air transport'!AB$68="no"," ",ROUND(S1221,4))</f>
        <v>0.20799999999999999</v>
      </c>
      <c r="W1221" s="110"/>
      <c r="AB1221" s="110">
        <f t="shared" si="104"/>
        <v>0.20800000000000016</v>
      </c>
      <c r="AC1221" s="110">
        <f>IF('3C-Water transport'!AB$56="no"," ",ROUND(AB1221,4))</f>
        <v>0.20799999999999999</v>
      </c>
      <c r="AD1221" s="110">
        <f>IF('3C-Water transport'!AB$57="no"," ",ROUND(AB1221,4))</f>
        <v>0.20799999999999999</v>
      </c>
      <c r="AE1221" s="110">
        <f>IF('3C-Water transport'!AB$58="no"," ",ROUND(AB1221,4))</f>
        <v>0.20799999999999999</v>
      </c>
    </row>
    <row r="1222" spans="5:31" x14ac:dyDescent="0.25">
      <c r="E1222" s="110">
        <f t="shared" si="102"/>
        <v>0.20900000000000016</v>
      </c>
      <c r="F1222" s="110">
        <f>IF('3A-Rail transport'!$AB$56="no"," ",ROUND(E1222,4))</f>
        <v>0.20899999999999999</v>
      </c>
      <c r="G1222" s="110">
        <f>IF('3A-Rail transport'!$AB$57="no"," ",ROUND(E1222,4))</f>
        <v>0.20899999999999999</v>
      </c>
      <c r="H1222" s="110"/>
      <c r="S1222" s="110">
        <f t="shared" si="103"/>
        <v>0.20900000000000016</v>
      </c>
      <c r="T1222" s="110">
        <f>IF('3B-Air transport'!AB$66="no"," ",ROUND(S1222,4))</f>
        <v>0.20899999999999999</v>
      </c>
      <c r="U1222" s="110">
        <f>IF('3B-Air transport'!AB$67="no"," ",ROUND(S1222,4))</f>
        <v>0.20899999999999999</v>
      </c>
      <c r="V1222" s="110">
        <f>IF('3B-Air transport'!AB$68="no"," ",ROUND(S1222,4))</f>
        <v>0.20899999999999999</v>
      </c>
      <c r="W1222" s="110"/>
      <c r="AB1222" s="110">
        <f t="shared" si="104"/>
        <v>0.20900000000000016</v>
      </c>
      <c r="AC1222" s="110">
        <f>IF('3C-Water transport'!AB$56="no"," ",ROUND(AB1222,4))</f>
        <v>0.20899999999999999</v>
      </c>
      <c r="AD1222" s="110">
        <f>IF('3C-Water transport'!AB$57="no"," ",ROUND(AB1222,4))</f>
        <v>0.20899999999999999</v>
      </c>
      <c r="AE1222" s="110">
        <f>IF('3C-Water transport'!AB$58="no"," ",ROUND(AB1222,4))</f>
        <v>0.20899999999999999</v>
      </c>
    </row>
    <row r="1223" spans="5:31" x14ac:dyDescent="0.25">
      <c r="E1223" s="110">
        <f t="shared" si="102"/>
        <v>0.21000000000000016</v>
      </c>
      <c r="F1223" s="110">
        <f>IF('3A-Rail transport'!$AB$56="no"," ",ROUND(E1223,4))</f>
        <v>0.21</v>
      </c>
      <c r="G1223" s="110">
        <f>IF('3A-Rail transport'!$AB$57="no"," ",ROUND(E1223,4))</f>
        <v>0.21</v>
      </c>
      <c r="H1223" s="110"/>
      <c r="S1223" s="110">
        <f t="shared" si="103"/>
        <v>0.21000000000000016</v>
      </c>
      <c r="T1223" s="110">
        <f>IF('3B-Air transport'!AB$66="no"," ",ROUND(S1223,4))</f>
        <v>0.21</v>
      </c>
      <c r="U1223" s="110">
        <f>IF('3B-Air transport'!AB$67="no"," ",ROUND(S1223,4))</f>
        <v>0.21</v>
      </c>
      <c r="V1223" s="110">
        <f>IF('3B-Air transport'!AB$68="no"," ",ROUND(S1223,4))</f>
        <v>0.21</v>
      </c>
      <c r="W1223" s="110"/>
      <c r="AB1223" s="110">
        <f t="shared" si="104"/>
        <v>0.21000000000000016</v>
      </c>
      <c r="AC1223" s="110">
        <f>IF('3C-Water transport'!AB$56="no"," ",ROUND(AB1223,4))</f>
        <v>0.21</v>
      </c>
      <c r="AD1223" s="110">
        <f>IF('3C-Water transport'!AB$57="no"," ",ROUND(AB1223,4))</f>
        <v>0.21</v>
      </c>
      <c r="AE1223" s="110">
        <f>IF('3C-Water transport'!AB$58="no"," ",ROUND(AB1223,4))</f>
        <v>0.21</v>
      </c>
    </row>
    <row r="1224" spans="5:31" x14ac:dyDescent="0.25">
      <c r="E1224" s="110">
        <f t="shared" si="102"/>
        <v>0.21100000000000016</v>
      </c>
      <c r="F1224" s="110">
        <f>IF('3A-Rail transport'!$AB$56="no"," ",ROUND(E1224,4))</f>
        <v>0.21099999999999999</v>
      </c>
      <c r="G1224" s="110">
        <f>IF('3A-Rail transport'!$AB$57="no"," ",ROUND(E1224,4))</f>
        <v>0.21099999999999999</v>
      </c>
      <c r="H1224" s="110"/>
      <c r="S1224" s="110">
        <f t="shared" si="103"/>
        <v>0.21100000000000016</v>
      </c>
      <c r="T1224" s="110">
        <f>IF('3B-Air transport'!AB$66="no"," ",ROUND(S1224,4))</f>
        <v>0.21099999999999999</v>
      </c>
      <c r="U1224" s="110">
        <f>IF('3B-Air transport'!AB$67="no"," ",ROUND(S1224,4))</f>
        <v>0.21099999999999999</v>
      </c>
      <c r="V1224" s="110">
        <f>IF('3B-Air transport'!AB$68="no"," ",ROUND(S1224,4))</f>
        <v>0.21099999999999999</v>
      </c>
      <c r="W1224" s="110"/>
      <c r="AB1224" s="110">
        <f t="shared" si="104"/>
        <v>0.21100000000000016</v>
      </c>
      <c r="AC1224" s="110">
        <f>IF('3C-Water transport'!AB$56="no"," ",ROUND(AB1224,4))</f>
        <v>0.21099999999999999</v>
      </c>
      <c r="AD1224" s="110">
        <f>IF('3C-Water transport'!AB$57="no"," ",ROUND(AB1224,4))</f>
        <v>0.21099999999999999</v>
      </c>
      <c r="AE1224" s="110">
        <f>IF('3C-Water transport'!AB$58="no"," ",ROUND(AB1224,4))</f>
        <v>0.21099999999999999</v>
      </c>
    </row>
    <row r="1225" spans="5:31" x14ac:dyDescent="0.25">
      <c r="E1225" s="110">
        <f t="shared" si="102"/>
        <v>0.21200000000000016</v>
      </c>
      <c r="F1225" s="110">
        <f>IF('3A-Rail transport'!$AB$56="no"," ",ROUND(E1225,4))</f>
        <v>0.21199999999999999</v>
      </c>
      <c r="G1225" s="110">
        <f>IF('3A-Rail transport'!$AB$57="no"," ",ROUND(E1225,4))</f>
        <v>0.21199999999999999</v>
      </c>
      <c r="H1225" s="110"/>
      <c r="S1225" s="110">
        <f t="shared" si="103"/>
        <v>0.21200000000000016</v>
      </c>
      <c r="T1225" s="110">
        <f>IF('3B-Air transport'!AB$66="no"," ",ROUND(S1225,4))</f>
        <v>0.21199999999999999</v>
      </c>
      <c r="U1225" s="110">
        <f>IF('3B-Air transport'!AB$67="no"," ",ROUND(S1225,4))</f>
        <v>0.21199999999999999</v>
      </c>
      <c r="V1225" s="110">
        <f>IF('3B-Air transport'!AB$68="no"," ",ROUND(S1225,4))</f>
        <v>0.21199999999999999</v>
      </c>
      <c r="W1225" s="110"/>
      <c r="AB1225" s="110">
        <f t="shared" si="104"/>
        <v>0.21200000000000016</v>
      </c>
      <c r="AC1225" s="110">
        <f>IF('3C-Water transport'!AB$56="no"," ",ROUND(AB1225,4))</f>
        <v>0.21199999999999999</v>
      </c>
      <c r="AD1225" s="110">
        <f>IF('3C-Water transport'!AB$57="no"," ",ROUND(AB1225,4))</f>
        <v>0.21199999999999999</v>
      </c>
      <c r="AE1225" s="110">
        <f>IF('3C-Water transport'!AB$58="no"," ",ROUND(AB1225,4))</f>
        <v>0.21199999999999999</v>
      </c>
    </row>
    <row r="1226" spans="5:31" x14ac:dyDescent="0.25">
      <c r="E1226" s="110">
        <f t="shared" si="102"/>
        <v>0.21300000000000016</v>
      </c>
      <c r="F1226" s="110">
        <f>IF('3A-Rail transport'!$AB$56="no"," ",ROUND(E1226,4))</f>
        <v>0.21299999999999999</v>
      </c>
      <c r="G1226" s="110">
        <f>IF('3A-Rail transport'!$AB$57="no"," ",ROUND(E1226,4))</f>
        <v>0.21299999999999999</v>
      </c>
      <c r="H1226" s="110"/>
      <c r="S1226" s="110">
        <f t="shared" si="103"/>
        <v>0.21300000000000016</v>
      </c>
      <c r="T1226" s="110">
        <f>IF('3B-Air transport'!AB$66="no"," ",ROUND(S1226,4))</f>
        <v>0.21299999999999999</v>
      </c>
      <c r="U1226" s="110">
        <f>IF('3B-Air transport'!AB$67="no"," ",ROUND(S1226,4))</f>
        <v>0.21299999999999999</v>
      </c>
      <c r="V1226" s="110">
        <f>IF('3B-Air transport'!AB$68="no"," ",ROUND(S1226,4))</f>
        <v>0.21299999999999999</v>
      </c>
      <c r="W1226" s="110"/>
      <c r="AB1226" s="110">
        <f t="shared" si="104"/>
        <v>0.21300000000000016</v>
      </c>
      <c r="AC1226" s="110">
        <f>IF('3C-Water transport'!AB$56="no"," ",ROUND(AB1226,4))</f>
        <v>0.21299999999999999</v>
      </c>
      <c r="AD1226" s="110">
        <f>IF('3C-Water transport'!AB$57="no"," ",ROUND(AB1226,4))</f>
        <v>0.21299999999999999</v>
      </c>
      <c r="AE1226" s="110">
        <f>IF('3C-Water transport'!AB$58="no"," ",ROUND(AB1226,4))</f>
        <v>0.21299999999999999</v>
      </c>
    </row>
    <row r="1227" spans="5:31" x14ac:dyDescent="0.25">
      <c r="E1227" s="110">
        <f t="shared" si="102"/>
        <v>0.21400000000000016</v>
      </c>
      <c r="F1227" s="110">
        <f>IF('3A-Rail transport'!$AB$56="no"," ",ROUND(E1227,4))</f>
        <v>0.214</v>
      </c>
      <c r="G1227" s="110">
        <f>IF('3A-Rail transport'!$AB$57="no"," ",ROUND(E1227,4))</f>
        <v>0.214</v>
      </c>
      <c r="H1227" s="110"/>
      <c r="S1227" s="110">
        <f t="shared" si="103"/>
        <v>0.21400000000000016</v>
      </c>
      <c r="T1227" s="110">
        <f>IF('3B-Air transport'!AB$66="no"," ",ROUND(S1227,4))</f>
        <v>0.214</v>
      </c>
      <c r="U1227" s="110">
        <f>IF('3B-Air transport'!AB$67="no"," ",ROUND(S1227,4))</f>
        <v>0.214</v>
      </c>
      <c r="V1227" s="110">
        <f>IF('3B-Air transport'!AB$68="no"," ",ROUND(S1227,4))</f>
        <v>0.214</v>
      </c>
      <c r="W1227" s="110"/>
      <c r="AB1227" s="110">
        <f t="shared" si="104"/>
        <v>0.21400000000000016</v>
      </c>
      <c r="AC1227" s="110">
        <f>IF('3C-Water transport'!AB$56="no"," ",ROUND(AB1227,4))</f>
        <v>0.214</v>
      </c>
      <c r="AD1227" s="110">
        <f>IF('3C-Water transport'!AB$57="no"," ",ROUND(AB1227,4))</f>
        <v>0.214</v>
      </c>
      <c r="AE1227" s="110">
        <f>IF('3C-Water transport'!AB$58="no"," ",ROUND(AB1227,4))</f>
        <v>0.214</v>
      </c>
    </row>
    <row r="1228" spans="5:31" x14ac:dyDescent="0.25">
      <c r="E1228" s="110">
        <f t="shared" si="102"/>
        <v>0.21500000000000016</v>
      </c>
      <c r="F1228" s="110">
        <f>IF('3A-Rail transport'!$AB$56="no"," ",ROUND(E1228,4))</f>
        <v>0.215</v>
      </c>
      <c r="G1228" s="110">
        <f>IF('3A-Rail transport'!$AB$57="no"," ",ROUND(E1228,4))</f>
        <v>0.215</v>
      </c>
      <c r="H1228" s="110"/>
      <c r="S1228" s="110">
        <f t="shared" si="103"/>
        <v>0.21500000000000016</v>
      </c>
      <c r="T1228" s="110">
        <f>IF('3B-Air transport'!AB$66="no"," ",ROUND(S1228,4))</f>
        <v>0.215</v>
      </c>
      <c r="U1228" s="110">
        <f>IF('3B-Air transport'!AB$67="no"," ",ROUND(S1228,4))</f>
        <v>0.215</v>
      </c>
      <c r="V1228" s="110">
        <f>IF('3B-Air transport'!AB$68="no"," ",ROUND(S1228,4))</f>
        <v>0.215</v>
      </c>
      <c r="W1228" s="110"/>
      <c r="AB1228" s="110">
        <f t="shared" si="104"/>
        <v>0.21500000000000016</v>
      </c>
      <c r="AC1228" s="110">
        <f>IF('3C-Water transport'!AB$56="no"," ",ROUND(AB1228,4))</f>
        <v>0.215</v>
      </c>
      <c r="AD1228" s="110">
        <f>IF('3C-Water transport'!AB$57="no"," ",ROUND(AB1228,4))</f>
        <v>0.215</v>
      </c>
      <c r="AE1228" s="110">
        <f>IF('3C-Water transport'!AB$58="no"," ",ROUND(AB1228,4))</f>
        <v>0.215</v>
      </c>
    </row>
    <row r="1229" spans="5:31" x14ac:dyDescent="0.25">
      <c r="E1229" s="110">
        <f t="shared" si="102"/>
        <v>0.21600000000000016</v>
      </c>
      <c r="F1229" s="110">
        <f>IF('3A-Rail transport'!$AB$56="no"," ",ROUND(E1229,4))</f>
        <v>0.216</v>
      </c>
      <c r="G1229" s="110">
        <f>IF('3A-Rail transport'!$AB$57="no"," ",ROUND(E1229,4))</f>
        <v>0.216</v>
      </c>
      <c r="H1229" s="110"/>
      <c r="S1229" s="110">
        <f t="shared" si="103"/>
        <v>0.21600000000000016</v>
      </c>
      <c r="T1229" s="110">
        <f>IF('3B-Air transport'!AB$66="no"," ",ROUND(S1229,4))</f>
        <v>0.216</v>
      </c>
      <c r="U1229" s="110">
        <f>IF('3B-Air transport'!AB$67="no"," ",ROUND(S1229,4))</f>
        <v>0.216</v>
      </c>
      <c r="V1229" s="110">
        <f>IF('3B-Air transport'!AB$68="no"," ",ROUND(S1229,4))</f>
        <v>0.216</v>
      </c>
      <c r="W1229" s="110"/>
      <c r="AB1229" s="110">
        <f t="shared" si="104"/>
        <v>0.21600000000000016</v>
      </c>
      <c r="AC1229" s="110">
        <f>IF('3C-Water transport'!AB$56="no"," ",ROUND(AB1229,4))</f>
        <v>0.216</v>
      </c>
      <c r="AD1229" s="110">
        <f>IF('3C-Water transport'!AB$57="no"," ",ROUND(AB1229,4))</f>
        <v>0.216</v>
      </c>
      <c r="AE1229" s="110">
        <f>IF('3C-Water transport'!AB$58="no"," ",ROUND(AB1229,4))</f>
        <v>0.216</v>
      </c>
    </row>
    <row r="1230" spans="5:31" x14ac:dyDescent="0.25">
      <c r="E1230" s="110">
        <f t="shared" si="102"/>
        <v>0.21700000000000016</v>
      </c>
      <c r="F1230" s="110">
        <f>IF('3A-Rail transport'!$AB$56="no"," ",ROUND(E1230,4))</f>
        <v>0.217</v>
      </c>
      <c r="G1230" s="110">
        <f>IF('3A-Rail transport'!$AB$57="no"," ",ROUND(E1230,4))</f>
        <v>0.217</v>
      </c>
      <c r="H1230" s="110"/>
      <c r="S1230" s="110">
        <f t="shared" si="103"/>
        <v>0.21700000000000016</v>
      </c>
      <c r="T1230" s="110">
        <f>IF('3B-Air transport'!AB$66="no"," ",ROUND(S1230,4))</f>
        <v>0.217</v>
      </c>
      <c r="U1230" s="110">
        <f>IF('3B-Air transport'!AB$67="no"," ",ROUND(S1230,4))</f>
        <v>0.217</v>
      </c>
      <c r="V1230" s="110">
        <f>IF('3B-Air transport'!AB$68="no"," ",ROUND(S1230,4))</f>
        <v>0.217</v>
      </c>
      <c r="W1230" s="110"/>
      <c r="AB1230" s="110">
        <f t="shared" si="104"/>
        <v>0.21700000000000016</v>
      </c>
      <c r="AC1230" s="110">
        <f>IF('3C-Water transport'!AB$56="no"," ",ROUND(AB1230,4))</f>
        <v>0.217</v>
      </c>
      <c r="AD1230" s="110">
        <f>IF('3C-Water transport'!AB$57="no"," ",ROUND(AB1230,4))</f>
        <v>0.217</v>
      </c>
      <c r="AE1230" s="110">
        <f>IF('3C-Water transport'!AB$58="no"," ",ROUND(AB1230,4))</f>
        <v>0.217</v>
      </c>
    </row>
    <row r="1231" spans="5:31" x14ac:dyDescent="0.25">
      <c r="E1231" s="110">
        <f t="shared" si="102"/>
        <v>0.21800000000000017</v>
      </c>
      <c r="F1231" s="110">
        <f>IF('3A-Rail transport'!$AB$56="no"," ",ROUND(E1231,4))</f>
        <v>0.218</v>
      </c>
      <c r="G1231" s="110">
        <f>IF('3A-Rail transport'!$AB$57="no"," ",ROUND(E1231,4))</f>
        <v>0.218</v>
      </c>
      <c r="H1231" s="110"/>
      <c r="S1231" s="110">
        <f t="shared" si="103"/>
        <v>0.21800000000000017</v>
      </c>
      <c r="T1231" s="110">
        <f>IF('3B-Air transport'!AB$66="no"," ",ROUND(S1231,4))</f>
        <v>0.218</v>
      </c>
      <c r="U1231" s="110">
        <f>IF('3B-Air transport'!AB$67="no"," ",ROUND(S1231,4))</f>
        <v>0.218</v>
      </c>
      <c r="V1231" s="110">
        <f>IF('3B-Air transport'!AB$68="no"," ",ROUND(S1231,4))</f>
        <v>0.218</v>
      </c>
      <c r="W1231" s="110"/>
      <c r="AB1231" s="110">
        <f t="shared" si="104"/>
        <v>0.21800000000000017</v>
      </c>
      <c r="AC1231" s="110">
        <f>IF('3C-Water transport'!AB$56="no"," ",ROUND(AB1231,4))</f>
        <v>0.218</v>
      </c>
      <c r="AD1231" s="110">
        <f>IF('3C-Water transport'!AB$57="no"," ",ROUND(AB1231,4))</f>
        <v>0.218</v>
      </c>
      <c r="AE1231" s="110">
        <f>IF('3C-Water transport'!AB$58="no"," ",ROUND(AB1231,4))</f>
        <v>0.218</v>
      </c>
    </row>
    <row r="1232" spans="5:31" x14ac:dyDescent="0.25">
      <c r="E1232" s="110">
        <f t="shared" si="102"/>
        <v>0.21900000000000017</v>
      </c>
      <c r="F1232" s="110">
        <f>IF('3A-Rail transport'!$AB$56="no"," ",ROUND(E1232,4))</f>
        <v>0.219</v>
      </c>
      <c r="G1232" s="110">
        <f>IF('3A-Rail transport'!$AB$57="no"," ",ROUND(E1232,4))</f>
        <v>0.219</v>
      </c>
      <c r="H1232" s="110"/>
      <c r="S1232" s="110">
        <f t="shared" si="103"/>
        <v>0.21900000000000017</v>
      </c>
      <c r="T1232" s="110">
        <f>IF('3B-Air transport'!AB$66="no"," ",ROUND(S1232,4))</f>
        <v>0.219</v>
      </c>
      <c r="U1232" s="110">
        <f>IF('3B-Air transport'!AB$67="no"," ",ROUND(S1232,4))</f>
        <v>0.219</v>
      </c>
      <c r="V1232" s="110">
        <f>IF('3B-Air transport'!AB$68="no"," ",ROUND(S1232,4))</f>
        <v>0.219</v>
      </c>
      <c r="W1232" s="110"/>
      <c r="AB1232" s="110">
        <f t="shared" si="104"/>
        <v>0.21900000000000017</v>
      </c>
      <c r="AC1232" s="110">
        <f>IF('3C-Water transport'!AB$56="no"," ",ROUND(AB1232,4))</f>
        <v>0.219</v>
      </c>
      <c r="AD1232" s="110">
        <f>IF('3C-Water transport'!AB$57="no"," ",ROUND(AB1232,4))</f>
        <v>0.219</v>
      </c>
      <c r="AE1232" s="110">
        <f>IF('3C-Water transport'!AB$58="no"," ",ROUND(AB1232,4))</f>
        <v>0.219</v>
      </c>
    </row>
    <row r="1233" spans="5:31" x14ac:dyDescent="0.25">
      <c r="E1233" s="110">
        <f t="shared" si="102"/>
        <v>0.22000000000000017</v>
      </c>
      <c r="F1233" s="110">
        <f>IF('3A-Rail transport'!$AB$56="no"," ",ROUND(E1233,4))</f>
        <v>0.22</v>
      </c>
      <c r="G1233" s="110">
        <f>IF('3A-Rail transport'!$AB$57="no"," ",ROUND(E1233,4))</f>
        <v>0.22</v>
      </c>
      <c r="H1233" s="110"/>
      <c r="S1233" s="110">
        <f t="shared" si="103"/>
        <v>0.22000000000000017</v>
      </c>
      <c r="T1233" s="110">
        <f>IF('3B-Air transport'!AB$66="no"," ",ROUND(S1233,4))</f>
        <v>0.22</v>
      </c>
      <c r="U1233" s="110">
        <f>IF('3B-Air transport'!AB$67="no"," ",ROUND(S1233,4))</f>
        <v>0.22</v>
      </c>
      <c r="V1233" s="110">
        <f>IF('3B-Air transport'!AB$68="no"," ",ROUND(S1233,4))</f>
        <v>0.22</v>
      </c>
      <c r="W1233" s="110"/>
      <c r="AB1233" s="110">
        <f t="shared" si="104"/>
        <v>0.22000000000000017</v>
      </c>
      <c r="AC1233" s="110">
        <f>IF('3C-Water transport'!AB$56="no"," ",ROUND(AB1233,4))</f>
        <v>0.22</v>
      </c>
      <c r="AD1233" s="110">
        <f>IF('3C-Water transport'!AB$57="no"," ",ROUND(AB1233,4))</f>
        <v>0.22</v>
      </c>
      <c r="AE1233" s="110">
        <f>IF('3C-Water transport'!AB$58="no"," ",ROUND(AB1233,4))</f>
        <v>0.22</v>
      </c>
    </row>
    <row r="1234" spans="5:31" x14ac:dyDescent="0.25">
      <c r="E1234" s="110">
        <f t="shared" si="102"/>
        <v>0.22100000000000017</v>
      </c>
      <c r="F1234" s="110">
        <f>IF('3A-Rail transport'!$AB$56="no"," ",ROUND(E1234,4))</f>
        <v>0.221</v>
      </c>
      <c r="G1234" s="110">
        <f>IF('3A-Rail transport'!$AB$57="no"," ",ROUND(E1234,4))</f>
        <v>0.221</v>
      </c>
      <c r="H1234" s="110"/>
      <c r="S1234" s="110">
        <f t="shared" si="103"/>
        <v>0.22100000000000017</v>
      </c>
      <c r="T1234" s="110">
        <f>IF('3B-Air transport'!AB$66="no"," ",ROUND(S1234,4))</f>
        <v>0.221</v>
      </c>
      <c r="U1234" s="110">
        <f>IF('3B-Air transport'!AB$67="no"," ",ROUND(S1234,4))</f>
        <v>0.221</v>
      </c>
      <c r="V1234" s="110">
        <f>IF('3B-Air transport'!AB$68="no"," ",ROUND(S1234,4))</f>
        <v>0.221</v>
      </c>
      <c r="W1234" s="110"/>
      <c r="AB1234" s="110">
        <f t="shared" si="104"/>
        <v>0.22100000000000017</v>
      </c>
      <c r="AC1234" s="110">
        <f>IF('3C-Water transport'!AB$56="no"," ",ROUND(AB1234,4))</f>
        <v>0.221</v>
      </c>
      <c r="AD1234" s="110">
        <f>IF('3C-Water transport'!AB$57="no"," ",ROUND(AB1234,4))</f>
        <v>0.221</v>
      </c>
      <c r="AE1234" s="110">
        <f>IF('3C-Water transport'!AB$58="no"," ",ROUND(AB1234,4))</f>
        <v>0.221</v>
      </c>
    </row>
    <row r="1235" spans="5:31" x14ac:dyDescent="0.25">
      <c r="E1235" s="110">
        <f t="shared" si="102"/>
        <v>0.22200000000000017</v>
      </c>
      <c r="F1235" s="110">
        <f>IF('3A-Rail transport'!$AB$56="no"," ",ROUND(E1235,4))</f>
        <v>0.222</v>
      </c>
      <c r="G1235" s="110">
        <f>IF('3A-Rail transport'!$AB$57="no"," ",ROUND(E1235,4))</f>
        <v>0.222</v>
      </c>
      <c r="H1235" s="110"/>
      <c r="S1235" s="110">
        <f t="shared" si="103"/>
        <v>0.22200000000000017</v>
      </c>
      <c r="T1235" s="110">
        <f>IF('3B-Air transport'!AB$66="no"," ",ROUND(S1235,4))</f>
        <v>0.222</v>
      </c>
      <c r="U1235" s="110">
        <f>IF('3B-Air transport'!AB$67="no"," ",ROUND(S1235,4))</f>
        <v>0.222</v>
      </c>
      <c r="V1235" s="110">
        <f>IF('3B-Air transport'!AB$68="no"," ",ROUND(S1235,4))</f>
        <v>0.222</v>
      </c>
      <c r="W1235" s="110"/>
      <c r="AB1235" s="110">
        <f t="shared" si="104"/>
        <v>0.22200000000000017</v>
      </c>
      <c r="AC1235" s="110">
        <f>IF('3C-Water transport'!AB$56="no"," ",ROUND(AB1235,4))</f>
        <v>0.222</v>
      </c>
      <c r="AD1235" s="110">
        <f>IF('3C-Water transport'!AB$57="no"," ",ROUND(AB1235,4))</f>
        <v>0.222</v>
      </c>
      <c r="AE1235" s="110">
        <f>IF('3C-Water transport'!AB$58="no"," ",ROUND(AB1235,4))</f>
        <v>0.222</v>
      </c>
    </row>
    <row r="1236" spans="5:31" x14ac:dyDescent="0.25">
      <c r="E1236" s="110">
        <f t="shared" si="102"/>
        <v>0.22300000000000017</v>
      </c>
      <c r="F1236" s="110">
        <f>IF('3A-Rail transport'!$AB$56="no"," ",ROUND(E1236,4))</f>
        <v>0.223</v>
      </c>
      <c r="G1236" s="110">
        <f>IF('3A-Rail transport'!$AB$57="no"," ",ROUND(E1236,4))</f>
        <v>0.223</v>
      </c>
      <c r="H1236" s="110"/>
      <c r="S1236" s="110">
        <f t="shared" si="103"/>
        <v>0.22300000000000017</v>
      </c>
      <c r="T1236" s="110">
        <f>IF('3B-Air transport'!AB$66="no"," ",ROUND(S1236,4))</f>
        <v>0.223</v>
      </c>
      <c r="U1236" s="110">
        <f>IF('3B-Air transport'!AB$67="no"," ",ROUND(S1236,4))</f>
        <v>0.223</v>
      </c>
      <c r="V1236" s="110">
        <f>IF('3B-Air transport'!AB$68="no"," ",ROUND(S1236,4))</f>
        <v>0.223</v>
      </c>
      <c r="W1236" s="110"/>
      <c r="AB1236" s="110">
        <f t="shared" si="104"/>
        <v>0.22300000000000017</v>
      </c>
      <c r="AC1236" s="110">
        <f>IF('3C-Water transport'!AB$56="no"," ",ROUND(AB1236,4))</f>
        <v>0.223</v>
      </c>
      <c r="AD1236" s="110">
        <f>IF('3C-Water transport'!AB$57="no"," ",ROUND(AB1236,4))</f>
        <v>0.223</v>
      </c>
      <c r="AE1236" s="110">
        <f>IF('3C-Water transport'!AB$58="no"," ",ROUND(AB1236,4))</f>
        <v>0.223</v>
      </c>
    </row>
    <row r="1237" spans="5:31" x14ac:dyDescent="0.25">
      <c r="E1237" s="110">
        <f t="shared" si="102"/>
        <v>0.22400000000000017</v>
      </c>
      <c r="F1237" s="110">
        <f>IF('3A-Rail transport'!$AB$56="no"," ",ROUND(E1237,4))</f>
        <v>0.224</v>
      </c>
      <c r="G1237" s="110">
        <f>IF('3A-Rail transport'!$AB$57="no"," ",ROUND(E1237,4))</f>
        <v>0.224</v>
      </c>
      <c r="H1237" s="110"/>
      <c r="S1237" s="110">
        <f t="shared" si="103"/>
        <v>0.22400000000000017</v>
      </c>
      <c r="T1237" s="110">
        <f>IF('3B-Air transport'!AB$66="no"," ",ROUND(S1237,4))</f>
        <v>0.224</v>
      </c>
      <c r="U1237" s="110">
        <f>IF('3B-Air transport'!AB$67="no"," ",ROUND(S1237,4))</f>
        <v>0.224</v>
      </c>
      <c r="V1237" s="110">
        <f>IF('3B-Air transport'!AB$68="no"," ",ROUND(S1237,4))</f>
        <v>0.224</v>
      </c>
      <c r="W1237" s="110"/>
      <c r="AB1237" s="110">
        <f t="shared" si="104"/>
        <v>0.22400000000000017</v>
      </c>
      <c r="AC1237" s="110">
        <f>IF('3C-Water transport'!AB$56="no"," ",ROUND(AB1237,4))</f>
        <v>0.224</v>
      </c>
      <c r="AD1237" s="110">
        <f>IF('3C-Water transport'!AB$57="no"," ",ROUND(AB1237,4))</f>
        <v>0.224</v>
      </c>
      <c r="AE1237" s="110">
        <f>IF('3C-Water transport'!AB$58="no"," ",ROUND(AB1237,4))</f>
        <v>0.224</v>
      </c>
    </row>
    <row r="1238" spans="5:31" x14ac:dyDescent="0.25">
      <c r="E1238" s="110">
        <f t="shared" si="102"/>
        <v>0.22500000000000017</v>
      </c>
      <c r="F1238" s="110">
        <f>IF('3A-Rail transport'!$AB$56="no"," ",ROUND(E1238,4))</f>
        <v>0.22500000000000001</v>
      </c>
      <c r="G1238" s="110">
        <f>IF('3A-Rail transport'!$AB$57="no"," ",ROUND(E1238,4))</f>
        <v>0.22500000000000001</v>
      </c>
      <c r="H1238" s="110"/>
      <c r="S1238" s="110">
        <f t="shared" si="103"/>
        <v>0.22500000000000017</v>
      </c>
      <c r="T1238" s="110">
        <f>IF('3B-Air transport'!AB$66="no"," ",ROUND(S1238,4))</f>
        <v>0.22500000000000001</v>
      </c>
      <c r="U1238" s="110">
        <f>IF('3B-Air transport'!AB$67="no"," ",ROUND(S1238,4))</f>
        <v>0.22500000000000001</v>
      </c>
      <c r="V1238" s="110">
        <f>IF('3B-Air transport'!AB$68="no"," ",ROUND(S1238,4))</f>
        <v>0.22500000000000001</v>
      </c>
      <c r="W1238" s="110"/>
      <c r="AB1238" s="110">
        <f t="shared" si="104"/>
        <v>0.22500000000000017</v>
      </c>
      <c r="AC1238" s="110">
        <f>IF('3C-Water transport'!AB$56="no"," ",ROUND(AB1238,4))</f>
        <v>0.22500000000000001</v>
      </c>
      <c r="AD1238" s="110">
        <f>IF('3C-Water transport'!AB$57="no"," ",ROUND(AB1238,4))</f>
        <v>0.22500000000000001</v>
      </c>
      <c r="AE1238" s="110">
        <f>IF('3C-Water transport'!AB$58="no"," ",ROUND(AB1238,4))</f>
        <v>0.22500000000000001</v>
      </c>
    </row>
    <row r="1239" spans="5:31" x14ac:dyDescent="0.25">
      <c r="E1239" s="110">
        <f t="shared" si="102"/>
        <v>0.22600000000000017</v>
      </c>
      <c r="F1239" s="110">
        <f>IF('3A-Rail transport'!$AB$56="no"," ",ROUND(E1239,4))</f>
        <v>0.22600000000000001</v>
      </c>
      <c r="G1239" s="110">
        <f>IF('3A-Rail transport'!$AB$57="no"," ",ROUND(E1239,4))</f>
        <v>0.22600000000000001</v>
      </c>
      <c r="H1239" s="110"/>
      <c r="S1239" s="110">
        <f t="shared" si="103"/>
        <v>0.22600000000000017</v>
      </c>
      <c r="T1239" s="110">
        <f>IF('3B-Air transport'!AB$66="no"," ",ROUND(S1239,4))</f>
        <v>0.22600000000000001</v>
      </c>
      <c r="U1239" s="110">
        <f>IF('3B-Air transport'!AB$67="no"," ",ROUND(S1239,4))</f>
        <v>0.22600000000000001</v>
      </c>
      <c r="V1239" s="110">
        <f>IF('3B-Air transport'!AB$68="no"," ",ROUND(S1239,4))</f>
        <v>0.22600000000000001</v>
      </c>
      <c r="W1239" s="110"/>
      <c r="AB1239" s="110">
        <f t="shared" si="104"/>
        <v>0.22600000000000017</v>
      </c>
      <c r="AC1239" s="110">
        <f>IF('3C-Water transport'!AB$56="no"," ",ROUND(AB1239,4))</f>
        <v>0.22600000000000001</v>
      </c>
      <c r="AD1239" s="110">
        <f>IF('3C-Water transport'!AB$57="no"," ",ROUND(AB1239,4))</f>
        <v>0.22600000000000001</v>
      </c>
      <c r="AE1239" s="110">
        <f>IF('3C-Water transport'!AB$58="no"," ",ROUND(AB1239,4))</f>
        <v>0.22600000000000001</v>
      </c>
    </row>
    <row r="1240" spans="5:31" x14ac:dyDescent="0.25">
      <c r="E1240" s="110">
        <f t="shared" si="102"/>
        <v>0.22700000000000017</v>
      </c>
      <c r="F1240" s="110">
        <f>IF('3A-Rail transport'!$AB$56="no"," ",ROUND(E1240,4))</f>
        <v>0.22700000000000001</v>
      </c>
      <c r="G1240" s="110">
        <f>IF('3A-Rail transport'!$AB$57="no"," ",ROUND(E1240,4))</f>
        <v>0.22700000000000001</v>
      </c>
      <c r="H1240" s="110"/>
      <c r="S1240" s="110">
        <f t="shared" si="103"/>
        <v>0.22700000000000017</v>
      </c>
      <c r="T1240" s="110">
        <f>IF('3B-Air transport'!AB$66="no"," ",ROUND(S1240,4))</f>
        <v>0.22700000000000001</v>
      </c>
      <c r="U1240" s="110">
        <f>IF('3B-Air transport'!AB$67="no"," ",ROUND(S1240,4))</f>
        <v>0.22700000000000001</v>
      </c>
      <c r="V1240" s="110">
        <f>IF('3B-Air transport'!AB$68="no"," ",ROUND(S1240,4))</f>
        <v>0.22700000000000001</v>
      </c>
      <c r="W1240" s="110"/>
      <c r="AB1240" s="110">
        <f t="shared" si="104"/>
        <v>0.22700000000000017</v>
      </c>
      <c r="AC1240" s="110">
        <f>IF('3C-Water transport'!AB$56="no"," ",ROUND(AB1240,4))</f>
        <v>0.22700000000000001</v>
      </c>
      <c r="AD1240" s="110">
        <f>IF('3C-Water transport'!AB$57="no"," ",ROUND(AB1240,4))</f>
        <v>0.22700000000000001</v>
      </c>
      <c r="AE1240" s="110">
        <f>IF('3C-Water transport'!AB$58="no"," ",ROUND(AB1240,4))</f>
        <v>0.22700000000000001</v>
      </c>
    </row>
    <row r="1241" spans="5:31" x14ac:dyDescent="0.25">
      <c r="E1241" s="110">
        <f t="shared" si="102"/>
        <v>0.22800000000000017</v>
      </c>
      <c r="F1241" s="110">
        <f>IF('3A-Rail transport'!$AB$56="no"," ",ROUND(E1241,4))</f>
        <v>0.22800000000000001</v>
      </c>
      <c r="G1241" s="110">
        <f>IF('3A-Rail transport'!$AB$57="no"," ",ROUND(E1241,4))</f>
        <v>0.22800000000000001</v>
      </c>
      <c r="H1241" s="110"/>
      <c r="S1241" s="110">
        <f t="shared" si="103"/>
        <v>0.22800000000000017</v>
      </c>
      <c r="T1241" s="110">
        <f>IF('3B-Air transport'!AB$66="no"," ",ROUND(S1241,4))</f>
        <v>0.22800000000000001</v>
      </c>
      <c r="U1241" s="110">
        <f>IF('3B-Air transport'!AB$67="no"," ",ROUND(S1241,4))</f>
        <v>0.22800000000000001</v>
      </c>
      <c r="V1241" s="110">
        <f>IF('3B-Air transport'!AB$68="no"," ",ROUND(S1241,4))</f>
        <v>0.22800000000000001</v>
      </c>
      <c r="W1241" s="110"/>
      <c r="AB1241" s="110">
        <f t="shared" si="104"/>
        <v>0.22800000000000017</v>
      </c>
      <c r="AC1241" s="110">
        <f>IF('3C-Water transport'!AB$56="no"," ",ROUND(AB1241,4))</f>
        <v>0.22800000000000001</v>
      </c>
      <c r="AD1241" s="110">
        <f>IF('3C-Water transport'!AB$57="no"," ",ROUND(AB1241,4))</f>
        <v>0.22800000000000001</v>
      </c>
      <c r="AE1241" s="110">
        <f>IF('3C-Water transport'!AB$58="no"," ",ROUND(AB1241,4))</f>
        <v>0.22800000000000001</v>
      </c>
    </row>
    <row r="1242" spans="5:31" x14ac:dyDescent="0.25">
      <c r="E1242" s="110">
        <f t="shared" si="102"/>
        <v>0.22900000000000018</v>
      </c>
      <c r="F1242" s="110">
        <f>IF('3A-Rail transport'!$AB$56="no"," ",ROUND(E1242,4))</f>
        <v>0.22900000000000001</v>
      </c>
      <c r="G1242" s="110">
        <f>IF('3A-Rail transport'!$AB$57="no"," ",ROUND(E1242,4))</f>
        <v>0.22900000000000001</v>
      </c>
      <c r="H1242" s="110"/>
      <c r="S1242" s="110">
        <f t="shared" si="103"/>
        <v>0.22900000000000018</v>
      </c>
      <c r="T1242" s="110">
        <f>IF('3B-Air transport'!AB$66="no"," ",ROUND(S1242,4))</f>
        <v>0.22900000000000001</v>
      </c>
      <c r="U1242" s="110">
        <f>IF('3B-Air transport'!AB$67="no"," ",ROUND(S1242,4))</f>
        <v>0.22900000000000001</v>
      </c>
      <c r="V1242" s="110">
        <f>IF('3B-Air transport'!AB$68="no"," ",ROUND(S1242,4))</f>
        <v>0.22900000000000001</v>
      </c>
      <c r="W1242" s="110"/>
      <c r="AB1242" s="110">
        <f t="shared" si="104"/>
        <v>0.22900000000000018</v>
      </c>
      <c r="AC1242" s="110">
        <f>IF('3C-Water transport'!AB$56="no"," ",ROUND(AB1242,4))</f>
        <v>0.22900000000000001</v>
      </c>
      <c r="AD1242" s="110">
        <f>IF('3C-Water transport'!AB$57="no"," ",ROUND(AB1242,4))</f>
        <v>0.22900000000000001</v>
      </c>
      <c r="AE1242" s="110">
        <f>IF('3C-Water transport'!AB$58="no"," ",ROUND(AB1242,4))</f>
        <v>0.22900000000000001</v>
      </c>
    </row>
    <row r="1243" spans="5:31" x14ac:dyDescent="0.25">
      <c r="E1243" s="110">
        <f t="shared" si="102"/>
        <v>0.23000000000000018</v>
      </c>
      <c r="F1243" s="110">
        <f>IF('3A-Rail transport'!$AB$56="no"," ",ROUND(E1243,4))</f>
        <v>0.23</v>
      </c>
      <c r="G1243" s="110">
        <f>IF('3A-Rail transport'!$AB$57="no"," ",ROUND(E1243,4))</f>
        <v>0.23</v>
      </c>
      <c r="H1243" s="110"/>
      <c r="S1243" s="110">
        <f t="shared" si="103"/>
        <v>0.23000000000000018</v>
      </c>
      <c r="T1243" s="110">
        <f>IF('3B-Air transport'!AB$66="no"," ",ROUND(S1243,4))</f>
        <v>0.23</v>
      </c>
      <c r="U1243" s="110">
        <f>IF('3B-Air transport'!AB$67="no"," ",ROUND(S1243,4))</f>
        <v>0.23</v>
      </c>
      <c r="V1243" s="110">
        <f>IF('3B-Air transport'!AB$68="no"," ",ROUND(S1243,4))</f>
        <v>0.23</v>
      </c>
      <c r="W1243" s="110"/>
      <c r="AB1243" s="110">
        <f t="shared" si="104"/>
        <v>0.23000000000000018</v>
      </c>
      <c r="AC1243" s="110">
        <f>IF('3C-Water transport'!AB$56="no"," ",ROUND(AB1243,4))</f>
        <v>0.23</v>
      </c>
      <c r="AD1243" s="110">
        <f>IF('3C-Water transport'!AB$57="no"," ",ROUND(AB1243,4))</f>
        <v>0.23</v>
      </c>
      <c r="AE1243" s="110">
        <f>IF('3C-Water transport'!AB$58="no"," ",ROUND(AB1243,4))</f>
        <v>0.23</v>
      </c>
    </row>
    <row r="1244" spans="5:31" x14ac:dyDescent="0.25">
      <c r="E1244" s="110">
        <f t="shared" si="102"/>
        <v>0.23100000000000018</v>
      </c>
      <c r="F1244" s="110">
        <f>IF('3A-Rail transport'!$AB$56="no"," ",ROUND(E1244,4))</f>
        <v>0.23100000000000001</v>
      </c>
      <c r="G1244" s="110">
        <f>IF('3A-Rail transport'!$AB$57="no"," ",ROUND(E1244,4))</f>
        <v>0.23100000000000001</v>
      </c>
      <c r="H1244" s="110"/>
      <c r="S1244" s="110">
        <f t="shared" si="103"/>
        <v>0.23100000000000018</v>
      </c>
      <c r="T1244" s="110">
        <f>IF('3B-Air transport'!AB$66="no"," ",ROUND(S1244,4))</f>
        <v>0.23100000000000001</v>
      </c>
      <c r="U1244" s="110">
        <f>IF('3B-Air transport'!AB$67="no"," ",ROUND(S1244,4))</f>
        <v>0.23100000000000001</v>
      </c>
      <c r="V1244" s="110">
        <f>IF('3B-Air transport'!AB$68="no"," ",ROUND(S1244,4))</f>
        <v>0.23100000000000001</v>
      </c>
      <c r="W1244" s="110"/>
      <c r="AB1244" s="110">
        <f t="shared" si="104"/>
        <v>0.23100000000000018</v>
      </c>
      <c r="AC1244" s="110">
        <f>IF('3C-Water transport'!AB$56="no"," ",ROUND(AB1244,4))</f>
        <v>0.23100000000000001</v>
      </c>
      <c r="AD1244" s="110">
        <f>IF('3C-Water transport'!AB$57="no"," ",ROUND(AB1244,4))</f>
        <v>0.23100000000000001</v>
      </c>
      <c r="AE1244" s="110">
        <f>IF('3C-Water transport'!AB$58="no"," ",ROUND(AB1244,4))</f>
        <v>0.23100000000000001</v>
      </c>
    </row>
    <row r="1245" spans="5:31" x14ac:dyDescent="0.25">
      <c r="E1245" s="110">
        <f t="shared" si="102"/>
        <v>0.23200000000000018</v>
      </c>
      <c r="F1245" s="110">
        <f>IF('3A-Rail transport'!$AB$56="no"," ",ROUND(E1245,4))</f>
        <v>0.23200000000000001</v>
      </c>
      <c r="G1245" s="110">
        <f>IF('3A-Rail transport'!$AB$57="no"," ",ROUND(E1245,4))</f>
        <v>0.23200000000000001</v>
      </c>
      <c r="H1245" s="110"/>
      <c r="S1245" s="110">
        <f t="shared" si="103"/>
        <v>0.23200000000000018</v>
      </c>
      <c r="T1245" s="110">
        <f>IF('3B-Air transport'!AB$66="no"," ",ROUND(S1245,4))</f>
        <v>0.23200000000000001</v>
      </c>
      <c r="U1245" s="110">
        <f>IF('3B-Air transport'!AB$67="no"," ",ROUND(S1245,4))</f>
        <v>0.23200000000000001</v>
      </c>
      <c r="V1245" s="110">
        <f>IF('3B-Air transport'!AB$68="no"," ",ROUND(S1245,4))</f>
        <v>0.23200000000000001</v>
      </c>
      <c r="W1245" s="110"/>
      <c r="AB1245" s="110">
        <f t="shared" si="104"/>
        <v>0.23200000000000018</v>
      </c>
      <c r="AC1245" s="110">
        <f>IF('3C-Water transport'!AB$56="no"," ",ROUND(AB1245,4))</f>
        <v>0.23200000000000001</v>
      </c>
      <c r="AD1245" s="110">
        <f>IF('3C-Water transport'!AB$57="no"," ",ROUND(AB1245,4))</f>
        <v>0.23200000000000001</v>
      </c>
      <c r="AE1245" s="110">
        <f>IF('3C-Water transport'!AB$58="no"," ",ROUND(AB1245,4))</f>
        <v>0.23200000000000001</v>
      </c>
    </row>
    <row r="1246" spans="5:31" x14ac:dyDescent="0.25">
      <c r="E1246" s="110">
        <f t="shared" si="102"/>
        <v>0.23300000000000018</v>
      </c>
      <c r="F1246" s="110">
        <f>IF('3A-Rail transport'!$AB$56="no"," ",ROUND(E1246,4))</f>
        <v>0.23300000000000001</v>
      </c>
      <c r="G1246" s="110">
        <f>IF('3A-Rail transport'!$AB$57="no"," ",ROUND(E1246,4))</f>
        <v>0.23300000000000001</v>
      </c>
      <c r="H1246" s="110"/>
      <c r="S1246" s="110">
        <f t="shared" si="103"/>
        <v>0.23300000000000018</v>
      </c>
      <c r="T1246" s="110">
        <f>IF('3B-Air transport'!AB$66="no"," ",ROUND(S1246,4))</f>
        <v>0.23300000000000001</v>
      </c>
      <c r="U1246" s="110">
        <f>IF('3B-Air transport'!AB$67="no"," ",ROUND(S1246,4))</f>
        <v>0.23300000000000001</v>
      </c>
      <c r="V1246" s="110">
        <f>IF('3B-Air transport'!AB$68="no"," ",ROUND(S1246,4))</f>
        <v>0.23300000000000001</v>
      </c>
      <c r="W1246" s="110"/>
      <c r="AB1246" s="110">
        <f t="shared" si="104"/>
        <v>0.23300000000000018</v>
      </c>
      <c r="AC1246" s="110">
        <f>IF('3C-Water transport'!AB$56="no"," ",ROUND(AB1246,4))</f>
        <v>0.23300000000000001</v>
      </c>
      <c r="AD1246" s="110">
        <f>IF('3C-Water transport'!AB$57="no"," ",ROUND(AB1246,4))</f>
        <v>0.23300000000000001</v>
      </c>
      <c r="AE1246" s="110">
        <f>IF('3C-Water transport'!AB$58="no"," ",ROUND(AB1246,4))</f>
        <v>0.23300000000000001</v>
      </c>
    </row>
    <row r="1247" spans="5:31" x14ac:dyDescent="0.25">
      <c r="E1247" s="110">
        <f t="shared" si="102"/>
        <v>0.23400000000000018</v>
      </c>
      <c r="F1247" s="110">
        <f>IF('3A-Rail transport'!$AB$56="no"," ",ROUND(E1247,4))</f>
        <v>0.23400000000000001</v>
      </c>
      <c r="G1247" s="110">
        <f>IF('3A-Rail transport'!$AB$57="no"," ",ROUND(E1247,4))</f>
        <v>0.23400000000000001</v>
      </c>
      <c r="H1247" s="110"/>
      <c r="S1247" s="110">
        <f t="shared" si="103"/>
        <v>0.23400000000000018</v>
      </c>
      <c r="T1247" s="110">
        <f>IF('3B-Air transport'!AB$66="no"," ",ROUND(S1247,4))</f>
        <v>0.23400000000000001</v>
      </c>
      <c r="U1247" s="110">
        <f>IF('3B-Air transport'!AB$67="no"," ",ROUND(S1247,4))</f>
        <v>0.23400000000000001</v>
      </c>
      <c r="V1247" s="110">
        <f>IF('3B-Air transport'!AB$68="no"," ",ROUND(S1247,4))</f>
        <v>0.23400000000000001</v>
      </c>
      <c r="W1247" s="110"/>
      <c r="AB1247" s="110">
        <f t="shared" si="104"/>
        <v>0.23400000000000018</v>
      </c>
      <c r="AC1247" s="110">
        <f>IF('3C-Water transport'!AB$56="no"," ",ROUND(AB1247,4))</f>
        <v>0.23400000000000001</v>
      </c>
      <c r="AD1247" s="110">
        <f>IF('3C-Water transport'!AB$57="no"," ",ROUND(AB1247,4))</f>
        <v>0.23400000000000001</v>
      </c>
      <c r="AE1247" s="110">
        <f>IF('3C-Water transport'!AB$58="no"," ",ROUND(AB1247,4))</f>
        <v>0.23400000000000001</v>
      </c>
    </row>
    <row r="1248" spans="5:31" x14ac:dyDescent="0.25">
      <c r="E1248" s="110">
        <f t="shared" si="102"/>
        <v>0.23500000000000018</v>
      </c>
      <c r="F1248" s="110">
        <f>IF('3A-Rail transport'!$AB$56="no"," ",ROUND(E1248,4))</f>
        <v>0.23499999999999999</v>
      </c>
      <c r="G1248" s="110">
        <f>IF('3A-Rail transport'!$AB$57="no"," ",ROUND(E1248,4))</f>
        <v>0.23499999999999999</v>
      </c>
      <c r="H1248" s="110"/>
      <c r="S1248" s="110">
        <f t="shared" si="103"/>
        <v>0.23500000000000018</v>
      </c>
      <c r="T1248" s="110">
        <f>IF('3B-Air transport'!AB$66="no"," ",ROUND(S1248,4))</f>
        <v>0.23499999999999999</v>
      </c>
      <c r="U1248" s="110">
        <f>IF('3B-Air transport'!AB$67="no"," ",ROUND(S1248,4))</f>
        <v>0.23499999999999999</v>
      </c>
      <c r="V1248" s="110">
        <f>IF('3B-Air transport'!AB$68="no"," ",ROUND(S1248,4))</f>
        <v>0.23499999999999999</v>
      </c>
      <c r="W1248" s="110"/>
      <c r="AB1248" s="110">
        <f t="shared" si="104"/>
        <v>0.23500000000000018</v>
      </c>
      <c r="AC1248" s="110">
        <f>IF('3C-Water transport'!AB$56="no"," ",ROUND(AB1248,4))</f>
        <v>0.23499999999999999</v>
      </c>
      <c r="AD1248" s="110">
        <f>IF('3C-Water transport'!AB$57="no"," ",ROUND(AB1248,4))</f>
        <v>0.23499999999999999</v>
      </c>
      <c r="AE1248" s="110">
        <f>IF('3C-Water transport'!AB$58="no"," ",ROUND(AB1248,4))</f>
        <v>0.23499999999999999</v>
      </c>
    </row>
    <row r="1249" spans="5:31" x14ac:dyDescent="0.25">
      <c r="E1249" s="110">
        <f t="shared" si="102"/>
        <v>0.23600000000000018</v>
      </c>
      <c r="F1249" s="110">
        <f>IF('3A-Rail transport'!$AB$56="no"," ",ROUND(E1249,4))</f>
        <v>0.23599999999999999</v>
      </c>
      <c r="G1249" s="110">
        <f>IF('3A-Rail transport'!$AB$57="no"," ",ROUND(E1249,4))</f>
        <v>0.23599999999999999</v>
      </c>
      <c r="H1249" s="110"/>
      <c r="S1249" s="110">
        <f t="shared" si="103"/>
        <v>0.23600000000000018</v>
      </c>
      <c r="T1249" s="110">
        <f>IF('3B-Air transport'!AB$66="no"," ",ROUND(S1249,4))</f>
        <v>0.23599999999999999</v>
      </c>
      <c r="U1249" s="110">
        <f>IF('3B-Air transport'!AB$67="no"," ",ROUND(S1249,4))</f>
        <v>0.23599999999999999</v>
      </c>
      <c r="V1249" s="110">
        <f>IF('3B-Air transport'!AB$68="no"," ",ROUND(S1249,4))</f>
        <v>0.23599999999999999</v>
      </c>
      <c r="W1249" s="110"/>
      <c r="AB1249" s="110">
        <f t="shared" si="104"/>
        <v>0.23600000000000018</v>
      </c>
      <c r="AC1249" s="110">
        <f>IF('3C-Water transport'!AB$56="no"," ",ROUND(AB1249,4))</f>
        <v>0.23599999999999999</v>
      </c>
      <c r="AD1249" s="110">
        <f>IF('3C-Water transport'!AB$57="no"," ",ROUND(AB1249,4))</f>
        <v>0.23599999999999999</v>
      </c>
      <c r="AE1249" s="110">
        <f>IF('3C-Water transport'!AB$58="no"," ",ROUND(AB1249,4))</f>
        <v>0.23599999999999999</v>
      </c>
    </row>
    <row r="1250" spans="5:31" x14ac:dyDescent="0.25">
      <c r="E1250" s="110">
        <f t="shared" si="102"/>
        <v>0.23700000000000018</v>
      </c>
      <c r="F1250" s="110">
        <f>IF('3A-Rail transport'!$AB$56="no"," ",ROUND(E1250,4))</f>
        <v>0.23699999999999999</v>
      </c>
      <c r="G1250" s="110">
        <f>IF('3A-Rail transport'!$AB$57="no"," ",ROUND(E1250,4))</f>
        <v>0.23699999999999999</v>
      </c>
      <c r="H1250" s="110"/>
      <c r="S1250" s="110">
        <f t="shared" si="103"/>
        <v>0.23700000000000018</v>
      </c>
      <c r="T1250" s="110">
        <f>IF('3B-Air transport'!AB$66="no"," ",ROUND(S1250,4))</f>
        <v>0.23699999999999999</v>
      </c>
      <c r="U1250" s="110">
        <f>IF('3B-Air transport'!AB$67="no"," ",ROUND(S1250,4))</f>
        <v>0.23699999999999999</v>
      </c>
      <c r="V1250" s="110">
        <f>IF('3B-Air transport'!AB$68="no"," ",ROUND(S1250,4))</f>
        <v>0.23699999999999999</v>
      </c>
      <c r="W1250" s="110"/>
      <c r="AB1250" s="110">
        <f t="shared" si="104"/>
        <v>0.23700000000000018</v>
      </c>
      <c r="AC1250" s="110">
        <f>IF('3C-Water transport'!AB$56="no"," ",ROUND(AB1250,4))</f>
        <v>0.23699999999999999</v>
      </c>
      <c r="AD1250" s="110">
        <f>IF('3C-Water transport'!AB$57="no"," ",ROUND(AB1250,4))</f>
        <v>0.23699999999999999</v>
      </c>
      <c r="AE1250" s="110">
        <f>IF('3C-Water transport'!AB$58="no"," ",ROUND(AB1250,4))</f>
        <v>0.23699999999999999</v>
      </c>
    </row>
    <row r="1251" spans="5:31" x14ac:dyDescent="0.25">
      <c r="E1251" s="110">
        <f t="shared" si="102"/>
        <v>0.23800000000000018</v>
      </c>
      <c r="F1251" s="110">
        <f>IF('3A-Rail transport'!$AB$56="no"," ",ROUND(E1251,4))</f>
        <v>0.23799999999999999</v>
      </c>
      <c r="G1251" s="110">
        <f>IF('3A-Rail transport'!$AB$57="no"," ",ROUND(E1251,4))</f>
        <v>0.23799999999999999</v>
      </c>
      <c r="H1251" s="110"/>
      <c r="S1251" s="110">
        <f t="shared" si="103"/>
        <v>0.23800000000000018</v>
      </c>
      <c r="T1251" s="110">
        <f>IF('3B-Air transport'!AB$66="no"," ",ROUND(S1251,4))</f>
        <v>0.23799999999999999</v>
      </c>
      <c r="U1251" s="110">
        <f>IF('3B-Air transport'!AB$67="no"," ",ROUND(S1251,4))</f>
        <v>0.23799999999999999</v>
      </c>
      <c r="V1251" s="110">
        <f>IF('3B-Air transport'!AB$68="no"," ",ROUND(S1251,4))</f>
        <v>0.23799999999999999</v>
      </c>
      <c r="W1251" s="110"/>
      <c r="AB1251" s="110">
        <f t="shared" si="104"/>
        <v>0.23800000000000018</v>
      </c>
      <c r="AC1251" s="110">
        <f>IF('3C-Water transport'!AB$56="no"," ",ROUND(AB1251,4))</f>
        <v>0.23799999999999999</v>
      </c>
      <c r="AD1251" s="110">
        <f>IF('3C-Water transport'!AB$57="no"," ",ROUND(AB1251,4))</f>
        <v>0.23799999999999999</v>
      </c>
      <c r="AE1251" s="110">
        <f>IF('3C-Water transport'!AB$58="no"," ",ROUND(AB1251,4))</f>
        <v>0.23799999999999999</v>
      </c>
    </row>
    <row r="1252" spans="5:31" x14ac:dyDescent="0.25">
      <c r="E1252" s="110">
        <f t="shared" si="102"/>
        <v>0.23900000000000018</v>
      </c>
      <c r="F1252" s="110">
        <f>IF('3A-Rail transport'!$AB$56="no"," ",ROUND(E1252,4))</f>
        <v>0.23899999999999999</v>
      </c>
      <c r="G1252" s="110">
        <f>IF('3A-Rail transport'!$AB$57="no"," ",ROUND(E1252,4))</f>
        <v>0.23899999999999999</v>
      </c>
      <c r="H1252" s="110"/>
      <c r="S1252" s="110">
        <f t="shared" si="103"/>
        <v>0.23900000000000018</v>
      </c>
      <c r="T1252" s="110">
        <f>IF('3B-Air transport'!AB$66="no"," ",ROUND(S1252,4))</f>
        <v>0.23899999999999999</v>
      </c>
      <c r="U1252" s="110">
        <f>IF('3B-Air transport'!AB$67="no"," ",ROUND(S1252,4))</f>
        <v>0.23899999999999999</v>
      </c>
      <c r="V1252" s="110">
        <f>IF('3B-Air transport'!AB$68="no"," ",ROUND(S1252,4))</f>
        <v>0.23899999999999999</v>
      </c>
      <c r="W1252" s="110"/>
      <c r="AB1252" s="110">
        <f t="shared" si="104"/>
        <v>0.23900000000000018</v>
      </c>
      <c r="AC1252" s="110">
        <f>IF('3C-Water transport'!AB$56="no"," ",ROUND(AB1252,4))</f>
        <v>0.23899999999999999</v>
      </c>
      <c r="AD1252" s="110">
        <f>IF('3C-Water transport'!AB$57="no"," ",ROUND(AB1252,4))</f>
        <v>0.23899999999999999</v>
      </c>
      <c r="AE1252" s="110">
        <f>IF('3C-Water transport'!AB$58="no"," ",ROUND(AB1252,4))</f>
        <v>0.23899999999999999</v>
      </c>
    </row>
    <row r="1253" spans="5:31" x14ac:dyDescent="0.25">
      <c r="E1253" s="110">
        <f t="shared" si="102"/>
        <v>0.24000000000000019</v>
      </c>
      <c r="F1253" s="110">
        <f>IF('3A-Rail transport'!$AB$56="no"," ",ROUND(E1253,4))</f>
        <v>0.24</v>
      </c>
      <c r="G1253" s="110">
        <f>IF('3A-Rail transport'!$AB$57="no"," ",ROUND(E1253,4))</f>
        <v>0.24</v>
      </c>
      <c r="H1253" s="110"/>
      <c r="S1253" s="110">
        <f t="shared" si="103"/>
        <v>0.24000000000000019</v>
      </c>
      <c r="T1253" s="110">
        <f>IF('3B-Air transport'!AB$66="no"," ",ROUND(S1253,4))</f>
        <v>0.24</v>
      </c>
      <c r="U1253" s="110">
        <f>IF('3B-Air transport'!AB$67="no"," ",ROUND(S1253,4))</f>
        <v>0.24</v>
      </c>
      <c r="V1253" s="110">
        <f>IF('3B-Air transport'!AB$68="no"," ",ROUND(S1253,4))</f>
        <v>0.24</v>
      </c>
      <c r="W1253" s="110"/>
      <c r="AB1253" s="110">
        <f t="shared" si="104"/>
        <v>0.24000000000000019</v>
      </c>
      <c r="AC1253" s="110">
        <f>IF('3C-Water transport'!AB$56="no"," ",ROUND(AB1253,4))</f>
        <v>0.24</v>
      </c>
      <c r="AD1253" s="110">
        <f>IF('3C-Water transport'!AB$57="no"," ",ROUND(AB1253,4))</f>
        <v>0.24</v>
      </c>
      <c r="AE1253" s="110">
        <f>IF('3C-Water transport'!AB$58="no"," ",ROUND(AB1253,4))</f>
        <v>0.24</v>
      </c>
    </row>
    <row r="1254" spans="5:31" x14ac:dyDescent="0.25">
      <c r="E1254" s="110">
        <f t="shared" si="102"/>
        <v>0.24100000000000019</v>
      </c>
      <c r="F1254" s="110">
        <f>IF('3A-Rail transport'!$AB$56="no"," ",ROUND(E1254,4))</f>
        <v>0.24099999999999999</v>
      </c>
      <c r="G1254" s="110">
        <f>IF('3A-Rail transport'!$AB$57="no"," ",ROUND(E1254,4))</f>
        <v>0.24099999999999999</v>
      </c>
      <c r="H1254" s="110"/>
      <c r="S1254" s="110">
        <f t="shared" si="103"/>
        <v>0.24100000000000019</v>
      </c>
      <c r="T1254" s="110">
        <f>IF('3B-Air transport'!AB$66="no"," ",ROUND(S1254,4))</f>
        <v>0.24099999999999999</v>
      </c>
      <c r="U1254" s="110">
        <f>IF('3B-Air transport'!AB$67="no"," ",ROUND(S1254,4))</f>
        <v>0.24099999999999999</v>
      </c>
      <c r="V1254" s="110">
        <f>IF('3B-Air transport'!AB$68="no"," ",ROUND(S1254,4))</f>
        <v>0.24099999999999999</v>
      </c>
      <c r="W1254" s="110"/>
      <c r="AB1254" s="110">
        <f t="shared" si="104"/>
        <v>0.24100000000000019</v>
      </c>
      <c r="AC1254" s="110">
        <f>IF('3C-Water transport'!AB$56="no"," ",ROUND(AB1254,4))</f>
        <v>0.24099999999999999</v>
      </c>
      <c r="AD1254" s="110">
        <f>IF('3C-Water transport'!AB$57="no"," ",ROUND(AB1254,4))</f>
        <v>0.24099999999999999</v>
      </c>
      <c r="AE1254" s="110">
        <f>IF('3C-Water transport'!AB$58="no"," ",ROUND(AB1254,4))</f>
        <v>0.24099999999999999</v>
      </c>
    </row>
    <row r="1255" spans="5:31" x14ac:dyDescent="0.25">
      <c r="E1255" s="110">
        <f t="shared" si="102"/>
        <v>0.24200000000000019</v>
      </c>
      <c r="F1255" s="110">
        <f>IF('3A-Rail transport'!$AB$56="no"," ",ROUND(E1255,4))</f>
        <v>0.24199999999999999</v>
      </c>
      <c r="G1255" s="110">
        <f>IF('3A-Rail transport'!$AB$57="no"," ",ROUND(E1255,4))</f>
        <v>0.24199999999999999</v>
      </c>
      <c r="H1255" s="110"/>
      <c r="S1255" s="110">
        <f t="shared" si="103"/>
        <v>0.24200000000000019</v>
      </c>
      <c r="T1255" s="110">
        <f>IF('3B-Air transport'!AB$66="no"," ",ROUND(S1255,4))</f>
        <v>0.24199999999999999</v>
      </c>
      <c r="U1255" s="110">
        <f>IF('3B-Air transport'!AB$67="no"," ",ROUND(S1255,4))</f>
        <v>0.24199999999999999</v>
      </c>
      <c r="V1255" s="110">
        <f>IF('3B-Air transport'!AB$68="no"," ",ROUND(S1255,4))</f>
        <v>0.24199999999999999</v>
      </c>
      <c r="W1255" s="110"/>
      <c r="AB1255" s="110">
        <f t="shared" si="104"/>
        <v>0.24200000000000019</v>
      </c>
      <c r="AC1255" s="110">
        <f>IF('3C-Water transport'!AB$56="no"," ",ROUND(AB1255,4))</f>
        <v>0.24199999999999999</v>
      </c>
      <c r="AD1255" s="110">
        <f>IF('3C-Water transport'!AB$57="no"," ",ROUND(AB1255,4))</f>
        <v>0.24199999999999999</v>
      </c>
      <c r="AE1255" s="110">
        <f>IF('3C-Water transport'!AB$58="no"," ",ROUND(AB1255,4))</f>
        <v>0.24199999999999999</v>
      </c>
    </row>
    <row r="1256" spans="5:31" x14ac:dyDescent="0.25">
      <c r="E1256" s="110">
        <f t="shared" si="102"/>
        <v>0.24300000000000019</v>
      </c>
      <c r="F1256" s="110">
        <f>IF('3A-Rail transport'!$AB$56="no"," ",ROUND(E1256,4))</f>
        <v>0.24299999999999999</v>
      </c>
      <c r="G1256" s="110">
        <f>IF('3A-Rail transport'!$AB$57="no"," ",ROUND(E1256,4))</f>
        <v>0.24299999999999999</v>
      </c>
      <c r="H1256" s="110"/>
      <c r="S1256" s="110">
        <f t="shared" si="103"/>
        <v>0.24300000000000019</v>
      </c>
      <c r="T1256" s="110">
        <f>IF('3B-Air transport'!AB$66="no"," ",ROUND(S1256,4))</f>
        <v>0.24299999999999999</v>
      </c>
      <c r="U1256" s="110">
        <f>IF('3B-Air transport'!AB$67="no"," ",ROUND(S1256,4))</f>
        <v>0.24299999999999999</v>
      </c>
      <c r="V1256" s="110">
        <f>IF('3B-Air transport'!AB$68="no"," ",ROUND(S1256,4))</f>
        <v>0.24299999999999999</v>
      </c>
      <c r="W1256" s="110"/>
      <c r="AB1256" s="110">
        <f t="shared" si="104"/>
        <v>0.24300000000000019</v>
      </c>
      <c r="AC1256" s="110">
        <f>IF('3C-Water transport'!AB$56="no"," ",ROUND(AB1256,4))</f>
        <v>0.24299999999999999</v>
      </c>
      <c r="AD1256" s="110">
        <f>IF('3C-Water transport'!AB$57="no"," ",ROUND(AB1256,4))</f>
        <v>0.24299999999999999</v>
      </c>
      <c r="AE1256" s="110">
        <f>IF('3C-Water transport'!AB$58="no"," ",ROUND(AB1256,4))</f>
        <v>0.24299999999999999</v>
      </c>
    </row>
    <row r="1257" spans="5:31" x14ac:dyDescent="0.25">
      <c r="E1257" s="110">
        <f t="shared" si="102"/>
        <v>0.24400000000000019</v>
      </c>
      <c r="F1257" s="110">
        <f>IF('3A-Rail transport'!$AB$56="no"," ",ROUND(E1257,4))</f>
        <v>0.24399999999999999</v>
      </c>
      <c r="G1257" s="110">
        <f>IF('3A-Rail transport'!$AB$57="no"," ",ROUND(E1257,4))</f>
        <v>0.24399999999999999</v>
      </c>
      <c r="H1257" s="110"/>
      <c r="S1257" s="110">
        <f t="shared" si="103"/>
        <v>0.24400000000000019</v>
      </c>
      <c r="T1257" s="110">
        <f>IF('3B-Air transport'!AB$66="no"," ",ROUND(S1257,4))</f>
        <v>0.24399999999999999</v>
      </c>
      <c r="U1257" s="110">
        <f>IF('3B-Air transport'!AB$67="no"," ",ROUND(S1257,4))</f>
        <v>0.24399999999999999</v>
      </c>
      <c r="V1257" s="110">
        <f>IF('3B-Air transport'!AB$68="no"," ",ROUND(S1257,4))</f>
        <v>0.24399999999999999</v>
      </c>
      <c r="W1257" s="110"/>
      <c r="AB1257" s="110">
        <f t="shared" si="104"/>
        <v>0.24400000000000019</v>
      </c>
      <c r="AC1257" s="110">
        <f>IF('3C-Water transport'!AB$56="no"," ",ROUND(AB1257,4))</f>
        <v>0.24399999999999999</v>
      </c>
      <c r="AD1257" s="110">
        <f>IF('3C-Water transport'!AB$57="no"," ",ROUND(AB1257,4))</f>
        <v>0.24399999999999999</v>
      </c>
      <c r="AE1257" s="110">
        <f>IF('3C-Water transport'!AB$58="no"," ",ROUND(AB1257,4))</f>
        <v>0.24399999999999999</v>
      </c>
    </row>
    <row r="1258" spans="5:31" x14ac:dyDescent="0.25">
      <c r="E1258" s="110">
        <f t="shared" si="102"/>
        <v>0.24500000000000019</v>
      </c>
      <c r="F1258" s="110">
        <f>IF('3A-Rail transport'!$AB$56="no"," ",ROUND(E1258,4))</f>
        <v>0.245</v>
      </c>
      <c r="G1258" s="110">
        <f>IF('3A-Rail transport'!$AB$57="no"," ",ROUND(E1258,4))</f>
        <v>0.245</v>
      </c>
      <c r="H1258" s="110"/>
      <c r="S1258" s="110">
        <f t="shared" si="103"/>
        <v>0.24500000000000019</v>
      </c>
      <c r="T1258" s="110">
        <f>IF('3B-Air transport'!AB$66="no"," ",ROUND(S1258,4))</f>
        <v>0.245</v>
      </c>
      <c r="U1258" s="110">
        <f>IF('3B-Air transport'!AB$67="no"," ",ROUND(S1258,4))</f>
        <v>0.245</v>
      </c>
      <c r="V1258" s="110">
        <f>IF('3B-Air transport'!AB$68="no"," ",ROUND(S1258,4))</f>
        <v>0.245</v>
      </c>
      <c r="W1258" s="110"/>
      <c r="AB1258" s="110">
        <f t="shared" si="104"/>
        <v>0.24500000000000019</v>
      </c>
      <c r="AC1258" s="110">
        <f>IF('3C-Water transport'!AB$56="no"," ",ROUND(AB1258,4))</f>
        <v>0.245</v>
      </c>
      <c r="AD1258" s="110">
        <f>IF('3C-Water transport'!AB$57="no"," ",ROUND(AB1258,4))</f>
        <v>0.245</v>
      </c>
      <c r="AE1258" s="110">
        <f>IF('3C-Water transport'!AB$58="no"," ",ROUND(AB1258,4))</f>
        <v>0.245</v>
      </c>
    </row>
    <row r="1259" spans="5:31" x14ac:dyDescent="0.25">
      <c r="E1259" s="110">
        <f t="shared" si="102"/>
        <v>0.24600000000000019</v>
      </c>
      <c r="F1259" s="110">
        <f>IF('3A-Rail transport'!$AB$56="no"," ",ROUND(E1259,4))</f>
        <v>0.246</v>
      </c>
      <c r="G1259" s="110">
        <f>IF('3A-Rail transport'!$AB$57="no"," ",ROUND(E1259,4))</f>
        <v>0.246</v>
      </c>
      <c r="H1259" s="110"/>
      <c r="S1259" s="110">
        <f t="shared" si="103"/>
        <v>0.24600000000000019</v>
      </c>
      <c r="T1259" s="110">
        <f>IF('3B-Air transport'!AB$66="no"," ",ROUND(S1259,4))</f>
        <v>0.246</v>
      </c>
      <c r="U1259" s="110">
        <f>IF('3B-Air transport'!AB$67="no"," ",ROUND(S1259,4))</f>
        <v>0.246</v>
      </c>
      <c r="V1259" s="110">
        <f>IF('3B-Air transport'!AB$68="no"," ",ROUND(S1259,4))</f>
        <v>0.246</v>
      </c>
      <c r="W1259" s="110"/>
      <c r="AB1259" s="110">
        <f t="shared" si="104"/>
        <v>0.24600000000000019</v>
      </c>
      <c r="AC1259" s="110">
        <f>IF('3C-Water transport'!AB$56="no"," ",ROUND(AB1259,4))</f>
        <v>0.246</v>
      </c>
      <c r="AD1259" s="110">
        <f>IF('3C-Water transport'!AB$57="no"," ",ROUND(AB1259,4))</f>
        <v>0.246</v>
      </c>
      <c r="AE1259" s="110">
        <f>IF('3C-Water transport'!AB$58="no"," ",ROUND(AB1259,4))</f>
        <v>0.246</v>
      </c>
    </row>
    <row r="1260" spans="5:31" x14ac:dyDescent="0.25">
      <c r="E1260" s="110">
        <f t="shared" si="102"/>
        <v>0.24700000000000019</v>
      </c>
      <c r="F1260" s="110">
        <f>IF('3A-Rail transport'!$AB$56="no"," ",ROUND(E1260,4))</f>
        <v>0.247</v>
      </c>
      <c r="G1260" s="110">
        <f>IF('3A-Rail transport'!$AB$57="no"," ",ROUND(E1260,4))</f>
        <v>0.247</v>
      </c>
      <c r="H1260" s="110"/>
      <c r="S1260" s="110">
        <f t="shared" si="103"/>
        <v>0.24700000000000019</v>
      </c>
      <c r="T1260" s="110">
        <f>IF('3B-Air transport'!AB$66="no"," ",ROUND(S1260,4))</f>
        <v>0.247</v>
      </c>
      <c r="U1260" s="110">
        <f>IF('3B-Air transport'!AB$67="no"," ",ROUND(S1260,4))</f>
        <v>0.247</v>
      </c>
      <c r="V1260" s="110">
        <f>IF('3B-Air transport'!AB$68="no"," ",ROUND(S1260,4))</f>
        <v>0.247</v>
      </c>
      <c r="W1260" s="110"/>
      <c r="AB1260" s="110">
        <f t="shared" si="104"/>
        <v>0.24700000000000019</v>
      </c>
      <c r="AC1260" s="110">
        <f>IF('3C-Water transport'!AB$56="no"," ",ROUND(AB1260,4))</f>
        <v>0.247</v>
      </c>
      <c r="AD1260" s="110">
        <f>IF('3C-Water transport'!AB$57="no"," ",ROUND(AB1260,4))</f>
        <v>0.247</v>
      </c>
      <c r="AE1260" s="110">
        <f>IF('3C-Water transport'!AB$58="no"," ",ROUND(AB1260,4))</f>
        <v>0.247</v>
      </c>
    </row>
    <row r="1261" spans="5:31" x14ac:dyDescent="0.25">
      <c r="E1261" s="110">
        <f t="shared" si="102"/>
        <v>0.24800000000000019</v>
      </c>
      <c r="F1261" s="110">
        <f>IF('3A-Rail transport'!$AB$56="no"," ",ROUND(E1261,4))</f>
        <v>0.248</v>
      </c>
      <c r="G1261" s="110">
        <f>IF('3A-Rail transport'!$AB$57="no"," ",ROUND(E1261,4))</f>
        <v>0.248</v>
      </c>
      <c r="H1261" s="110"/>
      <c r="S1261" s="110">
        <f t="shared" si="103"/>
        <v>0.24800000000000019</v>
      </c>
      <c r="T1261" s="110">
        <f>IF('3B-Air transport'!AB$66="no"," ",ROUND(S1261,4))</f>
        <v>0.248</v>
      </c>
      <c r="U1261" s="110">
        <f>IF('3B-Air transport'!AB$67="no"," ",ROUND(S1261,4))</f>
        <v>0.248</v>
      </c>
      <c r="V1261" s="110">
        <f>IF('3B-Air transport'!AB$68="no"," ",ROUND(S1261,4))</f>
        <v>0.248</v>
      </c>
      <c r="W1261" s="110"/>
      <c r="AB1261" s="110">
        <f t="shared" si="104"/>
        <v>0.24800000000000019</v>
      </c>
      <c r="AC1261" s="110">
        <f>IF('3C-Water transport'!AB$56="no"," ",ROUND(AB1261,4))</f>
        <v>0.248</v>
      </c>
      <c r="AD1261" s="110">
        <f>IF('3C-Water transport'!AB$57="no"," ",ROUND(AB1261,4))</f>
        <v>0.248</v>
      </c>
      <c r="AE1261" s="110">
        <f>IF('3C-Water transport'!AB$58="no"," ",ROUND(AB1261,4))</f>
        <v>0.248</v>
      </c>
    </row>
    <row r="1262" spans="5:31" x14ac:dyDescent="0.25">
      <c r="E1262" s="110">
        <f t="shared" si="102"/>
        <v>0.24900000000000019</v>
      </c>
      <c r="F1262" s="110">
        <f>IF('3A-Rail transport'!$AB$56="no"," ",ROUND(E1262,4))</f>
        <v>0.249</v>
      </c>
      <c r="G1262" s="110">
        <f>IF('3A-Rail transport'!$AB$57="no"," ",ROUND(E1262,4))</f>
        <v>0.249</v>
      </c>
      <c r="H1262" s="110"/>
      <c r="S1262" s="110">
        <f t="shared" si="103"/>
        <v>0.24900000000000019</v>
      </c>
      <c r="T1262" s="110">
        <f>IF('3B-Air transport'!AB$66="no"," ",ROUND(S1262,4))</f>
        <v>0.249</v>
      </c>
      <c r="U1262" s="110">
        <f>IF('3B-Air transport'!AB$67="no"," ",ROUND(S1262,4))</f>
        <v>0.249</v>
      </c>
      <c r="V1262" s="110">
        <f>IF('3B-Air transport'!AB$68="no"," ",ROUND(S1262,4))</f>
        <v>0.249</v>
      </c>
      <c r="W1262" s="110"/>
      <c r="AB1262" s="110">
        <f t="shared" si="104"/>
        <v>0.24900000000000019</v>
      </c>
      <c r="AC1262" s="110">
        <f>IF('3C-Water transport'!AB$56="no"," ",ROUND(AB1262,4))</f>
        <v>0.249</v>
      </c>
      <c r="AD1262" s="110">
        <f>IF('3C-Water transport'!AB$57="no"," ",ROUND(AB1262,4))</f>
        <v>0.249</v>
      </c>
      <c r="AE1262" s="110">
        <f>IF('3C-Water transport'!AB$58="no"," ",ROUND(AB1262,4))</f>
        <v>0.249</v>
      </c>
    </row>
    <row r="1263" spans="5:31" x14ac:dyDescent="0.25">
      <c r="E1263" s="110">
        <f t="shared" si="102"/>
        <v>0.25000000000000017</v>
      </c>
      <c r="F1263" s="110">
        <f>IF('3A-Rail transport'!$AB$56="no"," ",ROUND(E1263,4))</f>
        <v>0.25</v>
      </c>
      <c r="G1263" s="110">
        <f>IF('3A-Rail transport'!$AB$57="no"," ",ROUND(E1263,4))</f>
        <v>0.25</v>
      </c>
      <c r="H1263" s="110"/>
      <c r="S1263" s="110">
        <f t="shared" si="103"/>
        <v>0.25000000000000017</v>
      </c>
      <c r="T1263" s="110">
        <f>IF('3B-Air transport'!AB$66="no"," ",ROUND(S1263,4))</f>
        <v>0.25</v>
      </c>
      <c r="U1263" s="110">
        <f>IF('3B-Air transport'!AB$67="no"," ",ROUND(S1263,4))</f>
        <v>0.25</v>
      </c>
      <c r="V1263" s="110">
        <f>IF('3B-Air transport'!AB$68="no"," ",ROUND(S1263,4))</f>
        <v>0.25</v>
      </c>
      <c r="W1263" s="110"/>
      <c r="AB1263" s="110">
        <f t="shared" si="104"/>
        <v>0.25000000000000017</v>
      </c>
      <c r="AC1263" s="110">
        <f>IF('3C-Water transport'!AB$56="no"," ",ROUND(AB1263,4))</f>
        <v>0.25</v>
      </c>
      <c r="AD1263" s="110">
        <f>IF('3C-Water transport'!AB$57="no"," ",ROUND(AB1263,4))</f>
        <v>0.25</v>
      </c>
      <c r="AE1263" s="110">
        <f>IF('3C-Water transport'!AB$58="no"," ",ROUND(AB1263,4))</f>
        <v>0.25</v>
      </c>
    </row>
    <row r="1264" spans="5:31" x14ac:dyDescent="0.25">
      <c r="E1264" s="110">
        <f t="shared" si="102"/>
        <v>0.25100000000000017</v>
      </c>
      <c r="F1264" s="110">
        <f>IF('3A-Rail transport'!$AB$56="no"," ",ROUND(E1264,4))</f>
        <v>0.251</v>
      </c>
      <c r="G1264" s="110">
        <f>IF('3A-Rail transport'!$AB$57="no"," ",ROUND(E1264,4))</f>
        <v>0.251</v>
      </c>
      <c r="H1264" s="110"/>
      <c r="S1264" s="110">
        <f t="shared" si="103"/>
        <v>0.25100000000000017</v>
      </c>
      <c r="T1264" s="110">
        <f>IF('3B-Air transport'!AB$66="no"," ",ROUND(S1264,4))</f>
        <v>0.251</v>
      </c>
      <c r="U1264" s="110">
        <f>IF('3B-Air transport'!AB$67="no"," ",ROUND(S1264,4))</f>
        <v>0.251</v>
      </c>
      <c r="V1264" s="110">
        <f>IF('3B-Air transport'!AB$68="no"," ",ROUND(S1264,4))</f>
        <v>0.251</v>
      </c>
      <c r="W1264" s="110"/>
      <c r="AB1264" s="110">
        <f t="shared" si="104"/>
        <v>0.25100000000000017</v>
      </c>
      <c r="AC1264" s="110">
        <f>IF('3C-Water transport'!AB$56="no"," ",ROUND(AB1264,4))</f>
        <v>0.251</v>
      </c>
      <c r="AD1264" s="110">
        <f>IF('3C-Water transport'!AB$57="no"," ",ROUND(AB1264,4))</f>
        <v>0.251</v>
      </c>
      <c r="AE1264" s="110">
        <f>IF('3C-Water transport'!AB$58="no"," ",ROUND(AB1264,4))</f>
        <v>0.251</v>
      </c>
    </row>
    <row r="1265" spans="5:31" x14ac:dyDescent="0.25">
      <c r="E1265" s="110">
        <f t="shared" si="102"/>
        <v>0.25200000000000017</v>
      </c>
      <c r="F1265" s="110">
        <f>IF('3A-Rail transport'!$AB$56="no"," ",ROUND(E1265,4))</f>
        <v>0.252</v>
      </c>
      <c r="G1265" s="110">
        <f>IF('3A-Rail transport'!$AB$57="no"," ",ROUND(E1265,4))</f>
        <v>0.252</v>
      </c>
      <c r="H1265" s="110"/>
      <c r="S1265" s="110">
        <f t="shared" si="103"/>
        <v>0.25200000000000017</v>
      </c>
      <c r="T1265" s="110">
        <f>IF('3B-Air transport'!AB$66="no"," ",ROUND(S1265,4))</f>
        <v>0.252</v>
      </c>
      <c r="U1265" s="110">
        <f>IF('3B-Air transport'!AB$67="no"," ",ROUND(S1265,4))</f>
        <v>0.252</v>
      </c>
      <c r="V1265" s="110">
        <f>IF('3B-Air transport'!AB$68="no"," ",ROUND(S1265,4))</f>
        <v>0.252</v>
      </c>
      <c r="W1265" s="110"/>
      <c r="AB1265" s="110">
        <f t="shared" si="104"/>
        <v>0.25200000000000017</v>
      </c>
      <c r="AC1265" s="110">
        <f>IF('3C-Water transport'!AB$56="no"," ",ROUND(AB1265,4))</f>
        <v>0.252</v>
      </c>
      <c r="AD1265" s="110">
        <f>IF('3C-Water transport'!AB$57="no"," ",ROUND(AB1265,4))</f>
        <v>0.252</v>
      </c>
      <c r="AE1265" s="110">
        <f>IF('3C-Water transport'!AB$58="no"," ",ROUND(AB1265,4))</f>
        <v>0.252</v>
      </c>
    </row>
    <row r="1266" spans="5:31" x14ac:dyDescent="0.25">
      <c r="E1266" s="110">
        <f t="shared" si="102"/>
        <v>0.25300000000000017</v>
      </c>
      <c r="F1266" s="110">
        <f>IF('3A-Rail transport'!$AB$56="no"," ",ROUND(E1266,4))</f>
        <v>0.253</v>
      </c>
      <c r="G1266" s="110">
        <f>IF('3A-Rail transport'!$AB$57="no"," ",ROUND(E1266,4))</f>
        <v>0.253</v>
      </c>
      <c r="H1266" s="110"/>
      <c r="S1266" s="110">
        <f t="shared" si="103"/>
        <v>0.25300000000000017</v>
      </c>
      <c r="T1266" s="110">
        <f>IF('3B-Air transport'!AB$66="no"," ",ROUND(S1266,4))</f>
        <v>0.253</v>
      </c>
      <c r="U1266" s="110">
        <f>IF('3B-Air transport'!AB$67="no"," ",ROUND(S1266,4))</f>
        <v>0.253</v>
      </c>
      <c r="V1266" s="110">
        <f>IF('3B-Air transport'!AB$68="no"," ",ROUND(S1266,4))</f>
        <v>0.253</v>
      </c>
      <c r="W1266" s="110"/>
      <c r="AB1266" s="110">
        <f t="shared" si="104"/>
        <v>0.25300000000000017</v>
      </c>
      <c r="AC1266" s="110">
        <f>IF('3C-Water transport'!AB$56="no"," ",ROUND(AB1266,4))</f>
        <v>0.253</v>
      </c>
      <c r="AD1266" s="110">
        <f>IF('3C-Water transport'!AB$57="no"," ",ROUND(AB1266,4))</f>
        <v>0.253</v>
      </c>
      <c r="AE1266" s="110">
        <f>IF('3C-Water transport'!AB$58="no"," ",ROUND(AB1266,4))</f>
        <v>0.253</v>
      </c>
    </row>
    <row r="1267" spans="5:31" x14ac:dyDescent="0.25">
      <c r="E1267" s="110">
        <f t="shared" si="102"/>
        <v>0.25400000000000017</v>
      </c>
      <c r="F1267" s="110">
        <f>IF('3A-Rail transport'!$AB$56="no"," ",ROUND(E1267,4))</f>
        <v>0.254</v>
      </c>
      <c r="G1267" s="110">
        <f>IF('3A-Rail transport'!$AB$57="no"," ",ROUND(E1267,4))</f>
        <v>0.254</v>
      </c>
      <c r="H1267" s="110"/>
      <c r="S1267" s="110">
        <f t="shared" si="103"/>
        <v>0.25400000000000017</v>
      </c>
      <c r="T1267" s="110">
        <f>IF('3B-Air transport'!AB$66="no"," ",ROUND(S1267,4))</f>
        <v>0.254</v>
      </c>
      <c r="U1267" s="110">
        <f>IF('3B-Air transport'!AB$67="no"," ",ROUND(S1267,4))</f>
        <v>0.254</v>
      </c>
      <c r="V1267" s="110">
        <f>IF('3B-Air transport'!AB$68="no"," ",ROUND(S1267,4))</f>
        <v>0.254</v>
      </c>
      <c r="W1267" s="110"/>
      <c r="AB1267" s="110">
        <f t="shared" si="104"/>
        <v>0.25400000000000017</v>
      </c>
      <c r="AC1267" s="110">
        <f>IF('3C-Water transport'!AB$56="no"," ",ROUND(AB1267,4))</f>
        <v>0.254</v>
      </c>
      <c r="AD1267" s="110">
        <f>IF('3C-Water transport'!AB$57="no"," ",ROUND(AB1267,4))</f>
        <v>0.254</v>
      </c>
      <c r="AE1267" s="110">
        <f>IF('3C-Water transport'!AB$58="no"," ",ROUND(AB1267,4))</f>
        <v>0.254</v>
      </c>
    </row>
    <row r="1268" spans="5:31" x14ac:dyDescent="0.25">
      <c r="E1268" s="110">
        <f t="shared" si="102"/>
        <v>0.25500000000000017</v>
      </c>
      <c r="F1268" s="110">
        <f>IF('3A-Rail transport'!$AB$56="no"," ",ROUND(E1268,4))</f>
        <v>0.255</v>
      </c>
      <c r="G1268" s="110">
        <f>IF('3A-Rail transport'!$AB$57="no"," ",ROUND(E1268,4))</f>
        <v>0.255</v>
      </c>
      <c r="H1268" s="110"/>
      <c r="S1268" s="110">
        <f t="shared" si="103"/>
        <v>0.25500000000000017</v>
      </c>
      <c r="T1268" s="110">
        <f>IF('3B-Air transport'!AB$66="no"," ",ROUND(S1268,4))</f>
        <v>0.255</v>
      </c>
      <c r="U1268" s="110">
        <f>IF('3B-Air transport'!AB$67="no"," ",ROUND(S1268,4))</f>
        <v>0.255</v>
      </c>
      <c r="V1268" s="110">
        <f>IF('3B-Air transport'!AB$68="no"," ",ROUND(S1268,4))</f>
        <v>0.255</v>
      </c>
      <c r="W1268" s="110"/>
      <c r="AB1268" s="110">
        <f t="shared" si="104"/>
        <v>0.25500000000000017</v>
      </c>
      <c r="AC1268" s="110">
        <f>IF('3C-Water transport'!AB$56="no"," ",ROUND(AB1268,4))</f>
        <v>0.255</v>
      </c>
      <c r="AD1268" s="110">
        <f>IF('3C-Water transport'!AB$57="no"," ",ROUND(AB1268,4))</f>
        <v>0.255</v>
      </c>
      <c r="AE1268" s="110">
        <f>IF('3C-Water transport'!AB$58="no"," ",ROUND(AB1268,4))</f>
        <v>0.255</v>
      </c>
    </row>
    <row r="1269" spans="5:31" x14ac:dyDescent="0.25">
      <c r="E1269" s="110">
        <f t="shared" si="102"/>
        <v>0.25600000000000017</v>
      </c>
      <c r="F1269" s="110">
        <f>IF('3A-Rail transport'!$AB$56="no"," ",ROUND(E1269,4))</f>
        <v>0.25600000000000001</v>
      </c>
      <c r="G1269" s="110">
        <f>IF('3A-Rail transport'!$AB$57="no"," ",ROUND(E1269,4))</f>
        <v>0.25600000000000001</v>
      </c>
      <c r="H1269" s="110"/>
      <c r="S1269" s="110">
        <f t="shared" si="103"/>
        <v>0.25600000000000017</v>
      </c>
      <c r="T1269" s="110">
        <f>IF('3B-Air transport'!AB$66="no"," ",ROUND(S1269,4))</f>
        <v>0.25600000000000001</v>
      </c>
      <c r="U1269" s="110">
        <f>IF('3B-Air transport'!AB$67="no"," ",ROUND(S1269,4))</f>
        <v>0.25600000000000001</v>
      </c>
      <c r="V1269" s="110">
        <f>IF('3B-Air transport'!AB$68="no"," ",ROUND(S1269,4))</f>
        <v>0.25600000000000001</v>
      </c>
      <c r="W1269" s="110"/>
      <c r="AB1269" s="110">
        <f t="shared" si="104"/>
        <v>0.25600000000000017</v>
      </c>
      <c r="AC1269" s="110">
        <f>IF('3C-Water transport'!AB$56="no"," ",ROUND(AB1269,4))</f>
        <v>0.25600000000000001</v>
      </c>
      <c r="AD1269" s="110">
        <f>IF('3C-Water transport'!AB$57="no"," ",ROUND(AB1269,4))</f>
        <v>0.25600000000000001</v>
      </c>
      <c r="AE1269" s="110">
        <f>IF('3C-Water transport'!AB$58="no"," ",ROUND(AB1269,4))</f>
        <v>0.25600000000000001</v>
      </c>
    </row>
    <row r="1270" spans="5:31" x14ac:dyDescent="0.25">
      <c r="E1270" s="110">
        <f t="shared" ref="E1270:E1333" si="105">E1269+0.001</f>
        <v>0.25700000000000017</v>
      </c>
      <c r="F1270" s="110">
        <f>IF('3A-Rail transport'!$AB$56="no"," ",ROUND(E1270,4))</f>
        <v>0.25700000000000001</v>
      </c>
      <c r="G1270" s="110">
        <f>IF('3A-Rail transport'!$AB$57="no"," ",ROUND(E1270,4))</f>
        <v>0.25700000000000001</v>
      </c>
      <c r="H1270" s="110"/>
      <c r="S1270" s="110">
        <f t="shared" ref="S1270:S1333" si="106">S1269+0.001</f>
        <v>0.25700000000000017</v>
      </c>
      <c r="T1270" s="110">
        <f>IF('3B-Air transport'!AB$66="no"," ",ROUND(S1270,4))</f>
        <v>0.25700000000000001</v>
      </c>
      <c r="U1270" s="110">
        <f>IF('3B-Air transport'!AB$67="no"," ",ROUND(S1270,4))</f>
        <v>0.25700000000000001</v>
      </c>
      <c r="V1270" s="110">
        <f>IF('3B-Air transport'!AB$68="no"," ",ROUND(S1270,4))</f>
        <v>0.25700000000000001</v>
      </c>
      <c r="W1270" s="110"/>
      <c r="AB1270" s="110">
        <f t="shared" ref="AB1270:AB1333" si="107">AB1269+0.001</f>
        <v>0.25700000000000017</v>
      </c>
      <c r="AC1270" s="110">
        <f>IF('3C-Water transport'!AB$56="no"," ",ROUND(AB1270,4))</f>
        <v>0.25700000000000001</v>
      </c>
      <c r="AD1270" s="110">
        <f>IF('3C-Water transport'!AB$57="no"," ",ROUND(AB1270,4))</f>
        <v>0.25700000000000001</v>
      </c>
      <c r="AE1270" s="110">
        <f>IF('3C-Water transport'!AB$58="no"," ",ROUND(AB1270,4))</f>
        <v>0.25700000000000001</v>
      </c>
    </row>
    <row r="1271" spans="5:31" x14ac:dyDescent="0.25">
      <c r="E1271" s="110">
        <f t="shared" si="105"/>
        <v>0.25800000000000017</v>
      </c>
      <c r="F1271" s="110">
        <f>IF('3A-Rail transport'!$AB$56="no"," ",ROUND(E1271,4))</f>
        <v>0.25800000000000001</v>
      </c>
      <c r="G1271" s="110">
        <f>IF('3A-Rail transport'!$AB$57="no"," ",ROUND(E1271,4))</f>
        <v>0.25800000000000001</v>
      </c>
      <c r="H1271" s="110"/>
      <c r="S1271" s="110">
        <f t="shared" si="106"/>
        <v>0.25800000000000017</v>
      </c>
      <c r="T1271" s="110">
        <f>IF('3B-Air transport'!AB$66="no"," ",ROUND(S1271,4))</f>
        <v>0.25800000000000001</v>
      </c>
      <c r="U1271" s="110">
        <f>IF('3B-Air transport'!AB$67="no"," ",ROUND(S1271,4))</f>
        <v>0.25800000000000001</v>
      </c>
      <c r="V1271" s="110">
        <f>IF('3B-Air transport'!AB$68="no"," ",ROUND(S1271,4))</f>
        <v>0.25800000000000001</v>
      </c>
      <c r="W1271" s="110"/>
      <c r="AB1271" s="110">
        <f t="shared" si="107"/>
        <v>0.25800000000000017</v>
      </c>
      <c r="AC1271" s="110">
        <f>IF('3C-Water transport'!AB$56="no"," ",ROUND(AB1271,4))</f>
        <v>0.25800000000000001</v>
      </c>
      <c r="AD1271" s="110">
        <f>IF('3C-Water transport'!AB$57="no"," ",ROUND(AB1271,4))</f>
        <v>0.25800000000000001</v>
      </c>
      <c r="AE1271" s="110">
        <f>IF('3C-Water transport'!AB$58="no"," ",ROUND(AB1271,4))</f>
        <v>0.25800000000000001</v>
      </c>
    </row>
    <row r="1272" spans="5:31" x14ac:dyDescent="0.25">
      <c r="E1272" s="110">
        <f t="shared" si="105"/>
        <v>0.25900000000000017</v>
      </c>
      <c r="F1272" s="110">
        <f>IF('3A-Rail transport'!$AB$56="no"," ",ROUND(E1272,4))</f>
        <v>0.25900000000000001</v>
      </c>
      <c r="G1272" s="110">
        <f>IF('3A-Rail transport'!$AB$57="no"," ",ROUND(E1272,4))</f>
        <v>0.25900000000000001</v>
      </c>
      <c r="H1272" s="110"/>
      <c r="S1272" s="110">
        <f t="shared" si="106"/>
        <v>0.25900000000000017</v>
      </c>
      <c r="T1272" s="110">
        <f>IF('3B-Air transport'!AB$66="no"," ",ROUND(S1272,4))</f>
        <v>0.25900000000000001</v>
      </c>
      <c r="U1272" s="110">
        <f>IF('3B-Air transport'!AB$67="no"," ",ROUND(S1272,4))</f>
        <v>0.25900000000000001</v>
      </c>
      <c r="V1272" s="110">
        <f>IF('3B-Air transport'!AB$68="no"," ",ROUND(S1272,4))</f>
        <v>0.25900000000000001</v>
      </c>
      <c r="W1272" s="110"/>
      <c r="AB1272" s="110">
        <f t="shared" si="107"/>
        <v>0.25900000000000017</v>
      </c>
      <c r="AC1272" s="110">
        <f>IF('3C-Water transport'!AB$56="no"," ",ROUND(AB1272,4))</f>
        <v>0.25900000000000001</v>
      </c>
      <c r="AD1272" s="110">
        <f>IF('3C-Water transport'!AB$57="no"," ",ROUND(AB1272,4))</f>
        <v>0.25900000000000001</v>
      </c>
      <c r="AE1272" s="110">
        <f>IF('3C-Water transport'!AB$58="no"," ",ROUND(AB1272,4))</f>
        <v>0.25900000000000001</v>
      </c>
    </row>
    <row r="1273" spans="5:31" x14ac:dyDescent="0.25">
      <c r="E1273" s="110">
        <f t="shared" si="105"/>
        <v>0.26000000000000018</v>
      </c>
      <c r="F1273" s="110">
        <f>IF('3A-Rail transport'!$AB$56="no"," ",ROUND(E1273,4))</f>
        <v>0.26</v>
      </c>
      <c r="G1273" s="110">
        <f>IF('3A-Rail transport'!$AB$57="no"," ",ROUND(E1273,4))</f>
        <v>0.26</v>
      </c>
      <c r="H1273" s="110"/>
      <c r="S1273" s="110">
        <f t="shared" si="106"/>
        <v>0.26000000000000018</v>
      </c>
      <c r="T1273" s="110">
        <f>IF('3B-Air transport'!AB$66="no"," ",ROUND(S1273,4))</f>
        <v>0.26</v>
      </c>
      <c r="U1273" s="110">
        <f>IF('3B-Air transport'!AB$67="no"," ",ROUND(S1273,4))</f>
        <v>0.26</v>
      </c>
      <c r="V1273" s="110">
        <f>IF('3B-Air transport'!AB$68="no"," ",ROUND(S1273,4))</f>
        <v>0.26</v>
      </c>
      <c r="W1273" s="110"/>
      <c r="AB1273" s="110">
        <f t="shared" si="107"/>
        <v>0.26000000000000018</v>
      </c>
      <c r="AC1273" s="110">
        <f>IF('3C-Water transport'!AB$56="no"," ",ROUND(AB1273,4))</f>
        <v>0.26</v>
      </c>
      <c r="AD1273" s="110">
        <f>IF('3C-Water transport'!AB$57="no"," ",ROUND(AB1273,4))</f>
        <v>0.26</v>
      </c>
      <c r="AE1273" s="110">
        <f>IF('3C-Water transport'!AB$58="no"," ",ROUND(AB1273,4))</f>
        <v>0.26</v>
      </c>
    </row>
    <row r="1274" spans="5:31" x14ac:dyDescent="0.25">
      <c r="E1274" s="110">
        <f t="shared" si="105"/>
        <v>0.26100000000000018</v>
      </c>
      <c r="F1274" s="110">
        <f>IF('3A-Rail transport'!$AB$56="no"," ",ROUND(E1274,4))</f>
        <v>0.26100000000000001</v>
      </c>
      <c r="G1274" s="110">
        <f>IF('3A-Rail transport'!$AB$57="no"," ",ROUND(E1274,4))</f>
        <v>0.26100000000000001</v>
      </c>
      <c r="H1274" s="110"/>
      <c r="S1274" s="110">
        <f t="shared" si="106"/>
        <v>0.26100000000000018</v>
      </c>
      <c r="T1274" s="110">
        <f>IF('3B-Air transport'!AB$66="no"," ",ROUND(S1274,4))</f>
        <v>0.26100000000000001</v>
      </c>
      <c r="U1274" s="110">
        <f>IF('3B-Air transport'!AB$67="no"," ",ROUND(S1274,4))</f>
        <v>0.26100000000000001</v>
      </c>
      <c r="V1274" s="110">
        <f>IF('3B-Air transport'!AB$68="no"," ",ROUND(S1274,4))</f>
        <v>0.26100000000000001</v>
      </c>
      <c r="W1274" s="110"/>
      <c r="AB1274" s="110">
        <f t="shared" si="107"/>
        <v>0.26100000000000018</v>
      </c>
      <c r="AC1274" s="110">
        <f>IF('3C-Water transport'!AB$56="no"," ",ROUND(AB1274,4))</f>
        <v>0.26100000000000001</v>
      </c>
      <c r="AD1274" s="110">
        <f>IF('3C-Water transport'!AB$57="no"," ",ROUND(AB1274,4))</f>
        <v>0.26100000000000001</v>
      </c>
      <c r="AE1274" s="110">
        <f>IF('3C-Water transport'!AB$58="no"," ",ROUND(AB1274,4))</f>
        <v>0.26100000000000001</v>
      </c>
    </row>
    <row r="1275" spans="5:31" x14ac:dyDescent="0.25">
      <c r="E1275" s="110">
        <f t="shared" si="105"/>
        <v>0.26200000000000018</v>
      </c>
      <c r="F1275" s="110">
        <f>IF('3A-Rail transport'!$AB$56="no"," ",ROUND(E1275,4))</f>
        <v>0.26200000000000001</v>
      </c>
      <c r="G1275" s="110">
        <f>IF('3A-Rail transport'!$AB$57="no"," ",ROUND(E1275,4))</f>
        <v>0.26200000000000001</v>
      </c>
      <c r="H1275" s="110"/>
      <c r="S1275" s="110">
        <f t="shared" si="106"/>
        <v>0.26200000000000018</v>
      </c>
      <c r="T1275" s="110">
        <f>IF('3B-Air transport'!AB$66="no"," ",ROUND(S1275,4))</f>
        <v>0.26200000000000001</v>
      </c>
      <c r="U1275" s="110">
        <f>IF('3B-Air transport'!AB$67="no"," ",ROUND(S1275,4))</f>
        <v>0.26200000000000001</v>
      </c>
      <c r="V1275" s="110">
        <f>IF('3B-Air transport'!AB$68="no"," ",ROUND(S1275,4))</f>
        <v>0.26200000000000001</v>
      </c>
      <c r="W1275" s="110"/>
      <c r="AB1275" s="110">
        <f t="shared" si="107"/>
        <v>0.26200000000000018</v>
      </c>
      <c r="AC1275" s="110">
        <f>IF('3C-Water transport'!AB$56="no"," ",ROUND(AB1275,4))</f>
        <v>0.26200000000000001</v>
      </c>
      <c r="AD1275" s="110">
        <f>IF('3C-Water transport'!AB$57="no"," ",ROUND(AB1275,4))</f>
        <v>0.26200000000000001</v>
      </c>
      <c r="AE1275" s="110">
        <f>IF('3C-Water transport'!AB$58="no"," ",ROUND(AB1275,4))</f>
        <v>0.26200000000000001</v>
      </c>
    </row>
    <row r="1276" spans="5:31" x14ac:dyDescent="0.25">
      <c r="E1276" s="110">
        <f t="shared" si="105"/>
        <v>0.26300000000000018</v>
      </c>
      <c r="F1276" s="110">
        <f>IF('3A-Rail transport'!$AB$56="no"," ",ROUND(E1276,4))</f>
        <v>0.26300000000000001</v>
      </c>
      <c r="G1276" s="110">
        <f>IF('3A-Rail transport'!$AB$57="no"," ",ROUND(E1276,4))</f>
        <v>0.26300000000000001</v>
      </c>
      <c r="H1276" s="110"/>
      <c r="S1276" s="110">
        <f t="shared" si="106"/>
        <v>0.26300000000000018</v>
      </c>
      <c r="T1276" s="110">
        <f>IF('3B-Air transport'!AB$66="no"," ",ROUND(S1276,4))</f>
        <v>0.26300000000000001</v>
      </c>
      <c r="U1276" s="110">
        <f>IF('3B-Air transport'!AB$67="no"," ",ROUND(S1276,4))</f>
        <v>0.26300000000000001</v>
      </c>
      <c r="V1276" s="110">
        <f>IF('3B-Air transport'!AB$68="no"," ",ROUND(S1276,4))</f>
        <v>0.26300000000000001</v>
      </c>
      <c r="W1276" s="110"/>
      <c r="AB1276" s="110">
        <f t="shared" si="107"/>
        <v>0.26300000000000018</v>
      </c>
      <c r="AC1276" s="110">
        <f>IF('3C-Water transport'!AB$56="no"," ",ROUND(AB1276,4))</f>
        <v>0.26300000000000001</v>
      </c>
      <c r="AD1276" s="110">
        <f>IF('3C-Water transport'!AB$57="no"," ",ROUND(AB1276,4))</f>
        <v>0.26300000000000001</v>
      </c>
      <c r="AE1276" s="110">
        <f>IF('3C-Water transport'!AB$58="no"," ",ROUND(AB1276,4))</f>
        <v>0.26300000000000001</v>
      </c>
    </row>
    <row r="1277" spans="5:31" x14ac:dyDescent="0.25">
      <c r="E1277" s="110">
        <f t="shared" si="105"/>
        <v>0.26400000000000018</v>
      </c>
      <c r="F1277" s="110">
        <f>IF('3A-Rail transport'!$AB$56="no"," ",ROUND(E1277,4))</f>
        <v>0.26400000000000001</v>
      </c>
      <c r="G1277" s="110">
        <f>IF('3A-Rail transport'!$AB$57="no"," ",ROUND(E1277,4))</f>
        <v>0.26400000000000001</v>
      </c>
      <c r="H1277" s="110"/>
      <c r="S1277" s="110">
        <f t="shared" si="106"/>
        <v>0.26400000000000018</v>
      </c>
      <c r="T1277" s="110">
        <f>IF('3B-Air transport'!AB$66="no"," ",ROUND(S1277,4))</f>
        <v>0.26400000000000001</v>
      </c>
      <c r="U1277" s="110">
        <f>IF('3B-Air transport'!AB$67="no"," ",ROUND(S1277,4))</f>
        <v>0.26400000000000001</v>
      </c>
      <c r="V1277" s="110">
        <f>IF('3B-Air transport'!AB$68="no"," ",ROUND(S1277,4))</f>
        <v>0.26400000000000001</v>
      </c>
      <c r="W1277" s="110"/>
      <c r="AB1277" s="110">
        <f t="shared" si="107"/>
        <v>0.26400000000000018</v>
      </c>
      <c r="AC1277" s="110">
        <f>IF('3C-Water transport'!AB$56="no"," ",ROUND(AB1277,4))</f>
        <v>0.26400000000000001</v>
      </c>
      <c r="AD1277" s="110">
        <f>IF('3C-Water transport'!AB$57="no"," ",ROUND(AB1277,4))</f>
        <v>0.26400000000000001</v>
      </c>
      <c r="AE1277" s="110">
        <f>IF('3C-Water transport'!AB$58="no"," ",ROUND(AB1277,4))</f>
        <v>0.26400000000000001</v>
      </c>
    </row>
    <row r="1278" spans="5:31" x14ac:dyDescent="0.25">
      <c r="E1278" s="110">
        <f t="shared" si="105"/>
        <v>0.26500000000000018</v>
      </c>
      <c r="F1278" s="110">
        <f>IF('3A-Rail transport'!$AB$56="no"," ",ROUND(E1278,4))</f>
        <v>0.26500000000000001</v>
      </c>
      <c r="G1278" s="110">
        <f>IF('3A-Rail transport'!$AB$57="no"," ",ROUND(E1278,4))</f>
        <v>0.26500000000000001</v>
      </c>
      <c r="H1278" s="110"/>
      <c r="S1278" s="110">
        <f t="shared" si="106"/>
        <v>0.26500000000000018</v>
      </c>
      <c r="T1278" s="110">
        <f>IF('3B-Air transport'!AB$66="no"," ",ROUND(S1278,4))</f>
        <v>0.26500000000000001</v>
      </c>
      <c r="U1278" s="110">
        <f>IF('3B-Air transport'!AB$67="no"," ",ROUND(S1278,4))</f>
        <v>0.26500000000000001</v>
      </c>
      <c r="V1278" s="110">
        <f>IF('3B-Air transport'!AB$68="no"," ",ROUND(S1278,4))</f>
        <v>0.26500000000000001</v>
      </c>
      <c r="W1278" s="110"/>
      <c r="AB1278" s="110">
        <f t="shared" si="107"/>
        <v>0.26500000000000018</v>
      </c>
      <c r="AC1278" s="110">
        <f>IF('3C-Water transport'!AB$56="no"," ",ROUND(AB1278,4))</f>
        <v>0.26500000000000001</v>
      </c>
      <c r="AD1278" s="110">
        <f>IF('3C-Water transport'!AB$57="no"," ",ROUND(AB1278,4))</f>
        <v>0.26500000000000001</v>
      </c>
      <c r="AE1278" s="110">
        <f>IF('3C-Water transport'!AB$58="no"," ",ROUND(AB1278,4))</f>
        <v>0.26500000000000001</v>
      </c>
    </row>
    <row r="1279" spans="5:31" x14ac:dyDescent="0.25">
      <c r="E1279" s="110">
        <f t="shared" si="105"/>
        <v>0.26600000000000018</v>
      </c>
      <c r="F1279" s="110">
        <f>IF('3A-Rail transport'!$AB$56="no"," ",ROUND(E1279,4))</f>
        <v>0.26600000000000001</v>
      </c>
      <c r="G1279" s="110">
        <f>IF('3A-Rail transport'!$AB$57="no"," ",ROUND(E1279,4))</f>
        <v>0.26600000000000001</v>
      </c>
      <c r="H1279" s="110"/>
      <c r="S1279" s="110">
        <f t="shared" si="106"/>
        <v>0.26600000000000018</v>
      </c>
      <c r="T1279" s="110">
        <f>IF('3B-Air transport'!AB$66="no"," ",ROUND(S1279,4))</f>
        <v>0.26600000000000001</v>
      </c>
      <c r="U1279" s="110">
        <f>IF('3B-Air transport'!AB$67="no"," ",ROUND(S1279,4))</f>
        <v>0.26600000000000001</v>
      </c>
      <c r="V1279" s="110">
        <f>IF('3B-Air transport'!AB$68="no"," ",ROUND(S1279,4))</f>
        <v>0.26600000000000001</v>
      </c>
      <c r="W1279" s="110"/>
      <c r="AB1279" s="110">
        <f t="shared" si="107"/>
        <v>0.26600000000000018</v>
      </c>
      <c r="AC1279" s="110">
        <f>IF('3C-Water transport'!AB$56="no"," ",ROUND(AB1279,4))</f>
        <v>0.26600000000000001</v>
      </c>
      <c r="AD1279" s="110">
        <f>IF('3C-Water transport'!AB$57="no"," ",ROUND(AB1279,4))</f>
        <v>0.26600000000000001</v>
      </c>
      <c r="AE1279" s="110">
        <f>IF('3C-Water transport'!AB$58="no"," ",ROUND(AB1279,4))</f>
        <v>0.26600000000000001</v>
      </c>
    </row>
    <row r="1280" spans="5:31" x14ac:dyDescent="0.25">
      <c r="E1280" s="110">
        <f t="shared" si="105"/>
        <v>0.26700000000000018</v>
      </c>
      <c r="F1280" s="110">
        <f>IF('3A-Rail transport'!$AB$56="no"," ",ROUND(E1280,4))</f>
        <v>0.26700000000000002</v>
      </c>
      <c r="G1280" s="110">
        <f>IF('3A-Rail transport'!$AB$57="no"," ",ROUND(E1280,4))</f>
        <v>0.26700000000000002</v>
      </c>
      <c r="H1280" s="110"/>
      <c r="S1280" s="110">
        <f t="shared" si="106"/>
        <v>0.26700000000000018</v>
      </c>
      <c r="T1280" s="110">
        <f>IF('3B-Air transport'!AB$66="no"," ",ROUND(S1280,4))</f>
        <v>0.26700000000000002</v>
      </c>
      <c r="U1280" s="110">
        <f>IF('3B-Air transport'!AB$67="no"," ",ROUND(S1280,4))</f>
        <v>0.26700000000000002</v>
      </c>
      <c r="V1280" s="110">
        <f>IF('3B-Air transport'!AB$68="no"," ",ROUND(S1280,4))</f>
        <v>0.26700000000000002</v>
      </c>
      <c r="W1280" s="110"/>
      <c r="AB1280" s="110">
        <f t="shared" si="107"/>
        <v>0.26700000000000018</v>
      </c>
      <c r="AC1280" s="110">
        <f>IF('3C-Water transport'!AB$56="no"," ",ROUND(AB1280,4))</f>
        <v>0.26700000000000002</v>
      </c>
      <c r="AD1280" s="110">
        <f>IF('3C-Water transport'!AB$57="no"," ",ROUND(AB1280,4))</f>
        <v>0.26700000000000002</v>
      </c>
      <c r="AE1280" s="110">
        <f>IF('3C-Water transport'!AB$58="no"," ",ROUND(AB1280,4))</f>
        <v>0.26700000000000002</v>
      </c>
    </row>
    <row r="1281" spans="5:31" x14ac:dyDescent="0.25">
      <c r="E1281" s="110">
        <f t="shared" si="105"/>
        <v>0.26800000000000018</v>
      </c>
      <c r="F1281" s="110">
        <f>IF('3A-Rail transport'!$AB$56="no"," ",ROUND(E1281,4))</f>
        <v>0.26800000000000002</v>
      </c>
      <c r="G1281" s="110">
        <f>IF('3A-Rail transport'!$AB$57="no"," ",ROUND(E1281,4))</f>
        <v>0.26800000000000002</v>
      </c>
      <c r="H1281" s="110"/>
      <c r="S1281" s="110">
        <f t="shared" si="106"/>
        <v>0.26800000000000018</v>
      </c>
      <c r="T1281" s="110">
        <f>IF('3B-Air transport'!AB$66="no"," ",ROUND(S1281,4))</f>
        <v>0.26800000000000002</v>
      </c>
      <c r="U1281" s="110">
        <f>IF('3B-Air transport'!AB$67="no"," ",ROUND(S1281,4))</f>
        <v>0.26800000000000002</v>
      </c>
      <c r="V1281" s="110">
        <f>IF('3B-Air transport'!AB$68="no"," ",ROUND(S1281,4))</f>
        <v>0.26800000000000002</v>
      </c>
      <c r="W1281" s="110"/>
      <c r="AB1281" s="110">
        <f t="shared" si="107"/>
        <v>0.26800000000000018</v>
      </c>
      <c r="AC1281" s="110">
        <f>IF('3C-Water transport'!AB$56="no"," ",ROUND(AB1281,4))</f>
        <v>0.26800000000000002</v>
      </c>
      <c r="AD1281" s="110">
        <f>IF('3C-Water transport'!AB$57="no"," ",ROUND(AB1281,4))</f>
        <v>0.26800000000000002</v>
      </c>
      <c r="AE1281" s="110">
        <f>IF('3C-Water transport'!AB$58="no"," ",ROUND(AB1281,4))</f>
        <v>0.26800000000000002</v>
      </c>
    </row>
    <row r="1282" spans="5:31" x14ac:dyDescent="0.25">
      <c r="E1282" s="110">
        <f t="shared" si="105"/>
        <v>0.26900000000000018</v>
      </c>
      <c r="F1282" s="110">
        <f>IF('3A-Rail transport'!$AB$56="no"," ",ROUND(E1282,4))</f>
        <v>0.26900000000000002</v>
      </c>
      <c r="G1282" s="110">
        <f>IF('3A-Rail transport'!$AB$57="no"," ",ROUND(E1282,4))</f>
        <v>0.26900000000000002</v>
      </c>
      <c r="H1282" s="110"/>
      <c r="S1282" s="110">
        <f t="shared" si="106"/>
        <v>0.26900000000000018</v>
      </c>
      <c r="T1282" s="110">
        <f>IF('3B-Air transport'!AB$66="no"," ",ROUND(S1282,4))</f>
        <v>0.26900000000000002</v>
      </c>
      <c r="U1282" s="110">
        <f>IF('3B-Air transport'!AB$67="no"," ",ROUND(S1282,4))</f>
        <v>0.26900000000000002</v>
      </c>
      <c r="V1282" s="110">
        <f>IF('3B-Air transport'!AB$68="no"," ",ROUND(S1282,4))</f>
        <v>0.26900000000000002</v>
      </c>
      <c r="W1282" s="110"/>
      <c r="AB1282" s="110">
        <f t="shared" si="107"/>
        <v>0.26900000000000018</v>
      </c>
      <c r="AC1282" s="110">
        <f>IF('3C-Water transport'!AB$56="no"," ",ROUND(AB1282,4))</f>
        <v>0.26900000000000002</v>
      </c>
      <c r="AD1282" s="110">
        <f>IF('3C-Water transport'!AB$57="no"," ",ROUND(AB1282,4))</f>
        <v>0.26900000000000002</v>
      </c>
      <c r="AE1282" s="110">
        <f>IF('3C-Water transport'!AB$58="no"," ",ROUND(AB1282,4))</f>
        <v>0.26900000000000002</v>
      </c>
    </row>
    <row r="1283" spans="5:31" x14ac:dyDescent="0.25">
      <c r="E1283" s="110">
        <f t="shared" si="105"/>
        <v>0.27000000000000018</v>
      </c>
      <c r="F1283" s="110">
        <f>IF('3A-Rail transport'!$AB$56="no"," ",ROUND(E1283,4))</f>
        <v>0.27</v>
      </c>
      <c r="G1283" s="110">
        <f>IF('3A-Rail transport'!$AB$57="no"," ",ROUND(E1283,4))</f>
        <v>0.27</v>
      </c>
      <c r="H1283" s="110"/>
      <c r="S1283" s="110">
        <f t="shared" si="106"/>
        <v>0.27000000000000018</v>
      </c>
      <c r="T1283" s="110">
        <f>IF('3B-Air transport'!AB$66="no"," ",ROUND(S1283,4))</f>
        <v>0.27</v>
      </c>
      <c r="U1283" s="110">
        <f>IF('3B-Air transport'!AB$67="no"," ",ROUND(S1283,4))</f>
        <v>0.27</v>
      </c>
      <c r="V1283" s="110">
        <f>IF('3B-Air transport'!AB$68="no"," ",ROUND(S1283,4))</f>
        <v>0.27</v>
      </c>
      <c r="W1283" s="110"/>
      <c r="AB1283" s="110">
        <f t="shared" si="107"/>
        <v>0.27000000000000018</v>
      </c>
      <c r="AC1283" s="110">
        <f>IF('3C-Water transport'!AB$56="no"," ",ROUND(AB1283,4))</f>
        <v>0.27</v>
      </c>
      <c r="AD1283" s="110">
        <f>IF('3C-Water transport'!AB$57="no"," ",ROUND(AB1283,4))</f>
        <v>0.27</v>
      </c>
      <c r="AE1283" s="110">
        <f>IF('3C-Water transport'!AB$58="no"," ",ROUND(AB1283,4))</f>
        <v>0.27</v>
      </c>
    </row>
    <row r="1284" spans="5:31" x14ac:dyDescent="0.25">
      <c r="E1284" s="110">
        <f t="shared" si="105"/>
        <v>0.27100000000000019</v>
      </c>
      <c r="F1284" s="110">
        <f>IF('3A-Rail transport'!$AB$56="no"," ",ROUND(E1284,4))</f>
        <v>0.27100000000000002</v>
      </c>
      <c r="G1284" s="110">
        <f>IF('3A-Rail transport'!$AB$57="no"," ",ROUND(E1284,4))</f>
        <v>0.27100000000000002</v>
      </c>
      <c r="H1284" s="110"/>
      <c r="S1284" s="110">
        <f t="shared" si="106"/>
        <v>0.27100000000000019</v>
      </c>
      <c r="T1284" s="110">
        <f>IF('3B-Air transport'!AB$66="no"," ",ROUND(S1284,4))</f>
        <v>0.27100000000000002</v>
      </c>
      <c r="U1284" s="110">
        <f>IF('3B-Air transport'!AB$67="no"," ",ROUND(S1284,4))</f>
        <v>0.27100000000000002</v>
      </c>
      <c r="V1284" s="110">
        <f>IF('3B-Air transport'!AB$68="no"," ",ROUND(S1284,4))</f>
        <v>0.27100000000000002</v>
      </c>
      <c r="W1284" s="110"/>
      <c r="AB1284" s="110">
        <f t="shared" si="107"/>
        <v>0.27100000000000019</v>
      </c>
      <c r="AC1284" s="110">
        <f>IF('3C-Water transport'!AB$56="no"," ",ROUND(AB1284,4))</f>
        <v>0.27100000000000002</v>
      </c>
      <c r="AD1284" s="110">
        <f>IF('3C-Water transport'!AB$57="no"," ",ROUND(AB1284,4))</f>
        <v>0.27100000000000002</v>
      </c>
      <c r="AE1284" s="110">
        <f>IF('3C-Water transport'!AB$58="no"," ",ROUND(AB1284,4))</f>
        <v>0.27100000000000002</v>
      </c>
    </row>
    <row r="1285" spans="5:31" x14ac:dyDescent="0.25">
      <c r="E1285" s="110">
        <f t="shared" si="105"/>
        <v>0.27200000000000019</v>
      </c>
      <c r="F1285" s="110">
        <f>IF('3A-Rail transport'!$AB$56="no"," ",ROUND(E1285,4))</f>
        <v>0.27200000000000002</v>
      </c>
      <c r="G1285" s="110">
        <f>IF('3A-Rail transport'!$AB$57="no"," ",ROUND(E1285,4))</f>
        <v>0.27200000000000002</v>
      </c>
      <c r="H1285" s="110"/>
      <c r="S1285" s="110">
        <f t="shared" si="106"/>
        <v>0.27200000000000019</v>
      </c>
      <c r="T1285" s="110">
        <f>IF('3B-Air transport'!AB$66="no"," ",ROUND(S1285,4))</f>
        <v>0.27200000000000002</v>
      </c>
      <c r="U1285" s="110">
        <f>IF('3B-Air transport'!AB$67="no"," ",ROUND(S1285,4))</f>
        <v>0.27200000000000002</v>
      </c>
      <c r="V1285" s="110">
        <f>IF('3B-Air transport'!AB$68="no"," ",ROUND(S1285,4))</f>
        <v>0.27200000000000002</v>
      </c>
      <c r="W1285" s="110"/>
      <c r="AB1285" s="110">
        <f t="shared" si="107"/>
        <v>0.27200000000000019</v>
      </c>
      <c r="AC1285" s="110">
        <f>IF('3C-Water transport'!AB$56="no"," ",ROUND(AB1285,4))</f>
        <v>0.27200000000000002</v>
      </c>
      <c r="AD1285" s="110">
        <f>IF('3C-Water transport'!AB$57="no"," ",ROUND(AB1285,4))</f>
        <v>0.27200000000000002</v>
      </c>
      <c r="AE1285" s="110">
        <f>IF('3C-Water transport'!AB$58="no"," ",ROUND(AB1285,4))</f>
        <v>0.27200000000000002</v>
      </c>
    </row>
    <row r="1286" spans="5:31" x14ac:dyDescent="0.25">
      <c r="E1286" s="110">
        <f t="shared" si="105"/>
        <v>0.27300000000000019</v>
      </c>
      <c r="F1286" s="110">
        <f>IF('3A-Rail transport'!$AB$56="no"," ",ROUND(E1286,4))</f>
        <v>0.27300000000000002</v>
      </c>
      <c r="G1286" s="110">
        <f>IF('3A-Rail transport'!$AB$57="no"," ",ROUND(E1286,4))</f>
        <v>0.27300000000000002</v>
      </c>
      <c r="H1286" s="110"/>
      <c r="S1286" s="110">
        <f t="shared" si="106"/>
        <v>0.27300000000000019</v>
      </c>
      <c r="T1286" s="110">
        <f>IF('3B-Air transport'!AB$66="no"," ",ROUND(S1286,4))</f>
        <v>0.27300000000000002</v>
      </c>
      <c r="U1286" s="110">
        <f>IF('3B-Air transport'!AB$67="no"," ",ROUND(S1286,4))</f>
        <v>0.27300000000000002</v>
      </c>
      <c r="V1286" s="110">
        <f>IF('3B-Air transport'!AB$68="no"," ",ROUND(S1286,4))</f>
        <v>0.27300000000000002</v>
      </c>
      <c r="W1286" s="110"/>
      <c r="AB1286" s="110">
        <f t="shared" si="107"/>
        <v>0.27300000000000019</v>
      </c>
      <c r="AC1286" s="110">
        <f>IF('3C-Water transport'!AB$56="no"," ",ROUND(AB1286,4))</f>
        <v>0.27300000000000002</v>
      </c>
      <c r="AD1286" s="110">
        <f>IF('3C-Water transport'!AB$57="no"," ",ROUND(AB1286,4))</f>
        <v>0.27300000000000002</v>
      </c>
      <c r="AE1286" s="110">
        <f>IF('3C-Water transport'!AB$58="no"," ",ROUND(AB1286,4))</f>
        <v>0.27300000000000002</v>
      </c>
    </row>
    <row r="1287" spans="5:31" x14ac:dyDescent="0.25">
      <c r="E1287" s="110">
        <f t="shared" si="105"/>
        <v>0.27400000000000019</v>
      </c>
      <c r="F1287" s="110">
        <f>IF('3A-Rail transport'!$AB$56="no"," ",ROUND(E1287,4))</f>
        <v>0.27400000000000002</v>
      </c>
      <c r="G1287" s="110">
        <f>IF('3A-Rail transport'!$AB$57="no"," ",ROUND(E1287,4))</f>
        <v>0.27400000000000002</v>
      </c>
      <c r="H1287" s="110"/>
      <c r="S1287" s="110">
        <f t="shared" si="106"/>
        <v>0.27400000000000019</v>
      </c>
      <c r="T1287" s="110">
        <f>IF('3B-Air transport'!AB$66="no"," ",ROUND(S1287,4))</f>
        <v>0.27400000000000002</v>
      </c>
      <c r="U1287" s="110">
        <f>IF('3B-Air transport'!AB$67="no"," ",ROUND(S1287,4))</f>
        <v>0.27400000000000002</v>
      </c>
      <c r="V1287" s="110">
        <f>IF('3B-Air transport'!AB$68="no"," ",ROUND(S1287,4))</f>
        <v>0.27400000000000002</v>
      </c>
      <c r="W1287" s="110"/>
      <c r="AB1287" s="110">
        <f t="shared" si="107"/>
        <v>0.27400000000000019</v>
      </c>
      <c r="AC1287" s="110">
        <f>IF('3C-Water transport'!AB$56="no"," ",ROUND(AB1287,4))</f>
        <v>0.27400000000000002</v>
      </c>
      <c r="AD1287" s="110">
        <f>IF('3C-Water transport'!AB$57="no"," ",ROUND(AB1287,4))</f>
        <v>0.27400000000000002</v>
      </c>
      <c r="AE1287" s="110">
        <f>IF('3C-Water transport'!AB$58="no"," ",ROUND(AB1287,4))</f>
        <v>0.27400000000000002</v>
      </c>
    </row>
    <row r="1288" spans="5:31" x14ac:dyDescent="0.25">
      <c r="E1288" s="110">
        <f t="shared" si="105"/>
        <v>0.27500000000000019</v>
      </c>
      <c r="F1288" s="110">
        <f>IF('3A-Rail transport'!$AB$56="no"," ",ROUND(E1288,4))</f>
        <v>0.27500000000000002</v>
      </c>
      <c r="G1288" s="110">
        <f>IF('3A-Rail transport'!$AB$57="no"," ",ROUND(E1288,4))</f>
        <v>0.27500000000000002</v>
      </c>
      <c r="H1288" s="110"/>
      <c r="S1288" s="110">
        <f t="shared" si="106"/>
        <v>0.27500000000000019</v>
      </c>
      <c r="T1288" s="110">
        <f>IF('3B-Air transport'!AB$66="no"," ",ROUND(S1288,4))</f>
        <v>0.27500000000000002</v>
      </c>
      <c r="U1288" s="110">
        <f>IF('3B-Air transport'!AB$67="no"," ",ROUND(S1288,4))</f>
        <v>0.27500000000000002</v>
      </c>
      <c r="V1288" s="110">
        <f>IF('3B-Air transport'!AB$68="no"," ",ROUND(S1288,4))</f>
        <v>0.27500000000000002</v>
      </c>
      <c r="W1288" s="110"/>
      <c r="AB1288" s="110">
        <f t="shared" si="107"/>
        <v>0.27500000000000019</v>
      </c>
      <c r="AC1288" s="110">
        <f>IF('3C-Water transport'!AB$56="no"," ",ROUND(AB1288,4))</f>
        <v>0.27500000000000002</v>
      </c>
      <c r="AD1288" s="110">
        <f>IF('3C-Water transport'!AB$57="no"," ",ROUND(AB1288,4))</f>
        <v>0.27500000000000002</v>
      </c>
      <c r="AE1288" s="110">
        <f>IF('3C-Water transport'!AB$58="no"," ",ROUND(AB1288,4))</f>
        <v>0.27500000000000002</v>
      </c>
    </row>
    <row r="1289" spans="5:31" x14ac:dyDescent="0.25">
      <c r="E1289" s="110">
        <f t="shared" si="105"/>
        <v>0.27600000000000019</v>
      </c>
      <c r="F1289" s="110">
        <f>IF('3A-Rail transport'!$AB$56="no"," ",ROUND(E1289,4))</f>
        <v>0.27600000000000002</v>
      </c>
      <c r="G1289" s="110">
        <f>IF('3A-Rail transport'!$AB$57="no"," ",ROUND(E1289,4))</f>
        <v>0.27600000000000002</v>
      </c>
      <c r="H1289" s="110"/>
      <c r="S1289" s="110">
        <f t="shared" si="106"/>
        <v>0.27600000000000019</v>
      </c>
      <c r="T1289" s="110">
        <f>IF('3B-Air transport'!AB$66="no"," ",ROUND(S1289,4))</f>
        <v>0.27600000000000002</v>
      </c>
      <c r="U1289" s="110">
        <f>IF('3B-Air transport'!AB$67="no"," ",ROUND(S1289,4))</f>
        <v>0.27600000000000002</v>
      </c>
      <c r="V1289" s="110">
        <f>IF('3B-Air transport'!AB$68="no"," ",ROUND(S1289,4))</f>
        <v>0.27600000000000002</v>
      </c>
      <c r="W1289" s="110"/>
      <c r="AB1289" s="110">
        <f t="shared" si="107"/>
        <v>0.27600000000000019</v>
      </c>
      <c r="AC1289" s="110">
        <f>IF('3C-Water transport'!AB$56="no"," ",ROUND(AB1289,4))</f>
        <v>0.27600000000000002</v>
      </c>
      <c r="AD1289" s="110">
        <f>IF('3C-Water transport'!AB$57="no"," ",ROUND(AB1289,4))</f>
        <v>0.27600000000000002</v>
      </c>
      <c r="AE1289" s="110">
        <f>IF('3C-Water transport'!AB$58="no"," ",ROUND(AB1289,4))</f>
        <v>0.27600000000000002</v>
      </c>
    </row>
    <row r="1290" spans="5:31" x14ac:dyDescent="0.25">
      <c r="E1290" s="110">
        <f t="shared" si="105"/>
        <v>0.27700000000000019</v>
      </c>
      <c r="F1290" s="110">
        <f>IF('3A-Rail transport'!$AB$56="no"," ",ROUND(E1290,4))</f>
        <v>0.27700000000000002</v>
      </c>
      <c r="G1290" s="110">
        <f>IF('3A-Rail transport'!$AB$57="no"," ",ROUND(E1290,4))</f>
        <v>0.27700000000000002</v>
      </c>
      <c r="H1290" s="110"/>
      <c r="S1290" s="110">
        <f t="shared" si="106"/>
        <v>0.27700000000000019</v>
      </c>
      <c r="T1290" s="110">
        <f>IF('3B-Air transport'!AB$66="no"," ",ROUND(S1290,4))</f>
        <v>0.27700000000000002</v>
      </c>
      <c r="U1290" s="110">
        <f>IF('3B-Air transport'!AB$67="no"," ",ROUND(S1290,4))</f>
        <v>0.27700000000000002</v>
      </c>
      <c r="V1290" s="110">
        <f>IF('3B-Air transport'!AB$68="no"," ",ROUND(S1290,4))</f>
        <v>0.27700000000000002</v>
      </c>
      <c r="W1290" s="110"/>
      <c r="AB1290" s="110">
        <f t="shared" si="107"/>
        <v>0.27700000000000019</v>
      </c>
      <c r="AC1290" s="110">
        <f>IF('3C-Water transport'!AB$56="no"," ",ROUND(AB1290,4))</f>
        <v>0.27700000000000002</v>
      </c>
      <c r="AD1290" s="110">
        <f>IF('3C-Water transport'!AB$57="no"," ",ROUND(AB1290,4))</f>
        <v>0.27700000000000002</v>
      </c>
      <c r="AE1290" s="110">
        <f>IF('3C-Water transport'!AB$58="no"," ",ROUND(AB1290,4))</f>
        <v>0.27700000000000002</v>
      </c>
    </row>
    <row r="1291" spans="5:31" x14ac:dyDescent="0.25">
      <c r="E1291" s="110">
        <f t="shared" si="105"/>
        <v>0.27800000000000019</v>
      </c>
      <c r="F1291" s="110">
        <f>IF('3A-Rail transport'!$AB$56="no"," ",ROUND(E1291,4))</f>
        <v>0.27800000000000002</v>
      </c>
      <c r="G1291" s="110">
        <f>IF('3A-Rail transport'!$AB$57="no"," ",ROUND(E1291,4))</f>
        <v>0.27800000000000002</v>
      </c>
      <c r="H1291" s="110"/>
      <c r="S1291" s="110">
        <f t="shared" si="106"/>
        <v>0.27800000000000019</v>
      </c>
      <c r="T1291" s="110">
        <f>IF('3B-Air transport'!AB$66="no"," ",ROUND(S1291,4))</f>
        <v>0.27800000000000002</v>
      </c>
      <c r="U1291" s="110">
        <f>IF('3B-Air transport'!AB$67="no"," ",ROUND(S1291,4))</f>
        <v>0.27800000000000002</v>
      </c>
      <c r="V1291" s="110">
        <f>IF('3B-Air transport'!AB$68="no"," ",ROUND(S1291,4))</f>
        <v>0.27800000000000002</v>
      </c>
      <c r="W1291" s="110"/>
      <c r="AB1291" s="110">
        <f t="shared" si="107"/>
        <v>0.27800000000000019</v>
      </c>
      <c r="AC1291" s="110">
        <f>IF('3C-Water transport'!AB$56="no"," ",ROUND(AB1291,4))</f>
        <v>0.27800000000000002</v>
      </c>
      <c r="AD1291" s="110">
        <f>IF('3C-Water transport'!AB$57="no"," ",ROUND(AB1291,4))</f>
        <v>0.27800000000000002</v>
      </c>
      <c r="AE1291" s="110">
        <f>IF('3C-Water transport'!AB$58="no"," ",ROUND(AB1291,4))</f>
        <v>0.27800000000000002</v>
      </c>
    </row>
    <row r="1292" spans="5:31" x14ac:dyDescent="0.25">
      <c r="E1292" s="110">
        <f t="shared" si="105"/>
        <v>0.27900000000000019</v>
      </c>
      <c r="F1292" s="110">
        <f>IF('3A-Rail transport'!$AB$56="no"," ",ROUND(E1292,4))</f>
        <v>0.27900000000000003</v>
      </c>
      <c r="G1292" s="110">
        <f>IF('3A-Rail transport'!$AB$57="no"," ",ROUND(E1292,4))</f>
        <v>0.27900000000000003</v>
      </c>
      <c r="H1292" s="110"/>
      <c r="S1292" s="110">
        <f t="shared" si="106"/>
        <v>0.27900000000000019</v>
      </c>
      <c r="T1292" s="110">
        <f>IF('3B-Air transport'!AB$66="no"," ",ROUND(S1292,4))</f>
        <v>0.27900000000000003</v>
      </c>
      <c r="U1292" s="110">
        <f>IF('3B-Air transport'!AB$67="no"," ",ROUND(S1292,4))</f>
        <v>0.27900000000000003</v>
      </c>
      <c r="V1292" s="110">
        <f>IF('3B-Air transport'!AB$68="no"," ",ROUND(S1292,4))</f>
        <v>0.27900000000000003</v>
      </c>
      <c r="W1292" s="110"/>
      <c r="AB1292" s="110">
        <f t="shared" si="107"/>
        <v>0.27900000000000019</v>
      </c>
      <c r="AC1292" s="110">
        <f>IF('3C-Water transport'!AB$56="no"," ",ROUND(AB1292,4))</f>
        <v>0.27900000000000003</v>
      </c>
      <c r="AD1292" s="110">
        <f>IF('3C-Water transport'!AB$57="no"," ",ROUND(AB1292,4))</f>
        <v>0.27900000000000003</v>
      </c>
      <c r="AE1292" s="110">
        <f>IF('3C-Water transport'!AB$58="no"," ",ROUND(AB1292,4))</f>
        <v>0.27900000000000003</v>
      </c>
    </row>
    <row r="1293" spans="5:31" x14ac:dyDescent="0.25">
      <c r="E1293" s="110">
        <f t="shared" si="105"/>
        <v>0.28000000000000019</v>
      </c>
      <c r="F1293" s="110">
        <f>IF('3A-Rail transport'!$AB$56="no"," ",ROUND(E1293,4))</f>
        <v>0.28000000000000003</v>
      </c>
      <c r="G1293" s="110">
        <f>IF('3A-Rail transport'!$AB$57="no"," ",ROUND(E1293,4))</f>
        <v>0.28000000000000003</v>
      </c>
      <c r="H1293" s="110"/>
      <c r="S1293" s="110">
        <f t="shared" si="106"/>
        <v>0.28000000000000019</v>
      </c>
      <c r="T1293" s="110">
        <f>IF('3B-Air transport'!AB$66="no"," ",ROUND(S1293,4))</f>
        <v>0.28000000000000003</v>
      </c>
      <c r="U1293" s="110">
        <f>IF('3B-Air transport'!AB$67="no"," ",ROUND(S1293,4))</f>
        <v>0.28000000000000003</v>
      </c>
      <c r="V1293" s="110">
        <f>IF('3B-Air transport'!AB$68="no"," ",ROUND(S1293,4))</f>
        <v>0.28000000000000003</v>
      </c>
      <c r="W1293" s="110"/>
      <c r="AB1293" s="110">
        <f t="shared" si="107"/>
        <v>0.28000000000000019</v>
      </c>
      <c r="AC1293" s="110">
        <f>IF('3C-Water transport'!AB$56="no"," ",ROUND(AB1293,4))</f>
        <v>0.28000000000000003</v>
      </c>
      <c r="AD1293" s="110">
        <f>IF('3C-Water transport'!AB$57="no"," ",ROUND(AB1293,4))</f>
        <v>0.28000000000000003</v>
      </c>
      <c r="AE1293" s="110">
        <f>IF('3C-Water transport'!AB$58="no"," ",ROUND(AB1293,4))</f>
        <v>0.28000000000000003</v>
      </c>
    </row>
    <row r="1294" spans="5:31" x14ac:dyDescent="0.25">
      <c r="E1294" s="110">
        <f t="shared" si="105"/>
        <v>0.28100000000000019</v>
      </c>
      <c r="F1294" s="110">
        <f>IF('3A-Rail transport'!$AB$56="no"," ",ROUND(E1294,4))</f>
        <v>0.28100000000000003</v>
      </c>
      <c r="G1294" s="110">
        <f>IF('3A-Rail transport'!$AB$57="no"," ",ROUND(E1294,4))</f>
        <v>0.28100000000000003</v>
      </c>
      <c r="H1294" s="110"/>
      <c r="S1294" s="110">
        <f t="shared" si="106"/>
        <v>0.28100000000000019</v>
      </c>
      <c r="T1294" s="110">
        <f>IF('3B-Air transport'!AB$66="no"," ",ROUND(S1294,4))</f>
        <v>0.28100000000000003</v>
      </c>
      <c r="U1294" s="110">
        <f>IF('3B-Air transport'!AB$67="no"," ",ROUND(S1294,4))</f>
        <v>0.28100000000000003</v>
      </c>
      <c r="V1294" s="110">
        <f>IF('3B-Air transport'!AB$68="no"," ",ROUND(S1294,4))</f>
        <v>0.28100000000000003</v>
      </c>
      <c r="W1294" s="110"/>
      <c r="AB1294" s="110">
        <f t="shared" si="107"/>
        <v>0.28100000000000019</v>
      </c>
      <c r="AC1294" s="110">
        <f>IF('3C-Water transport'!AB$56="no"," ",ROUND(AB1294,4))</f>
        <v>0.28100000000000003</v>
      </c>
      <c r="AD1294" s="110">
        <f>IF('3C-Water transport'!AB$57="no"," ",ROUND(AB1294,4))</f>
        <v>0.28100000000000003</v>
      </c>
      <c r="AE1294" s="110">
        <f>IF('3C-Water transport'!AB$58="no"," ",ROUND(AB1294,4))</f>
        <v>0.28100000000000003</v>
      </c>
    </row>
    <row r="1295" spans="5:31" x14ac:dyDescent="0.25">
      <c r="E1295" s="110">
        <f t="shared" si="105"/>
        <v>0.28200000000000019</v>
      </c>
      <c r="F1295" s="110">
        <f>IF('3A-Rail transport'!$AB$56="no"," ",ROUND(E1295,4))</f>
        <v>0.28199999999999997</v>
      </c>
      <c r="G1295" s="110">
        <f>IF('3A-Rail transport'!$AB$57="no"," ",ROUND(E1295,4))</f>
        <v>0.28199999999999997</v>
      </c>
      <c r="H1295" s="110"/>
      <c r="S1295" s="110">
        <f t="shared" si="106"/>
        <v>0.28200000000000019</v>
      </c>
      <c r="T1295" s="110">
        <f>IF('3B-Air transport'!AB$66="no"," ",ROUND(S1295,4))</f>
        <v>0.28199999999999997</v>
      </c>
      <c r="U1295" s="110">
        <f>IF('3B-Air transport'!AB$67="no"," ",ROUND(S1295,4))</f>
        <v>0.28199999999999997</v>
      </c>
      <c r="V1295" s="110">
        <f>IF('3B-Air transport'!AB$68="no"," ",ROUND(S1295,4))</f>
        <v>0.28199999999999997</v>
      </c>
      <c r="W1295" s="110"/>
      <c r="AB1295" s="110">
        <f t="shared" si="107"/>
        <v>0.28200000000000019</v>
      </c>
      <c r="AC1295" s="110">
        <f>IF('3C-Water transport'!AB$56="no"," ",ROUND(AB1295,4))</f>
        <v>0.28199999999999997</v>
      </c>
      <c r="AD1295" s="110">
        <f>IF('3C-Water transport'!AB$57="no"," ",ROUND(AB1295,4))</f>
        <v>0.28199999999999997</v>
      </c>
      <c r="AE1295" s="110">
        <f>IF('3C-Water transport'!AB$58="no"," ",ROUND(AB1295,4))</f>
        <v>0.28199999999999997</v>
      </c>
    </row>
    <row r="1296" spans="5:31" x14ac:dyDescent="0.25">
      <c r="E1296" s="110">
        <f t="shared" si="105"/>
        <v>0.2830000000000002</v>
      </c>
      <c r="F1296" s="110">
        <f>IF('3A-Rail transport'!$AB$56="no"," ",ROUND(E1296,4))</f>
        <v>0.28299999999999997</v>
      </c>
      <c r="G1296" s="110">
        <f>IF('3A-Rail transport'!$AB$57="no"," ",ROUND(E1296,4))</f>
        <v>0.28299999999999997</v>
      </c>
      <c r="H1296" s="110"/>
      <c r="S1296" s="110">
        <f t="shared" si="106"/>
        <v>0.2830000000000002</v>
      </c>
      <c r="T1296" s="110">
        <f>IF('3B-Air transport'!AB$66="no"," ",ROUND(S1296,4))</f>
        <v>0.28299999999999997</v>
      </c>
      <c r="U1296" s="110">
        <f>IF('3B-Air transport'!AB$67="no"," ",ROUND(S1296,4))</f>
        <v>0.28299999999999997</v>
      </c>
      <c r="V1296" s="110">
        <f>IF('3B-Air transport'!AB$68="no"," ",ROUND(S1296,4))</f>
        <v>0.28299999999999997</v>
      </c>
      <c r="W1296" s="110"/>
      <c r="AB1296" s="110">
        <f t="shared" si="107"/>
        <v>0.2830000000000002</v>
      </c>
      <c r="AC1296" s="110">
        <f>IF('3C-Water transport'!AB$56="no"," ",ROUND(AB1296,4))</f>
        <v>0.28299999999999997</v>
      </c>
      <c r="AD1296" s="110">
        <f>IF('3C-Water transport'!AB$57="no"," ",ROUND(AB1296,4))</f>
        <v>0.28299999999999997</v>
      </c>
      <c r="AE1296" s="110">
        <f>IF('3C-Water transport'!AB$58="no"," ",ROUND(AB1296,4))</f>
        <v>0.28299999999999997</v>
      </c>
    </row>
    <row r="1297" spans="5:31" x14ac:dyDescent="0.25">
      <c r="E1297" s="110">
        <f t="shared" si="105"/>
        <v>0.2840000000000002</v>
      </c>
      <c r="F1297" s="110">
        <f>IF('3A-Rail transport'!$AB$56="no"," ",ROUND(E1297,4))</f>
        <v>0.28399999999999997</v>
      </c>
      <c r="G1297" s="110">
        <f>IF('3A-Rail transport'!$AB$57="no"," ",ROUND(E1297,4))</f>
        <v>0.28399999999999997</v>
      </c>
      <c r="H1297" s="110"/>
      <c r="S1297" s="110">
        <f t="shared" si="106"/>
        <v>0.2840000000000002</v>
      </c>
      <c r="T1297" s="110">
        <f>IF('3B-Air transport'!AB$66="no"," ",ROUND(S1297,4))</f>
        <v>0.28399999999999997</v>
      </c>
      <c r="U1297" s="110">
        <f>IF('3B-Air transport'!AB$67="no"," ",ROUND(S1297,4))</f>
        <v>0.28399999999999997</v>
      </c>
      <c r="V1297" s="110">
        <f>IF('3B-Air transport'!AB$68="no"," ",ROUND(S1297,4))</f>
        <v>0.28399999999999997</v>
      </c>
      <c r="W1297" s="110"/>
      <c r="AB1297" s="110">
        <f t="shared" si="107"/>
        <v>0.2840000000000002</v>
      </c>
      <c r="AC1297" s="110">
        <f>IF('3C-Water transport'!AB$56="no"," ",ROUND(AB1297,4))</f>
        <v>0.28399999999999997</v>
      </c>
      <c r="AD1297" s="110">
        <f>IF('3C-Water transport'!AB$57="no"," ",ROUND(AB1297,4))</f>
        <v>0.28399999999999997</v>
      </c>
      <c r="AE1297" s="110">
        <f>IF('3C-Water transport'!AB$58="no"," ",ROUND(AB1297,4))</f>
        <v>0.28399999999999997</v>
      </c>
    </row>
    <row r="1298" spans="5:31" x14ac:dyDescent="0.25">
      <c r="E1298" s="110">
        <f t="shared" si="105"/>
        <v>0.2850000000000002</v>
      </c>
      <c r="F1298" s="110">
        <f>IF('3A-Rail transport'!$AB$56="no"," ",ROUND(E1298,4))</f>
        <v>0.28499999999999998</v>
      </c>
      <c r="G1298" s="110">
        <f>IF('3A-Rail transport'!$AB$57="no"," ",ROUND(E1298,4))</f>
        <v>0.28499999999999998</v>
      </c>
      <c r="H1298" s="110"/>
      <c r="S1298" s="110">
        <f t="shared" si="106"/>
        <v>0.2850000000000002</v>
      </c>
      <c r="T1298" s="110">
        <f>IF('3B-Air transport'!AB$66="no"," ",ROUND(S1298,4))</f>
        <v>0.28499999999999998</v>
      </c>
      <c r="U1298" s="110">
        <f>IF('3B-Air transport'!AB$67="no"," ",ROUND(S1298,4))</f>
        <v>0.28499999999999998</v>
      </c>
      <c r="V1298" s="110">
        <f>IF('3B-Air transport'!AB$68="no"," ",ROUND(S1298,4))</f>
        <v>0.28499999999999998</v>
      </c>
      <c r="W1298" s="110"/>
      <c r="AB1298" s="110">
        <f t="shared" si="107"/>
        <v>0.2850000000000002</v>
      </c>
      <c r="AC1298" s="110">
        <f>IF('3C-Water transport'!AB$56="no"," ",ROUND(AB1298,4))</f>
        <v>0.28499999999999998</v>
      </c>
      <c r="AD1298" s="110">
        <f>IF('3C-Water transport'!AB$57="no"," ",ROUND(AB1298,4))</f>
        <v>0.28499999999999998</v>
      </c>
      <c r="AE1298" s="110">
        <f>IF('3C-Water transport'!AB$58="no"," ",ROUND(AB1298,4))</f>
        <v>0.28499999999999998</v>
      </c>
    </row>
    <row r="1299" spans="5:31" x14ac:dyDescent="0.25">
      <c r="E1299" s="110">
        <f t="shared" si="105"/>
        <v>0.2860000000000002</v>
      </c>
      <c r="F1299" s="110">
        <f>IF('3A-Rail transport'!$AB$56="no"," ",ROUND(E1299,4))</f>
        <v>0.28599999999999998</v>
      </c>
      <c r="G1299" s="110">
        <f>IF('3A-Rail transport'!$AB$57="no"," ",ROUND(E1299,4))</f>
        <v>0.28599999999999998</v>
      </c>
      <c r="H1299" s="110"/>
      <c r="S1299" s="110">
        <f t="shared" si="106"/>
        <v>0.2860000000000002</v>
      </c>
      <c r="T1299" s="110">
        <f>IF('3B-Air transport'!AB$66="no"," ",ROUND(S1299,4))</f>
        <v>0.28599999999999998</v>
      </c>
      <c r="U1299" s="110">
        <f>IF('3B-Air transport'!AB$67="no"," ",ROUND(S1299,4))</f>
        <v>0.28599999999999998</v>
      </c>
      <c r="V1299" s="110">
        <f>IF('3B-Air transport'!AB$68="no"," ",ROUND(S1299,4))</f>
        <v>0.28599999999999998</v>
      </c>
      <c r="W1299" s="110"/>
      <c r="AB1299" s="110">
        <f t="shared" si="107"/>
        <v>0.2860000000000002</v>
      </c>
      <c r="AC1299" s="110">
        <f>IF('3C-Water transport'!AB$56="no"," ",ROUND(AB1299,4))</f>
        <v>0.28599999999999998</v>
      </c>
      <c r="AD1299" s="110">
        <f>IF('3C-Water transport'!AB$57="no"," ",ROUND(AB1299,4))</f>
        <v>0.28599999999999998</v>
      </c>
      <c r="AE1299" s="110">
        <f>IF('3C-Water transport'!AB$58="no"," ",ROUND(AB1299,4))</f>
        <v>0.28599999999999998</v>
      </c>
    </row>
    <row r="1300" spans="5:31" x14ac:dyDescent="0.25">
      <c r="E1300" s="110">
        <f t="shared" si="105"/>
        <v>0.2870000000000002</v>
      </c>
      <c r="F1300" s="110">
        <f>IF('3A-Rail transport'!$AB$56="no"," ",ROUND(E1300,4))</f>
        <v>0.28699999999999998</v>
      </c>
      <c r="G1300" s="110">
        <f>IF('3A-Rail transport'!$AB$57="no"," ",ROUND(E1300,4))</f>
        <v>0.28699999999999998</v>
      </c>
      <c r="H1300" s="110"/>
      <c r="S1300" s="110">
        <f t="shared" si="106"/>
        <v>0.2870000000000002</v>
      </c>
      <c r="T1300" s="110">
        <f>IF('3B-Air transport'!AB$66="no"," ",ROUND(S1300,4))</f>
        <v>0.28699999999999998</v>
      </c>
      <c r="U1300" s="110">
        <f>IF('3B-Air transport'!AB$67="no"," ",ROUND(S1300,4))</f>
        <v>0.28699999999999998</v>
      </c>
      <c r="V1300" s="110">
        <f>IF('3B-Air transport'!AB$68="no"," ",ROUND(S1300,4))</f>
        <v>0.28699999999999998</v>
      </c>
      <c r="W1300" s="110"/>
      <c r="AB1300" s="110">
        <f t="shared" si="107"/>
        <v>0.2870000000000002</v>
      </c>
      <c r="AC1300" s="110">
        <f>IF('3C-Water transport'!AB$56="no"," ",ROUND(AB1300,4))</f>
        <v>0.28699999999999998</v>
      </c>
      <c r="AD1300" s="110">
        <f>IF('3C-Water transport'!AB$57="no"," ",ROUND(AB1300,4))</f>
        <v>0.28699999999999998</v>
      </c>
      <c r="AE1300" s="110">
        <f>IF('3C-Water transport'!AB$58="no"," ",ROUND(AB1300,4))</f>
        <v>0.28699999999999998</v>
      </c>
    </row>
    <row r="1301" spans="5:31" x14ac:dyDescent="0.25">
      <c r="E1301" s="110">
        <f t="shared" si="105"/>
        <v>0.2880000000000002</v>
      </c>
      <c r="F1301" s="110">
        <f>IF('3A-Rail transport'!$AB$56="no"," ",ROUND(E1301,4))</f>
        <v>0.28799999999999998</v>
      </c>
      <c r="G1301" s="110">
        <f>IF('3A-Rail transport'!$AB$57="no"," ",ROUND(E1301,4))</f>
        <v>0.28799999999999998</v>
      </c>
      <c r="H1301" s="110"/>
      <c r="S1301" s="110">
        <f t="shared" si="106"/>
        <v>0.2880000000000002</v>
      </c>
      <c r="T1301" s="110">
        <f>IF('3B-Air transport'!AB$66="no"," ",ROUND(S1301,4))</f>
        <v>0.28799999999999998</v>
      </c>
      <c r="U1301" s="110">
        <f>IF('3B-Air transport'!AB$67="no"," ",ROUND(S1301,4))</f>
        <v>0.28799999999999998</v>
      </c>
      <c r="V1301" s="110">
        <f>IF('3B-Air transport'!AB$68="no"," ",ROUND(S1301,4))</f>
        <v>0.28799999999999998</v>
      </c>
      <c r="W1301" s="110"/>
      <c r="AB1301" s="110">
        <f t="shared" si="107"/>
        <v>0.2880000000000002</v>
      </c>
      <c r="AC1301" s="110">
        <f>IF('3C-Water transport'!AB$56="no"," ",ROUND(AB1301,4))</f>
        <v>0.28799999999999998</v>
      </c>
      <c r="AD1301" s="110">
        <f>IF('3C-Water transport'!AB$57="no"," ",ROUND(AB1301,4))</f>
        <v>0.28799999999999998</v>
      </c>
      <c r="AE1301" s="110">
        <f>IF('3C-Water transport'!AB$58="no"," ",ROUND(AB1301,4))</f>
        <v>0.28799999999999998</v>
      </c>
    </row>
    <row r="1302" spans="5:31" x14ac:dyDescent="0.25">
      <c r="E1302" s="110">
        <f t="shared" si="105"/>
        <v>0.2890000000000002</v>
      </c>
      <c r="F1302" s="110">
        <f>IF('3A-Rail transport'!$AB$56="no"," ",ROUND(E1302,4))</f>
        <v>0.28899999999999998</v>
      </c>
      <c r="G1302" s="110">
        <f>IF('3A-Rail transport'!$AB$57="no"," ",ROUND(E1302,4))</f>
        <v>0.28899999999999998</v>
      </c>
      <c r="H1302" s="110"/>
      <c r="S1302" s="110">
        <f t="shared" si="106"/>
        <v>0.2890000000000002</v>
      </c>
      <c r="T1302" s="110">
        <f>IF('3B-Air transport'!AB$66="no"," ",ROUND(S1302,4))</f>
        <v>0.28899999999999998</v>
      </c>
      <c r="U1302" s="110">
        <f>IF('3B-Air transport'!AB$67="no"," ",ROUND(S1302,4))</f>
        <v>0.28899999999999998</v>
      </c>
      <c r="V1302" s="110">
        <f>IF('3B-Air transport'!AB$68="no"," ",ROUND(S1302,4))</f>
        <v>0.28899999999999998</v>
      </c>
      <c r="W1302" s="110"/>
      <c r="AB1302" s="110">
        <f t="shared" si="107"/>
        <v>0.2890000000000002</v>
      </c>
      <c r="AC1302" s="110">
        <f>IF('3C-Water transport'!AB$56="no"," ",ROUND(AB1302,4))</f>
        <v>0.28899999999999998</v>
      </c>
      <c r="AD1302" s="110">
        <f>IF('3C-Water transport'!AB$57="no"," ",ROUND(AB1302,4))</f>
        <v>0.28899999999999998</v>
      </c>
      <c r="AE1302" s="110">
        <f>IF('3C-Water transport'!AB$58="no"," ",ROUND(AB1302,4))</f>
        <v>0.28899999999999998</v>
      </c>
    </row>
    <row r="1303" spans="5:31" x14ac:dyDescent="0.25">
      <c r="E1303" s="110">
        <f t="shared" si="105"/>
        <v>0.2900000000000002</v>
      </c>
      <c r="F1303" s="110">
        <f>IF('3A-Rail transport'!$AB$56="no"," ",ROUND(E1303,4))</f>
        <v>0.28999999999999998</v>
      </c>
      <c r="G1303" s="110">
        <f>IF('3A-Rail transport'!$AB$57="no"," ",ROUND(E1303,4))</f>
        <v>0.28999999999999998</v>
      </c>
      <c r="H1303" s="110"/>
      <c r="S1303" s="110">
        <f t="shared" si="106"/>
        <v>0.2900000000000002</v>
      </c>
      <c r="T1303" s="110">
        <f>IF('3B-Air transport'!AB$66="no"," ",ROUND(S1303,4))</f>
        <v>0.28999999999999998</v>
      </c>
      <c r="U1303" s="110">
        <f>IF('3B-Air transport'!AB$67="no"," ",ROUND(S1303,4))</f>
        <v>0.28999999999999998</v>
      </c>
      <c r="V1303" s="110">
        <f>IF('3B-Air transport'!AB$68="no"," ",ROUND(S1303,4))</f>
        <v>0.28999999999999998</v>
      </c>
      <c r="W1303" s="110"/>
      <c r="AB1303" s="110">
        <f t="shared" si="107"/>
        <v>0.2900000000000002</v>
      </c>
      <c r="AC1303" s="110">
        <f>IF('3C-Water transport'!AB$56="no"," ",ROUND(AB1303,4))</f>
        <v>0.28999999999999998</v>
      </c>
      <c r="AD1303" s="110">
        <f>IF('3C-Water transport'!AB$57="no"," ",ROUND(AB1303,4))</f>
        <v>0.28999999999999998</v>
      </c>
      <c r="AE1303" s="110">
        <f>IF('3C-Water transport'!AB$58="no"," ",ROUND(AB1303,4))</f>
        <v>0.28999999999999998</v>
      </c>
    </row>
    <row r="1304" spans="5:31" x14ac:dyDescent="0.25">
      <c r="E1304" s="110">
        <f t="shared" si="105"/>
        <v>0.2910000000000002</v>
      </c>
      <c r="F1304" s="110">
        <f>IF('3A-Rail transport'!$AB$56="no"," ",ROUND(E1304,4))</f>
        <v>0.29099999999999998</v>
      </c>
      <c r="G1304" s="110">
        <f>IF('3A-Rail transport'!$AB$57="no"," ",ROUND(E1304,4))</f>
        <v>0.29099999999999998</v>
      </c>
      <c r="H1304" s="110"/>
      <c r="S1304" s="110">
        <f t="shared" si="106"/>
        <v>0.2910000000000002</v>
      </c>
      <c r="T1304" s="110">
        <f>IF('3B-Air transport'!AB$66="no"," ",ROUND(S1304,4))</f>
        <v>0.29099999999999998</v>
      </c>
      <c r="U1304" s="110">
        <f>IF('3B-Air transport'!AB$67="no"," ",ROUND(S1304,4))</f>
        <v>0.29099999999999998</v>
      </c>
      <c r="V1304" s="110">
        <f>IF('3B-Air transport'!AB$68="no"," ",ROUND(S1304,4))</f>
        <v>0.29099999999999998</v>
      </c>
      <c r="W1304" s="110"/>
      <c r="AB1304" s="110">
        <f t="shared" si="107"/>
        <v>0.2910000000000002</v>
      </c>
      <c r="AC1304" s="110">
        <f>IF('3C-Water transport'!AB$56="no"," ",ROUND(AB1304,4))</f>
        <v>0.29099999999999998</v>
      </c>
      <c r="AD1304" s="110">
        <f>IF('3C-Water transport'!AB$57="no"," ",ROUND(AB1304,4))</f>
        <v>0.29099999999999998</v>
      </c>
      <c r="AE1304" s="110">
        <f>IF('3C-Water transport'!AB$58="no"," ",ROUND(AB1304,4))</f>
        <v>0.29099999999999998</v>
      </c>
    </row>
    <row r="1305" spans="5:31" x14ac:dyDescent="0.25">
      <c r="E1305" s="110">
        <f t="shared" si="105"/>
        <v>0.2920000000000002</v>
      </c>
      <c r="F1305" s="110">
        <f>IF('3A-Rail transport'!$AB$56="no"," ",ROUND(E1305,4))</f>
        <v>0.29199999999999998</v>
      </c>
      <c r="G1305" s="110">
        <f>IF('3A-Rail transport'!$AB$57="no"," ",ROUND(E1305,4))</f>
        <v>0.29199999999999998</v>
      </c>
      <c r="H1305" s="110"/>
      <c r="S1305" s="110">
        <f t="shared" si="106"/>
        <v>0.2920000000000002</v>
      </c>
      <c r="T1305" s="110">
        <f>IF('3B-Air transport'!AB$66="no"," ",ROUND(S1305,4))</f>
        <v>0.29199999999999998</v>
      </c>
      <c r="U1305" s="110">
        <f>IF('3B-Air transport'!AB$67="no"," ",ROUND(S1305,4))</f>
        <v>0.29199999999999998</v>
      </c>
      <c r="V1305" s="110">
        <f>IF('3B-Air transport'!AB$68="no"," ",ROUND(S1305,4))</f>
        <v>0.29199999999999998</v>
      </c>
      <c r="W1305" s="110"/>
      <c r="AB1305" s="110">
        <f t="shared" si="107"/>
        <v>0.2920000000000002</v>
      </c>
      <c r="AC1305" s="110">
        <f>IF('3C-Water transport'!AB$56="no"," ",ROUND(AB1305,4))</f>
        <v>0.29199999999999998</v>
      </c>
      <c r="AD1305" s="110">
        <f>IF('3C-Water transport'!AB$57="no"," ",ROUND(AB1305,4))</f>
        <v>0.29199999999999998</v>
      </c>
      <c r="AE1305" s="110">
        <f>IF('3C-Water transport'!AB$58="no"," ",ROUND(AB1305,4))</f>
        <v>0.29199999999999998</v>
      </c>
    </row>
    <row r="1306" spans="5:31" x14ac:dyDescent="0.25">
      <c r="E1306" s="110">
        <f t="shared" si="105"/>
        <v>0.2930000000000002</v>
      </c>
      <c r="F1306" s="110">
        <f>IF('3A-Rail transport'!$AB$56="no"," ",ROUND(E1306,4))</f>
        <v>0.29299999999999998</v>
      </c>
      <c r="G1306" s="110">
        <f>IF('3A-Rail transport'!$AB$57="no"," ",ROUND(E1306,4))</f>
        <v>0.29299999999999998</v>
      </c>
      <c r="H1306" s="110"/>
      <c r="S1306" s="110">
        <f t="shared" si="106"/>
        <v>0.2930000000000002</v>
      </c>
      <c r="T1306" s="110">
        <f>IF('3B-Air transport'!AB$66="no"," ",ROUND(S1306,4))</f>
        <v>0.29299999999999998</v>
      </c>
      <c r="U1306" s="110">
        <f>IF('3B-Air transport'!AB$67="no"," ",ROUND(S1306,4))</f>
        <v>0.29299999999999998</v>
      </c>
      <c r="V1306" s="110">
        <f>IF('3B-Air transport'!AB$68="no"," ",ROUND(S1306,4))</f>
        <v>0.29299999999999998</v>
      </c>
      <c r="W1306" s="110"/>
      <c r="AB1306" s="110">
        <f t="shared" si="107"/>
        <v>0.2930000000000002</v>
      </c>
      <c r="AC1306" s="110">
        <f>IF('3C-Water transport'!AB$56="no"," ",ROUND(AB1306,4))</f>
        <v>0.29299999999999998</v>
      </c>
      <c r="AD1306" s="110">
        <f>IF('3C-Water transport'!AB$57="no"," ",ROUND(AB1306,4))</f>
        <v>0.29299999999999998</v>
      </c>
      <c r="AE1306" s="110">
        <f>IF('3C-Water transport'!AB$58="no"," ",ROUND(AB1306,4))</f>
        <v>0.29299999999999998</v>
      </c>
    </row>
    <row r="1307" spans="5:31" x14ac:dyDescent="0.25">
      <c r="E1307" s="110">
        <f t="shared" si="105"/>
        <v>0.29400000000000021</v>
      </c>
      <c r="F1307" s="110">
        <f>IF('3A-Rail transport'!$AB$56="no"," ",ROUND(E1307,4))</f>
        <v>0.29399999999999998</v>
      </c>
      <c r="G1307" s="110">
        <f>IF('3A-Rail transport'!$AB$57="no"," ",ROUND(E1307,4))</f>
        <v>0.29399999999999998</v>
      </c>
      <c r="H1307" s="110"/>
      <c r="S1307" s="110">
        <f t="shared" si="106"/>
        <v>0.29400000000000021</v>
      </c>
      <c r="T1307" s="110">
        <f>IF('3B-Air transport'!AB$66="no"," ",ROUND(S1307,4))</f>
        <v>0.29399999999999998</v>
      </c>
      <c r="U1307" s="110">
        <f>IF('3B-Air transport'!AB$67="no"," ",ROUND(S1307,4))</f>
        <v>0.29399999999999998</v>
      </c>
      <c r="V1307" s="110">
        <f>IF('3B-Air transport'!AB$68="no"," ",ROUND(S1307,4))</f>
        <v>0.29399999999999998</v>
      </c>
      <c r="W1307" s="110"/>
      <c r="AB1307" s="110">
        <f t="shared" si="107"/>
        <v>0.29400000000000021</v>
      </c>
      <c r="AC1307" s="110">
        <f>IF('3C-Water transport'!AB$56="no"," ",ROUND(AB1307,4))</f>
        <v>0.29399999999999998</v>
      </c>
      <c r="AD1307" s="110">
        <f>IF('3C-Water transport'!AB$57="no"," ",ROUND(AB1307,4))</f>
        <v>0.29399999999999998</v>
      </c>
      <c r="AE1307" s="110">
        <f>IF('3C-Water transport'!AB$58="no"," ",ROUND(AB1307,4))</f>
        <v>0.29399999999999998</v>
      </c>
    </row>
    <row r="1308" spans="5:31" x14ac:dyDescent="0.25">
      <c r="E1308" s="110">
        <f t="shared" si="105"/>
        <v>0.29500000000000021</v>
      </c>
      <c r="F1308" s="110">
        <f>IF('3A-Rail transport'!$AB$56="no"," ",ROUND(E1308,4))</f>
        <v>0.29499999999999998</v>
      </c>
      <c r="G1308" s="110">
        <f>IF('3A-Rail transport'!$AB$57="no"," ",ROUND(E1308,4))</f>
        <v>0.29499999999999998</v>
      </c>
      <c r="H1308" s="110"/>
      <c r="S1308" s="110">
        <f t="shared" si="106"/>
        <v>0.29500000000000021</v>
      </c>
      <c r="T1308" s="110">
        <f>IF('3B-Air transport'!AB$66="no"," ",ROUND(S1308,4))</f>
        <v>0.29499999999999998</v>
      </c>
      <c r="U1308" s="110">
        <f>IF('3B-Air transport'!AB$67="no"," ",ROUND(S1308,4))</f>
        <v>0.29499999999999998</v>
      </c>
      <c r="V1308" s="110">
        <f>IF('3B-Air transport'!AB$68="no"," ",ROUND(S1308,4))</f>
        <v>0.29499999999999998</v>
      </c>
      <c r="W1308" s="110"/>
      <c r="AB1308" s="110">
        <f t="shared" si="107"/>
        <v>0.29500000000000021</v>
      </c>
      <c r="AC1308" s="110">
        <f>IF('3C-Water transport'!AB$56="no"," ",ROUND(AB1308,4))</f>
        <v>0.29499999999999998</v>
      </c>
      <c r="AD1308" s="110">
        <f>IF('3C-Water transport'!AB$57="no"," ",ROUND(AB1308,4))</f>
        <v>0.29499999999999998</v>
      </c>
      <c r="AE1308" s="110">
        <f>IF('3C-Water transport'!AB$58="no"," ",ROUND(AB1308,4))</f>
        <v>0.29499999999999998</v>
      </c>
    </row>
    <row r="1309" spans="5:31" x14ac:dyDescent="0.25">
      <c r="E1309" s="110">
        <f t="shared" si="105"/>
        <v>0.29600000000000021</v>
      </c>
      <c r="F1309" s="110">
        <f>IF('3A-Rail transport'!$AB$56="no"," ",ROUND(E1309,4))</f>
        <v>0.29599999999999999</v>
      </c>
      <c r="G1309" s="110">
        <f>IF('3A-Rail transport'!$AB$57="no"," ",ROUND(E1309,4))</f>
        <v>0.29599999999999999</v>
      </c>
      <c r="H1309" s="110"/>
      <c r="S1309" s="110">
        <f t="shared" si="106"/>
        <v>0.29600000000000021</v>
      </c>
      <c r="T1309" s="110">
        <f>IF('3B-Air transport'!AB$66="no"," ",ROUND(S1309,4))</f>
        <v>0.29599999999999999</v>
      </c>
      <c r="U1309" s="110">
        <f>IF('3B-Air transport'!AB$67="no"," ",ROUND(S1309,4))</f>
        <v>0.29599999999999999</v>
      </c>
      <c r="V1309" s="110">
        <f>IF('3B-Air transport'!AB$68="no"," ",ROUND(S1309,4))</f>
        <v>0.29599999999999999</v>
      </c>
      <c r="W1309" s="110"/>
      <c r="AB1309" s="110">
        <f t="shared" si="107"/>
        <v>0.29600000000000021</v>
      </c>
      <c r="AC1309" s="110">
        <f>IF('3C-Water transport'!AB$56="no"," ",ROUND(AB1309,4))</f>
        <v>0.29599999999999999</v>
      </c>
      <c r="AD1309" s="110">
        <f>IF('3C-Water transport'!AB$57="no"," ",ROUND(AB1309,4))</f>
        <v>0.29599999999999999</v>
      </c>
      <c r="AE1309" s="110">
        <f>IF('3C-Water transport'!AB$58="no"," ",ROUND(AB1309,4))</f>
        <v>0.29599999999999999</v>
      </c>
    </row>
    <row r="1310" spans="5:31" x14ac:dyDescent="0.25">
      <c r="E1310" s="110">
        <f t="shared" si="105"/>
        <v>0.29700000000000021</v>
      </c>
      <c r="F1310" s="110">
        <f>IF('3A-Rail transport'!$AB$56="no"," ",ROUND(E1310,4))</f>
        <v>0.29699999999999999</v>
      </c>
      <c r="G1310" s="110">
        <f>IF('3A-Rail transport'!$AB$57="no"," ",ROUND(E1310,4))</f>
        <v>0.29699999999999999</v>
      </c>
      <c r="H1310" s="110"/>
      <c r="S1310" s="110">
        <f t="shared" si="106"/>
        <v>0.29700000000000021</v>
      </c>
      <c r="T1310" s="110">
        <f>IF('3B-Air transport'!AB$66="no"," ",ROUND(S1310,4))</f>
        <v>0.29699999999999999</v>
      </c>
      <c r="U1310" s="110">
        <f>IF('3B-Air transport'!AB$67="no"," ",ROUND(S1310,4))</f>
        <v>0.29699999999999999</v>
      </c>
      <c r="V1310" s="110">
        <f>IF('3B-Air transport'!AB$68="no"," ",ROUND(S1310,4))</f>
        <v>0.29699999999999999</v>
      </c>
      <c r="W1310" s="110"/>
      <c r="AB1310" s="110">
        <f t="shared" si="107"/>
        <v>0.29700000000000021</v>
      </c>
      <c r="AC1310" s="110">
        <f>IF('3C-Water transport'!AB$56="no"," ",ROUND(AB1310,4))</f>
        <v>0.29699999999999999</v>
      </c>
      <c r="AD1310" s="110">
        <f>IF('3C-Water transport'!AB$57="no"," ",ROUND(AB1310,4))</f>
        <v>0.29699999999999999</v>
      </c>
      <c r="AE1310" s="110">
        <f>IF('3C-Water transport'!AB$58="no"," ",ROUND(AB1310,4))</f>
        <v>0.29699999999999999</v>
      </c>
    </row>
    <row r="1311" spans="5:31" x14ac:dyDescent="0.25">
      <c r="E1311" s="110">
        <f t="shared" si="105"/>
        <v>0.29800000000000021</v>
      </c>
      <c r="F1311" s="110">
        <f>IF('3A-Rail transport'!$AB$56="no"," ",ROUND(E1311,4))</f>
        <v>0.29799999999999999</v>
      </c>
      <c r="G1311" s="110">
        <f>IF('3A-Rail transport'!$AB$57="no"," ",ROUND(E1311,4))</f>
        <v>0.29799999999999999</v>
      </c>
      <c r="H1311" s="110"/>
      <c r="S1311" s="110">
        <f t="shared" si="106"/>
        <v>0.29800000000000021</v>
      </c>
      <c r="T1311" s="110">
        <f>IF('3B-Air transport'!AB$66="no"," ",ROUND(S1311,4))</f>
        <v>0.29799999999999999</v>
      </c>
      <c r="U1311" s="110">
        <f>IF('3B-Air transport'!AB$67="no"," ",ROUND(S1311,4))</f>
        <v>0.29799999999999999</v>
      </c>
      <c r="V1311" s="110">
        <f>IF('3B-Air transport'!AB$68="no"," ",ROUND(S1311,4))</f>
        <v>0.29799999999999999</v>
      </c>
      <c r="W1311" s="110"/>
      <c r="AB1311" s="110">
        <f t="shared" si="107"/>
        <v>0.29800000000000021</v>
      </c>
      <c r="AC1311" s="110">
        <f>IF('3C-Water transport'!AB$56="no"," ",ROUND(AB1311,4))</f>
        <v>0.29799999999999999</v>
      </c>
      <c r="AD1311" s="110">
        <f>IF('3C-Water transport'!AB$57="no"," ",ROUND(AB1311,4))</f>
        <v>0.29799999999999999</v>
      </c>
      <c r="AE1311" s="110">
        <f>IF('3C-Water transport'!AB$58="no"," ",ROUND(AB1311,4))</f>
        <v>0.29799999999999999</v>
      </c>
    </row>
    <row r="1312" spans="5:31" x14ac:dyDescent="0.25">
      <c r="E1312" s="110">
        <f t="shared" si="105"/>
        <v>0.29900000000000021</v>
      </c>
      <c r="F1312" s="110">
        <f>IF('3A-Rail transport'!$AB$56="no"," ",ROUND(E1312,4))</f>
        <v>0.29899999999999999</v>
      </c>
      <c r="G1312" s="110">
        <f>IF('3A-Rail transport'!$AB$57="no"," ",ROUND(E1312,4))</f>
        <v>0.29899999999999999</v>
      </c>
      <c r="H1312" s="110"/>
      <c r="S1312" s="110">
        <f t="shared" si="106"/>
        <v>0.29900000000000021</v>
      </c>
      <c r="T1312" s="110">
        <f>IF('3B-Air transport'!AB$66="no"," ",ROUND(S1312,4))</f>
        <v>0.29899999999999999</v>
      </c>
      <c r="U1312" s="110">
        <f>IF('3B-Air transport'!AB$67="no"," ",ROUND(S1312,4))</f>
        <v>0.29899999999999999</v>
      </c>
      <c r="V1312" s="110">
        <f>IF('3B-Air transport'!AB$68="no"," ",ROUND(S1312,4))</f>
        <v>0.29899999999999999</v>
      </c>
      <c r="W1312" s="110"/>
      <c r="AB1312" s="110">
        <f t="shared" si="107"/>
        <v>0.29900000000000021</v>
      </c>
      <c r="AC1312" s="110">
        <f>IF('3C-Water transport'!AB$56="no"," ",ROUND(AB1312,4))</f>
        <v>0.29899999999999999</v>
      </c>
      <c r="AD1312" s="110">
        <f>IF('3C-Water transport'!AB$57="no"," ",ROUND(AB1312,4))</f>
        <v>0.29899999999999999</v>
      </c>
      <c r="AE1312" s="110">
        <f>IF('3C-Water transport'!AB$58="no"," ",ROUND(AB1312,4))</f>
        <v>0.29899999999999999</v>
      </c>
    </row>
    <row r="1313" spans="5:31" x14ac:dyDescent="0.25">
      <c r="E1313" s="110">
        <f t="shared" si="105"/>
        <v>0.30000000000000021</v>
      </c>
      <c r="F1313" s="110">
        <f>IF('3A-Rail transport'!$AB$56="no"," ",ROUND(E1313,4))</f>
        <v>0.3</v>
      </c>
      <c r="G1313" s="110">
        <f>IF('3A-Rail transport'!$AB$57="no"," ",ROUND(E1313,4))</f>
        <v>0.3</v>
      </c>
      <c r="H1313" s="110"/>
      <c r="S1313" s="110">
        <f t="shared" si="106"/>
        <v>0.30000000000000021</v>
      </c>
      <c r="T1313" s="110">
        <f>IF('3B-Air transport'!AB$66="no"," ",ROUND(S1313,4))</f>
        <v>0.3</v>
      </c>
      <c r="U1313" s="110">
        <f>IF('3B-Air transport'!AB$67="no"," ",ROUND(S1313,4))</f>
        <v>0.3</v>
      </c>
      <c r="V1313" s="110">
        <f>IF('3B-Air transport'!AB$68="no"," ",ROUND(S1313,4))</f>
        <v>0.3</v>
      </c>
      <c r="W1313" s="110"/>
      <c r="AB1313" s="110">
        <f t="shared" si="107"/>
        <v>0.30000000000000021</v>
      </c>
      <c r="AC1313" s="110">
        <f>IF('3C-Water transport'!AB$56="no"," ",ROUND(AB1313,4))</f>
        <v>0.3</v>
      </c>
      <c r="AD1313" s="110">
        <f>IF('3C-Water transport'!AB$57="no"," ",ROUND(AB1313,4))</f>
        <v>0.3</v>
      </c>
      <c r="AE1313" s="110">
        <f>IF('3C-Water transport'!AB$58="no"," ",ROUND(AB1313,4))</f>
        <v>0.3</v>
      </c>
    </row>
    <row r="1314" spans="5:31" x14ac:dyDescent="0.25">
      <c r="E1314" s="110">
        <f t="shared" si="105"/>
        <v>0.30100000000000021</v>
      </c>
      <c r="F1314" s="110">
        <f>IF('3A-Rail transport'!$AB$56="no"," ",ROUND(E1314,4))</f>
        <v>0.30099999999999999</v>
      </c>
      <c r="G1314" s="110">
        <f>IF('3A-Rail transport'!$AB$57="no"," ",ROUND(E1314,4))</f>
        <v>0.30099999999999999</v>
      </c>
      <c r="H1314" s="110"/>
      <c r="S1314" s="110">
        <f t="shared" si="106"/>
        <v>0.30100000000000021</v>
      </c>
      <c r="T1314" s="110">
        <f>IF('3B-Air transport'!AB$66="no"," ",ROUND(S1314,4))</f>
        <v>0.30099999999999999</v>
      </c>
      <c r="U1314" s="110">
        <f>IF('3B-Air transport'!AB$67="no"," ",ROUND(S1314,4))</f>
        <v>0.30099999999999999</v>
      </c>
      <c r="V1314" s="110">
        <f>IF('3B-Air transport'!AB$68="no"," ",ROUND(S1314,4))</f>
        <v>0.30099999999999999</v>
      </c>
      <c r="W1314" s="110"/>
      <c r="AB1314" s="110">
        <f t="shared" si="107"/>
        <v>0.30100000000000021</v>
      </c>
      <c r="AC1314" s="110">
        <f>IF('3C-Water transport'!AB$56="no"," ",ROUND(AB1314,4))</f>
        <v>0.30099999999999999</v>
      </c>
      <c r="AD1314" s="110">
        <f>IF('3C-Water transport'!AB$57="no"," ",ROUND(AB1314,4))</f>
        <v>0.30099999999999999</v>
      </c>
      <c r="AE1314" s="110">
        <f>IF('3C-Water transport'!AB$58="no"," ",ROUND(AB1314,4))</f>
        <v>0.30099999999999999</v>
      </c>
    </row>
    <row r="1315" spans="5:31" x14ac:dyDescent="0.25">
      <c r="E1315" s="110">
        <f t="shared" si="105"/>
        <v>0.30200000000000021</v>
      </c>
      <c r="F1315" s="110">
        <f>IF('3A-Rail transport'!$AB$56="no"," ",ROUND(E1315,4))</f>
        <v>0.30199999999999999</v>
      </c>
      <c r="G1315" s="110">
        <f>IF('3A-Rail transport'!$AB$57="no"," ",ROUND(E1315,4))</f>
        <v>0.30199999999999999</v>
      </c>
      <c r="H1315" s="110"/>
      <c r="S1315" s="110">
        <f t="shared" si="106"/>
        <v>0.30200000000000021</v>
      </c>
      <c r="T1315" s="110">
        <f>IF('3B-Air transport'!AB$66="no"," ",ROUND(S1315,4))</f>
        <v>0.30199999999999999</v>
      </c>
      <c r="U1315" s="110">
        <f>IF('3B-Air transport'!AB$67="no"," ",ROUND(S1315,4))</f>
        <v>0.30199999999999999</v>
      </c>
      <c r="V1315" s="110">
        <f>IF('3B-Air transport'!AB$68="no"," ",ROUND(S1315,4))</f>
        <v>0.30199999999999999</v>
      </c>
      <c r="W1315" s="110"/>
      <c r="AB1315" s="110">
        <f t="shared" si="107"/>
        <v>0.30200000000000021</v>
      </c>
      <c r="AC1315" s="110">
        <f>IF('3C-Water transport'!AB$56="no"," ",ROUND(AB1315,4))</f>
        <v>0.30199999999999999</v>
      </c>
      <c r="AD1315" s="110">
        <f>IF('3C-Water transport'!AB$57="no"," ",ROUND(AB1315,4))</f>
        <v>0.30199999999999999</v>
      </c>
      <c r="AE1315" s="110">
        <f>IF('3C-Water transport'!AB$58="no"," ",ROUND(AB1315,4))</f>
        <v>0.30199999999999999</v>
      </c>
    </row>
    <row r="1316" spans="5:31" x14ac:dyDescent="0.25">
      <c r="E1316" s="110">
        <f t="shared" si="105"/>
        <v>0.30300000000000021</v>
      </c>
      <c r="F1316" s="110">
        <f>IF('3A-Rail transport'!$AB$56="no"," ",ROUND(E1316,4))</f>
        <v>0.30299999999999999</v>
      </c>
      <c r="G1316" s="110">
        <f>IF('3A-Rail transport'!$AB$57="no"," ",ROUND(E1316,4))</f>
        <v>0.30299999999999999</v>
      </c>
      <c r="H1316" s="110"/>
      <c r="S1316" s="110">
        <f t="shared" si="106"/>
        <v>0.30300000000000021</v>
      </c>
      <c r="T1316" s="110">
        <f>IF('3B-Air transport'!AB$66="no"," ",ROUND(S1316,4))</f>
        <v>0.30299999999999999</v>
      </c>
      <c r="U1316" s="110">
        <f>IF('3B-Air transport'!AB$67="no"," ",ROUND(S1316,4))</f>
        <v>0.30299999999999999</v>
      </c>
      <c r="V1316" s="110">
        <f>IF('3B-Air transport'!AB$68="no"," ",ROUND(S1316,4))</f>
        <v>0.30299999999999999</v>
      </c>
      <c r="W1316" s="110"/>
      <c r="AB1316" s="110">
        <f t="shared" si="107"/>
        <v>0.30300000000000021</v>
      </c>
      <c r="AC1316" s="110">
        <f>IF('3C-Water transport'!AB$56="no"," ",ROUND(AB1316,4))</f>
        <v>0.30299999999999999</v>
      </c>
      <c r="AD1316" s="110">
        <f>IF('3C-Water transport'!AB$57="no"," ",ROUND(AB1316,4))</f>
        <v>0.30299999999999999</v>
      </c>
      <c r="AE1316" s="110">
        <f>IF('3C-Water transport'!AB$58="no"," ",ROUND(AB1316,4))</f>
        <v>0.30299999999999999</v>
      </c>
    </row>
    <row r="1317" spans="5:31" x14ac:dyDescent="0.25">
      <c r="E1317" s="110">
        <f t="shared" si="105"/>
        <v>0.30400000000000021</v>
      </c>
      <c r="F1317" s="110">
        <f>IF('3A-Rail transport'!$AB$56="no"," ",ROUND(E1317,4))</f>
        <v>0.30399999999999999</v>
      </c>
      <c r="G1317" s="110">
        <f>IF('3A-Rail transport'!$AB$57="no"," ",ROUND(E1317,4))</f>
        <v>0.30399999999999999</v>
      </c>
      <c r="H1317" s="110"/>
      <c r="S1317" s="110">
        <f t="shared" si="106"/>
        <v>0.30400000000000021</v>
      </c>
      <c r="T1317" s="110">
        <f>IF('3B-Air transport'!AB$66="no"," ",ROUND(S1317,4))</f>
        <v>0.30399999999999999</v>
      </c>
      <c r="U1317" s="110">
        <f>IF('3B-Air transport'!AB$67="no"," ",ROUND(S1317,4))</f>
        <v>0.30399999999999999</v>
      </c>
      <c r="V1317" s="110">
        <f>IF('3B-Air transport'!AB$68="no"," ",ROUND(S1317,4))</f>
        <v>0.30399999999999999</v>
      </c>
      <c r="W1317" s="110"/>
      <c r="AB1317" s="110">
        <f t="shared" si="107"/>
        <v>0.30400000000000021</v>
      </c>
      <c r="AC1317" s="110">
        <f>IF('3C-Water transport'!AB$56="no"," ",ROUND(AB1317,4))</f>
        <v>0.30399999999999999</v>
      </c>
      <c r="AD1317" s="110">
        <f>IF('3C-Water transport'!AB$57="no"," ",ROUND(AB1317,4))</f>
        <v>0.30399999999999999</v>
      </c>
      <c r="AE1317" s="110">
        <f>IF('3C-Water transport'!AB$58="no"," ",ROUND(AB1317,4))</f>
        <v>0.30399999999999999</v>
      </c>
    </row>
    <row r="1318" spans="5:31" x14ac:dyDescent="0.25">
      <c r="E1318" s="110">
        <f t="shared" si="105"/>
        <v>0.30500000000000022</v>
      </c>
      <c r="F1318" s="110">
        <f>IF('3A-Rail transport'!$AB$56="no"," ",ROUND(E1318,4))</f>
        <v>0.30499999999999999</v>
      </c>
      <c r="G1318" s="110">
        <f>IF('3A-Rail transport'!$AB$57="no"," ",ROUND(E1318,4))</f>
        <v>0.30499999999999999</v>
      </c>
      <c r="H1318" s="110"/>
      <c r="S1318" s="110">
        <f t="shared" si="106"/>
        <v>0.30500000000000022</v>
      </c>
      <c r="T1318" s="110">
        <f>IF('3B-Air transport'!AB$66="no"," ",ROUND(S1318,4))</f>
        <v>0.30499999999999999</v>
      </c>
      <c r="U1318" s="110">
        <f>IF('3B-Air transport'!AB$67="no"," ",ROUND(S1318,4))</f>
        <v>0.30499999999999999</v>
      </c>
      <c r="V1318" s="110">
        <f>IF('3B-Air transport'!AB$68="no"," ",ROUND(S1318,4))</f>
        <v>0.30499999999999999</v>
      </c>
      <c r="W1318" s="110"/>
      <c r="AB1318" s="110">
        <f t="shared" si="107"/>
        <v>0.30500000000000022</v>
      </c>
      <c r="AC1318" s="110">
        <f>IF('3C-Water transport'!AB$56="no"," ",ROUND(AB1318,4))</f>
        <v>0.30499999999999999</v>
      </c>
      <c r="AD1318" s="110">
        <f>IF('3C-Water transport'!AB$57="no"," ",ROUND(AB1318,4))</f>
        <v>0.30499999999999999</v>
      </c>
      <c r="AE1318" s="110">
        <f>IF('3C-Water transport'!AB$58="no"," ",ROUND(AB1318,4))</f>
        <v>0.30499999999999999</v>
      </c>
    </row>
    <row r="1319" spans="5:31" x14ac:dyDescent="0.25">
      <c r="E1319" s="110">
        <f t="shared" si="105"/>
        <v>0.30600000000000022</v>
      </c>
      <c r="F1319" s="110">
        <f>IF('3A-Rail transport'!$AB$56="no"," ",ROUND(E1319,4))</f>
        <v>0.30599999999999999</v>
      </c>
      <c r="G1319" s="110">
        <f>IF('3A-Rail transport'!$AB$57="no"," ",ROUND(E1319,4))</f>
        <v>0.30599999999999999</v>
      </c>
      <c r="H1319" s="110"/>
      <c r="S1319" s="110">
        <f t="shared" si="106"/>
        <v>0.30600000000000022</v>
      </c>
      <c r="T1319" s="110">
        <f>IF('3B-Air transport'!AB$66="no"," ",ROUND(S1319,4))</f>
        <v>0.30599999999999999</v>
      </c>
      <c r="U1319" s="110">
        <f>IF('3B-Air transport'!AB$67="no"," ",ROUND(S1319,4))</f>
        <v>0.30599999999999999</v>
      </c>
      <c r="V1319" s="110">
        <f>IF('3B-Air transport'!AB$68="no"," ",ROUND(S1319,4))</f>
        <v>0.30599999999999999</v>
      </c>
      <c r="W1319" s="110"/>
      <c r="AB1319" s="110">
        <f t="shared" si="107"/>
        <v>0.30600000000000022</v>
      </c>
      <c r="AC1319" s="110">
        <f>IF('3C-Water transport'!AB$56="no"," ",ROUND(AB1319,4))</f>
        <v>0.30599999999999999</v>
      </c>
      <c r="AD1319" s="110">
        <f>IF('3C-Water transport'!AB$57="no"," ",ROUND(AB1319,4))</f>
        <v>0.30599999999999999</v>
      </c>
      <c r="AE1319" s="110">
        <f>IF('3C-Water transport'!AB$58="no"," ",ROUND(AB1319,4))</f>
        <v>0.30599999999999999</v>
      </c>
    </row>
    <row r="1320" spans="5:31" x14ac:dyDescent="0.25">
      <c r="E1320" s="110">
        <f t="shared" si="105"/>
        <v>0.30700000000000022</v>
      </c>
      <c r="F1320" s="110">
        <f>IF('3A-Rail transport'!$AB$56="no"," ",ROUND(E1320,4))</f>
        <v>0.307</v>
      </c>
      <c r="G1320" s="110">
        <f>IF('3A-Rail transport'!$AB$57="no"," ",ROUND(E1320,4))</f>
        <v>0.307</v>
      </c>
      <c r="H1320" s="110"/>
      <c r="S1320" s="110">
        <f t="shared" si="106"/>
        <v>0.30700000000000022</v>
      </c>
      <c r="T1320" s="110">
        <f>IF('3B-Air transport'!AB$66="no"," ",ROUND(S1320,4))</f>
        <v>0.307</v>
      </c>
      <c r="U1320" s="110">
        <f>IF('3B-Air transport'!AB$67="no"," ",ROUND(S1320,4))</f>
        <v>0.307</v>
      </c>
      <c r="V1320" s="110">
        <f>IF('3B-Air transport'!AB$68="no"," ",ROUND(S1320,4))</f>
        <v>0.307</v>
      </c>
      <c r="W1320" s="110"/>
      <c r="AB1320" s="110">
        <f t="shared" si="107"/>
        <v>0.30700000000000022</v>
      </c>
      <c r="AC1320" s="110">
        <f>IF('3C-Water transport'!AB$56="no"," ",ROUND(AB1320,4))</f>
        <v>0.307</v>
      </c>
      <c r="AD1320" s="110">
        <f>IF('3C-Water transport'!AB$57="no"," ",ROUND(AB1320,4))</f>
        <v>0.307</v>
      </c>
      <c r="AE1320" s="110">
        <f>IF('3C-Water transport'!AB$58="no"," ",ROUND(AB1320,4))</f>
        <v>0.307</v>
      </c>
    </row>
    <row r="1321" spans="5:31" x14ac:dyDescent="0.25">
      <c r="E1321" s="110">
        <f t="shared" si="105"/>
        <v>0.30800000000000022</v>
      </c>
      <c r="F1321" s="110">
        <f>IF('3A-Rail transport'!$AB$56="no"," ",ROUND(E1321,4))</f>
        <v>0.308</v>
      </c>
      <c r="G1321" s="110">
        <f>IF('3A-Rail transport'!$AB$57="no"," ",ROUND(E1321,4))</f>
        <v>0.308</v>
      </c>
      <c r="H1321" s="110"/>
      <c r="S1321" s="110">
        <f t="shared" si="106"/>
        <v>0.30800000000000022</v>
      </c>
      <c r="T1321" s="110">
        <f>IF('3B-Air transport'!AB$66="no"," ",ROUND(S1321,4))</f>
        <v>0.308</v>
      </c>
      <c r="U1321" s="110">
        <f>IF('3B-Air transport'!AB$67="no"," ",ROUND(S1321,4))</f>
        <v>0.308</v>
      </c>
      <c r="V1321" s="110">
        <f>IF('3B-Air transport'!AB$68="no"," ",ROUND(S1321,4))</f>
        <v>0.308</v>
      </c>
      <c r="W1321" s="110"/>
      <c r="AB1321" s="110">
        <f t="shared" si="107"/>
        <v>0.30800000000000022</v>
      </c>
      <c r="AC1321" s="110">
        <f>IF('3C-Water transport'!AB$56="no"," ",ROUND(AB1321,4))</f>
        <v>0.308</v>
      </c>
      <c r="AD1321" s="110">
        <f>IF('3C-Water transport'!AB$57="no"," ",ROUND(AB1321,4))</f>
        <v>0.308</v>
      </c>
      <c r="AE1321" s="110">
        <f>IF('3C-Water transport'!AB$58="no"," ",ROUND(AB1321,4))</f>
        <v>0.308</v>
      </c>
    </row>
    <row r="1322" spans="5:31" x14ac:dyDescent="0.25">
      <c r="E1322" s="110">
        <f t="shared" si="105"/>
        <v>0.30900000000000022</v>
      </c>
      <c r="F1322" s="110">
        <f>IF('3A-Rail transport'!$AB$56="no"," ",ROUND(E1322,4))</f>
        <v>0.309</v>
      </c>
      <c r="G1322" s="110">
        <f>IF('3A-Rail transport'!$AB$57="no"," ",ROUND(E1322,4))</f>
        <v>0.309</v>
      </c>
      <c r="H1322" s="110"/>
      <c r="S1322" s="110">
        <f t="shared" si="106"/>
        <v>0.30900000000000022</v>
      </c>
      <c r="T1322" s="110">
        <f>IF('3B-Air transport'!AB$66="no"," ",ROUND(S1322,4))</f>
        <v>0.309</v>
      </c>
      <c r="U1322" s="110">
        <f>IF('3B-Air transport'!AB$67="no"," ",ROUND(S1322,4))</f>
        <v>0.309</v>
      </c>
      <c r="V1322" s="110">
        <f>IF('3B-Air transport'!AB$68="no"," ",ROUND(S1322,4))</f>
        <v>0.309</v>
      </c>
      <c r="W1322" s="110"/>
      <c r="AB1322" s="110">
        <f t="shared" si="107"/>
        <v>0.30900000000000022</v>
      </c>
      <c r="AC1322" s="110">
        <f>IF('3C-Water transport'!AB$56="no"," ",ROUND(AB1322,4))</f>
        <v>0.309</v>
      </c>
      <c r="AD1322" s="110">
        <f>IF('3C-Water transport'!AB$57="no"," ",ROUND(AB1322,4))</f>
        <v>0.309</v>
      </c>
      <c r="AE1322" s="110">
        <f>IF('3C-Water transport'!AB$58="no"," ",ROUND(AB1322,4))</f>
        <v>0.309</v>
      </c>
    </row>
    <row r="1323" spans="5:31" x14ac:dyDescent="0.25">
      <c r="E1323" s="110">
        <f t="shared" si="105"/>
        <v>0.31000000000000022</v>
      </c>
      <c r="F1323" s="110">
        <f>IF('3A-Rail transport'!$AB$56="no"," ",ROUND(E1323,4))</f>
        <v>0.31</v>
      </c>
      <c r="G1323" s="110">
        <f>IF('3A-Rail transport'!$AB$57="no"," ",ROUND(E1323,4))</f>
        <v>0.31</v>
      </c>
      <c r="H1323" s="110"/>
      <c r="S1323" s="110">
        <f t="shared" si="106"/>
        <v>0.31000000000000022</v>
      </c>
      <c r="T1323" s="110">
        <f>IF('3B-Air transport'!AB$66="no"," ",ROUND(S1323,4))</f>
        <v>0.31</v>
      </c>
      <c r="U1323" s="110">
        <f>IF('3B-Air transport'!AB$67="no"," ",ROUND(S1323,4))</f>
        <v>0.31</v>
      </c>
      <c r="V1323" s="110">
        <f>IF('3B-Air transport'!AB$68="no"," ",ROUND(S1323,4))</f>
        <v>0.31</v>
      </c>
      <c r="W1323" s="110"/>
      <c r="AB1323" s="110">
        <f t="shared" si="107"/>
        <v>0.31000000000000022</v>
      </c>
      <c r="AC1323" s="110">
        <f>IF('3C-Water transport'!AB$56="no"," ",ROUND(AB1323,4))</f>
        <v>0.31</v>
      </c>
      <c r="AD1323" s="110">
        <f>IF('3C-Water transport'!AB$57="no"," ",ROUND(AB1323,4))</f>
        <v>0.31</v>
      </c>
      <c r="AE1323" s="110">
        <f>IF('3C-Water transport'!AB$58="no"," ",ROUND(AB1323,4))</f>
        <v>0.31</v>
      </c>
    </row>
    <row r="1324" spans="5:31" x14ac:dyDescent="0.25">
      <c r="E1324" s="110">
        <f t="shared" si="105"/>
        <v>0.31100000000000022</v>
      </c>
      <c r="F1324" s="110">
        <f>IF('3A-Rail transport'!$AB$56="no"," ",ROUND(E1324,4))</f>
        <v>0.311</v>
      </c>
      <c r="G1324" s="110">
        <f>IF('3A-Rail transport'!$AB$57="no"," ",ROUND(E1324,4))</f>
        <v>0.311</v>
      </c>
      <c r="H1324" s="110"/>
      <c r="S1324" s="110">
        <f t="shared" si="106"/>
        <v>0.31100000000000022</v>
      </c>
      <c r="T1324" s="110">
        <f>IF('3B-Air transport'!AB$66="no"," ",ROUND(S1324,4))</f>
        <v>0.311</v>
      </c>
      <c r="U1324" s="110">
        <f>IF('3B-Air transport'!AB$67="no"," ",ROUND(S1324,4))</f>
        <v>0.311</v>
      </c>
      <c r="V1324" s="110">
        <f>IF('3B-Air transport'!AB$68="no"," ",ROUND(S1324,4))</f>
        <v>0.311</v>
      </c>
      <c r="W1324" s="110"/>
      <c r="AB1324" s="110">
        <f t="shared" si="107"/>
        <v>0.31100000000000022</v>
      </c>
      <c r="AC1324" s="110">
        <f>IF('3C-Water transport'!AB$56="no"," ",ROUND(AB1324,4))</f>
        <v>0.311</v>
      </c>
      <c r="AD1324" s="110">
        <f>IF('3C-Water transport'!AB$57="no"," ",ROUND(AB1324,4))</f>
        <v>0.311</v>
      </c>
      <c r="AE1324" s="110">
        <f>IF('3C-Water transport'!AB$58="no"," ",ROUND(AB1324,4))</f>
        <v>0.311</v>
      </c>
    </row>
    <row r="1325" spans="5:31" x14ac:dyDescent="0.25">
      <c r="E1325" s="110">
        <f t="shared" si="105"/>
        <v>0.31200000000000022</v>
      </c>
      <c r="F1325" s="110">
        <f>IF('3A-Rail transport'!$AB$56="no"," ",ROUND(E1325,4))</f>
        <v>0.312</v>
      </c>
      <c r="G1325" s="110">
        <f>IF('3A-Rail transport'!$AB$57="no"," ",ROUND(E1325,4))</f>
        <v>0.312</v>
      </c>
      <c r="H1325" s="110"/>
      <c r="S1325" s="110">
        <f t="shared" si="106"/>
        <v>0.31200000000000022</v>
      </c>
      <c r="T1325" s="110">
        <f>IF('3B-Air transport'!AB$66="no"," ",ROUND(S1325,4))</f>
        <v>0.312</v>
      </c>
      <c r="U1325" s="110">
        <f>IF('3B-Air transport'!AB$67="no"," ",ROUND(S1325,4))</f>
        <v>0.312</v>
      </c>
      <c r="V1325" s="110">
        <f>IF('3B-Air transport'!AB$68="no"," ",ROUND(S1325,4))</f>
        <v>0.312</v>
      </c>
      <c r="W1325" s="110"/>
      <c r="AB1325" s="110">
        <f t="shared" si="107"/>
        <v>0.31200000000000022</v>
      </c>
      <c r="AC1325" s="110">
        <f>IF('3C-Water transport'!AB$56="no"," ",ROUND(AB1325,4))</f>
        <v>0.312</v>
      </c>
      <c r="AD1325" s="110">
        <f>IF('3C-Water transport'!AB$57="no"," ",ROUND(AB1325,4))</f>
        <v>0.312</v>
      </c>
      <c r="AE1325" s="110">
        <f>IF('3C-Water transport'!AB$58="no"," ",ROUND(AB1325,4))</f>
        <v>0.312</v>
      </c>
    </row>
    <row r="1326" spans="5:31" x14ac:dyDescent="0.25">
      <c r="E1326" s="110">
        <f t="shared" si="105"/>
        <v>0.31300000000000022</v>
      </c>
      <c r="F1326" s="110">
        <f>IF('3A-Rail transport'!$AB$56="no"," ",ROUND(E1326,4))</f>
        <v>0.313</v>
      </c>
      <c r="G1326" s="110">
        <f>IF('3A-Rail transport'!$AB$57="no"," ",ROUND(E1326,4))</f>
        <v>0.313</v>
      </c>
      <c r="H1326" s="110"/>
      <c r="S1326" s="110">
        <f t="shared" si="106"/>
        <v>0.31300000000000022</v>
      </c>
      <c r="T1326" s="110">
        <f>IF('3B-Air transport'!AB$66="no"," ",ROUND(S1326,4))</f>
        <v>0.313</v>
      </c>
      <c r="U1326" s="110">
        <f>IF('3B-Air transport'!AB$67="no"," ",ROUND(S1326,4))</f>
        <v>0.313</v>
      </c>
      <c r="V1326" s="110">
        <f>IF('3B-Air transport'!AB$68="no"," ",ROUND(S1326,4))</f>
        <v>0.313</v>
      </c>
      <c r="W1326" s="110"/>
      <c r="AB1326" s="110">
        <f t="shared" si="107"/>
        <v>0.31300000000000022</v>
      </c>
      <c r="AC1326" s="110">
        <f>IF('3C-Water transport'!AB$56="no"," ",ROUND(AB1326,4))</f>
        <v>0.313</v>
      </c>
      <c r="AD1326" s="110">
        <f>IF('3C-Water transport'!AB$57="no"," ",ROUND(AB1326,4))</f>
        <v>0.313</v>
      </c>
      <c r="AE1326" s="110">
        <f>IF('3C-Water transport'!AB$58="no"," ",ROUND(AB1326,4))</f>
        <v>0.313</v>
      </c>
    </row>
    <row r="1327" spans="5:31" x14ac:dyDescent="0.25">
      <c r="E1327" s="110">
        <f t="shared" si="105"/>
        <v>0.31400000000000022</v>
      </c>
      <c r="F1327" s="110">
        <f>IF('3A-Rail transport'!$AB$56="no"," ",ROUND(E1327,4))</f>
        <v>0.314</v>
      </c>
      <c r="G1327" s="110">
        <f>IF('3A-Rail transport'!$AB$57="no"," ",ROUND(E1327,4))</f>
        <v>0.314</v>
      </c>
      <c r="H1327" s="110"/>
      <c r="S1327" s="110">
        <f t="shared" si="106"/>
        <v>0.31400000000000022</v>
      </c>
      <c r="T1327" s="110">
        <f>IF('3B-Air transport'!AB$66="no"," ",ROUND(S1327,4))</f>
        <v>0.314</v>
      </c>
      <c r="U1327" s="110">
        <f>IF('3B-Air transport'!AB$67="no"," ",ROUND(S1327,4))</f>
        <v>0.314</v>
      </c>
      <c r="V1327" s="110">
        <f>IF('3B-Air transport'!AB$68="no"," ",ROUND(S1327,4))</f>
        <v>0.314</v>
      </c>
      <c r="W1327" s="110"/>
      <c r="AB1327" s="110">
        <f t="shared" si="107"/>
        <v>0.31400000000000022</v>
      </c>
      <c r="AC1327" s="110">
        <f>IF('3C-Water transport'!AB$56="no"," ",ROUND(AB1327,4))</f>
        <v>0.314</v>
      </c>
      <c r="AD1327" s="110">
        <f>IF('3C-Water transport'!AB$57="no"," ",ROUND(AB1327,4))</f>
        <v>0.314</v>
      </c>
      <c r="AE1327" s="110">
        <f>IF('3C-Water transport'!AB$58="no"," ",ROUND(AB1327,4))</f>
        <v>0.314</v>
      </c>
    </row>
    <row r="1328" spans="5:31" x14ac:dyDescent="0.25">
      <c r="E1328" s="110">
        <f t="shared" si="105"/>
        <v>0.31500000000000022</v>
      </c>
      <c r="F1328" s="110">
        <f>IF('3A-Rail transport'!$AB$56="no"," ",ROUND(E1328,4))</f>
        <v>0.315</v>
      </c>
      <c r="G1328" s="110">
        <f>IF('3A-Rail transport'!$AB$57="no"," ",ROUND(E1328,4))</f>
        <v>0.315</v>
      </c>
      <c r="H1328" s="110"/>
      <c r="S1328" s="110">
        <f t="shared" si="106"/>
        <v>0.31500000000000022</v>
      </c>
      <c r="T1328" s="110">
        <f>IF('3B-Air transport'!AB$66="no"," ",ROUND(S1328,4))</f>
        <v>0.315</v>
      </c>
      <c r="U1328" s="110">
        <f>IF('3B-Air transport'!AB$67="no"," ",ROUND(S1328,4))</f>
        <v>0.315</v>
      </c>
      <c r="V1328" s="110">
        <f>IF('3B-Air transport'!AB$68="no"," ",ROUND(S1328,4))</f>
        <v>0.315</v>
      </c>
      <c r="W1328" s="110"/>
      <c r="AB1328" s="110">
        <f t="shared" si="107"/>
        <v>0.31500000000000022</v>
      </c>
      <c r="AC1328" s="110">
        <f>IF('3C-Water transport'!AB$56="no"," ",ROUND(AB1328,4))</f>
        <v>0.315</v>
      </c>
      <c r="AD1328" s="110">
        <f>IF('3C-Water transport'!AB$57="no"," ",ROUND(AB1328,4))</f>
        <v>0.315</v>
      </c>
      <c r="AE1328" s="110">
        <f>IF('3C-Water transport'!AB$58="no"," ",ROUND(AB1328,4))</f>
        <v>0.315</v>
      </c>
    </row>
    <row r="1329" spans="5:31" x14ac:dyDescent="0.25">
      <c r="E1329" s="110">
        <f t="shared" si="105"/>
        <v>0.31600000000000023</v>
      </c>
      <c r="F1329" s="110">
        <f>IF('3A-Rail transport'!$AB$56="no"," ",ROUND(E1329,4))</f>
        <v>0.316</v>
      </c>
      <c r="G1329" s="110">
        <f>IF('3A-Rail transport'!$AB$57="no"," ",ROUND(E1329,4))</f>
        <v>0.316</v>
      </c>
      <c r="H1329" s="110"/>
      <c r="S1329" s="110">
        <f t="shared" si="106"/>
        <v>0.31600000000000023</v>
      </c>
      <c r="T1329" s="110">
        <f>IF('3B-Air transport'!AB$66="no"," ",ROUND(S1329,4))</f>
        <v>0.316</v>
      </c>
      <c r="U1329" s="110">
        <f>IF('3B-Air transport'!AB$67="no"," ",ROUND(S1329,4))</f>
        <v>0.316</v>
      </c>
      <c r="V1329" s="110">
        <f>IF('3B-Air transport'!AB$68="no"," ",ROUND(S1329,4))</f>
        <v>0.316</v>
      </c>
      <c r="W1329" s="110"/>
      <c r="AB1329" s="110">
        <f t="shared" si="107"/>
        <v>0.31600000000000023</v>
      </c>
      <c r="AC1329" s="110">
        <f>IF('3C-Water transport'!AB$56="no"," ",ROUND(AB1329,4))</f>
        <v>0.316</v>
      </c>
      <c r="AD1329" s="110">
        <f>IF('3C-Water transport'!AB$57="no"," ",ROUND(AB1329,4))</f>
        <v>0.316</v>
      </c>
      <c r="AE1329" s="110">
        <f>IF('3C-Water transport'!AB$58="no"," ",ROUND(AB1329,4))</f>
        <v>0.316</v>
      </c>
    </row>
    <row r="1330" spans="5:31" x14ac:dyDescent="0.25">
      <c r="E1330" s="110">
        <f t="shared" si="105"/>
        <v>0.31700000000000023</v>
      </c>
      <c r="F1330" s="110">
        <f>IF('3A-Rail transport'!$AB$56="no"," ",ROUND(E1330,4))</f>
        <v>0.317</v>
      </c>
      <c r="G1330" s="110">
        <f>IF('3A-Rail transport'!$AB$57="no"," ",ROUND(E1330,4))</f>
        <v>0.317</v>
      </c>
      <c r="H1330" s="110"/>
      <c r="S1330" s="110">
        <f t="shared" si="106"/>
        <v>0.31700000000000023</v>
      </c>
      <c r="T1330" s="110">
        <f>IF('3B-Air transport'!AB$66="no"," ",ROUND(S1330,4))</f>
        <v>0.317</v>
      </c>
      <c r="U1330" s="110">
        <f>IF('3B-Air transport'!AB$67="no"," ",ROUND(S1330,4))</f>
        <v>0.317</v>
      </c>
      <c r="V1330" s="110">
        <f>IF('3B-Air transport'!AB$68="no"," ",ROUND(S1330,4))</f>
        <v>0.317</v>
      </c>
      <c r="W1330" s="110"/>
      <c r="AB1330" s="110">
        <f t="shared" si="107"/>
        <v>0.31700000000000023</v>
      </c>
      <c r="AC1330" s="110">
        <f>IF('3C-Water transport'!AB$56="no"," ",ROUND(AB1330,4))</f>
        <v>0.317</v>
      </c>
      <c r="AD1330" s="110">
        <f>IF('3C-Water transport'!AB$57="no"," ",ROUND(AB1330,4))</f>
        <v>0.317</v>
      </c>
      <c r="AE1330" s="110">
        <f>IF('3C-Water transport'!AB$58="no"," ",ROUND(AB1330,4))</f>
        <v>0.317</v>
      </c>
    </row>
    <row r="1331" spans="5:31" x14ac:dyDescent="0.25">
      <c r="E1331" s="110">
        <f t="shared" si="105"/>
        <v>0.31800000000000023</v>
      </c>
      <c r="F1331" s="110">
        <f>IF('3A-Rail transport'!$AB$56="no"," ",ROUND(E1331,4))</f>
        <v>0.318</v>
      </c>
      <c r="G1331" s="110">
        <f>IF('3A-Rail transport'!$AB$57="no"," ",ROUND(E1331,4))</f>
        <v>0.318</v>
      </c>
      <c r="H1331" s="110"/>
      <c r="S1331" s="110">
        <f t="shared" si="106"/>
        <v>0.31800000000000023</v>
      </c>
      <c r="T1331" s="110">
        <f>IF('3B-Air transport'!AB$66="no"," ",ROUND(S1331,4))</f>
        <v>0.318</v>
      </c>
      <c r="U1331" s="110">
        <f>IF('3B-Air transport'!AB$67="no"," ",ROUND(S1331,4))</f>
        <v>0.318</v>
      </c>
      <c r="V1331" s="110">
        <f>IF('3B-Air transport'!AB$68="no"," ",ROUND(S1331,4))</f>
        <v>0.318</v>
      </c>
      <c r="W1331" s="110"/>
      <c r="AB1331" s="110">
        <f t="shared" si="107"/>
        <v>0.31800000000000023</v>
      </c>
      <c r="AC1331" s="110">
        <f>IF('3C-Water transport'!AB$56="no"," ",ROUND(AB1331,4))</f>
        <v>0.318</v>
      </c>
      <c r="AD1331" s="110">
        <f>IF('3C-Water transport'!AB$57="no"," ",ROUND(AB1331,4))</f>
        <v>0.318</v>
      </c>
      <c r="AE1331" s="110">
        <f>IF('3C-Water transport'!AB$58="no"," ",ROUND(AB1331,4))</f>
        <v>0.318</v>
      </c>
    </row>
    <row r="1332" spans="5:31" x14ac:dyDescent="0.25">
      <c r="E1332" s="110">
        <f t="shared" si="105"/>
        <v>0.31900000000000023</v>
      </c>
      <c r="F1332" s="110">
        <f>IF('3A-Rail transport'!$AB$56="no"," ",ROUND(E1332,4))</f>
        <v>0.31900000000000001</v>
      </c>
      <c r="G1332" s="110">
        <f>IF('3A-Rail transport'!$AB$57="no"," ",ROUND(E1332,4))</f>
        <v>0.31900000000000001</v>
      </c>
      <c r="H1332" s="110"/>
      <c r="S1332" s="110">
        <f t="shared" si="106"/>
        <v>0.31900000000000023</v>
      </c>
      <c r="T1332" s="110">
        <f>IF('3B-Air transport'!AB$66="no"," ",ROUND(S1332,4))</f>
        <v>0.31900000000000001</v>
      </c>
      <c r="U1332" s="110">
        <f>IF('3B-Air transport'!AB$67="no"," ",ROUND(S1332,4))</f>
        <v>0.31900000000000001</v>
      </c>
      <c r="V1332" s="110">
        <f>IF('3B-Air transport'!AB$68="no"," ",ROUND(S1332,4))</f>
        <v>0.31900000000000001</v>
      </c>
      <c r="W1332" s="110"/>
      <c r="AB1332" s="110">
        <f t="shared" si="107"/>
        <v>0.31900000000000023</v>
      </c>
      <c r="AC1332" s="110">
        <f>IF('3C-Water transport'!AB$56="no"," ",ROUND(AB1332,4))</f>
        <v>0.31900000000000001</v>
      </c>
      <c r="AD1332" s="110">
        <f>IF('3C-Water transport'!AB$57="no"," ",ROUND(AB1332,4))</f>
        <v>0.31900000000000001</v>
      </c>
      <c r="AE1332" s="110">
        <f>IF('3C-Water transport'!AB$58="no"," ",ROUND(AB1332,4))</f>
        <v>0.31900000000000001</v>
      </c>
    </row>
    <row r="1333" spans="5:31" x14ac:dyDescent="0.25">
      <c r="E1333" s="110">
        <f t="shared" si="105"/>
        <v>0.32000000000000023</v>
      </c>
      <c r="F1333" s="110">
        <f>IF('3A-Rail transport'!$AB$56="no"," ",ROUND(E1333,4))</f>
        <v>0.32</v>
      </c>
      <c r="G1333" s="110">
        <f>IF('3A-Rail transport'!$AB$57="no"," ",ROUND(E1333,4))</f>
        <v>0.32</v>
      </c>
      <c r="H1333" s="110"/>
      <c r="S1333" s="110">
        <f t="shared" si="106"/>
        <v>0.32000000000000023</v>
      </c>
      <c r="T1333" s="110">
        <f>IF('3B-Air transport'!AB$66="no"," ",ROUND(S1333,4))</f>
        <v>0.32</v>
      </c>
      <c r="U1333" s="110">
        <f>IF('3B-Air transport'!AB$67="no"," ",ROUND(S1333,4))</f>
        <v>0.32</v>
      </c>
      <c r="V1333" s="110">
        <f>IF('3B-Air transport'!AB$68="no"," ",ROUND(S1333,4))</f>
        <v>0.32</v>
      </c>
      <c r="W1333" s="110"/>
      <c r="AB1333" s="110">
        <f t="shared" si="107"/>
        <v>0.32000000000000023</v>
      </c>
      <c r="AC1333" s="110">
        <f>IF('3C-Water transport'!AB$56="no"," ",ROUND(AB1333,4))</f>
        <v>0.32</v>
      </c>
      <c r="AD1333" s="110">
        <f>IF('3C-Water transport'!AB$57="no"," ",ROUND(AB1333,4))</f>
        <v>0.32</v>
      </c>
      <c r="AE1333" s="110">
        <f>IF('3C-Water transport'!AB$58="no"," ",ROUND(AB1333,4))</f>
        <v>0.32</v>
      </c>
    </row>
    <row r="1334" spans="5:31" x14ac:dyDescent="0.25">
      <c r="E1334" s="110">
        <f t="shared" ref="E1334:E1397" si="108">E1333+0.001</f>
        <v>0.32100000000000023</v>
      </c>
      <c r="F1334" s="110">
        <f>IF('3A-Rail transport'!$AB$56="no"," ",ROUND(E1334,4))</f>
        <v>0.32100000000000001</v>
      </c>
      <c r="G1334" s="110">
        <f>IF('3A-Rail transport'!$AB$57="no"," ",ROUND(E1334,4))</f>
        <v>0.32100000000000001</v>
      </c>
      <c r="H1334" s="110"/>
      <c r="S1334" s="110">
        <f t="shared" ref="S1334:S1397" si="109">S1333+0.001</f>
        <v>0.32100000000000023</v>
      </c>
      <c r="T1334" s="110">
        <f>IF('3B-Air transport'!AB$66="no"," ",ROUND(S1334,4))</f>
        <v>0.32100000000000001</v>
      </c>
      <c r="U1334" s="110">
        <f>IF('3B-Air transport'!AB$67="no"," ",ROUND(S1334,4))</f>
        <v>0.32100000000000001</v>
      </c>
      <c r="V1334" s="110">
        <f>IF('3B-Air transport'!AB$68="no"," ",ROUND(S1334,4))</f>
        <v>0.32100000000000001</v>
      </c>
      <c r="W1334" s="110"/>
      <c r="AB1334" s="110">
        <f t="shared" ref="AB1334:AB1397" si="110">AB1333+0.001</f>
        <v>0.32100000000000023</v>
      </c>
      <c r="AC1334" s="110">
        <f>IF('3C-Water transport'!AB$56="no"," ",ROUND(AB1334,4))</f>
        <v>0.32100000000000001</v>
      </c>
      <c r="AD1334" s="110">
        <f>IF('3C-Water transport'!AB$57="no"," ",ROUND(AB1334,4))</f>
        <v>0.32100000000000001</v>
      </c>
      <c r="AE1334" s="110">
        <f>IF('3C-Water transport'!AB$58="no"," ",ROUND(AB1334,4))</f>
        <v>0.32100000000000001</v>
      </c>
    </row>
    <row r="1335" spans="5:31" x14ac:dyDescent="0.25">
      <c r="E1335" s="110">
        <f t="shared" si="108"/>
        <v>0.32200000000000023</v>
      </c>
      <c r="F1335" s="110">
        <f>IF('3A-Rail transport'!$AB$56="no"," ",ROUND(E1335,4))</f>
        <v>0.32200000000000001</v>
      </c>
      <c r="G1335" s="110">
        <f>IF('3A-Rail transport'!$AB$57="no"," ",ROUND(E1335,4))</f>
        <v>0.32200000000000001</v>
      </c>
      <c r="H1335" s="110"/>
      <c r="S1335" s="110">
        <f t="shared" si="109"/>
        <v>0.32200000000000023</v>
      </c>
      <c r="T1335" s="110">
        <f>IF('3B-Air transport'!AB$66="no"," ",ROUND(S1335,4))</f>
        <v>0.32200000000000001</v>
      </c>
      <c r="U1335" s="110">
        <f>IF('3B-Air transport'!AB$67="no"," ",ROUND(S1335,4))</f>
        <v>0.32200000000000001</v>
      </c>
      <c r="V1335" s="110">
        <f>IF('3B-Air transport'!AB$68="no"," ",ROUND(S1335,4))</f>
        <v>0.32200000000000001</v>
      </c>
      <c r="W1335" s="110"/>
      <c r="AB1335" s="110">
        <f t="shared" si="110"/>
        <v>0.32200000000000023</v>
      </c>
      <c r="AC1335" s="110">
        <f>IF('3C-Water transport'!AB$56="no"," ",ROUND(AB1335,4))</f>
        <v>0.32200000000000001</v>
      </c>
      <c r="AD1335" s="110">
        <f>IF('3C-Water transport'!AB$57="no"," ",ROUND(AB1335,4))</f>
        <v>0.32200000000000001</v>
      </c>
      <c r="AE1335" s="110">
        <f>IF('3C-Water transport'!AB$58="no"," ",ROUND(AB1335,4))</f>
        <v>0.32200000000000001</v>
      </c>
    </row>
    <row r="1336" spans="5:31" x14ac:dyDescent="0.25">
      <c r="E1336" s="110">
        <f t="shared" si="108"/>
        <v>0.32300000000000023</v>
      </c>
      <c r="F1336" s="110">
        <f>IF('3A-Rail transport'!$AB$56="no"," ",ROUND(E1336,4))</f>
        <v>0.32300000000000001</v>
      </c>
      <c r="G1336" s="110">
        <f>IF('3A-Rail transport'!$AB$57="no"," ",ROUND(E1336,4))</f>
        <v>0.32300000000000001</v>
      </c>
      <c r="H1336" s="110"/>
      <c r="S1336" s="110">
        <f t="shared" si="109"/>
        <v>0.32300000000000023</v>
      </c>
      <c r="T1336" s="110">
        <f>IF('3B-Air transport'!AB$66="no"," ",ROUND(S1336,4))</f>
        <v>0.32300000000000001</v>
      </c>
      <c r="U1336" s="110">
        <f>IF('3B-Air transport'!AB$67="no"," ",ROUND(S1336,4))</f>
        <v>0.32300000000000001</v>
      </c>
      <c r="V1336" s="110">
        <f>IF('3B-Air transport'!AB$68="no"," ",ROUND(S1336,4))</f>
        <v>0.32300000000000001</v>
      </c>
      <c r="W1336" s="110"/>
      <c r="AB1336" s="110">
        <f t="shared" si="110"/>
        <v>0.32300000000000023</v>
      </c>
      <c r="AC1336" s="110">
        <f>IF('3C-Water transport'!AB$56="no"," ",ROUND(AB1336,4))</f>
        <v>0.32300000000000001</v>
      </c>
      <c r="AD1336" s="110">
        <f>IF('3C-Water transport'!AB$57="no"," ",ROUND(AB1336,4))</f>
        <v>0.32300000000000001</v>
      </c>
      <c r="AE1336" s="110">
        <f>IF('3C-Water transport'!AB$58="no"," ",ROUND(AB1336,4))</f>
        <v>0.32300000000000001</v>
      </c>
    </row>
    <row r="1337" spans="5:31" x14ac:dyDescent="0.25">
      <c r="E1337" s="110">
        <f t="shared" si="108"/>
        <v>0.32400000000000023</v>
      </c>
      <c r="F1337" s="110">
        <f>IF('3A-Rail transport'!$AB$56="no"," ",ROUND(E1337,4))</f>
        <v>0.32400000000000001</v>
      </c>
      <c r="G1337" s="110">
        <f>IF('3A-Rail transport'!$AB$57="no"," ",ROUND(E1337,4))</f>
        <v>0.32400000000000001</v>
      </c>
      <c r="H1337" s="110"/>
      <c r="S1337" s="110">
        <f t="shared" si="109"/>
        <v>0.32400000000000023</v>
      </c>
      <c r="T1337" s="110">
        <f>IF('3B-Air transport'!AB$66="no"," ",ROUND(S1337,4))</f>
        <v>0.32400000000000001</v>
      </c>
      <c r="U1337" s="110">
        <f>IF('3B-Air transport'!AB$67="no"," ",ROUND(S1337,4))</f>
        <v>0.32400000000000001</v>
      </c>
      <c r="V1337" s="110">
        <f>IF('3B-Air transport'!AB$68="no"," ",ROUND(S1337,4))</f>
        <v>0.32400000000000001</v>
      </c>
      <c r="W1337" s="110"/>
      <c r="AB1337" s="110">
        <f t="shared" si="110"/>
        <v>0.32400000000000023</v>
      </c>
      <c r="AC1337" s="110">
        <f>IF('3C-Water transport'!AB$56="no"," ",ROUND(AB1337,4))</f>
        <v>0.32400000000000001</v>
      </c>
      <c r="AD1337" s="110">
        <f>IF('3C-Water transport'!AB$57="no"," ",ROUND(AB1337,4))</f>
        <v>0.32400000000000001</v>
      </c>
      <c r="AE1337" s="110">
        <f>IF('3C-Water transport'!AB$58="no"," ",ROUND(AB1337,4))</f>
        <v>0.32400000000000001</v>
      </c>
    </row>
    <row r="1338" spans="5:31" x14ac:dyDescent="0.25">
      <c r="E1338" s="110">
        <f t="shared" si="108"/>
        <v>0.32500000000000023</v>
      </c>
      <c r="F1338" s="110">
        <f>IF('3A-Rail transport'!$AB$56="no"," ",ROUND(E1338,4))</f>
        <v>0.32500000000000001</v>
      </c>
      <c r="G1338" s="110">
        <f>IF('3A-Rail transport'!$AB$57="no"," ",ROUND(E1338,4))</f>
        <v>0.32500000000000001</v>
      </c>
      <c r="H1338" s="110"/>
      <c r="S1338" s="110">
        <f t="shared" si="109"/>
        <v>0.32500000000000023</v>
      </c>
      <c r="T1338" s="110">
        <f>IF('3B-Air transport'!AB$66="no"," ",ROUND(S1338,4))</f>
        <v>0.32500000000000001</v>
      </c>
      <c r="U1338" s="110">
        <f>IF('3B-Air transport'!AB$67="no"," ",ROUND(S1338,4))</f>
        <v>0.32500000000000001</v>
      </c>
      <c r="V1338" s="110">
        <f>IF('3B-Air transport'!AB$68="no"," ",ROUND(S1338,4))</f>
        <v>0.32500000000000001</v>
      </c>
      <c r="W1338" s="110"/>
      <c r="AB1338" s="110">
        <f t="shared" si="110"/>
        <v>0.32500000000000023</v>
      </c>
      <c r="AC1338" s="110">
        <f>IF('3C-Water transport'!AB$56="no"," ",ROUND(AB1338,4))</f>
        <v>0.32500000000000001</v>
      </c>
      <c r="AD1338" s="110">
        <f>IF('3C-Water transport'!AB$57="no"," ",ROUND(AB1338,4))</f>
        <v>0.32500000000000001</v>
      </c>
      <c r="AE1338" s="110">
        <f>IF('3C-Water transport'!AB$58="no"," ",ROUND(AB1338,4))</f>
        <v>0.32500000000000001</v>
      </c>
    </row>
    <row r="1339" spans="5:31" x14ac:dyDescent="0.25">
      <c r="E1339" s="110">
        <f t="shared" si="108"/>
        <v>0.32600000000000023</v>
      </c>
      <c r="F1339" s="110">
        <f>IF('3A-Rail transport'!$AB$56="no"," ",ROUND(E1339,4))</f>
        <v>0.32600000000000001</v>
      </c>
      <c r="G1339" s="110">
        <f>IF('3A-Rail transport'!$AB$57="no"," ",ROUND(E1339,4))</f>
        <v>0.32600000000000001</v>
      </c>
      <c r="H1339" s="110"/>
      <c r="S1339" s="110">
        <f t="shared" si="109"/>
        <v>0.32600000000000023</v>
      </c>
      <c r="T1339" s="110">
        <f>IF('3B-Air transport'!AB$66="no"," ",ROUND(S1339,4))</f>
        <v>0.32600000000000001</v>
      </c>
      <c r="U1339" s="110">
        <f>IF('3B-Air transport'!AB$67="no"," ",ROUND(S1339,4))</f>
        <v>0.32600000000000001</v>
      </c>
      <c r="V1339" s="110">
        <f>IF('3B-Air transport'!AB$68="no"," ",ROUND(S1339,4))</f>
        <v>0.32600000000000001</v>
      </c>
      <c r="W1339" s="110"/>
      <c r="AB1339" s="110">
        <f t="shared" si="110"/>
        <v>0.32600000000000023</v>
      </c>
      <c r="AC1339" s="110">
        <f>IF('3C-Water transport'!AB$56="no"," ",ROUND(AB1339,4))</f>
        <v>0.32600000000000001</v>
      </c>
      <c r="AD1339" s="110">
        <f>IF('3C-Water transport'!AB$57="no"," ",ROUND(AB1339,4))</f>
        <v>0.32600000000000001</v>
      </c>
      <c r="AE1339" s="110">
        <f>IF('3C-Water transport'!AB$58="no"," ",ROUND(AB1339,4))</f>
        <v>0.32600000000000001</v>
      </c>
    </row>
    <row r="1340" spans="5:31" x14ac:dyDescent="0.25">
      <c r="E1340" s="110">
        <f t="shared" si="108"/>
        <v>0.32700000000000023</v>
      </c>
      <c r="F1340" s="110">
        <f>IF('3A-Rail transport'!$AB$56="no"," ",ROUND(E1340,4))</f>
        <v>0.32700000000000001</v>
      </c>
      <c r="G1340" s="110">
        <f>IF('3A-Rail transport'!$AB$57="no"," ",ROUND(E1340,4))</f>
        <v>0.32700000000000001</v>
      </c>
      <c r="H1340" s="110"/>
      <c r="S1340" s="110">
        <f t="shared" si="109"/>
        <v>0.32700000000000023</v>
      </c>
      <c r="T1340" s="110">
        <f>IF('3B-Air transport'!AB$66="no"," ",ROUND(S1340,4))</f>
        <v>0.32700000000000001</v>
      </c>
      <c r="U1340" s="110">
        <f>IF('3B-Air transport'!AB$67="no"," ",ROUND(S1340,4))</f>
        <v>0.32700000000000001</v>
      </c>
      <c r="V1340" s="110">
        <f>IF('3B-Air transport'!AB$68="no"," ",ROUND(S1340,4))</f>
        <v>0.32700000000000001</v>
      </c>
      <c r="W1340" s="110"/>
      <c r="AB1340" s="110">
        <f t="shared" si="110"/>
        <v>0.32700000000000023</v>
      </c>
      <c r="AC1340" s="110">
        <f>IF('3C-Water transport'!AB$56="no"," ",ROUND(AB1340,4))</f>
        <v>0.32700000000000001</v>
      </c>
      <c r="AD1340" s="110">
        <f>IF('3C-Water transport'!AB$57="no"," ",ROUND(AB1340,4))</f>
        <v>0.32700000000000001</v>
      </c>
      <c r="AE1340" s="110">
        <f>IF('3C-Water transport'!AB$58="no"," ",ROUND(AB1340,4))</f>
        <v>0.32700000000000001</v>
      </c>
    </row>
    <row r="1341" spans="5:31" x14ac:dyDescent="0.25">
      <c r="E1341" s="110">
        <f t="shared" si="108"/>
        <v>0.32800000000000024</v>
      </c>
      <c r="F1341" s="110">
        <f>IF('3A-Rail transport'!$AB$56="no"," ",ROUND(E1341,4))</f>
        <v>0.32800000000000001</v>
      </c>
      <c r="G1341" s="110">
        <f>IF('3A-Rail transport'!$AB$57="no"," ",ROUND(E1341,4))</f>
        <v>0.32800000000000001</v>
      </c>
      <c r="H1341" s="110"/>
      <c r="S1341" s="110">
        <f t="shared" si="109"/>
        <v>0.32800000000000024</v>
      </c>
      <c r="T1341" s="110">
        <f>IF('3B-Air transport'!AB$66="no"," ",ROUND(S1341,4))</f>
        <v>0.32800000000000001</v>
      </c>
      <c r="U1341" s="110">
        <f>IF('3B-Air transport'!AB$67="no"," ",ROUND(S1341,4))</f>
        <v>0.32800000000000001</v>
      </c>
      <c r="V1341" s="110">
        <f>IF('3B-Air transport'!AB$68="no"," ",ROUND(S1341,4))</f>
        <v>0.32800000000000001</v>
      </c>
      <c r="W1341" s="110"/>
      <c r="AB1341" s="110">
        <f t="shared" si="110"/>
        <v>0.32800000000000024</v>
      </c>
      <c r="AC1341" s="110">
        <f>IF('3C-Water transport'!AB$56="no"," ",ROUND(AB1341,4))</f>
        <v>0.32800000000000001</v>
      </c>
      <c r="AD1341" s="110">
        <f>IF('3C-Water transport'!AB$57="no"," ",ROUND(AB1341,4))</f>
        <v>0.32800000000000001</v>
      </c>
      <c r="AE1341" s="110">
        <f>IF('3C-Water transport'!AB$58="no"," ",ROUND(AB1341,4))</f>
        <v>0.32800000000000001</v>
      </c>
    </row>
    <row r="1342" spans="5:31" x14ac:dyDescent="0.25">
      <c r="E1342" s="110">
        <f t="shared" si="108"/>
        <v>0.32900000000000024</v>
      </c>
      <c r="F1342" s="110">
        <f>IF('3A-Rail transport'!$AB$56="no"," ",ROUND(E1342,4))</f>
        <v>0.32900000000000001</v>
      </c>
      <c r="G1342" s="110">
        <f>IF('3A-Rail transport'!$AB$57="no"," ",ROUND(E1342,4))</f>
        <v>0.32900000000000001</v>
      </c>
      <c r="H1342" s="110"/>
      <c r="S1342" s="110">
        <f t="shared" si="109"/>
        <v>0.32900000000000024</v>
      </c>
      <c r="T1342" s="110">
        <f>IF('3B-Air transport'!AB$66="no"," ",ROUND(S1342,4))</f>
        <v>0.32900000000000001</v>
      </c>
      <c r="U1342" s="110">
        <f>IF('3B-Air transport'!AB$67="no"," ",ROUND(S1342,4))</f>
        <v>0.32900000000000001</v>
      </c>
      <c r="V1342" s="110">
        <f>IF('3B-Air transport'!AB$68="no"," ",ROUND(S1342,4))</f>
        <v>0.32900000000000001</v>
      </c>
      <c r="W1342" s="110"/>
      <c r="AB1342" s="110">
        <f t="shared" si="110"/>
        <v>0.32900000000000024</v>
      </c>
      <c r="AC1342" s="110">
        <f>IF('3C-Water transport'!AB$56="no"," ",ROUND(AB1342,4))</f>
        <v>0.32900000000000001</v>
      </c>
      <c r="AD1342" s="110">
        <f>IF('3C-Water transport'!AB$57="no"," ",ROUND(AB1342,4))</f>
        <v>0.32900000000000001</v>
      </c>
      <c r="AE1342" s="110">
        <f>IF('3C-Water transport'!AB$58="no"," ",ROUND(AB1342,4))</f>
        <v>0.32900000000000001</v>
      </c>
    </row>
    <row r="1343" spans="5:31" x14ac:dyDescent="0.25">
      <c r="E1343" s="110">
        <f t="shared" si="108"/>
        <v>0.33000000000000024</v>
      </c>
      <c r="F1343" s="110">
        <f>IF('3A-Rail transport'!$AB$56="no"," ",ROUND(E1343,4))</f>
        <v>0.33</v>
      </c>
      <c r="G1343" s="110">
        <f>IF('3A-Rail transport'!$AB$57="no"," ",ROUND(E1343,4))</f>
        <v>0.33</v>
      </c>
      <c r="H1343" s="110"/>
      <c r="S1343" s="110">
        <f t="shared" si="109"/>
        <v>0.33000000000000024</v>
      </c>
      <c r="T1343" s="110">
        <f>IF('3B-Air transport'!AB$66="no"," ",ROUND(S1343,4))</f>
        <v>0.33</v>
      </c>
      <c r="U1343" s="110">
        <f>IF('3B-Air transport'!AB$67="no"," ",ROUND(S1343,4))</f>
        <v>0.33</v>
      </c>
      <c r="V1343" s="110">
        <f>IF('3B-Air transport'!AB$68="no"," ",ROUND(S1343,4))</f>
        <v>0.33</v>
      </c>
      <c r="W1343" s="110"/>
      <c r="AB1343" s="110">
        <f t="shared" si="110"/>
        <v>0.33000000000000024</v>
      </c>
      <c r="AC1343" s="110">
        <f>IF('3C-Water transport'!AB$56="no"," ",ROUND(AB1343,4))</f>
        <v>0.33</v>
      </c>
      <c r="AD1343" s="110">
        <f>IF('3C-Water transport'!AB$57="no"," ",ROUND(AB1343,4))</f>
        <v>0.33</v>
      </c>
      <c r="AE1343" s="110">
        <f>IF('3C-Water transport'!AB$58="no"," ",ROUND(AB1343,4))</f>
        <v>0.33</v>
      </c>
    </row>
    <row r="1344" spans="5:31" x14ac:dyDescent="0.25">
      <c r="E1344" s="110">
        <f t="shared" si="108"/>
        <v>0.33100000000000024</v>
      </c>
      <c r="F1344" s="110">
        <f>IF('3A-Rail transport'!$AB$56="no"," ",ROUND(E1344,4))</f>
        <v>0.33100000000000002</v>
      </c>
      <c r="G1344" s="110">
        <f>IF('3A-Rail transport'!$AB$57="no"," ",ROUND(E1344,4))</f>
        <v>0.33100000000000002</v>
      </c>
      <c r="H1344" s="110"/>
      <c r="S1344" s="110">
        <f t="shared" si="109"/>
        <v>0.33100000000000024</v>
      </c>
      <c r="T1344" s="110">
        <f>IF('3B-Air transport'!AB$66="no"," ",ROUND(S1344,4))</f>
        <v>0.33100000000000002</v>
      </c>
      <c r="U1344" s="110">
        <f>IF('3B-Air transport'!AB$67="no"," ",ROUND(S1344,4))</f>
        <v>0.33100000000000002</v>
      </c>
      <c r="V1344" s="110">
        <f>IF('3B-Air transport'!AB$68="no"," ",ROUND(S1344,4))</f>
        <v>0.33100000000000002</v>
      </c>
      <c r="W1344" s="110"/>
      <c r="AB1344" s="110">
        <f t="shared" si="110"/>
        <v>0.33100000000000024</v>
      </c>
      <c r="AC1344" s="110">
        <f>IF('3C-Water transport'!AB$56="no"," ",ROUND(AB1344,4))</f>
        <v>0.33100000000000002</v>
      </c>
      <c r="AD1344" s="110">
        <f>IF('3C-Water transport'!AB$57="no"," ",ROUND(AB1344,4))</f>
        <v>0.33100000000000002</v>
      </c>
      <c r="AE1344" s="110">
        <f>IF('3C-Water transport'!AB$58="no"," ",ROUND(AB1344,4))</f>
        <v>0.33100000000000002</v>
      </c>
    </row>
    <row r="1345" spans="5:31" x14ac:dyDescent="0.25">
      <c r="E1345" s="110">
        <f t="shared" si="108"/>
        <v>0.33200000000000024</v>
      </c>
      <c r="F1345" s="110">
        <f>IF('3A-Rail transport'!$AB$56="no"," ",ROUND(E1345,4))</f>
        <v>0.33200000000000002</v>
      </c>
      <c r="G1345" s="110">
        <f>IF('3A-Rail transport'!$AB$57="no"," ",ROUND(E1345,4))</f>
        <v>0.33200000000000002</v>
      </c>
      <c r="H1345" s="110"/>
      <c r="S1345" s="110">
        <f t="shared" si="109"/>
        <v>0.33200000000000024</v>
      </c>
      <c r="T1345" s="110">
        <f>IF('3B-Air transport'!AB$66="no"," ",ROUND(S1345,4))</f>
        <v>0.33200000000000002</v>
      </c>
      <c r="U1345" s="110">
        <f>IF('3B-Air transport'!AB$67="no"," ",ROUND(S1345,4))</f>
        <v>0.33200000000000002</v>
      </c>
      <c r="V1345" s="110">
        <f>IF('3B-Air transport'!AB$68="no"," ",ROUND(S1345,4))</f>
        <v>0.33200000000000002</v>
      </c>
      <c r="W1345" s="110"/>
      <c r="AB1345" s="110">
        <f t="shared" si="110"/>
        <v>0.33200000000000024</v>
      </c>
      <c r="AC1345" s="110">
        <f>IF('3C-Water transport'!AB$56="no"," ",ROUND(AB1345,4))</f>
        <v>0.33200000000000002</v>
      </c>
      <c r="AD1345" s="110">
        <f>IF('3C-Water transport'!AB$57="no"," ",ROUND(AB1345,4))</f>
        <v>0.33200000000000002</v>
      </c>
      <c r="AE1345" s="110">
        <f>IF('3C-Water transport'!AB$58="no"," ",ROUND(AB1345,4))</f>
        <v>0.33200000000000002</v>
      </c>
    </row>
    <row r="1346" spans="5:31" x14ac:dyDescent="0.25">
      <c r="E1346" s="110">
        <f t="shared" si="108"/>
        <v>0.33300000000000024</v>
      </c>
      <c r="F1346" s="110">
        <f>IF('3A-Rail transport'!$AB$56="no"," ",ROUND(E1346,4))</f>
        <v>0.33300000000000002</v>
      </c>
      <c r="G1346" s="110">
        <f>IF('3A-Rail transport'!$AB$57="no"," ",ROUND(E1346,4))</f>
        <v>0.33300000000000002</v>
      </c>
      <c r="H1346" s="110"/>
      <c r="S1346" s="110">
        <f t="shared" si="109"/>
        <v>0.33300000000000024</v>
      </c>
      <c r="T1346" s="110">
        <f>IF('3B-Air transport'!AB$66="no"," ",ROUND(S1346,4))</f>
        <v>0.33300000000000002</v>
      </c>
      <c r="U1346" s="110">
        <f>IF('3B-Air transport'!AB$67="no"," ",ROUND(S1346,4))</f>
        <v>0.33300000000000002</v>
      </c>
      <c r="V1346" s="110">
        <f>IF('3B-Air transport'!AB$68="no"," ",ROUND(S1346,4))</f>
        <v>0.33300000000000002</v>
      </c>
      <c r="W1346" s="110"/>
      <c r="AB1346" s="110">
        <f t="shared" si="110"/>
        <v>0.33300000000000024</v>
      </c>
      <c r="AC1346" s="110">
        <f>IF('3C-Water transport'!AB$56="no"," ",ROUND(AB1346,4))</f>
        <v>0.33300000000000002</v>
      </c>
      <c r="AD1346" s="110">
        <f>IF('3C-Water transport'!AB$57="no"," ",ROUND(AB1346,4))</f>
        <v>0.33300000000000002</v>
      </c>
      <c r="AE1346" s="110">
        <f>IF('3C-Water transport'!AB$58="no"," ",ROUND(AB1346,4))</f>
        <v>0.33300000000000002</v>
      </c>
    </row>
    <row r="1347" spans="5:31" x14ac:dyDescent="0.25">
      <c r="E1347" s="110">
        <f t="shared" si="108"/>
        <v>0.33400000000000024</v>
      </c>
      <c r="F1347" s="110">
        <f>IF('3A-Rail transport'!$AB$56="no"," ",ROUND(E1347,4))</f>
        <v>0.33400000000000002</v>
      </c>
      <c r="G1347" s="110">
        <f>IF('3A-Rail transport'!$AB$57="no"," ",ROUND(E1347,4))</f>
        <v>0.33400000000000002</v>
      </c>
      <c r="H1347" s="110"/>
      <c r="S1347" s="110">
        <f t="shared" si="109"/>
        <v>0.33400000000000024</v>
      </c>
      <c r="T1347" s="110">
        <f>IF('3B-Air transport'!AB$66="no"," ",ROUND(S1347,4))</f>
        <v>0.33400000000000002</v>
      </c>
      <c r="U1347" s="110">
        <f>IF('3B-Air transport'!AB$67="no"," ",ROUND(S1347,4))</f>
        <v>0.33400000000000002</v>
      </c>
      <c r="V1347" s="110">
        <f>IF('3B-Air transport'!AB$68="no"," ",ROUND(S1347,4))</f>
        <v>0.33400000000000002</v>
      </c>
      <c r="W1347" s="110"/>
      <c r="AB1347" s="110">
        <f t="shared" si="110"/>
        <v>0.33400000000000024</v>
      </c>
      <c r="AC1347" s="110">
        <f>IF('3C-Water transport'!AB$56="no"," ",ROUND(AB1347,4))</f>
        <v>0.33400000000000002</v>
      </c>
      <c r="AD1347" s="110">
        <f>IF('3C-Water transport'!AB$57="no"," ",ROUND(AB1347,4))</f>
        <v>0.33400000000000002</v>
      </c>
      <c r="AE1347" s="110">
        <f>IF('3C-Water transport'!AB$58="no"," ",ROUND(AB1347,4))</f>
        <v>0.33400000000000002</v>
      </c>
    </row>
    <row r="1348" spans="5:31" x14ac:dyDescent="0.25">
      <c r="E1348" s="110">
        <f t="shared" si="108"/>
        <v>0.33500000000000024</v>
      </c>
      <c r="F1348" s="110">
        <f>IF('3A-Rail transport'!$AB$56="no"," ",ROUND(E1348,4))</f>
        <v>0.33500000000000002</v>
      </c>
      <c r="G1348" s="110">
        <f>IF('3A-Rail transport'!$AB$57="no"," ",ROUND(E1348,4))</f>
        <v>0.33500000000000002</v>
      </c>
      <c r="H1348" s="110"/>
      <c r="S1348" s="110">
        <f t="shared" si="109"/>
        <v>0.33500000000000024</v>
      </c>
      <c r="T1348" s="110">
        <f>IF('3B-Air transport'!AB$66="no"," ",ROUND(S1348,4))</f>
        <v>0.33500000000000002</v>
      </c>
      <c r="U1348" s="110">
        <f>IF('3B-Air transport'!AB$67="no"," ",ROUND(S1348,4))</f>
        <v>0.33500000000000002</v>
      </c>
      <c r="V1348" s="110">
        <f>IF('3B-Air transport'!AB$68="no"," ",ROUND(S1348,4))</f>
        <v>0.33500000000000002</v>
      </c>
      <c r="W1348" s="110"/>
      <c r="AB1348" s="110">
        <f t="shared" si="110"/>
        <v>0.33500000000000024</v>
      </c>
      <c r="AC1348" s="110">
        <f>IF('3C-Water transport'!AB$56="no"," ",ROUND(AB1348,4))</f>
        <v>0.33500000000000002</v>
      </c>
      <c r="AD1348" s="110">
        <f>IF('3C-Water transport'!AB$57="no"," ",ROUND(AB1348,4))</f>
        <v>0.33500000000000002</v>
      </c>
      <c r="AE1348" s="110">
        <f>IF('3C-Water transport'!AB$58="no"," ",ROUND(AB1348,4))</f>
        <v>0.33500000000000002</v>
      </c>
    </row>
    <row r="1349" spans="5:31" x14ac:dyDescent="0.25">
      <c r="E1349" s="110">
        <f t="shared" si="108"/>
        <v>0.33600000000000024</v>
      </c>
      <c r="F1349" s="110">
        <f>IF('3A-Rail transport'!$AB$56="no"," ",ROUND(E1349,4))</f>
        <v>0.33600000000000002</v>
      </c>
      <c r="G1349" s="110">
        <f>IF('3A-Rail transport'!$AB$57="no"," ",ROUND(E1349,4))</f>
        <v>0.33600000000000002</v>
      </c>
      <c r="H1349" s="110"/>
      <c r="S1349" s="110">
        <f t="shared" si="109"/>
        <v>0.33600000000000024</v>
      </c>
      <c r="T1349" s="110">
        <f>IF('3B-Air transport'!AB$66="no"," ",ROUND(S1349,4))</f>
        <v>0.33600000000000002</v>
      </c>
      <c r="U1349" s="110">
        <f>IF('3B-Air transport'!AB$67="no"," ",ROUND(S1349,4))</f>
        <v>0.33600000000000002</v>
      </c>
      <c r="V1349" s="110">
        <f>IF('3B-Air transport'!AB$68="no"," ",ROUND(S1349,4))</f>
        <v>0.33600000000000002</v>
      </c>
      <c r="W1349" s="110"/>
      <c r="AB1349" s="110">
        <f t="shared" si="110"/>
        <v>0.33600000000000024</v>
      </c>
      <c r="AC1349" s="110">
        <f>IF('3C-Water transport'!AB$56="no"," ",ROUND(AB1349,4))</f>
        <v>0.33600000000000002</v>
      </c>
      <c r="AD1349" s="110">
        <f>IF('3C-Water transport'!AB$57="no"," ",ROUND(AB1349,4))</f>
        <v>0.33600000000000002</v>
      </c>
      <c r="AE1349" s="110">
        <f>IF('3C-Water transport'!AB$58="no"," ",ROUND(AB1349,4))</f>
        <v>0.33600000000000002</v>
      </c>
    </row>
    <row r="1350" spans="5:31" x14ac:dyDescent="0.25">
      <c r="E1350" s="110">
        <f t="shared" si="108"/>
        <v>0.33700000000000024</v>
      </c>
      <c r="F1350" s="110">
        <f>IF('3A-Rail transport'!$AB$56="no"," ",ROUND(E1350,4))</f>
        <v>0.33700000000000002</v>
      </c>
      <c r="G1350" s="110">
        <f>IF('3A-Rail transport'!$AB$57="no"," ",ROUND(E1350,4))</f>
        <v>0.33700000000000002</v>
      </c>
      <c r="H1350" s="110"/>
      <c r="S1350" s="110">
        <f t="shared" si="109"/>
        <v>0.33700000000000024</v>
      </c>
      <c r="T1350" s="110">
        <f>IF('3B-Air transport'!AB$66="no"," ",ROUND(S1350,4))</f>
        <v>0.33700000000000002</v>
      </c>
      <c r="U1350" s="110">
        <f>IF('3B-Air transport'!AB$67="no"," ",ROUND(S1350,4))</f>
        <v>0.33700000000000002</v>
      </c>
      <c r="V1350" s="110">
        <f>IF('3B-Air transport'!AB$68="no"," ",ROUND(S1350,4))</f>
        <v>0.33700000000000002</v>
      </c>
      <c r="W1350" s="110"/>
      <c r="AB1350" s="110">
        <f t="shared" si="110"/>
        <v>0.33700000000000024</v>
      </c>
      <c r="AC1350" s="110">
        <f>IF('3C-Water transport'!AB$56="no"," ",ROUND(AB1350,4))</f>
        <v>0.33700000000000002</v>
      </c>
      <c r="AD1350" s="110">
        <f>IF('3C-Water transport'!AB$57="no"," ",ROUND(AB1350,4))</f>
        <v>0.33700000000000002</v>
      </c>
      <c r="AE1350" s="110">
        <f>IF('3C-Water transport'!AB$58="no"," ",ROUND(AB1350,4))</f>
        <v>0.33700000000000002</v>
      </c>
    </row>
    <row r="1351" spans="5:31" x14ac:dyDescent="0.25">
      <c r="E1351" s="110">
        <f t="shared" si="108"/>
        <v>0.33800000000000024</v>
      </c>
      <c r="F1351" s="110">
        <f>IF('3A-Rail transport'!$AB$56="no"," ",ROUND(E1351,4))</f>
        <v>0.33800000000000002</v>
      </c>
      <c r="G1351" s="110">
        <f>IF('3A-Rail transport'!$AB$57="no"," ",ROUND(E1351,4))</f>
        <v>0.33800000000000002</v>
      </c>
      <c r="H1351" s="110"/>
      <c r="S1351" s="110">
        <f t="shared" si="109"/>
        <v>0.33800000000000024</v>
      </c>
      <c r="T1351" s="110">
        <f>IF('3B-Air transport'!AB$66="no"," ",ROUND(S1351,4))</f>
        <v>0.33800000000000002</v>
      </c>
      <c r="U1351" s="110">
        <f>IF('3B-Air transport'!AB$67="no"," ",ROUND(S1351,4))</f>
        <v>0.33800000000000002</v>
      </c>
      <c r="V1351" s="110">
        <f>IF('3B-Air transport'!AB$68="no"," ",ROUND(S1351,4))</f>
        <v>0.33800000000000002</v>
      </c>
      <c r="W1351" s="110"/>
      <c r="AB1351" s="110">
        <f t="shared" si="110"/>
        <v>0.33800000000000024</v>
      </c>
      <c r="AC1351" s="110">
        <f>IF('3C-Water transport'!AB$56="no"," ",ROUND(AB1351,4))</f>
        <v>0.33800000000000002</v>
      </c>
      <c r="AD1351" s="110">
        <f>IF('3C-Water transport'!AB$57="no"," ",ROUND(AB1351,4))</f>
        <v>0.33800000000000002</v>
      </c>
      <c r="AE1351" s="110">
        <f>IF('3C-Water transport'!AB$58="no"," ",ROUND(AB1351,4))</f>
        <v>0.33800000000000002</v>
      </c>
    </row>
    <row r="1352" spans="5:31" x14ac:dyDescent="0.25">
      <c r="E1352" s="110">
        <f t="shared" si="108"/>
        <v>0.33900000000000025</v>
      </c>
      <c r="F1352" s="110">
        <f>IF('3A-Rail transport'!$AB$56="no"," ",ROUND(E1352,4))</f>
        <v>0.33900000000000002</v>
      </c>
      <c r="G1352" s="110">
        <f>IF('3A-Rail transport'!$AB$57="no"," ",ROUND(E1352,4))</f>
        <v>0.33900000000000002</v>
      </c>
      <c r="H1352" s="110"/>
      <c r="S1352" s="110">
        <f t="shared" si="109"/>
        <v>0.33900000000000025</v>
      </c>
      <c r="T1352" s="110">
        <f>IF('3B-Air transport'!AB$66="no"," ",ROUND(S1352,4))</f>
        <v>0.33900000000000002</v>
      </c>
      <c r="U1352" s="110">
        <f>IF('3B-Air transport'!AB$67="no"," ",ROUND(S1352,4))</f>
        <v>0.33900000000000002</v>
      </c>
      <c r="V1352" s="110">
        <f>IF('3B-Air transport'!AB$68="no"," ",ROUND(S1352,4))</f>
        <v>0.33900000000000002</v>
      </c>
      <c r="W1352" s="110"/>
      <c r="AB1352" s="110">
        <f t="shared" si="110"/>
        <v>0.33900000000000025</v>
      </c>
      <c r="AC1352" s="110">
        <f>IF('3C-Water transport'!AB$56="no"," ",ROUND(AB1352,4))</f>
        <v>0.33900000000000002</v>
      </c>
      <c r="AD1352" s="110">
        <f>IF('3C-Water transport'!AB$57="no"," ",ROUND(AB1352,4))</f>
        <v>0.33900000000000002</v>
      </c>
      <c r="AE1352" s="110">
        <f>IF('3C-Water transport'!AB$58="no"," ",ROUND(AB1352,4))</f>
        <v>0.33900000000000002</v>
      </c>
    </row>
    <row r="1353" spans="5:31" x14ac:dyDescent="0.25">
      <c r="E1353" s="110">
        <f t="shared" si="108"/>
        <v>0.34000000000000025</v>
      </c>
      <c r="F1353" s="110">
        <f>IF('3A-Rail transport'!$AB$56="no"," ",ROUND(E1353,4))</f>
        <v>0.34</v>
      </c>
      <c r="G1353" s="110">
        <f>IF('3A-Rail transport'!$AB$57="no"," ",ROUND(E1353,4))</f>
        <v>0.34</v>
      </c>
      <c r="H1353" s="110"/>
      <c r="S1353" s="110">
        <f t="shared" si="109"/>
        <v>0.34000000000000025</v>
      </c>
      <c r="T1353" s="110">
        <f>IF('3B-Air transport'!AB$66="no"," ",ROUND(S1353,4))</f>
        <v>0.34</v>
      </c>
      <c r="U1353" s="110">
        <f>IF('3B-Air transport'!AB$67="no"," ",ROUND(S1353,4))</f>
        <v>0.34</v>
      </c>
      <c r="V1353" s="110">
        <f>IF('3B-Air transport'!AB$68="no"," ",ROUND(S1353,4))</f>
        <v>0.34</v>
      </c>
      <c r="W1353" s="110"/>
      <c r="AB1353" s="110">
        <f t="shared" si="110"/>
        <v>0.34000000000000025</v>
      </c>
      <c r="AC1353" s="110">
        <f>IF('3C-Water transport'!AB$56="no"," ",ROUND(AB1353,4))</f>
        <v>0.34</v>
      </c>
      <c r="AD1353" s="110">
        <f>IF('3C-Water transport'!AB$57="no"," ",ROUND(AB1353,4))</f>
        <v>0.34</v>
      </c>
      <c r="AE1353" s="110">
        <f>IF('3C-Water transport'!AB$58="no"," ",ROUND(AB1353,4))</f>
        <v>0.34</v>
      </c>
    </row>
    <row r="1354" spans="5:31" x14ac:dyDescent="0.25">
      <c r="E1354" s="110">
        <f t="shared" si="108"/>
        <v>0.34100000000000025</v>
      </c>
      <c r="F1354" s="110">
        <f>IF('3A-Rail transport'!$AB$56="no"," ",ROUND(E1354,4))</f>
        <v>0.34100000000000003</v>
      </c>
      <c r="G1354" s="110">
        <f>IF('3A-Rail transport'!$AB$57="no"," ",ROUND(E1354,4))</f>
        <v>0.34100000000000003</v>
      </c>
      <c r="H1354" s="110"/>
      <c r="S1354" s="110">
        <f t="shared" si="109"/>
        <v>0.34100000000000025</v>
      </c>
      <c r="T1354" s="110">
        <f>IF('3B-Air transport'!AB$66="no"," ",ROUND(S1354,4))</f>
        <v>0.34100000000000003</v>
      </c>
      <c r="U1354" s="110">
        <f>IF('3B-Air transport'!AB$67="no"," ",ROUND(S1354,4))</f>
        <v>0.34100000000000003</v>
      </c>
      <c r="V1354" s="110">
        <f>IF('3B-Air transport'!AB$68="no"," ",ROUND(S1354,4))</f>
        <v>0.34100000000000003</v>
      </c>
      <c r="W1354" s="110"/>
      <c r="AB1354" s="110">
        <f t="shared" si="110"/>
        <v>0.34100000000000025</v>
      </c>
      <c r="AC1354" s="110">
        <f>IF('3C-Water transport'!AB$56="no"," ",ROUND(AB1354,4))</f>
        <v>0.34100000000000003</v>
      </c>
      <c r="AD1354" s="110">
        <f>IF('3C-Water transport'!AB$57="no"," ",ROUND(AB1354,4))</f>
        <v>0.34100000000000003</v>
      </c>
      <c r="AE1354" s="110">
        <f>IF('3C-Water transport'!AB$58="no"," ",ROUND(AB1354,4))</f>
        <v>0.34100000000000003</v>
      </c>
    </row>
    <row r="1355" spans="5:31" x14ac:dyDescent="0.25">
      <c r="E1355" s="110">
        <f t="shared" si="108"/>
        <v>0.34200000000000025</v>
      </c>
      <c r="F1355" s="110">
        <f>IF('3A-Rail transport'!$AB$56="no"," ",ROUND(E1355,4))</f>
        <v>0.34200000000000003</v>
      </c>
      <c r="G1355" s="110">
        <f>IF('3A-Rail transport'!$AB$57="no"," ",ROUND(E1355,4))</f>
        <v>0.34200000000000003</v>
      </c>
      <c r="H1355" s="110"/>
      <c r="S1355" s="110">
        <f t="shared" si="109"/>
        <v>0.34200000000000025</v>
      </c>
      <c r="T1355" s="110">
        <f>IF('3B-Air transport'!AB$66="no"," ",ROUND(S1355,4))</f>
        <v>0.34200000000000003</v>
      </c>
      <c r="U1355" s="110">
        <f>IF('3B-Air transport'!AB$67="no"," ",ROUND(S1355,4))</f>
        <v>0.34200000000000003</v>
      </c>
      <c r="V1355" s="110">
        <f>IF('3B-Air transport'!AB$68="no"," ",ROUND(S1355,4))</f>
        <v>0.34200000000000003</v>
      </c>
      <c r="W1355" s="110"/>
      <c r="AB1355" s="110">
        <f t="shared" si="110"/>
        <v>0.34200000000000025</v>
      </c>
      <c r="AC1355" s="110">
        <f>IF('3C-Water transport'!AB$56="no"," ",ROUND(AB1355,4))</f>
        <v>0.34200000000000003</v>
      </c>
      <c r="AD1355" s="110">
        <f>IF('3C-Water transport'!AB$57="no"," ",ROUND(AB1355,4))</f>
        <v>0.34200000000000003</v>
      </c>
      <c r="AE1355" s="110">
        <f>IF('3C-Water transport'!AB$58="no"," ",ROUND(AB1355,4))</f>
        <v>0.34200000000000003</v>
      </c>
    </row>
    <row r="1356" spans="5:31" x14ac:dyDescent="0.25">
      <c r="E1356" s="110">
        <f t="shared" si="108"/>
        <v>0.34300000000000025</v>
      </c>
      <c r="F1356" s="110">
        <f>IF('3A-Rail transport'!$AB$56="no"," ",ROUND(E1356,4))</f>
        <v>0.34300000000000003</v>
      </c>
      <c r="G1356" s="110">
        <f>IF('3A-Rail transport'!$AB$57="no"," ",ROUND(E1356,4))</f>
        <v>0.34300000000000003</v>
      </c>
      <c r="H1356" s="110"/>
      <c r="S1356" s="110">
        <f t="shared" si="109"/>
        <v>0.34300000000000025</v>
      </c>
      <c r="T1356" s="110">
        <f>IF('3B-Air transport'!AB$66="no"," ",ROUND(S1356,4))</f>
        <v>0.34300000000000003</v>
      </c>
      <c r="U1356" s="110">
        <f>IF('3B-Air transport'!AB$67="no"," ",ROUND(S1356,4))</f>
        <v>0.34300000000000003</v>
      </c>
      <c r="V1356" s="110">
        <f>IF('3B-Air transport'!AB$68="no"," ",ROUND(S1356,4))</f>
        <v>0.34300000000000003</v>
      </c>
      <c r="W1356" s="110"/>
      <c r="AB1356" s="110">
        <f t="shared" si="110"/>
        <v>0.34300000000000025</v>
      </c>
      <c r="AC1356" s="110">
        <f>IF('3C-Water transport'!AB$56="no"," ",ROUND(AB1356,4))</f>
        <v>0.34300000000000003</v>
      </c>
      <c r="AD1356" s="110">
        <f>IF('3C-Water transport'!AB$57="no"," ",ROUND(AB1356,4))</f>
        <v>0.34300000000000003</v>
      </c>
      <c r="AE1356" s="110">
        <f>IF('3C-Water transport'!AB$58="no"," ",ROUND(AB1356,4))</f>
        <v>0.34300000000000003</v>
      </c>
    </row>
    <row r="1357" spans="5:31" x14ac:dyDescent="0.25">
      <c r="E1357" s="110">
        <f t="shared" si="108"/>
        <v>0.34400000000000025</v>
      </c>
      <c r="F1357" s="110">
        <f>IF('3A-Rail transport'!$AB$56="no"," ",ROUND(E1357,4))</f>
        <v>0.34399999999999997</v>
      </c>
      <c r="G1357" s="110">
        <f>IF('3A-Rail transport'!$AB$57="no"," ",ROUND(E1357,4))</f>
        <v>0.34399999999999997</v>
      </c>
      <c r="H1357" s="110"/>
      <c r="S1357" s="110">
        <f t="shared" si="109"/>
        <v>0.34400000000000025</v>
      </c>
      <c r="T1357" s="110">
        <f>IF('3B-Air transport'!AB$66="no"," ",ROUND(S1357,4))</f>
        <v>0.34399999999999997</v>
      </c>
      <c r="U1357" s="110">
        <f>IF('3B-Air transport'!AB$67="no"," ",ROUND(S1357,4))</f>
        <v>0.34399999999999997</v>
      </c>
      <c r="V1357" s="110">
        <f>IF('3B-Air transport'!AB$68="no"," ",ROUND(S1357,4))</f>
        <v>0.34399999999999997</v>
      </c>
      <c r="W1357" s="110"/>
      <c r="AB1357" s="110">
        <f t="shared" si="110"/>
        <v>0.34400000000000025</v>
      </c>
      <c r="AC1357" s="110">
        <f>IF('3C-Water transport'!AB$56="no"," ",ROUND(AB1357,4))</f>
        <v>0.34399999999999997</v>
      </c>
      <c r="AD1357" s="110">
        <f>IF('3C-Water transport'!AB$57="no"," ",ROUND(AB1357,4))</f>
        <v>0.34399999999999997</v>
      </c>
      <c r="AE1357" s="110">
        <f>IF('3C-Water transport'!AB$58="no"," ",ROUND(AB1357,4))</f>
        <v>0.34399999999999997</v>
      </c>
    </row>
    <row r="1358" spans="5:31" x14ac:dyDescent="0.25">
      <c r="E1358" s="110">
        <f t="shared" si="108"/>
        <v>0.34500000000000025</v>
      </c>
      <c r="F1358" s="110">
        <f>IF('3A-Rail transport'!$AB$56="no"," ",ROUND(E1358,4))</f>
        <v>0.34499999999999997</v>
      </c>
      <c r="G1358" s="110">
        <f>IF('3A-Rail transport'!$AB$57="no"," ",ROUND(E1358,4))</f>
        <v>0.34499999999999997</v>
      </c>
      <c r="H1358" s="110"/>
      <c r="S1358" s="110">
        <f t="shared" si="109"/>
        <v>0.34500000000000025</v>
      </c>
      <c r="T1358" s="110">
        <f>IF('3B-Air transport'!AB$66="no"," ",ROUND(S1358,4))</f>
        <v>0.34499999999999997</v>
      </c>
      <c r="U1358" s="110">
        <f>IF('3B-Air transport'!AB$67="no"," ",ROUND(S1358,4))</f>
        <v>0.34499999999999997</v>
      </c>
      <c r="V1358" s="110">
        <f>IF('3B-Air transport'!AB$68="no"," ",ROUND(S1358,4))</f>
        <v>0.34499999999999997</v>
      </c>
      <c r="W1358" s="110"/>
      <c r="AB1358" s="110">
        <f t="shared" si="110"/>
        <v>0.34500000000000025</v>
      </c>
      <c r="AC1358" s="110">
        <f>IF('3C-Water transport'!AB$56="no"," ",ROUND(AB1358,4))</f>
        <v>0.34499999999999997</v>
      </c>
      <c r="AD1358" s="110">
        <f>IF('3C-Water transport'!AB$57="no"," ",ROUND(AB1358,4))</f>
        <v>0.34499999999999997</v>
      </c>
      <c r="AE1358" s="110">
        <f>IF('3C-Water transport'!AB$58="no"," ",ROUND(AB1358,4))</f>
        <v>0.34499999999999997</v>
      </c>
    </row>
    <row r="1359" spans="5:31" x14ac:dyDescent="0.25">
      <c r="E1359" s="110">
        <f t="shared" si="108"/>
        <v>0.34600000000000025</v>
      </c>
      <c r="F1359" s="110">
        <f>IF('3A-Rail transport'!$AB$56="no"," ",ROUND(E1359,4))</f>
        <v>0.34599999999999997</v>
      </c>
      <c r="G1359" s="110">
        <f>IF('3A-Rail transport'!$AB$57="no"," ",ROUND(E1359,4))</f>
        <v>0.34599999999999997</v>
      </c>
      <c r="H1359" s="110"/>
      <c r="S1359" s="110">
        <f t="shared" si="109"/>
        <v>0.34600000000000025</v>
      </c>
      <c r="T1359" s="110">
        <f>IF('3B-Air transport'!AB$66="no"," ",ROUND(S1359,4))</f>
        <v>0.34599999999999997</v>
      </c>
      <c r="U1359" s="110">
        <f>IF('3B-Air transport'!AB$67="no"," ",ROUND(S1359,4))</f>
        <v>0.34599999999999997</v>
      </c>
      <c r="V1359" s="110">
        <f>IF('3B-Air transport'!AB$68="no"," ",ROUND(S1359,4))</f>
        <v>0.34599999999999997</v>
      </c>
      <c r="W1359" s="110"/>
      <c r="AB1359" s="110">
        <f t="shared" si="110"/>
        <v>0.34600000000000025</v>
      </c>
      <c r="AC1359" s="110">
        <f>IF('3C-Water transport'!AB$56="no"," ",ROUND(AB1359,4))</f>
        <v>0.34599999999999997</v>
      </c>
      <c r="AD1359" s="110">
        <f>IF('3C-Water transport'!AB$57="no"," ",ROUND(AB1359,4))</f>
        <v>0.34599999999999997</v>
      </c>
      <c r="AE1359" s="110">
        <f>IF('3C-Water transport'!AB$58="no"," ",ROUND(AB1359,4))</f>
        <v>0.34599999999999997</v>
      </c>
    </row>
    <row r="1360" spans="5:31" x14ac:dyDescent="0.25">
      <c r="E1360" s="110">
        <f t="shared" si="108"/>
        <v>0.34700000000000025</v>
      </c>
      <c r="F1360" s="110">
        <f>IF('3A-Rail transport'!$AB$56="no"," ",ROUND(E1360,4))</f>
        <v>0.34699999999999998</v>
      </c>
      <c r="G1360" s="110">
        <f>IF('3A-Rail transport'!$AB$57="no"," ",ROUND(E1360,4))</f>
        <v>0.34699999999999998</v>
      </c>
      <c r="H1360" s="110"/>
      <c r="S1360" s="110">
        <f t="shared" si="109"/>
        <v>0.34700000000000025</v>
      </c>
      <c r="T1360" s="110">
        <f>IF('3B-Air transport'!AB$66="no"," ",ROUND(S1360,4))</f>
        <v>0.34699999999999998</v>
      </c>
      <c r="U1360" s="110">
        <f>IF('3B-Air transport'!AB$67="no"," ",ROUND(S1360,4))</f>
        <v>0.34699999999999998</v>
      </c>
      <c r="V1360" s="110">
        <f>IF('3B-Air transport'!AB$68="no"," ",ROUND(S1360,4))</f>
        <v>0.34699999999999998</v>
      </c>
      <c r="W1360" s="110"/>
      <c r="AB1360" s="110">
        <f t="shared" si="110"/>
        <v>0.34700000000000025</v>
      </c>
      <c r="AC1360" s="110">
        <f>IF('3C-Water transport'!AB$56="no"," ",ROUND(AB1360,4))</f>
        <v>0.34699999999999998</v>
      </c>
      <c r="AD1360" s="110">
        <f>IF('3C-Water transport'!AB$57="no"," ",ROUND(AB1360,4))</f>
        <v>0.34699999999999998</v>
      </c>
      <c r="AE1360" s="110">
        <f>IF('3C-Water transport'!AB$58="no"," ",ROUND(AB1360,4))</f>
        <v>0.34699999999999998</v>
      </c>
    </row>
    <row r="1361" spans="5:31" x14ac:dyDescent="0.25">
      <c r="E1361" s="110">
        <f t="shared" si="108"/>
        <v>0.34800000000000025</v>
      </c>
      <c r="F1361" s="110">
        <f>IF('3A-Rail transport'!$AB$56="no"," ",ROUND(E1361,4))</f>
        <v>0.34799999999999998</v>
      </c>
      <c r="G1361" s="110">
        <f>IF('3A-Rail transport'!$AB$57="no"," ",ROUND(E1361,4))</f>
        <v>0.34799999999999998</v>
      </c>
      <c r="H1361" s="110"/>
      <c r="S1361" s="110">
        <f t="shared" si="109"/>
        <v>0.34800000000000025</v>
      </c>
      <c r="T1361" s="110">
        <f>IF('3B-Air transport'!AB$66="no"," ",ROUND(S1361,4))</f>
        <v>0.34799999999999998</v>
      </c>
      <c r="U1361" s="110">
        <f>IF('3B-Air transport'!AB$67="no"," ",ROUND(S1361,4))</f>
        <v>0.34799999999999998</v>
      </c>
      <c r="V1361" s="110">
        <f>IF('3B-Air transport'!AB$68="no"," ",ROUND(S1361,4))</f>
        <v>0.34799999999999998</v>
      </c>
      <c r="W1361" s="110"/>
      <c r="AB1361" s="110">
        <f t="shared" si="110"/>
        <v>0.34800000000000025</v>
      </c>
      <c r="AC1361" s="110">
        <f>IF('3C-Water transport'!AB$56="no"," ",ROUND(AB1361,4))</f>
        <v>0.34799999999999998</v>
      </c>
      <c r="AD1361" s="110">
        <f>IF('3C-Water transport'!AB$57="no"," ",ROUND(AB1361,4))</f>
        <v>0.34799999999999998</v>
      </c>
      <c r="AE1361" s="110">
        <f>IF('3C-Water transport'!AB$58="no"," ",ROUND(AB1361,4))</f>
        <v>0.34799999999999998</v>
      </c>
    </row>
    <row r="1362" spans="5:31" x14ac:dyDescent="0.25">
      <c r="E1362" s="110">
        <f t="shared" si="108"/>
        <v>0.34900000000000025</v>
      </c>
      <c r="F1362" s="110">
        <f>IF('3A-Rail transport'!$AB$56="no"," ",ROUND(E1362,4))</f>
        <v>0.34899999999999998</v>
      </c>
      <c r="G1362" s="110">
        <f>IF('3A-Rail transport'!$AB$57="no"," ",ROUND(E1362,4))</f>
        <v>0.34899999999999998</v>
      </c>
      <c r="H1362" s="110"/>
      <c r="S1362" s="110">
        <f t="shared" si="109"/>
        <v>0.34900000000000025</v>
      </c>
      <c r="T1362" s="110">
        <f>IF('3B-Air transport'!AB$66="no"," ",ROUND(S1362,4))</f>
        <v>0.34899999999999998</v>
      </c>
      <c r="U1362" s="110">
        <f>IF('3B-Air transport'!AB$67="no"," ",ROUND(S1362,4))</f>
        <v>0.34899999999999998</v>
      </c>
      <c r="V1362" s="110">
        <f>IF('3B-Air transport'!AB$68="no"," ",ROUND(S1362,4))</f>
        <v>0.34899999999999998</v>
      </c>
      <c r="W1362" s="110"/>
      <c r="AB1362" s="110">
        <f t="shared" si="110"/>
        <v>0.34900000000000025</v>
      </c>
      <c r="AC1362" s="110">
        <f>IF('3C-Water transport'!AB$56="no"," ",ROUND(AB1362,4))</f>
        <v>0.34899999999999998</v>
      </c>
      <c r="AD1362" s="110">
        <f>IF('3C-Water transport'!AB$57="no"," ",ROUND(AB1362,4))</f>
        <v>0.34899999999999998</v>
      </c>
      <c r="AE1362" s="110">
        <f>IF('3C-Water transport'!AB$58="no"," ",ROUND(AB1362,4))</f>
        <v>0.34899999999999998</v>
      </c>
    </row>
    <row r="1363" spans="5:31" x14ac:dyDescent="0.25">
      <c r="E1363" s="110">
        <f t="shared" si="108"/>
        <v>0.35000000000000026</v>
      </c>
      <c r="F1363" s="110">
        <f>IF('3A-Rail transport'!$AB$56="no"," ",ROUND(E1363,4))</f>
        <v>0.35</v>
      </c>
      <c r="G1363" s="110">
        <f>IF('3A-Rail transport'!$AB$57="no"," ",ROUND(E1363,4))</f>
        <v>0.35</v>
      </c>
      <c r="H1363" s="110"/>
      <c r="S1363" s="110">
        <f t="shared" si="109"/>
        <v>0.35000000000000026</v>
      </c>
      <c r="T1363" s="110">
        <f>IF('3B-Air transport'!AB$66="no"," ",ROUND(S1363,4))</f>
        <v>0.35</v>
      </c>
      <c r="U1363" s="110">
        <f>IF('3B-Air transport'!AB$67="no"," ",ROUND(S1363,4))</f>
        <v>0.35</v>
      </c>
      <c r="V1363" s="110">
        <f>IF('3B-Air transport'!AB$68="no"," ",ROUND(S1363,4))</f>
        <v>0.35</v>
      </c>
      <c r="W1363" s="110"/>
      <c r="AB1363" s="110">
        <f t="shared" si="110"/>
        <v>0.35000000000000026</v>
      </c>
      <c r="AC1363" s="110">
        <f>IF('3C-Water transport'!AB$56="no"," ",ROUND(AB1363,4))</f>
        <v>0.35</v>
      </c>
      <c r="AD1363" s="110">
        <f>IF('3C-Water transport'!AB$57="no"," ",ROUND(AB1363,4))</f>
        <v>0.35</v>
      </c>
      <c r="AE1363" s="110">
        <f>IF('3C-Water transport'!AB$58="no"," ",ROUND(AB1363,4))</f>
        <v>0.35</v>
      </c>
    </row>
    <row r="1364" spans="5:31" x14ac:dyDescent="0.25">
      <c r="E1364" s="110">
        <f t="shared" si="108"/>
        <v>0.35100000000000026</v>
      </c>
      <c r="F1364" s="110">
        <f>IF('3A-Rail transport'!$AB$56="no"," ",ROUND(E1364,4))</f>
        <v>0.35099999999999998</v>
      </c>
      <c r="G1364" s="110">
        <f>IF('3A-Rail transport'!$AB$57="no"," ",ROUND(E1364,4))</f>
        <v>0.35099999999999998</v>
      </c>
      <c r="H1364" s="110"/>
      <c r="S1364" s="110">
        <f t="shared" si="109"/>
        <v>0.35100000000000026</v>
      </c>
      <c r="T1364" s="110">
        <f>IF('3B-Air transport'!AB$66="no"," ",ROUND(S1364,4))</f>
        <v>0.35099999999999998</v>
      </c>
      <c r="U1364" s="110">
        <f>IF('3B-Air transport'!AB$67="no"," ",ROUND(S1364,4))</f>
        <v>0.35099999999999998</v>
      </c>
      <c r="V1364" s="110">
        <f>IF('3B-Air transport'!AB$68="no"," ",ROUND(S1364,4))</f>
        <v>0.35099999999999998</v>
      </c>
      <c r="W1364" s="110"/>
      <c r="AB1364" s="110">
        <f t="shared" si="110"/>
        <v>0.35100000000000026</v>
      </c>
      <c r="AC1364" s="110">
        <f>IF('3C-Water transport'!AB$56="no"," ",ROUND(AB1364,4))</f>
        <v>0.35099999999999998</v>
      </c>
      <c r="AD1364" s="110">
        <f>IF('3C-Water transport'!AB$57="no"," ",ROUND(AB1364,4))</f>
        <v>0.35099999999999998</v>
      </c>
      <c r="AE1364" s="110">
        <f>IF('3C-Water transport'!AB$58="no"," ",ROUND(AB1364,4))</f>
        <v>0.35099999999999998</v>
      </c>
    </row>
    <row r="1365" spans="5:31" x14ac:dyDescent="0.25">
      <c r="E1365" s="110">
        <f t="shared" si="108"/>
        <v>0.35200000000000026</v>
      </c>
      <c r="F1365" s="110">
        <f>IF('3A-Rail transport'!$AB$56="no"," ",ROUND(E1365,4))</f>
        <v>0.35199999999999998</v>
      </c>
      <c r="G1365" s="110">
        <f>IF('3A-Rail transport'!$AB$57="no"," ",ROUND(E1365,4))</f>
        <v>0.35199999999999998</v>
      </c>
      <c r="H1365" s="110"/>
      <c r="S1365" s="110">
        <f t="shared" si="109"/>
        <v>0.35200000000000026</v>
      </c>
      <c r="T1365" s="110">
        <f>IF('3B-Air transport'!AB$66="no"," ",ROUND(S1365,4))</f>
        <v>0.35199999999999998</v>
      </c>
      <c r="U1365" s="110">
        <f>IF('3B-Air transport'!AB$67="no"," ",ROUND(S1365,4))</f>
        <v>0.35199999999999998</v>
      </c>
      <c r="V1365" s="110">
        <f>IF('3B-Air transport'!AB$68="no"," ",ROUND(S1365,4))</f>
        <v>0.35199999999999998</v>
      </c>
      <c r="W1365" s="110"/>
      <c r="AB1365" s="110">
        <f t="shared" si="110"/>
        <v>0.35200000000000026</v>
      </c>
      <c r="AC1365" s="110">
        <f>IF('3C-Water transport'!AB$56="no"," ",ROUND(AB1365,4))</f>
        <v>0.35199999999999998</v>
      </c>
      <c r="AD1365" s="110">
        <f>IF('3C-Water transport'!AB$57="no"," ",ROUND(AB1365,4))</f>
        <v>0.35199999999999998</v>
      </c>
      <c r="AE1365" s="110">
        <f>IF('3C-Water transport'!AB$58="no"," ",ROUND(AB1365,4))</f>
        <v>0.35199999999999998</v>
      </c>
    </row>
    <row r="1366" spans="5:31" x14ac:dyDescent="0.25">
      <c r="E1366" s="110">
        <f t="shared" si="108"/>
        <v>0.35300000000000026</v>
      </c>
      <c r="F1366" s="110">
        <f>IF('3A-Rail transport'!$AB$56="no"," ",ROUND(E1366,4))</f>
        <v>0.35299999999999998</v>
      </c>
      <c r="G1366" s="110">
        <f>IF('3A-Rail transport'!$AB$57="no"," ",ROUND(E1366,4))</f>
        <v>0.35299999999999998</v>
      </c>
      <c r="H1366" s="110"/>
      <c r="S1366" s="110">
        <f t="shared" si="109"/>
        <v>0.35300000000000026</v>
      </c>
      <c r="T1366" s="110">
        <f>IF('3B-Air transport'!AB$66="no"," ",ROUND(S1366,4))</f>
        <v>0.35299999999999998</v>
      </c>
      <c r="U1366" s="110">
        <f>IF('3B-Air transport'!AB$67="no"," ",ROUND(S1366,4))</f>
        <v>0.35299999999999998</v>
      </c>
      <c r="V1366" s="110">
        <f>IF('3B-Air transport'!AB$68="no"," ",ROUND(S1366,4))</f>
        <v>0.35299999999999998</v>
      </c>
      <c r="W1366" s="110"/>
      <c r="AB1366" s="110">
        <f t="shared" si="110"/>
        <v>0.35300000000000026</v>
      </c>
      <c r="AC1366" s="110">
        <f>IF('3C-Water transport'!AB$56="no"," ",ROUND(AB1366,4))</f>
        <v>0.35299999999999998</v>
      </c>
      <c r="AD1366" s="110">
        <f>IF('3C-Water transport'!AB$57="no"," ",ROUND(AB1366,4))</f>
        <v>0.35299999999999998</v>
      </c>
      <c r="AE1366" s="110">
        <f>IF('3C-Water transport'!AB$58="no"," ",ROUND(AB1366,4))</f>
        <v>0.35299999999999998</v>
      </c>
    </row>
    <row r="1367" spans="5:31" x14ac:dyDescent="0.25">
      <c r="E1367" s="110">
        <f t="shared" si="108"/>
        <v>0.35400000000000026</v>
      </c>
      <c r="F1367" s="110">
        <f>IF('3A-Rail transport'!$AB$56="no"," ",ROUND(E1367,4))</f>
        <v>0.35399999999999998</v>
      </c>
      <c r="G1367" s="110">
        <f>IF('3A-Rail transport'!$AB$57="no"," ",ROUND(E1367,4))</f>
        <v>0.35399999999999998</v>
      </c>
      <c r="H1367" s="110"/>
      <c r="S1367" s="110">
        <f t="shared" si="109"/>
        <v>0.35400000000000026</v>
      </c>
      <c r="T1367" s="110">
        <f>IF('3B-Air transport'!AB$66="no"," ",ROUND(S1367,4))</f>
        <v>0.35399999999999998</v>
      </c>
      <c r="U1367" s="110">
        <f>IF('3B-Air transport'!AB$67="no"," ",ROUND(S1367,4))</f>
        <v>0.35399999999999998</v>
      </c>
      <c r="V1367" s="110">
        <f>IF('3B-Air transport'!AB$68="no"," ",ROUND(S1367,4))</f>
        <v>0.35399999999999998</v>
      </c>
      <c r="W1367" s="110"/>
      <c r="AB1367" s="110">
        <f t="shared" si="110"/>
        <v>0.35400000000000026</v>
      </c>
      <c r="AC1367" s="110">
        <f>IF('3C-Water transport'!AB$56="no"," ",ROUND(AB1367,4))</f>
        <v>0.35399999999999998</v>
      </c>
      <c r="AD1367" s="110">
        <f>IF('3C-Water transport'!AB$57="no"," ",ROUND(AB1367,4))</f>
        <v>0.35399999999999998</v>
      </c>
      <c r="AE1367" s="110">
        <f>IF('3C-Water transport'!AB$58="no"," ",ROUND(AB1367,4))</f>
        <v>0.35399999999999998</v>
      </c>
    </row>
    <row r="1368" spans="5:31" x14ac:dyDescent="0.25">
      <c r="E1368" s="110">
        <f t="shared" si="108"/>
        <v>0.35500000000000026</v>
      </c>
      <c r="F1368" s="110">
        <f>IF('3A-Rail transport'!$AB$56="no"," ",ROUND(E1368,4))</f>
        <v>0.35499999999999998</v>
      </c>
      <c r="G1368" s="110">
        <f>IF('3A-Rail transport'!$AB$57="no"," ",ROUND(E1368,4))</f>
        <v>0.35499999999999998</v>
      </c>
      <c r="H1368" s="110"/>
      <c r="S1368" s="110">
        <f t="shared" si="109"/>
        <v>0.35500000000000026</v>
      </c>
      <c r="T1368" s="110">
        <f>IF('3B-Air transport'!AB$66="no"," ",ROUND(S1368,4))</f>
        <v>0.35499999999999998</v>
      </c>
      <c r="U1368" s="110">
        <f>IF('3B-Air transport'!AB$67="no"," ",ROUND(S1368,4))</f>
        <v>0.35499999999999998</v>
      </c>
      <c r="V1368" s="110">
        <f>IF('3B-Air transport'!AB$68="no"," ",ROUND(S1368,4))</f>
        <v>0.35499999999999998</v>
      </c>
      <c r="W1368" s="110"/>
      <c r="AB1368" s="110">
        <f t="shared" si="110"/>
        <v>0.35500000000000026</v>
      </c>
      <c r="AC1368" s="110">
        <f>IF('3C-Water transport'!AB$56="no"," ",ROUND(AB1368,4))</f>
        <v>0.35499999999999998</v>
      </c>
      <c r="AD1368" s="110">
        <f>IF('3C-Water transport'!AB$57="no"," ",ROUND(AB1368,4))</f>
        <v>0.35499999999999998</v>
      </c>
      <c r="AE1368" s="110">
        <f>IF('3C-Water transport'!AB$58="no"," ",ROUND(AB1368,4))</f>
        <v>0.35499999999999998</v>
      </c>
    </row>
    <row r="1369" spans="5:31" x14ac:dyDescent="0.25">
      <c r="E1369" s="110">
        <f t="shared" si="108"/>
        <v>0.35600000000000026</v>
      </c>
      <c r="F1369" s="110">
        <f>IF('3A-Rail transport'!$AB$56="no"," ",ROUND(E1369,4))</f>
        <v>0.35599999999999998</v>
      </c>
      <c r="G1369" s="110">
        <f>IF('3A-Rail transport'!$AB$57="no"," ",ROUND(E1369,4))</f>
        <v>0.35599999999999998</v>
      </c>
      <c r="H1369" s="110"/>
      <c r="S1369" s="110">
        <f t="shared" si="109"/>
        <v>0.35600000000000026</v>
      </c>
      <c r="T1369" s="110">
        <f>IF('3B-Air transport'!AB$66="no"," ",ROUND(S1369,4))</f>
        <v>0.35599999999999998</v>
      </c>
      <c r="U1369" s="110">
        <f>IF('3B-Air transport'!AB$67="no"," ",ROUND(S1369,4))</f>
        <v>0.35599999999999998</v>
      </c>
      <c r="V1369" s="110">
        <f>IF('3B-Air transport'!AB$68="no"," ",ROUND(S1369,4))</f>
        <v>0.35599999999999998</v>
      </c>
      <c r="W1369" s="110"/>
      <c r="AB1369" s="110">
        <f t="shared" si="110"/>
        <v>0.35600000000000026</v>
      </c>
      <c r="AC1369" s="110">
        <f>IF('3C-Water transport'!AB$56="no"," ",ROUND(AB1369,4))</f>
        <v>0.35599999999999998</v>
      </c>
      <c r="AD1369" s="110">
        <f>IF('3C-Water transport'!AB$57="no"," ",ROUND(AB1369,4))</f>
        <v>0.35599999999999998</v>
      </c>
      <c r="AE1369" s="110">
        <f>IF('3C-Water transport'!AB$58="no"," ",ROUND(AB1369,4))</f>
        <v>0.35599999999999998</v>
      </c>
    </row>
    <row r="1370" spans="5:31" x14ac:dyDescent="0.25">
      <c r="E1370" s="110">
        <f t="shared" si="108"/>
        <v>0.35700000000000026</v>
      </c>
      <c r="F1370" s="110">
        <f>IF('3A-Rail transport'!$AB$56="no"," ",ROUND(E1370,4))</f>
        <v>0.35699999999999998</v>
      </c>
      <c r="G1370" s="110">
        <f>IF('3A-Rail transport'!$AB$57="no"," ",ROUND(E1370,4))</f>
        <v>0.35699999999999998</v>
      </c>
      <c r="H1370" s="110"/>
      <c r="S1370" s="110">
        <f t="shared" si="109"/>
        <v>0.35700000000000026</v>
      </c>
      <c r="T1370" s="110">
        <f>IF('3B-Air transport'!AB$66="no"," ",ROUND(S1370,4))</f>
        <v>0.35699999999999998</v>
      </c>
      <c r="U1370" s="110">
        <f>IF('3B-Air transport'!AB$67="no"," ",ROUND(S1370,4))</f>
        <v>0.35699999999999998</v>
      </c>
      <c r="V1370" s="110">
        <f>IF('3B-Air transport'!AB$68="no"," ",ROUND(S1370,4))</f>
        <v>0.35699999999999998</v>
      </c>
      <c r="W1370" s="110"/>
      <c r="AB1370" s="110">
        <f t="shared" si="110"/>
        <v>0.35700000000000026</v>
      </c>
      <c r="AC1370" s="110">
        <f>IF('3C-Water transport'!AB$56="no"," ",ROUND(AB1370,4))</f>
        <v>0.35699999999999998</v>
      </c>
      <c r="AD1370" s="110">
        <f>IF('3C-Water transport'!AB$57="no"," ",ROUND(AB1370,4))</f>
        <v>0.35699999999999998</v>
      </c>
      <c r="AE1370" s="110">
        <f>IF('3C-Water transport'!AB$58="no"," ",ROUND(AB1370,4))</f>
        <v>0.35699999999999998</v>
      </c>
    </row>
    <row r="1371" spans="5:31" x14ac:dyDescent="0.25">
      <c r="E1371" s="110">
        <f t="shared" si="108"/>
        <v>0.35800000000000026</v>
      </c>
      <c r="F1371" s="110">
        <f>IF('3A-Rail transport'!$AB$56="no"," ",ROUND(E1371,4))</f>
        <v>0.35799999999999998</v>
      </c>
      <c r="G1371" s="110">
        <f>IF('3A-Rail transport'!$AB$57="no"," ",ROUND(E1371,4))</f>
        <v>0.35799999999999998</v>
      </c>
      <c r="H1371" s="110"/>
      <c r="S1371" s="110">
        <f t="shared" si="109"/>
        <v>0.35800000000000026</v>
      </c>
      <c r="T1371" s="110">
        <f>IF('3B-Air transport'!AB$66="no"," ",ROUND(S1371,4))</f>
        <v>0.35799999999999998</v>
      </c>
      <c r="U1371" s="110">
        <f>IF('3B-Air transport'!AB$67="no"," ",ROUND(S1371,4))</f>
        <v>0.35799999999999998</v>
      </c>
      <c r="V1371" s="110">
        <f>IF('3B-Air transport'!AB$68="no"," ",ROUND(S1371,4))</f>
        <v>0.35799999999999998</v>
      </c>
      <c r="W1371" s="110"/>
      <c r="AB1371" s="110">
        <f t="shared" si="110"/>
        <v>0.35800000000000026</v>
      </c>
      <c r="AC1371" s="110">
        <f>IF('3C-Water transport'!AB$56="no"," ",ROUND(AB1371,4))</f>
        <v>0.35799999999999998</v>
      </c>
      <c r="AD1371" s="110">
        <f>IF('3C-Water transport'!AB$57="no"," ",ROUND(AB1371,4))</f>
        <v>0.35799999999999998</v>
      </c>
      <c r="AE1371" s="110">
        <f>IF('3C-Water transport'!AB$58="no"," ",ROUND(AB1371,4))</f>
        <v>0.35799999999999998</v>
      </c>
    </row>
    <row r="1372" spans="5:31" x14ac:dyDescent="0.25">
      <c r="E1372" s="110">
        <f t="shared" si="108"/>
        <v>0.35900000000000026</v>
      </c>
      <c r="F1372" s="110">
        <f>IF('3A-Rail transport'!$AB$56="no"," ",ROUND(E1372,4))</f>
        <v>0.35899999999999999</v>
      </c>
      <c r="G1372" s="110">
        <f>IF('3A-Rail transport'!$AB$57="no"," ",ROUND(E1372,4))</f>
        <v>0.35899999999999999</v>
      </c>
      <c r="H1372" s="110"/>
      <c r="S1372" s="110">
        <f t="shared" si="109"/>
        <v>0.35900000000000026</v>
      </c>
      <c r="T1372" s="110">
        <f>IF('3B-Air transport'!AB$66="no"," ",ROUND(S1372,4))</f>
        <v>0.35899999999999999</v>
      </c>
      <c r="U1372" s="110">
        <f>IF('3B-Air transport'!AB$67="no"," ",ROUND(S1372,4))</f>
        <v>0.35899999999999999</v>
      </c>
      <c r="V1372" s="110">
        <f>IF('3B-Air transport'!AB$68="no"," ",ROUND(S1372,4))</f>
        <v>0.35899999999999999</v>
      </c>
      <c r="W1372" s="110"/>
      <c r="AB1372" s="110">
        <f t="shared" si="110"/>
        <v>0.35900000000000026</v>
      </c>
      <c r="AC1372" s="110">
        <f>IF('3C-Water transport'!AB$56="no"," ",ROUND(AB1372,4))</f>
        <v>0.35899999999999999</v>
      </c>
      <c r="AD1372" s="110">
        <f>IF('3C-Water transport'!AB$57="no"," ",ROUND(AB1372,4))</f>
        <v>0.35899999999999999</v>
      </c>
      <c r="AE1372" s="110">
        <f>IF('3C-Water transport'!AB$58="no"," ",ROUND(AB1372,4))</f>
        <v>0.35899999999999999</v>
      </c>
    </row>
    <row r="1373" spans="5:31" x14ac:dyDescent="0.25">
      <c r="E1373" s="110">
        <f t="shared" si="108"/>
        <v>0.36000000000000026</v>
      </c>
      <c r="F1373" s="110">
        <f>IF('3A-Rail transport'!$AB$56="no"," ",ROUND(E1373,4))</f>
        <v>0.36</v>
      </c>
      <c r="G1373" s="110">
        <f>IF('3A-Rail transport'!$AB$57="no"," ",ROUND(E1373,4))</f>
        <v>0.36</v>
      </c>
      <c r="H1373" s="110"/>
      <c r="S1373" s="110">
        <f t="shared" si="109"/>
        <v>0.36000000000000026</v>
      </c>
      <c r="T1373" s="110">
        <f>IF('3B-Air transport'!AB$66="no"," ",ROUND(S1373,4))</f>
        <v>0.36</v>
      </c>
      <c r="U1373" s="110">
        <f>IF('3B-Air transport'!AB$67="no"," ",ROUND(S1373,4))</f>
        <v>0.36</v>
      </c>
      <c r="V1373" s="110">
        <f>IF('3B-Air transport'!AB$68="no"," ",ROUND(S1373,4))</f>
        <v>0.36</v>
      </c>
      <c r="W1373" s="110"/>
      <c r="AB1373" s="110">
        <f t="shared" si="110"/>
        <v>0.36000000000000026</v>
      </c>
      <c r="AC1373" s="110">
        <f>IF('3C-Water transport'!AB$56="no"," ",ROUND(AB1373,4))</f>
        <v>0.36</v>
      </c>
      <c r="AD1373" s="110">
        <f>IF('3C-Water transport'!AB$57="no"," ",ROUND(AB1373,4))</f>
        <v>0.36</v>
      </c>
      <c r="AE1373" s="110">
        <f>IF('3C-Water transport'!AB$58="no"," ",ROUND(AB1373,4))</f>
        <v>0.36</v>
      </c>
    </row>
    <row r="1374" spans="5:31" x14ac:dyDescent="0.25">
      <c r="E1374" s="110">
        <f t="shared" si="108"/>
        <v>0.36100000000000027</v>
      </c>
      <c r="F1374" s="110">
        <f>IF('3A-Rail transport'!$AB$56="no"," ",ROUND(E1374,4))</f>
        <v>0.36099999999999999</v>
      </c>
      <c r="G1374" s="110">
        <f>IF('3A-Rail transport'!$AB$57="no"," ",ROUND(E1374,4))</f>
        <v>0.36099999999999999</v>
      </c>
      <c r="H1374" s="110"/>
      <c r="S1374" s="110">
        <f t="shared" si="109"/>
        <v>0.36100000000000027</v>
      </c>
      <c r="T1374" s="110">
        <f>IF('3B-Air transport'!AB$66="no"," ",ROUND(S1374,4))</f>
        <v>0.36099999999999999</v>
      </c>
      <c r="U1374" s="110">
        <f>IF('3B-Air transport'!AB$67="no"," ",ROUND(S1374,4))</f>
        <v>0.36099999999999999</v>
      </c>
      <c r="V1374" s="110">
        <f>IF('3B-Air transport'!AB$68="no"," ",ROUND(S1374,4))</f>
        <v>0.36099999999999999</v>
      </c>
      <c r="W1374" s="110"/>
      <c r="AB1374" s="110">
        <f t="shared" si="110"/>
        <v>0.36100000000000027</v>
      </c>
      <c r="AC1374" s="110">
        <f>IF('3C-Water transport'!AB$56="no"," ",ROUND(AB1374,4))</f>
        <v>0.36099999999999999</v>
      </c>
      <c r="AD1374" s="110">
        <f>IF('3C-Water transport'!AB$57="no"," ",ROUND(AB1374,4))</f>
        <v>0.36099999999999999</v>
      </c>
      <c r="AE1374" s="110">
        <f>IF('3C-Water transport'!AB$58="no"," ",ROUND(AB1374,4))</f>
        <v>0.36099999999999999</v>
      </c>
    </row>
    <row r="1375" spans="5:31" x14ac:dyDescent="0.25">
      <c r="E1375" s="110">
        <f t="shared" si="108"/>
        <v>0.36200000000000027</v>
      </c>
      <c r="F1375" s="110">
        <f>IF('3A-Rail transport'!$AB$56="no"," ",ROUND(E1375,4))</f>
        <v>0.36199999999999999</v>
      </c>
      <c r="G1375" s="110">
        <f>IF('3A-Rail transport'!$AB$57="no"," ",ROUND(E1375,4))</f>
        <v>0.36199999999999999</v>
      </c>
      <c r="H1375" s="110"/>
      <c r="S1375" s="110">
        <f t="shared" si="109"/>
        <v>0.36200000000000027</v>
      </c>
      <c r="T1375" s="110">
        <f>IF('3B-Air transport'!AB$66="no"," ",ROUND(S1375,4))</f>
        <v>0.36199999999999999</v>
      </c>
      <c r="U1375" s="110">
        <f>IF('3B-Air transport'!AB$67="no"," ",ROUND(S1375,4))</f>
        <v>0.36199999999999999</v>
      </c>
      <c r="V1375" s="110">
        <f>IF('3B-Air transport'!AB$68="no"," ",ROUND(S1375,4))</f>
        <v>0.36199999999999999</v>
      </c>
      <c r="W1375" s="110"/>
      <c r="AB1375" s="110">
        <f t="shared" si="110"/>
        <v>0.36200000000000027</v>
      </c>
      <c r="AC1375" s="110">
        <f>IF('3C-Water transport'!AB$56="no"," ",ROUND(AB1375,4))</f>
        <v>0.36199999999999999</v>
      </c>
      <c r="AD1375" s="110">
        <f>IF('3C-Water transport'!AB$57="no"," ",ROUND(AB1375,4))</f>
        <v>0.36199999999999999</v>
      </c>
      <c r="AE1375" s="110">
        <f>IF('3C-Water transport'!AB$58="no"," ",ROUND(AB1375,4))</f>
        <v>0.36199999999999999</v>
      </c>
    </row>
    <row r="1376" spans="5:31" x14ac:dyDescent="0.25">
      <c r="E1376" s="110">
        <f t="shared" si="108"/>
        <v>0.36300000000000027</v>
      </c>
      <c r="F1376" s="110">
        <f>IF('3A-Rail transport'!$AB$56="no"," ",ROUND(E1376,4))</f>
        <v>0.36299999999999999</v>
      </c>
      <c r="G1376" s="110">
        <f>IF('3A-Rail transport'!$AB$57="no"," ",ROUND(E1376,4))</f>
        <v>0.36299999999999999</v>
      </c>
      <c r="H1376" s="110"/>
      <c r="S1376" s="110">
        <f t="shared" si="109"/>
        <v>0.36300000000000027</v>
      </c>
      <c r="T1376" s="110">
        <f>IF('3B-Air transport'!AB$66="no"," ",ROUND(S1376,4))</f>
        <v>0.36299999999999999</v>
      </c>
      <c r="U1376" s="110">
        <f>IF('3B-Air transport'!AB$67="no"," ",ROUND(S1376,4))</f>
        <v>0.36299999999999999</v>
      </c>
      <c r="V1376" s="110">
        <f>IF('3B-Air transport'!AB$68="no"," ",ROUND(S1376,4))</f>
        <v>0.36299999999999999</v>
      </c>
      <c r="W1376" s="110"/>
      <c r="AB1376" s="110">
        <f t="shared" si="110"/>
        <v>0.36300000000000027</v>
      </c>
      <c r="AC1376" s="110">
        <f>IF('3C-Water transport'!AB$56="no"," ",ROUND(AB1376,4))</f>
        <v>0.36299999999999999</v>
      </c>
      <c r="AD1376" s="110">
        <f>IF('3C-Water transport'!AB$57="no"," ",ROUND(AB1376,4))</f>
        <v>0.36299999999999999</v>
      </c>
      <c r="AE1376" s="110">
        <f>IF('3C-Water transport'!AB$58="no"," ",ROUND(AB1376,4))</f>
        <v>0.36299999999999999</v>
      </c>
    </row>
    <row r="1377" spans="5:31" x14ac:dyDescent="0.25">
      <c r="E1377" s="110">
        <f t="shared" si="108"/>
        <v>0.36400000000000027</v>
      </c>
      <c r="F1377" s="110">
        <f>IF('3A-Rail transport'!$AB$56="no"," ",ROUND(E1377,4))</f>
        <v>0.36399999999999999</v>
      </c>
      <c r="G1377" s="110">
        <f>IF('3A-Rail transport'!$AB$57="no"," ",ROUND(E1377,4))</f>
        <v>0.36399999999999999</v>
      </c>
      <c r="H1377" s="110"/>
      <c r="S1377" s="110">
        <f t="shared" si="109"/>
        <v>0.36400000000000027</v>
      </c>
      <c r="T1377" s="110">
        <f>IF('3B-Air transport'!AB$66="no"," ",ROUND(S1377,4))</f>
        <v>0.36399999999999999</v>
      </c>
      <c r="U1377" s="110">
        <f>IF('3B-Air transport'!AB$67="no"," ",ROUND(S1377,4))</f>
        <v>0.36399999999999999</v>
      </c>
      <c r="V1377" s="110">
        <f>IF('3B-Air transport'!AB$68="no"," ",ROUND(S1377,4))</f>
        <v>0.36399999999999999</v>
      </c>
      <c r="W1377" s="110"/>
      <c r="AB1377" s="110">
        <f t="shared" si="110"/>
        <v>0.36400000000000027</v>
      </c>
      <c r="AC1377" s="110">
        <f>IF('3C-Water transport'!AB$56="no"," ",ROUND(AB1377,4))</f>
        <v>0.36399999999999999</v>
      </c>
      <c r="AD1377" s="110">
        <f>IF('3C-Water transport'!AB$57="no"," ",ROUND(AB1377,4))</f>
        <v>0.36399999999999999</v>
      </c>
      <c r="AE1377" s="110">
        <f>IF('3C-Water transport'!AB$58="no"," ",ROUND(AB1377,4))</f>
        <v>0.36399999999999999</v>
      </c>
    </row>
    <row r="1378" spans="5:31" x14ac:dyDescent="0.25">
      <c r="E1378" s="110">
        <f t="shared" si="108"/>
        <v>0.36500000000000027</v>
      </c>
      <c r="F1378" s="110">
        <f>IF('3A-Rail transport'!$AB$56="no"," ",ROUND(E1378,4))</f>
        <v>0.36499999999999999</v>
      </c>
      <c r="G1378" s="110">
        <f>IF('3A-Rail transport'!$AB$57="no"," ",ROUND(E1378,4))</f>
        <v>0.36499999999999999</v>
      </c>
      <c r="H1378" s="110"/>
      <c r="S1378" s="110">
        <f t="shared" si="109"/>
        <v>0.36500000000000027</v>
      </c>
      <c r="T1378" s="110">
        <f>IF('3B-Air transport'!AB$66="no"," ",ROUND(S1378,4))</f>
        <v>0.36499999999999999</v>
      </c>
      <c r="U1378" s="110">
        <f>IF('3B-Air transport'!AB$67="no"," ",ROUND(S1378,4))</f>
        <v>0.36499999999999999</v>
      </c>
      <c r="V1378" s="110">
        <f>IF('3B-Air transport'!AB$68="no"," ",ROUND(S1378,4))</f>
        <v>0.36499999999999999</v>
      </c>
      <c r="W1378" s="110"/>
      <c r="AB1378" s="110">
        <f t="shared" si="110"/>
        <v>0.36500000000000027</v>
      </c>
      <c r="AC1378" s="110">
        <f>IF('3C-Water transport'!AB$56="no"," ",ROUND(AB1378,4))</f>
        <v>0.36499999999999999</v>
      </c>
      <c r="AD1378" s="110">
        <f>IF('3C-Water transport'!AB$57="no"," ",ROUND(AB1378,4))</f>
        <v>0.36499999999999999</v>
      </c>
      <c r="AE1378" s="110">
        <f>IF('3C-Water transport'!AB$58="no"," ",ROUND(AB1378,4))</f>
        <v>0.36499999999999999</v>
      </c>
    </row>
    <row r="1379" spans="5:31" x14ac:dyDescent="0.25">
      <c r="E1379" s="110">
        <f t="shared" si="108"/>
        <v>0.36600000000000027</v>
      </c>
      <c r="F1379" s="110">
        <f>IF('3A-Rail transport'!$AB$56="no"," ",ROUND(E1379,4))</f>
        <v>0.36599999999999999</v>
      </c>
      <c r="G1379" s="110">
        <f>IF('3A-Rail transport'!$AB$57="no"," ",ROUND(E1379,4))</f>
        <v>0.36599999999999999</v>
      </c>
      <c r="H1379" s="110"/>
      <c r="S1379" s="110">
        <f t="shared" si="109"/>
        <v>0.36600000000000027</v>
      </c>
      <c r="T1379" s="110">
        <f>IF('3B-Air transport'!AB$66="no"," ",ROUND(S1379,4))</f>
        <v>0.36599999999999999</v>
      </c>
      <c r="U1379" s="110">
        <f>IF('3B-Air transport'!AB$67="no"," ",ROUND(S1379,4))</f>
        <v>0.36599999999999999</v>
      </c>
      <c r="V1379" s="110">
        <f>IF('3B-Air transport'!AB$68="no"," ",ROUND(S1379,4))</f>
        <v>0.36599999999999999</v>
      </c>
      <c r="W1379" s="110"/>
      <c r="AB1379" s="110">
        <f t="shared" si="110"/>
        <v>0.36600000000000027</v>
      </c>
      <c r="AC1379" s="110">
        <f>IF('3C-Water transport'!AB$56="no"," ",ROUND(AB1379,4))</f>
        <v>0.36599999999999999</v>
      </c>
      <c r="AD1379" s="110">
        <f>IF('3C-Water transport'!AB$57="no"," ",ROUND(AB1379,4))</f>
        <v>0.36599999999999999</v>
      </c>
      <c r="AE1379" s="110">
        <f>IF('3C-Water transport'!AB$58="no"," ",ROUND(AB1379,4))</f>
        <v>0.36599999999999999</v>
      </c>
    </row>
    <row r="1380" spans="5:31" x14ac:dyDescent="0.25">
      <c r="E1380" s="110">
        <f t="shared" si="108"/>
        <v>0.36700000000000027</v>
      </c>
      <c r="F1380" s="110">
        <f>IF('3A-Rail transport'!$AB$56="no"," ",ROUND(E1380,4))</f>
        <v>0.36699999999999999</v>
      </c>
      <c r="G1380" s="110">
        <f>IF('3A-Rail transport'!$AB$57="no"," ",ROUND(E1380,4))</f>
        <v>0.36699999999999999</v>
      </c>
      <c r="H1380" s="110"/>
      <c r="S1380" s="110">
        <f t="shared" si="109"/>
        <v>0.36700000000000027</v>
      </c>
      <c r="T1380" s="110">
        <f>IF('3B-Air transport'!AB$66="no"," ",ROUND(S1380,4))</f>
        <v>0.36699999999999999</v>
      </c>
      <c r="U1380" s="110">
        <f>IF('3B-Air transport'!AB$67="no"," ",ROUND(S1380,4))</f>
        <v>0.36699999999999999</v>
      </c>
      <c r="V1380" s="110">
        <f>IF('3B-Air transport'!AB$68="no"," ",ROUND(S1380,4))</f>
        <v>0.36699999999999999</v>
      </c>
      <c r="W1380" s="110"/>
      <c r="AB1380" s="110">
        <f t="shared" si="110"/>
        <v>0.36700000000000027</v>
      </c>
      <c r="AC1380" s="110">
        <f>IF('3C-Water transport'!AB$56="no"," ",ROUND(AB1380,4))</f>
        <v>0.36699999999999999</v>
      </c>
      <c r="AD1380" s="110">
        <f>IF('3C-Water transport'!AB$57="no"," ",ROUND(AB1380,4))</f>
        <v>0.36699999999999999</v>
      </c>
      <c r="AE1380" s="110">
        <f>IF('3C-Water transport'!AB$58="no"," ",ROUND(AB1380,4))</f>
        <v>0.36699999999999999</v>
      </c>
    </row>
    <row r="1381" spans="5:31" x14ac:dyDescent="0.25">
      <c r="E1381" s="110">
        <f t="shared" si="108"/>
        <v>0.36800000000000027</v>
      </c>
      <c r="F1381" s="110">
        <f>IF('3A-Rail transport'!$AB$56="no"," ",ROUND(E1381,4))</f>
        <v>0.36799999999999999</v>
      </c>
      <c r="G1381" s="110">
        <f>IF('3A-Rail transport'!$AB$57="no"," ",ROUND(E1381,4))</f>
        <v>0.36799999999999999</v>
      </c>
      <c r="H1381" s="110"/>
      <c r="S1381" s="110">
        <f t="shared" si="109"/>
        <v>0.36800000000000027</v>
      </c>
      <c r="T1381" s="110">
        <f>IF('3B-Air transport'!AB$66="no"," ",ROUND(S1381,4))</f>
        <v>0.36799999999999999</v>
      </c>
      <c r="U1381" s="110">
        <f>IF('3B-Air transport'!AB$67="no"," ",ROUND(S1381,4))</f>
        <v>0.36799999999999999</v>
      </c>
      <c r="V1381" s="110">
        <f>IF('3B-Air transport'!AB$68="no"," ",ROUND(S1381,4))</f>
        <v>0.36799999999999999</v>
      </c>
      <c r="W1381" s="110"/>
      <c r="AB1381" s="110">
        <f t="shared" si="110"/>
        <v>0.36800000000000027</v>
      </c>
      <c r="AC1381" s="110">
        <f>IF('3C-Water transport'!AB$56="no"," ",ROUND(AB1381,4))</f>
        <v>0.36799999999999999</v>
      </c>
      <c r="AD1381" s="110">
        <f>IF('3C-Water transport'!AB$57="no"," ",ROUND(AB1381,4))</f>
        <v>0.36799999999999999</v>
      </c>
      <c r="AE1381" s="110">
        <f>IF('3C-Water transport'!AB$58="no"," ",ROUND(AB1381,4))</f>
        <v>0.36799999999999999</v>
      </c>
    </row>
    <row r="1382" spans="5:31" x14ac:dyDescent="0.25">
      <c r="E1382" s="110">
        <f t="shared" si="108"/>
        <v>0.36900000000000027</v>
      </c>
      <c r="F1382" s="110">
        <f>IF('3A-Rail transport'!$AB$56="no"," ",ROUND(E1382,4))</f>
        <v>0.36899999999999999</v>
      </c>
      <c r="G1382" s="110">
        <f>IF('3A-Rail transport'!$AB$57="no"," ",ROUND(E1382,4))</f>
        <v>0.36899999999999999</v>
      </c>
      <c r="H1382" s="110"/>
      <c r="S1382" s="110">
        <f t="shared" si="109"/>
        <v>0.36900000000000027</v>
      </c>
      <c r="T1382" s="110">
        <f>IF('3B-Air transport'!AB$66="no"," ",ROUND(S1382,4))</f>
        <v>0.36899999999999999</v>
      </c>
      <c r="U1382" s="110">
        <f>IF('3B-Air transport'!AB$67="no"," ",ROUND(S1382,4))</f>
        <v>0.36899999999999999</v>
      </c>
      <c r="V1382" s="110">
        <f>IF('3B-Air transport'!AB$68="no"," ",ROUND(S1382,4))</f>
        <v>0.36899999999999999</v>
      </c>
      <c r="W1382" s="110"/>
      <c r="AB1382" s="110">
        <f t="shared" si="110"/>
        <v>0.36900000000000027</v>
      </c>
      <c r="AC1382" s="110">
        <f>IF('3C-Water transport'!AB$56="no"," ",ROUND(AB1382,4))</f>
        <v>0.36899999999999999</v>
      </c>
      <c r="AD1382" s="110">
        <f>IF('3C-Water transport'!AB$57="no"," ",ROUND(AB1382,4))</f>
        <v>0.36899999999999999</v>
      </c>
      <c r="AE1382" s="110">
        <f>IF('3C-Water transport'!AB$58="no"," ",ROUND(AB1382,4))</f>
        <v>0.36899999999999999</v>
      </c>
    </row>
    <row r="1383" spans="5:31" x14ac:dyDescent="0.25">
      <c r="E1383" s="110">
        <f t="shared" si="108"/>
        <v>0.37000000000000027</v>
      </c>
      <c r="F1383" s="110">
        <f>IF('3A-Rail transport'!$AB$56="no"," ",ROUND(E1383,4))</f>
        <v>0.37</v>
      </c>
      <c r="G1383" s="110">
        <f>IF('3A-Rail transport'!$AB$57="no"," ",ROUND(E1383,4))</f>
        <v>0.37</v>
      </c>
      <c r="H1383" s="110"/>
      <c r="S1383" s="110">
        <f t="shared" si="109"/>
        <v>0.37000000000000027</v>
      </c>
      <c r="T1383" s="110">
        <f>IF('3B-Air transport'!AB$66="no"," ",ROUND(S1383,4))</f>
        <v>0.37</v>
      </c>
      <c r="U1383" s="110">
        <f>IF('3B-Air transport'!AB$67="no"," ",ROUND(S1383,4))</f>
        <v>0.37</v>
      </c>
      <c r="V1383" s="110">
        <f>IF('3B-Air transport'!AB$68="no"," ",ROUND(S1383,4))</f>
        <v>0.37</v>
      </c>
      <c r="W1383" s="110"/>
      <c r="AB1383" s="110">
        <f t="shared" si="110"/>
        <v>0.37000000000000027</v>
      </c>
      <c r="AC1383" s="110">
        <f>IF('3C-Water transport'!AB$56="no"," ",ROUND(AB1383,4))</f>
        <v>0.37</v>
      </c>
      <c r="AD1383" s="110">
        <f>IF('3C-Water transport'!AB$57="no"," ",ROUND(AB1383,4))</f>
        <v>0.37</v>
      </c>
      <c r="AE1383" s="110">
        <f>IF('3C-Water transport'!AB$58="no"," ",ROUND(AB1383,4))</f>
        <v>0.37</v>
      </c>
    </row>
    <row r="1384" spans="5:31" x14ac:dyDescent="0.25">
      <c r="E1384" s="110">
        <f t="shared" si="108"/>
        <v>0.37100000000000027</v>
      </c>
      <c r="F1384" s="110">
        <f>IF('3A-Rail transport'!$AB$56="no"," ",ROUND(E1384,4))</f>
        <v>0.371</v>
      </c>
      <c r="G1384" s="110">
        <f>IF('3A-Rail transport'!$AB$57="no"," ",ROUND(E1384,4))</f>
        <v>0.371</v>
      </c>
      <c r="H1384" s="110"/>
      <c r="S1384" s="110">
        <f t="shared" si="109"/>
        <v>0.37100000000000027</v>
      </c>
      <c r="T1384" s="110">
        <f>IF('3B-Air transport'!AB$66="no"," ",ROUND(S1384,4))</f>
        <v>0.371</v>
      </c>
      <c r="U1384" s="110">
        <f>IF('3B-Air transport'!AB$67="no"," ",ROUND(S1384,4))</f>
        <v>0.371</v>
      </c>
      <c r="V1384" s="110">
        <f>IF('3B-Air transport'!AB$68="no"," ",ROUND(S1384,4))</f>
        <v>0.371</v>
      </c>
      <c r="W1384" s="110"/>
      <c r="AB1384" s="110">
        <f t="shared" si="110"/>
        <v>0.37100000000000027</v>
      </c>
      <c r="AC1384" s="110">
        <f>IF('3C-Water transport'!AB$56="no"," ",ROUND(AB1384,4))</f>
        <v>0.371</v>
      </c>
      <c r="AD1384" s="110">
        <f>IF('3C-Water transport'!AB$57="no"," ",ROUND(AB1384,4))</f>
        <v>0.371</v>
      </c>
      <c r="AE1384" s="110">
        <f>IF('3C-Water transport'!AB$58="no"," ",ROUND(AB1384,4))</f>
        <v>0.371</v>
      </c>
    </row>
    <row r="1385" spans="5:31" x14ac:dyDescent="0.25">
      <c r="E1385" s="110">
        <f t="shared" si="108"/>
        <v>0.37200000000000027</v>
      </c>
      <c r="F1385" s="110">
        <f>IF('3A-Rail transport'!$AB$56="no"," ",ROUND(E1385,4))</f>
        <v>0.372</v>
      </c>
      <c r="G1385" s="110">
        <f>IF('3A-Rail transport'!$AB$57="no"," ",ROUND(E1385,4))</f>
        <v>0.372</v>
      </c>
      <c r="H1385" s="110"/>
      <c r="S1385" s="110">
        <f t="shared" si="109"/>
        <v>0.37200000000000027</v>
      </c>
      <c r="T1385" s="110">
        <f>IF('3B-Air transport'!AB$66="no"," ",ROUND(S1385,4))</f>
        <v>0.372</v>
      </c>
      <c r="U1385" s="110">
        <f>IF('3B-Air transport'!AB$67="no"," ",ROUND(S1385,4))</f>
        <v>0.372</v>
      </c>
      <c r="V1385" s="110">
        <f>IF('3B-Air transport'!AB$68="no"," ",ROUND(S1385,4))</f>
        <v>0.372</v>
      </c>
      <c r="W1385" s="110"/>
      <c r="AB1385" s="110">
        <f t="shared" si="110"/>
        <v>0.37200000000000027</v>
      </c>
      <c r="AC1385" s="110">
        <f>IF('3C-Water transport'!AB$56="no"," ",ROUND(AB1385,4))</f>
        <v>0.372</v>
      </c>
      <c r="AD1385" s="110">
        <f>IF('3C-Water transport'!AB$57="no"," ",ROUND(AB1385,4))</f>
        <v>0.372</v>
      </c>
      <c r="AE1385" s="110">
        <f>IF('3C-Water transport'!AB$58="no"," ",ROUND(AB1385,4))</f>
        <v>0.372</v>
      </c>
    </row>
    <row r="1386" spans="5:31" x14ac:dyDescent="0.25">
      <c r="E1386" s="110">
        <f t="shared" si="108"/>
        <v>0.37300000000000028</v>
      </c>
      <c r="F1386" s="110">
        <f>IF('3A-Rail transport'!$AB$56="no"," ",ROUND(E1386,4))</f>
        <v>0.373</v>
      </c>
      <c r="G1386" s="110">
        <f>IF('3A-Rail transport'!$AB$57="no"," ",ROUND(E1386,4))</f>
        <v>0.373</v>
      </c>
      <c r="H1386" s="110"/>
      <c r="S1386" s="110">
        <f t="shared" si="109"/>
        <v>0.37300000000000028</v>
      </c>
      <c r="T1386" s="110">
        <f>IF('3B-Air transport'!AB$66="no"," ",ROUND(S1386,4))</f>
        <v>0.373</v>
      </c>
      <c r="U1386" s="110">
        <f>IF('3B-Air transport'!AB$67="no"," ",ROUND(S1386,4))</f>
        <v>0.373</v>
      </c>
      <c r="V1386" s="110">
        <f>IF('3B-Air transport'!AB$68="no"," ",ROUND(S1386,4))</f>
        <v>0.373</v>
      </c>
      <c r="W1386" s="110"/>
      <c r="AB1386" s="110">
        <f t="shared" si="110"/>
        <v>0.37300000000000028</v>
      </c>
      <c r="AC1386" s="110">
        <f>IF('3C-Water transport'!AB$56="no"," ",ROUND(AB1386,4))</f>
        <v>0.373</v>
      </c>
      <c r="AD1386" s="110">
        <f>IF('3C-Water transport'!AB$57="no"," ",ROUND(AB1386,4))</f>
        <v>0.373</v>
      </c>
      <c r="AE1386" s="110">
        <f>IF('3C-Water transport'!AB$58="no"," ",ROUND(AB1386,4))</f>
        <v>0.373</v>
      </c>
    </row>
    <row r="1387" spans="5:31" x14ac:dyDescent="0.25">
      <c r="E1387" s="110">
        <f t="shared" si="108"/>
        <v>0.37400000000000028</v>
      </c>
      <c r="F1387" s="110">
        <f>IF('3A-Rail transport'!$AB$56="no"," ",ROUND(E1387,4))</f>
        <v>0.374</v>
      </c>
      <c r="G1387" s="110">
        <f>IF('3A-Rail transport'!$AB$57="no"," ",ROUND(E1387,4))</f>
        <v>0.374</v>
      </c>
      <c r="H1387" s="110"/>
      <c r="S1387" s="110">
        <f t="shared" si="109"/>
        <v>0.37400000000000028</v>
      </c>
      <c r="T1387" s="110">
        <f>IF('3B-Air transport'!AB$66="no"," ",ROUND(S1387,4))</f>
        <v>0.374</v>
      </c>
      <c r="U1387" s="110">
        <f>IF('3B-Air transport'!AB$67="no"," ",ROUND(S1387,4))</f>
        <v>0.374</v>
      </c>
      <c r="V1387" s="110">
        <f>IF('3B-Air transport'!AB$68="no"," ",ROUND(S1387,4))</f>
        <v>0.374</v>
      </c>
      <c r="W1387" s="110"/>
      <c r="AB1387" s="110">
        <f t="shared" si="110"/>
        <v>0.37400000000000028</v>
      </c>
      <c r="AC1387" s="110">
        <f>IF('3C-Water transport'!AB$56="no"," ",ROUND(AB1387,4))</f>
        <v>0.374</v>
      </c>
      <c r="AD1387" s="110">
        <f>IF('3C-Water transport'!AB$57="no"," ",ROUND(AB1387,4))</f>
        <v>0.374</v>
      </c>
      <c r="AE1387" s="110">
        <f>IF('3C-Water transport'!AB$58="no"," ",ROUND(AB1387,4))</f>
        <v>0.374</v>
      </c>
    </row>
    <row r="1388" spans="5:31" x14ac:dyDescent="0.25">
      <c r="E1388" s="110">
        <f t="shared" si="108"/>
        <v>0.37500000000000028</v>
      </c>
      <c r="F1388" s="110">
        <f>IF('3A-Rail transport'!$AB$56="no"," ",ROUND(E1388,4))</f>
        <v>0.375</v>
      </c>
      <c r="G1388" s="110">
        <f>IF('3A-Rail transport'!$AB$57="no"," ",ROUND(E1388,4))</f>
        <v>0.375</v>
      </c>
      <c r="H1388" s="110"/>
      <c r="S1388" s="110">
        <f t="shared" si="109"/>
        <v>0.37500000000000028</v>
      </c>
      <c r="T1388" s="110">
        <f>IF('3B-Air transport'!AB$66="no"," ",ROUND(S1388,4))</f>
        <v>0.375</v>
      </c>
      <c r="U1388" s="110">
        <f>IF('3B-Air transport'!AB$67="no"," ",ROUND(S1388,4))</f>
        <v>0.375</v>
      </c>
      <c r="V1388" s="110">
        <f>IF('3B-Air transport'!AB$68="no"," ",ROUND(S1388,4))</f>
        <v>0.375</v>
      </c>
      <c r="W1388" s="110"/>
      <c r="AB1388" s="110">
        <f t="shared" si="110"/>
        <v>0.37500000000000028</v>
      </c>
      <c r="AC1388" s="110">
        <f>IF('3C-Water transport'!AB$56="no"," ",ROUND(AB1388,4))</f>
        <v>0.375</v>
      </c>
      <c r="AD1388" s="110">
        <f>IF('3C-Water transport'!AB$57="no"," ",ROUND(AB1388,4))</f>
        <v>0.375</v>
      </c>
      <c r="AE1388" s="110">
        <f>IF('3C-Water transport'!AB$58="no"," ",ROUND(AB1388,4))</f>
        <v>0.375</v>
      </c>
    </row>
    <row r="1389" spans="5:31" x14ac:dyDescent="0.25">
      <c r="E1389" s="110">
        <f t="shared" si="108"/>
        <v>0.37600000000000028</v>
      </c>
      <c r="F1389" s="110">
        <f>IF('3A-Rail transport'!$AB$56="no"," ",ROUND(E1389,4))</f>
        <v>0.376</v>
      </c>
      <c r="G1389" s="110">
        <f>IF('3A-Rail transport'!$AB$57="no"," ",ROUND(E1389,4))</f>
        <v>0.376</v>
      </c>
      <c r="H1389" s="110"/>
      <c r="S1389" s="110">
        <f t="shared" si="109"/>
        <v>0.37600000000000028</v>
      </c>
      <c r="T1389" s="110">
        <f>IF('3B-Air transport'!AB$66="no"," ",ROUND(S1389,4))</f>
        <v>0.376</v>
      </c>
      <c r="U1389" s="110">
        <f>IF('3B-Air transport'!AB$67="no"," ",ROUND(S1389,4))</f>
        <v>0.376</v>
      </c>
      <c r="V1389" s="110">
        <f>IF('3B-Air transport'!AB$68="no"," ",ROUND(S1389,4))</f>
        <v>0.376</v>
      </c>
      <c r="W1389" s="110"/>
      <c r="AB1389" s="110">
        <f t="shared" si="110"/>
        <v>0.37600000000000028</v>
      </c>
      <c r="AC1389" s="110">
        <f>IF('3C-Water transport'!AB$56="no"," ",ROUND(AB1389,4))</f>
        <v>0.376</v>
      </c>
      <c r="AD1389" s="110">
        <f>IF('3C-Water transport'!AB$57="no"," ",ROUND(AB1389,4))</f>
        <v>0.376</v>
      </c>
      <c r="AE1389" s="110">
        <f>IF('3C-Water transport'!AB$58="no"," ",ROUND(AB1389,4))</f>
        <v>0.376</v>
      </c>
    </row>
    <row r="1390" spans="5:31" x14ac:dyDescent="0.25">
      <c r="E1390" s="110">
        <f t="shared" si="108"/>
        <v>0.37700000000000028</v>
      </c>
      <c r="F1390" s="110">
        <f>IF('3A-Rail transport'!$AB$56="no"," ",ROUND(E1390,4))</f>
        <v>0.377</v>
      </c>
      <c r="G1390" s="110">
        <f>IF('3A-Rail transport'!$AB$57="no"," ",ROUND(E1390,4))</f>
        <v>0.377</v>
      </c>
      <c r="H1390" s="110"/>
      <c r="S1390" s="110">
        <f t="shared" si="109"/>
        <v>0.37700000000000028</v>
      </c>
      <c r="T1390" s="110">
        <f>IF('3B-Air transport'!AB$66="no"," ",ROUND(S1390,4))</f>
        <v>0.377</v>
      </c>
      <c r="U1390" s="110">
        <f>IF('3B-Air transport'!AB$67="no"," ",ROUND(S1390,4))</f>
        <v>0.377</v>
      </c>
      <c r="V1390" s="110">
        <f>IF('3B-Air transport'!AB$68="no"," ",ROUND(S1390,4))</f>
        <v>0.377</v>
      </c>
      <c r="W1390" s="110"/>
      <c r="AB1390" s="110">
        <f t="shared" si="110"/>
        <v>0.37700000000000028</v>
      </c>
      <c r="AC1390" s="110">
        <f>IF('3C-Water transport'!AB$56="no"," ",ROUND(AB1390,4))</f>
        <v>0.377</v>
      </c>
      <c r="AD1390" s="110">
        <f>IF('3C-Water transport'!AB$57="no"," ",ROUND(AB1390,4))</f>
        <v>0.377</v>
      </c>
      <c r="AE1390" s="110">
        <f>IF('3C-Water transport'!AB$58="no"," ",ROUND(AB1390,4))</f>
        <v>0.377</v>
      </c>
    </row>
    <row r="1391" spans="5:31" x14ac:dyDescent="0.25">
      <c r="E1391" s="110">
        <f t="shared" si="108"/>
        <v>0.37800000000000028</v>
      </c>
      <c r="F1391" s="110">
        <f>IF('3A-Rail transport'!$AB$56="no"," ",ROUND(E1391,4))</f>
        <v>0.378</v>
      </c>
      <c r="G1391" s="110">
        <f>IF('3A-Rail transport'!$AB$57="no"," ",ROUND(E1391,4))</f>
        <v>0.378</v>
      </c>
      <c r="H1391" s="110"/>
      <c r="S1391" s="110">
        <f t="shared" si="109"/>
        <v>0.37800000000000028</v>
      </c>
      <c r="T1391" s="110">
        <f>IF('3B-Air transport'!AB$66="no"," ",ROUND(S1391,4))</f>
        <v>0.378</v>
      </c>
      <c r="U1391" s="110">
        <f>IF('3B-Air transport'!AB$67="no"," ",ROUND(S1391,4))</f>
        <v>0.378</v>
      </c>
      <c r="V1391" s="110">
        <f>IF('3B-Air transport'!AB$68="no"," ",ROUND(S1391,4))</f>
        <v>0.378</v>
      </c>
      <c r="W1391" s="110"/>
      <c r="AB1391" s="110">
        <f t="shared" si="110"/>
        <v>0.37800000000000028</v>
      </c>
      <c r="AC1391" s="110">
        <f>IF('3C-Water transport'!AB$56="no"," ",ROUND(AB1391,4))</f>
        <v>0.378</v>
      </c>
      <c r="AD1391" s="110">
        <f>IF('3C-Water transport'!AB$57="no"," ",ROUND(AB1391,4))</f>
        <v>0.378</v>
      </c>
      <c r="AE1391" s="110">
        <f>IF('3C-Water transport'!AB$58="no"," ",ROUND(AB1391,4))</f>
        <v>0.378</v>
      </c>
    </row>
    <row r="1392" spans="5:31" x14ac:dyDescent="0.25">
      <c r="E1392" s="110">
        <f t="shared" si="108"/>
        <v>0.37900000000000028</v>
      </c>
      <c r="F1392" s="110">
        <f>IF('3A-Rail transport'!$AB$56="no"," ",ROUND(E1392,4))</f>
        <v>0.379</v>
      </c>
      <c r="G1392" s="110">
        <f>IF('3A-Rail transport'!$AB$57="no"," ",ROUND(E1392,4))</f>
        <v>0.379</v>
      </c>
      <c r="H1392" s="110"/>
      <c r="S1392" s="110">
        <f t="shared" si="109"/>
        <v>0.37900000000000028</v>
      </c>
      <c r="T1392" s="110">
        <f>IF('3B-Air transport'!AB$66="no"," ",ROUND(S1392,4))</f>
        <v>0.379</v>
      </c>
      <c r="U1392" s="110">
        <f>IF('3B-Air transport'!AB$67="no"," ",ROUND(S1392,4))</f>
        <v>0.379</v>
      </c>
      <c r="V1392" s="110">
        <f>IF('3B-Air transport'!AB$68="no"," ",ROUND(S1392,4))</f>
        <v>0.379</v>
      </c>
      <c r="W1392" s="110"/>
      <c r="AB1392" s="110">
        <f t="shared" si="110"/>
        <v>0.37900000000000028</v>
      </c>
      <c r="AC1392" s="110">
        <f>IF('3C-Water transport'!AB$56="no"," ",ROUND(AB1392,4))</f>
        <v>0.379</v>
      </c>
      <c r="AD1392" s="110">
        <f>IF('3C-Water transport'!AB$57="no"," ",ROUND(AB1392,4))</f>
        <v>0.379</v>
      </c>
      <c r="AE1392" s="110">
        <f>IF('3C-Water transport'!AB$58="no"," ",ROUND(AB1392,4))</f>
        <v>0.379</v>
      </c>
    </row>
    <row r="1393" spans="5:31" x14ac:dyDescent="0.25">
      <c r="E1393" s="110">
        <f t="shared" si="108"/>
        <v>0.38000000000000028</v>
      </c>
      <c r="F1393" s="110">
        <f>IF('3A-Rail transport'!$AB$56="no"," ",ROUND(E1393,4))</f>
        <v>0.38</v>
      </c>
      <c r="G1393" s="110">
        <f>IF('3A-Rail transport'!$AB$57="no"," ",ROUND(E1393,4))</f>
        <v>0.38</v>
      </c>
      <c r="H1393" s="110"/>
      <c r="S1393" s="110">
        <f t="shared" si="109"/>
        <v>0.38000000000000028</v>
      </c>
      <c r="T1393" s="110">
        <f>IF('3B-Air transport'!AB$66="no"," ",ROUND(S1393,4))</f>
        <v>0.38</v>
      </c>
      <c r="U1393" s="110">
        <f>IF('3B-Air transport'!AB$67="no"," ",ROUND(S1393,4))</f>
        <v>0.38</v>
      </c>
      <c r="V1393" s="110">
        <f>IF('3B-Air transport'!AB$68="no"," ",ROUND(S1393,4))</f>
        <v>0.38</v>
      </c>
      <c r="W1393" s="110"/>
      <c r="AB1393" s="110">
        <f t="shared" si="110"/>
        <v>0.38000000000000028</v>
      </c>
      <c r="AC1393" s="110">
        <f>IF('3C-Water transport'!AB$56="no"," ",ROUND(AB1393,4))</f>
        <v>0.38</v>
      </c>
      <c r="AD1393" s="110">
        <f>IF('3C-Water transport'!AB$57="no"," ",ROUND(AB1393,4))</f>
        <v>0.38</v>
      </c>
      <c r="AE1393" s="110">
        <f>IF('3C-Water transport'!AB$58="no"," ",ROUND(AB1393,4))</f>
        <v>0.38</v>
      </c>
    </row>
    <row r="1394" spans="5:31" x14ac:dyDescent="0.25">
      <c r="E1394" s="110">
        <f t="shared" si="108"/>
        <v>0.38100000000000028</v>
      </c>
      <c r="F1394" s="110">
        <f>IF('3A-Rail transport'!$AB$56="no"," ",ROUND(E1394,4))</f>
        <v>0.38100000000000001</v>
      </c>
      <c r="G1394" s="110">
        <f>IF('3A-Rail transport'!$AB$57="no"," ",ROUND(E1394,4))</f>
        <v>0.38100000000000001</v>
      </c>
      <c r="H1394" s="110"/>
      <c r="S1394" s="110">
        <f t="shared" si="109"/>
        <v>0.38100000000000028</v>
      </c>
      <c r="T1394" s="110">
        <f>IF('3B-Air transport'!AB$66="no"," ",ROUND(S1394,4))</f>
        <v>0.38100000000000001</v>
      </c>
      <c r="U1394" s="110">
        <f>IF('3B-Air transport'!AB$67="no"," ",ROUND(S1394,4))</f>
        <v>0.38100000000000001</v>
      </c>
      <c r="V1394" s="110">
        <f>IF('3B-Air transport'!AB$68="no"," ",ROUND(S1394,4))</f>
        <v>0.38100000000000001</v>
      </c>
      <c r="W1394" s="110"/>
      <c r="AB1394" s="110">
        <f t="shared" si="110"/>
        <v>0.38100000000000028</v>
      </c>
      <c r="AC1394" s="110">
        <f>IF('3C-Water transport'!AB$56="no"," ",ROUND(AB1394,4))</f>
        <v>0.38100000000000001</v>
      </c>
      <c r="AD1394" s="110">
        <f>IF('3C-Water transport'!AB$57="no"," ",ROUND(AB1394,4))</f>
        <v>0.38100000000000001</v>
      </c>
      <c r="AE1394" s="110">
        <f>IF('3C-Water transport'!AB$58="no"," ",ROUND(AB1394,4))</f>
        <v>0.38100000000000001</v>
      </c>
    </row>
    <row r="1395" spans="5:31" x14ac:dyDescent="0.25">
      <c r="E1395" s="110">
        <f t="shared" si="108"/>
        <v>0.38200000000000028</v>
      </c>
      <c r="F1395" s="110">
        <f>IF('3A-Rail transport'!$AB$56="no"," ",ROUND(E1395,4))</f>
        <v>0.38200000000000001</v>
      </c>
      <c r="G1395" s="110">
        <f>IF('3A-Rail transport'!$AB$57="no"," ",ROUND(E1395,4))</f>
        <v>0.38200000000000001</v>
      </c>
      <c r="H1395" s="110"/>
      <c r="S1395" s="110">
        <f t="shared" si="109"/>
        <v>0.38200000000000028</v>
      </c>
      <c r="T1395" s="110">
        <f>IF('3B-Air transport'!AB$66="no"," ",ROUND(S1395,4))</f>
        <v>0.38200000000000001</v>
      </c>
      <c r="U1395" s="110">
        <f>IF('3B-Air transport'!AB$67="no"," ",ROUND(S1395,4))</f>
        <v>0.38200000000000001</v>
      </c>
      <c r="V1395" s="110">
        <f>IF('3B-Air transport'!AB$68="no"," ",ROUND(S1395,4))</f>
        <v>0.38200000000000001</v>
      </c>
      <c r="W1395" s="110"/>
      <c r="AB1395" s="110">
        <f t="shared" si="110"/>
        <v>0.38200000000000028</v>
      </c>
      <c r="AC1395" s="110">
        <f>IF('3C-Water transport'!AB$56="no"," ",ROUND(AB1395,4))</f>
        <v>0.38200000000000001</v>
      </c>
      <c r="AD1395" s="110">
        <f>IF('3C-Water transport'!AB$57="no"," ",ROUND(AB1395,4))</f>
        <v>0.38200000000000001</v>
      </c>
      <c r="AE1395" s="110">
        <f>IF('3C-Water transport'!AB$58="no"," ",ROUND(AB1395,4))</f>
        <v>0.38200000000000001</v>
      </c>
    </row>
    <row r="1396" spans="5:31" x14ac:dyDescent="0.25">
      <c r="E1396" s="110">
        <f t="shared" si="108"/>
        <v>0.38300000000000028</v>
      </c>
      <c r="F1396" s="110">
        <f>IF('3A-Rail transport'!$AB$56="no"," ",ROUND(E1396,4))</f>
        <v>0.38300000000000001</v>
      </c>
      <c r="G1396" s="110">
        <f>IF('3A-Rail transport'!$AB$57="no"," ",ROUND(E1396,4))</f>
        <v>0.38300000000000001</v>
      </c>
      <c r="H1396" s="110"/>
      <c r="S1396" s="110">
        <f t="shared" si="109"/>
        <v>0.38300000000000028</v>
      </c>
      <c r="T1396" s="110">
        <f>IF('3B-Air transport'!AB$66="no"," ",ROUND(S1396,4))</f>
        <v>0.38300000000000001</v>
      </c>
      <c r="U1396" s="110">
        <f>IF('3B-Air transport'!AB$67="no"," ",ROUND(S1396,4))</f>
        <v>0.38300000000000001</v>
      </c>
      <c r="V1396" s="110">
        <f>IF('3B-Air transport'!AB$68="no"," ",ROUND(S1396,4))</f>
        <v>0.38300000000000001</v>
      </c>
      <c r="W1396" s="110"/>
      <c r="AB1396" s="110">
        <f t="shared" si="110"/>
        <v>0.38300000000000028</v>
      </c>
      <c r="AC1396" s="110">
        <f>IF('3C-Water transport'!AB$56="no"," ",ROUND(AB1396,4))</f>
        <v>0.38300000000000001</v>
      </c>
      <c r="AD1396" s="110">
        <f>IF('3C-Water transport'!AB$57="no"," ",ROUND(AB1396,4))</f>
        <v>0.38300000000000001</v>
      </c>
      <c r="AE1396" s="110">
        <f>IF('3C-Water transport'!AB$58="no"," ",ROUND(AB1396,4))</f>
        <v>0.38300000000000001</v>
      </c>
    </row>
    <row r="1397" spans="5:31" x14ac:dyDescent="0.25">
      <c r="E1397" s="110">
        <f t="shared" si="108"/>
        <v>0.38400000000000029</v>
      </c>
      <c r="F1397" s="110">
        <f>IF('3A-Rail transport'!$AB$56="no"," ",ROUND(E1397,4))</f>
        <v>0.38400000000000001</v>
      </c>
      <c r="G1397" s="110">
        <f>IF('3A-Rail transport'!$AB$57="no"," ",ROUND(E1397,4))</f>
        <v>0.38400000000000001</v>
      </c>
      <c r="H1397" s="110"/>
      <c r="S1397" s="110">
        <f t="shared" si="109"/>
        <v>0.38400000000000029</v>
      </c>
      <c r="T1397" s="110">
        <f>IF('3B-Air transport'!AB$66="no"," ",ROUND(S1397,4))</f>
        <v>0.38400000000000001</v>
      </c>
      <c r="U1397" s="110">
        <f>IF('3B-Air transport'!AB$67="no"," ",ROUND(S1397,4))</f>
        <v>0.38400000000000001</v>
      </c>
      <c r="V1397" s="110">
        <f>IF('3B-Air transport'!AB$68="no"," ",ROUND(S1397,4))</f>
        <v>0.38400000000000001</v>
      </c>
      <c r="W1397" s="110"/>
      <c r="AB1397" s="110">
        <f t="shared" si="110"/>
        <v>0.38400000000000029</v>
      </c>
      <c r="AC1397" s="110">
        <f>IF('3C-Water transport'!AB$56="no"," ",ROUND(AB1397,4))</f>
        <v>0.38400000000000001</v>
      </c>
      <c r="AD1397" s="110">
        <f>IF('3C-Water transport'!AB$57="no"," ",ROUND(AB1397,4))</f>
        <v>0.38400000000000001</v>
      </c>
      <c r="AE1397" s="110">
        <f>IF('3C-Water transport'!AB$58="no"," ",ROUND(AB1397,4))</f>
        <v>0.38400000000000001</v>
      </c>
    </row>
    <row r="1398" spans="5:31" x14ac:dyDescent="0.25">
      <c r="E1398" s="110">
        <f t="shared" ref="E1398:E1461" si="111">E1397+0.001</f>
        <v>0.38500000000000029</v>
      </c>
      <c r="F1398" s="110">
        <f>IF('3A-Rail transport'!$AB$56="no"," ",ROUND(E1398,4))</f>
        <v>0.38500000000000001</v>
      </c>
      <c r="G1398" s="110">
        <f>IF('3A-Rail transport'!$AB$57="no"," ",ROUND(E1398,4))</f>
        <v>0.38500000000000001</v>
      </c>
      <c r="H1398" s="110"/>
      <c r="S1398" s="110">
        <f t="shared" ref="S1398:S1461" si="112">S1397+0.001</f>
        <v>0.38500000000000029</v>
      </c>
      <c r="T1398" s="110">
        <f>IF('3B-Air transport'!AB$66="no"," ",ROUND(S1398,4))</f>
        <v>0.38500000000000001</v>
      </c>
      <c r="U1398" s="110">
        <f>IF('3B-Air transport'!AB$67="no"," ",ROUND(S1398,4))</f>
        <v>0.38500000000000001</v>
      </c>
      <c r="V1398" s="110">
        <f>IF('3B-Air transport'!AB$68="no"," ",ROUND(S1398,4))</f>
        <v>0.38500000000000001</v>
      </c>
      <c r="W1398" s="110"/>
      <c r="AB1398" s="110">
        <f t="shared" ref="AB1398:AB1461" si="113">AB1397+0.001</f>
        <v>0.38500000000000029</v>
      </c>
      <c r="AC1398" s="110">
        <f>IF('3C-Water transport'!AB$56="no"," ",ROUND(AB1398,4))</f>
        <v>0.38500000000000001</v>
      </c>
      <c r="AD1398" s="110">
        <f>IF('3C-Water transport'!AB$57="no"," ",ROUND(AB1398,4))</f>
        <v>0.38500000000000001</v>
      </c>
      <c r="AE1398" s="110">
        <f>IF('3C-Water transport'!AB$58="no"," ",ROUND(AB1398,4))</f>
        <v>0.38500000000000001</v>
      </c>
    </row>
    <row r="1399" spans="5:31" x14ac:dyDescent="0.25">
      <c r="E1399" s="110">
        <f t="shared" si="111"/>
        <v>0.38600000000000029</v>
      </c>
      <c r="F1399" s="110">
        <f>IF('3A-Rail transport'!$AB$56="no"," ",ROUND(E1399,4))</f>
        <v>0.38600000000000001</v>
      </c>
      <c r="G1399" s="110">
        <f>IF('3A-Rail transport'!$AB$57="no"," ",ROUND(E1399,4))</f>
        <v>0.38600000000000001</v>
      </c>
      <c r="H1399" s="110"/>
      <c r="S1399" s="110">
        <f t="shared" si="112"/>
        <v>0.38600000000000029</v>
      </c>
      <c r="T1399" s="110">
        <f>IF('3B-Air transport'!AB$66="no"," ",ROUND(S1399,4))</f>
        <v>0.38600000000000001</v>
      </c>
      <c r="U1399" s="110">
        <f>IF('3B-Air transport'!AB$67="no"," ",ROUND(S1399,4))</f>
        <v>0.38600000000000001</v>
      </c>
      <c r="V1399" s="110">
        <f>IF('3B-Air transport'!AB$68="no"," ",ROUND(S1399,4))</f>
        <v>0.38600000000000001</v>
      </c>
      <c r="W1399" s="110"/>
      <c r="AB1399" s="110">
        <f t="shared" si="113"/>
        <v>0.38600000000000029</v>
      </c>
      <c r="AC1399" s="110">
        <f>IF('3C-Water transport'!AB$56="no"," ",ROUND(AB1399,4))</f>
        <v>0.38600000000000001</v>
      </c>
      <c r="AD1399" s="110">
        <f>IF('3C-Water transport'!AB$57="no"," ",ROUND(AB1399,4))</f>
        <v>0.38600000000000001</v>
      </c>
      <c r="AE1399" s="110">
        <f>IF('3C-Water transport'!AB$58="no"," ",ROUND(AB1399,4))</f>
        <v>0.38600000000000001</v>
      </c>
    </row>
    <row r="1400" spans="5:31" x14ac:dyDescent="0.25">
      <c r="E1400" s="110">
        <f t="shared" si="111"/>
        <v>0.38700000000000029</v>
      </c>
      <c r="F1400" s="110">
        <f>IF('3A-Rail transport'!$AB$56="no"," ",ROUND(E1400,4))</f>
        <v>0.38700000000000001</v>
      </c>
      <c r="G1400" s="110">
        <f>IF('3A-Rail transport'!$AB$57="no"," ",ROUND(E1400,4))</f>
        <v>0.38700000000000001</v>
      </c>
      <c r="H1400" s="110"/>
      <c r="S1400" s="110">
        <f t="shared" si="112"/>
        <v>0.38700000000000029</v>
      </c>
      <c r="T1400" s="110">
        <f>IF('3B-Air transport'!AB$66="no"," ",ROUND(S1400,4))</f>
        <v>0.38700000000000001</v>
      </c>
      <c r="U1400" s="110">
        <f>IF('3B-Air transport'!AB$67="no"," ",ROUND(S1400,4))</f>
        <v>0.38700000000000001</v>
      </c>
      <c r="V1400" s="110">
        <f>IF('3B-Air transport'!AB$68="no"," ",ROUND(S1400,4))</f>
        <v>0.38700000000000001</v>
      </c>
      <c r="W1400" s="110"/>
      <c r="AB1400" s="110">
        <f t="shared" si="113"/>
        <v>0.38700000000000029</v>
      </c>
      <c r="AC1400" s="110">
        <f>IF('3C-Water transport'!AB$56="no"," ",ROUND(AB1400,4))</f>
        <v>0.38700000000000001</v>
      </c>
      <c r="AD1400" s="110">
        <f>IF('3C-Water transport'!AB$57="no"," ",ROUND(AB1400,4))</f>
        <v>0.38700000000000001</v>
      </c>
      <c r="AE1400" s="110">
        <f>IF('3C-Water transport'!AB$58="no"," ",ROUND(AB1400,4))</f>
        <v>0.38700000000000001</v>
      </c>
    </row>
    <row r="1401" spans="5:31" x14ac:dyDescent="0.25">
      <c r="E1401" s="110">
        <f t="shared" si="111"/>
        <v>0.38800000000000029</v>
      </c>
      <c r="F1401" s="110">
        <f>IF('3A-Rail transport'!$AB$56="no"," ",ROUND(E1401,4))</f>
        <v>0.38800000000000001</v>
      </c>
      <c r="G1401" s="110">
        <f>IF('3A-Rail transport'!$AB$57="no"," ",ROUND(E1401,4))</f>
        <v>0.38800000000000001</v>
      </c>
      <c r="H1401" s="110"/>
      <c r="S1401" s="110">
        <f t="shared" si="112"/>
        <v>0.38800000000000029</v>
      </c>
      <c r="T1401" s="110">
        <f>IF('3B-Air transport'!AB$66="no"," ",ROUND(S1401,4))</f>
        <v>0.38800000000000001</v>
      </c>
      <c r="U1401" s="110">
        <f>IF('3B-Air transport'!AB$67="no"," ",ROUND(S1401,4))</f>
        <v>0.38800000000000001</v>
      </c>
      <c r="V1401" s="110">
        <f>IF('3B-Air transport'!AB$68="no"," ",ROUND(S1401,4))</f>
        <v>0.38800000000000001</v>
      </c>
      <c r="W1401" s="110"/>
      <c r="AB1401" s="110">
        <f t="shared" si="113"/>
        <v>0.38800000000000029</v>
      </c>
      <c r="AC1401" s="110">
        <f>IF('3C-Water transport'!AB$56="no"," ",ROUND(AB1401,4))</f>
        <v>0.38800000000000001</v>
      </c>
      <c r="AD1401" s="110">
        <f>IF('3C-Water transport'!AB$57="no"," ",ROUND(AB1401,4))</f>
        <v>0.38800000000000001</v>
      </c>
      <c r="AE1401" s="110">
        <f>IF('3C-Water transport'!AB$58="no"," ",ROUND(AB1401,4))</f>
        <v>0.38800000000000001</v>
      </c>
    </row>
    <row r="1402" spans="5:31" x14ac:dyDescent="0.25">
      <c r="E1402" s="110">
        <f t="shared" si="111"/>
        <v>0.38900000000000029</v>
      </c>
      <c r="F1402" s="110">
        <f>IF('3A-Rail transport'!$AB$56="no"," ",ROUND(E1402,4))</f>
        <v>0.38900000000000001</v>
      </c>
      <c r="G1402" s="110">
        <f>IF('3A-Rail transport'!$AB$57="no"," ",ROUND(E1402,4))</f>
        <v>0.38900000000000001</v>
      </c>
      <c r="H1402" s="110"/>
      <c r="S1402" s="110">
        <f t="shared" si="112"/>
        <v>0.38900000000000029</v>
      </c>
      <c r="T1402" s="110">
        <f>IF('3B-Air transport'!AB$66="no"," ",ROUND(S1402,4))</f>
        <v>0.38900000000000001</v>
      </c>
      <c r="U1402" s="110">
        <f>IF('3B-Air transport'!AB$67="no"," ",ROUND(S1402,4))</f>
        <v>0.38900000000000001</v>
      </c>
      <c r="V1402" s="110">
        <f>IF('3B-Air transport'!AB$68="no"," ",ROUND(S1402,4))</f>
        <v>0.38900000000000001</v>
      </c>
      <c r="W1402" s="110"/>
      <c r="AB1402" s="110">
        <f t="shared" si="113"/>
        <v>0.38900000000000029</v>
      </c>
      <c r="AC1402" s="110">
        <f>IF('3C-Water transport'!AB$56="no"," ",ROUND(AB1402,4))</f>
        <v>0.38900000000000001</v>
      </c>
      <c r="AD1402" s="110">
        <f>IF('3C-Water transport'!AB$57="no"," ",ROUND(AB1402,4))</f>
        <v>0.38900000000000001</v>
      </c>
      <c r="AE1402" s="110">
        <f>IF('3C-Water transport'!AB$58="no"," ",ROUND(AB1402,4))</f>
        <v>0.38900000000000001</v>
      </c>
    </row>
    <row r="1403" spans="5:31" x14ac:dyDescent="0.25">
      <c r="E1403" s="110">
        <f t="shared" si="111"/>
        <v>0.39000000000000029</v>
      </c>
      <c r="F1403" s="110">
        <f>IF('3A-Rail transport'!$AB$56="no"," ",ROUND(E1403,4))</f>
        <v>0.39</v>
      </c>
      <c r="G1403" s="110">
        <f>IF('3A-Rail transport'!$AB$57="no"," ",ROUND(E1403,4))</f>
        <v>0.39</v>
      </c>
      <c r="H1403" s="110"/>
      <c r="S1403" s="110">
        <f t="shared" si="112"/>
        <v>0.39000000000000029</v>
      </c>
      <c r="T1403" s="110">
        <f>IF('3B-Air transport'!AB$66="no"," ",ROUND(S1403,4))</f>
        <v>0.39</v>
      </c>
      <c r="U1403" s="110">
        <f>IF('3B-Air transport'!AB$67="no"," ",ROUND(S1403,4))</f>
        <v>0.39</v>
      </c>
      <c r="V1403" s="110">
        <f>IF('3B-Air transport'!AB$68="no"," ",ROUND(S1403,4))</f>
        <v>0.39</v>
      </c>
      <c r="W1403" s="110"/>
      <c r="AB1403" s="110">
        <f t="shared" si="113"/>
        <v>0.39000000000000029</v>
      </c>
      <c r="AC1403" s="110">
        <f>IF('3C-Water transport'!AB$56="no"," ",ROUND(AB1403,4))</f>
        <v>0.39</v>
      </c>
      <c r="AD1403" s="110">
        <f>IF('3C-Water transport'!AB$57="no"," ",ROUND(AB1403,4))</f>
        <v>0.39</v>
      </c>
      <c r="AE1403" s="110">
        <f>IF('3C-Water transport'!AB$58="no"," ",ROUND(AB1403,4))</f>
        <v>0.39</v>
      </c>
    </row>
    <row r="1404" spans="5:31" x14ac:dyDescent="0.25">
      <c r="E1404" s="110">
        <f t="shared" si="111"/>
        <v>0.39100000000000029</v>
      </c>
      <c r="F1404" s="110">
        <f>IF('3A-Rail transport'!$AB$56="no"," ",ROUND(E1404,4))</f>
        <v>0.39100000000000001</v>
      </c>
      <c r="G1404" s="110">
        <f>IF('3A-Rail transport'!$AB$57="no"," ",ROUND(E1404,4))</f>
        <v>0.39100000000000001</v>
      </c>
      <c r="H1404" s="110"/>
      <c r="S1404" s="110">
        <f t="shared" si="112"/>
        <v>0.39100000000000029</v>
      </c>
      <c r="T1404" s="110">
        <f>IF('3B-Air transport'!AB$66="no"," ",ROUND(S1404,4))</f>
        <v>0.39100000000000001</v>
      </c>
      <c r="U1404" s="110">
        <f>IF('3B-Air transport'!AB$67="no"," ",ROUND(S1404,4))</f>
        <v>0.39100000000000001</v>
      </c>
      <c r="V1404" s="110">
        <f>IF('3B-Air transport'!AB$68="no"," ",ROUND(S1404,4))</f>
        <v>0.39100000000000001</v>
      </c>
      <c r="W1404" s="110"/>
      <c r="AB1404" s="110">
        <f t="shared" si="113"/>
        <v>0.39100000000000029</v>
      </c>
      <c r="AC1404" s="110">
        <f>IF('3C-Water transport'!AB$56="no"," ",ROUND(AB1404,4))</f>
        <v>0.39100000000000001</v>
      </c>
      <c r="AD1404" s="110">
        <f>IF('3C-Water transport'!AB$57="no"," ",ROUND(AB1404,4))</f>
        <v>0.39100000000000001</v>
      </c>
      <c r="AE1404" s="110">
        <f>IF('3C-Water transport'!AB$58="no"," ",ROUND(AB1404,4))</f>
        <v>0.39100000000000001</v>
      </c>
    </row>
    <row r="1405" spans="5:31" x14ac:dyDescent="0.25">
      <c r="E1405" s="110">
        <f t="shared" si="111"/>
        <v>0.39200000000000029</v>
      </c>
      <c r="F1405" s="110">
        <f>IF('3A-Rail transport'!$AB$56="no"," ",ROUND(E1405,4))</f>
        <v>0.39200000000000002</v>
      </c>
      <c r="G1405" s="110">
        <f>IF('3A-Rail transport'!$AB$57="no"," ",ROUND(E1405,4))</f>
        <v>0.39200000000000002</v>
      </c>
      <c r="H1405" s="110"/>
      <c r="S1405" s="110">
        <f t="shared" si="112"/>
        <v>0.39200000000000029</v>
      </c>
      <c r="T1405" s="110">
        <f>IF('3B-Air transport'!AB$66="no"," ",ROUND(S1405,4))</f>
        <v>0.39200000000000002</v>
      </c>
      <c r="U1405" s="110">
        <f>IF('3B-Air transport'!AB$67="no"," ",ROUND(S1405,4))</f>
        <v>0.39200000000000002</v>
      </c>
      <c r="V1405" s="110">
        <f>IF('3B-Air transport'!AB$68="no"," ",ROUND(S1405,4))</f>
        <v>0.39200000000000002</v>
      </c>
      <c r="W1405" s="110"/>
      <c r="AB1405" s="110">
        <f t="shared" si="113"/>
        <v>0.39200000000000029</v>
      </c>
      <c r="AC1405" s="110">
        <f>IF('3C-Water transport'!AB$56="no"," ",ROUND(AB1405,4))</f>
        <v>0.39200000000000002</v>
      </c>
      <c r="AD1405" s="110">
        <f>IF('3C-Water transport'!AB$57="no"," ",ROUND(AB1405,4))</f>
        <v>0.39200000000000002</v>
      </c>
      <c r="AE1405" s="110">
        <f>IF('3C-Water transport'!AB$58="no"," ",ROUND(AB1405,4))</f>
        <v>0.39200000000000002</v>
      </c>
    </row>
    <row r="1406" spans="5:31" x14ac:dyDescent="0.25">
      <c r="E1406" s="110">
        <f t="shared" si="111"/>
        <v>0.39300000000000029</v>
      </c>
      <c r="F1406" s="110">
        <f>IF('3A-Rail transport'!$AB$56="no"," ",ROUND(E1406,4))</f>
        <v>0.39300000000000002</v>
      </c>
      <c r="G1406" s="110">
        <f>IF('3A-Rail transport'!$AB$57="no"," ",ROUND(E1406,4))</f>
        <v>0.39300000000000002</v>
      </c>
      <c r="H1406" s="110"/>
      <c r="S1406" s="110">
        <f t="shared" si="112"/>
        <v>0.39300000000000029</v>
      </c>
      <c r="T1406" s="110">
        <f>IF('3B-Air transport'!AB$66="no"," ",ROUND(S1406,4))</f>
        <v>0.39300000000000002</v>
      </c>
      <c r="U1406" s="110">
        <f>IF('3B-Air transport'!AB$67="no"," ",ROUND(S1406,4))</f>
        <v>0.39300000000000002</v>
      </c>
      <c r="V1406" s="110">
        <f>IF('3B-Air transport'!AB$68="no"," ",ROUND(S1406,4))</f>
        <v>0.39300000000000002</v>
      </c>
      <c r="W1406" s="110"/>
      <c r="AB1406" s="110">
        <f t="shared" si="113"/>
        <v>0.39300000000000029</v>
      </c>
      <c r="AC1406" s="110">
        <f>IF('3C-Water transport'!AB$56="no"," ",ROUND(AB1406,4))</f>
        <v>0.39300000000000002</v>
      </c>
      <c r="AD1406" s="110">
        <f>IF('3C-Water transport'!AB$57="no"," ",ROUND(AB1406,4))</f>
        <v>0.39300000000000002</v>
      </c>
      <c r="AE1406" s="110">
        <f>IF('3C-Water transport'!AB$58="no"," ",ROUND(AB1406,4))</f>
        <v>0.39300000000000002</v>
      </c>
    </row>
    <row r="1407" spans="5:31" x14ac:dyDescent="0.25">
      <c r="E1407" s="110">
        <f t="shared" si="111"/>
        <v>0.39400000000000029</v>
      </c>
      <c r="F1407" s="110">
        <f>IF('3A-Rail transport'!$AB$56="no"," ",ROUND(E1407,4))</f>
        <v>0.39400000000000002</v>
      </c>
      <c r="G1407" s="110">
        <f>IF('3A-Rail transport'!$AB$57="no"," ",ROUND(E1407,4))</f>
        <v>0.39400000000000002</v>
      </c>
      <c r="H1407" s="110"/>
      <c r="S1407" s="110">
        <f t="shared" si="112"/>
        <v>0.39400000000000029</v>
      </c>
      <c r="T1407" s="110">
        <f>IF('3B-Air transport'!AB$66="no"," ",ROUND(S1407,4))</f>
        <v>0.39400000000000002</v>
      </c>
      <c r="U1407" s="110">
        <f>IF('3B-Air transport'!AB$67="no"," ",ROUND(S1407,4))</f>
        <v>0.39400000000000002</v>
      </c>
      <c r="V1407" s="110">
        <f>IF('3B-Air transport'!AB$68="no"," ",ROUND(S1407,4))</f>
        <v>0.39400000000000002</v>
      </c>
      <c r="W1407" s="110"/>
      <c r="AB1407" s="110">
        <f t="shared" si="113"/>
        <v>0.39400000000000029</v>
      </c>
      <c r="AC1407" s="110">
        <f>IF('3C-Water transport'!AB$56="no"," ",ROUND(AB1407,4))</f>
        <v>0.39400000000000002</v>
      </c>
      <c r="AD1407" s="110">
        <f>IF('3C-Water transport'!AB$57="no"," ",ROUND(AB1407,4))</f>
        <v>0.39400000000000002</v>
      </c>
      <c r="AE1407" s="110">
        <f>IF('3C-Water transport'!AB$58="no"," ",ROUND(AB1407,4))</f>
        <v>0.39400000000000002</v>
      </c>
    </row>
    <row r="1408" spans="5:31" x14ac:dyDescent="0.25">
      <c r="E1408" s="110">
        <f t="shared" si="111"/>
        <v>0.3950000000000003</v>
      </c>
      <c r="F1408" s="110">
        <f>IF('3A-Rail transport'!$AB$56="no"," ",ROUND(E1408,4))</f>
        <v>0.39500000000000002</v>
      </c>
      <c r="G1408" s="110">
        <f>IF('3A-Rail transport'!$AB$57="no"," ",ROUND(E1408,4))</f>
        <v>0.39500000000000002</v>
      </c>
      <c r="H1408" s="110"/>
      <c r="S1408" s="110">
        <f t="shared" si="112"/>
        <v>0.3950000000000003</v>
      </c>
      <c r="T1408" s="110">
        <f>IF('3B-Air transport'!AB$66="no"," ",ROUND(S1408,4))</f>
        <v>0.39500000000000002</v>
      </c>
      <c r="U1408" s="110">
        <f>IF('3B-Air transport'!AB$67="no"," ",ROUND(S1408,4))</f>
        <v>0.39500000000000002</v>
      </c>
      <c r="V1408" s="110">
        <f>IF('3B-Air transport'!AB$68="no"," ",ROUND(S1408,4))</f>
        <v>0.39500000000000002</v>
      </c>
      <c r="W1408" s="110"/>
      <c r="AB1408" s="110">
        <f t="shared" si="113"/>
        <v>0.3950000000000003</v>
      </c>
      <c r="AC1408" s="110">
        <f>IF('3C-Water transport'!AB$56="no"," ",ROUND(AB1408,4))</f>
        <v>0.39500000000000002</v>
      </c>
      <c r="AD1408" s="110">
        <f>IF('3C-Water transport'!AB$57="no"," ",ROUND(AB1408,4))</f>
        <v>0.39500000000000002</v>
      </c>
      <c r="AE1408" s="110">
        <f>IF('3C-Water transport'!AB$58="no"," ",ROUND(AB1408,4))</f>
        <v>0.39500000000000002</v>
      </c>
    </row>
    <row r="1409" spans="5:31" x14ac:dyDescent="0.25">
      <c r="E1409" s="110">
        <f t="shared" si="111"/>
        <v>0.3960000000000003</v>
      </c>
      <c r="F1409" s="110">
        <f>IF('3A-Rail transport'!$AB$56="no"," ",ROUND(E1409,4))</f>
        <v>0.39600000000000002</v>
      </c>
      <c r="G1409" s="110">
        <f>IF('3A-Rail transport'!$AB$57="no"," ",ROUND(E1409,4))</f>
        <v>0.39600000000000002</v>
      </c>
      <c r="H1409" s="110"/>
      <c r="S1409" s="110">
        <f t="shared" si="112"/>
        <v>0.3960000000000003</v>
      </c>
      <c r="T1409" s="110">
        <f>IF('3B-Air transport'!AB$66="no"," ",ROUND(S1409,4))</f>
        <v>0.39600000000000002</v>
      </c>
      <c r="U1409" s="110">
        <f>IF('3B-Air transport'!AB$67="no"," ",ROUND(S1409,4))</f>
        <v>0.39600000000000002</v>
      </c>
      <c r="V1409" s="110">
        <f>IF('3B-Air transport'!AB$68="no"," ",ROUND(S1409,4))</f>
        <v>0.39600000000000002</v>
      </c>
      <c r="W1409" s="110"/>
      <c r="AB1409" s="110">
        <f t="shared" si="113"/>
        <v>0.3960000000000003</v>
      </c>
      <c r="AC1409" s="110">
        <f>IF('3C-Water transport'!AB$56="no"," ",ROUND(AB1409,4))</f>
        <v>0.39600000000000002</v>
      </c>
      <c r="AD1409" s="110">
        <f>IF('3C-Water transport'!AB$57="no"," ",ROUND(AB1409,4))</f>
        <v>0.39600000000000002</v>
      </c>
      <c r="AE1409" s="110">
        <f>IF('3C-Water transport'!AB$58="no"," ",ROUND(AB1409,4))</f>
        <v>0.39600000000000002</v>
      </c>
    </row>
    <row r="1410" spans="5:31" x14ac:dyDescent="0.25">
      <c r="E1410" s="110">
        <f t="shared" si="111"/>
        <v>0.3970000000000003</v>
      </c>
      <c r="F1410" s="110">
        <f>IF('3A-Rail transport'!$AB$56="no"," ",ROUND(E1410,4))</f>
        <v>0.39700000000000002</v>
      </c>
      <c r="G1410" s="110">
        <f>IF('3A-Rail transport'!$AB$57="no"," ",ROUND(E1410,4))</f>
        <v>0.39700000000000002</v>
      </c>
      <c r="H1410" s="110"/>
      <c r="S1410" s="110">
        <f t="shared" si="112"/>
        <v>0.3970000000000003</v>
      </c>
      <c r="T1410" s="110">
        <f>IF('3B-Air transport'!AB$66="no"," ",ROUND(S1410,4))</f>
        <v>0.39700000000000002</v>
      </c>
      <c r="U1410" s="110">
        <f>IF('3B-Air transport'!AB$67="no"," ",ROUND(S1410,4))</f>
        <v>0.39700000000000002</v>
      </c>
      <c r="V1410" s="110">
        <f>IF('3B-Air transport'!AB$68="no"," ",ROUND(S1410,4))</f>
        <v>0.39700000000000002</v>
      </c>
      <c r="W1410" s="110"/>
      <c r="AB1410" s="110">
        <f t="shared" si="113"/>
        <v>0.3970000000000003</v>
      </c>
      <c r="AC1410" s="110">
        <f>IF('3C-Water transport'!AB$56="no"," ",ROUND(AB1410,4))</f>
        <v>0.39700000000000002</v>
      </c>
      <c r="AD1410" s="110">
        <f>IF('3C-Water transport'!AB$57="no"," ",ROUND(AB1410,4))</f>
        <v>0.39700000000000002</v>
      </c>
      <c r="AE1410" s="110">
        <f>IF('3C-Water transport'!AB$58="no"," ",ROUND(AB1410,4))</f>
        <v>0.39700000000000002</v>
      </c>
    </row>
    <row r="1411" spans="5:31" x14ac:dyDescent="0.25">
      <c r="E1411" s="110">
        <f t="shared" si="111"/>
        <v>0.3980000000000003</v>
      </c>
      <c r="F1411" s="110">
        <f>IF('3A-Rail transport'!$AB$56="no"," ",ROUND(E1411,4))</f>
        <v>0.39800000000000002</v>
      </c>
      <c r="G1411" s="110">
        <f>IF('3A-Rail transport'!$AB$57="no"," ",ROUND(E1411,4))</f>
        <v>0.39800000000000002</v>
      </c>
      <c r="H1411" s="110"/>
      <c r="S1411" s="110">
        <f t="shared" si="112"/>
        <v>0.3980000000000003</v>
      </c>
      <c r="T1411" s="110">
        <f>IF('3B-Air transport'!AB$66="no"," ",ROUND(S1411,4))</f>
        <v>0.39800000000000002</v>
      </c>
      <c r="U1411" s="110">
        <f>IF('3B-Air transport'!AB$67="no"," ",ROUND(S1411,4))</f>
        <v>0.39800000000000002</v>
      </c>
      <c r="V1411" s="110">
        <f>IF('3B-Air transport'!AB$68="no"," ",ROUND(S1411,4))</f>
        <v>0.39800000000000002</v>
      </c>
      <c r="W1411" s="110"/>
      <c r="AB1411" s="110">
        <f t="shared" si="113"/>
        <v>0.3980000000000003</v>
      </c>
      <c r="AC1411" s="110">
        <f>IF('3C-Water transport'!AB$56="no"," ",ROUND(AB1411,4))</f>
        <v>0.39800000000000002</v>
      </c>
      <c r="AD1411" s="110">
        <f>IF('3C-Water transport'!AB$57="no"," ",ROUND(AB1411,4))</f>
        <v>0.39800000000000002</v>
      </c>
      <c r="AE1411" s="110">
        <f>IF('3C-Water transport'!AB$58="no"," ",ROUND(AB1411,4))</f>
        <v>0.39800000000000002</v>
      </c>
    </row>
    <row r="1412" spans="5:31" x14ac:dyDescent="0.25">
      <c r="E1412" s="110">
        <f t="shared" si="111"/>
        <v>0.3990000000000003</v>
      </c>
      <c r="F1412" s="110">
        <f>IF('3A-Rail transport'!$AB$56="no"," ",ROUND(E1412,4))</f>
        <v>0.39900000000000002</v>
      </c>
      <c r="G1412" s="110">
        <f>IF('3A-Rail transport'!$AB$57="no"," ",ROUND(E1412,4))</f>
        <v>0.39900000000000002</v>
      </c>
      <c r="H1412" s="110"/>
      <c r="S1412" s="110">
        <f t="shared" si="112"/>
        <v>0.3990000000000003</v>
      </c>
      <c r="T1412" s="110">
        <f>IF('3B-Air transport'!AB$66="no"," ",ROUND(S1412,4))</f>
        <v>0.39900000000000002</v>
      </c>
      <c r="U1412" s="110">
        <f>IF('3B-Air transport'!AB$67="no"," ",ROUND(S1412,4))</f>
        <v>0.39900000000000002</v>
      </c>
      <c r="V1412" s="110">
        <f>IF('3B-Air transport'!AB$68="no"," ",ROUND(S1412,4))</f>
        <v>0.39900000000000002</v>
      </c>
      <c r="W1412" s="110"/>
      <c r="AB1412" s="110">
        <f t="shared" si="113"/>
        <v>0.3990000000000003</v>
      </c>
      <c r="AC1412" s="110">
        <f>IF('3C-Water transport'!AB$56="no"," ",ROUND(AB1412,4))</f>
        <v>0.39900000000000002</v>
      </c>
      <c r="AD1412" s="110">
        <f>IF('3C-Water transport'!AB$57="no"," ",ROUND(AB1412,4))</f>
        <v>0.39900000000000002</v>
      </c>
      <c r="AE1412" s="110">
        <f>IF('3C-Water transport'!AB$58="no"," ",ROUND(AB1412,4))</f>
        <v>0.39900000000000002</v>
      </c>
    </row>
    <row r="1413" spans="5:31" x14ac:dyDescent="0.25">
      <c r="E1413" s="110">
        <f t="shared" si="111"/>
        <v>0.4000000000000003</v>
      </c>
      <c r="F1413" s="110">
        <f>IF('3A-Rail transport'!$AB$56="no"," ",ROUND(E1413,4))</f>
        <v>0.4</v>
      </c>
      <c r="G1413" s="110">
        <f>IF('3A-Rail transport'!$AB$57="no"," ",ROUND(E1413,4))</f>
        <v>0.4</v>
      </c>
      <c r="H1413" s="110"/>
      <c r="S1413" s="110">
        <f t="shared" si="112"/>
        <v>0.4000000000000003</v>
      </c>
      <c r="T1413" s="110">
        <f>IF('3B-Air transport'!AB$66="no"," ",ROUND(S1413,4))</f>
        <v>0.4</v>
      </c>
      <c r="U1413" s="110">
        <f>IF('3B-Air transport'!AB$67="no"," ",ROUND(S1413,4))</f>
        <v>0.4</v>
      </c>
      <c r="V1413" s="110">
        <f>IF('3B-Air transport'!AB$68="no"," ",ROUND(S1413,4))</f>
        <v>0.4</v>
      </c>
      <c r="W1413" s="110"/>
      <c r="AB1413" s="110">
        <f t="shared" si="113"/>
        <v>0.4000000000000003</v>
      </c>
      <c r="AC1413" s="110">
        <f>IF('3C-Water transport'!AB$56="no"," ",ROUND(AB1413,4))</f>
        <v>0.4</v>
      </c>
      <c r="AD1413" s="110">
        <f>IF('3C-Water transport'!AB$57="no"," ",ROUND(AB1413,4))</f>
        <v>0.4</v>
      </c>
      <c r="AE1413" s="110">
        <f>IF('3C-Water transport'!AB$58="no"," ",ROUND(AB1413,4))</f>
        <v>0.4</v>
      </c>
    </row>
    <row r="1414" spans="5:31" x14ac:dyDescent="0.25">
      <c r="E1414" s="110">
        <f t="shared" si="111"/>
        <v>0.4010000000000003</v>
      </c>
      <c r="F1414" s="110">
        <f>IF('3A-Rail transport'!$AB$56="no"," ",ROUND(E1414,4))</f>
        <v>0.40100000000000002</v>
      </c>
      <c r="G1414" s="110">
        <f>IF('3A-Rail transport'!$AB$57="no"," ",ROUND(E1414,4))</f>
        <v>0.40100000000000002</v>
      </c>
      <c r="H1414" s="110"/>
      <c r="S1414" s="110">
        <f t="shared" si="112"/>
        <v>0.4010000000000003</v>
      </c>
      <c r="T1414" s="110">
        <f>IF('3B-Air transport'!AB$66="no"," ",ROUND(S1414,4))</f>
        <v>0.40100000000000002</v>
      </c>
      <c r="U1414" s="110">
        <f>IF('3B-Air transport'!AB$67="no"," ",ROUND(S1414,4))</f>
        <v>0.40100000000000002</v>
      </c>
      <c r="V1414" s="110">
        <f>IF('3B-Air transport'!AB$68="no"," ",ROUND(S1414,4))</f>
        <v>0.40100000000000002</v>
      </c>
      <c r="W1414" s="110"/>
      <c r="AB1414" s="110">
        <f t="shared" si="113"/>
        <v>0.4010000000000003</v>
      </c>
      <c r="AC1414" s="110">
        <f>IF('3C-Water transport'!AB$56="no"," ",ROUND(AB1414,4))</f>
        <v>0.40100000000000002</v>
      </c>
      <c r="AD1414" s="110">
        <f>IF('3C-Water transport'!AB$57="no"," ",ROUND(AB1414,4))</f>
        <v>0.40100000000000002</v>
      </c>
      <c r="AE1414" s="110">
        <f>IF('3C-Water transport'!AB$58="no"," ",ROUND(AB1414,4))</f>
        <v>0.40100000000000002</v>
      </c>
    </row>
    <row r="1415" spans="5:31" x14ac:dyDescent="0.25">
      <c r="E1415" s="110">
        <f t="shared" si="111"/>
        <v>0.4020000000000003</v>
      </c>
      <c r="F1415" s="110">
        <f>IF('3A-Rail transport'!$AB$56="no"," ",ROUND(E1415,4))</f>
        <v>0.40200000000000002</v>
      </c>
      <c r="G1415" s="110">
        <f>IF('3A-Rail transport'!$AB$57="no"," ",ROUND(E1415,4))</f>
        <v>0.40200000000000002</v>
      </c>
      <c r="H1415" s="110"/>
      <c r="S1415" s="110">
        <f t="shared" si="112"/>
        <v>0.4020000000000003</v>
      </c>
      <c r="T1415" s="110">
        <f>IF('3B-Air transport'!AB$66="no"," ",ROUND(S1415,4))</f>
        <v>0.40200000000000002</v>
      </c>
      <c r="U1415" s="110">
        <f>IF('3B-Air transport'!AB$67="no"," ",ROUND(S1415,4))</f>
        <v>0.40200000000000002</v>
      </c>
      <c r="V1415" s="110">
        <f>IF('3B-Air transport'!AB$68="no"," ",ROUND(S1415,4))</f>
        <v>0.40200000000000002</v>
      </c>
      <c r="W1415" s="110"/>
      <c r="AB1415" s="110">
        <f t="shared" si="113"/>
        <v>0.4020000000000003</v>
      </c>
      <c r="AC1415" s="110">
        <f>IF('3C-Water transport'!AB$56="no"," ",ROUND(AB1415,4))</f>
        <v>0.40200000000000002</v>
      </c>
      <c r="AD1415" s="110">
        <f>IF('3C-Water transport'!AB$57="no"," ",ROUND(AB1415,4))</f>
        <v>0.40200000000000002</v>
      </c>
      <c r="AE1415" s="110">
        <f>IF('3C-Water transport'!AB$58="no"," ",ROUND(AB1415,4))</f>
        <v>0.40200000000000002</v>
      </c>
    </row>
    <row r="1416" spans="5:31" x14ac:dyDescent="0.25">
      <c r="E1416" s="110">
        <f t="shared" si="111"/>
        <v>0.4030000000000003</v>
      </c>
      <c r="F1416" s="110">
        <f>IF('3A-Rail transport'!$AB$56="no"," ",ROUND(E1416,4))</f>
        <v>0.40300000000000002</v>
      </c>
      <c r="G1416" s="110">
        <f>IF('3A-Rail transport'!$AB$57="no"," ",ROUND(E1416,4))</f>
        <v>0.40300000000000002</v>
      </c>
      <c r="H1416" s="110"/>
      <c r="S1416" s="110">
        <f t="shared" si="112"/>
        <v>0.4030000000000003</v>
      </c>
      <c r="T1416" s="110">
        <f>IF('3B-Air transport'!AB$66="no"," ",ROUND(S1416,4))</f>
        <v>0.40300000000000002</v>
      </c>
      <c r="U1416" s="110">
        <f>IF('3B-Air transport'!AB$67="no"," ",ROUND(S1416,4))</f>
        <v>0.40300000000000002</v>
      </c>
      <c r="V1416" s="110">
        <f>IF('3B-Air transport'!AB$68="no"," ",ROUND(S1416,4))</f>
        <v>0.40300000000000002</v>
      </c>
      <c r="W1416" s="110"/>
      <c r="AB1416" s="110">
        <f t="shared" si="113"/>
        <v>0.4030000000000003</v>
      </c>
      <c r="AC1416" s="110">
        <f>IF('3C-Water transport'!AB$56="no"," ",ROUND(AB1416,4))</f>
        <v>0.40300000000000002</v>
      </c>
      <c r="AD1416" s="110">
        <f>IF('3C-Water transport'!AB$57="no"," ",ROUND(AB1416,4))</f>
        <v>0.40300000000000002</v>
      </c>
      <c r="AE1416" s="110">
        <f>IF('3C-Water transport'!AB$58="no"," ",ROUND(AB1416,4))</f>
        <v>0.40300000000000002</v>
      </c>
    </row>
    <row r="1417" spans="5:31" x14ac:dyDescent="0.25">
      <c r="E1417" s="110">
        <f t="shared" si="111"/>
        <v>0.4040000000000003</v>
      </c>
      <c r="F1417" s="110">
        <f>IF('3A-Rail transport'!$AB$56="no"," ",ROUND(E1417,4))</f>
        <v>0.40400000000000003</v>
      </c>
      <c r="G1417" s="110">
        <f>IF('3A-Rail transport'!$AB$57="no"," ",ROUND(E1417,4))</f>
        <v>0.40400000000000003</v>
      </c>
      <c r="H1417" s="110"/>
      <c r="S1417" s="110">
        <f t="shared" si="112"/>
        <v>0.4040000000000003</v>
      </c>
      <c r="T1417" s="110">
        <f>IF('3B-Air transport'!AB$66="no"," ",ROUND(S1417,4))</f>
        <v>0.40400000000000003</v>
      </c>
      <c r="U1417" s="110">
        <f>IF('3B-Air transport'!AB$67="no"," ",ROUND(S1417,4))</f>
        <v>0.40400000000000003</v>
      </c>
      <c r="V1417" s="110">
        <f>IF('3B-Air transport'!AB$68="no"," ",ROUND(S1417,4))</f>
        <v>0.40400000000000003</v>
      </c>
      <c r="W1417" s="110"/>
      <c r="AB1417" s="110">
        <f t="shared" si="113"/>
        <v>0.4040000000000003</v>
      </c>
      <c r="AC1417" s="110">
        <f>IF('3C-Water transport'!AB$56="no"," ",ROUND(AB1417,4))</f>
        <v>0.40400000000000003</v>
      </c>
      <c r="AD1417" s="110">
        <f>IF('3C-Water transport'!AB$57="no"," ",ROUND(AB1417,4))</f>
        <v>0.40400000000000003</v>
      </c>
      <c r="AE1417" s="110">
        <f>IF('3C-Water transport'!AB$58="no"," ",ROUND(AB1417,4))</f>
        <v>0.40400000000000003</v>
      </c>
    </row>
    <row r="1418" spans="5:31" x14ac:dyDescent="0.25">
      <c r="E1418" s="110">
        <f t="shared" si="111"/>
        <v>0.4050000000000003</v>
      </c>
      <c r="F1418" s="110">
        <f>IF('3A-Rail transport'!$AB$56="no"," ",ROUND(E1418,4))</f>
        <v>0.40500000000000003</v>
      </c>
      <c r="G1418" s="110">
        <f>IF('3A-Rail transport'!$AB$57="no"," ",ROUND(E1418,4))</f>
        <v>0.40500000000000003</v>
      </c>
      <c r="H1418" s="110"/>
      <c r="S1418" s="110">
        <f t="shared" si="112"/>
        <v>0.4050000000000003</v>
      </c>
      <c r="T1418" s="110">
        <f>IF('3B-Air transport'!AB$66="no"," ",ROUND(S1418,4))</f>
        <v>0.40500000000000003</v>
      </c>
      <c r="U1418" s="110">
        <f>IF('3B-Air transport'!AB$67="no"," ",ROUND(S1418,4))</f>
        <v>0.40500000000000003</v>
      </c>
      <c r="V1418" s="110">
        <f>IF('3B-Air transport'!AB$68="no"," ",ROUND(S1418,4))</f>
        <v>0.40500000000000003</v>
      </c>
      <c r="W1418" s="110"/>
      <c r="AB1418" s="110">
        <f t="shared" si="113"/>
        <v>0.4050000000000003</v>
      </c>
      <c r="AC1418" s="110">
        <f>IF('3C-Water transport'!AB$56="no"," ",ROUND(AB1418,4))</f>
        <v>0.40500000000000003</v>
      </c>
      <c r="AD1418" s="110">
        <f>IF('3C-Water transport'!AB$57="no"," ",ROUND(AB1418,4))</f>
        <v>0.40500000000000003</v>
      </c>
      <c r="AE1418" s="110">
        <f>IF('3C-Water transport'!AB$58="no"," ",ROUND(AB1418,4))</f>
        <v>0.40500000000000003</v>
      </c>
    </row>
    <row r="1419" spans="5:31" x14ac:dyDescent="0.25">
      <c r="E1419" s="110">
        <f t="shared" si="111"/>
        <v>0.40600000000000031</v>
      </c>
      <c r="F1419" s="110">
        <f>IF('3A-Rail transport'!$AB$56="no"," ",ROUND(E1419,4))</f>
        <v>0.40600000000000003</v>
      </c>
      <c r="G1419" s="110">
        <f>IF('3A-Rail transport'!$AB$57="no"," ",ROUND(E1419,4))</f>
        <v>0.40600000000000003</v>
      </c>
      <c r="H1419" s="110"/>
      <c r="S1419" s="110">
        <f t="shared" si="112"/>
        <v>0.40600000000000031</v>
      </c>
      <c r="T1419" s="110">
        <f>IF('3B-Air transport'!AB$66="no"," ",ROUND(S1419,4))</f>
        <v>0.40600000000000003</v>
      </c>
      <c r="U1419" s="110">
        <f>IF('3B-Air transport'!AB$67="no"," ",ROUND(S1419,4))</f>
        <v>0.40600000000000003</v>
      </c>
      <c r="V1419" s="110">
        <f>IF('3B-Air transport'!AB$68="no"," ",ROUND(S1419,4))</f>
        <v>0.40600000000000003</v>
      </c>
      <c r="W1419" s="110"/>
      <c r="AB1419" s="110">
        <f t="shared" si="113"/>
        <v>0.40600000000000031</v>
      </c>
      <c r="AC1419" s="110">
        <f>IF('3C-Water transport'!AB$56="no"," ",ROUND(AB1419,4))</f>
        <v>0.40600000000000003</v>
      </c>
      <c r="AD1419" s="110">
        <f>IF('3C-Water transport'!AB$57="no"," ",ROUND(AB1419,4))</f>
        <v>0.40600000000000003</v>
      </c>
      <c r="AE1419" s="110">
        <f>IF('3C-Water transport'!AB$58="no"," ",ROUND(AB1419,4))</f>
        <v>0.40600000000000003</v>
      </c>
    </row>
    <row r="1420" spans="5:31" x14ac:dyDescent="0.25">
      <c r="E1420" s="110">
        <f t="shared" si="111"/>
        <v>0.40700000000000031</v>
      </c>
      <c r="F1420" s="110">
        <f>IF('3A-Rail transport'!$AB$56="no"," ",ROUND(E1420,4))</f>
        <v>0.40699999999999997</v>
      </c>
      <c r="G1420" s="110">
        <f>IF('3A-Rail transport'!$AB$57="no"," ",ROUND(E1420,4))</f>
        <v>0.40699999999999997</v>
      </c>
      <c r="H1420" s="110"/>
      <c r="S1420" s="110">
        <f t="shared" si="112"/>
        <v>0.40700000000000031</v>
      </c>
      <c r="T1420" s="110">
        <f>IF('3B-Air transport'!AB$66="no"," ",ROUND(S1420,4))</f>
        <v>0.40699999999999997</v>
      </c>
      <c r="U1420" s="110">
        <f>IF('3B-Air transport'!AB$67="no"," ",ROUND(S1420,4))</f>
        <v>0.40699999999999997</v>
      </c>
      <c r="V1420" s="110">
        <f>IF('3B-Air transport'!AB$68="no"," ",ROUND(S1420,4))</f>
        <v>0.40699999999999997</v>
      </c>
      <c r="W1420" s="110"/>
      <c r="AB1420" s="110">
        <f t="shared" si="113"/>
        <v>0.40700000000000031</v>
      </c>
      <c r="AC1420" s="110">
        <f>IF('3C-Water transport'!AB$56="no"," ",ROUND(AB1420,4))</f>
        <v>0.40699999999999997</v>
      </c>
      <c r="AD1420" s="110">
        <f>IF('3C-Water transport'!AB$57="no"," ",ROUND(AB1420,4))</f>
        <v>0.40699999999999997</v>
      </c>
      <c r="AE1420" s="110">
        <f>IF('3C-Water transport'!AB$58="no"," ",ROUND(AB1420,4))</f>
        <v>0.40699999999999997</v>
      </c>
    </row>
    <row r="1421" spans="5:31" x14ac:dyDescent="0.25">
      <c r="E1421" s="110">
        <f t="shared" si="111"/>
        <v>0.40800000000000031</v>
      </c>
      <c r="F1421" s="110">
        <f>IF('3A-Rail transport'!$AB$56="no"," ",ROUND(E1421,4))</f>
        <v>0.40799999999999997</v>
      </c>
      <c r="G1421" s="110">
        <f>IF('3A-Rail transport'!$AB$57="no"," ",ROUND(E1421,4))</f>
        <v>0.40799999999999997</v>
      </c>
      <c r="H1421" s="110"/>
      <c r="S1421" s="110">
        <f t="shared" si="112"/>
        <v>0.40800000000000031</v>
      </c>
      <c r="T1421" s="110">
        <f>IF('3B-Air transport'!AB$66="no"," ",ROUND(S1421,4))</f>
        <v>0.40799999999999997</v>
      </c>
      <c r="U1421" s="110">
        <f>IF('3B-Air transport'!AB$67="no"," ",ROUND(S1421,4))</f>
        <v>0.40799999999999997</v>
      </c>
      <c r="V1421" s="110">
        <f>IF('3B-Air transport'!AB$68="no"," ",ROUND(S1421,4))</f>
        <v>0.40799999999999997</v>
      </c>
      <c r="W1421" s="110"/>
      <c r="AB1421" s="110">
        <f t="shared" si="113"/>
        <v>0.40800000000000031</v>
      </c>
      <c r="AC1421" s="110">
        <f>IF('3C-Water transport'!AB$56="no"," ",ROUND(AB1421,4))</f>
        <v>0.40799999999999997</v>
      </c>
      <c r="AD1421" s="110">
        <f>IF('3C-Water transport'!AB$57="no"," ",ROUND(AB1421,4))</f>
        <v>0.40799999999999997</v>
      </c>
      <c r="AE1421" s="110">
        <f>IF('3C-Water transport'!AB$58="no"," ",ROUND(AB1421,4))</f>
        <v>0.40799999999999997</v>
      </c>
    </row>
    <row r="1422" spans="5:31" x14ac:dyDescent="0.25">
      <c r="E1422" s="110">
        <f t="shared" si="111"/>
        <v>0.40900000000000031</v>
      </c>
      <c r="F1422" s="110">
        <f>IF('3A-Rail transport'!$AB$56="no"," ",ROUND(E1422,4))</f>
        <v>0.40899999999999997</v>
      </c>
      <c r="G1422" s="110">
        <f>IF('3A-Rail transport'!$AB$57="no"," ",ROUND(E1422,4))</f>
        <v>0.40899999999999997</v>
      </c>
      <c r="H1422" s="110"/>
      <c r="S1422" s="110">
        <f t="shared" si="112"/>
        <v>0.40900000000000031</v>
      </c>
      <c r="T1422" s="110">
        <f>IF('3B-Air transport'!AB$66="no"," ",ROUND(S1422,4))</f>
        <v>0.40899999999999997</v>
      </c>
      <c r="U1422" s="110">
        <f>IF('3B-Air transport'!AB$67="no"," ",ROUND(S1422,4))</f>
        <v>0.40899999999999997</v>
      </c>
      <c r="V1422" s="110">
        <f>IF('3B-Air transport'!AB$68="no"," ",ROUND(S1422,4))</f>
        <v>0.40899999999999997</v>
      </c>
      <c r="W1422" s="110"/>
      <c r="AB1422" s="110">
        <f t="shared" si="113"/>
        <v>0.40900000000000031</v>
      </c>
      <c r="AC1422" s="110">
        <f>IF('3C-Water transport'!AB$56="no"," ",ROUND(AB1422,4))</f>
        <v>0.40899999999999997</v>
      </c>
      <c r="AD1422" s="110">
        <f>IF('3C-Water transport'!AB$57="no"," ",ROUND(AB1422,4))</f>
        <v>0.40899999999999997</v>
      </c>
      <c r="AE1422" s="110">
        <f>IF('3C-Water transport'!AB$58="no"," ",ROUND(AB1422,4))</f>
        <v>0.40899999999999997</v>
      </c>
    </row>
    <row r="1423" spans="5:31" x14ac:dyDescent="0.25">
      <c r="E1423" s="110">
        <f t="shared" si="111"/>
        <v>0.41000000000000031</v>
      </c>
      <c r="F1423" s="110">
        <f>IF('3A-Rail transport'!$AB$56="no"," ",ROUND(E1423,4))</f>
        <v>0.41</v>
      </c>
      <c r="G1423" s="110">
        <f>IF('3A-Rail transport'!$AB$57="no"," ",ROUND(E1423,4))</f>
        <v>0.41</v>
      </c>
      <c r="H1423" s="110"/>
      <c r="S1423" s="110">
        <f t="shared" si="112"/>
        <v>0.41000000000000031</v>
      </c>
      <c r="T1423" s="110">
        <f>IF('3B-Air transport'!AB$66="no"," ",ROUND(S1423,4))</f>
        <v>0.41</v>
      </c>
      <c r="U1423" s="110">
        <f>IF('3B-Air transport'!AB$67="no"," ",ROUND(S1423,4))</f>
        <v>0.41</v>
      </c>
      <c r="V1423" s="110">
        <f>IF('3B-Air transport'!AB$68="no"," ",ROUND(S1423,4))</f>
        <v>0.41</v>
      </c>
      <c r="W1423" s="110"/>
      <c r="AB1423" s="110">
        <f t="shared" si="113"/>
        <v>0.41000000000000031</v>
      </c>
      <c r="AC1423" s="110">
        <f>IF('3C-Water transport'!AB$56="no"," ",ROUND(AB1423,4))</f>
        <v>0.41</v>
      </c>
      <c r="AD1423" s="110">
        <f>IF('3C-Water transport'!AB$57="no"," ",ROUND(AB1423,4))</f>
        <v>0.41</v>
      </c>
      <c r="AE1423" s="110">
        <f>IF('3C-Water transport'!AB$58="no"," ",ROUND(AB1423,4))</f>
        <v>0.41</v>
      </c>
    </row>
    <row r="1424" spans="5:31" x14ac:dyDescent="0.25">
      <c r="E1424" s="110">
        <f t="shared" si="111"/>
        <v>0.41100000000000031</v>
      </c>
      <c r="F1424" s="110">
        <f>IF('3A-Rail transport'!$AB$56="no"," ",ROUND(E1424,4))</f>
        <v>0.41099999999999998</v>
      </c>
      <c r="G1424" s="110">
        <f>IF('3A-Rail transport'!$AB$57="no"," ",ROUND(E1424,4))</f>
        <v>0.41099999999999998</v>
      </c>
      <c r="H1424" s="110"/>
      <c r="S1424" s="110">
        <f t="shared" si="112"/>
        <v>0.41100000000000031</v>
      </c>
      <c r="T1424" s="110">
        <f>IF('3B-Air transport'!AB$66="no"," ",ROUND(S1424,4))</f>
        <v>0.41099999999999998</v>
      </c>
      <c r="U1424" s="110">
        <f>IF('3B-Air transport'!AB$67="no"," ",ROUND(S1424,4))</f>
        <v>0.41099999999999998</v>
      </c>
      <c r="V1424" s="110">
        <f>IF('3B-Air transport'!AB$68="no"," ",ROUND(S1424,4))</f>
        <v>0.41099999999999998</v>
      </c>
      <c r="W1424" s="110"/>
      <c r="AB1424" s="110">
        <f t="shared" si="113"/>
        <v>0.41100000000000031</v>
      </c>
      <c r="AC1424" s="110">
        <f>IF('3C-Water transport'!AB$56="no"," ",ROUND(AB1424,4))</f>
        <v>0.41099999999999998</v>
      </c>
      <c r="AD1424" s="110">
        <f>IF('3C-Water transport'!AB$57="no"," ",ROUND(AB1424,4))</f>
        <v>0.41099999999999998</v>
      </c>
      <c r="AE1424" s="110">
        <f>IF('3C-Water transport'!AB$58="no"," ",ROUND(AB1424,4))</f>
        <v>0.41099999999999998</v>
      </c>
    </row>
    <row r="1425" spans="5:31" x14ac:dyDescent="0.25">
      <c r="E1425" s="110">
        <f t="shared" si="111"/>
        <v>0.41200000000000031</v>
      </c>
      <c r="F1425" s="110">
        <f>IF('3A-Rail transport'!$AB$56="no"," ",ROUND(E1425,4))</f>
        <v>0.41199999999999998</v>
      </c>
      <c r="G1425" s="110">
        <f>IF('3A-Rail transport'!$AB$57="no"," ",ROUND(E1425,4))</f>
        <v>0.41199999999999998</v>
      </c>
      <c r="H1425" s="110"/>
      <c r="S1425" s="110">
        <f t="shared" si="112"/>
        <v>0.41200000000000031</v>
      </c>
      <c r="T1425" s="110">
        <f>IF('3B-Air transport'!AB$66="no"," ",ROUND(S1425,4))</f>
        <v>0.41199999999999998</v>
      </c>
      <c r="U1425" s="110">
        <f>IF('3B-Air transport'!AB$67="no"," ",ROUND(S1425,4))</f>
        <v>0.41199999999999998</v>
      </c>
      <c r="V1425" s="110">
        <f>IF('3B-Air transport'!AB$68="no"," ",ROUND(S1425,4))</f>
        <v>0.41199999999999998</v>
      </c>
      <c r="W1425" s="110"/>
      <c r="AB1425" s="110">
        <f t="shared" si="113"/>
        <v>0.41200000000000031</v>
      </c>
      <c r="AC1425" s="110">
        <f>IF('3C-Water transport'!AB$56="no"," ",ROUND(AB1425,4))</f>
        <v>0.41199999999999998</v>
      </c>
      <c r="AD1425" s="110">
        <f>IF('3C-Water transport'!AB$57="no"," ",ROUND(AB1425,4))</f>
        <v>0.41199999999999998</v>
      </c>
      <c r="AE1425" s="110">
        <f>IF('3C-Water transport'!AB$58="no"," ",ROUND(AB1425,4))</f>
        <v>0.41199999999999998</v>
      </c>
    </row>
    <row r="1426" spans="5:31" x14ac:dyDescent="0.25">
      <c r="E1426" s="110">
        <f t="shared" si="111"/>
        <v>0.41300000000000031</v>
      </c>
      <c r="F1426" s="110">
        <f>IF('3A-Rail transport'!$AB$56="no"," ",ROUND(E1426,4))</f>
        <v>0.41299999999999998</v>
      </c>
      <c r="G1426" s="110">
        <f>IF('3A-Rail transport'!$AB$57="no"," ",ROUND(E1426,4))</f>
        <v>0.41299999999999998</v>
      </c>
      <c r="H1426" s="110"/>
      <c r="S1426" s="110">
        <f t="shared" si="112"/>
        <v>0.41300000000000031</v>
      </c>
      <c r="T1426" s="110">
        <f>IF('3B-Air transport'!AB$66="no"," ",ROUND(S1426,4))</f>
        <v>0.41299999999999998</v>
      </c>
      <c r="U1426" s="110">
        <f>IF('3B-Air transport'!AB$67="no"," ",ROUND(S1426,4))</f>
        <v>0.41299999999999998</v>
      </c>
      <c r="V1426" s="110">
        <f>IF('3B-Air transport'!AB$68="no"," ",ROUND(S1426,4))</f>
        <v>0.41299999999999998</v>
      </c>
      <c r="W1426" s="110"/>
      <c r="AB1426" s="110">
        <f t="shared" si="113"/>
        <v>0.41300000000000031</v>
      </c>
      <c r="AC1426" s="110">
        <f>IF('3C-Water transport'!AB$56="no"," ",ROUND(AB1426,4))</f>
        <v>0.41299999999999998</v>
      </c>
      <c r="AD1426" s="110">
        <f>IF('3C-Water transport'!AB$57="no"," ",ROUND(AB1426,4))</f>
        <v>0.41299999999999998</v>
      </c>
      <c r="AE1426" s="110">
        <f>IF('3C-Water transport'!AB$58="no"," ",ROUND(AB1426,4))</f>
        <v>0.41299999999999998</v>
      </c>
    </row>
    <row r="1427" spans="5:31" x14ac:dyDescent="0.25">
      <c r="E1427" s="110">
        <f t="shared" si="111"/>
        <v>0.41400000000000031</v>
      </c>
      <c r="F1427" s="110">
        <f>IF('3A-Rail transport'!$AB$56="no"," ",ROUND(E1427,4))</f>
        <v>0.41399999999999998</v>
      </c>
      <c r="G1427" s="110">
        <f>IF('3A-Rail transport'!$AB$57="no"," ",ROUND(E1427,4))</f>
        <v>0.41399999999999998</v>
      </c>
      <c r="H1427" s="110"/>
      <c r="S1427" s="110">
        <f t="shared" si="112"/>
        <v>0.41400000000000031</v>
      </c>
      <c r="T1427" s="110">
        <f>IF('3B-Air transport'!AB$66="no"," ",ROUND(S1427,4))</f>
        <v>0.41399999999999998</v>
      </c>
      <c r="U1427" s="110">
        <f>IF('3B-Air transport'!AB$67="no"," ",ROUND(S1427,4))</f>
        <v>0.41399999999999998</v>
      </c>
      <c r="V1427" s="110">
        <f>IF('3B-Air transport'!AB$68="no"," ",ROUND(S1427,4))</f>
        <v>0.41399999999999998</v>
      </c>
      <c r="W1427" s="110"/>
      <c r="AB1427" s="110">
        <f t="shared" si="113"/>
        <v>0.41400000000000031</v>
      </c>
      <c r="AC1427" s="110">
        <f>IF('3C-Water transport'!AB$56="no"," ",ROUND(AB1427,4))</f>
        <v>0.41399999999999998</v>
      </c>
      <c r="AD1427" s="110">
        <f>IF('3C-Water transport'!AB$57="no"," ",ROUND(AB1427,4))</f>
        <v>0.41399999999999998</v>
      </c>
      <c r="AE1427" s="110">
        <f>IF('3C-Water transport'!AB$58="no"," ",ROUND(AB1427,4))</f>
        <v>0.41399999999999998</v>
      </c>
    </row>
    <row r="1428" spans="5:31" x14ac:dyDescent="0.25">
      <c r="E1428" s="110">
        <f t="shared" si="111"/>
        <v>0.41500000000000031</v>
      </c>
      <c r="F1428" s="110">
        <f>IF('3A-Rail transport'!$AB$56="no"," ",ROUND(E1428,4))</f>
        <v>0.41499999999999998</v>
      </c>
      <c r="G1428" s="110">
        <f>IF('3A-Rail transport'!$AB$57="no"," ",ROUND(E1428,4))</f>
        <v>0.41499999999999998</v>
      </c>
      <c r="H1428" s="110"/>
      <c r="S1428" s="110">
        <f t="shared" si="112"/>
        <v>0.41500000000000031</v>
      </c>
      <c r="T1428" s="110">
        <f>IF('3B-Air transport'!AB$66="no"," ",ROUND(S1428,4))</f>
        <v>0.41499999999999998</v>
      </c>
      <c r="U1428" s="110">
        <f>IF('3B-Air transport'!AB$67="no"," ",ROUND(S1428,4))</f>
        <v>0.41499999999999998</v>
      </c>
      <c r="V1428" s="110">
        <f>IF('3B-Air transport'!AB$68="no"," ",ROUND(S1428,4))</f>
        <v>0.41499999999999998</v>
      </c>
      <c r="W1428" s="110"/>
      <c r="AB1428" s="110">
        <f t="shared" si="113"/>
        <v>0.41500000000000031</v>
      </c>
      <c r="AC1428" s="110">
        <f>IF('3C-Water transport'!AB$56="no"," ",ROUND(AB1428,4))</f>
        <v>0.41499999999999998</v>
      </c>
      <c r="AD1428" s="110">
        <f>IF('3C-Water transport'!AB$57="no"," ",ROUND(AB1428,4))</f>
        <v>0.41499999999999998</v>
      </c>
      <c r="AE1428" s="110">
        <f>IF('3C-Water transport'!AB$58="no"," ",ROUND(AB1428,4))</f>
        <v>0.41499999999999998</v>
      </c>
    </row>
    <row r="1429" spans="5:31" x14ac:dyDescent="0.25">
      <c r="E1429" s="110">
        <f t="shared" si="111"/>
        <v>0.41600000000000031</v>
      </c>
      <c r="F1429" s="110">
        <f>IF('3A-Rail transport'!$AB$56="no"," ",ROUND(E1429,4))</f>
        <v>0.41599999999999998</v>
      </c>
      <c r="G1429" s="110">
        <f>IF('3A-Rail transport'!$AB$57="no"," ",ROUND(E1429,4))</f>
        <v>0.41599999999999998</v>
      </c>
      <c r="H1429" s="110"/>
      <c r="S1429" s="110">
        <f t="shared" si="112"/>
        <v>0.41600000000000031</v>
      </c>
      <c r="T1429" s="110">
        <f>IF('3B-Air transport'!AB$66="no"," ",ROUND(S1429,4))</f>
        <v>0.41599999999999998</v>
      </c>
      <c r="U1429" s="110">
        <f>IF('3B-Air transport'!AB$67="no"," ",ROUND(S1429,4))</f>
        <v>0.41599999999999998</v>
      </c>
      <c r="V1429" s="110">
        <f>IF('3B-Air transport'!AB$68="no"," ",ROUND(S1429,4))</f>
        <v>0.41599999999999998</v>
      </c>
      <c r="W1429" s="110"/>
      <c r="AB1429" s="110">
        <f t="shared" si="113"/>
        <v>0.41600000000000031</v>
      </c>
      <c r="AC1429" s="110">
        <f>IF('3C-Water transport'!AB$56="no"," ",ROUND(AB1429,4))</f>
        <v>0.41599999999999998</v>
      </c>
      <c r="AD1429" s="110">
        <f>IF('3C-Water transport'!AB$57="no"," ",ROUND(AB1429,4))</f>
        <v>0.41599999999999998</v>
      </c>
      <c r="AE1429" s="110">
        <f>IF('3C-Water transport'!AB$58="no"," ",ROUND(AB1429,4))</f>
        <v>0.41599999999999998</v>
      </c>
    </row>
    <row r="1430" spans="5:31" x14ac:dyDescent="0.25">
      <c r="E1430" s="110">
        <f t="shared" si="111"/>
        <v>0.41700000000000031</v>
      </c>
      <c r="F1430" s="110">
        <f>IF('3A-Rail transport'!$AB$56="no"," ",ROUND(E1430,4))</f>
        <v>0.41699999999999998</v>
      </c>
      <c r="G1430" s="110">
        <f>IF('3A-Rail transport'!$AB$57="no"," ",ROUND(E1430,4))</f>
        <v>0.41699999999999998</v>
      </c>
      <c r="H1430" s="110"/>
      <c r="S1430" s="110">
        <f t="shared" si="112"/>
        <v>0.41700000000000031</v>
      </c>
      <c r="T1430" s="110">
        <f>IF('3B-Air transport'!AB$66="no"," ",ROUND(S1430,4))</f>
        <v>0.41699999999999998</v>
      </c>
      <c r="U1430" s="110">
        <f>IF('3B-Air transport'!AB$67="no"," ",ROUND(S1430,4))</f>
        <v>0.41699999999999998</v>
      </c>
      <c r="V1430" s="110">
        <f>IF('3B-Air transport'!AB$68="no"," ",ROUND(S1430,4))</f>
        <v>0.41699999999999998</v>
      </c>
      <c r="W1430" s="110"/>
      <c r="AB1430" s="110">
        <f t="shared" si="113"/>
        <v>0.41700000000000031</v>
      </c>
      <c r="AC1430" s="110">
        <f>IF('3C-Water transport'!AB$56="no"," ",ROUND(AB1430,4))</f>
        <v>0.41699999999999998</v>
      </c>
      <c r="AD1430" s="110">
        <f>IF('3C-Water transport'!AB$57="no"," ",ROUND(AB1430,4))</f>
        <v>0.41699999999999998</v>
      </c>
      <c r="AE1430" s="110">
        <f>IF('3C-Water transport'!AB$58="no"," ",ROUND(AB1430,4))</f>
        <v>0.41699999999999998</v>
      </c>
    </row>
    <row r="1431" spans="5:31" x14ac:dyDescent="0.25">
      <c r="E1431" s="110">
        <f t="shared" si="111"/>
        <v>0.41800000000000032</v>
      </c>
      <c r="F1431" s="110">
        <f>IF('3A-Rail transport'!$AB$56="no"," ",ROUND(E1431,4))</f>
        <v>0.41799999999999998</v>
      </c>
      <c r="G1431" s="110">
        <f>IF('3A-Rail transport'!$AB$57="no"," ",ROUND(E1431,4))</f>
        <v>0.41799999999999998</v>
      </c>
      <c r="H1431" s="110"/>
      <c r="S1431" s="110">
        <f t="shared" si="112"/>
        <v>0.41800000000000032</v>
      </c>
      <c r="T1431" s="110">
        <f>IF('3B-Air transport'!AB$66="no"," ",ROUND(S1431,4))</f>
        <v>0.41799999999999998</v>
      </c>
      <c r="U1431" s="110">
        <f>IF('3B-Air transport'!AB$67="no"," ",ROUND(S1431,4))</f>
        <v>0.41799999999999998</v>
      </c>
      <c r="V1431" s="110">
        <f>IF('3B-Air transport'!AB$68="no"," ",ROUND(S1431,4))</f>
        <v>0.41799999999999998</v>
      </c>
      <c r="W1431" s="110"/>
      <c r="AB1431" s="110">
        <f t="shared" si="113"/>
        <v>0.41800000000000032</v>
      </c>
      <c r="AC1431" s="110">
        <f>IF('3C-Water transport'!AB$56="no"," ",ROUND(AB1431,4))</f>
        <v>0.41799999999999998</v>
      </c>
      <c r="AD1431" s="110">
        <f>IF('3C-Water transport'!AB$57="no"," ",ROUND(AB1431,4))</f>
        <v>0.41799999999999998</v>
      </c>
      <c r="AE1431" s="110">
        <f>IF('3C-Water transport'!AB$58="no"," ",ROUND(AB1431,4))</f>
        <v>0.41799999999999998</v>
      </c>
    </row>
    <row r="1432" spans="5:31" x14ac:dyDescent="0.25">
      <c r="E1432" s="110">
        <f t="shared" si="111"/>
        <v>0.41900000000000032</v>
      </c>
      <c r="F1432" s="110">
        <f>IF('3A-Rail transport'!$AB$56="no"," ",ROUND(E1432,4))</f>
        <v>0.41899999999999998</v>
      </c>
      <c r="G1432" s="110">
        <f>IF('3A-Rail transport'!$AB$57="no"," ",ROUND(E1432,4))</f>
        <v>0.41899999999999998</v>
      </c>
      <c r="H1432" s="110"/>
      <c r="S1432" s="110">
        <f t="shared" si="112"/>
        <v>0.41900000000000032</v>
      </c>
      <c r="T1432" s="110">
        <f>IF('3B-Air transport'!AB$66="no"," ",ROUND(S1432,4))</f>
        <v>0.41899999999999998</v>
      </c>
      <c r="U1432" s="110">
        <f>IF('3B-Air transport'!AB$67="no"," ",ROUND(S1432,4))</f>
        <v>0.41899999999999998</v>
      </c>
      <c r="V1432" s="110">
        <f>IF('3B-Air transport'!AB$68="no"," ",ROUND(S1432,4))</f>
        <v>0.41899999999999998</v>
      </c>
      <c r="W1432" s="110"/>
      <c r="AB1432" s="110">
        <f t="shared" si="113"/>
        <v>0.41900000000000032</v>
      </c>
      <c r="AC1432" s="110">
        <f>IF('3C-Water transport'!AB$56="no"," ",ROUND(AB1432,4))</f>
        <v>0.41899999999999998</v>
      </c>
      <c r="AD1432" s="110">
        <f>IF('3C-Water transport'!AB$57="no"," ",ROUND(AB1432,4))</f>
        <v>0.41899999999999998</v>
      </c>
      <c r="AE1432" s="110">
        <f>IF('3C-Water transport'!AB$58="no"," ",ROUND(AB1432,4))</f>
        <v>0.41899999999999998</v>
      </c>
    </row>
    <row r="1433" spans="5:31" x14ac:dyDescent="0.25">
      <c r="E1433" s="110">
        <f t="shared" si="111"/>
        <v>0.42000000000000032</v>
      </c>
      <c r="F1433" s="110">
        <f>IF('3A-Rail transport'!$AB$56="no"," ",ROUND(E1433,4))</f>
        <v>0.42</v>
      </c>
      <c r="G1433" s="110">
        <f>IF('3A-Rail transport'!$AB$57="no"," ",ROUND(E1433,4))</f>
        <v>0.42</v>
      </c>
      <c r="H1433" s="110"/>
      <c r="S1433" s="110">
        <f t="shared" si="112"/>
        <v>0.42000000000000032</v>
      </c>
      <c r="T1433" s="110">
        <f>IF('3B-Air transport'!AB$66="no"," ",ROUND(S1433,4))</f>
        <v>0.42</v>
      </c>
      <c r="U1433" s="110">
        <f>IF('3B-Air transport'!AB$67="no"," ",ROUND(S1433,4))</f>
        <v>0.42</v>
      </c>
      <c r="V1433" s="110">
        <f>IF('3B-Air transport'!AB$68="no"," ",ROUND(S1433,4))</f>
        <v>0.42</v>
      </c>
      <c r="W1433" s="110"/>
      <c r="AB1433" s="110">
        <f t="shared" si="113"/>
        <v>0.42000000000000032</v>
      </c>
      <c r="AC1433" s="110">
        <f>IF('3C-Water transport'!AB$56="no"," ",ROUND(AB1433,4))</f>
        <v>0.42</v>
      </c>
      <c r="AD1433" s="110">
        <f>IF('3C-Water transport'!AB$57="no"," ",ROUND(AB1433,4))</f>
        <v>0.42</v>
      </c>
      <c r="AE1433" s="110">
        <f>IF('3C-Water transport'!AB$58="no"," ",ROUND(AB1433,4))</f>
        <v>0.42</v>
      </c>
    </row>
    <row r="1434" spans="5:31" x14ac:dyDescent="0.25">
      <c r="E1434" s="110">
        <f t="shared" si="111"/>
        <v>0.42100000000000032</v>
      </c>
      <c r="F1434" s="110">
        <f>IF('3A-Rail transport'!$AB$56="no"," ",ROUND(E1434,4))</f>
        <v>0.42099999999999999</v>
      </c>
      <c r="G1434" s="110">
        <f>IF('3A-Rail transport'!$AB$57="no"," ",ROUND(E1434,4))</f>
        <v>0.42099999999999999</v>
      </c>
      <c r="H1434" s="110"/>
      <c r="S1434" s="110">
        <f t="shared" si="112"/>
        <v>0.42100000000000032</v>
      </c>
      <c r="T1434" s="110">
        <f>IF('3B-Air transport'!AB$66="no"," ",ROUND(S1434,4))</f>
        <v>0.42099999999999999</v>
      </c>
      <c r="U1434" s="110">
        <f>IF('3B-Air transport'!AB$67="no"," ",ROUND(S1434,4))</f>
        <v>0.42099999999999999</v>
      </c>
      <c r="V1434" s="110">
        <f>IF('3B-Air transport'!AB$68="no"," ",ROUND(S1434,4))</f>
        <v>0.42099999999999999</v>
      </c>
      <c r="W1434" s="110"/>
      <c r="AB1434" s="110">
        <f t="shared" si="113"/>
        <v>0.42100000000000032</v>
      </c>
      <c r="AC1434" s="110">
        <f>IF('3C-Water transport'!AB$56="no"," ",ROUND(AB1434,4))</f>
        <v>0.42099999999999999</v>
      </c>
      <c r="AD1434" s="110">
        <f>IF('3C-Water transport'!AB$57="no"," ",ROUND(AB1434,4))</f>
        <v>0.42099999999999999</v>
      </c>
      <c r="AE1434" s="110">
        <f>IF('3C-Water transport'!AB$58="no"," ",ROUND(AB1434,4))</f>
        <v>0.42099999999999999</v>
      </c>
    </row>
    <row r="1435" spans="5:31" x14ac:dyDescent="0.25">
      <c r="E1435" s="110">
        <f t="shared" si="111"/>
        <v>0.42200000000000032</v>
      </c>
      <c r="F1435" s="110">
        <f>IF('3A-Rail transport'!$AB$56="no"," ",ROUND(E1435,4))</f>
        <v>0.42199999999999999</v>
      </c>
      <c r="G1435" s="110">
        <f>IF('3A-Rail transport'!$AB$57="no"," ",ROUND(E1435,4))</f>
        <v>0.42199999999999999</v>
      </c>
      <c r="H1435" s="110"/>
      <c r="S1435" s="110">
        <f t="shared" si="112"/>
        <v>0.42200000000000032</v>
      </c>
      <c r="T1435" s="110">
        <f>IF('3B-Air transport'!AB$66="no"," ",ROUND(S1435,4))</f>
        <v>0.42199999999999999</v>
      </c>
      <c r="U1435" s="110">
        <f>IF('3B-Air transport'!AB$67="no"," ",ROUND(S1435,4))</f>
        <v>0.42199999999999999</v>
      </c>
      <c r="V1435" s="110">
        <f>IF('3B-Air transport'!AB$68="no"," ",ROUND(S1435,4))</f>
        <v>0.42199999999999999</v>
      </c>
      <c r="W1435" s="110"/>
      <c r="AB1435" s="110">
        <f t="shared" si="113"/>
        <v>0.42200000000000032</v>
      </c>
      <c r="AC1435" s="110">
        <f>IF('3C-Water transport'!AB$56="no"," ",ROUND(AB1435,4))</f>
        <v>0.42199999999999999</v>
      </c>
      <c r="AD1435" s="110">
        <f>IF('3C-Water transport'!AB$57="no"," ",ROUND(AB1435,4))</f>
        <v>0.42199999999999999</v>
      </c>
      <c r="AE1435" s="110">
        <f>IF('3C-Water transport'!AB$58="no"," ",ROUND(AB1435,4))</f>
        <v>0.42199999999999999</v>
      </c>
    </row>
    <row r="1436" spans="5:31" x14ac:dyDescent="0.25">
      <c r="E1436" s="110">
        <f t="shared" si="111"/>
        <v>0.42300000000000032</v>
      </c>
      <c r="F1436" s="110">
        <f>IF('3A-Rail transport'!$AB$56="no"," ",ROUND(E1436,4))</f>
        <v>0.42299999999999999</v>
      </c>
      <c r="G1436" s="110">
        <f>IF('3A-Rail transport'!$AB$57="no"," ",ROUND(E1436,4))</f>
        <v>0.42299999999999999</v>
      </c>
      <c r="H1436" s="110"/>
      <c r="S1436" s="110">
        <f t="shared" si="112"/>
        <v>0.42300000000000032</v>
      </c>
      <c r="T1436" s="110">
        <f>IF('3B-Air transport'!AB$66="no"," ",ROUND(S1436,4))</f>
        <v>0.42299999999999999</v>
      </c>
      <c r="U1436" s="110">
        <f>IF('3B-Air transport'!AB$67="no"," ",ROUND(S1436,4))</f>
        <v>0.42299999999999999</v>
      </c>
      <c r="V1436" s="110">
        <f>IF('3B-Air transport'!AB$68="no"," ",ROUND(S1436,4))</f>
        <v>0.42299999999999999</v>
      </c>
      <c r="W1436" s="110"/>
      <c r="AB1436" s="110">
        <f t="shared" si="113"/>
        <v>0.42300000000000032</v>
      </c>
      <c r="AC1436" s="110">
        <f>IF('3C-Water transport'!AB$56="no"," ",ROUND(AB1436,4))</f>
        <v>0.42299999999999999</v>
      </c>
      <c r="AD1436" s="110">
        <f>IF('3C-Water transport'!AB$57="no"," ",ROUND(AB1436,4))</f>
        <v>0.42299999999999999</v>
      </c>
      <c r="AE1436" s="110">
        <f>IF('3C-Water transport'!AB$58="no"," ",ROUND(AB1436,4))</f>
        <v>0.42299999999999999</v>
      </c>
    </row>
    <row r="1437" spans="5:31" x14ac:dyDescent="0.25">
      <c r="E1437" s="110">
        <f t="shared" si="111"/>
        <v>0.42400000000000032</v>
      </c>
      <c r="F1437" s="110">
        <f>IF('3A-Rail transport'!$AB$56="no"," ",ROUND(E1437,4))</f>
        <v>0.42399999999999999</v>
      </c>
      <c r="G1437" s="110">
        <f>IF('3A-Rail transport'!$AB$57="no"," ",ROUND(E1437,4))</f>
        <v>0.42399999999999999</v>
      </c>
      <c r="H1437" s="110"/>
      <c r="S1437" s="110">
        <f t="shared" si="112"/>
        <v>0.42400000000000032</v>
      </c>
      <c r="T1437" s="110">
        <f>IF('3B-Air transport'!AB$66="no"," ",ROUND(S1437,4))</f>
        <v>0.42399999999999999</v>
      </c>
      <c r="U1437" s="110">
        <f>IF('3B-Air transport'!AB$67="no"," ",ROUND(S1437,4))</f>
        <v>0.42399999999999999</v>
      </c>
      <c r="V1437" s="110">
        <f>IF('3B-Air transport'!AB$68="no"," ",ROUND(S1437,4))</f>
        <v>0.42399999999999999</v>
      </c>
      <c r="W1437" s="110"/>
      <c r="AB1437" s="110">
        <f t="shared" si="113"/>
        <v>0.42400000000000032</v>
      </c>
      <c r="AC1437" s="110">
        <f>IF('3C-Water transport'!AB$56="no"," ",ROUND(AB1437,4))</f>
        <v>0.42399999999999999</v>
      </c>
      <c r="AD1437" s="110">
        <f>IF('3C-Water transport'!AB$57="no"," ",ROUND(AB1437,4))</f>
        <v>0.42399999999999999</v>
      </c>
      <c r="AE1437" s="110">
        <f>IF('3C-Water transport'!AB$58="no"," ",ROUND(AB1437,4))</f>
        <v>0.42399999999999999</v>
      </c>
    </row>
    <row r="1438" spans="5:31" x14ac:dyDescent="0.25">
      <c r="E1438" s="110">
        <f t="shared" si="111"/>
        <v>0.42500000000000032</v>
      </c>
      <c r="F1438" s="110">
        <f>IF('3A-Rail transport'!$AB$56="no"," ",ROUND(E1438,4))</f>
        <v>0.42499999999999999</v>
      </c>
      <c r="G1438" s="110">
        <f>IF('3A-Rail transport'!$AB$57="no"," ",ROUND(E1438,4))</f>
        <v>0.42499999999999999</v>
      </c>
      <c r="H1438" s="110"/>
      <c r="S1438" s="110">
        <f t="shared" si="112"/>
        <v>0.42500000000000032</v>
      </c>
      <c r="T1438" s="110">
        <f>IF('3B-Air transport'!AB$66="no"," ",ROUND(S1438,4))</f>
        <v>0.42499999999999999</v>
      </c>
      <c r="U1438" s="110">
        <f>IF('3B-Air transport'!AB$67="no"," ",ROUND(S1438,4))</f>
        <v>0.42499999999999999</v>
      </c>
      <c r="V1438" s="110">
        <f>IF('3B-Air transport'!AB$68="no"," ",ROUND(S1438,4))</f>
        <v>0.42499999999999999</v>
      </c>
      <c r="W1438" s="110"/>
      <c r="AB1438" s="110">
        <f t="shared" si="113"/>
        <v>0.42500000000000032</v>
      </c>
      <c r="AC1438" s="110">
        <f>IF('3C-Water transport'!AB$56="no"," ",ROUND(AB1438,4))</f>
        <v>0.42499999999999999</v>
      </c>
      <c r="AD1438" s="110">
        <f>IF('3C-Water transport'!AB$57="no"," ",ROUND(AB1438,4))</f>
        <v>0.42499999999999999</v>
      </c>
      <c r="AE1438" s="110">
        <f>IF('3C-Water transport'!AB$58="no"," ",ROUND(AB1438,4))</f>
        <v>0.42499999999999999</v>
      </c>
    </row>
    <row r="1439" spans="5:31" x14ac:dyDescent="0.25">
      <c r="E1439" s="110">
        <f t="shared" si="111"/>
        <v>0.42600000000000032</v>
      </c>
      <c r="F1439" s="110">
        <f>IF('3A-Rail transport'!$AB$56="no"," ",ROUND(E1439,4))</f>
        <v>0.42599999999999999</v>
      </c>
      <c r="G1439" s="110">
        <f>IF('3A-Rail transport'!$AB$57="no"," ",ROUND(E1439,4))</f>
        <v>0.42599999999999999</v>
      </c>
      <c r="H1439" s="110"/>
      <c r="S1439" s="110">
        <f t="shared" si="112"/>
        <v>0.42600000000000032</v>
      </c>
      <c r="T1439" s="110">
        <f>IF('3B-Air transport'!AB$66="no"," ",ROUND(S1439,4))</f>
        <v>0.42599999999999999</v>
      </c>
      <c r="U1439" s="110">
        <f>IF('3B-Air transport'!AB$67="no"," ",ROUND(S1439,4))</f>
        <v>0.42599999999999999</v>
      </c>
      <c r="V1439" s="110">
        <f>IF('3B-Air transport'!AB$68="no"," ",ROUND(S1439,4))</f>
        <v>0.42599999999999999</v>
      </c>
      <c r="W1439" s="110"/>
      <c r="AB1439" s="110">
        <f t="shared" si="113"/>
        <v>0.42600000000000032</v>
      </c>
      <c r="AC1439" s="110">
        <f>IF('3C-Water transport'!AB$56="no"," ",ROUND(AB1439,4))</f>
        <v>0.42599999999999999</v>
      </c>
      <c r="AD1439" s="110">
        <f>IF('3C-Water transport'!AB$57="no"," ",ROUND(AB1439,4))</f>
        <v>0.42599999999999999</v>
      </c>
      <c r="AE1439" s="110">
        <f>IF('3C-Water transport'!AB$58="no"," ",ROUND(AB1439,4))</f>
        <v>0.42599999999999999</v>
      </c>
    </row>
    <row r="1440" spans="5:31" x14ac:dyDescent="0.25">
      <c r="E1440" s="110">
        <f t="shared" si="111"/>
        <v>0.42700000000000032</v>
      </c>
      <c r="F1440" s="110">
        <f>IF('3A-Rail transport'!$AB$56="no"," ",ROUND(E1440,4))</f>
        <v>0.42699999999999999</v>
      </c>
      <c r="G1440" s="110">
        <f>IF('3A-Rail transport'!$AB$57="no"," ",ROUND(E1440,4))</f>
        <v>0.42699999999999999</v>
      </c>
      <c r="H1440" s="110"/>
      <c r="S1440" s="110">
        <f t="shared" si="112"/>
        <v>0.42700000000000032</v>
      </c>
      <c r="T1440" s="110">
        <f>IF('3B-Air transport'!AB$66="no"," ",ROUND(S1440,4))</f>
        <v>0.42699999999999999</v>
      </c>
      <c r="U1440" s="110">
        <f>IF('3B-Air transport'!AB$67="no"," ",ROUND(S1440,4))</f>
        <v>0.42699999999999999</v>
      </c>
      <c r="V1440" s="110">
        <f>IF('3B-Air transport'!AB$68="no"," ",ROUND(S1440,4))</f>
        <v>0.42699999999999999</v>
      </c>
      <c r="W1440" s="110"/>
      <c r="AB1440" s="110">
        <f t="shared" si="113"/>
        <v>0.42700000000000032</v>
      </c>
      <c r="AC1440" s="110">
        <f>IF('3C-Water transport'!AB$56="no"," ",ROUND(AB1440,4))</f>
        <v>0.42699999999999999</v>
      </c>
      <c r="AD1440" s="110">
        <f>IF('3C-Water transport'!AB$57="no"," ",ROUND(AB1440,4))</f>
        <v>0.42699999999999999</v>
      </c>
      <c r="AE1440" s="110">
        <f>IF('3C-Water transport'!AB$58="no"," ",ROUND(AB1440,4))</f>
        <v>0.42699999999999999</v>
      </c>
    </row>
    <row r="1441" spans="5:31" x14ac:dyDescent="0.25">
      <c r="E1441" s="110">
        <f t="shared" si="111"/>
        <v>0.42800000000000032</v>
      </c>
      <c r="F1441" s="110">
        <f>IF('3A-Rail transport'!$AB$56="no"," ",ROUND(E1441,4))</f>
        <v>0.42799999999999999</v>
      </c>
      <c r="G1441" s="110">
        <f>IF('3A-Rail transport'!$AB$57="no"," ",ROUND(E1441,4))</f>
        <v>0.42799999999999999</v>
      </c>
      <c r="H1441" s="110"/>
      <c r="S1441" s="110">
        <f t="shared" si="112"/>
        <v>0.42800000000000032</v>
      </c>
      <c r="T1441" s="110">
        <f>IF('3B-Air transport'!AB$66="no"," ",ROUND(S1441,4))</f>
        <v>0.42799999999999999</v>
      </c>
      <c r="U1441" s="110">
        <f>IF('3B-Air transport'!AB$67="no"," ",ROUND(S1441,4))</f>
        <v>0.42799999999999999</v>
      </c>
      <c r="V1441" s="110">
        <f>IF('3B-Air transport'!AB$68="no"," ",ROUND(S1441,4))</f>
        <v>0.42799999999999999</v>
      </c>
      <c r="W1441" s="110"/>
      <c r="AB1441" s="110">
        <f t="shared" si="113"/>
        <v>0.42800000000000032</v>
      </c>
      <c r="AC1441" s="110">
        <f>IF('3C-Water transport'!AB$56="no"," ",ROUND(AB1441,4))</f>
        <v>0.42799999999999999</v>
      </c>
      <c r="AD1441" s="110">
        <f>IF('3C-Water transport'!AB$57="no"," ",ROUND(AB1441,4))</f>
        <v>0.42799999999999999</v>
      </c>
      <c r="AE1441" s="110">
        <f>IF('3C-Water transport'!AB$58="no"," ",ROUND(AB1441,4))</f>
        <v>0.42799999999999999</v>
      </c>
    </row>
    <row r="1442" spans="5:31" x14ac:dyDescent="0.25">
      <c r="E1442" s="110">
        <f t="shared" si="111"/>
        <v>0.42900000000000033</v>
      </c>
      <c r="F1442" s="110">
        <f>IF('3A-Rail transport'!$AB$56="no"," ",ROUND(E1442,4))</f>
        <v>0.42899999999999999</v>
      </c>
      <c r="G1442" s="110">
        <f>IF('3A-Rail transport'!$AB$57="no"," ",ROUND(E1442,4))</f>
        <v>0.42899999999999999</v>
      </c>
      <c r="H1442" s="110"/>
      <c r="S1442" s="110">
        <f t="shared" si="112"/>
        <v>0.42900000000000033</v>
      </c>
      <c r="T1442" s="110">
        <f>IF('3B-Air transport'!AB$66="no"," ",ROUND(S1442,4))</f>
        <v>0.42899999999999999</v>
      </c>
      <c r="U1442" s="110">
        <f>IF('3B-Air transport'!AB$67="no"," ",ROUND(S1442,4))</f>
        <v>0.42899999999999999</v>
      </c>
      <c r="V1442" s="110">
        <f>IF('3B-Air transport'!AB$68="no"," ",ROUND(S1442,4))</f>
        <v>0.42899999999999999</v>
      </c>
      <c r="W1442" s="110"/>
      <c r="AB1442" s="110">
        <f t="shared" si="113"/>
        <v>0.42900000000000033</v>
      </c>
      <c r="AC1442" s="110">
        <f>IF('3C-Water transport'!AB$56="no"," ",ROUND(AB1442,4))</f>
        <v>0.42899999999999999</v>
      </c>
      <c r="AD1442" s="110">
        <f>IF('3C-Water transport'!AB$57="no"," ",ROUND(AB1442,4))</f>
        <v>0.42899999999999999</v>
      </c>
      <c r="AE1442" s="110">
        <f>IF('3C-Water transport'!AB$58="no"," ",ROUND(AB1442,4))</f>
        <v>0.42899999999999999</v>
      </c>
    </row>
    <row r="1443" spans="5:31" x14ac:dyDescent="0.25">
      <c r="E1443" s="110">
        <f t="shared" si="111"/>
        <v>0.43000000000000033</v>
      </c>
      <c r="F1443" s="110">
        <f>IF('3A-Rail transport'!$AB$56="no"," ",ROUND(E1443,4))</f>
        <v>0.43</v>
      </c>
      <c r="G1443" s="110">
        <f>IF('3A-Rail transport'!$AB$57="no"," ",ROUND(E1443,4))</f>
        <v>0.43</v>
      </c>
      <c r="H1443" s="110"/>
      <c r="S1443" s="110">
        <f t="shared" si="112"/>
        <v>0.43000000000000033</v>
      </c>
      <c r="T1443" s="110">
        <f>IF('3B-Air transport'!AB$66="no"," ",ROUND(S1443,4))</f>
        <v>0.43</v>
      </c>
      <c r="U1443" s="110">
        <f>IF('3B-Air transport'!AB$67="no"," ",ROUND(S1443,4))</f>
        <v>0.43</v>
      </c>
      <c r="V1443" s="110">
        <f>IF('3B-Air transport'!AB$68="no"," ",ROUND(S1443,4))</f>
        <v>0.43</v>
      </c>
      <c r="W1443" s="110"/>
      <c r="AB1443" s="110">
        <f t="shared" si="113"/>
        <v>0.43000000000000033</v>
      </c>
      <c r="AC1443" s="110">
        <f>IF('3C-Water transport'!AB$56="no"," ",ROUND(AB1443,4))</f>
        <v>0.43</v>
      </c>
      <c r="AD1443" s="110">
        <f>IF('3C-Water transport'!AB$57="no"," ",ROUND(AB1443,4))</f>
        <v>0.43</v>
      </c>
      <c r="AE1443" s="110">
        <f>IF('3C-Water transport'!AB$58="no"," ",ROUND(AB1443,4))</f>
        <v>0.43</v>
      </c>
    </row>
    <row r="1444" spans="5:31" x14ac:dyDescent="0.25">
      <c r="E1444" s="110">
        <f t="shared" si="111"/>
        <v>0.43100000000000033</v>
      </c>
      <c r="F1444" s="110">
        <f>IF('3A-Rail transport'!$AB$56="no"," ",ROUND(E1444,4))</f>
        <v>0.43099999999999999</v>
      </c>
      <c r="G1444" s="110">
        <f>IF('3A-Rail transport'!$AB$57="no"," ",ROUND(E1444,4))</f>
        <v>0.43099999999999999</v>
      </c>
      <c r="H1444" s="110"/>
      <c r="S1444" s="110">
        <f t="shared" si="112"/>
        <v>0.43100000000000033</v>
      </c>
      <c r="T1444" s="110">
        <f>IF('3B-Air transport'!AB$66="no"," ",ROUND(S1444,4))</f>
        <v>0.43099999999999999</v>
      </c>
      <c r="U1444" s="110">
        <f>IF('3B-Air transport'!AB$67="no"," ",ROUND(S1444,4))</f>
        <v>0.43099999999999999</v>
      </c>
      <c r="V1444" s="110">
        <f>IF('3B-Air transport'!AB$68="no"," ",ROUND(S1444,4))</f>
        <v>0.43099999999999999</v>
      </c>
      <c r="W1444" s="110"/>
      <c r="AB1444" s="110">
        <f t="shared" si="113"/>
        <v>0.43100000000000033</v>
      </c>
      <c r="AC1444" s="110">
        <f>IF('3C-Water transport'!AB$56="no"," ",ROUND(AB1444,4))</f>
        <v>0.43099999999999999</v>
      </c>
      <c r="AD1444" s="110">
        <f>IF('3C-Water transport'!AB$57="no"," ",ROUND(AB1444,4))</f>
        <v>0.43099999999999999</v>
      </c>
      <c r="AE1444" s="110">
        <f>IF('3C-Water transport'!AB$58="no"," ",ROUND(AB1444,4))</f>
        <v>0.43099999999999999</v>
      </c>
    </row>
    <row r="1445" spans="5:31" x14ac:dyDescent="0.25">
      <c r="E1445" s="110">
        <f t="shared" si="111"/>
        <v>0.43200000000000033</v>
      </c>
      <c r="F1445" s="110">
        <f>IF('3A-Rail transport'!$AB$56="no"," ",ROUND(E1445,4))</f>
        <v>0.432</v>
      </c>
      <c r="G1445" s="110">
        <f>IF('3A-Rail transport'!$AB$57="no"," ",ROUND(E1445,4))</f>
        <v>0.432</v>
      </c>
      <c r="H1445" s="110"/>
      <c r="S1445" s="110">
        <f t="shared" si="112"/>
        <v>0.43200000000000033</v>
      </c>
      <c r="T1445" s="110">
        <f>IF('3B-Air transport'!AB$66="no"," ",ROUND(S1445,4))</f>
        <v>0.432</v>
      </c>
      <c r="U1445" s="110">
        <f>IF('3B-Air transport'!AB$67="no"," ",ROUND(S1445,4))</f>
        <v>0.432</v>
      </c>
      <c r="V1445" s="110">
        <f>IF('3B-Air transport'!AB$68="no"," ",ROUND(S1445,4))</f>
        <v>0.432</v>
      </c>
      <c r="W1445" s="110"/>
      <c r="AB1445" s="110">
        <f t="shared" si="113"/>
        <v>0.43200000000000033</v>
      </c>
      <c r="AC1445" s="110">
        <f>IF('3C-Water transport'!AB$56="no"," ",ROUND(AB1445,4))</f>
        <v>0.432</v>
      </c>
      <c r="AD1445" s="110">
        <f>IF('3C-Water transport'!AB$57="no"," ",ROUND(AB1445,4))</f>
        <v>0.432</v>
      </c>
      <c r="AE1445" s="110">
        <f>IF('3C-Water transport'!AB$58="no"," ",ROUND(AB1445,4))</f>
        <v>0.432</v>
      </c>
    </row>
    <row r="1446" spans="5:31" x14ac:dyDescent="0.25">
      <c r="E1446" s="110">
        <f t="shared" si="111"/>
        <v>0.43300000000000033</v>
      </c>
      <c r="F1446" s="110">
        <f>IF('3A-Rail transport'!$AB$56="no"," ",ROUND(E1446,4))</f>
        <v>0.433</v>
      </c>
      <c r="G1446" s="110">
        <f>IF('3A-Rail transport'!$AB$57="no"," ",ROUND(E1446,4))</f>
        <v>0.433</v>
      </c>
      <c r="H1446" s="110"/>
      <c r="S1446" s="110">
        <f t="shared" si="112"/>
        <v>0.43300000000000033</v>
      </c>
      <c r="T1446" s="110">
        <f>IF('3B-Air transport'!AB$66="no"," ",ROUND(S1446,4))</f>
        <v>0.433</v>
      </c>
      <c r="U1446" s="110">
        <f>IF('3B-Air transport'!AB$67="no"," ",ROUND(S1446,4))</f>
        <v>0.433</v>
      </c>
      <c r="V1446" s="110">
        <f>IF('3B-Air transport'!AB$68="no"," ",ROUND(S1446,4))</f>
        <v>0.433</v>
      </c>
      <c r="W1446" s="110"/>
      <c r="AB1446" s="110">
        <f t="shared" si="113"/>
        <v>0.43300000000000033</v>
      </c>
      <c r="AC1446" s="110">
        <f>IF('3C-Water transport'!AB$56="no"," ",ROUND(AB1446,4))</f>
        <v>0.433</v>
      </c>
      <c r="AD1446" s="110">
        <f>IF('3C-Water transport'!AB$57="no"," ",ROUND(AB1446,4))</f>
        <v>0.433</v>
      </c>
      <c r="AE1446" s="110">
        <f>IF('3C-Water transport'!AB$58="no"," ",ROUND(AB1446,4))</f>
        <v>0.433</v>
      </c>
    </row>
    <row r="1447" spans="5:31" x14ac:dyDescent="0.25">
      <c r="E1447" s="110">
        <f t="shared" si="111"/>
        <v>0.43400000000000033</v>
      </c>
      <c r="F1447" s="110">
        <f>IF('3A-Rail transport'!$AB$56="no"," ",ROUND(E1447,4))</f>
        <v>0.434</v>
      </c>
      <c r="G1447" s="110">
        <f>IF('3A-Rail transport'!$AB$57="no"," ",ROUND(E1447,4))</f>
        <v>0.434</v>
      </c>
      <c r="H1447" s="110"/>
      <c r="S1447" s="110">
        <f t="shared" si="112"/>
        <v>0.43400000000000033</v>
      </c>
      <c r="T1447" s="110">
        <f>IF('3B-Air transport'!AB$66="no"," ",ROUND(S1447,4))</f>
        <v>0.434</v>
      </c>
      <c r="U1447" s="110">
        <f>IF('3B-Air transport'!AB$67="no"," ",ROUND(S1447,4))</f>
        <v>0.434</v>
      </c>
      <c r="V1447" s="110">
        <f>IF('3B-Air transport'!AB$68="no"," ",ROUND(S1447,4))</f>
        <v>0.434</v>
      </c>
      <c r="W1447" s="110"/>
      <c r="AB1447" s="110">
        <f t="shared" si="113"/>
        <v>0.43400000000000033</v>
      </c>
      <c r="AC1447" s="110">
        <f>IF('3C-Water transport'!AB$56="no"," ",ROUND(AB1447,4))</f>
        <v>0.434</v>
      </c>
      <c r="AD1447" s="110">
        <f>IF('3C-Water transport'!AB$57="no"," ",ROUND(AB1447,4))</f>
        <v>0.434</v>
      </c>
      <c r="AE1447" s="110">
        <f>IF('3C-Water transport'!AB$58="no"," ",ROUND(AB1447,4))</f>
        <v>0.434</v>
      </c>
    </row>
    <row r="1448" spans="5:31" x14ac:dyDescent="0.25">
      <c r="E1448" s="110">
        <f t="shared" si="111"/>
        <v>0.43500000000000033</v>
      </c>
      <c r="F1448" s="110">
        <f>IF('3A-Rail transport'!$AB$56="no"," ",ROUND(E1448,4))</f>
        <v>0.435</v>
      </c>
      <c r="G1448" s="110">
        <f>IF('3A-Rail transport'!$AB$57="no"," ",ROUND(E1448,4))</f>
        <v>0.435</v>
      </c>
      <c r="H1448" s="110"/>
      <c r="S1448" s="110">
        <f t="shared" si="112"/>
        <v>0.43500000000000033</v>
      </c>
      <c r="T1448" s="110">
        <f>IF('3B-Air transport'!AB$66="no"," ",ROUND(S1448,4))</f>
        <v>0.435</v>
      </c>
      <c r="U1448" s="110">
        <f>IF('3B-Air transport'!AB$67="no"," ",ROUND(S1448,4))</f>
        <v>0.435</v>
      </c>
      <c r="V1448" s="110">
        <f>IF('3B-Air transport'!AB$68="no"," ",ROUND(S1448,4))</f>
        <v>0.435</v>
      </c>
      <c r="W1448" s="110"/>
      <c r="AB1448" s="110">
        <f t="shared" si="113"/>
        <v>0.43500000000000033</v>
      </c>
      <c r="AC1448" s="110">
        <f>IF('3C-Water transport'!AB$56="no"," ",ROUND(AB1448,4))</f>
        <v>0.435</v>
      </c>
      <c r="AD1448" s="110">
        <f>IF('3C-Water transport'!AB$57="no"," ",ROUND(AB1448,4))</f>
        <v>0.435</v>
      </c>
      <c r="AE1448" s="110">
        <f>IF('3C-Water transport'!AB$58="no"," ",ROUND(AB1448,4))</f>
        <v>0.435</v>
      </c>
    </row>
    <row r="1449" spans="5:31" x14ac:dyDescent="0.25">
      <c r="E1449" s="110">
        <f t="shared" si="111"/>
        <v>0.43600000000000033</v>
      </c>
      <c r="F1449" s="110">
        <f>IF('3A-Rail transport'!$AB$56="no"," ",ROUND(E1449,4))</f>
        <v>0.436</v>
      </c>
      <c r="G1449" s="110">
        <f>IF('3A-Rail transport'!$AB$57="no"," ",ROUND(E1449,4))</f>
        <v>0.436</v>
      </c>
      <c r="H1449" s="110"/>
      <c r="S1449" s="110">
        <f t="shared" si="112"/>
        <v>0.43600000000000033</v>
      </c>
      <c r="T1449" s="110">
        <f>IF('3B-Air transport'!AB$66="no"," ",ROUND(S1449,4))</f>
        <v>0.436</v>
      </c>
      <c r="U1449" s="110">
        <f>IF('3B-Air transport'!AB$67="no"," ",ROUND(S1449,4))</f>
        <v>0.436</v>
      </c>
      <c r="V1449" s="110">
        <f>IF('3B-Air transport'!AB$68="no"," ",ROUND(S1449,4))</f>
        <v>0.436</v>
      </c>
      <c r="W1449" s="110"/>
      <c r="AB1449" s="110">
        <f t="shared" si="113"/>
        <v>0.43600000000000033</v>
      </c>
      <c r="AC1449" s="110">
        <f>IF('3C-Water transport'!AB$56="no"," ",ROUND(AB1449,4))</f>
        <v>0.436</v>
      </c>
      <c r="AD1449" s="110">
        <f>IF('3C-Water transport'!AB$57="no"," ",ROUND(AB1449,4))</f>
        <v>0.436</v>
      </c>
      <c r="AE1449" s="110">
        <f>IF('3C-Water transport'!AB$58="no"," ",ROUND(AB1449,4))</f>
        <v>0.436</v>
      </c>
    </row>
    <row r="1450" spans="5:31" x14ac:dyDescent="0.25">
      <c r="E1450" s="110">
        <f t="shared" si="111"/>
        <v>0.43700000000000033</v>
      </c>
      <c r="F1450" s="110">
        <f>IF('3A-Rail transport'!$AB$56="no"," ",ROUND(E1450,4))</f>
        <v>0.437</v>
      </c>
      <c r="G1450" s="110">
        <f>IF('3A-Rail transport'!$AB$57="no"," ",ROUND(E1450,4))</f>
        <v>0.437</v>
      </c>
      <c r="H1450" s="110"/>
      <c r="S1450" s="110">
        <f t="shared" si="112"/>
        <v>0.43700000000000033</v>
      </c>
      <c r="T1450" s="110">
        <f>IF('3B-Air transport'!AB$66="no"," ",ROUND(S1450,4))</f>
        <v>0.437</v>
      </c>
      <c r="U1450" s="110">
        <f>IF('3B-Air transport'!AB$67="no"," ",ROUND(S1450,4))</f>
        <v>0.437</v>
      </c>
      <c r="V1450" s="110">
        <f>IF('3B-Air transport'!AB$68="no"," ",ROUND(S1450,4))</f>
        <v>0.437</v>
      </c>
      <c r="W1450" s="110"/>
      <c r="AB1450" s="110">
        <f t="shared" si="113"/>
        <v>0.43700000000000033</v>
      </c>
      <c r="AC1450" s="110">
        <f>IF('3C-Water transport'!AB$56="no"," ",ROUND(AB1450,4))</f>
        <v>0.437</v>
      </c>
      <c r="AD1450" s="110">
        <f>IF('3C-Water transport'!AB$57="no"," ",ROUND(AB1450,4))</f>
        <v>0.437</v>
      </c>
      <c r="AE1450" s="110">
        <f>IF('3C-Water transport'!AB$58="no"," ",ROUND(AB1450,4))</f>
        <v>0.437</v>
      </c>
    </row>
    <row r="1451" spans="5:31" x14ac:dyDescent="0.25">
      <c r="E1451" s="110">
        <f t="shared" si="111"/>
        <v>0.43800000000000033</v>
      </c>
      <c r="F1451" s="110">
        <f>IF('3A-Rail transport'!$AB$56="no"," ",ROUND(E1451,4))</f>
        <v>0.438</v>
      </c>
      <c r="G1451" s="110">
        <f>IF('3A-Rail transport'!$AB$57="no"," ",ROUND(E1451,4))</f>
        <v>0.438</v>
      </c>
      <c r="H1451" s="110"/>
      <c r="S1451" s="110">
        <f t="shared" si="112"/>
        <v>0.43800000000000033</v>
      </c>
      <c r="T1451" s="110">
        <f>IF('3B-Air transport'!AB$66="no"," ",ROUND(S1451,4))</f>
        <v>0.438</v>
      </c>
      <c r="U1451" s="110">
        <f>IF('3B-Air transport'!AB$67="no"," ",ROUND(S1451,4))</f>
        <v>0.438</v>
      </c>
      <c r="V1451" s="110">
        <f>IF('3B-Air transport'!AB$68="no"," ",ROUND(S1451,4))</f>
        <v>0.438</v>
      </c>
      <c r="W1451" s="110"/>
      <c r="AB1451" s="110">
        <f t="shared" si="113"/>
        <v>0.43800000000000033</v>
      </c>
      <c r="AC1451" s="110">
        <f>IF('3C-Water transport'!AB$56="no"," ",ROUND(AB1451,4))</f>
        <v>0.438</v>
      </c>
      <c r="AD1451" s="110">
        <f>IF('3C-Water transport'!AB$57="no"," ",ROUND(AB1451,4))</f>
        <v>0.438</v>
      </c>
      <c r="AE1451" s="110">
        <f>IF('3C-Water transport'!AB$58="no"," ",ROUND(AB1451,4))</f>
        <v>0.438</v>
      </c>
    </row>
    <row r="1452" spans="5:31" x14ac:dyDescent="0.25">
      <c r="E1452" s="110">
        <f t="shared" si="111"/>
        <v>0.43900000000000033</v>
      </c>
      <c r="F1452" s="110">
        <f>IF('3A-Rail transport'!$AB$56="no"," ",ROUND(E1452,4))</f>
        <v>0.439</v>
      </c>
      <c r="G1452" s="110">
        <f>IF('3A-Rail transport'!$AB$57="no"," ",ROUND(E1452,4))</f>
        <v>0.439</v>
      </c>
      <c r="H1452" s="110"/>
      <c r="S1452" s="110">
        <f t="shared" si="112"/>
        <v>0.43900000000000033</v>
      </c>
      <c r="T1452" s="110">
        <f>IF('3B-Air transport'!AB$66="no"," ",ROUND(S1452,4))</f>
        <v>0.439</v>
      </c>
      <c r="U1452" s="110">
        <f>IF('3B-Air transport'!AB$67="no"," ",ROUND(S1452,4))</f>
        <v>0.439</v>
      </c>
      <c r="V1452" s="110">
        <f>IF('3B-Air transport'!AB$68="no"," ",ROUND(S1452,4))</f>
        <v>0.439</v>
      </c>
      <c r="W1452" s="110"/>
      <c r="AB1452" s="110">
        <f t="shared" si="113"/>
        <v>0.43900000000000033</v>
      </c>
      <c r="AC1452" s="110">
        <f>IF('3C-Water transport'!AB$56="no"," ",ROUND(AB1452,4))</f>
        <v>0.439</v>
      </c>
      <c r="AD1452" s="110">
        <f>IF('3C-Water transport'!AB$57="no"," ",ROUND(AB1452,4))</f>
        <v>0.439</v>
      </c>
      <c r="AE1452" s="110">
        <f>IF('3C-Water transport'!AB$58="no"," ",ROUND(AB1452,4))</f>
        <v>0.439</v>
      </c>
    </row>
    <row r="1453" spans="5:31" x14ac:dyDescent="0.25">
      <c r="E1453" s="110">
        <f t="shared" si="111"/>
        <v>0.44000000000000034</v>
      </c>
      <c r="F1453" s="110">
        <f>IF('3A-Rail transport'!$AB$56="no"," ",ROUND(E1453,4))</f>
        <v>0.44</v>
      </c>
      <c r="G1453" s="110">
        <f>IF('3A-Rail transport'!$AB$57="no"," ",ROUND(E1453,4))</f>
        <v>0.44</v>
      </c>
      <c r="H1453" s="110"/>
      <c r="S1453" s="110">
        <f t="shared" si="112"/>
        <v>0.44000000000000034</v>
      </c>
      <c r="T1453" s="110">
        <f>IF('3B-Air transport'!AB$66="no"," ",ROUND(S1453,4))</f>
        <v>0.44</v>
      </c>
      <c r="U1453" s="110">
        <f>IF('3B-Air transport'!AB$67="no"," ",ROUND(S1453,4))</f>
        <v>0.44</v>
      </c>
      <c r="V1453" s="110">
        <f>IF('3B-Air transport'!AB$68="no"," ",ROUND(S1453,4))</f>
        <v>0.44</v>
      </c>
      <c r="W1453" s="110"/>
      <c r="AB1453" s="110">
        <f t="shared" si="113"/>
        <v>0.44000000000000034</v>
      </c>
      <c r="AC1453" s="110">
        <f>IF('3C-Water transport'!AB$56="no"," ",ROUND(AB1453,4))</f>
        <v>0.44</v>
      </c>
      <c r="AD1453" s="110">
        <f>IF('3C-Water transport'!AB$57="no"," ",ROUND(AB1453,4))</f>
        <v>0.44</v>
      </c>
      <c r="AE1453" s="110">
        <f>IF('3C-Water transport'!AB$58="no"," ",ROUND(AB1453,4))</f>
        <v>0.44</v>
      </c>
    </row>
    <row r="1454" spans="5:31" x14ac:dyDescent="0.25">
      <c r="E1454" s="110">
        <f t="shared" si="111"/>
        <v>0.44100000000000034</v>
      </c>
      <c r="F1454" s="110">
        <f>IF('3A-Rail transport'!$AB$56="no"," ",ROUND(E1454,4))</f>
        <v>0.441</v>
      </c>
      <c r="G1454" s="110">
        <f>IF('3A-Rail transport'!$AB$57="no"," ",ROUND(E1454,4))</f>
        <v>0.441</v>
      </c>
      <c r="H1454" s="110"/>
      <c r="S1454" s="110">
        <f t="shared" si="112"/>
        <v>0.44100000000000034</v>
      </c>
      <c r="T1454" s="110">
        <f>IF('3B-Air transport'!AB$66="no"," ",ROUND(S1454,4))</f>
        <v>0.441</v>
      </c>
      <c r="U1454" s="110">
        <f>IF('3B-Air transport'!AB$67="no"," ",ROUND(S1454,4))</f>
        <v>0.441</v>
      </c>
      <c r="V1454" s="110">
        <f>IF('3B-Air transport'!AB$68="no"," ",ROUND(S1454,4))</f>
        <v>0.441</v>
      </c>
      <c r="W1454" s="110"/>
      <c r="AB1454" s="110">
        <f t="shared" si="113"/>
        <v>0.44100000000000034</v>
      </c>
      <c r="AC1454" s="110">
        <f>IF('3C-Water transport'!AB$56="no"," ",ROUND(AB1454,4))</f>
        <v>0.441</v>
      </c>
      <c r="AD1454" s="110">
        <f>IF('3C-Water transport'!AB$57="no"," ",ROUND(AB1454,4))</f>
        <v>0.441</v>
      </c>
      <c r="AE1454" s="110">
        <f>IF('3C-Water transport'!AB$58="no"," ",ROUND(AB1454,4))</f>
        <v>0.441</v>
      </c>
    </row>
    <row r="1455" spans="5:31" x14ac:dyDescent="0.25">
      <c r="E1455" s="110">
        <f t="shared" si="111"/>
        <v>0.44200000000000034</v>
      </c>
      <c r="F1455" s="110">
        <f>IF('3A-Rail transport'!$AB$56="no"," ",ROUND(E1455,4))</f>
        <v>0.442</v>
      </c>
      <c r="G1455" s="110">
        <f>IF('3A-Rail transport'!$AB$57="no"," ",ROUND(E1455,4))</f>
        <v>0.442</v>
      </c>
      <c r="H1455" s="110"/>
      <c r="S1455" s="110">
        <f t="shared" si="112"/>
        <v>0.44200000000000034</v>
      </c>
      <c r="T1455" s="110">
        <f>IF('3B-Air transport'!AB$66="no"," ",ROUND(S1455,4))</f>
        <v>0.442</v>
      </c>
      <c r="U1455" s="110">
        <f>IF('3B-Air transport'!AB$67="no"," ",ROUND(S1455,4))</f>
        <v>0.442</v>
      </c>
      <c r="V1455" s="110">
        <f>IF('3B-Air transport'!AB$68="no"," ",ROUND(S1455,4))</f>
        <v>0.442</v>
      </c>
      <c r="W1455" s="110"/>
      <c r="AB1455" s="110">
        <f t="shared" si="113"/>
        <v>0.44200000000000034</v>
      </c>
      <c r="AC1455" s="110">
        <f>IF('3C-Water transport'!AB$56="no"," ",ROUND(AB1455,4))</f>
        <v>0.442</v>
      </c>
      <c r="AD1455" s="110">
        <f>IF('3C-Water transport'!AB$57="no"," ",ROUND(AB1455,4))</f>
        <v>0.442</v>
      </c>
      <c r="AE1455" s="110">
        <f>IF('3C-Water transport'!AB$58="no"," ",ROUND(AB1455,4))</f>
        <v>0.442</v>
      </c>
    </row>
    <row r="1456" spans="5:31" x14ac:dyDescent="0.25">
      <c r="E1456" s="110">
        <f t="shared" si="111"/>
        <v>0.44300000000000034</v>
      </c>
      <c r="F1456" s="110">
        <f>IF('3A-Rail transport'!$AB$56="no"," ",ROUND(E1456,4))</f>
        <v>0.443</v>
      </c>
      <c r="G1456" s="110">
        <f>IF('3A-Rail transport'!$AB$57="no"," ",ROUND(E1456,4))</f>
        <v>0.443</v>
      </c>
      <c r="H1456" s="110"/>
      <c r="S1456" s="110">
        <f t="shared" si="112"/>
        <v>0.44300000000000034</v>
      </c>
      <c r="T1456" s="110">
        <f>IF('3B-Air transport'!AB$66="no"," ",ROUND(S1456,4))</f>
        <v>0.443</v>
      </c>
      <c r="U1456" s="110">
        <f>IF('3B-Air transport'!AB$67="no"," ",ROUND(S1456,4))</f>
        <v>0.443</v>
      </c>
      <c r="V1456" s="110">
        <f>IF('3B-Air transport'!AB$68="no"," ",ROUND(S1456,4))</f>
        <v>0.443</v>
      </c>
      <c r="W1456" s="110"/>
      <c r="AB1456" s="110">
        <f t="shared" si="113"/>
        <v>0.44300000000000034</v>
      </c>
      <c r="AC1456" s="110">
        <f>IF('3C-Water transport'!AB$56="no"," ",ROUND(AB1456,4))</f>
        <v>0.443</v>
      </c>
      <c r="AD1456" s="110">
        <f>IF('3C-Water transport'!AB$57="no"," ",ROUND(AB1456,4))</f>
        <v>0.443</v>
      </c>
      <c r="AE1456" s="110">
        <f>IF('3C-Water transport'!AB$58="no"," ",ROUND(AB1456,4))</f>
        <v>0.443</v>
      </c>
    </row>
    <row r="1457" spans="5:31" x14ac:dyDescent="0.25">
      <c r="E1457" s="110">
        <f t="shared" si="111"/>
        <v>0.44400000000000034</v>
      </c>
      <c r="F1457" s="110">
        <f>IF('3A-Rail transport'!$AB$56="no"," ",ROUND(E1457,4))</f>
        <v>0.44400000000000001</v>
      </c>
      <c r="G1457" s="110">
        <f>IF('3A-Rail transport'!$AB$57="no"," ",ROUND(E1457,4))</f>
        <v>0.44400000000000001</v>
      </c>
      <c r="H1457" s="110"/>
      <c r="S1457" s="110">
        <f t="shared" si="112"/>
        <v>0.44400000000000034</v>
      </c>
      <c r="T1457" s="110">
        <f>IF('3B-Air transport'!AB$66="no"," ",ROUND(S1457,4))</f>
        <v>0.44400000000000001</v>
      </c>
      <c r="U1457" s="110">
        <f>IF('3B-Air transport'!AB$67="no"," ",ROUND(S1457,4))</f>
        <v>0.44400000000000001</v>
      </c>
      <c r="V1457" s="110">
        <f>IF('3B-Air transport'!AB$68="no"," ",ROUND(S1457,4))</f>
        <v>0.44400000000000001</v>
      </c>
      <c r="W1457" s="110"/>
      <c r="AB1457" s="110">
        <f t="shared" si="113"/>
        <v>0.44400000000000034</v>
      </c>
      <c r="AC1457" s="110">
        <f>IF('3C-Water transport'!AB$56="no"," ",ROUND(AB1457,4))</f>
        <v>0.44400000000000001</v>
      </c>
      <c r="AD1457" s="110">
        <f>IF('3C-Water transport'!AB$57="no"," ",ROUND(AB1457,4))</f>
        <v>0.44400000000000001</v>
      </c>
      <c r="AE1457" s="110">
        <f>IF('3C-Water transport'!AB$58="no"," ",ROUND(AB1457,4))</f>
        <v>0.44400000000000001</v>
      </c>
    </row>
    <row r="1458" spans="5:31" x14ac:dyDescent="0.25">
      <c r="E1458" s="110">
        <f t="shared" si="111"/>
        <v>0.44500000000000034</v>
      </c>
      <c r="F1458" s="110">
        <f>IF('3A-Rail transport'!$AB$56="no"," ",ROUND(E1458,4))</f>
        <v>0.44500000000000001</v>
      </c>
      <c r="G1458" s="110">
        <f>IF('3A-Rail transport'!$AB$57="no"," ",ROUND(E1458,4))</f>
        <v>0.44500000000000001</v>
      </c>
      <c r="H1458" s="110"/>
      <c r="S1458" s="110">
        <f t="shared" si="112"/>
        <v>0.44500000000000034</v>
      </c>
      <c r="T1458" s="110">
        <f>IF('3B-Air transport'!AB$66="no"," ",ROUND(S1458,4))</f>
        <v>0.44500000000000001</v>
      </c>
      <c r="U1458" s="110">
        <f>IF('3B-Air transport'!AB$67="no"," ",ROUND(S1458,4))</f>
        <v>0.44500000000000001</v>
      </c>
      <c r="V1458" s="110">
        <f>IF('3B-Air transport'!AB$68="no"," ",ROUND(S1458,4))</f>
        <v>0.44500000000000001</v>
      </c>
      <c r="W1458" s="110"/>
      <c r="AB1458" s="110">
        <f t="shared" si="113"/>
        <v>0.44500000000000034</v>
      </c>
      <c r="AC1458" s="110">
        <f>IF('3C-Water transport'!AB$56="no"," ",ROUND(AB1458,4))</f>
        <v>0.44500000000000001</v>
      </c>
      <c r="AD1458" s="110">
        <f>IF('3C-Water transport'!AB$57="no"," ",ROUND(AB1458,4))</f>
        <v>0.44500000000000001</v>
      </c>
      <c r="AE1458" s="110">
        <f>IF('3C-Water transport'!AB$58="no"," ",ROUND(AB1458,4))</f>
        <v>0.44500000000000001</v>
      </c>
    </row>
    <row r="1459" spans="5:31" x14ac:dyDescent="0.25">
      <c r="E1459" s="110">
        <f t="shared" si="111"/>
        <v>0.44600000000000034</v>
      </c>
      <c r="F1459" s="110">
        <f>IF('3A-Rail transport'!$AB$56="no"," ",ROUND(E1459,4))</f>
        <v>0.44600000000000001</v>
      </c>
      <c r="G1459" s="110">
        <f>IF('3A-Rail transport'!$AB$57="no"," ",ROUND(E1459,4))</f>
        <v>0.44600000000000001</v>
      </c>
      <c r="H1459" s="110"/>
      <c r="S1459" s="110">
        <f t="shared" si="112"/>
        <v>0.44600000000000034</v>
      </c>
      <c r="T1459" s="110">
        <f>IF('3B-Air transport'!AB$66="no"," ",ROUND(S1459,4))</f>
        <v>0.44600000000000001</v>
      </c>
      <c r="U1459" s="110">
        <f>IF('3B-Air transport'!AB$67="no"," ",ROUND(S1459,4))</f>
        <v>0.44600000000000001</v>
      </c>
      <c r="V1459" s="110">
        <f>IF('3B-Air transport'!AB$68="no"," ",ROUND(S1459,4))</f>
        <v>0.44600000000000001</v>
      </c>
      <c r="W1459" s="110"/>
      <c r="AB1459" s="110">
        <f t="shared" si="113"/>
        <v>0.44600000000000034</v>
      </c>
      <c r="AC1459" s="110">
        <f>IF('3C-Water transport'!AB$56="no"," ",ROUND(AB1459,4))</f>
        <v>0.44600000000000001</v>
      </c>
      <c r="AD1459" s="110">
        <f>IF('3C-Water transport'!AB$57="no"," ",ROUND(AB1459,4))</f>
        <v>0.44600000000000001</v>
      </c>
      <c r="AE1459" s="110">
        <f>IF('3C-Water transport'!AB$58="no"," ",ROUND(AB1459,4))</f>
        <v>0.44600000000000001</v>
      </c>
    </row>
    <row r="1460" spans="5:31" x14ac:dyDescent="0.25">
      <c r="E1460" s="110">
        <f t="shared" si="111"/>
        <v>0.44700000000000034</v>
      </c>
      <c r="F1460" s="110">
        <f>IF('3A-Rail transport'!$AB$56="no"," ",ROUND(E1460,4))</f>
        <v>0.44700000000000001</v>
      </c>
      <c r="G1460" s="110">
        <f>IF('3A-Rail transport'!$AB$57="no"," ",ROUND(E1460,4))</f>
        <v>0.44700000000000001</v>
      </c>
      <c r="H1460" s="110"/>
      <c r="S1460" s="110">
        <f t="shared" si="112"/>
        <v>0.44700000000000034</v>
      </c>
      <c r="T1460" s="110">
        <f>IF('3B-Air transport'!AB$66="no"," ",ROUND(S1460,4))</f>
        <v>0.44700000000000001</v>
      </c>
      <c r="U1460" s="110">
        <f>IF('3B-Air transport'!AB$67="no"," ",ROUND(S1460,4))</f>
        <v>0.44700000000000001</v>
      </c>
      <c r="V1460" s="110">
        <f>IF('3B-Air transport'!AB$68="no"," ",ROUND(S1460,4))</f>
        <v>0.44700000000000001</v>
      </c>
      <c r="W1460" s="110"/>
      <c r="AB1460" s="110">
        <f t="shared" si="113"/>
        <v>0.44700000000000034</v>
      </c>
      <c r="AC1460" s="110">
        <f>IF('3C-Water transport'!AB$56="no"," ",ROUND(AB1460,4))</f>
        <v>0.44700000000000001</v>
      </c>
      <c r="AD1460" s="110">
        <f>IF('3C-Water transport'!AB$57="no"," ",ROUND(AB1460,4))</f>
        <v>0.44700000000000001</v>
      </c>
      <c r="AE1460" s="110">
        <f>IF('3C-Water transport'!AB$58="no"," ",ROUND(AB1460,4))</f>
        <v>0.44700000000000001</v>
      </c>
    </row>
    <row r="1461" spans="5:31" x14ac:dyDescent="0.25">
      <c r="E1461" s="110">
        <f t="shared" si="111"/>
        <v>0.44800000000000034</v>
      </c>
      <c r="F1461" s="110">
        <f>IF('3A-Rail transport'!$AB$56="no"," ",ROUND(E1461,4))</f>
        <v>0.44800000000000001</v>
      </c>
      <c r="G1461" s="110">
        <f>IF('3A-Rail transport'!$AB$57="no"," ",ROUND(E1461,4))</f>
        <v>0.44800000000000001</v>
      </c>
      <c r="H1461" s="110"/>
      <c r="S1461" s="110">
        <f t="shared" si="112"/>
        <v>0.44800000000000034</v>
      </c>
      <c r="T1461" s="110">
        <f>IF('3B-Air transport'!AB$66="no"," ",ROUND(S1461,4))</f>
        <v>0.44800000000000001</v>
      </c>
      <c r="U1461" s="110">
        <f>IF('3B-Air transport'!AB$67="no"," ",ROUND(S1461,4))</f>
        <v>0.44800000000000001</v>
      </c>
      <c r="V1461" s="110">
        <f>IF('3B-Air transport'!AB$68="no"," ",ROUND(S1461,4))</f>
        <v>0.44800000000000001</v>
      </c>
      <c r="W1461" s="110"/>
      <c r="AB1461" s="110">
        <f t="shared" si="113"/>
        <v>0.44800000000000034</v>
      </c>
      <c r="AC1461" s="110">
        <f>IF('3C-Water transport'!AB$56="no"," ",ROUND(AB1461,4))</f>
        <v>0.44800000000000001</v>
      </c>
      <c r="AD1461" s="110">
        <f>IF('3C-Water transport'!AB$57="no"," ",ROUND(AB1461,4))</f>
        <v>0.44800000000000001</v>
      </c>
      <c r="AE1461" s="110">
        <f>IF('3C-Water transport'!AB$58="no"," ",ROUND(AB1461,4))</f>
        <v>0.44800000000000001</v>
      </c>
    </row>
    <row r="1462" spans="5:31" x14ac:dyDescent="0.25">
      <c r="E1462" s="110">
        <f t="shared" ref="E1462:E1525" si="114">E1461+0.001</f>
        <v>0.44900000000000034</v>
      </c>
      <c r="F1462" s="110">
        <f>IF('3A-Rail transport'!$AB$56="no"," ",ROUND(E1462,4))</f>
        <v>0.44900000000000001</v>
      </c>
      <c r="G1462" s="110">
        <f>IF('3A-Rail transport'!$AB$57="no"," ",ROUND(E1462,4))</f>
        <v>0.44900000000000001</v>
      </c>
      <c r="H1462" s="110"/>
      <c r="S1462" s="110">
        <f t="shared" ref="S1462:S1525" si="115">S1461+0.001</f>
        <v>0.44900000000000034</v>
      </c>
      <c r="T1462" s="110">
        <f>IF('3B-Air transport'!AB$66="no"," ",ROUND(S1462,4))</f>
        <v>0.44900000000000001</v>
      </c>
      <c r="U1462" s="110">
        <f>IF('3B-Air transport'!AB$67="no"," ",ROUND(S1462,4))</f>
        <v>0.44900000000000001</v>
      </c>
      <c r="V1462" s="110">
        <f>IF('3B-Air transport'!AB$68="no"," ",ROUND(S1462,4))</f>
        <v>0.44900000000000001</v>
      </c>
      <c r="W1462" s="110"/>
      <c r="AB1462" s="110">
        <f t="shared" ref="AB1462:AB1525" si="116">AB1461+0.001</f>
        <v>0.44900000000000034</v>
      </c>
      <c r="AC1462" s="110">
        <f>IF('3C-Water transport'!AB$56="no"," ",ROUND(AB1462,4))</f>
        <v>0.44900000000000001</v>
      </c>
      <c r="AD1462" s="110">
        <f>IF('3C-Water transport'!AB$57="no"," ",ROUND(AB1462,4))</f>
        <v>0.44900000000000001</v>
      </c>
      <c r="AE1462" s="110">
        <f>IF('3C-Water transport'!AB$58="no"," ",ROUND(AB1462,4))</f>
        <v>0.44900000000000001</v>
      </c>
    </row>
    <row r="1463" spans="5:31" x14ac:dyDescent="0.25">
      <c r="E1463" s="110">
        <f t="shared" si="114"/>
        <v>0.45000000000000034</v>
      </c>
      <c r="F1463" s="110">
        <f>IF('3A-Rail transport'!$AB$56="no"," ",ROUND(E1463,4))</f>
        <v>0.45</v>
      </c>
      <c r="G1463" s="110">
        <f>IF('3A-Rail transport'!$AB$57="no"," ",ROUND(E1463,4))</f>
        <v>0.45</v>
      </c>
      <c r="H1463" s="110"/>
      <c r="S1463" s="110">
        <f t="shared" si="115"/>
        <v>0.45000000000000034</v>
      </c>
      <c r="T1463" s="110">
        <f>IF('3B-Air transport'!AB$66="no"," ",ROUND(S1463,4))</f>
        <v>0.45</v>
      </c>
      <c r="U1463" s="110">
        <f>IF('3B-Air transport'!AB$67="no"," ",ROUND(S1463,4))</f>
        <v>0.45</v>
      </c>
      <c r="V1463" s="110">
        <f>IF('3B-Air transport'!AB$68="no"," ",ROUND(S1463,4))</f>
        <v>0.45</v>
      </c>
      <c r="W1463" s="110"/>
      <c r="AB1463" s="110">
        <f t="shared" si="116"/>
        <v>0.45000000000000034</v>
      </c>
      <c r="AC1463" s="110">
        <f>IF('3C-Water transport'!AB$56="no"," ",ROUND(AB1463,4))</f>
        <v>0.45</v>
      </c>
      <c r="AD1463" s="110">
        <f>IF('3C-Water transport'!AB$57="no"," ",ROUND(AB1463,4))</f>
        <v>0.45</v>
      </c>
      <c r="AE1463" s="110">
        <f>IF('3C-Water transport'!AB$58="no"," ",ROUND(AB1463,4))</f>
        <v>0.45</v>
      </c>
    </row>
    <row r="1464" spans="5:31" x14ac:dyDescent="0.25">
      <c r="E1464" s="110">
        <f t="shared" si="114"/>
        <v>0.45100000000000035</v>
      </c>
      <c r="F1464" s="110">
        <f>IF('3A-Rail transport'!$AB$56="no"," ",ROUND(E1464,4))</f>
        <v>0.45100000000000001</v>
      </c>
      <c r="G1464" s="110">
        <f>IF('3A-Rail transport'!$AB$57="no"," ",ROUND(E1464,4))</f>
        <v>0.45100000000000001</v>
      </c>
      <c r="H1464" s="110"/>
      <c r="S1464" s="110">
        <f t="shared" si="115"/>
        <v>0.45100000000000035</v>
      </c>
      <c r="T1464" s="110">
        <f>IF('3B-Air transport'!AB$66="no"," ",ROUND(S1464,4))</f>
        <v>0.45100000000000001</v>
      </c>
      <c r="U1464" s="110">
        <f>IF('3B-Air transport'!AB$67="no"," ",ROUND(S1464,4))</f>
        <v>0.45100000000000001</v>
      </c>
      <c r="V1464" s="110">
        <f>IF('3B-Air transport'!AB$68="no"," ",ROUND(S1464,4))</f>
        <v>0.45100000000000001</v>
      </c>
      <c r="W1464" s="110"/>
      <c r="AB1464" s="110">
        <f t="shared" si="116"/>
        <v>0.45100000000000035</v>
      </c>
      <c r="AC1464" s="110">
        <f>IF('3C-Water transport'!AB$56="no"," ",ROUND(AB1464,4))</f>
        <v>0.45100000000000001</v>
      </c>
      <c r="AD1464" s="110">
        <f>IF('3C-Water transport'!AB$57="no"," ",ROUND(AB1464,4))</f>
        <v>0.45100000000000001</v>
      </c>
      <c r="AE1464" s="110">
        <f>IF('3C-Water transport'!AB$58="no"," ",ROUND(AB1464,4))</f>
        <v>0.45100000000000001</v>
      </c>
    </row>
    <row r="1465" spans="5:31" x14ac:dyDescent="0.25">
      <c r="E1465" s="110">
        <f t="shared" si="114"/>
        <v>0.45200000000000035</v>
      </c>
      <c r="F1465" s="110">
        <f>IF('3A-Rail transport'!$AB$56="no"," ",ROUND(E1465,4))</f>
        <v>0.45200000000000001</v>
      </c>
      <c r="G1465" s="110">
        <f>IF('3A-Rail transport'!$AB$57="no"," ",ROUND(E1465,4))</f>
        <v>0.45200000000000001</v>
      </c>
      <c r="H1465" s="110"/>
      <c r="S1465" s="110">
        <f t="shared" si="115"/>
        <v>0.45200000000000035</v>
      </c>
      <c r="T1465" s="110">
        <f>IF('3B-Air transport'!AB$66="no"," ",ROUND(S1465,4))</f>
        <v>0.45200000000000001</v>
      </c>
      <c r="U1465" s="110">
        <f>IF('3B-Air transport'!AB$67="no"," ",ROUND(S1465,4))</f>
        <v>0.45200000000000001</v>
      </c>
      <c r="V1465" s="110">
        <f>IF('3B-Air transport'!AB$68="no"," ",ROUND(S1465,4))</f>
        <v>0.45200000000000001</v>
      </c>
      <c r="W1465" s="110"/>
      <c r="AB1465" s="110">
        <f t="shared" si="116"/>
        <v>0.45200000000000035</v>
      </c>
      <c r="AC1465" s="110">
        <f>IF('3C-Water transport'!AB$56="no"," ",ROUND(AB1465,4))</f>
        <v>0.45200000000000001</v>
      </c>
      <c r="AD1465" s="110">
        <f>IF('3C-Water transport'!AB$57="no"," ",ROUND(AB1465,4))</f>
        <v>0.45200000000000001</v>
      </c>
      <c r="AE1465" s="110">
        <f>IF('3C-Water transport'!AB$58="no"," ",ROUND(AB1465,4))</f>
        <v>0.45200000000000001</v>
      </c>
    </row>
    <row r="1466" spans="5:31" x14ac:dyDescent="0.25">
      <c r="E1466" s="110">
        <f t="shared" si="114"/>
        <v>0.45300000000000035</v>
      </c>
      <c r="F1466" s="110">
        <f>IF('3A-Rail transport'!$AB$56="no"," ",ROUND(E1466,4))</f>
        <v>0.45300000000000001</v>
      </c>
      <c r="G1466" s="110">
        <f>IF('3A-Rail transport'!$AB$57="no"," ",ROUND(E1466,4))</f>
        <v>0.45300000000000001</v>
      </c>
      <c r="H1466" s="110"/>
      <c r="S1466" s="110">
        <f t="shared" si="115"/>
        <v>0.45300000000000035</v>
      </c>
      <c r="T1466" s="110">
        <f>IF('3B-Air transport'!AB$66="no"," ",ROUND(S1466,4))</f>
        <v>0.45300000000000001</v>
      </c>
      <c r="U1466" s="110">
        <f>IF('3B-Air transport'!AB$67="no"," ",ROUND(S1466,4))</f>
        <v>0.45300000000000001</v>
      </c>
      <c r="V1466" s="110">
        <f>IF('3B-Air transport'!AB$68="no"," ",ROUND(S1466,4))</f>
        <v>0.45300000000000001</v>
      </c>
      <c r="W1466" s="110"/>
      <c r="AB1466" s="110">
        <f t="shared" si="116"/>
        <v>0.45300000000000035</v>
      </c>
      <c r="AC1466" s="110">
        <f>IF('3C-Water transport'!AB$56="no"," ",ROUND(AB1466,4))</f>
        <v>0.45300000000000001</v>
      </c>
      <c r="AD1466" s="110">
        <f>IF('3C-Water transport'!AB$57="no"," ",ROUND(AB1466,4))</f>
        <v>0.45300000000000001</v>
      </c>
      <c r="AE1466" s="110">
        <f>IF('3C-Water transport'!AB$58="no"," ",ROUND(AB1466,4))</f>
        <v>0.45300000000000001</v>
      </c>
    </row>
    <row r="1467" spans="5:31" x14ac:dyDescent="0.25">
      <c r="E1467" s="110">
        <f t="shared" si="114"/>
        <v>0.45400000000000035</v>
      </c>
      <c r="F1467" s="110">
        <f>IF('3A-Rail transport'!$AB$56="no"," ",ROUND(E1467,4))</f>
        <v>0.45400000000000001</v>
      </c>
      <c r="G1467" s="110">
        <f>IF('3A-Rail transport'!$AB$57="no"," ",ROUND(E1467,4))</f>
        <v>0.45400000000000001</v>
      </c>
      <c r="H1467" s="110"/>
      <c r="S1467" s="110">
        <f t="shared" si="115"/>
        <v>0.45400000000000035</v>
      </c>
      <c r="T1467" s="110">
        <f>IF('3B-Air transport'!AB$66="no"," ",ROUND(S1467,4))</f>
        <v>0.45400000000000001</v>
      </c>
      <c r="U1467" s="110">
        <f>IF('3B-Air transport'!AB$67="no"," ",ROUND(S1467,4))</f>
        <v>0.45400000000000001</v>
      </c>
      <c r="V1467" s="110">
        <f>IF('3B-Air transport'!AB$68="no"," ",ROUND(S1467,4))</f>
        <v>0.45400000000000001</v>
      </c>
      <c r="W1467" s="110"/>
      <c r="AB1467" s="110">
        <f t="shared" si="116"/>
        <v>0.45400000000000035</v>
      </c>
      <c r="AC1467" s="110">
        <f>IF('3C-Water transport'!AB$56="no"," ",ROUND(AB1467,4))</f>
        <v>0.45400000000000001</v>
      </c>
      <c r="AD1467" s="110">
        <f>IF('3C-Water transport'!AB$57="no"," ",ROUND(AB1467,4))</f>
        <v>0.45400000000000001</v>
      </c>
      <c r="AE1467" s="110">
        <f>IF('3C-Water transport'!AB$58="no"," ",ROUND(AB1467,4))</f>
        <v>0.45400000000000001</v>
      </c>
    </row>
    <row r="1468" spans="5:31" x14ac:dyDescent="0.25">
      <c r="E1468" s="110">
        <f t="shared" si="114"/>
        <v>0.45500000000000035</v>
      </c>
      <c r="F1468" s="110">
        <f>IF('3A-Rail transport'!$AB$56="no"," ",ROUND(E1468,4))</f>
        <v>0.45500000000000002</v>
      </c>
      <c r="G1468" s="110">
        <f>IF('3A-Rail transport'!$AB$57="no"," ",ROUND(E1468,4))</f>
        <v>0.45500000000000002</v>
      </c>
      <c r="H1468" s="110"/>
      <c r="S1468" s="110">
        <f t="shared" si="115"/>
        <v>0.45500000000000035</v>
      </c>
      <c r="T1468" s="110">
        <f>IF('3B-Air transport'!AB$66="no"," ",ROUND(S1468,4))</f>
        <v>0.45500000000000002</v>
      </c>
      <c r="U1468" s="110">
        <f>IF('3B-Air transport'!AB$67="no"," ",ROUND(S1468,4))</f>
        <v>0.45500000000000002</v>
      </c>
      <c r="V1468" s="110">
        <f>IF('3B-Air transport'!AB$68="no"," ",ROUND(S1468,4))</f>
        <v>0.45500000000000002</v>
      </c>
      <c r="W1468" s="110"/>
      <c r="AB1468" s="110">
        <f t="shared" si="116"/>
        <v>0.45500000000000035</v>
      </c>
      <c r="AC1468" s="110">
        <f>IF('3C-Water transport'!AB$56="no"," ",ROUND(AB1468,4))</f>
        <v>0.45500000000000002</v>
      </c>
      <c r="AD1468" s="110">
        <f>IF('3C-Water transport'!AB$57="no"," ",ROUND(AB1468,4))</f>
        <v>0.45500000000000002</v>
      </c>
      <c r="AE1468" s="110">
        <f>IF('3C-Water transport'!AB$58="no"," ",ROUND(AB1468,4))</f>
        <v>0.45500000000000002</v>
      </c>
    </row>
    <row r="1469" spans="5:31" x14ac:dyDescent="0.25">
      <c r="E1469" s="110">
        <f t="shared" si="114"/>
        <v>0.45600000000000035</v>
      </c>
      <c r="F1469" s="110">
        <f>IF('3A-Rail transport'!$AB$56="no"," ",ROUND(E1469,4))</f>
        <v>0.45600000000000002</v>
      </c>
      <c r="G1469" s="110">
        <f>IF('3A-Rail transport'!$AB$57="no"," ",ROUND(E1469,4))</f>
        <v>0.45600000000000002</v>
      </c>
      <c r="H1469" s="110"/>
      <c r="S1469" s="110">
        <f t="shared" si="115"/>
        <v>0.45600000000000035</v>
      </c>
      <c r="T1469" s="110">
        <f>IF('3B-Air transport'!AB$66="no"," ",ROUND(S1469,4))</f>
        <v>0.45600000000000002</v>
      </c>
      <c r="U1469" s="110">
        <f>IF('3B-Air transport'!AB$67="no"," ",ROUND(S1469,4))</f>
        <v>0.45600000000000002</v>
      </c>
      <c r="V1469" s="110">
        <f>IF('3B-Air transport'!AB$68="no"," ",ROUND(S1469,4))</f>
        <v>0.45600000000000002</v>
      </c>
      <c r="W1469" s="110"/>
      <c r="AB1469" s="110">
        <f t="shared" si="116"/>
        <v>0.45600000000000035</v>
      </c>
      <c r="AC1469" s="110">
        <f>IF('3C-Water transport'!AB$56="no"," ",ROUND(AB1469,4))</f>
        <v>0.45600000000000002</v>
      </c>
      <c r="AD1469" s="110">
        <f>IF('3C-Water transport'!AB$57="no"," ",ROUND(AB1469,4))</f>
        <v>0.45600000000000002</v>
      </c>
      <c r="AE1469" s="110">
        <f>IF('3C-Water transport'!AB$58="no"," ",ROUND(AB1469,4))</f>
        <v>0.45600000000000002</v>
      </c>
    </row>
    <row r="1470" spans="5:31" x14ac:dyDescent="0.25">
      <c r="E1470" s="110">
        <f t="shared" si="114"/>
        <v>0.45700000000000035</v>
      </c>
      <c r="F1470" s="110">
        <f>IF('3A-Rail transport'!$AB$56="no"," ",ROUND(E1470,4))</f>
        <v>0.45700000000000002</v>
      </c>
      <c r="G1470" s="110">
        <f>IF('3A-Rail transport'!$AB$57="no"," ",ROUND(E1470,4))</f>
        <v>0.45700000000000002</v>
      </c>
      <c r="H1470" s="110"/>
      <c r="S1470" s="110">
        <f t="shared" si="115"/>
        <v>0.45700000000000035</v>
      </c>
      <c r="T1470" s="110">
        <f>IF('3B-Air transport'!AB$66="no"," ",ROUND(S1470,4))</f>
        <v>0.45700000000000002</v>
      </c>
      <c r="U1470" s="110">
        <f>IF('3B-Air transport'!AB$67="no"," ",ROUND(S1470,4))</f>
        <v>0.45700000000000002</v>
      </c>
      <c r="V1470" s="110">
        <f>IF('3B-Air transport'!AB$68="no"," ",ROUND(S1470,4))</f>
        <v>0.45700000000000002</v>
      </c>
      <c r="W1470" s="110"/>
      <c r="AB1470" s="110">
        <f t="shared" si="116"/>
        <v>0.45700000000000035</v>
      </c>
      <c r="AC1470" s="110">
        <f>IF('3C-Water transport'!AB$56="no"," ",ROUND(AB1470,4))</f>
        <v>0.45700000000000002</v>
      </c>
      <c r="AD1470" s="110">
        <f>IF('3C-Water transport'!AB$57="no"," ",ROUND(AB1470,4))</f>
        <v>0.45700000000000002</v>
      </c>
      <c r="AE1470" s="110">
        <f>IF('3C-Water transport'!AB$58="no"," ",ROUND(AB1470,4))</f>
        <v>0.45700000000000002</v>
      </c>
    </row>
    <row r="1471" spans="5:31" x14ac:dyDescent="0.25">
      <c r="E1471" s="110">
        <f t="shared" si="114"/>
        <v>0.45800000000000035</v>
      </c>
      <c r="F1471" s="110">
        <f>IF('3A-Rail transport'!$AB$56="no"," ",ROUND(E1471,4))</f>
        <v>0.45800000000000002</v>
      </c>
      <c r="G1471" s="110">
        <f>IF('3A-Rail transport'!$AB$57="no"," ",ROUND(E1471,4))</f>
        <v>0.45800000000000002</v>
      </c>
      <c r="H1471" s="110"/>
      <c r="S1471" s="110">
        <f t="shared" si="115"/>
        <v>0.45800000000000035</v>
      </c>
      <c r="T1471" s="110">
        <f>IF('3B-Air transport'!AB$66="no"," ",ROUND(S1471,4))</f>
        <v>0.45800000000000002</v>
      </c>
      <c r="U1471" s="110">
        <f>IF('3B-Air transport'!AB$67="no"," ",ROUND(S1471,4))</f>
        <v>0.45800000000000002</v>
      </c>
      <c r="V1471" s="110">
        <f>IF('3B-Air transport'!AB$68="no"," ",ROUND(S1471,4))</f>
        <v>0.45800000000000002</v>
      </c>
      <c r="W1471" s="110"/>
      <c r="AB1471" s="110">
        <f t="shared" si="116"/>
        <v>0.45800000000000035</v>
      </c>
      <c r="AC1471" s="110">
        <f>IF('3C-Water transport'!AB$56="no"," ",ROUND(AB1471,4))</f>
        <v>0.45800000000000002</v>
      </c>
      <c r="AD1471" s="110">
        <f>IF('3C-Water transport'!AB$57="no"," ",ROUND(AB1471,4))</f>
        <v>0.45800000000000002</v>
      </c>
      <c r="AE1471" s="110">
        <f>IF('3C-Water transport'!AB$58="no"," ",ROUND(AB1471,4))</f>
        <v>0.45800000000000002</v>
      </c>
    </row>
    <row r="1472" spans="5:31" x14ac:dyDescent="0.25">
      <c r="E1472" s="110">
        <f t="shared" si="114"/>
        <v>0.45900000000000035</v>
      </c>
      <c r="F1472" s="110">
        <f>IF('3A-Rail transport'!$AB$56="no"," ",ROUND(E1472,4))</f>
        <v>0.45900000000000002</v>
      </c>
      <c r="G1472" s="110">
        <f>IF('3A-Rail transport'!$AB$57="no"," ",ROUND(E1472,4))</f>
        <v>0.45900000000000002</v>
      </c>
      <c r="H1472" s="110"/>
      <c r="S1472" s="110">
        <f t="shared" si="115"/>
        <v>0.45900000000000035</v>
      </c>
      <c r="T1472" s="110">
        <f>IF('3B-Air transport'!AB$66="no"," ",ROUND(S1472,4))</f>
        <v>0.45900000000000002</v>
      </c>
      <c r="U1472" s="110">
        <f>IF('3B-Air transport'!AB$67="no"," ",ROUND(S1472,4))</f>
        <v>0.45900000000000002</v>
      </c>
      <c r="V1472" s="110">
        <f>IF('3B-Air transport'!AB$68="no"," ",ROUND(S1472,4))</f>
        <v>0.45900000000000002</v>
      </c>
      <c r="W1472" s="110"/>
      <c r="AB1472" s="110">
        <f t="shared" si="116"/>
        <v>0.45900000000000035</v>
      </c>
      <c r="AC1472" s="110">
        <f>IF('3C-Water transport'!AB$56="no"," ",ROUND(AB1472,4))</f>
        <v>0.45900000000000002</v>
      </c>
      <c r="AD1472" s="110">
        <f>IF('3C-Water transport'!AB$57="no"," ",ROUND(AB1472,4))</f>
        <v>0.45900000000000002</v>
      </c>
      <c r="AE1472" s="110">
        <f>IF('3C-Water transport'!AB$58="no"," ",ROUND(AB1472,4))</f>
        <v>0.45900000000000002</v>
      </c>
    </row>
    <row r="1473" spans="5:31" x14ac:dyDescent="0.25">
      <c r="E1473" s="110">
        <f t="shared" si="114"/>
        <v>0.46000000000000035</v>
      </c>
      <c r="F1473" s="110">
        <f>IF('3A-Rail transport'!$AB$56="no"," ",ROUND(E1473,4))</f>
        <v>0.46</v>
      </c>
      <c r="G1473" s="110">
        <f>IF('3A-Rail transport'!$AB$57="no"," ",ROUND(E1473,4))</f>
        <v>0.46</v>
      </c>
      <c r="H1473" s="110"/>
      <c r="S1473" s="110">
        <f t="shared" si="115"/>
        <v>0.46000000000000035</v>
      </c>
      <c r="T1473" s="110">
        <f>IF('3B-Air transport'!AB$66="no"," ",ROUND(S1473,4))</f>
        <v>0.46</v>
      </c>
      <c r="U1473" s="110">
        <f>IF('3B-Air transport'!AB$67="no"," ",ROUND(S1473,4))</f>
        <v>0.46</v>
      </c>
      <c r="V1473" s="110">
        <f>IF('3B-Air transport'!AB$68="no"," ",ROUND(S1473,4))</f>
        <v>0.46</v>
      </c>
      <c r="W1473" s="110"/>
      <c r="AB1473" s="110">
        <f t="shared" si="116"/>
        <v>0.46000000000000035</v>
      </c>
      <c r="AC1473" s="110">
        <f>IF('3C-Water transport'!AB$56="no"," ",ROUND(AB1473,4))</f>
        <v>0.46</v>
      </c>
      <c r="AD1473" s="110">
        <f>IF('3C-Water transport'!AB$57="no"," ",ROUND(AB1473,4))</f>
        <v>0.46</v>
      </c>
      <c r="AE1473" s="110">
        <f>IF('3C-Water transport'!AB$58="no"," ",ROUND(AB1473,4))</f>
        <v>0.46</v>
      </c>
    </row>
    <row r="1474" spans="5:31" x14ac:dyDescent="0.25">
      <c r="E1474" s="110">
        <f t="shared" si="114"/>
        <v>0.46100000000000035</v>
      </c>
      <c r="F1474" s="110">
        <f>IF('3A-Rail transport'!$AB$56="no"," ",ROUND(E1474,4))</f>
        <v>0.46100000000000002</v>
      </c>
      <c r="G1474" s="110">
        <f>IF('3A-Rail transport'!$AB$57="no"," ",ROUND(E1474,4))</f>
        <v>0.46100000000000002</v>
      </c>
      <c r="H1474" s="110"/>
      <c r="S1474" s="110">
        <f t="shared" si="115"/>
        <v>0.46100000000000035</v>
      </c>
      <c r="T1474" s="110">
        <f>IF('3B-Air transport'!AB$66="no"," ",ROUND(S1474,4))</f>
        <v>0.46100000000000002</v>
      </c>
      <c r="U1474" s="110">
        <f>IF('3B-Air transport'!AB$67="no"," ",ROUND(S1474,4))</f>
        <v>0.46100000000000002</v>
      </c>
      <c r="V1474" s="110">
        <f>IF('3B-Air transport'!AB$68="no"," ",ROUND(S1474,4))</f>
        <v>0.46100000000000002</v>
      </c>
      <c r="W1474" s="110"/>
      <c r="AB1474" s="110">
        <f t="shared" si="116"/>
        <v>0.46100000000000035</v>
      </c>
      <c r="AC1474" s="110">
        <f>IF('3C-Water transport'!AB$56="no"," ",ROUND(AB1474,4))</f>
        <v>0.46100000000000002</v>
      </c>
      <c r="AD1474" s="110">
        <f>IF('3C-Water transport'!AB$57="no"," ",ROUND(AB1474,4))</f>
        <v>0.46100000000000002</v>
      </c>
      <c r="AE1474" s="110">
        <f>IF('3C-Water transport'!AB$58="no"," ",ROUND(AB1474,4))</f>
        <v>0.46100000000000002</v>
      </c>
    </row>
    <row r="1475" spans="5:31" x14ac:dyDescent="0.25">
      <c r="E1475" s="110">
        <f t="shared" si="114"/>
        <v>0.46200000000000035</v>
      </c>
      <c r="F1475" s="110">
        <f>IF('3A-Rail transport'!$AB$56="no"," ",ROUND(E1475,4))</f>
        <v>0.46200000000000002</v>
      </c>
      <c r="G1475" s="110">
        <f>IF('3A-Rail transport'!$AB$57="no"," ",ROUND(E1475,4))</f>
        <v>0.46200000000000002</v>
      </c>
      <c r="H1475" s="110"/>
      <c r="S1475" s="110">
        <f t="shared" si="115"/>
        <v>0.46200000000000035</v>
      </c>
      <c r="T1475" s="110">
        <f>IF('3B-Air transport'!AB$66="no"," ",ROUND(S1475,4))</f>
        <v>0.46200000000000002</v>
      </c>
      <c r="U1475" s="110">
        <f>IF('3B-Air transport'!AB$67="no"," ",ROUND(S1475,4))</f>
        <v>0.46200000000000002</v>
      </c>
      <c r="V1475" s="110">
        <f>IF('3B-Air transport'!AB$68="no"," ",ROUND(S1475,4))</f>
        <v>0.46200000000000002</v>
      </c>
      <c r="W1475" s="110"/>
      <c r="AB1475" s="110">
        <f t="shared" si="116"/>
        <v>0.46200000000000035</v>
      </c>
      <c r="AC1475" s="110">
        <f>IF('3C-Water transport'!AB$56="no"," ",ROUND(AB1475,4))</f>
        <v>0.46200000000000002</v>
      </c>
      <c r="AD1475" s="110">
        <f>IF('3C-Water transport'!AB$57="no"," ",ROUND(AB1475,4))</f>
        <v>0.46200000000000002</v>
      </c>
      <c r="AE1475" s="110">
        <f>IF('3C-Water transport'!AB$58="no"," ",ROUND(AB1475,4))</f>
        <v>0.46200000000000002</v>
      </c>
    </row>
    <row r="1476" spans="5:31" x14ac:dyDescent="0.25">
      <c r="E1476" s="110">
        <f t="shared" si="114"/>
        <v>0.46300000000000036</v>
      </c>
      <c r="F1476" s="110">
        <f>IF('3A-Rail transport'!$AB$56="no"," ",ROUND(E1476,4))</f>
        <v>0.46300000000000002</v>
      </c>
      <c r="G1476" s="110">
        <f>IF('3A-Rail transport'!$AB$57="no"," ",ROUND(E1476,4))</f>
        <v>0.46300000000000002</v>
      </c>
      <c r="H1476" s="110"/>
      <c r="S1476" s="110">
        <f t="shared" si="115"/>
        <v>0.46300000000000036</v>
      </c>
      <c r="T1476" s="110">
        <f>IF('3B-Air transport'!AB$66="no"," ",ROUND(S1476,4))</f>
        <v>0.46300000000000002</v>
      </c>
      <c r="U1476" s="110">
        <f>IF('3B-Air transport'!AB$67="no"," ",ROUND(S1476,4))</f>
        <v>0.46300000000000002</v>
      </c>
      <c r="V1476" s="110">
        <f>IF('3B-Air transport'!AB$68="no"," ",ROUND(S1476,4))</f>
        <v>0.46300000000000002</v>
      </c>
      <c r="W1476" s="110"/>
      <c r="AB1476" s="110">
        <f t="shared" si="116"/>
        <v>0.46300000000000036</v>
      </c>
      <c r="AC1476" s="110">
        <f>IF('3C-Water transport'!AB$56="no"," ",ROUND(AB1476,4))</f>
        <v>0.46300000000000002</v>
      </c>
      <c r="AD1476" s="110">
        <f>IF('3C-Water transport'!AB$57="no"," ",ROUND(AB1476,4))</f>
        <v>0.46300000000000002</v>
      </c>
      <c r="AE1476" s="110">
        <f>IF('3C-Water transport'!AB$58="no"," ",ROUND(AB1476,4))</f>
        <v>0.46300000000000002</v>
      </c>
    </row>
    <row r="1477" spans="5:31" x14ac:dyDescent="0.25">
      <c r="E1477" s="110">
        <f t="shared" si="114"/>
        <v>0.46400000000000036</v>
      </c>
      <c r="F1477" s="110">
        <f>IF('3A-Rail transport'!$AB$56="no"," ",ROUND(E1477,4))</f>
        <v>0.46400000000000002</v>
      </c>
      <c r="G1477" s="110">
        <f>IF('3A-Rail transport'!$AB$57="no"," ",ROUND(E1477,4))</f>
        <v>0.46400000000000002</v>
      </c>
      <c r="H1477" s="110"/>
      <c r="S1477" s="110">
        <f t="shared" si="115"/>
        <v>0.46400000000000036</v>
      </c>
      <c r="T1477" s="110">
        <f>IF('3B-Air transport'!AB$66="no"," ",ROUND(S1477,4))</f>
        <v>0.46400000000000002</v>
      </c>
      <c r="U1477" s="110">
        <f>IF('3B-Air transport'!AB$67="no"," ",ROUND(S1477,4))</f>
        <v>0.46400000000000002</v>
      </c>
      <c r="V1477" s="110">
        <f>IF('3B-Air transport'!AB$68="no"," ",ROUND(S1477,4))</f>
        <v>0.46400000000000002</v>
      </c>
      <c r="W1477" s="110"/>
      <c r="AB1477" s="110">
        <f t="shared" si="116"/>
        <v>0.46400000000000036</v>
      </c>
      <c r="AC1477" s="110">
        <f>IF('3C-Water transport'!AB$56="no"," ",ROUND(AB1477,4))</f>
        <v>0.46400000000000002</v>
      </c>
      <c r="AD1477" s="110">
        <f>IF('3C-Water transport'!AB$57="no"," ",ROUND(AB1477,4))</f>
        <v>0.46400000000000002</v>
      </c>
      <c r="AE1477" s="110">
        <f>IF('3C-Water transport'!AB$58="no"," ",ROUND(AB1477,4))</f>
        <v>0.46400000000000002</v>
      </c>
    </row>
    <row r="1478" spans="5:31" x14ac:dyDescent="0.25">
      <c r="E1478" s="110">
        <f t="shared" si="114"/>
        <v>0.46500000000000036</v>
      </c>
      <c r="F1478" s="110">
        <f>IF('3A-Rail transport'!$AB$56="no"," ",ROUND(E1478,4))</f>
        <v>0.46500000000000002</v>
      </c>
      <c r="G1478" s="110">
        <f>IF('3A-Rail transport'!$AB$57="no"," ",ROUND(E1478,4))</f>
        <v>0.46500000000000002</v>
      </c>
      <c r="H1478" s="110"/>
      <c r="S1478" s="110">
        <f t="shared" si="115"/>
        <v>0.46500000000000036</v>
      </c>
      <c r="T1478" s="110">
        <f>IF('3B-Air transport'!AB$66="no"," ",ROUND(S1478,4))</f>
        <v>0.46500000000000002</v>
      </c>
      <c r="U1478" s="110">
        <f>IF('3B-Air transport'!AB$67="no"," ",ROUND(S1478,4))</f>
        <v>0.46500000000000002</v>
      </c>
      <c r="V1478" s="110">
        <f>IF('3B-Air transport'!AB$68="no"," ",ROUND(S1478,4))</f>
        <v>0.46500000000000002</v>
      </c>
      <c r="W1478" s="110"/>
      <c r="AB1478" s="110">
        <f t="shared" si="116"/>
        <v>0.46500000000000036</v>
      </c>
      <c r="AC1478" s="110">
        <f>IF('3C-Water transport'!AB$56="no"," ",ROUND(AB1478,4))</f>
        <v>0.46500000000000002</v>
      </c>
      <c r="AD1478" s="110">
        <f>IF('3C-Water transport'!AB$57="no"," ",ROUND(AB1478,4))</f>
        <v>0.46500000000000002</v>
      </c>
      <c r="AE1478" s="110">
        <f>IF('3C-Water transport'!AB$58="no"," ",ROUND(AB1478,4))</f>
        <v>0.46500000000000002</v>
      </c>
    </row>
    <row r="1479" spans="5:31" x14ac:dyDescent="0.25">
      <c r="E1479" s="110">
        <f t="shared" si="114"/>
        <v>0.46600000000000036</v>
      </c>
      <c r="F1479" s="110">
        <f>IF('3A-Rail transport'!$AB$56="no"," ",ROUND(E1479,4))</f>
        <v>0.46600000000000003</v>
      </c>
      <c r="G1479" s="110">
        <f>IF('3A-Rail transport'!$AB$57="no"," ",ROUND(E1479,4))</f>
        <v>0.46600000000000003</v>
      </c>
      <c r="H1479" s="110"/>
      <c r="S1479" s="110">
        <f t="shared" si="115"/>
        <v>0.46600000000000036</v>
      </c>
      <c r="T1479" s="110">
        <f>IF('3B-Air transport'!AB$66="no"," ",ROUND(S1479,4))</f>
        <v>0.46600000000000003</v>
      </c>
      <c r="U1479" s="110">
        <f>IF('3B-Air transport'!AB$67="no"," ",ROUND(S1479,4))</f>
        <v>0.46600000000000003</v>
      </c>
      <c r="V1479" s="110">
        <f>IF('3B-Air transport'!AB$68="no"," ",ROUND(S1479,4))</f>
        <v>0.46600000000000003</v>
      </c>
      <c r="W1479" s="110"/>
      <c r="AB1479" s="110">
        <f t="shared" si="116"/>
        <v>0.46600000000000036</v>
      </c>
      <c r="AC1479" s="110">
        <f>IF('3C-Water transport'!AB$56="no"," ",ROUND(AB1479,4))</f>
        <v>0.46600000000000003</v>
      </c>
      <c r="AD1479" s="110">
        <f>IF('3C-Water transport'!AB$57="no"," ",ROUND(AB1479,4))</f>
        <v>0.46600000000000003</v>
      </c>
      <c r="AE1479" s="110">
        <f>IF('3C-Water transport'!AB$58="no"," ",ROUND(AB1479,4))</f>
        <v>0.46600000000000003</v>
      </c>
    </row>
    <row r="1480" spans="5:31" x14ac:dyDescent="0.25">
      <c r="E1480" s="110">
        <f t="shared" si="114"/>
        <v>0.46700000000000036</v>
      </c>
      <c r="F1480" s="110">
        <f>IF('3A-Rail transport'!$AB$56="no"," ",ROUND(E1480,4))</f>
        <v>0.46700000000000003</v>
      </c>
      <c r="G1480" s="110">
        <f>IF('3A-Rail transport'!$AB$57="no"," ",ROUND(E1480,4))</f>
        <v>0.46700000000000003</v>
      </c>
      <c r="H1480" s="110"/>
      <c r="S1480" s="110">
        <f t="shared" si="115"/>
        <v>0.46700000000000036</v>
      </c>
      <c r="T1480" s="110">
        <f>IF('3B-Air transport'!AB$66="no"," ",ROUND(S1480,4))</f>
        <v>0.46700000000000003</v>
      </c>
      <c r="U1480" s="110">
        <f>IF('3B-Air transport'!AB$67="no"," ",ROUND(S1480,4))</f>
        <v>0.46700000000000003</v>
      </c>
      <c r="V1480" s="110">
        <f>IF('3B-Air transport'!AB$68="no"," ",ROUND(S1480,4))</f>
        <v>0.46700000000000003</v>
      </c>
      <c r="W1480" s="110"/>
      <c r="AB1480" s="110">
        <f t="shared" si="116"/>
        <v>0.46700000000000036</v>
      </c>
      <c r="AC1480" s="110">
        <f>IF('3C-Water transport'!AB$56="no"," ",ROUND(AB1480,4))</f>
        <v>0.46700000000000003</v>
      </c>
      <c r="AD1480" s="110">
        <f>IF('3C-Water transport'!AB$57="no"," ",ROUND(AB1480,4))</f>
        <v>0.46700000000000003</v>
      </c>
      <c r="AE1480" s="110">
        <f>IF('3C-Water transport'!AB$58="no"," ",ROUND(AB1480,4))</f>
        <v>0.46700000000000003</v>
      </c>
    </row>
    <row r="1481" spans="5:31" x14ac:dyDescent="0.25">
      <c r="E1481" s="110">
        <f t="shared" si="114"/>
        <v>0.46800000000000036</v>
      </c>
      <c r="F1481" s="110">
        <f>IF('3A-Rail transport'!$AB$56="no"," ",ROUND(E1481,4))</f>
        <v>0.46800000000000003</v>
      </c>
      <c r="G1481" s="110">
        <f>IF('3A-Rail transport'!$AB$57="no"," ",ROUND(E1481,4))</f>
        <v>0.46800000000000003</v>
      </c>
      <c r="H1481" s="110"/>
      <c r="S1481" s="110">
        <f t="shared" si="115"/>
        <v>0.46800000000000036</v>
      </c>
      <c r="T1481" s="110">
        <f>IF('3B-Air transport'!AB$66="no"," ",ROUND(S1481,4))</f>
        <v>0.46800000000000003</v>
      </c>
      <c r="U1481" s="110">
        <f>IF('3B-Air transport'!AB$67="no"," ",ROUND(S1481,4))</f>
        <v>0.46800000000000003</v>
      </c>
      <c r="V1481" s="110">
        <f>IF('3B-Air transport'!AB$68="no"," ",ROUND(S1481,4))</f>
        <v>0.46800000000000003</v>
      </c>
      <c r="W1481" s="110"/>
      <c r="AB1481" s="110">
        <f t="shared" si="116"/>
        <v>0.46800000000000036</v>
      </c>
      <c r="AC1481" s="110">
        <f>IF('3C-Water transport'!AB$56="no"," ",ROUND(AB1481,4))</f>
        <v>0.46800000000000003</v>
      </c>
      <c r="AD1481" s="110">
        <f>IF('3C-Water transport'!AB$57="no"," ",ROUND(AB1481,4))</f>
        <v>0.46800000000000003</v>
      </c>
      <c r="AE1481" s="110">
        <f>IF('3C-Water transport'!AB$58="no"," ",ROUND(AB1481,4))</f>
        <v>0.46800000000000003</v>
      </c>
    </row>
    <row r="1482" spans="5:31" x14ac:dyDescent="0.25">
      <c r="E1482" s="110">
        <f t="shared" si="114"/>
        <v>0.46900000000000036</v>
      </c>
      <c r="F1482" s="110">
        <f>IF('3A-Rail transport'!$AB$56="no"," ",ROUND(E1482,4))</f>
        <v>0.46899999999999997</v>
      </c>
      <c r="G1482" s="110">
        <f>IF('3A-Rail transport'!$AB$57="no"," ",ROUND(E1482,4))</f>
        <v>0.46899999999999997</v>
      </c>
      <c r="H1482" s="110"/>
      <c r="S1482" s="110">
        <f t="shared" si="115"/>
        <v>0.46900000000000036</v>
      </c>
      <c r="T1482" s="110">
        <f>IF('3B-Air transport'!AB$66="no"," ",ROUND(S1482,4))</f>
        <v>0.46899999999999997</v>
      </c>
      <c r="U1482" s="110">
        <f>IF('3B-Air transport'!AB$67="no"," ",ROUND(S1482,4))</f>
        <v>0.46899999999999997</v>
      </c>
      <c r="V1482" s="110">
        <f>IF('3B-Air transport'!AB$68="no"," ",ROUND(S1482,4))</f>
        <v>0.46899999999999997</v>
      </c>
      <c r="W1482" s="110"/>
      <c r="AB1482" s="110">
        <f t="shared" si="116"/>
        <v>0.46900000000000036</v>
      </c>
      <c r="AC1482" s="110">
        <f>IF('3C-Water transport'!AB$56="no"," ",ROUND(AB1482,4))</f>
        <v>0.46899999999999997</v>
      </c>
      <c r="AD1482" s="110">
        <f>IF('3C-Water transport'!AB$57="no"," ",ROUND(AB1482,4))</f>
        <v>0.46899999999999997</v>
      </c>
      <c r="AE1482" s="110">
        <f>IF('3C-Water transport'!AB$58="no"," ",ROUND(AB1482,4))</f>
        <v>0.46899999999999997</v>
      </c>
    </row>
    <row r="1483" spans="5:31" x14ac:dyDescent="0.25">
      <c r="E1483" s="110">
        <f t="shared" si="114"/>
        <v>0.47000000000000036</v>
      </c>
      <c r="F1483" s="110">
        <f>IF('3A-Rail transport'!$AB$56="no"," ",ROUND(E1483,4))</f>
        <v>0.47</v>
      </c>
      <c r="G1483" s="110">
        <f>IF('3A-Rail transport'!$AB$57="no"," ",ROUND(E1483,4))</f>
        <v>0.47</v>
      </c>
      <c r="H1483" s="110"/>
      <c r="S1483" s="110">
        <f t="shared" si="115"/>
        <v>0.47000000000000036</v>
      </c>
      <c r="T1483" s="110">
        <f>IF('3B-Air transport'!AB$66="no"," ",ROUND(S1483,4))</f>
        <v>0.47</v>
      </c>
      <c r="U1483" s="110">
        <f>IF('3B-Air transport'!AB$67="no"," ",ROUND(S1483,4))</f>
        <v>0.47</v>
      </c>
      <c r="V1483" s="110">
        <f>IF('3B-Air transport'!AB$68="no"," ",ROUND(S1483,4))</f>
        <v>0.47</v>
      </c>
      <c r="W1483" s="110"/>
      <c r="AB1483" s="110">
        <f t="shared" si="116"/>
        <v>0.47000000000000036</v>
      </c>
      <c r="AC1483" s="110">
        <f>IF('3C-Water transport'!AB$56="no"," ",ROUND(AB1483,4))</f>
        <v>0.47</v>
      </c>
      <c r="AD1483" s="110">
        <f>IF('3C-Water transport'!AB$57="no"," ",ROUND(AB1483,4))</f>
        <v>0.47</v>
      </c>
      <c r="AE1483" s="110">
        <f>IF('3C-Water transport'!AB$58="no"," ",ROUND(AB1483,4))</f>
        <v>0.47</v>
      </c>
    </row>
    <row r="1484" spans="5:31" x14ac:dyDescent="0.25">
      <c r="E1484" s="110">
        <f t="shared" si="114"/>
        <v>0.47100000000000036</v>
      </c>
      <c r="F1484" s="110">
        <f>IF('3A-Rail transport'!$AB$56="no"," ",ROUND(E1484,4))</f>
        <v>0.47099999999999997</v>
      </c>
      <c r="G1484" s="110">
        <f>IF('3A-Rail transport'!$AB$57="no"," ",ROUND(E1484,4))</f>
        <v>0.47099999999999997</v>
      </c>
      <c r="H1484" s="110"/>
      <c r="S1484" s="110">
        <f t="shared" si="115"/>
        <v>0.47100000000000036</v>
      </c>
      <c r="T1484" s="110">
        <f>IF('3B-Air transport'!AB$66="no"," ",ROUND(S1484,4))</f>
        <v>0.47099999999999997</v>
      </c>
      <c r="U1484" s="110">
        <f>IF('3B-Air transport'!AB$67="no"," ",ROUND(S1484,4))</f>
        <v>0.47099999999999997</v>
      </c>
      <c r="V1484" s="110">
        <f>IF('3B-Air transport'!AB$68="no"," ",ROUND(S1484,4))</f>
        <v>0.47099999999999997</v>
      </c>
      <c r="W1484" s="110"/>
      <c r="AB1484" s="110">
        <f t="shared" si="116"/>
        <v>0.47100000000000036</v>
      </c>
      <c r="AC1484" s="110">
        <f>IF('3C-Water transport'!AB$56="no"," ",ROUND(AB1484,4))</f>
        <v>0.47099999999999997</v>
      </c>
      <c r="AD1484" s="110">
        <f>IF('3C-Water transport'!AB$57="no"," ",ROUND(AB1484,4))</f>
        <v>0.47099999999999997</v>
      </c>
      <c r="AE1484" s="110">
        <f>IF('3C-Water transport'!AB$58="no"," ",ROUND(AB1484,4))</f>
        <v>0.47099999999999997</v>
      </c>
    </row>
    <row r="1485" spans="5:31" x14ac:dyDescent="0.25">
      <c r="E1485" s="110">
        <f t="shared" si="114"/>
        <v>0.47200000000000036</v>
      </c>
      <c r="F1485" s="110">
        <f>IF('3A-Rail transport'!$AB$56="no"," ",ROUND(E1485,4))</f>
        <v>0.47199999999999998</v>
      </c>
      <c r="G1485" s="110">
        <f>IF('3A-Rail transport'!$AB$57="no"," ",ROUND(E1485,4))</f>
        <v>0.47199999999999998</v>
      </c>
      <c r="H1485" s="110"/>
      <c r="S1485" s="110">
        <f t="shared" si="115"/>
        <v>0.47200000000000036</v>
      </c>
      <c r="T1485" s="110">
        <f>IF('3B-Air transport'!AB$66="no"," ",ROUND(S1485,4))</f>
        <v>0.47199999999999998</v>
      </c>
      <c r="U1485" s="110">
        <f>IF('3B-Air transport'!AB$67="no"," ",ROUND(S1485,4))</f>
        <v>0.47199999999999998</v>
      </c>
      <c r="V1485" s="110">
        <f>IF('3B-Air transport'!AB$68="no"," ",ROUND(S1485,4))</f>
        <v>0.47199999999999998</v>
      </c>
      <c r="W1485" s="110"/>
      <c r="AB1485" s="110">
        <f t="shared" si="116"/>
        <v>0.47200000000000036</v>
      </c>
      <c r="AC1485" s="110">
        <f>IF('3C-Water transport'!AB$56="no"," ",ROUND(AB1485,4))</f>
        <v>0.47199999999999998</v>
      </c>
      <c r="AD1485" s="110">
        <f>IF('3C-Water transport'!AB$57="no"," ",ROUND(AB1485,4))</f>
        <v>0.47199999999999998</v>
      </c>
      <c r="AE1485" s="110">
        <f>IF('3C-Water transport'!AB$58="no"," ",ROUND(AB1485,4))</f>
        <v>0.47199999999999998</v>
      </c>
    </row>
    <row r="1486" spans="5:31" x14ac:dyDescent="0.25">
      <c r="E1486" s="110">
        <f t="shared" si="114"/>
        <v>0.47300000000000036</v>
      </c>
      <c r="F1486" s="110">
        <f>IF('3A-Rail transport'!$AB$56="no"," ",ROUND(E1486,4))</f>
        <v>0.47299999999999998</v>
      </c>
      <c r="G1486" s="110">
        <f>IF('3A-Rail transport'!$AB$57="no"," ",ROUND(E1486,4))</f>
        <v>0.47299999999999998</v>
      </c>
      <c r="H1486" s="110"/>
      <c r="S1486" s="110">
        <f t="shared" si="115"/>
        <v>0.47300000000000036</v>
      </c>
      <c r="T1486" s="110">
        <f>IF('3B-Air transport'!AB$66="no"," ",ROUND(S1486,4))</f>
        <v>0.47299999999999998</v>
      </c>
      <c r="U1486" s="110">
        <f>IF('3B-Air transport'!AB$67="no"," ",ROUND(S1486,4))</f>
        <v>0.47299999999999998</v>
      </c>
      <c r="V1486" s="110">
        <f>IF('3B-Air transport'!AB$68="no"," ",ROUND(S1486,4))</f>
        <v>0.47299999999999998</v>
      </c>
      <c r="W1486" s="110"/>
      <c r="AB1486" s="110">
        <f t="shared" si="116"/>
        <v>0.47300000000000036</v>
      </c>
      <c r="AC1486" s="110">
        <f>IF('3C-Water transport'!AB$56="no"," ",ROUND(AB1486,4))</f>
        <v>0.47299999999999998</v>
      </c>
      <c r="AD1486" s="110">
        <f>IF('3C-Water transport'!AB$57="no"," ",ROUND(AB1486,4))</f>
        <v>0.47299999999999998</v>
      </c>
      <c r="AE1486" s="110">
        <f>IF('3C-Water transport'!AB$58="no"," ",ROUND(AB1486,4))</f>
        <v>0.47299999999999998</v>
      </c>
    </row>
    <row r="1487" spans="5:31" x14ac:dyDescent="0.25">
      <c r="E1487" s="110">
        <f t="shared" si="114"/>
        <v>0.47400000000000037</v>
      </c>
      <c r="F1487" s="110">
        <f>IF('3A-Rail transport'!$AB$56="no"," ",ROUND(E1487,4))</f>
        <v>0.47399999999999998</v>
      </c>
      <c r="G1487" s="110">
        <f>IF('3A-Rail transport'!$AB$57="no"," ",ROUND(E1487,4))</f>
        <v>0.47399999999999998</v>
      </c>
      <c r="H1487" s="110"/>
      <c r="S1487" s="110">
        <f t="shared" si="115"/>
        <v>0.47400000000000037</v>
      </c>
      <c r="T1487" s="110">
        <f>IF('3B-Air transport'!AB$66="no"," ",ROUND(S1487,4))</f>
        <v>0.47399999999999998</v>
      </c>
      <c r="U1487" s="110">
        <f>IF('3B-Air transport'!AB$67="no"," ",ROUND(S1487,4))</f>
        <v>0.47399999999999998</v>
      </c>
      <c r="V1487" s="110">
        <f>IF('3B-Air transport'!AB$68="no"," ",ROUND(S1487,4))</f>
        <v>0.47399999999999998</v>
      </c>
      <c r="W1487" s="110"/>
      <c r="AB1487" s="110">
        <f t="shared" si="116"/>
        <v>0.47400000000000037</v>
      </c>
      <c r="AC1487" s="110">
        <f>IF('3C-Water transport'!AB$56="no"," ",ROUND(AB1487,4))</f>
        <v>0.47399999999999998</v>
      </c>
      <c r="AD1487" s="110">
        <f>IF('3C-Water transport'!AB$57="no"," ",ROUND(AB1487,4))</f>
        <v>0.47399999999999998</v>
      </c>
      <c r="AE1487" s="110">
        <f>IF('3C-Water transport'!AB$58="no"," ",ROUND(AB1487,4))</f>
        <v>0.47399999999999998</v>
      </c>
    </row>
    <row r="1488" spans="5:31" x14ac:dyDescent="0.25">
      <c r="E1488" s="110">
        <f t="shared" si="114"/>
        <v>0.47500000000000037</v>
      </c>
      <c r="F1488" s="110">
        <f>IF('3A-Rail transport'!$AB$56="no"," ",ROUND(E1488,4))</f>
        <v>0.47499999999999998</v>
      </c>
      <c r="G1488" s="110">
        <f>IF('3A-Rail transport'!$AB$57="no"," ",ROUND(E1488,4))</f>
        <v>0.47499999999999998</v>
      </c>
      <c r="H1488" s="110"/>
      <c r="S1488" s="110">
        <f t="shared" si="115"/>
        <v>0.47500000000000037</v>
      </c>
      <c r="T1488" s="110">
        <f>IF('3B-Air transport'!AB$66="no"," ",ROUND(S1488,4))</f>
        <v>0.47499999999999998</v>
      </c>
      <c r="U1488" s="110">
        <f>IF('3B-Air transport'!AB$67="no"," ",ROUND(S1488,4))</f>
        <v>0.47499999999999998</v>
      </c>
      <c r="V1488" s="110">
        <f>IF('3B-Air transport'!AB$68="no"," ",ROUND(S1488,4))</f>
        <v>0.47499999999999998</v>
      </c>
      <c r="W1488" s="110"/>
      <c r="AB1488" s="110">
        <f t="shared" si="116"/>
        <v>0.47500000000000037</v>
      </c>
      <c r="AC1488" s="110">
        <f>IF('3C-Water transport'!AB$56="no"," ",ROUND(AB1488,4))</f>
        <v>0.47499999999999998</v>
      </c>
      <c r="AD1488" s="110">
        <f>IF('3C-Water transport'!AB$57="no"," ",ROUND(AB1488,4))</f>
        <v>0.47499999999999998</v>
      </c>
      <c r="AE1488" s="110">
        <f>IF('3C-Water transport'!AB$58="no"," ",ROUND(AB1488,4))</f>
        <v>0.47499999999999998</v>
      </c>
    </row>
    <row r="1489" spans="5:31" x14ac:dyDescent="0.25">
      <c r="E1489" s="110">
        <f t="shared" si="114"/>
        <v>0.47600000000000037</v>
      </c>
      <c r="F1489" s="110">
        <f>IF('3A-Rail transport'!$AB$56="no"," ",ROUND(E1489,4))</f>
        <v>0.47599999999999998</v>
      </c>
      <c r="G1489" s="110">
        <f>IF('3A-Rail transport'!$AB$57="no"," ",ROUND(E1489,4))</f>
        <v>0.47599999999999998</v>
      </c>
      <c r="H1489" s="110"/>
      <c r="S1489" s="110">
        <f t="shared" si="115"/>
        <v>0.47600000000000037</v>
      </c>
      <c r="T1489" s="110">
        <f>IF('3B-Air transport'!AB$66="no"," ",ROUND(S1489,4))</f>
        <v>0.47599999999999998</v>
      </c>
      <c r="U1489" s="110">
        <f>IF('3B-Air transport'!AB$67="no"," ",ROUND(S1489,4))</f>
        <v>0.47599999999999998</v>
      </c>
      <c r="V1489" s="110">
        <f>IF('3B-Air transport'!AB$68="no"," ",ROUND(S1489,4))</f>
        <v>0.47599999999999998</v>
      </c>
      <c r="W1489" s="110"/>
      <c r="AB1489" s="110">
        <f t="shared" si="116"/>
        <v>0.47600000000000037</v>
      </c>
      <c r="AC1489" s="110">
        <f>IF('3C-Water transport'!AB$56="no"," ",ROUND(AB1489,4))</f>
        <v>0.47599999999999998</v>
      </c>
      <c r="AD1489" s="110">
        <f>IF('3C-Water transport'!AB$57="no"," ",ROUND(AB1489,4))</f>
        <v>0.47599999999999998</v>
      </c>
      <c r="AE1489" s="110">
        <f>IF('3C-Water transport'!AB$58="no"," ",ROUND(AB1489,4))</f>
        <v>0.47599999999999998</v>
      </c>
    </row>
    <row r="1490" spans="5:31" x14ac:dyDescent="0.25">
      <c r="E1490" s="110">
        <f t="shared" si="114"/>
        <v>0.47700000000000037</v>
      </c>
      <c r="F1490" s="110">
        <f>IF('3A-Rail transport'!$AB$56="no"," ",ROUND(E1490,4))</f>
        <v>0.47699999999999998</v>
      </c>
      <c r="G1490" s="110">
        <f>IF('3A-Rail transport'!$AB$57="no"," ",ROUND(E1490,4))</f>
        <v>0.47699999999999998</v>
      </c>
      <c r="H1490" s="110"/>
      <c r="S1490" s="110">
        <f t="shared" si="115"/>
        <v>0.47700000000000037</v>
      </c>
      <c r="T1490" s="110">
        <f>IF('3B-Air transport'!AB$66="no"," ",ROUND(S1490,4))</f>
        <v>0.47699999999999998</v>
      </c>
      <c r="U1490" s="110">
        <f>IF('3B-Air transport'!AB$67="no"," ",ROUND(S1490,4))</f>
        <v>0.47699999999999998</v>
      </c>
      <c r="V1490" s="110">
        <f>IF('3B-Air transport'!AB$68="no"," ",ROUND(S1490,4))</f>
        <v>0.47699999999999998</v>
      </c>
      <c r="W1490" s="110"/>
      <c r="AB1490" s="110">
        <f t="shared" si="116"/>
        <v>0.47700000000000037</v>
      </c>
      <c r="AC1490" s="110">
        <f>IF('3C-Water transport'!AB$56="no"," ",ROUND(AB1490,4))</f>
        <v>0.47699999999999998</v>
      </c>
      <c r="AD1490" s="110">
        <f>IF('3C-Water transport'!AB$57="no"," ",ROUND(AB1490,4))</f>
        <v>0.47699999999999998</v>
      </c>
      <c r="AE1490" s="110">
        <f>IF('3C-Water transport'!AB$58="no"," ",ROUND(AB1490,4))</f>
        <v>0.47699999999999998</v>
      </c>
    </row>
    <row r="1491" spans="5:31" x14ac:dyDescent="0.25">
      <c r="E1491" s="110">
        <f t="shared" si="114"/>
        <v>0.47800000000000037</v>
      </c>
      <c r="F1491" s="110">
        <f>IF('3A-Rail transport'!$AB$56="no"," ",ROUND(E1491,4))</f>
        <v>0.47799999999999998</v>
      </c>
      <c r="G1491" s="110">
        <f>IF('3A-Rail transport'!$AB$57="no"," ",ROUND(E1491,4))</f>
        <v>0.47799999999999998</v>
      </c>
      <c r="H1491" s="110"/>
      <c r="S1491" s="110">
        <f t="shared" si="115"/>
        <v>0.47800000000000037</v>
      </c>
      <c r="T1491" s="110">
        <f>IF('3B-Air transport'!AB$66="no"," ",ROUND(S1491,4))</f>
        <v>0.47799999999999998</v>
      </c>
      <c r="U1491" s="110">
        <f>IF('3B-Air transport'!AB$67="no"," ",ROUND(S1491,4))</f>
        <v>0.47799999999999998</v>
      </c>
      <c r="V1491" s="110">
        <f>IF('3B-Air transport'!AB$68="no"," ",ROUND(S1491,4))</f>
        <v>0.47799999999999998</v>
      </c>
      <c r="W1491" s="110"/>
      <c r="AB1491" s="110">
        <f t="shared" si="116"/>
        <v>0.47800000000000037</v>
      </c>
      <c r="AC1491" s="110">
        <f>IF('3C-Water transport'!AB$56="no"," ",ROUND(AB1491,4))</f>
        <v>0.47799999999999998</v>
      </c>
      <c r="AD1491" s="110">
        <f>IF('3C-Water transport'!AB$57="no"," ",ROUND(AB1491,4))</f>
        <v>0.47799999999999998</v>
      </c>
      <c r="AE1491" s="110">
        <f>IF('3C-Water transport'!AB$58="no"," ",ROUND(AB1491,4))</f>
        <v>0.47799999999999998</v>
      </c>
    </row>
    <row r="1492" spans="5:31" x14ac:dyDescent="0.25">
      <c r="E1492" s="110">
        <f t="shared" si="114"/>
        <v>0.47900000000000037</v>
      </c>
      <c r="F1492" s="110">
        <f>IF('3A-Rail transport'!$AB$56="no"," ",ROUND(E1492,4))</f>
        <v>0.47899999999999998</v>
      </c>
      <c r="G1492" s="110">
        <f>IF('3A-Rail transport'!$AB$57="no"," ",ROUND(E1492,4))</f>
        <v>0.47899999999999998</v>
      </c>
      <c r="H1492" s="110"/>
      <c r="S1492" s="110">
        <f t="shared" si="115"/>
        <v>0.47900000000000037</v>
      </c>
      <c r="T1492" s="110">
        <f>IF('3B-Air transport'!AB$66="no"," ",ROUND(S1492,4))</f>
        <v>0.47899999999999998</v>
      </c>
      <c r="U1492" s="110">
        <f>IF('3B-Air transport'!AB$67="no"," ",ROUND(S1492,4))</f>
        <v>0.47899999999999998</v>
      </c>
      <c r="V1492" s="110">
        <f>IF('3B-Air transport'!AB$68="no"," ",ROUND(S1492,4))</f>
        <v>0.47899999999999998</v>
      </c>
      <c r="W1492" s="110"/>
      <c r="AB1492" s="110">
        <f t="shared" si="116"/>
        <v>0.47900000000000037</v>
      </c>
      <c r="AC1492" s="110">
        <f>IF('3C-Water transport'!AB$56="no"," ",ROUND(AB1492,4))</f>
        <v>0.47899999999999998</v>
      </c>
      <c r="AD1492" s="110">
        <f>IF('3C-Water transport'!AB$57="no"," ",ROUND(AB1492,4))</f>
        <v>0.47899999999999998</v>
      </c>
      <c r="AE1492" s="110">
        <f>IF('3C-Water transport'!AB$58="no"," ",ROUND(AB1492,4))</f>
        <v>0.47899999999999998</v>
      </c>
    </row>
    <row r="1493" spans="5:31" x14ac:dyDescent="0.25">
      <c r="E1493" s="110">
        <f t="shared" si="114"/>
        <v>0.48000000000000037</v>
      </c>
      <c r="F1493" s="110">
        <f>IF('3A-Rail transport'!$AB$56="no"," ",ROUND(E1493,4))</f>
        <v>0.48</v>
      </c>
      <c r="G1493" s="110">
        <f>IF('3A-Rail transport'!$AB$57="no"," ",ROUND(E1493,4))</f>
        <v>0.48</v>
      </c>
      <c r="H1493" s="110"/>
      <c r="S1493" s="110">
        <f t="shared" si="115"/>
        <v>0.48000000000000037</v>
      </c>
      <c r="T1493" s="110">
        <f>IF('3B-Air transport'!AB$66="no"," ",ROUND(S1493,4))</f>
        <v>0.48</v>
      </c>
      <c r="U1493" s="110">
        <f>IF('3B-Air transport'!AB$67="no"," ",ROUND(S1493,4))</f>
        <v>0.48</v>
      </c>
      <c r="V1493" s="110">
        <f>IF('3B-Air transport'!AB$68="no"," ",ROUND(S1493,4))</f>
        <v>0.48</v>
      </c>
      <c r="W1493" s="110"/>
      <c r="AB1493" s="110">
        <f t="shared" si="116"/>
        <v>0.48000000000000037</v>
      </c>
      <c r="AC1493" s="110">
        <f>IF('3C-Water transport'!AB$56="no"," ",ROUND(AB1493,4))</f>
        <v>0.48</v>
      </c>
      <c r="AD1493" s="110">
        <f>IF('3C-Water transport'!AB$57="no"," ",ROUND(AB1493,4))</f>
        <v>0.48</v>
      </c>
      <c r="AE1493" s="110">
        <f>IF('3C-Water transport'!AB$58="no"," ",ROUND(AB1493,4))</f>
        <v>0.48</v>
      </c>
    </row>
    <row r="1494" spans="5:31" x14ac:dyDescent="0.25">
      <c r="E1494" s="110">
        <f t="shared" si="114"/>
        <v>0.48100000000000037</v>
      </c>
      <c r="F1494" s="110">
        <f>IF('3A-Rail transport'!$AB$56="no"," ",ROUND(E1494,4))</f>
        <v>0.48099999999999998</v>
      </c>
      <c r="G1494" s="110">
        <f>IF('3A-Rail transport'!$AB$57="no"," ",ROUND(E1494,4))</f>
        <v>0.48099999999999998</v>
      </c>
      <c r="H1494" s="110"/>
      <c r="S1494" s="110">
        <f t="shared" si="115"/>
        <v>0.48100000000000037</v>
      </c>
      <c r="T1494" s="110">
        <f>IF('3B-Air transport'!AB$66="no"," ",ROUND(S1494,4))</f>
        <v>0.48099999999999998</v>
      </c>
      <c r="U1494" s="110">
        <f>IF('3B-Air transport'!AB$67="no"," ",ROUND(S1494,4))</f>
        <v>0.48099999999999998</v>
      </c>
      <c r="V1494" s="110">
        <f>IF('3B-Air transport'!AB$68="no"," ",ROUND(S1494,4))</f>
        <v>0.48099999999999998</v>
      </c>
      <c r="W1494" s="110"/>
      <c r="AB1494" s="110">
        <f t="shared" si="116"/>
        <v>0.48100000000000037</v>
      </c>
      <c r="AC1494" s="110">
        <f>IF('3C-Water transport'!AB$56="no"," ",ROUND(AB1494,4))</f>
        <v>0.48099999999999998</v>
      </c>
      <c r="AD1494" s="110">
        <f>IF('3C-Water transport'!AB$57="no"," ",ROUND(AB1494,4))</f>
        <v>0.48099999999999998</v>
      </c>
      <c r="AE1494" s="110">
        <f>IF('3C-Water transport'!AB$58="no"," ",ROUND(AB1494,4))</f>
        <v>0.48099999999999998</v>
      </c>
    </row>
    <row r="1495" spans="5:31" x14ac:dyDescent="0.25">
      <c r="E1495" s="110">
        <f t="shared" si="114"/>
        <v>0.48200000000000037</v>
      </c>
      <c r="F1495" s="110">
        <f>IF('3A-Rail transport'!$AB$56="no"," ",ROUND(E1495,4))</f>
        <v>0.48199999999999998</v>
      </c>
      <c r="G1495" s="110">
        <f>IF('3A-Rail transport'!$AB$57="no"," ",ROUND(E1495,4))</f>
        <v>0.48199999999999998</v>
      </c>
      <c r="H1495" s="110"/>
      <c r="S1495" s="110">
        <f t="shared" si="115"/>
        <v>0.48200000000000037</v>
      </c>
      <c r="T1495" s="110">
        <f>IF('3B-Air transport'!AB$66="no"," ",ROUND(S1495,4))</f>
        <v>0.48199999999999998</v>
      </c>
      <c r="U1495" s="110">
        <f>IF('3B-Air transport'!AB$67="no"," ",ROUND(S1495,4))</f>
        <v>0.48199999999999998</v>
      </c>
      <c r="V1495" s="110">
        <f>IF('3B-Air transport'!AB$68="no"," ",ROUND(S1495,4))</f>
        <v>0.48199999999999998</v>
      </c>
      <c r="W1495" s="110"/>
      <c r="AB1495" s="110">
        <f t="shared" si="116"/>
        <v>0.48200000000000037</v>
      </c>
      <c r="AC1495" s="110">
        <f>IF('3C-Water transport'!AB$56="no"," ",ROUND(AB1495,4))</f>
        <v>0.48199999999999998</v>
      </c>
      <c r="AD1495" s="110">
        <f>IF('3C-Water transport'!AB$57="no"," ",ROUND(AB1495,4))</f>
        <v>0.48199999999999998</v>
      </c>
      <c r="AE1495" s="110">
        <f>IF('3C-Water transport'!AB$58="no"," ",ROUND(AB1495,4))</f>
        <v>0.48199999999999998</v>
      </c>
    </row>
    <row r="1496" spans="5:31" x14ac:dyDescent="0.25">
      <c r="E1496" s="110">
        <f t="shared" si="114"/>
        <v>0.48300000000000037</v>
      </c>
      <c r="F1496" s="110">
        <f>IF('3A-Rail transport'!$AB$56="no"," ",ROUND(E1496,4))</f>
        <v>0.48299999999999998</v>
      </c>
      <c r="G1496" s="110">
        <f>IF('3A-Rail transport'!$AB$57="no"," ",ROUND(E1496,4))</f>
        <v>0.48299999999999998</v>
      </c>
      <c r="H1496" s="110"/>
      <c r="S1496" s="110">
        <f t="shared" si="115"/>
        <v>0.48300000000000037</v>
      </c>
      <c r="T1496" s="110">
        <f>IF('3B-Air transport'!AB$66="no"," ",ROUND(S1496,4))</f>
        <v>0.48299999999999998</v>
      </c>
      <c r="U1496" s="110">
        <f>IF('3B-Air transport'!AB$67="no"," ",ROUND(S1496,4))</f>
        <v>0.48299999999999998</v>
      </c>
      <c r="V1496" s="110">
        <f>IF('3B-Air transport'!AB$68="no"," ",ROUND(S1496,4))</f>
        <v>0.48299999999999998</v>
      </c>
      <c r="W1496" s="110"/>
      <c r="AB1496" s="110">
        <f t="shared" si="116"/>
        <v>0.48300000000000037</v>
      </c>
      <c r="AC1496" s="110">
        <f>IF('3C-Water transport'!AB$56="no"," ",ROUND(AB1496,4))</f>
        <v>0.48299999999999998</v>
      </c>
      <c r="AD1496" s="110">
        <f>IF('3C-Water transport'!AB$57="no"," ",ROUND(AB1496,4))</f>
        <v>0.48299999999999998</v>
      </c>
      <c r="AE1496" s="110">
        <f>IF('3C-Water transport'!AB$58="no"," ",ROUND(AB1496,4))</f>
        <v>0.48299999999999998</v>
      </c>
    </row>
    <row r="1497" spans="5:31" x14ac:dyDescent="0.25">
      <c r="E1497" s="110">
        <f t="shared" si="114"/>
        <v>0.48400000000000037</v>
      </c>
      <c r="F1497" s="110">
        <f>IF('3A-Rail transport'!$AB$56="no"," ",ROUND(E1497,4))</f>
        <v>0.48399999999999999</v>
      </c>
      <c r="G1497" s="110">
        <f>IF('3A-Rail transport'!$AB$57="no"," ",ROUND(E1497,4))</f>
        <v>0.48399999999999999</v>
      </c>
      <c r="H1497" s="110"/>
      <c r="S1497" s="110">
        <f t="shared" si="115"/>
        <v>0.48400000000000037</v>
      </c>
      <c r="T1497" s="110">
        <f>IF('3B-Air transport'!AB$66="no"," ",ROUND(S1497,4))</f>
        <v>0.48399999999999999</v>
      </c>
      <c r="U1497" s="110">
        <f>IF('3B-Air transport'!AB$67="no"," ",ROUND(S1497,4))</f>
        <v>0.48399999999999999</v>
      </c>
      <c r="V1497" s="110">
        <f>IF('3B-Air transport'!AB$68="no"," ",ROUND(S1497,4))</f>
        <v>0.48399999999999999</v>
      </c>
      <c r="W1497" s="110"/>
      <c r="AB1497" s="110">
        <f t="shared" si="116"/>
        <v>0.48400000000000037</v>
      </c>
      <c r="AC1497" s="110">
        <f>IF('3C-Water transport'!AB$56="no"," ",ROUND(AB1497,4))</f>
        <v>0.48399999999999999</v>
      </c>
      <c r="AD1497" s="110">
        <f>IF('3C-Water transport'!AB$57="no"," ",ROUND(AB1497,4))</f>
        <v>0.48399999999999999</v>
      </c>
      <c r="AE1497" s="110">
        <f>IF('3C-Water transport'!AB$58="no"," ",ROUND(AB1497,4))</f>
        <v>0.48399999999999999</v>
      </c>
    </row>
    <row r="1498" spans="5:31" x14ac:dyDescent="0.25">
      <c r="E1498" s="110">
        <f t="shared" si="114"/>
        <v>0.48500000000000038</v>
      </c>
      <c r="F1498" s="110">
        <f>IF('3A-Rail transport'!$AB$56="no"," ",ROUND(E1498,4))</f>
        <v>0.48499999999999999</v>
      </c>
      <c r="G1498" s="110">
        <f>IF('3A-Rail transport'!$AB$57="no"," ",ROUND(E1498,4))</f>
        <v>0.48499999999999999</v>
      </c>
      <c r="H1498" s="110"/>
      <c r="S1498" s="110">
        <f t="shared" si="115"/>
        <v>0.48500000000000038</v>
      </c>
      <c r="T1498" s="110">
        <f>IF('3B-Air transport'!AB$66="no"," ",ROUND(S1498,4))</f>
        <v>0.48499999999999999</v>
      </c>
      <c r="U1498" s="110">
        <f>IF('3B-Air transport'!AB$67="no"," ",ROUND(S1498,4))</f>
        <v>0.48499999999999999</v>
      </c>
      <c r="V1498" s="110">
        <f>IF('3B-Air transport'!AB$68="no"," ",ROUND(S1498,4))</f>
        <v>0.48499999999999999</v>
      </c>
      <c r="W1498" s="110"/>
      <c r="AB1498" s="110">
        <f t="shared" si="116"/>
        <v>0.48500000000000038</v>
      </c>
      <c r="AC1498" s="110">
        <f>IF('3C-Water transport'!AB$56="no"," ",ROUND(AB1498,4))</f>
        <v>0.48499999999999999</v>
      </c>
      <c r="AD1498" s="110">
        <f>IF('3C-Water transport'!AB$57="no"," ",ROUND(AB1498,4))</f>
        <v>0.48499999999999999</v>
      </c>
      <c r="AE1498" s="110">
        <f>IF('3C-Water transport'!AB$58="no"," ",ROUND(AB1498,4))</f>
        <v>0.48499999999999999</v>
      </c>
    </row>
    <row r="1499" spans="5:31" x14ac:dyDescent="0.25">
      <c r="E1499" s="110">
        <f t="shared" si="114"/>
        <v>0.48600000000000038</v>
      </c>
      <c r="F1499" s="110">
        <f>IF('3A-Rail transport'!$AB$56="no"," ",ROUND(E1499,4))</f>
        <v>0.48599999999999999</v>
      </c>
      <c r="G1499" s="110">
        <f>IF('3A-Rail transport'!$AB$57="no"," ",ROUND(E1499,4))</f>
        <v>0.48599999999999999</v>
      </c>
      <c r="H1499" s="110"/>
      <c r="S1499" s="110">
        <f t="shared" si="115"/>
        <v>0.48600000000000038</v>
      </c>
      <c r="T1499" s="110">
        <f>IF('3B-Air transport'!AB$66="no"," ",ROUND(S1499,4))</f>
        <v>0.48599999999999999</v>
      </c>
      <c r="U1499" s="110">
        <f>IF('3B-Air transport'!AB$67="no"," ",ROUND(S1499,4))</f>
        <v>0.48599999999999999</v>
      </c>
      <c r="V1499" s="110">
        <f>IF('3B-Air transport'!AB$68="no"," ",ROUND(S1499,4))</f>
        <v>0.48599999999999999</v>
      </c>
      <c r="W1499" s="110"/>
      <c r="AB1499" s="110">
        <f t="shared" si="116"/>
        <v>0.48600000000000038</v>
      </c>
      <c r="AC1499" s="110">
        <f>IF('3C-Water transport'!AB$56="no"," ",ROUND(AB1499,4))</f>
        <v>0.48599999999999999</v>
      </c>
      <c r="AD1499" s="110">
        <f>IF('3C-Water transport'!AB$57="no"," ",ROUND(AB1499,4))</f>
        <v>0.48599999999999999</v>
      </c>
      <c r="AE1499" s="110">
        <f>IF('3C-Water transport'!AB$58="no"," ",ROUND(AB1499,4))</f>
        <v>0.48599999999999999</v>
      </c>
    </row>
    <row r="1500" spans="5:31" x14ac:dyDescent="0.25">
      <c r="E1500" s="110">
        <f t="shared" si="114"/>
        <v>0.48700000000000038</v>
      </c>
      <c r="F1500" s="110">
        <f>IF('3A-Rail transport'!$AB$56="no"," ",ROUND(E1500,4))</f>
        <v>0.48699999999999999</v>
      </c>
      <c r="G1500" s="110">
        <f>IF('3A-Rail transport'!$AB$57="no"," ",ROUND(E1500,4))</f>
        <v>0.48699999999999999</v>
      </c>
      <c r="H1500" s="110"/>
      <c r="S1500" s="110">
        <f t="shared" si="115"/>
        <v>0.48700000000000038</v>
      </c>
      <c r="T1500" s="110">
        <f>IF('3B-Air transport'!AB$66="no"," ",ROUND(S1500,4))</f>
        <v>0.48699999999999999</v>
      </c>
      <c r="U1500" s="110">
        <f>IF('3B-Air transport'!AB$67="no"," ",ROUND(S1500,4))</f>
        <v>0.48699999999999999</v>
      </c>
      <c r="V1500" s="110">
        <f>IF('3B-Air transport'!AB$68="no"," ",ROUND(S1500,4))</f>
        <v>0.48699999999999999</v>
      </c>
      <c r="W1500" s="110"/>
      <c r="AB1500" s="110">
        <f t="shared" si="116"/>
        <v>0.48700000000000038</v>
      </c>
      <c r="AC1500" s="110">
        <f>IF('3C-Water transport'!AB$56="no"," ",ROUND(AB1500,4))</f>
        <v>0.48699999999999999</v>
      </c>
      <c r="AD1500" s="110">
        <f>IF('3C-Water transport'!AB$57="no"," ",ROUND(AB1500,4))</f>
        <v>0.48699999999999999</v>
      </c>
      <c r="AE1500" s="110">
        <f>IF('3C-Water transport'!AB$58="no"," ",ROUND(AB1500,4))</f>
        <v>0.48699999999999999</v>
      </c>
    </row>
    <row r="1501" spans="5:31" x14ac:dyDescent="0.25">
      <c r="E1501" s="110">
        <f t="shared" si="114"/>
        <v>0.48800000000000038</v>
      </c>
      <c r="F1501" s="110">
        <f>IF('3A-Rail transport'!$AB$56="no"," ",ROUND(E1501,4))</f>
        <v>0.48799999999999999</v>
      </c>
      <c r="G1501" s="110">
        <f>IF('3A-Rail transport'!$AB$57="no"," ",ROUND(E1501,4))</f>
        <v>0.48799999999999999</v>
      </c>
      <c r="H1501" s="110"/>
      <c r="S1501" s="110">
        <f t="shared" si="115"/>
        <v>0.48800000000000038</v>
      </c>
      <c r="T1501" s="110">
        <f>IF('3B-Air transport'!AB$66="no"," ",ROUND(S1501,4))</f>
        <v>0.48799999999999999</v>
      </c>
      <c r="U1501" s="110">
        <f>IF('3B-Air transport'!AB$67="no"," ",ROUND(S1501,4))</f>
        <v>0.48799999999999999</v>
      </c>
      <c r="V1501" s="110">
        <f>IF('3B-Air transport'!AB$68="no"," ",ROUND(S1501,4))</f>
        <v>0.48799999999999999</v>
      </c>
      <c r="W1501" s="110"/>
      <c r="AB1501" s="110">
        <f t="shared" si="116"/>
        <v>0.48800000000000038</v>
      </c>
      <c r="AC1501" s="110">
        <f>IF('3C-Water transport'!AB$56="no"," ",ROUND(AB1501,4))</f>
        <v>0.48799999999999999</v>
      </c>
      <c r="AD1501" s="110">
        <f>IF('3C-Water transport'!AB$57="no"," ",ROUND(AB1501,4))</f>
        <v>0.48799999999999999</v>
      </c>
      <c r="AE1501" s="110">
        <f>IF('3C-Water transport'!AB$58="no"," ",ROUND(AB1501,4))</f>
        <v>0.48799999999999999</v>
      </c>
    </row>
    <row r="1502" spans="5:31" x14ac:dyDescent="0.25">
      <c r="E1502" s="110">
        <f t="shared" si="114"/>
        <v>0.48900000000000038</v>
      </c>
      <c r="F1502" s="110">
        <f>IF('3A-Rail transport'!$AB$56="no"," ",ROUND(E1502,4))</f>
        <v>0.48899999999999999</v>
      </c>
      <c r="G1502" s="110">
        <f>IF('3A-Rail transport'!$AB$57="no"," ",ROUND(E1502,4))</f>
        <v>0.48899999999999999</v>
      </c>
      <c r="H1502" s="110"/>
      <c r="S1502" s="110">
        <f t="shared" si="115"/>
        <v>0.48900000000000038</v>
      </c>
      <c r="T1502" s="110">
        <f>IF('3B-Air transport'!AB$66="no"," ",ROUND(S1502,4))</f>
        <v>0.48899999999999999</v>
      </c>
      <c r="U1502" s="110">
        <f>IF('3B-Air transport'!AB$67="no"," ",ROUND(S1502,4))</f>
        <v>0.48899999999999999</v>
      </c>
      <c r="V1502" s="110">
        <f>IF('3B-Air transport'!AB$68="no"," ",ROUND(S1502,4))</f>
        <v>0.48899999999999999</v>
      </c>
      <c r="W1502" s="110"/>
      <c r="AB1502" s="110">
        <f t="shared" si="116"/>
        <v>0.48900000000000038</v>
      </c>
      <c r="AC1502" s="110">
        <f>IF('3C-Water transport'!AB$56="no"," ",ROUND(AB1502,4))</f>
        <v>0.48899999999999999</v>
      </c>
      <c r="AD1502" s="110">
        <f>IF('3C-Water transport'!AB$57="no"," ",ROUND(AB1502,4))</f>
        <v>0.48899999999999999</v>
      </c>
      <c r="AE1502" s="110">
        <f>IF('3C-Water transport'!AB$58="no"," ",ROUND(AB1502,4))</f>
        <v>0.48899999999999999</v>
      </c>
    </row>
    <row r="1503" spans="5:31" x14ac:dyDescent="0.25">
      <c r="E1503" s="110">
        <f t="shared" si="114"/>
        <v>0.49000000000000038</v>
      </c>
      <c r="F1503" s="110">
        <f>IF('3A-Rail transport'!$AB$56="no"," ",ROUND(E1503,4))</f>
        <v>0.49</v>
      </c>
      <c r="G1503" s="110">
        <f>IF('3A-Rail transport'!$AB$57="no"," ",ROUND(E1503,4))</f>
        <v>0.49</v>
      </c>
      <c r="H1503" s="110"/>
      <c r="S1503" s="110">
        <f t="shared" si="115"/>
        <v>0.49000000000000038</v>
      </c>
      <c r="T1503" s="110">
        <f>IF('3B-Air transport'!AB$66="no"," ",ROUND(S1503,4))</f>
        <v>0.49</v>
      </c>
      <c r="U1503" s="110">
        <f>IF('3B-Air transport'!AB$67="no"," ",ROUND(S1503,4))</f>
        <v>0.49</v>
      </c>
      <c r="V1503" s="110">
        <f>IF('3B-Air transport'!AB$68="no"," ",ROUND(S1503,4))</f>
        <v>0.49</v>
      </c>
      <c r="W1503" s="110"/>
      <c r="AB1503" s="110">
        <f t="shared" si="116"/>
        <v>0.49000000000000038</v>
      </c>
      <c r="AC1503" s="110">
        <f>IF('3C-Water transport'!AB$56="no"," ",ROUND(AB1503,4))</f>
        <v>0.49</v>
      </c>
      <c r="AD1503" s="110">
        <f>IF('3C-Water transport'!AB$57="no"," ",ROUND(AB1503,4))</f>
        <v>0.49</v>
      </c>
      <c r="AE1503" s="110">
        <f>IF('3C-Water transport'!AB$58="no"," ",ROUND(AB1503,4))</f>
        <v>0.49</v>
      </c>
    </row>
    <row r="1504" spans="5:31" x14ac:dyDescent="0.25">
      <c r="E1504" s="110">
        <f t="shared" si="114"/>
        <v>0.49100000000000038</v>
      </c>
      <c r="F1504" s="110">
        <f>IF('3A-Rail transport'!$AB$56="no"," ",ROUND(E1504,4))</f>
        <v>0.49099999999999999</v>
      </c>
      <c r="G1504" s="110">
        <f>IF('3A-Rail transport'!$AB$57="no"," ",ROUND(E1504,4))</f>
        <v>0.49099999999999999</v>
      </c>
      <c r="H1504" s="110"/>
      <c r="S1504" s="110">
        <f t="shared" si="115"/>
        <v>0.49100000000000038</v>
      </c>
      <c r="T1504" s="110">
        <f>IF('3B-Air transport'!AB$66="no"," ",ROUND(S1504,4))</f>
        <v>0.49099999999999999</v>
      </c>
      <c r="U1504" s="110">
        <f>IF('3B-Air transport'!AB$67="no"," ",ROUND(S1504,4))</f>
        <v>0.49099999999999999</v>
      </c>
      <c r="V1504" s="110">
        <f>IF('3B-Air transport'!AB$68="no"," ",ROUND(S1504,4))</f>
        <v>0.49099999999999999</v>
      </c>
      <c r="W1504" s="110"/>
      <c r="AB1504" s="110">
        <f t="shared" si="116"/>
        <v>0.49100000000000038</v>
      </c>
      <c r="AC1504" s="110">
        <f>IF('3C-Water transport'!AB$56="no"," ",ROUND(AB1504,4))</f>
        <v>0.49099999999999999</v>
      </c>
      <c r="AD1504" s="110">
        <f>IF('3C-Water transport'!AB$57="no"," ",ROUND(AB1504,4))</f>
        <v>0.49099999999999999</v>
      </c>
      <c r="AE1504" s="110">
        <f>IF('3C-Water transport'!AB$58="no"," ",ROUND(AB1504,4))</f>
        <v>0.49099999999999999</v>
      </c>
    </row>
    <row r="1505" spans="5:31" x14ac:dyDescent="0.25">
      <c r="E1505" s="110">
        <f t="shared" si="114"/>
        <v>0.49200000000000038</v>
      </c>
      <c r="F1505" s="110">
        <f>IF('3A-Rail transport'!$AB$56="no"," ",ROUND(E1505,4))</f>
        <v>0.49199999999999999</v>
      </c>
      <c r="G1505" s="110">
        <f>IF('3A-Rail transport'!$AB$57="no"," ",ROUND(E1505,4))</f>
        <v>0.49199999999999999</v>
      </c>
      <c r="H1505" s="110"/>
      <c r="S1505" s="110">
        <f t="shared" si="115"/>
        <v>0.49200000000000038</v>
      </c>
      <c r="T1505" s="110">
        <f>IF('3B-Air transport'!AB$66="no"," ",ROUND(S1505,4))</f>
        <v>0.49199999999999999</v>
      </c>
      <c r="U1505" s="110">
        <f>IF('3B-Air transport'!AB$67="no"," ",ROUND(S1505,4))</f>
        <v>0.49199999999999999</v>
      </c>
      <c r="V1505" s="110">
        <f>IF('3B-Air transport'!AB$68="no"," ",ROUND(S1505,4))</f>
        <v>0.49199999999999999</v>
      </c>
      <c r="W1505" s="110"/>
      <c r="AB1505" s="110">
        <f t="shared" si="116"/>
        <v>0.49200000000000038</v>
      </c>
      <c r="AC1505" s="110">
        <f>IF('3C-Water transport'!AB$56="no"," ",ROUND(AB1505,4))</f>
        <v>0.49199999999999999</v>
      </c>
      <c r="AD1505" s="110">
        <f>IF('3C-Water transport'!AB$57="no"," ",ROUND(AB1505,4))</f>
        <v>0.49199999999999999</v>
      </c>
      <c r="AE1505" s="110">
        <f>IF('3C-Water transport'!AB$58="no"," ",ROUND(AB1505,4))</f>
        <v>0.49199999999999999</v>
      </c>
    </row>
    <row r="1506" spans="5:31" x14ac:dyDescent="0.25">
      <c r="E1506" s="110">
        <f t="shared" si="114"/>
        <v>0.49300000000000038</v>
      </c>
      <c r="F1506" s="110">
        <f>IF('3A-Rail transport'!$AB$56="no"," ",ROUND(E1506,4))</f>
        <v>0.49299999999999999</v>
      </c>
      <c r="G1506" s="110">
        <f>IF('3A-Rail transport'!$AB$57="no"," ",ROUND(E1506,4))</f>
        <v>0.49299999999999999</v>
      </c>
      <c r="H1506" s="110"/>
      <c r="S1506" s="110">
        <f t="shared" si="115"/>
        <v>0.49300000000000038</v>
      </c>
      <c r="T1506" s="110">
        <f>IF('3B-Air transport'!AB$66="no"," ",ROUND(S1506,4))</f>
        <v>0.49299999999999999</v>
      </c>
      <c r="U1506" s="110">
        <f>IF('3B-Air transport'!AB$67="no"," ",ROUND(S1506,4))</f>
        <v>0.49299999999999999</v>
      </c>
      <c r="V1506" s="110">
        <f>IF('3B-Air transport'!AB$68="no"," ",ROUND(S1506,4))</f>
        <v>0.49299999999999999</v>
      </c>
      <c r="W1506" s="110"/>
      <c r="AB1506" s="110">
        <f t="shared" si="116"/>
        <v>0.49300000000000038</v>
      </c>
      <c r="AC1506" s="110">
        <f>IF('3C-Water transport'!AB$56="no"," ",ROUND(AB1506,4))</f>
        <v>0.49299999999999999</v>
      </c>
      <c r="AD1506" s="110">
        <f>IF('3C-Water transport'!AB$57="no"," ",ROUND(AB1506,4))</f>
        <v>0.49299999999999999</v>
      </c>
      <c r="AE1506" s="110">
        <f>IF('3C-Water transport'!AB$58="no"," ",ROUND(AB1506,4))</f>
        <v>0.49299999999999999</v>
      </c>
    </row>
    <row r="1507" spans="5:31" x14ac:dyDescent="0.25">
      <c r="E1507" s="110">
        <f t="shared" si="114"/>
        <v>0.49400000000000038</v>
      </c>
      <c r="F1507" s="110">
        <f>IF('3A-Rail transport'!$AB$56="no"," ",ROUND(E1507,4))</f>
        <v>0.49399999999999999</v>
      </c>
      <c r="G1507" s="110">
        <f>IF('3A-Rail transport'!$AB$57="no"," ",ROUND(E1507,4))</f>
        <v>0.49399999999999999</v>
      </c>
      <c r="H1507" s="110"/>
      <c r="S1507" s="110">
        <f t="shared" si="115"/>
        <v>0.49400000000000038</v>
      </c>
      <c r="T1507" s="110">
        <f>IF('3B-Air transport'!AB$66="no"," ",ROUND(S1507,4))</f>
        <v>0.49399999999999999</v>
      </c>
      <c r="U1507" s="110">
        <f>IF('3B-Air transport'!AB$67="no"," ",ROUND(S1507,4))</f>
        <v>0.49399999999999999</v>
      </c>
      <c r="V1507" s="110">
        <f>IF('3B-Air transport'!AB$68="no"," ",ROUND(S1507,4))</f>
        <v>0.49399999999999999</v>
      </c>
      <c r="W1507" s="110"/>
      <c r="AB1507" s="110">
        <f t="shared" si="116"/>
        <v>0.49400000000000038</v>
      </c>
      <c r="AC1507" s="110">
        <f>IF('3C-Water transport'!AB$56="no"," ",ROUND(AB1507,4))</f>
        <v>0.49399999999999999</v>
      </c>
      <c r="AD1507" s="110">
        <f>IF('3C-Water transport'!AB$57="no"," ",ROUND(AB1507,4))</f>
        <v>0.49399999999999999</v>
      </c>
      <c r="AE1507" s="110">
        <f>IF('3C-Water transport'!AB$58="no"," ",ROUND(AB1507,4))</f>
        <v>0.49399999999999999</v>
      </c>
    </row>
    <row r="1508" spans="5:31" x14ac:dyDescent="0.25">
      <c r="E1508" s="110">
        <f t="shared" si="114"/>
        <v>0.49500000000000038</v>
      </c>
      <c r="F1508" s="110">
        <f>IF('3A-Rail transport'!$AB$56="no"," ",ROUND(E1508,4))</f>
        <v>0.495</v>
      </c>
      <c r="G1508" s="110">
        <f>IF('3A-Rail transport'!$AB$57="no"," ",ROUND(E1508,4))</f>
        <v>0.495</v>
      </c>
      <c r="H1508" s="110"/>
      <c r="S1508" s="110">
        <f t="shared" si="115"/>
        <v>0.49500000000000038</v>
      </c>
      <c r="T1508" s="110">
        <f>IF('3B-Air transport'!AB$66="no"," ",ROUND(S1508,4))</f>
        <v>0.495</v>
      </c>
      <c r="U1508" s="110">
        <f>IF('3B-Air transport'!AB$67="no"," ",ROUND(S1508,4))</f>
        <v>0.495</v>
      </c>
      <c r="V1508" s="110">
        <f>IF('3B-Air transport'!AB$68="no"," ",ROUND(S1508,4))</f>
        <v>0.495</v>
      </c>
      <c r="W1508" s="110"/>
      <c r="AB1508" s="110">
        <f t="shared" si="116"/>
        <v>0.49500000000000038</v>
      </c>
      <c r="AC1508" s="110">
        <f>IF('3C-Water transport'!AB$56="no"," ",ROUND(AB1508,4))</f>
        <v>0.495</v>
      </c>
      <c r="AD1508" s="110">
        <f>IF('3C-Water transport'!AB$57="no"," ",ROUND(AB1508,4))</f>
        <v>0.495</v>
      </c>
      <c r="AE1508" s="110">
        <f>IF('3C-Water transport'!AB$58="no"," ",ROUND(AB1508,4))</f>
        <v>0.495</v>
      </c>
    </row>
    <row r="1509" spans="5:31" x14ac:dyDescent="0.25">
      <c r="E1509" s="110">
        <f t="shared" si="114"/>
        <v>0.49600000000000039</v>
      </c>
      <c r="F1509" s="110">
        <f>IF('3A-Rail transport'!$AB$56="no"," ",ROUND(E1509,4))</f>
        <v>0.496</v>
      </c>
      <c r="G1509" s="110">
        <f>IF('3A-Rail transport'!$AB$57="no"," ",ROUND(E1509,4))</f>
        <v>0.496</v>
      </c>
      <c r="H1509" s="110"/>
      <c r="S1509" s="110">
        <f t="shared" si="115"/>
        <v>0.49600000000000039</v>
      </c>
      <c r="T1509" s="110">
        <f>IF('3B-Air transport'!AB$66="no"," ",ROUND(S1509,4))</f>
        <v>0.496</v>
      </c>
      <c r="U1509" s="110">
        <f>IF('3B-Air transport'!AB$67="no"," ",ROUND(S1509,4))</f>
        <v>0.496</v>
      </c>
      <c r="V1509" s="110">
        <f>IF('3B-Air transport'!AB$68="no"," ",ROUND(S1509,4))</f>
        <v>0.496</v>
      </c>
      <c r="W1509" s="110"/>
      <c r="AB1509" s="110">
        <f t="shared" si="116"/>
        <v>0.49600000000000039</v>
      </c>
      <c r="AC1509" s="110">
        <f>IF('3C-Water transport'!AB$56="no"," ",ROUND(AB1509,4))</f>
        <v>0.496</v>
      </c>
      <c r="AD1509" s="110">
        <f>IF('3C-Water transport'!AB$57="no"," ",ROUND(AB1509,4))</f>
        <v>0.496</v>
      </c>
      <c r="AE1509" s="110">
        <f>IF('3C-Water transport'!AB$58="no"," ",ROUND(AB1509,4))</f>
        <v>0.496</v>
      </c>
    </row>
    <row r="1510" spans="5:31" x14ac:dyDescent="0.25">
      <c r="E1510" s="110">
        <f t="shared" si="114"/>
        <v>0.49700000000000039</v>
      </c>
      <c r="F1510" s="110">
        <f>IF('3A-Rail transport'!$AB$56="no"," ",ROUND(E1510,4))</f>
        <v>0.497</v>
      </c>
      <c r="G1510" s="110">
        <f>IF('3A-Rail transport'!$AB$57="no"," ",ROUND(E1510,4))</f>
        <v>0.497</v>
      </c>
      <c r="H1510" s="110"/>
      <c r="S1510" s="110">
        <f t="shared" si="115"/>
        <v>0.49700000000000039</v>
      </c>
      <c r="T1510" s="110">
        <f>IF('3B-Air transport'!AB$66="no"," ",ROUND(S1510,4))</f>
        <v>0.497</v>
      </c>
      <c r="U1510" s="110">
        <f>IF('3B-Air transport'!AB$67="no"," ",ROUND(S1510,4))</f>
        <v>0.497</v>
      </c>
      <c r="V1510" s="110">
        <f>IF('3B-Air transport'!AB$68="no"," ",ROUND(S1510,4))</f>
        <v>0.497</v>
      </c>
      <c r="W1510" s="110"/>
      <c r="AB1510" s="110">
        <f t="shared" si="116"/>
        <v>0.49700000000000039</v>
      </c>
      <c r="AC1510" s="110">
        <f>IF('3C-Water transport'!AB$56="no"," ",ROUND(AB1510,4))</f>
        <v>0.497</v>
      </c>
      <c r="AD1510" s="110">
        <f>IF('3C-Water transport'!AB$57="no"," ",ROUND(AB1510,4))</f>
        <v>0.497</v>
      </c>
      <c r="AE1510" s="110">
        <f>IF('3C-Water transport'!AB$58="no"," ",ROUND(AB1510,4))</f>
        <v>0.497</v>
      </c>
    </row>
    <row r="1511" spans="5:31" x14ac:dyDescent="0.25">
      <c r="E1511" s="110">
        <f t="shared" si="114"/>
        <v>0.49800000000000039</v>
      </c>
      <c r="F1511" s="110">
        <f>IF('3A-Rail transport'!$AB$56="no"," ",ROUND(E1511,4))</f>
        <v>0.498</v>
      </c>
      <c r="G1511" s="110">
        <f>IF('3A-Rail transport'!$AB$57="no"," ",ROUND(E1511,4))</f>
        <v>0.498</v>
      </c>
      <c r="H1511" s="110"/>
      <c r="S1511" s="110">
        <f t="shared" si="115"/>
        <v>0.49800000000000039</v>
      </c>
      <c r="T1511" s="110">
        <f>IF('3B-Air transport'!AB$66="no"," ",ROUND(S1511,4))</f>
        <v>0.498</v>
      </c>
      <c r="U1511" s="110">
        <f>IF('3B-Air transport'!AB$67="no"," ",ROUND(S1511,4))</f>
        <v>0.498</v>
      </c>
      <c r="V1511" s="110">
        <f>IF('3B-Air transport'!AB$68="no"," ",ROUND(S1511,4))</f>
        <v>0.498</v>
      </c>
      <c r="W1511" s="110"/>
      <c r="AB1511" s="110">
        <f t="shared" si="116"/>
        <v>0.49800000000000039</v>
      </c>
      <c r="AC1511" s="110">
        <f>IF('3C-Water transport'!AB$56="no"," ",ROUND(AB1511,4))</f>
        <v>0.498</v>
      </c>
      <c r="AD1511" s="110">
        <f>IF('3C-Water transport'!AB$57="no"," ",ROUND(AB1511,4))</f>
        <v>0.498</v>
      </c>
      <c r="AE1511" s="110">
        <f>IF('3C-Water transport'!AB$58="no"," ",ROUND(AB1511,4))</f>
        <v>0.498</v>
      </c>
    </row>
    <row r="1512" spans="5:31" x14ac:dyDescent="0.25">
      <c r="E1512" s="110">
        <f t="shared" si="114"/>
        <v>0.49900000000000039</v>
      </c>
      <c r="F1512" s="110">
        <f>IF('3A-Rail transport'!$AB$56="no"," ",ROUND(E1512,4))</f>
        <v>0.499</v>
      </c>
      <c r="G1512" s="110">
        <f>IF('3A-Rail transport'!$AB$57="no"," ",ROUND(E1512,4))</f>
        <v>0.499</v>
      </c>
      <c r="H1512" s="110"/>
      <c r="S1512" s="110">
        <f t="shared" si="115"/>
        <v>0.49900000000000039</v>
      </c>
      <c r="T1512" s="110">
        <f>IF('3B-Air transport'!AB$66="no"," ",ROUND(S1512,4))</f>
        <v>0.499</v>
      </c>
      <c r="U1512" s="110">
        <f>IF('3B-Air transport'!AB$67="no"," ",ROUND(S1512,4))</f>
        <v>0.499</v>
      </c>
      <c r="V1512" s="110">
        <f>IF('3B-Air transport'!AB$68="no"," ",ROUND(S1512,4))</f>
        <v>0.499</v>
      </c>
      <c r="W1512" s="110"/>
      <c r="AB1512" s="110">
        <f t="shared" si="116"/>
        <v>0.49900000000000039</v>
      </c>
      <c r="AC1512" s="110">
        <f>IF('3C-Water transport'!AB$56="no"," ",ROUND(AB1512,4))</f>
        <v>0.499</v>
      </c>
      <c r="AD1512" s="110">
        <f>IF('3C-Water transport'!AB$57="no"," ",ROUND(AB1512,4))</f>
        <v>0.499</v>
      </c>
      <c r="AE1512" s="110">
        <f>IF('3C-Water transport'!AB$58="no"," ",ROUND(AB1512,4))</f>
        <v>0.499</v>
      </c>
    </row>
    <row r="1513" spans="5:31" x14ac:dyDescent="0.25">
      <c r="E1513" s="110">
        <f t="shared" si="114"/>
        <v>0.50000000000000033</v>
      </c>
      <c r="F1513" s="110">
        <f>IF('3A-Rail transport'!$AB$56="no"," ",ROUND(E1513,4))</f>
        <v>0.5</v>
      </c>
      <c r="G1513" s="110">
        <f>IF('3A-Rail transport'!$AB$57="no"," ",ROUND(E1513,4))</f>
        <v>0.5</v>
      </c>
      <c r="H1513" s="110"/>
      <c r="S1513" s="110">
        <f t="shared" si="115"/>
        <v>0.50000000000000033</v>
      </c>
      <c r="T1513" s="110">
        <f>IF('3B-Air transport'!AB$66="no"," ",ROUND(S1513,4))</f>
        <v>0.5</v>
      </c>
      <c r="U1513" s="110">
        <f>IF('3B-Air transport'!AB$67="no"," ",ROUND(S1513,4))</f>
        <v>0.5</v>
      </c>
      <c r="V1513" s="110">
        <f>IF('3B-Air transport'!AB$68="no"," ",ROUND(S1513,4))</f>
        <v>0.5</v>
      </c>
      <c r="W1513" s="110"/>
      <c r="AB1513" s="110">
        <f t="shared" si="116"/>
        <v>0.50000000000000033</v>
      </c>
      <c r="AC1513" s="110">
        <f>IF('3C-Water transport'!AB$56="no"," ",ROUND(AB1513,4))</f>
        <v>0.5</v>
      </c>
      <c r="AD1513" s="110">
        <f>IF('3C-Water transport'!AB$57="no"," ",ROUND(AB1513,4))</f>
        <v>0.5</v>
      </c>
      <c r="AE1513" s="110">
        <f>IF('3C-Water transport'!AB$58="no"," ",ROUND(AB1513,4))</f>
        <v>0.5</v>
      </c>
    </row>
    <row r="1514" spans="5:31" x14ac:dyDescent="0.25">
      <c r="E1514" s="110">
        <f t="shared" si="114"/>
        <v>0.50100000000000033</v>
      </c>
      <c r="F1514" s="110">
        <f>IF('3A-Rail transport'!$AB$56="no"," ",ROUND(E1514,4))</f>
        <v>0.501</v>
      </c>
      <c r="G1514" s="110">
        <f>IF('3A-Rail transport'!$AB$57="no"," ",ROUND(E1514,4))</f>
        <v>0.501</v>
      </c>
      <c r="H1514" s="110"/>
      <c r="S1514" s="110">
        <f t="shared" si="115"/>
        <v>0.50100000000000033</v>
      </c>
      <c r="T1514" s="110">
        <f>IF('3B-Air transport'!AB$66="no"," ",ROUND(S1514,4))</f>
        <v>0.501</v>
      </c>
      <c r="U1514" s="110">
        <f>IF('3B-Air transport'!AB$67="no"," ",ROUND(S1514,4))</f>
        <v>0.501</v>
      </c>
      <c r="V1514" s="110">
        <f>IF('3B-Air transport'!AB$68="no"," ",ROUND(S1514,4))</f>
        <v>0.501</v>
      </c>
      <c r="W1514" s="110"/>
      <c r="AB1514" s="110">
        <f t="shared" si="116"/>
        <v>0.50100000000000033</v>
      </c>
      <c r="AC1514" s="110">
        <f>IF('3C-Water transport'!AB$56="no"," ",ROUND(AB1514,4))</f>
        <v>0.501</v>
      </c>
      <c r="AD1514" s="110">
        <f>IF('3C-Water transport'!AB$57="no"," ",ROUND(AB1514,4))</f>
        <v>0.501</v>
      </c>
      <c r="AE1514" s="110">
        <f>IF('3C-Water transport'!AB$58="no"," ",ROUND(AB1514,4))</f>
        <v>0.501</v>
      </c>
    </row>
    <row r="1515" spans="5:31" x14ac:dyDescent="0.25">
      <c r="E1515" s="110">
        <f t="shared" si="114"/>
        <v>0.50200000000000033</v>
      </c>
      <c r="F1515" s="110">
        <f>IF('3A-Rail transport'!$AB$56="no"," ",ROUND(E1515,4))</f>
        <v>0.502</v>
      </c>
      <c r="G1515" s="110">
        <f>IF('3A-Rail transport'!$AB$57="no"," ",ROUND(E1515,4))</f>
        <v>0.502</v>
      </c>
      <c r="H1515" s="110"/>
      <c r="S1515" s="110">
        <f t="shared" si="115"/>
        <v>0.50200000000000033</v>
      </c>
      <c r="T1515" s="110">
        <f>IF('3B-Air transport'!AB$66="no"," ",ROUND(S1515,4))</f>
        <v>0.502</v>
      </c>
      <c r="U1515" s="110">
        <f>IF('3B-Air transport'!AB$67="no"," ",ROUND(S1515,4))</f>
        <v>0.502</v>
      </c>
      <c r="V1515" s="110">
        <f>IF('3B-Air transport'!AB$68="no"," ",ROUND(S1515,4))</f>
        <v>0.502</v>
      </c>
      <c r="W1515" s="110"/>
      <c r="AB1515" s="110">
        <f t="shared" si="116"/>
        <v>0.50200000000000033</v>
      </c>
      <c r="AC1515" s="110">
        <f>IF('3C-Water transport'!AB$56="no"," ",ROUND(AB1515,4))</f>
        <v>0.502</v>
      </c>
      <c r="AD1515" s="110">
        <f>IF('3C-Water transport'!AB$57="no"," ",ROUND(AB1515,4))</f>
        <v>0.502</v>
      </c>
      <c r="AE1515" s="110">
        <f>IF('3C-Water transport'!AB$58="no"," ",ROUND(AB1515,4))</f>
        <v>0.502</v>
      </c>
    </row>
    <row r="1516" spans="5:31" x14ac:dyDescent="0.25">
      <c r="E1516" s="110">
        <f t="shared" si="114"/>
        <v>0.50300000000000034</v>
      </c>
      <c r="F1516" s="110">
        <f>IF('3A-Rail transport'!$AB$56="no"," ",ROUND(E1516,4))</f>
        <v>0.503</v>
      </c>
      <c r="G1516" s="110">
        <f>IF('3A-Rail transport'!$AB$57="no"," ",ROUND(E1516,4))</f>
        <v>0.503</v>
      </c>
      <c r="H1516" s="110"/>
      <c r="S1516" s="110">
        <f t="shared" si="115"/>
        <v>0.50300000000000034</v>
      </c>
      <c r="T1516" s="110">
        <f>IF('3B-Air transport'!AB$66="no"," ",ROUND(S1516,4))</f>
        <v>0.503</v>
      </c>
      <c r="U1516" s="110">
        <f>IF('3B-Air transport'!AB$67="no"," ",ROUND(S1516,4))</f>
        <v>0.503</v>
      </c>
      <c r="V1516" s="110">
        <f>IF('3B-Air transport'!AB$68="no"," ",ROUND(S1516,4))</f>
        <v>0.503</v>
      </c>
      <c r="W1516" s="110"/>
      <c r="AB1516" s="110">
        <f t="shared" si="116"/>
        <v>0.50300000000000034</v>
      </c>
      <c r="AC1516" s="110">
        <f>IF('3C-Water transport'!AB$56="no"," ",ROUND(AB1516,4))</f>
        <v>0.503</v>
      </c>
      <c r="AD1516" s="110">
        <f>IF('3C-Water transport'!AB$57="no"," ",ROUND(AB1516,4))</f>
        <v>0.503</v>
      </c>
      <c r="AE1516" s="110">
        <f>IF('3C-Water transport'!AB$58="no"," ",ROUND(AB1516,4))</f>
        <v>0.503</v>
      </c>
    </row>
    <row r="1517" spans="5:31" x14ac:dyDescent="0.25">
      <c r="E1517" s="110">
        <f t="shared" si="114"/>
        <v>0.50400000000000034</v>
      </c>
      <c r="F1517" s="110">
        <f>IF('3A-Rail transport'!$AB$56="no"," ",ROUND(E1517,4))</f>
        <v>0.504</v>
      </c>
      <c r="G1517" s="110">
        <f>IF('3A-Rail transport'!$AB$57="no"," ",ROUND(E1517,4))</f>
        <v>0.504</v>
      </c>
      <c r="H1517" s="110"/>
      <c r="S1517" s="110">
        <f t="shared" si="115"/>
        <v>0.50400000000000034</v>
      </c>
      <c r="T1517" s="110">
        <f>IF('3B-Air transport'!AB$66="no"," ",ROUND(S1517,4))</f>
        <v>0.504</v>
      </c>
      <c r="U1517" s="110">
        <f>IF('3B-Air transport'!AB$67="no"," ",ROUND(S1517,4))</f>
        <v>0.504</v>
      </c>
      <c r="V1517" s="110">
        <f>IF('3B-Air transport'!AB$68="no"," ",ROUND(S1517,4))</f>
        <v>0.504</v>
      </c>
      <c r="W1517" s="110"/>
      <c r="AB1517" s="110">
        <f t="shared" si="116"/>
        <v>0.50400000000000034</v>
      </c>
      <c r="AC1517" s="110">
        <f>IF('3C-Water transport'!AB$56="no"," ",ROUND(AB1517,4))</f>
        <v>0.504</v>
      </c>
      <c r="AD1517" s="110">
        <f>IF('3C-Water transport'!AB$57="no"," ",ROUND(AB1517,4))</f>
        <v>0.504</v>
      </c>
      <c r="AE1517" s="110">
        <f>IF('3C-Water transport'!AB$58="no"," ",ROUND(AB1517,4))</f>
        <v>0.504</v>
      </c>
    </row>
    <row r="1518" spans="5:31" x14ac:dyDescent="0.25">
      <c r="E1518" s="110">
        <f t="shared" si="114"/>
        <v>0.50500000000000034</v>
      </c>
      <c r="F1518" s="110">
        <f>IF('3A-Rail transport'!$AB$56="no"," ",ROUND(E1518,4))</f>
        <v>0.505</v>
      </c>
      <c r="G1518" s="110">
        <f>IF('3A-Rail transport'!$AB$57="no"," ",ROUND(E1518,4))</f>
        <v>0.505</v>
      </c>
      <c r="H1518" s="110"/>
      <c r="S1518" s="110">
        <f t="shared" si="115"/>
        <v>0.50500000000000034</v>
      </c>
      <c r="T1518" s="110">
        <f>IF('3B-Air transport'!AB$66="no"," ",ROUND(S1518,4))</f>
        <v>0.505</v>
      </c>
      <c r="U1518" s="110">
        <f>IF('3B-Air transport'!AB$67="no"," ",ROUND(S1518,4))</f>
        <v>0.505</v>
      </c>
      <c r="V1518" s="110">
        <f>IF('3B-Air transport'!AB$68="no"," ",ROUND(S1518,4))</f>
        <v>0.505</v>
      </c>
      <c r="W1518" s="110"/>
      <c r="AB1518" s="110">
        <f t="shared" si="116"/>
        <v>0.50500000000000034</v>
      </c>
      <c r="AC1518" s="110">
        <f>IF('3C-Water transport'!AB$56="no"," ",ROUND(AB1518,4))</f>
        <v>0.505</v>
      </c>
      <c r="AD1518" s="110">
        <f>IF('3C-Water transport'!AB$57="no"," ",ROUND(AB1518,4))</f>
        <v>0.505</v>
      </c>
      <c r="AE1518" s="110">
        <f>IF('3C-Water transport'!AB$58="no"," ",ROUND(AB1518,4))</f>
        <v>0.505</v>
      </c>
    </row>
    <row r="1519" spans="5:31" x14ac:dyDescent="0.25">
      <c r="E1519" s="110">
        <f t="shared" si="114"/>
        <v>0.50600000000000034</v>
      </c>
      <c r="F1519" s="110">
        <f>IF('3A-Rail transport'!$AB$56="no"," ",ROUND(E1519,4))</f>
        <v>0.50600000000000001</v>
      </c>
      <c r="G1519" s="110">
        <f>IF('3A-Rail transport'!$AB$57="no"," ",ROUND(E1519,4))</f>
        <v>0.50600000000000001</v>
      </c>
      <c r="H1519" s="110"/>
      <c r="S1519" s="110">
        <f t="shared" si="115"/>
        <v>0.50600000000000034</v>
      </c>
      <c r="T1519" s="110">
        <f>IF('3B-Air transport'!AB$66="no"," ",ROUND(S1519,4))</f>
        <v>0.50600000000000001</v>
      </c>
      <c r="U1519" s="110">
        <f>IF('3B-Air transport'!AB$67="no"," ",ROUND(S1519,4))</f>
        <v>0.50600000000000001</v>
      </c>
      <c r="V1519" s="110">
        <f>IF('3B-Air transport'!AB$68="no"," ",ROUND(S1519,4))</f>
        <v>0.50600000000000001</v>
      </c>
      <c r="W1519" s="110"/>
      <c r="AB1519" s="110">
        <f t="shared" si="116"/>
        <v>0.50600000000000034</v>
      </c>
      <c r="AC1519" s="110">
        <f>IF('3C-Water transport'!AB$56="no"," ",ROUND(AB1519,4))</f>
        <v>0.50600000000000001</v>
      </c>
      <c r="AD1519" s="110">
        <f>IF('3C-Water transport'!AB$57="no"," ",ROUND(AB1519,4))</f>
        <v>0.50600000000000001</v>
      </c>
      <c r="AE1519" s="110">
        <f>IF('3C-Water transport'!AB$58="no"," ",ROUND(AB1519,4))</f>
        <v>0.50600000000000001</v>
      </c>
    </row>
    <row r="1520" spans="5:31" x14ac:dyDescent="0.25">
      <c r="E1520" s="110">
        <f t="shared" si="114"/>
        <v>0.50700000000000034</v>
      </c>
      <c r="F1520" s="110">
        <f>IF('3A-Rail transport'!$AB$56="no"," ",ROUND(E1520,4))</f>
        <v>0.50700000000000001</v>
      </c>
      <c r="G1520" s="110">
        <f>IF('3A-Rail transport'!$AB$57="no"," ",ROUND(E1520,4))</f>
        <v>0.50700000000000001</v>
      </c>
      <c r="H1520" s="110"/>
      <c r="S1520" s="110">
        <f t="shared" si="115"/>
        <v>0.50700000000000034</v>
      </c>
      <c r="T1520" s="110">
        <f>IF('3B-Air transport'!AB$66="no"," ",ROUND(S1520,4))</f>
        <v>0.50700000000000001</v>
      </c>
      <c r="U1520" s="110">
        <f>IF('3B-Air transport'!AB$67="no"," ",ROUND(S1520,4))</f>
        <v>0.50700000000000001</v>
      </c>
      <c r="V1520" s="110">
        <f>IF('3B-Air transport'!AB$68="no"," ",ROUND(S1520,4))</f>
        <v>0.50700000000000001</v>
      </c>
      <c r="W1520" s="110"/>
      <c r="AB1520" s="110">
        <f t="shared" si="116"/>
        <v>0.50700000000000034</v>
      </c>
      <c r="AC1520" s="110">
        <f>IF('3C-Water transport'!AB$56="no"," ",ROUND(AB1520,4))</f>
        <v>0.50700000000000001</v>
      </c>
      <c r="AD1520" s="110">
        <f>IF('3C-Water transport'!AB$57="no"," ",ROUND(AB1520,4))</f>
        <v>0.50700000000000001</v>
      </c>
      <c r="AE1520" s="110">
        <f>IF('3C-Water transport'!AB$58="no"," ",ROUND(AB1520,4))</f>
        <v>0.50700000000000001</v>
      </c>
    </row>
    <row r="1521" spans="5:31" x14ac:dyDescent="0.25">
      <c r="E1521" s="110">
        <f t="shared" si="114"/>
        <v>0.50800000000000034</v>
      </c>
      <c r="F1521" s="110">
        <f>IF('3A-Rail transport'!$AB$56="no"," ",ROUND(E1521,4))</f>
        <v>0.50800000000000001</v>
      </c>
      <c r="G1521" s="110">
        <f>IF('3A-Rail transport'!$AB$57="no"," ",ROUND(E1521,4))</f>
        <v>0.50800000000000001</v>
      </c>
      <c r="H1521" s="110"/>
      <c r="S1521" s="110">
        <f t="shared" si="115"/>
        <v>0.50800000000000034</v>
      </c>
      <c r="T1521" s="110">
        <f>IF('3B-Air transport'!AB$66="no"," ",ROUND(S1521,4))</f>
        <v>0.50800000000000001</v>
      </c>
      <c r="U1521" s="110">
        <f>IF('3B-Air transport'!AB$67="no"," ",ROUND(S1521,4))</f>
        <v>0.50800000000000001</v>
      </c>
      <c r="V1521" s="110">
        <f>IF('3B-Air transport'!AB$68="no"," ",ROUND(S1521,4))</f>
        <v>0.50800000000000001</v>
      </c>
      <c r="W1521" s="110"/>
      <c r="AB1521" s="110">
        <f t="shared" si="116"/>
        <v>0.50800000000000034</v>
      </c>
      <c r="AC1521" s="110">
        <f>IF('3C-Water transport'!AB$56="no"," ",ROUND(AB1521,4))</f>
        <v>0.50800000000000001</v>
      </c>
      <c r="AD1521" s="110">
        <f>IF('3C-Water transport'!AB$57="no"," ",ROUND(AB1521,4))</f>
        <v>0.50800000000000001</v>
      </c>
      <c r="AE1521" s="110">
        <f>IF('3C-Water transport'!AB$58="no"," ",ROUND(AB1521,4))</f>
        <v>0.50800000000000001</v>
      </c>
    </row>
    <row r="1522" spans="5:31" x14ac:dyDescent="0.25">
      <c r="E1522" s="110">
        <f t="shared" si="114"/>
        <v>0.50900000000000034</v>
      </c>
      <c r="F1522" s="110">
        <f>IF('3A-Rail transport'!$AB$56="no"," ",ROUND(E1522,4))</f>
        <v>0.50900000000000001</v>
      </c>
      <c r="G1522" s="110">
        <f>IF('3A-Rail transport'!$AB$57="no"," ",ROUND(E1522,4))</f>
        <v>0.50900000000000001</v>
      </c>
      <c r="H1522" s="110"/>
      <c r="S1522" s="110">
        <f t="shared" si="115"/>
        <v>0.50900000000000034</v>
      </c>
      <c r="T1522" s="110">
        <f>IF('3B-Air transport'!AB$66="no"," ",ROUND(S1522,4))</f>
        <v>0.50900000000000001</v>
      </c>
      <c r="U1522" s="110">
        <f>IF('3B-Air transport'!AB$67="no"," ",ROUND(S1522,4))</f>
        <v>0.50900000000000001</v>
      </c>
      <c r="V1522" s="110">
        <f>IF('3B-Air transport'!AB$68="no"," ",ROUND(S1522,4))</f>
        <v>0.50900000000000001</v>
      </c>
      <c r="W1522" s="110"/>
      <c r="AB1522" s="110">
        <f t="shared" si="116"/>
        <v>0.50900000000000034</v>
      </c>
      <c r="AC1522" s="110">
        <f>IF('3C-Water transport'!AB$56="no"," ",ROUND(AB1522,4))</f>
        <v>0.50900000000000001</v>
      </c>
      <c r="AD1522" s="110">
        <f>IF('3C-Water transport'!AB$57="no"," ",ROUND(AB1522,4))</f>
        <v>0.50900000000000001</v>
      </c>
      <c r="AE1522" s="110">
        <f>IF('3C-Water transport'!AB$58="no"," ",ROUND(AB1522,4))</f>
        <v>0.50900000000000001</v>
      </c>
    </row>
    <row r="1523" spans="5:31" x14ac:dyDescent="0.25">
      <c r="E1523" s="110">
        <f t="shared" si="114"/>
        <v>0.51000000000000034</v>
      </c>
      <c r="F1523" s="110">
        <f>IF('3A-Rail transport'!$AB$56="no"," ",ROUND(E1523,4))</f>
        <v>0.51</v>
      </c>
      <c r="G1523" s="110">
        <f>IF('3A-Rail transport'!$AB$57="no"," ",ROUND(E1523,4))</f>
        <v>0.51</v>
      </c>
      <c r="H1523" s="110"/>
      <c r="S1523" s="110">
        <f t="shared" si="115"/>
        <v>0.51000000000000034</v>
      </c>
      <c r="T1523" s="110">
        <f>IF('3B-Air transport'!AB$66="no"," ",ROUND(S1523,4))</f>
        <v>0.51</v>
      </c>
      <c r="U1523" s="110">
        <f>IF('3B-Air transport'!AB$67="no"," ",ROUND(S1523,4))</f>
        <v>0.51</v>
      </c>
      <c r="V1523" s="110">
        <f>IF('3B-Air transport'!AB$68="no"," ",ROUND(S1523,4))</f>
        <v>0.51</v>
      </c>
      <c r="W1523" s="110"/>
      <c r="AB1523" s="110">
        <f t="shared" si="116"/>
        <v>0.51000000000000034</v>
      </c>
      <c r="AC1523" s="110">
        <f>IF('3C-Water transport'!AB$56="no"," ",ROUND(AB1523,4))</f>
        <v>0.51</v>
      </c>
      <c r="AD1523" s="110">
        <f>IF('3C-Water transport'!AB$57="no"," ",ROUND(AB1523,4))</f>
        <v>0.51</v>
      </c>
      <c r="AE1523" s="110">
        <f>IF('3C-Water transport'!AB$58="no"," ",ROUND(AB1523,4))</f>
        <v>0.51</v>
      </c>
    </row>
    <row r="1524" spans="5:31" x14ac:dyDescent="0.25">
      <c r="E1524" s="110">
        <f t="shared" si="114"/>
        <v>0.51100000000000034</v>
      </c>
      <c r="F1524" s="110">
        <f>IF('3A-Rail transport'!$AB$56="no"," ",ROUND(E1524,4))</f>
        <v>0.51100000000000001</v>
      </c>
      <c r="G1524" s="110">
        <f>IF('3A-Rail transport'!$AB$57="no"," ",ROUND(E1524,4))</f>
        <v>0.51100000000000001</v>
      </c>
      <c r="H1524" s="110"/>
      <c r="S1524" s="110">
        <f t="shared" si="115"/>
        <v>0.51100000000000034</v>
      </c>
      <c r="T1524" s="110">
        <f>IF('3B-Air transport'!AB$66="no"," ",ROUND(S1524,4))</f>
        <v>0.51100000000000001</v>
      </c>
      <c r="U1524" s="110">
        <f>IF('3B-Air transport'!AB$67="no"," ",ROUND(S1524,4))</f>
        <v>0.51100000000000001</v>
      </c>
      <c r="V1524" s="110">
        <f>IF('3B-Air transport'!AB$68="no"," ",ROUND(S1524,4))</f>
        <v>0.51100000000000001</v>
      </c>
      <c r="W1524" s="110"/>
      <c r="AB1524" s="110">
        <f t="shared" si="116"/>
        <v>0.51100000000000034</v>
      </c>
      <c r="AC1524" s="110">
        <f>IF('3C-Water transport'!AB$56="no"," ",ROUND(AB1524,4))</f>
        <v>0.51100000000000001</v>
      </c>
      <c r="AD1524" s="110">
        <f>IF('3C-Water transport'!AB$57="no"," ",ROUND(AB1524,4))</f>
        <v>0.51100000000000001</v>
      </c>
      <c r="AE1524" s="110">
        <f>IF('3C-Water transport'!AB$58="no"," ",ROUND(AB1524,4))</f>
        <v>0.51100000000000001</v>
      </c>
    </row>
    <row r="1525" spans="5:31" x14ac:dyDescent="0.25">
      <c r="E1525" s="110">
        <f t="shared" si="114"/>
        <v>0.51200000000000034</v>
      </c>
      <c r="F1525" s="110">
        <f>IF('3A-Rail transport'!$AB$56="no"," ",ROUND(E1525,4))</f>
        <v>0.51200000000000001</v>
      </c>
      <c r="G1525" s="110">
        <f>IF('3A-Rail transport'!$AB$57="no"," ",ROUND(E1525,4))</f>
        <v>0.51200000000000001</v>
      </c>
      <c r="H1525" s="110"/>
      <c r="S1525" s="110">
        <f t="shared" si="115"/>
        <v>0.51200000000000034</v>
      </c>
      <c r="T1525" s="110">
        <f>IF('3B-Air transport'!AB$66="no"," ",ROUND(S1525,4))</f>
        <v>0.51200000000000001</v>
      </c>
      <c r="U1525" s="110">
        <f>IF('3B-Air transport'!AB$67="no"," ",ROUND(S1525,4))</f>
        <v>0.51200000000000001</v>
      </c>
      <c r="V1525" s="110">
        <f>IF('3B-Air transport'!AB$68="no"," ",ROUND(S1525,4))</f>
        <v>0.51200000000000001</v>
      </c>
      <c r="W1525" s="110"/>
      <c r="AB1525" s="110">
        <f t="shared" si="116"/>
        <v>0.51200000000000034</v>
      </c>
      <c r="AC1525" s="110">
        <f>IF('3C-Water transport'!AB$56="no"," ",ROUND(AB1525,4))</f>
        <v>0.51200000000000001</v>
      </c>
      <c r="AD1525" s="110">
        <f>IF('3C-Water transport'!AB$57="no"," ",ROUND(AB1525,4))</f>
        <v>0.51200000000000001</v>
      </c>
      <c r="AE1525" s="110">
        <f>IF('3C-Water transport'!AB$58="no"," ",ROUND(AB1525,4))</f>
        <v>0.51200000000000001</v>
      </c>
    </row>
    <row r="1526" spans="5:31" x14ac:dyDescent="0.25">
      <c r="E1526" s="110">
        <f t="shared" ref="E1526:E1589" si="117">E1525+0.001</f>
        <v>0.51300000000000034</v>
      </c>
      <c r="F1526" s="110">
        <f>IF('3A-Rail transport'!$AB$56="no"," ",ROUND(E1526,4))</f>
        <v>0.51300000000000001</v>
      </c>
      <c r="G1526" s="110">
        <f>IF('3A-Rail transport'!$AB$57="no"," ",ROUND(E1526,4))</f>
        <v>0.51300000000000001</v>
      </c>
      <c r="H1526" s="110"/>
      <c r="S1526" s="110">
        <f t="shared" ref="S1526:S1589" si="118">S1525+0.001</f>
        <v>0.51300000000000034</v>
      </c>
      <c r="T1526" s="110">
        <f>IF('3B-Air transport'!AB$66="no"," ",ROUND(S1526,4))</f>
        <v>0.51300000000000001</v>
      </c>
      <c r="U1526" s="110">
        <f>IF('3B-Air transport'!AB$67="no"," ",ROUND(S1526,4))</f>
        <v>0.51300000000000001</v>
      </c>
      <c r="V1526" s="110">
        <f>IF('3B-Air transport'!AB$68="no"," ",ROUND(S1526,4))</f>
        <v>0.51300000000000001</v>
      </c>
      <c r="W1526" s="110"/>
      <c r="AB1526" s="110">
        <f t="shared" ref="AB1526:AB1589" si="119">AB1525+0.001</f>
        <v>0.51300000000000034</v>
      </c>
      <c r="AC1526" s="110">
        <f>IF('3C-Water transport'!AB$56="no"," ",ROUND(AB1526,4))</f>
        <v>0.51300000000000001</v>
      </c>
      <c r="AD1526" s="110">
        <f>IF('3C-Water transport'!AB$57="no"," ",ROUND(AB1526,4))</f>
        <v>0.51300000000000001</v>
      </c>
      <c r="AE1526" s="110">
        <f>IF('3C-Water transport'!AB$58="no"," ",ROUND(AB1526,4))</f>
        <v>0.51300000000000001</v>
      </c>
    </row>
    <row r="1527" spans="5:31" x14ac:dyDescent="0.25">
      <c r="E1527" s="110">
        <f t="shared" si="117"/>
        <v>0.51400000000000035</v>
      </c>
      <c r="F1527" s="110">
        <f>IF('3A-Rail transport'!$AB$56="no"," ",ROUND(E1527,4))</f>
        <v>0.51400000000000001</v>
      </c>
      <c r="G1527" s="110">
        <f>IF('3A-Rail transport'!$AB$57="no"," ",ROUND(E1527,4))</f>
        <v>0.51400000000000001</v>
      </c>
      <c r="H1527" s="110"/>
      <c r="S1527" s="110">
        <f t="shared" si="118"/>
        <v>0.51400000000000035</v>
      </c>
      <c r="T1527" s="110">
        <f>IF('3B-Air transport'!AB$66="no"," ",ROUND(S1527,4))</f>
        <v>0.51400000000000001</v>
      </c>
      <c r="U1527" s="110">
        <f>IF('3B-Air transport'!AB$67="no"," ",ROUND(S1527,4))</f>
        <v>0.51400000000000001</v>
      </c>
      <c r="V1527" s="110">
        <f>IF('3B-Air transport'!AB$68="no"," ",ROUND(S1527,4))</f>
        <v>0.51400000000000001</v>
      </c>
      <c r="W1527" s="110"/>
      <c r="AB1527" s="110">
        <f t="shared" si="119"/>
        <v>0.51400000000000035</v>
      </c>
      <c r="AC1527" s="110">
        <f>IF('3C-Water transport'!AB$56="no"," ",ROUND(AB1527,4))</f>
        <v>0.51400000000000001</v>
      </c>
      <c r="AD1527" s="110">
        <f>IF('3C-Water transport'!AB$57="no"," ",ROUND(AB1527,4))</f>
        <v>0.51400000000000001</v>
      </c>
      <c r="AE1527" s="110">
        <f>IF('3C-Water transport'!AB$58="no"," ",ROUND(AB1527,4))</f>
        <v>0.51400000000000001</v>
      </c>
    </row>
    <row r="1528" spans="5:31" x14ac:dyDescent="0.25">
      <c r="E1528" s="110">
        <f t="shared" si="117"/>
        <v>0.51500000000000035</v>
      </c>
      <c r="F1528" s="110">
        <f>IF('3A-Rail transport'!$AB$56="no"," ",ROUND(E1528,4))</f>
        <v>0.51500000000000001</v>
      </c>
      <c r="G1528" s="110">
        <f>IF('3A-Rail transport'!$AB$57="no"," ",ROUND(E1528,4))</f>
        <v>0.51500000000000001</v>
      </c>
      <c r="H1528" s="110"/>
      <c r="S1528" s="110">
        <f t="shared" si="118"/>
        <v>0.51500000000000035</v>
      </c>
      <c r="T1528" s="110">
        <f>IF('3B-Air transport'!AB$66="no"," ",ROUND(S1528,4))</f>
        <v>0.51500000000000001</v>
      </c>
      <c r="U1528" s="110">
        <f>IF('3B-Air transport'!AB$67="no"," ",ROUND(S1528,4))</f>
        <v>0.51500000000000001</v>
      </c>
      <c r="V1528" s="110">
        <f>IF('3B-Air transport'!AB$68="no"," ",ROUND(S1528,4))</f>
        <v>0.51500000000000001</v>
      </c>
      <c r="W1528" s="110"/>
      <c r="AB1528" s="110">
        <f t="shared" si="119"/>
        <v>0.51500000000000035</v>
      </c>
      <c r="AC1528" s="110">
        <f>IF('3C-Water transport'!AB$56="no"," ",ROUND(AB1528,4))</f>
        <v>0.51500000000000001</v>
      </c>
      <c r="AD1528" s="110">
        <f>IF('3C-Water transport'!AB$57="no"," ",ROUND(AB1528,4))</f>
        <v>0.51500000000000001</v>
      </c>
      <c r="AE1528" s="110">
        <f>IF('3C-Water transport'!AB$58="no"," ",ROUND(AB1528,4))</f>
        <v>0.51500000000000001</v>
      </c>
    </row>
    <row r="1529" spans="5:31" x14ac:dyDescent="0.25">
      <c r="E1529" s="110">
        <f t="shared" si="117"/>
        <v>0.51600000000000035</v>
      </c>
      <c r="F1529" s="110">
        <f>IF('3A-Rail transport'!$AB$56="no"," ",ROUND(E1529,4))</f>
        <v>0.51600000000000001</v>
      </c>
      <c r="G1529" s="110">
        <f>IF('3A-Rail transport'!$AB$57="no"," ",ROUND(E1529,4))</f>
        <v>0.51600000000000001</v>
      </c>
      <c r="H1529" s="110"/>
      <c r="S1529" s="110">
        <f t="shared" si="118"/>
        <v>0.51600000000000035</v>
      </c>
      <c r="T1529" s="110">
        <f>IF('3B-Air transport'!AB$66="no"," ",ROUND(S1529,4))</f>
        <v>0.51600000000000001</v>
      </c>
      <c r="U1529" s="110">
        <f>IF('3B-Air transport'!AB$67="no"," ",ROUND(S1529,4))</f>
        <v>0.51600000000000001</v>
      </c>
      <c r="V1529" s="110">
        <f>IF('3B-Air transport'!AB$68="no"," ",ROUND(S1529,4))</f>
        <v>0.51600000000000001</v>
      </c>
      <c r="W1529" s="110"/>
      <c r="AB1529" s="110">
        <f t="shared" si="119"/>
        <v>0.51600000000000035</v>
      </c>
      <c r="AC1529" s="110">
        <f>IF('3C-Water transport'!AB$56="no"," ",ROUND(AB1529,4))</f>
        <v>0.51600000000000001</v>
      </c>
      <c r="AD1529" s="110">
        <f>IF('3C-Water transport'!AB$57="no"," ",ROUND(AB1529,4))</f>
        <v>0.51600000000000001</v>
      </c>
      <c r="AE1529" s="110">
        <f>IF('3C-Water transport'!AB$58="no"," ",ROUND(AB1529,4))</f>
        <v>0.51600000000000001</v>
      </c>
    </row>
    <row r="1530" spans="5:31" x14ac:dyDescent="0.25">
      <c r="E1530" s="110">
        <f t="shared" si="117"/>
        <v>0.51700000000000035</v>
      </c>
      <c r="F1530" s="110">
        <f>IF('3A-Rail transport'!$AB$56="no"," ",ROUND(E1530,4))</f>
        <v>0.51700000000000002</v>
      </c>
      <c r="G1530" s="110">
        <f>IF('3A-Rail transport'!$AB$57="no"," ",ROUND(E1530,4))</f>
        <v>0.51700000000000002</v>
      </c>
      <c r="H1530" s="110"/>
      <c r="S1530" s="110">
        <f t="shared" si="118"/>
        <v>0.51700000000000035</v>
      </c>
      <c r="T1530" s="110">
        <f>IF('3B-Air transport'!AB$66="no"," ",ROUND(S1530,4))</f>
        <v>0.51700000000000002</v>
      </c>
      <c r="U1530" s="110">
        <f>IF('3B-Air transport'!AB$67="no"," ",ROUND(S1530,4))</f>
        <v>0.51700000000000002</v>
      </c>
      <c r="V1530" s="110">
        <f>IF('3B-Air transport'!AB$68="no"," ",ROUND(S1530,4))</f>
        <v>0.51700000000000002</v>
      </c>
      <c r="W1530" s="110"/>
      <c r="AB1530" s="110">
        <f t="shared" si="119"/>
        <v>0.51700000000000035</v>
      </c>
      <c r="AC1530" s="110">
        <f>IF('3C-Water transport'!AB$56="no"," ",ROUND(AB1530,4))</f>
        <v>0.51700000000000002</v>
      </c>
      <c r="AD1530" s="110">
        <f>IF('3C-Water transport'!AB$57="no"," ",ROUND(AB1530,4))</f>
        <v>0.51700000000000002</v>
      </c>
      <c r="AE1530" s="110">
        <f>IF('3C-Water transport'!AB$58="no"," ",ROUND(AB1530,4))</f>
        <v>0.51700000000000002</v>
      </c>
    </row>
    <row r="1531" spans="5:31" x14ac:dyDescent="0.25">
      <c r="E1531" s="110">
        <f t="shared" si="117"/>
        <v>0.51800000000000035</v>
      </c>
      <c r="F1531" s="110">
        <f>IF('3A-Rail transport'!$AB$56="no"," ",ROUND(E1531,4))</f>
        <v>0.51800000000000002</v>
      </c>
      <c r="G1531" s="110">
        <f>IF('3A-Rail transport'!$AB$57="no"," ",ROUND(E1531,4))</f>
        <v>0.51800000000000002</v>
      </c>
      <c r="H1531" s="110"/>
      <c r="S1531" s="110">
        <f t="shared" si="118"/>
        <v>0.51800000000000035</v>
      </c>
      <c r="T1531" s="110">
        <f>IF('3B-Air transport'!AB$66="no"," ",ROUND(S1531,4))</f>
        <v>0.51800000000000002</v>
      </c>
      <c r="U1531" s="110">
        <f>IF('3B-Air transport'!AB$67="no"," ",ROUND(S1531,4))</f>
        <v>0.51800000000000002</v>
      </c>
      <c r="V1531" s="110">
        <f>IF('3B-Air transport'!AB$68="no"," ",ROUND(S1531,4))</f>
        <v>0.51800000000000002</v>
      </c>
      <c r="W1531" s="110"/>
      <c r="AB1531" s="110">
        <f t="shared" si="119"/>
        <v>0.51800000000000035</v>
      </c>
      <c r="AC1531" s="110">
        <f>IF('3C-Water transport'!AB$56="no"," ",ROUND(AB1531,4))</f>
        <v>0.51800000000000002</v>
      </c>
      <c r="AD1531" s="110">
        <f>IF('3C-Water transport'!AB$57="no"," ",ROUND(AB1531,4))</f>
        <v>0.51800000000000002</v>
      </c>
      <c r="AE1531" s="110">
        <f>IF('3C-Water transport'!AB$58="no"," ",ROUND(AB1531,4))</f>
        <v>0.51800000000000002</v>
      </c>
    </row>
    <row r="1532" spans="5:31" x14ac:dyDescent="0.25">
      <c r="E1532" s="110">
        <f t="shared" si="117"/>
        <v>0.51900000000000035</v>
      </c>
      <c r="F1532" s="110">
        <f>IF('3A-Rail transport'!$AB$56="no"," ",ROUND(E1532,4))</f>
        <v>0.51900000000000002</v>
      </c>
      <c r="G1532" s="110">
        <f>IF('3A-Rail transport'!$AB$57="no"," ",ROUND(E1532,4))</f>
        <v>0.51900000000000002</v>
      </c>
      <c r="H1532" s="110"/>
      <c r="S1532" s="110">
        <f t="shared" si="118"/>
        <v>0.51900000000000035</v>
      </c>
      <c r="T1532" s="110">
        <f>IF('3B-Air transport'!AB$66="no"," ",ROUND(S1532,4))</f>
        <v>0.51900000000000002</v>
      </c>
      <c r="U1532" s="110">
        <f>IF('3B-Air transport'!AB$67="no"," ",ROUND(S1532,4))</f>
        <v>0.51900000000000002</v>
      </c>
      <c r="V1532" s="110">
        <f>IF('3B-Air transport'!AB$68="no"," ",ROUND(S1532,4))</f>
        <v>0.51900000000000002</v>
      </c>
      <c r="W1532" s="110"/>
      <c r="AB1532" s="110">
        <f t="shared" si="119"/>
        <v>0.51900000000000035</v>
      </c>
      <c r="AC1532" s="110">
        <f>IF('3C-Water transport'!AB$56="no"," ",ROUND(AB1532,4))</f>
        <v>0.51900000000000002</v>
      </c>
      <c r="AD1532" s="110">
        <f>IF('3C-Water transport'!AB$57="no"," ",ROUND(AB1532,4))</f>
        <v>0.51900000000000002</v>
      </c>
      <c r="AE1532" s="110">
        <f>IF('3C-Water transport'!AB$58="no"," ",ROUND(AB1532,4))</f>
        <v>0.51900000000000002</v>
      </c>
    </row>
    <row r="1533" spans="5:31" x14ac:dyDescent="0.25">
      <c r="E1533" s="110">
        <f t="shared" si="117"/>
        <v>0.52000000000000035</v>
      </c>
      <c r="F1533" s="110">
        <f>IF('3A-Rail transport'!$AB$56="no"," ",ROUND(E1533,4))</f>
        <v>0.52</v>
      </c>
      <c r="G1533" s="110">
        <f>IF('3A-Rail transport'!$AB$57="no"," ",ROUND(E1533,4))</f>
        <v>0.52</v>
      </c>
      <c r="H1533" s="110"/>
      <c r="S1533" s="110">
        <f t="shared" si="118"/>
        <v>0.52000000000000035</v>
      </c>
      <c r="T1533" s="110">
        <f>IF('3B-Air transport'!AB$66="no"," ",ROUND(S1533,4))</f>
        <v>0.52</v>
      </c>
      <c r="U1533" s="110">
        <f>IF('3B-Air transport'!AB$67="no"," ",ROUND(S1533,4))</f>
        <v>0.52</v>
      </c>
      <c r="V1533" s="110">
        <f>IF('3B-Air transport'!AB$68="no"," ",ROUND(S1533,4))</f>
        <v>0.52</v>
      </c>
      <c r="W1533" s="110"/>
      <c r="AB1533" s="110">
        <f t="shared" si="119"/>
        <v>0.52000000000000035</v>
      </c>
      <c r="AC1533" s="110">
        <f>IF('3C-Water transport'!AB$56="no"," ",ROUND(AB1533,4))</f>
        <v>0.52</v>
      </c>
      <c r="AD1533" s="110">
        <f>IF('3C-Water transport'!AB$57="no"," ",ROUND(AB1533,4))</f>
        <v>0.52</v>
      </c>
      <c r="AE1533" s="110">
        <f>IF('3C-Water transport'!AB$58="no"," ",ROUND(AB1533,4))</f>
        <v>0.52</v>
      </c>
    </row>
    <row r="1534" spans="5:31" x14ac:dyDescent="0.25">
      <c r="E1534" s="110">
        <f t="shared" si="117"/>
        <v>0.52100000000000035</v>
      </c>
      <c r="F1534" s="110">
        <f>IF('3A-Rail transport'!$AB$56="no"," ",ROUND(E1534,4))</f>
        <v>0.52100000000000002</v>
      </c>
      <c r="G1534" s="110">
        <f>IF('3A-Rail transport'!$AB$57="no"," ",ROUND(E1534,4))</f>
        <v>0.52100000000000002</v>
      </c>
      <c r="H1534" s="110"/>
      <c r="S1534" s="110">
        <f t="shared" si="118"/>
        <v>0.52100000000000035</v>
      </c>
      <c r="T1534" s="110">
        <f>IF('3B-Air transport'!AB$66="no"," ",ROUND(S1534,4))</f>
        <v>0.52100000000000002</v>
      </c>
      <c r="U1534" s="110">
        <f>IF('3B-Air transport'!AB$67="no"," ",ROUND(S1534,4))</f>
        <v>0.52100000000000002</v>
      </c>
      <c r="V1534" s="110">
        <f>IF('3B-Air transport'!AB$68="no"," ",ROUND(S1534,4))</f>
        <v>0.52100000000000002</v>
      </c>
      <c r="W1534" s="110"/>
      <c r="AB1534" s="110">
        <f t="shared" si="119"/>
        <v>0.52100000000000035</v>
      </c>
      <c r="AC1534" s="110">
        <f>IF('3C-Water transport'!AB$56="no"," ",ROUND(AB1534,4))</f>
        <v>0.52100000000000002</v>
      </c>
      <c r="AD1534" s="110">
        <f>IF('3C-Water transport'!AB$57="no"," ",ROUND(AB1534,4))</f>
        <v>0.52100000000000002</v>
      </c>
      <c r="AE1534" s="110">
        <f>IF('3C-Water transport'!AB$58="no"," ",ROUND(AB1534,4))</f>
        <v>0.52100000000000002</v>
      </c>
    </row>
    <row r="1535" spans="5:31" x14ac:dyDescent="0.25">
      <c r="E1535" s="110">
        <f t="shared" si="117"/>
        <v>0.52200000000000035</v>
      </c>
      <c r="F1535" s="110">
        <f>IF('3A-Rail transport'!$AB$56="no"," ",ROUND(E1535,4))</f>
        <v>0.52200000000000002</v>
      </c>
      <c r="G1535" s="110">
        <f>IF('3A-Rail transport'!$AB$57="no"," ",ROUND(E1535,4))</f>
        <v>0.52200000000000002</v>
      </c>
      <c r="H1535" s="110"/>
      <c r="S1535" s="110">
        <f t="shared" si="118"/>
        <v>0.52200000000000035</v>
      </c>
      <c r="T1535" s="110">
        <f>IF('3B-Air transport'!AB$66="no"," ",ROUND(S1535,4))</f>
        <v>0.52200000000000002</v>
      </c>
      <c r="U1535" s="110">
        <f>IF('3B-Air transport'!AB$67="no"," ",ROUND(S1535,4))</f>
        <v>0.52200000000000002</v>
      </c>
      <c r="V1535" s="110">
        <f>IF('3B-Air transport'!AB$68="no"," ",ROUND(S1535,4))</f>
        <v>0.52200000000000002</v>
      </c>
      <c r="W1535" s="110"/>
      <c r="AB1535" s="110">
        <f t="shared" si="119"/>
        <v>0.52200000000000035</v>
      </c>
      <c r="AC1535" s="110">
        <f>IF('3C-Water transport'!AB$56="no"," ",ROUND(AB1535,4))</f>
        <v>0.52200000000000002</v>
      </c>
      <c r="AD1535" s="110">
        <f>IF('3C-Water transport'!AB$57="no"," ",ROUND(AB1535,4))</f>
        <v>0.52200000000000002</v>
      </c>
      <c r="AE1535" s="110">
        <f>IF('3C-Water transport'!AB$58="no"," ",ROUND(AB1535,4))</f>
        <v>0.52200000000000002</v>
      </c>
    </row>
    <row r="1536" spans="5:31" x14ac:dyDescent="0.25">
      <c r="E1536" s="110">
        <f t="shared" si="117"/>
        <v>0.52300000000000035</v>
      </c>
      <c r="F1536" s="110">
        <f>IF('3A-Rail transport'!$AB$56="no"," ",ROUND(E1536,4))</f>
        <v>0.52300000000000002</v>
      </c>
      <c r="G1536" s="110">
        <f>IF('3A-Rail transport'!$AB$57="no"," ",ROUND(E1536,4))</f>
        <v>0.52300000000000002</v>
      </c>
      <c r="H1536" s="110"/>
      <c r="S1536" s="110">
        <f t="shared" si="118"/>
        <v>0.52300000000000035</v>
      </c>
      <c r="T1536" s="110">
        <f>IF('3B-Air transport'!AB$66="no"," ",ROUND(S1536,4))</f>
        <v>0.52300000000000002</v>
      </c>
      <c r="U1536" s="110">
        <f>IF('3B-Air transport'!AB$67="no"," ",ROUND(S1536,4))</f>
        <v>0.52300000000000002</v>
      </c>
      <c r="V1536" s="110">
        <f>IF('3B-Air transport'!AB$68="no"," ",ROUND(S1536,4))</f>
        <v>0.52300000000000002</v>
      </c>
      <c r="W1536" s="110"/>
      <c r="AB1536" s="110">
        <f t="shared" si="119"/>
        <v>0.52300000000000035</v>
      </c>
      <c r="AC1536" s="110">
        <f>IF('3C-Water transport'!AB$56="no"," ",ROUND(AB1536,4))</f>
        <v>0.52300000000000002</v>
      </c>
      <c r="AD1536" s="110">
        <f>IF('3C-Water transport'!AB$57="no"," ",ROUND(AB1536,4))</f>
        <v>0.52300000000000002</v>
      </c>
      <c r="AE1536" s="110">
        <f>IF('3C-Water transport'!AB$58="no"," ",ROUND(AB1536,4))</f>
        <v>0.52300000000000002</v>
      </c>
    </row>
    <row r="1537" spans="5:31" x14ac:dyDescent="0.25">
      <c r="E1537" s="110">
        <f t="shared" si="117"/>
        <v>0.52400000000000035</v>
      </c>
      <c r="F1537" s="110">
        <f>IF('3A-Rail transport'!$AB$56="no"," ",ROUND(E1537,4))</f>
        <v>0.52400000000000002</v>
      </c>
      <c r="G1537" s="110">
        <f>IF('3A-Rail transport'!$AB$57="no"," ",ROUND(E1537,4))</f>
        <v>0.52400000000000002</v>
      </c>
      <c r="H1537" s="110"/>
      <c r="S1537" s="110">
        <f t="shared" si="118"/>
        <v>0.52400000000000035</v>
      </c>
      <c r="T1537" s="110">
        <f>IF('3B-Air transport'!AB$66="no"," ",ROUND(S1537,4))</f>
        <v>0.52400000000000002</v>
      </c>
      <c r="U1537" s="110">
        <f>IF('3B-Air transport'!AB$67="no"," ",ROUND(S1537,4))</f>
        <v>0.52400000000000002</v>
      </c>
      <c r="V1537" s="110">
        <f>IF('3B-Air transport'!AB$68="no"," ",ROUND(S1537,4))</f>
        <v>0.52400000000000002</v>
      </c>
      <c r="W1537" s="110"/>
      <c r="AB1537" s="110">
        <f t="shared" si="119"/>
        <v>0.52400000000000035</v>
      </c>
      <c r="AC1537" s="110">
        <f>IF('3C-Water transport'!AB$56="no"," ",ROUND(AB1537,4))</f>
        <v>0.52400000000000002</v>
      </c>
      <c r="AD1537" s="110">
        <f>IF('3C-Water transport'!AB$57="no"," ",ROUND(AB1537,4))</f>
        <v>0.52400000000000002</v>
      </c>
      <c r="AE1537" s="110">
        <f>IF('3C-Water transport'!AB$58="no"," ",ROUND(AB1537,4))</f>
        <v>0.52400000000000002</v>
      </c>
    </row>
    <row r="1538" spans="5:31" x14ac:dyDescent="0.25">
      <c r="E1538" s="110">
        <f t="shared" si="117"/>
        <v>0.52500000000000036</v>
      </c>
      <c r="F1538" s="110">
        <f>IF('3A-Rail transport'!$AB$56="no"," ",ROUND(E1538,4))</f>
        <v>0.52500000000000002</v>
      </c>
      <c r="G1538" s="110">
        <f>IF('3A-Rail transport'!$AB$57="no"," ",ROUND(E1538,4))</f>
        <v>0.52500000000000002</v>
      </c>
      <c r="H1538" s="110"/>
      <c r="S1538" s="110">
        <f t="shared" si="118"/>
        <v>0.52500000000000036</v>
      </c>
      <c r="T1538" s="110">
        <f>IF('3B-Air transport'!AB$66="no"," ",ROUND(S1538,4))</f>
        <v>0.52500000000000002</v>
      </c>
      <c r="U1538" s="110">
        <f>IF('3B-Air transport'!AB$67="no"," ",ROUND(S1538,4))</f>
        <v>0.52500000000000002</v>
      </c>
      <c r="V1538" s="110">
        <f>IF('3B-Air transport'!AB$68="no"," ",ROUND(S1538,4))</f>
        <v>0.52500000000000002</v>
      </c>
      <c r="W1538" s="110"/>
      <c r="AB1538" s="110">
        <f t="shared" si="119"/>
        <v>0.52500000000000036</v>
      </c>
      <c r="AC1538" s="110">
        <f>IF('3C-Water transport'!AB$56="no"," ",ROUND(AB1538,4))</f>
        <v>0.52500000000000002</v>
      </c>
      <c r="AD1538" s="110">
        <f>IF('3C-Water transport'!AB$57="no"," ",ROUND(AB1538,4))</f>
        <v>0.52500000000000002</v>
      </c>
      <c r="AE1538" s="110">
        <f>IF('3C-Water transport'!AB$58="no"," ",ROUND(AB1538,4))</f>
        <v>0.52500000000000002</v>
      </c>
    </row>
    <row r="1539" spans="5:31" x14ac:dyDescent="0.25">
      <c r="E1539" s="110">
        <f t="shared" si="117"/>
        <v>0.52600000000000036</v>
      </c>
      <c r="F1539" s="110">
        <f>IF('3A-Rail transport'!$AB$56="no"," ",ROUND(E1539,4))</f>
        <v>0.52600000000000002</v>
      </c>
      <c r="G1539" s="110">
        <f>IF('3A-Rail transport'!$AB$57="no"," ",ROUND(E1539,4))</f>
        <v>0.52600000000000002</v>
      </c>
      <c r="H1539" s="110"/>
      <c r="S1539" s="110">
        <f t="shared" si="118"/>
        <v>0.52600000000000036</v>
      </c>
      <c r="T1539" s="110">
        <f>IF('3B-Air transport'!AB$66="no"," ",ROUND(S1539,4))</f>
        <v>0.52600000000000002</v>
      </c>
      <c r="U1539" s="110">
        <f>IF('3B-Air transport'!AB$67="no"," ",ROUND(S1539,4))</f>
        <v>0.52600000000000002</v>
      </c>
      <c r="V1539" s="110">
        <f>IF('3B-Air transport'!AB$68="no"," ",ROUND(S1539,4))</f>
        <v>0.52600000000000002</v>
      </c>
      <c r="W1539" s="110"/>
      <c r="AB1539" s="110">
        <f t="shared" si="119"/>
        <v>0.52600000000000036</v>
      </c>
      <c r="AC1539" s="110">
        <f>IF('3C-Water transport'!AB$56="no"," ",ROUND(AB1539,4))</f>
        <v>0.52600000000000002</v>
      </c>
      <c r="AD1539" s="110">
        <f>IF('3C-Water transport'!AB$57="no"," ",ROUND(AB1539,4))</f>
        <v>0.52600000000000002</v>
      </c>
      <c r="AE1539" s="110">
        <f>IF('3C-Water transport'!AB$58="no"," ",ROUND(AB1539,4))</f>
        <v>0.52600000000000002</v>
      </c>
    </row>
    <row r="1540" spans="5:31" x14ac:dyDescent="0.25">
      <c r="E1540" s="110">
        <f t="shared" si="117"/>
        <v>0.52700000000000036</v>
      </c>
      <c r="F1540" s="110">
        <f>IF('3A-Rail transport'!$AB$56="no"," ",ROUND(E1540,4))</f>
        <v>0.52700000000000002</v>
      </c>
      <c r="G1540" s="110">
        <f>IF('3A-Rail transport'!$AB$57="no"," ",ROUND(E1540,4))</f>
        <v>0.52700000000000002</v>
      </c>
      <c r="H1540" s="110"/>
      <c r="S1540" s="110">
        <f t="shared" si="118"/>
        <v>0.52700000000000036</v>
      </c>
      <c r="T1540" s="110">
        <f>IF('3B-Air transport'!AB$66="no"," ",ROUND(S1540,4))</f>
        <v>0.52700000000000002</v>
      </c>
      <c r="U1540" s="110">
        <f>IF('3B-Air transport'!AB$67="no"," ",ROUND(S1540,4))</f>
        <v>0.52700000000000002</v>
      </c>
      <c r="V1540" s="110">
        <f>IF('3B-Air transport'!AB$68="no"," ",ROUND(S1540,4))</f>
        <v>0.52700000000000002</v>
      </c>
      <c r="W1540" s="110"/>
      <c r="AB1540" s="110">
        <f t="shared" si="119"/>
        <v>0.52700000000000036</v>
      </c>
      <c r="AC1540" s="110">
        <f>IF('3C-Water transport'!AB$56="no"," ",ROUND(AB1540,4))</f>
        <v>0.52700000000000002</v>
      </c>
      <c r="AD1540" s="110">
        <f>IF('3C-Water transport'!AB$57="no"," ",ROUND(AB1540,4))</f>
        <v>0.52700000000000002</v>
      </c>
      <c r="AE1540" s="110">
        <f>IF('3C-Water transport'!AB$58="no"," ",ROUND(AB1540,4))</f>
        <v>0.52700000000000002</v>
      </c>
    </row>
    <row r="1541" spans="5:31" x14ac:dyDescent="0.25">
      <c r="E1541" s="110">
        <f t="shared" si="117"/>
        <v>0.52800000000000036</v>
      </c>
      <c r="F1541" s="110">
        <f>IF('3A-Rail transport'!$AB$56="no"," ",ROUND(E1541,4))</f>
        <v>0.52800000000000002</v>
      </c>
      <c r="G1541" s="110">
        <f>IF('3A-Rail transport'!$AB$57="no"," ",ROUND(E1541,4))</f>
        <v>0.52800000000000002</v>
      </c>
      <c r="H1541" s="110"/>
      <c r="S1541" s="110">
        <f t="shared" si="118"/>
        <v>0.52800000000000036</v>
      </c>
      <c r="T1541" s="110">
        <f>IF('3B-Air transport'!AB$66="no"," ",ROUND(S1541,4))</f>
        <v>0.52800000000000002</v>
      </c>
      <c r="U1541" s="110">
        <f>IF('3B-Air transport'!AB$67="no"," ",ROUND(S1541,4))</f>
        <v>0.52800000000000002</v>
      </c>
      <c r="V1541" s="110">
        <f>IF('3B-Air transport'!AB$68="no"," ",ROUND(S1541,4))</f>
        <v>0.52800000000000002</v>
      </c>
      <c r="W1541" s="110"/>
      <c r="AB1541" s="110">
        <f t="shared" si="119"/>
        <v>0.52800000000000036</v>
      </c>
      <c r="AC1541" s="110">
        <f>IF('3C-Water transport'!AB$56="no"," ",ROUND(AB1541,4))</f>
        <v>0.52800000000000002</v>
      </c>
      <c r="AD1541" s="110">
        <f>IF('3C-Water transport'!AB$57="no"," ",ROUND(AB1541,4))</f>
        <v>0.52800000000000002</v>
      </c>
      <c r="AE1541" s="110">
        <f>IF('3C-Water transport'!AB$58="no"," ",ROUND(AB1541,4))</f>
        <v>0.52800000000000002</v>
      </c>
    </row>
    <row r="1542" spans="5:31" x14ac:dyDescent="0.25">
      <c r="E1542" s="110">
        <f t="shared" si="117"/>
        <v>0.52900000000000036</v>
      </c>
      <c r="F1542" s="110">
        <f>IF('3A-Rail transport'!$AB$56="no"," ",ROUND(E1542,4))</f>
        <v>0.52900000000000003</v>
      </c>
      <c r="G1542" s="110">
        <f>IF('3A-Rail transport'!$AB$57="no"," ",ROUND(E1542,4))</f>
        <v>0.52900000000000003</v>
      </c>
      <c r="H1542" s="110"/>
      <c r="S1542" s="110">
        <f t="shared" si="118"/>
        <v>0.52900000000000036</v>
      </c>
      <c r="T1542" s="110">
        <f>IF('3B-Air transport'!AB$66="no"," ",ROUND(S1542,4))</f>
        <v>0.52900000000000003</v>
      </c>
      <c r="U1542" s="110">
        <f>IF('3B-Air transport'!AB$67="no"," ",ROUND(S1542,4))</f>
        <v>0.52900000000000003</v>
      </c>
      <c r="V1542" s="110">
        <f>IF('3B-Air transport'!AB$68="no"," ",ROUND(S1542,4))</f>
        <v>0.52900000000000003</v>
      </c>
      <c r="W1542" s="110"/>
      <c r="AB1542" s="110">
        <f t="shared" si="119"/>
        <v>0.52900000000000036</v>
      </c>
      <c r="AC1542" s="110">
        <f>IF('3C-Water transport'!AB$56="no"," ",ROUND(AB1542,4))</f>
        <v>0.52900000000000003</v>
      </c>
      <c r="AD1542" s="110">
        <f>IF('3C-Water transport'!AB$57="no"," ",ROUND(AB1542,4))</f>
        <v>0.52900000000000003</v>
      </c>
      <c r="AE1542" s="110">
        <f>IF('3C-Water transport'!AB$58="no"," ",ROUND(AB1542,4))</f>
        <v>0.52900000000000003</v>
      </c>
    </row>
    <row r="1543" spans="5:31" x14ac:dyDescent="0.25">
      <c r="E1543" s="110">
        <f t="shared" si="117"/>
        <v>0.53000000000000036</v>
      </c>
      <c r="F1543" s="110">
        <f>IF('3A-Rail transport'!$AB$56="no"," ",ROUND(E1543,4))</f>
        <v>0.53</v>
      </c>
      <c r="G1543" s="110">
        <f>IF('3A-Rail transport'!$AB$57="no"," ",ROUND(E1543,4))</f>
        <v>0.53</v>
      </c>
      <c r="H1543" s="110"/>
      <c r="S1543" s="110">
        <f t="shared" si="118"/>
        <v>0.53000000000000036</v>
      </c>
      <c r="T1543" s="110">
        <f>IF('3B-Air transport'!AB$66="no"," ",ROUND(S1543,4))</f>
        <v>0.53</v>
      </c>
      <c r="U1543" s="110">
        <f>IF('3B-Air transport'!AB$67="no"," ",ROUND(S1543,4))</f>
        <v>0.53</v>
      </c>
      <c r="V1543" s="110">
        <f>IF('3B-Air transport'!AB$68="no"," ",ROUND(S1543,4))</f>
        <v>0.53</v>
      </c>
      <c r="W1543" s="110"/>
      <c r="AB1543" s="110">
        <f t="shared" si="119"/>
        <v>0.53000000000000036</v>
      </c>
      <c r="AC1543" s="110">
        <f>IF('3C-Water transport'!AB$56="no"," ",ROUND(AB1543,4))</f>
        <v>0.53</v>
      </c>
      <c r="AD1543" s="110">
        <f>IF('3C-Water transport'!AB$57="no"," ",ROUND(AB1543,4))</f>
        <v>0.53</v>
      </c>
      <c r="AE1543" s="110">
        <f>IF('3C-Water transport'!AB$58="no"," ",ROUND(AB1543,4))</f>
        <v>0.53</v>
      </c>
    </row>
    <row r="1544" spans="5:31" x14ac:dyDescent="0.25">
      <c r="E1544" s="110">
        <f t="shared" si="117"/>
        <v>0.53100000000000036</v>
      </c>
      <c r="F1544" s="110">
        <f>IF('3A-Rail transport'!$AB$56="no"," ",ROUND(E1544,4))</f>
        <v>0.53100000000000003</v>
      </c>
      <c r="G1544" s="110">
        <f>IF('3A-Rail transport'!$AB$57="no"," ",ROUND(E1544,4))</f>
        <v>0.53100000000000003</v>
      </c>
      <c r="H1544" s="110"/>
      <c r="S1544" s="110">
        <f t="shared" si="118"/>
        <v>0.53100000000000036</v>
      </c>
      <c r="T1544" s="110">
        <f>IF('3B-Air transport'!AB$66="no"," ",ROUND(S1544,4))</f>
        <v>0.53100000000000003</v>
      </c>
      <c r="U1544" s="110">
        <f>IF('3B-Air transport'!AB$67="no"," ",ROUND(S1544,4))</f>
        <v>0.53100000000000003</v>
      </c>
      <c r="V1544" s="110">
        <f>IF('3B-Air transport'!AB$68="no"," ",ROUND(S1544,4))</f>
        <v>0.53100000000000003</v>
      </c>
      <c r="W1544" s="110"/>
      <c r="AB1544" s="110">
        <f t="shared" si="119"/>
        <v>0.53100000000000036</v>
      </c>
      <c r="AC1544" s="110">
        <f>IF('3C-Water transport'!AB$56="no"," ",ROUND(AB1544,4))</f>
        <v>0.53100000000000003</v>
      </c>
      <c r="AD1544" s="110">
        <f>IF('3C-Water transport'!AB$57="no"," ",ROUND(AB1544,4))</f>
        <v>0.53100000000000003</v>
      </c>
      <c r="AE1544" s="110">
        <f>IF('3C-Water transport'!AB$58="no"," ",ROUND(AB1544,4))</f>
        <v>0.53100000000000003</v>
      </c>
    </row>
    <row r="1545" spans="5:31" x14ac:dyDescent="0.25">
      <c r="E1545" s="110">
        <f t="shared" si="117"/>
        <v>0.53200000000000036</v>
      </c>
      <c r="F1545" s="110">
        <f>IF('3A-Rail transport'!$AB$56="no"," ",ROUND(E1545,4))</f>
        <v>0.53200000000000003</v>
      </c>
      <c r="G1545" s="110">
        <f>IF('3A-Rail transport'!$AB$57="no"," ",ROUND(E1545,4))</f>
        <v>0.53200000000000003</v>
      </c>
      <c r="H1545" s="110"/>
      <c r="S1545" s="110">
        <f t="shared" si="118"/>
        <v>0.53200000000000036</v>
      </c>
      <c r="T1545" s="110">
        <f>IF('3B-Air transport'!AB$66="no"," ",ROUND(S1545,4))</f>
        <v>0.53200000000000003</v>
      </c>
      <c r="U1545" s="110">
        <f>IF('3B-Air transport'!AB$67="no"," ",ROUND(S1545,4))</f>
        <v>0.53200000000000003</v>
      </c>
      <c r="V1545" s="110">
        <f>IF('3B-Air transport'!AB$68="no"," ",ROUND(S1545,4))</f>
        <v>0.53200000000000003</v>
      </c>
      <c r="W1545" s="110"/>
      <c r="AB1545" s="110">
        <f t="shared" si="119"/>
        <v>0.53200000000000036</v>
      </c>
      <c r="AC1545" s="110">
        <f>IF('3C-Water transport'!AB$56="no"," ",ROUND(AB1545,4))</f>
        <v>0.53200000000000003</v>
      </c>
      <c r="AD1545" s="110">
        <f>IF('3C-Water transport'!AB$57="no"," ",ROUND(AB1545,4))</f>
        <v>0.53200000000000003</v>
      </c>
      <c r="AE1545" s="110">
        <f>IF('3C-Water transport'!AB$58="no"," ",ROUND(AB1545,4))</f>
        <v>0.53200000000000003</v>
      </c>
    </row>
    <row r="1546" spans="5:31" x14ac:dyDescent="0.25">
      <c r="E1546" s="110">
        <f t="shared" si="117"/>
        <v>0.53300000000000036</v>
      </c>
      <c r="F1546" s="110">
        <f>IF('3A-Rail transport'!$AB$56="no"," ",ROUND(E1546,4))</f>
        <v>0.53300000000000003</v>
      </c>
      <c r="G1546" s="110">
        <f>IF('3A-Rail transport'!$AB$57="no"," ",ROUND(E1546,4))</f>
        <v>0.53300000000000003</v>
      </c>
      <c r="H1546" s="110"/>
      <c r="S1546" s="110">
        <f t="shared" si="118"/>
        <v>0.53300000000000036</v>
      </c>
      <c r="T1546" s="110">
        <f>IF('3B-Air transport'!AB$66="no"," ",ROUND(S1546,4))</f>
        <v>0.53300000000000003</v>
      </c>
      <c r="U1546" s="110">
        <f>IF('3B-Air transport'!AB$67="no"," ",ROUND(S1546,4))</f>
        <v>0.53300000000000003</v>
      </c>
      <c r="V1546" s="110">
        <f>IF('3B-Air transport'!AB$68="no"," ",ROUND(S1546,4))</f>
        <v>0.53300000000000003</v>
      </c>
      <c r="W1546" s="110"/>
      <c r="AB1546" s="110">
        <f t="shared" si="119"/>
        <v>0.53300000000000036</v>
      </c>
      <c r="AC1546" s="110">
        <f>IF('3C-Water transport'!AB$56="no"," ",ROUND(AB1546,4))</f>
        <v>0.53300000000000003</v>
      </c>
      <c r="AD1546" s="110">
        <f>IF('3C-Water transport'!AB$57="no"," ",ROUND(AB1546,4))</f>
        <v>0.53300000000000003</v>
      </c>
      <c r="AE1546" s="110">
        <f>IF('3C-Water transport'!AB$58="no"," ",ROUND(AB1546,4))</f>
        <v>0.53300000000000003</v>
      </c>
    </row>
    <row r="1547" spans="5:31" x14ac:dyDescent="0.25">
      <c r="E1547" s="110">
        <f t="shared" si="117"/>
        <v>0.53400000000000036</v>
      </c>
      <c r="F1547" s="110">
        <f>IF('3A-Rail transport'!$AB$56="no"," ",ROUND(E1547,4))</f>
        <v>0.53400000000000003</v>
      </c>
      <c r="G1547" s="110">
        <f>IF('3A-Rail transport'!$AB$57="no"," ",ROUND(E1547,4))</f>
        <v>0.53400000000000003</v>
      </c>
      <c r="H1547" s="110"/>
      <c r="S1547" s="110">
        <f t="shared" si="118"/>
        <v>0.53400000000000036</v>
      </c>
      <c r="T1547" s="110">
        <f>IF('3B-Air transport'!AB$66="no"," ",ROUND(S1547,4))</f>
        <v>0.53400000000000003</v>
      </c>
      <c r="U1547" s="110">
        <f>IF('3B-Air transport'!AB$67="no"," ",ROUND(S1547,4))</f>
        <v>0.53400000000000003</v>
      </c>
      <c r="V1547" s="110">
        <f>IF('3B-Air transport'!AB$68="no"," ",ROUND(S1547,4))</f>
        <v>0.53400000000000003</v>
      </c>
      <c r="W1547" s="110"/>
      <c r="AB1547" s="110">
        <f t="shared" si="119"/>
        <v>0.53400000000000036</v>
      </c>
      <c r="AC1547" s="110">
        <f>IF('3C-Water transport'!AB$56="no"," ",ROUND(AB1547,4))</f>
        <v>0.53400000000000003</v>
      </c>
      <c r="AD1547" s="110">
        <f>IF('3C-Water transport'!AB$57="no"," ",ROUND(AB1547,4))</f>
        <v>0.53400000000000003</v>
      </c>
      <c r="AE1547" s="110">
        <f>IF('3C-Water transport'!AB$58="no"," ",ROUND(AB1547,4))</f>
        <v>0.53400000000000003</v>
      </c>
    </row>
    <row r="1548" spans="5:31" x14ac:dyDescent="0.25">
      <c r="E1548" s="110">
        <f t="shared" si="117"/>
        <v>0.53500000000000036</v>
      </c>
      <c r="F1548" s="110">
        <f>IF('3A-Rail transport'!$AB$56="no"," ",ROUND(E1548,4))</f>
        <v>0.53500000000000003</v>
      </c>
      <c r="G1548" s="110">
        <f>IF('3A-Rail transport'!$AB$57="no"," ",ROUND(E1548,4))</f>
        <v>0.53500000000000003</v>
      </c>
      <c r="H1548" s="110"/>
      <c r="S1548" s="110">
        <f t="shared" si="118"/>
        <v>0.53500000000000036</v>
      </c>
      <c r="T1548" s="110">
        <f>IF('3B-Air transport'!AB$66="no"," ",ROUND(S1548,4))</f>
        <v>0.53500000000000003</v>
      </c>
      <c r="U1548" s="110">
        <f>IF('3B-Air transport'!AB$67="no"," ",ROUND(S1548,4))</f>
        <v>0.53500000000000003</v>
      </c>
      <c r="V1548" s="110">
        <f>IF('3B-Air transport'!AB$68="no"," ",ROUND(S1548,4))</f>
        <v>0.53500000000000003</v>
      </c>
      <c r="W1548" s="110"/>
      <c r="AB1548" s="110">
        <f t="shared" si="119"/>
        <v>0.53500000000000036</v>
      </c>
      <c r="AC1548" s="110">
        <f>IF('3C-Water transport'!AB$56="no"," ",ROUND(AB1548,4))</f>
        <v>0.53500000000000003</v>
      </c>
      <c r="AD1548" s="110">
        <f>IF('3C-Water transport'!AB$57="no"," ",ROUND(AB1548,4))</f>
        <v>0.53500000000000003</v>
      </c>
      <c r="AE1548" s="110">
        <f>IF('3C-Water transport'!AB$58="no"," ",ROUND(AB1548,4))</f>
        <v>0.53500000000000003</v>
      </c>
    </row>
    <row r="1549" spans="5:31" x14ac:dyDescent="0.25">
      <c r="E1549" s="110">
        <f t="shared" si="117"/>
        <v>0.53600000000000037</v>
      </c>
      <c r="F1549" s="110">
        <f>IF('3A-Rail transport'!$AB$56="no"," ",ROUND(E1549,4))</f>
        <v>0.53600000000000003</v>
      </c>
      <c r="G1549" s="110">
        <f>IF('3A-Rail transport'!$AB$57="no"," ",ROUND(E1549,4))</f>
        <v>0.53600000000000003</v>
      </c>
      <c r="H1549" s="110"/>
      <c r="S1549" s="110">
        <f t="shared" si="118"/>
        <v>0.53600000000000037</v>
      </c>
      <c r="T1549" s="110">
        <f>IF('3B-Air transport'!AB$66="no"," ",ROUND(S1549,4))</f>
        <v>0.53600000000000003</v>
      </c>
      <c r="U1549" s="110">
        <f>IF('3B-Air transport'!AB$67="no"," ",ROUND(S1549,4))</f>
        <v>0.53600000000000003</v>
      </c>
      <c r="V1549" s="110">
        <f>IF('3B-Air transport'!AB$68="no"," ",ROUND(S1549,4))</f>
        <v>0.53600000000000003</v>
      </c>
      <c r="W1549" s="110"/>
      <c r="AB1549" s="110">
        <f t="shared" si="119"/>
        <v>0.53600000000000037</v>
      </c>
      <c r="AC1549" s="110">
        <f>IF('3C-Water transport'!AB$56="no"," ",ROUND(AB1549,4))</f>
        <v>0.53600000000000003</v>
      </c>
      <c r="AD1549" s="110">
        <f>IF('3C-Water transport'!AB$57="no"," ",ROUND(AB1549,4))</f>
        <v>0.53600000000000003</v>
      </c>
      <c r="AE1549" s="110">
        <f>IF('3C-Water transport'!AB$58="no"," ",ROUND(AB1549,4))</f>
        <v>0.53600000000000003</v>
      </c>
    </row>
    <row r="1550" spans="5:31" x14ac:dyDescent="0.25">
      <c r="E1550" s="110">
        <f t="shared" si="117"/>
        <v>0.53700000000000037</v>
      </c>
      <c r="F1550" s="110">
        <f>IF('3A-Rail transport'!$AB$56="no"," ",ROUND(E1550,4))</f>
        <v>0.53700000000000003</v>
      </c>
      <c r="G1550" s="110">
        <f>IF('3A-Rail transport'!$AB$57="no"," ",ROUND(E1550,4))</f>
        <v>0.53700000000000003</v>
      </c>
      <c r="H1550" s="110"/>
      <c r="S1550" s="110">
        <f t="shared" si="118"/>
        <v>0.53700000000000037</v>
      </c>
      <c r="T1550" s="110">
        <f>IF('3B-Air transport'!AB$66="no"," ",ROUND(S1550,4))</f>
        <v>0.53700000000000003</v>
      </c>
      <c r="U1550" s="110">
        <f>IF('3B-Air transport'!AB$67="no"," ",ROUND(S1550,4))</f>
        <v>0.53700000000000003</v>
      </c>
      <c r="V1550" s="110">
        <f>IF('3B-Air transport'!AB$68="no"," ",ROUND(S1550,4))</f>
        <v>0.53700000000000003</v>
      </c>
      <c r="W1550" s="110"/>
      <c r="AB1550" s="110">
        <f t="shared" si="119"/>
        <v>0.53700000000000037</v>
      </c>
      <c r="AC1550" s="110">
        <f>IF('3C-Water transport'!AB$56="no"," ",ROUND(AB1550,4))</f>
        <v>0.53700000000000003</v>
      </c>
      <c r="AD1550" s="110">
        <f>IF('3C-Water transport'!AB$57="no"," ",ROUND(AB1550,4))</f>
        <v>0.53700000000000003</v>
      </c>
      <c r="AE1550" s="110">
        <f>IF('3C-Water transport'!AB$58="no"," ",ROUND(AB1550,4))</f>
        <v>0.53700000000000003</v>
      </c>
    </row>
    <row r="1551" spans="5:31" x14ac:dyDescent="0.25">
      <c r="E1551" s="110">
        <f t="shared" si="117"/>
        <v>0.53800000000000037</v>
      </c>
      <c r="F1551" s="110">
        <f>IF('3A-Rail transport'!$AB$56="no"," ",ROUND(E1551,4))</f>
        <v>0.53800000000000003</v>
      </c>
      <c r="G1551" s="110">
        <f>IF('3A-Rail transport'!$AB$57="no"," ",ROUND(E1551,4))</f>
        <v>0.53800000000000003</v>
      </c>
      <c r="H1551" s="110"/>
      <c r="S1551" s="110">
        <f t="shared" si="118"/>
        <v>0.53800000000000037</v>
      </c>
      <c r="T1551" s="110">
        <f>IF('3B-Air transport'!AB$66="no"," ",ROUND(S1551,4))</f>
        <v>0.53800000000000003</v>
      </c>
      <c r="U1551" s="110">
        <f>IF('3B-Air transport'!AB$67="no"," ",ROUND(S1551,4))</f>
        <v>0.53800000000000003</v>
      </c>
      <c r="V1551" s="110">
        <f>IF('3B-Air transport'!AB$68="no"," ",ROUND(S1551,4))</f>
        <v>0.53800000000000003</v>
      </c>
      <c r="W1551" s="110"/>
      <c r="AB1551" s="110">
        <f t="shared" si="119"/>
        <v>0.53800000000000037</v>
      </c>
      <c r="AC1551" s="110">
        <f>IF('3C-Water transport'!AB$56="no"," ",ROUND(AB1551,4))</f>
        <v>0.53800000000000003</v>
      </c>
      <c r="AD1551" s="110">
        <f>IF('3C-Water transport'!AB$57="no"," ",ROUND(AB1551,4))</f>
        <v>0.53800000000000003</v>
      </c>
      <c r="AE1551" s="110">
        <f>IF('3C-Water transport'!AB$58="no"," ",ROUND(AB1551,4))</f>
        <v>0.53800000000000003</v>
      </c>
    </row>
    <row r="1552" spans="5:31" x14ac:dyDescent="0.25">
      <c r="E1552" s="110">
        <f t="shared" si="117"/>
        <v>0.53900000000000037</v>
      </c>
      <c r="F1552" s="110">
        <f>IF('3A-Rail transport'!$AB$56="no"," ",ROUND(E1552,4))</f>
        <v>0.53900000000000003</v>
      </c>
      <c r="G1552" s="110">
        <f>IF('3A-Rail transport'!$AB$57="no"," ",ROUND(E1552,4))</f>
        <v>0.53900000000000003</v>
      </c>
      <c r="H1552" s="110"/>
      <c r="S1552" s="110">
        <f t="shared" si="118"/>
        <v>0.53900000000000037</v>
      </c>
      <c r="T1552" s="110">
        <f>IF('3B-Air transport'!AB$66="no"," ",ROUND(S1552,4))</f>
        <v>0.53900000000000003</v>
      </c>
      <c r="U1552" s="110">
        <f>IF('3B-Air transport'!AB$67="no"," ",ROUND(S1552,4))</f>
        <v>0.53900000000000003</v>
      </c>
      <c r="V1552" s="110">
        <f>IF('3B-Air transport'!AB$68="no"," ",ROUND(S1552,4))</f>
        <v>0.53900000000000003</v>
      </c>
      <c r="W1552" s="110"/>
      <c r="AB1552" s="110">
        <f t="shared" si="119"/>
        <v>0.53900000000000037</v>
      </c>
      <c r="AC1552" s="110">
        <f>IF('3C-Water transport'!AB$56="no"," ",ROUND(AB1552,4))</f>
        <v>0.53900000000000003</v>
      </c>
      <c r="AD1552" s="110">
        <f>IF('3C-Water transport'!AB$57="no"," ",ROUND(AB1552,4))</f>
        <v>0.53900000000000003</v>
      </c>
      <c r="AE1552" s="110">
        <f>IF('3C-Water transport'!AB$58="no"," ",ROUND(AB1552,4))</f>
        <v>0.53900000000000003</v>
      </c>
    </row>
    <row r="1553" spans="5:31" x14ac:dyDescent="0.25">
      <c r="E1553" s="110">
        <f t="shared" si="117"/>
        <v>0.54000000000000037</v>
      </c>
      <c r="F1553" s="110">
        <f>IF('3A-Rail transport'!$AB$56="no"," ",ROUND(E1553,4))</f>
        <v>0.54</v>
      </c>
      <c r="G1553" s="110">
        <f>IF('3A-Rail transport'!$AB$57="no"," ",ROUND(E1553,4))</f>
        <v>0.54</v>
      </c>
      <c r="H1553" s="110"/>
      <c r="S1553" s="110">
        <f t="shared" si="118"/>
        <v>0.54000000000000037</v>
      </c>
      <c r="T1553" s="110">
        <f>IF('3B-Air transport'!AB$66="no"," ",ROUND(S1553,4))</f>
        <v>0.54</v>
      </c>
      <c r="U1553" s="110">
        <f>IF('3B-Air transport'!AB$67="no"," ",ROUND(S1553,4))</f>
        <v>0.54</v>
      </c>
      <c r="V1553" s="110">
        <f>IF('3B-Air transport'!AB$68="no"," ",ROUND(S1553,4))</f>
        <v>0.54</v>
      </c>
      <c r="W1553" s="110"/>
      <c r="AB1553" s="110">
        <f t="shared" si="119"/>
        <v>0.54000000000000037</v>
      </c>
      <c r="AC1553" s="110">
        <f>IF('3C-Water transport'!AB$56="no"," ",ROUND(AB1553,4))</f>
        <v>0.54</v>
      </c>
      <c r="AD1553" s="110">
        <f>IF('3C-Water transport'!AB$57="no"," ",ROUND(AB1553,4))</f>
        <v>0.54</v>
      </c>
      <c r="AE1553" s="110">
        <f>IF('3C-Water transport'!AB$58="no"," ",ROUND(AB1553,4))</f>
        <v>0.54</v>
      </c>
    </row>
    <row r="1554" spans="5:31" x14ac:dyDescent="0.25">
      <c r="E1554" s="110">
        <f t="shared" si="117"/>
        <v>0.54100000000000037</v>
      </c>
      <c r="F1554" s="110">
        <f>IF('3A-Rail transport'!$AB$56="no"," ",ROUND(E1554,4))</f>
        <v>0.54100000000000004</v>
      </c>
      <c r="G1554" s="110">
        <f>IF('3A-Rail transport'!$AB$57="no"," ",ROUND(E1554,4))</f>
        <v>0.54100000000000004</v>
      </c>
      <c r="H1554" s="110"/>
      <c r="S1554" s="110">
        <f t="shared" si="118"/>
        <v>0.54100000000000037</v>
      </c>
      <c r="T1554" s="110">
        <f>IF('3B-Air transport'!AB$66="no"," ",ROUND(S1554,4))</f>
        <v>0.54100000000000004</v>
      </c>
      <c r="U1554" s="110">
        <f>IF('3B-Air transport'!AB$67="no"," ",ROUND(S1554,4))</f>
        <v>0.54100000000000004</v>
      </c>
      <c r="V1554" s="110">
        <f>IF('3B-Air transport'!AB$68="no"," ",ROUND(S1554,4))</f>
        <v>0.54100000000000004</v>
      </c>
      <c r="W1554" s="110"/>
      <c r="AB1554" s="110">
        <f t="shared" si="119"/>
        <v>0.54100000000000037</v>
      </c>
      <c r="AC1554" s="110">
        <f>IF('3C-Water transport'!AB$56="no"," ",ROUND(AB1554,4))</f>
        <v>0.54100000000000004</v>
      </c>
      <c r="AD1554" s="110">
        <f>IF('3C-Water transport'!AB$57="no"," ",ROUND(AB1554,4))</f>
        <v>0.54100000000000004</v>
      </c>
      <c r="AE1554" s="110">
        <f>IF('3C-Water transport'!AB$58="no"," ",ROUND(AB1554,4))</f>
        <v>0.54100000000000004</v>
      </c>
    </row>
    <row r="1555" spans="5:31" x14ac:dyDescent="0.25">
      <c r="E1555" s="110">
        <f t="shared" si="117"/>
        <v>0.54200000000000037</v>
      </c>
      <c r="F1555" s="110">
        <f>IF('3A-Rail transport'!$AB$56="no"," ",ROUND(E1555,4))</f>
        <v>0.54200000000000004</v>
      </c>
      <c r="G1555" s="110">
        <f>IF('3A-Rail transport'!$AB$57="no"," ",ROUND(E1555,4))</f>
        <v>0.54200000000000004</v>
      </c>
      <c r="H1555" s="110"/>
      <c r="S1555" s="110">
        <f t="shared" si="118"/>
        <v>0.54200000000000037</v>
      </c>
      <c r="T1555" s="110">
        <f>IF('3B-Air transport'!AB$66="no"," ",ROUND(S1555,4))</f>
        <v>0.54200000000000004</v>
      </c>
      <c r="U1555" s="110">
        <f>IF('3B-Air transport'!AB$67="no"," ",ROUND(S1555,4))</f>
        <v>0.54200000000000004</v>
      </c>
      <c r="V1555" s="110">
        <f>IF('3B-Air transport'!AB$68="no"," ",ROUND(S1555,4))</f>
        <v>0.54200000000000004</v>
      </c>
      <c r="W1555" s="110"/>
      <c r="AB1555" s="110">
        <f t="shared" si="119"/>
        <v>0.54200000000000037</v>
      </c>
      <c r="AC1555" s="110">
        <f>IF('3C-Water transport'!AB$56="no"," ",ROUND(AB1555,4))</f>
        <v>0.54200000000000004</v>
      </c>
      <c r="AD1555" s="110">
        <f>IF('3C-Water transport'!AB$57="no"," ",ROUND(AB1555,4))</f>
        <v>0.54200000000000004</v>
      </c>
      <c r="AE1555" s="110">
        <f>IF('3C-Water transport'!AB$58="no"," ",ROUND(AB1555,4))</f>
        <v>0.54200000000000004</v>
      </c>
    </row>
    <row r="1556" spans="5:31" x14ac:dyDescent="0.25">
      <c r="E1556" s="110">
        <f t="shared" si="117"/>
        <v>0.54300000000000037</v>
      </c>
      <c r="F1556" s="110">
        <f>IF('3A-Rail transport'!$AB$56="no"," ",ROUND(E1556,4))</f>
        <v>0.54300000000000004</v>
      </c>
      <c r="G1556" s="110">
        <f>IF('3A-Rail transport'!$AB$57="no"," ",ROUND(E1556,4))</f>
        <v>0.54300000000000004</v>
      </c>
      <c r="H1556" s="110"/>
      <c r="S1556" s="110">
        <f t="shared" si="118"/>
        <v>0.54300000000000037</v>
      </c>
      <c r="T1556" s="110">
        <f>IF('3B-Air transport'!AB$66="no"," ",ROUND(S1556,4))</f>
        <v>0.54300000000000004</v>
      </c>
      <c r="U1556" s="110">
        <f>IF('3B-Air transport'!AB$67="no"," ",ROUND(S1556,4))</f>
        <v>0.54300000000000004</v>
      </c>
      <c r="V1556" s="110">
        <f>IF('3B-Air transport'!AB$68="no"," ",ROUND(S1556,4))</f>
        <v>0.54300000000000004</v>
      </c>
      <c r="W1556" s="110"/>
      <c r="AB1556" s="110">
        <f t="shared" si="119"/>
        <v>0.54300000000000037</v>
      </c>
      <c r="AC1556" s="110">
        <f>IF('3C-Water transport'!AB$56="no"," ",ROUND(AB1556,4))</f>
        <v>0.54300000000000004</v>
      </c>
      <c r="AD1556" s="110">
        <f>IF('3C-Water transport'!AB$57="no"," ",ROUND(AB1556,4))</f>
        <v>0.54300000000000004</v>
      </c>
      <c r="AE1556" s="110">
        <f>IF('3C-Water transport'!AB$58="no"," ",ROUND(AB1556,4))</f>
        <v>0.54300000000000004</v>
      </c>
    </row>
    <row r="1557" spans="5:31" x14ac:dyDescent="0.25">
      <c r="E1557" s="110">
        <f t="shared" si="117"/>
        <v>0.54400000000000037</v>
      </c>
      <c r="F1557" s="110">
        <f>IF('3A-Rail transport'!$AB$56="no"," ",ROUND(E1557,4))</f>
        <v>0.54400000000000004</v>
      </c>
      <c r="G1557" s="110">
        <f>IF('3A-Rail transport'!$AB$57="no"," ",ROUND(E1557,4))</f>
        <v>0.54400000000000004</v>
      </c>
      <c r="H1557" s="110"/>
      <c r="S1557" s="110">
        <f t="shared" si="118"/>
        <v>0.54400000000000037</v>
      </c>
      <c r="T1557" s="110">
        <f>IF('3B-Air transport'!AB$66="no"," ",ROUND(S1557,4))</f>
        <v>0.54400000000000004</v>
      </c>
      <c r="U1557" s="110">
        <f>IF('3B-Air transport'!AB$67="no"," ",ROUND(S1557,4))</f>
        <v>0.54400000000000004</v>
      </c>
      <c r="V1557" s="110">
        <f>IF('3B-Air transport'!AB$68="no"," ",ROUND(S1557,4))</f>
        <v>0.54400000000000004</v>
      </c>
      <c r="W1557" s="110"/>
      <c r="AB1557" s="110">
        <f t="shared" si="119"/>
        <v>0.54400000000000037</v>
      </c>
      <c r="AC1557" s="110">
        <f>IF('3C-Water transport'!AB$56="no"," ",ROUND(AB1557,4))</f>
        <v>0.54400000000000004</v>
      </c>
      <c r="AD1557" s="110">
        <f>IF('3C-Water transport'!AB$57="no"," ",ROUND(AB1557,4))</f>
        <v>0.54400000000000004</v>
      </c>
      <c r="AE1557" s="110">
        <f>IF('3C-Water transport'!AB$58="no"," ",ROUND(AB1557,4))</f>
        <v>0.54400000000000004</v>
      </c>
    </row>
    <row r="1558" spans="5:31" x14ac:dyDescent="0.25">
      <c r="E1558" s="110">
        <f t="shared" si="117"/>
        <v>0.54500000000000037</v>
      </c>
      <c r="F1558" s="110">
        <f>IF('3A-Rail transport'!$AB$56="no"," ",ROUND(E1558,4))</f>
        <v>0.54500000000000004</v>
      </c>
      <c r="G1558" s="110">
        <f>IF('3A-Rail transport'!$AB$57="no"," ",ROUND(E1558,4))</f>
        <v>0.54500000000000004</v>
      </c>
      <c r="H1558" s="110"/>
      <c r="S1558" s="110">
        <f t="shared" si="118"/>
        <v>0.54500000000000037</v>
      </c>
      <c r="T1558" s="110">
        <f>IF('3B-Air transport'!AB$66="no"," ",ROUND(S1558,4))</f>
        <v>0.54500000000000004</v>
      </c>
      <c r="U1558" s="110">
        <f>IF('3B-Air transport'!AB$67="no"," ",ROUND(S1558,4))</f>
        <v>0.54500000000000004</v>
      </c>
      <c r="V1558" s="110">
        <f>IF('3B-Air transport'!AB$68="no"," ",ROUND(S1558,4))</f>
        <v>0.54500000000000004</v>
      </c>
      <c r="W1558" s="110"/>
      <c r="AB1558" s="110">
        <f t="shared" si="119"/>
        <v>0.54500000000000037</v>
      </c>
      <c r="AC1558" s="110">
        <f>IF('3C-Water transport'!AB$56="no"," ",ROUND(AB1558,4))</f>
        <v>0.54500000000000004</v>
      </c>
      <c r="AD1558" s="110">
        <f>IF('3C-Water transport'!AB$57="no"," ",ROUND(AB1558,4))</f>
        <v>0.54500000000000004</v>
      </c>
      <c r="AE1558" s="110">
        <f>IF('3C-Water transport'!AB$58="no"," ",ROUND(AB1558,4))</f>
        <v>0.54500000000000004</v>
      </c>
    </row>
    <row r="1559" spans="5:31" x14ac:dyDescent="0.25">
      <c r="E1559" s="110">
        <f t="shared" si="117"/>
        <v>0.54600000000000037</v>
      </c>
      <c r="F1559" s="110">
        <f>IF('3A-Rail transport'!$AB$56="no"," ",ROUND(E1559,4))</f>
        <v>0.54600000000000004</v>
      </c>
      <c r="G1559" s="110">
        <f>IF('3A-Rail transport'!$AB$57="no"," ",ROUND(E1559,4))</f>
        <v>0.54600000000000004</v>
      </c>
      <c r="H1559" s="110"/>
      <c r="S1559" s="110">
        <f t="shared" si="118"/>
        <v>0.54600000000000037</v>
      </c>
      <c r="T1559" s="110">
        <f>IF('3B-Air transport'!AB$66="no"," ",ROUND(S1559,4))</f>
        <v>0.54600000000000004</v>
      </c>
      <c r="U1559" s="110">
        <f>IF('3B-Air transport'!AB$67="no"," ",ROUND(S1559,4))</f>
        <v>0.54600000000000004</v>
      </c>
      <c r="V1559" s="110">
        <f>IF('3B-Air transport'!AB$68="no"," ",ROUND(S1559,4))</f>
        <v>0.54600000000000004</v>
      </c>
      <c r="W1559" s="110"/>
      <c r="AB1559" s="110">
        <f t="shared" si="119"/>
        <v>0.54600000000000037</v>
      </c>
      <c r="AC1559" s="110">
        <f>IF('3C-Water transport'!AB$56="no"," ",ROUND(AB1559,4))</f>
        <v>0.54600000000000004</v>
      </c>
      <c r="AD1559" s="110">
        <f>IF('3C-Water transport'!AB$57="no"," ",ROUND(AB1559,4))</f>
        <v>0.54600000000000004</v>
      </c>
      <c r="AE1559" s="110">
        <f>IF('3C-Water transport'!AB$58="no"," ",ROUND(AB1559,4))</f>
        <v>0.54600000000000004</v>
      </c>
    </row>
    <row r="1560" spans="5:31" x14ac:dyDescent="0.25">
      <c r="E1560" s="110">
        <f t="shared" si="117"/>
        <v>0.54700000000000037</v>
      </c>
      <c r="F1560" s="110">
        <f>IF('3A-Rail transport'!$AB$56="no"," ",ROUND(E1560,4))</f>
        <v>0.54700000000000004</v>
      </c>
      <c r="G1560" s="110">
        <f>IF('3A-Rail transport'!$AB$57="no"," ",ROUND(E1560,4))</f>
        <v>0.54700000000000004</v>
      </c>
      <c r="H1560" s="110"/>
      <c r="S1560" s="110">
        <f t="shared" si="118"/>
        <v>0.54700000000000037</v>
      </c>
      <c r="T1560" s="110">
        <f>IF('3B-Air transport'!AB$66="no"," ",ROUND(S1560,4))</f>
        <v>0.54700000000000004</v>
      </c>
      <c r="U1560" s="110">
        <f>IF('3B-Air transport'!AB$67="no"," ",ROUND(S1560,4))</f>
        <v>0.54700000000000004</v>
      </c>
      <c r="V1560" s="110">
        <f>IF('3B-Air transport'!AB$68="no"," ",ROUND(S1560,4))</f>
        <v>0.54700000000000004</v>
      </c>
      <c r="W1560" s="110"/>
      <c r="AB1560" s="110">
        <f t="shared" si="119"/>
        <v>0.54700000000000037</v>
      </c>
      <c r="AC1560" s="110">
        <f>IF('3C-Water transport'!AB$56="no"," ",ROUND(AB1560,4))</f>
        <v>0.54700000000000004</v>
      </c>
      <c r="AD1560" s="110">
        <f>IF('3C-Water transport'!AB$57="no"," ",ROUND(AB1560,4))</f>
        <v>0.54700000000000004</v>
      </c>
      <c r="AE1560" s="110">
        <f>IF('3C-Water transport'!AB$58="no"," ",ROUND(AB1560,4))</f>
        <v>0.54700000000000004</v>
      </c>
    </row>
    <row r="1561" spans="5:31" x14ac:dyDescent="0.25">
      <c r="E1561" s="110">
        <f t="shared" si="117"/>
        <v>0.54800000000000038</v>
      </c>
      <c r="F1561" s="110">
        <f>IF('3A-Rail transport'!$AB$56="no"," ",ROUND(E1561,4))</f>
        <v>0.54800000000000004</v>
      </c>
      <c r="G1561" s="110">
        <f>IF('3A-Rail transport'!$AB$57="no"," ",ROUND(E1561,4))</f>
        <v>0.54800000000000004</v>
      </c>
      <c r="H1561" s="110"/>
      <c r="S1561" s="110">
        <f t="shared" si="118"/>
        <v>0.54800000000000038</v>
      </c>
      <c r="T1561" s="110">
        <f>IF('3B-Air transport'!AB$66="no"," ",ROUND(S1561,4))</f>
        <v>0.54800000000000004</v>
      </c>
      <c r="U1561" s="110">
        <f>IF('3B-Air transport'!AB$67="no"," ",ROUND(S1561,4))</f>
        <v>0.54800000000000004</v>
      </c>
      <c r="V1561" s="110">
        <f>IF('3B-Air transport'!AB$68="no"," ",ROUND(S1561,4))</f>
        <v>0.54800000000000004</v>
      </c>
      <c r="W1561" s="110"/>
      <c r="AB1561" s="110">
        <f t="shared" si="119"/>
        <v>0.54800000000000038</v>
      </c>
      <c r="AC1561" s="110">
        <f>IF('3C-Water transport'!AB$56="no"," ",ROUND(AB1561,4))</f>
        <v>0.54800000000000004</v>
      </c>
      <c r="AD1561" s="110">
        <f>IF('3C-Water transport'!AB$57="no"," ",ROUND(AB1561,4))</f>
        <v>0.54800000000000004</v>
      </c>
      <c r="AE1561" s="110">
        <f>IF('3C-Water transport'!AB$58="no"," ",ROUND(AB1561,4))</f>
        <v>0.54800000000000004</v>
      </c>
    </row>
    <row r="1562" spans="5:31" x14ac:dyDescent="0.25">
      <c r="E1562" s="110">
        <f t="shared" si="117"/>
        <v>0.54900000000000038</v>
      </c>
      <c r="F1562" s="110">
        <f>IF('3A-Rail transport'!$AB$56="no"," ",ROUND(E1562,4))</f>
        <v>0.54900000000000004</v>
      </c>
      <c r="G1562" s="110">
        <f>IF('3A-Rail transport'!$AB$57="no"," ",ROUND(E1562,4))</f>
        <v>0.54900000000000004</v>
      </c>
      <c r="H1562" s="110"/>
      <c r="S1562" s="110">
        <f t="shared" si="118"/>
        <v>0.54900000000000038</v>
      </c>
      <c r="T1562" s="110">
        <f>IF('3B-Air transport'!AB$66="no"," ",ROUND(S1562,4))</f>
        <v>0.54900000000000004</v>
      </c>
      <c r="U1562" s="110">
        <f>IF('3B-Air transport'!AB$67="no"," ",ROUND(S1562,4))</f>
        <v>0.54900000000000004</v>
      </c>
      <c r="V1562" s="110">
        <f>IF('3B-Air transport'!AB$68="no"," ",ROUND(S1562,4))</f>
        <v>0.54900000000000004</v>
      </c>
      <c r="W1562" s="110"/>
      <c r="AB1562" s="110">
        <f t="shared" si="119"/>
        <v>0.54900000000000038</v>
      </c>
      <c r="AC1562" s="110">
        <f>IF('3C-Water transport'!AB$56="no"," ",ROUND(AB1562,4))</f>
        <v>0.54900000000000004</v>
      </c>
      <c r="AD1562" s="110">
        <f>IF('3C-Water transport'!AB$57="no"," ",ROUND(AB1562,4))</f>
        <v>0.54900000000000004</v>
      </c>
      <c r="AE1562" s="110">
        <f>IF('3C-Water transport'!AB$58="no"," ",ROUND(AB1562,4))</f>
        <v>0.54900000000000004</v>
      </c>
    </row>
    <row r="1563" spans="5:31" x14ac:dyDescent="0.25">
      <c r="E1563" s="110">
        <f t="shared" si="117"/>
        <v>0.55000000000000038</v>
      </c>
      <c r="F1563" s="110">
        <f>IF('3A-Rail transport'!$AB$56="no"," ",ROUND(E1563,4))</f>
        <v>0.55000000000000004</v>
      </c>
      <c r="G1563" s="110">
        <f>IF('3A-Rail transport'!$AB$57="no"," ",ROUND(E1563,4))</f>
        <v>0.55000000000000004</v>
      </c>
      <c r="H1563" s="110"/>
      <c r="S1563" s="110">
        <f t="shared" si="118"/>
        <v>0.55000000000000038</v>
      </c>
      <c r="T1563" s="110">
        <f>IF('3B-Air transport'!AB$66="no"," ",ROUND(S1563,4))</f>
        <v>0.55000000000000004</v>
      </c>
      <c r="U1563" s="110">
        <f>IF('3B-Air transport'!AB$67="no"," ",ROUND(S1563,4))</f>
        <v>0.55000000000000004</v>
      </c>
      <c r="V1563" s="110">
        <f>IF('3B-Air transport'!AB$68="no"," ",ROUND(S1563,4))</f>
        <v>0.55000000000000004</v>
      </c>
      <c r="W1563" s="110"/>
      <c r="AB1563" s="110">
        <f t="shared" si="119"/>
        <v>0.55000000000000038</v>
      </c>
      <c r="AC1563" s="110">
        <f>IF('3C-Water transport'!AB$56="no"," ",ROUND(AB1563,4))</f>
        <v>0.55000000000000004</v>
      </c>
      <c r="AD1563" s="110">
        <f>IF('3C-Water transport'!AB$57="no"," ",ROUND(AB1563,4))</f>
        <v>0.55000000000000004</v>
      </c>
      <c r="AE1563" s="110">
        <f>IF('3C-Water transport'!AB$58="no"," ",ROUND(AB1563,4))</f>
        <v>0.55000000000000004</v>
      </c>
    </row>
    <row r="1564" spans="5:31" x14ac:dyDescent="0.25">
      <c r="E1564" s="110">
        <f t="shared" si="117"/>
        <v>0.55100000000000038</v>
      </c>
      <c r="F1564" s="110">
        <f>IF('3A-Rail transport'!$AB$56="no"," ",ROUND(E1564,4))</f>
        <v>0.55100000000000005</v>
      </c>
      <c r="G1564" s="110">
        <f>IF('3A-Rail transport'!$AB$57="no"," ",ROUND(E1564,4))</f>
        <v>0.55100000000000005</v>
      </c>
      <c r="H1564" s="110"/>
      <c r="S1564" s="110">
        <f t="shared" si="118"/>
        <v>0.55100000000000038</v>
      </c>
      <c r="T1564" s="110">
        <f>IF('3B-Air transport'!AB$66="no"," ",ROUND(S1564,4))</f>
        <v>0.55100000000000005</v>
      </c>
      <c r="U1564" s="110">
        <f>IF('3B-Air transport'!AB$67="no"," ",ROUND(S1564,4))</f>
        <v>0.55100000000000005</v>
      </c>
      <c r="V1564" s="110">
        <f>IF('3B-Air transport'!AB$68="no"," ",ROUND(S1564,4))</f>
        <v>0.55100000000000005</v>
      </c>
      <c r="W1564" s="110"/>
      <c r="AB1564" s="110">
        <f t="shared" si="119"/>
        <v>0.55100000000000038</v>
      </c>
      <c r="AC1564" s="110">
        <f>IF('3C-Water transport'!AB$56="no"," ",ROUND(AB1564,4))</f>
        <v>0.55100000000000005</v>
      </c>
      <c r="AD1564" s="110">
        <f>IF('3C-Water transport'!AB$57="no"," ",ROUND(AB1564,4))</f>
        <v>0.55100000000000005</v>
      </c>
      <c r="AE1564" s="110">
        <f>IF('3C-Water transport'!AB$58="no"," ",ROUND(AB1564,4))</f>
        <v>0.55100000000000005</v>
      </c>
    </row>
    <row r="1565" spans="5:31" x14ac:dyDescent="0.25">
      <c r="E1565" s="110">
        <f t="shared" si="117"/>
        <v>0.55200000000000038</v>
      </c>
      <c r="F1565" s="110">
        <f>IF('3A-Rail transport'!$AB$56="no"," ",ROUND(E1565,4))</f>
        <v>0.55200000000000005</v>
      </c>
      <c r="G1565" s="110">
        <f>IF('3A-Rail transport'!$AB$57="no"," ",ROUND(E1565,4))</f>
        <v>0.55200000000000005</v>
      </c>
      <c r="H1565" s="110"/>
      <c r="S1565" s="110">
        <f t="shared" si="118"/>
        <v>0.55200000000000038</v>
      </c>
      <c r="T1565" s="110">
        <f>IF('3B-Air transport'!AB$66="no"," ",ROUND(S1565,4))</f>
        <v>0.55200000000000005</v>
      </c>
      <c r="U1565" s="110">
        <f>IF('3B-Air transport'!AB$67="no"," ",ROUND(S1565,4))</f>
        <v>0.55200000000000005</v>
      </c>
      <c r="V1565" s="110">
        <f>IF('3B-Air transport'!AB$68="no"," ",ROUND(S1565,4))</f>
        <v>0.55200000000000005</v>
      </c>
      <c r="W1565" s="110"/>
      <c r="AB1565" s="110">
        <f t="shared" si="119"/>
        <v>0.55200000000000038</v>
      </c>
      <c r="AC1565" s="110">
        <f>IF('3C-Water transport'!AB$56="no"," ",ROUND(AB1565,4))</f>
        <v>0.55200000000000005</v>
      </c>
      <c r="AD1565" s="110">
        <f>IF('3C-Water transport'!AB$57="no"," ",ROUND(AB1565,4))</f>
        <v>0.55200000000000005</v>
      </c>
      <c r="AE1565" s="110">
        <f>IF('3C-Water transport'!AB$58="no"," ",ROUND(AB1565,4))</f>
        <v>0.55200000000000005</v>
      </c>
    </row>
    <row r="1566" spans="5:31" x14ac:dyDescent="0.25">
      <c r="E1566" s="110">
        <f t="shared" si="117"/>
        <v>0.55300000000000038</v>
      </c>
      <c r="F1566" s="110">
        <f>IF('3A-Rail transport'!$AB$56="no"," ",ROUND(E1566,4))</f>
        <v>0.55300000000000005</v>
      </c>
      <c r="G1566" s="110">
        <f>IF('3A-Rail transport'!$AB$57="no"," ",ROUND(E1566,4))</f>
        <v>0.55300000000000005</v>
      </c>
      <c r="H1566" s="110"/>
      <c r="S1566" s="110">
        <f t="shared" si="118"/>
        <v>0.55300000000000038</v>
      </c>
      <c r="T1566" s="110">
        <f>IF('3B-Air transport'!AB$66="no"," ",ROUND(S1566,4))</f>
        <v>0.55300000000000005</v>
      </c>
      <c r="U1566" s="110">
        <f>IF('3B-Air transport'!AB$67="no"," ",ROUND(S1566,4))</f>
        <v>0.55300000000000005</v>
      </c>
      <c r="V1566" s="110">
        <f>IF('3B-Air transport'!AB$68="no"," ",ROUND(S1566,4))</f>
        <v>0.55300000000000005</v>
      </c>
      <c r="W1566" s="110"/>
      <c r="AB1566" s="110">
        <f t="shared" si="119"/>
        <v>0.55300000000000038</v>
      </c>
      <c r="AC1566" s="110">
        <f>IF('3C-Water transport'!AB$56="no"," ",ROUND(AB1566,4))</f>
        <v>0.55300000000000005</v>
      </c>
      <c r="AD1566" s="110">
        <f>IF('3C-Water transport'!AB$57="no"," ",ROUND(AB1566,4))</f>
        <v>0.55300000000000005</v>
      </c>
      <c r="AE1566" s="110">
        <f>IF('3C-Water transport'!AB$58="no"," ",ROUND(AB1566,4))</f>
        <v>0.55300000000000005</v>
      </c>
    </row>
    <row r="1567" spans="5:31" x14ac:dyDescent="0.25">
      <c r="E1567" s="110">
        <f t="shared" si="117"/>
        <v>0.55400000000000038</v>
      </c>
      <c r="F1567" s="110">
        <f>IF('3A-Rail transport'!$AB$56="no"," ",ROUND(E1567,4))</f>
        <v>0.55400000000000005</v>
      </c>
      <c r="G1567" s="110">
        <f>IF('3A-Rail transport'!$AB$57="no"," ",ROUND(E1567,4))</f>
        <v>0.55400000000000005</v>
      </c>
      <c r="H1567" s="110"/>
      <c r="S1567" s="110">
        <f t="shared" si="118"/>
        <v>0.55400000000000038</v>
      </c>
      <c r="T1567" s="110">
        <f>IF('3B-Air transport'!AB$66="no"," ",ROUND(S1567,4))</f>
        <v>0.55400000000000005</v>
      </c>
      <c r="U1567" s="110">
        <f>IF('3B-Air transport'!AB$67="no"," ",ROUND(S1567,4))</f>
        <v>0.55400000000000005</v>
      </c>
      <c r="V1567" s="110">
        <f>IF('3B-Air transport'!AB$68="no"," ",ROUND(S1567,4))</f>
        <v>0.55400000000000005</v>
      </c>
      <c r="W1567" s="110"/>
      <c r="AB1567" s="110">
        <f t="shared" si="119"/>
        <v>0.55400000000000038</v>
      </c>
      <c r="AC1567" s="110">
        <f>IF('3C-Water transport'!AB$56="no"," ",ROUND(AB1567,4))</f>
        <v>0.55400000000000005</v>
      </c>
      <c r="AD1567" s="110">
        <f>IF('3C-Water transport'!AB$57="no"," ",ROUND(AB1567,4))</f>
        <v>0.55400000000000005</v>
      </c>
      <c r="AE1567" s="110">
        <f>IF('3C-Water transport'!AB$58="no"," ",ROUND(AB1567,4))</f>
        <v>0.55400000000000005</v>
      </c>
    </row>
    <row r="1568" spans="5:31" x14ac:dyDescent="0.25">
      <c r="E1568" s="110">
        <f t="shared" si="117"/>
        <v>0.55500000000000038</v>
      </c>
      <c r="F1568" s="110">
        <f>IF('3A-Rail transport'!$AB$56="no"," ",ROUND(E1568,4))</f>
        <v>0.55500000000000005</v>
      </c>
      <c r="G1568" s="110">
        <f>IF('3A-Rail transport'!$AB$57="no"," ",ROUND(E1568,4))</f>
        <v>0.55500000000000005</v>
      </c>
      <c r="H1568" s="110"/>
      <c r="S1568" s="110">
        <f t="shared" si="118"/>
        <v>0.55500000000000038</v>
      </c>
      <c r="T1568" s="110">
        <f>IF('3B-Air transport'!AB$66="no"," ",ROUND(S1568,4))</f>
        <v>0.55500000000000005</v>
      </c>
      <c r="U1568" s="110">
        <f>IF('3B-Air transport'!AB$67="no"," ",ROUND(S1568,4))</f>
        <v>0.55500000000000005</v>
      </c>
      <c r="V1568" s="110">
        <f>IF('3B-Air transport'!AB$68="no"," ",ROUND(S1568,4))</f>
        <v>0.55500000000000005</v>
      </c>
      <c r="W1568" s="110"/>
      <c r="AB1568" s="110">
        <f t="shared" si="119"/>
        <v>0.55500000000000038</v>
      </c>
      <c r="AC1568" s="110">
        <f>IF('3C-Water transport'!AB$56="no"," ",ROUND(AB1568,4))</f>
        <v>0.55500000000000005</v>
      </c>
      <c r="AD1568" s="110">
        <f>IF('3C-Water transport'!AB$57="no"," ",ROUND(AB1568,4))</f>
        <v>0.55500000000000005</v>
      </c>
      <c r="AE1568" s="110">
        <f>IF('3C-Water transport'!AB$58="no"," ",ROUND(AB1568,4))</f>
        <v>0.55500000000000005</v>
      </c>
    </row>
    <row r="1569" spans="5:31" x14ac:dyDescent="0.25">
      <c r="E1569" s="110">
        <f t="shared" si="117"/>
        <v>0.55600000000000038</v>
      </c>
      <c r="F1569" s="110">
        <f>IF('3A-Rail transport'!$AB$56="no"," ",ROUND(E1569,4))</f>
        <v>0.55600000000000005</v>
      </c>
      <c r="G1569" s="110">
        <f>IF('3A-Rail transport'!$AB$57="no"," ",ROUND(E1569,4))</f>
        <v>0.55600000000000005</v>
      </c>
      <c r="H1569" s="110"/>
      <c r="S1569" s="110">
        <f t="shared" si="118"/>
        <v>0.55600000000000038</v>
      </c>
      <c r="T1569" s="110">
        <f>IF('3B-Air transport'!AB$66="no"," ",ROUND(S1569,4))</f>
        <v>0.55600000000000005</v>
      </c>
      <c r="U1569" s="110">
        <f>IF('3B-Air transport'!AB$67="no"," ",ROUND(S1569,4))</f>
        <v>0.55600000000000005</v>
      </c>
      <c r="V1569" s="110">
        <f>IF('3B-Air transport'!AB$68="no"," ",ROUND(S1569,4))</f>
        <v>0.55600000000000005</v>
      </c>
      <c r="W1569" s="110"/>
      <c r="AB1569" s="110">
        <f t="shared" si="119"/>
        <v>0.55600000000000038</v>
      </c>
      <c r="AC1569" s="110">
        <f>IF('3C-Water transport'!AB$56="no"," ",ROUND(AB1569,4))</f>
        <v>0.55600000000000005</v>
      </c>
      <c r="AD1569" s="110">
        <f>IF('3C-Water transport'!AB$57="no"," ",ROUND(AB1569,4))</f>
        <v>0.55600000000000005</v>
      </c>
      <c r="AE1569" s="110">
        <f>IF('3C-Water transport'!AB$58="no"," ",ROUND(AB1569,4))</f>
        <v>0.55600000000000005</v>
      </c>
    </row>
    <row r="1570" spans="5:31" x14ac:dyDescent="0.25">
      <c r="E1570" s="110">
        <f t="shared" si="117"/>
        <v>0.55700000000000038</v>
      </c>
      <c r="F1570" s="110">
        <f>IF('3A-Rail transport'!$AB$56="no"," ",ROUND(E1570,4))</f>
        <v>0.55700000000000005</v>
      </c>
      <c r="G1570" s="110">
        <f>IF('3A-Rail transport'!$AB$57="no"," ",ROUND(E1570,4))</f>
        <v>0.55700000000000005</v>
      </c>
      <c r="H1570" s="110"/>
      <c r="S1570" s="110">
        <f t="shared" si="118"/>
        <v>0.55700000000000038</v>
      </c>
      <c r="T1570" s="110">
        <f>IF('3B-Air transport'!AB$66="no"," ",ROUND(S1570,4))</f>
        <v>0.55700000000000005</v>
      </c>
      <c r="U1570" s="110">
        <f>IF('3B-Air transport'!AB$67="no"," ",ROUND(S1570,4))</f>
        <v>0.55700000000000005</v>
      </c>
      <c r="V1570" s="110">
        <f>IF('3B-Air transport'!AB$68="no"," ",ROUND(S1570,4))</f>
        <v>0.55700000000000005</v>
      </c>
      <c r="W1570" s="110"/>
      <c r="AB1570" s="110">
        <f t="shared" si="119"/>
        <v>0.55700000000000038</v>
      </c>
      <c r="AC1570" s="110">
        <f>IF('3C-Water transport'!AB$56="no"," ",ROUND(AB1570,4))</f>
        <v>0.55700000000000005</v>
      </c>
      <c r="AD1570" s="110">
        <f>IF('3C-Water transport'!AB$57="no"," ",ROUND(AB1570,4))</f>
        <v>0.55700000000000005</v>
      </c>
      <c r="AE1570" s="110">
        <f>IF('3C-Water transport'!AB$58="no"," ",ROUND(AB1570,4))</f>
        <v>0.55700000000000005</v>
      </c>
    </row>
    <row r="1571" spans="5:31" x14ac:dyDescent="0.25">
      <c r="E1571" s="110">
        <f t="shared" si="117"/>
        <v>0.55800000000000038</v>
      </c>
      <c r="F1571" s="110">
        <f>IF('3A-Rail transport'!$AB$56="no"," ",ROUND(E1571,4))</f>
        <v>0.55800000000000005</v>
      </c>
      <c r="G1571" s="110">
        <f>IF('3A-Rail transport'!$AB$57="no"," ",ROUND(E1571,4))</f>
        <v>0.55800000000000005</v>
      </c>
      <c r="H1571" s="110"/>
      <c r="S1571" s="110">
        <f t="shared" si="118"/>
        <v>0.55800000000000038</v>
      </c>
      <c r="T1571" s="110">
        <f>IF('3B-Air transport'!AB$66="no"," ",ROUND(S1571,4))</f>
        <v>0.55800000000000005</v>
      </c>
      <c r="U1571" s="110">
        <f>IF('3B-Air transport'!AB$67="no"," ",ROUND(S1571,4))</f>
        <v>0.55800000000000005</v>
      </c>
      <c r="V1571" s="110">
        <f>IF('3B-Air transport'!AB$68="no"," ",ROUND(S1571,4))</f>
        <v>0.55800000000000005</v>
      </c>
      <c r="W1571" s="110"/>
      <c r="AB1571" s="110">
        <f t="shared" si="119"/>
        <v>0.55800000000000038</v>
      </c>
      <c r="AC1571" s="110">
        <f>IF('3C-Water transport'!AB$56="no"," ",ROUND(AB1571,4))</f>
        <v>0.55800000000000005</v>
      </c>
      <c r="AD1571" s="110">
        <f>IF('3C-Water transport'!AB$57="no"," ",ROUND(AB1571,4))</f>
        <v>0.55800000000000005</v>
      </c>
      <c r="AE1571" s="110">
        <f>IF('3C-Water transport'!AB$58="no"," ",ROUND(AB1571,4))</f>
        <v>0.55800000000000005</v>
      </c>
    </row>
    <row r="1572" spans="5:31" x14ac:dyDescent="0.25">
      <c r="E1572" s="110">
        <f t="shared" si="117"/>
        <v>0.55900000000000039</v>
      </c>
      <c r="F1572" s="110">
        <f>IF('3A-Rail transport'!$AB$56="no"," ",ROUND(E1572,4))</f>
        <v>0.55900000000000005</v>
      </c>
      <c r="G1572" s="110">
        <f>IF('3A-Rail transport'!$AB$57="no"," ",ROUND(E1572,4))</f>
        <v>0.55900000000000005</v>
      </c>
      <c r="H1572" s="110"/>
      <c r="S1572" s="110">
        <f t="shared" si="118"/>
        <v>0.55900000000000039</v>
      </c>
      <c r="T1572" s="110">
        <f>IF('3B-Air transport'!AB$66="no"," ",ROUND(S1572,4))</f>
        <v>0.55900000000000005</v>
      </c>
      <c r="U1572" s="110">
        <f>IF('3B-Air transport'!AB$67="no"," ",ROUND(S1572,4))</f>
        <v>0.55900000000000005</v>
      </c>
      <c r="V1572" s="110">
        <f>IF('3B-Air transport'!AB$68="no"," ",ROUND(S1572,4))</f>
        <v>0.55900000000000005</v>
      </c>
      <c r="W1572" s="110"/>
      <c r="AB1572" s="110">
        <f t="shared" si="119"/>
        <v>0.55900000000000039</v>
      </c>
      <c r="AC1572" s="110">
        <f>IF('3C-Water transport'!AB$56="no"," ",ROUND(AB1572,4))</f>
        <v>0.55900000000000005</v>
      </c>
      <c r="AD1572" s="110">
        <f>IF('3C-Water transport'!AB$57="no"," ",ROUND(AB1572,4))</f>
        <v>0.55900000000000005</v>
      </c>
      <c r="AE1572" s="110">
        <f>IF('3C-Water transport'!AB$58="no"," ",ROUND(AB1572,4))</f>
        <v>0.55900000000000005</v>
      </c>
    </row>
    <row r="1573" spans="5:31" x14ac:dyDescent="0.25">
      <c r="E1573" s="110">
        <f t="shared" si="117"/>
        <v>0.56000000000000039</v>
      </c>
      <c r="F1573" s="110">
        <f>IF('3A-Rail transport'!$AB$56="no"," ",ROUND(E1573,4))</f>
        <v>0.56000000000000005</v>
      </c>
      <c r="G1573" s="110">
        <f>IF('3A-Rail transport'!$AB$57="no"," ",ROUND(E1573,4))</f>
        <v>0.56000000000000005</v>
      </c>
      <c r="H1573" s="110"/>
      <c r="S1573" s="110">
        <f t="shared" si="118"/>
        <v>0.56000000000000039</v>
      </c>
      <c r="T1573" s="110">
        <f>IF('3B-Air transport'!AB$66="no"," ",ROUND(S1573,4))</f>
        <v>0.56000000000000005</v>
      </c>
      <c r="U1573" s="110">
        <f>IF('3B-Air transport'!AB$67="no"," ",ROUND(S1573,4))</f>
        <v>0.56000000000000005</v>
      </c>
      <c r="V1573" s="110">
        <f>IF('3B-Air transport'!AB$68="no"," ",ROUND(S1573,4))</f>
        <v>0.56000000000000005</v>
      </c>
      <c r="W1573" s="110"/>
      <c r="AB1573" s="110">
        <f t="shared" si="119"/>
        <v>0.56000000000000039</v>
      </c>
      <c r="AC1573" s="110">
        <f>IF('3C-Water transport'!AB$56="no"," ",ROUND(AB1573,4))</f>
        <v>0.56000000000000005</v>
      </c>
      <c r="AD1573" s="110">
        <f>IF('3C-Water transport'!AB$57="no"," ",ROUND(AB1573,4))</f>
        <v>0.56000000000000005</v>
      </c>
      <c r="AE1573" s="110">
        <f>IF('3C-Water transport'!AB$58="no"," ",ROUND(AB1573,4))</f>
        <v>0.56000000000000005</v>
      </c>
    </row>
    <row r="1574" spans="5:31" x14ac:dyDescent="0.25">
      <c r="E1574" s="110">
        <f t="shared" si="117"/>
        <v>0.56100000000000039</v>
      </c>
      <c r="F1574" s="110">
        <f>IF('3A-Rail transport'!$AB$56="no"," ",ROUND(E1574,4))</f>
        <v>0.56100000000000005</v>
      </c>
      <c r="G1574" s="110">
        <f>IF('3A-Rail transport'!$AB$57="no"," ",ROUND(E1574,4))</f>
        <v>0.56100000000000005</v>
      </c>
      <c r="H1574" s="110"/>
      <c r="S1574" s="110">
        <f t="shared" si="118"/>
        <v>0.56100000000000039</v>
      </c>
      <c r="T1574" s="110">
        <f>IF('3B-Air transport'!AB$66="no"," ",ROUND(S1574,4))</f>
        <v>0.56100000000000005</v>
      </c>
      <c r="U1574" s="110">
        <f>IF('3B-Air transport'!AB$67="no"," ",ROUND(S1574,4))</f>
        <v>0.56100000000000005</v>
      </c>
      <c r="V1574" s="110">
        <f>IF('3B-Air transport'!AB$68="no"," ",ROUND(S1574,4))</f>
        <v>0.56100000000000005</v>
      </c>
      <c r="W1574" s="110"/>
      <c r="AB1574" s="110">
        <f t="shared" si="119"/>
        <v>0.56100000000000039</v>
      </c>
      <c r="AC1574" s="110">
        <f>IF('3C-Water transport'!AB$56="no"," ",ROUND(AB1574,4))</f>
        <v>0.56100000000000005</v>
      </c>
      <c r="AD1574" s="110">
        <f>IF('3C-Water transport'!AB$57="no"," ",ROUND(AB1574,4))</f>
        <v>0.56100000000000005</v>
      </c>
      <c r="AE1574" s="110">
        <f>IF('3C-Water transport'!AB$58="no"," ",ROUND(AB1574,4))</f>
        <v>0.56100000000000005</v>
      </c>
    </row>
    <row r="1575" spans="5:31" x14ac:dyDescent="0.25">
      <c r="E1575" s="110">
        <f t="shared" si="117"/>
        <v>0.56200000000000039</v>
      </c>
      <c r="F1575" s="110">
        <f>IF('3A-Rail transport'!$AB$56="no"," ",ROUND(E1575,4))</f>
        <v>0.56200000000000006</v>
      </c>
      <c r="G1575" s="110">
        <f>IF('3A-Rail transport'!$AB$57="no"," ",ROUND(E1575,4))</f>
        <v>0.56200000000000006</v>
      </c>
      <c r="H1575" s="110"/>
      <c r="S1575" s="110">
        <f t="shared" si="118"/>
        <v>0.56200000000000039</v>
      </c>
      <c r="T1575" s="110">
        <f>IF('3B-Air transport'!AB$66="no"," ",ROUND(S1575,4))</f>
        <v>0.56200000000000006</v>
      </c>
      <c r="U1575" s="110">
        <f>IF('3B-Air transport'!AB$67="no"," ",ROUND(S1575,4))</f>
        <v>0.56200000000000006</v>
      </c>
      <c r="V1575" s="110">
        <f>IF('3B-Air transport'!AB$68="no"," ",ROUND(S1575,4))</f>
        <v>0.56200000000000006</v>
      </c>
      <c r="W1575" s="110"/>
      <c r="AB1575" s="110">
        <f t="shared" si="119"/>
        <v>0.56200000000000039</v>
      </c>
      <c r="AC1575" s="110">
        <f>IF('3C-Water transport'!AB$56="no"," ",ROUND(AB1575,4))</f>
        <v>0.56200000000000006</v>
      </c>
      <c r="AD1575" s="110">
        <f>IF('3C-Water transport'!AB$57="no"," ",ROUND(AB1575,4))</f>
        <v>0.56200000000000006</v>
      </c>
      <c r="AE1575" s="110">
        <f>IF('3C-Water transport'!AB$58="no"," ",ROUND(AB1575,4))</f>
        <v>0.56200000000000006</v>
      </c>
    </row>
    <row r="1576" spans="5:31" x14ac:dyDescent="0.25">
      <c r="E1576" s="110">
        <f t="shared" si="117"/>
        <v>0.56300000000000039</v>
      </c>
      <c r="F1576" s="110">
        <f>IF('3A-Rail transport'!$AB$56="no"," ",ROUND(E1576,4))</f>
        <v>0.56299999999999994</v>
      </c>
      <c r="G1576" s="110">
        <f>IF('3A-Rail transport'!$AB$57="no"," ",ROUND(E1576,4))</f>
        <v>0.56299999999999994</v>
      </c>
      <c r="H1576" s="110"/>
      <c r="S1576" s="110">
        <f t="shared" si="118"/>
        <v>0.56300000000000039</v>
      </c>
      <c r="T1576" s="110">
        <f>IF('3B-Air transport'!AB$66="no"," ",ROUND(S1576,4))</f>
        <v>0.56299999999999994</v>
      </c>
      <c r="U1576" s="110">
        <f>IF('3B-Air transport'!AB$67="no"," ",ROUND(S1576,4))</f>
        <v>0.56299999999999994</v>
      </c>
      <c r="V1576" s="110">
        <f>IF('3B-Air transport'!AB$68="no"," ",ROUND(S1576,4))</f>
        <v>0.56299999999999994</v>
      </c>
      <c r="W1576" s="110"/>
      <c r="AB1576" s="110">
        <f t="shared" si="119"/>
        <v>0.56300000000000039</v>
      </c>
      <c r="AC1576" s="110">
        <f>IF('3C-Water transport'!AB$56="no"," ",ROUND(AB1576,4))</f>
        <v>0.56299999999999994</v>
      </c>
      <c r="AD1576" s="110">
        <f>IF('3C-Water transport'!AB$57="no"," ",ROUND(AB1576,4))</f>
        <v>0.56299999999999994</v>
      </c>
      <c r="AE1576" s="110">
        <f>IF('3C-Water transport'!AB$58="no"," ",ROUND(AB1576,4))</f>
        <v>0.56299999999999994</v>
      </c>
    </row>
    <row r="1577" spans="5:31" x14ac:dyDescent="0.25">
      <c r="E1577" s="110">
        <f t="shared" si="117"/>
        <v>0.56400000000000039</v>
      </c>
      <c r="F1577" s="110">
        <f>IF('3A-Rail transport'!$AB$56="no"," ",ROUND(E1577,4))</f>
        <v>0.56399999999999995</v>
      </c>
      <c r="G1577" s="110">
        <f>IF('3A-Rail transport'!$AB$57="no"," ",ROUND(E1577,4))</f>
        <v>0.56399999999999995</v>
      </c>
      <c r="H1577" s="110"/>
      <c r="S1577" s="110">
        <f t="shared" si="118"/>
        <v>0.56400000000000039</v>
      </c>
      <c r="T1577" s="110">
        <f>IF('3B-Air transport'!AB$66="no"," ",ROUND(S1577,4))</f>
        <v>0.56399999999999995</v>
      </c>
      <c r="U1577" s="110">
        <f>IF('3B-Air transport'!AB$67="no"," ",ROUND(S1577,4))</f>
        <v>0.56399999999999995</v>
      </c>
      <c r="V1577" s="110">
        <f>IF('3B-Air transport'!AB$68="no"," ",ROUND(S1577,4))</f>
        <v>0.56399999999999995</v>
      </c>
      <c r="W1577" s="110"/>
      <c r="AB1577" s="110">
        <f t="shared" si="119"/>
        <v>0.56400000000000039</v>
      </c>
      <c r="AC1577" s="110">
        <f>IF('3C-Water transport'!AB$56="no"," ",ROUND(AB1577,4))</f>
        <v>0.56399999999999995</v>
      </c>
      <c r="AD1577" s="110">
        <f>IF('3C-Water transport'!AB$57="no"," ",ROUND(AB1577,4))</f>
        <v>0.56399999999999995</v>
      </c>
      <c r="AE1577" s="110">
        <f>IF('3C-Water transport'!AB$58="no"," ",ROUND(AB1577,4))</f>
        <v>0.56399999999999995</v>
      </c>
    </row>
    <row r="1578" spans="5:31" x14ac:dyDescent="0.25">
      <c r="E1578" s="110">
        <f t="shared" si="117"/>
        <v>0.56500000000000039</v>
      </c>
      <c r="F1578" s="110">
        <f>IF('3A-Rail transport'!$AB$56="no"," ",ROUND(E1578,4))</f>
        <v>0.56499999999999995</v>
      </c>
      <c r="G1578" s="110">
        <f>IF('3A-Rail transport'!$AB$57="no"," ",ROUND(E1578,4))</f>
        <v>0.56499999999999995</v>
      </c>
      <c r="H1578" s="110"/>
      <c r="S1578" s="110">
        <f t="shared" si="118"/>
        <v>0.56500000000000039</v>
      </c>
      <c r="T1578" s="110">
        <f>IF('3B-Air transport'!AB$66="no"," ",ROUND(S1578,4))</f>
        <v>0.56499999999999995</v>
      </c>
      <c r="U1578" s="110">
        <f>IF('3B-Air transport'!AB$67="no"," ",ROUND(S1578,4))</f>
        <v>0.56499999999999995</v>
      </c>
      <c r="V1578" s="110">
        <f>IF('3B-Air transport'!AB$68="no"," ",ROUND(S1578,4))</f>
        <v>0.56499999999999995</v>
      </c>
      <c r="W1578" s="110"/>
      <c r="AB1578" s="110">
        <f t="shared" si="119"/>
        <v>0.56500000000000039</v>
      </c>
      <c r="AC1578" s="110">
        <f>IF('3C-Water transport'!AB$56="no"," ",ROUND(AB1578,4))</f>
        <v>0.56499999999999995</v>
      </c>
      <c r="AD1578" s="110">
        <f>IF('3C-Water transport'!AB$57="no"," ",ROUND(AB1578,4))</f>
        <v>0.56499999999999995</v>
      </c>
      <c r="AE1578" s="110">
        <f>IF('3C-Water transport'!AB$58="no"," ",ROUND(AB1578,4))</f>
        <v>0.56499999999999995</v>
      </c>
    </row>
    <row r="1579" spans="5:31" x14ac:dyDescent="0.25">
      <c r="E1579" s="110">
        <f t="shared" si="117"/>
        <v>0.56600000000000039</v>
      </c>
      <c r="F1579" s="110">
        <f>IF('3A-Rail transport'!$AB$56="no"," ",ROUND(E1579,4))</f>
        <v>0.56599999999999995</v>
      </c>
      <c r="G1579" s="110">
        <f>IF('3A-Rail transport'!$AB$57="no"," ",ROUND(E1579,4))</f>
        <v>0.56599999999999995</v>
      </c>
      <c r="H1579" s="110"/>
      <c r="S1579" s="110">
        <f t="shared" si="118"/>
        <v>0.56600000000000039</v>
      </c>
      <c r="T1579" s="110">
        <f>IF('3B-Air transport'!AB$66="no"," ",ROUND(S1579,4))</f>
        <v>0.56599999999999995</v>
      </c>
      <c r="U1579" s="110">
        <f>IF('3B-Air transport'!AB$67="no"," ",ROUND(S1579,4))</f>
        <v>0.56599999999999995</v>
      </c>
      <c r="V1579" s="110">
        <f>IF('3B-Air transport'!AB$68="no"," ",ROUND(S1579,4))</f>
        <v>0.56599999999999995</v>
      </c>
      <c r="W1579" s="110"/>
      <c r="AB1579" s="110">
        <f t="shared" si="119"/>
        <v>0.56600000000000039</v>
      </c>
      <c r="AC1579" s="110">
        <f>IF('3C-Water transport'!AB$56="no"," ",ROUND(AB1579,4))</f>
        <v>0.56599999999999995</v>
      </c>
      <c r="AD1579" s="110">
        <f>IF('3C-Water transport'!AB$57="no"," ",ROUND(AB1579,4))</f>
        <v>0.56599999999999995</v>
      </c>
      <c r="AE1579" s="110">
        <f>IF('3C-Water transport'!AB$58="no"," ",ROUND(AB1579,4))</f>
        <v>0.56599999999999995</v>
      </c>
    </row>
    <row r="1580" spans="5:31" x14ac:dyDescent="0.25">
      <c r="E1580" s="110">
        <f t="shared" si="117"/>
        <v>0.56700000000000039</v>
      </c>
      <c r="F1580" s="110">
        <f>IF('3A-Rail transport'!$AB$56="no"," ",ROUND(E1580,4))</f>
        <v>0.56699999999999995</v>
      </c>
      <c r="G1580" s="110">
        <f>IF('3A-Rail transport'!$AB$57="no"," ",ROUND(E1580,4))</f>
        <v>0.56699999999999995</v>
      </c>
      <c r="H1580" s="110"/>
      <c r="S1580" s="110">
        <f t="shared" si="118"/>
        <v>0.56700000000000039</v>
      </c>
      <c r="T1580" s="110">
        <f>IF('3B-Air transport'!AB$66="no"," ",ROUND(S1580,4))</f>
        <v>0.56699999999999995</v>
      </c>
      <c r="U1580" s="110">
        <f>IF('3B-Air transport'!AB$67="no"," ",ROUND(S1580,4))</f>
        <v>0.56699999999999995</v>
      </c>
      <c r="V1580" s="110">
        <f>IF('3B-Air transport'!AB$68="no"," ",ROUND(S1580,4))</f>
        <v>0.56699999999999995</v>
      </c>
      <c r="W1580" s="110"/>
      <c r="AB1580" s="110">
        <f t="shared" si="119"/>
        <v>0.56700000000000039</v>
      </c>
      <c r="AC1580" s="110">
        <f>IF('3C-Water transport'!AB$56="no"," ",ROUND(AB1580,4))</f>
        <v>0.56699999999999995</v>
      </c>
      <c r="AD1580" s="110">
        <f>IF('3C-Water transport'!AB$57="no"," ",ROUND(AB1580,4))</f>
        <v>0.56699999999999995</v>
      </c>
      <c r="AE1580" s="110">
        <f>IF('3C-Water transport'!AB$58="no"," ",ROUND(AB1580,4))</f>
        <v>0.56699999999999995</v>
      </c>
    </row>
    <row r="1581" spans="5:31" x14ac:dyDescent="0.25">
      <c r="E1581" s="110">
        <f t="shared" si="117"/>
        <v>0.56800000000000039</v>
      </c>
      <c r="F1581" s="110">
        <f>IF('3A-Rail transport'!$AB$56="no"," ",ROUND(E1581,4))</f>
        <v>0.56799999999999995</v>
      </c>
      <c r="G1581" s="110">
        <f>IF('3A-Rail transport'!$AB$57="no"," ",ROUND(E1581,4))</f>
        <v>0.56799999999999995</v>
      </c>
      <c r="H1581" s="110"/>
      <c r="S1581" s="110">
        <f t="shared" si="118"/>
        <v>0.56800000000000039</v>
      </c>
      <c r="T1581" s="110">
        <f>IF('3B-Air transport'!AB$66="no"," ",ROUND(S1581,4))</f>
        <v>0.56799999999999995</v>
      </c>
      <c r="U1581" s="110">
        <f>IF('3B-Air transport'!AB$67="no"," ",ROUND(S1581,4))</f>
        <v>0.56799999999999995</v>
      </c>
      <c r="V1581" s="110">
        <f>IF('3B-Air transport'!AB$68="no"," ",ROUND(S1581,4))</f>
        <v>0.56799999999999995</v>
      </c>
      <c r="W1581" s="110"/>
      <c r="AB1581" s="110">
        <f t="shared" si="119"/>
        <v>0.56800000000000039</v>
      </c>
      <c r="AC1581" s="110">
        <f>IF('3C-Water transport'!AB$56="no"," ",ROUND(AB1581,4))</f>
        <v>0.56799999999999995</v>
      </c>
      <c r="AD1581" s="110">
        <f>IF('3C-Water transport'!AB$57="no"," ",ROUND(AB1581,4))</f>
        <v>0.56799999999999995</v>
      </c>
      <c r="AE1581" s="110">
        <f>IF('3C-Water transport'!AB$58="no"," ",ROUND(AB1581,4))</f>
        <v>0.56799999999999995</v>
      </c>
    </row>
    <row r="1582" spans="5:31" x14ac:dyDescent="0.25">
      <c r="E1582" s="110">
        <f t="shared" si="117"/>
        <v>0.56900000000000039</v>
      </c>
      <c r="F1582" s="110">
        <f>IF('3A-Rail transport'!$AB$56="no"," ",ROUND(E1582,4))</f>
        <v>0.56899999999999995</v>
      </c>
      <c r="G1582" s="110">
        <f>IF('3A-Rail transport'!$AB$57="no"," ",ROUND(E1582,4))</f>
        <v>0.56899999999999995</v>
      </c>
      <c r="H1582" s="110"/>
      <c r="S1582" s="110">
        <f t="shared" si="118"/>
        <v>0.56900000000000039</v>
      </c>
      <c r="T1582" s="110">
        <f>IF('3B-Air transport'!AB$66="no"," ",ROUND(S1582,4))</f>
        <v>0.56899999999999995</v>
      </c>
      <c r="U1582" s="110">
        <f>IF('3B-Air transport'!AB$67="no"," ",ROUND(S1582,4))</f>
        <v>0.56899999999999995</v>
      </c>
      <c r="V1582" s="110">
        <f>IF('3B-Air transport'!AB$68="no"," ",ROUND(S1582,4))</f>
        <v>0.56899999999999995</v>
      </c>
      <c r="W1582" s="110"/>
      <c r="AB1582" s="110">
        <f t="shared" si="119"/>
        <v>0.56900000000000039</v>
      </c>
      <c r="AC1582" s="110">
        <f>IF('3C-Water transport'!AB$56="no"," ",ROUND(AB1582,4))</f>
        <v>0.56899999999999995</v>
      </c>
      <c r="AD1582" s="110">
        <f>IF('3C-Water transport'!AB$57="no"," ",ROUND(AB1582,4))</f>
        <v>0.56899999999999995</v>
      </c>
      <c r="AE1582" s="110">
        <f>IF('3C-Water transport'!AB$58="no"," ",ROUND(AB1582,4))</f>
        <v>0.56899999999999995</v>
      </c>
    </row>
    <row r="1583" spans="5:31" x14ac:dyDescent="0.25">
      <c r="E1583" s="110">
        <f t="shared" si="117"/>
        <v>0.5700000000000004</v>
      </c>
      <c r="F1583" s="110">
        <f>IF('3A-Rail transport'!$AB$56="no"," ",ROUND(E1583,4))</f>
        <v>0.56999999999999995</v>
      </c>
      <c r="G1583" s="110">
        <f>IF('3A-Rail transport'!$AB$57="no"," ",ROUND(E1583,4))</f>
        <v>0.56999999999999995</v>
      </c>
      <c r="H1583" s="110"/>
      <c r="S1583" s="110">
        <f t="shared" si="118"/>
        <v>0.5700000000000004</v>
      </c>
      <c r="T1583" s="110">
        <f>IF('3B-Air transport'!AB$66="no"," ",ROUND(S1583,4))</f>
        <v>0.56999999999999995</v>
      </c>
      <c r="U1583" s="110">
        <f>IF('3B-Air transport'!AB$67="no"," ",ROUND(S1583,4))</f>
        <v>0.56999999999999995</v>
      </c>
      <c r="V1583" s="110">
        <f>IF('3B-Air transport'!AB$68="no"," ",ROUND(S1583,4))</f>
        <v>0.56999999999999995</v>
      </c>
      <c r="W1583" s="110"/>
      <c r="AB1583" s="110">
        <f t="shared" si="119"/>
        <v>0.5700000000000004</v>
      </c>
      <c r="AC1583" s="110">
        <f>IF('3C-Water transport'!AB$56="no"," ",ROUND(AB1583,4))</f>
        <v>0.56999999999999995</v>
      </c>
      <c r="AD1583" s="110">
        <f>IF('3C-Water transport'!AB$57="no"," ",ROUND(AB1583,4))</f>
        <v>0.56999999999999995</v>
      </c>
      <c r="AE1583" s="110">
        <f>IF('3C-Water transport'!AB$58="no"," ",ROUND(AB1583,4))</f>
        <v>0.56999999999999995</v>
      </c>
    </row>
    <row r="1584" spans="5:31" x14ac:dyDescent="0.25">
      <c r="E1584" s="110">
        <f t="shared" si="117"/>
        <v>0.5710000000000004</v>
      </c>
      <c r="F1584" s="110">
        <f>IF('3A-Rail transport'!$AB$56="no"," ",ROUND(E1584,4))</f>
        <v>0.57099999999999995</v>
      </c>
      <c r="G1584" s="110">
        <f>IF('3A-Rail transport'!$AB$57="no"," ",ROUND(E1584,4))</f>
        <v>0.57099999999999995</v>
      </c>
      <c r="H1584" s="110"/>
      <c r="S1584" s="110">
        <f t="shared" si="118"/>
        <v>0.5710000000000004</v>
      </c>
      <c r="T1584" s="110">
        <f>IF('3B-Air transport'!AB$66="no"," ",ROUND(S1584,4))</f>
        <v>0.57099999999999995</v>
      </c>
      <c r="U1584" s="110">
        <f>IF('3B-Air transport'!AB$67="no"," ",ROUND(S1584,4))</f>
        <v>0.57099999999999995</v>
      </c>
      <c r="V1584" s="110">
        <f>IF('3B-Air transport'!AB$68="no"," ",ROUND(S1584,4))</f>
        <v>0.57099999999999995</v>
      </c>
      <c r="W1584" s="110"/>
      <c r="AB1584" s="110">
        <f t="shared" si="119"/>
        <v>0.5710000000000004</v>
      </c>
      <c r="AC1584" s="110">
        <f>IF('3C-Water transport'!AB$56="no"," ",ROUND(AB1584,4))</f>
        <v>0.57099999999999995</v>
      </c>
      <c r="AD1584" s="110">
        <f>IF('3C-Water transport'!AB$57="no"," ",ROUND(AB1584,4))</f>
        <v>0.57099999999999995</v>
      </c>
      <c r="AE1584" s="110">
        <f>IF('3C-Water transport'!AB$58="no"," ",ROUND(AB1584,4))</f>
        <v>0.57099999999999995</v>
      </c>
    </row>
    <row r="1585" spans="5:31" x14ac:dyDescent="0.25">
      <c r="E1585" s="110">
        <f t="shared" si="117"/>
        <v>0.5720000000000004</v>
      </c>
      <c r="F1585" s="110">
        <f>IF('3A-Rail transport'!$AB$56="no"," ",ROUND(E1585,4))</f>
        <v>0.57199999999999995</v>
      </c>
      <c r="G1585" s="110">
        <f>IF('3A-Rail transport'!$AB$57="no"," ",ROUND(E1585,4))</f>
        <v>0.57199999999999995</v>
      </c>
      <c r="H1585" s="110"/>
      <c r="S1585" s="110">
        <f t="shared" si="118"/>
        <v>0.5720000000000004</v>
      </c>
      <c r="T1585" s="110">
        <f>IF('3B-Air transport'!AB$66="no"," ",ROUND(S1585,4))</f>
        <v>0.57199999999999995</v>
      </c>
      <c r="U1585" s="110">
        <f>IF('3B-Air transport'!AB$67="no"," ",ROUND(S1585,4))</f>
        <v>0.57199999999999995</v>
      </c>
      <c r="V1585" s="110">
        <f>IF('3B-Air transport'!AB$68="no"," ",ROUND(S1585,4))</f>
        <v>0.57199999999999995</v>
      </c>
      <c r="W1585" s="110"/>
      <c r="AB1585" s="110">
        <f t="shared" si="119"/>
        <v>0.5720000000000004</v>
      </c>
      <c r="AC1585" s="110">
        <f>IF('3C-Water transport'!AB$56="no"," ",ROUND(AB1585,4))</f>
        <v>0.57199999999999995</v>
      </c>
      <c r="AD1585" s="110">
        <f>IF('3C-Water transport'!AB$57="no"," ",ROUND(AB1585,4))</f>
        <v>0.57199999999999995</v>
      </c>
      <c r="AE1585" s="110">
        <f>IF('3C-Water transport'!AB$58="no"," ",ROUND(AB1585,4))</f>
        <v>0.57199999999999995</v>
      </c>
    </row>
    <row r="1586" spans="5:31" x14ac:dyDescent="0.25">
      <c r="E1586" s="110">
        <f t="shared" si="117"/>
        <v>0.5730000000000004</v>
      </c>
      <c r="F1586" s="110">
        <f>IF('3A-Rail transport'!$AB$56="no"," ",ROUND(E1586,4))</f>
        <v>0.57299999999999995</v>
      </c>
      <c r="G1586" s="110">
        <f>IF('3A-Rail transport'!$AB$57="no"," ",ROUND(E1586,4))</f>
        <v>0.57299999999999995</v>
      </c>
      <c r="H1586" s="110"/>
      <c r="S1586" s="110">
        <f t="shared" si="118"/>
        <v>0.5730000000000004</v>
      </c>
      <c r="T1586" s="110">
        <f>IF('3B-Air transport'!AB$66="no"," ",ROUND(S1586,4))</f>
        <v>0.57299999999999995</v>
      </c>
      <c r="U1586" s="110">
        <f>IF('3B-Air transport'!AB$67="no"," ",ROUND(S1586,4))</f>
        <v>0.57299999999999995</v>
      </c>
      <c r="V1586" s="110">
        <f>IF('3B-Air transport'!AB$68="no"," ",ROUND(S1586,4))</f>
        <v>0.57299999999999995</v>
      </c>
      <c r="W1586" s="110"/>
      <c r="AB1586" s="110">
        <f t="shared" si="119"/>
        <v>0.5730000000000004</v>
      </c>
      <c r="AC1586" s="110">
        <f>IF('3C-Water transport'!AB$56="no"," ",ROUND(AB1586,4))</f>
        <v>0.57299999999999995</v>
      </c>
      <c r="AD1586" s="110">
        <f>IF('3C-Water transport'!AB$57="no"," ",ROUND(AB1586,4))</f>
        <v>0.57299999999999995</v>
      </c>
      <c r="AE1586" s="110">
        <f>IF('3C-Water transport'!AB$58="no"," ",ROUND(AB1586,4))</f>
        <v>0.57299999999999995</v>
      </c>
    </row>
    <row r="1587" spans="5:31" x14ac:dyDescent="0.25">
      <c r="E1587" s="110">
        <f t="shared" si="117"/>
        <v>0.5740000000000004</v>
      </c>
      <c r="F1587" s="110">
        <f>IF('3A-Rail transport'!$AB$56="no"," ",ROUND(E1587,4))</f>
        <v>0.57399999999999995</v>
      </c>
      <c r="G1587" s="110">
        <f>IF('3A-Rail transport'!$AB$57="no"," ",ROUND(E1587,4))</f>
        <v>0.57399999999999995</v>
      </c>
      <c r="H1587" s="110"/>
      <c r="S1587" s="110">
        <f t="shared" si="118"/>
        <v>0.5740000000000004</v>
      </c>
      <c r="T1587" s="110">
        <f>IF('3B-Air transport'!AB$66="no"," ",ROUND(S1587,4))</f>
        <v>0.57399999999999995</v>
      </c>
      <c r="U1587" s="110">
        <f>IF('3B-Air transport'!AB$67="no"," ",ROUND(S1587,4))</f>
        <v>0.57399999999999995</v>
      </c>
      <c r="V1587" s="110">
        <f>IF('3B-Air transport'!AB$68="no"," ",ROUND(S1587,4))</f>
        <v>0.57399999999999995</v>
      </c>
      <c r="W1587" s="110"/>
      <c r="AB1587" s="110">
        <f t="shared" si="119"/>
        <v>0.5740000000000004</v>
      </c>
      <c r="AC1587" s="110">
        <f>IF('3C-Water transport'!AB$56="no"," ",ROUND(AB1587,4))</f>
        <v>0.57399999999999995</v>
      </c>
      <c r="AD1587" s="110">
        <f>IF('3C-Water transport'!AB$57="no"," ",ROUND(AB1587,4))</f>
        <v>0.57399999999999995</v>
      </c>
      <c r="AE1587" s="110">
        <f>IF('3C-Water transport'!AB$58="no"," ",ROUND(AB1587,4))</f>
        <v>0.57399999999999995</v>
      </c>
    </row>
    <row r="1588" spans="5:31" x14ac:dyDescent="0.25">
      <c r="E1588" s="110">
        <f t="shared" si="117"/>
        <v>0.5750000000000004</v>
      </c>
      <c r="F1588" s="110">
        <f>IF('3A-Rail transport'!$AB$56="no"," ",ROUND(E1588,4))</f>
        <v>0.57499999999999996</v>
      </c>
      <c r="G1588" s="110">
        <f>IF('3A-Rail transport'!$AB$57="no"," ",ROUND(E1588,4))</f>
        <v>0.57499999999999996</v>
      </c>
      <c r="H1588" s="110"/>
      <c r="S1588" s="110">
        <f t="shared" si="118"/>
        <v>0.5750000000000004</v>
      </c>
      <c r="T1588" s="110">
        <f>IF('3B-Air transport'!AB$66="no"," ",ROUND(S1588,4))</f>
        <v>0.57499999999999996</v>
      </c>
      <c r="U1588" s="110">
        <f>IF('3B-Air transport'!AB$67="no"," ",ROUND(S1588,4))</f>
        <v>0.57499999999999996</v>
      </c>
      <c r="V1588" s="110">
        <f>IF('3B-Air transport'!AB$68="no"," ",ROUND(S1588,4))</f>
        <v>0.57499999999999996</v>
      </c>
      <c r="W1588" s="110"/>
      <c r="AB1588" s="110">
        <f t="shared" si="119"/>
        <v>0.5750000000000004</v>
      </c>
      <c r="AC1588" s="110">
        <f>IF('3C-Water transport'!AB$56="no"," ",ROUND(AB1588,4))</f>
        <v>0.57499999999999996</v>
      </c>
      <c r="AD1588" s="110">
        <f>IF('3C-Water transport'!AB$57="no"," ",ROUND(AB1588,4))</f>
        <v>0.57499999999999996</v>
      </c>
      <c r="AE1588" s="110">
        <f>IF('3C-Water transport'!AB$58="no"," ",ROUND(AB1588,4))</f>
        <v>0.57499999999999996</v>
      </c>
    </row>
    <row r="1589" spans="5:31" x14ac:dyDescent="0.25">
      <c r="E1589" s="110">
        <f t="shared" si="117"/>
        <v>0.5760000000000004</v>
      </c>
      <c r="F1589" s="110">
        <f>IF('3A-Rail transport'!$AB$56="no"," ",ROUND(E1589,4))</f>
        <v>0.57599999999999996</v>
      </c>
      <c r="G1589" s="110">
        <f>IF('3A-Rail transport'!$AB$57="no"," ",ROUND(E1589,4))</f>
        <v>0.57599999999999996</v>
      </c>
      <c r="H1589" s="110"/>
      <c r="S1589" s="110">
        <f t="shared" si="118"/>
        <v>0.5760000000000004</v>
      </c>
      <c r="T1589" s="110">
        <f>IF('3B-Air transport'!AB$66="no"," ",ROUND(S1589,4))</f>
        <v>0.57599999999999996</v>
      </c>
      <c r="U1589" s="110">
        <f>IF('3B-Air transport'!AB$67="no"," ",ROUND(S1589,4))</f>
        <v>0.57599999999999996</v>
      </c>
      <c r="V1589" s="110">
        <f>IF('3B-Air transport'!AB$68="no"," ",ROUND(S1589,4))</f>
        <v>0.57599999999999996</v>
      </c>
      <c r="W1589" s="110"/>
      <c r="AB1589" s="110">
        <f t="shared" si="119"/>
        <v>0.5760000000000004</v>
      </c>
      <c r="AC1589" s="110">
        <f>IF('3C-Water transport'!AB$56="no"," ",ROUND(AB1589,4))</f>
        <v>0.57599999999999996</v>
      </c>
      <c r="AD1589" s="110">
        <f>IF('3C-Water transport'!AB$57="no"," ",ROUND(AB1589,4))</f>
        <v>0.57599999999999996</v>
      </c>
      <c r="AE1589" s="110">
        <f>IF('3C-Water transport'!AB$58="no"," ",ROUND(AB1589,4))</f>
        <v>0.57599999999999996</v>
      </c>
    </row>
    <row r="1590" spans="5:31" x14ac:dyDescent="0.25">
      <c r="E1590" s="110">
        <f t="shared" ref="E1590:E1653" si="120">E1589+0.001</f>
        <v>0.5770000000000004</v>
      </c>
      <c r="F1590" s="110">
        <f>IF('3A-Rail transport'!$AB$56="no"," ",ROUND(E1590,4))</f>
        <v>0.57699999999999996</v>
      </c>
      <c r="G1590" s="110">
        <f>IF('3A-Rail transport'!$AB$57="no"," ",ROUND(E1590,4))</f>
        <v>0.57699999999999996</v>
      </c>
      <c r="H1590" s="110"/>
      <c r="S1590" s="110">
        <f t="shared" ref="S1590:S1653" si="121">S1589+0.001</f>
        <v>0.5770000000000004</v>
      </c>
      <c r="T1590" s="110">
        <f>IF('3B-Air transport'!AB$66="no"," ",ROUND(S1590,4))</f>
        <v>0.57699999999999996</v>
      </c>
      <c r="U1590" s="110">
        <f>IF('3B-Air transport'!AB$67="no"," ",ROUND(S1590,4))</f>
        <v>0.57699999999999996</v>
      </c>
      <c r="V1590" s="110">
        <f>IF('3B-Air transport'!AB$68="no"," ",ROUND(S1590,4))</f>
        <v>0.57699999999999996</v>
      </c>
      <c r="W1590" s="110"/>
      <c r="AB1590" s="110">
        <f t="shared" ref="AB1590:AB1653" si="122">AB1589+0.001</f>
        <v>0.5770000000000004</v>
      </c>
      <c r="AC1590" s="110">
        <f>IF('3C-Water transport'!AB$56="no"," ",ROUND(AB1590,4))</f>
        <v>0.57699999999999996</v>
      </c>
      <c r="AD1590" s="110">
        <f>IF('3C-Water transport'!AB$57="no"," ",ROUND(AB1590,4))</f>
        <v>0.57699999999999996</v>
      </c>
      <c r="AE1590" s="110">
        <f>IF('3C-Water transport'!AB$58="no"," ",ROUND(AB1590,4))</f>
        <v>0.57699999999999996</v>
      </c>
    </row>
    <row r="1591" spans="5:31" x14ac:dyDescent="0.25">
      <c r="E1591" s="110">
        <f t="shared" si="120"/>
        <v>0.5780000000000004</v>
      </c>
      <c r="F1591" s="110">
        <f>IF('3A-Rail transport'!$AB$56="no"," ",ROUND(E1591,4))</f>
        <v>0.57799999999999996</v>
      </c>
      <c r="G1591" s="110">
        <f>IF('3A-Rail transport'!$AB$57="no"," ",ROUND(E1591,4))</f>
        <v>0.57799999999999996</v>
      </c>
      <c r="H1591" s="110"/>
      <c r="S1591" s="110">
        <f t="shared" si="121"/>
        <v>0.5780000000000004</v>
      </c>
      <c r="T1591" s="110">
        <f>IF('3B-Air transport'!AB$66="no"," ",ROUND(S1591,4))</f>
        <v>0.57799999999999996</v>
      </c>
      <c r="U1591" s="110">
        <f>IF('3B-Air transport'!AB$67="no"," ",ROUND(S1591,4))</f>
        <v>0.57799999999999996</v>
      </c>
      <c r="V1591" s="110">
        <f>IF('3B-Air transport'!AB$68="no"," ",ROUND(S1591,4))</f>
        <v>0.57799999999999996</v>
      </c>
      <c r="W1591" s="110"/>
      <c r="AB1591" s="110">
        <f t="shared" si="122"/>
        <v>0.5780000000000004</v>
      </c>
      <c r="AC1591" s="110">
        <f>IF('3C-Water transport'!AB$56="no"," ",ROUND(AB1591,4))</f>
        <v>0.57799999999999996</v>
      </c>
      <c r="AD1591" s="110">
        <f>IF('3C-Water transport'!AB$57="no"," ",ROUND(AB1591,4))</f>
        <v>0.57799999999999996</v>
      </c>
      <c r="AE1591" s="110">
        <f>IF('3C-Water transport'!AB$58="no"," ",ROUND(AB1591,4))</f>
        <v>0.57799999999999996</v>
      </c>
    </row>
    <row r="1592" spans="5:31" x14ac:dyDescent="0.25">
      <c r="E1592" s="110">
        <f t="shared" si="120"/>
        <v>0.5790000000000004</v>
      </c>
      <c r="F1592" s="110">
        <f>IF('3A-Rail transport'!$AB$56="no"," ",ROUND(E1592,4))</f>
        <v>0.57899999999999996</v>
      </c>
      <c r="G1592" s="110">
        <f>IF('3A-Rail transport'!$AB$57="no"," ",ROUND(E1592,4))</f>
        <v>0.57899999999999996</v>
      </c>
      <c r="H1592" s="110"/>
      <c r="S1592" s="110">
        <f t="shared" si="121"/>
        <v>0.5790000000000004</v>
      </c>
      <c r="T1592" s="110">
        <f>IF('3B-Air transport'!AB$66="no"," ",ROUND(S1592,4))</f>
        <v>0.57899999999999996</v>
      </c>
      <c r="U1592" s="110">
        <f>IF('3B-Air transport'!AB$67="no"," ",ROUND(S1592,4))</f>
        <v>0.57899999999999996</v>
      </c>
      <c r="V1592" s="110">
        <f>IF('3B-Air transport'!AB$68="no"," ",ROUND(S1592,4))</f>
        <v>0.57899999999999996</v>
      </c>
      <c r="W1592" s="110"/>
      <c r="AB1592" s="110">
        <f t="shared" si="122"/>
        <v>0.5790000000000004</v>
      </c>
      <c r="AC1592" s="110">
        <f>IF('3C-Water transport'!AB$56="no"," ",ROUND(AB1592,4))</f>
        <v>0.57899999999999996</v>
      </c>
      <c r="AD1592" s="110">
        <f>IF('3C-Water transport'!AB$57="no"," ",ROUND(AB1592,4))</f>
        <v>0.57899999999999996</v>
      </c>
      <c r="AE1592" s="110">
        <f>IF('3C-Water transport'!AB$58="no"," ",ROUND(AB1592,4))</f>
        <v>0.57899999999999996</v>
      </c>
    </row>
    <row r="1593" spans="5:31" x14ac:dyDescent="0.25">
      <c r="E1593" s="110">
        <f t="shared" si="120"/>
        <v>0.5800000000000004</v>
      </c>
      <c r="F1593" s="110">
        <f>IF('3A-Rail transport'!$AB$56="no"," ",ROUND(E1593,4))</f>
        <v>0.57999999999999996</v>
      </c>
      <c r="G1593" s="110">
        <f>IF('3A-Rail transport'!$AB$57="no"," ",ROUND(E1593,4))</f>
        <v>0.57999999999999996</v>
      </c>
      <c r="H1593" s="110"/>
      <c r="S1593" s="110">
        <f t="shared" si="121"/>
        <v>0.5800000000000004</v>
      </c>
      <c r="T1593" s="110">
        <f>IF('3B-Air transport'!AB$66="no"," ",ROUND(S1593,4))</f>
        <v>0.57999999999999996</v>
      </c>
      <c r="U1593" s="110">
        <f>IF('3B-Air transport'!AB$67="no"," ",ROUND(S1593,4))</f>
        <v>0.57999999999999996</v>
      </c>
      <c r="V1593" s="110">
        <f>IF('3B-Air transport'!AB$68="no"," ",ROUND(S1593,4))</f>
        <v>0.57999999999999996</v>
      </c>
      <c r="W1593" s="110"/>
      <c r="AB1593" s="110">
        <f t="shared" si="122"/>
        <v>0.5800000000000004</v>
      </c>
      <c r="AC1593" s="110">
        <f>IF('3C-Water transport'!AB$56="no"," ",ROUND(AB1593,4))</f>
        <v>0.57999999999999996</v>
      </c>
      <c r="AD1593" s="110">
        <f>IF('3C-Water transport'!AB$57="no"," ",ROUND(AB1593,4))</f>
        <v>0.57999999999999996</v>
      </c>
      <c r="AE1593" s="110">
        <f>IF('3C-Water transport'!AB$58="no"," ",ROUND(AB1593,4))</f>
        <v>0.57999999999999996</v>
      </c>
    </row>
    <row r="1594" spans="5:31" x14ac:dyDescent="0.25">
      <c r="E1594" s="110">
        <f t="shared" si="120"/>
        <v>0.58100000000000041</v>
      </c>
      <c r="F1594" s="110">
        <f>IF('3A-Rail transport'!$AB$56="no"," ",ROUND(E1594,4))</f>
        <v>0.58099999999999996</v>
      </c>
      <c r="G1594" s="110">
        <f>IF('3A-Rail transport'!$AB$57="no"," ",ROUND(E1594,4))</f>
        <v>0.58099999999999996</v>
      </c>
      <c r="H1594" s="110"/>
      <c r="S1594" s="110">
        <f t="shared" si="121"/>
        <v>0.58100000000000041</v>
      </c>
      <c r="T1594" s="110">
        <f>IF('3B-Air transport'!AB$66="no"," ",ROUND(S1594,4))</f>
        <v>0.58099999999999996</v>
      </c>
      <c r="U1594" s="110">
        <f>IF('3B-Air transport'!AB$67="no"," ",ROUND(S1594,4))</f>
        <v>0.58099999999999996</v>
      </c>
      <c r="V1594" s="110">
        <f>IF('3B-Air transport'!AB$68="no"," ",ROUND(S1594,4))</f>
        <v>0.58099999999999996</v>
      </c>
      <c r="W1594" s="110"/>
      <c r="AB1594" s="110">
        <f t="shared" si="122"/>
        <v>0.58100000000000041</v>
      </c>
      <c r="AC1594" s="110">
        <f>IF('3C-Water transport'!AB$56="no"," ",ROUND(AB1594,4))</f>
        <v>0.58099999999999996</v>
      </c>
      <c r="AD1594" s="110">
        <f>IF('3C-Water transport'!AB$57="no"," ",ROUND(AB1594,4))</f>
        <v>0.58099999999999996</v>
      </c>
      <c r="AE1594" s="110">
        <f>IF('3C-Water transport'!AB$58="no"," ",ROUND(AB1594,4))</f>
        <v>0.58099999999999996</v>
      </c>
    </row>
    <row r="1595" spans="5:31" x14ac:dyDescent="0.25">
      <c r="E1595" s="110">
        <f t="shared" si="120"/>
        <v>0.58200000000000041</v>
      </c>
      <c r="F1595" s="110">
        <f>IF('3A-Rail transport'!$AB$56="no"," ",ROUND(E1595,4))</f>
        <v>0.58199999999999996</v>
      </c>
      <c r="G1595" s="110">
        <f>IF('3A-Rail transport'!$AB$57="no"," ",ROUND(E1595,4))</f>
        <v>0.58199999999999996</v>
      </c>
      <c r="H1595" s="110"/>
      <c r="S1595" s="110">
        <f t="shared" si="121"/>
        <v>0.58200000000000041</v>
      </c>
      <c r="T1595" s="110">
        <f>IF('3B-Air transport'!AB$66="no"," ",ROUND(S1595,4))</f>
        <v>0.58199999999999996</v>
      </c>
      <c r="U1595" s="110">
        <f>IF('3B-Air transport'!AB$67="no"," ",ROUND(S1595,4))</f>
        <v>0.58199999999999996</v>
      </c>
      <c r="V1595" s="110">
        <f>IF('3B-Air transport'!AB$68="no"," ",ROUND(S1595,4))</f>
        <v>0.58199999999999996</v>
      </c>
      <c r="W1595" s="110"/>
      <c r="AB1595" s="110">
        <f t="shared" si="122"/>
        <v>0.58200000000000041</v>
      </c>
      <c r="AC1595" s="110">
        <f>IF('3C-Water transport'!AB$56="no"," ",ROUND(AB1595,4))</f>
        <v>0.58199999999999996</v>
      </c>
      <c r="AD1595" s="110">
        <f>IF('3C-Water transport'!AB$57="no"," ",ROUND(AB1595,4))</f>
        <v>0.58199999999999996</v>
      </c>
      <c r="AE1595" s="110">
        <f>IF('3C-Water transport'!AB$58="no"," ",ROUND(AB1595,4))</f>
        <v>0.58199999999999996</v>
      </c>
    </row>
    <row r="1596" spans="5:31" x14ac:dyDescent="0.25">
      <c r="E1596" s="110">
        <f t="shared" si="120"/>
        <v>0.58300000000000041</v>
      </c>
      <c r="F1596" s="110">
        <f>IF('3A-Rail transport'!$AB$56="no"," ",ROUND(E1596,4))</f>
        <v>0.58299999999999996</v>
      </c>
      <c r="G1596" s="110">
        <f>IF('3A-Rail transport'!$AB$57="no"," ",ROUND(E1596,4))</f>
        <v>0.58299999999999996</v>
      </c>
      <c r="H1596" s="110"/>
      <c r="S1596" s="110">
        <f t="shared" si="121"/>
        <v>0.58300000000000041</v>
      </c>
      <c r="T1596" s="110">
        <f>IF('3B-Air transport'!AB$66="no"," ",ROUND(S1596,4))</f>
        <v>0.58299999999999996</v>
      </c>
      <c r="U1596" s="110">
        <f>IF('3B-Air transport'!AB$67="no"," ",ROUND(S1596,4))</f>
        <v>0.58299999999999996</v>
      </c>
      <c r="V1596" s="110">
        <f>IF('3B-Air transport'!AB$68="no"," ",ROUND(S1596,4))</f>
        <v>0.58299999999999996</v>
      </c>
      <c r="W1596" s="110"/>
      <c r="AB1596" s="110">
        <f t="shared" si="122"/>
        <v>0.58300000000000041</v>
      </c>
      <c r="AC1596" s="110">
        <f>IF('3C-Water transport'!AB$56="no"," ",ROUND(AB1596,4))</f>
        <v>0.58299999999999996</v>
      </c>
      <c r="AD1596" s="110">
        <f>IF('3C-Water transport'!AB$57="no"," ",ROUND(AB1596,4))</f>
        <v>0.58299999999999996</v>
      </c>
      <c r="AE1596" s="110">
        <f>IF('3C-Water transport'!AB$58="no"," ",ROUND(AB1596,4))</f>
        <v>0.58299999999999996</v>
      </c>
    </row>
    <row r="1597" spans="5:31" x14ac:dyDescent="0.25">
      <c r="E1597" s="110">
        <f t="shared" si="120"/>
        <v>0.58400000000000041</v>
      </c>
      <c r="F1597" s="110">
        <f>IF('3A-Rail transport'!$AB$56="no"," ",ROUND(E1597,4))</f>
        <v>0.58399999999999996</v>
      </c>
      <c r="G1597" s="110">
        <f>IF('3A-Rail transport'!$AB$57="no"," ",ROUND(E1597,4))</f>
        <v>0.58399999999999996</v>
      </c>
      <c r="H1597" s="110"/>
      <c r="S1597" s="110">
        <f t="shared" si="121"/>
        <v>0.58400000000000041</v>
      </c>
      <c r="T1597" s="110">
        <f>IF('3B-Air transport'!AB$66="no"," ",ROUND(S1597,4))</f>
        <v>0.58399999999999996</v>
      </c>
      <c r="U1597" s="110">
        <f>IF('3B-Air transport'!AB$67="no"," ",ROUND(S1597,4))</f>
        <v>0.58399999999999996</v>
      </c>
      <c r="V1597" s="110">
        <f>IF('3B-Air transport'!AB$68="no"," ",ROUND(S1597,4))</f>
        <v>0.58399999999999996</v>
      </c>
      <c r="W1597" s="110"/>
      <c r="AB1597" s="110">
        <f t="shared" si="122"/>
        <v>0.58400000000000041</v>
      </c>
      <c r="AC1597" s="110">
        <f>IF('3C-Water transport'!AB$56="no"," ",ROUND(AB1597,4))</f>
        <v>0.58399999999999996</v>
      </c>
      <c r="AD1597" s="110">
        <f>IF('3C-Water transport'!AB$57="no"," ",ROUND(AB1597,4))</f>
        <v>0.58399999999999996</v>
      </c>
      <c r="AE1597" s="110">
        <f>IF('3C-Water transport'!AB$58="no"," ",ROUND(AB1597,4))</f>
        <v>0.58399999999999996</v>
      </c>
    </row>
    <row r="1598" spans="5:31" x14ac:dyDescent="0.25">
      <c r="E1598" s="110">
        <f t="shared" si="120"/>
        <v>0.58500000000000041</v>
      </c>
      <c r="F1598" s="110">
        <f>IF('3A-Rail transport'!$AB$56="no"," ",ROUND(E1598,4))</f>
        <v>0.58499999999999996</v>
      </c>
      <c r="G1598" s="110">
        <f>IF('3A-Rail transport'!$AB$57="no"," ",ROUND(E1598,4))</f>
        <v>0.58499999999999996</v>
      </c>
      <c r="H1598" s="110"/>
      <c r="S1598" s="110">
        <f t="shared" si="121"/>
        <v>0.58500000000000041</v>
      </c>
      <c r="T1598" s="110">
        <f>IF('3B-Air transport'!AB$66="no"," ",ROUND(S1598,4))</f>
        <v>0.58499999999999996</v>
      </c>
      <c r="U1598" s="110">
        <f>IF('3B-Air transport'!AB$67="no"," ",ROUND(S1598,4))</f>
        <v>0.58499999999999996</v>
      </c>
      <c r="V1598" s="110">
        <f>IF('3B-Air transport'!AB$68="no"," ",ROUND(S1598,4))</f>
        <v>0.58499999999999996</v>
      </c>
      <c r="W1598" s="110"/>
      <c r="AB1598" s="110">
        <f t="shared" si="122"/>
        <v>0.58500000000000041</v>
      </c>
      <c r="AC1598" s="110">
        <f>IF('3C-Water transport'!AB$56="no"," ",ROUND(AB1598,4))</f>
        <v>0.58499999999999996</v>
      </c>
      <c r="AD1598" s="110">
        <f>IF('3C-Water transport'!AB$57="no"," ",ROUND(AB1598,4))</f>
        <v>0.58499999999999996</v>
      </c>
      <c r="AE1598" s="110">
        <f>IF('3C-Water transport'!AB$58="no"," ",ROUND(AB1598,4))</f>
        <v>0.58499999999999996</v>
      </c>
    </row>
    <row r="1599" spans="5:31" x14ac:dyDescent="0.25">
      <c r="E1599" s="110">
        <f t="shared" si="120"/>
        <v>0.58600000000000041</v>
      </c>
      <c r="F1599" s="110">
        <f>IF('3A-Rail transport'!$AB$56="no"," ",ROUND(E1599,4))</f>
        <v>0.58599999999999997</v>
      </c>
      <c r="G1599" s="110">
        <f>IF('3A-Rail transport'!$AB$57="no"," ",ROUND(E1599,4))</f>
        <v>0.58599999999999997</v>
      </c>
      <c r="H1599" s="110"/>
      <c r="S1599" s="110">
        <f t="shared" si="121"/>
        <v>0.58600000000000041</v>
      </c>
      <c r="T1599" s="110">
        <f>IF('3B-Air transport'!AB$66="no"," ",ROUND(S1599,4))</f>
        <v>0.58599999999999997</v>
      </c>
      <c r="U1599" s="110">
        <f>IF('3B-Air transport'!AB$67="no"," ",ROUND(S1599,4))</f>
        <v>0.58599999999999997</v>
      </c>
      <c r="V1599" s="110">
        <f>IF('3B-Air transport'!AB$68="no"," ",ROUND(S1599,4))</f>
        <v>0.58599999999999997</v>
      </c>
      <c r="W1599" s="110"/>
      <c r="AB1599" s="110">
        <f t="shared" si="122"/>
        <v>0.58600000000000041</v>
      </c>
      <c r="AC1599" s="110">
        <f>IF('3C-Water transport'!AB$56="no"," ",ROUND(AB1599,4))</f>
        <v>0.58599999999999997</v>
      </c>
      <c r="AD1599" s="110">
        <f>IF('3C-Water transport'!AB$57="no"," ",ROUND(AB1599,4))</f>
        <v>0.58599999999999997</v>
      </c>
      <c r="AE1599" s="110">
        <f>IF('3C-Water transport'!AB$58="no"," ",ROUND(AB1599,4))</f>
        <v>0.58599999999999997</v>
      </c>
    </row>
    <row r="1600" spans="5:31" x14ac:dyDescent="0.25">
      <c r="E1600" s="110">
        <f t="shared" si="120"/>
        <v>0.58700000000000041</v>
      </c>
      <c r="F1600" s="110">
        <f>IF('3A-Rail transport'!$AB$56="no"," ",ROUND(E1600,4))</f>
        <v>0.58699999999999997</v>
      </c>
      <c r="G1600" s="110">
        <f>IF('3A-Rail transport'!$AB$57="no"," ",ROUND(E1600,4))</f>
        <v>0.58699999999999997</v>
      </c>
      <c r="H1600" s="110"/>
      <c r="S1600" s="110">
        <f t="shared" si="121"/>
        <v>0.58700000000000041</v>
      </c>
      <c r="T1600" s="110">
        <f>IF('3B-Air transport'!AB$66="no"," ",ROUND(S1600,4))</f>
        <v>0.58699999999999997</v>
      </c>
      <c r="U1600" s="110">
        <f>IF('3B-Air transport'!AB$67="no"," ",ROUND(S1600,4))</f>
        <v>0.58699999999999997</v>
      </c>
      <c r="V1600" s="110">
        <f>IF('3B-Air transport'!AB$68="no"," ",ROUND(S1600,4))</f>
        <v>0.58699999999999997</v>
      </c>
      <c r="W1600" s="110"/>
      <c r="AB1600" s="110">
        <f t="shared" si="122"/>
        <v>0.58700000000000041</v>
      </c>
      <c r="AC1600" s="110">
        <f>IF('3C-Water transport'!AB$56="no"," ",ROUND(AB1600,4))</f>
        <v>0.58699999999999997</v>
      </c>
      <c r="AD1600" s="110">
        <f>IF('3C-Water transport'!AB$57="no"," ",ROUND(AB1600,4))</f>
        <v>0.58699999999999997</v>
      </c>
      <c r="AE1600" s="110">
        <f>IF('3C-Water transport'!AB$58="no"," ",ROUND(AB1600,4))</f>
        <v>0.58699999999999997</v>
      </c>
    </row>
    <row r="1601" spans="5:31" x14ac:dyDescent="0.25">
      <c r="E1601" s="110">
        <f t="shared" si="120"/>
        <v>0.58800000000000041</v>
      </c>
      <c r="F1601" s="110">
        <f>IF('3A-Rail transport'!$AB$56="no"," ",ROUND(E1601,4))</f>
        <v>0.58799999999999997</v>
      </c>
      <c r="G1601" s="110">
        <f>IF('3A-Rail transport'!$AB$57="no"," ",ROUND(E1601,4))</f>
        <v>0.58799999999999997</v>
      </c>
      <c r="H1601" s="110"/>
      <c r="S1601" s="110">
        <f t="shared" si="121"/>
        <v>0.58800000000000041</v>
      </c>
      <c r="T1601" s="110">
        <f>IF('3B-Air transport'!AB$66="no"," ",ROUND(S1601,4))</f>
        <v>0.58799999999999997</v>
      </c>
      <c r="U1601" s="110">
        <f>IF('3B-Air transport'!AB$67="no"," ",ROUND(S1601,4))</f>
        <v>0.58799999999999997</v>
      </c>
      <c r="V1601" s="110">
        <f>IF('3B-Air transport'!AB$68="no"," ",ROUND(S1601,4))</f>
        <v>0.58799999999999997</v>
      </c>
      <c r="W1601" s="110"/>
      <c r="AB1601" s="110">
        <f t="shared" si="122"/>
        <v>0.58800000000000041</v>
      </c>
      <c r="AC1601" s="110">
        <f>IF('3C-Water transport'!AB$56="no"," ",ROUND(AB1601,4))</f>
        <v>0.58799999999999997</v>
      </c>
      <c r="AD1601" s="110">
        <f>IF('3C-Water transport'!AB$57="no"," ",ROUND(AB1601,4))</f>
        <v>0.58799999999999997</v>
      </c>
      <c r="AE1601" s="110">
        <f>IF('3C-Water transport'!AB$58="no"," ",ROUND(AB1601,4))</f>
        <v>0.58799999999999997</v>
      </c>
    </row>
    <row r="1602" spans="5:31" x14ac:dyDescent="0.25">
      <c r="E1602" s="110">
        <f t="shared" si="120"/>
        <v>0.58900000000000041</v>
      </c>
      <c r="F1602" s="110">
        <f>IF('3A-Rail transport'!$AB$56="no"," ",ROUND(E1602,4))</f>
        <v>0.58899999999999997</v>
      </c>
      <c r="G1602" s="110">
        <f>IF('3A-Rail transport'!$AB$57="no"," ",ROUND(E1602,4))</f>
        <v>0.58899999999999997</v>
      </c>
      <c r="H1602" s="110"/>
      <c r="S1602" s="110">
        <f t="shared" si="121"/>
        <v>0.58900000000000041</v>
      </c>
      <c r="T1602" s="110">
        <f>IF('3B-Air transport'!AB$66="no"," ",ROUND(S1602,4))</f>
        <v>0.58899999999999997</v>
      </c>
      <c r="U1602" s="110">
        <f>IF('3B-Air transport'!AB$67="no"," ",ROUND(S1602,4))</f>
        <v>0.58899999999999997</v>
      </c>
      <c r="V1602" s="110">
        <f>IF('3B-Air transport'!AB$68="no"," ",ROUND(S1602,4))</f>
        <v>0.58899999999999997</v>
      </c>
      <c r="W1602" s="110"/>
      <c r="AB1602" s="110">
        <f t="shared" si="122"/>
        <v>0.58900000000000041</v>
      </c>
      <c r="AC1602" s="110">
        <f>IF('3C-Water transport'!AB$56="no"," ",ROUND(AB1602,4))</f>
        <v>0.58899999999999997</v>
      </c>
      <c r="AD1602" s="110">
        <f>IF('3C-Water transport'!AB$57="no"," ",ROUND(AB1602,4))</f>
        <v>0.58899999999999997</v>
      </c>
      <c r="AE1602" s="110">
        <f>IF('3C-Water transport'!AB$58="no"," ",ROUND(AB1602,4))</f>
        <v>0.58899999999999997</v>
      </c>
    </row>
    <row r="1603" spans="5:31" x14ac:dyDescent="0.25">
      <c r="E1603" s="110">
        <f t="shared" si="120"/>
        <v>0.59000000000000041</v>
      </c>
      <c r="F1603" s="110">
        <f>IF('3A-Rail transport'!$AB$56="no"," ",ROUND(E1603,4))</f>
        <v>0.59</v>
      </c>
      <c r="G1603" s="110">
        <f>IF('3A-Rail transport'!$AB$57="no"," ",ROUND(E1603,4))</f>
        <v>0.59</v>
      </c>
      <c r="H1603" s="110"/>
      <c r="S1603" s="110">
        <f t="shared" si="121"/>
        <v>0.59000000000000041</v>
      </c>
      <c r="T1603" s="110">
        <f>IF('3B-Air transport'!AB$66="no"," ",ROUND(S1603,4))</f>
        <v>0.59</v>
      </c>
      <c r="U1603" s="110">
        <f>IF('3B-Air transport'!AB$67="no"," ",ROUND(S1603,4))</f>
        <v>0.59</v>
      </c>
      <c r="V1603" s="110">
        <f>IF('3B-Air transport'!AB$68="no"," ",ROUND(S1603,4))</f>
        <v>0.59</v>
      </c>
      <c r="W1603" s="110"/>
      <c r="AB1603" s="110">
        <f t="shared" si="122"/>
        <v>0.59000000000000041</v>
      </c>
      <c r="AC1603" s="110">
        <f>IF('3C-Water transport'!AB$56="no"," ",ROUND(AB1603,4))</f>
        <v>0.59</v>
      </c>
      <c r="AD1603" s="110">
        <f>IF('3C-Water transport'!AB$57="no"," ",ROUND(AB1603,4))</f>
        <v>0.59</v>
      </c>
      <c r="AE1603" s="110">
        <f>IF('3C-Water transport'!AB$58="no"," ",ROUND(AB1603,4))</f>
        <v>0.59</v>
      </c>
    </row>
    <row r="1604" spans="5:31" x14ac:dyDescent="0.25">
      <c r="E1604" s="110">
        <f t="shared" si="120"/>
        <v>0.59100000000000041</v>
      </c>
      <c r="F1604" s="110">
        <f>IF('3A-Rail transport'!$AB$56="no"," ",ROUND(E1604,4))</f>
        <v>0.59099999999999997</v>
      </c>
      <c r="G1604" s="110">
        <f>IF('3A-Rail transport'!$AB$57="no"," ",ROUND(E1604,4))</f>
        <v>0.59099999999999997</v>
      </c>
      <c r="H1604" s="110"/>
      <c r="S1604" s="110">
        <f t="shared" si="121"/>
        <v>0.59100000000000041</v>
      </c>
      <c r="T1604" s="110">
        <f>IF('3B-Air transport'!AB$66="no"," ",ROUND(S1604,4))</f>
        <v>0.59099999999999997</v>
      </c>
      <c r="U1604" s="110">
        <f>IF('3B-Air transport'!AB$67="no"," ",ROUND(S1604,4))</f>
        <v>0.59099999999999997</v>
      </c>
      <c r="V1604" s="110">
        <f>IF('3B-Air transport'!AB$68="no"," ",ROUND(S1604,4))</f>
        <v>0.59099999999999997</v>
      </c>
      <c r="W1604" s="110"/>
      <c r="AB1604" s="110">
        <f t="shared" si="122"/>
        <v>0.59100000000000041</v>
      </c>
      <c r="AC1604" s="110">
        <f>IF('3C-Water transport'!AB$56="no"," ",ROUND(AB1604,4))</f>
        <v>0.59099999999999997</v>
      </c>
      <c r="AD1604" s="110">
        <f>IF('3C-Water transport'!AB$57="no"," ",ROUND(AB1604,4))</f>
        <v>0.59099999999999997</v>
      </c>
      <c r="AE1604" s="110">
        <f>IF('3C-Water transport'!AB$58="no"," ",ROUND(AB1604,4))</f>
        <v>0.59099999999999997</v>
      </c>
    </row>
    <row r="1605" spans="5:31" x14ac:dyDescent="0.25">
      <c r="E1605" s="110">
        <f t="shared" si="120"/>
        <v>0.59200000000000041</v>
      </c>
      <c r="F1605" s="110">
        <f>IF('3A-Rail transport'!$AB$56="no"," ",ROUND(E1605,4))</f>
        <v>0.59199999999999997</v>
      </c>
      <c r="G1605" s="110">
        <f>IF('3A-Rail transport'!$AB$57="no"," ",ROUND(E1605,4))</f>
        <v>0.59199999999999997</v>
      </c>
      <c r="H1605" s="110"/>
      <c r="S1605" s="110">
        <f t="shared" si="121"/>
        <v>0.59200000000000041</v>
      </c>
      <c r="T1605" s="110">
        <f>IF('3B-Air transport'!AB$66="no"," ",ROUND(S1605,4))</f>
        <v>0.59199999999999997</v>
      </c>
      <c r="U1605" s="110">
        <f>IF('3B-Air transport'!AB$67="no"," ",ROUND(S1605,4))</f>
        <v>0.59199999999999997</v>
      </c>
      <c r="V1605" s="110">
        <f>IF('3B-Air transport'!AB$68="no"," ",ROUND(S1605,4))</f>
        <v>0.59199999999999997</v>
      </c>
      <c r="W1605" s="110"/>
      <c r="AB1605" s="110">
        <f t="shared" si="122"/>
        <v>0.59200000000000041</v>
      </c>
      <c r="AC1605" s="110">
        <f>IF('3C-Water transport'!AB$56="no"," ",ROUND(AB1605,4))</f>
        <v>0.59199999999999997</v>
      </c>
      <c r="AD1605" s="110">
        <f>IF('3C-Water transport'!AB$57="no"," ",ROUND(AB1605,4))</f>
        <v>0.59199999999999997</v>
      </c>
      <c r="AE1605" s="110">
        <f>IF('3C-Water transport'!AB$58="no"," ",ROUND(AB1605,4))</f>
        <v>0.59199999999999997</v>
      </c>
    </row>
    <row r="1606" spans="5:31" x14ac:dyDescent="0.25">
      <c r="E1606" s="110">
        <f t="shared" si="120"/>
        <v>0.59300000000000042</v>
      </c>
      <c r="F1606" s="110">
        <f>IF('3A-Rail transport'!$AB$56="no"," ",ROUND(E1606,4))</f>
        <v>0.59299999999999997</v>
      </c>
      <c r="G1606" s="110">
        <f>IF('3A-Rail transport'!$AB$57="no"," ",ROUND(E1606,4))</f>
        <v>0.59299999999999997</v>
      </c>
      <c r="H1606" s="110"/>
      <c r="S1606" s="110">
        <f t="shared" si="121"/>
        <v>0.59300000000000042</v>
      </c>
      <c r="T1606" s="110">
        <f>IF('3B-Air transport'!AB$66="no"," ",ROUND(S1606,4))</f>
        <v>0.59299999999999997</v>
      </c>
      <c r="U1606" s="110">
        <f>IF('3B-Air transport'!AB$67="no"," ",ROUND(S1606,4))</f>
        <v>0.59299999999999997</v>
      </c>
      <c r="V1606" s="110">
        <f>IF('3B-Air transport'!AB$68="no"," ",ROUND(S1606,4))</f>
        <v>0.59299999999999997</v>
      </c>
      <c r="W1606" s="110"/>
      <c r="AB1606" s="110">
        <f t="shared" si="122"/>
        <v>0.59300000000000042</v>
      </c>
      <c r="AC1606" s="110">
        <f>IF('3C-Water transport'!AB$56="no"," ",ROUND(AB1606,4))</f>
        <v>0.59299999999999997</v>
      </c>
      <c r="AD1606" s="110">
        <f>IF('3C-Water transport'!AB$57="no"," ",ROUND(AB1606,4))</f>
        <v>0.59299999999999997</v>
      </c>
      <c r="AE1606" s="110">
        <f>IF('3C-Water transport'!AB$58="no"," ",ROUND(AB1606,4))</f>
        <v>0.59299999999999997</v>
      </c>
    </row>
    <row r="1607" spans="5:31" x14ac:dyDescent="0.25">
      <c r="E1607" s="110">
        <f t="shared" si="120"/>
        <v>0.59400000000000042</v>
      </c>
      <c r="F1607" s="110">
        <f>IF('3A-Rail transport'!$AB$56="no"," ",ROUND(E1607,4))</f>
        <v>0.59399999999999997</v>
      </c>
      <c r="G1607" s="110">
        <f>IF('3A-Rail transport'!$AB$57="no"," ",ROUND(E1607,4))</f>
        <v>0.59399999999999997</v>
      </c>
      <c r="H1607" s="110"/>
      <c r="S1607" s="110">
        <f t="shared" si="121"/>
        <v>0.59400000000000042</v>
      </c>
      <c r="T1607" s="110">
        <f>IF('3B-Air transport'!AB$66="no"," ",ROUND(S1607,4))</f>
        <v>0.59399999999999997</v>
      </c>
      <c r="U1607" s="110">
        <f>IF('3B-Air transport'!AB$67="no"," ",ROUND(S1607,4))</f>
        <v>0.59399999999999997</v>
      </c>
      <c r="V1607" s="110">
        <f>IF('3B-Air transport'!AB$68="no"," ",ROUND(S1607,4))</f>
        <v>0.59399999999999997</v>
      </c>
      <c r="W1607" s="110"/>
      <c r="AB1607" s="110">
        <f t="shared" si="122"/>
        <v>0.59400000000000042</v>
      </c>
      <c r="AC1607" s="110">
        <f>IF('3C-Water transport'!AB$56="no"," ",ROUND(AB1607,4))</f>
        <v>0.59399999999999997</v>
      </c>
      <c r="AD1607" s="110">
        <f>IF('3C-Water transport'!AB$57="no"," ",ROUND(AB1607,4))</f>
        <v>0.59399999999999997</v>
      </c>
      <c r="AE1607" s="110">
        <f>IF('3C-Water transport'!AB$58="no"," ",ROUND(AB1607,4))</f>
        <v>0.59399999999999997</v>
      </c>
    </row>
    <row r="1608" spans="5:31" x14ac:dyDescent="0.25">
      <c r="E1608" s="110">
        <f t="shared" si="120"/>
        <v>0.59500000000000042</v>
      </c>
      <c r="F1608" s="110">
        <f>IF('3A-Rail transport'!$AB$56="no"," ",ROUND(E1608,4))</f>
        <v>0.59499999999999997</v>
      </c>
      <c r="G1608" s="110">
        <f>IF('3A-Rail transport'!$AB$57="no"," ",ROUND(E1608,4))</f>
        <v>0.59499999999999997</v>
      </c>
      <c r="H1608" s="110"/>
      <c r="S1608" s="110">
        <f t="shared" si="121"/>
        <v>0.59500000000000042</v>
      </c>
      <c r="T1608" s="110">
        <f>IF('3B-Air transport'!AB$66="no"," ",ROUND(S1608,4))</f>
        <v>0.59499999999999997</v>
      </c>
      <c r="U1608" s="110">
        <f>IF('3B-Air transport'!AB$67="no"," ",ROUND(S1608,4))</f>
        <v>0.59499999999999997</v>
      </c>
      <c r="V1608" s="110">
        <f>IF('3B-Air transport'!AB$68="no"," ",ROUND(S1608,4))</f>
        <v>0.59499999999999997</v>
      </c>
      <c r="W1608" s="110"/>
      <c r="AB1608" s="110">
        <f t="shared" si="122"/>
        <v>0.59500000000000042</v>
      </c>
      <c r="AC1608" s="110">
        <f>IF('3C-Water transport'!AB$56="no"," ",ROUND(AB1608,4))</f>
        <v>0.59499999999999997</v>
      </c>
      <c r="AD1608" s="110">
        <f>IF('3C-Water transport'!AB$57="no"," ",ROUND(AB1608,4))</f>
        <v>0.59499999999999997</v>
      </c>
      <c r="AE1608" s="110">
        <f>IF('3C-Water transport'!AB$58="no"," ",ROUND(AB1608,4))</f>
        <v>0.59499999999999997</v>
      </c>
    </row>
    <row r="1609" spans="5:31" x14ac:dyDescent="0.25">
      <c r="E1609" s="110">
        <f t="shared" si="120"/>
        <v>0.59600000000000042</v>
      </c>
      <c r="F1609" s="110">
        <f>IF('3A-Rail transport'!$AB$56="no"," ",ROUND(E1609,4))</f>
        <v>0.59599999999999997</v>
      </c>
      <c r="G1609" s="110">
        <f>IF('3A-Rail transport'!$AB$57="no"," ",ROUND(E1609,4))</f>
        <v>0.59599999999999997</v>
      </c>
      <c r="H1609" s="110"/>
      <c r="S1609" s="110">
        <f t="shared" si="121"/>
        <v>0.59600000000000042</v>
      </c>
      <c r="T1609" s="110">
        <f>IF('3B-Air transport'!AB$66="no"," ",ROUND(S1609,4))</f>
        <v>0.59599999999999997</v>
      </c>
      <c r="U1609" s="110">
        <f>IF('3B-Air transport'!AB$67="no"," ",ROUND(S1609,4))</f>
        <v>0.59599999999999997</v>
      </c>
      <c r="V1609" s="110">
        <f>IF('3B-Air transport'!AB$68="no"," ",ROUND(S1609,4))</f>
        <v>0.59599999999999997</v>
      </c>
      <c r="W1609" s="110"/>
      <c r="AB1609" s="110">
        <f t="shared" si="122"/>
        <v>0.59600000000000042</v>
      </c>
      <c r="AC1609" s="110">
        <f>IF('3C-Water transport'!AB$56="no"," ",ROUND(AB1609,4))</f>
        <v>0.59599999999999997</v>
      </c>
      <c r="AD1609" s="110">
        <f>IF('3C-Water transport'!AB$57="no"," ",ROUND(AB1609,4))</f>
        <v>0.59599999999999997</v>
      </c>
      <c r="AE1609" s="110">
        <f>IF('3C-Water transport'!AB$58="no"," ",ROUND(AB1609,4))</f>
        <v>0.59599999999999997</v>
      </c>
    </row>
    <row r="1610" spans="5:31" x14ac:dyDescent="0.25">
      <c r="E1610" s="110">
        <f t="shared" si="120"/>
        <v>0.59700000000000042</v>
      </c>
      <c r="F1610" s="110">
        <f>IF('3A-Rail transport'!$AB$56="no"," ",ROUND(E1610,4))</f>
        <v>0.59699999999999998</v>
      </c>
      <c r="G1610" s="110">
        <f>IF('3A-Rail transport'!$AB$57="no"," ",ROUND(E1610,4))</f>
        <v>0.59699999999999998</v>
      </c>
      <c r="H1610" s="110"/>
      <c r="S1610" s="110">
        <f t="shared" si="121"/>
        <v>0.59700000000000042</v>
      </c>
      <c r="T1610" s="110">
        <f>IF('3B-Air transport'!AB$66="no"," ",ROUND(S1610,4))</f>
        <v>0.59699999999999998</v>
      </c>
      <c r="U1610" s="110">
        <f>IF('3B-Air transport'!AB$67="no"," ",ROUND(S1610,4))</f>
        <v>0.59699999999999998</v>
      </c>
      <c r="V1610" s="110">
        <f>IF('3B-Air transport'!AB$68="no"," ",ROUND(S1610,4))</f>
        <v>0.59699999999999998</v>
      </c>
      <c r="W1610" s="110"/>
      <c r="AB1610" s="110">
        <f t="shared" si="122"/>
        <v>0.59700000000000042</v>
      </c>
      <c r="AC1610" s="110">
        <f>IF('3C-Water transport'!AB$56="no"," ",ROUND(AB1610,4))</f>
        <v>0.59699999999999998</v>
      </c>
      <c r="AD1610" s="110">
        <f>IF('3C-Water transport'!AB$57="no"," ",ROUND(AB1610,4))</f>
        <v>0.59699999999999998</v>
      </c>
      <c r="AE1610" s="110">
        <f>IF('3C-Water transport'!AB$58="no"," ",ROUND(AB1610,4))</f>
        <v>0.59699999999999998</v>
      </c>
    </row>
    <row r="1611" spans="5:31" x14ac:dyDescent="0.25">
      <c r="E1611" s="110">
        <f t="shared" si="120"/>
        <v>0.59800000000000042</v>
      </c>
      <c r="F1611" s="110">
        <f>IF('3A-Rail transport'!$AB$56="no"," ",ROUND(E1611,4))</f>
        <v>0.59799999999999998</v>
      </c>
      <c r="G1611" s="110">
        <f>IF('3A-Rail transport'!$AB$57="no"," ",ROUND(E1611,4))</f>
        <v>0.59799999999999998</v>
      </c>
      <c r="H1611" s="110"/>
      <c r="S1611" s="110">
        <f t="shared" si="121"/>
        <v>0.59800000000000042</v>
      </c>
      <c r="T1611" s="110">
        <f>IF('3B-Air transport'!AB$66="no"," ",ROUND(S1611,4))</f>
        <v>0.59799999999999998</v>
      </c>
      <c r="U1611" s="110">
        <f>IF('3B-Air transport'!AB$67="no"," ",ROUND(S1611,4))</f>
        <v>0.59799999999999998</v>
      </c>
      <c r="V1611" s="110">
        <f>IF('3B-Air transport'!AB$68="no"," ",ROUND(S1611,4))</f>
        <v>0.59799999999999998</v>
      </c>
      <c r="W1611" s="110"/>
      <c r="AB1611" s="110">
        <f t="shared" si="122"/>
        <v>0.59800000000000042</v>
      </c>
      <c r="AC1611" s="110">
        <f>IF('3C-Water transport'!AB$56="no"," ",ROUND(AB1611,4))</f>
        <v>0.59799999999999998</v>
      </c>
      <c r="AD1611" s="110">
        <f>IF('3C-Water transport'!AB$57="no"," ",ROUND(AB1611,4))</f>
        <v>0.59799999999999998</v>
      </c>
      <c r="AE1611" s="110">
        <f>IF('3C-Water transport'!AB$58="no"," ",ROUND(AB1611,4))</f>
        <v>0.59799999999999998</v>
      </c>
    </row>
    <row r="1612" spans="5:31" x14ac:dyDescent="0.25">
      <c r="E1612" s="110">
        <f t="shared" si="120"/>
        <v>0.59900000000000042</v>
      </c>
      <c r="F1612" s="110">
        <f>IF('3A-Rail transport'!$AB$56="no"," ",ROUND(E1612,4))</f>
        <v>0.59899999999999998</v>
      </c>
      <c r="G1612" s="110">
        <f>IF('3A-Rail transport'!$AB$57="no"," ",ROUND(E1612,4))</f>
        <v>0.59899999999999998</v>
      </c>
      <c r="H1612" s="110"/>
      <c r="S1612" s="110">
        <f t="shared" si="121"/>
        <v>0.59900000000000042</v>
      </c>
      <c r="T1612" s="110">
        <f>IF('3B-Air transport'!AB$66="no"," ",ROUND(S1612,4))</f>
        <v>0.59899999999999998</v>
      </c>
      <c r="U1612" s="110">
        <f>IF('3B-Air transport'!AB$67="no"," ",ROUND(S1612,4))</f>
        <v>0.59899999999999998</v>
      </c>
      <c r="V1612" s="110">
        <f>IF('3B-Air transport'!AB$68="no"," ",ROUND(S1612,4))</f>
        <v>0.59899999999999998</v>
      </c>
      <c r="W1612" s="110"/>
      <c r="AB1612" s="110">
        <f t="shared" si="122"/>
        <v>0.59900000000000042</v>
      </c>
      <c r="AC1612" s="110">
        <f>IF('3C-Water transport'!AB$56="no"," ",ROUND(AB1612,4))</f>
        <v>0.59899999999999998</v>
      </c>
      <c r="AD1612" s="110">
        <f>IF('3C-Water transport'!AB$57="no"," ",ROUND(AB1612,4))</f>
        <v>0.59899999999999998</v>
      </c>
      <c r="AE1612" s="110">
        <f>IF('3C-Water transport'!AB$58="no"," ",ROUND(AB1612,4))</f>
        <v>0.59899999999999998</v>
      </c>
    </row>
    <row r="1613" spans="5:31" x14ac:dyDescent="0.25">
      <c r="E1613" s="110">
        <f t="shared" si="120"/>
        <v>0.60000000000000042</v>
      </c>
      <c r="F1613" s="110">
        <f>IF('3A-Rail transport'!$AB$56="no"," ",ROUND(E1613,4))</f>
        <v>0.6</v>
      </c>
      <c r="G1613" s="110">
        <f>IF('3A-Rail transport'!$AB$57="no"," ",ROUND(E1613,4))</f>
        <v>0.6</v>
      </c>
      <c r="H1613" s="110"/>
      <c r="S1613" s="110">
        <f t="shared" si="121"/>
        <v>0.60000000000000042</v>
      </c>
      <c r="T1613" s="110">
        <f>IF('3B-Air transport'!AB$66="no"," ",ROUND(S1613,4))</f>
        <v>0.6</v>
      </c>
      <c r="U1613" s="110">
        <f>IF('3B-Air transport'!AB$67="no"," ",ROUND(S1613,4))</f>
        <v>0.6</v>
      </c>
      <c r="V1613" s="110">
        <f>IF('3B-Air transport'!AB$68="no"," ",ROUND(S1613,4))</f>
        <v>0.6</v>
      </c>
      <c r="W1613" s="110"/>
      <c r="AB1613" s="110">
        <f t="shared" si="122"/>
        <v>0.60000000000000042</v>
      </c>
      <c r="AC1613" s="110">
        <f>IF('3C-Water transport'!AB$56="no"," ",ROUND(AB1613,4))</f>
        <v>0.6</v>
      </c>
      <c r="AD1613" s="110">
        <f>IF('3C-Water transport'!AB$57="no"," ",ROUND(AB1613,4))</f>
        <v>0.6</v>
      </c>
      <c r="AE1613" s="110">
        <f>IF('3C-Water transport'!AB$58="no"," ",ROUND(AB1613,4))</f>
        <v>0.6</v>
      </c>
    </row>
    <row r="1614" spans="5:31" x14ac:dyDescent="0.25">
      <c r="E1614" s="110">
        <f t="shared" si="120"/>
        <v>0.60100000000000042</v>
      </c>
      <c r="F1614" s="110">
        <f>IF('3A-Rail transport'!$AB$56="no"," ",ROUND(E1614,4))</f>
        <v>0.60099999999999998</v>
      </c>
      <c r="G1614" s="110">
        <f>IF('3A-Rail transport'!$AB$57="no"," ",ROUND(E1614,4))</f>
        <v>0.60099999999999998</v>
      </c>
      <c r="H1614" s="110"/>
      <c r="S1614" s="110">
        <f t="shared" si="121"/>
        <v>0.60100000000000042</v>
      </c>
      <c r="T1614" s="110">
        <f>IF('3B-Air transport'!AB$66="no"," ",ROUND(S1614,4))</f>
        <v>0.60099999999999998</v>
      </c>
      <c r="U1614" s="110">
        <f>IF('3B-Air transport'!AB$67="no"," ",ROUND(S1614,4))</f>
        <v>0.60099999999999998</v>
      </c>
      <c r="V1614" s="110">
        <f>IF('3B-Air transport'!AB$68="no"," ",ROUND(S1614,4))</f>
        <v>0.60099999999999998</v>
      </c>
      <c r="W1614" s="110"/>
      <c r="AB1614" s="110">
        <f t="shared" si="122"/>
        <v>0.60100000000000042</v>
      </c>
      <c r="AC1614" s="110">
        <f>IF('3C-Water transport'!AB$56="no"," ",ROUND(AB1614,4))</f>
        <v>0.60099999999999998</v>
      </c>
      <c r="AD1614" s="110">
        <f>IF('3C-Water transport'!AB$57="no"," ",ROUND(AB1614,4))</f>
        <v>0.60099999999999998</v>
      </c>
      <c r="AE1614" s="110">
        <f>IF('3C-Water transport'!AB$58="no"," ",ROUND(AB1614,4))</f>
        <v>0.60099999999999998</v>
      </c>
    </row>
    <row r="1615" spans="5:31" x14ac:dyDescent="0.25">
      <c r="E1615" s="110">
        <f t="shared" si="120"/>
        <v>0.60200000000000042</v>
      </c>
      <c r="F1615" s="110">
        <f>IF('3A-Rail transport'!$AB$56="no"," ",ROUND(E1615,4))</f>
        <v>0.60199999999999998</v>
      </c>
      <c r="G1615" s="110">
        <f>IF('3A-Rail transport'!$AB$57="no"," ",ROUND(E1615,4))</f>
        <v>0.60199999999999998</v>
      </c>
      <c r="H1615" s="110"/>
      <c r="S1615" s="110">
        <f t="shared" si="121"/>
        <v>0.60200000000000042</v>
      </c>
      <c r="T1615" s="110">
        <f>IF('3B-Air transport'!AB$66="no"," ",ROUND(S1615,4))</f>
        <v>0.60199999999999998</v>
      </c>
      <c r="U1615" s="110">
        <f>IF('3B-Air transport'!AB$67="no"," ",ROUND(S1615,4))</f>
        <v>0.60199999999999998</v>
      </c>
      <c r="V1615" s="110">
        <f>IF('3B-Air transport'!AB$68="no"," ",ROUND(S1615,4))</f>
        <v>0.60199999999999998</v>
      </c>
      <c r="W1615" s="110"/>
      <c r="AB1615" s="110">
        <f t="shared" si="122"/>
        <v>0.60200000000000042</v>
      </c>
      <c r="AC1615" s="110">
        <f>IF('3C-Water transport'!AB$56="no"," ",ROUND(AB1615,4))</f>
        <v>0.60199999999999998</v>
      </c>
      <c r="AD1615" s="110">
        <f>IF('3C-Water transport'!AB$57="no"," ",ROUND(AB1615,4))</f>
        <v>0.60199999999999998</v>
      </c>
      <c r="AE1615" s="110">
        <f>IF('3C-Water transport'!AB$58="no"," ",ROUND(AB1615,4))</f>
        <v>0.60199999999999998</v>
      </c>
    </row>
    <row r="1616" spans="5:31" x14ac:dyDescent="0.25">
      <c r="E1616" s="110">
        <f t="shared" si="120"/>
        <v>0.60300000000000042</v>
      </c>
      <c r="F1616" s="110">
        <f>IF('3A-Rail transport'!$AB$56="no"," ",ROUND(E1616,4))</f>
        <v>0.60299999999999998</v>
      </c>
      <c r="G1616" s="110">
        <f>IF('3A-Rail transport'!$AB$57="no"," ",ROUND(E1616,4))</f>
        <v>0.60299999999999998</v>
      </c>
      <c r="H1616" s="110"/>
      <c r="S1616" s="110">
        <f t="shared" si="121"/>
        <v>0.60300000000000042</v>
      </c>
      <c r="T1616" s="110">
        <f>IF('3B-Air transport'!AB$66="no"," ",ROUND(S1616,4))</f>
        <v>0.60299999999999998</v>
      </c>
      <c r="U1616" s="110">
        <f>IF('3B-Air transport'!AB$67="no"," ",ROUND(S1616,4))</f>
        <v>0.60299999999999998</v>
      </c>
      <c r="V1616" s="110">
        <f>IF('3B-Air transport'!AB$68="no"," ",ROUND(S1616,4))</f>
        <v>0.60299999999999998</v>
      </c>
      <c r="W1616" s="110"/>
      <c r="AB1616" s="110">
        <f t="shared" si="122"/>
        <v>0.60300000000000042</v>
      </c>
      <c r="AC1616" s="110">
        <f>IF('3C-Water transport'!AB$56="no"," ",ROUND(AB1616,4))</f>
        <v>0.60299999999999998</v>
      </c>
      <c r="AD1616" s="110">
        <f>IF('3C-Water transport'!AB$57="no"," ",ROUND(AB1616,4))</f>
        <v>0.60299999999999998</v>
      </c>
      <c r="AE1616" s="110">
        <f>IF('3C-Water transport'!AB$58="no"," ",ROUND(AB1616,4))</f>
        <v>0.60299999999999998</v>
      </c>
    </row>
    <row r="1617" spans="5:31" x14ac:dyDescent="0.25">
      <c r="E1617" s="110">
        <f t="shared" si="120"/>
        <v>0.60400000000000043</v>
      </c>
      <c r="F1617" s="110">
        <f>IF('3A-Rail transport'!$AB$56="no"," ",ROUND(E1617,4))</f>
        <v>0.60399999999999998</v>
      </c>
      <c r="G1617" s="110">
        <f>IF('3A-Rail transport'!$AB$57="no"," ",ROUND(E1617,4))</f>
        <v>0.60399999999999998</v>
      </c>
      <c r="H1617" s="110"/>
      <c r="S1617" s="110">
        <f t="shared" si="121"/>
        <v>0.60400000000000043</v>
      </c>
      <c r="T1617" s="110">
        <f>IF('3B-Air transport'!AB$66="no"," ",ROUND(S1617,4))</f>
        <v>0.60399999999999998</v>
      </c>
      <c r="U1617" s="110">
        <f>IF('3B-Air transport'!AB$67="no"," ",ROUND(S1617,4))</f>
        <v>0.60399999999999998</v>
      </c>
      <c r="V1617" s="110">
        <f>IF('3B-Air transport'!AB$68="no"," ",ROUND(S1617,4))</f>
        <v>0.60399999999999998</v>
      </c>
      <c r="W1617" s="110"/>
      <c r="AB1617" s="110">
        <f t="shared" si="122"/>
        <v>0.60400000000000043</v>
      </c>
      <c r="AC1617" s="110">
        <f>IF('3C-Water transport'!AB$56="no"," ",ROUND(AB1617,4))</f>
        <v>0.60399999999999998</v>
      </c>
      <c r="AD1617" s="110">
        <f>IF('3C-Water transport'!AB$57="no"," ",ROUND(AB1617,4))</f>
        <v>0.60399999999999998</v>
      </c>
      <c r="AE1617" s="110">
        <f>IF('3C-Water transport'!AB$58="no"," ",ROUND(AB1617,4))</f>
        <v>0.60399999999999998</v>
      </c>
    </row>
    <row r="1618" spans="5:31" x14ac:dyDescent="0.25">
      <c r="E1618" s="110">
        <f t="shared" si="120"/>
        <v>0.60500000000000043</v>
      </c>
      <c r="F1618" s="110">
        <f>IF('3A-Rail transport'!$AB$56="no"," ",ROUND(E1618,4))</f>
        <v>0.60499999999999998</v>
      </c>
      <c r="G1618" s="110">
        <f>IF('3A-Rail transport'!$AB$57="no"," ",ROUND(E1618,4))</f>
        <v>0.60499999999999998</v>
      </c>
      <c r="H1618" s="110"/>
      <c r="S1618" s="110">
        <f t="shared" si="121"/>
        <v>0.60500000000000043</v>
      </c>
      <c r="T1618" s="110">
        <f>IF('3B-Air transport'!AB$66="no"," ",ROUND(S1618,4))</f>
        <v>0.60499999999999998</v>
      </c>
      <c r="U1618" s="110">
        <f>IF('3B-Air transport'!AB$67="no"," ",ROUND(S1618,4))</f>
        <v>0.60499999999999998</v>
      </c>
      <c r="V1618" s="110">
        <f>IF('3B-Air transport'!AB$68="no"," ",ROUND(S1618,4))</f>
        <v>0.60499999999999998</v>
      </c>
      <c r="W1618" s="110"/>
      <c r="AB1618" s="110">
        <f t="shared" si="122"/>
        <v>0.60500000000000043</v>
      </c>
      <c r="AC1618" s="110">
        <f>IF('3C-Water transport'!AB$56="no"," ",ROUND(AB1618,4))</f>
        <v>0.60499999999999998</v>
      </c>
      <c r="AD1618" s="110">
        <f>IF('3C-Water transport'!AB$57="no"," ",ROUND(AB1618,4))</f>
        <v>0.60499999999999998</v>
      </c>
      <c r="AE1618" s="110">
        <f>IF('3C-Water transport'!AB$58="no"," ",ROUND(AB1618,4))</f>
        <v>0.60499999999999998</v>
      </c>
    </row>
    <row r="1619" spans="5:31" x14ac:dyDescent="0.25">
      <c r="E1619" s="110">
        <f t="shared" si="120"/>
        <v>0.60600000000000043</v>
      </c>
      <c r="F1619" s="110">
        <f>IF('3A-Rail transport'!$AB$56="no"," ",ROUND(E1619,4))</f>
        <v>0.60599999999999998</v>
      </c>
      <c r="G1619" s="110">
        <f>IF('3A-Rail transport'!$AB$57="no"," ",ROUND(E1619,4))</f>
        <v>0.60599999999999998</v>
      </c>
      <c r="H1619" s="110"/>
      <c r="S1619" s="110">
        <f t="shared" si="121"/>
        <v>0.60600000000000043</v>
      </c>
      <c r="T1619" s="110">
        <f>IF('3B-Air transport'!AB$66="no"," ",ROUND(S1619,4))</f>
        <v>0.60599999999999998</v>
      </c>
      <c r="U1619" s="110">
        <f>IF('3B-Air transport'!AB$67="no"," ",ROUND(S1619,4))</f>
        <v>0.60599999999999998</v>
      </c>
      <c r="V1619" s="110">
        <f>IF('3B-Air transport'!AB$68="no"," ",ROUND(S1619,4))</f>
        <v>0.60599999999999998</v>
      </c>
      <c r="W1619" s="110"/>
      <c r="AB1619" s="110">
        <f t="shared" si="122"/>
        <v>0.60600000000000043</v>
      </c>
      <c r="AC1619" s="110">
        <f>IF('3C-Water transport'!AB$56="no"," ",ROUND(AB1619,4))</f>
        <v>0.60599999999999998</v>
      </c>
      <c r="AD1619" s="110">
        <f>IF('3C-Water transport'!AB$57="no"," ",ROUND(AB1619,4))</f>
        <v>0.60599999999999998</v>
      </c>
      <c r="AE1619" s="110">
        <f>IF('3C-Water transport'!AB$58="no"," ",ROUND(AB1619,4))</f>
        <v>0.60599999999999998</v>
      </c>
    </row>
    <row r="1620" spans="5:31" x14ac:dyDescent="0.25">
      <c r="E1620" s="110">
        <f t="shared" si="120"/>
        <v>0.60700000000000043</v>
      </c>
      <c r="F1620" s="110">
        <f>IF('3A-Rail transport'!$AB$56="no"," ",ROUND(E1620,4))</f>
        <v>0.60699999999999998</v>
      </c>
      <c r="G1620" s="110">
        <f>IF('3A-Rail transport'!$AB$57="no"," ",ROUND(E1620,4))</f>
        <v>0.60699999999999998</v>
      </c>
      <c r="H1620" s="110"/>
      <c r="S1620" s="110">
        <f t="shared" si="121"/>
        <v>0.60700000000000043</v>
      </c>
      <c r="T1620" s="110">
        <f>IF('3B-Air transport'!AB$66="no"," ",ROUND(S1620,4))</f>
        <v>0.60699999999999998</v>
      </c>
      <c r="U1620" s="110">
        <f>IF('3B-Air transport'!AB$67="no"," ",ROUND(S1620,4))</f>
        <v>0.60699999999999998</v>
      </c>
      <c r="V1620" s="110">
        <f>IF('3B-Air transport'!AB$68="no"," ",ROUND(S1620,4))</f>
        <v>0.60699999999999998</v>
      </c>
      <c r="W1620" s="110"/>
      <c r="AB1620" s="110">
        <f t="shared" si="122"/>
        <v>0.60700000000000043</v>
      </c>
      <c r="AC1620" s="110">
        <f>IF('3C-Water transport'!AB$56="no"," ",ROUND(AB1620,4))</f>
        <v>0.60699999999999998</v>
      </c>
      <c r="AD1620" s="110">
        <f>IF('3C-Water transport'!AB$57="no"," ",ROUND(AB1620,4))</f>
        <v>0.60699999999999998</v>
      </c>
      <c r="AE1620" s="110">
        <f>IF('3C-Water transport'!AB$58="no"," ",ROUND(AB1620,4))</f>
        <v>0.60699999999999998</v>
      </c>
    </row>
    <row r="1621" spans="5:31" x14ac:dyDescent="0.25">
      <c r="E1621" s="110">
        <f t="shared" si="120"/>
        <v>0.60800000000000043</v>
      </c>
      <c r="F1621" s="110">
        <f>IF('3A-Rail transport'!$AB$56="no"," ",ROUND(E1621,4))</f>
        <v>0.60799999999999998</v>
      </c>
      <c r="G1621" s="110">
        <f>IF('3A-Rail transport'!$AB$57="no"," ",ROUND(E1621,4))</f>
        <v>0.60799999999999998</v>
      </c>
      <c r="H1621" s="110"/>
      <c r="S1621" s="110">
        <f t="shared" si="121"/>
        <v>0.60800000000000043</v>
      </c>
      <c r="T1621" s="110">
        <f>IF('3B-Air transport'!AB$66="no"," ",ROUND(S1621,4))</f>
        <v>0.60799999999999998</v>
      </c>
      <c r="U1621" s="110">
        <f>IF('3B-Air transport'!AB$67="no"," ",ROUND(S1621,4))</f>
        <v>0.60799999999999998</v>
      </c>
      <c r="V1621" s="110">
        <f>IF('3B-Air transport'!AB$68="no"," ",ROUND(S1621,4))</f>
        <v>0.60799999999999998</v>
      </c>
      <c r="W1621" s="110"/>
      <c r="AB1621" s="110">
        <f t="shared" si="122"/>
        <v>0.60800000000000043</v>
      </c>
      <c r="AC1621" s="110">
        <f>IF('3C-Water transport'!AB$56="no"," ",ROUND(AB1621,4))</f>
        <v>0.60799999999999998</v>
      </c>
      <c r="AD1621" s="110">
        <f>IF('3C-Water transport'!AB$57="no"," ",ROUND(AB1621,4))</f>
        <v>0.60799999999999998</v>
      </c>
      <c r="AE1621" s="110">
        <f>IF('3C-Water transport'!AB$58="no"," ",ROUND(AB1621,4))</f>
        <v>0.60799999999999998</v>
      </c>
    </row>
    <row r="1622" spans="5:31" x14ac:dyDescent="0.25">
      <c r="E1622" s="110">
        <f t="shared" si="120"/>
        <v>0.60900000000000043</v>
      </c>
      <c r="F1622" s="110">
        <f>IF('3A-Rail transport'!$AB$56="no"," ",ROUND(E1622,4))</f>
        <v>0.60899999999999999</v>
      </c>
      <c r="G1622" s="110">
        <f>IF('3A-Rail transport'!$AB$57="no"," ",ROUND(E1622,4))</f>
        <v>0.60899999999999999</v>
      </c>
      <c r="H1622" s="110"/>
      <c r="S1622" s="110">
        <f t="shared" si="121"/>
        <v>0.60900000000000043</v>
      </c>
      <c r="T1622" s="110">
        <f>IF('3B-Air transport'!AB$66="no"," ",ROUND(S1622,4))</f>
        <v>0.60899999999999999</v>
      </c>
      <c r="U1622" s="110">
        <f>IF('3B-Air transport'!AB$67="no"," ",ROUND(S1622,4))</f>
        <v>0.60899999999999999</v>
      </c>
      <c r="V1622" s="110">
        <f>IF('3B-Air transport'!AB$68="no"," ",ROUND(S1622,4))</f>
        <v>0.60899999999999999</v>
      </c>
      <c r="W1622" s="110"/>
      <c r="AB1622" s="110">
        <f t="shared" si="122"/>
        <v>0.60900000000000043</v>
      </c>
      <c r="AC1622" s="110">
        <f>IF('3C-Water transport'!AB$56="no"," ",ROUND(AB1622,4))</f>
        <v>0.60899999999999999</v>
      </c>
      <c r="AD1622" s="110">
        <f>IF('3C-Water transport'!AB$57="no"," ",ROUND(AB1622,4))</f>
        <v>0.60899999999999999</v>
      </c>
      <c r="AE1622" s="110">
        <f>IF('3C-Water transport'!AB$58="no"," ",ROUND(AB1622,4))</f>
        <v>0.60899999999999999</v>
      </c>
    </row>
    <row r="1623" spans="5:31" x14ac:dyDescent="0.25">
      <c r="E1623" s="110">
        <f t="shared" si="120"/>
        <v>0.61000000000000043</v>
      </c>
      <c r="F1623" s="110">
        <f>IF('3A-Rail transport'!$AB$56="no"," ",ROUND(E1623,4))</f>
        <v>0.61</v>
      </c>
      <c r="G1623" s="110">
        <f>IF('3A-Rail transport'!$AB$57="no"," ",ROUND(E1623,4))</f>
        <v>0.61</v>
      </c>
      <c r="H1623" s="110"/>
      <c r="S1623" s="110">
        <f t="shared" si="121"/>
        <v>0.61000000000000043</v>
      </c>
      <c r="T1623" s="110">
        <f>IF('3B-Air transport'!AB$66="no"," ",ROUND(S1623,4))</f>
        <v>0.61</v>
      </c>
      <c r="U1623" s="110">
        <f>IF('3B-Air transport'!AB$67="no"," ",ROUND(S1623,4))</f>
        <v>0.61</v>
      </c>
      <c r="V1623" s="110">
        <f>IF('3B-Air transport'!AB$68="no"," ",ROUND(S1623,4))</f>
        <v>0.61</v>
      </c>
      <c r="W1623" s="110"/>
      <c r="AB1623" s="110">
        <f t="shared" si="122"/>
        <v>0.61000000000000043</v>
      </c>
      <c r="AC1623" s="110">
        <f>IF('3C-Water transport'!AB$56="no"," ",ROUND(AB1623,4))</f>
        <v>0.61</v>
      </c>
      <c r="AD1623" s="110">
        <f>IF('3C-Water transport'!AB$57="no"," ",ROUND(AB1623,4))</f>
        <v>0.61</v>
      </c>
      <c r="AE1623" s="110">
        <f>IF('3C-Water transport'!AB$58="no"," ",ROUND(AB1623,4))</f>
        <v>0.61</v>
      </c>
    </row>
    <row r="1624" spans="5:31" x14ac:dyDescent="0.25">
      <c r="E1624" s="110">
        <f t="shared" si="120"/>
        <v>0.61100000000000043</v>
      </c>
      <c r="F1624" s="110">
        <f>IF('3A-Rail transport'!$AB$56="no"," ",ROUND(E1624,4))</f>
        <v>0.61099999999999999</v>
      </c>
      <c r="G1624" s="110">
        <f>IF('3A-Rail transport'!$AB$57="no"," ",ROUND(E1624,4))</f>
        <v>0.61099999999999999</v>
      </c>
      <c r="H1624" s="110"/>
      <c r="S1624" s="110">
        <f t="shared" si="121"/>
        <v>0.61100000000000043</v>
      </c>
      <c r="T1624" s="110">
        <f>IF('3B-Air transport'!AB$66="no"," ",ROUND(S1624,4))</f>
        <v>0.61099999999999999</v>
      </c>
      <c r="U1624" s="110">
        <f>IF('3B-Air transport'!AB$67="no"," ",ROUND(S1624,4))</f>
        <v>0.61099999999999999</v>
      </c>
      <c r="V1624" s="110">
        <f>IF('3B-Air transport'!AB$68="no"," ",ROUND(S1624,4))</f>
        <v>0.61099999999999999</v>
      </c>
      <c r="W1624" s="110"/>
      <c r="AB1624" s="110">
        <f t="shared" si="122"/>
        <v>0.61100000000000043</v>
      </c>
      <c r="AC1624" s="110">
        <f>IF('3C-Water transport'!AB$56="no"," ",ROUND(AB1624,4))</f>
        <v>0.61099999999999999</v>
      </c>
      <c r="AD1624" s="110">
        <f>IF('3C-Water transport'!AB$57="no"," ",ROUND(AB1624,4))</f>
        <v>0.61099999999999999</v>
      </c>
      <c r="AE1624" s="110">
        <f>IF('3C-Water transport'!AB$58="no"," ",ROUND(AB1624,4))</f>
        <v>0.61099999999999999</v>
      </c>
    </row>
    <row r="1625" spans="5:31" x14ac:dyDescent="0.25">
      <c r="E1625" s="110">
        <f t="shared" si="120"/>
        <v>0.61200000000000043</v>
      </c>
      <c r="F1625" s="110">
        <f>IF('3A-Rail transport'!$AB$56="no"," ",ROUND(E1625,4))</f>
        <v>0.61199999999999999</v>
      </c>
      <c r="G1625" s="110">
        <f>IF('3A-Rail transport'!$AB$57="no"," ",ROUND(E1625,4))</f>
        <v>0.61199999999999999</v>
      </c>
      <c r="H1625" s="110"/>
      <c r="S1625" s="110">
        <f t="shared" si="121"/>
        <v>0.61200000000000043</v>
      </c>
      <c r="T1625" s="110">
        <f>IF('3B-Air transport'!AB$66="no"," ",ROUND(S1625,4))</f>
        <v>0.61199999999999999</v>
      </c>
      <c r="U1625" s="110">
        <f>IF('3B-Air transport'!AB$67="no"," ",ROUND(S1625,4))</f>
        <v>0.61199999999999999</v>
      </c>
      <c r="V1625" s="110">
        <f>IF('3B-Air transport'!AB$68="no"," ",ROUND(S1625,4))</f>
        <v>0.61199999999999999</v>
      </c>
      <c r="W1625" s="110"/>
      <c r="AB1625" s="110">
        <f t="shared" si="122"/>
        <v>0.61200000000000043</v>
      </c>
      <c r="AC1625" s="110">
        <f>IF('3C-Water transport'!AB$56="no"," ",ROUND(AB1625,4))</f>
        <v>0.61199999999999999</v>
      </c>
      <c r="AD1625" s="110">
        <f>IF('3C-Water transport'!AB$57="no"," ",ROUND(AB1625,4))</f>
        <v>0.61199999999999999</v>
      </c>
      <c r="AE1625" s="110">
        <f>IF('3C-Water transport'!AB$58="no"," ",ROUND(AB1625,4))</f>
        <v>0.61199999999999999</v>
      </c>
    </row>
    <row r="1626" spans="5:31" x14ac:dyDescent="0.25">
      <c r="E1626" s="110">
        <f t="shared" si="120"/>
        <v>0.61300000000000043</v>
      </c>
      <c r="F1626" s="110">
        <f>IF('3A-Rail transport'!$AB$56="no"," ",ROUND(E1626,4))</f>
        <v>0.61299999999999999</v>
      </c>
      <c r="G1626" s="110">
        <f>IF('3A-Rail transport'!$AB$57="no"," ",ROUND(E1626,4))</f>
        <v>0.61299999999999999</v>
      </c>
      <c r="H1626" s="110"/>
      <c r="S1626" s="110">
        <f t="shared" si="121"/>
        <v>0.61300000000000043</v>
      </c>
      <c r="T1626" s="110">
        <f>IF('3B-Air transport'!AB$66="no"," ",ROUND(S1626,4))</f>
        <v>0.61299999999999999</v>
      </c>
      <c r="U1626" s="110">
        <f>IF('3B-Air transport'!AB$67="no"," ",ROUND(S1626,4))</f>
        <v>0.61299999999999999</v>
      </c>
      <c r="V1626" s="110">
        <f>IF('3B-Air transport'!AB$68="no"," ",ROUND(S1626,4))</f>
        <v>0.61299999999999999</v>
      </c>
      <c r="W1626" s="110"/>
      <c r="AB1626" s="110">
        <f t="shared" si="122"/>
        <v>0.61300000000000043</v>
      </c>
      <c r="AC1626" s="110">
        <f>IF('3C-Water transport'!AB$56="no"," ",ROUND(AB1626,4))</f>
        <v>0.61299999999999999</v>
      </c>
      <c r="AD1626" s="110">
        <f>IF('3C-Water transport'!AB$57="no"," ",ROUND(AB1626,4))</f>
        <v>0.61299999999999999</v>
      </c>
      <c r="AE1626" s="110">
        <f>IF('3C-Water transport'!AB$58="no"," ",ROUND(AB1626,4))</f>
        <v>0.61299999999999999</v>
      </c>
    </row>
    <row r="1627" spans="5:31" x14ac:dyDescent="0.25">
      <c r="E1627" s="110">
        <f t="shared" si="120"/>
        <v>0.61400000000000043</v>
      </c>
      <c r="F1627" s="110">
        <f>IF('3A-Rail transport'!$AB$56="no"," ",ROUND(E1627,4))</f>
        <v>0.61399999999999999</v>
      </c>
      <c r="G1627" s="110">
        <f>IF('3A-Rail transport'!$AB$57="no"," ",ROUND(E1627,4))</f>
        <v>0.61399999999999999</v>
      </c>
      <c r="H1627" s="110"/>
      <c r="S1627" s="110">
        <f t="shared" si="121"/>
        <v>0.61400000000000043</v>
      </c>
      <c r="T1627" s="110">
        <f>IF('3B-Air transport'!AB$66="no"," ",ROUND(S1627,4))</f>
        <v>0.61399999999999999</v>
      </c>
      <c r="U1627" s="110">
        <f>IF('3B-Air transport'!AB$67="no"," ",ROUND(S1627,4))</f>
        <v>0.61399999999999999</v>
      </c>
      <c r="V1627" s="110">
        <f>IF('3B-Air transport'!AB$68="no"," ",ROUND(S1627,4))</f>
        <v>0.61399999999999999</v>
      </c>
      <c r="W1627" s="110"/>
      <c r="AB1627" s="110">
        <f t="shared" si="122"/>
        <v>0.61400000000000043</v>
      </c>
      <c r="AC1627" s="110">
        <f>IF('3C-Water transport'!AB$56="no"," ",ROUND(AB1627,4))</f>
        <v>0.61399999999999999</v>
      </c>
      <c r="AD1627" s="110">
        <f>IF('3C-Water transport'!AB$57="no"," ",ROUND(AB1627,4))</f>
        <v>0.61399999999999999</v>
      </c>
      <c r="AE1627" s="110">
        <f>IF('3C-Water transport'!AB$58="no"," ",ROUND(AB1627,4))</f>
        <v>0.61399999999999999</v>
      </c>
    </row>
    <row r="1628" spans="5:31" x14ac:dyDescent="0.25">
      <c r="E1628" s="110">
        <f t="shared" si="120"/>
        <v>0.61500000000000044</v>
      </c>
      <c r="F1628" s="110">
        <f>IF('3A-Rail transport'!$AB$56="no"," ",ROUND(E1628,4))</f>
        <v>0.61499999999999999</v>
      </c>
      <c r="G1628" s="110">
        <f>IF('3A-Rail transport'!$AB$57="no"," ",ROUND(E1628,4))</f>
        <v>0.61499999999999999</v>
      </c>
      <c r="H1628" s="110"/>
      <c r="S1628" s="110">
        <f t="shared" si="121"/>
        <v>0.61500000000000044</v>
      </c>
      <c r="T1628" s="110">
        <f>IF('3B-Air transport'!AB$66="no"," ",ROUND(S1628,4))</f>
        <v>0.61499999999999999</v>
      </c>
      <c r="U1628" s="110">
        <f>IF('3B-Air transport'!AB$67="no"," ",ROUND(S1628,4))</f>
        <v>0.61499999999999999</v>
      </c>
      <c r="V1628" s="110">
        <f>IF('3B-Air transport'!AB$68="no"," ",ROUND(S1628,4))</f>
        <v>0.61499999999999999</v>
      </c>
      <c r="W1628" s="110"/>
      <c r="AB1628" s="110">
        <f t="shared" si="122"/>
        <v>0.61500000000000044</v>
      </c>
      <c r="AC1628" s="110">
        <f>IF('3C-Water transport'!AB$56="no"," ",ROUND(AB1628,4))</f>
        <v>0.61499999999999999</v>
      </c>
      <c r="AD1628" s="110">
        <f>IF('3C-Water transport'!AB$57="no"," ",ROUND(AB1628,4))</f>
        <v>0.61499999999999999</v>
      </c>
      <c r="AE1628" s="110">
        <f>IF('3C-Water transport'!AB$58="no"," ",ROUND(AB1628,4))</f>
        <v>0.61499999999999999</v>
      </c>
    </row>
    <row r="1629" spans="5:31" x14ac:dyDescent="0.25">
      <c r="E1629" s="110">
        <f t="shared" si="120"/>
        <v>0.61600000000000044</v>
      </c>
      <c r="F1629" s="110">
        <f>IF('3A-Rail transport'!$AB$56="no"," ",ROUND(E1629,4))</f>
        <v>0.61599999999999999</v>
      </c>
      <c r="G1629" s="110">
        <f>IF('3A-Rail transport'!$AB$57="no"," ",ROUND(E1629,4))</f>
        <v>0.61599999999999999</v>
      </c>
      <c r="H1629" s="110"/>
      <c r="S1629" s="110">
        <f t="shared" si="121"/>
        <v>0.61600000000000044</v>
      </c>
      <c r="T1629" s="110">
        <f>IF('3B-Air transport'!AB$66="no"," ",ROUND(S1629,4))</f>
        <v>0.61599999999999999</v>
      </c>
      <c r="U1629" s="110">
        <f>IF('3B-Air transport'!AB$67="no"," ",ROUND(S1629,4))</f>
        <v>0.61599999999999999</v>
      </c>
      <c r="V1629" s="110">
        <f>IF('3B-Air transport'!AB$68="no"," ",ROUND(S1629,4))</f>
        <v>0.61599999999999999</v>
      </c>
      <c r="W1629" s="110"/>
      <c r="AB1629" s="110">
        <f t="shared" si="122"/>
        <v>0.61600000000000044</v>
      </c>
      <c r="AC1629" s="110">
        <f>IF('3C-Water transport'!AB$56="no"," ",ROUND(AB1629,4))</f>
        <v>0.61599999999999999</v>
      </c>
      <c r="AD1629" s="110">
        <f>IF('3C-Water transport'!AB$57="no"," ",ROUND(AB1629,4))</f>
        <v>0.61599999999999999</v>
      </c>
      <c r="AE1629" s="110">
        <f>IF('3C-Water transport'!AB$58="no"," ",ROUND(AB1629,4))</f>
        <v>0.61599999999999999</v>
      </c>
    </row>
    <row r="1630" spans="5:31" x14ac:dyDescent="0.25">
      <c r="E1630" s="110">
        <f t="shared" si="120"/>
        <v>0.61700000000000044</v>
      </c>
      <c r="F1630" s="110">
        <f>IF('3A-Rail transport'!$AB$56="no"," ",ROUND(E1630,4))</f>
        <v>0.61699999999999999</v>
      </c>
      <c r="G1630" s="110">
        <f>IF('3A-Rail transport'!$AB$57="no"," ",ROUND(E1630,4))</f>
        <v>0.61699999999999999</v>
      </c>
      <c r="H1630" s="110"/>
      <c r="S1630" s="110">
        <f t="shared" si="121"/>
        <v>0.61700000000000044</v>
      </c>
      <c r="T1630" s="110">
        <f>IF('3B-Air transport'!AB$66="no"," ",ROUND(S1630,4))</f>
        <v>0.61699999999999999</v>
      </c>
      <c r="U1630" s="110">
        <f>IF('3B-Air transport'!AB$67="no"," ",ROUND(S1630,4))</f>
        <v>0.61699999999999999</v>
      </c>
      <c r="V1630" s="110">
        <f>IF('3B-Air transport'!AB$68="no"," ",ROUND(S1630,4))</f>
        <v>0.61699999999999999</v>
      </c>
      <c r="W1630" s="110"/>
      <c r="AB1630" s="110">
        <f t="shared" si="122"/>
        <v>0.61700000000000044</v>
      </c>
      <c r="AC1630" s="110">
        <f>IF('3C-Water transport'!AB$56="no"," ",ROUND(AB1630,4))</f>
        <v>0.61699999999999999</v>
      </c>
      <c r="AD1630" s="110">
        <f>IF('3C-Water transport'!AB$57="no"," ",ROUND(AB1630,4))</f>
        <v>0.61699999999999999</v>
      </c>
      <c r="AE1630" s="110">
        <f>IF('3C-Water transport'!AB$58="no"," ",ROUND(AB1630,4))</f>
        <v>0.61699999999999999</v>
      </c>
    </row>
    <row r="1631" spans="5:31" x14ac:dyDescent="0.25">
      <c r="E1631" s="110">
        <f t="shared" si="120"/>
        <v>0.61800000000000044</v>
      </c>
      <c r="F1631" s="110">
        <f>IF('3A-Rail transport'!$AB$56="no"," ",ROUND(E1631,4))</f>
        <v>0.61799999999999999</v>
      </c>
      <c r="G1631" s="110">
        <f>IF('3A-Rail transport'!$AB$57="no"," ",ROUND(E1631,4))</f>
        <v>0.61799999999999999</v>
      </c>
      <c r="H1631" s="110"/>
      <c r="S1631" s="110">
        <f t="shared" si="121"/>
        <v>0.61800000000000044</v>
      </c>
      <c r="T1631" s="110">
        <f>IF('3B-Air transport'!AB$66="no"," ",ROUND(S1631,4))</f>
        <v>0.61799999999999999</v>
      </c>
      <c r="U1631" s="110">
        <f>IF('3B-Air transport'!AB$67="no"," ",ROUND(S1631,4))</f>
        <v>0.61799999999999999</v>
      </c>
      <c r="V1631" s="110">
        <f>IF('3B-Air transport'!AB$68="no"," ",ROUND(S1631,4))</f>
        <v>0.61799999999999999</v>
      </c>
      <c r="W1631" s="110"/>
      <c r="AB1631" s="110">
        <f t="shared" si="122"/>
        <v>0.61800000000000044</v>
      </c>
      <c r="AC1631" s="110">
        <f>IF('3C-Water transport'!AB$56="no"," ",ROUND(AB1631,4))</f>
        <v>0.61799999999999999</v>
      </c>
      <c r="AD1631" s="110">
        <f>IF('3C-Water transport'!AB$57="no"," ",ROUND(AB1631,4))</f>
        <v>0.61799999999999999</v>
      </c>
      <c r="AE1631" s="110">
        <f>IF('3C-Water transport'!AB$58="no"," ",ROUND(AB1631,4))</f>
        <v>0.61799999999999999</v>
      </c>
    </row>
    <row r="1632" spans="5:31" x14ac:dyDescent="0.25">
      <c r="E1632" s="110">
        <f t="shared" si="120"/>
        <v>0.61900000000000044</v>
      </c>
      <c r="F1632" s="110">
        <f>IF('3A-Rail transport'!$AB$56="no"," ",ROUND(E1632,4))</f>
        <v>0.61899999999999999</v>
      </c>
      <c r="G1632" s="110">
        <f>IF('3A-Rail transport'!$AB$57="no"," ",ROUND(E1632,4))</f>
        <v>0.61899999999999999</v>
      </c>
      <c r="H1632" s="110"/>
      <c r="S1632" s="110">
        <f t="shared" si="121"/>
        <v>0.61900000000000044</v>
      </c>
      <c r="T1632" s="110">
        <f>IF('3B-Air transport'!AB$66="no"," ",ROUND(S1632,4))</f>
        <v>0.61899999999999999</v>
      </c>
      <c r="U1632" s="110">
        <f>IF('3B-Air transport'!AB$67="no"," ",ROUND(S1632,4))</f>
        <v>0.61899999999999999</v>
      </c>
      <c r="V1632" s="110">
        <f>IF('3B-Air transport'!AB$68="no"," ",ROUND(S1632,4))</f>
        <v>0.61899999999999999</v>
      </c>
      <c r="W1632" s="110"/>
      <c r="AB1632" s="110">
        <f t="shared" si="122"/>
        <v>0.61900000000000044</v>
      </c>
      <c r="AC1632" s="110">
        <f>IF('3C-Water transport'!AB$56="no"," ",ROUND(AB1632,4))</f>
        <v>0.61899999999999999</v>
      </c>
      <c r="AD1632" s="110">
        <f>IF('3C-Water transport'!AB$57="no"," ",ROUND(AB1632,4))</f>
        <v>0.61899999999999999</v>
      </c>
      <c r="AE1632" s="110">
        <f>IF('3C-Water transport'!AB$58="no"," ",ROUND(AB1632,4))</f>
        <v>0.61899999999999999</v>
      </c>
    </row>
    <row r="1633" spans="5:31" x14ac:dyDescent="0.25">
      <c r="E1633" s="110">
        <f t="shared" si="120"/>
        <v>0.62000000000000044</v>
      </c>
      <c r="F1633" s="110">
        <f>IF('3A-Rail transport'!$AB$56="no"," ",ROUND(E1633,4))</f>
        <v>0.62</v>
      </c>
      <c r="G1633" s="110">
        <f>IF('3A-Rail transport'!$AB$57="no"," ",ROUND(E1633,4))</f>
        <v>0.62</v>
      </c>
      <c r="H1633" s="110"/>
      <c r="S1633" s="110">
        <f t="shared" si="121"/>
        <v>0.62000000000000044</v>
      </c>
      <c r="T1633" s="110">
        <f>IF('3B-Air transport'!AB$66="no"," ",ROUND(S1633,4))</f>
        <v>0.62</v>
      </c>
      <c r="U1633" s="110">
        <f>IF('3B-Air transport'!AB$67="no"," ",ROUND(S1633,4))</f>
        <v>0.62</v>
      </c>
      <c r="V1633" s="110">
        <f>IF('3B-Air transport'!AB$68="no"," ",ROUND(S1633,4))</f>
        <v>0.62</v>
      </c>
      <c r="W1633" s="110"/>
      <c r="AB1633" s="110">
        <f t="shared" si="122"/>
        <v>0.62000000000000044</v>
      </c>
      <c r="AC1633" s="110">
        <f>IF('3C-Water transport'!AB$56="no"," ",ROUND(AB1633,4))</f>
        <v>0.62</v>
      </c>
      <c r="AD1633" s="110">
        <f>IF('3C-Water transport'!AB$57="no"," ",ROUND(AB1633,4))</f>
        <v>0.62</v>
      </c>
      <c r="AE1633" s="110">
        <f>IF('3C-Water transport'!AB$58="no"," ",ROUND(AB1633,4))</f>
        <v>0.62</v>
      </c>
    </row>
    <row r="1634" spans="5:31" x14ac:dyDescent="0.25">
      <c r="E1634" s="110">
        <f t="shared" si="120"/>
        <v>0.62100000000000044</v>
      </c>
      <c r="F1634" s="110">
        <f>IF('3A-Rail transport'!$AB$56="no"," ",ROUND(E1634,4))</f>
        <v>0.621</v>
      </c>
      <c r="G1634" s="110">
        <f>IF('3A-Rail transport'!$AB$57="no"," ",ROUND(E1634,4))</f>
        <v>0.621</v>
      </c>
      <c r="H1634" s="110"/>
      <c r="S1634" s="110">
        <f t="shared" si="121"/>
        <v>0.62100000000000044</v>
      </c>
      <c r="T1634" s="110">
        <f>IF('3B-Air transport'!AB$66="no"," ",ROUND(S1634,4))</f>
        <v>0.621</v>
      </c>
      <c r="U1634" s="110">
        <f>IF('3B-Air transport'!AB$67="no"," ",ROUND(S1634,4))</f>
        <v>0.621</v>
      </c>
      <c r="V1634" s="110">
        <f>IF('3B-Air transport'!AB$68="no"," ",ROUND(S1634,4))</f>
        <v>0.621</v>
      </c>
      <c r="W1634" s="110"/>
      <c r="AB1634" s="110">
        <f t="shared" si="122"/>
        <v>0.62100000000000044</v>
      </c>
      <c r="AC1634" s="110">
        <f>IF('3C-Water transport'!AB$56="no"," ",ROUND(AB1634,4))</f>
        <v>0.621</v>
      </c>
      <c r="AD1634" s="110">
        <f>IF('3C-Water transport'!AB$57="no"," ",ROUND(AB1634,4))</f>
        <v>0.621</v>
      </c>
      <c r="AE1634" s="110">
        <f>IF('3C-Water transport'!AB$58="no"," ",ROUND(AB1634,4))</f>
        <v>0.621</v>
      </c>
    </row>
    <row r="1635" spans="5:31" x14ac:dyDescent="0.25">
      <c r="E1635" s="110">
        <f t="shared" si="120"/>
        <v>0.62200000000000044</v>
      </c>
      <c r="F1635" s="110">
        <f>IF('3A-Rail transport'!$AB$56="no"," ",ROUND(E1635,4))</f>
        <v>0.622</v>
      </c>
      <c r="G1635" s="110">
        <f>IF('3A-Rail transport'!$AB$57="no"," ",ROUND(E1635,4))</f>
        <v>0.622</v>
      </c>
      <c r="H1635" s="110"/>
      <c r="S1635" s="110">
        <f t="shared" si="121"/>
        <v>0.62200000000000044</v>
      </c>
      <c r="T1635" s="110">
        <f>IF('3B-Air transport'!AB$66="no"," ",ROUND(S1635,4))</f>
        <v>0.622</v>
      </c>
      <c r="U1635" s="110">
        <f>IF('3B-Air transport'!AB$67="no"," ",ROUND(S1635,4))</f>
        <v>0.622</v>
      </c>
      <c r="V1635" s="110">
        <f>IF('3B-Air transport'!AB$68="no"," ",ROUND(S1635,4))</f>
        <v>0.622</v>
      </c>
      <c r="W1635" s="110"/>
      <c r="AB1635" s="110">
        <f t="shared" si="122"/>
        <v>0.62200000000000044</v>
      </c>
      <c r="AC1635" s="110">
        <f>IF('3C-Water transport'!AB$56="no"," ",ROUND(AB1635,4))</f>
        <v>0.622</v>
      </c>
      <c r="AD1635" s="110">
        <f>IF('3C-Water transport'!AB$57="no"," ",ROUND(AB1635,4))</f>
        <v>0.622</v>
      </c>
      <c r="AE1635" s="110">
        <f>IF('3C-Water transport'!AB$58="no"," ",ROUND(AB1635,4))</f>
        <v>0.622</v>
      </c>
    </row>
    <row r="1636" spans="5:31" x14ac:dyDescent="0.25">
      <c r="E1636" s="110">
        <f t="shared" si="120"/>
        <v>0.62300000000000044</v>
      </c>
      <c r="F1636" s="110">
        <f>IF('3A-Rail transport'!$AB$56="no"," ",ROUND(E1636,4))</f>
        <v>0.623</v>
      </c>
      <c r="G1636" s="110">
        <f>IF('3A-Rail transport'!$AB$57="no"," ",ROUND(E1636,4))</f>
        <v>0.623</v>
      </c>
      <c r="H1636" s="110"/>
      <c r="S1636" s="110">
        <f t="shared" si="121"/>
        <v>0.62300000000000044</v>
      </c>
      <c r="T1636" s="110">
        <f>IF('3B-Air transport'!AB$66="no"," ",ROUND(S1636,4))</f>
        <v>0.623</v>
      </c>
      <c r="U1636" s="110">
        <f>IF('3B-Air transport'!AB$67="no"," ",ROUND(S1636,4))</f>
        <v>0.623</v>
      </c>
      <c r="V1636" s="110">
        <f>IF('3B-Air transport'!AB$68="no"," ",ROUND(S1636,4))</f>
        <v>0.623</v>
      </c>
      <c r="W1636" s="110"/>
      <c r="AB1636" s="110">
        <f t="shared" si="122"/>
        <v>0.62300000000000044</v>
      </c>
      <c r="AC1636" s="110">
        <f>IF('3C-Water transport'!AB$56="no"," ",ROUND(AB1636,4))</f>
        <v>0.623</v>
      </c>
      <c r="AD1636" s="110">
        <f>IF('3C-Water transport'!AB$57="no"," ",ROUND(AB1636,4))</f>
        <v>0.623</v>
      </c>
      <c r="AE1636" s="110">
        <f>IF('3C-Water transport'!AB$58="no"," ",ROUND(AB1636,4))</f>
        <v>0.623</v>
      </c>
    </row>
    <row r="1637" spans="5:31" x14ac:dyDescent="0.25">
      <c r="E1637" s="110">
        <f t="shared" si="120"/>
        <v>0.62400000000000044</v>
      </c>
      <c r="F1637" s="110">
        <f>IF('3A-Rail transport'!$AB$56="no"," ",ROUND(E1637,4))</f>
        <v>0.624</v>
      </c>
      <c r="G1637" s="110">
        <f>IF('3A-Rail transport'!$AB$57="no"," ",ROUND(E1637,4))</f>
        <v>0.624</v>
      </c>
      <c r="H1637" s="110"/>
      <c r="S1637" s="110">
        <f t="shared" si="121"/>
        <v>0.62400000000000044</v>
      </c>
      <c r="T1637" s="110">
        <f>IF('3B-Air transport'!AB$66="no"," ",ROUND(S1637,4))</f>
        <v>0.624</v>
      </c>
      <c r="U1637" s="110">
        <f>IF('3B-Air transport'!AB$67="no"," ",ROUND(S1637,4))</f>
        <v>0.624</v>
      </c>
      <c r="V1637" s="110">
        <f>IF('3B-Air transport'!AB$68="no"," ",ROUND(S1637,4))</f>
        <v>0.624</v>
      </c>
      <c r="W1637" s="110"/>
      <c r="AB1637" s="110">
        <f t="shared" si="122"/>
        <v>0.62400000000000044</v>
      </c>
      <c r="AC1637" s="110">
        <f>IF('3C-Water transport'!AB$56="no"," ",ROUND(AB1637,4))</f>
        <v>0.624</v>
      </c>
      <c r="AD1637" s="110">
        <f>IF('3C-Water transport'!AB$57="no"," ",ROUND(AB1637,4))</f>
        <v>0.624</v>
      </c>
      <c r="AE1637" s="110">
        <f>IF('3C-Water transport'!AB$58="no"," ",ROUND(AB1637,4))</f>
        <v>0.624</v>
      </c>
    </row>
    <row r="1638" spans="5:31" x14ac:dyDescent="0.25">
      <c r="E1638" s="110">
        <f t="shared" si="120"/>
        <v>0.62500000000000044</v>
      </c>
      <c r="F1638" s="110">
        <f>IF('3A-Rail transport'!$AB$56="no"," ",ROUND(E1638,4))</f>
        <v>0.625</v>
      </c>
      <c r="G1638" s="110">
        <f>IF('3A-Rail transport'!$AB$57="no"," ",ROUND(E1638,4))</f>
        <v>0.625</v>
      </c>
      <c r="H1638" s="110"/>
      <c r="S1638" s="110">
        <f t="shared" si="121"/>
        <v>0.62500000000000044</v>
      </c>
      <c r="T1638" s="110">
        <f>IF('3B-Air transport'!AB$66="no"," ",ROUND(S1638,4))</f>
        <v>0.625</v>
      </c>
      <c r="U1638" s="110">
        <f>IF('3B-Air transport'!AB$67="no"," ",ROUND(S1638,4))</f>
        <v>0.625</v>
      </c>
      <c r="V1638" s="110">
        <f>IF('3B-Air transport'!AB$68="no"," ",ROUND(S1638,4))</f>
        <v>0.625</v>
      </c>
      <c r="W1638" s="110"/>
      <c r="AB1638" s="110">
        <f t="shared" si="122"/>
        <v>0.62500000000000044</v>
      </c>
      <c r="AC1638" s="110">
        <f>IF('3C-Water transport'!AB$56="no"," ",ROUND(AB1638,4))</f>
        <v>0.625</v>
      </c>
      <c r="AD1638" s="110">
        <f>IF('3C-Water transport'!AB$57="no"," ",ROUND(AB1638,4))</f>
        <v>0.625</v>
      </c>
      <c r="AE1638" s="110">
        <f>IF('3C-Water transport'!AB$58="no"," ",ROUND(AB1638,4))</f>
        <v>0.625</v>
      </c>
    </row>
    <row r="1639" spans="5:31" x14ac:dyDescent="0.25">
      <c r="E1639" s="110">
        <f t="shared" si="120"/>
        <v>0.62600000000000044</v>
      </c>
      <c r="F1639" s="110">
        <f>IF('3A-Rail transport'!$AB$56="no"," ",ROUND(E1639,4))</f>
        <v>0.626</v>
      </c>
      <c r="G1639" s="110">
        <f>IF('3A-Rail transport'!$AB$57="no"," ",ROUND(E1639,4))</f>
        <v>0.626</v>
      </c>
      <c r="H1639" s="110"/>
      <c r="S1639" s="110">
        <f t="shared" si="121"/>
        <v>0.62600000000000044</v>
      </c>
      <c r="T1639" s="110">
        <f>IF('3B-Air transport'!AB$66="no"," ",ROUND(S1639,4))</f>
        <v>0.626</v>
      </c>
      <c r="U1639" s="110">
        <f>IF('3B-Air transport'!AB$67="no"," ",ROUND(S1639,4))</f>
        <v>0.626</v>
      </c>
      <c r="V1639" s="110">
        <f>IF('3B-Air transport'!AB$68="no"," ",ROUND(S1639,4))</f>
        <v>0.626</v>
      </c>
      <c r="W1639" s="110"/>
      <c r="AB1639" s="110">
        <f t="shared" si="122"/>
        <v>0.62600000000000044</v>
      </c>
      <c r="AC1639" s="110">
        <f>IF('3C-Water transport'!AB$56="no"," ",ROUND(AB1639,4))</f>
        <v>0.626</v>
      </c>
      <c r="AD1639" s="110">
        <f>IF('3C-Water transport'!AB$57="no"," ",ROUND(AB1639,4))</f>
        <v>0.626</v>
      </c>
      <c r="AE1639" s="110">
        <f>IF('3C-Water transport'!AB$58="no"," ",ROUND(AB1639,4))</f>
        <v>0.626</v>
      </c>
    </row>
    <row r="1640" spans="5:31" x14ac:dyDescent="0.25">
      <c r="E1640" s="110">
        <f t="shared" si="120"/>
        <v>0.62700000000000045</v>
      </c>
      <c r="F1640" s="110">
        <f>IF('3A-Rail transport'!$AB$56="no"," ",ROUND(E1640,4))</f>
        <v>0.627</v>
      </c>
      <c r="G1640" s="110">
        <f>IF('3A-Rail transport'!$AB$57="no"," ",ROUND(E1640,4))</f>
        <v>0.627</v>
      </c>
      <c r="H1640" s="110"/>
      <c r="S1640" s="110">
        <f t="shared" si="121"/>
        <v>0.62700000000000045</v>
      </c>
      <c r="T1640" s="110">
        <f>IF('3B-Air transport'!AB$66="no"," ",ROUND(S1640,4))</f>
        <v>0.627</v>
      </c>
      <c r="U1640" s="110">
        <f>IF('3B-Air transport'!AB$67="no"," ",ROUND(S1640,4))</f>
        <v>0.627</v>
      </c>
      <c r="V1640" s="110">
        <f>IF('3B-Air transport'!AB$68="no"," ",ROUND(S1640,4))</f>
        <v>0.627</v>
      </c>
      <c r="W1640" s="110"/>
      <c r="AB1640" s="110">
        <f t="shared" si="122"/>
        <v>0.62700000000000045</v>
      </c>
      <c r="AC1640" s="110">
        <f>IF('3C-Water transport'!AB$56="no"," ",ROUND(AB1640,4))</f>
        <v>0.627</v>
      </c>
      <c r="AD1640" s="110">
        <f>IF('3C-Water transport'!AB$57="no"," ",ROUND(AB1640,4))</f>
        <v>0.627</v>
      </c>
      <c r="AE1640" s="110">
        <f>IF('3C-Water transport'!AB$58="no"," ",ROUND(AB1640,4))</f>
        <v>0.627</v>
      </c>
    </row>
    <row r="1641" spans="5:31" x14ac:dyDescent="0.25">
      <c r="E1641" s="110">
        <f t="shared" si="120"/>
        <v>0.62800000000000045</v>
      </c>
      <c r="F1641" s="110">
        <f>IF('3A-Rail transport'!$AB$56="no"," ",ROUND(E1641,4))</f>
        <v>0.628</v>
      </c>
      <c r="G1641" s="110">
        <f>IF('3A-Rail transport'!$AB$57="no"," ",ROUND(E1641,4))</f>
        <v>0.628</v>
      </c>
      <c r="H1641" s="110"/>
      <c r="S1641" s="110">
        <f t="shared" si="121"/>
        <v>0.62800000000000045</v>
      </c>
      <c r="T1641" s="110">
        <f>IF('3B-Air transport'!AB$66="no"," ",ROUND(S1641,4))</f>
        <v>0.628</v>
      </c>
      <c r="U1641" s="110">
        <f>IF('3B-Air transport'!AB$67="no"," ",ROUND(S1641,4))</f>
        <v>0.628</v>
      </c>
      <c r="V1641" s="110">
        <f>IF('3B-Air transport'!AB$68="no"," ",ROUND(S1641,4))</f>
        <v>0.628</v>
      </c>
      <c r="W1641" s="110"/>
      <c r="AB1641" s="110">
        <f t="shared" si="122"/>
        <v>0.62800000000000045</v>
      </c>
      <c r="AC1641" s="110">
        <f>IF('3C-Water transport'!AB$56="no"," ",ROUND(AB1641,4))</f>
        <v>0.628</v>
      </c>
      <c r="AD1641" s="110">
        <f>IF('3C-Water transport'!AB$57="no"," ",ROUND(AB1641,4))</f>
        <v>0.628</v>
      </c>
      <c r="AE1641" s="110">
        <f>IF('3C-Water transport'!AB$58="no"," ",ROUND(AB1641,4))</f>
        <v>0.628</v>
      </c>
    </row>
    <row r="1642" spans="5:31" x14ac:dyDescent="0.25">
      <c r="E1642" s="110">
        <f t="shared" si="120"/>
        <v>0.62900000000000045</v>
      </c>
      <c r="F1642" s="110">
        <f>IF('3A-Rail transport'!$AB$56="no"," ",ROUND(E1642,4))</f>
        <v>0.629</v>
      </c>
      <c r="G1642" s="110">
        <f>IF('3A-Rail transport'!$AB$57="no"," ",ROUND(E1642,4))</f>
        <v>0.629</v>
      </c>
      <c r="H1642" s="110"/>
      <c r="S1642" s="110">
        <f t="shared" si="121"/>
        <v>0.62900000000000045</v>
      </c>
      <c r="T1642" s="110">
        <f>IF('3B-Air transport'!AB$66="no"," ",ROUND(S1642,4))</f>
        <v>0.629</v>
      </c>
      <c r="U1642" s="110">
        <f>IF('3B-Air transport'!AB$67="no"," ",ROUND(S1642,4))</f>
        <v>0.629</v>
      </c>
      <c r="V1642" s="110">
        <f>IF('3B-Air transport'!AB$68="no"," ",ROUND(S1642,4))</f>
        <v>0.629</v>
      </c>
      <c r="W1642" s="110"/>
      <c r="AB1642" s="110">
        <f t="shared" si="122"/>
        <v>0.62900000000000045</v>
      </c>
      <c r="AC1642" s="110">
        <f>IF('3C-Water transport'!AB$56="no"," ",ROUND(AB1642,4))</f>
        <v>0.629</v>
      </c>
      <c r="AD1642" s="110">
        <f>IF('3C-Water transport'!AB$57="no"," ",ROUND(AB1642,4))</f>
        <v>0.629</v>
      </c>
      <c r="AE1642" s="110">
        <f>IF('3C-Water transport'!AB$58="no"," ",ROUND(AB1642,4))</f>
        <v>0.629</v>
      </c>
    </row>
    <row r="1643" spans="5:31" x14ac:dyDescent="0.25">
      <c r="E1643" s="110">
        <f t="shared" si="120"/>
        <v>0.63000000000000045</v>
      </c>
      <c r="F1643" s="110">
        <f>IF('3A-Rail transport'!$AB$56="no"," ",ROUND(E1643,4))</f>
        <v>0.63</v>
      </c>
      <c r="G1643" s="110">
        <f>IF('3A-Rail transport'!$AB$57="no"," ",ROUND(E1643,4))</f>
        <v>0.63</v>
      </c>
      <c r="H1643" s="110"/>
      <c r="S1643" s="110">
        <f t="shared" si="121"/>
        <v>0.63000000000000045</v>
      </c>
      <c r="T1643" s="110">
        <f>IF('3B-Air transport'!AB$66="no"," ",ROUND(S1643,4))</f>
        <v>0.63</v>
      </c>
      <c r="U1643" s="110">
        <f>IF('3B-Air transport'!AB$67="no"," ",ROUND(S1643,4))</f>
        <v>0.63</v>
      </c>
      <c r="V1643" s="110">
        <f>IF('3B-Air transport'!AB$68="no"," ",ROUND(S1643,4))</f>
        <v>0.63</v>
      </c>
      <c r="W1643" s="110"/>
      <c r="AB1643" s="110">
        <f t="shared" si="122"/>
        <v>0.63000000000000045</v>
      </c>
      <c r="AC1643" s="110">
        <f>IF('3C-Water transport'!AB$56="no"," ",ROUND(AB1643,4))</f>
        <v>0.63</v>
      </c>
      <c r="AD1643" s="110">
        <f>IF('3C-Water transport'!AB$57="no"," ",ROUND(AB1643,4))</f>
        <v>0.63</v>
      </c>
      <c r="AE1643" s="110">
        <f>IF('3C-Water transport'!AB$58="no"," ",ROUND(AB1643,4))</f>
        <v>0.63</v>
      </c>
    </row>
    <row r="1644" spans="5:31" x14ac:dyDescent="0.25">
      <c r="E1644" s="110">
        <f t="shared" si="120"/>
        <v>0.63100000000000045</v>
      </c>
      <c r="F1644" s="110">
        <f>IF('3A-Rail transport'!$AB$56="no"," ",ROUND(E1644,4))</f>
        <v>0.63100000000000001</v>
      </c>
      <c r="G1644" s="110">
        <f>IF('3A-Rail transport'!$AB$57="no"," ",ROUND(E1644,4))</f>
        <v>0.63100000000000001</v>
      </c>
      <c r="H1644" s="110"/>
      <c r="S1644" s="110">
        <f t="shared" si="121"/>
        <v>0.63100000000000045</v>
      </c>
      <c r="T1644" s="110">
        <f>IF('3B-Air transport'!AB$66="no"," ",ROUND(S1644,4))</f>
        <v>0.63100000000000001</v>
      </c>
      <c r="U1644" s="110">
        <f>IF('3B-Air transport'!AB$67="no"," ",ROUND(S1644,4))</f>
        <v>0.63100000000000001</v>
      </c>
      <c r="V1644" s="110">
        <f>IF('3B-Air transport'!AB$68="no"," ",ROUND(S1644,4))</f>
        <v>0.63100000000000001</v>
      </c>
      <c r="W1644" s="110"/>
      <c r="AB1644" s="110">
        <f t="shared" si="122"/>
        <v>0.63100000000000045</v>
      </c>
      <c r="AC1644" s="110">
        <f>IF('3C-Water transport'!AB$56="no"," ",ROUND(AB1644,4))</f>
        <v>0.63100000000000001</v>
      </c>
      <c r="AD1644" s="110">
        <f>IF('3C-Water transport'!AB$57="no"," ",ROUND(AB1644,4))</f>
        <v>0.63100000000000001</v>
      </c>
      <c r="AE1644" s="110">
        <f>IF('3C-Water transport'!AB$58="no"," ",ROUND(AB1644,4))</f>
        <v>0.63100000000000001</v>
      </c>
    </row>
    <row r="1645" spans="5:31" x14ac:dyDescent="0.25">
      <c r="E1645" s="110">
        <f t="shared" si="120"/>
        <v>0.63200000000000045</v>
      </c>
      <c r="F1645" s="110">
        <f>IF('3A-Rail transport'!$AB$56="no"," ",ROUND(E1645,4))</f>
        <v>0.63200000000000001</v>
      </c>
      <c r="G1645" s="110">
        <f>IF('3A-Rail transport'!$AB$57="no"," ",ROUND(E1645,4))</f>
        <v>0.63200000000000001</v>
      </c>
      <c r="H1645" s="110"/>
      <c r="S1645" s="110">
        <f t="shared" si="121"/>
        <v>0.63200000000000045</v>
      </c>
      <c r="T1645" s="110">
        <f>IF('3B-Air transport'!AB$66="no"," ",ROUND(S1645,4))</f>
        <v>0.63200000000000001</v>
      </c>
      <c r="U1645" s="110">
        <f>IF('3B-Air transport'!AB$67="no"," ",ROUND(S1645,4))</f>
        <v>0.63200000000000001</v>
      </c>
      <c r="V1645" s="110">
        <f>IF('3B-Air transport'!AB$68="no"," ",ROUND(S1645,4))</f>
        <v>0.63200000000000001</v>
      </c>
      <c r="W1645" s="110"/>
      <c r="AB1645" s="110">
        <f t="shared" si="122"/>
        <v>0.63200000000000045</v>
      </c>
      <c r="AC1645" s="110">
        <f>IF('3C-Water transport'!AB$56="no"," ",ROUND(AB1645,4))</f>
        <v>0.63200000000000001</v>
      </c>
      <c r="AD1645" s="110">
        <f>IF('3C-Water transport'!AB$57="no"," ",ROUND(AB1645,4))</f>
        <v>0.63200000000000001</v>
      </c>
      <c r="AE1645" s="110">
        <f>IF('3C-Water transport'!AB$58="no"," ",ROUND(AB1645,4))</f>
        <v>0.63200000000000001</v>
      </c>
    </row>
    <row r="1646" spans="5:31" x14ac:dyDescent="0.25">
      <c r="E1646" s="110">
        <f t="shared" si="120"/>
        <v>0.63300000000000045</v>
      </c>
      <c r="F1646" s="110">
        <f>IF('3A-Rail transport'!$AB$56="no"," ",ROUND(E1646,4))</f>
        <v>0.63300000000000001</v>
      </c>
      <c r="G1646" s="110">
        <f>IF('3A-Rail transport'!$AB$57="no"," ",ROUND(E1646,4))</f>
        <v>0.63300000000000001</v>
      </c>
      <c r="H1646" s="110"/>
      <c r="S1646" s="110">
        <f t="shared" si="121"/>
        <v>0.63300000000000045</v>
      </c>
      <c r="T1646" s="110">
        <f>IF('3B-Air transport'!AB$66="no"," ",ROUND(S1646,4))</f>
        <v>0.63300000000000001</v>
      </c>
      <c r="U1646" s="110">
        <f>IF('3B-Air transport'!AB$67="no"," ",ROUND(S1646,4))</f>
        <v>0.63300000000000001</v>
      </c>
      <c r="V1646" s="110">
        <f>IF('3B-Air transport'!AB$68="no"," ",ROUND(S1646,4))</f>
        <v>0.63300000000000001</v>
      </c>
      <c r="W1646" s="110"/>
      <c r="AB1646" s="110">
        <f t="shared" si="122"/>
        <v>0.63300000000000045</v>
      </c>
      <c r="AC1646" s="110">
        <f>IF('3C-Water transport'!AB$56="no"," ",ROUND(AB1646,4))</f>
        <v>0.63300000000000001</v>
      </c>
      <c r="AD1646" s="110">
        <f>IF('3C-Water transport'!AB$57="no"," ",ROUND(AB1646,4))</f>
        <v>0.63300000000000001</v>
      </c>
      <c r="AE1646" s="110">
        <f>IF('3C-Water transport'!AB$58="no"," ",ROUND(AB1646,4))</f>
        <v>0.63300000000000001</v>
      </c>
    </row>
    <row r="1647" spans="5:31" x14ac:dyDescent="0.25">
      <c r="E1647" s="110">
        <f t="shared" si="120"/>
        <v>0.63400000000000045</v>
      </c>
      <c r="F1647" s="110">
        <f>IF('3A-Rail transport'!$AB$56="no"," ",ROUND(E1647,4))</f>
        <v>0.63400000000000001</v>
      </c>
      <c r="G1647" s="110">
        <f>IF('3A-Rail transport'!$AB$57="no"," ",ROUND(E1647,4))</f>
        <v>0.63400000000000001</v>
      </c>
      <c r="H1647" s="110"/>
      <c r="S1647" s="110">
        <f t="shared" si="121"/>
        <v>0.63400000000000045</v>
      </c>
      <c r="T1647" s="110">
        <f>IF('3B-Air transport'!AB$66="no"," ",ROUND(S1647,4))</f>
        <v>0.63400000000000001</v>
      </c>
      <c r="U1647" s="110">
        <f>IF('3B-Air transport'!AB$67="no"," ",ROUND(S1647,4))</f>
        <v>0.63400000000000001</v>
      </c>
      <c r="V1647" s="110">
        <f>IF('3B-Air transport'!AB$68="no"," ",ROUND(S1647,4))</f>
        <v>0.63400000000000001</v>
      </c>
      <c r="W1647" s="110"/>
      <c r="AB1647" s="110">
        <f t="shared" si="122"/>
        <v>0.63400000000000045</v>
      </c>
      <c r="AC1647" s="110">
        <f>IF('3C-Water transport'!AB$56="no"," ",ROUND(AB1647,4))</f>
        <v>0.63400000000000001</v>
      </c>
      <c r="AD1647" s="110">
        <f>IF('3C-Water transport'!AB$57="no"," ",ROUND(AB1647,4))</f>
        <v>0.63400000000000001</v>
      </c>
      <c r="AE1647" s="110">
        <f>IF('3C-Water transport'!AB$58="no"," ",ROUND(AB1647,4))</f>
        <v>0.63400000000000001</v>
      </c>
    </row>
    <row r="1648" spans="5:31" x14ac:dyDescent="0.25">
      <c r="E1648" s="110">
        <f t="shared" si="120"/>
        <v>0.63500000000000045</v>
      </c>
      <c r="F1648" s="110">
        <f>IF('3A-Rail transport'!$AB$56="no"," ",ROUND(E1648,4))</f>
        <v>0.63500000000000001</v>
      </c>
      <c r="G1648" s="110">
        <f>IF('3A-Rail transport'!$AB$57="no"," ",ROUND(E1648,4))</f>
        <v>0.63500000000000001</v>
      </c>
      <c r="H1648" s="110"/>
      <c r="S1648" s="110">
        <f t="shared" si="121"/>
        <v>0.63500000000000045</v>
      </c>
      <c r="T1648" s="110">
        <f>IF('3B-Air transport'!AB$66="no"," ",ROUND(S1648,4))</f>
        <v>0.63500000000000001</v>
      </c>
      <c r="U1648" s="110">
        <f>IF('3B-Air transport'!AB$67="no"," ",ROUND(S1648,4))</f>
        <v>0.63500000000000001</v>
      </c>
      <c r="V1648" s="110">
        <f>IF('3B-Air transport'!AB$68="no"," ",ROUND(S1648,4))</f>
        <v>0.63500000000000001</v>
      </c>
      <c r="W1648" s="110"/>
      <c r="AB1648" s="110">
        <f t="shared" si="122"/>
        <v>0.63500000000000045</v>
      </c>
      <c r="AC1648" s="110">
        <f>IF('3C-Water transport'!AB$56="no"," ",ROUND(AB1648,4))</f>
        <v>0.63500000000000001</v>
      </c>
      <c r="AD1648" s="110">
        <f>IF('3C-Water transport'!AB$57="no"," ",ROUND(AB1648,4))</f>
        <v>0.63500000000000001</v>
      </c>
      <c r="AE1648" s="110">
        <f>IF('3C-Water transport'!AB$58="no"," ",ROUND(AB1648,4))</f>
        <v>0.63500000000000001</v>
      </c>
    </row>
    <row r="1649" spans="5:31" x14ac:dyDescent="0.25">
      <c r="E1649" s="110">
        <f t="shared" si="120"/>
        <v>0.63600000000000045</v>
      </c>
      <c r="F1649" s="110">
        <f>IF('3A-Rail transport'!$AB$56="no"," ",ROUND(E1649,4))</f>
        <v>0.63600000000000001</v>
      </c>
      <c r="G1649" s="110">
        <f>IF('3A-Rail transport'!$AB$57="no"," ",ROUND(E1649,4))</f>
        <v>0.63600000000000001</v>
      </c>
      <c r="H1649" s="110"/>
      <c r="S1649" s="110">
        <f t="shared" si="121"/>
        <v>0.63600000000000045</v>
      </c>
      <c r="T1649" s="110">
        <f>IF('3B-Air transport'!AB$66="no"," ",ROUND(S1649,4))</f>
        <v>0.63600000000000001</v>
      </c>
      <c r="U1649" s="110">
        <f>IF('3B-Air transport'!AB$67="no"," ",ROUND(S1649,4))</f>
        <v>0.63600000000000001</v>
      </c>
      <c r="V1649" s="110">
        <f>IF('3B-Air transport'!AB$68="no"," ",ROUND(S1649,4))</f>
        <v>0.63600000000000001</v>
      </c>
      <c r="W1649" s="110"/>
      <c r="AB1649" s="110">
        <f t="shared" si="122"/>
        <v>0.63600000000000045</v>
      </c>
      <c r="AC1649" s="110">
        <f>IF('3C-Water transport'!AB$56="no"," ",ROUND(AB1649,4))</f>
        <v>0.63600000000000001</v>
      </c>
      <c r="AD1649" s="110">
        <f>IF('3C-Water transport'!AB$57="no"," ",ROUND(AB1649,4))</f>
        <v>0.63600000000000001</v>
      </c>
      <c r="AE1649" s="110">
        <f>IF('3C-Water transport'!AB$58="no"," ",ROUND(AB1649,4))</f>
        <v>0.63600000000000001</v>
      </c>
    </row>
    <row r="1650" spans="5:31" x14ac:dyDescent="0.25">
      <c r="E1650" s="110">
        <f t="shared" si="120"/>
        <v>0.63700000000000045</v>
      </c>
      <c r="F1650" s="110">
        <f>IF('3A-Rail transport'!$AB$56="no"," ",ROUND(E1650,4))</f>
        <v>0.63700000000000001</v>
      </c>
      <c r="G1650" s="110">
        <f>IF('3A-Rail transport'!$AB$57="no"," ",ROUND(E1650,4))</f>
        <v>0.63700000000000001</v>
      </c>
      <c r="H1650" s="110"/>
      <c r="S1650" s="110">
        <f t="shared" si="121"/>
        <v>0.63700000000000045</v>
      </c>
      <c r="T1650" s="110">
        <f>IF('3B-Air transport'!AB$66="no"," ",ROUND(S1650,4))</f>
        <v>0.63700000000000001</v>
      </c>
      <c r="U1650" s="110">
        <f>IF('3B-Air transport'!AB$67="no"," ",ROUND(S1650,4))</f>
        <v>0.63700000000000001</v>
      </c>
      <c r="V1650" s="110">
        <f>IF('3B-Air transport'!AB$68="no"," ",ROUND(S1650,4))</f>
        <v>0.63700000000000001</v>
      </c>
      <c r="W1650" s="110"/>
      <c r="AB1650" s="110">
        <f t="shared" si="122"/>
        <v>0.63700000000000045</v>
      </c>
      <c r="AC1650" s="110">
        <f>IF('3C-Water transport'!AB$56="no"," ",ROUND(AB1650,4))</f>
        <v>0.63700000000000001</v>
      </c>
      <c r="AD1650" s="110">
        <f>IF('3C-Water transport'!AB$57="no"," ",ROUND(AB1650,4))</f>
        <v>0.63700000000000001</v>
      </c>
      <c r="AE1650" s="110">
        <f>IF('3C-Water transport'!AB$58="no"," ",ROUND(AB1650,4))</f>
        <v>0.63700000000000001</v>
      </c>
    </row>
    <row r="1651" spans="5:31" x14ac:dyDescent="0.25">
      <c r="E1651" s="110">
        <f t="shared" si="120"/>
        <v>0.63800000000000046</v>
      </c>
      <c r="F1651" s="110">
        <f>IF('3A-Rail transport'!$AB$56="no"," ",ROUND(E1651,4))</f>
        <v>0.63800000000000001</v>
      </c>
      <c r="G1651" s="110">
        <f>IF('3A-Rail transport'!$AB$57="no"," ",ROUND(E1651,4))</f>
        <v>0.63800000000000001</v>
      </c>
      <c r="H1651" s="110"/>
      <c r="S1651" s="110">
        <f t="shared" si="121"/>
        <v>0.63800000000000046</v>
      </c>
      <c r="T1651" s="110">
        <f>IF('3B-Air transport'!AB$66="no"," ",ROUND(S1651,4))</f>
        <v>0.63800000000000001</v>
      </c>
      <c r="U1651" s="110">
        <f>IF('3B-Air transport'!AB$67="no"," ",ROUND(S1651,4))</f>
        <v>0.63800000000000001</v>
      </c>
      <c r="V1651" s="110">
        <f>IF('3B-Air transport'!AB$68="no"," ",ROUND(S1651,4))</f>
        <v>0.63800000000000001</v>
      </c>
      <c r="W1651" s="110"/>
      <c r="AB1651" s="110">
        <f t="shared" si="122"/>
        <v>0.63800000000000046</v>
      </c>
      <c r="AC1651" s="110">
        <f>IF('3C-Water transport'!AB$56="no"," ",ROUND(AB1651,4))</f>
        <v>0.63800000000000001</v>
      </c>
      <c r="AD1651" s="110">
        <f>IF('3C-Water transport'!AB$57="no"," ",ROUND(AB1651,4))</f>
        <v>0.63800000000000001</v>
      </c>
      <c r="AE1651" s="110">
        <f>IF('3C-Water transport'!AB$58="no"," ",ROUND(AB1651,4))</f>
        <v>0.63800000000000001</v>
      </c>
    </row>
    <row r="1652" spans="5:31" x14ac:dyDescent="0.25">
      <c r="E1652" s="110">
        <f t="shared" si="120"/>
        <v>0.63900000000000046</v>
      </c>
      <c r="F1652" s="110">
        <f>IF('3A-Rail transport'!$AB$56="no"," ",ROUND(E1652,4))</f>
        <v>0.63900000000000001</v>
      </c>
      <c r="G1652" s="110">
        <f>IF('3A-Rail transport'!$AB$57="no"," ",ROUND(E1652,4))</f>
        <v>0.63900000000000001</v>
      </c>
      <c r="H1652" s="110"/>
      <c r="S1652" s="110">
        <f t="shared" si="121"/>
        <v>0.63900000000000046</v>
      </c>
      <c r="T1652" s="110">
        <f>IF('3B-Air transport'!AB$66="no"," ",ROUND(S1652,4))</f>
        <v>0.63900000000000001</v>
      </c>
      <c r="U1652" s="110">
        <f>IF('3B-Air transport'!AB$67="no"," ",ROUND(S1652,4))</f>
        <v>0.63900000000000001</v>
      </c>
      <c r="V1652" s="110">
        <f>IF('3B-Air transport'!AB$68="no"," ",ROUND(S1652,4))</f>
        <v>0.63900000000000001</v>
      </c>
      <c r="W1652" s="110"/>
      <c r="AB1652" s="110">
        <f t="shared" si="122"/>
        <v>0.63900000000000046</v>
      </c>
      <c r="AC1652" s="110">
        <f>IF('3C-Water transport'!AB$56="no"," ",ROUND(AB1652,4))</f>
        <v>0.63900000000000001</v>
      </c>
      <c r="AD1652" s="110">
        <f>IF('3C-Water transport'!AB$57="no"," ",ROUND(AB1652,4))</f>
        <v>0.63900000000000001</v>
      </c>
      <c r="AE1652" s="110">
        <f>IF('3C-Water transport'!AB$58="no"," ",ROUND(AB1652,4))</f>
        <v>0.63900000000000001</v>
      </c>
    </row>
    <row r="1653" spans="5:31" x14ac:dyDescent="0.25">
      <c r="E1653" s="110">
        <f t="shared" si="120"/>
        <v>0.64000000000000046</v>
      </c>
      <c r="F1653" s="110">
        <f>IF('3A-Rail transport'!$AB$56="no"," ",ROUND(E1653,4))</f>
        <v>0.64</v>
      </c>
      <c r="G1653" s="110">
        <f>IF('3A-Rail transport'!$AB$57="no"," ",ROUND(E1653,4))</f>
        <v>0.64</v>
      </c>
      <c r="H1653" s="110"/>
      <c r="S1653" s="110">
        <f t="shared" si="121"/>
        <v>0.64000000000000046</v>
      </c>
      <c r="T1653" s="110">
        <f>IF('3B-Air transport'!AB$66="no"," ",ROUND(S1653,4))</f>
        <v>0.64</v>
      </c>
      <c r="U1653" s="110">
        <f>IF('3B-Air transport'!AB$67="no"," ",ROUND(S1653,4))</f>
        <v>0.64</v>
      </c>
      <c r="V1653" s="110">
        <f>IF('3B-Air transport'!AB$68="no"," ",ROUND(S1653,4))</f>
        <v>0.64</v>
      </c>
      <c r="W1653" s="110"/>
      <c r="AB1653" s="110">
        <f t="shared" si="122"/>
        <v>0.64000000000000046</v>
      </c>
      <c r="AC1653" s="110">
        <f>IF('3C-Water transport'!AB$56="no"," ",ROUND(AB1653,4))</f>
        <v>0.64</v>
      </c>
      <c r="AD1653" s="110">
        <f>IF('3C-Water transport'!AB$57="no"," ",ROUND(AB1653,4))</f>
        <v>0.64</v>
      </c>
      <c r="AE1653" s="110">
        <f>IF('3C-Water transport'!AB$58="no"," ",ROUND(AB1653,4))</f>
        <v>0.64</v>
      </c>
    </row>
    <row r="1654" spans="5:31" x14ac:dyDescent="0.25">
      <c r="E1654" s="110">
        <f t="shared" ref="E1654:E1717" si="123">E1653+0.001</f>
        <v>0.64100000000000046</v>
      </c>
      <c r="F1654" s="110">
        <f>IF('3A-Rail transport'!$AB$56="no"," ",ROUND(E1654,4))</f>
        <v>0.64100000000000001</v>
      </c>
      <c r="G1654" s="110">
        <f>IF('3A-Rail transport'!$AB$57="no"," ",ROUND(E1654,4))</f>
        <v>0.64100000000000001</v>
      </c>
      <c r="H1654" s="110"/>
      <c r="S1654" s="110">
        <f t="shared" ref="S1654:S1717" si="124">S1653+0.001</f>
        <v>0.64100000000000046</v>
      </c>
      <c r="T1654" s="110">
        <f>IF('3B-Air transport'!AB$66="no"," ",ROUND(S1654,4))</f>
        <v>0.64100000000000001</v>
      </c>
      <c r="U1654" s="110">
        <f>IF('3B-Air transport'!AB$67="no"," ",ROUND(S1654,4))</f>
        <v>0.64100000000000001</v>
      </c>
      <c r="V1654" s="110">
        <f>IF('3B-Air transport'!AB$68="no"," ",ROUND(S1654,4))</f>
        <v>0.64100000000000001</v>
      </c>
      <c r="W1654" s="110"/>
      <c r="AB1654" s="110">
        <f t="shared" ref="AB1654:AB1717" si="125">AB1653+0.001</f>
        <v>0.64100000000000046</v>
      </c>
      <c r="AC1654" s="110">
        <f>IF('3C-Water transport'!AB$56="no"," ",ROUND(AB1654,4))</f>
        <v>0.64100000000000001</v>
      </c>
      <c r="AD1654" s="110">
        <f>IF('3C-Water transport'!AB$57="no"," ",ROUND(AB1654,4))</f>
        <v>0.64100000000000001</v>
      </c>
      <c r="AE1654" s="110">
        <f>IF('3C-Water transport'!AB$58="no"," ",ROUND(AB1654,4))</f>
        <v>0.64100000000000001</v>
      </c>
    </row>
    <row r="1655" spans="5:31" x14ac:dyDescent="0.25">
      <c r="E1655" s="110">
        <f t="shared" si="123"/>
        <v>0.64200000000000046</v>
      </c>
      <c r="F1655" s="110">
        <f>IF('3A-Rail transport'!$AB$56="no"," ",ROUND(E1655,4))</f>
        <v>0.64200000000000002</v>
      </c>
      <c r="G1655" s="110">
        <f>IF('3A-Rail transport'!$AB$57="no"," ",ROUND(E1655,4))</f>
        <v>0.64200000000000002</v>
      </c>
      <c r="H1655" s="110"/>
      <c r="S1655" s="110">
        <f t="shared" si="124"/>
        <v>0.64200000000000046</v>
      </c>
      <c r="T1655" s="110">
        <f>IF('3B-Air transport'!AB$66="no"," ",ROUND(S1655,4))</f>
        <v>0.64200000000000002</v>
      </c>
      <c r="U1655" s="110">
        <f>IF('3B-Air transport'!AB$67="no"," ",ROUND(S1655,4))</f>
        <v>0.64200000000000002</v>
      </c>
      <c r="V1655" s="110">
        <f>IF('3B-Air transport'!AB$68="no"," ",ROUND(S1655,4))</f>
        <v>0.64200000000000002</v>
      </c>
      <c r="W1655" s="110"/>
      <c r="AB1655" s="110">
        <f t="shared" si="125"/>
        <v>0.64200000000000046</v>
      </c>
      <c r="AC1655" s="110">
        <f>IF('3C-Water transport'!AB$56="no"," ",ROUND(AB1655,4))</f>
        <v>0.64200000000000002</v>
      </c>
      <c r="AD1655" s="110">
        <f>IF('3C-Water transport'!AB$57="no"," ",ROUND(AB1655,4))</f>
        <v>0.64200000000000002</v>
      </c>
      <c r="AE1655" s="110">
        <f>IF('3C-Water transport'!AB$58="no"," ",ROUND(AB1655,4))</f>
        <v>0.64200000000000002</v>
      </c>
    </row>
    <row r="1656" spans="5:31" x14ac:dyDescent="0.25">
      <c r="E1656" s="110">
        <f t="shared" si="123"/>
        <v>0.64300000000000046</v>
      </c>
      <c r="F1656" s="110">
        <f>IF('3A-Rail transport'!$AB$56="no"," ",ROUND(E1656,4))</f>
        <v>0.64300000000000002</v>
      </c>
      <c r="G1656" s="110">
        <f>IF('3A-Rail transport'!$AB$57="no"," ",ROUND(E1656,4))</f>
        <v>0.64300000000000002</v>
      </c>
      <c r="H1656" s="110"/>
      <c r="S1656" s="110">
        <f t="shared" si="124"/>
        <v>0.64300000000000046</v>
      </c>
      <c r="T1656" s="110">
        <f>IF('3B-Air transport'!AB$66="no"," ",ROUND(S1656,4))</f>
        <v>0.64300000000000002</v>
      </c>
      <c r="U1656" s="110">
        <f>IF('3B-Air transport'!AB$67="no"," ",ROUND(S1656,4))</f>
        <v>0.64300000000000002</v>
      </c>
      <c r="V1656" s="110">
        <f>IF('3B-Air transport'!AB$68="no"," ",ROUND(S1656,4))</f>
        <v>0.64300000000000002</v>
      </c>
      <c r="W1656" s="110"/>
      <c r="AB1656" s="110">
        <f t="shared" si="125"/>
        <v>0.64300000000000046</v>
      </c>
      <c r="AC1656" s="110">
        <f>IF('3C-Water transport'!AB$56="no"," ",ROUND(AB1656,4))</f>
        <v>0.64300000000000002</v>
      </c>
      <c r="AD1656" s="110">
        <f>IF('3C-Water transport'!AB$57="no"," ",ROUND(AB1656,4))</f>
        <v>0.64300000000000002</v>
      </c>
      <c r="AE1656" s="110">
        <f>IF('3C-Water transport'!AB$58="no"," ",ROUND(AB1656,4))</f>
        <v>0.64300000000000002</v>
      </c>
    </row>
    <row r="1657" spans="5:31" x14ac:dyDescent="0.25">
      <c r="E1657" s="110">
        <f t="shared" si="123"/>
        <v>0.64400000000000046</v>
      </c>
      <c r="F1657" s="110">
        <f>IF('3A-Rail transport'!$AB$56="no"," ",ROUND(E1657,4))</f>
        <v>0.64400000000000002</v>
      </c>
      <c r="G1657" s="110">
        <f>IF('3A-Rail transport'!$AB$57="no"," ",ROUND(E1657,4))</f>
        <v>0.64400000000000002</v>
      </c>
      <c r="H1657" s="110"/>
      <c r="S1657" s="110">
        <f t="shared" si="124"/>
        <v>0.64400000000000046</v>
      </c>
      <c r="T1657" s="110">
        <f>IF('3B-Air transport'!AB$66="no"," ",ROUND(S1657,4))</f>
        <v>0.64400000000000002</v>
      </c>
      <c r="U1657" s="110">
        <f>IF('3B-Air transport'!AB$67="no"," ",ROUND(S1657,4))</f>
        <v>0.64400000000000002</v>
      </c>
      <c r="V1657" s="110">
        <f>IF('3B-Air transport'!AB$68="no"," ",ROUND(S1657,4))</f>
        <v>0.64400000000000002</v>
      </c>
      <c r="W1657" s="110"/>
      <c r="AB1657" s="110">
        <f t="shared" si="125"/>
        <v>0.64400000000000046</v>
      </c>
      <c r="AC1657" s="110">
        <f>IF('3C-Water transport'!AB$56="no"," ",ROUND(AB1657,4))</f>
        <v>0.64400000000000002</v>
      </c>
      <c r="AD1657" s="110">
        <f>IF('3C-Water transport'!AB$57="no"," ",ROUND(AB1657,4))</f>
        <v>0.64400000000000002</v>
      </c>
      <c r="AE1657" s="110">
        <f>IF('3C-Water transport'!AB$58="no"," ",ROUND(AB1657,4))</f>
        <v>0.64400000000000002</v>
      </c>
    </row>
    <row r="1658" spans="5:31" x14ac:dyDescent="0.25">
      <c r="E1658" s="110">
        <f t="shared" si="123"/>
        <v>0.64500000000000046</v>
      </c>
      <c r="F1658" s="110">
        <f>IF('3A-Rail transport'!$AB$56="no"," ",ROUND(E1658,4))</f>
        <v>0.64500000000000002</v>
      </c>
      <c r="G1658" s="110">
        <f>IF('3A-Rail transport'!$AB$57="no"," ",ROUND(E1658,4))</f>
        <v>0.64500000000000002</v>
      </c>
      <c r="H1658" s="110"/>
      <c r="S1658" s="110">
        <f t="shared" si="124"/>
        <v>0.64500000000000046</v>
      </c>
      <c r="T1658" s="110">
        <f>IF('3B-Air transport'!AB$66="no"," ",ROUND(S1658,4))</f>
        <v>0.64500000000000002</v>
      </c>
      <c r="U1658" s="110">
        <f>IF('3B-Air transport'!AB$67="no"," ",ROUND(S1658,4))</f>
        <v>0.64500000000000002</v>
      </c>
      <c r="V1658" s="110">
        <f>IF('3B-Air transport'!AB$68="no"," ",ROUND(S1658,4))</f>
        <v>0.64500000000000002</v>
      </c>
      <c r="W1658" s="110"/>
      <c r="AB1658" s="110">
        <f t="shared" si="125"/>
        <v>0.64500000000000046</v>
      </c>
      <c r="AC1658" s="110">
        <f>IF('3C-Water transport'!AB$56="no"," ",ROUND(AB1658,4))</f>
        <v>0.64500000000000002</v>
      </c>
      <c r="AD1658" s="110">
        <f>IF('3C-Water transport'!AB$57="no"," ",ROUND(AB1658,4))</f>
        <v>0.64500000000000002</v>
      </c>
      <c r="AE1658" s="110">
        <f>IF('3C-Water transport'!AB$58="no"," ",ROUND(AB1658,4))</f>
        <v>0.64500000000000002</v>
      </c>
    </row>
    <row r="1659" spans="5:31" x14ac:dyDescent="0.25">
      <c r="E1659" s="110">
        <f t="shared" si="123"/>
        <v>0.64600000000000046</v>
      </c>
      <c r="F1659" s="110">
        <f>IF('3A-Rail transport'!$AB$56="no"," ",ROUND(E1659,4))</f>
        <v>0.64600000000000002</v>
      </c>
      <c r="G1659" s="110">
        <f>IF('3A-Rail transport'!$AB$57="no"," ",ROUND(E1659,4))</f>
        <v>0.64600000000000002</v>
      </c>
      <c r="H1659" s="110"/>
      <c r="S1659" s="110">
        <f t="shared" si="124"/>
        <v>0.64600000000000046</v>
      </c>
      <c r="T1659" s="110">
        <f>IF('3B-Air transport'!AB$66="no"," ",ROUND(S1659,4))</f>
        <v>0.64600000000000002</v>
      </c>
      <c r="U1659" s="110">
        <f>IF('3B-Air transport'!AB$67="no"," ",ROUND(S1659,4))</f>
        <v>0.64600000000000002</v>
      </c>
      <c r="V1659" s="110">
        <f>IF('3B-Air transport'!AB$68="no"," ",ROUND(S1659,4))</f>
        <v>0.64600000000000002</v>
      </c>
      <c r="W1659" s="110"/>
      <c r="AB1659" s="110">
        <f t="shared" si="125"/>
        <v>0.64600000000000046</v>
      </c>
      <c r="AC1659" s="110">
        <f>IF('3C-Water transport'!AB$56="no"," ",ROUND(AB1659,4))</f>
        <v>0.64600000000000002</v>
      </c>
      <c r="AD1659" s="110">
        <f>IF('3C-Water transport'!AB$57="no"," ",ROUND(AB1659,4))</f>
        <v>0.64600000000000002</v>
      </c>
      <c r="AE1659" s="110">
        <f>IF('3C-Water transport'!AB$58="no"," ",ROUND(AB1659,4))</f>
        <v>0.64600000000000002</v>
      </c>
    </row>
    <row r="1660" spans="5:31" x14ac:dyDescent="0.25">
      <c r="E1660" s="110">
        <f t="shared" si="123"/>
        <v>0.64700000000000046</v>
      </c>
      <c r="F1660" s="110">
        <f>IF('3A-Rail transport'!$AB$56="no"," ",ROUND(E1660,4))</f>
        <v>0.64700000000000002</v>
      </c>
      <c r="G1660" s="110">
        <f>IF('3A-Rail transport'!$AB$57="no"," ",ROUND(E1660,4))</f>
        <v>0.64700000000000002</v>
      </c>
      <c r="H1660" s="110"/>
      <c r="S1660" s="110">
        <f t="shared" si="124"/>
        <v>0.64700000000000046</v>
      </c>
      <c r="T1660" s="110">
        <f>IF('3B-Air transport'!AB$66="no"," ",ROUND(S1660,4))</f>
        <v>0.64700000000000002</v>
      </c>
      <c r="U1660" s="110">
        <f>IF('3B-Air transport'!AB$67="no"," ",ROUND(S1660,4))</f>
        <v>0.64700000000000002</v>
      </c>
      <c r="V1660" s="110">
        <f>IF('3B-Air transport'!AB$68="no"," ",ROUND(S1660,4))</f>
        <v>0.64700000000000002</v>
      </c>
      <c r="W1660" s="110"/>
      <c r="AB1660" s="110">
        <f t="shared" si="125"/>
        <v>0.64700000000000046</v>
      </c>
      <c r="AC1660" s="110">
        <f>IF('3C-Water transport'!AB$56="no"," ",ROUND(AB1660,4))</f>
        <v>0.64700000000000002</v>
      </c>
      <c r="AD1660" s="110">
        <f>IF('3C-Water transport'!AB$57="no"," ",ROUND(AB1660,4))</f>
        <v>0.64700000000000002</v>
      </c>
      <c r="AE1660" s="110">
        <f>IF('3C-Water transport'!AB$58="no"," ",ROUND(AB1660,4))</f>
        <v>0.64700000000000002</v>
      </c>
    </row>
    <row r="1661" spans="5:31" x14ac:dyDescent="0.25">
      <c r="E1661" s="110">
        <f t="shared" si="123"/>
        <v>0.64800000000000046</v>
      </c>
      <c r="F1661" s="110">
        <f>IF('3A-Rail transport'!$AB$56="no"," ",ROUND(E1661,4))</f>
        <v>0.64800000000000002</v>
      </c>
      <c r="G1661" s="110">
        <f>IF('3A-Rail transport'!$AB$57="no"," ",ROUND(E1661,4))</f>
        <v>0.64800000000000002</v>
      </c>
      <c r="H1661" s="110"/>
      <c r="S1661" s="110">
        <f t="shared" si="124"/>
        <v>0.64800000000000046</v>
      </c>
      <c r="T1661" s="110">
        <f>IF('3B-Air transport'!AB$66="no"," ",ROUND(S1661,4))</f>
        <v>0.64800000000000002</v>
      </c>
      <c r="U1661" s="110">
        <f>IF('3B-Air transport'!AB$67="no"," ",ROUND(S1661,4))</f>
        <v>0.64800000000000002</v>
      </c>
      <c r="V1661" s="110">
        <f>IF('3B-Air transport'!AB$68="no"," ",ROUND(S1661,4))</f>
        <v>0.64800000000000002</v>
      </c>
      <c r="W1661" s="110"/>
      <c r="AB1661" s="110">
        <f t="shared" si="125"/>
        <v>0.64800000000000046</v>
      </c>
      <c r="AC1661" s="110">
        <f>IF('3C-Water transport'!AB$56="no"," ",ROUND(AB1661,4))</f>
        <v>0.64800000000000002</v>
      </c>
      <c r="AD1661" s="110">
        <f>IF('3C-Water transport'!AB$57="no"," ",ROUND(AB1661,4))</f>
        <v>0.64800000000000002</v>
      </c>
      <c r="AE1661" s="110">
        <f>IF('3C-Water transport'!AB$58="no"," ",ROUND(AB1661,4))</f>
        <v>0.64800000000000002</v>
      </c>
    </row>
    <row r="1662" spans="5:31" x14ac:dyDescent="0.25">
      <c r="E1662" s="110">
        <f t="shared" si="123"/>
        <v>0.64900000000000047</v>
      </c>
      <c r="F1662" s="110">
        <f>IF('3A-Rail transport'!$AB$56="no"," ",ROUND(E1662,4))</f>
        <v>0.64900000000000002</v>
      </c>
      <c r="G1662" s="110">
        <f>IF('3A-Rail transport'!$AB$57="no"," ",ROUND(E1662,4))</f>
        <v>0.64900000000000002</v>
      </c>
      <c r="H1662" s="110"/>
      <c r="S1662" s="110">
        <f t="shared" si="124"/>
        <v>0.64900000000000047</v>
      </c>
      <c r="T1662" s="110">
        <f>IF('3B-Air transport'!AB$66="no"," ",ROUND(S1662,4))</f>
        <v>0.64900000000000002</v>
      </c>
      <c r="U1662" s="110">
        <f>IF('3B-Air transport'!AB$67="no"," ",ROUND(S1662,4))</f>
        <v>0.64900000000000002</v>
      </c>
      <c r="V1662" s="110">
        <f>IF('3B-Air transport'!AB$68="no"," ",ROUND(S1662,4))</f>
        <v>0.64900000000000002</v>
      </c>
      <c r="W1662" s="110"/>
      <c r="AB1662" s="110">
        <f t="shared" si="125"/>
        <v>0.64900000000000047</v>
      </c>
      <c r="AC1662" s="110">
        <f>IF('3C-Water transport'!AB$56="no"," ",ROUND(AB1662,4))</f>
        <v>0.64900000000000002</v>
      </c>
      <c r="AD1662" s="110">
        <f>IF('3C-Water transport'!AB$57="no"," ",ROUND(AB1662,4))</f>
        <v>0.64900000000000002</v>
      </c>
      <c r="AE1662" s="110">
        <f>IF('3C-Water transport'!AB$58="no"," ",ROUND(AB1662,4))</f>
        <v>0.64900000000000002</v>
      </c>
    </row>
    <row r="1663" spans="5:31" x14ac:dyDescent="0.25">
      <c r="E1663" s="110">
        <f t="shared" si="123"/>
        <v>0.65000000000000047</v>
      </c>
      <c r="F1663" s="110">
        <f>IF('3A-Rail transport'!$AB$56="no"," ",ROUND(E1663,4))</f>
        <v>0.65</v>
      </c>
      <c r="G1663" s="110">
        <f>IF('3A-Rail transport'!$AB$57="no"," ",ROUND(E1663,4))</f>
        <v>0.65</v>
      </c>
      <c r="H1663" s="110"/>
      <c r="S1663" s="110">
        <f t="shared" si="124"/>
        <v>0.65000000000000047</v>
      </c>
      <c r="T1663" s="110">
        <f>IF('3B-Air transport'!AB$66="no"," ",ROUND(S1663,4))</f>
        <v>0.65</v>
      </c>
      <c r="U1663" s="110">
        <f>IF('3B-Air transport'!AB$67="no"," ",ROUND(S1663,4))</f>
        <v>0.65</v>
      </c>
      <c r="V1663" s="110">
        <f>IF('3B-Air transport'!AB$68="no"," ",ROUND(S1663,4))</f>
        <v>0.65</v>
      </c>
      <c r="W1663" s="110"/>
      <c r="AB1663" s="110">
        <f t="shared" si="125"/>
        <v>0.65000000000000047</v>
      </c>
      <c r="AC1663" s="110">
        <f>IF('3C-Water transport'!AB$56="no"," ",ROUND(AB1663,4))</f>
        <v>0.65</v>
      </c>
      <c r="AD1663" s="110">
        <f>IF('3C-Water transport'!AB$57="no"," ",ROUND(AB1663,4))</f>
        <v>0.65</v>
      </c>
      <c r="AE1663" s="110">
        <f>IF('3C-Water transport'!AB$58="no"," ",ROUND(AB1663,4))</f>
        <v>0.65</v>
      </c>
    </row>
    <row r="1664" spans="5:31" x14ac:dyDescent="0.25">
      <c r="E1664" s="110">
        <f t="shared" si="123"/>
        <v>0.65100000000000047</v>
      </c>
      <c r="F1664" s="110">
        <f>IF('3A-Rail transport'!$AB$56="no"," ",ROUND(E1664,4))</f>
        <v>0.65100000000000002</v>
      </c>
      <c r="G1664" s="110">
        <f>IF('3A-Rail transport'!$AB$57="no"," ",ROUND(E1664,4))</f>
        <v>0.65100000000000002</v>
      </c>
      <c r="H1664" s="110"/>
      <c r="S1664" s="110">
        <f t="shared" si="124"/>
        <v>0.65100000000000047</v>
      </c>
      <c r="T1664" s="110">
        <f>IF('3B-Air transport'!AB$66="no"," ",ROUND(S1664,4))</f>
        <v>0.65100000000000002</v>
      </c>
      <c r="U1664" s="110">
        <f>IF('3B-Air transport'!AB$67="no"," ",ROUND(S1664,4))</f>
        <v>0.65100000000000002</v>
      </c>
      <c r="V1664" s="110">
        <f>IF('3B-Air transport'!AB$68="no"," ",ROUND(S1664,4))</f>
        <v>0.65100000000000002</v>
      </c>
      <c r="W1664" s="110"/>
      <c r="AB1664" s="110">
        <f t="shared" si="125"/>
        <v>0.65100000000000047</v>
      </c>
      <c r="AC1664" s="110">
        <f>IF('3C-Water transport'!AB$56="no"," ",ROUND(AB1664,4))</f>
        <v>0.65100000000000002</v>
      </c>
      <c r="AD1664" s="110">
        <f>IF('3C-Water transport'!AB$57="no"," ",ROUND(AB1664,4))</f>
        <v>0.65100000000000002</v>
      </c>
      <c r="AE1664" s="110">
        <f>IF('3C-Water transport'!AB$58="no"," ",ROUND(AB1664,4))</f>
        <v>0.65100000000000002</v>
      </c>
    </row>
    <row r="1665" spans="5:31" x14ac:dyDescent="0.25">
      <c r="E1665" s="110">
        <f t="shared" si="123"/>
        <v>0.65200000000000047</v>
      </c>
      <c r="F1665" s="110">
        <f>IF('3A-Rail transport'!$AB$56="no"," ",ROUND(E1665,4))</f>
        <v>0.65200000000000002</v>
      </c>
      <c r="G1665" s="110">
        <f>IF('3A-Rail transport'!$AB$57="no"," ",ROUND(E1665,4))</f>
        <v>0.65200000000000002</v>
      </c>
      <c r="H1665" s="110"/>
      <c r="S1665" s="110">
        <f t="shared" si="124"/>
        <v>0.65200000000000047</v>
      </c>
      <c r="T1665" s="110">
        <f>IF('3B-Air transport'!AB$66="no"," ",ROUND(S1665,4))</f>
        <v>0.65200000000000002</v>
      </c>
      <c r="U1665" s="110">
        <f>IF('3B-Air transport'!AB$67="no"," ",ROUND(S1665,4))</f>
        <v>0.65200000000000002</v>
      </c>
      <c r="V1665" s="110">
        <f>IF('3B-Air transport'!AB$68="no"," ",ROUND(S1665,4))</f>
        <v>0.65200000000000002</v>
      </c>
      <c r="W1665" s="110"/>
      <c r="AB1665" s="110">
        <f t="shared" si="125"/>
        <v>0.65200000000000047</v>
      </c>
      <c r="AC1665" s="110">
        <f>IF('3C-Water transport'!AB$56="no"," ",ROUND(AB1665,4))</f>
        <v>0.65200000000000002</v>
      </c>
      <c r="AD1665" s="110">
        <f>IF('3C-Water transport'!AB$57="no"," ",ROUND(AB1665,4))</f>
        <v>0.65200000000000002</v>
      </c>
      <c r="AE1665" s="110">
        <f>IF('3C-Water transport'!AB$58="no"," ",ROUND(AB1665,4))</f>
        <v>0.65200000000000002</v>
      </c>
    </row>
    <row r="1666" spans="5:31" x14ac:dyDescent="0.25">
      <c r="E1666" s="110">
        <f t="shared" si="123"/>
        <v>0.65300000000000047</v>
      </c>
      <c r="F1666" s="110">
        <f>IF('3A-Rail transport'!$AB$56="no"," ",ROUND(E1666,4))</f>
        <v>0.65300000000000002</v>
      </c>
      <c r="G1666" s="110">
        <f>IF('3A-Rail transport'!$AB$57="no"," ",ROUND(E1666,4))</f>
        <v>0.65300000000000002</v>
      </c>
      <c r="H1666" s="110"/>
      <c r="S1666" s="110">
        <f t="shared" si="124"/>
        <v>0.65300000000000047</v>
      </c>
      <c r="T1666" s="110">
        <f>IF('3B-Air transport'!AB$66="no"," ",ROUND(S1666,4))</f>
        <v>0.65300000000000002</v>
      </c>
      <c r="U1666" s="110">
        <f>IF('3B-Air transport'!AB$67="no"," ",ROUND(S1666,4))</f>
        <v>0.65300000000000002</v>
      </c>
      <c r="V1666" s="110">
        <f>IF('3B-Air transport'!AB$68="no"," ",ROUND(S1666,4))</f>
        <v>0.65300000000000002</v>
      </c>
      <c r="W1666" s="110"/>
      <c r="AB1666" s="110">
        <f t="shared" si="125"/>
        <v>0.65300000000000047</v>
      </c>
      <c r="AC1666" s="110">
        <f>IF('3C-Water transport'!AB$56="no"," ",ROUND(AB1666,4))</f>
        <v>0.65300000000000002</v>
      </c>
      <c r="AD1666" s="110">
        <f>IF('3C-Water transport'!AB$57="no"," ",ROUND(AB1666,4))</f>
        <v>0.65300000000000002</v>
      </c>
      <c r="AE1666" s="110">
        <f>IF('3C-Water transport'!AB$58="no"," ",ROUND(AB1666,4))</f>
        <v>0.65300000000000002</v>
      </c>
    </row>
    <row r="1667" spans="5:31" x14ac:dyDescent="0.25">
      <c r="E1667" s="110">
        <f t="shared" si="123"/>
        <v>0.65400000000000047</v>
      </c>
      <c r="F1667" s="110">
        <f>IF('3A-Rail transport'!$AB$56="no"," ",ROUND(E1667,4))</f>
        <v>0.65400000000000003</v>
      </c>
      <c r="G1667" s="110">
        <f>IF('3A-Rail transport'!$AB$57="no"," ",ROUND(E1667,4))</f>
        <v>0.65400000000000003</v>
      </c>
      <c r="H1667" s="110"/>
      <c r="S1667" s="110">
        <f t="shared" si="124"/>
        <v>0.65400000000000047</v>
      </c>
      <c r="T1667" s="110">
        <f>IF('3B-Air transport'!AB$66="no"," ",ROUND(S1667,4))</f>
        <v>0.65400000000000003</v>
      </c>
      <c r="U1667" s="110">
        <f>IF('3B-Air transport'!AB$67="no"," ",ROUND(S1667,4))</f>
        <v>0.65400000000000003</v>
      </c>
      <c r="V1667" s="110">
        <f>IF('3B-Air transport'!AB$68="no"," ",ROUND(S1667,4))</f>
        <v>0.65400000000000003</v>
      </c>
      <c r="W1667" s="110"/>
      <c r="AB1667" s="110">
        <f t="shared" si="125"/>
        <v>0.65400000000000047</v>
      </c>
      <c r="AC1667" s="110">
        <f>IF('3C-Water transport'!AB$56="no"," ",ROUND(AB1667,4))</f>
        <v>0.65400000000000003</v>
      </c>
      <c r="AD1667" s="110">
        <f>IF('3C-Water transport'!AB$57="no"," ",ROUND(AB1667,4))</f>
        <v>0.65400000000000003</v>
      </c>
      <c r="AE1667" s="110">
        <f>IF('3C-Water transport'!AB$58="no"," ",ROUND(AB1667,4))</f>
        <v>0.65400000000000003</v>
      </c>
    </row>
    <row r="1668" spans="5:31" x14ac:dyDescent="0.25">
      <c r="E1668" s="110">
        <f t="shared" si="123"/>
        <v>0.65500000000000047</v>
      </c>
      <c r="F1668" s="110">
        <f>IF('3A-Rail transport'!$AB$56="no"," ",ROUND(E1668,4))</f>
        <v>0.65500000000000003</v>
      </c>
      <c r="G1668" s="110">
        <f>IF('3A-Rail transport'!$AB$57="no"," ",ROUND(E1668,4))</f>
        <v>0.65500000000000003</v>
      </c>
      <c r="H1668" s="110"/>
      <c r="S1668" s="110">
        <f t="shared" si="124"/>
        <v>0.65500000000000047</v>
      </c>
      <c r="T1668" s="110">
        <f>IF('3B-Air transport'!AB$66="no"," ",ROUND(S1668,4))</f>
        <v>0.65500000000000003</v>
      </c>
      <c r="U1668" s="110">
        <f>IF('3B-Air transport'!AB$67="no"," ",ROUND(S1668,4))</f>
        <v>0.65500000000000003</v>
      </c>
      <c r="V1668" s="110">
        <f>IF('3B-Air transport'!AB$68="no"," ",ROUND(S1668,4))</f>
        <v>0.65500000000000003</v>
      </c>
      <c r="W1668" s="110"/>
      <c r="AB1668" s="110">
        <f t="shared" si="125"/>
        <v>0.65500000000000047</v>
      </c>
      <c r="AC1668" s="110">
        <f>IF('3C-Water transport'!AB$56="no"," ",ROUND(AB1668,4))</f>
        <v>0.65500000000000003</v>
      </c>
      <c r="AD1668" s="110">
        <f>IF('3C-Water transport'!AB$57="no"," ",ROUND(AB1668,4))</f>
        <v>0.65500000000000003</v>
      </c>
      <c r="AE1668" s="110">
        <f>IF('3C-Water transport'!AB$58="no"," ",ROUND(AB1668,4))</f>
        <v>0.65500000000000003</v>
      </c>
    </row>
    <row r="1669" spans="5:31" x14ac:dyDescent="0.25">
      <c r="E1669" s="110">
        <f t="shared" si="123"/>
        <v>0.65600000000000047</v>
      </c>
      <c r="F1669" s="110">
        <f>IF('3A-Rail transport'!$AB$56="no"," ",ROUND(E1669,4))</f>
        <v>0.65600000000000003</v>
      </c>
      <c r="G1669" s="110">
        <f>IF('3A-Rail transport'!$AB$57="no"," ",ROUND(E1669,4))</f>
        <v>0.65600000000000003</v>
      </c>
      <c r="H1669" s="110"/>
      <c r="S1669" s="110">
        <f t="shared" si="124"/>
        <v>0.65600000000000047</v>
      </c>
      <c r="T1669" s="110">
        <f>IF('3B-Air transport'!AB$66="no"," ",ROUND(S1669,4))</f>
        <v>0.65600000000000003</v>
      </c>
      <c r="U1669" s="110">
        <f>IF('3B-Air transport'!AB$67="no"," ",ROUND(S1669,4))</f>
        <v>0.65600000000000003</v>
      </c>
      <c r="V1669" s="110">
        <f>IF('3B-Air transport'!AB$68="no"," ",ROUND(S1669,4))</f>
        <v>0.65600000000000003</v>
      </c>
      <c r="W1669" s="110"/>
      <c r="AB1669" s="110">
        <f t="shared" si="125"/>
        <v>0.65600000000000047</v>
      </c>
      <c r="AC1669" s="110">
        <f>IF('3C-Water transport'!AB$56="no"," ",ROUND(AB1669,4))</f>
        <v>0.65600000000000003</v>
      </c>
      <c r="AD1669" s="110">
        <f>IF('3C-Water transport'!AB$57="no"," ",ROUND(AB1669,4))</f>
        <v>0.65600000000000003</v>
      </c>
      <c r="AE1669" s="110">
        <f>IF('3C-Water transport'!AB$58="no"," ",ROUND(AB1669,4))</f>
        <v>0.65600000000000003</v>
      </c>
    </row>
    <row r="1670" spans="5:31" x14ac:dyDescent="0.25">
      <c r="E1670" s="110">
        <f t="shared" si="123"/>
        <v>0.65700000000000047</v>
      </c>
      <c r="F1670" s="110">
        <f>IF('3A-Rail transport'!$AB$56="no"," ",ROUND(E1670,4))</f>
        <v>0.65700000000000003</v>
      </c>
      <c r="G1670" s="110">
        <f>IF('3A-Rail transport'!$AB$57="no"," ",ROUND(E1670,4))</f>
        <v>0.65700000000000003</v>
      </c>
      <c r="H1670" s="110"/>
      <c r="S1670" s="110">
        <f t="shared" si="124"/>
        <v>0.65700000000000047</v>
      </c>
      <c r="T1670" s="110">
        <f>IF('3B-Air transport'!AB$66="no"," ",ROUND(S1670,4))</f>
        <v>0.65700000000000003</v>
      </c>
      <c r="U1670" s="110">
        <f>IF('3B-Air transport'!AB$67="no"," ",ROUND(S1670,4))</f>
        <v>0.65700000000000003</v>
      </c>
      <c r="V1670" s="110">
        <f>IF('3B-Air transport'!AB$68="no"," ",ROUND(S1670,4))</f>
        <v>0.65700000000000003</v>
      </c>
      <c r="W1670" s="110"/>
      <c r="AB1670" s="110">
        <f t="shared" si="125"/>
        <v>0.65700000000000047</v>
      </c>
      <c r="AC1670" s="110">
        <f>IF('3C-Water transport'!AB$56="no"," ",ROUND(AB1670,4))</f>
        <v>0.65700000000000003</v>
      </c>
      <c r="AD1670" s="110">
        <f>IF('3C-Water transport'!AB$57="no"," ",ROUND(AB1670,4))</f>
        <v>0.65700000000000003</v>
      </c>
      <c r="AE1670" s="110">
        <f>IF('3C-Water transport'!AB$58="no"," ",ROUND(AB1670,4))</f>
        <v>0.65700000000000003</v>
      </c>
    </row>
    <row r="1671" spans="5:31" x14ac:dyDescent="0.25">
      <c r="E1671" s="110">
        <f t="shared" si="123"/>
        <v>0.65800000000000047</v>
      </c>
      <c r="F1671" s="110">
        <f>IF('3A-Rail transport'!$AB$56="no"," ",ROUND(E1671,4))</f>
        <v>0.65800000000000003</v>
      </c>
      <c r="G1671" s="110">
        <f>IF('3A-Rail transport'!$AB$57="no"," ",ROUND(E1671,4))</f>
        <v>0.65800000000000003</v>
      </c>
      <c r="H1671" s="110"/>
      <c r="S1671" s="110">
        <f t="shared" si="124"/>
        <v>0.65800000000000047</v>
      </c>
      <c r="T1671" s="110">
        <f>IF('3B-Air transport'!AB$66="no"," ",ROUND(S1671,4))</f>
        <v>0.65800000000000003</v>
      </c>
      <c r="U1671" s="110">
        <f>IF('3B-Air transport'!AB$67="no"," ",ROUND(S1671,4))</f>
        <v>0.65800000000000003</v>
      </c>
      <c r="V1671" s="110">
        <f>IF('3B-Air transport'!AB$68="no"," ",ROUND(S1671,4))</f>
        <v>0.65800000000000003</v>
      </c>
      <c r="W1671" s="110"/>
      <c r="AB1671" s="110">
        <f t="shared" si="125"/>
        <v>0.65800000000000047</v>
      </c>
      <c r="AC1671" s="110">
        <f>IF('3C-Water transport'!AB$56="no"," ",ROUND(AB1671,4))</f>
        <v>0.65800000000000003</v>
      </c>
      <c r="AD1671" s="110">
        <f>IF('3C-Water transport'!AB$57="no"," ",ROUND(AB1671,4))</f>
        <v>0.65800000000000003</v>
      </c>
      <c r="AE1671" s="110">
        <f>IF('3C-Water transport'!AB$58="no"," ",ROUND(AB1671,4))</f>
        <v>0.65800000000000003</v>
      </c>
    </row>
    <row r="1672" spans="5:31" x14ac:dyDescent="0.25">
      <c r="E1672" s="110">
        <f t="shared" si="123"/>
        <v>0.65900000000000047</v>
      </c>
      <c r="F1672" s="110">
        <f>IF('3A-Rail transport'!$AB$56="no"," ",ROUND(E1672,4))</f>
        <v>0.65900000000000003</v>
      </c>
      <c r="G1672" s="110">
        <f>IF('3A-Rail transport'!$AB$57="no"," ",ROUND(E1672,4))</f>
        <v>0.65900000000000003</v>
      </c>
      <c r="H1672" s="110"/>
      <c r="S1672" s="110">
        <f t="shared" si="124"/>
        <v>0.65900000000000047</v>
      </c>
      <c r="T1672" s="110">
        <f>IF('3B-Air transport'!AB$66="no"," ",ROUND(S1672,4))</f>
        <v>0.65900000000000003</v>
      </c>
      <c r="U1672" s="110">
        <f>IF('3B-Air transport'!AB$67="no"," ",ROUND(S1672,4))</f>
        <v>0.65900000000000003</v>
      </c>
      <c r="V1672" s="110">
        <f>IF('3B-Air transport'!AB$68="no"," ",ROUND(S1672,4))</f>
        <v>0.65900000000000003</v>
      </c>
      <c r="W1672" s="110"/>
      <c r="AB1672" s="110">
        <f t="shared" si="125"/>
        <v>0.65900000000000047</v>
      </c>
      <c r="AC1672" s="110">
        <f>IF('3C-Water transport'!AB$56="no"," ",ROUND(AB1672,4))</f>
        <v>0.65900000000000003</v>
      </c>
      <c r="AD1672" s="110">
        <f>IF('3C-Water transport'!AB$57="no"," ",ROUND(AB1672,4))</f>
        <v>0.65900000000000003</v>
      </c>
      <c r="AE1672" s="110">
        <f>IF('3C-Water transport'!AB$58="no"," ",ROUND(AB1672,4))</f>
        <v>0.65900000000000003</v>
      </c>
    </row>
    <row r="1673" spans="5:31" x14ac:dyDescent="0.25">
      <c r="E1673" s="110">
        <f t="shared" si="123"/>
        <v>0.66000000000000048</v>
      </c>
      <c r="F1673" s="110">
        <f>IF('3A-Rail transport'!$AB$56="no"," ",ROUND(E1673,4))</f>
        <v>0.66</v>
      </c>
      <c r="G1673" s="110">
        <f>IF('3A-Rail transport'!$AB$57="no"," ",ROUND(E1673,4))</f>
        <v>0.66</v>
      </c>
      <c r="H1673" s="110"/>
      <c r="S1673" s="110">
        <f t="shared" si="124"/>
        <v>0.66000000000000048</v>
      </c>
      <c r="T1673" s="110">
        <f>IF('3B-Air transport'!AB$66="no"," ",ROUND(S1673,4))</f>
        <v>0.66</v>
      </c>
      <c r="U1673" s="110">
        <f>IF('3B-Air transport'!AB$67="no"," ",ROUND(S1673,4))</f>
        <v>0.66</v>
      </c>
      <c r="V1673" s="110">
        <f>IF('3B-Air transport'!AB$68="no"," ",ROUND(S1673,4))</f>
        <v>0.66</v>
      </c>
      <c r="W1673" s="110"/>
      <c r="AB1673" s="110">
        <f t="shared" si="125"/>
        <v>0.66000000000000048</v>
      </c>
      <c r="AC1673" s="110">
        <f>IF('3C-Water transport'!AB$56="no"," ",ROUND(AB1673,4))</f>
        <v>0.66</v>
      </c>
      <c r="AD1673" s="110">
        <f>IF('3C-Water transport'!AB$57="no"," ",ROUND(AB1673,4))</f>
        <v>0.66</v>
      </c>
      <c r="AE1673" s="110">
        <f>IF('3C-Water transport'!AB$58="no"," ",ROUND(AB1673,4))</f>
        <v>0.66</v>
      </c>
    </row>
    <row r="1674" spans="5:31" x14ac:dyDescent="0.25">
      <c r="E1674" s="110">
        <f t="shared" si="123"/>
        <v>0.66100000000000048</v>
      </c>
      <c r="F1674" s="110">
        <f>IF('3A-Rail transport'!$AB$56="no"," ",ROUND(E1674,4))</f>
        <v>0.66100000000000003</v>
      </c>
      <c r="G1674" s="110">
        <f>IF('3A-Rail transport'!$AB$57="no"," ",ROUND(E1674,4))</f>
        <v>0.66100000000000003</v>
      </c>
      <c r="H1674" s="110"/>
      <c r="S1674" s="110">
        <f t="shared" si="124"/>
        <v>0.66100000000000048</v>
      </c>
      <c r="T1674" s="110">
        <f>IF('3B-Air transport'!AB$66="no"," ",ROUND(S1674,4))</f>
        <v>0.66100000000000003</v>
      </c>
      <c r="U1674" s="110">
        <f>IF('3B-Air transport'!AB$67="no"," ",ROUND(S1674,4))</f>
        <v>0.66100000000000003</v>
      </c>
      <c r="V1674" s="110">
        <f>IF('3B-Air transport'!AB$68="no"," ",ROUND(S1674,4))</f>
        <v>0.66100000000000003</v>
      </c>
      <c r="W1674" s="110"/>
      <c r="AB1674" s="110">
        <f t="shared" si="125"/>
        <v>0.66100000000000048</v>
      </c>
      <c r="AC1674" s="110">
        <f>IF('3C-Water transport'!AB$56="no"," ",ROUND(AB1674,4))</f>
        <v>0.66100000000000003</v>
      </c>
      <c r="AD1674" s="110">
        <f>IF('3C-Water transport'!AB$57="no"," ",ROUND(AB1674,4))</f>
        <v>0.66100000000000003</v>
      </c>
      <c r="AE1674" s="110">
        <f>IF('3C-Water transport'!AB$58="no"," ",ROUND(AB1674,4))</f>
        <v>0.66100000000000003</v>
      </c>
    </row>
    <row r="1675" spans="5:31" x14ac:dyDescent="0.25">
      <c r="E1675" s="110">
        <f t="shared" si="123"/>
        <v>0.66200000000000048</v>
      </c>
      <c r="F1675" s="110">
        <f>IF('3A-Rail transport'!$AB$56="no"," ",ROUND(E1675,4))</f>
        <v>0.66200000000000003</v>
      </c>
      <c r="G1675" s="110">
        <f>IF('3A-Rail transport'!$AB$57="no"," ",ROUND(E1675,4))</f>
        <v>0.66200000000000003</v>
      </c>
      <c r="H1675" s="110"/>
      <c r="S1675" s="110">
        <f t="shared" si="124"/>
        <v>0.66200000000000048</v>
      </c>
      <c r="T1675" s="110">
        <f>IF('3B-Air transport'!AB$66="no"," ",ROUND(S1675,4))</f>
        <v>0.66200000000000003</v>
      </c>
      <c r="U1675" s="110">
        <f>IF('3B-Air transport'!AB$67="no"," ",ROUND(S1675,4))</f>
        <v>0.66200000000000003</v>
      </c>
      <c r="V1675" s="110">
        <f>IF('3B-Air transport'!AB$68="no"," ",ROUND(S1675,4))</f>
        <v>0.66200000000000003</v>
      </c>
      <c r="W1675" s="110"/>
      <c r="AB1675" s="110">
        <f t="shared" si="125"/>
        <v>0.66200000000000048</v>
      </c>
      <c r="AC1675" s="110">
        <f>IF('3C-Water transport'!AB$56="no"," ",ROUND(AB1675,4))</f>
        <v>0.66200000000000003</v>
      </c>
      <c r="AD1675" s="110">
        <f>IF('3C-Water transport'!AB$57="no"," ",ROUND(AB1675,4))</f>
        <v>0.66200000000000003</v>
      </c>
      <c r="AE1675" s="110">
        <f>IF('3C-Water transport'!AB$58="no"," ",ROUND(AB1675,4))</f>
        <v>0.66200000000000003</v>
      </c>
    </row>
    <row r="1676" spans="5:31" x14ac:dyDescent="0.25">
      <c r="E1676" s="110">
        <f t="shared" si="123"/>
        <v>0.66300000000000048</v>
      </c>
      <c r="F1676" s="110">
        <f>IF('3A-Rail transport'!$AB$56="no"," ",ROUND(E1676,4))</f>
        <v>0.66300000000000003</v>
      </c>
      <c r="G1676" s="110">
        <f>IF('3A-Rail transport'!$AB$57="no"," ",ROUND(E1676,4))</f>
        <v>0.66300000000000003</v>
      </c>
      <c r="H1676" s="110"/>
      <c r="S1676" s="110">
        <f t="shared" si="124"/>
        <v>0.66300000000000048</v>
      </c>
      <c r="T1676" s="110">
        <f>IF('3B-Air transport'!AB$66="no"," ",ROUND(S1676,4))</f>
        <v>0.66300000000000003</v>
      </c>
      <c r="U1676" s="110">
        <f>IF('3B-Air transport'!AB$67="no"," ",ROUND(S1676,4))</f>
        <v>0.66300000000000003</v>
      </c>
      <c r="V1676" s="110">
        <f>IF('3B-Air transport'!AB$68="no"," ",ROUND(S1676,4))</f>
        <v>0.66300000000000003</v>
      </c>
      <c r="W1676" s="110"/>
      <c r="AB1676" s="110">
        <f t="shared" si="125"/>
        <v>0.66300000000000048</v>
      </c>
      <c r="AC1676" s="110">
        <f>IF('3C-Water transport'!AB$56="no"," ",ROUND(AB1676,4))</f>
        <v>0.66300000000000003</v>
      </c>
      <c r="AD1676" s="110">
        <f>IF('3C-Water transport'!AB$57="no"," ",ROUND(AB1676,4))</f>
        <v>0.66300000000000003</v>
      </c>
      <c r="AE1676" s="110">
        <f>IF('3C-Water transport'!AB$58="no"," ",ROUND(AB1676,4))</f>
        <v>0.66300000000000003</v>
      </c>
    </row>
    <row r="1677" spans="5:31" x14ac:dyDescent="0.25">
      <c r="E1677" s="110">
        <f t="shared" si="123"/>
        <v>0.66400000000000048</v>
      </c>
      <c r="F1677" s="110">
        <f>IF('3A-Rail transport'!$AB$56="no"," ",ROUND(E1677,4))</f>
        <v>0.66400000000000003</v>
      </c>
      <c r="G1677" s="110">
        <f>IF('3A-Rail transport'!$AB$57="no"," ",ROUND(E1677,4))</f>
        <v>0.66400000000000003</v>
      </c>
      <c r="H1677" s="110"/>
      <c r="S1677" s="110">
        <f t="shared" si="124"/>
        <v>0.66400000000000048</v>
      </c>
      <c r="T1677" s="110">
        <f>IF('3B-Air transport'!AB$66="no"," ",ROUND(S1677,4))</f>
        <v>0.66400000000000003</v>
      </c>
      <c r="U1677" s="110">
        <f>IF('3B-Air transport'!AB$67="no"," ",ROUND(S1677,4))</f>
        <v>0.66400000000000003</v>
      </c>
      <c r="V1677" s="110">
        <f>IF('3B-Air transport'!AB$68="no"," ",ROUND(S1677,4))</f>
        <v>0.66400000000000003</v>
      </c>
      <c r="W1677" s="110"/>
      <c r="AB1677" s="110">
        <f t="shared" si="125"/>
        <v>0.66400000000000048</v>
      </c>
      <c r="AC1677" s="110">
        <f>IF('3C-Water transport'!AB$56="no"," ",ROUND(AB1677,4))</f>
        <v>0.66400000000000003</v>
      </c>
      <c r="AD1677" s="110">
        <f>IF('3C-Water transport'!AB$57="no"," ",ROUND(AB1677,4))</f>
        <v>0.66400000000000003</v>
      </c>
      <c r="AE1677" s="110">
        <f>IF('3C-Water transport'!AB$58="no"," ",ROUND(AB1677,4))</f>
        <v>0.66400000000000003</v>
      </c>
    </row>
    <row r="1678" spans="5:31" x14ac:dyDescent="0.25">
      <c r="E1678" s="110">
        <f t="shared" si="123"/>
        <v>0.66500000000000048</v>
      </c>
      <c r="F1678" s="110">
        <f>IF('3A-Rail transport'!$AB$56="no"," ",ROUND(E1678,4))</f>
        <v>0.66500000000000004</v>
      </c>
      <c r="G1678" s="110">
        <f>IF('3A-Rail transport'!$AB$57="no"," ",ROUND(E1678,4))</f>
        <v>0.66500000000000004</v>
      </c>
      <c r="H1678" s="110"/>
      <c r="S1678" s="110">
        <f t="shared" si="124"/>
        <v>0.66500000000000048</v>
      </c>
      <c r="T1678" s="110">
        <f>IF('3B-Air transport'!AB$66="no"," ",ROUND(S1678,4))</f>
        <v>0.66500000000000004</v>
      </c>
      <c r="U1678" s="110">
        <f>IF('3B-Air transport'!AB$67="no"," ",ROUND(S1678,4))</f>
        <v>0.66500000000000004</v>
      </c>
      <c r="V1678" s="110">
        <f>IF('3B-Air transport'!AB$68="no"," ",ROUND(S1678,4))</f>
        <v>0.66500000000000004</v>
      </c>
      <c r="W1678" s="110"/>
      <c r="AB1678" s="110">
        <f t="shared" si="125"/>
        <v>0.66500000000000048</v>
      </c>
      <c r="AC1678" s="110">
        <f>IF('3C-Water transport'!AB$56="no"," ",ROUND(AB1678,4))</f>
        <v>0.66500000000000004</v>
      </c>
      <c r="AD1678" s="110">
        <f>IF('3C-Water transport'!AB$57="no"," ",ROUND(AB1678,4))</f>
        <v>0.66500000000000004</v>
      </c>
      <c r="AE1678" s="110">
        <f>IF('3C-Water transport'!AB$58="no"," ",ROUND(AB1678,4))</f>
        <v>0.66500000000000004</v>
      </c>
    </row>
    <row r="1679" spans="5:31" x14ac:dyDescent="0.25">
      <c r="E1679" s="110">
        <f t="shared" si="123"/>
        <v>0.66600000000000048</v>
      </c>
      <c r="F1679" s="110">
        <f>IF('3A-Rail transport'!$AB$56="no"," ",ROUND(E1679,4))</f>
        <v>0.66600000000000004</v>
      </c>
      <c r="G1679" s="110">
        <f>IF('3A-Rail transport'!$AB$57="no"," ",ROUND(E1679,4))</f>
        <v>0.66600000000000004</v>
      </c>
      <c r="H1679" s="110"/>
      <c r="S1679" s="110">
        <f t="shared" si="124"/>
        <v>0.66600000000000048</v>
      </c>
      <c r="T1679" s="110">
        <f>IF('3B-Air transport'!AB$66="no"," ",ROUND(S1679,4))</f>
        <v>0.66600000000000004</v>
      </c>
      <c r="U1679" s="110">
        <f>IF('3B-Air transport'!AB$67="no"," ",ROUND(S1679,4))</f>
        <v>0.66600000000000004</v>
      </c>
      <c r="V1679" s="110">
        <f>IF('3B-Air transport'!AB$68="no"," ",ROUND(S1679,4))</f>
        <v>0.66600000000000004</v>
      </c>
      <c r="W1679" s="110"/>
      <c r="AB1679" s="110">
        <f t="shared" si="125"/>
        <v>0.66600000000000048</v>
      </c>
      <c r="AC1679" s="110">
        <f>IF('3C-Water transport'!AB$56="no"," ",ROUND(AB1679,4))</f>
        <v>0.66600000000000004</v>
      </c>
      <c r="AD1679" s="110">
        <f>IF('3C-Water transport'!AB$57="no"," ",ROUND(AB1679,4))</f>
        <v>0.66600000000000004</v>
      </c>
      <c r="AE1679" s="110">
        <f>IF('3C-Water transport'!AB$58="no"," ",ROUND(AB1679,4))</f>
        <v>0.66600000000000004</v>
      </c>
    </row>
    <row r="1680" spans="5:31" x14ac:dyDescent="0.25">
      <c r="E1680" s="110">
        <f t="shared" si="123"/>
        <v>0.66700000000000048</v>
      </c>
      <c r="F1680" s="110">
        <f>IF('3A-Rail transport'!$AB$56="no"," ",ROUND(E1680,4))</f>
        <v>0.66700000000000004</v>
      </c>
      <c r="G1680" s="110">
        <f>IF('3A-Rail transport'!$AB$57="no"," ",ROUND(E1680,4))</f>
        <v>0.66700000000000004</v>
      </c>
      <c r="H1680" s="110"/>
      <c r="S1680" s="110">
        <f t="shared" si="124"/>
        <v>0.66700000000000048</v>
      </c>
      <c r="T1680" s="110">
        <f>IF('3B-Air transport'!AB$66="no"," ",ROUND(S1680,4))</f>
        <v>0.66700000000000004</v>
      </c>
      <c r="U1680" s="110">
        <f>IF('3B-Air transport'!AB$67="no"," ",ROUND(S1680,4))</f>
        <v>0.66700000000000004</v>
      </c>
      <c r="V1680" s="110">
        <f>IF('3B-Air transport'!AB$68="no"," ",ROUND(S1680,4))</f>
        <v>0.66700000000000004</v>
      </c>
      <c r="W1680" s="110"/>
      <c r="AB1680" s="110">
        <f t="shared" si="125"/>
        <v>0.66700000000000048</v>
      </c>
      <c r="AC1680" s="110">
        <f>IF('3C-Water transport'!AB$56="no"," ",ROUND(AB1680,4))</f>
        <v>0.66700000000000004</v>
      </c>
      <c r="AD1680" s="110">
        <f>IF('3C-Water transport'!AB$57="no"," ",ROUND(AB1680,4))</f>
        <v>0.66700000000000004</v>
      </c>
      <c r="AE1680" s="110">
        <f>IF('3C-Water transport'!AB$58="no"," ",ROUND(AB1680,4))</f>
        <v>0.66700000000000004</v>
      </c>
    </row>
    <row r="1681" spans="5:31" x14ac:dyDescent="0.25">
      <c r="E1681" s="110">
        <f t="shared" si="123"/>
        <v>0.66800000000000048</v>
      </c>
      <c r="F1681" s="110">
        <f>IF('3A-Rail transport'!$AB$56="no"," ",ROUND(E1681,4))</f>
        <v>0.66800000000000004</v>
      </c>
      <c r="G1681" s="110">
        <f>IF('3A-Rail transport'!$AB$57="no"," ",ROUND(E1681,4))</f>
        <v>0.66800000000000004</v>
      </c>
      <c r="H1681" s="110"/>
      <c r="S1681" s="110">
        <f t="shared" si="124"/>
        <v>0.66800000000000048</v>
      </c>
      <c r="T1681" s="110">
        <f>IF('3B-Air transport'!AB$66="no"," ",ROUND(S1681,4))</f>
        <v>0.66800000000000004</v>
      </c>
      <c r="U1681" s="110">
        <f>IF('3B-Air transport'!AB$67="no"," ",ROUND(S1681,4))</f>
        <v>0.66800000000000004</v>
      </c>
      <c r="V1681" s="110">
        <f>IF('3B-Air transport'!AB$68="no"," ",ROUND(S1681,4))</f>
        <v>0.66800000000000004</v>
      </c>
      <c r="W1681" s="110"/>
      <c r="AB1681" s="110">
        <f t="shared" si="125"/>
        <v>0.66800000000000048</v>
      </c>
      <c r="AC1681" s="110">
        <f>IF('3C-Water transport'!AB$56="no"," ",ROUND(AB1681,4))</f>
        <v>0.66800000000000004</v>
      </c>
      <c r="AD1681" s="110">
        <f>IF('3C-Water transport'!AB$57="no"," ",ROUND(AB1681,4))</f>
        <v>0.66800000000000004</v>
      </c>
      <c r="AE1681" s="110">
        <f>IF('3C-Water transport'!AB$58="no"," ",ROUND(AB1681,4))</f>
        <v>0.66800000000000004</v>
      </c>
    </row>
    <row r="1682" spans="5:31" x14ac:dyDescent="0.25">
      <c r="E1682" s="110">
        <f t="shared" si="123"/>
        <v>0.66900000000000048</v>
      </c>
      <c r="F1682" s="110">
        <f>IF('3A-Rail transport'!$AB$56="no"," ",ROUND(E1682,4))</f>
        <v>0.66900000000000004</v>
      </c>
      <c r="G1682" s="110">
        <f>IF('3A-Rail transport'!$AB$57="no"," ",ROUND(E1682,4))</f>
        <v>0.66900000000000004</v>
      </c>
      <c r="H1682" s="110"/>
      <c r="S1682" s="110">
        <f t="shared" si="124"/>
        <v>0.66900000000000048</v>
      </c>
      <c r="T1682" s="110">
        <f>IF('3B-Air transport'!AB$66="no"," ",ROUND(S1682,4))</f>
        <v>0.66900000000000004</v>
      </c>
      <c r="U1682" s="110">
        <f>IF('3B-Air transport'!AB$67="no"," ",ROUND(S1682,4))</f>
        <v>0.66900000000000004</v>
      </c>
      <c r="V1682" s="110">
        <f>IF('3B-Air transport'!AB$68="no"," ",ROUND(S1682,4))</f>
        <v>0.66900000000000004</v>
      </c>
      <c r="W1682" s="110"/>
      <c r="AB1682" s="110">
        <f t="shared" si="125"/>
        <v>0.66900000000000048</v>
      </c>
      <c r="AC1682" s="110">
        <f>IF('3C-Water transport'!AB$56="no"," ",ROUND(AB1682,4))</f>
        <v>0.66900000000000004</v>
      </c>
      <c r="AD1682" s="110">
        <f>IF('3C-Water transport'!AB$57="no"," ",ROUND(AB1682,4))</f>
        <v>0.66900000000000004</v>
      </c>
      <c r="AE1682" s="110">
        <f>IF('3C-Water transport'!AB$58="no"," ",ROUND(AB1682,4))</f>
        <v>0.66900000000000004</v>
      </c>
    </row>
    <row r="1683" spans="5:31" x14ac:dyDescent="0.25">
      <c r="E1683" s="110">
        <f t="shared" si="123"/>
        <v>0.67000000000000048</v>
      </c>
      <c r="F1683" s="110">
        <f>IF('3A-Rail transport'!$AB$56="no"," ",ROUND(E1683,4))</f>
        <v>0.67</v>
      </c>
      <c r="G1683" s="110">
        <f>IF('3A-Rail transport'!$AB$57="no"," ",ROUND(E1683,4))</f>
        <v>0.67</v>
      </c>
      <c r="H1683" s="110"/>
      <c r="S1683" s="110">
        <f t="shared" si="124"/>
        <v>0.67000000000000048</v>
      </c>
      <c r="T1683" s="110">
        <f>IF('3B-Air transport'!AB$66="no"," ",ROUND(S1683,4))</f>
        <v>0.67</v>
      </c>
      <c r="U1683" s="110">
        <f>IF('3B-Air transport'!AB$67="no"," ",ROUND(S1683,4))</f>
        <v>0.67</v>
      </c>
      <c r="V1683" s="110">
        <f>IF('3B-Air transport'!AB$68="no"," ",ROUND(S1683,4))</f>
        <v>0.67</v>
      </c>
      <c r="W1683" s="110"/>
      <c r="AB1683" s="110">
        <f t="shared" si="125"/>
        <v>0.67000000000000048</v>
      </c>
      <c r="AC1683" s="110">
        <f>IF('3C-Water transport'!AB$56="no"," ",ROUND(AB1683,4))</f>
        <v>0.67</v>
      </c>
      <c r="AD1683" s="110">
        <f>IF('3C-Water transport'!AB$57="no"," ",ROUND(AB1683,4))</f>
        <v>0.67</v>
      </c>
      <c r="AE1683" s="110">
        <f>IF('3C-Water transport'!AB$58="no"," ",ROUND(AB1683,4))</f>
        <v>0.67</v>
      </c>
    </row>
    <row r="1684" spans="5:31" x14ac:dyDescent="0.25">
      <c r="E1684" s="110">
        <f t="shared" si="123"/>
        <v>0.67100000000000048</v>
      </c>
      <c r="F1684" s="110">
        <f>IF('3A-Rail transport'!$AB$56="no"," ",ROUND(E1684,4))</f>
        <v>0.67100000000000004</v>
      </c>
      <c r="G1684" s="110">
        <f>IF('3A-Rail transport'!$AB$57="no"," ",ROUND(E1684,4))</f>
        <v>0.67100000000000004</v>
      </c>
      <c r="H1684" s="110"/>
      <c r="S1684" s="110">
        <f t="shared" si="124"/>
        <v>0.67100000000000048</v>
      </c>
      <c r="T1684" s="110">
        <f>IF('3B-Air transport'!AB$66="no"," ",ROUND(S1684,4))</f>
        <v>0.67100000000000004</v>
      </c>
      <c r="U1684" s="110">
        <f>IF('3B-Air transport'!AB$67="no"," ",ROUND(S1684,4))</f>
        <v>0.67100000000000004</v>
      </c>
      <c r="V1684" s="110">
        <f>IF('3B-Air transport'!AB$68="no"," ",ROUND(S1684,4))</f>
        <v>0.67100000000000004</v>
      </c>
      <c r="W1684" s="110"/>
      <c r="AB1684" s="110">
        <f t="shared" si="125"/>
        <v>0.67100000000000048</v>
      </c>
      <c r="AC1684" s="110">
        <f>IF('3C-Water transport'!AB$56="no"," ",ROUND(AB1684,4))</f>
        <v>0.67100000000000004</v>
      </c>
      <c r="AD1684" s="110">
        <f>IF('3C-Water transport'!AB$57="no"," ",ROUND(AB1684,4))</f>
        <v>0.67100000000000004</v>
      </c>
      <c r="AE1684" s="110">
        <f>IF('3C-Water transport'!AB$58="no"," ",ROUND(AB1684,4))</f>
        <v>0.67100000000000004</v>
      </c>
    </row>
    <row r="1685" spans="5:31" x14ac:dyDescent="0.25">
      <c r="E1685" s="110">
        <f t="shared" si="123"/>
        <v>0.67200000000000049</v>
      </c>
      <c r="F1685" s="110">
        <f>IF('3A-Rail transport'!$AB$56="no"," ",ROUND(E1685,4))</f>
        <v>0.67200000000000004</v>
      </c>
      <c r="G1685" s="110">
        <f>IF('3A-Rail transport'!$AB$57="no"," ",ROUND(E1685,4))</f>
        <v>0.67200000000000004</v>
      </c>
      <c r="H1685" s="110"/>
      <c r="S1685" s="110">
        <f t="shared" si="124"/>
        <v>0.67200000000000049</v>
      </c>
      <c r="T1685" s="110">
        <f>IF('3B-Air transport'!AB$66="no"," ",ROUND(S1685,4))</f>
        <v>0.67200000000000004</v>
      </c>
      <c r="U1685" s="110">
        <f>IF('3B-Air transport'!AB$67="no"," ",ROUND(S1685,4))</f>
        <v>0.67200000000000004</v>
      </c>
      <c r="V1685" s="110">
        <f>IF('3B-Air transport'!AB$68="no"," ",ROUND(S1685,4))</f>
        <v>0.67200000000000004</v>
      </c>
      <c r="W1685" s="110"/>
      <c r="AB1685" s="110">
        <f t="shared" si="125"/>
        <v>0.67200000000000049</v>
      </c>
      <c r="AC1685" s="110">
        <f>IF('3C-Water transport'!AB$56="no"," ",ROUND(AB1685,4))</f>
        <v>0.67200000000000004</v>
      </c>
      <c r="AD1685" s="110">
        <f>IF('3C-Water transport'!AB$57="no"," ",ROUND(AB1685,4))</f>
        <v>0.67200000000000004</v>
      </c>
      <c r="AE1685" s="110">
        <f>IF('3C-Water transport'!AB$58="no"," ",ROUND(AB1685,4))</f>
        <v>0.67200000000000004</v>
      </c>
    </row>
    <row r="1686" spans="5:31" x14ac:dyDescent="0.25">
      <c r="E1686" s="110">
        <f t="shared" si="123"/>
        <v>0.67300000000000049</v>
      </c>
      <c r="F1686" s="110">
        <f>IF('3A-Rail transport'!$AB$56="no"," ",ROUND(E1686,4))</f>
        <v>0.67300000000000004</v>
      </c>
      <c r="G1686" s="110">
        <f>IF('3A-Rail transport'!$AB$57="no"," ",ROUND(E1686,4))</f>
        <v>0.67300000000000004</v>
      </c>
      <c r="H1686" s="110"/>
      <c r="S1686" s="110">
        <f t="shared" si="124"/>
        <v>0.67300000000000049</v>
      </c>
      <c r="T1686" s="110">
        <f>IF('3B-Air transport'!AB$66="no"," ",ROUND(S1686,4))</f>
        <v>0.67300000000000004</v>
      </c>
      <c r="U1686" s="110">
        <f>IF('3B-Air transport'!AB$67="no"," ",ROUND(S1686,4))</f>
        <v>0.67300000000000004</v>
      </c>
      <c r="V1686" s="110">
        <f>IF('3B-Air transport'!AB$68="no"," ",ROUND(S1686,4))</f>
        <v>0.67300000000000004</v>
      </c>
      <c r="W1686" s="110"/>
      <c r="AB1686" s="110">
        <f t="shared" si="125"/>
        <v>0.67300000000000049</v>
      </c>
      <c r="AC1686" s="110">
        <f>IF('3C-Water transport'!AB$56="no"," ",ROUND(AB1686,4))</f>
        <v>0.67300000000000004</v>
      </c>
      <c r="AD1686" s="110">
        <f>IF('3C-Water transport'!AB$57="no"," ",ROUND(AB1686,4))</f>
        <v>0.67300000000000004</v>
      </c>
      <c r="AE1686" s="110">
        <f>IF('3C-Water transport'!AB$58="no"," ",ROUND(AB1686,4))</f>
        <v>0.67300000000000004</v>
      </c>
    </row>
    <row r="1687" spans="5:31" x14ac:dyDescent="0.25">
      <c r="E1687" s="110">
        <f t="shared" si="123"/>
        <v>0.67400000000000049</v>
      </c>
      <c r="F1687" s="110">
        <f>IF('3A-Rail transport'!$AB$56="no"," ",ROUND(E1687,4))</f>
        <v>0.67400000000000004</v>
      </c>
      <c r="G1687" s="110">
        <f>IF('3A-Rail transport'!$AB$57="no"," ",ROUND(E1687,4))</f>
        <v>0.67400000000000004</v>
      </c>
      <c r="H1687" s="110"/>
      <c r="S1687" s="110">
        <f t="shared" si="124"/>
        <v>0.67400000000000049</v>
      </c>
      <c r="T1687" s="110">
        <f>IF('3B-Air transport'!AB$66="no"," ",ROUND(S1687,4))</f>
        <v>0.67400000000000004</v>
      </c>
      <c r="U1687" s="110">
        <f>IF('3B-Air transport'!AB$67="no"," ",ROUND(S1687,4))</f>
        <v>0.67400000000000004</v>
      </c>
      <c r="V1687" s="110">
        <f>IF('3B-Air transport'!AB$68="no"," ",ROUND(S1687,4))</f>
        <v>0.67400000000000004</v>
      </c>
      <c r="W1687" s="110"/>
      <c r="AB1687" s="110">
        <f t="shared" si="125"/>
        <v>0.67400000000000049</v>
      </c>
      <c r="AC1687" s="110">
        <f>IF('3C-Water transport'!AB$56="no"," ",ROUND(AB1687,4))</f>
        <v>0.67400000000000004</v>
      </c>
      <c r="AD1687" s="110">
        <f>IF('3C-Water transport'!AB$57="no"," ",ROUND(AB1687,4))</f>
        <v>0.67400000000000004</v>
      </c>
      <c r="AE1687" s="110">
        <f>IF('3C-Water transport'!AB$58="no"," ",ROUND(AB1687,4))</f>
        <v>0.67400000000000004</v>
      </c>
    </row>
    <row r="1688" spans="5:31" x14ac:dyDescent="0.25">
      <c r="E1688" s="110">
        <f t="shared" si="123"/>
        <v>0.67500000000000049</v>
      </c>
      <c r="F1688" s="110">
        <f>IF('3A-Rail transport'!$AB$56="no"," ",ROUND(E1688,4))</f>
        <v>0.67500000000000004</v>
      </c>
      <c r="G1688" s="110">
        <f>IF('3A-Rail transport'!$AB$57="no"," ",ROUND(E1688,4))</f>
        <v>0.67500000000000004</v>
      </c>
      <c r="H1688" s="110"/>
      <c r="S1688" s="110">
        <f t="shared" si="124"/>
        <v>0.67500000000000049</v>
      </c>
      <c r="T1688" s="110">
        <f>IF('3B-Air transport'!AB$66="no"," ",ROUND(S1688,4))</f>
        <v>0.67500000000000004</v>
      </c>
      <c r="U1688" s="110">
        <f>IF('3B-Air transport'!AB$67="no"," ",ROUND(S1688,4))</f>
        <v>0.67500000000000004</v>
      </c>
      <c r="V1688" s="110">
        <f>IF('3B-Air transport'!AB$68="no"," ",ROUND(S1688,4))</f>
        <v>0.67500000000000004</v>
      </c>
      <c r="W1688" s="110"/>
      <c r="AB1688" s="110">
        <f t="shared" si="125"/>
        <v>0.67500000000000049</v>
      </c>
      <c r="AC1688" s="110">
        <f>IF('3C-Water transport'!AB$56="no"," ",ROUND(AB1688,4))</f>
        <v>0.67500000000000004</v>
      </c>
      <c r="AD1688" s="110">
        <f>IF('3C-Water transport'!AB$57="no"," ",ROUND(AB1688,4))</f>
        <v>0.67500000000000004</v>
      </c>
      <c r="AE1688" s="110">
        <f>IF('3C-Water transport'!AB$58="no"," ",ROUND(AB1688,4))</f>
        <v>0.67500000000000004</v>
      </c>
    </row>
    <row r="1689" spans="5:31" x14ac:dyDescent="0.25">
      <c r="E1689" s="110">
        <f t="shared" si="123"/>
        <v>0.67600000000000049</v>
      </c>
      <c r="F1689" s="110">
        <f>IF('3A-Rail transport'!$AB$56="no"," ",ROUND(E1689,4))</f>
        <v>0.67600000000000005</v>
      </c>
      <c r="G1689" s="110">
        <f>IF('3A-Rail transport'!$AB$57="no"," ",ROUND(E1689,4))</f>
        <v>0.67600000000000005</v>
      </c>
      <c r="H1689" s="110"/>
      <c r="S1689" s="110">
        <f t="shared" si="124"/>
        <v>0.67600000000000049</v>
      </c>
      <c r="T1689" s="110">
        <f>IF('3B-Air transport'!AB$66="no"," ",ROUND(S1689,4))</f>
        <v>0.67600000000000005</v>
      </c>
      <c r="U1689" s="110">
        <f>IF('3B-Air transport'!AB$67="no"," ",ROUND(S1689,4))</f>
        <v>0.67600000000000005</v>
      </c>
      <c r="V1689" s="110">
        <f>IF('3B-Air transport'!AB$68="no"," ",ROUND(S1689,4))</f>
        <v>0.67600000000000005</v>
      </c>
      <c r="W1689" s="110"/>
      <c r="AB1689" s="110">
        <f t="shared" si="125"/>
        <v>0.67600000000000049</v>
      </c>
      <c r="AC1689" s="110">
        <f>IF('3C-Water transport'!AB$56="no"," ",ROUND(AB1689,4))</f>
        <v>0.67600000000000005</v>
      </c>
      <c r="AD1689" s="110">
        <f>IF('3C-Water transport'!AB$57="no"," ",ROUND(AB1689,4))</f>
        <v>0.67600000000000005</v>
      </c>
      <c r="AE1689" s="110">
        <f>IF('3C-Water transport'!AB$58="no"," ",ROUND(AB1689,4))</f>
        <v>0.67600000000000005</v>
      </c>
    </row>
    <row r="1690" spans="5:31" x14ac:dyDescent="0.25">
      <c r="E1690" s="110">
        <f t="shared" si="123"/>
        <v>0.67700000000000049</v>
      </c>
      <c r="F1690" s="110">
        <f>IF('3A-Rail transport'!$AB$56="no"," ",ROUND(E1690,4))</f>
        <v>0.67700000000000005</v>
      </c>
      <c r="G1690" s="110">
        <f>IF('3A-Rail transport'!$AB$57="no"," ",ROUND(E1690,4))</f>
        <v>0.67700000000000005</v>
      </c>
      <c r="H1690" s="110"/>
      <c r="S1690" s="110">
        <f t="shared" si="124"/>
        <v>0.67700000000000049</v>
      </c>
      <c r="T1690" s="110">
        <f>IF('3B-Air transport'!AB$66="no"," ",ROUND(S1690,4))</f>
        <v>0.67700000000000005</v>
      </c>
      <c r="U1690" s="110">
        <f>IF('3B-Air transport'!AB$67="no"," ",ROUND(S1690,4))</f>
        <v>0.67700000000000005</v>
      </c>
      <c r="V1690" s="110">
        <f>IF('3B-Air transport'!AB$68="no"," ",ROUND(S1690,4))</f>
        <v>0.67700000000000005</v>
      </c>
      <c r="W1690" s="110"/>
      <c r="AB1690" s="110">
        <f t="shared" si="125"/>
        <v>0.67700000000000049</v>
      </c>
      <c r="AC1690" s="110">
        <f>IF('3C-Water transport'!AB$56="no"," ",ROUND(AB1690,4))</f>
        <v>0.67700000000000005</v>
      </c>
      <c r="AD1690" s="110">
        <f>IF('3C-Water transport'!AB$57="no"," ",ROUND(AB1690,4))</f>
        <v>0.67700000000000005</v>
      </c>
      <c r="AE1690" s="110">
        <f>IF('3C-Water transport'!AB$58="no"," ",ROUND(AB1690,4))</f>
        <v>0.67700000000000005</v>
      </c>
    </row>
    <row r="1691" spans="5:31" x14ac:dyDescent="0.25">
      <c r="E1691" s="110">
        <f t="shared" si="123"/>
        <v>0.67800000000000049</v>
      </c>
      <c r="F1691" s="110">
        <f>IF('3A-Rail transport'!$AB$56="no"," ",ROUND(E1691,4))</f>
        <v>0.67800000000000005</v>
      </c>
      <c r="G1691" s="110">
        <f>IF('3A-Rail transport'!$AB$57="no"," ",ROUND(E1691,4))</f>
        <v>0.67800000000000005</v>
      </c>
      <c r="H1691" s="110"/>
      <c r="S1691" s="110">
        <f t="shared" si="124"/>
        <v>0.67800000000000049</v>
      </c>
      <c r="T1691" s="110">
        <f>IF('3B-Air transport'!AB$66="no"," ",ROUND(S1691,4))</f>
        <v>0.67800000000000005</v>
      </c>
      <c r="U1691" s="110">
        <f>IF('3B-Air transport'!AB$67="no"," ",ROUND(S1691,4))</f>
        <v>0.67800000000000005</v>
      </c>
      <c r="V1691" s="110">
        <f>IF('3B-Air transport'!AB$68="no"," ",ROUND(S1691,4))</f>
        <v>0.67800000000000005</v>
      </c>
      <c r="W1691" s="110"/>
      <c r="AB1691" s="110">
        <f t="shared" si="125"/>
        <v>0.67800000000000049</v>
      </c>
      <c r="AC1691" s="110">
        <f>IF('3C-Water transport'!AB$56="no"," ",ROUND(AB1691,4))</f>
        <v>0.67800000000000005</v>
      </c>
      <c r="AD1691" s="110">
        <f>IF('3C-Water transport'!AB$57="no"," ",ROUND(AB1691,4))</f>
        <v>0.67800000000000005</v>
      </c>
      <c r="AE1691" s="110">
        <f>IF('3C-Water transport'!AB$58="no"," ",ROUND(AB1691,4))</f>
        <v>0.67800000000000005</v>
      </c>
    </row>
    <row r="1692" spans="5:31" x14ac:dyDescent="0.25">
      <c r="E1692" s="110">
        <f t="shared" si="123"/>
        <v>0.67900000000000049</v>
      </c>
      <c r="F1692" s="110">
        <f>IF('3A-Rail transport'!$AB$56="no"," ",ROUND(E1692,4))</f>
        <v>0.67900000000000005</v>
      </c>
      <c r="G1692" s="110">
        <f>IF('3A-Rail transport'!$AB$57="no"," ",ROUND(E1692,4))</f>
        <v>0.67900000000000005</v>
      </c>
      <c r="H1692" s="110"/>
      <c r="S1692" s="110">
        <f t="shared" si="124"/>
        <v>0.67900000000000049</v>
      </c>
      <c r="T1692" s="110">
        <f>IF('3B-Air transport'!AB$66="no"," ",ROUND(S1692,4))</f>
        <v>0.67900000000000005</v>
      </c>
      <c r="U1692" s="110">
        <f>IF('3B-Air transport'!AB$67="no"," ",ROUND(S1692,4))</f>
        <v>0.67900000000000005</v>
      </c>
      <c r="V1692" s="110">
        <f>IF('3B-Air transport'!AB$68="no"," ",ROUND(S1692,4))</f>
        <v>0.67900000000000005</v>
      </c>
      <c r="W1692" s="110"/>
      <c r="AB1692" s="110">
        <f t="shared" si="125"/>
        <v>0.67900000000000049</v>
      </c>
      <c r="AC1692" s="110">
        <f>IF('3C-Water transport'!AB$56="no"," ",ROUND(AB1692,4))</f>
        <v>0.67900000000000005</v>
      </c>
      <c r="AD1692" s="110">
        <f>IF('3C-Water transport'!AB$57="no"," ",ROUND(AB1692,4))</f>
        <v>0.67900000000000005</v>
      </c>
      <c r="AE1692" s="110">
        <f>IF('3C-Water transport'!AB$58="no"," ",ROUND(AB1692,4))</f>
        <v>0.67900000000000005</v>
      </c>
    </row>
    <row r="1693" spans="5:31" x14ac:dyDescent="0.25">
      <c r="E1693" s="110">
        <f t="shared" si="123"/>
        <v>0.68000000000000049</v>
      </c>
      <c r="F1693" s="110">
        <f>IF('3A-Rail transport'!$AB$56="no"," ",ROUND(E1693,4))</f>
        <v>0.68</v>
      </c>
      <c r="G1693" s="110">
        <f>IF('3A-Rail transport'!$AB$57="no"," ",ROUND(E1693,4))</f>
        <v>0.68</v>
      </c>
      <c r="H1693" s="110"/>
      <c r="S1693" s="110">
        <f t="shared" si="124"/>
        <v>0.68000000000000049</v>
      </c>
      <c r="T1693" s="110">
        <f>IF('3B-Air transport'!AB$66="no"," ",ROUND(S1693,4))</f>
        <v>0.68</v>
      </c>
      <c r="U1693" s="110">
        <f>IF('3B-Air transport'!AB$67="no"," ",ROUND(S1693,4))</f>
        <v>0.68</v>
      </c>
      <c r="V1693" s="110">
        <f>IF('3B-Air transport'!AB$68="no"," ",ROUND(S1693,4))</f>
        <v>0.68</v>
      </c>
      <c r="W1693" s="110"/>
      <c r="AB1693" s="110">
        <f t="shared" si="125"/>
        <v>0.68000000000000049</v>
      </c>
      <c r="AC1693" s="110">
        <f>IF('3C-Water transport'!AB$56="no"," ",ROUND(AB1693,4))</f>
        <v>0.68</v>
      </c>
      <c r="AD1693" s="110">
        <f>IF('3C-Water transport'!AB$57="no"," ",ROUND(AB1693,4))</f>
        <v>0.68</v>
      </c>
      <c r="AE1693" s="110">
        <f>IF('3C-Water transport'!AB$58="no"," ",ROUND(AB1693,4))</f>
        <v>0.68</v>
      </c>
    </row>
    <row r="1694" spans="5:31" x14ac:dyDescent="0.25">
      <c r="E1694" s="110">
        <f t="shared" si="123"/>
        <v>0.68100000000000049</v>
      </c>
      <c r="F1694" s="110">
        <f>IF('3A-Rail transport'!$AB$56="no"," ",ROUND(E1694,4))</f>
        <v>0.68100000000000005</v>
      </c>
      <c r="G1694" s="110">
        <f>IF('3A-Rail transport'!$AB$57="no"," ",ROUND(E1694,4))</f>
        <v>0.68100000000000005</v>
      </c>
      <c r="H1694" s="110"/>
      <c r="S1694" s="110">
        <f t="shared" si="124"/>
        <v>0.68100000000000049</v>
      </c>
      <c r="T1694" s="110">
        <f>IF('3B-Air transport'!AB$66="no"," ",ROUND(S1694,4))</f>
        <v>0.68100000000000005</v>
      </c>
      <c r="U1694" s="110">
        <f>IF('3B-Air transport'!AB$67="no"," ",ROUND(S1694,4))</f>
        <v>0.68100000000000005</v>
      </c>
      <c r="V1694" s="110">
        <f>IF('3B-Air transport'!AB$68="no"," ",ROUND(S1694,4))</f>
        <v>0.68100000000000005</v>
      </c>
      <c r="W1694" s="110"/>
      <c r="AB1694" s="110">
        <f t="shared" si="125"/>
        <v>0.68100000000000049</v>
      </c>
      <c r="AC1694" s="110">
        <f>IF('3C-Water transport'!AB$56="no"," ",ROUND(AB1694,4))</f>
        <v>0.68100000000000005</v>
      </c>
      <c r="AD1694" s="110">
        <f>IF('3C-Water transport'!AB$57="no"," ",ROUND(AB1694,4))</f>
        <v>0.68100000000000005</v>
      </c>
      <c r="AE1694" s="110">
        <f>IF('3C-Water transport'!AB$58="no"," ",ROUND(AB1694,4))</f>
        <v>0.68100000000000005</v>
      </c>
    </row>
    <row r="1695" spans="5:31" x14ac:dyDescent="0.25">
      <c r="E1695" s="110">
        <f t="shared" si="123"/>
        <v>0.68200000000000049</v>
      </c>
      <c r="F1695" s="110">
        <f>IF('3A-Rail transport'!$AB$56="no"," ",ROUND(E1695,4))</f>
        <v>0.68200000000000005</v>
      </c>
      <c r="G1695" s="110">
        <f>IF('3A-Rail transport'!$AB$57="no"," ",ROUND(E1695,4))</f>
        <v>0.68200000000000005</v>
      </c>
      <c r="H1695" s="110"/>
      <c r="S1695" s="110">
        <f t="shared" si="124"/>
        <v>0.68200000000000049</v>
      </c>
      <c r="T1695" s="110">
        <f>IF('3B-Air transport'!AB$66="no"," ",ROUND(S1695,4))</f>
        <v>0.68200000000000005</v>
      </c>
      <c r="U1695" s="110">
        <f>IF('3B-Air transport'!AB$67="no"," ",ROUND(S1695,4))</f>
        <v>0.68200000000000005</v>
      </c>
      <c r="V1695" s="110">
        <f>IF('3B-Air transport'!AB$68="no"," ",ROUND(S1695,4))</f>
        <v>0.68200000000000005</v>
      </c>
      <c r="W1695" s="110"/>
      <c r="AB1695" s="110">
        <f t="shared" si="125"/>
        <v>0.68200000000000049</v>
      </c>
      <c r="AC1695" s="110">
        <f>IF('3C-Water transport'!AB$56="no"," ",ROUND(AB1695,4))</f>
        <v>0.68200000000000005</v>
      </c>
      <c r="AD1695" s="110">
        <f>IF('3C-Water transport'!AB$57="no"," ",ROUND(AB1695,4))</f>
        <v>0.68200000000000005</v>
      </c>
      <c r="AE1695" s="110">
        <f>IF('3C-Water transport'!AB$58="no"," ",ROUND(AB1695,4))</f>
        <v>0.68200000000000005</v>
      </c>
    </row>
    <row r="1696" spans="5:31" x14ac:dyDescent="0.25">
      <c r="E1696" s="110">
        <f t="shared" si="123"/>
        <v>0.6830000000000005</v>
      </c>
      <c r="F1696" s="110">
        <f>IF('3A-Rail transport'!$AB$56="no"," ",ROUND(E1696,4))</f>
        <v>0.68300000000000005</v>
      </c>
      <c r="G1696" s="110">
        <f>IF('3A-Rail transport'!$AB$57="no"," ",ROUND(E1696,4))</f>
        <v>0.68300000000000005</v>
      </c>
      <c r="H1696" s="110"/>
      <c r="S1696" s="110">
        <f t="shared" si="124"/>
        <v>0.6830000000000005</v>
      </c>
      <c r="T1696" s="110">
        <f>IF('3B-Air transport'!AB$66="no"," ",ROUND(S1696,4))</f>
        <v>0.68300000000000005</v>
      </c>
      <c r="U1696" s="110">
        <f>IF('3B-Air transport'!AB$67="no"," ",ROUND(S1696,4))</f>
        <v>0.68300000000000005</v>
      </c>
      <c r="V1696" s="110">
        <f>IF('3B-Air transport'!AB$68="no"," ",ROUND(S1696,4))</f>
        <v>0.68300000000000005</v>
      </c>
      <c r="W1696" s="110"/>
      <c r="AB1696" s="110">
        <f t="shared" si="125"/>
        <v>0.6830000000000005</v>
      </c>
      <c r="AC1696" s="110">
        <f>IF('3C-Water transport'!AB$56="no"," ",ROUND(AB1696,4))</f>
        <v>0.68300000000000005</v>
      </c>
      <c r="AD1696" s="110">
        <f>IF('3C-Water transport'!AB$57="no"," ",ROUND(AB1696,4))</f>
        <v>0.68300000000000005</v>
      </c>
      <c r="AE1696" s="110">
        <f>IF('3C-Water transport'!AB$58="no"," ",ROUND(AB1696,4))</f>
        <v>0.68300000000000005</v>
      </c>
    </row>
    <row r="1697" spans="5:31" x14ac:dyDescent="0.25">
      <c r="E1697" s="110">
        <f t="shared" si="123"/>
        <v>0.6840000000000005</v>
      </c>
      <c r="F1697" s="110">
        <f>IF('3A-Rail transport'!$AB$56="no"," ",ROUND(E1697,4))</f>
        <v>0.68400000000000005</v>
      </c>
      <c r="G1697" s="110">
        <f>IF('3A-Rail transport'!$AB$57="no"," ",ROUND(E1697,4))</f>
        <v>0.68400000000000005</v>
      </c>
      <c r="H1697" s="110"/>
      <c r="S1697" s="110">
        <f t="shared" si="124"/>
        <v>0.6840000000000005</v>
      </c>
      <c r="T1697" s="110">
        <f>IF('3B-Air transport'!AB$66="no"," ",ROUND(S1697,4))</f>
        <v>0.68400000000000005</v>
      </c>
      <c r="U1697" s="110">
        <f>IF('3B-Air transport'!AB$67="no"," ",ROUND(S1697,4))</f>
        <v>0.68400000000000005</v>
      </c>
      <c r="V1697" s="110">
        <f>IF('3B-Air transport'!AB$68="no"," ",ROUND(S1697,4))</f>
        <v>0.68400000000000005</v>
      </c>
      <c r="W1697" s="110"/>
      <c r="AB1697" s="110">
        <f t="shared" si="125"/>
        <v>0.6840000000000005</v>
      </c>
      <c r="AC1697" s="110">
        <f>IF('3C-Water transport'!AB$56="no"," ",ROUND(AB1697,4))</f>
        <v>0.68400000000000005</v>
      </c>
      <c r="AD1697" s="110">
        <f>IF('3C-Water transport'!AB$57="no"," ",ROUND(AB1697,4))</f>
        <v>0.68400000000000005</v>
      </c>
      <c r="AE1697" s="110">
        <f>IF('3C-Water transport'!AB$58="no"," ",ROUND(AB1697,4))</f>
        <v>0.68400000000000005</v>
      </c>
    </row>
    <row r="1698" spans="5:31" x14ac:dyDescent="0.25">
      <c r="E1698" s="110">
        <f t="shared" si="123"/>
        <v>0.6850000000000005</v>
      </c>
      <c r="F1698" s="110">
        <f>IF('3A-Rail transport'!$AB$56="no"," ",ROUND(E1698,4))</f>
        <v>0.68500000000000005</v>
      </c>
      <c r="G1698" s="110">
        <f>IF('3A-Rail transport'!$AB$57="no"," ",ROUND(E1698,4))</f>
        <v>0.68500000000000005</v>
      </c>
      <c r="H1698" s="110"/>
      <c r="S1698" s="110">
        <f t="shared" si="124"/>
        <v>0.6850000000000005</v>
      </c>
      <c r="T1698" s="110">
        <f>IF('3B-Air transport'!AB$66="no"," ",ROUND(S1698,4))</f>
        <v>0.68500000000000005</v>
      </c>
      <c r="U1698" s="110">
        <f>IF('3B-Air transport'!AB$67="no"," ",ROUND(S1698,4))</f>
        <v>0.68500000000000005</v>
      </c>
      <c r="V1698" s="110">
        <f>IF('3B-Air transport'!AB$68="no"," ",ROUND(S1698,4))</f>
        <v>0.68500000000000005</v>
      </c>
      <c r="W1698" s="110"/>
      <c r="AB1698" s="110">
        <f t="shared" si="125"/>
        <v>0.6850000000000005</v>
      </c>
      <c r="AC1698" s="110">
        <f>IF('3C-Water transport'!AB$56="no"," ",ROUND(AB1698,4))</f>
        <v>0.68500000000000005</v>
      </c>
      <c r="AD1698" s="110">
        <f>IF('3C-Water transport'!AB$57="no"," ",ROUND(AB1698,4))</f>
        <v>0.68500000000000005</v>
      </c>
      <c r="AE1698" s="110">
        <f>IF('3C-Water transport'!AB$58="no"," ",ROUND(AB1698,4))</f>
        <v>0.68500000000000005</v>
      </c>
    </row>
    <row r="1699" spans="5:31" x14ac:dyDescent="0.25">
      <c r="E1699" s="110">
        <f t="shared" si="123"/>
        <v>0.6860000000000005</v>
      </c>
      <c r="F1699" s="110">
        <f>IF('3A-Rail transport'!$AB$56="no"," ",ROUND(E1699,4))</f>
        <v>0.68600000000000005</v>
      </c>
      <c r="G1699" s="110">
        <f>IF('3A-Rail transport'!$AB$57="no"," ",ROUND(E1699,4))</f>
        <v>0.68600000000000005</v>
      </c>
      <c r="H1699" s="110"/>
      <c r="S1699" s="110">
        <f t="shared" si="124"/>
        <v>0.6860000000000005</v>
      </c>
      <c r="T1699" s="110">
        <f>IF('3B-Air transport'!AB$66="no"," ",ROUND(S1699,4))</f>
        <v>0.68600000000000005</v>
      </c>
      <c r="U1699" s="110">
        <f>IF('3B-Air transport'!AB$67="no"," ",ROUND(S1699,4))</f>
        <v>0.68600000000000005</v>
      </c>
      <c r="V1699" s="110">
        <f>IF('3B-Air transport'!AB$68="no"," ",ROUND(S1699,4))</f>
        <v>0.68600000000000005</v>
      </c>
      <c r="W1699" s="110"/>
      <c r="AB1699" s="110">
        <f t="shared" si="125"/>
        <v>0.6860000000000005</v>
      </c>
      <c r="AC1699" s="110">
        <f>IF('3C-Water transport'!AB$56="no"," ",ROUND(AB1699,4))</f>
        <v>0.68600000000000005</v>
      </c>
      <c r="AD1699" s="110">
        <f>IF('3C-Water transport'!AB$57="no"," ",ROUND(AB1699,4))</f>
        <v>0.68600000000000005</v>
      </c>
      <c r="AE1699" s="110">
        <f>IF('3C-Water transport'!AB$58="no"," ",ROUND(AB1699,4))</f>
        <v>0.68600000000000005</v>
      </c>
    </row>
    <row r="1700" spans="5:31" x14ac:dyDescent="0.25">
      <c r="E1700" s="110">
        <f t="shared" si="123"/>
        <v>0.6870000000000005</v>
      </c>
      <c r="F1700" s="110">
        <f>IF('3A-Rail transport'!$AB$56="no"," ",ROUND(E1700,4))</f>
        <v>0.68700000000000006</v>
      </c>
      <c r="G1700" s="110">
        <f>IF('3A-Rail transport'!$AB$57="no"," ",ROUND(E1700,4))</f>
        <v>0.68700000000000006</v>
      </c>
      <c r="H1700" s="110"/>
      <c r="S1700" s="110">
        <f t="shared" si="124"/>
        <v>0.6870000000000005</v>
      </c>
      <c r="T1700" s="110">
        <f>IF('3B-Air transport'!AB$66="no"," ",ROUND(S1700,4))</f>
        <v>0.68700000000000006</v>
      </c>
      <c r="U1700" s="110">
        <f>IF('3B-Air transport'!AB$67="no"," ",ROUND(S1700,4))</f>
        <v>0.68700000000000006</v>
      </c>
      <c r="V1700" s="110">
        <f>IF('3B-Air transport'!AB$68="no"," ",ROUND(S1700,4))</f>
        <v>0.68700000000000006</v>
      </c>
      <c r="W1700" s="110"/>
      <c r="AB1700" s="110">
        <f t="shared" si="125"/>
        <v>0.6870000000000005</v>
      </c>
      <c r="AC1700" s="110">
        <f>IF('3C-Water transport'!AB$56="no"," ",ROUND(AB1700,4))</f>
        <v>0.68700000000000006</v>
      </c>
      <c r="AD1700" s="110">
        <f>IF('3C-Water transport'!AB$57="no"," ",ROUND(AB1700,4))</f>
        <v>0.68700000000000006</v>
      </c>
      <c r="AE1700" s="110">
        <f>IF('3C-Water transport'!AB$58="no"," ",ROUND(AB1700,4))</f>
        <v>0.68700000000000006</v>
      </c>
    </row>
    <row r="1701" spans="5:31" x14ac:dyDescent="0.25">
      <c r="E1701" s="110">
        <f t="shared" si="123"/>
        <v>0.6880000000000005</v>
      </c>
      <c r="F1701" s="110">
        <f>IF('3A-Rail transport'!$AB$56="no"," ",ROUND(E1701,4))</f>
        <v>0.68799999999999994</v>
      </c>
      <c r="G1701" s="110">
        <f>IF('3A-Rail transport'!$AB$57="no"," ",ROUND(E1701,4))</f>
        <v>0.68799999999999994</v>
      </c>
      <c r="H1701" s="110"/>
      <c r="S1701" s="110">
        <f t="shared" si="124"/>
        <v>0.6880000000000005</v>
      </c>
      <c r="T1701" s="110">
        <f>IF('3B-Air transport'!AB$66="no"," ",ROUND(S1701,4))</f>
        <v>0.68799999999999994</v>
      </c>
      <c r="U1701" s="110">
        <f>IF('3B-Air transport'!AB$67="no"," ",ROUND(S1701,4))</f>
        <v>0.68799999999999994</v>
      </c>
      <c r="V1701" s="110">
        <f>IF('3B-Air transport'!AB$68="no"," ",ROUND(S1701,4))</f>
        <v>0.68799999999999994</v>
      </c>
      <c r="W1701" s="110"/>
      <c r="AB1701" s="110">
        <f t="shared" si="125"/>
        <v>0.6880000000000005</v>
      </c>
      <c r="AC1701" s="110">
        <f>IF('3C-Water transport'!AB$56="no"," ",ROUND(AB1701,4))</f>
        <v>0.68799999999999994</v>
      </c>
      <c r="AD1701" s="110">
        <f>IF('3C-Water transport'!AB$57="no"," ",ROUND(AB1701,4))</f>
        <v>0.68799999999999994</v>
      </c>
      <c r="AE1701" s="110">
        <f>IF('3C-Water transport'!AB$58="no"," ",ROUND(AB1701,4))</f>
        <v>0.68799999999999994</v>
      </c>
    </row>
    <row r="1702" spans="5:31" x14ac:dyDescent="0.25">
      <c r="E1702" s="110">
        <f t="shared" si="123"/>
        <v>0.6890000000000005</v>
      </c>
      <c r="F1702" s="110">
        <f>IF('3A-Rail transport'!$AB$56="no"," ",ROUND(E1702,4))</f>
        <v>0.68899999999999995</v>
      </c>
      <c r="G1702" s="110">
        <f>IF('3A-Rail transport'!$AB$57="no"," ",ROUND(E1702,4))</f>
        <v>0.68899999999999995</v>
      </c>
      <c r="H1702" s="110"/>
      <c r="S1702" s="110">
        <f t="shared" si="124"/>
        <v>0.6890000000000005</v>
      </c>
      <c r="T1702" s="110">
        <f>IF('3B-Air transport'!AB$66="no"," ",ROUND(S1702,4))</f>
        <v>0.68899999999999995</v>
      </c>
      <c r="U1702" s="110">
        <f>IF('3B-Air transport'!AB$67="no"," ",ROUND(S1702,4))</f>
        <v>0.68899999999999995</v>
      </c>
      <c r="V1702" s="110">
        <f>IF('3B-Air transport'!AB$68="no"," ",ROUND(S1702,4))</f>
        <v>0.68899999999999995</v>
      </c>
      <c r="W1702" s="110"/>
      <c r="AB1702" s="110">
        <f t="shared" si="125"/>
        <v>0.6890000000000005</v>
      </c>
      <c r="AC1702" s="110">
        <f>IF('3C-Water transport'!AB$56="no"," ",ROUND(AB1702,4))</f>
        <v>0.68899999999999995</v>
      </c>
      <c r="AD1702" s="110">
        <f>IF('3C-Water transport'!AB$57="no"," ",ROUND(AB1702,4))</f>
        <v>0.68899999999999995</v>
      </c>
      <c r="AE1702" s="110">
        <f>IF('3C-Water transport'!AB$58="no"," ",ROUND(AB1702,4))</f>
        <v>0.68899999999999995</v>
      </c>
    </row>
    <row r="1703" spans="5:31" x14ac:dyDescent="0.25">
      <c r="E1703" s="110">
        <f t="shared" si="123"/>
        <v>0.6900000000000005</v>
      </c>
      <c r="F1703" s="110">
        <f>IF('3A-Rail transport'!$AB$56="no"," ",ROUND(E1703,4))</f>
        <v>0.69</v>
      </c>
      <c r="G1703" s="110">
        <f>IF('3A-Rail transport'!$AB$57="no"," ",ROUND(E1703,4))</f>
        <v>0.69</v>
      </c>
      <c r="H1703" s="110"/>
      <c r="S1703" s="110">
        <f t="shared" si="124"/>
        <v>0.6900000000000005</v>
      </c>
      <c r="T1703" s="110">
        <f>IF('3B-Air transport'!AB$66="no"," ",ROUND(S1703,4))</f>
        <v>0.69</v>
      </c>
      <c r="U1703" s="110">
        <f>IF('3B-Air transport'!AB$67="no"," ",ROUND(S1703,4))</f>
        <v>0.69</v>
      </c>
      <c r="V1703" s="110">
        <f>IF('3B-Air transport'!AB$68="no"," ",ROUND(S1703,4))</f>
        <v>0.69</v>
      </c>
      <c r="W1703" s="110"/>
      <c r="AB1703" s="110">
        <f t="shared" si="125"/>
        <v>0.6900000000000005</v>
      </c>
      <c r="AC1703" s="110">
        <f>IF('3C-Water transport'!AB$56="no"," ",ROUND(AB1703,4))</f>
        <v>0.69</v>
      </c>
      <c r="AD1703" s="110">
        <f>IF('3C-Water transport'!AB$57="no"," ",ROUND(AB1703,4))</f>
        <v>0.69</v>
      </c>
      <c r="AE1703" s="110">
        <f>IF('3C-Water transport'!AB$58="no"," ",ROUND(AB1703,4))</f>
        <v>0.69</v>
      </c>
    </row>
    <row r="1704" spans="5:31" x14ac:dyDescent="0.25">
      <c r="E1704" s="110">
        <f t="shared" si="123"/>
        <v>0.6910000000000005</v>
      </c>
      <c r="F1704" s="110">
        <f>IF('3A-Rail transport'!$AB$56="no"," ",ROUND(E1704,4))</f>
        <v>0.69099999999999995</v>
      </c>
      <c r="G1704" s="110">
        <f>IF('3A-Rail transport'!$AB$57="no"," ",ROUND(E1704,4))</f>
        <v>0.69099999999999995</v>
      </c>
      <c r="H1704" s="110"/>
      <c r="S1704" s="110">
        <f t="shared" si="124"/>
        <v>0.6910000000000005</v>
      </c>
      <c r="T1704" s="110">
        <f>IF('3B-Air transport'!AB$66="no"," ",ROUND(S1704,4))</f>
        <v>0.69099999999999995</v>
      </c>
      <c r="U1704" s="110">
        <f>IF('3B-Air transport'!AB$67="no"," ",ROUND(S1704,4))</f>
        <v>0.69099999999999995</v>
      </c>
      <c r="V1704" s="110">
        <f>IF('3B-Air transport'!AB$68="no"," ",ROUND(S1704,4))</f>
        <v>0.69099999999999995</v>
      </c>
      <c r="W1704" s="110"/>
      <c r="AB1704" s="110">
        <f t="shared" si="125"/>
        <v>0.6910000000000005</v>
      </c>
      <c r="AC1704" s="110">
        <f>IF('3C-Water transport'!AB$56="no"," ",ROUND(AB1704,4))</f>
        <v>0.69099999999999995</v>
      </c>
      <c r="AD1704" s="110">
        <f>IF('3C-Water transport'!AB$57="no"," ",ROUND(AB1704,4))</f>
        <v>0.69099999999999995</v>
      </c>
      <c r="AE1704" s="110">
        <f>IF('3C-Water transport'!AB$58="no"," ",ROUND(AB1704,4))</f>
        <v>0.69099999999999995</v>
      </c>
    </row>
    <row r="1705" spans="5:31" x14ac:dyDescent="0.25">
      <c r="E1705" s="110">
        <f t="shared" si="123"/>
        <v>0.6920000000000005</v>
      </c>
      <c r="F1705" s="110">
        <f>IF('3A-Rail transport'!$AB$56="no"," ",ROUND(E1705,4))</f>
        <v>0.69199999999999995</v>
      </c>
      <c r="G1705" s="110">
        <f>IF('3A-Rail transport'!$AB$57="no"," ",ROUND(E1705,4))</f>
        <v>0.69199999999999995</v>
      </c>
      <c r="H1705" s="110"/>
      <c r="S1705" s="110">
        <f t="shared" si="124"/>
        <v>0.6920000000000005</v>
      </c>
      <c r="T1705" s="110">
        <f>IF('3B-Air transport'!AB$66="no"," ",ROUND(S1705,4))</f>
        <v>0.69199999999999995</v>
      </c>
      <c r="U1705" s="110">
        <f>IF('3B-Air transport'!AB$67="no"," ",ROUND(S1705,4))</f>
        <v>0.69199999999999995</v>
      </c>
      <c r="V1705" s="110">
        <f>IF('3B-Air transport'!AB$68="no"," ",ROUND(S1705,4))</f>
        <v>0.69199999999999995</v>
      </c>
      <c r="W1705" s="110"/>
      <c r="AB1705" s="110">
        <f t="shared" si="125"/>
        <v>0.6920000000000005</v>
      </c>
      <c r="AC1705" s="110">
        <f>IF('3C-Water transport'!AB$56="no"," ",ROUND(AB1705,4))</f>
        <v>0.69199999999999995</v>
      </c>
      <c r="AD1705" s="110">
        <f>IF('3C-Water transport'!AB$57="no"," ",ROUND(AB1705,4))</f>
        <v>0.69199999999999995</v>
      </c>
      <c r="AE1705" s="110">
        <f>IF('3C-Water transport'!AB$58="no"," ",ROUND(AB1705,4))</f>
        <v>0.69199999999999995</v>
      </c>
    </row>
    <row r="1706" spans="5:31" x14ac:dyDescent="0.25">
      <c r="E1706" s="110">
        <f t="shared" si="123"/>
        <v>0.6930000000000005</v>
      </c>
      <c r="F1706" s="110">
        <f>IF('3A-Rail transport'!$AB$56="no"," ",ROUND(E1706,4))</f>
        <v>0.69299999999999995</v>
      </c>
      <c r="G1706" s="110">
        <f>IF('3A-Rail transport'!$AB$57="no"," ",ROUND(E1706,4))</f>
        <v>0.69299999999999995</v>
      </c>
      <c r="H1706" s="110"/>
      <c r="S1706" s="110">
        <f t="shared" si="124"/>
        <v>0.6930000000000005</v>
      </c>
      <c r="T1706" s="110">
        <f>IF('3B-Air transport'!AB$66="no"," ",ROUND(S1706,4))</f>
        <v>0.69299999999999995</v>
      </c>
      <c r="U1706" s="110">
        <f>IF('3B-Air transport'!AB$67="no"," ",ROUND(S1706,4))</f>
        <v>0.69299999999999995</v>
      </c>
      <c r="V1706" s="110">
        <f>IF('3B-Air transport'!AB$68="no"," ",ROUND(S1706,4))</f>
        <v>0.69299999999999995</v>
      </c>
      <c r="W1706" s="110"/>
      <c r="AB1706" s="110">
        <f t="shared" si="125"/>
        <v>0.6930000000000005</v>
      </c>
      <c r="AC1706" s="110">
        <f>IF('3C-Water transport'!AB$56="no"," ",ROUND(AB1706,4))</f>
        <v>0.69299999999999995</v>
      </c>
      <c r="AD1706" s="110">
        <f>IF('3C-Water transport'!AB$57="no"," ",ROUND(AB1706,4))</f>
        <v>0.69299999999999995</v>
      </c>
      <c r="AE1706" s="110">
        <f>IF('3C-Water transport'!AB$58="no"," ",ROUND(AB1706,4))</f>
        <v>0.69299999999999995</v>
      </c>
    </row>
    <row r="1707" spans="5:31" x14ac:dyDescent="0.25">
      <c r="E1707" s="110">
        <f t="shared" si="123"/>
        <v>0.69400000000000051</v>
      </c>
      <c r="F1707" s="110">
        <f>IF('3A-Rail transport'!$AB$56="no"," ",ROUND(E1707,4))</f>
        <v>0.69399999999999995</v>
      </c>
      <c r="G1707" s="110">
        <f>IF('3A-Rail transport'!$AB$57="no"," ",ROUND(E1707,4))</f>
        <v>0.69399999999999995</v>
      </c>
      <c r="H1707" s="110"/>
      <c r="S1707" s="110">
        <f t="shared" si="124"/>
        <v>0.69400000000000051</v>
      </c>
      <c r="T1707" s="110">
        <f>IF('3B-Air transport'!AB$66="no"," ",ROUND(S1707,4))</f>
        <v>0.69399999999999995</v>
      </c>
      <c r="U1707" s="110">
        <f>IF('3B-Air transport'!AB$67="no"," ",ROUND(S1707,4))</f>
        <v>0.69399999999999995</v>
      </c>
      <c r="V1707" s="110">
        <f>IF('3B-Air transport'!AB$68="no"," ",ROUND(S1707,4))</f>
        <v>0.69399999999999995</v>
      </c>
      <c r="W1707" s="110"/>
      <c r="AB1707" s="110">
        <f t="shared" si="125"/>
        <v>0.69400000000000051</v>
      </c>
      <c r="AC1707" s="110">
        <f>IF('3C-Water transport'!AB$56="no"," ",ROUND(AB1707,4))</f>
        <v>0.69399999999999995</v>
      </c>
      <c r="AD1707" s="110">
        <f>IF('3C-Water transport'!AB$57="no"," ",ROUND(AB1707,4))</f>
        <v>0.69399999999999995</v>
      </c>
      <c r="AE1707" s="110">
        <f>IF('3C-Water transport'!AB$58="no"," ",ROUND(AB1707,4))</f>
        <v>0.69399999999999995</v>
      </c>
    </row>
    <row r="1708" spans="5:31" x14ac:dyDescent="0.25">
      <c r="E1708" s="110">
        <f t="shared" si="123"/>
        <v>0.69500000000000051</v>
      </c>
      <c r="F1708" s="110">
        <f>IF('3A-Rail transport'!$AB$56="no"," ",ROUND(E1708,4))</f>
        <v>0.69499999999999995</v>
      </c>
      <c r="G1708" s="110">
        <f>IF('3A-Rail transport'!$AB$57="no"," ",ROUND(E1708,4))</f>
        <v>0.69499999999999995</v>
      </c>
      <c r="H1708" s="110"/>
      <c r="S1708" s="110">
        <f t="shared" si="124"/>
        <v>0.69500000000000051</v>
      </c>
      <c r="T1708" s="110">
        <f>IF('3B-Air transport'!AB$66="no"," ",ROUND(S1708,4))</f>
        <v>0.69499999999999995</v>
      </c>
      <c r="U1708" s="110">
        <f>IF('3B-Air transport'!AB$67="no"," ",ROUND(S1708,4))</f>
        <v>0.69499999999999995</v>
      </c>
      <c r="V1708" s="110">
        <f>IF('3B-Air transport'!AB$68="no"," ",ROUND(S1708,4))</f>
        <v>0.69499999999999995</v>
      </c>
      <c r="W1708" s="110"/>
      <c r="AB1708" s="110">
        <f t="shared" si="125"/>
        <v>0.69500000000000051</v>
      </c>
      <c r="AC1708" s="110">
        <f>IF('3C-Water transport'!AB$56="no"," ",ROUND(AB1708,4))</f>
        <v>0.69499999999999995</v>
      </c>
      <c r="AD1708" s="110">
        <f>IF('3C-Water transport'!AB$57="no"," ",ROUND(AB1708,4))</f>
        <v>0.69499999999999995</v>
      </c>
      <c r="AE1708" s="110">
        <f>IF('3C-Water transport'!AB$58="no"," ",ROUND(AB1708,4))</f>
        <v>0.69499999999999995</v>
      </c>
    </row>
    <row r="1709" spans="5:31" x14ac:dyDescent="0.25">
      <c r="E1709" s="110">
        <f t="shared" si="123"/>
        <v>0.69600000000000051</v>
      </c>
      <c r="F1709" s="110">
        <f>IF('3A-Rail transport'!$AB$56="no"," ",ROUND(E1709,4))</f>
        <v>0.69599999999999995</v>
      </c>
      <c r="G1709" s="110">
        <f>IF('3A-Rail transport'!$AB$57="no"," ",ROUND(E1709,4))</f>
        <v>0.69599999999999995</v>
      </c>
      <c r="H1709" s="110"/>
      <c r="S1709" s="110">
        <f t="shared" si="124"/>
        <v>0.69600000000000051</v>
      </c>
      <c r="T1709" s="110">
        <f>IF('3B-Air transport'!AB$66="no"," ",ROUND(S1709,4))</f>
        <v>0.69599999999999995</v>
      </c>
      <c r="U1709" s="110">
        <f>IF('3B-Air transport'!AB$67="no"," ",ROUND(S1709,4))</f>
        <v>0.69599999999999995</v>
      </c>
      <c r="V1709" s="110">
        <f>IF('3B-Air transport'!AB$68="no"," ",ROUND(S1709,4))</f>
        <v>0.69599999999999995</v>
      </c>
      <c r="W1709" s="110"/>
      <c r="AB1709" s="110">
        <f t="shared" si="125"/>
        <v>0.69600000000000051</v>
      </c>
      <c r="AC1709" s="110">
        <f>IF('3C-Water transport'!AB$56="no"," ",ROUND(AB1709,4))</f>
        <v>0.69599999999999995</v>
      </c>
      <c r="AD1709" s="110">
        <f>IF('3C-Water transport'!AB$57="no"," ",ROUND(AB1709,4))</f>
        <v>0.69599999999999995</v>
      </c>
      <c r="AE1709" s="110">
        <f>IF('3C-Water transport'!AB$58="no"," ",ROUND(AB1709,4))</f>
        <v>0.69599999999999995</v>
      </c>
    </row>
    <row r="1710" spans="5:31" x14ac:dyDescent="0.25">
      <c r="E1710" s="110">
        <f t="shared" si="123"/>
        <v>0.69700000000000051</v>
      </c>
      <c r="F1710" s="110">
        <f>IF('3A-Rail transport'!$AB$56="no"," ",ROUND(E1710,4))</f>
        <v>0.69699999999999995</v>
      </c>
      <c r="G1710" s="110">
        <f>IF('3A-Rail transport'!$AB$57="no"," ",ROUND(E1710,4))</f>
        <v>0.69699999999999995</v>
      </c>
      <c r="H1710" s="110"/>
      <c r="S1710" s="110">
        <f t="shared" si="124"/>
        <v>0.69700000000000051</v>
      </c>
      <c r="T1710" s="110">
        <f>IF('3B-Air transport'!AB$66="no"," ",ROUND(S1710,4))</f>
        <v>0.69699999999999995</v>
      </c>
      <c r="U1710" s="110">
        <f>IF('3B-Air transport'!AB$67="no"," ",ROUND(S1710,4))</f>
        <v>0.69699999999999995</v>
      </c>
      <c r="V1710" s="110">
        <f>IF('3B-Air transport'!AB$68="no"," ",ROUND(S1710,4))</f>
        <v>0.69699999999999995</v>
      </c>
      <c r="W1710" s="110"/>
      <c r="AB1710" s="110">
        <f t="shared" si="125"/>
        <v>0.69700000000000051</v>
      </c>
      <c r="AC1710" s="110">
        <f>IF('3C-Water transport'!AB$56="no"," ",ROUND(AB1710,4))</f>
        <v>0.69699999999999995</v>
      </c>
      <c r="AD1710" s="110">
        <f>IF('3C-Water transport'!AB$57="no"," ",ROUND(AB1710,4))</f>
        <v>0.69699999999999995</v>
      </c>
      <c r="AE1710" s="110">
        <f>IF('3C-Water transport'!AB$58="no"," ",ROUND(AB1710,4))</f>
        <v>0.69699999999999995</v>
      </c>
    </row>
    <row r="1711" spans="5:31" x14ac:dyDescent="0.25">
      <c r="E1711" s="110">
        <f t="shared" si="123"/>
        <v>0.69800000000000051</v>
      </c>
      <c r="F1711" s="110">
        <f>IF('3A-Rail transport'!$AB$56="no"," ",ROUND(E1711,4))</f>
        <v>0.69799999999999995</v>
      </c>
      <c r="G1711" s="110">
        <f>IF('3A-Rail transport'!$AB$57="no"," ",ROUND(E1711,4))</f>
        <v>0.69799999999999995</v>
      </c>
      <c r="H1711" s="110"/>
      <c r="S1711" s="110">
        <f t="shared" si="124"/>
        <v>0.69800000000000051</v>
      </c>
      <c r="T1711" s="110">
        <f>IF('3B-Air transport'!AB$66="no"," ",ROUND(S1711,4))</f>
        <v>0.69799999999999995</v>
      </c>
      <c r="U1711" s="110">
        <f>IF('3B-Air transport'!AB$67="no"," ",ROUND(S1711,4))</f>
        <v>0.69799999999999995</v>
      </c>
      <c r="V1711" s="110">
        <f>IF('3B-Air transport'!AB$68="no"," ",ROUND(S1711,4))</f>
        <v>0.69799999999999995</v>
      </c>
      <c r="W1711" s="110"/>
      <c r="AB1711" s="110">
        <f t="shared" si="125"/>
        <v>0.69800000000000051</v>
      </c>
      <c r="AC1711" s="110">
        <f>IF('3C-Water transport'!AB$56="no"," ",ROUND(AB1711,4))</f>
        <v>0.69799999999999995</v>
      </c>
      <c r="AD1711" s="110">
        <f>IF('3C-Water transport'!AB$57="no"," ",ROUND(AB1711,4))</f>
        <v>0.69799999999999995</v>
      </c>
      <c r="AE1711" s="110">
        <f>IF('3C-Water transport'!AB$58="no"," ",ROUND(AB1711,4))</f>
        <v>0.69799999999999995</v>
      </c>
    </row>
    <row r="1712" spans="5:31" x14ac:dyDescent="0.25">
      <c r="E1712" s="110">
        <f t="shared" si="123"/>
        <v>0.69900000000000051</v>
      </c>
      <c r="F1712" s="110">
        <f>IF('3A-Rail transport'!$AB$56="no"," ",ROUND(E1712,4))</f>
        <v>0.69899999999999995</v>
      </c>
      <c r="G1712" s="110">
        <f>IF('3A-Rail transport'!$AB$57="no"," ",ROUND(E1712,4))</f>
        <v>0.69899999999999995</v>
      </c>
      <c r="H1712" s="110"/>
      <c r="S1712" s="110">
        <f t="shared" si="124"/>
        <v>0.69900000000000051</v>
      </c>
      <c r="T1712" s="110">
        <f>IF('3B-Air transport'!AB$66="no"," ",ROUND(S1712,4))</f>
        <v>0.69899999999999995</v>
      </c>
      <c r="U1712" s="110">
        <f>IF('3B-Air transport'!AB$67="no"," ",ROUND(S1712,4))</f>
        <v>0.69899999999999995</v>
      </c>
      <c r="V1712" s="110">
        <f>IF('3B-Air transport'!AB$68="no"," ",ROUND(S1712,4))</f>
        <v>0.69899999999999995</v>
      </c>
      <c r="W1712" s="110"/>
      <c r="AB1712" s="110">
        <f t="shared" si="125"/>
        <v>0.69900000000000051</v>
      </c>
      <c r="AC1712" s="110">
        <f>IF('3C-Water transport'!AB$56="no"," ",ROUND(AB1712,4))</f>
        <v>0.69899999999999995</v>
      </c>
      <c r="AD1712" s="110">
        <f>IF('3C-Water transport'!AB$57="no"," ",ROUND(AB1712,4))</f>
        <v>0.69899999999999995</v>
      </c>
      <c r="AE1712" s="110">
        <f>IF('3C-Water transport'!AB$58="no"," ",ROUND(AB1712,4))</f>
        <v>0.69899999999999995</v>
      </c>
    </row>
    <row r="1713" spans="5:31" x14ac:dyDescent="0.25">
      <c r="E1713" s="110">
        <f t="shared" si="123"/>
        <v>0.70000000000000051</v>
      </c>
      <c r="F1713" s="110">
        <f>IF('3A-Rail transport'!$AB$56="no"," ",ROUND(E1713,4))</f>
        <v>0.7</v>
      </c>
      <c r="G1713" s="110">
        <f>IF('3A-Rail transport'!$AB$57="no"," ",ROUND(E1713,4))</f>
        <v>0.7</v>
      </c>
      <c r="H1713" s="110"/>
      <c r="S1713" s="110">
        <f t="shared" si="124"/>
        <v>0.70000000000000051</v>
      </c>
      <c r="T1713" s="110">
        <f>IF('3B-Air transport'!AB$66="no"," ",ROUND(S1713,4))</f>
        <v>0.7</v>
      </c>
      <c r="U1713" s="110">
        <f>IF('3B-Air transport'!AB$67="no"," ",ROUND(S1713,4))</f>
        <v>0.7</v>
      </c>
      <c r="V1713" s="110">
        <f>IF('3B-Air transport'!AB$68="no"," ",ROUND(S1713,4))</f>
        <v>0.7</v>
      </c>
      <c r="W1713" s="110"/>
      <c r="AB1713" s="110">
        <f t="shared" si="125"/>
        <v>0.70000000000000051</v>
      </c>
      <c r="AC1713" s="110">
        <f>IF('3C-Water transport'!AB$56="no"," ",ROUND(AB1713,4))</f>
        <v>0.7</v>
      </c>
      <c r="AD1713" s="110">
        <f>IF('3C-Water transport'!AB$57="no"," ",ROUND(AB1713,4))</f>
        <v>0.7</v>
      </c>
      <c r="AE1713" s="110">
        <f>IF('3C-Water transport'!AB$58="no"," ",ROUND(AB1713,4))</f>
        <v>0.7</v>
      </c>
    </row>
    <row r="1714" spans="5:31" x14ac:dyDescent="0.25">
      <c r="E1714" s="110">
        <f t="shared" si="123"/>
        <v>0.70100000000000051</v>
      </c>
      <c r="F1714" s="110">
        <f>IF('3A-Rail transport'!$AB$56="no"," ",ROUND(E1714,4))</f>
        <v>0.70099999999999996</v>
      </c>
      <c r="G1714" s="110">
        <f>IF('3A-Rail transport'!$AB$57="no"," ",ROUND(E1714,4))</f>
        <v>0.70099999999999996</v>
      </c>
      <c r="H1714" s="110"/>
      <c r="S1714" s="110">
        <f t="shared" si="124"/>
        <v>0.70100000000000051</v>
      </c>
      <c r="T1714" s="110">
        <f>IF('3B-Air transport'!AB$66="no"," ",ROUND(S1714,4))</f>
        <v>0.70099999999999996</v>
      </c>
      <c r="U1714" s="110">
        <f>IF('3B-Air transport'!AB$67="no"," ",ROUND(S1714,4))</f>
        <v>0.70099999999999996</v>
      </c>
      <c r="V1714" s="110">
        <f>IF('3B-Air transport'!AB$68="no"," ",ROUND(S1714,4))</f>
        <v>0.70099999999999996</v>
      </c>
      <c r="W1714" s="110"/>
      <c r="AB1714" s="110">
        <f t="shared" si="125"/>
        <v>0.70100000000000051</v>
      </c>
      <c r="AC1714" s="110">
        <f>IF('3C-Water transport'!AB$56="no"," ",ROUND(AB1714,4))</f>
        <v>0.70099999999999996</v>
      </c>
      <c r="AD1714" s="110">
        <f>IF('3C-Water transport'!AB$57="no"," ",ROUND(AB1714,4))</f>
        <v>0.70099999999999996</v>
      </c>
      <c r="AE1714" s="110">
        <f>IF('3C-Water transport'!AB$58="no"," ",ROUND(AB1714,4))</f>
        <v>0.70099999999999996</v>
      </c>
    </row>
    <row r="1715" spans="5:31" x14ac:dyDescent="0.25">
      <c r="E1715" s="110">
        <f t="shared" si="123"/>
        <v>0.70200000000000051</v>
      </c>
      <c r="F1715" s="110">
        <f>IF('3A-Rail transport'!$AB$56="no"," ",ROUND(E1715,4))</f>
        <v>0.70199999999999996</v>
      </c>
      <c r="G1715" s="110">
        <f>IF('3A-Rail transport'!$AB$57="no"," ",ROUND(E1715,4))</f>
        <v>0.70199999999999996</v>
      </c>
      <c r="H1715" s="110"/>
      <c r="S1715" s="110">
        <f t="shared" si="124"/>
        <v>0.70200000000000051</v>
      </c>
      <c r="T1715" s="110">
        <f>IF('3B-Air transport'!AB$66="no"," ",ROUND(S1715,4))</f>
        <v>0.70199999999999996</v>
      </c>
      <c r="U1715" s="110">
        <f>IF('3B-Air transport'!AB$67="no"," ",ROUND(S1715,4))</f>
        <v>0.70199999999999996</v>
      </c>
      <c r="V1715" s="110">
        <f>IF('3B-Air transport'!AB$68="no"," ",ROUND(S1715,4))</f>
        <v>0.70199999999999996</v>
      </c>
      <c r="W1715" s="110"/>
      <c r="AB1715" s="110">
        <f t="shared" si="125"/>
        <v>0.70200000000000051</v>
      </c>
      <c r="AC1715" s="110">
        <f>IF('3C-Water transport'!AB$56="no"," ",ROUND(AB1715,4))</f>
        <v>0.70199999999999996</v>
      </c>
      <c r="AD1715" s="110">
        <f>IF('3C-Water transport'!AB$57="no"," ",ROUND(AB1715,4))</f>
        <v>0.70199999999999996</v>
      </c>
      <c r="AE1715" s="110">
        <f>IF('3C-Water transport'!AB$58="no"," ",ROUND(AB1715,4))</f>
        <v>0.70199999999999996</v>
      </c>
    </row>
    <row r="1716" spans="5:31" x14ac:dyDescent="0.25">
      <c r="E1716" s="110">
        <f t="shared" si="123"/>
        <v>0.70300000000000051</v>
      </c>
      <c r="F1716" s="110">
        <f>IF('3A-Rail transport'!$AB$56="no"," ",ROUND(E1716,4))</f>
        <v>0.70299999999999996</v>
      </c>
      <c r="G1716" s="110">
        <f>IF('3A-Rail transport'!$AB$57="no"," ",ROUND(E1716,4))</f>
        <v>0.70299999999999996</v>
      </c>
      <c r="H1716" s="110"/>
      <c r="S1716" s="110">
        <f t="shared" si="124"/>
        <v>0.70300000000000051</v>
      </c>
      <c r="T1716" s="110">
        <f>IF('3B-Air transport'!AB$66="no"," ",ROUND(S1716,4))</f>
        <v>0.70299999999999996</v>
      </c>
      <c r="U1716" s="110">
        <f>IF('3B-Air transport'!AB$67="no"," ",ROUND(S1716,4))</f>
        <v>0.70299999999999996</v>
      </c>
      <c r="V1716" s="110">
        <f>IF('3B-Air transport'!AB$68="no"," ",ROUND(S1716,4))</f>
        <v>0.70299999999999996</v>
      </c>
      <c r="W1716" s="110"/>
      <c r="AB1716" s="110">
        <f t="shared" si="125"/>
        <v>0.70300000000000051</v>
      </c>
      <c r="AC1716" s="110">
        <f>IF('3C-Water transport'!AB$56="no"," ",ROUND(AB1716,4))</f>
        <v>0.70299999999999996</v>
      </c>
      <c r="AD1716" s="110">
        <f>IF('3C-Water transport'!AB$57="no"," ",ROUND(AB1716,4))</f>
        <v>0.70299999999999996</v>
      </c>
      <c r="AE1716" s="110">
        <f>IF('3C-Water transport'!AB$58="no"," ",ROUND(AB1716,4))</f>
        <v>0.70299999999999996</v>
      </c>
    </row>
    <row r="1717" spans="5:31" x14ac:dyDescent="0.25">
      <c r="E1717" s="110">
        <f t="shared" si="123"/>
        <v>0.70400000000000051</v>
      </c>
      <c r="F1717" s="110">
        <f>IF('3A-Rail transport'!$AB$56="no"," ",ROUND(E1717,4))</f>
        <v>0.70399999999999996</v>
      </c>
      <c r="G1717" s="110">
        <f>IF('3A-Rail transport'!$AB$57="no"," ",ROUND(E1717,4))</f>
        <v>0.70399999999999996</v>
      </c>
      <c r="H1717" s="110"/>
      <c r="S1717" s="110">
        <f t="shared" si="124"/>
        <v>0.70400000000000051</v>
      </c>
      <c r="T1717" s="110">
        <f>IF('3B-Air transport'!AB$66="no"," ",ROUND(S1717,4))</f>
        <v>0.70399999999999996</v>
      </c>
      <c r="U1717" s="110">
        <f>IF('3B-Air transport'!AB$67="no"," ",ROUND(S1717,4))</f>
        <v>0.70399999999999996</v>
      </c>
      <c r="V1717" s="110">
        <f>IF('3B-Air transport'!AB$68="no"," ",ROUND(S1717,4))</f>
        <v>0.70399999999999996</v>
      </c>
      <c r="W1717" s="110"/>
      <c r="AB1717" s="110">
        <f t="shared" si="125"/>
        <v>0.70400000000000051</v>
      </c>
      <c r="AC1717" s="110">
        <f>IF('3C-Water transport'!AB$56="no"," ",ROUND(AB1717,4))</f>
        <v>0.70399999999999996</v>
      </c>
      <c r="AD1717" s="110">
        <f>IF('3C-Water transport'!AB$57="no"," ",ROUND(AB1717,4))</f>
        <v>0.70399999999999996</v>
      </c>
      <c r="AE1717" s="110">
        <f>IF('3C-Water transport'!AB$58="no"," ",ROUND(AB1717,4))</f>
        <v>0.70399999999999996</v>
      </c>
    </row>
    <row r="1718" spans="5:31" x14ac:dyDescent="0.25">
      <c r="E1718" s="110">
        <f t="shared" ref="E1718:E1781" si="126">E1717+0.001</f>
        <v>0.70500000000000052</v>
      </c>
      <c r="F1718" s="110">
        <f>IF('3A-Rail transport'!$AB$56="no"," ",ROUND(E1718,4))</f>
        <v>0.70499999999999996</v>
      </c>
      <c r="G1718" s="110">
        <f>IF('3A-Rail transport'!$AB$57="no"," ",ROUND(E1718,4))</f>
        <v>0.70499999999999996</v>
      </c>
      <c r="H1718" s="110"/>
      <c r="S1718" s="110">
        <f t="shared" ref="S1718:S1781" si="127">S1717+0.001</f>
        <v>0.70500000000000052</v>
      </c>
      <c r="T1718" s="110">
        <f>IF('3B-Air transport'!AB$66="no"," ",ROUND(S1718,4))</f>
        <v>0.70499999999999996</v>
      </c>
      <c r="U1718" s="110">
        <f>IF('3B-Air transport'!AB$67="no"," ",ROUND(S1718,4))</f>
        <v>0.70499999999999996</v>
      </c>
      <c r="V1718" s="110">
        <f>IF('3B-Air transport'!AB$68="no"," ",ROUND(S1718,4))</f>
        <v>0.70499999999999996</v>
      </c>
      <c r="W1718" s="110"/>
      <c r="AB1718" s="110">
        <f t="shared" ref="AB1718:AB1781" si="128">AB1717+0.001</f>
        <v>0.70500000000000052</v>
      </c>
      <c r="AC1718" s="110">
        <f>IF('3C-Water transport'!AB$56="no"," ",ROUND(AB1718,4))</f>
        <v>0.70499999999999996</v>
      </c>
      <c r="AD1718" s="110">
        <f>IF('3C-Water transport'!AB$57="no"," ",ROUND(AB1718,4))</f>
        <v>0.70499999999999996</v>
      </c>
      <c r="AE1718" s="110">
        <f>IF('3C-Water transport'!AB$58="no"," ",ROUND(AB1718,4))</f>
        <v>0.70499999999999996</v>
      </c>
    </row>
    <row r="1719" spans="5:31" x14ac:dyDescent="0.25">
      <c r="E1719" s="110">
        <f t="shared" si="126"/>
        <v>0.70600000000000052</v>
      </c>
      <c r="F1719" s="110">
        <f>IF('3A-Rail transport'!$AB$56="no"," ",ROUND(E1719,4))</f>
        <v>0.70599999999999996</v>
      </c>
      <c r="G1719" s="110">
        <f>IF('3A-Rail transport'!$AB$57="no"," ",ROUND(E1719,4))</f>
        <v>0.70599999999999996</v>
      </c>
      <c r="H1719" s="110"/>
      <c r="S1719" s="110">
        <f t="shared" si="127"/>
        <v>0.70600000000000052</v>
      </c>
      <c r="T1719" s="110">
        <f>IF('3B-Air transport'!AB$66="no"," ",ROUND(S1719,4))</f>
        <v>0.70599999999999996</v>
      </c>
      <c r="U1719" s="110">
        <f>IF('3B-Air transport'!AB$67="no"," ",ROUND(S1719,4))</f>
        <v>0.70599999999999996</v>
      </c>
      <c r="V1719" s="110">
        <f>IF('3B-Air transport'!AB$68="no"," ",ROUND(S1719,4))</f>
        <v>0.70599999999999996</v>
      </c>
      <c r="W1719" s="110"/>
      <c r="AB1719" s="110">
        <f t="shared" si="128"/>
        <v>0.70600000000000052</v>
      </c>
      <c r="AC1719" s="110">
        <f>IF('3C-Water transport'!AB$56="no"," ",ROUND(AB1719,4))</f>
        <v>0.70599999999999996</v>
      </c>
      <c r="AD1719" s="110">
        <f>IF('3C-Water transport'!AB$57="no"," ",ROUND(AB1719,4))</f>
        <v>0.70599999999999996</v>
      </c>
      <c r="AE1719" s="110">
        <f>IF('3C-Water transport'!AB$58="no"," ",ROUND(AB1719,4))</f>
        <v>0.70599999999999996</v>
      </c>
    </row>
    <row r="1720" spans="5:31" x14ac:dyDescent="0.25">
      <c r="E1720" s="110">
        <f t="shared" si="126"/>
        <v>0.70700000000000052</v>
      </c>
      <c r="F1720" s="110">
        <f>IF('3A-Rail transport'!$AB$56="no"," ",ROUND(E1720,4))</f>
        <v>0.70699999999999996</v>
      </c>
      <c r="G1720" s="110">
        <f>IF('3A-Rail transport'!$AB$57="no"," ",ROUND(E1720,4))</f>
        <v>0.70699999999999996</v>
      </c>
      <c r="H1720" s="110"/>
      <c r="S1720" s="110">
        <f t="shared" si="127"/>
        <v>0.70700000000000052</v>
      </c>
      <c r="T1720" s="110">
        <f>IF('3B-Air transport'!AB$66="no"," ",ROUND(S1720,4))</f>
        <v>0.70699999999999996</v>
      </c>
      <c r="U1720" s="110">
        <f>IF('3B-Air transport'!AB$67="no"," ",ROUND(S1720,4))</f>
        <v>0.70699999999999996</v>
      </c>
      <c r="V1720" s="110">
        <f>IF('3B-Air transport'!AB$68="no"," ",ROUND(S1720,4))</f>
        <v>0.70699999999999996</v>
      </c>
      <c r="W1720" s="110"/>
      <c r="AB1720" s="110">
        <f t="shared" si="128"/>
        <v>0.70700000000000052</v>
      </c>
      <c r="AC1720" s="110">
        <f>IF('3C-Water transport'!AB$56="no"," ",ROUND(AB1720,4))</f>
        <v>0.70699999999999996</v>
      </c>
      <c r="AD1720" s="110">
        <f>IF('3C-Water transport'!AB$57="no"," ",ROUND(AB1720,4))</f>
        <v>0.70699999999999996</v>
      </c>
      <c r="AE1720" s="110">
        <f>IF('3C-Water transport'!AB$58="no"," ",ROUND(AB1720,4))</f>
        <v>0.70699999999999996</v>
      </c>
    </row>
    <row r="1721" spans="5:31" x14ac:dyDescent="0.25">
      <c r="E1721" s="110">
        <f t="shared" si="126"/>
        <v>0.70800000000000052</v>
      </c>
      <c r="F1721" s="110">
        <f>IF('3A-Rail transport'!$AB$56="no"," ",ROUND(E1721,4))</f>
        <v>0.70799999999999996</v>
      </c>
      <c r="G1721" s="110">
        <f>IF('3A-Rail transport'!$AB$57="no"," ",ROUND(E1721,4))</f>
        <v>0.70799999999999996</v>
      </c>
      <c r="H1721" s="110"/>
      <c r="S1721" s="110">
        <f t="shared" si="127"/>
        <v>0.70800000000000052</v>
      </c>
      <c r="T1721" s="110">
        <f>IF('3B-Air transport'!AB$66="no"," ",ROUND(S1721,4))</f>
        <v>0.70799999999999996</v>
      </c>
      <c r="U1721" s="110">
        <f>IF('3B-Air transport'!AB$67="no"," ",ROUND(S1721,4))</f>
        <v>0.70799999999999996</v>
      </c>
      <c r="V1721" s="110">
        <f>IF('3B-Air transport'!AB$68="no"," ",ROUND(S1721,4))</f>
        <v>0.70799999999999996</v>
      </c>
      <c r="W1721" s="110"/>
      <c r="AB1721" s="110">
        <f t="shared" si="128"/>
        <v>0.70800000000000052</v>
      </c>
      <c r="AC1721" s="110">
        <f>IF('3C-Water transport'!AB$56="no"," ",ROUND(AB1721,4))</f>
        <v>0.70799999999999996</v>
      </c>
      <c r="AD1721" s="110">
        <f>IF('3C-Water transport'!AB$57="no"," ",ROUND(AB1721,4))</f>
        <v>0.70799999999999996</v>
      </c>
      <c r="AE1721" s="110">
        <f>IF('3C-Water transport'!AB$58="no"," ",ROUND(AB1721,4))</f>
        <v>0.70799999999999996</v>
      </c>
    </row>
    <row r="1722" spans="5:31" x14ac:dyDescent="0.25">
      <c r="E1722" s="110">
        <f t="shared" si="126"/>
        <v>0.70900000000000052</v>
      </c>
      <c r="F1722" s="110">
        <f>IF('3A-Rail transport'!$AB$56="no"," ",ROUND(E1722,4))</f>
        <v>0.70899999999999996</v>
      </c>
      <c r="G1722" s="110">
        <f>IF('3A-Rail transport'!$AB$57="no"," ",ROUND(E1722,4))</f>
        <v>0.70899999999999996</v>
      </c>
      <c r="H1722" s="110"/>
      <c r="S1722" s="110">
        <f t="shared" si="127"/>
        <v>0.70900000000000052</v>
      </c>
      <c r="T1722" s="110">
        <f>IF('3B-Air transport'!AB$66="no"," ",ROUND(S1722,4))</f>
        <v>0.70899999999999996</v>
      </c>
      <c r="U1722" s="110">
        <f>IF('3B-Air transport'!AB$67="no"," ",ROUND(S1722,4))</f>
        <v>0.70899999999999996</v>
      </c>
      <c r="V1722" s="110">
        <f>IF('3B-Air transport'!AB$68="no"," ",ROUND(S1722,4))</f>
        <v>0.70899999999999996</v>
      </c>
      <c r="W1722" s="110"/>
      <c r="AB1722" s="110">
        <f t="shared" si="128"/>
        <v>0.70900000000000052</v>
      </c>
      <c r="AC1722" s="110">
        <f>IF('3C-Water transport'!AB$56="no"," ",ROUND(AB1722,4))</f>
        <v>0.70899999999999996</v>
      </c>
      <c r="AD1722" s="110">
        <f>IF('3C-Water transport'!AB$57="no"," ",ROUND(AB1722,4))</f>
        <v>0.70899999999999996</v>
      </c>
      <c r="AE1722" s="110">
        <f>IF('3C-Water transport'!AB$58="no"," ",ROUND(AB1722,4))</f>
        <v>0.70899999999999996</v>
      </c>
    </row>
    <row r="1723" spans="5:31" x14ac:dyDescent="0.25">
      <c r="E1723" s="110">
        <f t="shared" si="126"/>
        <v>0.71000000000000052</v>
      </c>
      <c r="F1723" s="110">
        <f>IF('3A-Rail transport'!$AB$56="no"," ",ROUND(E1723,4))</f>
        <v>0.71</v>
      </c>
      <c r="G1723" s="110">
        <f>IF('3A-Rail transport'!$AB$57="no"," ",ROUND(E1723,4))</f>
        <v>0.71</v>
      </c>
      <c r="H1723" s="110"/>
      <c r="S1723" s="110">
        <f t="shared" si="127"/>
        <v>0.71000000000000052</v>
      </c>
      <c r="T1723" s="110">
        <f>IF('3B-Air transport'!AB$66="no"," ",ROUND(S1723,4))</f>
        <v>0.71</v>
      </c>
      <c r="U1723" s="110">
        <f>IF('3B-Air transport'!AB$67="no"," ",ROUND(S1723,4))</f>
        <v>0.71</v>
      </c>
      <c r="V1723" s="110">
        <f>IF('3B-Air transport'!AB$68="no"," ",ROUND(S1723,4))</f>
        <v>0.71</v>
      </c>
      <c r="W1723" s="110"/>
      <c r="AB1723" s="110">
        <f t="shared" si="128"/>
        <v>0.71000000000000052</v>
      </c>
      <c r="AC1723" s="110">
        <f>IF('3C-Water transport'!AB$56="no"," ",ROUND(AB1723,4))</f>
        <v>0.71</v>
      </c>
      <c r="AD1723" s="110">
        <f>IF('3C-Water transport'!AB$57="no"," ",ROUND(AB1723,4))</f>
        <v>0.71</v>
      </c>
      <c r="AE1723" s="110">
        <f>IF('3C-Water transport'!AB$58="no"," ",ROUND(AB1723,4))</f>
        <v>0.71</v>
      </c>
    </row>
    <row r="1724" spans="5:31" x14ac:dyDescent="0.25">
      <c r="E1724" s="110">
        <f t="shared" si="126"/>
        <v>0.71100000000000052</v>
      </c>
      <c r="F1724" s="110">
        <f>IF('3A-Rail transport'!$AB$56="no"," ",ROUND(E1724,4))</f>
        <v>0.71099999999999997</v>
      </c>
      <c r="G1724" s="110">
        <f>IF('3A-Rail transport'!$AB$57="no"," ",ROUND(E1724,4))</f>
        <v>0.71099999999999997</v>
      </c>
      <c r="H1724" s="110"/>
      <c r="S1724" s="110">
        <f t="shared" si="127"/>
        <v>0.71100000000000052</v>
      </c>
      <c r="T1724" s="110">
        <f>IF('3B-Air transport'!AB$66="no"," ",ROUND(S1724,4))</f>
        <v>0.71099999999999997</v>
      </c>
      <c r="U1724" s="110">
        <f>IF('3B-Air transport'!AB$67="no"," ",ROUND(S1724,4))</f>
        <v>0.71099999999999997</v>
      </c>
      <c r="V1724" s="110">
        <f>IF('3B-Air transport'!AB$68="no"," ",ROUND(S1724,4))</f>
        <v>0.71099999999999997</v>
      </c>
      <c r="W1724" s="110"/>
      <c r="AB1724" s="110">
        <f t="shared" si="128"/>
        <v>0.71100000000000052</v>
      </c>
      <c r="AC1724" s="110">
        <f>IF('3C-Water transport'!AB$56="no"," ",ROUND(AB1724,4))</f>
        <v>0.71099999999999997</v>
      </c>
      <c r="AD1724" s="110">
        <f>IF('3C-Water transport'!AB$57="no"," ",ROUND(AB1724,4))</f>
        <v>0.71099999999999997</v>
      </c>
      <c r="AE1724" s="110">
        <f>IF('3C-Water transport'!AB$58="no"," ",ROUND(AB1724,4))</f>
        <v>0.71099999999999997</v>
      </c>
    </row>
    <row r="1725" spans="5:31" x14ac:dyDescent="0.25">
      <c r="E1725" s="110">
        <f t="shared" si="126"/>
        <v>0.71200000000000052</v>
      </c>
      <c r="F1725" s="110">
        <f>IF('3A-Rail transport'!$AB$56="no"," ",ROUND(E1725,4))</f>
        <v>0.71199999999999997</v>
      </c>
      <c r="G1725" s="110">
        <f>IF('3A-Rail transport'!$AB$57="no"," ",ROUND(E1725,4))</f>
        <v>0.71199999999999997</v>
      </c>
      <c r="H1725" s="110"/>
      <c r="S1725" s="110">
        <f t="shared" si="127"/>
        <v>0.71200000000000052</v>
      </c>
      <c r="T1725" s="110">
        <f>IF('3B-Air transport'!AB$66="no"," ",ROUND(S1725,4))</f>
        <v>0.71199999999999997</v>
      </c>
      <c r="U1725" s="110">
        <f>IF('3B-Air transport'!AB$67="no"," ",ROUND(S1725,4))</f>
        <v>0.71199999999999997</v>
      </c>
      <c r="V1725" s="110">
        <f>IF('3B-Air transport'!AB$68="no"," ",ROUND(S1725,4))</f>
        <v>0.71199999999999997</v>
      </c>
      <c r="W1725" s="110"/>
      <c r="AB1725" s="110">
        <f t="shared" si="128"/>
        <v>0.71200000000000052</v>
      </c>
      <c r="AC1725" s="110">
        <f>IF('3C-Water transport'!AB$56="no"," ",ROUND(AB1725,4))</f>
        <v>0.71199999999999997</v>
      </c>
      <c r="AD1725" s="110">
        <f>IF('3C-Water transport'!AB$57="no"," ",ROUND(AB1725,4))</f>
        <v>0.71199999999999997</v>
      </c>
      <c r="AE1725" s="110">
        <f>IF('3C-Water transport'!AB$58="no"," ",ROUND(AB1725,4))</f>
        <v>0.71199999999999997</v>
      </c>
    </row>
    <row r="1726" spans="5:31" x14ac:dyDescent="0.25">
      <c r="E1726" s="110">
        <f t="shared" si="126"/>
        <v>0.71300000000000052</v>
      </c>
      <c r="F1726" s="110">
        <f>IF('3A-Rail transport'!$AB$56="no"," ",ROUND(E1726,4))</f>
        <v>0.71299999999999997</v>
      </c>
      <c r="G1726" s="110">
        <f>IF('3A-Rail transport'!$AB$57="no"," ",ROUND(E1726,4))</f>
        <v>0.71299999999999997</v>
      </c>
      <c r="H1726" s="110"/>
      <c r="S1726" s="110">
        <f t="shared" si="127"/>
        <v>0.71300000000000052</v>
      </c>
      <c r="T1726" s="110">
        <f>IF('3B-Air transport'!AB$66="no"," ",ROUND(S1726,4))</f>
        <v>0.71299999999999997</v>
      </c>
      <c r="U1726" s="110">
        <f>IF('3B-Air transport'!AB$67="no"," ",ROUND(S1726,4))</f>
        <v>0.71299999999999997</v>
      </c>
      <c r="V1726" s="110">
        <f>IF('3B-Air transport'!AB$68="no"," ",ROUND(S1726,4))</f>
        <v>0.71299999999999997</v>
      </c>
      <c r="W1726" s="110"/>
      <c r="AB1726" s="110">
        <f t="shared" si="128"/>
        <v>0.71300000000000052</v>
      </c>
      <c r="AC1726" s="110">
        <f>IF('3C-Water transport'!AB$56="no"," ",ROUND(AB1726,4))</f>
        <v>0.71299999999999997</v>
      </c>
      <c r="AD1726" s="110">
        <f>IF('3C-Water transport'!AB$57="no"," ",ROUND(AB1726,4))</f>
        <v>0.71299999999999997</v>
      </c>
      <c r="AE1726" s="110">
        <f>IF('3C-Water transport'!AB$58="no"," ",ROUND(AB1726,4))</f>
        <v>0.71299999999999997</v>
      </c>
    </row>
    <row r="1727" spans="5:31" x14ac:dyDescent="0.25">
      <c r="E1727" s="110">
        <f t="shared" si="126"/>
        <v>0.71400000000000052</v>
      </c>
      <c r="F1727" s="110">
        <f>IF('3A-Rail transport'!$AB$56="no"," ",ROUND(E1727,4))</f>
        <v>0.71399999999999997</v>
      </c>
      <c r="G1727" s="110">
        <f>IF('3A-Rail transport'!$AB$57="no"," ",ROUND(E1727,4))</f>
        <v>0.71399999999999997</v>
      </c>
      <c r="H1727" s="110"/>
      <c r="S1727" s="110">
        <f t="shared" si="127"/>
        <v>0.71400000000000052</v>
      </c>
      <c r="T1727" s="110">
        <f>IF('3B-Air transport'!AB$66="no"," ",ROUND(S1727,4))</f>
        <v>0.71399999999999997</v>
      </c>
      <c r="U1727" s="110">
        <f>IF('3B-Air transport'!AB$67="no"," ",ROUND(S1727,4))</f>
        <v>0.71399999999999997</v>
      </c>
      <c r="V1727" s="110">
        <f>IF('3B-Air transport'!AB$68="no"," ",ROUND(S1727,4))</f>
        <v>0.71399999999999997</v>
      </c>
      <c r="W1727" s="110"/>
      <c r="AB1727" s="110">
        <f t="shared" si="128"/>
        <v>0.71400000000000052</v>
      </c>
      <c r="AC1727" s="110">
        <f>IF('3C-Water transport'!AB$56="no"," ",ROUND(AB1727,4))</f>
        <v>0.71399999999999997</v>
      </c>
      <c r="AD1727" s="110">
        <f>IF('3C-Water transport'!AB$57="no"," ",ROUND(AB1727,4))</f>
        <v>0.71399999999999997</v>
      </c>
      <c r="AE1727" s="110">
        <f>IF('3C-Water transport'!AB$58="no"," ",ROUND(AB1727,4))</f>
        <v>0.71399999999999997</v>
      </c>
    </row>
    <row r="1728" spans="5:31" x14ac:dyDescent="0.25">
      <c r="E1728" s="110">
        <f t="shared" si="126"/>
        <v>0.71500000000000052</v>
      </c>
      <c r="F1728" s="110">
        <f>IF('3A-Rail transport'!$AB$56="no"," ",ROUND(E1728,4))</f>
        <v>0.71499999999999997</v>
      </c>
      <c r="G1728" s="110">
        <f>IF('3A-Rail transport'!$AB$57="no"," ",ROUND(E1728,4))</f>
        <v>0.71499999999999997</v>
      </c>
      <c r="H1728" s="110"/>
      <c r="S1728" s="110">
        <f t="shared" si="127"/>
        <v>0.71500000000000052</v>
      </c>
      <c r="T1728" s="110">
        <f>IF('3B-Air transport'!AB$66="no"," ",ROUND(S1728,4))</f>
        <v>0.71499999999999997</v>
      </c>
      <c r="U1728" s="110">
        <f>IF('3B-Air transport'!AB$67="no"," ",ROUND(S1728,4))</f>
        <v>0.71499999999999997</v>
      </c>
      <c r="V1728" s="110">
        <f>IF('3B-Air transport'!AB$68="no"," ",ROUND(S1728,4))</f>
        <v>0.71499999999999997</v>
      </c>
      <c r="W1728" s="110"/>
      <c r="AB1728" s="110">
        <f t="shared" si="128"/>
        <v>0.71500000000000052</v>
      </c>
      <c r="AC1728" s="110">
        <f>IF('3C-Water transport'!AB$56="no"," ",ROUND(AB1728,4))</f>
        <v>0.71499999999999997</v>
      </c>
      <c r="AD1728" s="110">
        <f>IF('3C-Water transport'!AB$57="no"," ",ROUND(AB1728,4))</f>
        <v>0.71499999999999997</v>
      </c>
      <c r="AE1728" s="110">
        <f>IF('3C-Water transport'!AB$58="no"," ",ROUND(AB1728,4))</f>
        <v>0.71499999999999997</v>
      </c>
    </row>
    <row r="1729" spans="5:31" x14ac:dyDescent="0.25">
      <c r="E1729" s="110">
        <f t="shared" si="126"/>
        <v>0.71600000000000052</v>
      </c>
      <c r="F1729" s="110">
        <f>IF('3A-Rail transport'!$AB$56="no"," ",ROUND(E1729,4))</f>
        <v>0.71599999999999997</v>
      </c>
      <c r="G1729" s="110">
        <f>IF('3A-Rail transport'!$AB$57="no"," ",ROUND(E1729,4))</f>
        <v>0.71599999999999997</v>
      </c>
      <c r="H1729" s="110"/>
      <c r="S1729" s="110">
        <f t="shared" si="127"/>
        <v>0.71600000000000052</v>
      </c>
      <c r="T1729" s="110">
        <f>IF('3B-Air transport'!AB$66="no"," ",ROUND(S1729,4))</f>
        <v>0.71599999999999997</v>
      </c>
      <c r="U1729" s="110">
        <f>IF('3B-Air transport'!AB$67="no"," ",ROUND(S1729,4))</f>
        <v>0.71599999999999997</v>
      </c>
      <c r="V1729" s="110">
        <f>IF('3B-Air transport'!AB$68="no"," ",ROUND(S1729,4))</f>
        <v>0.71599999999999997</v>
      </c>
      <c r="W1729" s="110"/>
      <c r="AB1729" s="110">
        <f t="shared" si="128"/>
        <v>0.71600000000000052</v>
      </c>
      <c r="AC1729" s="110">
        <f>IF('3C-Water transport'!AB$56="no"," ",ROUND(AB1729,4))</f>
        <v>0.71599999999999997</v>
      </c>
      <c r="AD1729" s="110">
        <f>IF('3C-Water transport'!AB$57="no"," ",ROUND(AB1729,4))</f>
        <v>0.71599999999999997</v>
      </c>
      <c r="AE1729" s="110">
        <f>IF('3C-Water transport'!AB$58="no"," ",ROUND(AB1729,4))</f>
        <v>0.71599999999999997</v>
      </c>
    </row>
    <row r="1730" spans="5:31" x14ac:dyDescent="0.25">
      <c r="E1730" s="110">
        <f t="shared" si="126"/>
        <v>0.71700000000000053</v>
      </c>
      <c r="F1730" s="110">
        <f>IF('3A-Rail transport'!$AB$56="no"," ",ROUND(E1730,4))</f>
        <v>0.71699999999999997</v>
      </c>
      <c r="G1730" s="110">
        <f>IF('3A-Rail transport'!$AB$57="no"," ",ROUND(E1730,4))</f>
        <v>0.71699999999999997</v>
      </c>
      <c r="H1730" s="110"/>
      <c r="S1730" s="110">
        <f t="shared" si="127"/>
        <v>0.71700000000000053</v>
      </c>
      <c r="T1730" s="110">
        <f>IF('3B-Air transport'!AB$66="no"," ",ROUND(S1730,4))</f>
        <v>0.71699999999999997</v>
      </c>
      <c r="U1730" s="110">
        <f>IF('3B-Air transport'!AB$67="no"," ",ROUND(S1730,4))</f>
        <v>0.71699999999999997</v>
      </c>
      <c r="V1730" s="110">
        <f>IF('3B-Air transport'!AB$68="no"," ",ROUND(S1730,4))</f>
        <v>0.71699999999999997</v>
      </c>
      <c r="W1730" s="110"/>
      <c r="AB1730" s="110">
        <f t="shared" si="128"/>
        <v>0.71700000000000053</v>
      </c>
      <c r="AC1730" s="110">
        <f>IF('3C-Water transport'!AB$56="no"," ",ROUND(AB1730,4))</f>
        <v>0.71699999999999997</v>
      </c>
      <c r="AD1730" s="110">
        <f>IF('3C-Water transport'!AB$57="no"," ",ROUND(AB1730,4))</f>
        <v>0.71699999999999997</v>
      </c>
      <c r="AE1730" s="110">
        <f>IF('3C-Water transport'!AB$58="no"," ",ROUND(AB1730,4))</f>
        <v>0.71699999999999997</v>
      </c>
    </row>
    <row r="1731" spans="5:31" x14ac:dyDescent="0.25">
      <c r="E1731" s="110">
        <f t="shared" si="126"/>
        <v>0.71800000000000053</v>
      </c>
      <c r="F1731" s="110">
        <f>IF('3A-Rail transport'!$AB$56="no"," ",ROUND(E1731,4))</f>
        <v>0.71799999999999997</v>
      </c>
      <c r="G1731" s="110">
        <f>IF('3A-Rail transport'!$AB$57="no"," ",ROUND(E1731,4))</f>
        <v>0.71799999999999997</v>
      </c>
      <c r="H1731" s="110"/>
      <c r="S1731" s="110">
        <f t="shared" si="127"/>
        <v>0.71800000000000053</v>
      </c>
      <c r="T1731" s="110">
        <f>IF('3B-Air transport'!AB$66="no"," ",ROUND(S1731,4))</f>
        <v>0.71799999999999997</v>
      </c>
      <c r="U1731" s="110">
        <f>IF('3B-Air transport'!AB$67="no"," ",ROUND(S1731,4))</f>
        <v>0.71799999999999997</v>
      </c>
      <c r="V1731" s="110">
        <f>IF('3B-Air transport'!AB$68="no"," ",ROUND(S1731,4))</f>
        <v>0.71799999999999997</v>
      </c>
      <c r="W1731" s="110"/>
      <c r="AB1731" s="110">
        <f t="shared" si="128"/>
        <v>0.71800000000000053</v>
      </c>
      <c r="AC1731" s="110">
        <f>IF('3C-Water transport'!AB$56="no"," ",ROUND(AB1731,4))</f>
        <v>0.71799999999999997</v>
      </c>
      <c r="AD1731" s="110">
        <f>IF('3C-Water transport'!AB$57="no"," ",ROUND(AB1731,4))</f>
        <v>0.71799999999999997</v>
      </c>
      <c r="AE1731" s="110">
        <f>IF('3C-Water transport'!AB$58="no"," ",ROUND(AB1731,4))</f>
        <v>0.71799999999999997</v>
      </c>
    </row>
    <row r="1732" spans="5:31" x14ac:dyDescent="0.25">
      <c r="E1732" s="110">
        <f t="shared" si="126"/>
        <v>0.71900000000000053</v>
      </c>
      <c r="F1732" s="110">
        <f>IF('3A-Rail transport'!$AB$56="no"," ",ROUND(E1732,4))</f>
        <v>0.71899999999999997</v>
      </c>
      <c r="G1732" s="110">
        <f>IF('3A-Rail transport'!$AB$57="no"," ",ROUND(E1732,4))</f>
        <v>0.71899999999999997</v>
      </c>
      <c r="H1732" s="110"/>
      <c r="S1732" s="110">
        <f t="shared" si="127"/>
        <v>0.71900000000000053</v>
      </c>
      <c r="T1732" s="110">
        <f>IF('3B-Air transport'!AB$66="no"," ",ROUND(S1732,4))</f>
        <v>0.71899999999999997</v>
      </c>
      <c r="U1732" s="110">
        <f>IF('3B-Air transport'!AB$67="no"," ",ROUND(S1732,4))</f>
        <v>0.71899999999999997</v>
      </c>
      <c r="V1732" s="110">
        <f>IF('3B-Air transport'!AB$68="no"," ",ROUND(S1732,4))</f>
        <v>0.71899999999999997</v>
      </c>
      <c r="W1732" s="110"/>
      <c r="AB1732" s="110">
        <f t="shared" si="128"/>
        <v>0.71900000000000053</v>
      </c>
      <c r="AC1732" s="110">
        <f>IF('3C-Water transport'!AB$56="no"," ",ROUND(AB1732,4))</f>
        <v>0.71899999999999997</v>
      </c>
      <c r="AD1732" s="110">
        <f>IF('3C-Water transport'!AB$57="no"," ",ROUND(AB1732,4))</f>
        <v>0.71899999999999997</v>
      </c>
      <c r="AE1732" s="110">
        <f>IF('3C-Water transport'!AB$58="no"," ",ROUND(AB1732,4))</f>
        <v>0.71899999999999997</v>
      </c>
    </row>
    <row r="1733" spans="5:31" x14ac:dyDescent="0.25">
      <c r="E1733" s="110">
        <f t="shared" si="126"/>
        <v>0.72000000000000053</v>
      </c>
      <c r="F1733" s="110">
        <f>IF('3A-Rail transport'!$AB$56="no"," ",ROUND(E1733,4))</f>
        <v>0.72</v>
      </c>
      <c r="G1733" s="110">
        <f>IF('3A-Rail transport'!$AB$57="no"," ",ROUND(E1733,4))</f>
        <v>0.72</v>
      </c>
      <c r="H1733" s="110"/>
      <c r="S1733" s="110">
        <f t="shared" si="127"/>
        <v>0.72000000000000053</v>
      </c>
      <c r="T1733" s="110">
        <f>IF('3B-Air transport'!AB$66="no"," ",ROUND(S1733,4))</f>
        <v>0.72</v>
      </c>
      <c r="U1733" s="110">
        <f>IF('3B-Air transport'!AB$67="no"," ",ROUND(S1733,4))</f>
        <v>0.72</v>
      </c>
      <c r="V1733" s="110">
        <f>IF('3B-Air transport'!AB$68="no"," ",ROUND(S1733,4))</f>
        <v>0.72</v>
      </c>
      <c r="W1733" s="110"/>
      <c r="AB1733" s="110">
        <f t="shared" si="128"/>
        <v>0.72000000000000053</v>
      </c>
      <c r="AC1733" s="110">
        <f>IF('3C-Water transport'!AB$56="no"," ",ROUND(AB1733,4))</f>
        <v>0.72</v>
      </c>
      <c r="AD1733" s="110">
        <f>IF('3C-Water transport'!AB$57="no"," ",ROUND(AB1733,4))</f>
        <v>0.72</v>
      </c>
      <c r="AE1733" s="110">
        <f>IF('3C-Water transport'!AB$58="no"," ",ROUND(AB1733,4))</f>
        <v>0.72</v>
      </c>
    </row>
    <row r="1734" spans="5:31" x14ac:dyDescent="0.25">
      <c r="E1734" s="110">
        <f t="shared" si="126"/>
        <v>0.72100000000000053</v>
      </c>
      <c r="F1734" s="110">
        <f>IF('3A-Rail transport'!$AB$56="no"," ",ROUND(E1734,4))</f>
        <v>0.72099999999999997</v>
      </c>
      <c r="G1734" s="110">
        <f>IF('3A-Rail transport'!$AB$57="no"," ",ROUND(E1734,4))</f>
        <v>0.72099999999999997</v>
      </c>
      <c r="H1734" s="110"/>
      <c r="S1734" s="110">
        <f t="shared" si="127"/>
        <v>0.72100000000000053</v>
      </c>
      <c r="T1734" s="110">
        <f>IF('3B-Air transport'!AB$66="no"," ",ROUND(S1734,4))</f>
        <v>0.72099999999999997</v>
      </c>
      <c r="U1734" s="110">
        <f>IF('3B-Air transport'!AB$67="no"," ",ROUND(S1734,4))</f>
        <v>0.72099999999999997</v>
      </c>
      <c r="V1734" s="110">
        <f>IF('3B-Air transport'!AB$68="no"," ",ROUND(S1734,4))</f>
        <v>0.72099999999999997</v>
      </c>
      <c r="W1734" s="110"/>
      <c r="AB1734" s="110">
        <f t="shared" si="128"/>
        <v>0.72100000000000053</v>
      </c>
      <c r="AC1734" s="110">
        <f>IF('3C-Water transport'!AB$56="no"," ",ROUND(AB1734,4))</f>
        <v>0.72099999999999997</v>
      </c>
      <c r="AD1734" s="110">
        <f>IF('3C-Water transport'!AB$57="no"," ",ROUND(AB1734,4))</f>
        <v>0.72099999999999997</v>
      </c>
      <c r="AE1734" s="110">
        <f>IF('3C-Water transport'!AB$58="no"," ",ROUND(AB1734,4))</f>
        <v>0.72099999999999997</v>
      </c>
    </row>
    <row r="1735" spans="5:31" x14ac:dyDescent="0.25">
      <c r="E1735" s="110">
        <f t="shared" si="126"/>
        <v>0.72200000000000053</v>
      </c>
      <c r="F1735" s="110">
        <f>IF('3A-Rail transport'!$AB$56="no"," ",ROUND(E1735,4))</f>
        <v>0.72199999999999998</v>
      </c>
      <c r="G1735" s="110">
        <f>IF('3A-Rail transport'!$AB$57="no"," ",ROUND(E1735,4))</f>
        <v>0.72199999999999998</v>
      </c>
      <c r="H1735" s="110"/>
      <c r="S1735" s="110">
        <f t="shared" si="127"/>
        <v>0.72200000000000053</v>
      </c>
      <c r="T1735" s="110">
        <f>IF('3B-Air transport'!AB$66="no"," ",ROUND(S1735,4))</f>
        <v>0.72199999999999998</v>
      </c>
      <c r="U1735" s="110">
        <f>IF('3B-Air transport'!AB$67="no"," ",ROUND(S1735,4))</f>
        <v>0.72199999999999998</v>
      </c>
      <c r="V1735" s="110">
        <f>IF('3B-Air transport'!AB$68="no"," ",ROUND(S1735,4))</f>
        <v>0.72199999999999998</v>
      </c>
      <c r="W1735" s="110"/>
      <c r="AB1735" s="110">
        <f t="shared" si="128"/>
        <v>0.72200000000000053</v>
      </c>
      <c r="AC1735" s="110">
        <f>IF('3C-Water transport'!AB$56="no"," ",ROUND(AB1735,4))</f>
        <v>0.72199999999999998</v>
      </c>
      <c r="AD1735" s="110">
        <f>IF('3C-Water transport'!AB$57="no"," ",ROUND(AB1735,4))</f>
        <v>0.72199999999999998</v>
      </c>
      <c r="AE1735" s="110">
        <f>IF('3C-Water transport'!AB$58="no"," ",ROUND(AB1735,4))</f>
        <v>0.72199999999999998</v>
      </c>
    </row>
    <row r="1736" spans="5:31" x14ac:dyDescent="0.25">
      <c r="E1736" s="110">
        <f t="shared" si="126"/>
        <v>0.72300000000000053</v>
      </c>
      <c r="F1736" s="110">
        <f>IF('3A-Rail transport'!$AB$56="no"," ",ROUND(E1736,4))</f>
        <v>0.72299999999999998</v>
      </c>
      <c r="G1736" s="110">
        <f>IF('3A-Rail transport'!$AB$57="no"," ",ROUND(E1736,4))</f>
        <v>0.72299999999999998</v>
      </c>
      <c r="H1736" s="110"/>
      <c r="S1736" s="110">
        <f t="shared" si="127"/>
        <v>0.72300000000000053</v>
      </c>
      <c r="T1736" s="110">
        <f>IF('3B-Air transport'!AB$66="no"," ",ROUND(S1736,4))</f>
        <v>0.72299999999999998</v>
      </c>
      <c r="U1736" s="110">
        <f>IF('3B-Air transport'!AB$67="no"," ",ROUND(S1736,4))</f>
        <v>0.72299999999999998</v>
      </c>
      <c r="V1736" s="110">
        <f>IF('3B-Air transport'!AB$68="no"," ",ROUND(S1736,4))</f>
        <v>0.72299999999999998</v>
      </c>
      <c r="W1736" s="110"/>
      <c r="AB1736" s="110">
        <f t="shared" si="128"/>
        <v>0.72300000000000053</v>
      </c>
      <c r="AC1736" s="110">
        <f>IF('3C-Water transport'!AB$56="no"," ",ROUND(AB1736,4))</f>
        <v>0.72299999999999998</v>
      </c>
      <c r="AD1736" s="110">
        <f>IF('3C-Water transport'!AB$57="no"," ",ROUND(AB1736,4))</f>
        <v>0.72299999999999998</v>
      </c>
      <c r="AE1736" s="110">
        <f>IF('3C-Water transport'!AB$58="no"," ",ROUND(AB1736,4))</f>
        <v>0.72299999999999998</v>
      </c>
    </row>
    <row r="1737" spans="5:31" x14ac:dyDescent="0.25">
      <c r="E1737" s="110">
        <f t="shared" si="126"/>
        <v>0.72400000000000053</v>
      </c>
      <c r="F1737" s="110">
        <f>IF('3A-Rail transport'!$AB$56="no"," ",ROUND(E1737,4))</f>
        <v>0.72399999999999998</v>
      </c>
      <c r="G1737" s="110">
        <f>IF('3A-Rail transport'!$AB$57="no"," ",ROUND(E1737,4))</f>
        <v>0.72399999999999998</v>
      </c>
      <c r="H1737" s="110"/>
      <c r="S1737" s="110">
        <f t="shared" si="127"/>
        <v>0.72400000000000053</v>
      </c>
      <c r="T1737" s="110">
        <f>IF('3B-Air transport'!AB$66="no"," ",ROUND(S1737,4))</f>
        <v>0.72399999999999998</v>
      </c>
      <c r="U1737" s="110">
        <f>IF('3B-Air transport'!AB$67="no"," ",ROUND(S1737,4))</f>
        <v>0.72399999999999998</v>
      </c>
      <c r="V1737" s="110">
        <f>IF('3B-Air transport'!AB$68="no"," ",ROUND(S1737,4))</f>
        <v>0.72399999999999998</v>
      </c>
      <c r="W1737" s="110"/>
      <c r="AB1737" s="110">
        <f t="shared" si="128"/>
        <v>0.72400000000000053</v>
      </c>
      <c r="AC1737" s="110">
        <f>IF('3C-Water transport'!AB$56="no"," ",ROUND(AB1737,4))</f>
        <v>0.72399999999999998</v>
      </c>
      <c r="AD1737" s="110">
        <f>IF('3C-Water transport'!AB$57="no"," ",ROUND(AB1737,4))</f>
        <v>0.72399999999999998</v>
      </c>
      <c r="AE1737" s="110">
        <f>IF('3C-Water transport'!AB$58="no"," ",ROUND(AB1737,4))</f>
        <v>0.72399999999999998</v>
      </c>
    </row>
    <row r="1738" spans="5:31" x14ac:dyDescent="0.25">
      <c r="E1738" s="110">
        <f t="shared" si="126"/>
        <v>0.72500000000000053</v>
      </c>
      <c r="F1738" s="110">
        <f>IF('3A-Rail transport'!$AB$56="no"," ",ROUND(E1738,4))</f>
        <v>0.72499999999999998</v>
      </c>
      <c r="G1738" s="110">
        <f>IF('3A-Rail transport'!$AB$57="no"," ",ROUND(E1738,4))</f>
        <v>0.72499999999999998</v>
      </c>
      <c r="H1738" s="110"/>
      <c r="S1738" s="110">
        <f t="shared" si="127"/>
        <v>0.72500000000000053</v>
      </c>
      <c r="T1738" s="110">
        <f>IF('3B-Air transport'!AB$66="no"," ",ROUND(S1738,4))</f>
        <v>0.72499999999999998</v>
      </c>
      <c r="U1738" s="110">
        <f>IF('3B-Air transport'!AB$67="no"," ",ROUND(S1738,4))</f>
        <v>0.72499999999999998</v>
      </c>
      <c r="V1738" s="110">
        <f>IF('3B-Air transport'!AB$68="no"," ",ROUND(S1738,4))</f>
        <v>0.72499999999999998</v>
      </c>
      <c r="W1738" s="110"/>
      <c r="AB1738" s="110">
        <f t="shared" si="128"/>
        <v>0.72500000000000053</v>
      </c>
      <c r="AC1738" s="110">
        <f>IF('3C-Water transport'!AB$56="no"," ",ROUND(AB1738,4))</f>
        <v>0.72499999999999998</v>
      </c>
      <c r="AD1738" s="110">
        <f>IF('3C-Water transport'!AB$57="no"," ",ROUND(AB1738,4))</f>
        <v>0.72499999999999998</v>
      </c>
      <c r="AE1738" s="110">
        <f>IF('3C-Water transport'!AB$58="no"," ",ROUND(AB1738,4))</f>
        <v>0.72499999999999998</v>
      </c>
    </row>
    <row r="1739" spans="5:31" x14ac:dyDescent="0.25">
      <c r="E1739" s="110">
        <f t="shared" si="126"/>
        <v>0.72600000000000053</v>
      </c>
      <c r="F1739" s="110">
        <f>IF('3A-Rail transport'!$AB$56="no"," ",ROUND(E1739,4))</f>
        <v>0.72599999999999998</v>
      </c>
      <c r="G1739" s="110">
        <f>IF('3A-Rail transport'!$AB$57="no"," ",ROUND(E1739,4))</f>
        <v>0.72599999999999998</v>
      </c>
      <c r="H1739" s="110"/>
      <c r="S1739" s="110">
        <f t="shared" si="127"/>
        <v>0.72600000000000053</v>
      </c>
      <c r="T1739" s="110">
        <f>IF('3B-Air transport'!AB$66="no"," ",ROUND(S1739,4))</f>
        <v>0.72599999999999998</v>
      </c>
      <c r="U1739" s="110">
        <f>IF('3B-Air transport'!AB$67="no"," ",ROUND(S1739,4))</f>
        <v>0.72599999999999998</v>
      </c>
      <c r="V1739" s="110">
        <f>IF('3B-Air transport'!AB$68="no"," ",ROUND(S1739,4))</f>
        <v>0.72599999999999998</v>
      </c>
      <c r="W1739" s="110"/>
      <c r="AB1739" s="110">
        <f t="shared" si="128"/>
        <v>0.72600000000000053</v>
      </c>
      <c r="AC1739" s="110">
        <f>IF('3C-Water transport'!AB$56="no"," ",ROUND(AB1739,4))</f>
        <v>0.72599999999999998</v>
      </c>
      <c r="AD1739" s="110">
        <f>IF('3C-Water transport'!AB$57="no"," ",ROUND(AB1739,4))</f>
        <v>0.72599999999999998</v>
      </c>
      <c r="AE1739" s="110">
        <f>IF('3C-Water transport'!AB$58="no"," ",ROUND(AB1739,4))</f>
        <v>0.72599999999999998</v>
      </c>
    </row>
    <row r="1740" spans="5:31" x14ac:dyDescent="0.25">
      <c r="E1740" s="110">
        <f t="shared" si="126"/>
        <v>0.72700000000000053</v>
      </c>
      <c r="F1740" s="110">
        <f>IF('3A-Rail transport'!$AB$56="no"," ",ROUND(E1740,4))</f>
        <v>0.72699999999999998</v>
      </c>
      <c r="G1740" s="110">
        <f>IF('3A-Rail transport'!$AB$57="no"," ",ROUND(E1740,4))</f>
        <v>0.72699999999999998</v>
      </c>
      <c r="H1740" s="110"/>
      <c r="S1740" s="110">
        <f t="shared" si="127"/>
        <v>0.72700000000000053</v>
      </c>
      <c r="T1740" s="110">
        <f>IF('3B-Air transport'!AB$66="no"," ",ROUND(S1740,4))</f>
        <v>0.72699999999999998</v>
      </c>
      <c r="U1740" s="110">
        <f>IF('3B-Air transport'!AB$67="no"," ",ROUND(S1740,4))</f>
        <v>0.72699999999999998</v>
      </c>
      <c r="V1740" s="110">
        <f>IF('3B-Air transport'!AB$68="no"," ",ROUND(S1740,4))</f>
        <v>0.72699999999999998</v>
      </c>
      <c r="W1740" s="110"/>
      <c r="AB1740" s="110">
        <f t="shared" si="128"/>
        <v>0.72700000000000053</v>
      </c>
      <c r="AC1740" s="110">
        <f>IF('3C-Water transport'!AB$56="no"," ",ROUND(AB1740,4))</f>
        <v>0.72699999999999998</v>
      </c>
      <c r="AD1740" s="110">
        <f>IF('3C-Water transport'!AB$57="no"," ",ROUND(AB1740,4))</f>
        <v>0.72699999999999998</v>
      </c>
      <c r="AE1740" s="110">
        <f>IF('3C-Water transport'!AB$58="no"," ",ROUND(AB1740,4))</f>
        <v>0.72699999999999998</v>
      </c>
    </row>
    <row r="1741" spans="5:31" x14ac:dyDescent="0.25">
      <c r="E1741" s="110">
        <f t="shared" si="126"/>
        <v>0.72800000000000054</v>
      </c>
      <c r="F1741" s="110">
        <f>IF('3A-Rail transport'!$AB$56="no"," ",ROUND(E1741,4))</f>
        <v>0.72799999999999998</v>
      </c>
      <c r="G1741" s="110">
        <f>IF('3A-Rail transport'!$AB$57="no"," ",ROUND(E1741,4))</f>
        <v>0.72799999999999998</v>
      </c>
      <c r="H1741" s="110"/>
      <c r="S1741" s="110">
        <f t="shared" si="127"/>
        <v>0.72800000000000054</v>
      </c>
      <c r="T1741" s="110">
        <f>IF('3B-Air transport'!AB$66="no"," ",ROUND(S1741,4))</f>
        <v>0.72799999999999998</v>
      </c>
      <c r="U1741" s="110">
        <f>IF('3B-Air transport'!AB$67="no"," ",ROUND(S1741,4))</f>
        <v>0.72799999999999998</v>
      </c>
      <c r="V1741" s="110">
        <f>IF('3B-Air transport'!AB$68="no"," ",ROUND(S1741,4))</f>
        <v>0.72799999999999998</v>
      </c>
      <c r="W1741" s="110"/>
      <c r="AB1741" s="110">
        <f t="shared" si="128"/>
        <v>0.72800000000000054</v>
      </c>
      <c r="AC1741" s="110">
        <f>IF('3C-Water transport'!AB$56="no"," ",ROUND(AB1741,4))</f>
        <v>0.72799999999999998</v>
      </c>
      <c r="AD1741" s="110">
        <f>IF('3C-Water transport'!AB$57="no"," ",ROUND(AB1741,4))</f>
        <v>0.72799999999999998</v>
      </c>
      <c r="AE1741" s="110">
        <f>IF('3C-Water transport'!AB$58="no"," ",ROUND(AB1741,4))</f>
        <v>0.72799999999999998</v>
      </c>
    </row>
    <row r="1742" spans="5:31" x14ac:dyDescent="0.25">
      <c r="E1742" s="110">
        <f t="shared" si="126"/>
        <v>0.72900000000000054</v>
      </c>
      <c r="F1742" s="110">
        <f>IF('3A-Rail transport'!$AB$56="no"," ",ROUND(E1742,4))</f>
        <v>0.72899999999999998</v>
      </c>
      <c r="G1742" s="110">
        <f>IF('3A-Rail transport'!$AB$57="no"," ",ROUND(E1742,4))</f>
        <v>0.72899999999999998</v>
      </c>
      <c r="H1742" s="110"/>
      <c r="S1742" s="110">
        <f t="shared" si="127"/>
        <v>0.72900000000000054</v>
      </c>
      <c r="T1742" s="110">
        <f>IF('3B-Air transport'!AB$66="no"," ",ROUND(S1742,4))</f>
        <v>0.72899999999999998</v>
      </c>
      <c r="U1742" s="110">
        <f>IF('3B-Air transport'!AB$67="no"," ",ROUND(S1742,4))</f>
        <v>0.72899999999999998</v>
      </c>
      <c r="V1742" s="110">
        <f>IF('3B-Air transport'!AB$68="no"," ",ROUND(S1742,4))</f>
        <v>0.72899999999999998</v>
      </c>
      <c r="W1742" s="110"/>
      <c r="AB1742" s="110">
        <f t="shared" si="128"/>
        <v>0.72900000000000054</v>
      </c>
      <c r="AC1742" s="110">
        <f>IF('3C-Water transport'!AB$56="no"," ",ROUND(AB1742,4))</f>
        <v>0.72899999999999998</v>
      </c>
      <c r="AD1742" s="110">
        <f>IF('3C-Water transport'!AB$57="no"," ",ROUND(AB1742,4))</f>
        <v>0.72899999999999998</v>
      </c>
      <c r="AE1742" s="110">
        <f>IF('3C-Water transport'!AB$58="no"," ",ROUND(AB1742,4))</f>
        <v>0.72899999999999998</v>
      </c>
    </row>
    <row r="1743" spans="5:31" x14ac:dyDescent="0.25">
      <c r="E1743" s="110">
        <f t="shared" si="126"/>
        <v>0.73000000000000054</v>
      </c>
      <c r="F1743" s="110">
        <f>IF('3A-Rail transport'!$AB$56="no"," ",ROUND(E1743,4))</f>
        <v>0.73</v>
      </c>
      <c r="G1743" s="110">
        <f>IF('3A-Rail transport'!$AB$57="no"," ",ROUND(E1743,4))</f>
        <v>0.73</v>
      </c>
      <c r="H1743" s="110"/>
      <c r="S1743" s="110">
        <f t="shared" si="127"/>
        <v>0.73000000000000054</v>
      </c>
      <c r="T1743" s="110">
        <f>IF('3B-Air transport'!AB$66="no"," ",ROUND(S1743,4))</f>
        <v>0.73</v>
      </c>
      <c r="U1743" s="110">
        <f>IF('3B-Air transport'!AB$67="no"," ",ROUND(S1743,4))</f>
        <v>0.73</v>
      </c>
      <c r="V1743" s="110">
        <f>IF('3B-Air transport'!AB$68="no"," ",ROUND(S1743,4))</f>
        <v>0.73</v>
      </c>
      <c r="W1743" s="110"/>
      <c r="AB1743" s="110">
        <f t="shared" si="128"/>
        <v>0.73000000000000054</v>
      </c>
      <c r="AC1743" s="110">
        <f>IF('3C-Water transport'!AB$56="no"," ",ROUND(AB1743,4))</f>
        <v>0.73</v>
      </c>
      <c r="AD1743" s="110">
        <f>IF('3C-Water transport'!AB$57="no"," ",ROUND(AB1743,4))</f>
        <v>0.73</v>
      </c>
      <c r="AE1743" s="110">
        <f>IF('3C-Water transport'!AB$58="no"," ",ROUND(AB1743,4))</f>
        <v>0.73</v>
      </c>
    </row>
    <row r="1744" spans="5:31" x14ac:dyDescent="0.25">
      <c r="E1744" s="110">
        <f t="shared" si="126"/>
        <v>0.73100000000000054</v>
      </c>
      <c r="F1744" s="110">
        <f>IF('3A-Rail transport'!$AB$56="no"," ",ROUND(E1744,4))</f>
        <v>0.73099999999999998</v>
      </c>
      <c r="G1744" s="110">
        <f>IF('3A-Rail transport'!$AB$57="no"," ",ROUND(E1744,4))</f>
        <v>0.73099999999999998</v>
      </c>
      <c r="H1744" s="110"/>
      <c r="S1744" s="110">
        <f t="shared" si="127"/>
        <v>0.73100000000000054</v>
      </c>
      <c r="T1744" s="110">
        <f>IF('3B-Air transport'!AB$66="no"," ",ROUND(S1744,4))</f>
        <v>0.73099999999999998</v>
      </c>
      <c r="U1744" s="110">
        <f>IF('3B-Air transport'!AB$67="no"," ",ROUND(S1744,4))</f>
        <v>0.73099999999999998</v>
      </c>
      <c r="V1744" s="110">
        <f>IF('3B-Air transport'!AB$68="no"," ",ROUND(S1744,4))</f>
        <v>0.73099999999999998</v>
      </c>
      <c r="W1744" s="110"/>
      <c r="AB1744" s="110">
        <f t="shared" si="128"/>
        <v>0.73100000000000054</v>
      </c>
      <c r="AC1744" s="110">
        <f>IF('3C-Water transport'!AB$56="no"," ",ROUND(AB1744,4))</f>
        <v>0.73099999999999998</v>
      </c>
      <c r="AD1744" s="110">
        <f>IF('3C-Water transport'!AB$57="no"," ",ROUND(AB1744,4))</f>
        <v>0.73099999999999998</v>
      </c>
      <c r="AE1744" s="110">
        <f>IF('3C-Water transport'!AB$58="no"," ",ROUND(AB1744,4))</f>
        <v>0.73099999999999998</v>
      </c>
    </row>
    <row r="1745" spans="5:31" x14ac:dyDescent="0.25">
      <c r="E1745" s="110">
        <f t="shared" si="126"/>
        <v>0.73200000000000054</v>
      </c>
      <c r="F1745" s="110">
        <f>IF('3A-Rail transport'!$AB$56="no"," ",ROUND(E1745,4))</f>
        <v>0.73199999999999998</v>
      </c>
      <c r="G1745" s="110">
        <f>IF('3A-Rail transport'!$AB$57="no"," ",ROUND(E1745,4))</f>
        <v>0.73199999999999998</v>
      </c>
      <c r="H1745" s="110"/>
      <c r="S1745" s="110">
        <f t="shared" si="127"/>
        <v>0.73200000000000054</v>
      </c>
      <c r="T1745" s="110">
        <f>IF('3B-Air transport'!AB$66="no"," ",ROUND(S1745,4))</f>
        <v>0.73199999999999998</v>
      </c>
      <c r="U1745" s="110">
        <f>IF('3B-Air transport'!AB$67="no"," ",ROUND(S1745,4))</f>
        <v>0.73199999999999998</v>
      </c>
      <c r="V1745" s="110">
        <f>IF('3B-Air transport'!AB$68="no"," ",ROUND(S1745,4))</f>
        <v>0.73199999999999998</v>
      </c>
      <c r="W1745" s="110"/>
      <c r="AB1745" s="110">
        <f t="shared" si="128"/>
        <v>0.73200000000000054</v>
      </c>
      <c r="AC1745" s="110">
        <f>IF('3C-Water transport'!AB$56="no"," ",ROUND(AB1745,4))</f>
        <v>0.73199999999999998</v>
      </c>
      <c r="AD1745" s="110">
        <f>IF('3C-Water transport'!AB$57="no"," ",ROUND(AB1745,4))</f>
        <v>0.73199999999999998</v>
      </c>
      <c r="AE1745" s="110">
        <f>IF('3C-Water transport'!AB$58="no"," ",ROUND(AB1745,4))</f>
        <v>0.73199999999999998</v>
      </c>
    </row>
    <row r="1746" spans="5:31" x14ac:dyDescent="0.25">
      <c r="E1746" s="110">
        <f t="shared" si="126"/>
        <v>0.73300000000000054</v>
      </c>
      <c r="F1746" s="110">
        <f>IF('3A-Rail transport'!$AB$56="no"," ",ROUND(E1746,4))</f>
        <v>0.73299999999999998</v>
      </c>
      <c r="G1746" s="110">
        <f>IF('3A-Rail transport'!$AB$57="no"," ",ROUND(E1746,4))</f>
        <v>0.73299999999999998</v>
      </c>
      <c r="H1746" s="110"/>
      <c r="S1746" s="110">
        <f t="shared" si="127"/>
        <v>0.73300000000000054</v>
      </c>
      <c r="T1746" s="110">
        <f>IF('3B-Air transport'!AB$66="no"," ",ROUND(S1746,4))</f>
        <v>0.73299999999999998</v>
      </c>
      <c r="U1746" s="110">
        <f>IF('3B-Air transport'!AB$67="no"," ",ROUND(S1746,4))</f>
        <v>0.73299999999999998</v>
      </c>
      <c r="V1746" s="110">
        <f>IF('3B-Air transport'!AB$68="no"," ",ROUND(S1746,4))</f>
        <v>0.73299999999999998</v>
      </c>
      <c r="W1746" s="110"/>
      <c r="AB1746" s="110">
        <f t="shared" si="128"/>
        <v>0.73300000000000054</v>
      </c>
      <c r="AC1746" s="110">
        <f>IF('3C-Water transport'!AB$56="no"," ",ROUND(AB1746,4))</f>
        <v>0.73299999999999998</v>
      </c>
      <c r="AD1746" s="110">
        <f>IF('3C-Water transport'!AB$57="no"," ",ROUND(AB1746,4))</f>
        <v>0.73299999999999998</v>
      </c>
      <c r="AE1746" s="110">
        <f>IF('3C-Water transport'!AB$58="no"," ",ROUND(AB1746,4))</f>
        <v>0.73299999999999998</v>
      </c>
    </row>
    <row r="1747" spans="5:31" x14ac:dyDescent="0.25">
      <c r="E1747" s="110">
        <f t="shared" si="126"/>
        <v>0.73400000000000054</v>
      </c>
      <c r="F1747" s="110">
        <f>IF('3A-Rail transport'!$AB$56="no"," ",ROUND(E1747,4))</f>
        <v>0.73399999999999999</v>
      </c>
      <c r="G1747" s="110">
        <f>IF('3A-Rail transport'!$AB$57="no"," ",ROUND(E1747,4))</f>
        <v>0.73399999999999999</v>
      </c>
      <c r="H1747" s="110"/>
      <c r="S1747" s="110">
        <f t="shared" si="127"/>
        <v>0.73400000000000054</v>
      </c>
      <c r="T1747" s="110">
        <f>IF('3B-Air transport'!AB$66="no"," ",ROUND(S1747,4))</f>
        <v>0.73399999999999999</v>
      </c>
      <c r="U1747" s="110">
        <f>IF('3B-Air transport'!AB$67="no"," ",ROUND(S1747,4))</f>
        <v>0.73399999999999999</v>
      </c>
      <c r="V1747" s="110">
        <f>IF('3B-Air transport'!AB$68="no"," ",ROUND(S1747,4))</f>
        <v>0.73399999999999999</v>
      </c>
      <c r="W1747" s="110"/>
      <c r="AB1747" s="110">
        <f t="shared" si="128"/>
        <v>0.73400000000000054</v>
      </c>
      <c r="AC1747" s="110">
        <f>IF('3C-Water transport'!AB$56="no"," ",ROUND(AB1747,4))</f>
        <v>0.73399999999999999</v>
      </c>
      <c r="AD1747" s="110">
        <f>IF('3C-Water transport'!AB$57="no"," ",ROUND(AB1747,4))</f>
        <v>0.73399999999999999</v>
      </c>
      <c r="AE1747" s="110">
        <f>IF('3C-Water transport'!AB$58="no"," ",ROUND(AB1747,4))</f>
        <v>0.73399999999999999</v>
      </c>
    </row>
    <row r="1748" spans="5:31" x14ac:dyDescent="0.25">
      <c r="E1748" s="110">
        <f t="shared" si="126"/>
        <v>0.73500000000000054</v>
      </c>
      <c r="F1748" s="110">
        <f>IF('3A-Rail transport'!$AB$56="no"," ",ROUND(E1748,4))</f>
        <v>0.73499999999999999</v>
      </c>
      <c r="G1748" s="110">
        <f>IF('3A-Rail transport'!$AB$57="no"," ",ROUND(E1748,4))</f>
        <v>0.73499999999999999</v>
      </c>
      <c r="H1748" s="110"/>
      <c r="S1748" s="110">
        <f t="shared" si="127"/>
        <v>0.73500000000000054</v>
      </c>
      <c r="T1748" s="110">
        <f>IF('3B-Air transport'!AB$66="no"," ",ROUND(S1748,4))</f>
        <v>0.73499999999999999</v>
      </c>
      <c r="U1748" s="110">
        <f>IF('3B-Air transport'!AB$67="no"," ",ROUND(S1748,4))</f>
        <v>0.73499999999999999</v>
      </c>
      <c r="V1748" s="110">
        <f>IF('3B-Air transport'!AB$68="no"," ",ROUND(S1748,4))</f>
        <v>0.73499999999999999</v>
      </c>
      <c r="W1748" s="110"/>
      <c r="AB1748" s="110">
        <f t="shared" si="128"/>
        <v>0.73500000000000054</v>
      </c>
      <c r="AC1748" s="110">
        <f>IF('3C-Water transport'!AB$56="no"," ",ROUND(AB1748,4))</f>
        <v>0.73499999999999999</v>
      </c>
      <c r="AD1748" s="110">
        <f>IF('3C-Water transport'!AB$57="no"," ",ROUND(AB1748,4))</f>
        <v>0.73499999999999999</v>
      </c>
      <c r="AE1748" s="110">
        <f>IF('3C-Water transport'!AB$58="no"," ",ROUND(AB1748,4))</f>
        <v>0.73499999999999999</v>
      </c>
    </row>
    <row r="1749" spans="5:31" x14ac:dyDescent="0.25">
      <c r="E1749" s="110">
        <f t="shared" si="126"/>
        <v>0.73600000000000054</v>
      </c>
      <c r="F1749" s="110">
        <f>IF('3A-Rail transport'!$AB$56="no"," ",ROUND(E1749,4))</f>
        <v>0.73599999999999999</v>
      </c>
      <c r="G1749" s="110">
        <f>IF('3A-Rail transport'!$AB$57="no"," ",ROUND(E1749,4))</f>
        <v>0.73599999999999999</v>
      </c>
      <c r="H1749" s="110"/>
      <c r="S1749" s="110">
        <f t="shared" si="127"/>
        <v>0.73600000000000054</v>
      </c>
      <c r="T1749" s="110">
        <f>IF('3B-Air transport'!AB$66="no"," ",ROUND(S1749,4))</f>
        <v>0.73599999999999999</v>
      </c>
      <c r="U1749" s="110">
        <f>IF('3B-Air transport'!AB$67="no"," ",ROUND(S1749,4))</f>
        <v>0.73599999999999999</v>
      </c>
      <c r="V1749" s="110">
        <f>IF('3B-Air transport'!AB$68="no"," ",ROUND(S1749,4))</f>
        <v>0.73599999999999999</v>
      </c>
      <c r="W1749" s="110"/>
      <c r="AB1749" s="110">
        <f t="shared" si="128"/>
        <v>0.73600000000000054</v>
      </c>
      <c r="AC1749" s="110">
        <f>IF('3C-Water transport'!AB$56="no"," ",ROUND(AB1749,4))</f>
        <v>0.73599999999999999</v>
      </c>
      <c r="AD1749" s="110">
        <f>IF('3C-Water transport'!AB$57="no"," ",ROUND(AB1749,4))</f>
        <v>0.73599999999999999</v>
      </c>
      <c r="AE1749" s="110">
        <f>IF('3C-Water transport'!AB$58="no"," ",ROUND(AB1749,4))</f>
        <v>0.73599999999999999</v>
      </c>
    </row>
    <row r="1750" spans="5:31" x14ac:dyDescent="0.25">
      <c r="E1750" s="110">
        <f t="shared" si="126"/>
        <v>0.73700000000000054</v>
      </c>
      <c r="F1750" s="110">
        <f>IF('3A-Rail transport'!$AB$56="no"," ",ROUND(E1750,4))</f>
        <v>0.73699999999999999</v>
      </c>
      <c r="G1750" s="110">
        <f>IF('3A-Rail transport'!$AB$57="no"," ",ROUND(E1750,4))</f>
        <v>0.73699999999999999</v>
      </c>
      <c r="H1750" s="110"/>
      <c r="S1750" s="110">
        <f t="shared" si="127"/>
        <v>0.73700000000000054</v>
      </c>
      <c r="T1750" s="110">
        <f>IF('3B-Air transport'!AB$66="no"," ",ROUND(S1750,4))</f>
        <v>0.73699999999999999</v>
      </c>
      <c r="U1750" s="110">
        <f>IF('3B-Air transport'!AB$67="no"," ",ROUND(S1750,4))</f>
        <v>0.73699999999999999</v>
      </c>
      <c r="V1750" s="110">
        <f>IF('3B-Air transport'!AB$68="no"," ",ROUND(S1750,4))</f>
        <v>0.73699999999999999</v>
      </c>
      <c r="W1750" s="110"/>
      <c r="AB1750" s="110">
        <f t="shared" si="128"/>
        <v>0.73700000000000054</v>
      </c>
      <c r="AC1750" s="110">
        <f>IF('3C-Water transport'!AB$56="no"," ",ROUND(AB1750,4))</f>
        <v>0.73699999999999999</v>
      </c>
      <c r="AD1750" s="110">
        <f>IF('3C-Water transport'!AB$57="no"," ",ROUND(AB1750,4))</f>
        <v>0.73699999999999999</v>
      </c>
      <c r="AE1750" s="110">
        <f>IF('3C-Water transport'!AB$58="no"," ",ROUND(AB1750,4))</f>
        <v>0.73699999999999999</v>
      </c>
    </row>
    <row r="1751" spans="5:31" x14ac:dyDescent="0.25">
      <c r="E1751" s="110">
        <f t="shared" si="126"/>
        <v>0.73800000000000054</v>
      </c>
      <c r="F1751" s="110">
        <f>IF('3A-Rail transport'!$AB$56="no"," ",ROUND(E1751,4))</f>
        <v>0.73799999999999999</v>
      </c>
      <c r="G1751" s="110">
        <f>IF('3A-Rail transport'!$AB$57="no"," ",ROUND(E1751,4))</f>
        <v>0.73799999999999999</v>
      </c>
      <c r="H1751" s="110"/>
      <c r="S1751" s="110">
        <f t="shared" si="127"/>
        <v>0.73800000000000054</v>
      </c>
      <c r="T1751" s="110">
        <f>IF('3B-Air transport'!AB$66="no"," ",ROUND(S1751,4))</f>
        <v>0.73799999999999999</v>
      </c>
      <c r="U1751" s="110">
        <f>IF('3B-Air transport'!AB$67="no"," ",ROUND(S1751,4))</f>
        <v>0.73799999999999999</v>
      </c>
      <c r="V1751" s="110">
        <f>IF('3B-Air transport'!AB$68="no"," ",ROUND(S1751,4))</f>
        <v>0.73799999999999999</v>
      </c>
      <c r="W1751" s="110"/>
      <c r="AB1751" s="110">
        <f t="shared" si="128"/>
        <v>0.73800000000000054</v>
      </c>
      <c r="AC1751" s="110">
        <f>IF('3C-Water transport'!AB$56="no"," ",ROUND(AB1751,4))</f>
        <v>0.73799999999999999</v>
      </c>
      <c r="AD1751" s="110">
        <f>IF('3C-Water transport'!AB$57="no"," ",ROUND(AB1751,4))</f>
        <v>0.73799999999999999</v>
      </c>
      <c r="AE1751" s="110">
        <f>IF('3C-Water transport'!AB$58="no"," ",ROUND(AB1751,4))</f>
        <v>0.73799999999999999</v>
      </c>
    </row>
    <row r="1752" spans="5:31" x14ac:dyDescent="0.25">
      <c r="E1752" s="110">
        <f t="shared" si="126"/>
        <v>0.73900000000000055</v>
      </c>
      <c r="F1752" s="110">
        <f>IF('3A-Rail transport'!$AB$56="no"," ",ROUND(E1752,4))</f>
        <v>0.73899999999999999</v>
      </c>
      <c r="G1752" s="110">
        <f>IF('3A-Rail transport'!$AB$57="no"," ",ROUND(E1752,4))</f>
        <v>0.73899999999999999</v>
      </c>
      <c r="H1752" s="110"/>
      <c r="S1752" s="110">
        <f t="shared" si="127"/>
        <v>0.73900000000000055</v>
      </c>
      <c r="T1752" s="110">
        <f>IF('3B-Air transport'!AB$66="no"," ",ROUND(S1752,4))</f>
        <v>0.73899999999999999</v>
      </c>
      <c r="U1752" s="110">
        <f>IF('3B-Air transport'!AB$67="no"," ",ROUND(S1752,4))</f>
        <v>0.73899999999999999</v>
      </c>
      <c r="V1752" s="110">
        <f>IF('3B-Air transport'!AB$68="no"," ",ROUND(S1752,4))</f>
        <v>0.73899999999999999</v>
      </c>
      <c r="W1752" s="110"/>
      <c r="AB1752" s="110">
        <f t="shared" si="128"/>
        <v>0.73900000000000055</v>
      </c>
      <c r="AC1752" s="110">
        <f>IF('3C-Water transport'!AB$56="no"," ",ROUND(AB1752,4))</f>
        <v>0.73899999999999999</v>
      </c>
      <c r="AD1752" s="110">
        <f>IF('3C-Water transport'!AB$57="no"," ",ROUND(AB1752,4))</f>
        <v>0.73899999999999999</v>
      </c>
      <c r="AE1752" s="110">
        <f>IF('3C-Water transport'!AB$58="no"," ",ROUND(AB1752,4))</f>
        <v>0.73899999999999999</v>
      </c>
    </row>
    <row r="1753" spans="5:31" x14ac:dyDescent="0.25">
      <c r="E1753" s="110">
        <f t="shared" si="126"/>
        <v>0.74000000000000055</v>
      </c>
      <c r="F1753" s="110">
        <f>IF('3A-Rail transport'!$AB$56="no"," ",ROUND(E1753,4))</f>
        <v>0.74</v>
      </c>
      <c r="G1753" s="110">
        <f>IF('3A-Rail transport'!$AB$57="no"," ",ROUND(E1753,4))</f>
        <v>0.74</v>
      </c>
      <c r="H1753" s="110"/>
      <c r="S1753" s="110">
        <f t="shared" si="127"/>
        <v>0.74000000000000055</v>
      </c>
      <c r="T1753" s="110">
        <f>IF('3B-Air transport'!AB$66="no"," ",ROUND(S1753,4))</f>
        <v>0.74</v>
      </c>
      <c r="U1753" s="110">
        <f>IF('3B-Air transport'!AB$67="no"," ",ROUND(S1753,4))</f>
        <v>0.74</v>
      </c>
      <c r="V1753" s="110">
        <f>IF('3B-Air transport'!AB$68="no"," ",ROUND(S1753,4))</f>
        <v>0.74</v>
      </c>
      <c r="W1753" s="110"/>
      <c r="AB1753" s="110">
        <f t="shared" si="128"/>
        <v>0.74000000000000055</v>
      </c>
      <c r="AC1753" s="110">
        <f>IF('3C-Water transport'!AB$56="no"," ",ROUND(AB1753,4))</f>
        <v>0.74</v>
      </c>
      <c r="AD1753" s="110">
        <f>IF('3C-Water transport'!AB$57="no"," ",ROUND(AB1753,4))</f>
        <v>0.74</v>
      </c>
      <c r="AE1753" s="110">
        <f>IF('3C-Water transport'!AB$58="no"," ",ROUND(AB1753,4))</f>
        <v>0.74</v>
      </c>
    </row>
    <row r="1754" spans="5:31" x14ac:dyDescent="0.25">
      <c r="E1754" s="110">
        <f t="shared" si="126"/>
        <v>0.74100000000000055</v>
      </c>
      <c r="F1754" s="110">
        <f>IF('3A-Rail transport'!$AB$56="no"," ",ROUND(E1754,4))</f>
        <v>0.74099999999999999</v>
      </c>
      <c r="G1754" s="110">
        <f>IF('3A-Rail transport'!$AB$57="no"," ",ROUND(E1754,4))</f>
        <v>0.74099999999999999</v>
      </c>
      <c r="H1754" s="110"/>
      <c r="S1754" s="110">
        <f t="shared" si="127"/>
        <v>0.74100000000000055</v>
      </c>
      <c r="T1754" s="110">
        <f>IF('3B-Air transport'!AB$66="no"," ",ROUND(S1754,4))</f>
        <v>0.74099999999999999</v>
      </c>
      <c r="U1754" s="110">
        <f>IF('3B-Air transport'!AB$67="no"," ",ROUND(S1754,4))</f>
        <v>0.74099999999999999</v>
      </c>
      <c r="V1754" s="110">
        <f>IF('3B-Air transport'!AB$68="no"," ",ROUND(S1754,4))</f>
        <v>0.74099999999999999</v>
      </c>
      <c r="W1754" s="110"/>
      <c r="AB1754" s="110">
        <f t="shared" si="128"/>
        <v>0.74100000000000055</v>
      </c>
      <c r="AC1754" s="110">
        <f>IF('3C-Water transport'!AB$56="no"," ",ROUND(AB1754,4))</f>
        <v>0.74099999999999999</v>
      </c>
      <c r="AD1754" s="110">
        <f>IF('3C-Water transport'!AB$57="no"," ",ROUND(AB1754,4))</f>
        <v>0.74099999999999999</v>
      </c>
      <c r="AE1754" s="110">
        <f>IF('3C-Water transport'!AB$58="no"," ",ROUND(AB1754,4))</f>
        <v>0.74099999999999999</v>
      </c>
    </row>
    <row r="1755" spans="5:31" x14ac:dyDescent="0.25">
      <c r="E1755" s="110">
        <f t="shared" si="126"/>
        <v>0.74200000000000055</v>
      </c>
      <c r="F1755" s="110">
        <f>IF('3A-Rail transport'!$AB$56="no"," ",ROUND(E1755,4))</f>
        <v>0.74199999999999999</v>
      </c>
      <c r="G1755" s="110">
        <f>IF('3A-Rail transport'!$AB$57="no"," ",ROUND(E1755,4))</f>
        <v>0.74199999999999999</v>
      </c>
      <c r="H1755" s="110"/>
      <c r="S1755" s="110">
        <f t="shared" si="127"/>
        <v>0.74200000000000055</v>
      </c>
      <c r="T1755" s="110">
        <f>IF('3B-Air transport'!AB$66="no"," ",ROUND(S1755,4))</f>
        <v>0.74199999999999999</v>
      </c>
      <c r="U1755" s="110">
        <f>IF('3B-Air transport'!AB$67="no"," ",ROUND(S1755,4))</f>
        <v>0.74199999999999999</v>
      </c>
      <c r="V1755" s="110">
        <f>IF('3B-Air transport'!AB$68="no"," ",ROUND(S1755,4))</f>
        <v>0.74199999999999999</v>
      </c>
      <c r="W1755" s="110"/>
      <c r="AB1755" s="110">
        <f t="shared" si="128"/>
        <v>0.74200000000000055</v>
      </c>
      <c r="AC1755" s="110">
        <f>IF('3C-Water transport'!AB$56="no"," ",ROUND(AB1755,4))</f>
        <v>0.74199999999999999</v>
      </c>
      <c r="AD1755" s="110">
        <f>IF('3C-Water transport'!AB$57="no"," ",ROUND(AB1755,4))</f>
        <v>0.74199999999999999</v>
      </c>
      <c r="AE1755" s="110">
        <f>IF('3C-Water transport'!AB$58="no"," ",ROUND(AB1755,4))</f>
        <v>0.74199999999999999</v>
      </c>
    </row>
    <row r="1756" spans="5:31" x14ac:dyDescent="0.25">
      <c r="E1756" s="110">
        <f t="shared" si="126"/>
        <v>0.74300000000000055</v>
      </c>
      <c r="F1756" s="110">
        <f>IF('3A-Rail transport'!$AB$56="no"," ",ROUND(E1756,4))</f>
        <v>0.74299999999999999</v>
      </c>
      <c r="G1756" s="110">
        <f>IF('3A-Rail transport'!$AB$57="no"," ",ROUND(E1756,4))</f>
        <v>0.74299999999999999</v>
      </c>
      <c r="H1756" s="110"/>
      <c r="S1756" s="110">
        <f t="shared" si="127"/>
        <v>0.74300000000000055</v>
      </c>
      <c r="T1756" s="110">
        <f>IF('3B-Air transport'!AB$66="no"," ",ROUND(S1756,4))</f>
        <v>0.74299999999999999</v>
      </c>
      <c r="U1756" s="110">
        <f>IF('3B-Air transport'!AB$67="no"," ",ROUND(S1756,4))</f>
        <v>0.74299999999999999</v>
      </c>
      <c r="V1756" s="110">
        <f>IF('3B-Air transport'!AB$68="no"," ",ROUND(S1756,4))</f>
        <v>0.74299999999999999</v>
      </c>
      <c r="W1756" s="110"/>
      <c r="AB1756" s="110">
        <f t="shared" si="128"/>
        <v>0.74300000000000055</v>
      </c>
      <c r="AC1756" s="110">
        <f>IF('3C-Water transport'!AB$56="no"," ",ROUND(AB1756,4))</f>
        <v>0.74299999999999999</v>
      </c>
      <c r="AD1756" s="110">
        <f>IF('3C-Water transport'!AB$57="no"," ",ROUND(AB1756,4))</f>
        <v>0.74299999999999999</v>
      </c>
      <c r="AE1756" s="110">
        <f>IF('3C-Water transport'!AB$58="no"," ",ROUND(AB1756,4))</f>
        <v>0.74299999999999999</v>
      </c>
    </row>
    <row r="1757" spans="5:31" x14ac:dyDescent="0.25">
      <c r="E1757" s="110">
        <f t="shared" si="126"/>
        <v>0.74400000000000055</v>
      </c>
      <c r="F1757" s="110">
        <f>IF('3A-Rail transport'!$AB$56="no"," ",ROUND(E1757,4))</f>
        <v>0.74399999999999999</v>
      </c>
      <c r="G1757" s="110">
        <f>IF('3A-Rail transport'!$AB$57="no"," ",ROUND(E1757,4))</f>
        <v>0.74399999999999999</v>
      </c>
      <c r="H1757" s="110"/>
      <c r="S1757" s="110">
        <f t="shared" si="127"/>
        <v>0.74400000000000055</v>
      </c>
      <c r="T1757" s="110">
        <f>IF('3B-Air transport'!AB$66="no"," ",ROUND(S1757,4))</f>
        <v>0.74399999999999999</v>
      </c>
      <c r="U1757" s="110">
        <f>IF('3B-Air transport'!AB$67="no"," ",ROUND(S1757,4))</f>
        <v>0.74399999999999999</v>
      </c>
      <c r="V1757" s="110">
        <f>IF('3B-Air transport'!AB$68="no"," ",ROUND(S1757,4))</f>
        <v>0.74399999999999999</v>
      </c>
      <c r="W1757" s="110"/>
      <c r="AB1757" s="110">
        <f t="shared" si="128"/>
        <v>0.74400000000000055</v>
      </c>
      <c r="AC1757" s="110">
        <f>IF('3C-Water transport'!AB$56="no"," ",ROUND(AB1757,4))</f>
        <v>0.74399999999999999</v>
      </c>
      <c r="AD1757" s="110">
        <f>IF('3C-Water transport'!AB$57="no"," ",ROUND(AB1757,4))</f>
        <v>0.74399999999999999</v>
      </c>
      <c r="AE1757" s="110">
        <f>IF('3C-Water transport'!AB$58="no"," ",ROUND(AB1757,4))</f>
        <v>0.74399999999999999</v>
      </c>
    </row>
    <row r="1758" spans="5:31" x14ac:dyDescent="0.25">
      <c r="E1758" s="110">
        <f t="shared" si="126"/>
        <v>0.74500000000000055</v>
      </c>
      <c r="F1758" s="110">
        <f>IF('3A-Rail transport'!$AB$56="no"," ",ROUND(E1758,4))</f>
        <v>0.745</v>
      </c>
      <c r="G1758" s="110">
        <f>IF('3A-Rail transport'!$AB$57="no"," ",ROUND(E1758,4))</f>
        <v>0.745</v>
      </c>
      <c r="H1758" s="110"/>
      <c r="S1758" s="110">
        <f t="shared" si="127"/>
        <v>0.74500000000000055</v>
      </c>
      <c r="T1758" s="110">
        <f>IF('3B-Air transport'!AB$66="no"," ",ROUND(S1758,4))</f>
        <v>0.745</v>
      </c>
      <c r="U1758" s="110">
        <f>IF('3B-Air transport'!AB$67="no"," ",ROUND(S1758,4))</f>
        <v>0.745</v>
      </c>
      <c r="V1758" s="110">
        <f>IF('3B-Air transport'!AB$68="no"," ",ROUND(S1758,4))</f>
        <v>0.745</v>
      </c>
      <c r="W1758" s="110"/>
      <c r="AB1758" s="110">
        <f t="shared" si="128"/>
        <v>0.74500000000000055</v>
      </c>
      <c r="AC1758" s="110">
        <f>IF('3C-Water transport'!AB$56="no"," ",ROUND(AB1758,4))</f>
        <v>0.745</v>
      </c>
      <c r="AD1758" s="110">
        <f>IF('3C-Water transport'!AB$57="no"," ",ROUND(AB1758,4))</f>
        <v>0.745</v>
      </c>
      <c r="AE1758" s="110">
        <f>IF('3C-Water transport'!AB$58="no"," ",ROUND(AB1758,4))</f>
        <v>0.745</v>
      </c>
    </row>
    <row r="1759" spans="5:31" x14ac:dyDescent="0.25">
      <c r="E1759" s="110">
        <f t="shared" si="126"/>
        <v>0.74600000000000055</v>
      </c>
      <c r="F1759" s="110">
        <f>IF('3A-Rail transport'!$AB$56="no"," ",ROUND(E1759,4))</f>
        <v>0.746</v>
      </c>
      <c r="G1759" s="110">
        <f>IF('3A-Rail transport'!$AB$57="no"," ",ROUND(E1759,4))</f>
        <v>0.746</v>
      </c>
      <c r="H1759" s="110"/>
      <c r="S1759" s="110">
        <f t="shared" si="127"/>
        <v>0.74600000000000055</v>
      </c>
      <c r="T1759" s="110">
        <f>IF('3B-Air transport'!AB$66="no"," ",ROUND(S1759,4))</f>
        <v>0.746</v>
      </c>
      <c r="U1759" s="110">
        <f>IF('3B-Air transport'!AB$67="no"," ",ROUND(S1759,4))</f>
        <v>0.746</v>
      </c>
      <c r="V1759" s="110">
        <f>IF('3B-Air transport'!AB$68="no"," ",ROUND(S1759,4))</f>
        <v>0.746</v>
      </c>
      <c r="W1759" s="110"/>
      <c r="AB1759" s="110">
        <f t="shared" si="128"/>
        <v>0.74600000000000055</v>
      </c>
      <c r="AC1759" s="110">
        <f>IF('3C-Water transport'!AB$56="no"," ",ROUND(AB1759,4))</f>
        <v>0.746</v>
      </c>
      <c r="AD1759" s="110">
        <f>IF('3C-Water transport'!AB$57="no"," ",ROUND(AB1759,4))</f>
        <v>0.746</v>
      </c>
      <c r="AE1759" s="110">
        <f>IF('3C-Water transport'!AB$58="no"," ",ROUND(AB1759,4))</f>
        <v>0.746</v>
      </c>
    </row>
    <row r="1760" spans="5:31" x14ac:dyDescent="0.25">
      <c r="E1760" s="110">
        <f t="shared" si="126"/>
        <v>0.74700000000000055</v>
      </c>
      <c r="F1760" s="110">
        <f>IF('3A-Rail transport'!$AB$56="no"," ",ROUND(E1760,4))</f>
        <v>0.747</v>
      </c>
      <c r="G1760" s="110">
        <f>IF('3A-Rail transport'!$AB$57="no"," ",ROUND(E1760,4))</f>
        <v>0.747</v>
      </c>
      <c r="H1760" s="110"/>
      <c r="S1760" s="110">
        <f t="shared" si="127"/>
        <v>0.74700000000000055</v>
      </c>
      <c r="T1760" s="110">
        <f>IF('3B-Air transport'!AB$66="no"," ",ROUND(S1760,4))</f>
        <v>0.747</v>
      </c>
      <c r="U1760" s="110">
        <f>IF('3B-Air transport'!AB$67="no"," ",ROUND(S1760,4))</f>
        <v>0.747</v>
      </c>
      <c r="V1760" s="110">
        <f>IF('3B-Air transport'!AB$68="no"," ",ROUND(S1760,4))</f>
        <v>0.747</v>
      </c>
      <c r="W1760" s="110"/>
      <c r="AB1760" s="110">
        <f t="shared" si="128"/>
        <v>0.74700000000000055</v>
      </c>
      <c r="AC1760" s="110">
        <f>IF('3C-Water transport'!AB$56="no"," ",ROUND(AB1760,4))</f>
        <v>0.747</v>
      </c>
      <c r="AD1760" s="110">
        <f>IF('3C-Water transport'!AB$57="no"," ",ROUND(AB1760,4))</f>
        <v>0.747</v>
      </c>
      <c r="AE1760" s="110">
        <f>IF('3C-Water transport'!AB$58="no"," ",ROUND(AB1760,4))</f>
        <v>0.747</v>
      </c>
    </row>
    <row r="1761" spans="5:31" x14ac:dyDescent="0.25">
      <c r="E1761" s="110">
        <f t="shared" si="126"/>
        <v>0.74800000000000055</v>
      </c>
      <c r="F1761" s="110">
        <f>IF('3A-Rail transport'!$AB$56="no"," ",ROUND(E1761,4))</f>
        <v>0.748</v>
      </c>
      <c r="G1761" s="110">
        <f>IF('3A-Rail transport'!$AB$57="no"," ",ROUND(E1761,4))</f>
        <v>0.748</v>
      </c>
      <c r="H1761" s="110"/>
      <c r="S1761" s="110">
        <f t="shared" si="127"/>
        <v>0.74800000000000055</v>
      </c>
      <c r="T1761" s="110">
        <f>IF('3B-Air transport'!AB$66="no"," ",ROUND(S1761,4))</f>
        <v>0.748</v>
      </c>
      <c r="U1761" s="110">
        <f>IF('3B-Air transport'!AB$67="no"," ",ROUND(S1761,4))</f>
        <v>0.748</v>
      </c>
      <c r="V1761" s="110">
        <f>IF('3B-Air transport'!AB$68="no"," ",ROUND(S1761,4))</f>
        <v>0.748</v>
      </c>
      <c r="W1761" s="110"/>
      <c r="AB1761" s="110">
        <f t="shared" si="128"/>
        <v>0.74800000000000055</v>
      </c>
      <c r="AC1761" s="110">
        <f>IF('3C-Water transport'!AB$56="no"," ",ROUND(AB1761,4))</f>
        <v>0.748</v>
      </c>
      <c r="AD1761" s="110">
        <f>IF('3C-Water transport'!AB$57="no"," ",ROUND(AB1761,4))</f>
        <v>0.748</v>
      </c>
      <c r="AE1761" s="110">
        <f>IF('3C-Water transport'!AB$58="no"," ",ROUND(AB1761,4))</f>
        <v>0.748</v>
      </c>
    </row>
    <row r="1762" spans="5:31" x14ac:dyDescent="0.25">
      <c r="E1762" s="110">
        <f t="shared" si="126"/>
        <v>0.74900000000000055</v>
      </c>
      <c r="F1762" s="110">
        <f>IF('3A-Rail transport'!$AB$56="no"," ",ROUND(E1762,4))</f>
        <v>0.749</v>
      </c>
      <c r="G1762" s="110">
        <f>IF('3A-Rail transport'!$AB$57="no"," ",ROUND(E1762,4))</f>
        <v>0.749</v>
      </c>
      <c r="H1762" s="110"/>
      <c r="S1762" s="110">
        <f t="shared" si="127"/>
        <v>0.74900000000000055</v>
      </c>
      <c r="T1762" s="110">
        <f>IF('3B-Air transport'!AB$66="no"," ",ROUND(S1762,4))</f>
        <v>0.749</v>
      </c>
      <c r="U1762" s="110">
        <f>IF('3B-Air transport'!AB$67="no"," ",ROUND(S1762,4))</f>
        <v>0.749</v>
      </c>
      <c r="V1762" s="110">
        <f>IF('3B-Air transport'!AB$68="no"," ",ROUND(S1762,4))</f>
        <v>0.749</v>
      </c>
      <c r="W1762" s="110"/>
      <c r="AB1762" s="110">
        <f t="shared" si="128"/>
        <v>0.74900000000000055</v>
      </c>
      <c r="AC1762" s="110">
        <f>IF('3C-Water transport'!AB$56="no"," ",ROUND(AB1762,4))</f>
        <v>0.749</v>
      </c>
      <c r="AD1762" s="110">
        <f>IF('3C-Water transport'!AB$57="no"," ",ROUND(AB1762,4))</f>
        <v>0.749</v>
      </c>
      <c r="AE1762" s="110">
        <f>IF('3C-Water transport'!AB$58="no"," ",ROUND(AB1762,4))</f>
        <v>0.749</v>
      </c>
    </row>
    <row r="1763" spans="5:31" x14ac:dyDescent="0.25">
      <c r="E1763" s="110">
        <f t="shared" si="126"/>
        <v>0.75000000000000056</v>
      </c>
      <c r="F1763" s="110">
        <f>IF('3A-Rail transport'!$AB$56="no"," ",ROUND(E1763,4))</f>
        <v>0.75</v>
      </c>
      <c r="G1763" s="110">
        <f>IF('3A-Rail transport'!$AB$57="no"," ",ROUND(E1763,4))</f>
        <v>0.75</v>
      </c>
      <c r="H1763" s="110"/>
      <c r="S1763" s="110">
        <f t="shared" si="127"/>
        <v>0.75000000000000056</v>
      </c>
      <c r="T1763" s="110">
        <f>IF('3B-Air transport'!AB$66="no"," ",ROUND(S1763,4))</f>
        <v>0.75</v>
      </c>
      <c r="U1763" s="110">
        <f>IF('3B-Air transport'!AB$67="no"," ",ROUND(S1763,4))</f>
        <v>0.75</v>
      </c>
      <c r="V1763" s="110">
        <f>IF('3B-Air transport'!AB$68="no"," ",ROUND(S1763,4))</f>
        <v>0.75</v>
      </c>
      <c r="W1763" s="110"/>
      <c r="AB1763" s="110">
        <f t="shared" si="128"/>
        <v>0.75000000000000056</v>
      </c>
      <c r="AC1763" s="110">
        <f>IF('3C-Water transport'!AB$56="no"," ",ROUND(AB1763,4))</f>
        <v>0.75</v>
      </c>
      <c r="AD1763" s="110">
        <f>IF('3C-Water transport'!AB$57="no"," ",ROUND(AB1763,4))</f>
        <v>0.75</v>
      </c>
      <c r="AE1763" s="110">
        <f>IF('3C-Water transport'!AB$58="no"," ",ROUND(AB1763,4))</f>
        <v>0.75</v>
      </c>
    </row>
    <row r="1764" spans="5:31" x14ac:dyDescent="0.25">
      <c r="E1764" s="110">
        <f t="shared" si="126"/>
        <v>0.75100000000000056</v>
      </c>
      <c r="F1764" s="110">
        <f>IF('3A-Rail transport'!$AB$56="no"," ",ROUND(E1764,4))</f>
        <v>0.751</v>
      </c>
      <c r="G1764" s="110">
        <f>IF('3A-Rail transport'!$AB$57="no"," ",ROUND(E1764,4))</f>
        <v>0.751</v>
      </c>
      <c r="H1764" s="110"/>
      <c r="S1764" s="110">
        <f t="shared" si="127"/>
        <v>0.75100000000000056</v>
      </c>
      <c r="T1764" s="110">
        <f>IF('3B-Air transport'!AB$66="no"," ",ROUND(S1764,4))</f>
        <v>0.751</v>
      </c>
      <c r="U1764" s="110">
        <f>IF('3B-Air transport'!AB$67="no"," ",ROUND(S1764,4))</f>
        <v>0.751</v>
      </c>
      <c r="V1764" s="110">
        <f>IF('3B-Air transport'!AB$68="no"," ",ROUND(S1764,4))</f>
        <v>0.751</v>
      </c>
      <c r="W1764" s="110"/>
      <c r="AB1764" s="110">
        <f t="shared" si="128"/>
        <v>0.75100000000000056</v>
      </c>
      <c r="AC1764" s="110">
        <f>IF('3C-Water transport'!AB$56="no"," ",ROUND(AB1764,4))</f>
        <v>0.751</v>
      </c>
      <c r="AD1764" s="110">
        <f>IF('3C-Water transport'!AB$57="no"," ",ROUND(AB1764,4))</f>
        <v>0.751</v>
      </c>
      <c r="AE1764" s="110">
        <f>IF('3C-Water transport'!AB$58="no"," ",ROUND(AB1764,4))</f>
        <v>0.751</v>
      </c>
    </row>
    <row r="1765" spans="5:31" x14ac:dyDescent="0.25">
      <c r="E1765" s="110">
        <f t="shared" si="126"/>
        <v>0.75200000000000056</v>
      </c>
      <c r="F1765" s="110">
        <f>IF('3A-Rail transport'!$AB$56="no"," ",ROUND(E1765,4))</f>
        <v>0.752</v>
      </c>
      <c r="G1765" s="110">
        <f>IF('3A-Rail transport'!$AB$57="no"," ",ROUND(E1765,4))</f>
        <v>0.752</v>
      </c>
      <c r="H1765" s="110"/>
      <c r="S1765" s="110">
        <f t="shared" si="127"/>
        <v>0.75200000000000056</v>
      </c>
      <c r="T1765" s="110">
        <f>IF('3B-Air transport'!AB$66="no"," ",ROUND(S1765,4))</f>
        <v>0.752</v>
      </c>
      <c r="U1765" s="110">
        <f>IF('3B-Air transport'!AB$67="no"," ",ROUND(S1765,4))</f>
        <v>0.752</v>
      </c>
      <c r="V1765" s="110">
        <f>IF('3B-Air transport'!AB$68="no"," ",ROUND(S1765,4))</f>
        <v>0.752</v>
      </c>
      <c r="W1765" s="110"/>
      <c r="AB1765" s="110">
        <f t="shared" si="128"/>
        <v>0.75200000000000056</v>
      </c>
      <c r="AC1765" s="110">
        <f>IF('3C-Water transport'!AB$56="no"," ",ROUND(AB1765,4))</f>
        <v>0.752</v>
      </c>
      <c r="AD1765" s="110">
        <f>IF('3C-Water transport'!AB$57="no"," ",ROUND(AB1765,4))</f>
        <v>0.752</v>
      </c>
      <c r="AE1765" s="110">
        <f>IF('3C-Water transport'!AB$58="no"," ",ROUND(AB1765,4))</f>
        <v>0.752</v>
      </c>
    </row>
    <row r="1766" spans="5:31" x14ac:dyDescent="0.25">
      <c r="E1766" s="110">
        <f t="shared" si="126"/>
        <v>0.75300000000000056</v>
      </c>
      <c r="F1766" s="110">
        <f>IF('3A-Rail transport'!$AB$56="no"," ",ROUND(E1766,4))</f>
        <v>0.753</v>
      </c>
      <c r="G1766" s="110">
        <f>IF('3A-Rail transport'!$AB$57="no"," ",ROUND(E1766,4))</f>
        <v>0.753</v>
      </c>
      <c r="H1766" s="110"/>
      <c r="S1766" s="110">
        <f t="shared" si="127"/>
        <v>0.75300000000000056</v>
      </c>
      <c r="T1766" s="110">
        <f>IF('3B-Air transport'!AB$66="no"," ",ROUND(S1766,4))</f>
        <v>0.753</v>
      </c>
      <c r="U1766" s="110">
        <f>IF('3B-Air transport'!AB$67="no"," ",ROUND(S1766,4))</f>
        <v>0.753</v>
      </c>
      <c r="V1766" s="110">
        <f>IF('3B-Air transport'!AB$68="no"," ",ROUND(S1766,4))</f>
        <v>0.753</v>
      </c>
      <c r="W1766" s="110"/>
      <c r="AB1766" s="110">
        <f t="shared" si="128"/>
        <v>0.75300000000000056</v>
      </c>
      <c r="AC1766" s="110">
        <f>IF('3C-Water transport'!AB$56="no"," ",ROUND(AB1766,4))</f>
        <v>0.753</v>
      </c>
      <c r="AD1766" s="110">
        <f>IF('3C-Water transport'!AB$57="no"," ",ROUND(AB1766,4))</f>
        <v>0.753</v>
      </c>
      <c r="AE1766" s="110">
        <f>IF('3C-Water transport'!AB$58="no"," ",ROUND(AB1766,4))</f>
        <v>0.753</v>
      </c>
    </row>
    <row r="1767" spans="5:31" x14ac:dyDescent="0.25">
      <c r="E1767" s="110">
        <f t="shared" si="126"/>
        <v>0.75400000000000056</v>
      </c>
      <c r="F1767" s="110">
        <f>IF('3A-Rail transport'!$AB$56="no"," ",ROUND(E1767,4))</f>
        <v>0.754</v>
      </c>
      <c r="G1767" s="110">
        <f>IF('3A-Rail transport'!$AB$57="no"," ",ROUND(E1767,4))</f>
        <v>0.754</v>
      </c>
      <c r="H1767" s="110"/>
      <c r="S1767" s="110">
        <f t="shared" si="127"/>
        <v>0.75400000000000056</v>
      </c>
      <c r="T1767" s="110">
        <f>IF('3B-Air transport'!AB$66="no"," ",ROUND(S1767,4))</f>
        <v>0.754</v>
      </c>
      <c r="U1767" s="110">
        <f>IF('3B-Air transport'!AB$67="no"," ",ROUND(S1767,4))</f>
        <v>0.754</v>
      </c>
      <c r="V1767" s="110">
        <f>IF('3B-Air transport'!AB$68="no"," ",ROUND(S1767,4))</f>
        <v>0.754</v>
      </c>
      <c r="W1767" s="110"/>
      <c r="AB1767" s="110">
        <f t="shared" si="128"/>
        <v>0.75400000000000056</v>
      </c>
      <c r="AC1767" s="110">
        <f>IF('3C-Water transport'!AB$56="no"," ",ROUND(AB1767,4))</f>
        <v>0.754</v>
      </c>
      <c r="AD1767" s="110">
        <f>IF('3C-Water transport'!AB$57="no"," ",ROUND(AB1767,4))</f>
        <v>0.754</v>
      </c>
      <c r="AE1767" s="110">
        <f>IF('3C-Water transport'!AB$58="no"," ",ROUND(AB1767,4))</f>
        <v>0.754</v>
      </c>
    </row>
    <row r="1768" spans="5:31" x14ac:dyDescent="0.25">
      <c r="E1768" s="110">
        <f t="shared" si="126"/>
        <v>0.75500000000000056</v>
      </c>
      <c r="F1768" s="110">
        <f>IF('3A-Rail transport'!$AB$56="no"," ",ROUND(E1768,4))</f>
        <v>0.755</v>
      </c>
      <c r="G1768" s="110">
        <f>IF('3A-Rail transport'!$AB$57="no"," ",ROUND(E1768,4))</f>
        <v>0.755</v>
      </c>
      <c r="H1768" s="110"/>
      <c r="S1768" s="110">
        <f t="shared" si="127"/>
        <v>0.75500000000000056</v>
      </c>
      <c r="T1768" s="110">
        <f>IF('3B-Air transport'!AB$66="no"," ",ROUND(S1768,4))</f>
        <v>0.755</v>
      </c>
      <c r="U1768" s="110">
        <f>IF('3B-Air transport'!AB$67="no"," ",ROUND(S1768,4))</f>
        <v>0.755</v>
      </c>
      <c r="V1768" s="110">
        <f>IF('3B-Air transport'!AB$68="no"," ",ROUND(S1768,4))</f>
        <v>0.755</v>
      </c>
      <c r="W1768" s="110"/>
      <c r="AB1768" s="110">
        <f t="shared" si="128"/>
        <v>0.75500000000000056</v>
      </c>
      <c r="AC1768" s="110">
        <f>IF('3C-Water transport'!AB$56="no"," ",ROUND(AB1768,4))</f>
        <v>0.755</v>
      </c>
      <c r="AD1768" s="110">
        <f>IF('3C-Water transport'!AB$57="no"," ",ROUND(AB1768,4))</f>
        <v>0.755</v>
      </c>
      <c r="AE1768" s="110">
        <f>IF('3C-Water transport'!AB$58="no"," ",ROUND(AB1768,4))</f>
        <v>0.755</v>
      </c>
    </row>
    <row r="1769" spans="5:31" x14ac:dyDescent="0.25">
      <c r="E1769" s="110">
        <f t="shared" si="126"/>
        <v>0.75600000000000056</v>
      </c>
      <c r="F1769" s="110">
        <f>IF('3A-Rail transport'!$AB$56="no"," ",ROUND(E1769,4))</f>
        <v>0.75600000000000001</v>
      </c>
      <c r="G1769" s="110">
        <f>IF('3A-Rail transport'!$AB$57="no"," ",ROUND(E1769,4))</f>
        <v>0.75600000000000001</v>
      </c>
      <c r="H1769" s="110"/>
      <c r="S1769" s="110">
        <f t="shared" si="127"/>
        <v>0.75600000000000056</v>
      </c>
      <c r="T1769" s="110">
        <f>IF('3B-Air transport'!AB$66="no"," ",ROUND(S1769,4))</f>
        <v>0.75600000000000001</v>
      </c>
      <c r="U1769" s="110">
        <f>IF('3B-Air transport'!AB$67="no"," ",ROUND(S1769,4))</f>
        <v>0.75600000000000001</v>
      </c>
      <c r="V1769" s="110">
        <f>IF('3B-Air transport'!AB$68="no"," ",ROUND(S1769,4))</f>
        <v>0.75600000000000001</v>
      </c>
      <c r="W1769" s="110"/>
      <c r="AB1769" s="110">
        <f t="shared" si="128"/>
        <v>0.75600000000000056</v>
      </c>
      <c r="AC1769" s="110">
        <f>IF('3C-Water transport'!AB$56="no"," ",ROUND(AB1769,4))</f>
        <v>0.75600000000000001</v>
      </c>
      <c r="AD1769" s="110">
        <f>IF('3C-Water transport'!AB$57="no"," ",ROUND(AB1769,4))</f>
        <v>0.75600000000000001</v>
      </c>
      <c r="AE1769" s="110">
        <f>IF('3C-Water transport'!AB$58="no"," ",ROUND(AB1769,4))</f>
        <v>0.75600000000000001</v>
      </c>
    </row>
    <row r="1770" spans="5:31" x14ac:dyDescent="0.25">
      <c r="E1770" s="110">
        <f t="shared" si="126"/>
        <v>0.75700000000000056</v>
      </c>
      <c r="F1770" s="110">
        <f>IF('3A-Rail transport'!$AB$56="no"," ",ROUND(E1770,4))</f>
        <v>0.75700000000000001</v>
      </c>
      <c r="G1770" s="110">
        <f>IF('3A-Rail transport'!$AB$57="no"," ",ROUND(E1770,4))</f>
        <v>0.75700000000000001</v>
      </c>
      <c r="H1770" s="110"/>
      <c r="S1770" s="110">
        <f t="shared" si="127"/>
        <v>0.75700000000000056</v>
      </c>
      <c r="T1770" s="110">
        <f>IF('3B-Air transport'!AB$66="no"," ",ROUND(S1770,4))</f>
        <v>0.75700000000000001</v>
      </c>
      <c r="U1770" s="110">
        <f>IF('3B-Air transport'!AB$67="no"," ",ROUND(S1770,4))</f>
        <v>0.75700000000000001</v>
      </c>
      <c r="V1770" s="110">
        <f>IF('3B-Air transport'!AB$68="no"," ",ROUND(S1770,4))</f>
        <v>0.75700000000000001</v>
      </c>
      <c r="W1770" s="110"/>
      <c r="AB1770" s="110">
        <f t="shared" si="128"/>
        <v>0.75700000000000056</v>
      </c>
      <c r="AC1770" s="110">
        <f>IF('3C-Water transport'!AB$56="no"," ",ROUND(AB1770,4))</f>
        <v>0.75700000000000001</v>
      </c>
      <c r="AD1770" s="110">
        <f>IF('3C-Water transport'!AB$57="no"," ",ROUND(AB1770,4))</f>
        <v>0.75700000000000001</v>
      </c>
      <c r="AE1770" s="110">
        <f>IF('3C-Water transport'!AB$58="no"," ",ROUND(AB1770,4))</f>
        <v>0.75700000000000001</v>
      </c>
    </row>
    <row r="1771" spans="5:31" x14ac:dyDescent="0.25">
      <c r="E1771" s="110">
        <f t="shared" si="126"/>
        <v>0.75800000000000056</v>
      </c>
      <c r="F1771" s="110">
        <f>IF('3A-Rail transport'!$AB$56="no"," ",ROUND(E1771,4))</f>
        <v>0.75800000000000001</v>
      </c>
      <c r="G1771" s="110">
        <f>IF('3A-Rail transport'!$AB$57="no"," ",ROUND(E1771,4))</f>
        <v>0.75800000000000001</v>
      </c>
      <c r="H1771" s="110"/>
      <c r="S1771" s="110">
        <f t="shared" si="127"/>
        <v>0.75800000000000056</v>
      </c>
      <c r="T1771" s="110">
        <f>IF('3B-Air transport'!AB$66="no"," ",ROUND(S1771,4))</f>
        <v>0.75800000000000001</v>
      </c>
      <c r="U1771" s="110">
        <f>IF('3B-Air transport'!AB$67="no"," ",ROUND(S1771,4))</f>
        <v>0.75800000000000001</v>
      </c>
      <c r="V1771" s="110">
        <f>IF('3B-Air transport'!AB$68="no"," ",ROUND(S1771,4))</f>
        <v>0.75800000000000001</v>
      </c>
      <c r="W1771" s="110"/>
      <c r="AB1771" s="110">
        <f t="shared" si="128"/>
        <v>0.75800000000000056</v>
      </c>
      <c r="AC1771" s="110">
        <f>IF('3C-Water transport'!AB$56="no"," ",ROUND(AB1771,4))</f>
        <v>0.75800000000000001</v>
      </c>
      <c r="AD1771" s="110">
        <f>IF('3C-Water transport'!AB$57="no"," ",ROUND(AB1771,4))</f>
        <v>0.75800000000000001</v>
      </c>
      <c r="AE1771" s="110">
        <f>IF('3C-Water transport'!AB$58="no"," ",ROUND(AB1771,4))</f>
        <v>0.75800000000000001</v>
      </c>
    </row>
    <row r="1772" spans="5:31" x14ac:dyDescent="0.25">
      <c r="E1772" s="110">
        <f t="shared" si="126"/>
        <v>0.75900000000000056</v>
      </c>
      <c r="F1772" s="110">
        <f>IF('3A-Rail transport'!$AB$56="no"," ",ROUND(E1772,4))</f>
        <v>0.75900000000000001</v>
      </c>
      <c r="G1772" s="110">
        <f>IF('3A-Rail transport'!$AB$57="no"," ",ROUND(E1772,4))</f>
        <v>0.75900000000000001</v>
      </c>
      <c r="H1772" s="110"/>
      <c r="S1772" s="110">
        <f t="shared" si="127"/>
        <v>0.75900000000000056</v>
      </c>
      <c r="T1772" s="110">
        <f>IF('3B-Air transport'!AB$66="no"," ",ROUND(S1772,4))</f>
        <v>0.75900000000000001</v>
      </c>
      <c r="U1772" s="110">
        <f>IF('3B-Air transport'!AB$67="no"," ",ROUND(S1772,4))</f>
        <v>0.75900000000000001</v>
      </c>
      <c r="V1772" s="110">
        <f>IF('3B-Air transport'!AB$68="no"," ",ROUND(S1772,4))</f>
        <v>0.75900000000000001</v>
      </c>
      <c r="W1772" s="110"/>
      <c r="AB1772" s="110">
        <f t="shared" si="128"/>
        <v>0.75900000000000056</v>
      </c>
      <c r="AC1772" s="110">
        <f>IF('3C-Water transport'!AB$56="no"," ",ROUND(AB1772,4))</f>
        <v>0.75900000000000001</v>
      </c>
      <c r="AD1772" s="110">
        <f>IF('3C-Water transport'!AB$57="no"," ",ROUND(AB1772,4))</f>
        <v>0.75900000000000001</v>
      </c>
      <c r="AE1772" s="110">
        <f>IF('3C-Water transport'!AB$58="no"," ",ROUND(AB1772,4))</f>
        <v>0.75900000000000001</v>
      </c>
    </row>
    <row r="1773" spans="5:31" x14ac:dyDescent="0.25">
      <c r="E1773" s="110">
        <f t="shared" si="126"/>
        <v>0.76000000000000056</v>
      </c>
      <c r="F1773" s="110">
        <f>IF('3A-Rail transport'!$AB$56="no"," ",ROUND(E1773,4))</f>
        <v>0.76</v>
      </c>
      <c r="G1773" s="110">
        <f>IF('3A-Rail transport'!$AB$57="no"," ",ROUND(E1773,4))</f>
        <v>0.76</v>
      </c>
      <c r="H1773" s="110"/>
      <c r="S1773" s="110">
        <f t="shared" si="127"/>
        <v>0.76000000000000056</v>
      </c>
      <c r="T1773" s="110">
        <f>IF('3B-Air transport'!AB$66="no"," ",ROUND(S1773,4))</f>
        <v>0.76</v>
      </c>
      <c r="U1773" s="110">
        <f>IF('3B-Air transport'!AB$67="no"," ",ROUND(S1773,4))</f>
        <v>0.76</v>
      </c>
      <c r="V1773" s="110">
        <f>IF('3B-Air transport'!AB$68="no"," ",ROUND(S1773,4))</f>
        <v>0.76</v>
      </c>
      <c r="W1773" s="110"/>
      <c r="AB1773" s="110">
        <f t="shared" si="128"/>
        <v>0.76000000000000056</v>
      </c>
      <c r="AC1773" s="110">
        <f>IF('3C-Water transport'!AB$56="no"," ",ROUND(AB1773,4))</f>
        <v>0.76</v>
      </c>
      <c r="AD1773" s="110">
        <f>IF('3C-Water transport'!AB$57="no"," ",ROUND(AB1773,4))</f>
        <v>0.76</v>
      </c>
      <c r="AE1773" s="110">
        <f>IF('3C-Water transport'!AB$58="no"," ",ROUND(AB1773,4))</f>
        <v>0.76</v>
      </c>
    </row>
    <row r="1774" spans="5:31" x14ac:dyDescent="0.25">
      <c r="E1774" s="110">
        <f t="shared" si="126"/>
        <v>0.76100000000000056</v>
      </c>
      <c r="F1774" s="110">
        <f>IF('3A-Rail transport'!$AB$56="no"," ",ROUND(E1774,4))</f>
        <v>0.76100000000000001</v>
      </c>
      <c r="G1774" s="110">
        <f>IF('3A-Rail transport'!$AB$57="no"," ",ROUND(E1774,4))</f>
        <v>0.76100000000000001</v>
      </c>
      <c r="H1774" s="110"/>
      <c r="S1774" s="110">
        <f t="shared" si="127"/>
        <v>0.76100000000000056</v>
      </c>
      <c r="T1774" s="110">
        <f>IF('3B-Air transport'!AB$66="no"," ",ROUND(S1774,4))</f>
        <v>0.76100000000000001</v>
      </c>
      <c r="U1774" s="110">
        <f>IF('3B-Air transport'!AB$67="no"," ",ROUND(S1774,4))</f>
        <v>0.76100000000000001</v>
      </c>
      <c r="V1774" s="110">
        <f>IF('3B-Air transport'!AB$68="no"," ",ROUND(S1774,4))</f>
        <v>0.76100000000000001</v>
      </c>
      <c r="W1774" s="110"/>
      <c r="AB1774" s="110">
        <f t="shared" si="128"/>
        <v>0.76100000000000056</v>
      </c>
      <c r="AC1774" s="110">
        <f>IF('3C-Water transport'!AB$56="no"," ",ROUND(AB1774,4))</f>
        <v>0.76100000000000001</v>
      </c>
      <c r="AD1774" s="110">
        <f>IF('3C-Water transport'!AB$57="no"," ",ROUND(AB1774,4))</f>
        <v>0.76100000000000001</v>
      </c>
      <c r="AE1774" s="110">
        <f>IF('3C-Water transport'!AB$58="no"," ",ROUND(AB1774,4))</f>
        <v>0.76100000000000001</v>
      </c>
    </row>
    <row r="1775" spans="5:31" x14ac:dyDescent="0.25">
      <c r="E1775" s="110">
        <f t="shared" si="126"/>
        <v>0.76200000000000057</v>
      </c>
      <c r="F1775" s="110">
        <f>IF('3A-Rail transport'!$AB$56="no"," ",ROUND(E1775,4))</f>
        <v>0.76200000000000001</v>
      </c>
      <c r="G1775" s="110">
        <f>IF('3A-Rail transport'!$AB$57="no"," ",ROUND(E1775,4))</f>
        <v>0.76200000000000001</v>
      </c>
      <c r="H1775" s="110"/>
      <c r="S1775" s="110">
        <f t="shared" si="127"/>
        <v>0.76200000000000057</v>
      </c>
      <c r="T1775" s="110">
        <f>IF('3B-Air transport'!AB$66="no"," ",ROUND(S1775,4))</f>
        <v>0.76200000000000001</v>
      </c>
      <c r="U1775" s="110">
        <f>IF('3B-Air transport'!AB$67="no"," ",ROUND(S1775,4))</f>
        <v>0.76200000000000001</v>
      </c>
      <c r="V1775" s="110">
        <f>IF('3B-Air transport'!AB$68="no"," ",ROUND(S1775,4))</f>
        <v>0.76200000000000001</v>
      </c>
      <c r="W1775" s="110"/>
      <c r="AB1775" s="110">
        <f t="shared" si="128"/>
        <v>0.76200000000000057</v>
      </c>
      <c r="AC1775" s="110">
        <f>IF('3C-Water transport'!AB$56="no"," ",ROUND(AB1775,4))</f>
        <v>0.76200000000000001</v>
      </c>
      <c r="AD1775" s="110">
        <f>IF('3C-Water transport'!AB$57="no"," ",ROUND(AB1775,4))</f>
        <v>0.76200000000000001</v>
      </c>
      <c r="AE1775" s="110">
        <f>IF('3C-Water transport'!AB$58="no"," ",ROUND(AB1775,4))</f>
        <v>0.76200000000000001</v>
      </c>
    </row>
    <row r="1776" spans="5:31" x14ac:dyDescent="0.25">
      <c r="E1776" s="110">
        <f t="shared" si="126"/>
        <v>0.76300000000000057</v>
      </c>
      <c r="F1776" s="110">
        <f>IF('3A-Rail transport'!$AB$56="no"," ",ROUND(E1776,4))</f>
        <v>0.76300000000000001</v>
      </c>
      <c r="G1776" s="110">
        <f>IF('3A-Rail transport'!$AB$57="no"," ",ROUND(E1776,4))</f>
        <v>0.76300000000000001</v>
      </c>
      <c r="H1776" s="110"/>
      <c r="S1776" s="110">
        <f t="shared" si="127"/>
        <v>0.76300000000000057</v>
      </c>
      <c r="T1776" s="110">
        <f>IF('3B-Air transport'!AB$66="no"," ",ROUND(S1776,4))</f>
        <v>0.76300000000000001</v>
      </c>
      <c r="U1776" s="110">
        <f>IF('3B-Air transport'!AB$67="no"," ",ROUND(S1776,4))</f>
        <v>0.76300000000000001</v>
      </c>
      <c r="V1776" s="110">
        <f>IF('3B-Air transport'!AB$68="no"," ",ROUND(S1776,4))</f>
        <v>0.76300000000000001</v>
      </c>
      <c r="W1776" s="110"/>
      <c r="AB1776" s="110">
        <f t="shared" si="128"/>
        <v>0.76300000000000057</v>
      </c>
      <c r="AC1776" s="110">
        <f>IF('3C-Water transport'!AB$56="no"," ",ROUND(AB1776,4))</f>
        <v>0.76300000000000001</v>
      </c>
      <c r="AD1776" s="110">
        <f>IF('3C-Water transport'!AB$57="no"," ",ROUND(AB1776,4))</f>
        <v>0.76300000000000001</v>
      </c>
      <c r="AE1776" s="110">
        <f>IF('3C-Water transport'!AB$58="no"," ",ROUND(AB1776,4))</f>
        <v>0.76300000000000001</v>
      </c>
    </row>
    <row r="1777" spans="5:31" x14ac:dyDescent="0.25">
      <c r="E1777" s="110">
        <f t="shared" si="126"/>
        <v>0.76400000000000057</v>
      </c>
      <c r="F1777" s="110">
        <f>IF('3A-Rail transport'!$AB$56="no"," ",ROUND(E1777,4))</f>
        <v>0.76400000000000001</v>
      </c>
      <c r="G1777" s="110">
        <f>IF('3A-Rail transport'!$AB$57="no"," ",ROUND(E1777,4))</f>
        <v>0.76400000000000001</v>
      </c>
      <c r="H1777" s="110"/>
      <c r="S1777" s="110">
        <f t="shared" si="127"/>
        <v>0.76400000000000057</v>
      </c>
      <c r="T1777" s="110">
        <f>IF('3B-Air transport'!AB$66="no"," ",ROUND(S1777,4))</f>
        <v>0.76400000000000001</v>
      </c>
      <c r="U1777" s="110">
        <f>IF('3B-Air transport'!AB$67="no"," ",ROUND(S1777,4))</f>
        <v>0.76400000000000001</v>
      </c>
      <c r="V1777" s="110">
        <f>IF('3B-Air transport'!AB$68="no"," ",ROUND(S1777,4))</f>
        <v>0.76400000000000001</v>
      </c>
      <c r="W1777" s="110"/>
      <c r="AB1777" s="110">
        <f t="shared" si="128"/>
        <v>0.76400000000000057</v>
      </c>
      <c r="AC1777" s="110">
        <f>IF('3C-Water transport'!AB$56="no"," ",ROUND(AB1777,4))</f>
        <v>0.76400000000000001</v>
      </c>
      <c r="AD1777" s="110">
        <f>IF('3C-Water transport'!AB$57="no"," ",ROUND(AB1777,4))</f>
        <v>0.76400000000000001</v>
      </c>
      <c r="AE1777" s="110">
        <f>IF('3C-Water transport'!AB$58="no"," ",ROUND(AB1777,4))</f>
        <v>0.76400000000000001</v>
      </c>
    </row>
    <row r="1778" spans="5:31" x14ac:dyDescent="0.25">
      <c r="E1778" s="110">
        <f t="shared" si="126"/>
        <v>0.76500000000000057</v>
      </c>
      <c r="F1778" s="110">
        <f>IF('3A-Rail transport'!$AB$56="no"," ",ROUND(E1778,4))</f>
        <v>0.76500000000000001</v>
      </c>
      <c r="G1778" s="110">
        <f>IF('3A-Rail transport'!$AB$57="no"," ",ROUND(E1778,4))</f>
        <v>0.76500000000000001</v>
      </c>
      <c r="H1778" s="110"/>
      <c r="S1778" s="110">
        <f t="shared" si="127"/>
        <v>0.76500000000000057</v>
      </c>
      <c r="T1778" s="110">
        <f>IF('3B-Air transport'!AB$66="no"," ",ROUND(S1778,4))</f>
        <v>0.76500000000000001</v>
      </c>
      <c r="U1778" s="110">
        <f>IF('3B-Air transport'!AB$67="no"," ",ROUND(S1778,4))</f>
        <v>0.76500000000000001</v>
      </c>
      <c r="V1778" s="110">
        <f>IF('3B-Air transport'!AB$68="no"," ",ROUND(S1778,4))</f>
        <v>0.76500000000000001</v>
      </c>
      <c r="W1778" s="110"/>
      <c r="AB1778" s="110">
        <f t="shared" si="128"/>
        <v>0.76500000000000057</v>
      </c>
      <c r="AC1778" s="110">
        <f>IF('3C-Water transport'!AB$56="no"," ",ROUND(AB1778,4))</f>
        <v>0.76500000000000001</v>
      </c>
      <c r="AD1778" s="110">
        <f>IF('3C-Water transport'!AB$57="no"," ",ROUND(AB1778,4))</f>
        <v>0.76500000000000001</v>
      </c>
      <c r="AE1778" s="110">
        <f>IF('3C-Water transport'!AB$58="no"," ",ROUND(AB1778,4))</f>
        <v>0.76500000000000001</v>
      </c>
    </row>
    <row r="1779" spans="5:31" x14ac:dyDescent="0.25">
      <c r="E1779" s="110">
        <f t="shared" si="126"/>
        <v>0.76600000000000057</v>
      </c>
      <c r="F1779" s="110">
        <f>IF('3A-Rail transport'!$AB$56="no"," ",ROUND(E1779,4))</f>
        <v>0.76600000000000001</v>
      </c>
      <c r="G1779" s="110">
        <f>IF('3A-Rail transport'!$AB$57="no"," ",ROUND(E1779,4))</f>
        <v>0.76600000000000001</v>
      </c>
      <c r="H1779" s="110"/>
      <c r="S1779" s="110">
        <f t="shared" si="127"/>
        <v>0.76600000000000057</v>
      </c>
      <c r="T1779" s="110">
        <f>IF('3B-Air transport'!AB$66="no"," ",ROUND(S1779,4))</f>
        <v>0.76600000000000001</v>
      </c>
      <c r="U1779" s="110">
        <f>IF('3B-Air transport'!AB$67="no"," ",ROUND(S1779,4))</f>
        <v>0.76600000000000001</v>
      </c>
      <c r="V1779" s="110">
        <f>IF('3B-Air transport'!AB$68="no"," ",ROUND(S1779,4))</f>
        <v>0.76600000000000001</v>
      </c>
      <c r="W1779" s="110"/>
      <c r="AB1779" s="110">
        <f t="shared" si="128"/>
        <v>0.76600000000000057</v>
      </c>
      <c r="AC1779" s="110">
        <f>IF('3C-Water transport'!AB$56="no"," ",ROUND(AB1779,4))</f>
        <v>0.76600000000000001</v>
      </c>
      <c r="AD1779" s="110">
        <f>IF('3C-Water transport'!AB$57="no"," ",ROUND(AB1779,4))</f>
        <v>0.76600000000000001</v>
      </c>
      <c r="AE1779" s="110">
        <f>IF('3C-Water transport'!AB$58="no"," ",ROUND(AB1779,4))</f>
        <v>0.76600000000000001</v>
      </c>
    </row>
    <row r="1780" spans="5:31" x14ac:dyDescent="0.25">
      <c r="E1780" s="110">
        <f t="shared" si="126"/>
        <v>0.76700000000000057</v>
      </c>
      <c r="F1780" s="110">
        <f>IF('3A-Rail transport'!$AB$56="no"," ",ROUND(E1780,4))</f>
        <v>0.76700000000000002</v>
      </c>
      <c r="G1780" s="110">
        <f>IF('3A-Rail transport'!$AB$57="no"," ",ROUND(E1780,4))</f>
        <v>0.76700000000000002</v>
      </c>
      <c r="H1780" s="110"/>
      <c r="S1780" s="110">
        <f t="shared" si="127"/>
        <v>0.76700000000000057</v>
      </c>
      <c r="T1780" s="110">
        <f>IF('3B-Air transport'!AB$66="no"," ",ROUND(S1780,4))</f>
        <v>0.76700000000000002</v>
      </c>
      <c r="U1780" s="110">
        <f>IF('3B-Air transport'!AB$67="no"," ",ROUND(S1780,4))</f>
        <v>0.76700000000000002</v>
      </c>
      <c r="V1780" s="110">
        <f>IF('3B-Air transport'!AB$68="no"," ",ROUND(S1780,4))</f>
        <v>0.76700000000000002</v>
      </c>
      <c r="W1780" s="110"/>
      <c r="AB1780" s="110">
        <f t="shared" si="128"/>
        <v>0.76700000000000057</v>
      </c>
      <c r="AC1780" s="110">
        <f>IF('3C-Water transport'!AB$56="no"," ",ROUND(AB1780,4))</f>
        <v>0.76700000000000002</v>
      </c>
      <c r="AD1780" s="110">
        <f>IF('3C-Water transport'!AB$57="no"," ",ROUND(AB1780,4))</f>
        <v>0.76700000000000002</v>
      </c>
      <c r="AE1780" s="110">
        <f>IF('3C-Water transport'!AB$58="no"," ",ROUND(AB1780,4))</f>
        <v>0.76700000000000002</v>
      </c>
    </row>
    <row r="1781" spans="5:31" x14ac:dyDescent="0.25">
      <c r="E1781" s="110">
        <f t="shared" si="126"/>
        <v>0.76800000000000057</v>
      </c>
      <c r="F1781" s="110">
        <f>IF('3A-Rail transport'!$AB$56="no"," ",ROUND(E1781,4))</f>
        <v>0.76800000000000002</v>
      </c>
      <c r="G1781" s="110">
        <f>IF('3A-Rail transport'!$AB$57="no"," ",ROUND(E1781,4))</f>
        <v>0.76800000000000002</v>
      </c>
      <c r="H1781" s="110"/>
      <c r="S1781" s="110">
        <f t="shared" si="127"/>
        <v>0.76800000000000057</v>
      </c>
      <c r="T1781" s="110">
        <f>IF('3B-Air transport'!AB$66="no"," ",ROUND(S1781,4))</f>
        <v>0.76800000000000002</v>
      </c>
      <c r="U1781" s="110">
        <f>IF('3B-Air transport'!AB$67="no"," ",ROUND(S1781,4))</f>
        <v>0.76800000000000002</v>
      </c>
      <c r="V1781" s="110">
        <f>IF('3B-Air transport'!AB$68="no"," ",ROUND(S1781,4))</f>
        <v>0.76800000000000002</v>
      </c>
      <c r="W1781" s="110"/>
      <c r="AB1781" s="110">
        <f t="shared" si="128"/>
        <v>0.76800000000000057</v>
      </c>
      <c r="AC1781" s="110">
        <f>IF('3C-Water transport'!AB$56="no"," ",ROUND(AB1781,4))</f>
        <v>0.76800000000000002</v>
      </c>
      <c r="AD1781" s="110">
        <f>IF('3C-Water transport'!AB$57="no"," ",ROUND(AB1781,4))</f>
        <v>0.76800000000000002</v>
      </c>
      <c r="AE1781" s="110">
        <f>IF('3C-Water transport'!AB$58="no"," ",ROUND(AB1781,4))</f>
        <v>0.76800000000000002</v>
      </c>
    </row>
    <row r="1782" spans="5:31" x14ac:dyDescent="0.25">
      <c r="E1782" s="110">
        <f t="shared" ref="E1782:E1845" si="129">E1781+0.001</f>
        <v>0.76900000000000057</v>
      </c>
      <c r="F1782" s="110">
        <f>IF('3A-Rail transport'!$AB$56="no"," ",ROUND(E1782,4))</f>
        <v>0.76900000000000002</v>
      </c>
      <c r="G1782" s="110">
        <f>IF('3A-Rail transport'!$AB$57="no"," ",ROUND(E1782,4))</f>
        <v>0.76900000000000002</v>
      </c>
      <c r="H1782" s="110"/>
      <c r="S1782" s="110">
        <f t="shared" ref="S1782:S1845" si="130">S1781+0.001</f>
        <v>0.76900000000000057</v>
      </c>
      <c r="T1782" s="110">
        <f>IF('3B-Air transport'!AB$66="no"," ",ROUND(S1782,4))</f>
        <v>0.76900000000000002</v>
      </c>
      <c r="U1782" s="110">
        <f>IF('3B-Air transport'!AB$67="no"," ",ROUND(S1782,4))</f>
        <v>0.76900000000000002</v>
      </c>
      <c r="V1782" s="110">
        <f>IF('3B-Air transport'!AB$68="no"," ",ROUND(S1782,4))</f>
        <v>0.76900000000000002</v>
      </c>
      <c r="W1782" s="110"/>
      <c r="AB1782" s="110">
        <f t="shared" ref="AB1782:AB1845" si="131">AB1781+0.001</f>
        <v>0.76900000000000057</v>
      </c>
      <c r="AC1782" s="110">
        <f>IF('3C-Water transport'!AB$56="no"," ",ROUND(AB1782,4))</f>
        <v>0.76900000000000002</v>
      </c>
      <c r="AD1782" s="110">
        <f>IF('3C-Water transport'!AB$57="no"," ",ROUND(AB1782,4))</f>
        <v>0.76900000000000002</v>
      </c>
      <c r="AE1782" s="110">
        <f>IF('3C-Water transport'!AB$58="no"," ",ROUND(AB1782,4))</f>
        <v>0.76900000000000002</v>
      </c>
    </row>
    <row r="1783" spans="5:31" x14ac:dyDescent="0.25">
      <c r="E1783" s="110">
        <f t="shared" si="129"/>
        <v>0.77000000000000057</v>
      </c>
      <c r="F1783" s="110">
        <f>IF('3A-Rail transport'!$AB$56="no"," ",ROUND(E1783,4))</f>
        <v>0.77</v>
      </c>
      <c r="G1783" s="110">
        <f>IF('3A-Rail transport'!$AB$57="no"," ",ROUND(E1783,4))</f>
        <v>0.77</v>
      </c>
      <c r="H1783" s="110"/>
      <c r="S1783" s="110">
        <f t="shared" si="130"/>
        <v>0.77000000000000057</v>
      </c>
      <c r="T1783" s="110">
        <f>IF('3B-Air transport'!AB$66="no"," ",ROUND(S1783,4))</f>
        <v>0.77</v>
      </c>
      <c r="U1783" s="110">
        <f>IF('3B-Air transport'!AB$67="no"," ",ROUND(S1783,4))</f>
        <v>0.77</v>
      </c>
      <c r="V1783" s="110">
        <f>IF('3B-Air transport'!AB$68="no"," ",ROUND(S1783,4))</f>
        <v>0.77</v>
      </c>
      <c r="W1783" s="110"/>
      <c r="AB1783" s="110">
        <f t="shared" si="131"/>
        <v>0.77000000000000057</v>
      </c>
      <c r="AC1783" s="110">
        <f>IF('3C-Water transport'!AB$56="no"," ",ROUND(AB1783,4))</f>
        <v>0.77</v>
      </c>
      <c r="AD1783" s="110">
        <f>IF('3C-Water transport'!AB$57="no"," ",ROUND(AB1783,4))</f>
        <v>0.77</v>
      </c>
      <c r="AE1783" s="110">
        <f>IF('3C-Water transport'!AB$58="no"," ",ROUND(AB1783,4))</f>
        <v>0.77</v>
      </c>
    </row>
    <row r="1784" spans="5:31" x14ac:dyDescent="0.25">
      <c r="E1784" s="110">
        <f t="shared" si="129"/>
        <v>0.77100000000000057</v>
      </c>
      <c r="F1784" s="110">
        <f>IF('3A-Rail transport'!$AB$56="no"," ",ROUND(E1784,4))</f>
        <v>0.77100000000000002</v>
      </c>
      <c r="G1784" s="110">
        <f>IF('3A-Rail transport'!$AB$57="no"," ",ROUND(E1784,4))</f>
        <v>0.77100000000000002</v>
      </c>
      <c r="H1784" s="110"/>
      <c r="S1784" s="110">
        <f t="shared" si="130"/>
        <v>0.77100000000000057</v>
      </c>
      <c r="T1784" s="110">
        <f>IF('3B-Air transport'!AB$66="no"," ",ROUND(S1784,4))</f>
        <v>0.77100000000000002</v>
      </c>
      <c r="U1784" s="110">
        <f>IF('3B-Air transport'!AB$67="no"," ",ROUND(S1784,4))</f>
        <v>0.77100000000000002</v>
      </c>
      <c r="V1784" s="110">
        <f>IF('3B-Air transport'!AB$68="no"," ",ROUND(S1784,4))</f>
        <v>0.77100000000000002</v>
      </c>
      <c r="W1784" s="110"/>
      <c r="AB1784" s="110">
        <f t="shared" si="131"/>
        <v>0.77100000000000057</v>
      </c>
      <c r="AC1784" s="110">
        <f>IF('3C-Water transport'!AB$56="no"," ",ROUND(AB1784,4))</f>
        <v>0.77100000000000002</v>
      </c>
      <c r="AD1784" s="110">
        <f>IF('3C-Water transport'!AB$57="no"," ",ROUND(AB1784,4))</f>
        <v>0.77100000000000002</v>
      </c>
      <c r="AE1784" s="110">
        <f>IF('3C-Water transport'!AB$58="no"," ",ROUND(AB1784,4))</f>
        <v>0.77100000000000002</v>
      </c>
    </row>
    <row r="1785" spans="5:31" x14ac:dyDescent="0.25">
      <c r="E1785" s="110">
        <f t="shared" si="129"/>
        <v>0.77200000000000057</v>
      </c>
      <c r="F1785" s="110">
        <f>IF('3A-Rail transport'!$AB$56="no"," ",ROUND(E1785,4))</f>
        <v>0.77200000000000002</v>
      </c>
      <c r="G1785" s="110">
        <f>IF('3A-Rail transport'!$AB$57="no"," ",ROUND(E1785,4))</f>
        <v>0.77200000000000002</v>
      </c>
      <c r="H1785" s="110"/>
      <c r="S1785" s="110">
        <f t="shared" si="130"/>
        <v>0.77200000000000057</v>
      </c>
      <c r="T1785" s="110">
        <f>IF('3B-Air transport'!AB$66="no"," ",ROUND(S1785,4))</f>
        <v>0.77200000000000002</v>
      </c>
      <c r="U1785" s="110">
        <f>IF('3B-Air transport'!AB$67="no"," ",ROUND(S1785,4))</f>
        <v>0.77200000000000002</v>
      </c>
      <c r="V1785" s="110">
        <f>IF('3B-Air transport'!AB$68="no"," ",ROUND(S1785,4))</f>
        <v>0.77200000000000002</v>
      </c>
      <c r="W1785" s="110"/>
      <c r="AB1785" s="110">
        <f t="shared" si="131"/>
        <v>0.77200000000000057</v>
      </c>
      <c r="AC1785" s="110">
        <f>IF('3C-Water transport'!AB$56="no"," ",ROUND(AB1785,4))</f>
        <v>0.77200000000000002</v>
      </c>
      <c r="AD1785" s="110">
        <f>IF('3C-Water transport'!AB$57="no"," ",ROUND(AB1785,4))</f>
        <v>0.77200000000000002</v>
      </c>
      <c r="AE1785" s="110">
        <f>IF('3C-Water transport'!AB$58="no"," ",ROUND(AB1785,4))</f>
        <v>0.77200000000000002</v>
      </c>
    </row>
    <row r="1786" spans="5:31" x14ac:dyDescent="0.25">
      <c r="E1786" s="110">
        <f t="shared" si="129"/>
        <v>0.77300000000000058</v>
      </c>
      <c r="F1786" s="110">
        <f>IF('3A-Rail transport'!$AB$56="no"," ",ROUND(E1786,4))</f>
        <v>0.77300000000000002</v>
      </c>
      <c r="G1786" s="110">
        <f>IF('3A-Rail transport'!$AB$57="no"," ",ROUND(E1786,4))</f>
        <v>0.77300000000000002</v>
      </c>
      <c r="H1786" s="110"/>
      <c r="S1786" s="110">
        <f t="shared" si="130"/>
        <v>0.77300000000000058</v>
      </c>
      <c r="T1786" s="110">
        <f>IF('3B-Air transport'!AB$66="no"," ",ROUND(S1786,4))</f>
        <v>0.77300000000000002</v>
      </c>
      <c r="U1786" s="110">
        <f>IF('3B-Air transport'!AB$67="no"," ",ROUND(S1786,4))</f>
        <v>0.77300000000000002</v>
      </c>
      <c r="V1786" s="110">
        <f>IF('3B-Air transport'!AB$68="no"," ",ROUND(S1786,4))</f>
        <v>0.77300000000000002</v>
      </c>
      <c r="W1786" s="110"/>
      <c r="AB1786" s="110">
        <f t="shared" si="131"/>
        <v>0.77300000000000058</v>
      </c>
      <c r="AC1786" s="110">
        <f>IF('3C-Water transport'!AB$56="no"," ",ROUND(AB1786,4))</f>
        <v>0.77300000000000002</v>
      </c>
      <c r="AD1786" s="110">
        <f>IF('3C-Water transport'!AB$57="no"," ",ROUND(AB1786,4))</f>
        <v>0.77300000000000002</v>
      </c>
      <c r="AE1786" s="110">
        <f>IF('3C-Water transport'!AB$58="no"," ",ROUND(AB1786,4))</f>
        <v>0.77300000000000002</v>
      </c>
    </row>
    <row r="1787" spans="5:31" x14ac:dyDescent="0.25">
      <c r="E1787" s="110">
        <f t="shared" si="129"/>
        <v>0.77400000000000058</v>
      </c>
      <c r="F1787" s="110">
        <f>IF('3A-Rail transport'!$AB$56="no"," ",ROUND(E1787,4))</f>
        <v>0.77400000000000002</v>
      </c>
      <c r="G1787" s="110">
        <f>IF('3A-Rail transport'!$AB$57="no"," ",ROUND(E1787,4))</f>
        <v>0.77400000000000002</v>
      </c>
      <c r="H1787" s="110"/>
      <c r="S1787" s="110">
        <f t="shared" si="130"/>
        <v>0.77400000000000058</v>
      </c>
      <c r="T1787" s="110">
        <f>IF('3B-Air transport'!AB$66="no"," ",ROUND(S1787,4))</f>
        <v>0.77400000000000002</v>
      </c>
      <c r="U1787" s="110">
        <f>IF('3B-Air transport'!AB$67="no"," ",ROUND(S1787,4))</f>
        <v>0.77400000000000002</v>
      </c>
      <c r="V1787" s="110">
        <f>IF('3B-Air transport'!AB$68="no"," ",ROUND(S1787,4))</f>
        <v>0.77400000000000002</v>
      </c>
      <c r="W1787" s="110"/>
      <c r="AB1787" s="110">
        <f t="shared" si="131"/>
        <v>0.77400000000000058</v>
      </c>
      <c r="AC1787" s="110">
        <f>IF('3C-Water transport'!AB$56="no"," ",ROUND(AB1787,4))</f>
        <v>0.77400000000000002</v>
      </c>
      <c r="AD1787" s="110">
        <f>IF('3C-Water transport'!AB$57="no"," ",ROUND(AB1787,4))</f>
        <v>0.77400000000000002</v>
      </c>
      <c r="AE1787" s="110">
        <f>IF('3C-Water transport'!AB$58="no"," ",ROUND(AB1787,4))</f>
        <v>0.77400000000000002</v>
      </c>
    </row>
    <row r="1788" spans="5:31" x14ac:dyDescent="0.25">
      <c r="E1788" s="110">
        <f t="shared" si="129"/>
        <v>0.77500000000000058</v>
      </c>
      <c r="F1788" s="110">
        <f>IF('3A-Rail transport'!$AB$56="no"," ",ROUND(E1788,4))</f>
        <v>0.77500000000000002</v>
      </c>
      <c r="G1788" s="110">
        <f>IF('3A-Rail transport'!$AB$57="no"," ",ROUND(E1788,4))</f>
        <v>0.77500000000000002</v>
      </c>
      <c r="H1788" s="110"/>
      <c r="S1788" s="110">
        <f t="shared" si="130"/>
        <v>0.77500000000000058</v>
      </c>
      <c r="T1788" s="110">
        <f>IF('3B-Air transport'!AB$66="no"," ",ROUND(S1788,4))</f>
        <v>0.77500000000000002</v>
      </c>
      <c r="U1788" s="110">
        <f>IF('3B-Air transport'!AB$67="no"," ",ROUND(S1788,4))</f>
        <v>0.77500000000000002</v>
      </c>
      <c r="V1788" s="110">
        <f>IF('3B-Air transport'!AB$68="no"," ",ROUND(S1788,4))</f>
        <v>0.77500000000000002</v>
      </c>
      <c r="W1788" s="110"/>
      <c r="AB1788" s="110">
        <f t="shared" si="131"/>
        <v>0.77500000000000058</v>
      </c>
      <c r="AC1788" s="110">
        <f>IF('3C-Water transport'!AB$56="no"," ",ROUND(AB1788,4))</f>
        <v>0.77500000000000002</v>
      </c>
      <c r="AD1788" s="110">
        <f>IF('3C-Water transport'!AB$57="no"," ",ROUND(AB1788,4))</f>
        <v>0.77500000000000002</v>
      </c>
      <c r="AE1788" s="110">
        <f>IF('3C-Water transport'!AB$58="no"," ",ROUND(AB1788,4))</f>
        <v>0.77500000000000002</v>
      </c>
    </row>
    <row r="1789" spans="5:31" x14ac:dyDescent="0.25">
      <c r="E1789" s="110">
        <f t="shared" si="129"/>
        <v>0.77600000000000058</v>
      </c>
      <c r="F1789" s="110">
        <f>IF('3A-Rail transport'!$AB$56="no"," ",ROUND(E1789,4))</f>
        <v>0.77600000000000002</v>
      </c>
      <c r="G1789" s="110">
        <f>IF('3A-Rail transport'!$AB$57="no"," ",ROUND(E1789,4))</f>
        <v>0.77600000000000002</v>
      </c>
      <c r="H1789" s="110"/>
      <c r="S1789" s="110">
        <f t="shared" si="130"/>
        <v>0.77600000000000058</v>
      </c>
      <c r="T1789" s="110">
        <f>IF('3B-Air transport'!AB$66="no"," ",ROUND(S1789,4))</f>
        <v>0.77600000000000002</v>
      </c>
      <c r="U1789" s="110">
        <f>IF('3B-Air transport'!AB$67="no"," ",ROUND(S1789,4))</f>
        <v>0.77600000000000002</v>
      </c>
      <c r="V1789" s="110">
        <f>IF('3B-Air transport'!AB$68="no"," ",ROUND(S1789,4))</f>
        <v>0.77600000000000002</v>
      </c>
      <c r="W1789" s="110"/>
      <c r="AB1789" s="110">
        <f t="shared" si="131"/>
        <v>0.77600000000000058</v>
      </c>
      <c r="AC1789" s="110">
        <f>IF('3C-Water transport'!AB$56="no"," ",ROUND(AB1789,4))</f>
        <v>0.77600000000000002</v>
      </c>
      <c r="AD1789" s="110">
        <f>IF('3C-Water transport'!AB$57="no"," ",ROUND(AB1789,4))</f>
        <v>0.77600000000000002</v>
      </c>
      <c r="AE1789" s="110">
        <f>IF('3C-Water transport'!AB$58="no"," ",ROUND(AB1789,4))</f>
        <v>0.77600000000000002</v>
      </c>
    </row>
    <row r="1790" spans="5:31" x14ac:dyDescent="0.25">
      <c r="E1790" s="110">
        <f t="shared" si="129"/>
        <v>0.77700000000000058</v>
      </c>
      <c r="F1790" s="110">
        <f>IF('3A-Rail transport'!$AB$56="no"," ",ROUND(E1790,4))</f>
        <v>0.77700000000000002</v>
      </c>
      <c r="G1790" s="110">
        <f>IF('3A-Rail transport'!$AB$57="no"," ",ROUND(E1790,4))</f>
        <v>0.77700000000000002</v>
      </c>
      <c r="H1790" s="110"/>
      <c r="S1790" s="110">
        <f t="shared" si="130"/>
        <v>0.77700000000000058</v>
      </c>
      <c r="T1790" s="110">
        <f>IF('3B-Air transport'!AB$66="no"," ",ROUND(S1790,4))</f>
        <v>0.77700000000000002</v>
      </c>
      <c r="U1790" s="110">
        <f>IF('3B-Air transport'!AB$67="no"," ",ROUND(S1790,4))</f>
        <v>0.77700000000000002</v>
      </c>
      <c r="V1790" s="110">
        <f>IF('3B-Air transport'!AB$68="no"," ",ROUND(S1790,4))</f>
        <v>0.77700000000000002</v>
      </c>
      <c r="W1790" s="110"/>
      <c r="AB1790" s="110">
        <f t="shared" si="131"/>
        <v>0.77700000000000058</v>
      </c>
      <c r="AC1790" s="110">
        <f>IF('3C-Water transport'!AB$56="no"," ",ROUND(AB1790,4))</f>
        <v>0.77700000000000002</v>
      </c>
      <c r="AD1790" s="110">
        <f>IF('3C-Water transport'!AB$57="no"," ",ROUND(AB1790,4))</f>
        <v>0.77700000000000002</v>
      </c>
      <c r="AE1790" s="110">
        <f>IF('3C-Water transport'!AB$58="no"," ",ROUND(AB1790,4))</f>
        <v>0.77700000000000002</v>
      </c>
    </row>
    <row r="1791" spans="5:31" x14ac:dyDescent="0.25">
      <c r="E1791" s="110">
        <f t="shared" si="129"/>
        <v>0.77800000000000058</v>
      </c>
      <c r="F1791" s="110">
        <f>IF('3A-Rail transport'!$AB$56="no"," ",ROUND(E1791,4))</f>
        <v>0.77800000000000002</v>
      </c>
      <c r="G1791" s="110">
        <f>IF('3A-Rail transport'!$AB$57="no"," ",ROUND(E1791,4))</f>
        <v>0.77800000000000002</v>
      </c>
      <c r="H1791" s="110"/>
      <c r="S1791" s="110">
        <f t="shared" si="130"/>
        <v>0.77800000000000058</v>
      </c>
      <c r="T1791" s="110">
        <f>IF('3B-Air transport'!AB$66="no"," ",ROUND(S1791,4))</f>
        <v>0.77800000000000002</v>
      </c>
      <c r="U1791" s="110">
        <f>IF('3B-Air transport'!AB$67="no"," ",ROUND(S1791,4))</f>
        <v>0.77800000000000002</v>
      </c>
      <c r="V1791" s="110">
        <f>IF('3B-Air transport'!AB$68="no"," ",ROUND(S1791,4))</f>
        <v>0.77800000000000002</v>
      </c>
      <c r="W1791" s="110"/>
      <c r="AB1791" s="110">
        <f t="shared" si="131"/>
        <v>0.77800000000000058</v>
      </c>
      <c r="AC1791" s="110">
        <f>IF('3C-Water transport'!AB$56="no"," ",ROUND(AB1791,4))</f>
        <v>0.77800000000000002</v>
      </c>
      <c r="AD1791" s="110">
        <f>IF('3C-Water transport'!AB$57="no"," ",ROUND(AB1791,4))</f>
        <v>0.77800000000000002</v>
      </c>
      <c r="AE1791" s="110">
        <f>IF('3C-Water transport'!AB$58="no"," ",ROUND(AB1791,4))</f>
        <v>0.77800000000000002</v>
      </c>
    </row>
    <row r="1792" spans="5:31" x14ac:dyDescent="0.25">
      <c r="E1792" s="110">
        <f t="shared" si="129"/>
        <v>0.77900000000000058</v>
      </c>
      <c r="F1792" s="110">
        <f>IF('3A-Rail transport'!$AB$56="no"," ",ROUND(E1792,4))</f>
        <v>0.77900000000000003</v>
      </c>
      <c r="G1792" s="110">
        <f>IF('3A-Rail transport'!$AB$57="no"," ",ROUND(E1792,4))</f>
        <v>0.77900000000000003</v>
      </c>
      <c r="H1792" s="110"/>
      <c r="S1792" s="110">
        <f t="shared" si="130"/>
        <v>0.77900000000000058</v>
      </c>
      <c r="T1792" s="110">
        <f>IF('3B-Air transport'!AB$66="no"," ",ROUND(S1792,4))</f>
        <v>0.77900000000000003</v>
      </c>
      <c r="U1792" s="110">
        <f>IF('3B-Air transport'!AB$67="no"," ",ROUND(S1792,4))</f>
        <v>0.77900000000000003</v>
      </c>
      <c r="V1792" s="110">
        <f>IF('3B-Air transport'!AB$68="no"," ",ROUND(S1792,4))</f>
        <v>0.77900000000000003</v>
      </c>
      <c r="W1792" s="110"/>
      <c r="AB1792" s="110">
        <f t="shared" si="131"/>
        <v>0.77900000000000058</v>
      </c>
      <c r="AC1792" s="110">
        <f>IF('3C-Water transport'!AB$56="no"," ",ROUND(AB1792,4))</f>
        <v>0.77900000000000003</v>
      </c>
      <c r="AD1792" s="110">
        <f>IF('3C-Water transport'!AB$57="no"," ",ROUND(AB1792,4))</f>
        <v>0.77900000000000003</v>
      </c>
      <c r="AE1792" s="110">
        <f>IF('3C-Water transport'!AB$58="no"," ",ROUND(AB1792,4))</f>
        <v>0.77900000000000003</v>
      </c>
    </row>
    <row r="1793" spans="5:31" x14ac:dyDescent="0.25">
      <c r="E1793" s="110">
        <f t="shared" si="129"/>
        <v>0.78000000000000058</v>
      </c>
      <c r="F1793" s="110">
        <f>IF('3A-Rail transport'!$AB$56="no"," ",ROUND(E1793,4))</f>
        <v>0.78</v>
      </c>
      <c r="G1793" s="110">
        <f>IF('3A-Rail transport'!$AB$57="no"," ",ROUND(E1793,4))</f>
        <v>0.78</v>
      </c>
      <c r="H1793" s="110"/>
      <c r="S1793" s="110">
        <f t="shared" si="130"/>
        <v>0.78000000000000058</v>
      </c>
      <c r="T1793" s="110">
        <f>IF('3B-Air transport'!AB$66="no"," ",ROUND(S1793,4))</f>
        <v>0.78</v>
      </c>
      <c r="U1793" s="110">
        <f>IF('3B-Air transport'!AB$67="no"," ",ROUND(S1793,4))</f>
        <v>0.78</v>
      </c>
      <c r="V1793" s="110">
        <f>IF('3B-Air transport'!AB$68="no"," ",ROUND(S1793,4))</f>
        <v>0.78</v>
      </c>
      <c r="W1793" s="110"/>
      <c r="AB1793" s="110">
        <f t="shared" si="131"/>
        <v>0.78000000000000058</v>
      </c>
      <c r="AC1793" s="110">
        <f>IF('3C-Water transport'!AB$56="no"," ",ROUND(AB1793,4))</f>
        <v>0.78</v>
      </c>
      <c r="AD1793" s="110">
        <f>IF('3C-Water transport'!AB$57="no"," ",ROUND(AB1793,4))</f>
        <v>0.78</v>
      </c>
      <c r="AE1793" s="110">
        <f>IF('3C-Water transport'!AB$58="no"," ",ROUND(AB1793,4))</f>
        <v>0.78</v>
      </c>
    </row>
    <row r="1794" spans="5:31" x14ac:dyDescent="0.25">
      <c r="E1794" s="110">
        <f t="shared" si="129"/>
        <v>0.78100000000000058</v>
      </c>
      <c r="F1794" s="110">
        <f>IF('3A-Rail transport'!$AB$56="no"," ",ROUND(E1794,4))</f>
        <v>0.78100000000000003</v>
      </c>
      <c r="G1794" s="110">
        <f>IF('3A-Rail transport'!$AB$57="no"," ",ROUND(E1794,4))</f>
        <v>0.78100000000000003</v>
      </c>
      <c r="H1794" s="110"/>
      <c r="S1794" s="110">
        <f t="shared" si="130"/>
        <v>0.78100000000000058</v>
      </c>
      <c r="T1794" s="110">
        <f>IF('3B-Air transport'!AB$66="no"," ",ROUND(S1794,4))</f>
        <v>0.78100000000000003</v>
      </c>
      <c r="U1794" s="110">
        <f>IF('3B-Air transport'!AB$67="no"," ",ROUND(S1794,4))</f>
        <v>0.78100000000000003</v>
      </c>
      <c r="V1794" s="110">
        <f>IF('3B-Air transport'!AB$68="no"," ",ROUND(S1794,4))</f>
        <v>0.78100000000000003</v>
      </c>
      <c r="W1794" s="110"/>
      <c r="AB1794" s="110">
        <f t="shared" si="131"/>
        <v>0.78100000000000058</v>
      </c>
      <c r="AC1794" s="110">
        <f>IF('3C-Water transport'!AB$56="no"," ",ROUND(AB1794,4))</f>
        <v>0.78100000000000003</v>
      </c>
      <c r="AD1794" s="110">
        <f>IF('3C-Water transport'!AB$57="no"," ",ROUND(AB1794,4))</f>
        <v>0.78100000000000003</v>
      </c>
      <c r="AE1794" s="110">
        <f>IF('3C-Water transport'!AB$58="no"," ",ROUND(AB1794,4))</f>
        <v>0.78100000000000003</v>
      </c>
    </row>
    <row r="1795" spans="5:31" x14ac:dyDescent="0.25">
      <c r="E1795" s="110">
        <f t="shared" si="129"/>
        <v>0.78200000000000058</v>
      </c>
      <c r="F1795" s="110">
        <f>IF('3A-Rail transport'!$AB$56="no"," ",ROUND(E1795,4))</f>
        <v>0.78200000000000003</v>
      </c>
      <c r="G1795" s="110">
        <f>IF('3A-Rail transport'!$AB$57="no"," ",ROUND(E1795,4))</f>
        <v>0.78200000000000003</v>
      </c>
      <c r="H1795" s="110"/>
      <c r="S1795" s="110">
        <f t="shared" si="130"/>
        <v>0.78200000000000058</v>
      </c>
      <c r="T1795" s="110">
        <f>IF('3B-Air transport'!AB$66="no"," ",ROUND(S1795,4))</f>
        <v>0.78200000000000003</v>
      </c>
      <c r="U1795" s="110">
        <f>IF('3B-Air transport'!AB$67="no"," ",ROUND(S1795,4))</f>
        <v>0.78200000000000003</v>
      </c>
      <c r="V1795" s="110">
        <f>IF('3B-Air transport'!AB$68="no"," ",ROUND(S1795,4))</f>
        <v>0.78200000000000003</v>
      </c>
      <c r="W1795" s="110"/>
      <c r="AB1795" s="110">
        <f t="shared" si="131"/>
        <v>0.78200000000000058</v>
      </c>
      <c r="AC1795" s="110">
        <f>IF('3C-Water transport'!AB$56="no"," ",ROUND(AB1795,4))</f>
        <v>0.78200000000000003</v>
      </c>
      <c r="AD1795" s="110">
        <f>IF('3C-Water transport'!AB$57="no"," ",ROUND(AB1795,4))</f>
        <v>0.78200000000000003</v>
      </c>
      <c r="AE1795" s="110">
        <f>IF('3C-Water transport'!AB$58="no"," ",ROUND(AB1795,4))</f>
        <v>0.78200000000000003</v>
      </c>
    </row>
    <row r="1796" spans="5:31" x14ac:dyDescent="0.25">
      <c r="E1796" s="110">
        <f t="shared" si="129"/>
        <v>0.78300000000000058</v>
      </c>
      <c r="F1796" s="110">
        <f>IF('3A-Rail transport'!$AB$56="no"," ",ROUND(E1796,4))</f>
        <v>0.78300000000000003</v>
      </c>
      <c r="G1796" s="110">
        <f>IF('3A-Rail transport'!$AB$57="no"," ",ROUND(E1796,4))</f>
        <v>0.78300000000000003</v>
      </c>
      <c r="H1796" s="110"/>
      <c r="S1796" s="110">
        <f t="shared" si="130"/>
        <v>0.78300000000000058</v>
      </c>
      <c r="T1796" s="110">
        <f>IF('3B-Air transport'!AB$66="no"," ",ROUND(S1796,4))</f>
        <v>0.78300000000000003</v>
      </c>
      <c r="U1796" s="110">
        <f>IF('3B-Air transport'!AB$67="no"," ",ROUND(S1796,4))</f>
        <v>0.78300000000000003</v>
      </c>
      <c r="V1796" s="110">
        <f>IF('3B-Air transport'!AB$68="no"," ",ROUND(S1796,4))</f>
        <v>0.78300000000000003</v>
      </c>
      <c r="W1796" s="110"/>
      <c r="AB1796" s="110">
        <f t="shared" si="131"/>
        <v>0.78300000000000058</v>
      </c>
      <c r="AC1796" s="110">
        <f>IF('3C-Water transport'!AB$56="no"," ",ROUND(AB1796,4))</f>
        <v>0.78300000000000003</v>
      </c>
      <c r="AD1796" s="110">
        <f>IF('3C-Water transport'!AB$57="no"," ",ROUND(AB1796,4))</f>
        <v>0.78300000000000003</v>
      </c>
      <c r="AE1796" s="110">
        <f>IF('3C-Water transport'!AB$58="no"," ",ROUND(AB1796,4))</f>
        <v>0.78300000000000003</v>
      </c>
    </row>
    <row r="1797" spans="5:31" x14ac:dyDescent="0.25">
      <c r="E1797" s="110">
        <f t="shared" si="129"/>
        <v>0.78400000000000059</v>
      </c>
      <c r="F1797" s="110">
        <f>IF('3A-Rail transport'!$AB$56="no"," ",ROUND(E1797,4))</f>
        <v>0.78400000000000003</v>
      </c>
      <c r="G1797" s="110">
        <f>IF('3A-Rail transport'!$AB$57="no"," ",ROUND(E1797,4))</f>
        <v>0.78400000000000003</v>
      </c>
      <c r="H1797" s="110"/>
      <c r="S1797" s="110">
        <f t="shared" si="130"/>
        <v>0.78400000000000059</v>
      </c>
      <c r="T1797" s="110">
        <f>IF('3B-Air transport'!AB$66="no"," ",ROUND(S1797,4))</f>
        <v>0.78400000000000003</v>
      </c>
      <c r="U1797" s="110">
        <f>IF('3B-Air transport'!AB$67="no"," ",ROUND(S1797,4))</f>
        <v>0.78400000000000003</v>
      </c>
      <c r="V1797" s="110">
        <f>IF('3B-Air transport'!AB$68="no"," ",ROUND(S1797,4))</f>
        <v>0.78400000000000003</v>
      </c>
      <c r="W1797" s="110"/>
      <c r="AB1797" s="110">
        <f t="shared" si="131"/>
        <v>0.78400000000000059</v>
      </c>
      <c r="AC1797" s="110">
        <f>IF('3C-Water transport'!AB$56="no"," ",ROUND(AB1797,4))</f>
        <v>0.78400000000000003</v>
      </c>
      <c r="AD1797" s="110">
        <f>IF('3C-Water transport'!AB$57="no"," ",ROUND(AB1797,4))</f>
        <v>0.78400000000000003</v>
      </c>
      <c r="AE1797" s="110">
        <f>IF('3C-Water transport'!AB$58="no"," ",ROUND(AB1797,4))</f>
        <v>0.78400000000000003</v>
      </c>
    </row>
    <row r="1798" spans="5:31" x14ac:dyDescent="0.25">
      <c r="E1798" s="110">
        <f t="shared" si="129"/>
        <v>0.78500000000000059</v>
      </c>
      <c r="F1798" s="110">
        <f>IF('3A-Rail transport'!$AB$56="no"," ",ROUND(E1798,4))</f>
        <v>0.78500000000000003</v>
      </c>
      <c r="G1798" s="110">
        <f>IF('3A-Rail transport'!$AB$57="no"," ",ROUND(E1798,4))</f>
        <v>0.78500000000000003</v>
      </c>
      <c r="H1798" s="110"/>
      <c r="S1798" s="110">
        <f t="shared" si="130"/>
        <v>0.78500000000000059</v>
      </c>
      <c r="T1798" s="110">
        <f>IF('3B-Air transport'!AB$66="no"," ",ROUND(S1798,4))</f>
        <v>0.78500000000000003</v>
      </c>
      <c r="U1798" s="110">
        <f>IF('3B-Air transport'!AB$67="no"," ",ROUND(S1798,4))</f>
        <v>0.78500000000000003</v>
      </c>
      <c r="V1798" s="110">
        <f>IF('3B-Air transport'!AB$68="no"," ",ROUND(S1798,4))</f>
        <v>0.78500000000000003</v>
      </c>
      <c r="W1798" s="110"/>
      <c r="AB1798" s="110">
        <f t="shared" si="131"/>
        <v>0.78500000000000059</v>
      </c>
      <c r="AC1798" s="110">
        <f>IF('3C-Water transport'!AB$56="no"," ",ROUND(AB1798,4))</f>
        <v>0.78500000000000003</v>
      </c>
      <c r="AD1798" s="110">
        <f>IF('3C-Water transport'!AB$57="no"," ",ROUND(AB1798,4))</f>
        <v>0.78500000000000003</v>
      </c>
      <c r="AE1798" s="110">
        <f>IF('3C-Water transport'!AB$58="no"," ",ROUND(AB1798,4))</f>
        <v>0.78500000000000003</v>
      </c>
    </row>
    <row r="1799" spans="5:31" x14ac:dyDescent="0.25">
      <c r="E1799" s="110">
        <f t="shared" si="129"/>
        <v>0.78600000000000059</v>
      </c>
      <c r="F1799" s="110">
        <f>IF('3A-Rail transport'!$AB$56="no"," ",ROUND(E1799,4))</f>
        <v>0.78600000000000003</v>
      </c>
      <c r="G1799" s="110">
        <f>IF('3A-Rail transport'!$AB$57="no"," ",ROUND(E1799,4))</f>
        <v>0.78600000000000003</v>
      </c>
      <c r="H1799" s="110"/>
      <c r="S1799" s="110">
        <f t="shared" si="130"/>
        <v>0.78600000000000059</v>
      </c>
      <c r="T1799" s="110">
        <f>IF('3B-Air transport'!AB$66="no"," ",ROUND(S1799,4))</f>
        <v>0.78600000000000003</v>
      </c>
      <c r="U1799" s="110">
        <f>IF('3B-Air transport'!AB$67="no"," ",ROUND(S1799,4))</f>
        <v>0.78600000000000003</v>
      </c>
      <c r="V1799" s="110">
        <f>IF('3B-Air transport'!AB$68="no"," ",ROUND(S1799,4))</f>
        <v>0.78600000000000003</v>
      </c>
      <c r="W1799" s="110"/>
      <c r="AB1799" s="110">
        <f t="shared" si="131"/>
        <v>0.78600000000000059</v>
      </c>
      <c r="AC1799" s="110">
        <f>IF('3C-Water transport'!AB$56="no"," ",ROUND(AB1799,4))</f>
        <v>0.78600000000000003</v>
      </c>
      <c r="AD1799" s="110">
        <f>IF('3C-Water transport'!AB$57="no"," ",ROUND(AB1799,4))</f>
        <v>0.78600000000000003</v>
      </c>
      <c r="AE1799" s="110">
        <f>IF('3C-Water transport'!AB$58="no"," ",ROUND(AB1799,4))</f>
        <v>0.78600000000000003</v>
      </c>
    </row>
    <row r="1800" spans="5:31" x14ac:dyDescent="0.25">
      <c r="E1800" s="110">
        <f t="shared" si="129"/>
        <v>0.78700000000000059</v>
      </c>
      <c r="F1800" s="110">
        <f>IF('3A-Rail transport'!$AB$56="no"," ",ROUND(E1800,4))</f>
        <v>0.78700000000000003</v>
      </c>
      <c r="G1800" s="110">
        <f>IF('3A-Rail transport'!$AB$57="no"," ",ROUND(E1800,4))</f>
        <v>0.78700000000000003</v>
      </c>
      <c r="H1800" s="110"/>
      <c r="S1800" s="110">
        <f t="shared" si="130"/>
        <v>0.78700000000000059</v>
      </c>
      <c r="T1800" s="110">
        <f>IF('3B-Air transport'!AB$66="no"," ",ROUND(S1800,4))</f>
        <v>0.78700000000000003</v>
      </c>
      <c r="U1800" s="110">
        <f>IF('3B-Air transport'!AB$67="no"," ",ROUND(S1800,4))</f>
        <v>0.78700000000000003</v>
      </c>
      <c r="V1800" s="110">
        <f>IF('3B-Air transport'!AB$68="no"," ",ROUND(S1800,4))</f>
        <v>0.78700000000000003</v>
      </c>
      <c r="W1800" s="110"/>
      <c r="AB1800" s="110">
        <f t="shared" si="131"/>
        <v>0.78700000000000059</v>
      </c>
      <c r="AC1800" s="110">
        <f>IF('3C-Water transport'!AB$56="no"," ",ROUND(AB1800,4))</f>
        <v>0.78700000000000003</v>
      </c>
      <c r="AD1800" s="110">
        <f>IF('3C-Water transport'!AB$57="no"," ",ROUND(AB1800,4))</f>
        <v>0.78700000000000003</v>
      </c>
      <c r="AE1800" s="110">
        <f>IF('3C-Water transport'!AB$58="no"," ",ROUND(AB1800,4))</f>
        <v>0.78700000000000003</v>
      </c>
    </row>
    <row r="1801" spans="5:31" x14ac:dyDescent="0.25">
      <c r="E1801" s="110">
        <f t="shared" si="129"/>
        <v>0.78800000000000059</v>
      </c>
      <c r="F1801" s="110">
        <f>IF('3A-Rail transport'!$AB$56="no"," ",ROUND(E1801,4))</f>
        <v>0.78800000000000003</v>
      </c>
      <c r="G1801" s="110">
        <f>IF('3A-Rail transport'!$AB$57="no"," ",ROUND(E1801,4))</f>
        <v>0.78800000000000003</v>
      </c>
      <c r="H1801" s="110"/>
      <c r="S1801" s="110">
        <f t="shared" si="130"/>
        <v>0.78800000000000059</v>
      </c>
      <c r="T1801" s="110">
        <f>IF('3B-Air transport'!AB$66="no"," ",ROUND(S1801,4))</f>
        <v>0.78800000000000003</v>
      </c>
      <c r="U1801" s="110">
        <f>IF('3B-Air transport'!AB$67="no"," ",ROUND(S1801,4))</f>
        <v>0.78800000000000003</v>
      </c>
      <c r="V1801" s="110">
        <f>IF('3B-Air transport'!AB$68="no"," ",ROUND(S1801,4))</f>
        <v>0.78800000000000003</v>
      </c>
      <c r="W1801" s="110"/>
      <c r="AB1801" s="110">
        <f t="shared" si="131"/>
        <v>0.78800000000000059</v>
      </c>
      <c r="AC1801" s="110">
        <f>IF('3C-Water transport'!AB$56="no"," ",ROUND(AB1801,4))</f>
        <v>0.78800000000000003</v>
      </c>
      <c r="AD1801" s="110">
        <f>IF('3C-Water transport'!AB$57="no"," ",ROUND(AB1801,4))</f>
        <v>0.78800000000000003</v>
      </c>
      <c r="AE1801" s="110">
        <f>IF('3C-Water transport'!AB$58="no"," ",ROUND(AB1801,4))</f>
        <v>0.78800000000000003</v>
      </c>
    </row>
    <row r="1802" spans="5:31" x14ac:dyDescent="0.25">
      <c r="E1802" s="110">
        <f t="shared" si="129"/>
        <v>0.78900000000000059</v>
      </c>
      <c r="F1802" s="110">
        <f>IF('3A-Rail transport'!$AB$56="no"," ",ROUND(E1802,4))</f>
        <v>0.78900000000000003</v>
      </c>
      <c r="G1802" s="110">
        <f>IF('3A-Rail transport'!$AB$57="no"," ",ROUND(E1802,4))</f>
        <v>0.78900000000000003</v>
      </c>
      <c r="H1802" s="110"/>
      <c r="S1802" s="110">
        <f t="shared" si="130"/>
        <v>0.78900000000000059</v>
      </c>
      <c r="T1802" s="110">
        <f>IF('3B-Air transport'!AB$66="no"," ",ROUND(S1802,4))</f>
        <v>0.78900000000000003</v>
      </c>
      <c r="U1802" s="110">
        <f>IF('3B-Air transport'!AB$67="no"," ",ROUND(S1802,4))</f>
        <v>0.78900000000000003</v>
      </c>
      <c r="V1802" s="110">
        <f>IF('3B-Air transport'!AB$68="no"," ",ROUND(S1802,4))</f>
        <v>0.78900000000000003</v>
      </c>
      <c r="W1802" s="110"/>
      <c r="AB1802" s="110">
        <f t="shared" si="131"/>
        <v>0.78900000000000059</v>
      </c>
      <c r="AC1802" s="110">
        <f>IF('3C-Water transport'!AB$56="no"," ",ROUND(AB1802,4))</f>
        <v>0.78900000000000003</v>
      </c>
      <c r="AD1802" s="110">
        <f>IF('3C-Water transport'!AB$57="no"," ",ROUND(AB1802,4))</f>
        <v>0.78900000000000003</v>
      </c>
      <c r="AE1802" s="110">
        <f>IF('3C-Water transport'!AB$58="no"," ",ROUND(AB1802,4))</f>
        <v>0.78900000000000003</v>
      </c>
    </row>
    <row r="1803" spans="5:31" x14ac:dyDescent="0.25">
      <c r="E1803" s="110">
        <f t="shared" si="129"/>
        <v>0.79000000000000059</v>
      </c>
      <c r="F1803" s="110">
        <f>IF('3A-Rail transport'!$AB$56="no"," ",ROUND(E1803,4))</f>
        <v>0.79</v>
      </c>
      <c r="G1803" s="110">
        <f>IF('3A-Rail transport'!$AB$57="no"," ",ROUND(E1803,4))</f>
        <v>0.79</v>
      </c>
      <c r="H1803" s="110"/>
      <c r="S1803" s="110">
        <f t="shared" si="130"/>
        <v>0.79000000000000059</v>
      </c>
      <c r="T1803" s="110">
        <f>IF('3B-Air transport'!AB$66="no"," ",ROUND(S1803,4))</f>
        <v>0.79</v>
      </c>
      <c r="U1803" s="110">
        <f>IF('3B-Air transport'!AB$67="no"," ",ROUND(S1803,4))</f>
        <v>0.79</v>
      </c>
      <c r="V1803" s="110">
        <f>IF('3B-Air transport'!AB$68="no"," ",ROUND(S1803,4))</f>
        <v>0.79</v>
      </c>
      <c r="W1803" s="110"/>
      <c r="AB1803" s="110">
        <f t="shared" si="131"/>
        <v>0.79000000000000059</v>
      </c>
      <c r="AC1803" s="110">
        <f>IF('3C-Water transport'!AB$56="no"," ",ROUND(AB1803,4))</f>
        <v>0.79</v>
      </c>
      <c r="AD1803" s="110">
        <f>IF('3C-Water transport'!AB$57="no"," ",ROUND(AB1803,4))</f>
        <v>0.79</v>
      </c>
      <c r="AE1803" s="110">
        <f>IF('3C-Water transport'!AB$58="no"," ",ROUND(AB1803,4))</f>
        <v>0.79</v>
      </c>
    </row>
    <row r="1804" spans="5:31" x14ac:dyDescent="0.25">
      <c r="E1804" s="110">
        <f t="shared" si="129"/>
        <v>0.79100000000000059</v>
      </c>
      <c r="F1804" s="110">
        <f>IF('3A-Rail transport'!$AB$56="no"," ",ROUND(E1804,4))</f>
        <v>0.79100000000000004</v>
      </c>
      <c r="G1804" s="110">
        <f>IF('3A-Rail transport'!$AB$57="no"," ",ROUND(E1804,4))</f>
        <v>0.79100000000000004</v>
      </c>
      <c r="H1804" s="110"/>
      <c r="S1804" s="110">
        <f t="shared" si="130"/>
        <v>0.79100000000000059</v>
      </c>
      <c r="T1804" s="110">
        <f>IF('3B-Air transport'!AB$66="no"," ",ROUND(S1804,4))</f>
        <v>0.79100000000000004</v>
      </c>
      <c r="U1804" s="110">
        <f>IF('3B-Air transport'!AB$67="no"," ",ROUND(S1804,4))</f>
        <v>0.79100000000000004</v>
      </c>
      <c r="V1804" s="110">
        <f>IF('3B-Air transport'!AB$68="no"," ",ROUND(S1804,4))</f>
        <v>0.79100000000000004</v>
      </c>
      <c r="W1804" s="110"/>
      <c r="AB1804" s="110">
        <f t="shared" si="131"/>
        <v>0.79100000000000059</v>
      </c>
      <c r="AC1804" s="110">
        <f>IF('3C-Water transport'!AB$56="no"," ",ROUND(AB1804,4))</f>
        <v>0.79100000000000004</v>
      </c>
      <c r="AD1804" s="110">
        <f>IF('3C-Water transport'!AB$57="no"," ",ROUND(AB1804,4))</f>
        <v>0.79100000000000004</v>
      </c>
      <c r="AE1804" s="110">
        <f>IF('3C-Water transport'!AB$58="no"," ",ROUND(AB1804,4))</f>
        <v>0.79100000000000004</v>
      </c>
    </row>
    <row r="1805" spans="5:31" x14ac:dyDescent="0.25">
      <c r="E1805" s="110">
        <f t="shared" si="129"/>
        <v>0.79200000000000059</v>
      </c>
      <c r="F1805" s="110">
        <f>IF('3A-Rail transport'!$AB$56="no"," ",ROUND(E1805,4))</f>
        <v>0.79200000000000004</v>
      </c>
      <c r="G1805" s="110">
        <f>IF('3A-Rail transport'!$AB$57="no"," ",ROUND(E1805,4))</f>
        <v>0.79200000000000004</v>
      </c>
      <c r="H1805" s="110"/>
      <c r="S1805" s="110">
        <f t="shared" si="130"/>
        <v>0.79200000000000059</v>
      </c>
      <c r="T1805" s="110">
        <f>IF('3B-Air transport'!AB$66="no"," ",ROUND(S1805,4))</f>
        <v>0.79200000000000004</v>
      </c>
      <c r="U1805" s="110">
        <f>IF('3B-Air transport'!AB$67="no"," ",ROUND(S1805,4))</f>
        <v>0.79200000000000004</v>
      </c>
      <c r="V1805" s="110">
        <f>IF('3B-Air transport'!AB$68="no"," ",ROUND(S1805,4))</f>
        <v>0.79200000000000004</v>
      </c>
      <c r="W1805" s="110"/>
      <c r="AB1805" s="110">
        <f t="shared" si="131"/>
        <v>0.79200000000000059</v>
      </c>
      <c r="AC1805" s="110">
        <f>IF('3C-Water transport'!AB$56="no"," ",ROUND(AB1805,4))</f>
        <v>0.79200000000000004</v>
      </c>
      <c r="AD1805" s="110">
        <f>IF('3C-Water transport'!AB$57="no"," ",ROUND(AB1805,4))</f>
        <v>0.79200000000000004</v>
      </c>
      <c r="AE1805" s="110">
        <f>IF('3C-Water transport'!AB$58="no"," ",ROUND(AB1805,4))</f>
        <v>0.79200000000000004</v>
      </c>
    </row>
    <row r="1806" spans="5:31" x14ac:dyDescent="0.25">
      <c r="E1806" s="110">
        <f t="shared" si="129"/>
        <v>0.79300000000000059</v>
      </c>
      <c r="F1806" s="110">
        <f>IF('3A-Rail transport'!$AB$56="no"," ",ROUND(E1806,4))</f>
        <v>0.79300000000000004</v>
      </c>
      <c r="G1806" s="110">
        <f>IF('3A-Rail transport'!$AB$57="no"," ",ROUND(E1806,4))</f>
        <v>0.79300000000000004</v>
      </c>
      <c r="H1806" s="110"/>
      <c r="S1806" s="110">
        <f t="shared" si="130"/>
        <v>0.79300000000000059</v>
      </c>
      <c r="T1806" s="110">
        <f>IF('3B-Air transport'!AB$66="no"," ",ROUND(S1806,4))</f>
        <v>0.79300000000000004</v>
      </c>
      <c r="U1806" s="110">
        <f>IF('3B-Air transport'!AB$67="no"," ",ROUND(S1806,4))</f>
        <v>0.79300000000000004</v>
      </c>
      <c r="V1806" s="110">
        <f>IF('3B-Air transport'!AB$68="no"," ",ROUND(S1806,4))</f>
        <v>0.79300000000000004</v>
      </c>
      <c r="W1806" s="110"/>
      <c r="AB1806" s="110">
        <f t="shared" si="131"/>
        <v>0.79300000000000059</v>
      </c>
      <c r="AC1806" s="110">
        <f>IF('3C-Water transport'!AB$56="no"," ",ROUND(AB1806,4))</f>
        <v>0.79300000000000004</v>
      </c>
      <c r="AD1806" s="110">
        <f>IF('3C-Water transport'!AB$57="no"," ",ROUND(AB1806,4))</f>
        <v>0.79300000000000004</v>
      </c>
      <c r="AE1806" s="110">
        <f>IF('3C-Water transport'!AB$58="no"," ",ROUND(AB1806,4))</f>
        <v>0.79300000000000004</v>
      </c>
    </row>
    <row r="1807" spans="5:31" x14ac:dyDescent="0.25">
      <c r="E1807" s="110">
        <f t="shared" si="129"/>
        <v>0.79400000000000059</v>
      </c>
      <c r="F1807" s="110">
        <f>IF('3A-Rail transport'!$AB$56="no"," ",ROUND(E1807,4))</f>
        <v>0.79400000000000004</v>
      </c>
      <c r="G1807" s="110">
        <f>IF('3A-Rail transport'!$AB$57="no"," ",ROUND(E1807,4))</f>
        <v>0.79400000000000004</v>
      </c>
      <c r="H1807" s="110"/>
      <c r="S1807" s="110">
        <f t="shared" si="130"/>
        <v>0.79400000000000059</v>
      </c>
      <c r="T1807" s="110">
        <f>IF('3B-Air transport'!AB$66="no"," ",ROUND(S1807,4))</f>
        <v>0.79400000000000004</v>
      </c>
      <c r="U1807" s="110">
        <f>IF('3B-Air transport'!AB$67="no"," ",ROUND(S1807,4))</f>
        <v>0.79400000000000004</v>
      </c>
      <c r="V1807" s="110">
        <f>IF('3B-Air transport'!AB$68="no"," ",ROUND(S1807,4))</f>
        <v>0.79400000000000004</v>
      </c>
      <c r="W1807" s="110"/>
      <c r="AB1807" s="110">
        <f t="shared" si="131"/>
        <v>0.79400000000000059</v>
      </c>
      <c r="AC1807" s="110">
        <f>IF('3C-Water transport'!AB$56="no"," ",ROUND(AB1807,4))</f>
        <v>0.79400000000000004</v>
      </c>
      <c r="AD1807" s="110">
        <f>IF('3C-Water transport'!AB$57="no"," ",ROUND(AB1807,4))</f>
        <v>0.79400000000000004</v>
      </c>
      <c r="AE1807" s="110">
        <f>IF('3C-Water transport'!AB$58="no"," ",ROUND(AB1807,4))</f>
        <v>0.79400000000000004</v>
      </c>
    </row>
    <row r="1808" spans="5:31" x14ac:dyDescent="0.25">
      <c r="E1808" s="110">
        <f t="shared" si="129"/>
        <v>0.7950000000000006</v>
      </c>
      <c r="F1808" s="110">
        <f>IF('3A-Rail transport'!$AB$56="no"," ",ROUND(E1808,4))</f>
        <v>0.79500000000000004</v>
      </c>
      <c r="G1808" s="110">
        <f>IF('3A-Rail transport'!$AB$57="no"," ",ROUND(E1808,4))</f>
        <v>0.79500000000000004</v>
      </c>
      <c r="H1808" s="110"/>
      <c r="S1808" s="110">
        <f t="shared" si="130"/>
        <v>0.7950000000000006</v>
      </c>
      <c r="T1808" s="110">
        <f>IF('3B-Air transport'!AB$66="no"," ",ROUND(S1808,4))</f>
        <v>0.79500000000000004</v>
      </c>
      <c r="U1808" s="110">
        <f>IF('3B-Air transport'!AB$67="no"," ",ROUND(S1808,4))</f>
        <v>0.79500000000000004</v>
      </c>
      <c r="V1808" s="110">
        <f>IF('3B-Air transport'!AB$68="no"," ",ROUND(S1808,4))</f>
        <v>0.79500000000000004</v>
      </c>
      <c r="W1808" s="110"/>
      <c r="AB1808" s="110">
        <f t="shared" si="131"/>
        <v>0.7950000000000006</v>
      </c>
      <c r="AC1808" s="110">
        <f>IF('3C-Water transport'!AB$56="no"," ",ROUND(AB1808,4))</f>
        <v>0.79500000000000004</v>
      </c>
      <c r="AD1808" s="110">
        <f>IF('3C-Water transport'!AB$57="no"," ",ROUND(AB1808,4))</f>
        <v>0.79500000000000004</v>
      </c>
      <c r="AE1808" s="110">
        <f>IF('3C-Water transport'!AB$58="no"," ",ROUND(AB1808,4))</f>
        <v>0.79500000000000004</v>
      </c>
    </row>
    <row r="1809" spans="5:31" x14ac:dyDescent="0.25">
      <c r="E1809" s="110">
        <f t="shared" si="129"/>
        <v>0.7960000000000006</v>
      </c>
      <c r="F1809" s="110">
        <f>IF('3A-Rail transport'!$AB$56="no"," ",ROUND(E1809,4))</f>
        <v>0.79600000000000004</v>
      </c>
      <c r="G1809" s="110">
        <f>IF('3A-Rail transport'!$AB$57="no"," ",ROUND(E1809,4))</f>
        <v>0.79600000000000004</v>
      </c>
      <c r="H1809" s="110"/>
      <c r="S1809" s="110">
        <f t="shared" si="130"/>
        <v>0.7960000000000006</v>
      </c>
      <c r="T1809" s="110">
        <f>IF('3B-Air transport'!AB$66="no"," ",ROUND(S1809,4))</f>
        <v>0.79600000000000004</v>
      </c>
      <c r="U1809" s="110">
        <f>IF('3B-Air transport'!AB$67="no"," ",ROUND(S1809,4))</f>
        <v>0.79600000000000004</v>
      </c>
      <c r="V1809" s="110">
        <f>IF('3B-Air transport'!AB$68="no"," ",ROUND(S1809,4))</f>
        <v>0.79600000000000004</v>
      </c>
      <c r="W1809" s="110"/>
      <c r="AB1809" s="110">
        <f t="shared" si="131"/>
        <v>0.7960000000000006</v>
      </c>
      <c r="AC1809" s="110">
        <f>IF('3C-Water transport'!AB$56="no"," ",ROUND(AB1809,4))</f>
        <v>0.79600000000000004</v>
      </c>
      <c r="AD1809" s="110">
        <f>IF('3C-Water transport'!AB$57="no"," ",ROUND(AB1809,4))</f>
        <v>0.79600000000000004</v>
      </c>
      <c r="AE1809" s="110">
        <f>IF('3C-Water transport'!AB$58="no"," ",ROUND(AB1809,4))</f>
        <v>0.79600000000000004</v>
      </c>
    </row>
    <row r="1810" spans="5:31" x14ac:dyDescent="0.25">
      <c r="E1810" s="110">
        <f t="shared" si="129"/>
        <v>0.7970000000000006</v>
      </c>
      <c r="F1810" s="110">
        <f>IF('3A-Rail transport'!$AB$56="no"," ",ROUND(E1810,4))</f>
        <v>0.79700000000000004</v>
      </c>
      <c r="G1810" s="110">
        <f>IF('3A-Rail transport'!$AB$57="no"," ",ROUND(E1810,4))</f>
        <v>0.79700000000000004</v>
      </c>
      <c r="H1810" s="110"/>
      <c r="S1810" s="110">
        <f t="shared" si="130"/>
        <v>0.7970000000000006</v>
      </c>
      <c r="T1810" s="110">
        <f>IF('3B-Air transport'!AB$66="no"," ",ROUND(S1810,4))</f>
        <v>0.79700000000000004</v>
      </c>
      <c r="U1810" s="110">
        <f>IF('3B-Air transport'!AB$67="no"," ",ROUND(S1810,4))</f>
        <v>0.79700000000000004</v>
      </c>
      <c r="V1810" s="110">
        <f>IF('3B-Air transport'!AB$68="no"," ",ROUND(S1810,4))</f>
        <v>0.79700000000000004</v>
      </c>
      <c r="W1810" s="110"/>
      <c r="AB1810" s="110">
        <f t="shared" si="131"/>
        <v>0.7970000000000006</v>
      </c>
      <c r="AC1810" s="110">
        <f>IF('3C-Water transport'!AB$56="no"," ",ROUND(AB1810,4))</f>
        <v>0.79700000000000004</v>
      </c>
      <c r="AD1810" s="110">
        <f>IF('3C-Water transport'!AB$57="no"," ",ROUND(AB1810,4))</f>
        <v>0.79700000000000004</v>
      </c>
      <c r="AE1810" s="110">
        <f>IF('3C-Water transport'!AB$58="no"," ",ROUND(AB1810,4))</f>
        <v>0.79700000000000004</v>
      </c>
    </row>
    <row r="1811" spans="5:31" x14ac:dyDescent="0.25">
      <c r="E1811" s="110">
        <f t="shared" si="129"/>
        <v>0.7980000000000006</v>
      </c>
      <c r="F1811" s="110">
        <f>IF('3A-Rail transport'!$AB$56="no"," ",ROUND(E1811,4))</f>
        <v>0.79800000000000004</v>
      </c>
      <c r="G1811" s="110">
        <f>IF('3A-Rail transport'!$AB$57="no"," ",ROUND(E1811,4))</f>
        <v>0.79800000000000004</v>
      </c>
      <c r="H1811" s="110"/>
      <c r="S1811" s="110">
        <f t="shared" si="130"/>
        <v>0.7980000000000006</v>
      </c>
      <c r="T1811" s="110">
        <f>IF('3B-Air transport'!AB$66="no"," ",ROUND(S1811,4))</f>
        <v>0.79800000000000004</v>
      </c>
      <c r="U1811" s="110">
        <f>IF('3B-Air transport'!AB$67="no"," ",ROUND(S1811,4))</f>
        <v>0.79800000000000004</v>
      </c>
      <c r="V1811" s="110">
        <f>IF('3B-Air transport'!AB$68="no"," ",ROUND(S1811,4))</f>
        <v>0.79800000000000004</v>
      </c>
      <c r="W1811" s="110"/>
      <c r="AB1811" s="110">
        <f t="shared" si="131"/>
        <v>0.7980000000000006</v>
      </c>
      <c r="AC1811" s="110">
        <f>IF('3C-Water transport'!AB$56="no"," ",ROUND(AB1811,4))</f>
        <v>0.79800000000000004</v>
      </c>
      <c r="AD1811" s="110">
        <f>IF('3C-Water transport'!AB$57="no"," ",ROUND(AB1811,4))</f>
        <v>0.79800000000000004</v>
      </c>
      <c r="AE1811" s="110">
        <f>IF('3C-Water transport'!AB$58="no"," ",ROUND(AB1811,4))</f>
        <v>0.79800000000000004</v>
      </c>
    </row>
    <row r="1812" spans="5:31" x14ac:dyDescent="0.25">
      <c r="E1812" s="110">
        <f t="shared" si="129"/>
        <v>0.7990000000000006</v>
      </c>
      <c r="F1812" s="110">
        <f>IF('3A-Rail transport'!$AB$56="no"," ",ROUND(E1812,4))</f>
        <v>0.79900000000000004</v>
      </c>
      <c r="G1812" s="110">
        <f>IF('3A-Rail transport'!$AB$57="no"," ",ROUND(E1812,4))</f>
        <v>0.79900000000000004</v>
      </c>
      <c r="H1812" s="110"/>
      <c r="S1812" s="110">
        <f t="shared" si="130"/>
        <v>0.7990000000000006</v>
      </c>
      <c r="T1812" s="110">
        <f>IF('3B-Air transport'!AB$66="no"," ",ROUND(S1812,4))</f>
        <v>0.79900000000000004</v>
      </c>
      <c r="U1812" s="110">
        <f>IF('3B-Air transport'!AB$67="no"," ",ROUND(S1812,4))</f>
        <v>0.79900000000000004</v>
      </c>
      <c r="V1812" s="110">
        <f>IF('3B-Air transport'!AB$68="no"," ",ROUND(S1812,4))</f>
        <v>0.79900000000000004</v>
      </c>
      <c r="W1812" s="110"/>
      <c r="AB1812" s="110">
        <f t="shared" si="131"/>
        <v>0.7990000000000006</v>
      </c>
      <c r="AC1812" s="110">
        <f>IF('3C-Water transport'!AB$56="no"," ",ROUND(AB1812,4))</f>
        <v>0.79900000000000004</v>
      </c>
      <c r="AD1812" s="110">
        <f>IF('3C-Water transport'!AB$57="no"," ",ROUND(AB1812,4))</f>
        <v>0.79900000000000004</v>
      </c>
      <c r="AE1812" s="110">
        <f>IF('3C-Water transport'!AB$58="no"," ",ROUND(AB1812,4))</f>
        <v>0.79900000000000004</v>
      </c>
    </row>
    <row r="1813" spans="5:31" x14ac:dyDescent="0.25">
      <c r="E1813" s="110">
        <f t="shared" si="129"/>
        <v>0.8000000000000006</v>
      </c>
      <c r="F1813" s="110">
        <f>IF('3A-Rail transport'!$AB$56="no"," ",ROUND(E1813,4))</f>
        <v>0.8</v>
      </c>
      <c r="G1813" s="110">
        <f>IF('3A-Rail transport'!$AB$57="no"," ",ROUND(E1813,4))</f>
        <v>0.8</v>
      </c>
      <c r="H1813" s="110"/>
      <c r="S1813" s="110">
        <f t="shared" si="130"/>
        <v>0.8000000000000006</v>
      </c>
      <c r="T1813" s="110">
        <f>IF('3B-Air transport'!AB$66="no"," ",ROUND(S1813,4))</f>
        <v>0.8</v>
      </c>
      <c r="U1813" s="110">
        <f>IF('3B-Air transport'!AB$67="no"," ",ROUND(S1813,4))</f>
        <v>0.8</v>
      </c>
      <c r="V1813" s="110">
        <f>IF('3B-Air transport'!AB$68="no"," ",ROUND(S1813,4))</f>
        <v>0.8</v>
      </c>
      <c r="W1813" s="110"/>
      <c r="AB1813" s="110">
        <f t="shared" si="131"/>
        <v>0.8000000000000006</v>
      </c>
      <c r="AC1813" s="110">
        <f>IF('3C-Water transport'!AB$56="no"," ",ROUND(AB1813,4))</f>
        <v>0.8</v>
      </c>
      <c r="AD1813" s="110">
        <f>IF('3C-Water transport'!AB$57="no"," ",ROUND(AB1813,4))</f>
        <v>0.8</v>
      </c>
      <c r="AE1813" s="110">
        <f>IF('3C-Water transport'!AB$58="no"," ",ROUND(AB1813,4))</f>
        <v>0.8</v>
      </c>
    </row>
    <row r="1814" spans="5:31" x14ac:dyDescent="0.25">
      <c r="E1814" s="110">
        <f t="shared" si="129"/>
        <v>0.8010000000000006</v>
      </c>
      <c r="F1814" s="110">
        <f>IF('3A-Rail transport'!$AB$56="no"," ",ROUND(E1814,4))</f>
        <v>0.80100000000000005</v>
      </c>
      <c r="G1814" s="110">
        <f>IF('3A-Rail transport'!$AB$57="no"," ",ROUND(E1814,4))</f>
        <v>0.80100000000000005</v>
      </c>
      <c r="H1814" s="110"/>
      <c r="S1814" s="110">
        <f t="shared" si="130"/>
        <v>0.8010000000000006</v>
      </c>
      <c r="T1814" s="110">
        <f>IF('3B-Air transport'!AB$66="no"," ",ROUND(S1814,4))</f>
        <v>0.80100000000000005</v>
      </c>
      <c r="U1814" s="110">
        <f>IF('3B-Air transport'!AB$67="no"," ",ROUND(S1814,4))</f>
        <v>0.80100000000000005</v>
      </c>
      <c r="V1814" s="110">
        <f>IF('3B-Air transport'!AB$68="no"," ",ROUND(S1814,4))</f>
        <v>0.80100000000000005</v>
      </c>
      <c r="W1814" s="110"/>
      <c r="AB1814" s="110">
        <f t="shared" si="131"/>
        <v>0.8010000000000006</v>
      </c>
      <c r="AC1814" s="110">
        <f>IF('3C-Water transport'!AB$56="no"," ",ROUND(AB1814,4))</f>
        <v>0.80100000000000005</v>
      </c>
      <c r="AD1814" s="110">
        <f>IF('3C-Water transport'!AB$57="no"," ",ROUND(AB1814,4))</f>
        <v>0.80100000000000005</v>
      </c>
      <c r="AE1814" s="110">
        <f>IF('3C-Water transport'!AB$58="no"," ",ROUND(AB1814,4))</f>
        <v>0.80100000000000005</v>
      </c>
    </row>
    <row r="1815" spans="5:31" x14ac:dyDescent="0.25">
      <c r="E1815" s="110">
        <f t="shared" si="129"/>
        <v>0.8020000000000006</v>
      </c>
      <c r="F1815" s="110">
        <f>IF('3A-Rail transport'!$AB$56="no"," ",ROUND(E1815,4))</f>
        <v>0.80200000000000005</v>
      </c>
      <c r="G1815" s="110">
        <f>IF('3A-Rail transport'!$AB$57="no"," ",ROUND(E1815,4))</f>
        <v>0.80200000000000005</v>
      </c>
      <c r="H1815" s="110"/>
      <c r="S1815" s="110">
        <f t="shared" si="130"/>
        <v>0.8020000000000006</v>
      </c>
      <c r="T1815" s="110">
        <f>IF('3B-Air transport'!AB$66="no"," ",ROUND(S1815,4))</f>
        <v>0.80200000000000005</v>
      </c>
      <c r="U1815" s="110">
        <f>IF('3B-Air transport'!AB$67="no"," ",ROUND(S1815,4))</f>
        <v>0.80200000000000005</v>
      </c>
      <c r="V1815" s="110">
        <f>IF('3B-Air transport'!AB$68="no"," ",ROUND(S1815,4))</f>
        <v>0.80200000000000005</v>
      </c>
      <c r="W1815" s="110"/>
      <c r="AB1815" s="110">
        <f t="shared" si="131"/>
        <v>0.8020000000000006</v>
      </c>
      <c r="AC1815" s="110">
        <f>IF('3C-Water transport'!AB$56="no"," ",ROUND(AB1815,4))</f>
        <v>0.80200000000000005</v>
      </c>
      <c r="AD1815" s="110">
        <f>IF('3C-Water transport'!AB$57="no"," ",ROUND(AB1815,4))</f>
        <v>0.80200000000000005</v>
      </c>
      <c r="AE1815" s="110">
        <f>IF('3C-Water transport'!AB$58="no"," ",ROUND(AB1815,4))</f>
        <v>0.80200000000000005</v>
      </c>
    </row>
    <row r="1816" spans="5:31" x14ac:dyDescent="0.25">
      <c r="E1816" s="110">
        <f t="shared" si="129"/>
        <v>0.8030000000000006</v>
      </c>
      <c r="F1816" s="110">
        <f>IF('3A-Rail transport'!$AB$56="no"," ",ROUND(E1816,4))</f>
        <v>0.80300000000000005</v>
      </c>
      <c r="G1816" s="110">
        <f>IF('3A-Rail transport'!$AB$57="no"," ",ROUND(E1816,4))</f>
        <v>0.80300000000000005</v>
      </c>
      <c r="H1816" s="110"/>
      <c r="S1816" s="110">
        <f t="shared" si="130"/>
        <v>0.8030000000000006</v>
      </c>
      <c r="T1816" s="110">
        <f>IF('3B-Air transport'!AB$66="no"," ",ROUND(S1816,4))</f>
        <v>0.80300000000000005</v>
      </c>
      <c r="U1816" s="110">
        <f>IF('3B-Air transport'!AB$67="no"," ",ROUND(S1816,4))</f>
        <v>0.80300000000000005</v>
      </c>
      <c r="V1816" s="110">
        <f>IF('3B-Air transport'!AB$68="no"," ",ROUND(S1816,4))</f>
        <v>0.80300000000000005</v>
      </c>
      <c r="W1816" s="110"/>
      <c r="AB1816" s="110">
        <f t="shared" si="131"/>
        <v>0.8030000000000006</v>
      </c>
      <c r="AC1816" s="110">
        <f>IF('3C-Water transport'!AB$56="no"," ",ROUND(AB1816,4))</f>
        <v>0.80300000000000005</v>
      </c>
      <c r="AD1816" s="110">
        <f>IF('3C-Water transport'!AB$57="no"," ",ROUND(AB1816,4))</f>
        <v>0.80300000000000005</v>
      </c>
      <c r="AE1816" s="110">
        <f>IF('3C-Water transport'!AB$58="no"," ",ROUND(AB1816,4))</f>
        <v>0.80300000000000005</v>
      </c>
    </row>
    <row r="1817" spans="5:31" x14ac:dyDescent="0.25">
      <c r="E1817" s="110">
        <f t="shared" si="129"/>
        <v>0.8040000000000006</v>
      </c>
      <c r="F1817" s="110">
        <f>IF('3A-Rail transport'!$AB$56="no"," ",ROUND(E1817,4))</f>
        <v>0.80400000000000005</v>
      </c>
      <c r="G1817" s="110">
        <f>IF('3A-Rail transport'!$AB$57="no"," ",ROUND(E1817,4))</f>
        <v>0.80400000000000005</v>
      </c>
      <c r="H1817" s="110"/>
      <c r="S1817" s="110">
        <f t="shared" si="130"/>
        <v>0.8040000000000006</v>
      </c>
      <c r="T1817" s="110">
        <f>IF('3B-Air transport'!AB$66="no"," ",ROUND(S1817,4))</f>
        <v>0.80400000000000005</v>
      </c>
      <c r="U1817" s="110">
        <f>IF('3B-Air transport'!AB$67="no"," ",ROUND(S1817,4))</f>
        <v>0.80400000000000005</v>
      </c>
      <c r="V1817" s="110">
        <f>IF('3B-Air transport'!AB$68="no"," ",ROUND(S1817,4))</f>
        <v>0.80400000000000005</v>
      </c>
      <c r="W1817" s="110"/>
      <c r="AB1817" s="110">
        <f t="shared" si="131"/>
        <v>0.8040000000000006</v>
      </c>
      <c r="AC1817" s="110">
        <f>IF('3C-Water transport'!AB$56="no"," ",ROUND(AB1817,4))</f>
        <v>0.80400000000000005</v>
      </c>
      <c r="AD1817" s="110">
        <f>IF('3C-Water transport'!AB$57="no"," ",ROUND(AB1817,4))</f>
        <v>0.80400000000000005</v>
      </c>
      <c r="AE1817" s="110">
        <f>IF('3C-Water transport'!AB$58="no"," ",ROUND(AB1817,4))</f>
        <v>0.80400000000000005</v>
      </c>
    </row>
    <row r="1818" spans="5:31" x14ac:dyDescent="0.25">
      <c r="E1818" s="110">
        <f t="shared" si="129"/>
        <v>0.8050000000000006</v>
      </c>
      <c r="F1818" s="110">
        <f>IF('3A-Rail transport'!$AB$56="no"," ",ROUND(E1818,4))</f>
        <v>0.80500000000000005</v>
      </c>
      <c r="G1818" s="110">
        <f>IF('3A-Rail transport'!$AB$57="no"," ",ROUND(E1818,4))</f>
        <v>0.80500000000000005</v>
      </c>
      <c r="H1818" s="110"/>
      <c r="S1818" s="110">
        <f t="shared" si="130"/>
        <v>0.8050000000000006</v>
      </c>
      <c r="T1818" s="110">
        <f>IF('3B-Air transport'!AB$66="no"," ",ROUND(S1818,4))</f>
        <v>0.80500000000000005</v>
      </c>
      <c r="U1818" s="110">
        <f>IF('3B-Air transport'!AB$67="no"," ",ROUND(S1818,4))</f>
        <v>0.80500000000000005</v>
      </c>
      <c r="V1818" s="110">
        <f>IF('3B-Air transport'!AB$68="no"," ",ROUND(S1818,4))</f>
        <v>0.80500000000000005</v>
      </c>
      <c r="W1818" s="110"/>
      <c r="AB1818" s="110">
        <f t="shared" si="131"/>
        <v>0.8050000000000006</v>
      </c>
      <c r="AC1818" s="110">
        <f>IF('3C-Water transport'!AB$56="no"," ",ROUND(AB1818,4))</f>
        <v>0.80500000000000005</v>
      </c>
      <c r="AD1818" s="110">
        <f>IF('3C-Water transport'!AB$57="no"," ",ROUND(AB1818,4))</f>
        <v>0.80500000000000005</v>
      </c>
      <c r="AE1818" s="110">
        <f>IF('3C-Water transport'!AB$58="no"," ",ROUND(AB1818,4))</f>
        <v>0.80500000000000005</v>
      </c>
    </row>
    <row r="1819" spans="5:31" x14ac:dyDescent="0.25">
      <c r="E1819" s="110">
        <f t="shared" si="129"/>
        <v>0.8060000000000006</v>
      </c>
      <c r="F1819" s="110">
        <f>IF('3A-Rail transport'!$AB$56="no"," ",ROUND(E1819,4))</f>
        <v>0.80600000000000005</v>
      </c>
      <c r="G1819" s="110">
        <f>IF('3A-Rail transport'!$AB$57="no"," ",ROUND(E1819,4))</f>
        <v>0.80600000000000005</v>
      </c>
      <c r="H1819" s="110"/>
      <c r="S1819" s="110">
        <f t="shared" si="130"/>
        <v>0.8060000000000006</v>
      </c>
      <c r="T1819" s="110">
        <f>IF('3B-Air transport'!AB$66="no"," ",ROUND(S1819,4))</f>
        <v>0.80600000000000005</v>
      </c>
      <c r="U1819" s="110">
        <f>IF('3B-Air transport'!AB$67="no"," ",ROUND(S1819,4))</f>
        <v>0.80600000000000005</v>
      </c>
      <c r="V1819" s="110">
        <f>IF('3B-Air transport'!AB$68="no"," ",ROUND(S1819,4))</f>
        <v>0.80600000000000005</v>
      </c>
      <c r="W1819" s="110"/>
      <c r="AB1819" s="110">
        <f t="shared" si="131"/>
        <v>0.8060000000000006</v>
      </c>
      <c r="AC1819" s="110">
        <f>IF('3C-Water transport'!AB$56="no"," ",ROUND(AB1819,4))</f>
        <v>0.80600000000000005</v>
      </c>
      <c r="AD1819" s="110">
        <f>IF('3C-Water transport'!AB$57="no"," ",ROUND(AB1819,4))</f>
        <v>0.80600000000000005</v>
      </c>
      <c r="AE1819" s="110">
        <f>IF('3C-Water transport'!AB$58="no"," ",ROUND(AB1819,4))</f>
        <v>0.80600000000000005</v>
      </c>
    </row>
    <row r="1820" spans="5:31" x14ac:dyDescent="0.25">
      <c r="E1820" s="110">
        <f t="shared" si="129"/>
        <v>0.80700000000000061</v>
      </c>
      <c r="F1820" s="110">
        <f>IF('3A-Rail transport'!$AB$56="no"," ",ROUND(E1820,4))</f>
        <v>0.80700000000000005</v>
      </c>
      <c r="G1820" s="110">
        <f>IF('3A-Rail transport'!$AB$57="no"," ",ROUND(E1820,4))</f>
        <v>0.80700000000000005</v>
      </c>
      <c r="H1820" s="110"/>
      <c r="S1820" s="110">
        <f t="shared" si="130"/>
        <v>0.80700000000000061</v>
      </c>
      <c r="T1820" s="110">
        <f>IF('3B-Air transport'!AB$66="no"," ",ROUND(S1820,4))</f>
        <v>0.80700000000000005</v>
      </c>
      <c r="U1820" s="110">
        <f>IF('3B-Air transport'!AB$67="no"," ",ROUND(S1820,4))</f>
        <v>0.80700000000000005</v>
      </c>
      <c r="V1820" s="110">
        <f>IF('3B-Air transport'!AB$68="no"," ",ROUND(S1820,4))</f>
        <v>0.80700000000000005</v>
      </c>
      <c r="W1820" s="110"/>
      <c r="AB1820" s="110">
        <f t="shared" si="131"/>
        <v>0.80700000000000061</v>
      </c>
      <c r="AC1820" s="110">
        <f>IF('3C-Water transport'!AB$56="no"," ",ROUND(AB1820,4))</f>
        <v>0.80700000000000005</v>
      </c>
      <c r="AD1820" s="110">
        <f>IF('3C-Water transport'!AB$57="no"," ",ROUND(AB1820,4))</f>
        <v>0.80700000000000005</v>
      </c>
      <c r="AE1820" s="110">
        <f>IF('3C-Water transport'!AB$58="no"," ",ROUND(AB1820,4))</f>
        <v>0.80700000000000005</v>
      </c>
    </row>
    <row r="1821" spans="5:31" x14ac:dyDescent="0.25">
      <c r="E1821" s="110">
        <f t="shared" si="129"/>
        <v>0.80800000000000061</v>
      </c>
      <c r="F1821" s="110">
        <f>IF('3A-Rail transport'!$AB$56="no"," ",ROUND(E1821,4))</f>
        <v>0.80800000000000005</v>
      </c>
      <c r="G1821" s="110">
        <f>IF('3A-Rail transport'!$AB$57="no"," ",ROUND(E1821,4))</f>
        <v>0.80800000000000005</v>
      </c>
      <c r="H1821" s="110"/>
      <c r="S1821" s="110">
        <f t="shared" si="130"/>
        <v>0.80800000000000061</v>
      </c>
      <c r="T1821" s="110">
        <f>IF('3B-Air transport'!AB$66="no"," ",ROUND(S1821,4))</f>
        <v>0.80800000000000005</v>
      </c>
      <c r="U1821" s="110">
        <f>IF('3B-Air transport'!AB$67="no"," ",ROUND(S1821,4))</f>
        <v>0.80800000000000005</v>
      </c>
      <c r="V1821" s="110">
        <f>IF('3B-Air transport'!AB$68="no"," ",ROUND(S1821,4))</f>
        <v>0.80800000000000005</v>
      </c>
      <c r="W1821" s="110"/>
      <c r="AB1821" s="110">
        <f t="shared" si="131"/>
        <v>0.80800000000000061</v>
      </c>
      <c r="AC1821" s="110">
        <f>IF('3C-Water transport'!AB$56="no"," ",ROUND(AB1821,4))</f>
        <v>0.80800000000000005</v>
      </c>
      <c r="AD1821" s="110">
        <f>IF('3C-Water transport'!AB$57="no"," ",ROUND(AB1821,4))</f>
        <v>0.80800000000000005</v>
      </c>
      <c r="AE1821" s="110">
        <f>IF('3C-Water transport'!AB$58="no"," ",ROUND(AB1821,4))</f>
        <v>0.80800000000000005</v>
      </c>
    </row>
    <row r="1822" spans="5:31" x14ac:dyDescent="0.25">
      <c r="E1822" s="110">
        <f t="shared" si="129"/>
        <v>0.80900000000000061</v>
      </c>
      <c r="F1822" s="110">
        <f>IF('3A-Rail transport'!$AB$56="no"," ",ROUND(E1822,4))</f>
        <v>0.80900000000000005</v>
      </c>
      <c r="G1822" s="110">
        <f>IF('3A-Rail transport'!$AB$57="no"," ",ROUND(E1822,4))</f>
        <v>0.80900000000000005</v>
      </c>
      <c r="H1822" s="110"/>
      <c r="S1822" s="110">
        <f t="shared" si="130"/>
        <v>0.80900000000000061</v>
      </c>
      <c r="T1822" s="110">
        <f>IF('3B-Air transport'!AB$66="no"," ",ROUND(S1822,4))</f>
        <v>0.80900000000000005</v>
      </c>
      <c r="U1822" s="110">
        <f>IF('3B-Air transport'!AB$67="no"," ",ROUND(S1822,4))</f>
        <v>0.80900000000000005</v>
      </c>
      <c r="V1822" s="110">
        <f>IF('3B-Air transport'!AB$68="no"," ",ROUND(S1822,4))</f>
        <v>0.80900000000000005</v>
      </c>
      <c r="W1822" s="110"/>
      <c r="AB1822" s="110">
        <f t="shared" si="131"/>
        <v>0.80900000000000061</v>
      </c>
      <c r="AC1822" s="110">
        <f>IF('3C-Water transport'!AB$56="no"," ",ROUND(AB1822,4))</f>
        <v>0.80900000000000005</v>
      </c>
      <c r="AD1822" s="110">
        <f>IF('3C-Water transport'!AB$57="no"," ",ROUND(AB1822,4))</f>
        <v>0.80900000000000005</v>
      </c>
      <c r="AE1822" s="110">
        <f>IF('3C-Water transport'!AB$58="no"," ",ROUND(AB1822,4))</f>
        <v>0.80900000000000005</v>
      </c>
    </row>
    <row r="1823" spans="5:31" x14ac:dyDescent="0.25">
      <c r="E1823" s="110">
        <f t="shared" si="129"/>
        <v>0.81000000000000061</v>
      </c>
      <c r="F1823" s="110">
        <f>IF('3A-Rail transport'!$AB$56="no"," ",ROUND(E1823,4))</f>
        <v>0.81</v>
      </c>
      <c r="G1823" s="110">
        <f>IF('3A-Rail transport'!$AB$57="no"," ",ROUND(E1823,4))</f>
        <v>0.81</v>
      </c>
      <c r="H1823" s="110"/>
      <c r="S1823" s="110">
        <f t="shared" si="130"/>
        <v>0.81000000000000061</v>
      </c>
      <c r="T1823" s="110">
        <f>IF('3B-Air transport'!AB$66="no"," ",ROUND(S1823,4))</f>
        <v>0.81</v>
      </c>
      <c r="U1823" s="110">
        <f>IF('3B-Air transport'!AB$67="no"," ",ROUND(S1823,4))</f>
        <v>0.81</v>
      </c>
      <c r="V1823" s="110">
        <f>IF('3B-Air transport'!AB$68="no"," ",ROUND(S1823,4))</f>
        <v>0.81</v>
      </c>
      <c r="W1823" s="110"/>
      <c r="AB1823" s="110">
        <f t="shared" si="131"/>
        <v>0.81000000000000061</v>
      </c>
      <c r="AC1823" s="110">
        <f>IF('3C-Water transport'!AB$56="no"," ",ROUND(AB1823,4))</f>
        <v>0.81</v>
      </c>
      <c r="AD1823" s="110">
        <f>IF('3C-Water transport'!AB$57="no"," ",ROUND(AB1823,4))</f>
        <v>0.81</v>
      </c>
      <c r="AE1823" s="110">
        <f>IF('3C-Water transport'!AB$58="no"," ",ROUND(AB1823,4))</f>
        <v>0.81</v>
      </c>
    </row>
    <row r="1824" spans="5:31" x14ac:dyDescent="0.25">
      <c r="E1824" s="110">
        <f t="shared" si="129"/>
        <v>0.81100000000000061</v>
      </c>
      <c r="F1824" s="110">
        <f>IF('3A-Rail transport'!$AB$56="no"," ",ROUND(E1824,4))</f>
        <v>0.81100000000000005</v>
      </c>
      <c r="G1824" s="110">
        <f>IF('3A-Rail transport'!$AB$57="no"," ",ROUND(E1824,4))</f>
        <v>0.81100000000000005</v>
      </c>
      <c r="H1824" s="110"/>
      <c r="S1824" s="110">
        <f t="shared" si="130"/>
        <v>0.81100000000000061</v>
      </c>
      <c r="T1824" s="110">
        <f>IF('3B-Air transport'!AB$66="no"," ",ROUND(S1824,4))</f>
        <v>0.81100000000000005</v>
      </c>
      <c r="U1824" s="110">
        <f>IF('3B-Air transport'!AB$67="no"," ",ROUND(S1824,4))</f>
        <v>0.81100000000000005</v>
      </c>
      <c r="V1824" s="110">
        <f>IF('3B-Air transport'!AB$68="no"," ",ROUND(S1824,4))</f>
        <v>0.81100000000000005</v>
      </c>
      <c r="W1824" s="110"/>
      <c r="AB1824" s="110">
        <f t="shared" si="131"/>
        <v>0.81100000000000061</v>
      </c>
      <c r="AC1824" s="110">
        <f>IF('3C-Water transport'!AB$56="no"," ",ROUND(AB1824,4))</f>
        <v>0.81100000000000005</v>
      </c>
      <c r="AD1824" s="110">
        <f>IF('3C-Water transport'!AB$57="no"," ",ROUND(AB1824,4))</f>
        <v>0.81100000000000005</v>
      </c>
      <c r="AE1824" s="110">
        <f>IF('3C-Water transport'!AB$58="no"," ",ROUND(AB1824,4))</f>
        <v>0.81100000000000005</v>
      </c>
    </row>
    <row r="1825" spans="5:31" x14ac:dyDescent="0.25">
      <c r="E1825" s="110">
        <f t="shared" si="129"/>
        <v>0.81200000000000061</v>
      </c>
      <c r="F1825" s="110">
        <f>IF('3A-Rail transport'!$AB$56="no"," ",ROUND(E1825,4))</f>
        <v>0.81200000000000006</v>
      </c>
      <c r="G1825" s="110">
        <f>IF('3A-Rail transport'!$AB$57="no"," ",ROUND(E1825,4))</f>
        <v>0.81200000000000006</v>
      </c>
      <c r="H1825" s="110"/>
      <c r="S1825" s="110">
        <f t="shared" si="130"/>
        <v>0.81200000000000061</v>
      </c>
      <c r="T1825" s="110">
        <f>IF('3B-Air transport'!AB$66="no"," ",ROUND(S1825,4))</f>
        <v>0.81200000000000006</v>
      </c>
      <c r="U1825" s="110">
        <f>IF('3B-Air transport'!AB$67="no"," ",ROUND(S1825,4))</f>
        <v>0.81200000000000006</v>
      </c>
      <c r="V1825" s="110">
        <f>IF('3B-Air transport'!AB$68="no"," ",ROUND(S1825,4))</f>
        <v>0.81200000000000006</v>
      </c>
      <c r="W1825" s="110"/>
      <c r="AB1825" s="110">
        <f t="shared" si="131"/>
        <v>0.81200000000000061</v>
      </c>
      <c r="AC1825" s="110">
        <f>IF('3C-Water transport'!AB$56="no"," ",ROUND(AB1825,4))</f>
        <v>0.81200000000000006</v>
      </c>
      <c r="AD1825" s="110">
        <f>IF('3C-Water transport'!AB$57="no"," ",ROUND(AB1825,4))</f>
        <v>0.81200000000000006</v>
      </c>
      <c r="AE1825" s="110">
        <f>IF('3C-Water transport'!AB$58="no"," ",ROUND(AB1825,4))</f>
        <v>0.81200000000000006</v>
      </c>
    </row>
    <row r="1826" spans="5:31" x14ac:dyDescent="0.25">
      <c r="E1826" s="110">
        <f t="shared" si="129"/>
        <v>0.81300000000000061</v>
      </c>
      <c r="F1826" s="110">
        <f>IF('3A-Rail transport'!$AB$56="no"," ",ROUND(E1826,4))</f>
        <v>0.81299999999999994</v>
      </c>
      <c r="G1826" s="110">
        <f>IF('3A-Rail transport'!$AB$57="no"," ",ROUND(E1826,4))</f>
        <v>0.81299999999999994</v>
      </c>
      <c r="H1826" s="110"/>
      <c r="S1826" s="110">
        <f t="shared" si="130"/>
        <v>0.81300000000000061</v>
      </c>
      <c r="T1826" s="110">
        <f>IF('3B-Air transport'!AB$66="no"," ",ROUND(S1826,4))</f>
        <v>0.81299999999999994</v>
      </c>
      <c r="U1826" s="110">
        <f>IF('3B-Air transport'!AB$67="no"," ",ROUND(S1826,4))</f>
        <v>0.81299999999999994</v>
      </c>
      <c r="V1826" s="110">
        <f>IF('3B-Air transport'!AB$68="no"," ",ROUND(S1826,4))</f>
        <v>0.81299999999999994</v>
      </c>
      <c r="W1826" s="110"/>
      <c r="AB1826" s="110">
        <f t="shared" si="131"/>
        <v>0.81300000000000061</v>
      </c>
      <c r="AC1826" s="110">
        <f>IF('3C-Water transport'!AB$56="no"," ",ROUND(AB1826,4))</f>
        <v>0.81299999999999994</v>
      </c>
      <c r="AD1826" s="110">
        <f>IF('3C-Water transport'!AB$57="no"," ",ROUND(AB1826,4))</f>
        <v>0.81299999999999994</v>
      </c>
      <c r="AE1826" s="110">
        <f>IF('3C-Water transport'!AB$58="no"," ",ROUND(AB1826,4))</f>
        <v>0.81299999999999994</v>
      </c>
    </row>
    <row r="1827" spans="5:31" x14ac:dyDescent="0.25">
      <c r="E1827" s="110">
        <f t="shared" si="129"/>
        <v>0.81400000000000061</v>
      </c>
      <c r="F1827" s="110">
        <f>IF('3A-Rail transport'!$AB$56="no"," ",ROUND(E1827,4))</f>
        <v>0.81399999999999995</v>
      </c>
      <c r="G1827" s="110">
        <f>IF('3A-Rail transport'!$AB$57="no"," ",ROUND(E1827,4))</f>
        <v>0.81399999999999995</v>
      </c>
      <c r="H1827" s="110"/>
      <c r="S1827" s="110">
        <f t="shared" si="130"/>
        <v>0.81400000000000061</v>
      </c>
      <c r="T1827" s="110">
        <f>IF('3B-Air transport'!AB$66="no"," ",ROUND(S1827,4))</f>
        <v>0.81399999999999995</v>
      </c>
      <c r="U1827" s="110">
        <f>IF('3B-Air transport'!AB$67="no"," ",ROUND(S1827,4))</f>
        <v>0.81399999999999995</v>
      </c>
      <c r="V1827" s="110">
        <f>IF('3B-Air transport'!AB$68="no"," ",ROUND(S1827,4))</f>
        <v>0.81399999999999995</v>
      </c>
      <c r="W1827" s="110"/>
      <c r="AB1827" s="110">
        <f t="shared" si="131"/>
        <v>0.81400000000000061</v>
      </c>
      <c r="AC1827" s="110">
        <f>IF('3C-Water transport'!AB$56="no"," ",ROUND(AB1827,4))</f>
        <v>0.81399999999999995</v>
      </c>
      <c r="AD1827" s="110">
        <f>IF('3C-Water transport'!AB$57="no"," ",ROUND(AB1827,4))</f>
        <v>0.81399999999999995</v>
      </c>
      <c r="AE1827" s="110">
        <f>IF('3C-Water transport'!AB$58="no"," ",ROUND(AB1827,4))</f>
        <v>0.81399999999999995</v>
      </c>
    </row>
    <row r="1828" spans="5:31" x14ac:dyDescent="0.25">
      <c r="E1828" s="110">
        <f t="shared" si="129"/>
        <v>0.81500000000000061</v>
      </c>
      <c r="F1828" s="110">
        <f>IF('3A-Rail transport'!$AB$56="no"," ",ROUND(E1828,4))</f>
        <v>0.81499999999999995</v>
      </c>
      <c r="G1828" s="110">
        <f>IF('3A-Rail transport'!$AB$57="no"," ",ROUND(E1828,4))</f>
        <v>0.81499999999999995</v>
      </c>
      <c r="H1828" s="110"/>
      <c r="S1828" s="110">
        <f t="shared" si="130"/>
        <v>0.81500000000000061</v>
      </c>
      <c r="T1828" s="110">
        <f>IF('3B-Air transport'!AB$66="no"," ",ROUND(S1828,4))</f>
        <v>0.81499999999999995</v>
      </c>
      <c r="U1828" s="110">
        <f>IF('3B-Air transport'!AB$67="no"," ",ROUND(S1828,4))</f>
        <v>0.81499999999999995</v>
      </c>
      <c r="V1828" s="110">
        <f>IF('3B-Air transport'!AB$68="no"," ",ROUND(S1828,4))</f>
        <v>0.81499999999999995</v>
      </c>
      <c r="W1828" s="110"/>
      <c r="AB1828" s="110">
        <f t="shared" si="131"/>
        <v>0.81500000000000061</v>
      </c>
      <c r="AC1828" s="110">
        <f>IF('3C-Water transport'!AB$56="no"," ",ROUND(AB1828,4))</f>
        <v>0.81499999999999995</v>
      </c>
      <c r="AD1828" s="110">
        <f>IF('3C-Water transport'!AB$57="no"," ",ROUND(AB1828,4))</f>
        <v>0.81499999999999995</v>
      </c>
      <c r="AE1828" s="110">
        <f>IF('3C-Water transport'!AB$58="no"," ",ROUND(AB1828,4))</f>
        <v>0.81499999999999995</v>
      </c>
    </row>
    <row r="1829" spans="5:31" x14ac:dyDescent="0.25">
      <c r="E1829" s="110">
        <f t="shared" si="129"/>
        <v>0.81600000000000061</v>
      </c>
      <c r="F1829" s="110">
        <f>IF('3A-Rail transport'!$AB$56="no"," ",ROUND(E1829,4))</f>
        <v>0.81599999999999995</v>
      </c>
      <c r="G1829" s="110">
        <f>IF('3A-Rail transport'!$AB$57="no"," ",ROUND(E1829,4))</f>
        <v>0.81599999999999995</v>
      </c>
      <c r="H1829" s="110"/>
      <c r="S1829" s="110">
        <f t="shared" si="130"/>
        <v>0.81600000000000061</v>
      </c>
      <c r="T1829" s="110">
        <f>IF('3B-Air transport'!AB$66="no"," ",ROUND(S1829,4))</f>
        <v>0.81599999999999995</v>
      </c>
      <c r="U1829" s="110">
        <f>IF('3B-Air transport'!AB$67="no"," ",ROUND(S1829,4))</f>
        <v>0.81599999999999995</v>
      </c>
      <c r="V1829" s="110">
        <f>IF('3B-Air transport'!AB$68="no"," ",ROUND(S1829,4))</f>
        <v>0.81599999999999995</v>
      </c>
      <c r="W1829" s="110"/>
      <c r="AB1829" s="110">
        <f t="shared" si="131"/>
        <v>0.81600000000000061</v>
      </c>
      <c r="AC1829" s="110">
        <f>IF('3C-Water transport'!AB$56="no"," ",ROUND(AB1829,4))</f>
        <v>0.81599999999999995</v>
      </c>
      <c r="AD1829" s="110">
        <f>IF('3C-Water transport'!AB$57="no"," ",ROUND(AB1829,4))</f>
        <v>0.81599999999999995</v>
      </c>
      <c r="AE1829" s="110">
        <f>IF('3C-Water transport'!AB$58="no"," ",ROUND(AB1829,4))</f>
        <v>0.81599999999999995</v>
      </c>
    </row>
    <row r="1830" spans="5:31" x14ac:dyDescent="0.25">
      <c r="E1830" s="110">
        <f t="shared" si="129"/>
        <v>0.81700000000000061</v>
      </c>
      <c r="F1830" s="110">
        <f>IF('3A-Rail transport'!$AB$56="no"," ",ROUND(E1830,4))</f>
        <v>0.81699999999999995</v>
      </c>
      <c r="G1830" s="110">
        <f>IF('3A-Rail transport'!$AB$57="no"," ",ROUND(E1830,4))</f>
        <v>0.81699999999999995</v>
      </c>
      <c r="H1830" s="110"/>
      <c r="S1830" s="110">
        <f t="shared" si="130"/>
        <v>0.81700000000000061</v>
      </c>
      <c r="T1830" s="110">
        <f>IF('3B-Air transport'!AB$66="no"," ",ROUND(S1830,4))</f>
        <v>0.81699999999999995</v>
      </c>
      <c r="U1830" s="110">
        <f>IF('3B-Air transport'!AB$67="no"," ",ROUND(S1830,4))</f>
        <v>0.81699999999999995</v>
      </c>
      <c r="V1830" s="110">
        <f>IF('3B-Air transport'!AB$68="no"," ",ROUND(S1830,4))</f>
        <v>0.81699999999999995</v>
      </c>
      <c r="W1830" s="110"/>
      <c r="AB1830" s="110">
        <f t="shared" si="131"/>
        <v>0.81700000000000061</v>
      </c>
      <c r="AC1830" s="110">
        <f>IF('3C-Water transport'!AB$56="no"," ",ROUND(AB1830,4))</f>
        <v>0.81699999999999995</v>
      </c>
      <c r="AD1830" s="110">
        <f>IF('3C-Water transport'!AB$57="no"," ",ROUND(AB1830,4))</f>
        <v>0.81699999999999995</v>
      </c>
      <c r="AE1830" s="110">
        <f>IF('3C-Water transport'!AB$58="no"," ",ROUND(AB1830,4))</f>
        <v>0.81699999999999995</v>
      </c>
    </row>
    <row r="1831" spans="5:31" x14ac:dyDescent="0.25">
      <c r="E1831" s="110">
        <f t="shared" si="129"/>
        <v>0.81800000000000062</v>
      </c>
      <c r="F1831" s="110">
        <f>IF('3A-Rail transport'!$AB$56="no"," ",ROUND(E1831,4))</f>
        <v>0.81799999999999995</v>
      </c>
      <c r="G1831" s="110">
        <f>IF('3A-Rail transport'!$AB$57="no"," ",ROUND(E1831,4))</f>
        <v>0.81799999999999995</v>
      </c>
      <c r="H1831" s="110"/>
      <c r="S1831" s="110">
        <f t="shared" si="130"/>
        <v>0.81800000000000062</v>
      </c>
      <c r="T1831" s="110">
        <f>IF('3B-Air transport'!AB$66="no"," ",ROUND(S1831,4))</f>
        <v>0.81799999999999995</v>
      </c>
      <c r="U1831" s="110">
        <f>IF('3B-Air transport'!AB$67="no"," ",ROUND(S1831,4))</f>
        <v>0.81799999999999995</v>
      </c>
      <c r="V1831" s="110">
        <f>IF('3B-Air transport'!AB$68="no"," ",ROUND(S1831,4))</f>
        <v>0.81799999999999995</v>
      </c>
      <c r="W1831" s="110"/>
      <c r="AB1831" s="110">
        <f t="shared" si="131"/>
        <v>0.81800000000000062</v>
      </c>
      <c r="AC1831" s="110">
        <f>IF('3C-Water transport'!AB$56="no"," ",ROUND(AB1831,4))</f>
        <v>0.81799999999999995</v>
      </c>
      <c r="AD1831" s="110">
        <f>IF('3C-Water transport'!AB$57="no"," ",ROUND(AB1831,4))</f>
        <v>0.81799999999999995</v>
      </c>
      <c r="AE1831" s="110">
        <f>IF('3C-Water transport'!AB$58="no"," ",ROUND(AB1831,4))</f>
        <v>0.81799999999999995</v>
      </c>
    </row>
    <row r="1832" spans="5:31" x14ac:dyDescent="0.25">
      <c r="E1832" s="110">
        <f t="shared" si="129"/>
        <v>0.81900000000000062</v>
      </c>
      <c r="F1832" s="110">
        <f>IF('3A-Rail transport'!$AB$56="no"," ",ROUND(E1832,4))</f>
        <v>0.81899999999999995</v>
      </c>
      <c r="G1832" s="110">
        <f>IF('3A-Rail transport'!$AB$57="no"," ",ROUND(E1832,4))</f>
        <v>0.81899999999999995</v>
      </c>
      <c r="H1832" s="110"/>
      <c r="S1832" s="110">
        <f t="shared" si="130"/>
        <v>0.81900000000000062</v>
      </c>
      <c r="T1832" s="110">
        <f>IF('3B-Air transport'!AB$66="no"," ",ROUND(S1832,4))</f>
        <v>0.81899999999999995</v>
      </c>
      <c r="U1832" s="110">
        <f>IF('3B-Air transport'!AB$67="no"," ",ROUND(S1832,4))</f>
        <v>0.81899999999999995</v>
      </c>
      <c r="V1832" s="110">
        <f>IF('3B-Air transport'!AB$68="no"," ",ROUND(S1832,4))</f>
        <v>0.81899999999999995</v>
      </c>
      <c r="W1832" s="110"/>
      <c r="AB1832" s="110">
        <f t="shared" si="131"/>
        <v>0.81900000000000062</v>
      </c>
      <c r="AC1832" s="110">
        <f>IF('3C-Water transport'!AB$56="no"," ",ROUND(AB1832,4))</f>
        <v>0.81899999999999995</v>
      </c>
      <c r="AD1832" s="110">
        <f>IF('3C-Water transport'!AB$57="no"," ",ROUND(AB1832,4))</f>
        <v>0.81899999999999995</v>
      </c>
      <c r="AE1832" s="110">
        <f>IF('3C-Water transport'!AB$58="no"," ",ROUND(AB1832,4))</f>
        <v>0.81899999999999995</v>
      </c>
    </row>
    <row r="1833" spans="5:31" x14ac:dyDescent="0.25">
      <c r="E1833" s="110">
        <f t="shared" si="129"/>
        <v>0.82000000000000062</v>
      </c>
      <c r="F1833" s="110">
        <f>IF('3A-Rail transport'!$AB$56="no"," ",ROUND(E1833,4))</f>
        <v>0.82</v>
      </c>
      <c r="G1833" s="110">
        <f>IF('3A-Rail transport'!$AB$57="no"," ",ROUND(E1833,4))</f>
        <v>0.82</v>
      </c>
      <c r="H1833" s="110"/>
      <c r="S1833" s="110">
        <f t="shared" si="130"/>
        <v>0.82000000000000062</v>
      </c>
      <c r="T1833" s="110">
        <f>IF('3B-Air transport'!AB$66="no"," ",ROUND(S1833,4))</f>
        <v>0.82</v>
      </c>
      <c r="U1833" s="110">
        <f>IF('3B-Air transport'!AB$67="no"," ",ROUND(S1833,4))</f>
        <v>0.82</v>
      </c>
      <c r="V1833" s="110">
        <f>IF('3B-Air transport'!AB$68="no"," ",ROUND(S1833,4))</f>
        <v>0.82</v>
      </c>
      <c r="W1833" s="110"/>
      <c r="AB1833" s="110">
        <f t="shared" si="131"/>
        <v>0.82000000000000062</v>
      </c>
      <c r="AC1833" s="110">
        <f>IF('3C-Water transport'!AB$56="no"," ",ROUND(AB1833,4))</f>
        <v>0.82</v>
      </c>
      <c r="AD1833" s="110">
        <f>IF('3C-Water transport'!AB$57="no"," ",ROUND(AB1833,4))</f>
        <v>0.82</v>
      </c>
      <c r="AE1833" s="110">
        <f>IF('3C-Water transport'!AB$58="no"," ",ROUND(AB1833,4))</f>
        <v>0.82</v>
      </c>
    </row>
    <row r="1834" spans="5:31" x14ac:dyDescent="0.25">
      <c r="E1834" s="110">
        <f t="shared" si="129"/>
        <v>0.82100000000000062</v>
      </c>
      <c r="F1834" s="110">
        <f>IF('3A-Rail transport'!$AB$56="no"," ",ROUND(E1834,4))</f>
        <v>0.82099999999999995</v>
      </c>
      <c r="G1834" s="110">
        <f>IF('3A-Rail transport'!$AB$57="no"," ",ROUND(E1834,4))</f>
        <v>0.82099999999999995</v>
      </c>
      <c r="H1834" s="110"/>
      <c r="S1834" s="110">
        <f t="shared" si="130"/>
        <v>0.82100000000000062</v>
      </c>
      <c r="T1834" s="110">
        <f>IF('3B-Air transport'!AB$66="no"," ",ROUND(S1834,4))</f>
        <v>0.82099999999999995</v>
      </c>
      <c r="U1834" s="110">
        <f>IF('3B-Air transport'!AB$67="no"," ",ROUND(S1834,4))</f>
        <v>0.82099999999999995</v>
      </c>
      <c r="V1834" s="110">
        <f>IF('3B-Air transport'!AB$68="no"," ",ROUND(S1834,4))</f>
        <v>0.82099999999999995</v>
      </c>
      <c r="W1834" s="110"/>
      <c r="AB1834" s="110">
        <f t="shared" si="131"/>
        <v>0.82100000000000062</v>
      </c>
      <c r="AC1834" s="110">
        <f>IF('3C-Water transport'!AB$56="no"," ",ROUND(AB1834,4))</f>
        <v>0.82099999999999995</v>
      </c>
      <c r="AD1834" s="110">
        <f>IF('3C-Water transport'!AB$57="no"," ",ROUND(AB1834,4))</f>
        <v>0.82099999999999995</v>
      </c>
      <c r="AE1834" s="110">
        <f>IF('3C-Water transport'!AB$58="no"," ",ROUND(AB1834,4))</f>
        <v>0.82099999999999995</v>
      </c>
    </row>
    <row r="1835" spans="5:31" x14ac:dyDescent="0.25">
      <c r="E1835" s="110">
        <f t="shared" si="129"/>
        <v>0.82200000000000062</v>
      </c>
      <c r="F1835" s="110">
        <f>IF('3A-Rail transport'!$AB$56="no"," ",ROUND(E1835,4))</f>
        <v>0.82199999999999995</v>
      </c>
      <c r="G1835" s="110">
        <f>IF('3A-Rail transport'!$AB$57="no"," ",ROUND(E1835,4))</f>
        <v>0.82199999999999995</v>
      </c>
      <c r="H1835" s="110"/>
      <c r="S1835" s="110">
        <f t="shared" si="130"/>
        <v>0.82200000000000062</v>
      </c>
      <c r="T1835" s="110">
        <f>IF('3B-Air transport'!AB$66="no"," ",ROUND(S1835,4))</f>
        <v>0.82199999999999995</v>
      </c>
      <c r="U1835" s="110">
        <f>IF('3B-Air transport'!AB$67="no"," ",ROUND(S1835,4))</f>
        <v>0.82199999999999995</v>
      </c>
      <c r="V1835" s="110">
        <f>IF('3B-Air transport'!AB$68="no"," ",ROUND(S1835,4))</f>
        <v>0.82199999999999995</v>
      </c>
      <c r="W1835" s="110"/>
      <c r="AB1835" s="110">
        <f t="shared" si="131"/>
        <v>0.82200000000000062</v>
      </c>
      <c r="AC1835" s="110">
        <f>IF('3C-Water transport'!AB$56="no"," ",ROUND(AB1835,4))</f>
        <v>0.82199999999999995</v>
      </c>
      <c r="AD1835" s="110">
        <f>IF('3C-Water transport'!AB$57="no"," ",ROUND(AB1835,4))</f>
        <v>0.82199999999999995</v>
      </c>
      <c r="AE1835" s="110">
        <f>IF('3C-Water transport'!AB$58="no"," ",ROUND(AB1835,4))</f>
        <v>0.82199999999999995</v>
      </c>
    </row>
    <row r="1836" spans="5:31" x14ac:dyDescent="0.25">
      <c r="E1836" s="110">
        <f t="shared" si="129"/>
        <v>0.82300000000000062</v>
      </c>
      <c r="F1836" s="110">
        <f>IF('3A-Rail transport'!$AB$56="no"," ",ROUND(E1836,4))</f>
        <v>0.82299999999999995</v>
      </c>
      <c r="G1836" s="110">
        <f>IF('3A-Rail transport'!$AB$57="no"," ",ROUND(E1836,4))</f>
        <v>0.82299999999999995</v>
      </c>
      <c r="H1836" s="110"/>
      <c r="S1836" s="110">
        <f t="shared" si="130"/>
        <v>0.82300000000000062</v>
      </c>
      <c r="T1836" s="110">
        <f>IF('3B-Air transport'!AB$66="no"," ",ROUND(S1836,4))</f>
        <v>0.82299999999999995</v>
      </c>
      <c r="U1836" s="110">
        <f>IF('3B-Air transport'!AB$67="no"," ",ROUND(S1836,4))</f>
        <v>0.82299999999999995</v>
      </c>
      <c r="V1836" s="110">
        <f>IF('3B-Air transport'!AB$68="no"," ",ROUND(S1836,4))</f>
        <v>0.82299999999999995</v>
      </c>
      <c r="W1836" s="110"/>
      <c r="AB1836" s="110">
        <f t="shared" si="131"/>
        <v>0.82300000000000062</v>
      </c>
      <c r="AC1836" s="110">
        <f>IF('3C-Water transport'!AB$56="no"," ",ROUND(AB1836,4))</f>
        <v>0.82299999999999995</v>
      </c>
      <c r="AD1836" s="110">
        <f>IF('3C-Water transport'!AB$57="no"," ",ROUND(AB1836,4))</f>
        <v>0.82299999999999995</v>
      </c>
      <c r="AE1836" s="110">
        <f>IF('3C-Water transport'!AB$58="no"," ",ROUND(AB1836,4))</f>
        <v>0.82299999999999995</v>
      </c>
    </row>
    <row r="1837" spans="5:31" x14ac:dyDescent="0.25">
      <c r="E1837" s="110">
        <f t="shared" si="129"/>
        <v>0.82400000000000062</v>
      </c>
      <c r="F1837" s="110">
        <f>IF('3A-Rail transport'!$AB$56="no"," ",ROUND(E1837,4))</f>
        <v>0.82399999999999995</v>
      </c>
      <c r="G1837" s="110">
        <f>IF('3A-Rail transport'!$AB$57="no"," ",ROUND(E1837,4))</f>
        <v>0.82399999999999995</v>
      </c>
      <c r="H1837" s="110"/>
      <c r="S1837" s="110">
        <f t="shared" si="130"/>
        <v>0.82400000000000062</v>
      </c>
      <c r="T1837" s="110">
        <f>IF('3B-Air transport'!AB$66="no"," ",ROUND(S1837,4))</f>
        <v>0.82399999999999995</v>
      </c>
      <c r="U1837" s="110">
        <f>IF('3B-Air transport'!AB$67="no"," ",ROUND(S1837,4))</f>
        <v>0.82399999999999995</v>
      </c>
      <c r="V1837" s="110">
        <f>IF('3B-Air transport'!AB$68="no"," ",ROUND(S1837,4))</f>
        <v>0.82399999999999995</v>
      </c>
      <c r="W1837" s="110"/>
      <c r="AB1837" s="110">
        <f t="shared" si="131"/>
        <v>0.82400000000000062</v>
      </c>
      <c r="AC1837" s="110">
        <f>IF('3C-Water transport'!AB$56="no"," ",ROUND(AB1837,4))</f>
        <v>0.82399999999999995</v>
      </c>
      <c r="AD1837" s="110">
        <f>IF('3C-Water transport'!AB$57="no"," ",ROUND(AB1837,4))</f>
        <v>0.82399999999999995</v>
      </c>
      <c r="AE1837" s="110">
        <f>IF('3C-Water transport'!AB$58="no"," ",ROUND(AB1837,4))</f>
        <v>0.82399999999999995</v>
      </c>
    </row>
    <row r="1838" spans="5:31" x14ac:dyDescent="0.25">
      <c r="E1838" s="110">
        <f t="shared" si="129"/>
        <v>0.82500000000000062</v>
      </c>
      <c r="F1838" s="110">
        <f>IF('3A-Rail transport'!$AB$56="no"," ",ROUND(E1838,4))</f>
        <v>0.82499999999999996</v>
      </c>
      <c r="G1838" s="110">
        <f>IF('3A-Rail transport'!$AB$57="no"," ",ROUND(E1838,4))</f>
        <v>0.82499999999999996</v>
      </c>
      <c r="H1838" s="110"/>
      <c r="S1838" s="110">
        <f t="shared" si="130"/>
        <v>0.82500000000000062</v>
      </c>
      <c r="T1838" s="110">
        <f>IF('3B-Air transport'!AB$66="no"," ",ROUND(S1838,4))</f>
        <v>0.82499999999999996</v>
      </c>
      <c r="U1838" s="110">
        <f>IF('3B-Air transport'!AB$67="no"," ",ROUND(S1838,4))</f>
        <v>0.82499999999999996</v>
      </c>
      <c r="V1838" s="110">
        <f>IF('3B-Air transport'!AB$68="no"," ",ROUND(S1838,4))</f>
        <v>0.82499999999999996</v>
      </c>
      <c r="W1838" s="110"/>
      <c r="AB1838" s="110">
        <f t="shared" si="131"/>
        <v>0.82500000000000062</v>
      </c>
      <c r="AC1838" s="110">
        <f>IF('3C-Water transport'!AB$56="no"," ",ROUND(AB1838,4))</f>
        <v>0.82499999999999996</v>
      </c>
      <c r="AD1838" s="110">
        <f>IF('3C-Water transport'!AB$57="no"," ",ROUND(AB1838,4))</f>
        <v>0.82499999999999996</v>
      </c>
      <c r="AE1838" s="110">
        <f>IF('3C-Water transport'!AB$58="no"," ",ROUND(AB1838,4))</f>
        <v>0.82499999999999996</v>
      </c>
    </row>
    <row r="1839" spans="5:31" x14ac:dyDescent="0.25">
      <c r="E1839" s="110">
        <f t="shared" si="129"/>
        <v>0.82600000000000062</v>
      </c>
      <c r="F1839" s="110">
        <f>IF('3A-Rail transport'!$AB$56="no"," ",ROUND(E1839,4))</f>
        <v>0.82599999999999996</v>
      </c>
      <c r="G1839" s="110">
        <f>IF('3A-Rail transport'!$AB$57="no"," ",ROUND(E1839,4))</f>
        <v>0.82599999999999996</v>
      </c>
      <c r="H1839" s="110"/>
      <c r="S1839" s="110">
        <f t="shared" si="130"/>
        <v>0.82600000000000062</v>
      </c>
      <c r="T1839" s="110">
        <f>IF('3B-Air transport'!AB$66="no"," ",ROUND(S1839,4))</f>
        <v>0.82599999999999996</v>
      </c>
      <c r="U1839" s="110">
        <f>IF('3B-Air transport'!AB$67="no"," ",ROUND(S1839,4))</f>
        <v>0.82599999999999996</v>
      </c>
      <c r="V1839" s="110">
        <f>IF('3B-Air transport'!AB$68="no"," ",ROUND(S1839,4))</f>
        <v>0.82599999999999996</v>
      </c>
      <c r="W1839" s="110"/>
      <c r="AB1839" s="110">
        <f t="shared" si="131"/>
        <v>0.82600000000000062</v>
      </c>
      <c r="AC1839" s="110">
        <f>IF('3C-Water transport'!AB$56="no"," ",ROUND(AB1839,4))</f>
        <v>0.82599999999999996</v>
      </c>
      <c r="AD1839" s="110">
        <f>IF('3C-Water transport'!AB$57="no"," ",ROUND(AB1839,4))</f>
        <v>0.82599999999999996</v>
      </c>
      <c r="AE1839" s="110">
        <f>IF('3C-Water transport'!AB$58="no"," ",ROUND(AB1839,4))</f>
        <v>0.82599999999999996</v>
      </c>
    </row>
    <row r="1840" spans="5:31" x14ac:dyDescent="0.25">
      <c r="E1840" s="110">
        <f t="shared" si="129"/>
        <v>0.82700000000000062</v>
      </c>
      <c r="F1840" s="110">
        <f>IF('3A-Rail transport'!$AB$56="no"," ",ROUND(E1840,4))</f>
        <v>0.82699999999999996</v>
      </c>
      <c r="G1840" s="110">
        <f>IF('3A-Rail transport'!$AB$57="no"," ",ROUND(E1840,4))</f>
        <v>0.82699999999999996</v>
      </c>
      <c r="H1840" s="110"/>
      <c r="S1840" s="110">
        <f t="shared" si="130"/>
        <v>0.82700000000000062</v>
      </c>
      <c r="T1840" s="110">
        <f>IF('3B-Air transport'!AB$66="no"," ",ROUND(S1840,4))</f>
        <v>0.82699999999999996</v>
      </c>
      <c r="U1840" s="110">
        <f>IF('3B-Air transport'!AB$67="no"," ",ROUND(S1840,4))</f>
        <v>0.82699999999999996</v>
      </c>
      <c r="V1840" s="110">
        <f>IF('3B-Air transport'!AB$68="no"," ",ROUND(S1840,4))</f>
        <v>0.82699999999999996</v>
      </c>
      <c r="W1840" s="110"/>
      <c r="AB1840" s="110">
        <f t="shared" si="131"/>
        <v>0.82700000000000062</v>
      </c>
      <c r="AC1840" s="110">
        <f>IF('3C-Water transport'!AB$56="no"," ",ROUND(AB1840,4))</f>
        <v>0.82699999999999996</v>
      </c>
      <c r="AD1840" s="110">
        <f>IF('3C-Water transport'!AB$57="no"," ",ROUND(AB1840,4))</f>
        <v>0.82699999999999996</v>
      </c>
      <c r="AE1840" s="110">
        <f>IF('3C-Water transport'!AB$58="no"," ",ROUND(AB1840,4))</f>
        <v>0.82699999999999996</v>
      </c>
    </row>
    <row r="1841" spans="5:31" x14ac:dyDescent="0.25">
      <c r="E1841" s="110">
        <f t="shared" si="129"/>
        <v>0.82800000000000062</v>
      </c>
      <c r="F1841" s="110">
        <f>IF('3A-Rail transport'!$AB$56="no"," ",ROUND(E1841,4))</f>
        <v>0.82799999999999996</v>
      </c>
      <c r="G1841" s="110">
        <f>IF('3A-Rail transport'!$AB$57="no"," ",ROUND(E1841,4))</f>
        <v>0.82799999999999996</v>
      </c>
      <c r="H1841" s="110"/>
      <c r="S1841" s="110">
        <f t="shared" si="130"/>
        <v>0.82800000000000062</v>
      </c>
      <c r="T1841" s="110">
        <f>IF('3B-Air transport'!AB$66="no"," ",ROUND(S1841,4))</f>
        <v>0.82799999999999996</v>
      </c>
      <c r="U1841" s="110">
        <f>IF('3B-Air transport'!AB$67="no"," ",ROUND(S1841,4))</f>
        <v>0.82799999999999996</v>
      </c>
      <c r="V1841" s="110">
        <f>IF('3B-Air transport'!AB$68="no"," ",ROUND(S1841,4))</f>
        <v>0.82799999999999996</v>
      </c>
      <c r="W1841" s="110"/>
      <c r="AB1841" s="110">
        <f t="shared" si="131"/>
        <v>0.82800000000000062</v>
      </c>
      <c r="AC1841" s="110">
        <f>IF('3C-Water transport'!AB$56="no"," ",ROUND(AB1841,4))</f>
        <v>0.82799999999999996</v>
      </c>
      <c r="AD1841" s="110">
        <f>IF('3C-Water transport'!AB$57="no"," ",ROUND(AB1841,4))</f>
        <v>0.82799999999999996</v>
      </c>
      <c r="AE1841" s="110">
        <f>IF('3C-Water transport'!AB$58="no"," ",ROUND(AB1841,4))</f>
        <v>0.82799999999999996</v>
      </c>
    </row>
    <row r="1842" spans="5:31" x14ac:dyDescent="0.25">
      <c r="E1842" s="110">
        <f t="shared" si="129"/>
        <v>0.82900000000000063</v>
      </c>
      <c r="F1842" s="110">
        <f>IF('3A-Rail transport'!$AB$56="no"," ",ROUND(E1842,4))</f>
        <v>0.82899999999999996</v>
      </c>
      <c r="G1842" s="110">
        <f>IF('3A-Rail transport'!$AB$57="no"," ",ROUND(E1842,4))</f>
        <v>0.82899999999999996</v>
      </c>
      <c r="H1842" s="110"/>
      <c r="S1842" s="110">
        <f t="shared" si="130"/>
        <v>0.82900000000000063</v>
      </c>
      <c r="T1842" s="110">
        <f>IF('3B-Air transport'!AB$66="no"," ",ROUND(S1842,4))</f>
        <v>0.82899999999999996</v>
      </c>
      <c r="U1842" s="110">
        <f>IF('3B-Air transport'!AB$67="no"," ",ROUND(S1842,4))</f>
        <v>0.82899999999999996</v>
      </c>
      <c r="V1842" s="110">
        <f>IF('3B-Air transport'!AB$68="no"," ",ROUND(S1842,4))</f>
        <v>0.82899999999999996</v>
      </c>
      <c r="W1842" s="110"/>
      <c r="AB1842" s="110">
        <f t="shared" si="131"/>
        <v>0.82900000000000063</v>
      </c>
      <c r="AC1842" s="110">
        <f>IF('3C-Water transport'!AB$56="no"," ",ROUND(AB1842,4))</f>
        <v>0.82899999999999996</v>
      </c>
      <c r="AD1842" s="110">
        <f>IF('3C-Water transport'!AB$57="no"," ",ROUND(AB1842,4))</f>
        <v>0.82899999999999996</v>
      </c>
      <c r="AE1842" s="110">
        <f>IF('3C-Water transport'!AB$58="no"," ",ROUND(AB1842,4))</f>
        <v>0.82899999999999996</v>
      </c>
    </row>
    <row r="1843" spans="5:31" x14ac:dyDescent="0.25">
      <c r="E1843" s="110">
        <f t="shared" si="129"/>
        <v>0.83000000000000063</v>
      </c>
      <c r="F1843" s="110">
        <f>IF('3A-Rail transport'!$AB$56="no"," ",ROUND(E1843,4))</f>
        <v>0.83</v>
      </c>
      <c r="G1843" s="110">
        <f>IF('3A-Rail transport'!$AB$57="no"," ",ROUND(E1843,4))</f>
        <v>0.83</v>
      </c>
      <c r="H1843" s="110"/>
      <c r="S1843" s="110">
        <f t="shared" si="130"/>
        <v>0.83000000000000063</v>
      </c>
      <c r="T1843" s="110">
        <f>IF('3B-Air transport'!AB$66="no"," ",ROUND(S1843,4))</f>
        <v>0.83</v>
      </c>
      <c r="U1843" s="110">
        <f>IF('3B-Air transport'!AB$67="no"," ",ROUND(S1843,4))</f>
        <v>0.83</v>
      </c>
      <c r="V1843" s="110">
        <f>IF('3B-Air transport'!AB$68="no"," ",ROUND(S1843,4))</f>
        <v>0.83</v>
      </c>
      <c r="W1843" s="110"/>
      <c r="AB1843" s="110">
        <f t="shared" si="131"/>
        <v>0.83000000000000063</v>
      </c>
      <c r="AC1843" s="110">
        <f>IF('3C-Water transport'!AB$56="no"," ",ROUND(AB1843,4))</f>
        <v>0.83</v>
      </c>
      <c r="AD1843" s="110">
        <f>IF('3C-Water transport'!AB$57="no"," ",ROUND(AB1843,4))</f>
        <v>0.83</v>
      </c>
      <c r="AE1843" s="110">
        <f>IF('3C-Water transport'!AB$58="no"," ",ROUND(AB1843,4))</f>
        <v>0.83</v>
      </c>
    </row>
    <row r="1844" spans="5:31" x14ac:dyDescent="0.25">
      <c r="E1844" s="110">
        <f t="shared" si="129"/>
        <v>0.83100000000000063</v>
      </c>
      <c r="F1844" s="110">
        <f>IF('3A-Rail transport'!$AB$56="no"," ",ROUND(E1844,4))</f>
        <v>0.83099999999999996</v>
      </c>
      <c r="G1844" s="110">
        <f>IF('3A-Rail transport'!$AB$57="no"," ",ROUND(E1844,4))</f>
        <v>0.83099999999999996</v>
      </c>
      <c r="H1844" s="110"/>
      <c r="S1844" s="110">
        <f t="shared" si="130"/>
        <v>0.83100000000000063</v>
      </c>
      <c r="T1844" s="110">
        <f>IF('3B-Air transport'!AB$66="no"," ",ROUND(S1844,4))</f>
        <v>0.83099999999999996</v>
      </c>
      <c r="U1844" s="110">
        <f>IF('3B-Air transport'!AB$67="no"," ",ROUND(S1844,4))</f>
        <v>0.83099999999999996</v>
      </c>
      <c r="V1844" s="110">
        <f>IF('3B-Air transport'!AB$68="no"," ",ROUND(S1844,4))</f>
        <v>0.83099999999999996</v>
      </c>
      <c r="W1844" s="110"/>
      <c r="AB1844" s="110">
        <f t="shared" si="131"/>
        <v>0.83100000000000063</v>
      </c>
      <c r="AC1844" s="110">
        <f>IF('3C-Water transport'!AB$56="no"," ",ROUND(AB1844,4))</f>
        <v>0.83099999999999996</v>
      </c>
      <c r="AD1844" s="110">
        <f>IF('3C-Water transport'!AB$57="no"," ",ROUND(AB1844,4))</f>
        <v>0.83099999999999996</v>
      </c>
      <c r="AE1844" s="110">
        <f>IF('3C-Water transport'!AB$58="no"," ",ROUND(AB1844,4))</f>
        <v>0.83099999999999996</v>
      </c>
    </row>
    <row r="1845" spans="5:31" x14ac:dyDescent="0.25">
      <c r="E1845" s="110">
        <f t="shared" si="129"/>
        <v>0.83200000000000063</v>
      </c>
      <c r="F1845" s="110">
        <f>IF('3A-Rail transport'!$AB$56="no"," ",ROUND(E1845,4))</f>
        <v>0.83199999999999996</v>
      </c>
      <c r="G1845" s="110">
        <f>IF('3A-Rail transport'!$AB$57="no"," ",ROUND(E1845,4))</f>
        <v>0.83199999999999996</v>
      </c>
      <c r="H1845" s="110"/>
      <c r="S1845" s="110">
        <f t="shared" si="130"/>
        <v>0.83200000000000063</v>
      </c>
      <c r="T1845" s="110">
        <f>IF('3B-Air transport'!AB$66="no"," ",ROUND(S1845,4))</f>
        <v>0.83199999999999996</v>
      </c>
      <c r="U1845" s="110">
        <f>IF('3B-Air transport'!AB$67="no"," ",ROUND(S1845,4))</f>
        <v>0.83199999999999996</v>
      </c>
      <c r="V1845" s="110">
        <f>IF('3B-Air transport'!AB$68="no"," ",ROUND(S1845,4))</f>
        <v>0.83199999999999996</v>
      </c>
      <c r="W1845" s="110"/>
      <c r="AB1845" s="110">
        <f t="shared" si="131"/>
        <v>0.83200000000000063</v>
      </c>
      <c r="AC1845" s="110">
        <f>IF('3C-Water transport'!AB$56="no"," ",ROUND(AB1845,4))</f>
        <v>0.83199999999999996</v>
      </c>
      <c r="AD1845" s="110">
        <f>IF('3C-Water transport'!AB$57="no"," ",ROUND(AB1845,4))</f>
        <v>0.83199999999999996</v>
      </c>
      <c r="AE1845" s="110">
        <f>IF('3C-Water transport'!AB$58="no"," ",ROUND(AB1845,4))</f>
        <v>0.83199999999999996</v>
      </c>
    </row>
    <row r="1846" spans="5:31" x14ac:dyDescent="0.25">
      <c r="E1846" s="110">
        <f t="shared" ref="E1846:E1909" si="132">E1845+0.001</f>
        <v>0.83300000000000063</v>
      </c>
      <c r="F1846" s="110">
        <f>IF('3A-Rail transport'!$AB$56="no"," ",ROUND(E1846,4))</f>
        <v>0.83299999999999996</v>
      </c>
      <c r="G1846" s="110">
        <f>IF('3A-Rail transport'!$AB$57="no"," ",ROUND(E1846,4))</f>
        <v>0.83299999999999996</v>
      </c>
      <c r="H1846" s="110"/>
      <c r="S1846" s="110">
        <f t="shared" ref="S1846:S1909" si="133">S1845+0.001</f>
        <v>0.83300000000000063</v>
      </c>
      <c r="T1846" s="110">
        <f>IF('3B-Air transport'!AB$66="no"," ",ROUND(S1846,4))</f>
        <v>0.83299999999999996</v>
      </c>
      <c r="U1846" s="110">
        <f>IF('3B-Air transport'!AB$67="no"," ",ROUND(S1846,4))</f>
        <v>0.83299999999999996</v>
      </c>
      <c r="V1846" s="110">
        <f>IF('3B-Air transport'!AB$68="no"," ",ROUND(S1846,4))</f>
        <v>0.83299999999999996</v>
      </c>
      <c r="W1846" s="110"/>
      <c r="AB1846" s="110">
        <f t="shared" ref="AB1846:AB1909" si="134">AB1845+0.001</f>
        <v>0.83300000000000063</v>
      </c>
      <c r="AC1846" s="110">
        <f>IF('3C-Water transport'!AB$56="no"," ",ROUND(AB1846,4))</f>
        <v>0.83299999999999996</v>
      </c>
      <c r="AD1846" s="110">
        <f>IF('3C-Water transport'!AB$57="no"," ",ROUND(AB1846,4))</f>
        <v>0.83299999999999996</v>
      </c>
      <c r="AE1846" s="110">
        <f>IF('3C-Water transport'!AB$58="no"," ",ROUND(AB1846,4))</f>
        <v>0.83299999999999996</v>
      </c>
    </row>
    <row r="1847" spans="5:31" x14ac:dyDescent="0.25">
      <c r="E1847" s="110">
        <f t="shared" si="132"/>
        <v>0.83400000000000063</v>
      </c>
      <c r="F1847" s="110">
        <f>IF('3A-Rail transport'!$AB$56="no"," ",ROUND(E1847,4))</f>
        <v>0.83399999999999996</v>
      </c>
      <c r="G1847" s="110">
        <f>IF('3A-Rail transport'!$AB$57="no"," ",ROUND(E1847,4))</f>
        <v>0.83399999999999996</v>
      </c>
      <c r="H1847" s="110"/>
      <c r="S1847" s="110">
        <f t="shared" si="133"/>
        <v>0.83400000000000063</v>
      </c>
      <c r="T1847" s="110">
        <f>IF('3B-Air transport'!AB$66="no"," ",ROUND(S1847,4))</f>
        <v>0.83399999999999996</v>
      </c>
      <c r="U1847" s="110">
        <f>IF('3B-Air transport'!AB$67="no"," ",ROUND(S1847,4))</f>
        <v>0.83399999999999996</v>
      </c>
      <c r="V1847" s="110">
        <f>IF('3B-Air transport'!AB$68="no"," ",ROUND(S1847,4))</f>
        <v>0.83399999999999996</v>
      </c>
      <c r="W1847" s="110"/>
      <c r="AB1847" s="110">
        <f t="shared" si="134"/>
        <v>0.83400000000000063</v>
      </c>
      <c r="AC1847" s="110">
        <f>IF('3C-Water transport'!AB$56="no"," ",ROUND(AB1847,4))</f>
        <v>0.83399999999999996</v>
      </c>
      <c r="AD1847" s="110">
        <f>IF('3C-Water transport'!AB$57="no"," ",ROUND(AB1847,4))</f>
        <v>0.83399999999999996</v>
      </c>
      <c r="AE1847" s="110">
        <f>IF('3C-Water transport'!AB$58="no"," ",ROUND(AB1847,4))</f>
        <v>0.83399999999999996</v>
      </c>
    </row>
    <row r="1848" spans="5:31" x14ac:dyDescent="0.25">
      <c r="E1848" s="110">
        <f t="shared" si="132"/>
        <v>0.83500000000000063</v>
      </c>
      <c r="F1848" s="110">
        <f>IF('3A-Rail transport'!$AB$56="no"," ",ROUND(E1848,4))</f>
        <v>0.83499999999999996</v>
      </c>
      <c r="G1848" s="110">
        <f>IF('3A-Rail transport'!$AB$57="no"," ",ROUND(E1848,4))</f>
        <v>0.83499999999999996</v>
      </c>
      <c r="H1848" s="110"/>
      <c r="S1848" s="110">
        <f t="shared" si="133"/>
        <v>0.83500000000000063</v>
      </c>
      <c r="T1848" s="110">
        <f>IF('3B-Air transport'!AB$66="no"," ",ROUND(S1848,4))</f>
        <v>0.83499999999999996</v>
      </c>
      <c r="U1848" s="110">
        <f>IF('3B-Air transport'!AB$67="no"," ",ROUND(S1848,4))</f>
        <v>0.83499999999999996</v>
      </c>
      <c r="V1848" s="110">
        <f>IF('3B-Air transport'!AB$68="no"," ",ROUND(S1848,4))</f>
        <v>0.83499999999999996</v>
      </c>
      <c r="W1848" s="110"/>
      <c r="AB1848" s="110">
        <f t="shared" si="134"/>
        <v>0.83500000000000063</v>
      </c>
      <c r="AC1848" s="110">
        <f>IF('3C-Water transport'!AB$56="no"," ",ROUND(AB1848,4))</f>
        <v>0.83499999999999996</v>
      </c>
      <c r="AD1848" s="110">
        <f>IF('3C-Water transport'!AB$57="no"," ",ROUND(AB1848,4))</f>
        <v>0.83499999999999996</v>
      </c>
      <c r="AE1848" s="110">
        <f>IF('3C-Water transport'!AB$58="no"," ",ROUND(AB1848,4))</f>
        <v>0.83499999999999996</v>
      </c>
    </row>
    <row r="1849" spans="5:31" x14ac:dyDescent="0.25">
      <c r="E1849" s="110">
        <f t="shared" si="132"/>
        <v>0.83600000000000063</v>
      </c>
      <c r="F1849" s="110">
        <f>IF('3A-Rail transport'!$AB$56="no"," ",ROUND(E1849,4))</f>
        <v>0.83599999999999997</v>
      </c>
      <c r="G1849" s="110">
        <f>IF('3A-Rail transport'!$AB$57="no"," ",ROUND(E1849,4))</f>
        <v>0.83599999999999997</v>
      </c>
      <c r="H1849" s="110"/>
      <c r="S1849" s="110">
        <f t="shared" si="133"/>
        <v>0.83600000000000063</v>
      </c>
      <c r="T1849" s="110">
        <f>IF('3B-Air transport'!AB$66="no"," ",ROUND(S1849,4))</f>
        <v>0.83599999999999997</v>
      </c>
      <c r="U1849" s="110">
        <f>IF('3B-Air transport'!AB$67="no"," ",ROUND(S1849,4))</f>
        <v>0.83599999999999997</v>
      </c>
      <c r="V1849" s="110">
        <f>IF('3B-Air transport'!AB$68="no"," ",ROUND(S1849,4))</f>
        <v>0.83599999999999997</v>
      </c>
      <c r="W1849" s="110"/>
      <c r="AB1849" s="110">
        <f t="shared" si="134"/>
        <v>0.83600000000000063</v>
      </c>
      <c r="AC1849" s="110">
        <f>IF('3C-Water transport'!AB$56="no"," ",ROUND(AB1849,4))</f>
        <v>0.83599999999999997</v>
      </c>
      <c r="AD1849" s="110">
        <f>IF('3C-Water transport'!AB$57="no"," ",ROUND(AB1849,4))</f>
        <v>0.83599999999999997</v>
      </c>
      <c r="AE1849" s="110">
        <f>IF('3C-Water transport'!AB$58="no"," ",ROUND(AB1849,4))</f>
        <v>0.83599999999999997</v>
      </c>
    </row>
    <row r="1850" spans="5:31" x14ac:dyDescent="0.25">
      <c r="E1850" s="110">
        <f t="shared" si="132"/>
        <v>0.83700000000000063</v>
      </c>
      <c r="F1850" s="110">
        <f>IF('3A-Rail transport'!$AB$56="no"," ",ROUND(E1850,4))</f>
        <v>0.83699999999999997</v>
      </c>
      <c r="G1850" s="110">
        <f>IF('3A-Rail transport'!$AB$57="no"," ",ROUND(E1850,4))</f>
        <v>0.83699999999999997</v>
      </c>
      <c r="H1850" s="110"/>
      <c r="S1850" s="110">
        <f t="shared" si="133"/>
        <v>0.83700000000000063</v>
      </c>
      <c r="T1850" s="110">
        <f>IF('3B-Air transport'!AB$66="no"," ",ROUND(S1850,4))</f>
        <v>0.83699999999999997</v>
      </c>
      <c r="U1850" s="110">
        <f>IF('3B-Air transport'!AB$67="no"," ",ROUND(S1850,4))</f>
        <v>0.83699999999999997</v>
      </c>
      <c r="V1850" s="110">
        <f>IF('3B-Air transport'!AB$68="no"," ",ROUND(S1850,4))</f>
        <v>0.83699999999999997</v>
      </c>
      <c r="W1850" s="110"/>
      <c r="AB1850" s="110">
        <f t="shared" si="134"/>
        <v>0.83700000000000063</v>
      </c>
      <c r="AC1850" s="110">
        <f>IF('3C-Water transport'!AB$56="no"," ",ROUND(AB1850,4))</f>
        <v>0.83699999999999997</v>
      </c>
      <c r="AD1850" s="110">
        <f>IF('3C-Water transport'!AB$57="no"," ",ROUND(AB1850,4))</f>
        <v>0.83699999999999997</v>
      </c>
      <c r="AE1850" s="110">
        <f>IF('3C-Water transport'!AB$58="no"," ",ROUND(AB1850,4))</f>
        <v>0.83699999999999997</v>
      </c>
    </row>
    <row r="1851" spans="5:31" x14ac:dyDescent="0.25">
      <c r="E1851" s="110">
        <f t="shared" si="132"/>
        <v>0.83800000000000063</v>
      </c>
      <c r="F1851" s="110">
        <f>IF('3A-Rail transport'!$AB$56="no"," ",ROUND(E1851,4))</f>
        <v>0.83799999999999997</v>
      </c>
      <c r="G1851" s="110">
        <f>IF('3A-Rail transport'!$AB$57="no"," ",ROUND(E1851,4))</f>
        <v>0.83799999999999997</v>
      </c>
      <c r="H1851" s="110"/>
      <c r="S1851" s="110">
        <f t="shared" si="133"/>
        <v>0.83800000000000063</v>
      </c>
      <c r="T1851" s="110">
        <f>IF('3B-Air transport'!AB$66="no"," ",ROUND(S1851,4))</f>
        <v>0.83799999999999997</v>
      </c>
      <c r="U1851" s="110">
        <f>IF('3B-Air transport'!AB$67="no"," ",ROUND(S1851,4))</f>
        <v>0.83799999999999997</v>
      </c>
      <c r="V1851" s="110">
        <f>IF('3B-Air transport'!AB$68="no"," ",ROUND(S1851,4))</f>
        <v>0.83799999999999997</v>
      </c>
      <c r="W1851" s="110"/>
      <c r="AB1851" s="110">
        <f t="shared" si="134"/>
        <v>0.83800000000000063</v>
      </c>
      <c r="AC1851" s="110">
        <f>IF('3C-Water transport'!AB$56="no"," ",ROUND(AB1851,4))</f>
        <v>0.83799999999999997</v>
      </c>
      <c r="AD1851" s="110">
        <f>IF('3C-Water transport'!AB$57="no"," ",ROUND(AB1851,4))</f>
        <v>0.83799999999999997</v>
      </c>
      <c r="AE1851" s="110">
        <f>IF('3C-Water transport'!AB$58="no"," ",ROUND(AB1851,4))</f>
        <v>0.83799999999999997</v>
      </c>
    </row>
    <row r="1852" spans="5:31" x14ac:dyDescent="0.25">
      <c r="E1852" s="110">
        <f t="shared" si="132"/>
        <v>0.83900000000000063</v>
      </c>
      <c r="F1852" s="110">
        <f>IF('3A-Rail transport'!$AB$56="no"," ",ROUND(E1852,4))</f>
        <v>0.83899999999999997</v>
      </c>
      <c r="G1852" s="110">
        <f>IF('3A-Rail transport'!$AB$57="no"," ",ROUND(E1852,4))</f>
        <v>0.83899999999999997</v>
      </c>
      <c r="H1852" s="110"/>
      <c r="S1852" s="110">
        <f t="shared" si="133"/>
        <v>0.83900000000000063</v>
      </c>
      <c r="T1852" s="110">
        <f>IF('3B-Air transport'!AB$66="no"," ",ROUND(S1852,4))</f>
        <v>0.83899999999999997</v>
      </c>
      <c r="U1852" s="110">
        <f>IF('3B-Air transport'!AB$67="no"," ",ROUND(S1852,4))</f>
        <v>0.83899999999999997</v>
      </c>
      <c r="V1852" s="110">
        <f>IF('3B-Air transport'!AB$68="no"," ",ROUND(S1852,4))</f>
        <v>0.83899999999999997</v>
      </c>
      <c r="W1852" s="110"/>
      <c r="AB1852" s="110">
        <f t="shared" si="134"/>
        <v>0.83900000000000063</v>
      </c>
      <c r="AC1852" s="110">
        <f>IF('3C-Water transport'!AB$56="no"," ",ROUND(AB1852,4))</f>
        <v>0.83899999999999997</v>
      </c>
      <c r="AD1852" s="110">
        <f>IF('3C-Water transport'!AB$57="no"," ",ROUND(AB1852,4))</f>
        <v>0.83899999999999997</v>
      </c>
      <c r="AE1852" s="110">
        <f>IF('3C-Water transport'!AB$58="no"," ",ROUND(AB1852,4))</f>
        <v>0.83899999999999997</v>
      </c>
    </row>
    <row r="1853" spans="5:31" x14ac:dyDescent="0.25">
      <c r="E1853" s="110">
        <f t="shared" si="132"/>
        <v>0.84000000000000064</v>
      </c>
      <c r="F1853" s="110">
        <f>IF('3A-Rail transport'!$AB$56="no"," ",ROUND(E1853,4))</f>
        <v>0.84</v>
      </c>
      <c r="G1853" s="110">
        <f>IF('3A-Rail transport'!$AB$57="no"," ",ROUND(E1853,4))</f>
        <v>0.84</v>
      </c>
      <c r="H1853" s="110"/>
      <c r="S1853" s="110">
        <f t="shared" si="133"/>
        <v>0.84000000000000064</v>
      </c>
      <c r="T1853" s="110">
        <f>IF('3B-Air transport'!AB$66="no"," ",ROUND(S1853,4))</f>
        <v>0.84</v>
      </c>
      <c r="U1853" s="110">
        <f>IF('3B-Air transport'!AB$67="no"," ",ROUND(S1853,4))</f>
        <v>0.84</v>
      </c>
      <c r="V1853" s="110">
        <f>IF('3B-Air transport'!AB$68="no"," ",ROUND(S1853,4))</f>
        <v>0.84</v>
      </c>
      <c r="W1853" s="110"/>
      <c r="AB1853" s="110">
        <f t="shared" si="134"/>
        <v>0.84000000000000064</v>
      </c>
      <c r="AC1853" s="110">
        <f>IF('3C-Water transport'!AB$56="no"," ",ROUND(AB1853,4))</f>
        <v>0.84</v>
      </c>
      <c r="AD1853" s="110">
        <f>IF('3C-Water transport'!AB$57="no"," ",ROUND(AB1853,4))</f>
        <v>0.84</v>
      </c>
      <c r="AE1853" s="110">
        <f>IF('3C-Water transport'!AB$58="no"," ",ROUND(AB1853,4))</f>
        <v>0.84</v>
      </c>
    </row>
    <row r="1854" spans="5:31" x14ac:dyDescent="0.25">
      <c r="E1854" s="110">
        <f t="shared" si="132"/>
        <v>0.84100000000000064</v>
      </c>
      <c r="F1854" s="110">
        <f>IF('3A-Rail transport'!$AB$56="no"," ",ROUND(E1854,4))</f>
        <v>0.84099999999999997</v>
      </c>
      <c r="G1854" s="110">
        <f>IF('3A-Rail transport'!$AB$57="no"," ",ROUND(E1854,4))</f>
        <v>0.84099999999999997</v>
      </c>
      <c r="H1854" s="110"/>
      <c r="S1854" s="110">
        <f t="shared" si="133"/>
        <v>0.84100000000000064</v>
      </c>
      <c r="T1854" s="110">
        <f>IF('3B-Air transport'!AB$66="no"," ",ROUND(S1854,4))</f>
        <v>0.84099999999999997</v>
      </c>
      <c r="U1854" s="110">
        <f>IF('3B-Air transport'!AB$67="no"," ",ROUND(S1854,4))</f>
        <v>0.84099999999999997</v>
      </c>
      <c r="V1854" s="110">
        <f>IF('3B-Air transport'!AB$68="no"," ",ROUND(S1854,4))</f>
        <v>0.84099999999999997</v>
      </c>
      <c r="W1854" s="110"/>
      <c r="AB1854" s="110">
        <f t="shared" si="134"/>
        <v>0.84100000000000064</v>
      </c>
      <c r="AC1854" s="110">
        <f>IF('3C-Water transport'!AB$56="no"," ",ROUND(AB1854,4))</f>
        <v>0.84099999999999997</v>
      </c>
      <c r="AD1854" s="110">
        <f>IF('3C-Water transport'!AB$57="no"," ",ROUND(AB1854,4))</f>
        <v>0.84099999999999997</v>
      </c>
      <c r="AE1854" s="110">
        <f>IF('3C-Water transport'!AB$58="no"," ",ROUND(AB1854,4))</f>
        <v>0.84099999999999997</v>
      </c>
    </row>
    <row r="1855" spans="5:31" x14ac:dyDescent="0.25">
      <c r="E1855" s="110">
        <f t="shared" si="132"/>
        <v>0.84200000000000064</v>
      </c>
      <c r="F1855" s="110">
        <f>IF('3A-Rail transport'!$AB$56="no"," ",ROUND(E1855,4))</f>
        <v>0.84199999999999997</v>
      </c>
      <c r="G1855" s="110">
        <f>IF('3A-Rail transport'!$AB$57="no"," ",ROUND(E1855,4))</f>
        <v>0.84199999999999997</v>
      </c>
      <c r="H1855" s="110"/>
      <c r="S1855" s="110">
        <f t="shared" si="133"/>
        <v>0.84200000000000064</v>
      </c>
      <c r="T1855" s="110">
        <f>IF('3B-Air transport'!AB$66="no"," ",ROUND(S1855,4))</f>
        <v>0.84199999999999997</v>
      </c>
      <c r="U1855" s="110">
        <f>IF('3B-Air transport'!AB$67="no"," ",ROUND(S1855,4))</f>
        <v>0.84199999999999997</v>
      </c>
      <c r="V1855" s="110">
        <f>IF('3B-Air transport'!AB$68="no"," ",ROUND(S1855,4))</f>
        <v>0.84199999999999997</v>
      </c>
      <c r="W1855" s="110"/>
      <c r="AB1855" s="110">
        <f t="shared" si="134"/>
        <v>0.84200000000000064</v>
      </c>
      <c r="AC1855" s="110">
        <f>IF('3C-Water transport'!AB$56="no"," ",ROUND(AB1855,4))</f>
        <v>0.84199999999999997</v>
      </c>
      <c r="AD1855" s="110">
        <f>IF('3C-Water transport'!AB$57="no"," ",ROUND(AB1855,4))</f>
        <v>0.84199999999999997</v>
      </c>
      <c r="AE1855" s="110">
        <f>IF('3C-Water transport'!AB$58="no"," ",ROUND(AB1855,4))</f>
        <v>0.84199999999999997</v>
      </c>
    </row>
    <row r="1856" spans="5:31" x14ac:dyDescent="0.25">
      <c r="E1856" s="110">
        <f t="shared" si="132"/>
        <v>0.84300000000000064</v>
      </c>
      <c r="F1856" s="110">
        <f>IF('3A-Rail transport'!$AB$56="no"," ",ROUND(E1856,4))</f>
        <v>0.84299999999999997</v>
      </c>
      <c r="G1856" s="110">
        <f>IF('3A-Rail transport'!$AB$57="no"," ",ROUND(E1856,4))</f>
        <v>0.84299999999999997</v>
      </c>
      <c r="H1856" s="110"/>
      <c r="S1856" s="110">
        <f t="shared" si="133"/>
        <v>0.84300000000000064</v>
      </c>
      <c r="T1856" s="110">
        <f>IF('3B-Air transport'!AB$66="no"," ",ROUND(S1856,4))</f>
        <v>0.84299999999999997</v>
      </c>
      <c r="U1856" s="110">
        <f>IF('3B-Air transport'!AB$67="no"," ",ROUND(S1856,4))</f>
        <v>0.84299999999999997</v>
      </c>
      <c r="V1856" s="110">
        <f>IF('3B-Air transport'!AB$68="no"," ",ROUND(S1856,4))</f>
        <v>0.84299999999999997</v>
      </c>
      <c r="W1856" s="110"/>
      <c r="AB1856" s="110">
        <f t="shared" si="134"/>
        <v>0.84300000000000064</v>
      </c>
      <c r="AC1856" s="110">
        <f>IF('3C-Water transport'!AB$56="no"," ",ROUND(AB1856,4))</f>
        <v>0.84299999999999997</v>
      </c>
      <c r="AD1856" s="110">
        <f>IF('3C-Water transport'!AB$57="no"," ",ROUND(AB1856,4))</f>
        <v>0.84299999999999997</v>
      </c>
      <c r="AE1856" s="110">
        <f>IF('3C-Water transport'!AB$58="no"," ",ROUND(AB1856,4))</f>
        <v>0.84299999999999997</v>
      </c>
    </row>
    <row r="1857" spans="5:31" x14ac:dyDescent="0.25">
      <c r="E1857" s="110">
        <f t="shared" si="132"/>
        <v>0.84400000000000064</v>
      </c>
      <c r="F1857" s="110">
        <f>IF('3A-Rail transport'!$AB$56="no"," ",ROUND(E1857,4))</f>
        <v>0.84399999999999997</v>
      </c>
      <c r="G1857" s="110">
        <f>IF('3A-Rail transport'!$AB$57="no"," ",ROUND(E1857,4))</f>
        <v>0.84399999999999997</v>
      </c>
      <c r="H1857" s="110"/>
      <c r="S1857" s="110">
        <f t="shared" si="133"/>
        <v>0.84400000000000064</v>
      </c>
      <c r="T1857" s="110">
        <f>IF('3B-Air transport'!AB$66="no"," ",ROUND(S1857,4))</f>
        <v>0.84399999999999997</v>
      </c>
      <c r="U1857" s="110">
        <f>IF('3B-Air transport'!AB$67="no"," ",ROUND(S1857,4))</f>
        <v>0.84399999999999997</v>
      </c>
      <c r="V1857" s="110">
        <f>IF('3B-Air transport'!AB$68="no"," ",ROUND(S1857,4))</f>
        <v>0.84399999999999997</v>
      </c>
      <c r="W1857" s="110"/>
      <c r="AB1857" s="110">
        <f t="shared" si="134"/>
        <v>0.84400000000000064</v>
      </c>
      <c r="AC1857" s="110">
        <f>IF('3C-Water transport'!AB$56="no"," ",ROUND(AB1857,4))</f>
        <v>0.84399999999999997</v>
      </c>
      <c r="AD1857" s="110">
        <f>IF('3C-Water transport'!AB$57="no"," ",ROUND(AB1857,4))</f>
        <v>0.84399999999999997</v>
      </c>
      <c r="AE1857" s="110">
        <f>IF('3C-Water transport'!AB$58="no"," ",ROUND(AB1857,4))</f>
        <v>0.84399999999999997</v>
      </c>
    </row>
    <row r="1858" spans="5:31" x14ac:dyDescent="0.25">
      <c r="E1858" s="110">
        <f t="shared" si="132"/>
        <v>0.84500000000000064</v>
      </c>
      <c r="F1858" s="110">
        <f>IF('3A-Rail transport'!$AB$56="no"," ",ROUND(E1858,4))</f>
        <v>0.84499999999999997</v>
      </c>
      <c r="G1858" s="110">
        <f>IF('3A-Rail transport'!$AB$57="no"," ",ROUND(E1858,4))</f>
        <v>0.84499999999999997</v>
      </c>
      <c r="H1858" s="110"/>
      <c r="S1858" s="110">
        <f t="shared" si="133"/>
        <v>0.84500000000000064</v>
      </c>
      <c r="T1858" s="110">
        <f>IF('3B-Air transport'!AB$66="no"," ",ROUND(S1858,4))</f>
        <v>0.84499999999999997</v>
      </c>
      <c r="U1858" s="110">
        <f>IF('3B-Air transport'!AB$67="no"," ",ROUND(S1858,4))</f>
        <v>0.84499999999999997</v>
      </c>
      <c r="V1858" s="110">
        <f>IF('3B-Air transport'!AB$68="no"," ",ROUND(S1858,4))</f>
        <v>0.84499999999999997</v>
      </c>
      <c r="W1858" s="110"/>
      <c r="AB1858" s="110">
        <f t="shared" si="134"/>
        <v>0.84500000000000064</v>
      </c>
      <c r="AC1858" s="110">
        <f>IF('3C-Water transport'!AB$56="no"," ",ROUND(AB1858,4))</f>
        <v>0.84499999999999997</v>
      </c>
      <c r="AD1858" s="110">
        <f>IF('3C-Water transport'!AB$57="no"," ",ROUND(AB1858,4))</f>
        <v>0.84499999999999997</v>
      </c>
      <c r="AE1858" s="110">
        <f>IF('3C-Water transport'!AB$58="no"," ",ROUND(AB1858,4))</f>
        <v>0.84499999999999997</v>
      </c>
    </row>
    <row r="1859" spans="5:31" x14ac:dyDescent="0.25">
      <c r="E1859" s="110">
        <f t="shared" si="132"/>
        <v>0.84600000000000064</v>
      </c>
      <c r="F1859" s="110">
        <f>IF('3A-Rail transport'!$AB$56="no"," ",ROUND(E1859,4))</f>
        <v>0.84599999999999997</v>
      </c>
      <c r="G1859" s="110">
        <f>IF('3A-Rail transport'!$AB$57="no"," ",ROUND(E1859,4))</f>
        <v>0.84599999999999997</v>
      </c>
      <c r="H1859" s="110"/>
      <c r="S1859" s="110">
        <f t="shared" si="133"/>
        <v>0.84600000000000064</v>
      </c>
      <c r="T1859" s="110">
        <f>IF('3B-Air transport'!AB$66="no"," ",ROUND(S1859,4))</f>
        <v>0.84599999999999997</v>
      </c>
      <c r="U1859" s="110">
        <f>IF('3B-Air transport'!AB$67="no"," ",ROUND(S1859,4))</f>
        <v>0.84599999999999997</v>
      </c>
      <c r="V1859" s="110">
        <f>IF('3B-Air transport'!AB$68="no"," ",ROUND(S1859,4))</f>
        <v>0.84599999999999997</v>
      </c>
      <c r="W1859" s="110"/>
      <c r="AB1859" s="110">
        <f t="shared" si="134"/>
        <v>0.84600000000000064</v>
      </c>
      <c r="AC1859" s="110">
        <f>IF('3C-Water transport'!AB$56="no"," ",ROUND(AB1859,4))</f>
        <v>0.84599999999999997</v>
      </c>
      <c r="AD1859" s="110">
        <f>IF('3C-Water transport'!AB$57="no"," ",ROUND(AB1859,4))</f>
        <v>0.84599999999999997</v>
      </c>
      <c r="AE1859" s="110">
        <f>IF('3C-Water transport'!AB$58="no"," ",ROUND(AB1859,4))</f>
        <v>0.84599999999999997</v>
      </c>
    </row>
    <row r="1860" spans="5:31" x14ac:dyDescent="0.25">
      <c r="E1860" s="110">
        <f t="shared" si="132"/>
        <v>0.84700000000000064</v>
      </c>
      <c r="F1860" s="110">
        <f>IF('3A-Rail transport'!$AB$56="no"," ",ROUND(E1860,4))</f>
        <v>0.84699999999999998</v>
      </c>
      <c r="G1860" s="110">
        <f>IF('3A-Rail transport'!$AB$57="no"," ",ROUND(E1860,4))</f>
        <v>0.84699999999999998</v>
      </c>
      <c r="H1860" s="110"/>
      <c r="S1860" s="110">
        <f t="shared" si="133"/>
        <v>0.84700000000000064</v>
      </c>
      <c r="T1860" s="110">
        <f>IF('3B-Air transport'!AB$66="no"," ",ROUND(S1860,4))</f>
        <v>0.84699999999999998</v>
      </c>
      <c r="U1860" s="110">
        <f>IF('3B-Air transport'!AB$67="no"," ",ROUND(S1860,4))</f>
        <v>0.84699999999999998</v>
      </c>
      <c r="V1860" s="110">
        <f>IF('3B-Air transport'!AB$68="no"," ",ROUND(S1860,4))</f>
        <v>0.84699999999999998</v>
      </c>
      <c r="W1860" s="110"/>
      <c r="AB1860" s="110">
        <f t="shared" si="134"/>
        <v>0.84700000000000064</v>
      </c>
      <c r="AC1860" s="110">
        <f>IF('3C-Water transport'!AB$56="no"," ",ROUND(AB1860,4))</f>
        <v>0.84699999999999998</v>
      </c>
      <c r="AD1860" s="110">
        <f>IF('3C-Water transport'!AB$57="no"," ",ROUND(AB1860,4))</f>
        <v>0.84699999999999998</v>
      </c>
      <c r="AE1860" s="110">
        <f>IF('3C-Water transport'!AB$58="no"," ",ROUND(AB1860,4))</f>
        <v>0.84699999999999998</v>
      </c>
    </row>
    <row r="1861" spans="5:31" x14ac:dyDescent="0.25">
      <c r="E1861" s="110">
        <f t="shared" si="132"/>
        <v>0.84800000000000064</v>
      </c>
      <c r="F1861" s="110">
        <f>IF('3A-Rail transport'!$AB$56="no"," ",ROUND(E1861,4))</f>
        <v>0.84799999999999998</v>
      </c>
      <c r="G1861" s="110">
        <f>IF('3A-Rail transport'!$AB$57="no"," ",ROUND(E1861,4))</f>
        <v>0.84799999999999998</v>
      </c>
      <c r="H1861" s="110"/>
      <c r="S1861" s="110">
        <f t="shared" si="133"/>
        <v>0.84800000000000064</v>
      </c>
      <c r="T1861" s="110">
        <f>IF('3B-Air transport'!AB$66="no"," ",ROUND(S1861,4))</f>
        <v>0.84799999999999998</v>
      </c>
      <c r="U1861" s="110">
        <f>IF('3B-Air transport'!AB$67="no"," ",ROUND(S1861,4))</f>
        <v>0.84799999999999998</v>
      </c>
      <c r="V1861" s="110">
        <f>IF('3B-Air transport'!AB$68="no"," ",ROUND(S1861,4))</f>
        <v>0.84799999999999998</v>
      </c>
      <c r="W1861" s="110"/>
      <c r="AB1861" s="110">
        <f t="shared" si="134"/>
        <v>0.84800000000000064</v>
      </c>
      <c r="AC1861" s="110">
        <f>IF('3C-Water transport'!AB$56="no"," ",ROUND(AB1861,4))</f>
        <v>0.84799999999999998</v>
      </c>
      <c r="AD1861" s="110">
        <f>IF('3C-Water transport'!AB$57="no"," ",ROUND(AB1861,4))</f>
        <v>0.84799999999999998</v>
      </c>
      <c r="AE1861" s="110">
        <f>IF('3C-Water transport'!AB$58="no"," ",ROUND(AB1861,4))</f>
        <v>0.84799999999999998</v>
      </c>
    </row>
    <row r="1862" spans="5:31" x14ac:dyDescent="0.25">
      <c r="E1862" s="110">
        <f t="shared" si="132"/>
        <v>0.84900000000000064</v>
      </c>
      <c r="F1862" s="110">
        <f>IF('3A-Rail transport'!$AB$56="no"," ",ROUND(E1862,4))</f>
        <v>0.84899999999999998</v>
      </c>
      <c r="G1862" s="110">
        <f>IF('3A-Rail transport'!$AB$57="no"," ",ROUND(E1862,4))</f>
        <v>0.84899999999999998</v>
      </c>
      <c r="H1862" s="110"/>
      <c r="S1862" s="110">
        <f t="shared" si="133"/>
        <v>0.84900000000000064</v>
      </c>
      <c r="T1862" s="110">
        <f>IF('3B-Air transport'!AB$66="no"," ",ROUND(S1862,4))</f>
        <v>0.84899999999999998</v>
      </c>
      <c r="U1862" s="110">
        <f>IF('3B-Air transport'!AB$67="no"," ",ROUND(S1862,4))</f>
        <v>0.84899999999999998</v>
      </c>
      <c r="V1862" s="110">
        <f>IF('3B-Air transport'!AB$68="no"," ",ROUND(S1862,4))</f>
        <v>0.84899999999999998</v>
      </c>
      <c r="W1862" s="110"/>
      <c r="AB1862" s="110">
        <f t="shared" si="134"/>
        <v>0.84900000000000064</v>
      </c>
      <c r="AC1862" s="110">
        <f>IF('3C-Water transport'!AB$56="no"," ",ROUND(AB1862,4))</f>
        <v>0.84899999999999998</v>
      </c>
      <c r="AD1862" s="110">
        <f>IF('3C-Water transport'!AB$57="no"," ",ROUND(AB1862,4))</f>
        <v>0.84899999999999998</v>
      </c>
      <c r="AE1862" s="110">
        <f>IF('3C-Water transport'!AB$58="no"," ",ROUND(AB1862,4))</f>
        <v>0.84899999999999998</v>
      </c>
    </row>
    <row r="1863" spans="5:31" x14ac:dyDescent="0.25">
      <c r="E1863" s="110">
        <f t="shared" si="132"/>
        <v>0.85000000000000064</v>
      </c>
      <c r="F1863" s="110">
        <f>IF('3A-Rail transport'!$AB$56="no"," ",ROUND(E1863,4))</f>
        <v>0.85</v>
      </c>
      <c r="G1863" s="110">
        <f>IF('3A-Rail transport'!$AB$57="no"," ",ROUND(E1863,4))</f>
        <v>0.85</v>
      </c>
      <c r="H1863" s="110"/>
      <c r="S1863" s="110">
        <f t="shared" si="133"/>
        <v>0.85000000000000064</v>
      </c>
      <c r="T1863" s="110">
        <f>IF('3B-Air transport'!AB$66="no"," ",ROUND(S1863,4))</f>
        <v>0.85</v>
      </c>
      <c r="U1863" s="110">
        <f>IF('3B-Air transport'!AB$67="no"," ",ROUND(S1863,4))</f>
        <v>0.85</v>
      </c>
      <c r="V1863" s="110">
        <f>IF('3B-Air transport'!AB$68="no"," ",ROUND(S1863,4))</f>
        <v>0.85</v>
      </c>
      <c r="W1863" s="110"/>
      <c r="AB1863" s="110">
        <f t="shared" si="134"/>
        <v>0.85000000000000064</v>
      </c>
      <c r="AC1863" s="110">
        <f>IF('3C-Water transport'!AB$56="no"," ",ROUND(AB1863,4))</f>
        <v>0.85</v>
      </c>
      <c r="AD1863" s="110">
        <f>IF('3C-Water transport'!AB$57="no"," ",ROUND(AB1863,4))</f>
        <v>0.85</v>
      </c>
      <c r="AE1863" s="110">
        <f>IF('3C-Water transport'!AB$58="no"," ",ROUND(AB1863,4))</f>
        <v>0.85</v>
      </c>
    </row>
    <row r="1864" spans="5:31" x14ac:dyDescent="0.25">
      <c r="E1864" s="110">
        <f t="shared" si="132"/>
        <v>0.85100000000000064</v>
      </c>
      <c r="F1864" s="110">
        <f>IF('3A-Rail transport'!$AB$56="no"," ",ROUND(E1864,4))</f>
        <v>0.85099999999999998</v>
      </c>
      <c r="G1864" s="110">
        <f>IF('3A-Rail transport'!$AB$57="no"," ",ROUND(E1864,4))</f>
        <v>0.85099999999999998</v>
      </c>
      <c r="H1864" s="110"/>
      <c r="S1864" s="110">
        <f t="shared" si="133"/>
        <v>0.85100000000000064</v>
      </c>
      <c r="T1864" s="110">
        <f>IF('3B-Air transport'!AB$66="no"," ",ROUND(S1864,4))</f>
        <v>0.85099999999999998</v>
      </c>
      <c r="U1864" s="110">
        <f>IF('3B-Air transport'!AB$67="no"," ",ROUND(S1864,4))</f>
        <v>0.85099999999999998</v>
      </c>
      <c r="V1864" s="110">
        <f>IF('3B-Air transport'!AB$68="no"," ",ROUND(S1864,4))</f>
        <v>0.85099999999999998</v>
      </c>
      <c r="W1864" s="110"/>
      <c r="AB1864" s="110">
        <f t="shared" si="134"/>
        <v>0.85100000000000064</v>
      </c>
      <c r="AC1864" s="110">
        <f>IF('3C-Water transport'!AB$56="no"," ",ROUND(AB1864,4))</f>
        <v>0.85099999999999998</v>
      </c>
      <c r="AD1864" s="110">
        <f>IF('3C-Water transport'!AB$57="no"," ",ROUND(AB1864,4))</f>
        <v>0.85099999999999998</v>
      </c>
      <c r="AE1864" s="110">
        <f>IF('3C-Water transport'!AB$58="no"," ",ROUND(AB1864,4))</f>
        <v>0.85099999999999998</v>
      </c>
    </row>
    <row r="1865" spans="5:31" x14ac:dyDescent="0.25">
      <c r="E1865" s="110">
        <f t="shared" si="132"/>
        <v>0.85200000000000065</v>
      </c>
      <c r="F1865" s="110">
        <f>IF('3A-Rail transport'!$AB$56="no"," ",ROUND(E1865,4))</f>
        <v>0.85199999999999998</v>
      </c>
      <c r="G1865" s="110">
        <f>IF('3A-Rail transport'!$AB$57="no"," ",ROUND(E1865,4))</f>
        <v>0.85199999999999998</v>
      </c>
      <c r="H1865" s="110"/>
      <c r="S1865" s="110">
        <f t="shared" si="133"/>
        <v>0.85200000000000065</v>
      </c>
      <c r="T1865" s="110">
        <f>IF('3B-Air transport'!AB$66="no"," ",ROUND(S1865,4))</f>
        <v>0.85199999999999998</v>
      </c>
      <c r="U1865" s="110">
        <f>IF('3B-Air transport'!AB$67="no"," ",ROUND(S1865,4))</f>
        <v>0.85199999999999998</v>
      </c>
      <c r="V1865" s="110">
        <f>IF('3B-Air transport'!AB$68="no"," ",ROUND(S1865,4))</f>
        <v>0.85199999999999998</v>
      </c>
      <c r="W1865" s="110"/>
      <c r="AB1865" s="110">
        <f t="shared" si="134"/>
        <v>0.85200000000000065</v>
      </c>
      <c r="AC1865" s="110">
        <f>IF('3C-Water transport'!AB$56="no"," ",ROUND(AB1865,4))</f>
        <v>0.85199999999999998</v>
      </c>
      <c r="AD1865" s="110">
        <f>IF('3C-Water transport'!AB$57="no"," ",ROUND(AB1865,4))</f>
        <v>0.85199999999999998</v>
      </c>
      <c r="AE1865" s="110">
        <f>IF('3C-Water transport'!AB$58="no"," ",ROUND(AB1865,4))</f>
        <v>0.85199999999999998</v>
      </c>
    </row>
    <row r="1866" spans="5:31" x14ac:dyDescent="0.25">
      <c r="E1866" s="110">
        <f t="shared" si="132"/>
        <v>0.85300000000000065</v>
      </c>
      <c r="F1866" s="110">
        <f>IF('3A-Rail transport'!$AB$56="no"," ",ROUND(E1866,4))</f>
        <v>0.85299999999999998</v>
      </c>
      <c r="G1866" s="110">
        <f>IF('3A-Rail transport'!$AB$57="no"," ",ROUND(E1866,4))</f>
        <v>0.85299999999999998</v>
      </c>
      <c r="H1866" s="110"/>
      <c r="S1866" s="110">
        <f t="shared" si="133"/>
        <v>0.85300000000000065</v>
      </c>
      <c r="T1866" s="110">
        <f>IF('3B-Air transport'!AB$66="no"," ",ROUND(S1866,4))</f>
        <v>0.85299999999999998</v>
      </c>
      <c r="U1866" s="110">
        <f>IF('3B-Air transport'!AB$67="no"," ",ROUND(S1866,4))</f>
        <v>0.85299999999999998</v>
      </c>
      <c r="V1866" s="110">
        <f>IF('3B-Air transport'!AB$68="no"," ",ROUND(S1866,4))</f>
        <v>0.85299999999999998</v>
      </c>
      <c r="W1866" s="110"/>
      <c r="AB1866" s="110">
        <f t="shared" si="134"/>
        <v>0.85300000000000065</v>
      </c>
      <c r="AC1866" s="110">
        <f>IF('3C-Water transport'!AB$56="no"," ",ROUND(AB1866,4))</f>
        <v>0.85299999999999998</v>
      </c>
      <c r="AD1866" s="110">
        <f>IF('3C-Water transport'!AB$57="no"," ",ROUND(AB1866,4))</f>
        <v>0.85299999999999998</v>
      </c>
      <c r="AE1866" s="110">
        <f>IF('3C-Water transport'!AB$58="no"," ",ROUND(AB1866,4))</f>
        <v>0.85299999999999998</v>
      </c>
    </row>
    <row r="1867" spans="5:31" x14ac:dyDescent="0.25">
      <c r="E1867" s="110">
        <f t="shared" si="132"/>
        <v>0.85400000000000065</v>
      </c>
      <c r="F1867" s="110">
        <f>IF('3A-Rail transport'!$AB$56="no"," ",ROUND(E1867,4))</f>
        <v>0.85399999999999998</v>
      </c>
      <c r="G1867" s="110">
        <f>IF('3A-Rail transport'!$AB$57="no"," ",ROUND(E1867,4))</f>
        <v>0.85399999999999998</v>
      </c>
      <c r="H1867" s="110"/>
      <c r="S1867" s="110">
        <f t="shared" si="133"/>
        <v>0.85400000000000065</v>
      </c>
      <c r="T1867" s="110">
        <f>IF('3B-Air transport'!AB$66="no"," ",ROUND(S1867,4))</f>
        <v>0.85399999999999998</v>
      </c>
      <c r="U1867" s="110">
        <f>IF('3B-Air transport'!AB$67="no"," ",ROUND(S1867,4))</f>
        <v>0.85399999999999998</v>
      </c>
      <c r="V1867" s="110">
        <f>IF('3B-Air transport'!AB$68="no"," ",ROUND(S1867,4))</f>
        <v>0.85399999999999998</v>
      </c>
      <c r="W1867" s="110"/>
      <c r="AB1867" s="110">
        <f t="shared" si="134"/>
        <v>0.85400000000000065</v>
      </c>
      <c r="AC1867" s="110">
        <f>IF('3C-Water transport'!AB$56="no"," ",ROUND(AB1867,4))</f>
        <v>0.85399999999999998</v>
      </c>
      <c r="AD1867" s="110">
        <f>IF('3C-Water transport'!AB$57="no"," ",ROUND(AB1867,4))</f>
        <v>0.85399999999999998</v>
      </c>
      <c r="AE1867" s="110">
        <f>IF('3C-Water transport'!AB$58="no"," ",ROUND(AB1867,4))</f>
        <v>0.85399999999999998</v>
      </c>
    </row>
    <row r="1868" spans="5:31" x14ac:dyDescent="0.25">
      <c r="E1868" s="110">
        <f t="shared" si="132"/>
        <v>0.85500000000000065</v>
      </c>
      <c r="F1868" s="110">
        <f>IF('3A-Rail transport'!$AB$56="no"," ",ROUND(E1868,4))</f>
        <v>0.85499999999999998</v>
      </c>
      <c r="G1868" s="110">
        <f>IF('3A-Rail transport'!$AB$57="no"," ",ROUND(E1868,4))</f>
        <v>0.85499999999999998</v>
      </c>
      <c r="H1868" s="110"/>
      <c r="S1868" s="110">
        <f t="shared" si="133"/>
        <v>0.85500000000000065</v>
      </c>
      <c r="T1868" s="110">
        <f>IF('3B-Air transport'!AB$66="no"," ",ROUND(S1868,4))</f>
        <v>0.85499999999999998</v>
      </c>
      <c r="U1868" s="110">
        <f>IF('3B-Air transport'!AB$67="no"," ",ROUND(S1868,4))</f>
        <v>0.85499999999999998</v>
      </c>
      <c r="V1868" s="110">
        <f>IF('3B-Air transport'!AB$68="no"," ",ROUND(S1868,4))</f>
        <v>0.85499999999999998</v>
      </c>
      <c r="W1868" s="110"/>
      <c r="AB1868" s="110">
        <f t="shared" si="134"/>
        <v>0.85500000000000065</v>
      </c>
      <c r="AC1868" s="110">
        <f>IF('3C-Water transport'!AB$56="no"," ",ROUND(AB1868,4))</f>
        <v>0.85499999999999998</v>
      </c>
      <c r="AD1868" s="110">
        <f>IF('3C-Water transport'!AB$57="no"," ",ROUND(AB1868,4))</f>
        <v>0.85499999999999998</v>
      </c>
      <c r="AE1868" s="110">
        <f>IF('3C-Water transport'!AB$58="no"," ",ROUND(AB1868,4))</f>
        <v>0.85499999999999998</v>
      </c>
    </row>
    <row r="1869" spans="5:31" x14ac:dyDescent="0.25">
      <c r="E1869" s="110">
        <f t="shared" si="132"/>
        <v>0.85600000000000065</v>
      </c>
      <c r="F1869" s="110">
        <f>IF('3A-Rail transport'!$AB$56="no"," ",ROUND(E1869,4))</f>
        <v>0.85599999999999998</v>
      </c>
      <c r="G1869" s="110">
        <f>IF('3A-Rail transport'!$AB$57="no"," ",ROUND(E1869,4))</f>
        <v>0.85599999999999998</v>
      </c>
      <c r="H1869" s="110"/>
      <c r="S1869" s="110">
        <f t="shared" si="133"/>
        <v>0.85600000000000065</v>
      </c>
      <c r="T1869" s="110">
        <f>IF('3B-Air transport'!AB$66="no"," ",ROUND(S1869,4))</f>
        <v>0.85599999999999998</v>
      </c>
      <c r="U1869" s="110">
        <f>IF('3B-Air transport'!AB$67="no"," ",ROUND(S1869,4))</f>
        <v>0.85599999999999998</v>
      </c>
      <c r="V1869" s="110">
        <f>IF('3B-Air transport'!AB$68="no"," ",ROUND(S1869,4))</f>
        <v>0.85599999999999998</v>
      </c>
      <c r="W1869" s="110"/>
      <c r="AB1869" s="110">
        <f t="shared" si="134"/>
        <v>0.85600000000000065</v>
      </c>
      <c r="AC1869" s="110">
        <f>IF('3C-Water transport'!AB$56="no"," ",ROUND(AB1869,4))</f>
        <v>0.85599999999999998</v>
      </c>
      <c r="AD1869" s="110">
        <f>IF('3C-Water transport'!AB$57="no"," ",ROUND(AB1869,4))</f>
        <v>0.85599999999999998</v>
      </c>
      <c r="AE1869" s="110">
        <f>IF('3C-Water transport'!AB$58="no"," ",ROUND(AB1869,4))</f>
        <v>0.85599999999999998</v>
      </c>
    </row>
    <row r="1870" spans="5:31" x14ac:dyDescent="0.25">
      <c r="E1870" s="110">
        <f t="shared" si="132"/>
        <v>0.85700000000000065</v>
      </c>
      <c r="F1870" s="110">
        <f>IF('3A-Rail transport'!$AB$56="no"," ",ROUND(E1870,4))</f>
        <v>0.85699999999999998</v>
      </c>
      <c r="G1870" s="110">
        <f>IF('3A-Rail transport'!$AB$57="no"," ",ROUND(E1870,4))</f>
        <v>0.85699999999999998</v>
      </c>
      <c r="H1870" s="110"/>
      <c r="S1870" s="110">
        <f t="shared" si="133"/>
        <v>0.85700000000000065</v>
      </c>
      <c r="T1870" s="110">
        <f>IF('3B-Air transport'!AB$66="no"," ",ROUND(S1870,4))</f>
        <v>0.85699999999999998</v>
      </c>
      <c r="U1870" s="110">
        <f>IF('3B-Air transport'!AB$67="no"," ",ROUND(S1870,4))</f>
        <v>0.85699999999999998</v>
      </c>
      <c r="V1870" s="110">
        <f>IF('3B-Air transport'!AB$68="no"," ",ROUND(S1870,4))</f>
        <v>0.85699999999999998</v>
      </c>
      <c r="W1870" s="110"/>
      <c r="AB1870" s="110">
        <f t="shared" si="134"/>
        <v>0.85700000000000065</v>
      </c>
      <c r="AC1870" s="110">
        <f>IF('3C-Water transport'!AB$56="no"," ",ROUND(AB1870,4))</f>
        <v>0.85699999999999998</v>
      </c>
      <c r="AD1870" s="110">
        <f>IF('3C-Water transport'!AB$57="no"," ",ROUND(AB1870,4))</f>
        <v>0.85699999999999998</v>
      </c>
      <c r="AE1870" s="110">
        <f>IF('3C-Water transport'!AB$58="no"," ",ROUND(AB1870,4))</f>
        <v>0.85699999999999998</v>
      </c>
    </row>
    <row r="1871" spans="5:31" x14ac:dyDescent="0.25">
      <c r="E1871" s="110">
        <f t="shared" si="132"/>
        <v>0.85800000000000065</v>
      </c>
      <c r="F1871" s="110">
        <f>IF('3A-Rail transport'!$AB$56="no"," ",ROUND(E1871,4))</f>
        <v>0.85799999999999998</v>
      </c>
      <c r="G1871" s="110">
        <f>IF('3A-Rail transport'!$AB$57="no"," ",ROUND(E1871,4))</f>
        <v>0.85799999999999998</v>
      </c>
      <c r="H1871" s="110"/>
      <c r="S1871" s="110">
        <f t="shared" si="133"/>
        <v>0.85800000000000065</v>
      </c>
      <c r="T1871" s="110">
        <f>IF('3B-Air transport'!AB$66="no"," ",ROUND(S1871,4))</f>
        <v>0.85799999999999998</v>
      </c>
      <c r="U1871" s="110">
        <f>IF('3B-Air transport'!AB$67="no"," ",ROUND(S1871,4))</f>
        <v>0.85799999999999998</v>
      </c>
      <c r="V1871" s="110">
        <f>IF('3B-Air transport'!AB$68="no"," ",ROUND(S1871,4))</f>
        <v>0.85799999999999998</v>
      </c>
      <c r="W1871" s="110"/>
      <c r="AB1871" s="110">
        <f t="shared" si="134"/>
        <v>0.85800000000000065</v>
      </c>
      <c r="AC1871" s="110">
        <f>IF('3C-Water transport'!AB$56="no"," ",ROUND(AB1871,4))</f>
        <v>0.85799999999999998</v>
      </c>
      <c r="AD1871" s="110">
        <f>IF('3C-Water transport'!AB$57="no"," ",ROUND(AB1871,4))</f>
        <v>0.85799999999999998</v>
      </c>
      <c r="AE1871" s="110">
        <f>IF('3C-Water transport'!AB$58="no"," ",ROUND(AB1871,4))</f>
        <v>0.85799999999999998</v>
      </c>
    </row>
    <row r="1872" spans="5:31" x14ac:dyDescent="0.25">
      <c r="E1872" s="110">
        <f t="shared" si="132"/>
        <v>0.85900000000000065</v>
      </c>
      <c r="F1872" s="110">
        <f>IF('3A-Rail transport'!$AB$56="no"," ",ROUND(E1872,4))</f>
        <v>0.85899999999999999</v>
      </c>
      <c r="G1872" s="110">
        <f>IF('3A-Rail transport'!$AB$57="no"," ",ROUND(E1872,4))</f>
        <v>0.85899999999999999</v>
      </c>
      <c r="H1872" s="110"/>
      <c r="S1872" s="110">
        <f t="shared" si="133"/>
        <v>0.85900000000000065</v>
      </c>
      <c r="T1872" s="110">
        <f>IF('3B-Air transport'!AB$66="no"," ",ROUND(S1872,4))</f>
        <v>0.85899999999999999</v>
      </c>
      <c r="U1872" s="110">
        <f>IF('3B-Air transport'!AB$67="no"," ",ROUND(S1872,4))</f>
        <v>0.85899999999999999</v>
      </c>
      <c r="V1872" s="110">
        <f>IF('3B-Air transport'!AB$68="no"," ",ROUND(S1872,4))</f>
        <v>0.85899999999999999</v>
      </c>
      <c r="W1872" s="110"/>
      <c r="AB1872" s="110">
        <f t="shared" si="134"/>
        <v>0.85900000000000065</v>
      </c>
      <c r="AC1872" s="110">
        <f>IF('3C-Water transport'!AB$56="no"," ",ROUND(AB1872,4))</f>
        <v>0.85899999999999999</v>
      </c>
      <c r="AD1872" s="110">
        <f>IF('3C-Water transport'!AB$57="no"," ",ROUND(AB1872,4))</f>
        <v>0.85899999999999999</v>
      </c>
      <c r="AE1872" s="110">
        <f>IF('3C-Water transport'!AB$58="no"," ",ROUND(AB1872,4))</f>
        <v>0.85899999999999999</v>
      </c>
    </row>
    <row r="1873" spans="5:31" x14ac:dyDescent="0.25">
      <c r="E1873" s="110">
        <f t="shared" si="132"/>
        <v>0.86000000000000065</v>
      </c>
      <c r="F1873" s="110">
        <f>IF('3A-Rail transport'!$AB$56="no"," ",ROUND(E1873,4))</f>
        <v>0.86</v>
      </c>
      <c r="G1873" s="110">
        <f>IF('3A-Rail transport'!$AB$57="no"," ",ROUND(E1873,4))</f>
        <v>0.86</v>
      </c>
      <c r="H1873" s="110"/>
      <c r="S1873" s="110">
        <f t="shared" si="133"/>
        <v>0.86000000000000065</v>
      </c>
      <c r="T1873" s="110">
        <f>IF('3B-Air transport'!AB$66="no"," ",ROUND(S1873,4))</f>
        <v>0.86</v>
      </c>
      <c r="U1873" s="110">
        <f>IF('3B-Air transport'!AB$67="no"," ",ROUND(S1873,4))</f>
        <v>0.86</v>
      </c>
      <c r="V1873" s="110">
        <f>IF('3B-Air transport'!AB$68="no"," ",ROUND(S1873,4))</f>
        <v>0.86</v>
      </c>
      <c r="W1873" s="110"/>
      <c r="AB1873" s="110">
        <f t="shared" si="134"/>
        <v>0.86000000000000065</v>
      </c>
      <c r="AC1873" s="110">
        <f>IF('3C-Water transport'!AB$56="no"," ",ROUND(AB1873,4))</f>
        <v>0.86</v>
      </c>
      <c r="AD1873" s="110">
        <f>IF('3C-Water transport'!AB$57="no"," ",ROUND(AB1873,4))</f>
        <v>0.86</v>
      </c>
      <c r="AE1873" s="110">
        <f>IF('3C-Water transport'!AB$58="no"," ",ROUND(AB1873,4))</f>
        <v>0.86</v>
      </c>
    </row>
    <row r="1874" spans="5:31" x14ac:dyDescent="0.25">
      <c r="E1874" s="110">
        <f t="shared" si="132"/>
        <v>0.86100000000000065</v>
      </c>
      <c r="F1874" s="110">
        <f>IF('3A-Rail transport'!$AB$56="no"," ",ROUND(E1874,4))</f>
        <v>0.86099999999999999</v>
      </c>
      <c r="G1874" s="110">
        <f>IF('3A-Rail transport'!$AB$57="no"," ",ROUND(E1874,4))</f>
        <v>0.86099999999999999</v>
      </c>
      <c r="H1874" s="110"/>
      <c r="S1874" s="110">
        <f t="shared" si="133"/>
        <v>0.86100000000000065</v>
      </c>
      <c r="T1874" s="110">
        <f>IF('3B-Air transport'!AB$66="no"," ",ROUND(S1874,4))</f>
        <v>0.86099999999999999</v>
      </c>
      <c r="U1874" s="110">
        <f>IF('3B-Air transport'!AB$67="no"," ",ROUND(S1874,4))</f>
        <v>0.86099999999999999</v>
      </c>
      <c r="V1874" s="110">
        <f>IF('3B-Air transport'!AB$68="no"," ",ROUND(S1874,4))</f>
        <v>0.86099999999999999</v>
      </c>
      <c r="W1874" s="110"/>
      <c r="AB1874" s="110">
        <f t="shared" si="134"/>
        <v>0.86100000000000065</v>
      </c>
      <c r="AC1874" s="110">
        <f>IF('3C-Water transport'!AB$56="no"," ",ROUND(AB1874,4))</f>
        <v>0.86099999999999999</v>
      </c>
      <c r="AD1874" s="110">
        <f>IF('3C-Water transport'!AB$57="no"," ",ROUND(AB1874,4))</f>
        <v>0.86099999999999999</v>
      </c>
      <c r="AE1874" s="110">
        <f>IF('3C-Water transport'!AB$58="no"," ",ROUND(AB1874,4))</f>
        <v>0.86099999999999999</v>
      </c>
    </row>
    <row r="1875" spans="5:31" x14ac:dyDescent="0.25">
      <c r="E1875" s="110">
        <f t="shared" si="132"/>
        <v>0.86200000000000065</v>
      </c>
      <c r="F1875" s="110">
        <f>IF('3A-Rail transport'!$AB$56="no"," ",ROUND(E1875,4))</f>
        <v>0.86199999999999999</v>
      </c>
      <c r="G1875" s="110">
        <f>IF('3A-Rail transport'!$AB$57="no"," ",ROUND(E1875,4))</f>
        <v>0.86199999999999999</v>
      </c>
      <c r="H1875" s="110"/>
      <c r="S1875" s="110">
        <f t="shared" si="133"/>
        <v>0.86200000000000065</v>
      </c>
      <c r="T1875" s="110">
        <f>IF('3B-Air transport'!AB$66="no"," ",ROUND(S1875,4))</f>
        <v>0.86199999999999999</v>
      </c>
      <c r="U1875" s="110">
        <f>IF('3B-Air transport'!AB$67="no"," ",ROUND(S1875,4))</f>
        <v>0.86199999999999999</v>
      </c>
      <c r="V1875" s="110">
        <f>IF('3B-Air transport'!AB$68="no"," ",ROUND(S1875,4))</f>
        <v>0.86199999999999999</v>
      </c>
      <c r="W1875" s="110"/>
      <c r="AB1875" s="110">
        <f t="shared" si="134"/>
        <v>0.86200000000000065</v>
      </c>
      <c r="AC1875" s="110">
        <f>IF('3C-Water transport'!AB$56="no"," ",ROUND(AB1875,4))</f>
        <v>0.86199999999999999</v>
      </c>
      <c r="AD1875" s="110">
        <f>IF('3C-Water transport'!AB$57="no"," ",ROUND(AB1875,4))</f>
        <v>0.86199999999999999</v>
      </c>
      <c r="AE1875" s="110">
        <f>IF('3C-Water transport'!AB$58="no"," ",ROUND(AB1875,4))</f>
        <v>0.86199999999999999</v>
      </c>
    </row>
    <row r="1876" spans="5:31" x14ac:dyDescent="0.25">
      <c r="E1876" s="110">
        <f t="shared" si="132"/>
        <v>0.86300000000000066</v>
      </c>
      <c r="F1876" s="110">
        <f>IF('3A-Rail transport'!$AB$56="no"," ",ROUND(E1876,4))</f>
        <v>0.86299999999999999</v>
      </c>
      <c r="G1876" s="110">
        <f>IF('3A-Rail transport'!$AB$57="no"," ",ROUND(E1876,4))</f>
        <v>0.86299999999999999</v>
      </c>
      <c r="H1876" s="110"/>
      <c r="S1876" s="110">
        <f t="shared" si="133"/>
        <v>0.86300000000000066</v>
      </c>
      <c r="T1876" s="110">
        <f>IF('3B-Air transport'!AB$66="no"," ",ROUND(S1876,4))</f>
        <v>0.86299999999999999</v>
      </c>
      <c r="U1876" s="110">
        <f>IF('3B-Air transport'!AB$67="no"," ",ROUND(S1876,4))</f>
        <v>0.86299999999999999</v>
      </c>
      <c r="V1876" s="110">
        <f>IF('3B-Air transport'!AB$68="no"," ",ROUND(S1876,4))</f>
        <v>0.86299999999999999</v>
      </c>
      <c r="W1876" s="110"/>
      <c r="AB1876" s="110">
        <f t="shared" si="134"/>
        <v>0.86300000000000066</v>
      </c>
      <c r="AC1876" s="110">
        <f>IF('3C-Water transport'!AB$56="no"," ",ROUND(AB1876,4))</f>
        <v>0.86299999999999999</v>
      </c>
      <c r="AD1876" s="110">
        <f>IF('3C-Water transport'!AB$57="no"," ",ROUND(AB1876,4))</f>
        <v>0.86299999999999999</v>
      </c>
      <c r="AE1876" s="110">
        <f>IF('3C-Water transport'!AB$58="no"," ",ROUND(AB1876,4))</f>
        <v>0.86299999999999999</v>
      </c>
    </row>
    <row r="1877" spans="5:31" x14ac:dyDescent="0.25">
      <c r="E1877" s="110">
        <f t="shared" si="132"/>
        <v>0.86400000000000066</v>
      </c>
      <c r="F1877" s="110">
        <f>IF('3A-Rail transport'!$AB$56="no"," ",ROUND(E1877,4))</f>
        <v>0.86399999999999999</v>
      </c>
      <c r="G1877" s="110">
        <f>IF('3A-Rail transport'!$AB$57="no"," ",ROUND(E1877,4))</f>
        <v>0.86399999999999999</v>
      </c>
      <c r="H1877" s="110"/>
      <c r="S1877" s="110">
        <f t="shared" si="133"/>
        <v>0.86400000000000066</v>
      </c>
      <c r="T1877" s="110">
        <f>IF('3B-Air transport'!AB$66="no"," ",ROUND(S1877,4))</f>
        <v>0.86399999999999999</v>
      </c>
      <c r="U1877" s="110">
        <f>IF('3B-Air transport'!AB$67="no"," ",ROUND(S1877,4))</f>
        <v>0.86399999999999999</v>
      </c>
      <c r="V1877" s="110">
        <f>IF('3B-Air transport'!AB$68="no"," ",ROUND(S1877,4))</f>
        <v>0.86399999999999999</v>
      </c>
      <c r="W1877" s="110"/>
      <c r="AB1877" s="110">
        <f t="shared" si="134"/>
        <v>0.86400000000000066</v>
      </c>
      <c r="AC1877" s="110">
        <f>IF('3C-Water transport'!AB$56="no"," ",ROUND(AB1877,4))</f>
        <v>0.86399999999999999</v>
      </c>
      <c r="AD1877" s="110">
        <f>IF('3C-Water transport'!AB$57="no"," ",ROUND(AB1877,4))</f>
        <v>0.86399999999999999</v>
      </c>
      <c r="AE1877" s="110">
        <f>IF('3C-Water transport'!AB$58="no"," ",ROUND(AB1877,4))</f>
        <v>0.86399999999999999</v>
      </c>
    </row>
    <row r="1878" spans="5:31" x14ac:dyDescent="0.25">
      <c r="E1878" s="110">
        <f t="shared" si="132"/>
        <v>0.86500000000000066</v>
      </c>
      <c r="F1878" s="110">
        <f>IF('3A-Rail transport'!$AB$56="no"," ",ROUND(E1878,4))</f>
        <v>0.86499999999999999</v>
      </c>
      <c r="G1878" s="110">
        <f>IF('3A-Rail transport'!$AB$57="no"," ",ROUND(E1878,4))</f>
        <v>0.86499999999999999</v>
      </c>
      <c r="H1878" s="110"/>
      <c r="S1878" s="110">
        <f t="shared" si="133"/>
        <v>0.86500000000000066</v>
      </c>
      <c r="T1878" s="110">
        <f>IF('3B-Air transport'!AB$66="no"," ",ROUND(S1878,4))</f>
        <v>0.86499999999999999</v>
      </c>
      <c r="U1878" s="110">
        <f>IF('3B-Air transport'!AB$67="no"," ",ROUND(S1878,4))</f>
        <v>0.86499999999999999</v>
      </c>
      <c r="V1878" s="110">
        <f>IF('3B-Air transport'!AB$68="no"," ",ROUND(S1878,4))</f>
        <v>0.86499999999999999</v>
      </c>
      <c r="W1878" s="110"/>
      <c r="AB1878" s="110">
        <f t="shared" si="134"/>
        <v>0.86500000000000066</v>
      </c>
      <c r="AC1878" s="110">
        <f>IF('3C-Water transport'!AB$56="no"," ",ROUND(AB1878,4))</f>
        <v>0.86499999999999999</v>
      </c>
      <c r="AD1878" s="110">
        <f>IF('3C-Water transport'!AB$57="no"," ",ROUND(AB1878,4))</f>
        <v>0.86499999999999999</v>
      </c>
      <c r="AE1878" s="110">
        <f>IF('3C-Water transport'!AB$58="no"," ",ROUND(AB1878,4))</f>
        <v>0.86499999999999999</v>
      </c>
    </row>
    <row r="1879" spans="5:31" x14ac:dyDescent="0.25">
      <c r="E1879" s="110">
        <f t="shared" si="132"/>
        <v>0.86600000000000066</v>
      </c>
      <c r="F1879" s="110">
        <f>IF('3A-Rail transport'!$AB$56="no"," ",ROUND(E1879,4))</f>
        <v>0.86599999999999999</v>
      </c>
      <c r="G1879" s="110">
        <f>IF('3A-Rail transport'!$AB$57="no"," ",ROUND(E1879,4))</f>
        <v>0.86599999999999999</v>
      </c>
      <c r="H1879" s="110"/>
      <c r="S1879" s="110">
        <f t="shared" si="133"/>
        <v>0.86600000000000066</v>
      </c>
      <c r="T1879" s="110">
        <f>IF('3B-Air transport'!AB$66="no"," ",ROUND(S1879,4))</f>
        <v>0.86599999999999999</v>
      </c>
      <c r="U1879" s="110">
        <f>IF('3B-Air transport'!AB$67="no"," ",ROUND(S1879,4))</f>
        <v>0.86599999999999999</v>
      </c>
      <c r="V1879" s="110">
        <f>IF('3B-Air transport'!AB$68="no"," ",ROUND(S1879,4))</f>
        <v>0.86599999999999999</v>
      </c>
      <c r="W1879" s="110"/>
      <c r="AB1879" s="110">
        <f t="shared" si="134"/>
        <v>0.86600000000000066</v>
      </c>
      <c r="AC1879" s="110">
        <f>IF('3C-Water transport'!AB$56="no"," ",ROUND(AB1879,4))</f>
        <v>0.86599999999999999</v>
      </c>
      <c r="AD1879" s="110">
        <f>IF('3C-Water transport'!AB$57="no"," ",ROUND(AB1879,4))</f>
        <v>0.86599999999999999</v>
      </c>
      <c r="AE1879" s="110">
        <f>IF('3C-Water transport'!AB$58="no"," ",ROUND(AB1879,4))</f>
        <v>0.86599999999999999</v>
      </c>
    </row>
    <row r="1880" spans="5:31" x14ac:dyDescent="0.25">
      <c r="E1880" s="110">
        <f t="shared" si="132"/>
        <v>0.86700000000000066</v>
      </c>
      <c r="F1880" s="110">
        <f>IF('3A-Rail transport'!$AB$56="no"," ",ROUND(E1880,4))</f>
        <v>0.86699999999999999</v>
      </c>
      <c r="G1880" s="110">
        <f>IF('3A-Rail transport'!$AB$57="no"," ",ROUND(E1880,4))</f>
        <v>0.86699999999999999</v>
      </c>
      <c r="H1880" s="110"/>
      <c r="S1880" s="110">
        <f t="shared" si="133"/>
        <v>0.86700000000000066</v>
      </c>
      <c r="T1880" s="110">
        <f>IF('3B-Air transport'!AB$66="no"," ",ROUND(S1880,4))</f>
        <v>0.86699999999999999</v>
      </c>
      <c r="U1880" s="110">
        <f>IF('3B-Air transport'!AB$67="no"," ",ROUND(S1880,4))</f>
        <v>0.86699999999999999</v>
      </c>
      <c r="V1880" s="110">
        <f>IF('3B-Air transport'!AB$68="no"," ",ROUND(S1880,4))</f>
        <v>0.86699999999999999</v>
      </c>
      <c r="W1880" s="110"/>
      <c r="AB1880" s="110">
        <f t="shared" si="134"/>
        <v>0.86700000000000066</v>
      </c>
      <c r="AC1880" s="110">
        <f>IF('3C-Water transport'!AB$56="no"," ",ROUND(AB1880,4))</f>
        <v>0.86699999999999999</v>
      </c>
      <c r="AD1880" s="110">
        <f>IF('3C-Water transport'!AB$57="no"," ",ROUND(AB1880,4))</f>
        <v>0.86699999999999999</v>
      </c>
      <c r="AE1880" s="110">
        <f>IF('3C-Water transport'!AB$58="no"," ",ROUND(AB1880,4))</f>
        <v>0.86699999999999999</v>
      </c>
    </row>
    <row r="1881" spans="5:31" x14ac:dyDescent="0.25">
      <c r="E1881" s="110">
        <f t="shared" si="132"/>
        <v>0.86800000000000066</v>
      </c>
      <c r="F1881" s="110">
        <f>IF('3A-Rail transport'!$AB$56="no"," ",ROUND(E1881,4))</f>
        <v>0.86799999999999999</v>
      </c>
      <c r="G1881" s="110">
        <f>IF('3A-Rail transport'!$AB$57="no"," ",ROUND(E1881,4))</f>
        <v>0.86799999999999999</v>
      </c>
      <c r="H1881" s="110"/>
      <c r="S1881" s="110">
        <f t="shared" si="133"/>
        <v>0.86800000000000066</v>
      </c>
      <c r="T1881" s="110">
        <f>IF('3B-Air transport'!AB$66="no"," ",ROUND(S1881,4))</f>
        <v>0.86799999999999999</v>
      </c>
      <c r="U1881" s="110">
        <f>IF('3B-Air transport'!AB$67="no"," ",ROUND(S1881,4))</f>
        <v>0.86799999999999999</v>
      </c>
      <c r="V1881" s="110">
        <f>IF('3B-Air transport'!AB$68="no"," ",ROUND(S1881,4))</f>
        <v>0.86799999999999999</v>
      </c>
      <c r="W1881" s="110"/>
      <c r="AB1881" s="110">
        <f t="shared" si="134"/>
        <v>0.86800000000000066</v>
      </c>
      <c r="AC1881" s="110">
        <f>IF('3C-Water transport'!AB$56="no"," ",ROUND(AB1881,4))</f>
        <v>0.86799999999999999</v>
      </c>
      <c r="AD1881" s="110">
        <f>IF('3C-Water transport'!AB$57="no"," ",ROUND(AB1881,4))</f>
        <v>0.86799999999999999</v>
      </c>
      <c r="AE1881" s="110">
        <f>IF('3C-Water transport'!AB$58="no"," ",ROUND(AB1881,4))</f>
        <v>0.86799999999999999</v>
      </c>
    </row>
    <row r="1882" spans="5:31" x14ac:dyDescent="0.25">
      <c r="E1882" s="110">
        <f t="shared" si="132"/>
        <v>0.86900000000000066</v>
      </c>
      <c r="F1882" s="110">
        <f>IF('3A-Rail transport'!$AB$56="no"," ",ROUND(E1882,4))</f>
        <v>0.86899999999999999</v>
      </c>
      <c r="G1882" s="110">
        <f>IF('3A-Rail transport'!$AB$57="no"," ",ROUND(E1882,4))</f>
        <v>0.86899999999999999</v>
      </c>
      <c r="H1882" s="110"/>
      <c r="S1882" s="110">
        <f t="shared" si="133"/>
        <v>0.86900000000000066</v>
      </c>
      <c r="T1882" s="110">
        <f>IF('3B-Air transport'!AB$66="no"," ",ROUND(S1882,4))</f>
        <v>0.86899999999999999</v>
      </c>
      <c r="U1882" s="110">
        <f>IF('3B-Air transport'!AB$67="no"," ",ROUND(S1882,4))</f>
        <v>0.86899999999999999</v>
      </c>
      <c r="V1882" s="110">
        <f>IF('3B-Air transport'!AB$68="no"," ",ROUND(S1882,4))</f>
        <v>0.86899999999999999</v>
      </c>
      <c r="W1882" s="110"/>
      <c r="AB1882" s="110">
        <f t="shared" si="134"/>
        <v>0.86900000000000066</v>
      </c>
      <c r="AC1882" s="110">
        <f>IF('3C-Water transport'!AB$56="no"," ",ROUND(AB1882,4))</f>
        <v>0.86899999999999999</v>
      </c>
      <c r="AD1882" s="110">
        <f>IF('3C-Water transport'!AB$57="no"," ",ROUND(AB1882,4))</f>
        <v>0.86899999999999999</v>
      </c>
      <c r="AE1882" s="110">
        <f>IF('3C-Water transport'!AB$58="no"," ",ROUND(AB1882,4))</f>
        <v>0.86899999999999999</v>
      </c>
    </row>
    <row r="1883" spans="5:31" x14ac:dyDescent="0.25">
      <c r="E1883" s="110">
        <f t="shared" si="132"/>
        <v>0.87000000000000066</v>
      </c>
      <c r="F1883" s="110">
        <f>IF('3A-Rail transport'!$AB$56="no"," ",ROUND(E1883,4))</f>
        <v>0.87</v>
      </c>
      <c r="G1883" s="110">
        <f>IF('3A-Rail transport'!$AB$57="no"," ",ROUND(E1883,4))</f>
        <v>0.87</v>
      </c>
      <c r="H1883" s="110"/>
      <c r="S1883" s="110">
        <f t="shared" si="133"/>
        <v>0.87000000000000066</v>
      </c>
      <c r="T1883" s="110">
        <f>IF('3B-Air transport'!AB$66="no"," ",ROUND(S1883,4))</f>
        <v>0.87</v>
      </c>
      <c r="U1883" s="110">
        <f>IF('3B-Air transport'!AB$67="no"," ",ROUND(S1883,4))</f>
        <v>0.87</v>
      </c>
      <c r="V1883" s="110">
        <f>IF('3B-Air transport'!AB$68="no"," ",ROUND(S1883,4))</f>
        <v>0.87</v>
      </c>
      <c r="W1883" s="110"/>
      <c r="AB1883" s="110">
        <f t="shared" si="134"/>
        <v>0.87000000000000066</v>
      </c>
      <c r="AC1883" s="110">
        <f>IF('3C-Water transport'!AB$56="no"," ",ROUND(AB1883,4))</f>
        <v>0.87</v>
      </c>
      <c r="AD1883" s="110">
        <f>IF('3C-Water transport'!AB$57="no"," ",ROUND(AB1883,4))</f>
        <v>0.87</v>
      </c>
      <c r="AE1883" s="110">
        <f>IF('3C-Water transport'!AB$58="no"," ",ROUND(AB1883,4))</f>
        <v>0.87</v>
      </c>
    </row>
    <row r="1884" spans="5:31" x14ac:dyDescent="0.25">
      <c r="E1884" s="110">
        <f t="shared" si="132"/>
        <v>0.87100000000000066</v>
      </c>
      <c r="F1884" s="110">
        <f>IF('3A-Rail transport'!$AB$56="no"," ",ROUND(E1884,4))</f>
        <v>0.871</v>
      </c>
      <c r="G1884" s="110">
        <f>IF('3A-Rail transport'!$AB$57="no"," ",ROUND(E1884,4))</f>
        <v>0.871</v>
      </c>
      <c r="H1884" s="110"/>
      <c r="S1884" s="110">
        <f t="shared" si="133"/>
        <v>0.87100000000000066</v>
      </c>
      <c r="T1884" s="110">
        <f>IF('3B-Air transport'!AB$66="no"," ",ROUND(S1884,4))</f>
        <v>0.871</v>
      </c>
      <c r="U1884" s="110">
        <f>IF('3B-Air transport'!AB$67="no"," ",ROUND(S1884,4))</f>
        <v>0.871</v>
      </c>
      <c r="V1884" s="110">
        <f>IF('3B-Air transport'!AB$68="no"," ",ROUND(S1884,4))</f>
        <v>0.871</v>
      </c>
      <c r="W1884" s="110"/>
      <c r="AB1884" s="110">
        <f t="shared" si="134"/>
        <v>0.87100000000000066</v>
      </c>
      <c r="AC1884" s="110">
        <f>IF('3C-Water transport'!AB$56="no"," ",ROUND(AB1884,4))</f>
        <v>0.871</v>
      </c>
      <c r="AD1884" s="110">
        <f>IF('3C-Water transport'!AB$57="no"," ",ROUND(AB1884,4))</f>
        <v>0.871</v>
      </c>
      <c r="AE1884" s="110">
        <f>IF('3C-Water transport'!AB$58="no"," ",ROUND(AB1884,4))</f>
        <v>0.871</v>
      </c>
    </row>
    <row r="1885" spans="5:31" x14ac:dyDescent="0.25">
      <c r="E1885" s="110">
        <f t="shared" si="132"/>
        <v>0.87200000000000066</v>
      </c>
      <c r="F1885" s="110">
        <f>IF('3A-Rail transport'!$AB$56="no"," ",ROUND(E1885,4))</f>
        <v>0.872</v>
      </c>
      <c r="G1885" s="110">
        <f>IF('3A-Rail transport'!$AB$57="no"," ",ROUND(E1885,4))</f>
        <v>0.872</v>
      </c>
      <c r="H1885" s="110"/>
      <c r="S1885" s="110">
        <f t="shared" si="133"/>
        <v>0.87200000000000066</v>
      </c>
      <c r="T1885" s="110">
        <f>IF('3B-Air transport'!AB$66="no"," ",ROUND(S1885,4))</f>
        <v>0.872</v>
      </c>
      <c r="U1885" s="110">
        <f>IF('3B-Air transport'!AB$67="no"," ",ROUND(S1885,4))</f>
        <v>0.872</v>
      </c>
      <c r="V1885" s="110">
        <f>IF('3B-Air transport'!AB$68="no"," ",ROUND(S1885,4))</f>
        <v>0.872</v>
      </c>
      <c r="W1885" s="110"/>
      <c r="AB1885" s="110">
        <f t="shared" si="134"/>
        <v>0.87200000000000066</v>
      </c>
      <c r="AC1885" s="110">
        <f>IF('3C-Water transport'!AB$56="no"," ",ROUND(AB1885,4))</f>
        <v>0.872</v>
      </c>
      <c r="AD1885" s="110">
        <f>IF('3C-Water transport'!AB$57="no"," ",ROUND(AB1885,4))</f>
        <v>0.872</v>
      </c>
      <c r="AE1885" s="110">
        <f>IF('3C-Water transport'!AB$58="no"," ",ROUND(AB1885,4))</f>
        <v>0.872</v>
      </c>
    </row>
    <row r="1886" spans="5:31" x14ac:dyDescent="0.25">
      <c r="E1886" s="110">
        <f t="shared" si="132"/>
        <v>0.87300000000000066</v>
      </c>
      <c r="F1886" s="110">
        <f>IF('3A-Rail transport'!$AB$56="no"," ",ROUND(E1886,4))</f>
        <v>0.873</v>
      </c>
      <c r="G1886" s="110">
        <f>IF('3A-Rail transport'!$AB$57="no"," ",ROUND(E1886,4))</f>
        <v>0.873</v>
      </c>
      <c r="H1886" s="110"/>
      <c r="S1886" s="110">
        <f t="shared" si="133"/>
        <v>0.87300000000000066</v>
      </c>
      <c r="T1886" s="110">
        <f>IF('3B-Air transport'!AB$66="no"," ",ROUND(S1886,4))</f>
        <v>0.873</v>
      </c>
      <c r="U1886" s="110">
        <f>IF('3B-Air transport'!AB$67="no"," ",ROUND(S1886,4))</f>
        <v>0.873</v>
      </c>
      <c r="V1886" s="110">
        <f>IF('3B-Air transport'!AB$68="no"," ",ROUND(S1886,4))</f>
        <v>0.873</v>
      </c>
      <c r="W1886" s="110"/>
      <c r="AB1886" s="110">
        <f t="shared" si="134"/>
        <v>0.87300000000000066</v>
      </c>
      <c r="AC1886" s="110">
        <f>IF('3C-Water transport'!AB$56="no"," ",ROUND(AB1886,4))</f>
        <v>0.873</v>
      </c>
      <c r="AD1886" s="110">
        <f>IF('3C-Water transport'!AB$57="no"," ",ROUND(AB1886,4))</f>
        <v>0.873</v>
      </c>
      <c r="AE1886" s="110">
        <f>IF('3C-Water transport'!AB$58="no"," ",ROUND(AB1886,4))</f>
        <v>0.873</v>
      </c>
    </row>
    <row r="1887" spans="5:31" x14ac:dyDescent="0.25">
      <c r="E1887" s="110">
        <f t="shared" si="132"/>
        <v>0.87400000000000067</v>
      </c>
      <c r="F1887" s="110">
        <f>IF('3A-Rail transport'!$AB$56="no"," ",ROUND(E1887,4))</f>
        <v>0.874</v>
      </c>
      <c r="G1887" s="110">
        <f>IF('3A-Rail transport'!$AB$57="no"," ",ROUND(E1887,4))</f>
        <v>0.874</v>
      </c>
      <c r="H1887" s="110"/>
      <c r="S1887" s="110">
        <f t="shared" si="133"/>
        <v>0.87400000000000067</v>
      </c>
      <c r="T1887" s="110">
        <f>IF('3B-Air transport'!AB$66="no"," ",ROUND(S1887,4))</f>
        <v>0.874</v>
      </c>
      <c r="U1887" s="110">
        <f>IF('3B-Air transport'!AB$67="no"," ",ROUND(S1887,4))</f>
        <v>0.874</v>
      </c>
      <c r="V1887" s="110">
        <f>IF('3B-Air transport'!AB$68="no"," ",ROUND(S1887,4))</f>
        <v>0.874</v>
      </c>
      <c r="W1887" s="110"/>
      <c r="AB1887" s="110">
        <f t="shared" si="134"/>
        <v>0.87400000000000067</v>
      </c>
      <c r="AC1887" s="110">
        <f>IF('3C-Water transport'!AB$56="no"," ",ROUND(AB1887,4))</f>
        <v>0.874</v>
      </c>
      <c r="AD1887" s="110">
        <f>IF('3C-Water transport'!AB$57="no"," ",ROUND(AB1887,4))</f>
        <v>0.874</v>
      </c>
      <c r="AE1887" s="110">
        <f>IF('3C-Water transport'!AB$58="no"," ",ROUND(AB1887,4))</f>
        <v>0.874</v>
      </c>
    </row>
    <row r="1888" spans="5:31" x14ac:dyDescent="0.25">
      <c r="E1888" s="110">
        <f t="shared" si="132"/>
        <v>0.87500000000000067</v>
      </c>
      <c r="F1888" s="110">
        <f>IF('3A-Rail transport'!$AB$56="no"," ",ROUND(E1888,4))</f>
        <v>0.875</v>
      </c>
      <c r="G1888" s="110">
        <f>IF('3A-Rail transport'!$AB$57="no"," ",ROUND(E1888,4))</f>
        <v>0.875</v>
      </c>
      <c r="H1888" s="110"/>
      <c r="S1888" s="110">
        <f t="shared" si="133"/>
        <v>0.87500000000000067</v>
      </c>
      <c r="T1888" s="110">
        <f>IF('3B-Air transport'!AB$66="no"," ",ROUND(S1888,4))</f>
        <v>0.875</v>
      </c>
      <c r="U1888" s="110">
        <f>IF('3B-Air transport'!AB$67="no"," ",ROUND(S1888,4))</f>
        <v>0.875</v>
      </c>
      <c r="V1888" s="110">
        <f>IF('3B-Air transport'!AB$68="no"," ",ROUND(S1888,4))</f>
        <v>0.875</v>
      </c>
      <c r="W1888" s="110"/>
      <c r="AB1888" s="110">
        <f t="shared" si="134"/>
        <v>0.87500000000000067</v>
      </c>
      <c r="AC1888" s="110">
        <f>IF('3C-Water transport'!AB$56="no"," ",ROUND(AB1888,4))</f>
        <v>0.875</v>
      </c>
      <c r="AD1888" s="110">
        <f>IF('3C-Water transport'!AB$57="no"," ",ROUND(AB1888,4))</f>
        <v>0.875</v>
      </c>
      <c r="AE1888" s="110">
        <f>IF('3C-Water transport'!AB$58="no"," ",ROUND(AB1888,4))</f>
        <v>0.875</v>
      </c>
    </row>
    <row r="1889" spans="5:31" x14ac:dyDescent="0.25">
      <c r="E1889" s="110">
        <f t="shared" si="132"/>
        <v>0.87600000000000067</v>
      </c>
      <c r="F1889" s="110">
        <f>IF('3A-Rail transport'!$AB$56="no"," ",ROUND(E1889,4))</f>
        <v>0.876</v>
      </c>
      <c r="G1889" s="110">
        <f>IF('3A-Rail transport'!$AB$57="no"," ",ROUND(E1889,4))</f>
        <v>0.876</v>
      </c>
      <c r="H1889" s="110"/>
      <c r="S1889" s="110">
        <f t="shared" si="133"/>
        <v>0.87600000000000067</v>
      </c>
      <c r="T1889" s="110">
        <f>IF('3B-Air transport'!AB$66="no"," ",ROUND(S1889,4))</f>
        <v>0.876</v>
      </c>
      <c r="U1889" s="110">
        <f>IF('3B-Air transport'!AB$67="no"," ",ROUND(S1889,4))</f>
        <v>0.876</v>
      </c>
      <c r="V1889" s="110">
        <f>IF('3B-Air transport'!AB$68="no"," ",ROUND(S1889,4))</f>
        <v>0.876</v>
      </c>
      <c r="W1889" s="110"/>
      <c r="AB1889" s="110">
        <f t="shared" si="134"/>
        <v>0.87600000000000067</v>
      </c>
      <c r="AC1889" s="110">
        <f>IF('3C-Water transport'!AB$56="no"," ",ROUND(AB1889,4))</f>
        <v>0.876</v>
      </c>
      <c r="AD1889" s="110">
        <f>IF('3C-Water transport'!AB$57="no"," ",ROUND(AB1889,4))</f>
        <v>0.876</v>
      </c>
      <c r="AE1889" s="110">
        <f>IF('3C-Water transport'!AB$58="no"," ",ROUND(AB1889,4))</f>
        <v>0.876</v>
      </c>
    </row>
    <row r="1890" spans="5:31" x14ac:dyDescent="0.25">
      <c r="E1890" s="110">
        <f t="shared" si="132"/>
        <v>0.87700000000000067</v>
      </c>
      <c r="F1890" s="110">
        <f>IF('3A-Rail transport'!$AB$56="no"," ",ROUND(E1890,4))</f>
        <v>0.877</v>
      </c>
      <c r="G1890" s="110">
        <f>IF('3A-Rail transport'!$AB$57="no"," ",ROUND(E1890,4))</f>
        <v>0.877</v>
      </c>
      <c r="H1890" s="110"/>
      <c r="S1890" s="110">
        <f t="shared" si="133"/>
        <v>0.87700000000000067</v>
      </c>
      <c r="T1890" s="110">
        <f>IF('3B-Air transport'!AB$66="no"," ",ROUND(S1890,4))</f>
        <v>0.877</v>
      </c>
      <c r="U1890" s="110">
        <f>IF('3B-Air transport'!AB$67="no"," ",ROUND(S1890,4))</f>
        <v>0.877</v>
      </c>
      <c r="V1890" s="110">
        <f>IF('3B-Air transport'!AB$68="no"," ",ROUND(S1890,4))</f>
        <v>0.877</v>
      </c>
      <c r="W1890" s="110"/>
      <c r="AB1890" s="110">
        <f t="shared" si="134"/>
        <v>0.87700000000000067</v>
      </c>
      <c r="AC1890" s="110">
        <f>IF('3C-Water transport'!AB$56="no"," ",ROUND(AB1890,4))</f>
        <v>0.877</v>
      </c>
      <c r="AD1890" s="110">
        <f>IF('3C-Water transport'!AB$57="no"," ",ROUND(AB1890,4))</f>
        <v>0.877</v>
      </c>
      <c r="AE1890" s="110">
        <f>IF('3C-Water transport'!AB$58="no"," ",ROUND(AB1890,4))</f>
        <v>0.877</v>
      </c>
    </row>
    <row r="1891" spans="5:31" x14ac:dyDescent="0.25">
      <c r="E1891" s="110">
        <f t="shared" si="132"/>
        <v>0.87800000000000067</v>
      </c>
      <c r="F1891" s="110">
        <f>IF('3A-Rail transport'!$AB$56="no"," ",ROUND(E1891,4))</f>
        <v>0.878</v>
      </c>
      <c r="G1891" s="110">
        <f>IF('3A-Rail transport'!$AB$57="no"," ",ROUND(E1891,4))</f>
        <v>0.878</v>
      </c>
      <c r="H1891" s="110"/>
      <c r="S1891" s="110">
        <f t="shared" si="133"/>
        <v>0.87800000000000067</v>
      </c>
      <c r="T1891" s="110">
        <f>IF('3B-Air transport'!AB$66="no"," ",ROUND(S1891,4))</f>
        <v>0.878</v>
      </c>
      <c r="U1891" s="110">
        <f>IF('3B-Air transport'!AB$67="no"," ",ROUND(S1891,4))</f>
        <v>0.878</v>
      </c>
      <c r="V1891" s="110">
        <f>IF('3B-Air transport'!AB$68="no"," ",ROUND(S1891,4))</f>
        <v>0.878</v>
      </c>
      <c r="W1891" s="110"/>
      <c r="AB1891" s="110">
        <f t="shared" si="134"/>
        <v>0.87800000000000067</v>
      </c>
      <c r="AC1891" s="110">
        <f>IF('3C-Water transport'!AB$56="no"," ",ROUND(AB1891,4))</f>
        <v>0.878</v>
      </c>
      <c r="AD1891" s="110">
        <f>IF('3C-Water transport'!AB$57="no"," ",ROUND(AB1891,4))</f>
        <v>0.878</v>
      </c>
      <c r="AE1891" s="110">
        <f>IF('3C-Water transport'!AB$58="no"," ",ROUND(AB1891,4))</f>
        <v>0.878</v>
      </c>
    </row>
    <row r="1892" spans="5:31" x14ac:dyDescent="0.25">
      <c r="E1892" s="110">
        <f t="shared" si="132"/>
        <v>0.87900000000000067</v>
      </c>
      <c r="F1892" s="110">
        <f>IF('3A-Rail transport'!$AB$56="no"," ",ROUND(E1892,4))</f>
        <v>0.879</v>
      </c>
      <c r="G1892" s="110">
        <f>IF('3A-Rail transport'!$AB$57="no"," ",ROUND(E1892,4))</f>
        <v>0.879</v>
      </c>
      <c r="H1892" s="110"/>
      <c r="S1892" s="110">
        <f t="shared" si="133"/>
        <v>0.87900000000000067</v>
      </c>
      <c r="T1892" s="110">
        <f>IF('3B-Air transport'!AB$66="no"," ",ROUND(S1892,4))</f>
        <v>0.879</v>
      </c>
      <c r="U1892" s="110">
        <f>IF('3B-Air transport'!AB$67="no"," ",ROUND(S1892,4))</f>
        <v>0.879</v>
      </c>
      <c r="V1892" s="110">
        <f>IF('3B-Air transport'!AB$68="no"," ",ROUND(S1892,4))</f>
        <v>0.879</v>
      </c>
      <c r="W1892" s="110"/>
      <c r="AB1892" s="110">
        <f t="shared" si="134"/>
        <v>0.87900000000000067</v>
      </c>
      <c r="AC1892" s="110">
        <f>IF('3C-Water transport'!AB$56="no"," ",ROUND(AB1892,4))</f>
        <v>0.879</v>
      </c>
      <c r="AD1892" s="110">
        <f>IF('3C-Water transport'!AB$57="no"," ",ROUND(AB1892,4))</f>
        <v>0.879</v>
      </c>
      <c r="AE1892" s="110">
        <f>IF('3C-Water transport'!AB$58="no"," ",ROUND(AB1892,4))</f>
        <v>0.879</v>
      </c>
    </row>
    <row r="1893" spans="5:31" x14ac:dyDescent="0.25">
      <c r="E1893" s="110">
        <f t="shared" si="132"/>
        <v>0.88000000000000067</v>
      </c>
      <c r="F1893" s="110">
        <f>IF('3A-Rail transport'!$AB$56="no"," ",ROUND(E1893,4))</f>
        <v>0.88</v>
      </c>
      <c r="G1893" s="110">
        <f>IF('3A-Rail transport'!$AB$57="no"," ",ROUND(E1893,4))</f>
        <v>0.88</v>
      </c>
      <c r="H1893" s="110"/>
      <c r="S1893" s="110">
        <f t="shared" si="133"/>
        <v>0.88000000000000067</v>
      </c>
      <c r="T1893" s="110">
        <f>IF('3B-Air transport'!AB$66="no"," ",ROUND(S1893,4))</f>
        <v>0.88</v>
      </c>
      <c r="U1893" s="110">
        <f>IF('3B-Air transport'!AB$67="no"," ",ROUND(S1893,4))</f>
        <v>0.88</v>
      </c>
      <c r="V1893" s="110">
        <f>IF('3B-Air transport'!AB$68="no"," ",ROUND(S1893,4))</f>
        <v>0.88</v>
      </c>
      <c r="W1893" s="110"/>
      <c r="AB1893" s="110">
        <f t="shared" si="134"/>
        <v>0.88000000000000067</v>
      </c>
      <c r="AC1893" s="110">
        <f>IF('3C-Water transport'!AB$56="no"," ",ROUND(AB1893,4))</f>
        <v>0.88</v>
      </c>
      <c r="AD1893" s="110">
        <f>IF('3C-Water transport'!AB$57="no"," ",ROUND(AB1893,4))</f>
        <v>0.88</v>
      </c>
      <c r="AE1893" s="110">
        <f>IF('3C-Water transport'!AB$58="no"," ",ROUND(AB1893,4))</f>
        <v>0.88</v>
      </c>
    </row>
    <row r="1894" spans="5:31" x14ac:dyDescent="0.25">
      <c r="E1894" s="110">
        <f t="shared" si="132"/>
        <v>0.88100000000000067</v>
      </c>
      <c r="F1894" s="110">
        <f>IF('3A-Rail transport'!$AB$56="no"," ",ROUND(E1894,4))</f>
        <v>0.88100000000000001</v>
      </c>
      <c r="G1894" s="110">
        <f>IF('3A-Rail transport'!$AB$57="no"," ",ROUND(E1894,4))</f>
        <v>0.88100000000000001</v>
      </c>
      <c r="H1894" s="110"/>
      <c r="S1894" s="110">
        <f t="shared" si="133"/>
        <v>0.88100000000000067</v>
      </c>
      <c r="T1894" s="110">
        <f>IF('3B-Air transport'!AB$66="no"," ",ROUND(S1894,4))</f>
        <v>0.88100000000000001</v>
      </c>
      <c r="U1894" s="110">
        <f>IF('3B-Air transport'!AB$67="no"," ",ROUND(S1894,4))</f>
        <v>0.88100000000000001</v>
      </c>
      <c r="V1894" s="110">
        <f>IF('3B-Air transport'!AB$68="no"," ",ROUND(S1894,4))</f>
        <v>0.88100000000000001</v>
      </c>
      <c r="W1894" s="110"/>
      <c r="AB1894" s="110">
        <f t="shared" si="134"/>
        <v>0.88100000000000067</v>
      </c>
      <c r="AC1894" s="110">
        <f>IF('3C-Water transport'!AB$56="no"," ",ROUND(AB1894,4))</f>
        <v>0.88100000000000001</v>
      </c>
      <c r="AD1894" s="110">
        <f>IF('3C-Water transport'!AB$57="no"," ",ROUND(AB1894,4))</f>
        <v>0.88100000000000001</v>
      </c>
      <c r="AE1894" s="110">
        <f>IF('3C-Water transport'!AB$58="no"," ",ROUND(AB1894,4))</f>
        <v>0.88100000000000001</v>
      </c>
    </row>
    <row r="1895" spans="5:31" x14ac:dyDescent="0.25">
      <c r="E1895" s="110">
        <f t="shared" si="132"/>
        <v>0.88200000000000067</v>
      </c>
      <c r="F1895" s="110">
        <f>IF('3A-Rail transport'!$AB$56="no"," ",ROUND(E1895,4))</f>
        <v>0.88200000000000001</v>
      </c>
      <c r="G1895" s="110">
        <f>IF('3A-Rail transport'!$AB$57="no"," ",ROUND(E1895,4))</f>
        <v>0.88200000000000001</v>
      </c>
      <c r="H1895" s="110"/>
      <c r="S1895" s="110">
        <f t="shared" si="133"/>
        <v>0.88200000000000067</v>
      </c>
      <c r="T1895" s="110">
        <f>IF('3B-Air transport'!AB$66="no"," ",ROUND(S1895,4))</f>
        <v>0.88200000000000001</v>
      </c>
      <c r="U1895" s="110">
        <f>IF('3B-Air transport'!AB$67="no"," ",ROUND(S1895,4))</f>
        <v>0.88200000000000001</v>
      </c>
      <c r="V1895" s="110">
        <f>IF('3B-Air transport'!AB$68="no"," ",ROUND(S1895,4))</f>
        <v>0.88200000000000001</v>
      </c>
      <c r="W1895" s="110"/>
      <c r="AB1895" s="110">
        <f t="shared" si="134"/>
        <v>0.88200000000000067</v>
      </c>
      <c r="AC1895" s="110">
        <f>IF('3C-Water transport'!AB$56="no"," ",ROUND(AB1895,4))</f>
        <v>0.88200000000000001</v>
      </c>
      <c r="AD1895" s="110">
        <f>IF('3C-Water transport'!AB$57="no"," ",ROUND(AB1895,4))</f>
        <v>0.88200000000000001</v>
      </c>
      <c r="AE1895" s="110">
        <f>IF('3C-Water transport'!AB$58="no"," ",ROUND(AB1895,4))</f>
        <v>0.88200000000000001</v>
      </c>
    </row>
    <row r="1896" spans="5:31" x14ac:dyDescent="0.25">
      <c r="E1896" s="110">
        <f t="shared" si="132"/>
        <v>0.88300000000000067</v>
      </c>
      <c r="F1896" s="110">
        <f>IF('3A-Rail transport'!$AB$56="no"," ",ROUND(E1896,4))</f>
        <v>0.88300000000000001</v>
      </c>
      <c r="G1896" s="110">
        <f>IF('3A-Rail transport'!$AB$57="no"," ",ROUND(E1896,4))</f>
        <v>0.88300000000000001</v>
      </c>
      <c r="H1896" s="110"/>
      <c r="S1896" s="110">
        <f t="shared" si="133"/>
        <v>0.88300000000000067</v>
      </c>
      <c r="T1896" s="110">
        <f>IF('3B-Air transport'!AB$66="no"," ",ROUND(S1896,4))</f>
        <v>0.88300000000000001</v>
      </c>
      <c r="U1896" s="110">
        <f>IF('3B-Air transport'!AB$67="no"," ",ROUND(S1896,4))</f>
        <v>0.88300000000000001</v>
      </c>
      <c r="V1896" s="110">
        <f>IF('3B-Air transport'!AB$68="no"," ",ROUND(S1896,4))</f>
        <v>0.88300000000000001</v>
      </c>
      <c r="W1896" s="110"/>
      <c r="AB1896" s="110">
        <f t="shared" si="134"/>
        <v>0.88300000000000067</v>
      </c>
      <c r="AC1896" s="110">
        <f>IF('3C-Water transport'!AB$56="no"," ",ROUND(AB1896,4))</f>
        <v>0.88300000000000001</v>
      </c>
      <c r="AD1896" s="110">
        <f>IF('3C-Water transport'!AB$57="no"," ",ROUND(AB1896,4))</f>
        <v>0.88300000000000001</v>
      </c>
      <c r="AE1896" s="110">
        <f>IF('3C-Water transport'!AB$58="no"," ",ROUND(AB1896,4))</f>
        <v>0.88300000000000001</v>
      </c>
    </row>
    <row r="1897" spans="5:31" x14ac:dyDescent="0.25">
      <c r="E1897" s="110">
        <f t="shared" si="132"/>
        <v>0.88400000000000067</v>
      </c>
      <c r="F1897" s="110">
        <f>IF('3A-Rail transport'!$AB$56="no"," ",ROUND(E1897,4))</f>
        <v>0.88400000000000001</v>
      </c>
      <c r="G1897" s="110">
        <f>IF('3A-Rail transport'!$AB$57="no"," ",ROUND(E1897,4))</f>
        <v>0.88400000000000001</v>
      </c>
      <c r="H1897" s="110"/>
      <c r="S1897" s="110">
        <f t="shared" si="133"/>
        <v>0.88400000000000067</v>
      </c>
      <c r="T1897" s="110">
        <f>IF('3B-Air transport'!AB$66="no"," ",ROUND(S1897,4))</f>
        <v>0.88400000000000001</v>
      </c>
      <c r="U1897" s="110">
        <f>IF('3B-Air transport'!AB$67="no"," ",ROUND(S1897,4))</f>
        <v>0.88400000000000001</v>
      </c>
      <c r="V1897" s="110">
        <f>IF('3B-Air transport'!AB$68="no"," ",ROUND(S1897,4))</f>
        <v>0.88400000000000001</v>
      </c>
      <c r="W1897" s="110"/>
      <c r="AB1897" s="110">
        <f t="shared" si="134"/>
        <v>0.88400000000000067</v>
      </c>
      <c r="AC1897" s="110">
        <f>IF('3C-Water transport'!AB$56="no"," ",ROUND(AB1897,4))</f>
        <v>0.88400000000000001</v>
      </c>
      <c r="AD1897" s="110">
        <f>IF('3C-Water transport'!AB$57="no"," ",ROUND(AB1897,4))</f>
        <v>0.88400000000000001</v>
      </c>
      <c r="AE1897" s="110">
        <f>IF('3C-Water transport'!AB$58="no"," ",ROUND(AB1897,4))</f>
        <v>0.88400000000000001</v>
      </c>
    </row>
    <row r="1898" spans="5:31" x14ac:dyDescent="0.25">
      <c r="E1898" s="110">
        <f t="shared" si="132"/>
        <v>0.88500000000000068</v>
      </c>
      <c r="F1898" s="110">
        <f>IF('3A-Rail transport'!$AB$56="no"," ",ROUND(E1898,4))</f>
        <v>0.88500000000000001</v>
      </c>
      <c r="G1898" s="110">
        <f>IF('3A-Rail transport'!$AB$57="no"," ",ROUND(E1898,4))</f>
        <v>0.88500000000000001</v>
      </c>
      <c r="H1898" s="110"/>
      <c r="S1898" s="110">
        <f t="shared" si="133"/>
        <v>0.88500000000000068</v>
      </c>
      <c r="T1898" s="110">
        <f>IF('3B-Air transport'!AB$66="no"," ",ROUND(S1898,4))</f>
        <v>0.88500000000000001</v>
      </c>
      <c r="U1898" s="110">
        <f>IF('3B-Air transport'!AB$67="no"," ",ROUND(S1898,4))</f>
        <v>0.88500000000000001</v>
      </c>
      <c r="V1898" s="110">
        <f>IF('3B-Air transport'!AB$68="no"," ",ROUND(S1898,4))</f>
        <v>0.88500000000000001</v>
      </c>
      <c r="W1898" s="110"/>
      <c r="AB1898" s="110">
        <f t="shared" si="134"/>
        <v>0.88500000000000068</v>
      </c>
      <c r="AC1898" s="110">
        <f>IF('3C-Water transport'!AB$56="no"," ",ROUND(AB1898,4))</f>
        <v>0.88500000000000001</v>
      </c>
      <c r="AD1898" s="110">
        <f>IF('3C-Water transport'!AB$57="no"," ",ROUND(AB1898,4))</f>
        <v>0.88500000000000001</v>
      </c>
      <c r="AE1898" s="110">
        <f>IF('3C-Water transport'!AB$58="no"," ",ROUND(AB1898,4))</f>
        <v>0.88500000000000001</v>
      </c>
    </row>
    <row r="1899" spans="5:31" x14ac:dyDescent="0.25">
      <c r="E1899" s="110">
        <f t="shared" si="132"/>
        <v>0.88600000000000068</v>
      </c>
      <c r="F1899" s="110">
        <f>IF('3A-Rail transport'!$AB$56="no"," ",ROUND(E1899,4))</f>
        <v>0.88600000000000001</v>
      </c>
      <c r="G1899" s="110">
        <f>IF('3A-Rail transport'!$AB$57="no"," ",ROUND(E1899,4))</f>
        <v>0.88600000000000001</v>
      </c>
      <c r="H1899" s="110"/>
      <c r="S1899" s="110">
        <f t="shared" si="133"/>
        <v>0.88600000000000068</v>
      </c>
      <c r="T1899" s="110">
        <f>IF('3B-Air transport'!AB$66="no"," ",ROUND(S1899,4))</f>
        <v>0.88600000000000001</v>
      </c>
      <c r="U1899" s="110">
        <f>IF('3B-Air transport'!AB$67="no"," ",ROUND(S1899,4))</f>
        <v>0.88600000000000001</v>
      </c>
      <c r="V1899" s="110">
        <f>IF('3B-Air transport'!AB$68="no"," ",ROUND(S1899,4))</f>
        <v>0.88600000000000001</v>
      </c>
      <c r="W1899" s="110"/>
      <c r="AB1899" s="110">
        <f t="shared" si="134"/>
        <v>0.88600000000000068</v>
      </c>
      <c r="AC1899" s="110">
        <f>IF('3C-Water transport'!AB$56="no"," ",ROUND(AB1899,4))</f>
        <v>0.88600000000000001</v>
      </c>
      <c r="AD1899" s="110">
        <f>IF('3C-Water transport'!AB$57="no"," ",ROUND(AB1899,4))</f>
        <v>0.88600000000000001</v>
      </c>
      <c r="AE1899" s="110">
        <f>IF('3C-Water transport'!AB$58="no"," ",ROUND(AB1899,4))</f>
        <v>0.88600000000000001</v>
      </c>
    </row>
    <row r="1900" spans="5:31" x14ac:dyDescent="0.25">
      <c r="E1900" s="110">
        <f t="shared" si="132"/>
        <v>0.88700000000000068</v>
      </c>
      <c r="F1900" s="110">
        <f>IF('3A-Rail transport'!$AB$56="no"," ",ROUND(E1900,4))</f>
        <v>0.88700000000000001</v>
      </c>
      <c r="G1900" s="110">
        <f>IF('3A-Rail transport'!$AB$57="no"," ",ROUND(E1900,4))</f>
        <v>0.88700000000000001</v>
      </c>
      <c r="H1900" s="110"/>
      <c r="S1900" s="110">
        <f t="shared" si="133"/>
        <v>0.88700000000000068</v>
      </c>
      <c r="T1900" s="110">
        <f>IF('3B-Air transport'!AB$66="no"," ",ROUND(S1900,4))</f>
        <v>0.88700000000000001</v>
      </c>
      <c r="U1900" s="110">
        <f>IF('3B-Air transport'!AB$67="no"," ",ROUND(S1900,4))</f>
        <v>0.88700000000000001</v>
      </c>
      <c r="V1900" s="110">
        <f>IF('3B-Air transport'!AB$68="no"," ",ROUND(S1900,4))</f>
        <v>0.88700000000000001</v>
      </c>
      <c r="W1900" s="110"/>
      <c r="AB1900" s="110">
        <f t="shared" si="134"/>
        <v>0.88700000000000068</v>
      </c>
      <c r="AC1900" s="110">
        <f>IF('3C-Water transport'!AB$56="no"," ",ROUND(AB1900,4))</f>
        <v>0.88700000000000001</v>
      </c>
      <c r="AD1900" s="110">
        <f>IF('3C-Water transport'!AB$57="no"," ",ROUND(AB1900,4))</f>
        <v>0.88700000000000001</v>
      </c>
      <c r="AE1900" s="110">
        <f>IF('3C-Water transport'!AB$58="no"," ",ROUND(AB1900,4))</f>
        <v>0.88700000000000001</v>
      </c>
    </row>
    <row r="1901" spans="5:31" x14ac:dyDescent="0.25">
      <c r="E1901" s="110">
        <f t="shared" si="132"/>
        <v>0.88800000000000068</v>
      </c>
      <c r="F1901" s="110">
        <f>IF('3A-Rail transport'!$AB$56="no"," ",ROUND(E1901,4))</f>
        <v>0.88800000000000001</v>
      </c>
      <c r="G1901" s="110">
        <f>IF('3A-Rail transport'!$AB$57="no"," ",ROUND(E1901,4))</f>
        <v>0.88800000000000001</v>
      </c>
      <c r="H1901" s="110"/>
      <c r="S1901" s="110">
        <f t="shared" si="133"/>
        <v>0.88800000000000068</v>
      </c>
      <c r="T1901" s="110">
        <f>IF('3B-Air transport'!AB$66="no"," ",ROUND(S1901,4))</f>
        <v>0.88800000000000001</v>
      </c>
      <c r="U1901" s="110">
        <f>IF('3B-Air transport'!AB$67="no"," ",ROUND(S1901,4))</f>
        <v>0.88800000000000001</v>
      </c>
      <c r="V1901" s="110">
        <f>IF('3B-Air transport'!AB$68="no"," ",ROUND(S1901,4))</f>
        <v>0.88800000000000001</v>
      </c>
      <c r="W1901" s="110"/>
      <c r="AB1901" s="110">
        <f t="shared" si="134"/>
        <v>0.88800000000000068</v>
      </c>
      <c r="AC1901" s="110">
        <f>IF('3C-Water transport'!AB$56="no"," ",ROUND(AB1901,4))</f>
        <v>0.88800000000000001</v>
      </c>
      <c r="AD1901" s="110">
        <f>IF('3C-Water transport'!AB$57="no"," ",ROUND(AB1901,4))</f>
        <v>0.88800000000000001</v>
      </c>
      <c r="AE1901" s="110">
        <f>IF('3C-Water transport'!AB$58="no"," ",ROUND(AB1901,4))</f>
        <v>0.88800000000000001</v>
      </c>
    </row>
    <row r="1902" spans="5:31" x14ac:dyDescent="0.25">
      <c r="E1902" s="110">
        <f t="shared" si="132"/>
        <v>0.88900000000000068</v>
      </c>
      <c r="F1902" s="110">
        <f>IF('3A-Rail transport'!$AB$56="no"," ",ROUND(E1902,4))</f>
        <v>0.88900000000000001</v>
      </c>
      <c r="G1902" s="110">
        <f>IF('3A-Rail transport'!$AB$57="no"," ",ROUND(E1902,4))</f>
        <v>0.88900000000000001</v>
      </c>
      <c r="H1902" s="110"/>
      <c r="S1902" s="110">
        <f t="shared" si="133"/>
        <v>0.88900000000000068</v>
      </c>
      <c r="T1902" s="110">
        <f>IF('3B-Air transport'!AB$66="no"," ",ROUND(S1902,4))</f>
        <v>0.88900000000000001</v>
      </c>
      <c r="U1902" s="110">
        <f>IF('3B-Air transport'!AB$67="no"," ",ROUND(S1902,4))</f>
        <v>0.88900000000000001</v>
      </c>
      <c r="V1902" s="110">
        <f>IF('3B-Air transport'!AB$68="no"," ",ROUND(S1902,4))</f>
        <v>0.88900000000000001</v>
      </c>
      <c r="W1902" s="110"/>
      <c r="AB1902" s="110">
        <f t="shared" si="134"/>
        <v>0.88900000000000068</v>
      </c>
      <c r="AC1902" s="110">
        <f>IF('3C-Water transport'!AB$56="no"," ",ROUND(AB1902,4))</f>
        <v>0.88900000000000001</v>
      </c>
      <c r="AD1902" s="110">
        <f>IF('3C-Water transport'!AB$57="no"," ",ROUND(AB1902,4))</f>
        <v>0.88900000000000001</v>
      </c>
      <c r="AE1902" s="110">
        <f>IF('3C-Water transport'!AB$58="no"," ",ROUND(AB1902,4))</f>
        <v>0.88900000000000001</v>
      </c>
    </row>
    <row r="1903" spans="5:31" x14ac:dyDescent="0.25">
      <c r="E1903" s="110">
        <f t="shared" si="132"/>
        <v>0.89000000000000068</v>
      </c>
      <c r="F1903" s="110">
        <f>IF('3A-Rail transport'!$AB$56="no"," ",ROUND(E1903,4))</f>
        <v>0.89</v>
      </c>
      <c r="G1903" s="110">
        <f>IF('3A-Rail transport'!$AB$57="no"," ",ROUND(E1903,4))</f>
        <v>0.89</v>
      </c>
      <c r="H1903" s="110"/>
      <c r="S1903" s="110">
        <f t="shared" si="133"/>
        <v>0.89000000000000068</v>
      </c>
      <c r="T1903" s="110">
        <f>IF('3B-Air transport'!AB$66="no"," ",ROUND(S1903,4))</f>
        <v>0.89</v>
      </c>
      <c r="U1903" s="110">
        <f>IF('3B-Air transport'!AB$67="no"," ",ROUND(S1903,4))</f>
        <v>0.89</v>
      </c>
      <c r="V1903" s="110">
        <f>IF('3B-Air transport'!AB$68="no"," ",ROUND(S1903,4))</f>
        <v>0.89</v>
      </c>
      <c r="W1903" s="110"/>
      <c r="AB1903" s="110">
        <f t="shared" si="134"/>
        <v>0.89000000000000068</v>
      </c>
      <c r="AC1903" s="110">
        <f>IF('3C-Water transport'!AB$56="no"," ",ROUND(AB1903,4))</f>
        <v>0.89</v>
      </c>
      <c r="AD1903" s="110">
        <f>IF('3C-Water transport'!AB$57="no"," ",ROUND(AB1903,4))</f>
        <v>0.89</v>
      </c>
      <c r="AE1903" s="110">
        <f>IF('3C-Water transport'!AB$58="no"," ",ROUND(AB1903,4))</f>
        <v>0.89</v>
      </c>
    </row>
    <row r="1904" spans="5:31" x14ac:dyDescent="0.25">
      <c r="E1904" s="110">
        <f t="shared" si="132"/>
        <v>0.89100000000000068</v>
      </c>
      <c r="F1904" s="110">
        <f>IF('3A-Rail transport'!$AB$56="no"," ",ROUND(E1904,4))</f>
        <v>0.89100000000000001</v>
      </c>
      <c r="G1904" s="110">
        <f>IF('3A-Rail transport'!$AB$57="no"," ",ROUND(E1904,4))</f>
        <v>0.89100000000000001</v>
      </c>
      <c r="H1904" s="110"/>
      <c r="S1904" s="110">
        <f t="shared" si="133"/>
        <v>0.89100000000000068</v>
      </c>
      <c r="T1904" s="110">
        <f>IF('3B-Air transport'!AB$66="no"," ",ROUND(S1904,4))</f>
        <v>0.89100000000000001</v>
      </c>
      <c r="U1904" s="110">
        <f>IF('3B-Air transport'!AB$67="no"," ",ROUND(S1904,4))</f>
        <v>0.89100000000000001</v>
      </c>
      <c r="V1904" s="110">
        <f>IF('3B-Air transport'!AB$68="no"," ",ROUND(S1904,4))</f>
        <v>0.89100000000000001</v>
      </c>
      <c r="W1904" s="110"/>
      <c r="AB1904" s="110">
        <f t="shared" si="134"/>
        <v>0.89100000000000068</v>
      </c>
      <c r="AC1904" s="110">
        <f>IF('3C-Water transport'!AB$56="no"," ",ROUND(AB1904,4))</f>
        <v>0.89100000000000001</v>
      </c>
      <c r="AD1904" s="110">
        <f>IF('3C-Water transport'!AB$57="no"," ",ROUND(AB1904,4))</f>
        <v>0.89100000000000001</v>
      </c>
      <c r="AE1904" s="110">
        <f>IF('3C-Water transport'!AB$58="no"," ",ROUND(AB1904,4))</f>
        <v>0.89100000000000001</v>
      </c>
    </row>
    <row r="1905" spans="5:31" x14ac:dyDescent="0.25">
      <c r="E1905" s="110">
        <f t="shared" si="132"/>
        <v>0.89200000000000068</v>
      </c>
      <c r="F1905" s="110">
        <f>IF('3A-Rail transport'!$AB$56="no"," ",ROUND(E1905,4))</f>
        <v>0.89200000000000002</v>
      </c>
      <c r="G1905" s="110">
        <f>IF('3A-Rail transport'!$AB$57="no"," ",ROUND(E1905,4))</f>
        <v>0.89200000000000002</v>
      </c>
      <c r="H1905" s="110"/>
      <c r="S1905" s="110">
        <f t="shared" si="133"/>
        <v>0.89200000000000068</v>
      </c>
      <c r="T1905" s="110">
        <f>IF('3B-Air transport'!AB$66="no"," ",ROUND(S1905,4))</f>
        <v>0.89200000000000002</v>
      </c>
      <c r="U1905" s="110">
        <f>IF('3B-Air transport'!AB$67="no"," ",ROUND(S1905,4))</f>
        <v>0.89200000000000002</v>
      </c>
      <c r="V1905" s="110">
        <f>IF('3B-Air transport'!AB$68="no"," ",ROUND(S1905,4))</f>
        <v>0.89200000000000002</v>
      </c>
      <c r="W1905" s="110"/>
      <c r="AB1905" s="110">
        <f t="shared" si="134"/>
        <v>0.89200000000000068</v>
      </c>
      <c r="AC1905" s="110">
        <f>IF('3C-Water transport'!AB$56="no"," ",ROUND(AB1905,4))</f>
        <v>0.89200000000000002</v>
      </c>
      <c r="AD1905" s="110">
        <f>IF('3C-Water transport'!AB$57="no"," ",ROUND(AB1905,4))</f>
        <v>0.89200000000000002</v>
      </c>
      <c r="AE1905" s="110">
        <f>IF('3C-Water transport'!AB$58="no"," ",ROUND(AB1905,4))</f>
        <v>0.89200000000000002</v>
      </c>
    </row>
    <row r="1906" spans="5:31" x14ac:dyDescent="0.25">
      <c r="E1906" s="110">
        <f t="shared" si="132"/>
        <v>0.89300000000000068</v>
      </c>
      <c r="F1906" s="110">
        <f>IF('3A-Rail transport'!$AB$56="no"," ",ROUND(E1906,4))</f>
        <v>0.89300000000000002</v>
      </c>
      <c r="G1906" s="110">
        <f>IF('3A-Rail transport'!$AB$57="no"," ",ROUND(E1906,4))</f>
        <v>0.89300000000000002</v>
      </c>
      <c r="H1906" s="110"/>
      <c r="S1906" s="110">
        <f t="shared" si="133"/>
        <v>0.89300000000000068</v>
      </c>
      <c r="T1906" s="110">
        <f>IF('3B-Air transport'!AB$66="no"," ",ROUND(S1906,4))</f>
        <v>0.89300000000000002</v>
      </c>
      <c r="U1906" s="110">
        <f>IF('3B-Air transport'!AB$67="no"," ",ROUND(S1906,4))</f>
        <v>0.89300000000000002</v>
      </c>
      <c r="V1906" s="110">
        <f>IF('3B-Air transport'!AB$68="no"," ",ROUND(S1906,4))</f>
        <v>0.89300000000000002</v>
      </c>
      <c r="W1906" s="110"/>
      <c r="AB1906" s="110">
        <f t="shared" si="134"/>
        <v>0.89300000000000068</v>
      </c>
      <c r="AC1906" s="110">
        <f>IF('3C-Water transport'!AB$56="no"," ",ROUND(AB1906,4))</f>
        <v>0.89300000000000002</v>
      </c>
      <c r="AD1906" s="110">
        <f>IF('3C-Water transport'!AB$57="no"," ",ROUND(AB1906,4))</f>
        <v>0.89300000000000002</v>
      </c>
      <c r="AE1906" s="110">
        <f>IF('3C-Water transport'!AB$58="no"," ",ROUND(AB1906,4))</f>
        <v>0.89300000000000002</v>
      </c>
    </row>
    <row r="1907" spans="5:31" x14ac:dyDescent="0.25">
      <c r="E1907" s="110">
        <f t="shared" si="132"/>
        <v>0.89400000000000068</v>
      </c>
      <c r="F1907" s="110">
        <f>IF('3A-Rail transport'!$AB$56="no"," ",ROUND(E1907,4))</f>
        <v>0.89400000000000002</v>
      </c>
      <c r="G1907" s="110">
        <f>IF('3A-Rail transport'!$AB$57="no"," ",ROUND(E1907,4))</f>
        <v>0.89400000000000002</v>
      </c>
      <c r="H1907" s="110"/>
      <c r="S1907" s="110">
        <f t="shared" si="133"/>
        <v>0.89400000000000068</v>
      </c>
      <c r="T1907" s="110">
        <f>IF('3B-Air transport'!AB$66="no"," ",ROUND(S1907,4))</f>
        <v>0.89400000000000002</v>
      </c>
      <c r="U1907" s="110">
        <f>IF('3B-Air transport'!AB$67="no"," ",ROUND(S1907,4))</f>
        <v>0.89400000000000002</v>
      </c>
      <c r="V1907" s="110">
        <f>IF('3B-Air transport'!AB$68="no"," ",ROUND(S1907,4))</f>
        <v>0.89400000000000002</v>
      </c>
      <c r="W1907" s="110"/>
      <c r="AB1907" s="110">
        <f t="shared" si="134"/>
        <v>0.89400000000000068</v>
      </c>
      <c r="AC1907" s="110">
        <f>IF('3C-Water transport'!AB$56="no"," ",ROUND(AB1907,4))</f>
        <v>0.89400000000000002</v>
      </c>
      <c r="AD1907" s="110">
        <f>IF('3C-Water transport'!AB$57="no"," ",ROUND(AB1907,4))</f>
        <v>0.89400000000000002</v>
      </c>
      <c r="AE1907" s="110">
        <f>IF('3C-Water transport'!AB$58="no"," ",ROUND(AB1907,4))</f>
        <v>0.89400000000000002</v>
      </c>
    </row>
    <row r="1908" spans="5:31" x14ac:dyDescent="0.25">
      <c r="E1908" s="110">
        <f t="shared" si="132"/>
        <v>0.89500000000000068</v>
      </c>
      <c r="F1908" s="110">
        <f>IF('3A-Rail transport'!$AB$56="no"," ",ROUND(E1908,4))</f>
        <v>0.89500000000000002</v>
      </c>
      <c r="G1908" s="110">
        <f>IF('3A-Rail transport'!$AB$57="no"," ",ROUND(E1908,4))</f>
        <v>0.89500000000000002</v>
      </c>
      <c r="H1908" s="110"/>
      <c r="S1908" s="110">
        <f t="shared" si="133"/>
        <v>0.89500000000000068</v>
      </c>
      <c r="T1908" s="110">
        <f>IF('3B-Air transport'!AB$66="no"," ",ROUND(S1908,4))</f>
        <v>0.89500000000000002</v>
      </c>
      <c r="U1908" s="110">
        <f>IF('3B-Air transport'!AB$67="no"," ",ROUND(S1908,4))</f>
        <v>0.89500000000000002</v>
      </c>
      <c r="V1908" s="110">
        <f>IF('3B-Air transport'!AB$68="no"," ",ROUND(S1908,4))</f>
        <v>0.89500000000000002</v>
      </c>
      <c r="W1908" s="110"/>
      <c r="AB1908" s="110">
        <f t="shared" si="134"/>
        <v>0.89500000000000068</v>
      </c>
      <c r="AC1908" s="110">
        <f>IF('3C-Water transport'!AB$56="no"," ",ROUND(AB1908,4))</f>
        <v>0.89500000000000002</v>
      </c>
      <c r="AD1908" s="110">
        <f>IF('3C-Water transport'!AB$57="no"," ",ROUND(AB1908,4))</f>
        <v>0.89500000000000002</v>
      </c>
      <c r="AE1908" s="110">
        <f>IF('3C-Water transport'!AB$58="no"," ",ROUND(AB1908,4))</f>
        <v>0.89500000000000002</v>
      </c>
    </row>
    <row r="1909" spans="5:31" x14ac:dyDescent="0.25">
      <c r="E1909" s="110">
        <f t="shared" si="132"/>
        <v>0.89600000000000068</v>
      </c>
      <c r="F1909" s="110">
        <f>IF('3A-Rail transport'!$AB$56="no"," ",ROUND(E1909,4))</f>
        <v>0.89600000000000002</v>
      </c>
      <c r="G1909" s="110">
        <f>IF('3A-Rail transport'!$AB$57="no"," ",ROUND(E1909,4))</f>
        <v>0.89600000000000002</v>
      </c>
      <c r="H1909" s="110"/>
      <c r="S1909" s="110">
        <f t="shared" si="133"/>
        <v>0.89600000000000068</v>
      </c>
      <c r="T1909" s="110">
        <f>IF('3B-Air transport'!AB$66="no"," ",ROUND(S1909,4))</f>
        <v>0.89600000000000002</v>
      </c>
      <c r="U1909" s="110">
        <f>IF('3B-Air transport'!AB$67="no"," ",ROUND(S1909,4))</f>
        <v>0.89600000000000002</v>
      </c>
      <c r="V1909" s="110">
        <f>IF('3B-Air transport'!AB$68="no"," ",ROUND(S1909,4))</f>
        <v>0.89600000000000002</v>
      </c>
      <c r="W1909" s="110"/>
      <c r="AB1909" s="110">
        <f t="shared" si="134"/>
        <v>0.89600000000000068</v>
      </c>
      <c r="AC1909" s="110">
        <f>IF('3C-Water transport'!AB$56="no"," ",ROUND(AB1909,4))</f>
        <v>0.89600000000000002</v>
      </c>
      <c r="AD1909" s="110">
        <f>IF('3C-Water transport'!AB$57="no"," ",ROUND(AB1909,4))</f>
        <v>0.89600000000000002</v>
      </c>
      <c r="AE1909" s="110">
        <f>IF('3C-Water transport'!AB$58="no"," ",ROUND(AB1909,4))</f>
        <v>0.89600000000000002</v>
      </c>
    </row>
    <row r="1910" spans="5:31" x14ac:dyDescent="0.25">
      <c r="E1910" s="110">
        <f t="shared" ref="E1910:E1973" si="135">E1909+0.001</f>
        <v>0.89700000000000069</v>
      </c>
      <c r="F1910" s="110">
        <f>IF('3A-Rail transport'!$AB$56="no"," ",ROUND(E1910,4))</f>
        <v>0.89700000000000002</v>
      </c>
      <c r="G1910" s="110">
        <f>IF('3A-Rail transport'!$AB$57="no"," ",ROUND(E1910,4))</f>
        <v>0.89700000000000002</v>
      </c>
      <c r="H1910" s="110"/>
      <c r="S1910" s="110">
        <f t="shared" ref="S1910:S1973" si="136">S1909+0.001</f>
        <v>0.89700000000000069</v>
      </c>
      <c r="T1910" s="110">
        <f>IF('3B-Air transport'!AB$66="no"," ",ROUND(S1910,4))</f>
        <v>0.89700000000000002</v>
      </c>
      <c r="U1910" s="110">
        <f>IF('3B-Air transport'!AB$67="no"," ",ROUND(S1910,4))</f>
        <v>0.89700000000000002</v>
      </c>
      <c r="V1910" s="110">
        <f>IF('3B-Air transport'!AB$68="no"," ",ROUND(S1910,4))</f>
        <v>0.89700000000000002</v>
      </c>
      <c r="W1910" s="110"/>
      <c r="AB1910" s="110">
        <f t="shared" ref="AB1910:AB1973" si="137">AB1909+0.001</f>
        <v>0.89700000000000069</v>
      </c>
      <c r="AC1910" s="110">
        <f>IF('3C-Water transport'!AB$56="no"," ",ROUND(AB1910,4))</f>
        <v>0.89700000000000002</v>
      </c>
      <c r="AD1910" s="110">
        <f>IF('3C-Water transport'!AB$57="no"," ",ROUND(AB1910,4))</f>
        <v>0.89700000000000002</v>
      </c>
      <c r="AE1910" s="110">
        <f>IF('3C-Water transport'!AB$58="no"," ",ROUND(AB1910,4))</f>
        <v>0.89700000000000002</v>
      </c>
    </row>
    <row r="1911" spans="5:31" x14ac:dyDescent="0.25">
      <c r="E1911" s="110">
        <f t="shared" si="135"/>
        <v>0.89800000000000069</v>
      </c>
      <c r="F1911" s="110">
        <f>IF('3A-Rail transport'!$AB$56="no"," ",ROUND(E1911,4))</f>
        <v>0.89800000000000002</v>
      </c>
      <c r="G1911" s="110">
        <f>IF('3A-Rail transport'!$AB$57="no"," ",ROUND(E1911,4))</f>
        <v>0.89800000000000002</v>
      </c>
      <c r="H1911" s="110"/>
      <c r="S1911" s="110">
        <f t="shared" si="136"/>
        <v>0.89800000000000069</v>
      </c>
      <c r="T1911" s="110">
        <f>IF('3B-Air transport'!AB$66="no"," ",ROUND(S1911,4))</f>
        <v>0.89800000000000002</v>
      </c>
      <c r="U1911" s="110">
        <f>IF('3B-Air transport'!AB$67="no"," ",ROUND(S1911,4))</f>
        <v>0.89800000000000002</v>
      </c>
      <c r="V1911" s="110">
        <f>IF('3B-Air transport'!AB$68="no"," ",ROUND(S1911,4))</f>
        <v>0.89800000000000002</v>
      </c>
      <c r="W1911" s="110"/>
      <c r="AB1911" s="110">
        <f t="shared" si="137"/>
        <v>0.89800000000000069</v>
      </c>
      <c r="AC1911" s="110">
        <f>IF('3C-Water transport'!AB$56="no"," ",ROUND(AB1911,4))</f>
        <v>0.89800000000000002</v>
      </c>
      <c r="AD1911" s="110">
        <f>IF('3C-Water transport'!AB$57="no"," ",ROUND(AB1911,4))</f>
        <v>0.89800000000000002</v>
      </c>
      <c r="AE1911" s="110">
        <f>IF('3C-Water transport'!AB$58="no"," ",ROUND(AB1911,4))</f>
        <v>0.89800000000000002</v>
      </c>
    </row>
    <row r="1912" spans="5:31" x14ac:dyDescent="0.25">
      <c r="E1912" s="110">
        <f t="shared" si="135"/>
        <v>0.89900000000000069</v>
      </c>
      <c r="F1912" s="110">
        <f>IF('3A-Rail transport'!$AB$56="no"," ",ROUND(E1912,4))</f>
        <v>0.89900000000000002</v>
      </c>
      <c r="G1912" s="110">
        <f>IF('3A-Rail transport'!$AB$57="no"," ",ROUND(E1912,4))</f>
        <v>0.89900000000000002</v>
      </c>
      <c r="H1912" s="110"/>
      <c r="S1912" s="110">
        <f t="shared" si="136"/>
        <v>0.89900000000000069</v>
      </c>
      <c r="T1912" s="110">
        <f>IF('3B-Air transport'!AB$66="no"," ",ROUND(S1912,4))</f>
        <v>0.89900000000000002</v>
      </c>
      <c r="U1912" s="110">
        <f>IF('3B-Air transport'!AB$67="no"," ",ROUND(S1912,4))</f>
        <v>0.89900000000000002</v>
      </c>
      <c r="V1912" s="110">
        <f>IF('3B-Air transport'!AB$68="no"," ",ROUND(S1912,4))</f>
        <v>0.89900000000000002</v>
      </c>
      <c r="W1912" s="110"/>
      <c r="AB1912" s="110">
        <f t="shared" si="137"/>
        <v>0.89900000000000069</v>
      </c>
      <c r="AC1912" s="110">
        <f>IF('3C-Water transport'!AB$56="no"," ",ROUND(AB1912,4))</f>
        <v>0.89900000000000002</v>
      </c>
      <c r="AD1912" s="110">
        <f>IF('3C-Water transport'!AB$57="no"," ",ROUND(AB1912,4))</f>
        <v>0.89900000000000002</v>
      </c>
      <c r="AE1912" s="110">
        <f>IF('3C-Water transport'!AB$58="no"," ",ROUND(AB1912,4))</f>
        <v>0.89900000000000002</v>
      </c>
    </row>
    <row r="1913" spans="5:31" x14ac:dyDescent="0.25">
      <c r="E1913" s="110">
        <f t="shared" si="135"/>
        <v>0.90000000000000069</v>
      </c>
      <c r="F1913" s="110">
        <f>IF('3A-Rail transport'!$AB$56="no"," ",ROUND(E1913,4))</f>
        <v>0.9</v>
      </c>
      <c r="G1913" s="110">
        <f>IF('3A-Rail transport'!$AB$57="no"," ",ROUND(E1913,4))</f>
        <v>0.9</v>
      </c>
      <c r="H1913" s="110"/>
      <c r="S1913" s="110">
        <f t="shared" si="136"/>
        <v>0.90000000000000069</v>
      </c>
      <c r="T1913" s="110">
        <f>IF('3B-Air transport'!AB$66="no"," ",ROUND(S1913,4))</f>
        <v>0.9</v>
      </c>
      <c r="U1913" s="110">
        <f>IF('3B-Air transport'!AB$67="no"," ",ROUND(S1913,4))</f>
        <v>0.9</v>
      </c>
      <c r="V1913" s="110">
        <f>IF('3B-Air transport'!AB$68="no"," ",ROUND(S1913,4))</f>
        <v>0.9</v>
      </c>
      <c r="W1913" s="110"/>
      <c r="AB1913" s="110">
        <f t="shared" si="137"/>
        <v>0.90000000000000069</v>
      </c>
      <c r="AC1913" s="110">
        <f>IF('3C-Water transport'!AB$56="no"," ",ROUND(AB1913,4))</f>
        <v>0.9</v>
      </c>
      <c r="AD1913" s="110">
        <f>IF('3C-Water transport'!AB$57="no"," ",ROUND(AB1913,4))</f>
        <v>0.9</v>
      </c>
      <c r="AE1913" s="110">
        <f>IF('3C-Water transport'!AB$58="no"," ",ROUND(AB1913,4))</f>
        <v>0.9</v>
      </c>
    </row>
    <row r="1914" spans="5:31" x14ac:dyDescent="0.25">
      <c r="E1914" s="110">
        <f t="shared" si="135"/>
        <v>0.90100000000000069</v>
      </c>
      <c r="F1914" s="110">
        <f>IF('3A-Rail transport'!$AB$56="no"," ",ROUND(E1914,4))</f>
        <v>0.90100000000000002</v>
      </c>
      <c r="G1914" s="110">
        <f>IF('3A-Rail transport'!$AB$57="no"," ",ROUND(E1914,4))</f>
        <v>0.90100000000000002</v>
      </c>
      <c r="H1914" s="110"/>
      <c r="S1914" s="110">
        <f t="shared" si="136"/>
        <v>0.90100000000000069</v>
      </c>
      <c r="T1914" s="110">
        <f>IF('3B-Air transport'!AB$66="no"," ",ROUND(S1914,4))</f>
        <v>0.90100000000000002</v>
      </c>
      <c r="U1914" s="110">
        <f>IF('3B-Air transport'!AB$67="no"," ",ROUND(S1914,4))</f>
        <v>0.90100000000000002</v>
      </c>
      <c r="V1914" s="110">
        <f>IF('3B-Air transport'!AB$68="no"," ",ROUND(S1914,4))</f>
        <v>0.90100000000000002</v>
      </c>
      <c r="W1914" s="110"/>
      <c r="AB1914" s="110">
        <f t="shared" si="137"/>
        <v>0.90100000000000069</v>
      </c>
      <c r="AC1914" s="110">
        <f>IF('3C-Water transport'!AB$56="no"," ",ROUND(AB1914,4))</f>
        <v>0.90100000000000002</v>
      </c>
      <c r="AD1914" s="110">
        <f>IF('3C-Water transport'!AB$57="no"," ",ROUND(AB1914,4))</f>
        <v>0.90100000000000002</v>
      </c>
      <c r="AE1914" s="110">
        <f>IF('3C-Water transport'!AB$58="no"," ",ROUND(AB1914,4))</f>
        <v>0.90100000000000002</v>
      </c>
    </row>
    <row r="1915" spans="5:31" x14ac:dyDescent="0.25">
      <c r="E1915" s="110">
        <f t="shared" si="135"/>
        <v>0.90200000000000069</v>
      </c>
      <c r="F1915" s="110">
        <f>IF('3A-Rail transport'!$AB$56="no"," ",ROUND(E1915,4))</f>
        <v>0.90200000000000002</v>
      </c>
      <c r="G1915" s="110">
        <f>IF('3A-Rail transport'!$AB$57="no"," ",ROUND(E1915,4))</f>
        <v>0.90200000000000002</v>
      </c>
      <c r="H1915" s="110"/>
      <c r="S1915" s="110">
        <f t="shared" si="136"/>
        <v>0.90200000000000069</v>
      </c>
      <c r="T1915" s="110">
        <f>IF('3B-Air transport'!AB$66="no"," ",ROUND(S1915,4))</f>
        <v>0.90200000000000002</v>
      </c>
      <c r="U1915" s="110">
        <f>IF('3B-Air transport'!AB$67="no"," ",ROUND(S1915,4))</f>
        <v>0.90200000000000002</v>
      </c>
      <c r="V1915" s="110">
        <f>IF('3B-Air transport'!AB$68="no"," ",ROUND(S1915,4))</f>
        <v>0.90200000000000002</v>
      </c>
      <c r="W1915" s="110"/>
      <c r="AB1915" s="110">
        <f t="shared" si="137"/>
        <v>0.90200000000000069</v>
      </c>
      <c r="AC1915" s="110">
        <f>IF('3C-Water transport'!AB$56="no"," ",ROUND(AB1915,4))</f>
        <v>0.90200000000000002</v>
      </c>
      <c r="AD1915" s="110">
        <f>IF('3C-Water transport'!AB$57="no"," ",ROUND(AB1915,4))</f>
        <v>0.90200000000000002</v>
      </c>
      <c r="AE1915" s="110">
        <f>IF('3C-Water transport'!AB$58="no"," ",ROUND(AB1915,4))</f>
        <v>0.90200000000000002</v>
      </c>
    </row>
    <row r="1916" spans="5:31" x14ac:dyDescent="0.25">
      <c r="E1916" s="110">
        <f t="shared" si="135"/>
        <v>0.90300000000000069</v>
      </c>
      <c r="F1916" s="110">
        <f>IF('3A-Rail transport'!$AB$56="no"," ",ROUND(E1916,4))</f>
        <v>0.90300000000000002</v>
      </c>
      <c r="G1916" s="110">
        <f>IF('3A-Rail transport'!$AB$57="no"," ",ROUND(E1916,4))</f>
        <v>0.90300000000000002</v>
      </c>
      <c r="H1916" s="110"/>
      <c r="S1916" s="110">
        <f t="shared" si="136"/>
        <v>0.90300000000000069</v>
      </c>
      <c r="T1916" s="110">
        <f>IF('3B-Air transport'!AB$66="no"," ",ROUND(S1916,4))</f>
        <v>0.90300000000000002</v>
      </c>
      <c r="U1916" s="110">
        <f>IF('3B-Air transport'!AB$67="no"," ",ROUND(S1916,4))</f>
        <v>0.90300000000000002</v>
      </c>
      <c r="V1916" s="110">
        <f>IF('3B-Air transport'!AB$68="no"," ",ROUND(S1916,4))</f>
        <v>0.90300000000000002</v>
      </c>
      <c r="W1916" s="110"/>
      <c r="AB1916" s="110">
        <f t="shared" si="137"/>
        <v>0.90300000000000069</v>
      </c>
      <c r="AC1916" s="110">
        <f>IF('3C-Water transport'!AB$56="no"," ",ROUND(AB1916,4))</f>
        <v>0.90300000000000002</v>
      </c>
      <c r="AD1916" s="110">
        <f>IF('3C-Water transport'!AB$57="no"," ",ROUND(AB1916,4))</f>
        <v>0.90300000000000002</v>
      </c>
      <c r="AE1916" s="110">
        <f>IF('3C-Water transport'!AB$58="no"," ",ROUND(AB1916,4))</f>
        <v>0.90300000000000002</v>
      </c>
    </row>
    <row r="1917" spans="5:31" x14ac:dyDescent="0.25">
      <c r="E1917" s="110">
        <f t="shared" si="135"/>
        <v>0.90400000000000069</v>
      </c>
      <c r="F1917" s="110">
        <f>IF('3A-Rail transport'!$AB$56="no"," ",ROUND(E1917,4))</f>
        <v>0.90400000000000003</v>
      </c>
      <c r="G1917" s="110">
        <f>IF('3A-Rail transport'!$AB$57="no"," ",ROUND(E1917,4))</f>
        <v>0.90400000000000003</v>
      </c>
      <c r="H1917" s="110"/>
      <c r="S1917" s="110">
        <f t="shared" si="136"/>
        <v>0.90400000000000069</v>
      </c>
      <c r="T1917" s="110">
        <f>IF('3B-Air transport'!AB$66="no"," ",ROUND(S1917,4))</f>
        <v>0.90400000000000003</v>
      </c>
      <c r="U1917" s="110">
        <f>IF('3B-Air transport'!AB$67="no"," ",ROUND(S1917,4))</f>
        <v>0.90400000000000003</v>
      </c>
      <c r="V1917" s="110">
        <f>IF('3B-Air transport'!AB$68="no"," ",ROUND(S1917,4))</f>
        <v>0.90400000000000003</v>
      </c>
      <c r="W1917" s="110"/>
      <c r="AB1917" s="110">
        <f t="shared" si="137"/>
        <v>0.90400000000000069</v>
      </c>
      <c r="AC1917" s="110">
        <f>IF('3C-Water transport'!AB$56="no"," ",ROUND(AB1917,4))</f>
        <v>0.90400000000000003</v>
      </c>
      <c r="AD1917" s="110">
        <f>IF('3C-Water transport'!AB$57="no"," ",ROUND(AB1917,4))</f>
        <v>0.90400000000000003</v>
      </c>
      <c r="AE1917" s="110">
        <f>IF('3C-Water transport'!AB$58="no"," ",ROUND(AB1917,4))</f>
        <v>0.90400000000000003</v>
      </c>
    </row>
    <row r="1918" spans="5:31" x14ac:dyDescent="0.25">
      <c r="E1918" s="110">
        <f t="shared" si="135"/>
        <v>0.90500000000000069</v>
      </c>
      <c r="F1918" s="110">
        <f>IF('3A-Rail transport'!$AB$56="no"," ",ROUND(E1918,4))</f>
        <v>0.90500000000000003</v>
      </c>
      <c r="G1918" s="110">
        <f>IF('3A-Rail transport'!$AB$57="no"," ",ROUND(E1918,4))</f>
        <v>0.90500000000000003</v>
      </c>
      <c r="H1918" s="110"/>
      <c r="S1918" s="110">
        <f t="shared" si="136"/>
        <v>0.90500000000000069</v>
      </c>
      <c r="T1918" s="110">
        <f>IF('3B-Air transport'!AB$66="no"," ",ROUND(S1918,4))</f>
        <v>0.90500000000000003</v>
      </c>
      <c r="U1918" s="110">
        <f>IF('3B-Air transport'!AB$67="no"," ",ROUND(S1918,4))</f>
        <v>0.90500000000000003</v>
      </c>
      <c r="V1918" s="110">
        <f>IF('3B-Air transport'!AB$68="no"," ",ROUND(S1918,4))</f>
        <v>0.90500000000000003</v>
      </c>
      <c r="W1918" s="110"/>
      <c r="AB1918" s="110">
        <f t="shared" si="137"/>
        <v>0.90500000000000069</v>
      </c>
      <c r="AC1918" s="110">
        <f>IF('3C-Water transport'!AB$56="no"," ",ROUND(AB1918,4))</f>
        <v>0.90500000000000003</v>
      </c>
      <c r="AD1918" s="110">
        <f>IF('3C-Water transport'!AB$57="no"," ",ROUND(AB1918,4))</f>
        <v>0.90500000000000003</v>
      </c>
      <c r="AE1918" s="110">
        <f>IF('3C-Water transport'!AB$58="no"," ",ROUND(AB1918,4))</f>
        <v>0.90500000000000003</v>
      </c>
    </row>
    <row r="1919" spans="5:31" x14ac:dyDescent="0.25">
      <c r="E1919" s="110">
        <f t="shared" si="135"/>
        <v>0.90600000000000069</v>
      </c>
      <c r="F1919" s="110">
        <f>IF('3A-Rail transport'!$AB$56="no"," ",ROUND(E1919,4))</f>
        <v>0.90600000000000003</v>
      </c>
      <c r="G1919" s="110">
        <f>IF('3A-Rail transport'!$AB$57="no"," ",ROUND(E1919,4))</f>
        <v>0.90600000000000003</v>
      </c>
      <c r="H1919" s="110"/>
      <c r="S1919" s="110">
        <f t="shared" si="136"/>
        <v>0.90600000000000069</v>
      </c>
      <c r="T1919" s="110">
        <f>IF('3B-Air transport'!AB$66="no"," ",ROUND(S1919,4))</f>
        <v>0.90600000000000003</v>
      </c>
      <c r="U1919" s="110">
        <f>IF('3B-Air transport'!AB$67="no"," ",ROUND(S1919,4))</f>
        <v>0.90600000000000003</v>
      </c>
      <c r="V1919" s="110">
        <f>IF('3B-Air transport'!AB$68="no"," ",ROUND(S1919,4))</f>
        <v>0.90600000000000003</v>
      </c>
      <c r="W1919" s="110"/>
      <c r="AB1919" s="110">
        <f t="shared" si="137"/>
        <v>0.90600000000000069</v>
      </c>
      <c r="AC1919" s="110">
        <f>IF('3C-Water transport'!AB$56="no"," ",ROUND(AB1919,4))</f>
        <v>0.90600000000000003</v>
      </c>
      <c r="AD1919" s="110">
        <f>IF('3C-Water transport'!AB$57="no"," ",ROUND(AB1919,4))</f>
        <v>0.90600000000000003</v>
      </c>
      <c r="AE1919" s="110">
        <f>IF('3C-Water transport'!AB$58="no"," ",ROUND(AB1919,4))</f>
        <v>0.90600000000000003</v>
      </c>
    </row>
    <row r="1920" spans="5:31" x14ac:dyDescent="0.25">
      <c r="E1920" s="110">
        <f t="shared" si="135"/>
        <v>0.90700000000000069</v>
      </c>
      <c r="F1920" s="110">
        <f>IF('3A-Rail transport'!$AB$56="no"," ",ROUND(E1920,4))</f>
        <v>0.90700000000000003</v>
      </c>
      <c r="G1920" s="110">
        <f>IF('3A-Rail transport'!$AB$57="no"," ",ROUND(E1920,4))</f>
        <v>0.90700000000000003</v>
      </c>
      <c r="H1920" s="110"/>
      <c r="S1920" s="110">
        <f t="shared" si="136"/>
        <v>0.90700000000000069</v>
      </c>
      <c r="T1920" s="110">
        <f>IF('3B-Air transport'!AB$66="no"," ",ROUND(S1920,4))</f>
        <v>0.90700000000000003</v>
      </c>
      <c r="U1920" s="110">
        <f>IF('3B-Air transport'!AB$67="no"," ",ROUND(S1920,4))</f>
        <v>0.90700000000000003</v>
      </c>
      <c r="V1920" s="110">
        <f>IF('3B-Air transport'!AB$68="no"," ",ROUND(S1920,4))</f>
        <v>0.90700000000000003</v>
      </c>
      <c r="W1920" s="110"/>
      <c r="AB1920" s="110">
        <f t="shared" si="137"/>
        <v>0.90700000000000069</v>
      </c>
      <c r="AC1920" s="110">
        <f>IF('3C-Water transport'!AB$56="no"," ",ROUND(AB1920,4))</f>
        <v>0.90700000000000003</v>
      </c>
      <c r="AD1920" s="110">
        <f>IF('3C-Water transport'!AB$57="no"," ",ROUND(AB1920,4))</f>
        <v>0.90700000000000003</v>
      </c>
      <c r="AE1920" s="110">
        <f>IF('3C-Water transport'!AB$58="no"," ",ROUND(AB1920,4))</f>
        <v>0.90700000000000003</v>
      </c>
    </row>
    <row r="1921" spans="5:31" x14ac:dyDescent="0.25">
      <c r="E1921" s="110">
        <f t="shared" si="135"/>
        <v>0.9080000000000007</v>
      </c>
      <c r="F1921" s="110">
        <f>IF('3A-Rail transport'!$AB$56="no"," ",ROUND(E1921,4))</f>
        <v>0.90800000000000003</v>
      </c>
      <c r="G1921" s="110">
        <f>IF('3A-Rail transport'!$AB$57="no"," ",ROUND(E1921,4))</f>
        <v>0.90800000000000003</v>
      </c>
      <c r="H1921" s="110"/>
      <c r="S1921" s="110">
        <f t="shared" si="136"/>
        <v>0.9080000000000007</v>
      </c>
      <c r="T1921" s="110">
        <f>IF('3B-Air transport'!AB$66="no"," ",ROUND(S1921,4))</f>
        <v>0.90800000000000003</v>
      </c>
      <c r="U1921" s="110">
        <f>IF('3B-Air transport'!AB$67="no"," ",ROUND(S1921,4))</f>
        <v>0.90800000000000003</v>
      </c>
      <c r="V1921" s="110">
        <f>IF('3B-Air transport'!AB$68="no"," ",ROUND(S1921,4))</f>
        <v>0.90800000000000003</v>
      </c>
      <c r="W1921" s="110"/>
      <c r="AB1921" s="110">
        <f t="shared" si="137"/>
        <v>0.9080000000000007</v>
      </c>
      <c r="AC1921" s="110">
        <f>IF('3C-Water transport'!AB$56="no"," ",ROUND(AB1921,4))</f>
        <v>0.90800000000000003</v>
      </c>
      <c r="AD1921" s="110">
        <f>IF('3C-Water transport'!AB$57="no"," ",ROUND(AB1921,4))</f>
        <v>0.90800000000000003</v>
      </c>
      <c r="AE1921" s="110">
        <f>IF('3C-Water transport'!AB$58="no"," ",ROUND(AB1921,4))</f>
        <v>0.90800000000000003</v>
      </c>
    </row>
    <row r="1922" spans="5:31" x14ac:dyDescent="0.25">
      <c r="E1922" s="110">
        <f t="shared" si="135"/>
        <v>0.9090000000000007</v>
      </c>
      <c r="F1922" s="110">
        <f>IF('3A-Rail transport'!$AB$56="no"," ",ROUND(E1922,4))</f>
        <v>0.90900000000000003</v>
      </c>
      <c r="G1922" s="110">
        <f>IF('3A-Rail transport'!$AB$57="no"," ",ROUND(E1922,4))</f>
        <v>0.90900000000000003</v>
      </c>
      <c r="H1922" s="110"/>
      <c r="S1922" s="110">
        <f t="shared" si="136"/>
        <v>0.9090000000000007</v>
      </c>
      <c r="T1922" s="110">
        <f>IF('3B-Air transport'!AB$66="no"," ",ROUND(S1922,4))</f>
        <v>0.90900000000000003</v>
      </c>
      <c r="U1922" s="110">
        <f>IF('3B-Air transport'!AB$67="no"," ",ROUND(S1922,4))</f>
        <v>0.90900000000000003</v>
      </c>
      <c r="V1922" s="110">
        <f>IF('3B-Air transport'!AB$68="no"," ",ROUND(S1922,4))</f>
        <v>0.90900000000000003</v>
      </c>
      <c r="W1922" s="110"/>
      <c r="AB1922" s="110">
        <f t="shared" si="137"/>
        <v>0.9090000000000007</v>
      </c>
      <c r="AC1922" s="110">
        <f>IF('3C-Water transport'!AB$56="no"," ",ROUND(AB1922,4))</f>
        <v>0.90900000000000003</v>
      </c>
      <c r="AD1922" s="110">
        <f>IF('3C-Water transport'!AB$57="no"," ",ROUND(AB1922,4))</f>
        <v>0.90900000000000003</v>
      </c>
      <c r="AE1922" s="110">
        <f>IF('3C-Water transport'!AB$58="no"," ",ROUND(AB1922,4))</f>
        <v>0.90900000000000003</v>
      </c>
    </row>
    <row r="1923" spans="5:31" x14ac:dyDescent="0.25">
      <c r="E1923" s="110">
        <f t="shared" si="135"/>
        <v>0.9100000000000007</v>
      </c>
      <c r="F1923" s="110">
        <f>IF('3A-Rail transport'!$AB$56="no"," ",ROUND(E1923,4))</f>
        <v>0.91</v>
      </c>
      <c r="G1923" s="110">
        <f>IF('3A-Rail transport'!$AB$57="no"," ",ROUND(E1923,4))</f>
        <v>0.91</v>
      </c>
      <c r="H1923" s="110"/>
      <c r="S1923" s="110">
        <f t="shared" si="136"/>
        <v>0.9100000000000007</v>
      </c>
      <c r="T1923" s="110">
        <f>IF('3B-Air transport'!AB$66="no"," ",ROUND(S1923,4))</f>
        <v>0.91</v>
      </c>
      <c r="U1923" s="110">
        <f>IF('3B-Air transport'!AB$67="no"," ",ROUND(S1923,4))</f>
        <v>0.91</v>
      </c>
      <c r="V1923" s="110">
        <f>IF('3B-Air transport'!AB$68="no"," ",ROUND(S1923,4))</f>
        <v>0.91</v>
      </c>
      <c r="W1923" s="110"/>
      <c r="AB1923" s="110">
        <f t="shared" si="137"/>
        <v>0.9100000000000007</v>
      </c>
      <c r="AC1923" s="110">
        <f>IF('3C-Water transport'!AB$56="no"," ",ROUND(AB1923,4))</f>
        <v>0.91</v>
      </c>
      <c r="AD1923" s="110">
        <f>IF('3C-Water transport'!AB$57="no"," ",ROUND(AB1923,4))</f>
        <v>0.91</v>
      </c>
      <c r="AE1923" s="110">
        <f>IF('3C-Water transport'!AB$58="no"," ",ROUND(AB1923,4))</f>
        <v>0.91</v>
      </c>
    </row>
    <row r="1924" spans="5:31" x14ac:dyDescent="0.25">
      <c r="E1924" s="110">
        <f t="shared" si="135"/>
        <v>0.9110000000000007</v>
      </c>
      <c r="F1924" s="110">
        <f>IF('3A-Rail transport'!$AB$56="no"," ",ROUND(E1924,4))</f>
        <v>0.91100000000000003</v>
      </c>
      <c r="G1924" s="110">
        <f>IF('3A-Rail transport'!$AB$57="no"," ",ROUND(E1924,4))</f>
        <v>0.91100000000000003</v>
      </c>
      <c r="H1924" s="110"/>
      <c r="S1924" s="110">
        <f t="shared" si="136"/>
        <v>0.9110000000000007</v>
      </c>
      <c r="T1924" s="110">
        <f>IF('3B-Air transport'!AB$66="no"," ",ROUND(S1924,4))</f>
        <v>0.91100000000000003</v>
      </c>
      <c r="U1924" s="110">
        <f>IF('3B-Air transport'!AB$67="no"," ",ROUND(S1924,4))</f>
        <v>0.91100000000000003</v>
      </c>
      <c r="V1924" s="110">
        <f>IF('3B-Air transport'!AB$68="no"," ",ROUND(S1924,4))</f>
        <v>0.91100000000000003</v>
      </c>
      <c r="W1924" s="110"/>
      <c r="AB1924" s="110">
        <f t="shared" si="137"/>
        <v>0.9110000000000007</v>
      </c>
      <c r="AC1924" s="110">
        <f>IF('3C-Water transport'!AB$56="no"," ",ROUND(AB1924,4))</f>
        <v>0.91100000000000003</v>
      </c>
      <c r="AD1924" s="110">
        <f>IF('3C-Water transport'!AB$57="no"," ",ROUND(AB1924,4))</f>
        <v>0.91100000000000003</v>
      </c>
      <c r="AE1924" s="110">
        <f>IF('3C-Water transport'!AB$58="no"," ",ROUND(AB1924,4))</f>
        <v>0.91100000000000003</v>
      </c>
    </row>
    <row r="1925" spans="5:31" x14ac:dyDescent="0.25">
      <c r="E1925" s="110">
        <f t="shared" si="135"/>
        <v>0.9120000000000007</v>
      </c>
      <c r="F1925" s="110">
        <f>IF('3A-Rail transport'!$AB$56="no"," ",ROUND(E1925,4))</f>
        <v>0.91200000000000003</v>
      </c>
      <c r="G1925" s="110">
        <f>IF('3A-Rail transport'!$AB$57="no"," ",ROUND(E1925,4))</f>
        <v>0.91200000000000003</v>
      </c>
      <c r="H1925" s="110"/>
      <c r="S1925" s="110">
        <f t="shared" si="136"/>
        <v>0.9120000000000007</v>
      </c>
      <c r="T1925" s="110">
        <f>IF('3B-Air transport'!AB$66="no"," ",ROUND(S1925,4))</f>
        <v>0.91200000000000003</v>
      </c>
      <c r="U1925" s="110">
        <f>IF('3B-Air transport'!AB$67="no"," ",ROUND(S1925,4))</f>
        <v>0.91200000000000003</v>
      </c>
      <c r="V1925" s="110">
        <f>IF('3B-Air transport'!AB$68="no"," ",ROUND(S1925,4))</f>
        <v>0.91200000000000003</v>
      </c>
      <c r="W1925" s="110"/>
      <c r="AB1925" s="110">
        <f t="shared" si="137"/>
        <v>0.9120000000000007</v>
      </c>
      <c r="AC1925" s="110">
        <f>IF('3C-Water transport'!AB$56="no"," ",ROUND(AB1925,4))</f>
        <v>0.91200000000000003</v>
      </c>
      <c r="AD1925" s="110">
        <f>IF('3C-Water transport'!AB$57="no"," ",ROUND(AB1925,4))</f>
        <v>0.91200000000000003</v>
      </c>
      <c r="AE1925" s="110">
        <f>IF('3C-Water transport'!AB$58="no"," ",ROUND(AB1925,4))</f>
        <v>0.91200000000000003</v>
      </c>
    </row>
    <row r="1926" spans="5:31" x14ac:dyDescent="0.25">
      <c r="E1926" s="110">
        <f t="shared" si="135"/>
        <v>0.9130000000000007</v>
      </c>
      <c r="F1926" s="110">
        <f>IF('3A-Rail transport'!$AB$56="no"," ",ROUND(E1926,4))</f>
        <v>0.91300000000000003</v>
      </c>
      <c r="G1926" s="110">
        <f>IF('3A-Rail transport'!$AB$57="no"," ",ROUND(E1926,4))</f>
        <v>0.91300000000000003</v>
      </c>
      <c r="H1926" s="110"/>
      <c r="S1926" s="110">
        <f t="shared" si="136"/>
        <v>0.9130000000000007</v>
      </c>
      <c r="T1926" s="110">
        <f>IF('3B-Air transport'!AB$66="no"," ",ROUND(S1926,4))</f>
        <v>0.91300000000000003</v>
      </c>
      <c r="U1926" s="110">
        <f>IF('3B-Air transport'!AB$67="no"," ",ROUND(S1926,4))</f>
        <v>0.91300000000000003</v>
      </c>
      <c r="V1926" s="110">
        <f>IF('3B-Air transport'!AB$68="no"," ",ROUND(S1926,4))</f>
        <v>0.91300000000000003</v>
      </c>
      <c r="W1926" s="110"/>
      <c r="AB1926" s="110">
        <f t="shared" si="137"/>
        <v>0.9130000000000007</v>
      </c>
      <c r="AC1926" s="110">
        <f>IF('3C-Water transport'!AB$56="no"," ",ROUND(AB1926,4))</f>
        <v>0.91300000000000003</v>
      </c>
      <c r="AD1926" s="110">
        <f>IF('3C-Water transport'!AB$57="no"," ",ROUND(AB1926,4))</f>
        <v>0.91300000000000003</v>
      </c>
      <c r="AE1926" s="110">
        <f>IF('3C-Water transport'!AB$58="no"," ",ROUND(AB1926,4))</f>
        <v>0.91300000000000003</v>
      </c>
    </row>
    <row r="1927" spans="5:31" x14ac:dyDescent="0.25">
      <c r="E1927" s="110">
        <f t="shared" si="135"/>
        <v>0.9140000000000007</v>
      </c>
      <c r="F1927" s="110">
        <f>IF('3A-Rail transport'!$AB$56="no"," ",ROUND(E1927,4))</f>
        <v>0.91400000000000003</v>
      </c>
      <c r="G1927" s="110">
        <f>IF('3A-Rail transport'!$AB$57="no"," ",ROUND(E1927,4))</f>
        <v>0.91400000000000003</v>
      </c>
      <c r="H1927" s="110"/>
      <c r="S1927" s="110">
        <f t="shared" si="136"/>
        <v>0.9140000000000007</v>
      </c>
      <c r="T1927" s="110">
        <f>IF('3B-Air transport'!AB$66="no"," ",ROUND(S1927,4))</f>
        <v>0.91400000000000003</v>
      </c>
      <c r="U1927" s="110">
        <f>IF('3B-Air transport'!AB$67="no"," ",ROUND(S1927,4))</f>
        <v>0.91400000000000003</v>
      </c>
      <c r="V1927" s="110">
        <f>IF('3B-Air transport'!AB$68="no"," ",ROUND(S1927,4))</f>
        <v>0.91400000000000003</v>
      </c>
      <c r="W1927" s="110"/>
      <c r="AB1927" s="110">
        <f t="shared" si="137"/>
        <v>0.9140000000000007</v>
      </c>
      <c r="AC1927" s="110">
        <f>IF('3C-Water transport'!AB$56="no"," ",ROUND(AB1927,4))</f>
        <v>0.91400000000000003</v>
      </c>
      <c r="AD1927" s="110">
        <f>IF('3C-Water transport'!AB$57="no"," ",ROUND(AB1927,4))</f>
        <v>0.91400000000000003</v>
      </c>
      <c r="AE1927" s="110">
        <f>IF('3C-Water transport'!AB$58="no"," ",ROUND(AB1927,4))</f>
        <v>0.91400000000000003</v>
      </c>
    </row>
    <row r="1928" spans="5:31" x14ac:dyDescent="0.25">
      <c r="E1928" s="110">
        <f t="shared" si="135"/>
        <v>0.9150000000000007</v>
      </c>
      <c r="F1928" s="110">
        <f>IF('3A-Rail transport'!$AB$56="no"," ",ROUND(E1928,4))</f>
        <v>0.91500000000000004</v>
      </c>
      <c r="G1928" s="110">
        <f>IF('3A-Rail transport'!$AB$57="no"," ",ROUND(E1928,4))</f>
        <v>0.91500000000000004</v>
      </c>
      <c r="H1928" s="110"/>
      <c r="S1928" s="110">
        <f t="shared" si="136"/>
        <v>0.9150000000000007</v>
      </c>
      <c r="T1928" s="110">
        <f>IF('3B-Air transport'!AB$66="no"," ",ROUND(S1928,4))</f>
        <v>0.91500000000000004</v>
      </c>
      <c r="U1928" s="110">
        <f>IF('3B-Air transport'!AB$67="no"," ",ROUND(S1928,4))</f>
        <v>0.91500000000000004</v>
      </c>
      <c r="V1928" s="110">
        <f>IF('3B-Air transport'!AB$68="no"," ",ROUND(S1928,4))</f>
        <v>0.91500000000000004</v>
      </c>
      <c r="W1928" s="110"/>
      <c r="AB1928" s="110">
        <f t="shared" si="137"/>
        <v>0.9150000000000007</v>
      </c>
      <c r="AC1928" s="110">
        <f>IF('3C-Water transport'!AB$56="no"," ",ROUND(AB1928,4))</f>
        <v>0.91500000000000004</v>
      </c>
      <c r="AD1928" s="110">
        <f>IF('3C-Water transport'!AB$57="no"," ",ROUND(AB1928,4))</f>
        <v>0.91500000000000004</v>
      </c>
      <c r="AE1928" s="110">
        <f>IF('3C-Water transport'!AB$58="no"," ",ROUND(AB1928,4))</f>
        <v>0.91500000000000004</v>
      </c>
    </row>
    <row r="1929" spans="5:31" x14ac:dyDescent="0.25">
      <c r="E1929" s="110">
        <f t="shared" si="135"/>
        <v>0.9160000000000007</v>
      </c>
      <c r="F1929" s="110">
        <f>IF('3A-Rail transport'!$AB$56="no"," ",ROUND(E1929,4))</f>
        <v>0.91600000000000004</v>
      </c>
      <c r="G1929" s="110">
        <f>IF('3A-Rail transport'!$AB$57="no"," ",ROUND(E1929,4))</f>
        <v>0.91600000000000004</v>
      </c>
      <c r="H1929" s="110"/>
      <c r="S1929" s="110">
        <f t="shared" si="136"/>
        <v>0.9160000000000007</v>
      </c>
      <c r="T1929" s="110">
        <f>IF('3B-Air transport'!AB$66="no"," ",ROUND(S1929,4))</f>
        <v>0.91600000000000004</v>
      </c>
      <c r="U1929" s="110">
        <f>IF('3B-Air transport'!AB$67="no"," ",ROUND(S1929,4))</f>
        <v>0.91600000000000004</v>
      </c>
      <c r="V1929" s="110">
        <f>IF('3B-Air transport'!AB$68="no"," ",ROUND(S1929,4))</f>
        <v>0.91600000000000004</v>
      </c>
      <c r="W1929" s="110"/>
      <c r="AB1929" s="110">
        <f t="shared" si="137"/>
        <v>0.9160000000000007</v>
      </c>
      <c r="AC1929" s="110">
        <f>IF('3C-Water transport'!AB$56="no"," ",ROUND(AB1929,4))</f>
        <v>0.91600000000000004</v>
      </c>
      <c r="AD1929" s="110">
        <f>IF('3C-Water transport'!AB$57="no"," ",ROUND(AB1929,4))</f>
        <v>0.91600000000000004</v>
      </c>
      <c r="AE1929" s="110">
        <f>IF('3C-Water transport'!AB$58="no"," ",ROUND(AB1929,4))</f>
        <v>0.91600000000000004</v>
      </c>
    </row>
    <row r="1930" spans="5:31" x14ac:dyDescent="0.25">
      <c r="E1930" s="110">
        <f t="shared" si="135"/>
        <v>0.9170000000000007</v>
      </c>
      <c r="F1930" s="110">
        <f>IF('3A-Rail transport'!$AB$56="no"," ",ROUND(E1930,4))</f>
        <v>0.91700000000000004</v>
      </c>
      <c r="G1930" s="110">
        <f>IF('3A-Rail transport'!$AB$57="no"," ",ROUND(E1930,4))</f>
        <v>0.91700000000000004</v>
      </c>
      <c r="H1930" s="110"/>
      <c r="S1930" s="110">
        <f t="shared" si="136"/>
        <v>0.9170000000000007</v>
      </c>
      <c r="T1930" s="110">
        <f>IF('3B-Air transport'!AB$66="no"," ",ROUND(S1930,4))</f>
        <v>0.91700000000000004</v>
      </c>
      <c r="U1930" s="110">
        <f>IF('3B-Air transport'!AB$67="no"," ",ROUND(S1930,4))</f>
        <v>0.91700000000000004</v>
      </c>
      <c r="V1930" s="110">
        <f>IF('3B-Air transport'!AB$68="no"," ",ROUND(S1930,4))</f>
        <v>0.91700000000000004</v>
      </c>
      <c r="W1930" s="110"/>
      <c r="AB1930" s="110">
        <f t="shared" si="137"/>
        <v>0.9170000000000007</v>
      </c>
      <c r="AC1930" s="110">
        <f>IF('3C-Water transport'!AB$56="no"," ",ROUND(AB1930,4))</f>
        <v>0.91700000000000004</v>
      </c>
      <c r="AD1930" s="110">
        <f>IF('3C-Water transport'!AB$57="no"," ",ROUND(AB1930,4))</f>
        <v>0.91700000000000004</v>
      </c>
      <c r="AE1930" s="110">
        <f>IF('3C-Water transport'!AB$58="no"," ",ROUND(AB1930,4))</f>
        <v>0.91700000000000004</v>
      </c>
    </row>
    <row r="1931" spans="5:31" x14ac:dyDescent="0.25">
      <c r="E1931" s="110">
        <f t="shared" si="135"/>
        <v>0.9180000000000007</v>
      </c>
      <c r="F1931" s="110">
        <f>IF('3A-Rail transport'!$AB$56="no"," ",ROUND(E1931,4))</f>
        <v>0.91800000000000004</v>
      </c>
      <c r="G1931" s="110">
        <f>IF('3A-Rail transport'!$AB$57="no"," ",ROUND(E1931,4))</f>
        <v>0.91800000000000004</v>
      </c>
      <c r="H1931" s="110"/>
      <c r="S1931" s="110">
        <f t="shared" si="136"/>
        <v>0.9180000000000007</v>
      </c>
      <c r="T1931" s="110">
        <f>IF('3B-Air transport'!AB$66="no"," ",ROUND(S1931,4))</f>
        <v>0.91800000000000004</v>
      </c>
      <c r="U1931" s="110">
        <f>IF('3B-Air transport'!AB$67="no"," ",ROUND(S1931,4))</f>
        <v>0.91800000000000004</v>
      </c>
      <c r="V1931" s="110">
        <f>IF('3B-Air transport'!AB$68="no"," ",ROUND(S1931,4))</f>
        <v>0.91800000000000004</v>
      </c>
      <c r="W1931" s="110"/>
      <c r="AB1931" s="110">
        <f t="shared" si="137"/>
        <v>0.9180000000000007</v>
      </c>
      <c r="AC1931" s="110">
        <f>IF('3C-Water transport'!AB$56="no"," ",ROUND(AB1931,4))</f>
        <v>0.91800000000000004</v>
      </c>
      <c r="AD1931" s="110">
        <f>IF('3C-Water transport'!AB$57="no"," ",ROUND(AB1931,4))</f>
        <v>0.91800000000000004</v>
      </c>
      <c r="AE1931" s="110">
        <f>IF('3C-Water transport'!AB$58="no"," ",ROUND(AB1931,4))</f>
        <v>0.91800000000000004</v>
      </c>
    </row>
    <row r="1932" spans="5:31" x14ac:dyDescent="0.25">
      <c r="E1932" s="110">
        <f t="shared" si="135"/>
        <v>0.91900000000000071</v>
      </c>
      <c r="F1932" s="110">
        <f>IF('3A-Rail transport'!$AB$56="no"," ",ROUND(E1932,4))</f>
        <v>0.91900000000000004</v>
      </c>
      <c r="G1932" s="110">
        <f>IF('3A-Rail transport'!$AB$57="no"," ",ROUND(E1932,4))</f>
        <v>0.91900000000000004</v>
      </c>
      <c r="H1932" s="110"/>
      <c r="S1932" s="110">
        <f t="shared" si="136"/>
        <v>0.91900000000000071</v>
      </c>
      <c r="T1932" s="110">
        <f>IF('3B-Air transport'!AB$66="no"," ",ROUND(S1932,4))</f>
        <v>0.91900000000000004</v>
      </c>
      <c r="U1932" s="110">
        <f>IF('3B-Air transport'!AB$67="no"," ",ROUND(S1932,4))</f>
        <v>0.91900000000000004</v>
      </c>
      <c r="V1932" s="110">
        <f>IF('3B-Air transport'!AB$68="no"," ",ROUND(S1932,4))</f>
        <v>0.91900000000000004</v>
      </c>
      <c r="W1932" s="110"/>
      <c r="AB1932" s="110">
        <f t="shared" si="137"/>
        <v>0.91900000000000071</v>
      </c>
      <c r="AC1932" s="110">
        <f>IF('3C-Water transport'!AB$56="no"," ",ROUND(AB1932,4))</f>
        <v>0.91900000000000004</v>
      </c>
      <c r="AD1932" s="110">
        <f>IF('3C-Water transport'!AB$57="no"," ",ROUND(AB1932,4))</f>
        <v>0.91900000000000004</v>
      </c>
      <c r="AE1932" s="110">
        <f>IF('3C-Water transport'!AB$58="no"," ",ROUND(AB1932,4))</f>
        <v>0.91900000000000004</v>
      </c>
    </row>
    <row r="1933" spans="5:31" x14ac:dyDescent="0.25">
      <c r="E1933" s="110">
        <f t="shared" si="135"/>
        <v>0.92000000000000071</v>
      </c>
      <c r="F1933" s="110">
        <f>IF('3A-Rail transport'!$AB$56="no"," ",ROUND(E1933,4))</f>
        <v>0.92</v>
      </c>
      <c r="G1933" s="110">
        <f>IF('3A-Rail transport'!$AB$57="no"," ",ROUND(E1933,4))</f>
        <v>0.92</v>
      </c>
      <c r="H1933" s="110"/>
      <c r="S1933" s="110">
        <f t="shared" si="136"/>
        <v>0.92000000000000071</v>
      </c>
      <c r="T1933" s="110">
        <f>IF('3B-Air transport'!AB$66="no"," ",ROUND(S1933,4))</f>
        <v>0.92</v>
      </c>
      <c r="U1933" s="110">
        <f>IF('3B-Air transport'!AB$67="no"," ",ROUND(S1933,4))</f>
        <v>0.92</v>
      </c>
      <c r="V1933" s="110">
        <f>IF('3B-Air transport'!AB$68="no"," ",ROUND(S1933,4))</f>
        <v>0.92</v>
      </c>
      <c r="W1933" s="110"/>
      <c r="AB1933" s="110">
        <f t="shared" si="137"/>
        <v>0.92000000000000071</v>
      </c>
      <c r="AC1933" s="110">
        <f>IF('3C-Water transport'!AB$56="no"," ",ROUND(AB1933,4))</f>
        <v>0.92</v>
      </c>
      <c r="AD1933" s="110">
        <f>IF('3C-Water transport'!AB$57="no"," ",ROUND(AB1933,4))</f>
        <v>0.92</v>
      </c>
      <c r="AE1933" s="110">
        <f>IF('3C-Water transport'!AB$58="no"," ",ROUND(AB1933,4))</f>
        <v>0.92</v>
      </c>
    </row>
    <row r="1934" spans="5:31" x14ac:dyDescent="0.25">
      <c r="E1934" s="110">
        <f t="shared" si="135"/>
        <v>0.92100000000000071</v>
      </c>
      <c r="F1934" s="110">
        <f>IF('3A-Rail transport'!$AB$56="no"," ",ROUND(E1934,4))</f>
        <v>0.92100000000000004</v>
      </c>
      <c r="G1934" s="110">
        <f>IF('3A-Rail transport'!$AB$57="no"," ",ROUND(E1934,4))</f>
        <v>0.92100000000000004</v>
      </c>
      <c r="H1934" s="110"/>
      <c r="S1934" s="110">
        <f t="shared" si="136"/>
        <v>0.92100000000000071</v>
      </c>
      <c r="T1934" s="110">
        <f>IF('3B-Air transport'!AB$66="no"," ",ROUND(S1934,4))</f>
        <v>0.92100000000000004</v>
      </c>
      <c r="U1934" s="110">
        <f>IF('3B-Air transport'!AB$67="no"," ",ROUND(S1934,4))</f>
        <v>0.92100000000000004</v>
      </c>
      <c r="V1934" s="110">
        <f>IF('3B-Air transport'!AB$68="no"," ",ROUND(S1934,4))</f>
        <v>0.92100000000000004</v>
      </c>
      <c r="W1934" s="110"/>
      <c r="AB1934" s="110">
        <f t="shared" si="137"/>
        <v>0.92100000000000071</v>
      </c>
      <c r="AC1934" s="110">
        <f>IF('3C-Water transport'!AB$56="no"," ",ROUND(AB1934,4))</f>
        <v>0.92100000000000004</v>
      </c>
      <c r="AD1934" s="110">
        <f>IF('3C-Water transport'!AB$57="no"," ",ROUND(AB1934,4))</f>
        <v>0.92100000000000004</v>
      </c>
      <c r="AE1934" s="110">
        <f>IF('3C-Water transport'!AB$58="no"," ",ROUND(AB1934,4))</f>
        <v>0.92100000000000004</v>
      </c>
    </row>
    <row r="1935" spans="5:31" x14ac:dyDescent="0.25">
      <c r="E1935" s="110">
        <f t="shared" si="135"/>
        <v>0.92200000000000071</v>
      </c>
      <c r="F1935" s="110">
        <f>IF('3A-Rail transport'!$AB$56="no"," ",ROUND(E1935,4))</f>
        <v>0.92200000000000004</v>
      </c>
      <c r="G1935" s="110">
        <f>IF('3A-Rail transport'!$AB$57="no"," ",ROUND(E1935,4))</f>
        <v>0.92200000000000004</v>
      </c>
      <c r="H1935" s="110"/>
      <c r="S1935" s="110">
        <f t="shared" si="136"/>
        <v>0.92200000000000071</v>
      </c>
      <c r="T1935" s="110">
        <f>IF('3B-Air transport'!AB$66="no"," ",ROUND(S1935,4))</f>
        <v>0.92200000000000004</v>
      </c>
      <c r="U1935" s="110">
        <f>IF('3B-Air transport'!AB$67="no"," ",ROUND(S1935,4))</f>
        <v>0.92200000000000004</v>
      </c>
      <c r="V1935" s="110">
        <f>IF('3B-Air transport'!AB$68="no"," ",ROUND(S1935,4))</f>
        <v>0.92200000000000004</v>
      </c>
      <c r="W1935" s="110"/>
      <c r="AB1935" s="110">
        <f t="shared" si="137"/>
        <v>0.92200000000000071</v>
      </c>
      <c r="AC1935" s="110">
        <f>IF('3C-Water transport'!AB$56="no"," ",ROUND(AB1935,4))</f>
        <v>0.92200000000000004</v>
      </c>
      <c r="AD1935" s="110">
        <f>IF('3C-Water transport'!AB$57="no"," ",ROUND(AB1935,4))</f>
        <v>0.92200000000000004</v>
      </c>
      <c r="AE1935" s="110">
        <f>IF('3C-Water transport'!AB$58="no"," ",ROUND(AB1935,4))</f>
        <v>0.92200000000000004</v>
      </c>
    </row>
    <row r="1936" spans="5:31" x14ac:dyDescent="0.25">
      <c r="E1936" s="110">
        <f t="shared" si="135"/>
        <v>0.92300000000000071</v>
      </c>
      <c r="F1936" s="110">
        <f>IF('3A-Rail transport'!$AB$56="no"," ",ROUND(E1936,4))</f>
        <v>0.92300000000000004</v>
      </c>
      <c r="G1936" s="110">
        <f>IF('3A-Rail transport'!$AB$57="no"," ",ROUND(E1936,4))</f>
        <v>0.92300000000000004</v>
      </c>
      <c r="H1936" s="110"/>
      <c r="S1936" s="110">
        <f t="shared" si="136"/>
        <v>0.92300000000000071</v>
      </c>
      <c r="T1936" s="110">
        <f>IF('3B-Air transport'!AB$66="no"," ",ROUND(S1936,4))</f>
        <v>0.92300000000000004</v>
      </c>
      <c r="U1936" s="110">
        <f>IF('3B-Air transport'!AB$67="no"," ",ROUND(S1936,4))</f>
        <v>0.92300000000000004</v>
      </c>
      <c r="V1936" s="110">
        <f>IF('3B-Air transport'!AB$68="no"," ",ROUND(S1936,4))</f>
        <v>0.92300000000000004</v>
      </c>
      <c r="W1936" s="110"/>
      <c r="AB1936" s="110">
        <f t="shared" si="137"/>
        <v>0.92300000000000071</v>
      </c>
      <c r="AC1936" s="110">
        <f>IF('3C-Water transport'!AB$56="no"," ",ROUND(AB1936,4))</f>
        <v>0.92300000000000004</v>
      </c>
      <c r="AD1936" s="110">
        <f>IF('3C-Water transport'!AB$57="no"," ",ROUND(AB1936,4))</f>
        <v>0.92300000000000004</v>
      </c>
      <c r="AE1936" s="110">
        <f>IF('3C-Water transport'!AB$58="no"," ",ROUND(AB1936,4))</f>
        <v>0.92300000000000004</v>
      </c>
    </row>
    <row r="1937" spans="5:31" x14ac:dyDescent="0.25">
      <c r="E1937" s="110">
        <f t="shared" si="135"/>
        <v>0.92400000000000071</v>
      </c>
      <c r="F1937" s="110">
        <f>IF('3A-Rail transport'!$AB$56="no"," ",ROUND(E1937,4))</f>
        <v>0.92400000000000004</v>
      </c>
      <c r="G1937" s="110">
        <f>IF('3A-Rail transport'!$AB$57="no"," ",ROUND(E1937,4))</f>
        <v>0.92400000000000004</v>
      </c>
      <c r="H1937" s="110"/>
      <c r="S1937" s="110">
        <f t="shared" si="136"/>
        <v>0.92400000000000071</v>
      </c>
      <c r="T1937" s="110">
        <f>IF('3B-Air transport'!AB$66="no"," ",ROUND(S1937,4))</f>
        <v>0.92400000000000004</v>
      </c>
      <c r="U1937" s="110">
        <f>IF('3B-Air transport'!AB$67="no"," ",ROUND(S1937,4))</f>
        <v>0.92400000000000004</v>
      </c>
      <c r="V1937" s="110">
        <f>IF('3B-Air transport'!AB$68="no"," ",ROUND(S1937,4))</f>
        <v>0.92400000000000004</v>
      </c>
      <c r="W1937" s="110"/>
      <c r="AB1937" s="110">
        <f t="shared" si="137"/>
        <v>0.92400000000000071</v>
      </c>
      <c r="AC1937" s="110">
        <f>IF('3C-Water transport'!AB$56="no"," ",ROUND(AB1937,4))</f>
        <v>0.92400000000000004</v>
      </c>
      <c r="AD1937" s="110">
        <f>IF('3C-Water transport'!AB$57="no"," ",ROUND(AB1937,4))</f>
        <v>0.92400000000000004</v>
      </c>
      <c r="AE1937" s="110">
        <f>IF('3C-Water transport'!AB$58="no"," ",ROUND(AB1937,4))</f>
        <v>0.92400000000000004</v>
      </c>
    </row>
    <row r="1938" spans="5:31" x14ac:dyDescent="0.25">
      <c r="E1938" s="110">
        <f t="shared" si="135"/>
        <v>0.92500000000000071</v>
      </c>
      <c r="F1938" s="110">
        <f>IF('3A-Rail transport'!$AB$56="no"," ",ROUND(E1938,4))</f>
        <v>0.92500000000000004</v>
      </c>
      <c r="G1938" s="110">
        <f>IF('3A-Rail transport'!$AB$57="no"," ",ROUND(E1938,4))</f>
        <v>0.92500000000000004</v>
      </c>
      <c r="H1938" s="110"/>
      <c r="S1938" s="110">
        <f t="shared" si="136"/>
        <v>0.92500000000000071</v>
      </c>
      <c r="T1938" s="110">
        <f>IF('3B-Air transport'!AB$66="no"," ",ROUND(S1938,4))</f>
        <v>0.92500000000000004</v>
      </c>
      <c r="U1938" s="110">
        <f>IF('3B-Air transport'!AB$67="no"," ",ROUND(S1938,4))</f>
        <v>0.92500000000000004</v>
      </c>
      <c r="V1938" s="110">
        <f>IF('3B-Air transport'!AB$68="no"," ",ROUND(S1938,4))</f>
        <v>0.92500000000000004</v>
      </c>
      <c r="W1938" s="110"/>
      <c r="AB1938" s="110">
        <f t="shared" si="137"/>
        <v>0.92500000000000071</v>
      </c>
      <c r="AC1938" s="110">
        <f>IF('3C-Water transport'!AB$56="no"," ",ROUND(AB1938,4))</f>
        <v>0.92500000000000004</v>
      </c>
      <c r="AD1938" s="110">
        <f>IF('3C-Water transport'!AB$57="no"," ",ROUND(AB1938,4))</f>
        <v>0.92500000000000004</v>
      </c>
      <c r="AE1938" s="110">
        <f>IF('3C-Water transport'!AB$58="no"," ",ROUND(AB1938,4))</f>
        <v>0.92500000000000004</v>
      </c>
    </row>
    <row r="1939" spans="5:31" x14ac:dyDescent="0.25">
      <c r="E1939" s="110">
        <f t="shared" si="135"/>
        <v>0.92600000000000071</v>
      </c>
      <c r="F1939" s="110">
        <f>IF('3A-Rail transport'!$AB$56="no"," ",ROUND(E1939,4))</f>
        <v>0.92600000000000005</v>
      </c>
      <c r="G1939" s="110">
        <f>IF('3A-Rail transport'!$AB$57="no"," ",ROUND(E1939,4))</f>
        <v>0.92600000000000005</v>
      </c>
      <c r="H1939" s="110"/>
      <c r="S1939" s="110">
        <f t="shared" si="136"/>
        <v>0.92600000000000071</v>
      </c>
      <c r="T1939" s="110">
        <f>IF('3B-Air transport'!AB$66="no"," ",ROUND(S1939,4))</f>
        <v>0.92600000000000005</v>
      </c>
      <c r="U1939" s="110">
        <f>IF('3B-Air transport'!AB$67="no"," ",ROUND(S1939,4))</f>
        <v>0.92600000000000005</v>
      </c>
      <c r="V1939" s="110">
        <f>IF('3B-Air transport'!AB$68="no"," ",ROUND(S1939,4))</f>
        <v>0.92600000000000005</v>
      </c>
      <c r="W1939" s="110"/>
      <c r="AB1939" s="110">
        <f t="shared" si="137"/>
        <v>0.92600000000000071</v>
      </c>
      <c r="AC1939" s="110">
        <f>IF('3C-Water transport'!AB$56="no"," ",ROUND(AB1939,4))</f>
        <v>0.92600000000000005</v>
      </c>
      <c r="AD1939" s="110">
        <f>IF('3C-Water transport'!AB$57="no"," ",ROUND(AB1939,4))</f>
        <v>0.92600000000000005</v>
      </c>
      <c r="AE1939" s="110">
        <f>IF('3C-Water transport'!AB$58="no"," ",ROUND(AB1939,4))</f>
        <v>0.92600000000000005</v>
      </c>
    </row>
    <row r="1940" spans="5:31" x14ac:dyDescent="0.25">
      <c r="E1940" s="110">
        <f t="shared" si="135"/>
        <v>0.92700000000000071</v>
      </c>
      <c r="F1940" s="110">
        <f>IF('3A-Rail transport'!$AB$56="no"," ",ROUND(E1940,4))</f>
        <v>0.92700000000000005</v>
      </c>
      <c r="G1940" s="110">
        <f>IF('3A-Rail transport'!$AB$57="no"," ",ROUND(E1940,4))</f>
        <v>0.92700000000000005</v>
      </c>
      <c r="H1940" s="110"/>
      <c r="S1940" s="110">
        <f t="shared" si="136"/>
        <v>0.92700000000000071</v>
      </c>
      <c r="T1940" s="110">
        <f>IF('3B-Air transport'!AB$66="no"," ",ROUND(S1940,4))</f>
        <v>0.92700000000000005</v>
      </c>
      <c r="U1940" s="110">
        <f>IF('3B-Air transport'!AB$67="no"," ",ROUND(S1940,4))</f>
        <v>0.92700000000000005</v>
      </c>
      <c r="V1940" s="110">
        <f>IF('3B-Air transport'!AB$68="no"," ",ROUND(S1940,4))</f>
        <v>0.92700000000000005</v>
      </c>
      <c r="W1940" s="110"/>
      <c r="AB1940" s="110">
        <f t="shared" si="137"/>
        <v>0.92700000000000071</v>
      </c>
      <c r="AC1940" s="110">
        <f>IF('3C-Water transport'!AB$56="no"," ",ROUND(AB1940,4))</f>
        <v>0.92700000000000005</v>
      </c>
      <c r="AD1940" s="110">
        <f>IF('3C-Water transport'!AB$57="no"," ",ROUND(AB1940,4))</f>
        <v>0.92700000000000005</v>
      </c>
      <c r="AE1940" s="110">
        <f>IF('3C-Water transport'!AB$58="no"," ",ROUND(AB1940,4))</f>
        <v>0.92700000000000005</v>
      </c>
    </row>
    <row r="1941" spans="5:31" x14ac:dyDescent="0.25">
      <c r="E1941" s="110">
        <f t="shared" si="135"/>
        <v>0.92800000000000071</v>
      </c>
      <c r="F1941" s="110">
        <f>IF('3A-Rail transport'!$AB$56="no"," ",ROUND(E1941,4))</f>
        <v>0.92800000000000005</v>
      </c>
      <c r="G1941" s="110">
        <f>IF('3A-Rail transport'!$AB$57="no"," ",ROUND(E1941,4))</f>
        <v>0.92800000000000005</v>
      </c>
      <c r="H1941" s="110"/>
      <c r="S1941" s="110">
        <f t="shared" si="136"/>
        <v>0.92800000000000071</v>
      </c>
      <c r="T1941" s="110">
        <f>IF('3B-Air transport'!AB$66="no"," ",ROUND(S1941,4))</f>
        <v>0.92800000000000005</v>
      </c>
      <c r="U1941" s="110">
        <f>IF('3B-Air transport'!AB$67="no"," ",ROUND(S1941,4))</f>
        <v>0.92800000000000005</v>
      </c>
      <c r="V1941" s="110">
        <f>IF('3B-Air transport'!AB$68="no"," ",ROUND(S1941,4))</f>
        <v>0.92800000000000005</v>
      </c>
      <c r="W1941" s="110"/>
      <c r="AB1941" s="110">
        <f t="shared" si="137"/>
        <v>0.92800000000000071</v>
      </c>
      <c r="AC1941" s="110">
        <f>IF('3C-Water transport'!AB$56="no"," ",ROUND(AB1941,4))</f>
        <v>0.92800000000000005</v>
      </c>
      <c r="AD1941" s="110">
        <f>IF('3C-Water transport'!AB$57="no"," ",ROUND(AB1941,4))</f>
        <v>0.92800000000000005</v>
      </c>
      <c r="AE1941" s="110">
        <f>IF('3C-Water transport'!AB$58="no"," ",ROUND(AB1941,4))</f>
        <v>0.92800000000000005</v>
      </c>
    </row>
    <row r="1942" spans="5:31" x14ac:dyDescent="0.25">
      <c r="E1942" s="110">
        <f t="shared" si="135"/>
        <v>0.92900000000000071</v>
      </c>
      <c r="F1942" s="110">
        <f>IF('3A-Rail transport'!$AB$56="no"," ",ROUND(E1942,4))</f>
        <v>0.92900000000000005</v>
      </c>
      <c r="G1942" s="110">
        <f>IF('3A-Rail transport'!$AB$57="no"," ",ROUND(E1942,4))</f>
        <v>0.92900000000000005</v>
      </c>
      <c r="H1942" s="110"/>
      <c r="S1942" s="110">
        <f t="shared" si="136"/>
        <v>0.92900000000000071</v>
      </c>
      <c r="T1942" s="110">
        <f>IF('3B-Air transport'!AB$66="no"," ",ROUND(S1942,4))</f>
        <v>0.92900000000000005</v>
      </c>
      <c r="U1942" s="110">
        <f>IF('3B-Air transport'!AB$67="no"," ",ROUND(S1942,4))</f>
        <v>0.92900000000000005</v>
      </c>
      <c r="V1942" s="110">
        <f>IF('3B-Air transport'!AB$68="no"," ",ROUND(S1942,4))</f>
        <v>0.92900000000000005</v>
      </c>
      <c r="W1942" s="110"/>
      <c r="AB1942" s="110">
        <f t="shared" si="137"/>
        <v>0.92900000000000071</v>
      </c>
      <c r="AC1942" s="110">
        <f>IF('3C-Water transport'!AB$56="no"," ",ROUND(AB1942,4))</f>
        <v>0.92900000000000005</v>
      </c>
      <c r="AD1942" s="110">
        <f>IF('3C-Water transport'!AB$57="no"," ",ROUND(AB1942,4))</f>
        <v>0.92900000000000005</v>
      </c>
      <c r="AE1942" s="110">
        <f>IF('3C-Water transport'!AB$58="no"," ",ROUND(AB1942,4))</f>
        <v>0.92900000000000005</v>
      </c>
    </row>
    <row r="1943" spans="5:31" x14ac:dyDescent="0.25">
      <c r="E1943" s="110">
        <f t="shared" si="135"/>
        <v>0.93000000000000071</v>
      </c>
      <c r="F1943" s="110">
        <f>IF('3A-Rail transport'!$AB$56="no"," ",ROUND(E1943,4))</f>
        <v>0.93</v>
      </c>
      <c r="G1943" s="110">
        <f>IF('3A-Rail transport'!$AB$57="no"," ",ROUND(E1943,4))</f>
        <v>0.93</v>
      </c>
      <c r="H1943" s="110"/>
      <c r="S1943" s="110">
        <f t="shared" si="136"/>
        <v>0.93000000000000071</v>
      </c>
      <c r="T1943" s="110">
        <f>IF('3B-Air transport'!AB$66="no"," ",ROUND(S1943,4))</f>
        <v>0.93</v>
      </c>
      <c r="U1943" s="110">
        <f>IF('3B-Air transport'!AB$67="no"," ",ROUND(S1943,4))</f>
        <v>0.93</v>
      </c>
      <c r="V1943" s="110">
        <f>IF('3B-Air transport'!AB$68="no"," ",ROUND(S1943,4))</f>
        <v>0.93</v>
      </c>
      <c r="W1943" s="110"/>
      <c r="AB1943" s="110">
        <f t="shared" si="137"/>
        <v>0.93000000000000071</v>
      </c>
      <c r="AC1943" s="110">
        <f>IF('3C-Water transport'!AB$56="no"," ",ROUND(AB1943,4))</f>
        <v>0.93</v>
      </c>
      <c r="AD1943" s="110">
        <f>IF('3C-Water transport'!AB$57="no"," ",ROUND(AB1943,4))</f>
        <v>0.93</v>
      </c>
      <c r="AE1943" s="110">
        <f>IF('3C-Water transport'!AB$58="no"," ",ROUND(AB1943,4))</f>
        <v>0.93</v>
      </c>
    </row>
    <row r="1944" spans="5:31" x14ac:dyDescent="0.25">
      <c r="E1944" s="110">
        <f t="shared" si="135"/>
        <v>0.93100000000000072</v>
      </c>
      <c r="F1944" s="110">
        <f>IF('3A-Rail transport'!$AB$56="no"," ",ROUND(E1944,4))</f>
        <v>0.93100000000000005</v>
      </c>
      <c r="G1944" s="110">
        <f>IF('3A-Rail transport'!$AB$57="no"," ",ROUND(E1944,4))</f>
        <v>0.93100000000000005</v>
      </c>
      <c r="H1944" s="110"/>
      <c r="S1944" s="110">
        <f t="shared" si="136"/>
        <v>0.93100000000000072</v>
      </c>
      <c r="T1944" s="110">
        <f>IF('3B-Air transport'!AB$66="no"," ",ROUND(S1944,4))</f>
        <v>0.93100000000000005</v>
      </c>
      <c r="U1944" s="110">
        <f>IF('3B-Air transport'!AB$67="no"," ",ROUND(S1944,4))</f>
        <v>0.93100000000000005</v>
      </c>
      <c r="V1944" s="110">
        <f>IF('3B-Air transport'!AB$68="no"," ",ROUND(S1944,4))</f>
        <v>0.93100000000000005</v>
      </c>
      <c r="W1944" s="110"/>
      <c r="AB1944" s="110">
        <f t="shared" si="137"/>
        <v>0.93100000000000072</v>
      </c>
      <c r="AC1944" s="110">
        <f>IF('3C-Water transport'!AB$56="no"," ",ROUND(AB1944,4))</f>
        <v>0.93100000000000005</v>
      </c>
      <c r="AD1944" s="110">
        <f>IF('3C-Water transport'!AB$57="no"," ",ROUND(AB1944,4))</f>
        <v>0.93100000000000005</v>
      </c>
      <c r="AE1944" s="110">
        <f>IF('3C-Water transport'!AB$58="no"," ",ROUND(AB1944,4))</f>
        <v>0.93100000000000005</v>
      </c>
    </row>
    <row r="1945" spans="5:31" x14ac:dyDescent="0.25">
      <c r="E1945" s="110">
        <f t="shared" si="135"/>
        <v>0.93200000000000072</v>
      </c>
      <c r="F1945" s="110">
        <f>IF('3A-Rail transport'!$AB$56="no"," ",ROUND(E1945,4))</f>
        <v>0.93200000000000005</v>
      </c>
      <c r="G1945" s="110">
        <f>IF('3A-Rail transport'!$AB$57="no"," ",ROUND(E1945,4))</f>
        <v>0.93200000000000005</v>
      </c>
      <c r="H1945" s="110"/>
      <c r="S1945" s="110">
        <f t="shared" si="136"/>
        <v>0.93200000000000072</v>
      </c>
      <c r="T1945" s="110">
        <f>IF('3B-Air transport'!AB$66="no"," ",ROUND(S1945,4))</f>
        <v>0.93200000000000005</v>
      </c>
      <c r="U1945" s="110">
        <f>IF('3B-Air transport'!AB$67="no"," ",ROUND(S1945,4))</f>
        <v>0.93200000000000005</v>
      </c>
      <c r="V1945" s="110">
        <f>IF('3B-Air transport'!AB$68="no"," ",ROUND(S1945,4))</f>
        <v>0.93200000000000005</v>
      </c>
      <c r="W1945" s="110"/>
      <c r="AB1945" s="110">
        <f t="shared" si="137"/>
        <v>0.93200000000000072</v>
      </c>
      <c r="AC1945" s="110">
        <f>IF('3C-Water transport'!AB$56="no"," ",ROUND(AB1945,4))</f>
        <v>0.93200000000000005</v>
      </c>
      <c r="AD1945" s="110">
        <f>IF('3C-Water transport'!AB$57="no"," ",ROUND(AB1945,4))</f>
        <v>0.93200000000000005</v>
      </c>
      <c r="AE1945" s="110">
        <f>IF('3C-Water transport'!AB$58="no"," ",ROUND(AB1945,4))</f>
        <v>0.93200000000000005</v>
      </c>
    </row>
    <row r="1946" spans="5:31" x14ac:dyDescent="0.25">
      <c r="E1946" s="110">
        <f t="shared" si="135"/>
        <v>0.93300000000000072</v>
      </c>
      <c r="F1946" s="110">
        <f>IF('3A-Rail transport'!$AB$56="no"," ",ROUND(E1946,4))</f>
        <v>0.93300000000000005</v>
      </c>
      <c r="G1946" s="110">
        <f>IF('3A-Rail transport'!$AB$57="no"," ",ROUND(E1946,4))</f>
        <v>0.93300000000000005</v>
      </c>
      <c r="H1946" s="110"/>
      <c r="S1946" s="110">
        <f t="shared" si="136"/>
        <v>0.93300000000000072</v>
      </c>
      <c r="T1946" s="110">
        <f>IF('3B-Air transport'!AB$66="no"," ",ROUND(S1946,4))</f>
        <v>0.93300000000000005</v>
      </c>
      <c r="U1946" s="110">
        <f>IF('3B-Air transport'!AB$67="no"," ",ROUND(S1946,4))</f>
        <v>0.93300000000000005</v>
      </c>
      <c r="V1946" s="110">
        <f>IF('3B-Air transport'!AB$68="no"," ",ROUND(S1946,4))</f>
        <v>0.93300000000000005</v>
      </c>
      <c r="W1946" s="110"/>
      <c r="AB1946" s="110">
        <f t="shared" si="137"/>
        <v>0.93300000000000072</v>
      </c>
      <c r="AC1946" s="110">
        <f>IF('3C-Water transport'!AB$56="no"," ",ROUND(AB1946,4))</f>
        <v>0.93300000000000005</v>
      </c>
      <c r="AD1946" s="110">
        <f>IF('3C-Water transport'!AB$57="no"," ",ROUND(AB1946,4))</f>
        <v>0.93300000000000005</v>
      </c>
      <c r="AE1946" s="110">
        <f>IF('3C-Water transport'!AB$58="no"," ",ROUND(AB1946,4))</f>
        <v>0.93300000000000005</v>
      </c>
    </row>
    <row r="1947" spans="5:31" x14ac:dyDescent="0.25">
      <c r="E1947" s="110">
        <f t="shared" si="135"/>
        <v>0.93400000000000072</v>
      </c>
      <c r="F1947" s="110">
        <f>IF('3A-Rail transport'!$AB$56="no"," ",ROUND(E1947,4))</f>
        <v>0.93400000000000005</v>
      </c>
      <c r="G1947" s="110">
        <f>IF('3A-Rail transport'!$AB$57="no"," ",ROUND(E1947,4))</f>
        <v>0.93400000000000005</v>
      </c>
      <c r="H1947" s="110"/>
      <c r="S1947" s="110">
        <f t="shared" si="136"/>
        <v>0.93400000000000072</v>
      </c>
      <c r="T1947" s="110">
        <f>IF('3B-Air transport'!AB$66="no"," ",ROUND(S1947,4))</f>
        <v>0.93400000000000005</v>
      </c>
      <c r="U1947" s="110">
        <f>IF('3B-Air transport'!AB$67="no"," ",ROUND(S1947,4))</f>
        <v>0.93400000000000005</v>
      </c>
      <c r="V1947" s="110">
        <f>IF('3B-Air transport'!AB$68="no"," ",ROUND(S1947,4))</f>
        <v>0.93400000000000005</v>
      </c>
      <c r="W1947" s="110"/>
      <c r="AB1947" s="110">
        <f t="shared" si="137"/>
        <v>0.93400000000000072</v>
      </c>
      <c r="AC1947" s="110">
        <f>IF('3C-Water transport'!AB$56="no"," ",ROUND(AB1947,4))</f>
        <v>0.93400000000000005</v>
      </c>
      <c r="AD1947" s="110">
        <f>IF('3C-Water transport'!AB$57="no"," ",ROUND(AB1947,4))</f>
        <v>0.93400000000000005</v>
      </c>
      <c r="AE1947" s="110">
        <f>IF('3C-Water transport'!AB$58="no"," ",ROUND(AB1947,4))</f>
        <v>0.93400000000000005</v>
      </c>
    </row>
    <row r="1948" spans="5:31" x14ac:dyDescent="0.25">
      <c r="E1948" s="110">
        <f t="shared" si="135"/>
        <v>0.93500000000000072</v>
      </c>
      <c r="F1948" s="110">
        <f>IF('3A-Rail transport'!$AB$56="no"," ",ROUND(E1948,4))</f>
        <v>0.93500000000000005</v>
      </c>
      <c r="G1948" s="110">
        <f>IF('3A-Rail transport'!$AB$57="no"," ",ROUND(E1948,4))</f>
        <v>0.93500000000000005</v>
      </c>
      <c r="H1948" s="110"/>
      <c r="S1948" s="110">
        <f t="shared" si="136"/>
        <v>0.93500000000000072</v>
      </c>
      <c r="T1948" s="110">
        <f>IF('3B-Air transport'!AB$66="no"," ",ROUND(S1948,4))</f>
        <v>0.93500000000000005</v>
      </c>
      <c r="U1948" s="110">
        <f>IF('3B-Air transport'!AB$67="no"," ",ROUND(S1948,4))</f>
        <v>0.93500000000000005</v>
      </c>
      <c r="V1948" s="110">
        <f>IF('3B-Air transport'!AB$68="no"," ",ROUND(S1948,4))</f>
        <v>0.93500000000000005</v>
      </c>
      <c r="W1948" s="110"/>
      <c r="AB1948" s="110">
        <f t="shared" si="137"/>
        <v>0.93500000000000072</v>
      </c>
      <c r="AC1948" s="110">
        <f>IF('3C-Water transport'!AB$56="no"," ",ROUND(AB1948,4))</f>
        <v>0.93500000000000005</v>
      </c>
      <c r="AD1948" s="110">
        <f>IF('3C-Water transport'!AB$57="no"," ",ROUND(AB1948,4))</f>
        <v>0.93500000000000005</v>
      </c>
      <c r="AE1948" s="110">
        <f>IF('3C-Water transport'!AB$58="no"," ",ROUND(AB1948,4))</f>
        <v>0.93500000000000005</v>
      </c>
    </row>
    <row r="1949" spans="5:31" x14ac:dyDescent="0.25">
      <c r="E1949" s="110">
        <f t="shared" si="135"/>
        <v>0.93600000000000072</v>
      </c>
      <c r="F1949" s="110">
        <f>IF('3A-Rail transport'!$AB$56="no"," ",ROUND(E1949,4))</f>
        <v>0.93600000000000005</v>
      </c>
      <c r="G1949" s="110">
        <f>IF('3A-Rail transport'!$AB$57="no"," ",ROUND(E1949,4))</f>
        <v>0.93600000000000005</v>
      </c>
      <c r="H1949" s="110"/>
      <c r="S1949" s="110">
        <f t="shared" si="136"/>
        <v>0.93600000000000072</v>
      </c>
      <c r="T1949" s="110">
        <f>IF('3B-Air transport'!AB$66="no"," ",ROUND(S1949,4))</f>
        <v>0.93600000000000005</v>
      </c>
      <c r="U1949" s="110">
        <f>IF('3B-Air transport'!AB$67="no"," ",ROUND(S1949,4))</f>
        <v>0.93600000000000005</v>
      </c>
      <c r="V1949" s="110">
        <f>IF('3B-Air transport'!AB$68="no"," ",ROUND(S1949,4))</f>
        <v>0.93600000000000005</v>
      </c>
      <c r="W1949" s="110"/>
      <c r="AB1949" s="110">
        <f t="shared" si="137"/>
        <v>0.93600000000000072</v>
      </c>
      <c r="AC1949" s="110">
        <f>IF('3C-Water transport'!AB$56="no"," ",ROUND(AB1949,4))</f>
        <v>0.93600000000000005</v>
      </c>
      <c r="AD1949" s="110">
        <f>IF('3C-Water transport'!AB$57="no"," ",ROUND(AB1949,4))</f>
        <v>0.93600000000000005</v>
      </c>
      <c r="AE1949" s="110">
        <f>IF('3C-Water transport'!AB$58="no"," ",ROUND(AB1949,4))</f>
        <v>0.93600000000000005</v>
      </c>
    </row>
    <row r="1950" spans="5:31" x14ac:dyDescent="0.25">
      <c r="E1950" s="110">
        <f t="shared" si="135"/>
        <v>0.93700000000000072</v>
      </c>
      <c r="F1950" s="110">
        <f>IF('3A-Rail transport'!$AB$56="no"," ",ROUND(E1950,4))</f>
        <v>0.93700000000000006</v>
      </c>
      <c r="G1950" s="110">
        <f>IF('3A-Rail transport'!$AB$57="no"," ",ROUND(E1950,4))</f>
        <v>0.93700000000000006</v>
      </c>
      <c r="H1950" s="110"/>
      <c r="S1950" s="110">
        <f t="shared" si="136"/>
        <v>0.93700000000000072</v>
      </c>
      <c r="T1950" s="110">
        <f>IF('3B-Air transport'!AB$66="no"," ",ROUND(S1950,4))</f>
        <v>0.93700000000000006</v>
      </c>
      <c r="U1950" s="110">
        <f>IF('3B-Air transport'!AB$67="no"," ",ROUND(S1950,4))</f>
        <v>0.93700000000000006</v>
      </c>
      <c r="V1950" s="110">
        <f>IF('3B-Air transport'!AB$68="no"," ",ROUND(S1950,4))</f>
        <v>0.93700000000000006</v>
      </c>
      <c r="W1950" s="110"/>
      <c r="AB1950" s="110">
        <f t="shared" si="137"/>
        <v>0.93700000000000072</v>
      </c>
      <c r="AC1950" s="110">
        <f>IF('3C-Water transport'!AB$56="no"," ",ROUND(AB1950,4))</f>
        <v>0.93700000000000006</v>
      </c>
      <c r="AD1950" s="110">
        <f>IF('3C-Water transport'!AB$57="no"," ",ROUND(AB1950,4))</f>
        <v>0.93700000000000006</v>
      </c>
      <c r="AE1950" s="110">
        <f>IF('3C-Water transport'!AB$58="no"," ",ROUND(AB1950,4))</f>
        <v>0.93700000000000006</v>
      </c>
    </row>
    <row r="1951" spans="5:31" x14ac:dyDescent="0.25">
      <c r="E1951" s="110">
        <f t="shared" si="135"/>
        <v>0.93800000000000072</v>
      </c>
      <c r="F1951" s="110">
        <f>IF('3A-Rail transport'!$AB$56="no"," ",ROUND(E1951,4))</f>
        <v>0.93799999999999994</v>
      </c>
      <c r="G1951" s="110">
        <f>IF('3A-Rail transport'!$AB$57="no"," ",ROUND(E1951,4))</f>
        <v>0.93799999999999994</v>
      </c>
      <c r="H1951" s="110"/>
      <c r="S1951" s="110">
        <f t="shared" si="136"/>
        <v>0.93800000000000072</v>
      </c>
      <c r="T1951" s="110">
        <f>IF('3B-Air transport'!AB$66="no"," ",ROUND(S1951,4))</f>
        <v>0.93799999999999994</v>
      </c>
      <c r="U1951" s="110">
        <f>IF('3B-Air transport'!AB$67="no"," ",ROUND(S1951,4))</f>
        <v>0.93799999999999994</v>
      </c>
      <c r="V1951" s="110">
        <f>IF('3B-Air transport'!AB$68="no"," ",ROUND(S1951,4))</f>
        <v>0.93799999999999994</v>
      </c>
      <c r="W1951" s="110"/>
      <c r="AB1951" s="110">
        <f t="shared" si="137"/>
        <v>0.93800000000000072</v>
      </c>
      <c r="AC1951" s="110">
        <f>IF('3C-Water transport'!AB$56="no"," ",ROUND(AB1951,4))</f>
        <v>0.93799999999999994</v>
      </c>
      <c r="AD1951" s="110">
        <f>IF('3C-Water transport'!AB$57="no"," ",ROUND(AB1951,4))</f>
        <v>0.93799999999999994</v>
      </c>
      <c r="AE1951" s="110">
        <f>IF('3C-Water transport'!AB$58="no"," ",ROUND(AB1951,4))</f>
        <v>0.93799999999999994</v>
      </c>
    </row>
    <row r="1952" spans="5:31" x14ac:dyDescent="0.25">
      <c r="E1952" s="110">
        <f t="shared" si="135"/>
        <v>0.93900000000000072</v>
      </c>
      <c r="F1952" s="110">
        <f>IF('3A-Rail transport'!$AB$56="no"," ",ROUND(E1952,4))</f>
        <v>0.93899999999999995</v>
      </c>
      <c r="G1952" s="110">
        <f>IF('3A-Rail transport'!$AB$57="no"," ",ROUND(E1952,4))</f>
        <v>0.93899999999999995</v>
      </c>
      <c r="H1952" s="110"/>
      <c r="S1952" s="110">
        <f t="shared" si="136"/>
        <v>0.93900000000000072</v>
      </c>
      <c r="T1952" s="110">
        <f>IF('3B-Air transport'!AB$66="no"," ",ROUND(S1952,4))</f>
        <v>0.93899999999999995</v>
      </c>
      <c r="U1952" s="110">
        <f>IF('3B-Air transport'!AB$67="no"," ",ROUND(S1952,4))</f>
        <v>0.93899999999999995</v>
      </c>
      <c r="V1952" s="110">
        <f>IF('3B-Air transport'!AB$68="no"," ",ROUND(S1952,4))</f>
        <v>0.93899999999999995</v>
      </c>
      <c r="W1952" s="110"/>
      <c r="AB1952" s="110">
        <f t="shared" si="137"/>
        <v>0.93900000000000072</v>
      </c>
      <c r="AC1952" s="110">
        <f>IF('3C-Water transport'!AB$56="no"," ",ROUND(AB1952,4))</f>
        <v>0.93899999999999995</v>
      </c>
      <c r="AD1952" s="110">
        <f>IF('3C-Water transport'!AB$57="no"," ",ROUND(AB1952,4))</f>
        <v>0.93899999999999995</v>
      </c>
      <c r="AE1952" s="110">
        <f>IF('3C-Water transport'!AB$58="no"," ",ROUND(AB1952,4))</f>
        <v>0.93899999999999995</v>
      </c>
    </row>
    <row r="1953" spans="5:31" x14ac:dyDescent="0.25">
      <c r="E1953" s="110">
        <f t="shared" si="135"/>
        <v>0.94000000000000072</v>
      </c>
      <c r="F1953" s="110">
        <f>IF('3A-Rail transport'!$AB$56="no"," ",ROUND(E1953,4))</f>
        <v>0.94</v>
      </c>
      <c r="G1953" s="110">
        <f>IF('3A-Rail transport'!$AB$57="no"," ",ROUND(E1953,4))</f>
        <v>0.94</v>
      </c>
      <c r="H1953" s="110"/>
      <c r="S1953" s="110">
        <f t="shared" si="136"/>
        <v>0.94000000000000072</v>
      </c>
      <c r="T1953" s="110">
        <f>IF('3B-Air transport'!AB$66="no"," ",ROUND(S1953,4))</f>
        <v>0.94</v>
      </c>
      <c r="U1953" s="110">
        <f>IF('3B-Air transport'!AB$67="no"," ",ROUND(S1953,4))</f>
        <v>0.94</v>
      </c>
      <c r="V1953" s="110">
        <f>IF('3B-Air transport'!AB$68="no"," ",ROUND(S1953,4))</f>
        <v>0.94</v>
      </c>
      <c r="W1953" s="110"/>
      <c r="AB1953" s="110">
        <f t="shared" si="137"/>
        <v>0.94000000000000072</v>
      </c>
      <c r="AC1953" s="110">
        <f>IF('3C-Water transport'!AB$56="no"," ",ROUND(AB1953,4))</f>
        <v>0.94</v>
      </c>
      <c r="AD1953" s="110">
        <f>IF('3C-Water transport'!AB$57="no"," ",ROUND(AB1953,4))</f>
        <v>0.94</v>
      </c>
      <c r="AE1953" s="110">
        <f>IF('3C-Water transport'!AB$58="no"," ",ROUND(AB1953,4))</f>
        <v>0.94</v>
      </c>
    </row>
    <row r="1954" spans="5:31" x14ac:dyDescent="0.25">
      <c r="E1954" s="110">
        <f t="shared" si="135"/>
        <v>0.94100000000000072</v>
      </c>
      <c r="F1954" s="110">
        <f>IF('3A-Rail transport'!$AB$56="no"," ",ROUND(E1954,4))</f>
        <v>0.94099999999999995</v>
      </c>
      <c r="G1954" s="110">
        <f>IF('3A-Rail transport'!$AB$57="no"," ",ROUND(E1954,4))</f>
        <v>0.94099999999999995</v>
      </c>
      <c r="H1954" s="110"/>
      <c r="S1954" s="110">
        <f t="shared" si="136"/>
        <v>0.94100000000000072</v>
      </c>
      <c r="T1954" s="110">
        <f>IF('3B-Air transport'!AB$66="no"," ",ROUND(S1954,4))</f>
        <v>0.94099999999999995</v>
      </c>
      <c r="U1954" s="110">
        <f>IF('3B-Air transport'!AB$67="no"," ",ROUND(S1954,4))</f>
        <v>0.94099999999999995</v>
      </c>
      <c r="V1954" s="110">
        <f>IF('3B-Air transport'!AB$68="no"," ",ROUND(S1954,4))</f>
        <v>0.94099999999999995</v>
      </c>
      <c r="W1954" s="110"/>
      <c r="AB1954" s="110">
        <f t="shared" si="137"/>
        <v>0.94100000000000072</v>
      </c>
      <c r="AC1954" s="110">
        <f>IF('3C-Water transport'!AB$56="no"," ",ROUND(AB1954,4))</f>
        <v>0.94099999999999995</v>
      </c>
      <c r="AD1954" s="110">
        <f>IF('3C-Water transport'!AB$57="no"," ",ROUND(AB1954,4))</f>
        <v>0.94099999999999995</v>
      </c>
      <c r="AE1954" s="110">
        <f>IF('3C-Water transport'!AB$58="no"," ",ROUND(AB1954,4))</f>
        <v>0.94099999999999995</v>
      </c>
    </row>
    <row r="1955" spans="5:31" x14ac:dyDescent="0.25">
      <c r="E1955" s="110">
        <f t="shared" si="135"/>
        <v>0.94200000000000073</v>
      </c>
      <c r="F1955" s="110">
        <f>IF('3A-Rail transport'!$AB$56="no"," ",ROUND(E1955,4))</f>
        <v>0.94199999999999995</v>
      </c>
      <c r="G1955" s="110">
        <f>IF('3A-Rail transport'!$AB$57="no"," ",ROUND(E1955,4))</f>
        <v>0.94199999999999995</v>
      </c>
      <c r="H1955" s="110"/>
      <c r="S1955" s="110">
        <f t="shared" si="136"/>
        <v>0.94200000000000073</v>
      </c>
      <c r="T1955" s="110">
        <f>IF('3B-Air transport'!AB$66="no"," ",ROUND(S1955,4))</f>
        <v>0.94199999999999995</v>
      </c>
      <c r="U1955" s="110">
        <f>IF('3B-Air transport'!AB$67="no"," ",ROUND(S1955,4))</f>
        <v>0.94199999999999995</v>
      </c>
      <c r="V1955" s="110">
        <f>IF('3B-Air transport'!AB$68="no"," ",ROUND(S1955,4))</f>
        <v>0.94199999999999995</v>
      </c>
      <c r="W1955" s="110"/>
      <c r="AB1955" s="110">
        <f t="shared" si="137"/>
        <v>0.94200000000000073</v>
      </c>
      <c r="AC1955" s="110">
        <f>IF('3C-Water transport'!AB$56="no"," ",ROUND(AB1955,4))</f>
        <v>0.94199999999999995</v>
      </c>
      <c r="AD1955" s="110">
        <f>IF('3C-Water transport'!AB$57="no"," ",ROUND(AB1955,4))</f>
        <v>0.94199999999999995</v>
      </c>
      <c r="AE1955" s="110">
        <f>IF('3C-Water transport'!AB$58="no"," ",ROUND(AB1955,4))</f>
        <v>0.94199999999999995</v>
      </c>
    </row>
    <row r="1956" spans="5:31" x14ac:dyDescent="0.25">
      <c r="E1956" s="110">
        <f t="shared" si="135"/>
        <v>0.94300000000000073</v>
      </c>
      <c r="F1956" s="110">
        <f>IF('3A-Rail transport'!$AB$56="no"," ",ROUND(E1956,4))</f>
        <v>0.94299999999999995</v>
      </c>
      <c r="G1956" s="110">
        <f>IF('3A-Rail transport'!$AB$57="no"," ",ROUND(E1956,4))</f>
        <v>0.94299999999999995</v>
      </c>
      <c r="H1956" s="110"/>
      <c r="S1956" s="110">
        <f t="shared" si="136"/>
        <v>0.94300000000000073</v>
      </c>
      <c r="T1956" s="110">
        <f>IF('3B-Air transport'!AB$66="no"," ",ROUND(S1956,4))</f>
        <v>0.94299999999999995</v>
      </c>
      <c r="U1956" s="110">
        <f>IF('3B-Air transport'!AB$67="no"," ",ROUND(S1956,4))</f>
        <v>0.94299999999999995</v>
      </c>
      <c r="V1956" s="110">
        <f>IF('3B-Air transport'!AB$68="no"," ",ROUND(S1956,4))</f>
        <v>0.94299999999999995</v>
      </c>
      <c r="W1956" s="110"/>
      <c r="AB1956" s="110">
        <f t="shared" si="137"/>
        <v>0.94300000000000073</v>
      </c>
      <c r="AC1956" s="110">
        <f>IF('3C-Water transport'!AB$56="no"," ",ROUND(AB1956,4))</f>
        <v>0.94299999999999995</v>
      </c>
      <c r="AD1956" s="110">
        <f>IF('3C-Water transport'!AB$57="no"," ",ROUND(AB1956,4))</f>
        <v>0.94299999999999995</v>
      </c>
      <c r="AE1956" s="110">
        <f>IF('3C-Water transport'!AB$58="no"," ",ROUND(AB1956,4))</f>
        <v>0.94299999999999995</v>
      </c>
    </row>
    <row r="1957" spans="5:31" x14ac:dyDescent="0.25">
      <c r="E1957" s="110">
        <f t="shared" si="135"/>
        <v>0.94400000000000073</v>
      </c>
      <c r="F1957" s="110">
        <f>IF('3A-Rail transport'!$AB$56="no"," ",ROUND(E1957,4))</f>
        <v>0.94399999999999995</v>
      </c>
      <c r="G1957" s="110">
        <f>IF('3A-Rail transport'!$AB$57="no"," ",ROUND(E1957,4))</f>
        <v>0.94399999999999995</v>
      </c>
      <c r="H1957" s="110"/>
      <c r="S1957" s="110">
        <f t="shared" si="136"/>
        <v>0.94400000000000073</v>
      </c>
      <c r="T1957" s="110">
        <f>IF('3B-Air transport'!AB$66="no"," ",ROUND(S1957,4))</f>
        <v>0.94399999999999995</v>
      </c>
      <c r="U1957" s="110">
        <f>IF('3B-Air transport'!AB$67="no"," ",ROUND(S1957,4))</f>
        <v>0.94399999999999995</v>
      </c>
      <c r="V1957" s="110">
        <f>IF('3B-Air transport'!AB$68="no"," ",ROUND(S1957,4))</f>
        <v>0.94399999999999995</v>
      </c>
      <c r="W1957" s="110"/>
      <c r="AB1957" s="110">
        <f t="shared" si="137"/>
        <v>0.94400000000000073</v>
      </c>
      <c r="AC1957" s="110">
        <f>IF('3C-Water transport'!AB$56="no"," ",ROUND(AB1957,4))</f>
        <v>0.94399999999999995</v>
      </c>
      <c r="AD1957" s="110">
        <f>IF('3C-Water transport'!AB$57="no"," ",ROUND(AB1957,4))</f>
        <v>0.94399999999999995</v>
      </c>
      <c r="AE1957" s="110">
        <f>IF('3C-Water transport'!AB$58="no"," ",ROUND(AB1957,4))</f>
        <v>0.94399999999999995</v>
      </c>
    </row>
    <row r="1958" spans="5:31" x14ac:dyDescent="0.25">
      <c r="E1958" s="110">
        <f t="shared" si="135"/>
        <v>0.94500000000000073</v>
      </c>
      <c r="F1958" s="110">
        <f>IF('3A-Rail transport'!$AB$56="no"," ",ROUND(E1958,4))</f>
        <v>0.94499999999999995</v>
      </c>
      <c r="G1958" s="110">
        <f>IF('3A-Rail transport'!$AB$57="no"," ",ROUND(E1958,4))</f>
        <v>0.94499999999999995</v>
      </c>
      <c r="H1958" s="110"/>
      <c r="S1958" s="110">
        <f t="shared" si="136"/>
        <v>0.94500000000000073</v>
      </c>
      <c r="T1958" s="110">
        <f>IF('3B-Air transport'!AB$66="no"," ",ROUND(S1958,4))</f>
        <v>0.94499999999999995</v>
      </c>
      <c r="U1958" s="110">
        <f>IF('3B-Air transport'!AB$67="no"," ",ROUND(S1958,4))</f>
        <v>0.94499999999999995</v>
      </c>
      <c r="V1958" s="110">
        <f>IF('3B-Air transport'!AB$68="no"," ",ROUND(S1958,4))</f>
        <v>0.94499999999999995</v>
      </c>
      <c r="W1958" s="110"/>
      <c r="AB1958" s="110">
        <f t="shared" si="137"/>
        <v>0.94500000000000073</v>
      </c>
      <c r="AC1958" s="110">
        <f>IF('3C-Water transport'!AB$56="no"," ",ROUND(AB1958,4))</f>
        <v>0.94499999999999995</v>
      </c>
      <c r="AD1958" s="110">
        <f>IF('3C-Water transport'!AB$57="no"," ",ROUND(AB1958,4))</f>
        <v>0.94499999999999995</v>
      </c>
      <c r="AE1958" s="110">
        <f>IF('3C-Water transport'!AB$58="no"," ",ROUND(AB1958,4))</f>
        <v>0.94499999999999995</v>
      </c>
    </row>
    <row r="1959" spans="5:31" x14ac:dyDescent="0.25">
      <c r="E1959" s="110">
        <f t="shared" si="135"/>
        <v>0.94600000000000073</v>
      </c>
      <c r="F1959" s="110">
        <f>IF('3A-Rail transport'!$AB$56="no"," ",ROUND(E1959,4))</f>
        <v>0.94599999999999995</v>
      </c>
      <c r="G1959" s="110">
        <f>IF('3A-Rail transport'!$AB$57="no"," ",ROUND(E1959,4))</f>
        <v>0.94599999999999995</v>
      </c>
      <c r="H1959" s="110"/>
      <c r="S1959" s="110">
        <f t="shared" si="136"/>
        <v>0.94600000000000073</v>
      </c>
      <c r="T1959" s="110">
        <f>IF('3B-Air transport'!AB$66="no"," ",ROUND(S1959,4))</f>
        <v>0.94599999999999995</v>
      </c>
      <c r="U1959" s="110">
        <f>IF('3B-Air transport'!AB$67="no"," ",ROUND(S1959,4))</f>
        <v>0.94599999999999995</v>
      </c>
      <c r="V1959" s="110">
        <f>IF('3B-Air transport'!AB$68="no"," ",ROUND(S1959,4))</f>
        <v>0.94599999999999995</v>
      </c>
      <c r="W1959" s="110"/>
      <c r="AB1959" s="110">
        <f t="shared" si="137"/>
        <v>0.94600000000000073</v>
      </c>
      <c r="AC1959" s="110">
        <f>IF('3C-Water transport'!AB$56="no"," ",ROUND(AB1959,4))</f>
        <v>0.94599999999999995</v>
      </c>
      <c r="AD1959" s="110">
        <f>IF('3C-Water transport'!AB$57="no"," ",ROUND(AB1959,4))</f>
        <v>0.94599999999999995</v>
      </c>
      <c r="AE1959" s="110">
        <f>IF('3C-Water transport'!AB$58="no"," ",ROUND(AB1959,4))</f>
        <v>0.94599999999999995</v>
      </c>
    </row>
    <row r="1960" spans="5:31" x14ac:dyDescent="0.25">
      <c r="E1960" s="110">
        <f t="shared" si="135"/>
        <v>0.94700000000000073</v>
      </c>
      <c r="F1960" s="110">
        <f>IF('3A-Rail transport'!$AB$56="no"," ",ROUND(E1960,4))</f>
        <v>0.94699999999999995</v>
      </c>
      <c r="G1960" s="110">
        <f>IF('3A-Rail transport'!$AB$57="no"," ",ROUND(E1960,4))</f>
        <v>0.94699999999999995</v>
      </c>
      <c r="H1960" s="110"/>
      <c r="S1960" s="110">
        <f t="shared" si="136"/>
        <v>0.94700000000000073</v>
      </c>
      <c r="T1960" s="110">
        <f>IF('3B-Air transport'!AB$66="no"," ",ROUND(S1960,4))</f>
        <v>0.94699999999999995</v>
      </c>
      <c r="U1960" s="110">
        <f>IF('3B-Air transport'!AB$67="no"," ",ROUND(S1960,4))</f>
        <v>0.94699999999999995</v>
      </c>
      <c r="V1960" s="110">
        <f>IF('3B-Air transport'!AB$68="no"," ",ROUND(S1960,4))</f>
        <v>0.94699999999999995</v>
      </c>
      <c r="W1960" s="110"/>
      <c r="AB1960" s="110">
        <f t="shared" si="137"/>
        <v>0.94700000000000073</v>
      </c>
      <c r="AC1960" s="110">
        <f>IF('3C-Water transport'!AB$56="no"," ",ROUND(AB1960,4))</f>
        <v>0.94699999999999995</v>
      </c>
      <c r="AD1960" s="110">
        <f>IF('3C-Water transport'!AB$57="no"," ",ROUND(AB1960,4))</f>
        <v>0.94699999999999995</v>
      </c>
      <c r="AE1960" s="110">
        <f>IF('3C-Water transport'!AB$58="no"," ",ROUND(AB1960,4))</f>
        <v>0.94699999999999995</v>
      </c>
    </row>
    <row r="1961" spans="5:31" x14ac:dyDescent="0.25">
      <c r="E1961" s="110">
        <f t="shared" si="135"/>
        <v>0.94800000000000073</v>
      </c>
      <c r="F1961" s="110">
        <f>IF('3A-Rail transport'!$AB$56="no"," ",ROUND(E1961,4))</f>
        <v>0.94799999999999995</v>
      </c>
      <c r="G1961" s="110">
        <f>IF('3A-Rail transport'!$AB$57="no"," ",ROUND(E1961,4))</f>
        <v>0.94799999999999995</v>
      </c>
      <c r="H1961" s="110"/>
      <c r="S1961" s="110">
        <f t="shared" si="136"/>
        <v>0.94800000000000073</v>
      </c>
      <c r="T1961" s="110">
        <f>IF('3B-Air transport'!AB$66="no"," ",ROUND(S1961,4))</f>
        <v>0.94799999999999995</v>
      </c>
      <c r="U1961" s="110">
        <f>IF('3B-Air transport'!AB$67="no"," ",ROUND(S1961,4))</f>
        <v>0.94799999999999995</v>
      </c>
      <c r="V1961" s="110">
        <f>IF('3B-Air transport'!AB$68="no"," ",ROUND(S1961,4))</f>
        <v>0.94799999999999995</v>
      </c>
      <c r="W1961" s="110"/>
      <c r="AB1961" s="110">
        <f t="shared" si="137"/>
        <v>0.94800000000000073</v>
      </c>
      <c r="AC1961" s="110">
        <f>IF('3C-Water transport'!AB$56="no"," ",ROUND(AB1961,4))</f>
        <v>0.94799999999999995</v>
      </c>
      <c r="AD1961" s="110">
        <f>IF('3C-Water transport'!AB$57="no"," ",ROUND(AB1961,4))</f>
        <v>0.94799999999999995</v>
      </c>
      <c r="AE1961" s="110">
        <f>IF('3C-Water transport'!AB$58="no"," ",ROUND(AB1961,4))</f>
        <v>0.94799999999999995</v>
      </c>
    </row>
    <row r="1962" spans="5:31" x14ac:dyDescent="0.25">
      <c r="E1962" s="110">
        <f t="shared" si="135"/>
        <v>0.94900000000000073</v>
      </c>
      <c r="F1962" s="110">
        <f>IF('3A-Rail transport'!$AB$56="no"," ",ROUND(E1962,4))</f>
        <v>0.94899999999999995</v>
      </c>
      <c r="G1962" s="110">
        <f>IF('3A-Rail transport'!$AB$57="no"," ",ROUND(E1962,4))</f>
        <v>0.94899999999999995</v>
      </c>
      <c r="H1962" s="110"/>
      <c r="S1962" s="110">
        <f t="shared" si="136"/>
        <v>0.94900000000000073</v>
      </c>
      <c r="T1962" s="110">
        <f>IF('3B-Air transport'!AB$66="no"," ",ROUND(S1962,4))</f>
        <v>0.94899999999999995</v>
      </c>
      <c r="U1962" s="110">
        <f>IF('3B-Air transport'!AB$67="no"," ",ROUND(S1962,4))</f>
        <v>0.94899999999999995</v>
      </c>
      <c r="V1962" s="110">
        <f>IF('3B-Air transport'!AB$68="no"," ",ROUND(S1962,4))</f>
        <v>0.94899999999999995</v>
      </c>
      <c r="W1962" s="110"/>
      <c r="AB1962" s="110">
        <f t="shared" si="137"/>
        <v>0.94900000000000073</v>
      </c>
      <c r="AC1962" s="110">
        <f>IF('3C-Water transport'!AB$56="no"," ",ROUND(AB1962,4))</f>
        <v>0.94899999999999995</v>
      </c>
      <c r="AD1962" s="110">
        <f>IF('3C-Water transport'!AB$57="no"," ",ROUND(AB1962,4))</f>
        <v>0.94899999999999995</v>
      </c>
      <c r="AE1962" s="110">
        <f>IF('3C-Water transport'!AB$58="no"," ",ROUND(AB1962,4))</f>
        <v>0.94899999999999995</v>
      </c>
    </row>
    <row r="1963" spans="5:31" x14ac:dyDescent="0.25">
      <c r="E1963" s="110">
        <f t="shared" si="135"/>
        <v>0.95000000000000073</v>
      </c>
      <c r="F1963" s="110">
        <f>IF('3A-Rail transport'!$AB$56="no"," ",ROUND(E1963,4))</f>
        <v>0.95</v>
      </c>
      <c r="G1963" s="110">
        <f>IF('3A-Rail transport'!$AB$57="no"," ",ROUND(E1963,4))</f>
        <v>0.95</v>
      </c>
      <c r="H1963" s="110"/>
      <c r="S1963" s="110">
        <f t="shared" si="136"/>
        <v>0.95000000000000073</v>
      </c>
      <c r="T1963" s="110">
        <f>IF('3B-Air transport'!AB$66="no"," ",ROUND(S1963,4))</f>
        <v>0.95</v>
      </c>
      <c r="U1963" s="110">
        <f>IF('3B-Air transport'!AB$67="no"," ",ROUND(S1963,4))</f>
        <v>0.95</v>
      </c>
      <c r="V1963" s="110">
        <f>IF('3B-Air transport'!AB$68="no"," ",ROUND(S1963,4))</f>
        <v>0.95</v>
      </c>
      <c r="W1963" s="110"/>
      <c r="AB1963" s="110">
        <f t="shared" si="137"/>
        <v>0.95000000000000073</v>
      </c>
      <c r="AC1963" s="110">
        <f>IF('3C-Water transport'!AB$56="no"," ",ROUND(AB1963,4))</f>
        <v>0.95</v>
      </c>
      <c r="AD1963" s="110">
        <f>IF('3C-Water transport'!AB$57="no"," ",ROUND(AB1963,4))</f>
        <v>0.95</v>
      </c>
      <c r="AE1963" s="110">
        <f>IF('3C-Water transport'!AB$58="no"," ",ROUND(AB1963,4))</f>
        <v>0.95</v>
      </c>
    </row>
    <row r="1964" spans="5:31" x14ac:dyDescent="0.25">
      <c r="E1964" s="110">
        <f t="shared" si="135"/>
        <v>0.95100000000000073</v>
      </c>
      <c r="F1964" s="110">
        <f>IF('3A-Rail transport'!$AB$56="no"," ",ROUND(E1964,4))</f>
        <v>0.95099999999999996</v>
      </c>
      <c r="G1964" s="110">
        <f>IF('3A-Rail transport'!$AB$57="no"," ",ROUND(E1964,4))</f>
        <v>0.95099999999999996</v>
      </c>
      <c r="H1964" s="110"/>
      <c r="S1964" s="110">
        <f t="shared" si="136"/>
        <v>0.95100000000000073</v>
      </c>
      <c r="T1964" s="110">
        <f>IF('3B-Air transport'!AB$66="no"," ",ROUND(S1964,4))</f>
        <v>0.95099999999999996</v>
      </c>
      <c r="U1964" s="110">
        <f>IF('3B-Air transport'!AB$67="no"," ",ROUND(S1964,4))</f>
        <v>0.95099999999999996</v>
      </c>
      <c r="V1964" s="110">
        <f>IF('3B-Air transport'!AB$68="no"," ",ROUND(S1964,4))</f>
        <v>0.95099999999999996</v>
      </c>
      <c r="W1964" s="110"/>
      <c r="AB1964" s="110">
        <f t="shared" si="137"/>
        <v>0.95100000000000073</v>
      </c>
      <c r="AC1964" s="110">
        <f>IF('3C-Water transport'!AB$56="no"," ",ROUND(AB1964,4))</f>
        <v>0.95099999999999996</v>
      </c>
      <c r="AD1964" s="110">
        <f>IF('3C-Water transport'!AB$57="no"," ",ROUND(AB1964,4))</f>
        <v>0.95099999999999996</v>
      </c>
      <c r="AE1964" s="110">
        <f>IF('3C-Water transport'!AB$58="no"," ",ROUND(AB1964,4))</f>
        <v>0.95099999999999996</v>
      </c>
    </row>
    <row r="1965" spans="5:31" x14ac:dyDescent="0.25">
      <c r="E1965" s="110">
        <f t="shared" si="135"/>
        <v>0.95200000000000073</v>
      </c>
      <c r="F1965" s="110">
        <f>IF('3A-Rail transport'!$AB$56="no"," ",ROUND(E1965,4))</f>
        <v>0.95199999999999996</v>
      </c>
      <c r="G1965" s="110">
        <f>IF('3A-Rail transport'!$AB$57="no"," ",ROUND(E1965,4))</f>
        <v>0.95199999999999996</v>
      </c>
      <c r="H1965" s="110"/>
      <c r="S1965" s="110">
        <f t="shared" si="136"/>
        <v>0.95200000000000073</v>
      </c>
      <c r="T1965" s="110">
        <f>IF('3B-Air transport'!AB$66="no"," ",ROUND(S1965,4))</f>
        <v>0.95199999999999996</v>
      </c>
      <c r="U1965" s="110">
        <f>IF('3B-Air transport'!AB$67="no"," ",ROUND(S1965,4))</f>
        <v>0.95199999999999996</v>
      </c>
      <c r="V1965" s="110">
        <f>IF('3B-Air transport'!AB$68="no"," ",ROUND(S1965,4))</f>
        <v>0.95199999999999996</v>
      </c>
      <c r="W1965" s="110"/>
      <c r="AB1965" s="110">
        <f t="shared" si="137"/>
        <v>0.95200000000000073</v>
      </c>
      <c r="AC1965" s="110">
        <f>IF('3C-Water transport'!AB$56="no"," ",ROUND(AB1965,4))</f>
        <v>0.95199999999999996</v>
      </c>
      <c r="AD1965" s="110">
        <f>IF('3C-Water transport'!AB$57="no"," ",ROUND(AB1965,4))</f>
        <v>0.95199999999999996</v>
      </c>
      <c r="AE1965" s="110">
        <f>IF('3C-Water transport'!AB$58="no"," ",ROUND(AB1965,4))</f>
        <v>0.95199999999999996</v>
      </c>
    </row>
    <row r="1966" spans="5:31" x14ac:dyDescent="0.25">
      <c r="E1966" s="110">
        <f t="shared" si="135"/>
        <v>0.95300000000000074</v>
      </c>
      <c r="F1966" s="110">
        <f>IF('3A-Rail transport'!$AB$56="no"," ",ROUND(E1966,4))</f>
        <v>0.95299999999999996</v>
      </c>
      <c r="G1966" s="110">
        <f>IF('3A-Rail transport'!$AB$57="no"," ",ROUND(E1966,4))</f>
        <v>0.95299999999999996</v>
      </c>
      <c r="H1966" s="110"/>
      <c r="S1966" s="110">
        <f t="shared" si="136"/>
        <v>0.95300000000000074</v>
      </c>
      <c r="T1966" s="110">
        <f>IF('3B-Air transport'!AB$66="no"," ",ROUND(S1966,4))</f>
        <v>0.95299999999999996</v>
      </c>
      <c r="U1966" s="110">
        <f>IF('3B-Air transport'!AB$67="no"," ",ROUND(S1966,4))</f>
        <v>0.95299999999999996</v>
      </c>
      <c r="V1966" s="110">
        <f>IF('3B-Air transport'!AB$68="no"," ",ROUND(S1966,4))</f>
        <v>0.95299999999999996</v>
      </c>
      <c r="W1966" s="110"/>
      <c r="AB1966" s="110">
        <f t="shared" si="137"/>
        <v>0.95300000000000074</v>
      </c>
      <c r="AC1966" s="110">
        <f>IF('3C-Water transport'!AB$56="no"," ",ROUND(AB1966,4))</f>
        <v>0.95299999999999996</v>
      </c>
      <c r="AD1966" s="110">
        <f>IF('3C-Water transport'!AB$57="no"," ",ROUND(AB1966,4))</f>
        <v>0.95299999999999996</v>
      </c>
      <c r="AE1966" s="110">
        <f>IF('3C-Water transport'!AB$58="no"," ",ROUND(AB1966,4))</f>
        <v>0.95299999999999996</v>
      </c>
    </row>
    <row r="1967" spans="5:31" x14ac:dyDescent="0.25">
      <c r="E1967" s="110">
        <f t="shared" si="135"/>
        <v>0.95400000000000074</v>
      </c>
      <c r="F1967" s="110">
        <f>IF('3A-Rail transport'!$AB$56="no"," ",ROUND(E1967,4))</f>
        <v>0.95399999999999996</v>
      </c>
      <c r="G1967" s="110">
        <f>IF('3A-Rail transport'!$AB$57="no"," ",ROUND(E1967,4))</f>
        <v>0.95399999999999996</v>
      </c>
      <c r="H1967" s="110"/>
      <c r="S1967" s="110">
        <f t="shared" si="136"/>
        <v>0.95400000000000074</v>
      </c>
      <c r="T1967" s="110">
        <f>IF('3B-Air transport'!AB$66="no"," ",ROUND(S1967,4))</f>
        <v>0.95399999999999996</v>
      </c>
      <c r="U1967" s="110">
        <f>IF('3B-Air transport'!AB$67="no"," ",ROUND(S1967,4))</f>
        <v>0.95399999999999996</v>
      </c>
      <c r="V1967" s="110">
        <f>IF('3B-Air transport'!AB$68="no"," ",ROUND(S1967,4))</f>
        <v>0.95399999999999996</v>
      </c>
      <c r="W1967" s="110"/>
      <c r="AB1967" s="110">
        <f t="shared" si="137"/>
        <v>0.95400000000000074</v>
      </c>
      <c r="AC1967" s="110">
        <f>IF('3C-Water transport'!AB$56="no"," ",ROUND(AB1967,4))</f>
        <v>0.95399999999999996</v>
      </c>
      <c r="AD1967" s="110">
        <f>IF('3C-Water transport'!AB$57="no"," ",ROUND(AB1967,4))</f>
        <v>0.95399999999999996</v>
      </c>
      <c r="AE1967" s="110">
        <f>IF('3C-Water transport'!AB$58="no"," ",ROUND(AB1967,4))</f>
        <v>0.95399999999999996</v>
      </c>
    </row>
    <row r="1968" spans="5:31" x14ac:dyDescent="0.25">
      <c r="E1968" s="110">
        <f t="shared" si="135"/>
        <v>0.95500000000000074</v>
      </c>
      <c r="F1968" s="110">
        <f>IF('3A-Rail transport'!$AB$56="no"," ",ROUND(E1968,4))</f>
        <v>0.95499999999999996</v>
      </c>
      <c r="G1968" s="110">
        <f>IF('3A-Rail transport'!$AB$57="no"," ",ROUND(E1968,4))</f>
        <v>0.95499999999999996</v>
      </c>
      <c r="H1968" s="110"/>
      <c r="S1968" s="110">
        <f t="shared" si="136"/>
        <v>0.95500000000000074</v>
      </c>
      <c r="T1968" s="110">
        <f>IF('3B-Air transport'!AB$66="no"," ",ROUND(S1968,4))</f>
        <v>0.95499999999999996</v>
      </c>
      <c r="U1968" s="110">
        <f>IF('3B-Air transport'!AB$67="no"," ",ROUND(S1968,4))</f>
        <v>0.95499999999999996</v>
      </c>
      <c r="V1968" s="110">
        <f>IF('3B-Air transport'!AB$68="no"," ",ROUND(S1968,4))</f>
        <v>0.95499999999999996</v>
      </c>
      <c r="W1968" s="110"/>
      <c r="AB1968" s="110">
        <f t="shared" si="137"/>
        <v>0.95500000000000074</v>
      </c>
      <c r="AC1968" s="110">
        <f>IF('3C-Water transport'!AB$56="no"," ",ROUND(AB1968,4))</f>
        <v>0.95499999999999996</v>
      </c>
      <c r="AD1968" s="110">
        <f>IF('3C-Water transport'!AB$57="no"," ",ROUND(AB1968,4))</f>
        <v>0.95499999999999996</v>
      </c>
      <c r="AE1968" s="110">
        <f>IF('3C-Water transport'!AB$58="no"," ",ROUND(AB1968,4))</f>
        <v>0.95499999999999996</v>
      </c>
    </row>
    <row r="1969" spans="5:31" x14ac:dyDescent="0.25">
      <c r="E1969" s="110">
        <f t="shared" si="135"/>
        <v>0.95600000000000074</v>
      </c>
      <c r="F1969" s="110">
        <f>IF('3A-Rail transport'!$AB$56="no"," ",ROUND(E1969,4))</f>
        <v>0.95599999999999996</v>
      </c>
      <c r="G1969" s="110">
        <f>IF('3A-Rail transport'!$AB$57="no"," ",ROUND(E1969,4))</f>
        <v>0.95599999999999996</v>
      </c>
      <c r="H1969" s="110"/>
      <c r="S1969" s="110">
        <f t="shared" si="136"/>
        <v>0.95600000000000074</v>
      </c>
      <c r="T1969" s="110">
        <f>IF('3B-Air transport'!AB$66="no"," ",ROUND(S1969,4))</f>
        <v>0.95599999999999996</v>
      </c>
      <c r="U1969" s="110">
        <f>IF('3B-Air transport'!AB$67="no"," ",ROUND(S1969,4))</f>
        <v>0.95599999999999996</v>
      </c>
      <c r="V1969" s="110">
        <f>IF('3B-Air transport'!AB$68="no"," ",ROUND(S1969,4))</f>
        <v>0.95599999999999996</v>
      </c>
      <c r="W1969" s="110"/>
      <c r="AB1969" s="110">
        <f t="shared" si="137"/>
        <v>0.95600000000000074</v>
      </c>
      <c r="AC1969" s="110">
        <f>IF('3C-Water transport'!AB$56="no"," ",ROUND(AB1969,4))</f>
        <v>0.95599999999999996</v>
      </c>
      <c r="AD1969" s="110">
        <f>IF('3C-Water transport'!AB$57="no"," ",ROUND(AB1969,4))</f>
        <v>0.95599999999999996</v>
      </c>
      <c r="AE1969" s="110">
        <f>IF('3C-Water transport'!AB$58="no"," ",ROUND(AB1969,4))</f>
        <v>0.95599999999999996</v>
      </c>
    </row>
    <row r="1970" spans="5:31" x14ac:dyDescent="0.25">
      <c r="E1970" s="110">
        <f t="shared" si="135"/>
        <v>0.95700000000000074</v>
      </c>
      <c r="F1970" s="110">
        <f>IF('3A-Rail transport'!$AB$56="no"," ",ROUND(E1970,4))</f>
        <v>0.95699999999999996</v>
      </c>
      <c r="G1970" s="110">
        <f>IF('3A-Rail transport'!$AB$57="no"," ",ROUND(E1970,4))</f>
        <v>0.95699999999999996</v>
      </c>
      <c r="H1970" s="110"/>
      <c r="S1970" s="110">
        <f t="shared" si="136"/>
        <v>0.95700000000000074</v>
      </c>
      <c r="T1970" s="110">
        <f>IF('3B-Air transport'!AB$66="no"," ",ROUND(S1970,4))</f>
        <v>0.95699999999999996</v>
      </c>
      <c r="U1970" s="110">
        <f>IF('3B-Air transport'!AB$67="no"," ",ROUND(S1970,4))</f>
        <v>0.95699999999999996</v>
      </c>
      <c r="V1970" s="110">
        <f>IF('3B-Air transport'!AB$68="no"," ",ROUND(S1970,4))</f>
        <v>0.95699999999999996</v>
      </c>
      <c r="W1970" s="110"/>
      <c r="AB1970" s="110">
        <f t="shared" si="137"/>
        <v>0.95700000000000074</v>
      </c>
      <c r="AC1970" s="110">
        <f>IF('3C-Water transport'!AB$56="no"," ",ROUND(AB1970,4))</f>
        <v>0.95699999999999996</v>
      </c>
      <c r="AD1970" s="110">
        <f>IF('3C-Water transport'!AB$57="no"," ",ROUND(AB1970,4))</f>
        <v>0.95699999999999996</v>
      </c>
      <c r="AE1970" s="110">
        <f>IF('3C-Water transport'!AB$58="no"," ",ROUND(AB1970,4))</f>
        <v>0.95699999999999996</v>
      </c>
    </row>
    <row r="1971" spans="5:31" x14ac:dyDescent="0.25">
      <c r="E1971" s="110">
        <f t="shared" si="135"/>
        <v>0.95800000000000074</v>
      </c>
      <c r="F1971" s="110">
        <f>IF('3A-Rail transport'!$AB$56="no"," ",ROUND(E1971,4))</f>
        <v>0.95799999999999996</v>
      </c>
      <c r="G1971" s="110">
        <f>IF('3A-Rail transport'!$AB$57="no"," ",ROUND(E1971,4))</f>
        <v>0.95799999999999996</v>
      </c>
      <c r="H1971" s="110"/>
      <c r="S1971" s="110">
        <f t="shared" si="136"/>
        <v>0.95800000000000074</v>
      </c>
      <c r="T1971" s="110">
        <f>IF('3B-Air transport'!AB$66="no"," ",ROUND(S1971,4))</f>
        <v>0.95799999999999996</v>
      </c>
      <c r="U1971" s="110">
        <f>IF('3B-Air transport'!AB$67="no"," ",ROUND(S1971,4))</f>
        <v>0.95799999999999996</v>
      </c>
      <c r="V1971" s="110">
        <f>IF('3B-Air transport'!AB$68="no"," ",ROUND(S1971,4))</f>
        <v>0.95799999999999996</v>
      </c>
      <c r="W1971" s="110"/>
      <c r="AB1971" s="110">
        <f t="shared" si="137"/>
        <v>0.95800000000000074</v>
      </c>
      <c r="AC1971" s="110">
        <f>IF('3C-Water transport'!AB$56="no"," ",ROUND(AB1971,4))</f>
        <v>0.95799999999999996</v>
      </c>
      <c r="AD1971" s="110">
        <f>IF('3C-Water transport'!AB$57="no"," ",ROUND(AB1971,4))</f>
        <v>0.95799999999999996</v>
      </c>
      <c r="AE1971" s="110">
        <f>IF('3C-Water transport'!AB$58="no"," ",ROUND(AB1971,4))</f>
        <v>0.95799999999999996</v>
      </c>
    </row>
    <row r="1972" spans="5:31" x14ac:dyDescent="0.25">
      <c r="E1972" s="110">
        <f t="shared" si="135"/>
        <v>0.95900000000000074</v>
      </c>
      <c r="F1972" s="110">
        <f>IF('3A-Rail transport'!$AB$56="no"," ",ROUND(E1972,4))</f>
        <v>0.95899999999999996</v>
      </c>
      <c r="G1972" s="110">
        <f>IF('3A-Rail transport'!$AB$57="no"," ",ROUND(E1972,4))</f>
        <v>0.95899999999999996</v>
      </c>
      <c r="H1972" s="110"/>
      <c r="S1972" s="110">
        <f t="shared" si="136"/>
        <v>0.95900000000000074</v>
      </c>
      <c r="T1972" s="110">
        <f>IF('3B-Air transport'!AB$66="no"," ",ROUND(S1972,4))</f>
        <v>0.95899999999999996</v>
      </c>
      <c r="U1972" s="110">
        <f>IF('3B-Air transport'!AB$67="no"," ",ROUND(S1972,4))</f>
        <v>0.95899999999999996</v>
      </c>
      <c r="V1972" s="110">
        <f>IF('3B-Air transport'!AB$68="no"," ",ROUND(S1972,4))</f>
        <v>0.95899999999999996</v>
      </c>
      <c r="W1972" s="110"/>
      <c r="AB1972" s="110">
        <f t="shared" si="137"/>
        <v>0.95900000000000074</v>
      </c>
      <c r="AC1972" s="110">
        <f>IF('3C-Water transport'!AB$56="no"," ",ROUND(AB1972,4))</f>
        <v>0.95899999999999996</v>
      </c>
      <c r="AD1972" s="110">
        <f>IF('3C-Water transport'!AB$57="no"," ",ROUND(AB1972,4))</f>
        <v>0.95899999999999996</v>
      </c>
      <c r="AE1972" s="110">
        <f>IF('3C-Water transport'!AB$58="no"," ",ROUND(AB1972,4))</f>
        <v>0.95899999999999996</v>
      </c>
    </row>
    <row r="1973" spans="5:31" x14ac:dyDescent="0.25">
      <c r="E1973" s="110">
        <f t="shared" si="135"/>
        <v>0.96000000000000074</v>
      </c>
      <c r="F1973" s="110">
        <f>IF('3A-Rail transport'!$AB$56="no"," ",ROUND(E1973,4))</f>
        <v>0.96</v>
      </c>
      <c r="G1973" s="110">
        <f>IF('3A-Rail transport'!$AB$57="no"," ",ROUND(E1973,4))</f>
        <v>0.96</v>
      </c>
      <c r="H1973" s="110"/>
      <c r="S1973" s="110">
        <f t="shared" si="136"/>
        <v>0.96000000000000074</v>
      </c>
      <c r="T1973" s="110">
        <f>IF('3B-Air transport'!AB$66="no"," ",ROUND(S1973,4))</f>
        <v>0.96</v>
      </c>
      <c r="U1973" s="110">
        <f>IF('3B-Air transport'!AB$67="no"," ",ROUND(S1973,4))</f>
        <v>0.96</v>
      </c>
      <c r="V1973" s="110">
        <f>IF('3B-Air transport'!AB$68="no"," ",ROUND(S1973,4))</f>
        <v>0.96</v>
      </c>
      <c r="W1973" s="110"/>
      <c r="AB1973" s="110">
        <f t="shared" si="137"/>
        <v>0.96000000000000074</v>
      </c>
      <c r="AC1973" s="110">
        <f>IF('3C-Water transport'!AB$56="no"," ",ROUND(AB1973,4))</f>
        <v>0.96</v>
      </c>
      <c r="AD1973" s="110">
        <f>IF('3C-Water transport'!AB$57="no"," ",ROUND(AB1973,4))</f>
        <v>0.96</v>
      </c>
      <c r="AE1973" s="110">
        <f>IF('3C-Water transport'!AB$58="no"," ",ROUND(AB1973,4))</f>
        <v>0.96</v>
      </c>
    </row>
    <row r="1974" spans="5:31" x14ac:dyDescent="0.25">
      <c r="E1974" s="110">
        <f t="shared" ref="E1974:E2013" si="138">E1973+0.001</f>
        <v>0.96100000000000074</v>
      </c>
      <c r="F1974" s="110">
        <f>IF('3A-Rail transport'!$AB$56="no"," ",ROUND(E1974,4))</f>
        <v>0.96099999999999997</v>
      </c>
      <c r="G1974" s="110">
        <f>IF('3A-Rail transport'!$AB$57="no"," ",ROUND(E1974,4))</f>
        <v>0.96099999999999997</v>
      </c>
      <c r="H1974" s="110"/>
      <c r="S1974" s="110">
        <f t="shared" ref="S1974:S2013" si="139">S1973+0.001</f>
        <v>0.96100000000000074</v>
      </c>
      <c r="T1974" s="110">
        <f>IF('3B-Air transport'!AB$66="no"," ",ROUND(S1974,4))</f>
        <v>0.96099999999999997</v>
      </c>
      <c r="U1974" s="110">
        <f>IF('3B-Air transport'!AB$67="no"," ",ROUND(S1974,4))</f>
        <v>0.96099999999999997</v>
      </c>
      <c r="V1974" s="110">
        <f>IF('3B-Air transport'!AB$68="no"," ",ROUND(S1974,4))</f>
        <v>0.96099999999999997</v>
      </c>
      <c r="W1974" s="110"/>
      <c r="AB1974" s="110">
        <f t="shared" ref="AB1974:AB2013" si="140">AB1973+0.001</f>
        <v>0.96100000000000074</v>
      </c>
      <c r="AC1974" s="110">
        <f>IF('3C-Water transport'!AB$56="no"," ",ROUND(AB1974,4))</f>
        <v>0.96099999999999997</v>
      </c>
      <c r="AD1974" s="110">
        <f>IF('3C-Water transport'!AB$57="no"," ",ROUND(AB1974,4))</f>
        <v>0.96099999999999997</v>
      </c>
      <c r="AE1974" s="110">
        <f>IF('3C-Water transport'!AB$58="no"," ",ROUND(AB1974,4))</f>
        <v>0.96099999999999997</v>
      </c>
    </row>
    <row r="1975" spans="5:31" x14ac:dyDescent="0.25">
      <c r="E1975" s="110">
        <f t="shared" si="138"/>
        <v>0.96200000000000074</v>
      </c>
      <c r="F1975" s="110">
        <f>IF('3A-Rail transport'!$AB$56="no"," ",ROUND(E1975,4))</f>
        <v>0.96199999999999997</v>
      </c>
      <c r="G1975" s="110">
        <f>IF('3A-Rail transport'!$AB$57="no"," ",ROUND(E1975,4))</f>
        <v>0.96199999999999997</v>
      </c>
      <c r="H1975" s="110"/>
      <c r="S1975" s="110">
        <f t="shared" si="139"/>
        <v>0.96200000000000074</v>
      </c>
      <c r="T1975" s="110">
        <f>IF('3B-Air transport'!AB$66="no"," ",ROUND(S1975,4))</f>
        <v>0.96199999999999997</v>
      </c>
      <c r="U1975" s="110">
        <f>IF('3B-Air transport'!AB$67="no"," ",ROUND(S1975,4))</f>
        <v>0.96199999999999997</v>
      </c>
      <c r="V1975" s="110">
        <f>IF('3B-Air transport'!AB$68="no"," ",ROUND(S1975,4))</f>
        <v>0.96199999999999997</v>
      </c>
      <c r="W1975" s="110"/>
      <c r="AB1975" s="110">
        <f t="shared" si="140"/>
        <v>0.96200000000000074</v>
      </c>
      <c r="AC1975" s="110">
        <f>IF('3C-Water transport'!AB$56="no"," ",ROUND(AB1975,4))</f>
        <v>0.96199999999999997</v>
      </c>
      <c r="AD1975" s="110">
        <f>IF('3C-Water transport'!AB$57="no"," ",ROUND(AB1975,4))</f>
        <v>0.96199999999999997</v>
      </c>
      <c r="AE1975" s="110">
        <f>IF('3C-Water transport'!AB$58="no"," ",ROUND(AB1975,4))</f>
        <v>0.96199999999999997</v>
      </c>
    </row>
    <row r="1976" spans="5:31" x14ac:dyDescent="0.25">
      <c r="E1976" s="110">
        <f t="shared" si="138"/>
        <v>0.96300000000000074</v>
      </c>
      <c r="F1976" s="110">
        <f>IF('3A-Rail transport'!$AB$56="no"," ",ROUND(E1976,4))</f>
        <v>0.96299999999999997</v>
      </c>
      <c r="G1976" s="110">
        <f>IF('3A-Rail transport'!$AB$57="no"," ",ROUND(E1976,4))</f>
        <v>0.96299999999999997</v>
      </c>
      <c r="H1976" s="110"/>
      <c r="S1976" s="110">
        <f t="shared" si="139"/>
        <v>0.96300000000000074</v>
      </c>
      <c r="T1976" s="110">
        <f>IF('3B-Air transport'!AB$66="no"," ",ROUND(S1976,4))</f>
        <v>0.96299999999999997</v>
      </c>
      <c r="U1976" s="110">
        <f>IF('3B-Air transport'!AB$67="no"," ",ROUND(S1976,4))</f>
        <v>0.96299999999999997</v>
      </c>
      <c r="V1976" s="110">
        <f>IF('3B-Air transport'!AB$68="no"," ",ROUND(S1976,4))</f>
        <v>0.96299999999999997</v>
      </c>
      <c r="W1976" s="110"/>
      <c r="AB1976" s="110">
        <f t="shared" si="140"/>
        <v>0.96300000000000074</v>
      </c>
      <c r="AC1976" s="110">
        <f>IF('3C-Water transport'!AB$56="no"," ",ROUND(AB1976,4))</f>
        <v>0.96299999999999997</v>
      </c>
      <c r="AD1976" s="110">
        <f>IF('3C-Water transport'!AB$57="no"," ",ROUND(AB1976,4))</f>
        <v>0.96299999999999997</v>
      </c>
      <c r="AE1976" s="110">
        <f>IF('3C-Water transport'!AB$58="no"," ",ROUND(AB1976,4))</f>
        <v>0.96299999999999997</v>
      </c>
    </row>
    <row r="1977" spans="5:31" x14ac:dyDescent="0.25">
      <c r="E1977" s="110">
        <f t="shared" si="138"/>
        <v>0.96400000000000075</v>
      </c>
      <c r="F1977" s="110">
        <f>IF('3A-Rail transport'!$AB$56="no"," ",ROUND(E1977,4))</f>
        <v>0.96399999999999997</v>
      </c>
      <c r="G1977" s="110">
        <f>IF('3A-Rail transport'!$AB$57="no"," ",ROUND(E1977,4))</f>
        <v>0.96399999999999997</v>
      </c>
      <c r="H1977" s="110"/>
      <c r="S1977" s="110">
        <f t="shared" si="139"/>
        <v>0.96400000000000075</v>
      </c>
      <c r="T1977" s="110">
        <f>IF('3B-Air transport'!AB$66="no"," ",ROUND(S1977,4))</f>
        <v>0.96399999999999997</v>
      </c>
      <c r="U1977" s="110">
        <f>IF('3B-Air transport'!AB$67="no"," ",ROUND(S1977,4))</f>
        <v>0.96399999999999997</v>
      </c>
      <c r="V1977" s="110">
        <f>IF('3B-Air transport'!AB$68="no"," ",ROUND(S1977,4))</f>
        <v>0.96399999999999997</v>
      </c>
      <c r="W1977" s="110"/>
      <c r="AB1977" s="110">
        <f t="shared" si="140"/>
        <v>0.96400000000000075</v>
      </c>
      <c r="AC1977" s="110">
        <f>IF('3C-Water transport'!AB$56="no"," ",ROUND(AB1977,4))</f>
        <v>0.96399999999999997</v>
      </c>
      <c r="AD1977" s="110">
        <f>IF('3C-Water transport'!AB$57="no"," ",ROUND(AB1977,4))</f>
        <v>0.96399999999999997</v>
      </c>
      <c r="AE1977" s="110">
        <f>IF('3C-Water transport'!AB$58="no"," ",ROUND(AB1977,4))</f>
        <v>0.96399999999999997</v>
      </c>
    </row>
    <row r="1978" spans="5:31" x14ac:dyDescent="0.25">
      <c r="E1978" s="110">
        <f t="shared" si="138"/>
        <v>0.96500000000000075</v>
      </c>
      <c r="F1978" s="110">
        <f>IF('3A-Rail transport'!$AB$56="no"," ",ROUND(E1978,4))</f>
        <v>0.96499999999999997</v>
      </c>
      <c r="G1978" s="110">
        <f>IF('3A-Rail transport'!$AB$57="no"," ",ROUND(E1978,4))</f>
        <v>0.96499999999999997</v>
      </c>
      <c r="H1978" s="110"/>
      <c r="S1978" s="110">
        <f t="shared" si="139"/>
        <v>0.96500000000000075</v>
      </c>
      <c r="T1978" s="110">
        <f>IF('3B-Air transport'!AB$66="no"," ",ROUND(S1978,4))</f>
        <v>0.96499999999999997</v>
      </c>
      <c r="U1978" s="110">
        <f>IF('3B-Air transport'!AB$67="no"," ",ROUND(S1978,4))</f>
        <v>0.96499999999999997</v>
      </c>
      <c r="V1978" s="110">
        <f>IF('3B-Air transport'!AB$68="no"," ",ROUND(S1978,4))</f>
        <v>0.96499999999999997</v>
      </c>
      <c r="W1978" s="110"/>
      <c r="AB1978" s="110">
        <f t="shared" si="140"/>
        <v>0.96500000000000075</v>
      </c>
      <c r="AC1978" s="110">
        <f>IF('3C-Water transport'!AB$56="no"," ",ROUND(AB1978,4))</f>
        <v>0.96499999999999997</v>
      </c>
      <c r="AD1978" s="110">
        <f>IF('3C-Water transport'!AB$57="no"," ",ROUND(AB1978,4))</f>
        <v>0.96499999999999997</v>
      </c>
      <c r="AE1978" s="110">
        <f>IF('3C-Water transport'!AB$58="no"," ",ROUND(AB1978,4))</f>
        <v>0.96499999999999997</v>
      </c>
    </row>
    <row r="1979" spans="5:31" x14ac:dyDescent="0.25">
      <c r="E1979" s="110">
        <f t="shared" si="138"/>
        <v>0.96600000000000075</v>
      </c>
      <c r="F1979" s="110">
        <f>IF('3A-Rail transport'!$AB$56="no"," ",ROUND(E1979,4))</f>
        <v>0.96599999999999997</v>
      </c>
      <c r="G1979" s="110">
        <f>IF('3A-Rail transport'!$AB$57="no"," ",ROUND(E1979,4))</f>
        <v>0.96599999999999997</v>
      </c>
      <c r="H1979" s="110"/>
      <c r="S1979" s="110">
        <f t="shared" si="139"/>
        <v>0.96600000000000075</v>
      </c>
      <c r="T1979" s="110">
        <f>IF('3B-Air transport'!AB$66="no"," ",ROUND(S1979,4))</f>
        <v>0.96599999999999997</v>
      </c>
      <c r="U1979" s="110">
        <f>IF('3B-Air transport'!AB$67="no"," ",ROUND(S1979,4))</f>
        <v>0.96599999999999997</v>
      </c>
      <c r="V1979" s="110">
        <f>IF('3B-Air transport'!AB$68="no"," ",ROUND(S1979,4))</f>
        <v>0.96599999999999997</v>
      </c>
      <c r="W1979" s="110"/>
      <c r="AB1979" s="110">
        <f t="shared" si="140"/>
        <v>0.96600000000000075</v>
      </c>
      <c r="AC1979" s="110">
        <f>IF('3C-Water transport'!AB$56="no"," ",ROUND(AB1979,4))</f>
        <v>0.96599999999999997</v>
      </c>
      <c r="AD1979" s="110">
        <f>IF('3C-Water transport'!AB$57="no"," ",ROUND(AB1979,4))</f>
        <v>0.96599999999999997</v>
      </c>
      <c r="AE1979" s="110">
        <f>IF('3C-Water transport'!AB$58="no"," ",ROUND(AB1979,4))</f>
        <v>0.96599999999999997</v>
      </c>
    </row>
    <row r="1980" spans="5:31" x14ac:dyDescent="0.25">
      <c r="E1980" s="110">
        <f t="shared" si="138"/>
        <v>0.96700000000000075</v>
      </c>
      <c r="F1980" s="110">
        <f>IF('3A-Rail transport'!$AB$56="no"," ",ROUND(E1980,4))</f>
        <v>0.96699999999999997</v>
      </c>
      <c r="G1980" s="110">
        <f>IF('3A-Rail transport'!$AB$57="no"," ",ROUND(E1980,4))</f>
        <v>0.96699999999999997</v>
      </c>
      <c r="H1980" s="110"/>
      <c r="S1980" s="110">
        <f t="shared" si="139"/>
        <v>0.96700000000000075</v>
      </c>
      <c r="T1980" s="110">
        <f>IF('3B-Air transport'!AB$66="no"," ",ROUND(S1980,4))</f>
        <v>0.96699999999999997</v>
      </c>
      <c r="U1980" s="110">
        <f>IF('3B-Air transport'!AB$67="no"," ",ROUND(S1980,4))</f>
        <v>0.96699999999999997</v>
      </c>
      <c r="V1980" s="110">
        <f>IF('3B-Air transport'!AB$68="no"," ",ROUND(S1980,4))</f>
        <v>0.96699999999999997</v>
      </c>
      <c r="W1980" s="110"/>
      <c r="AB1980" s="110">
        <f t="shared" si="140"/>
        <v>0.96700000000000075</v>
      </c>
      <c r="AC1980" s="110">
        <f>IF('3C-Water transport'!AB$56="no"," ",ROUND(AB1980,4))</f>
        <v>0.96699999999999997</v>
      </c>
      <c r="AD1980" s="110">
        <f>IF('3C-Water transport'!AB$57="no"," ",ROUND(AB1980,4))</f>
        <v>0.96699999999999997</v>
      </c>
      <c r="AE1980" s="110">
        <f>IF('3C-Water transport'!AB$58="no"," ",ROUND(AB1980,4))</f>
        <v>0.96699999999999997</v>
      </c>
    </row>
    <row r="1981" spans="5:31" x14ac:dyDescent="0.25">
      <c r="E1981" s="110">
        <f t="shared" si="138"/>
        <v>0.96800000000000075</v>
      </c>
      <c r="F1981" s="110">
        <f>IF('3A-Rail transport'!$AB$56="no"," ",ROUND(E1981,4))</f>
        <v>0.96799999999999997</v>
      </c>
      <c r="G1981" s="110">
        <f>IF('3A-Rail transport'!$AB$57="no"," ",ROUND(E1981,4))</f>
        <v>0.96799999999999997</v>
      </c>
      <c r="H1981" s="110"/>
      <c r="S1981" s="110">
        <f t="shared" si="139"/>
        <v>0.96800000000000075</v>
      </c>
      <c r="T1981" s="110">
        <f>IF('3B-Air transport'!AB$66="no"," ",ROUND(S1981,4))</f>
        <v>0.96799999999999997</v>
      </c>
      <c r="U1981" s="110">
        <f>IF('3B-Air transport'!AB$67="no"," ",ROUND(S1981,4))</f>
        <v>0.96799999999999997</v>
      </c>
      <c r="V1981" s="110">
        <f>IF('3B-Air transport'!AB$68="no"," ",ROUND(S1981,4))</f>
        <v>0.96799999999999997</v>
      </c>
      <c r="W1981" s="110"/>
      <c r="AB1981" s="110">
        <f t="shared" si="140"/>
        <v>0.96800000000000075</v>
      </c>
      <c r="AC1981" s="110">
        <f>IF('3C-Water transport'!AB$56="no"," ",ROUND(AB1981,4))</f>
        <v>0.96799999999999997</v>
      </c>
      <c r="AD1981" s="110">
        <f>IF('3C-Water transport'!AB$57="no"," ",ROUND(AB1981,4))</f>
        <v>0.96799999999999997</v>
      </c>
      <c r="AE1981" s="110">
        <f>IF('3C-Water transport'!AB$58="no"," ",ROUND(AB1981,4))</f>
        <v>0.96799999999999997</v>
      </c>
    </row>
    <row r="1982" spans="5:31" x14ac:dyDescent="0.25">
      <c r="E1982" s="110">
        <f t="shared" si="138"/>
        <v>0.96900000000000075</v>
      </c>
      <c r="F1982" s="110">
        <f>IF('3A-Rail transport'!$AB$56="no"," ",ROUND(E1982,4))</f>
        <v>0.96899999999999997</v>
      </c>
      <c r="G1982" s="110">
        <f>IF('3A-Rail transport'!$AB$57="no"," ",ROUND(E1982,4))</f>
        <v>0.96899999999999997</v>
      </c>
      <c r="H1982" s="110"/>
      <c r="S1982" s="110">
        <f t="shared" si="139"/>
        <v>0.96900000000000075</v>
      </c>
      <c r="T1982" s="110">
        <f>IF('3B-Air transport'!AB$66="no"," ",ROUND(S1982,4))</f>
        <v>0.96899999999999997</v>
      </c>
      <c r="U1982" s="110">
        <f>IF('3B-Air transport'!AB$67="no"," ",ROUND(S1982,4))</f>
        <v>0.96899999999999997</v>
      </c>
      <c r="V1982" s="110">
        <f>IF('3B-Air transport'!AB$68="no"," ",ROUND(S1982,4))</f>
        <v>0.96899999999999997</v>
      </c>
      <c r="W1982" s="110"/>
      <c r="AB1982" s="110">
        <f t="shared" si="140"/>
        <v>0.96900000000000075</v>
      </c>
      <c r="AC1982" s="110">
        <f>IF('3C-Water transport'!AB$56="no"," ",ROUND(AB1982,4))</f>
        <v>0.96899999999999997</v>
      </c>
      <c r="AD1982" s="110">
        <f>IF('3C-Water transport'!AB$57="no"," ",ROUND(AB1982,4))</f>
        <v>0.96899999999999997</v>
      </c>
      <c r="AE1982" s="110">
        <f>IF('3C-Water transport'!AB$58="no"," ",ROUND(AB1982,4))</f>
        <v>0.96899999999999997</v>
      </c>
    </row>
    <row r="1983" spans="5:31" x14ac:dyDescent="0.25">
      <c r="E1983" s="110">
        <f t="shared" si="138"/>
        <v>0.97000000000000075</v>
      </c>
      <c r="F1983" s="110">
        <f>IF('3A-Rail transport'!$AB$56="no"," ",ROUND(E1983,4))</f>
        <v>0.97</v>
      </c>
      <c r="G1983" s="110">
        <f>IF('3A-Rail transport'!$AB$57="no"," ",ROUND(E1983,4))</f>
        <v>0.97</v>
      </c>
      <c r="H1983" s="110"/>
      <c r="S1983" s="110">
        <f t="shared" si="139"/>
        <v>0.97000000000000075</v>
      </c>
      <c r="T1983" s="110">
        <f>IF('3B-Air transport'!AB$66="no"," ",ROUND(S1983,4))</f>
        <v>0.97</v>
      </c>
      <c r="U1983" s="110">
        <f>IF('3B-Air transport'!AB$67="no"," ",ROUND(S1983,4))</f>
        <v>0.97</v>
      </c>
      <c r="V1983" s="110">
        <f>IF('3B-Air transport'!AB$68="no"," ",ROUND(S1983,4))</f>
        <v>0.97</v>
      </c>
      <c r="W1983" s="110"/>
      <c r="AB1983" s="110">
        <f t="shared" si="140"/>
        <v>0.97000000000000075</v>
      </c>
      <c r="AC1983" s="110">
        <f>IF('3C-Water transport'!AB$56="no"," ",ROUND(AB1983,4))</f>
        <v>0.97</v>
      </c>
      <c r="AD1983" s="110">
        <f>IF('3C-Water transport'!AB$57="no"," ",ROUND(AB1983,4))</f>
        <v>0.97</v>
      </c>
      <c r="AE1983" s="110">
        <f>IF('3C-Water transport'!AB$58="no"," ",ROUND(AB1983,4))</f>
        <v>0.97</v>
      </c>
    </row>
    <row r="1984" spans="5:31" x14ac:dyDescent="0.25">
      <c r="E1984" s="110">
        <f t="shared" si="138"/>
        <v>0.97100000000000075</v>
      </c>
      <c r="F1984" s="110">
        <f>IF('3A-Rail transport'!$AB$56="no"," ",ROUND(E1984,4))</f>
        <v>0.97099999999999997</v>
      </c>
      <c r="G1984" s="110">
        <f>IF('3A-Rail transport'!$AB$57="no"," ",ROUND(E1984,4))</f>
        <v>0.97099999999999997</v>
      </c>
      <c r="H1984" s="110"/>
      <c r="S1984" s="110">
        <f t="shared" si="139"/>
        <v>0.97100000000000075</v>
      </c>
      <c r="T1984" s="110">
        <f>IF('3B-Air transport'!AB$66="no"," ",ROUND(S1984,4))</f>
        <v>0.97099999999999997</v>
      </c>
      <c r="U1984" s="110">
        <f>IF('3B-Air transport'!AB$67="no"," ",ROUND(S1984,4))</f>
        <v>0.97099999999999997</v>
      </c>
      <c r="V1984" s="110">
        <f>IF('3B-Air transport'!AB$68="no"," ",ROUND(S1984,4))</f>
        <v>0.97099999999999997</v>
      </c>
      <c r="W1984" s="110"/>
      <c r="AB1984" s="110">
        <f t="shared" si="140"/>
        <v>0.97100000000000075</v>
      </c>
      <c r="AC1984" s="110">
        <f>IF('3C-Water transport'!AB$56="no"," ",ROUND(AB1984,4))</f>
        <v>0.97099999999999997</v>
      </c>
      <c r="AD1984" s="110">
        <f>IF('3C-Water transport'!AB$57="no"," ",ROUND(AB1984,4))</f>
        <v>0.97099999999999997</v>
      </c>
      <c r="AE1984" s="110">
        <f>IF('3C-Water transport'!AB$58="no"," ",ROUND(AB1984,4))</f>
        <v>0.97099999999999997</v>
      </c>
    </row>
    <row r="1985" spans="5:31" x14ac:dyDescent="0.25">
      <c r="E1985" s="110">
        <f t="shared" si="138"/>
        <v>0.97200000000000075</v>
      </c>
      <c r="F1985" s="110">
        <f>IF('3A-Rail transport'!$AB$56="no"," ",ROUND(E1985,4))</f>
        <v>0.97199999999999998</v>
      </c>
      <c r="G1985" s="110">
        <f>IF('3A-Rail transport'!$AB$57="no"," ",ROUND(E1985,4))</f>
        <v>0.97199999999999998</v>
      </c>
      <c r="H1985" s="110"/>
      <c r="S1985" s="110">
        <f t="shared" si="139"/>
        <v>0.97200000000000075</v>
      </c>
      <c r="T1985" s="110">
        <f>IF('3B-Air transport'!AB$66="no"," ",ROUND(S1985,4))</f>
        <v>0.97199999999999998</v>
      </c>
      <c r="U1985" s="110">
        <f>IF('3B-Air transport'!AB$67="no"," ",ROUND(S1985,4))</f>
        <v>0.97199999999999998</v>
      </c>
      <c r="V1985" s="110">
        <f>IF('3B-Air transport'!AB$68="no"," ",ROUND(S1985,4))</f>
        <v>0.97199999999999998</v>
      </c>
      <c r="W1985" s="110"/>
      <c r="AB1985" s="110">
        <f t="shared" si="140"/>
        <v>0.97200000000000075</v>
      </c>
      <c r="AC1985" s="110">
        <f>IF('3C-Water transport'!AB$56="no"," ",ROUND(AB1985,4))</f>
        <v>0.97199999999999998</v>
      </c>
      <c r="AD1985" s="110">
        <f>IF('3C-Water transport'!AB$57="no"," ",ROUND(AB1985,4))</f>
        <v>0.97199999999999998</v>
      </c>
      <c r="AE1985" s="110">
        <f>IF('3C-Water transport'!AB$58="no"," ",ROUND(AB1985,4))</f>
        <v>0.97199999999999998</v>
      </c>
    </row>
    <row r="1986" spans="5:31" x14ac:dyDescent="0.25">
      <c r="E1986" s="110">
        <f t="shared" si="138"/>
        <v>0.97300000000000075</v>
      </c>
      <c r="F1986" s="110">
        <f>IF('3A-Rail transport'!$AB$56="no"," ",ROUND(E1986,4))</f>
        <v>0.97299999999999998</v>
      </c>
      <c r="G1986" s="110">
        <f>IF('3A-Rail transport'!$AB$57="no"," ",ROUND(E1986,4))</f>
        <v>0.97299999999999998</v>
      </c>
      <c r="H1986" s="110"/>
      <c r="S1986" s="110">
        <f t="shared" si="139"/>
        <v>0.97300000000000075</v>
      </c>
      <c r="T1986" s="110">
        <f>IF('3B-Air transport'!AB$66="no"," ",ROUND(S1986,4))</f>
        <v>0.97299999999999998</v>
      </c>
      <c r="U1986" s="110">
        <f>IF('3B-Air transport'!AB$67="no"," ",ROUND(S1986,4))</f>
        <v>0.97299999999999998</v>
      </c>
      <c r="V1986" s="110">
        <f>IF('3B-Air transport'!AB$68="no"," ",ROUND(S1986,4))</f>
        <v>0.97299999999999998</v>
      </c>
      <c r="W1986" s="110"/>
      <c r="AB1986" s="110">
        <f t="shared" si="140"/>
        <v>0.97300000000000075</v>
      </c>
      <c r="AC1986" s="110">
        <f>IF('3C-Water transport'!AB$56="no"," ",ROUND(AB1986,4))</f>
        <v>0.97299999999999998</v>
      </c>
      <c r="AD1986" s="110">
        <f>IF('3C-Water transport'!AB$57="no"," ",ROUND(AB1986,4))</f>
        <v>0.97299999999999998</v>
      </c>
      <c r="AE1986" s="110">
        <f>IF('3C-Water transport'!AB$58="no"," ",ROUND(AB1986,4))</f>
        <v>0.97299999999999998</v>
      </c>
    </row>
    <row r="1987" spans="5:31" x14ac:dyDescent="0.25">
      <c r="E1987" s="110">
        <f t="shared" si="138"/>
        <v>0.97400000000000075</v>
      </c>
      <c r="F1987" s="110">
        <f>IF('3A-Rail transport'!$AB$56="no"," ",ROUND(E1987,4))</f>
        <v>0.97399999999999998</v>
      </c>
      <c r="G1987" s="110">
        <f>IF('3A-Rail transport'!$AB$57="no"," ",ROUND(E1987,4))</f>
        <v>0.97399999999999998</v>
      </c>
      <c r="H1987" s="110"/>
      <c r="S1987" s="110">
        <f t="shared" si="139"/>
        <v>0.97400000000000075</v>
      </c>
      <c r="T1987" s="110">
        <f>IF('3B-Air transport'!AB$66="no"," ",ROUND(S1987,4))</f>
        <v>0.97399999999999998</v>
      </c>
      <c r="U1987" s="110">
        <f>IF('3B-Air transport'!AB$67="no"," ",ROUND(S1987,4))</f>
        <v>0.97399999999999998</v>
      </c>
      <c r="V1987" s="110">
        <f>IF('3B-Air transport'!AB$68="no"," ",ROUND(S1987,4))</f>
        <v>0.97399999999999998</v>
      </c>
      <c r="W1987" s="110"/>
      <c r="AB1987" s="110">
        <f t="shared" si="140"/>
        <v>0.97400000000000075</v>
      </c>
      <c r="AC1987" s="110">
        <f>IF('3C-Water transport'!AB$56="no"," ",ROUND(AB1987,4))</f>
        <v>0.97399999999999998</v>
      </c>
      <c r="AD1987" s="110">
        <f>IF('3C-Water transport'!AB$57="no"," ",ROUND(AB1987,4))</f>
        <v>0.97399999999999998</v>
      </c>
      <c r="AE1987" s="110">
        <f>IF('3C-Water transport'!AB$58="no"," ",ROUND(AB1987,4))</f>
        <v>0.97399999999999998</v>
      </c>
    </row>
    <row r="1988" spans="5:31" x14ac:dyDescent="0.25">
      <c r="E1988" s="110">
        <f t="shared" si="138"/>
        <v>0.97500000000000075</v>
      </c>
      <c r="F1988" s="110">
        <f>IF('3A-Rail transport'!$AB$56="no"," ",ROUND(E1988,4))</f>
        <v>0.97499999999999998</v>
      </c>
      <c r="G1988" s="110">
        <f>IF('3A-Rail transport'!$AB$57="no"," ",ROUND(E1988,4))</f>
        <v>0.97499999999999998</v>
      </c>
      <c r="H1988" s="110"/>
      <c r="S1988" s="110">
        <f t="shared" si="139"/>
        <v>0.97500000000000075</v>
      </c>
      <c r="T1988" s="110">
        <f>IF('3B-Air transport'!AB$66="no"," ",ROUND(S1988,4))</f>
        <v>0.97499999999999998</v>
      </c>
      <c r="U1988" s="110">
        <f>IF('3B-Air transport'!AB$67="no"," ",ROUND(S1988,4))</f>
        <v>0.97499999999999998</v>
      </c>
      <c r="V1988" s="110">
        <f>IF('3B-Air transport'!AB$68="no"," ",ROUND(S1988,4))</f>
        <v>0.97499999999999998</v>
      </c>
      <c r="W1988" s="110"/>
      <c r="AB1988" s="110">
        <f t="shared" si="140"/>
        <v>0.97500000000000075</v>
      </c>
      <c r="AC1988" s="110">
        <f>IF('3C-Water transport'!AB$56="no"," ",ROUND(AB1988,4))</f>
        <v>0.97499999999999998</v>
      </c>
      <c r="AD1988" s="110">
        <f>IF('3C-Water transport'!AB$57="no"," ",ROUND(AB1988,4))</f>
        <v>0.97499999999999998</v>
      </c>
      <c r="AE1988" s="110">
        <f>IF('3C-Water transport'!AB$58="no"," ",ROUND(AB1988,4))</f>
        <v>0.97499999999999998</v>
      </c>
    </row>
    <row r="1989" spans="5:31" x14ac:dyDescent="0.25">
      <c r="E1989" s="110">
        <f t="shared" si="138"/>
        <v>0.97600000000000076</v>
      </c>
      <c r="F1989" s="110">
        <f>IF('3A-Rail transport'!$AB$56="no"," ",ROUND(E1989,4))</f>
        <v>0.97599999999999998</v>
      </c>
      <c r="G1989" s="110">
        <f>IF('3A-Rail transport'!$AB$57="no"," ",ROUND(E1989,4))</f>
        <v>0.97599999999999998</v>
      </c>
      <c r="H1989" s="110"/>
      <c r="S1989" s="110">
        <f t="shared" si="139"/>
        <v>0.97600000000000076</v>
      </c>
      <c r="T1989" s="110">
        <f>IF('3B-Air transport'!AB$66="no"," ",ROUND(S1989,4))</f>
        <v>0.97599999999999998</v>
      </c>
      <c r="U1989" s="110">
        <f>IF('3B-Air transport'!AB$67="no"," ",ROUND(S1989,4))</f>
        <v>0.97599999999999998</v>
      </c>
      <c r="V1989" s="110">
        <f>IF('3B-Air transport'!AB$68="no"," ",ROUND(S1989,4))</f>
        <v>0.97599999999999998</v>
      </c>
      <c r="W1989" s="110"/>
      <c r="AB1989" s="110">
        <f t="shared" si="140"/>
        <v>0.97600000000000076</v>
      </c>
      <c r="AC1989" s="110">
        <f>IF('3C-Water transport'!AB$56="no"," ",ROUND(AB1989,4))</f>
        <v>0.97599999999999998</v>
      </c>
      <c r="AD1989" s="110">
        <f>IF('3C-Water transport'!AB$57="no"," ",ROUND(AB1989,4))</f>
        <v>0.97599999999999998</v>
      </c>
      <c r="AE1989" s="110">
        <f>IF('3C-Water transport'!AB$58="no"," ",ROUND(AB1989,4))</f>
        <v>0.97599999999999998</v>
      </c>
    </row>
    <row r="1990" spans="5:31" x14ac:dyDescent="0.25">
      <c r="E1990" s="110">
        <f t="shared" si="138"/>
        <v>0.97700000000000076</v>
      </c>
      <c r="F1990" s="110">
        <f>IF('3A-Rail transport'!$AB$56="no"," ",ROUND(E1990,4))</f>
        <v>0.97699999999999998</v>
      </c>
      <c r="G1990" s="110">
        <f>IF('3A-Rail transport'!$AB$57="no"," ",ROUND(E1990,4))</f>
        <v>0.97699999999999998</v>
      </c>
      <c r="H1990" s="110"/>
      <c r="S1990" s="110">
        <f t="shared" si="139"/>
        <v>0.97700000000000076</v>
      </c>
      <c r="T1990" s="110">
        <f>IF('3B-Air transport'!AB$66="no"," ",ROUND(S1990,4))</f>
        <v>0.97699999999999998</v>
      </c>
      <c r="U1990" s="110">
        <f>IF('3B-Air transport'!AB$67="no"," ",ROUND(S1990,4))</f>
        <v>0.97699999999999998</v>
      </c>
      <c r="V1990" s="110">
        <f>IF('3B-Air transport'!AB$68="no"," ",ROUND(S1990,4))</f>
        <v>0.97699999999999998</v>
      </c>
      <c r="W1990" s="110"/>
      <c r="AB1990" s="110">
        <f t="shared" si="140"/>
        <v>0.97700000000000076</v>
      </c>
      <c r="AC1990" s="110">
        <f>IF('3C-Water transport'!AB$56="no"," ",ROUND(AB1990,4))</f>
        <v>0.97699999999999998</v>
      </c>
      <c r="AD1990" s="110">
        <f>IF('3C-Water transport'!AB$57="no"," ",ROUND(AB1990,4))</f>
        <v>0.97699999999999998</v>
      </c>
      <c r="AE1990" s="110">
        <f>IF('3C-Water transport'!AB$58="no"," ",ROUND(AB1990,4))</f>
        <v>0.97699999999999998</v>
      </c>
    </row>
    <row r="1991" spans="5:31" x14ac:dyDescent="0.25">
      <c r="E1991" s="110">
        <f t="shared" si="138"/>
        <v>0.97800000000000076</v>
      </c>
      <c r="F1991" s="110">
        <f>IF('3A-Rail transport'!$AB$56="no"," ",ROUND(E1991,4))</f>
        <v>0.97799999999999998</v>
      </c>
      <c r="G1991" s="110">
        <f>IF('3A-Rail transport'!$AB$57="no"," ",ROUND(E1991,4))</f>
        <v>0.97799999999999998</v>
      </c>
      <c r="H1991" s="110"/>
      <c r="S1991" s="110">
        <f t="shared" si="139"/>
        <v>0.97800000000000076</v>
      </c>
      <c r="T1991" s="110">
        <f>IF('3B-Air transport'!AB$66="no"," ",ROUND(S1991,4))</f>
        <v>0.97799999999999998</v>
      </c>
      <c r="U1991" s="110">
        <f>IF('3B-Air transport'!AB$67="no"," ",ROUND(S1991,4))</f>
        <v>0.97799999999999998</v>
      </c>
      <c r="V1991" s="110">
        <f>IF('3B-Air transport'!AB$68="no"," ",ROUND(S1991,4))</f>
        <v>0.97799999999999998</v>
      </c>
      <c r="W1991" s="110"/>
      <c r="AB1991" s="110">
        <f t="shared" si="140"/>
        <v>0.97800000000000076</v>
      </c>
      <c r="AC1991" s="110">
        <f>IF('3C-Water transport'!AB$56="no"," ",ROUND(AB1991,4))</f>
        <v>0.97799999999999998</v>
      </c>
      <c r="AD1991" s="110">
        <f>IF('3C-Water transport'!AB$57="no"," ",ROUND(AB1991,4))</f>
        <v>0.97799999999999998</v>
      </c>
      <c r="AE1991" s="110">
        <f>IF('3C-Water transport'!AB$58="no"," ",ROUND(AB1991,4))</f>
        <v>0.97799999999999998</v>
      </c>
    </row>
    <row r="1992" spans="5:31" x14ac:dyDescent="0.25">
      <c r="E1992" s="110">
        <f t="shared" si="138"/>
        <v>0.97900000000000076</v>
      </c>
      <c r="F1992" s="110">
        <f>IF('3A-Rail transport'!$AB$56="no"," ",ROUND(E1992,4))</f>
        <v>0.97899999999999998</v>
      </c>
      <c r="G1992" s="110">
        <f>IF('3A-Rail transport'!$AB$57="no"," ",ROUND(E1992,4))</f>
        <v>0.97899999999999998</v>
      </c>
      <c r="H1992" s="110"/>
      <c r="S1992" s="110">
        <f t="shared" si="139"/>
        <v>0.97900000000000076</v>
      </c>
      <c r="T1992" s="110">
        <f>IF('3B-Air transport'!AB$66="no"," ",ROUND(S1992,4))</f>
        <v>0.97899999999999998</v>
      </c>
      <c r="U1992" s="110">
        <f>IF('3B-Air transport'!AB$67="no"," ",ROUND(S1992,4))</f>
        <v>0.97899999999999998</v>
      </c>
      <c r="V1992" s="110">
        <f>IF('3B-Air transport'!AB$68="no"," ",ROUND(S1992,4))</f>
        <v>0.97899999999999998</v>
      </c>
      <c r="W1992" s="110"/>
      <c r="AB1992" s="110">
        <f t="shared" si="140"/>
        <v>0.97900000000000076</v>
      </c>
      <c r="AC1992" s="110">
        <f>IF('3C-Water transport'!AB$56="no"," ",ROUND(AB1992,4))</f>
        <v>0.97899999999999998</v>
      </c>
      <c r="AD1992" s="110">
        <f>IF('3C-Water transport'!AB$57="no"," ",ROUND(AB1992,4))</f>
        <v>0.97899999999999998</v>
      </c>
      <c r="AE1992" s="110">
        <f>IF('3C-Water transport'!AB$58="no"," ",ROUND(AB1992,4))</f>
        <v>0.97899999999999998</v>
      </c>
    </row>
    <row r="1993" spans="5:31" x14ac:dyDescent="0.25">
      <c r="E1993" s="110">
        <f t="shared" si="138"/>
        <v>0.98000000000000076</v>
      </c>
      <c r="F1993" s="110">
        <f>IF('3A-Rail transport'!$AB$56="no"," ",ROUND(E1993,4))</f>
        <v>0.98</v>
      </c>
      <c r="G1993" s="110">
        <f>IF('3A-Rail transport'!$AB$57="no"," ",ROUND(E1993,4))</f>
        <v>0.98</v>
      </c>
      <c r="H1993" s="110"/>
      <c r="S1993" s="110">
        <f t="shared" si="139"/>
        <v>0.98000000000000076</v>
      </c>
      <c r="T1993" s="110">
        <f>IF('3B-Air transport'!AB$66="no"," ",ROUND(S1993,4))</f>
        <v>0.98</v>
      </c>
      <c r="U1993" s="110">
        <f>IF('3B-Air transport'!AB$67="no"," ",ROUND(S1993,4))</f>
        <v>0.98</v>
      </c>
      <c r="V1993" s="110">
        <f>IF('3B-Air transport'!AB$68="no"," ",ROUND(S1993,4))</f>
        <v>0.98</v>
      </c>
      <c r="W1993" s="110"/>
      <c r="AB1993" s="110">
        <f t="shared" si="140"/>
        <v>0.98000000000000076</v>
      </c>
      <c r="AC1993" s="110">
        <f>IF('3C-Water transport'!AB$56="no"," ",ROUND(AB1993,4))</f>
        <v>0.98</v>
      </c>
      <c r="AD1993" s="110">
        <f>IF('3C-Water transport'!AB$57="no"," ",ROUND(AB1993,4))</f>
        <v>0.98</v>
      </c>
      <c r="AE1993" s="110">
        <f>IF('3C-Water transport'!AB$58="no"," ",ROUND(AB1993,4))</f>
        <v>0.98</v>
      </c>
    </row>
    <row r="1994" spans="5:31" x14ac:dyDescent="0.25">
      <c r="E1994" s="110">
        <f t="shared" si="138"/>
        <v>0.98100000000000076</v>
      </c>
      <c r="F1994" s="110">
        <f>IF('3A-Rail transport'!$AB$56="no"," ",ROUND(E1994,4))</f>
        <v>0.98099999999999998</v>
      </c>
      <c r="G1994" s="110">
        <f>IF('3A-Rail transport'!$AB$57="no"," ",ROUND(E1994,4))</f>
        <v>0.98099999999999998</v>
      </c>
      <c r="H1994" s="110"/>
      <c r="S1994" s="110">
        <f t="shared" si="139"/>
        <v>0.98100000000000076</v>
      </c>
      <c r="T1994" s="110">
        <f>IF('3B-Air transport'!AB$66="no"," ",ROUND(S1994,4))</f>
        <v>0.98099999999999998</v>
      </c>
      <c r="U1994" s="110">
        <f>IF('3B-Air transport'!AB$67="no"," ",ROUND(S1994,4))</f>
        <v>0.98099999999999998</v>
      </c>
      <c r="V1994" s="110">
        <f>IF('3B-Air transport'!AB$68="no"," ",ROUND(S1994,4))</f>
        <v>0.98099999999999998</v>
      </c>
      <c r="W1994" s="110"/>
      <c r="AB1994" s="110">
        <f t="shared" si="140"/>
        <v>0.98100000000000076</v>
      </c>
      <c r="AC1994" s="110">
        <f>IF('3C-Water transport'!AB$56="no"," ",ROUND(AB1994,4))</f>
        <v>0.98099999999999998</v>
      </c>
      <c r="AD1994" s="110">
        <f>IF('3C-Water transport'!AB$57="no"," ",ROUND(AB1994,4))</f>
        <v>0.98099999999999998</v>
      </c>
      <c r="AE1994" s="110">
        <f>IF('3C-Water transport'!AB$58="no"," ",ROUND(AB1994,4))</f>
        <v>0.98099999999999998</v>
      </c>
    </row>
    <row r="1995" spans="5:31" x14ac:dyDescent="0.25">
      <c r="E1995" s="110">
        <f t="shared" si="138"/>
        <v>0.98200000000000076</v>
      </c>
      <c r="F1995" s="110">
        <f>IF('3A-Rail transport'!$AB$56="no"," ",ROUND(E1995,4))</f>
        <v>0.98199999999999998</v>
      </c>
      <c r="G1995" s="110">
        <f>IF('3A-Rail transport'!$AB$57="no"," ",ROUND(E1995,4))</f>
        <v>0.98199999999999998</v>
      </c>
      <c r="H1995" s="110"/>
      <c r="S1995" s="110">
        <f t="shared" si="139"/>
        <v>0.98200000000000076</v>
      </c>
      <c r="T1995" s="110">
        <f>IF('3B-Air transport'!AB$66="no"," ",ROUND(S1995,4))</f>
        <v>0.98199999999999998</v>
      </c>
      <c r="U1995" s="110">
        <f>IF('3B-Air transport'!AB$67="no"," ",ROUND(S1995,4))</f>
        <v>0.98199999999999998</v>
      </c>
      <c r="V1995" s="110">
        <f>IF('3B-Air transport'!AB$68="no"," ",ROUND(S1995,4))</f>
        <v>0.98199999999999998</v>
      </c>
      <c r="W1995" s="110"/>
      <c r="AB1995" s="110">
        <f t="shared" si="140"/>
        <v>0.98200000000000076</v>
      </c>
      <c r="AC1995" s="110">
        <f>IF('3C-Water transport'!AB$56="no"," ",ROUND(AB1995,4))</f>
        <v>0.98199999999999998</v>
      </c>
      <c r="AD1995" s="110">
        <f>IF('3C-Water transport'!AB$57="no"," ",ROUND(AB1995,4))</f>
        <v>0.98199999999999998</v>
      </c>
      <c r="AE1995" s="110">
        <f>IF('3C-Water transport'!AB$58="no"," ",ROUND(AB1995,4))</f>
        <v>0.98199999999999998</v>
      </c>
    </row>
    <row r="1996" spans="5:31" x14ac:dyDescent="0.25">
      <c r="E1996" s="110">
        <f t="shared" si="138"/>
        <v>0.98300000000000076</v>
      </c>
      <c r="F1996" s="110">
        <f>IF('3A-Rail transport'!$AB$56="no"," ",ROUND(E1996,4))</f>
        <v>0.98299999999999998</v>
      </c>
      <c r="G1996" s="110">
        <f>IF('3A-Rail transport'!$AB$57="no"," ",ROUND(E1996,4))</f>
        <v>0.98299999999999998</v>
      </c>
      <c r="H1996" s="110"/>
      <c r="S1996" s="110">
        <f t="shared" si="139"/>
        <v>0.98300000000000076</v>
      </c>
      <c r="T1996" s="110">
        <f>IF('3B-Air transport'!AB$66="no"," ",ROUND(S1996,4))</f>
        <v>0.98299999999999998</v>
      </c>
      <c r="U1996" s="110">
        <f>IF('3B-Air transport'!AB$67="no"," ",ROUND(S1996,4))</f>
        <v>0.98299999999999998</v>
      </c>
      <c r="V1996" s="110">
        <f>IF('3B-Air transport'!AB$68="no"," ",ROUND(S1996,4))</f>
        <v>0.98299999999999998</v>
      </c>
      <c r="W1996" s="110"/>
      <c r="AB1996" s="110">
        <f t="shared" si="140"/>
        <v>0.98300000000000076</v>
      </c>
      <c r="AC1996" s="110">
        <f>IF('3C-Water transport'!AB$56="no"," ",ROUND(AB1996,4))</f>
        <v>0.98299999999999998</v>
      </c>
      <c r="AD1996" s="110">
        <f>IF('3C-Water transport'!AB$57="no"," ",ROUND(AB1996,4))</f>
        <v>0.98299999999999998</v>
      </c>
      <c r="AE1996" s="110">
        <f>IF('3C-Water transport'!AB$58="no"," ",ROUND(AB1996,4))</f>
        <v>0.98299999999999998</v>
      </c>
    </row>
    <row r="1997" spans="5:31" x14ac:dyDescent="0.25">
      <c r="E1997" s="110">
        <f t="shared" si="138"/>
        <v>0.98400000000000076</v>
      </c>
      <c r="F1997" s="110">
        <f>IF('3A-Rail transport'!$AB$56="no"," ",ROUND(E1997,4))</f>
        <v>0.98399999999999999</v>
      </c>
      <c r="G1997" s="110">
        <f>IF('3A-Rail transport'!$AB$57="no"," ",ROUND(E1997,4))</f>
        <v>0.98399999999999999</v>
      </c>
      <c r="H1997" s="110"/>
      <c r="S1997" s="110">
        <f t="shared" si="139"/>
        <v>0.98400000000000076</v>
      </c>
      <c r="T1997" s="110">
        <f>IF('3B-Air transport'!AB$66="no"," ",ROUND(S1997,4))</f>
        <v>0.98399999999999999</v>
      </c>
      <c r="U1997" s="110">
        <f>IF('3B-Air transport'!AB$67="no"," ",ROUND(S1997,4))</f>
        <v>0.98399999999999999</v>
      </c>
      <c r="V1997" s="110">
        <f>IF('3B-Air transport'!AB$68="no"," ",ROUND(S1997,4))</f>
        <v>0.98399999999999999</v>
      </c>
      <c r="W1997" s="110"/>
      <c r="AB1997" s="110">
        <f t="shared" si="140"/>
        <v>0.98400000000000076</v>
      </c>
      <c r="AC1997" s="110">
        <f>IF('3C-Water transport'!AB$56="no"," ",ROUND(AB1997,4))</f>
        <v>0.98399999999999999</v>
      </c>
      <c r="AD1997" s="110">
        <f>IF('3C-Water transport'!AB$57="no"," ",ROUND(AB1997,4))</f>
        <v>0.98399999999999999</v>
      </c>
      <c r="AE1997" s="110">
        <f>IF('3C-Water transport'!AB$58="no"," ",ROUND(AB1997,4))</f>
        <v>0.98399999999999999</v>
      </c>
    </row>
    <row r="1998" spans="5:31" x14ac:dyDescent="0.25">
      <c r="E1998" s="110">
        <f t="shared" si="138"/>
        <v>0.98500000000000076</v>
      </c>
      <c r="F1998" s="110">
        <f>IF('3A-Rail transport'!$AB$56="no"," ",ROUND(E1998,4))</f>
        <v>0.98499999999999999</v>
      </c>
      <c r="G1998" s="110">
        <f>IF('3A-Rail transport'!$AB$57="no"," ",ROUND(E1998,4))</f>
        <v>0.98499999999999999</v>
      </c>
      <c r="H1998" s="110"/>
      <c r="S1998" s="110">
        <f t="shared" si="139"/>
        <v>0.98500000000000076</v>
      </c>
      <c r="T1998" s="110">
        <f>IF('3B-Air transport'!AB$66="no"," ",ROUND(S1998,4))</f>
        <v>0.98499999999999999</v>
      </c>
      <c r="U1998" s="110">
        <f>IF('3B-Air transport'!AB$67="no"," ",ROUND(S1998,4))</f>
        <v>0.98499999999999999</v>
      </c>
      <c r="V1998" s="110">
        <f>IF('3B-Air transport'!AB$68="no"," ",ROUND(S1998,4))</f>
        <v>0.98499999999999999</v>
      </c>
      <c r="W1998" s="110"/>
      <c r="AB1998" s="110">
        <f t="shared" si="140"/>
        <v>0.98500000000000076</v>
      </c>
      <c r="AC1998" s="110">
        <f>IF('3C-Water transport'!AB$56="no"," ",ROUND(AB1998,4))</f>
        <v>0.98499999999999999</v>
      </c>
      <c r="AD1998" s="110">
        <f>IF('3C-Water transport'!AB$57="no"," ",ROUND(AB1998,4))</f>
        <v>0.98499999999999999</v>
      </c>
      <c r="AE1998" s="110">
        <f>IF('3C-Water transport'!AB$58="no"," ",ROUND(AB1998,4))</f>
        <v>0.98499999999999999</v>
      </c>
    </row>
    <row r="1999" spans="5:31" x14ac:dyDescent="0.25">
      <c r="E1999" s="110">
        <f t="shared" si="138"/>
        <v>0.98600000000000076</v>
      </c>
      <c r="F1999" s="110">
        <f>IF('3A-Rail transport'!$AB$56="no"," ",ROUND(E1999,4))</f>
        <v>0.98599999999999999</v>
      </c>
      <c r="G1999" s="110">
        <f>IF('3A-Rail transport'!$AB$57="no"," ",ROUND(E1999,4))</f>
        <v>0.98599999999999999</v>
      </c>
      <c r="H1999" s="110"/>
      <c r="S1999" s="110">
        <f t="shared" si="139"/>
        <v>0.98600000000000076</v>
      </c>
      <c r="T1999" s="110">
        <f>IF('3B-Air transport'!AB$66="no"," ",ROUND(S1999,4))</f>
        <v>0.98599999999999999</v>
      </c>
      <c r="U1999" s="110">
        <f>IF('3B-Air transport'!AB$67="no"," ",ROUND(S1999,4))</f>
        <v>0.98599999999999999</v>
      </c>
      <c r="V1999" s="110">
        <f>IF('3B-Air transport'!AB$68="no"," ",ROUND(S1999,4))</f>
        <v>0.98599999999999999</v>
      </c>
      <c r="W1999" s="110"/>
      <c r="AB1999" s="110">
        <f t="shared" si="140"/>
        <v>0.98600000000000076</v>
      </c>
      <c r="AC1999" s="110">
        <f>IF('3C-Water transport'!AB$56="no"," ",ROUND(AB1999,4))</f>
        <v>0.98599999999999999</v>
      </c>
      <c r="AD1999" s="110">
        <f>IF('3C-Water transport'!AB$57="no"," ",ROUND(AB1999,4))</f>
        <v>0.98599999999999999</v>
      </c>
      <c r="AE1999" s="110">
        <f>IF('3C-Water transport'!AB$58="no"," ",ROUND(AB1999,4))</f>
        <v>0.98599999999999999</v>
      </c>
    </row>
    <row r="2000" spans="5:31" x14ac:dyDescent="0.25">
      <c r="E2000" s="110">
        <f t="shared" si="138"/>
        <v>0.98700000000000077</v>
      </c>
      <c r="F2000" s="110">
        <f>IF('3A-Rail transport'!$AB$56="no"," ",ROUND(E2000,4))</f>
        <v>0.98699999999999999</v>
      </c>
      <c r="G2000" s="110">
        <f>IF('3A-Rail transport'!$AB$57="no"," ",ROUND(E2000,4))</f>
        <v>0.98699999999999999</v>
      </c>
      <c r="H2000" s="110"/>
      <c r="S2000" s="110">
        <f t="shared" si="139"/>
        <v>0.98700000000000077</v>
      </c>
      <c r="T2000" s="110">
        <f>IF('3B-Air transport'!AB$66="no"," ",ROUND(S2000,4))</f>
        <v>0.98699999999999999</v>
      </c>
      <c r="U2000" s="110">
        <f>IF('3B-Air transport'!AB$67="no"," ",ROUND(S2000,4))</f>
        <v>0.98699999999999999</v>
      </c>
      <c r="V2000" s="110">
        <f>IF('3B-Air transport'!AB$68="no"," ",ROUND(S2000,4))</f>
        <v>0.98699999999999999</v>
      </c>
      <c r="W2000" s="110"/>
      <c r="AB2000" s="110">
        <f t="shared" si="140"/>
        <v>0.98700000000000077</v>
      </c>
      <c r="AC2000" s="110">
        <f>IF('3C-Water transport'!AB$56="no"," ",ROUND(AB2000,4))</f>
        <v>0.98699999999999999</v>
      </c>
      <c r="AD2000" s="110">
        <f>IF('3C-Water transport'!AB$57="no"," ",ROUND(AB2000,4))</f>
        <v>0.98699999999999999</v>
      </c>
      <c r="AE2000" s="110">
        <f>IF('3C-Water transport'!AB$58="no"," ",ROUND(AB2000,4))</f>
        <v>0.98699999999999999</v>
      </c>
    </row>
    <row r="2001" spans="5:31" x14ac:dyDescent="0.25">
      <c r="E2001" s="110">
        <f t="shared" si="138"/>
        <v>0.98800000000000077</v>
      </c>
      <c r="F2001" s="110">
        <f>IF('3A-Rail transport'!$AB$56="no"," ",ROUND(E2001,4))</f>
        <v>0.98799999999999999</v>
      </c>
      <c r="G2001" s="110">
        <f>IF('3A-Rail transport'!$AB$57="no"," ",ROUND(E2001,4))</f>
        <v>0.98799999999999999</v>
      </c>
      <c r="H2001" s="110"/>
      <c r="S2001" s="110">
        <f t="shared" si="139"/>
        <v>0.98800000000000077</v>
      </c>
      <c r="T2001" s="110">
        <f>IF('3B-Air transport'!AB$66="no"," ",ROUND(S2001,4))</f>
        <v>0.98799999999999999</v>
      </c>
      <c r="U2001" s="110">
        <f>IF('3B-Air transport'!AB$67="no"," ",ROUND(S2001,4))</f>
        <v>0.98799999999999999</v>
      </c>
      <c r="V2001" s="110">
        <f>IF('3B-Air transport'!AB$68="no"," ",ROUND(S2001,4))</f>
        <v>0.98799999999999999</v>
      </c>
      <c r="W2001" s="110"/>
      <c r="AB2001" s="110">
        <f t="shared" si="140"/>
        <v>0.98800000000000077</v>
      </c>
      <c r="AC2001" s="110">
        <f>IF('3C-Water transport'!AB$56="no"," ",ROUND(AB2001,4))</f>
        <v>0.98799999999999999</v>
      </c>
      <c r="AD2001" s="110">
        <f>IF('3C-Water transport'!AB$57="no"," ",ROUND(AB2001,4))</f>
        <v>0.98799999999999999</v>
      </c>
      <c r="AE2001" s="110">
        <f>IF('3C-Water transport'!AB$58="no"," ",ROUND(AB2001,4))</f>
        <v>0.98799999999999999</v>
      </c>
    </row>
    <row r="2002" spans="5:31" x14ac:dyDescent="0.25">
      <c r="E2002" s="110">
        <f t="shared" si="138"/>
        <v>0.98900000000000077</v>
      </c>
      <c r="F2002" s="110">
        <f>IF('3A-Rail transport'!$AB$56="no"," ",ROUND(E2002,4))</f>
        <v>0.98899999999999999</v>
      </c>
      <c r="G2002" s="110">
        <f>IF('3A-Rail transport'!$AB$57="no"," ",ROUND(E2002,4))</f>
        <v>0.98899999999999999</v>
      </c>
      <c r="H2002" s="110"/>
      <c r="S2002" s="110">
        <f t="shared" si="139"/>
        <v>0.98900000000000077</v>
      </c>
      <c r="T2002" s="110">
        <f>IF('3B-Air transport'!AB$66="no"," ",ROUND(S2002,4))</f>
        <v>0.98899999999999999</v>
      </c>
      <c r="U2002" s="110">
        <f>IF('3B-Air transport'!AB$67="no"," ",ROUND(S2002,4))</f>
        <v>0.98899999999999999</v>
      </c>
      <c r="V2002" s="110">
        <f>IF('3B-Air transport'!AB$68="no"," ",ROUND(S2002,4))</f>
        <v>0.98899999999999999</v>
      </c>
      <c r="W2002" s="110"/>
      <c r="AB2002" s="110">
        <f t="shared" si="140"/>
        <v>0.98900000000000077</v>
      </c>
      <c r="AC2002" s="110">
        <f>IF('3C-Water transport'!AB$56="no"," ",ROUND(AB2002,4))</f>
        <v>0.98899999999999999</v>
      </c>
      <c r="AD2002" s="110">
        <f>IF('3C-Water transport'!AB$57="no"," ",ROUND(AB2002,4))</f>
        <v>0.98899999999999999</v>
      </c>
      <c r="AE2002" s="110">
        <f>IF('3C-Water transport'!AB$58="no"," ",ROUND(AB2002,4))</f>
        <v>0.98899999999999999</v>
      </c>
    </row>
    <row r="2003" spans="5:31" x14ac:dyDescent="0.25">
      <c r="E2003" s="110">
        <f t="shared" si="138"/>
        <v>0.99000000000000077</v>
      </c>
      <c r="F2003" s="110">
        <f>IF('3A-Rail transport'!$AB$56="no"," ",ROUND(E2003,4))</f>
        <v>0.99</v>
      </c>
      <c r="G2003" s="110">
        <f>IF('3A-Rail transport'!$AB$57="no"," ",ROUND(E2003,4))</f>
        <v>0.99</v>
      </c>
      <c r="H2003" s="110"/>
      <c r="S2003" s="110">
        <f t="shared" si="139"/>
        <v>0.99000000000000077</v>
      </c>
      <c r="T2003" s="110">
        <f>IF('3B-Air transport'!AB$66="no"," ",ROUND(S2003,4))</f>
        <v>0.99</v>
      </c>
      <c r="U2003" s="110">
        <f>IF('3B-Air transport'!AB$67="no"," ",ROUND(S2003,4))</f>
        <v>0.99</v>
      </c>
      <c r="V2003" s="110">
        <f>IF('3B-Air transport'!AB$68="no"," ",ROUND(S2003,4))</f>
        <v>0.99</v>
      </c>
      <c r="W2003" s="110"/>
      <c r="AB2003" s="110">
        <f t="shared" si="140"/>
        <v>0.99000000000000077</v>
      </c>
      <c r="AC2003" s="110">
        <f>IF('3C-Water transport'!AB$56="no"," ",ROUND(AB2003,4))</f>
        <v>0.99</v>
      </c>
      <c r="AD2003" s="110">
        <f>IF('3C-Water transport'!AB$57="no"," ",ROUND(AB2003,4))</f>
        <v>0.99</v>
      </c>
      <c r="AE2003" s="110">
        <f>IF('3C-Water transport'!AB$58="no"," ",ROUND(AB2003,4))</f>
        <v>0.99</v>
      </c>
    </row>
    <row r="2004" spans="5:31" x14ac:dyDescent="0.25">
      <c r="E2004" s="110">
        <f t="shared" si="138"/>
        <v>0.99100000000000077</v>
      </c>
      <c r="F2004" s="110">
        <f>IF('3A-Rail transport'!$AB$56="no"," ",ROUND(E2004,4))</f>
        <v>0.99099999999999999</v>
      </c>
      <c r="G2004" s="110">
        <f>IF('3A-Rail transport'!$AB$57="no"," ",ROUND(E2004,4))</f>
        <v>0.99099999999999999</v>
      </c>
      <c r="H2004" s="110"/>
      <c r="S2004" s="110">
        <f t="shared" si="139"/>
        <v>0.99100000000000077</v>
      </c>
      <c r="T2004" s="110">
        <f>IF('3B-Air transport'!AB$66="no"," ",ROUND(S2004,4))</f>
        <v>0.99099999999999999</v>
      </c>
      <c r="U2004" s="110">
        <f>IF('3B-Air transport'!AB$67="no"," ",ROUND(S2004,4))</f>
        <v>0.99099999999999999</v>
      </c>
      <c r="V2004" s="110">
        <f>IF('3B-Air transport'!AB$68="no"," ",ROUND(S2004,4))</f>
        <v>0.99099999999999999</v>
      </c>
      <c r="W2004" s="110"/>
      <c r="AB2004" s="110">
        <f t="shared" si="140"/>
        <v>0.99100000000000077</v>
      </c>
      <c r="AC2004" s="110">
        <f>IF('3C-Water transport'!AB$56="no"," ",ROUND(AB2004,4))</f>
        <v>0.99099999999999999</v>
      </c>
      <c r="AD2004" s="110">
        <f>IF('3C-Water transport'!AB$57="no"," ",ROUND(AB2004,4))</f>
        <v>0.99099999999999999</v>
      </c>
      <c r="AE2004" s="110">
        <f>IF('3C-Water transport'!AB$58="no"," ",ROUND(AB2004,4))</f>
        <v>0.99099999999999999</v>
      </c>
    </row>
    <row r="2005" spans="5:31" x14ac:dyDescent="0.25">
      <c r="E2005" s="110">
        <f t="shared" si="138"/>
        <v>0.99200000000000077</v>
      </c>
      <c r="F2005" s="110">
        <f>IF('3A-Rail transport'!$AB$56="no"," ",ROUND(E2005,4))</f>
        <v>0.99199999999999999</v>
      </c>
      <c r="G2005" s="110">
        <f>IF('3A-Rail transport'!$AB$57="no"," ",ROUND(E2005,4))</f>
        <v>0.99199999999999999</v>
      </c>
      <c r="H2005" s="110"/>
      <c r="S2005" s="110">
        <f t="shared" si="139"/>
        <v>0.99200000000000077</v>
      </c>
      <c r="T2005" s="110">
        <f>IF('3B-Air transport'!AB$66="no"," ",ROUND(S2005,4))</f>
        <v>0.99199999999999999</v>
      </c>
      <c r="U2005" s="110">
        <f>IF('3B-Air transport'!AB$67="no"," ",ROUND(S2005,4))</f>
        <v>0.99199999999999999</v>
      </c>
      <c r="V2005" s="110">
        <f>IF('3B-Air transport'!AB$68="no"," ",ROUND(S2005,4))</f>
        <v>0.99199999999999999</v>
      </c>
      <c r="W2005" s="110"/>
      <c r="AB2005" s="110">
        <f t="shared" si="140"/>
        <v>0.99200000000000077</v>
      </c>
      <c r="AC2005" s="110">
        <f>IF('3C-Water transport'!AB$56="no"," ",ROUND(AB2005,4))</f>
        <v>0.99199999999999999</v>
      </c>
      <c r="AD2005" s="110">
        <f>IF('3C-Water transport'!AB$57="no"," ",ROUND(AB2005,4))</f>
        <v>0.99199999999999999</v>
      </c>
      <c r="AE2005" s="110">
        <f>IF('3C-Water transport'!AB$58="no"," ",ROUND(AB2005,4))</f>
        <v>0.99199999999999999</v>
      </c>
    </row>
    <row r="2006" spans="5:31" x14ac:dyDescent="0.25">
      <c r="E2006" s="110">
        <f t="shared" si="138"/>
        <v>0.99300000000000077</v>
      </c>
      <c r="F2006" s="110">
        <f>IF('3A-Rail transport'!$AB$56="no"," ",ROUND(E2006,4))</f>
        <v>0.99299999999999999</v>
      </c>
      <c r="G2006" s="110">
        <f>IF('3A-Rail transport'!$AB$57="no"," ",ROUND(E2006,4))</f>
        <v>0.99299999999999999</v>
      </c>
      <c r="H2006" s="110"/>
      <c r="S2006" s="110">
        <f t="shared" si="139"/>
        <v>0.99300000000000077</v>
      </c>
      <c r="T2006" s="110">
        <f>IF('3B-Air transport'!AB$66="no"," ",ROUND(S2006,4))</f>
        <v>0.99299999999999999</v>
      </c>
      <c r="U2006" s="110">
        <f>IF('3B-Air transport'!AB$67="no"," ",ROUND(S2006,4))</f>
        <v>0.99299999999999999</v>
      </c>
      <c r="V2006" s="110">
        <f>IF('3B-Air transport'!AB$68="no"," ",ROUND(S2006,4))</f>
        <v>0.99299999999999999</v>
      </c>
      <c r="W2006" s="110"/>
      <c r="AB2006" s="110">
        <f t="shared" si="140"/>
        <v>0.99300000000000077</v>
      </c>
      <c r="AC2006" s="110">
        <f>IF('3C-Water transport'!AB$56="no"," ",ROUND(AB2006,4))</f>
        <v>0.99299999999999999</v>
      </c>
      <c r="AD2006" s="110">
        <f>IF('3C-Water transport'!AB$57="no"," ",ROUND(AB2006,4))</f>
        <v>0.99299999999999999</v>
      </c>
      <c r="AE2006" s="110">
        <f>IF('3C-Water transport'!AB$58="no"," ",ROUND(AB2006,4))</f>
        <v>0.99299999999999999</v>
      </c>
    </row>
    <row r="2007" spans="5:31" x14ac:dyDescent="0.25">
      <c r="E2007" s="110">
        <f t="shared" si="138"/>
        <v>0.99400000000000077</v>
      </c>
      <c r="F2007" s="110">
        <f>IF('3A-Rail transport'!$AB$56="no"," ",ROUND(E2007,4))</f>
        <v>0.99399999999999999</v>
      </c>
      <c r="G2007" s="110">
        <f>IF('3A-Rail transport'!$AB$57="no"," ",ROUND(E2007,4))</f>
        <v>0.99399999999999999</v>
      </c>
      <c r="H2007" s="110"/>
      <c r="S2007" s="110">
        <f t="shared" si="139"/>
        <v>0.99400000000000077</v>
      </c>
      <c r="T2007" s="110">
        <f>IF('3B-Air transport'!AB$66="no"," ",ROUND(S2007,4))</f>
        <v>0.99399999999999999</v>
      </c>
      <c r="U2007" s="110">
        <f>IF('3B-Air transport'!AB$67="no"," ",ROUND(S2007,4))</f>
        <v>0.99399999999999999</v>
      </c>
      <c r="V2007" s="110">
        <f>IF('3B-Air transport'!AB$68="no"," ",ROUND(S2007,4))</f>
        <v>0.99399999999999999</v>
      </c>
      <c r="W2007" s="110"/>
      <c r="AB2007" s="110">
        <f t="shared" si="140"/>
        <v>0.99400000000000077</v>
      </c>
      <c r="AC2007" s="110">
        <f>IF('3C-Water transport'!AB$56="no"," ",ROUND(AB2007,4))</f>
        <v>0.99399999999999999</v>
      </c>
      <c r="AD2007" s="110">
        <f>IF('3C-Water transport'!AB$57="no"," ",ROUND(AB2007,4))</f>
        <v>0.99399999999999999</v>
      </c>
      <c r="AE2007" s="110">
        <f>IF('3C-Water transport'!AB$58="no"," ",ROUND(AB2007,4))</f>
        <v>0.99399999999999999</v>
      </c>
    </row>
    <row r="2008" spans="5:31" x14ac:dyDescent="0.25">
      <c r="E2008" s="110">
        <f t="shared" si="138"/>
        <v>0.99500000000000077</v>
      </c>
      <c r="F2008" s="110">
        <f>IF('3A-Rail transport'!$AB$56="no"," ",ROUND(E2008,4))</f>
        <v>0.995</v>
      </c>
      <c r="G2008" s="110">
        <f>IF('3A-Rail transport'!$AB$57="no"," ",ROUND(E2008,4))</f>
        <v>0.995</v>
      </c>
      <c r="H2008" s="110"/>
      <c r="S2008" s="110">
        <f t="shared" si="139"/>
        <v>0.99500000000000077</v>
      </c>
      <c r="T2008" s="110">
        <f>IF('3B-Air transport'!AB$66="no"," ",ROUND(S2008,4))</f>
        <v>0.995</v>
      </c>
      <c r="U2008" s="110">
        <f>IF('3B-Air transport'!AB$67="no"," ",ROUND(S2008,4))</f>
        <v>0.995</v>
      </c>
      <c r="V2008" s="110">
        <f>IF('3B-Air transport'!AB$68="no"," ",ROUND(S2008,4))</f>
        <v>0.995</v>
      </c>
      <c r="W2008" s="110"/>
      <c r="AB2008" s="110">
        <f t="shared" si="140"/>
        <v>0.99500000000000077</v>
      </c>
      <c r="AC2008" s="110">
        <f>IF('3C-Water transport'!AB$56="no"," ",ROUND(AB2008,4))</f>
        <v>0.995</v>
      </c>
      <c r="AD2008" s="110">
        <f>IF('3C-Water transport'!AB$57="no"," ",ROUND(AB2008,4))</f>
        <v>0.995</v>
      </c>
      <c r="AE2008" s="110">
        <f>IF('3C-Water transport'!AB$58="no"," ",ROUND(AB2008,4))</f>
        <v>0.995</v>
      </c>
    </row>
    <row r="2009" spans="5:31" x14ac:dyDescent="0.25">
      <c r="E2009" s="110">
        <f t="shared" si="138"/>
        <v>0.99600000000000077</v>
      </c>
      <c r="F2009" s="110">
        <f>IF('3A-Rail transport'!$AB$56="no"," ",ROUND(E2009,4))</f>
        <v>0.996</v>
      </c>
      <c r="G2009" s="110">
        <f>IF('3A-Rail transport'!$AB$57="no"," ",ROUND(E2009,4))</f>
        <v>0.996</v>
      </c>
      <c r="H2009" s="110"/>
      <c r="S2009" s="110">
        <f t="shared" si="139"/>
        <v>0.99600000000000077</v>
      </c>
      <c r="T2009" s="110">
        <f>IF('3B-Air transport'!AB$66="no"," ",ROUND(S2009,4))</f>
        <v>0.996</v>
      </c>
      <c r="U2009" s="110">
        <f>IF('3B-Air transport'!AB$67="no"," ",ROUND(S2009,4))</f>
        <v>0.996</v>
      </c>
      <c r="V2009" s="110">
        <f>IF('3B-Air transport'!AB$68="no"," ",ROUND(S2009,4))</f>
        <v>0.996</v>
      </c>
      <c r="W2009" s="110"/>
      <c r="AB2009" s="110">
        <f t="shared" si="140"/>
        <v>0.99600000000000077</v>
      </c>
      <c r="AC2009" s="110">
        <f>IF('3C-Water transport'!AB$56="no"," ",ROUND(AB2009,4))</f>
        <v>0.996</v>
      </c>
      <c r="AD2009" s="110">
        <f>IF('3C-Water transport'!AB$57="no"," ",ROUND(AB2009,4))</f>
        <v>0.996</v>
      </c>
      <c r="AE2009" s="110">
        <f>IF('3C-Water transport'!AB$58="no"," ",ROUND(AB2009,4))</f>
        <v>0.996</v>
      </c>
    </row>
    <row r="2010" spans="5:31" x14ac:dyDescent="0.25">
      <c r="E2010" s="110">
        <f t="shared" si="138"/>
        <v>0.99700000000000077</v>
      </c>
      <c r="F2010" s="110">
        <f>IF('3A-Rail transport'!$AB$56="no"," ",ROUND(E2010,4))</f>
        <v>0.997</v>
      </c>
      <c r="G2010" s="110">
        <f>IF('3A-Rail transport'!$AB$57="no"," ",ROUND(E2010,4))</f>
        <v>0.997</v>
      </c>
      <c r="H2010" s="110"/>
      <c r="S2010" s="110">
        <f t="shared" si="139"/>
        <v>0.99700000000000077</v>
      </c>
      <c r="T2010" s="110">
        <f>IF('3B-Air transport'!AB$66="no"," ",ROUND(S2010,4))</f>
        <v>0.997</v>
      </c>
      <c r="U2010" s="110">
        <f>IF('3B-Air transport'!AB$67="no"," ",ROUND(S2010,4))</f>
        <v>0.997</v>
      </c>
      <c r="V2010" s="110">
        <f>IF('3B-Air transport'!AB$68="no"," ",ROUND(S2010,4))</f>
        <v>0.997</v>
      </c>
      <c r="W2010" s="110"/>
      <c r="AB2010" s="110">
        <f t="shared" si="140"/>
        <v>0.99700000000000077</v>
      </c>
      <c r="AC2010" s="110">
        <f>IF('3C-Water transport'!AB$56="no"," ",ROUND(AB2010,4))</f>
        <v>0.997</v>
      </c>
      <c r="AD2010" s="110">
        <f>IF('3C-Water transport'!AB$57="no"," ",ROUND(AB2010,4))</f>
        <v>0.997</v>
      </c>
      <c r="AE2010" s="110">
        <f>IF('3C-Water transport'!AB$58="no"," ",ROUND(AB2010,4))</f>
        <v>0.997</v>
      </c>
    </row>
    <row r="2011" spans="5:31" x14ac:dyDescent="0.25">
      <c r="E2011" s="110">
        <f t="shared" si="138"/>
        <v>0.99800000000000078</v>
      </c>
      <c r="F2011" s="110">
        <f>IF('3A-Rail transport'!$AB$56="no"," ",ROUND(E2011,4))</f>
        <v>0.998</v>
      </c>
      <c r="G2011" s="110">
        <f>IF('3A-Rail transport'!$AB$57="no"," ",ROUND(E2011,4))</f>
        <v>0.998</v>
      </c>
      <c r="H2011" s="110"/>
      <c r="S2011" s="110">
        <f t="shared" si="139"/>
        <v>0.99800000000000078</v>
      </c>
      <c r="T2011" s="110">
        <f>IF('3B-Air transport'!AB$66="no"," ",ROUND(S2011,4))</f>
        <v>0.998</v>
      </c>
      <c r="U2011" s="110">
        <f>IF('3B-Air transport'!AB$67="no"," ",ROUND(S2011,4))</f>
        <v>0.998</v>
      </c>
      <c r="V2011" s="110">
        <f>IF('3B-Air transport'!AB$68="no"," ",ROUND(S2011,4))</f>
        <v>0.998</v>
      </c>
      <c r="W2011" s="110"/>
      <c r="AB2011" s="110">
        <f t="shared" si="140"/>
        <v>0.99800000000000078</v>
      </c>
      <c r="AC2011" s="110">
        <f>IF('3C-Water transport'!AB$56="no"," ",ROUND(AB2011,4))</f>
        <v>0.998</v>
      </c>
      <c r="AD2011" s="110">
        <f>IF('3C-Water transport'!AB$57="no"," ",ROUND(AB2011,4))</f>
        <v>0.998</v>
      </c>
      <c r="AE2011" s="110">
        <f>IF('3C-Water transport'!AB$58="no"," ",ROUND(AB2011,4))</f>
        <v>0.998</v>
      </c>
    </row>
    <row r="2012" spans="5:31" x14ac:dyDescent="0.25">
      <c r="E2012" s="110">
        <f t="shared" si="138"/>
        <v>0.99900000000000078</v>
      </c>
      <c r="F2012" s="110">
        <f>IF('3A-Rail transport'!$AB$56="no"," ",ROUND(E2012,4))</f>
        <v>0.999</v>
      </c>
      <c r="G2012" s="110">
        <f>IF('3A-Rail transport'!$AB$57="no"," ",ROUND(E2012,4))</f>
        <v>0.999</v>
      </c>
      <c r="H2012" s="110"/>
      <c r="S2012" s="110">
        <f t="shared" si="139"/>
        <v>0.99900000000000078</v>
      </c>
      <c r="T2012" s="110">
        <f>IF('3B-Air transport'!AB$66="no"," ",ROUND(S2012,4))</f>
        <v>0.999</v>
      </c>
      <c r="U2012" s="110">
        <f>IF('3B-Air transport'!AB$67="no"," ",ROUND(S2012,4))</f>
        <v>0.999</v>
      </c>
      <c r="V2012" s="110">
        <f>IF('3B-Air transport'!AB$68="no"," ",ROUND(S2012,4))</f>
        <v>0.999</v>
      </c>
      <c r="W2012" s="110"/>
      <c r="AB2012" s="110">
        <f t="shared" si="140"/>
        <v>0.99900000000000078</v>
      </c>
      <c r="AC2012" s="110">
        <f>IF('3C-Water transport'!AB$56="no"," ",ROUND(AB2012,4))</f>
        <v>0.999</v>
      </c>
      <c r="AD2012" s="110">
        <f>IF('3C-Water transport'!AB$57="no"," ",ROUND(AB2012,4))</f>
        <v>0.999</v>
      </c>
      <c r="AE2012" s="110">
        <f>IF('3C-Water transport'!AB$58="no"," ",ROUND(AB2012,4))</f>
        <v>0.999</v>
      </c>
    </row>
    <row r="2013" spans="5:31" x14ac:dyDescent="0.25">
      <c r="E2013" s="110">
        <f t="shared" si="138"/>
        <v>1.0000000000000007</v>
      </c>
      <c r="F2013" s="110">
        <f>IF('3A-Rail transport'!$AB$56="no"," ",ROUND(E2013,4))</f>
        <v>1</v>
      </c>
      <c r="G2013" s="110">
        <f>IF('3A-Rail transport'!$AB$57="no"," ",ROUND(E2013,4))</f>
        <v>1</v>
      </c>
      <c r="H2013" s="110"/>
      <c r="S2013" s="110">
        <f t="shared" si="139"/>
        <v>1.0000000000000007</v>
      </c>
      <c r="T2013" s="110">
        <f>IF('3B-Air transport'!AB$66="no"," ",ROUND(S2013,4))</f>
        <v>1</v>
      </c>
      <c r="U2013" s="110">
        <f>IF('3B-Air transport'!AB$67="no"," ",ROUND(S2013,4))</f>
        <v>1</v>
      </c>
      <c r="V2013" s="110">
        <f>IF('3B-Air transport'!AB$68="no"," ",ROUND(S2013,4))</f>
        <v>1</v>
      </c>
      <c r="W2013" s="110"/>
      <c r="AB2013" s="110">
        <f t="shared" si="140"/>
        <v>1.0000000000000007</v>
      </c>
      <c r="AC2013" s="110">
        <f>IF('3C-Water transport'!AB$56="no"," ",ROUND(AB2013,4))</f>
        <v>1</v>
      </c>
      <c r="AD2013" s="110">
        <f>IF('3C-Water transport'!AB$57="no"," ",ROUND(AB2013,4))</f>
        <v>1</v>
      </c>
      <c r="AE2013" s="110">
        <f>IF('3C-Water transport'!AB$58="no"," ",ROUND(AB2013,4))</f>
        <v>1</v>
      </c>
    </row>
    <row r="2021" spans="1:31" ht="23" x14ac:dyDescent="0.25">
      <c r="E2021" s="9" t="s">
        <v>73</v>
      </c>
      <c r="F2021" s="109">
        <f>IF(LEFT(F2023,14)="not applicable",1,COUNT(F2023:F3023))</f>
        <v>1001</v>
      </c>
      <c r="G2021" s="109">
        <f t="shared" ref="G2021" si="141">IF(LEFT(G2023,14)="not applicable",1,COUNT(G2023:G3023))</f>
        <v>1001</v>
      </c>
      <c r="S2021" s="9" t="s">
        <v>73</v>
      </c>
      <c r="T2021" s="109">
        <f>IF(LEFT(T2023,14)="not applicable",1,COUNT(T2023:T3023))</f>
        <v>1001</v>
      </c>
      <c r="U2021" s="109">
        <f t="shared" ref="U2021:V2021" si="142">IF(LEFT(U2023,14)="not applicable",1,COUNT(U2023:U3023))</f>
        <v>1001</v>
      </c>
      <c r="V2021" s="109">
        <f t="shared" si="142"/>
        <v>1001</v>
      </c>
      <c r="AB2021" s="9" t="s">
        <v>73</v>
      </c>
      <c r="AC2021" s="109">
        <f>IF(LEFT(AC2023,14)="not applicable",1,COUNT(AC2023:AC3023))</f>
        <v>1001</v>
      </c>
      <c r="AD2021" s="109">
        <f t="shared" ref="AD2021:AE2021" si="143">IF(LEFT(AD2023,14)="not applicable",1,COUNT(AD2023:AD3023))</f>
        <v>1001</v>
      </c>
      <c r="AE2021" s="109">
        <f t="shared" si="143"/>
        <v>1001</v>
      </c>
    </row>
    <row r="2022" spans="1:31" ht="23" x14ac:dyDescent="0.25">
      <c r="A2022" s="109" t="s">
        <v>1307</v>
      </c>
      <c r="F2022" s="109" t="s">
        <v>690</v>
      </c>
      <c r="G2022" s="109" t="s">
        <v>691</v>
      </c>
      <c r="S2022" s="9"/>
      <c r="T2022" s="109" t="s">
        <v>700</v>
      </c>
      <c r="U2022" s="109" t="s">
        <v>701</v>
      </c>
      <c r="V2022" s="109" t="s">
        <v>702</v>
      </c>
      <c r="AB2022" s="9"/>
      <c r="AC2022" s="109" t="s">
        <v>714</v>
      </c>
      <c r="AD2022" s="109" t="s">
        <v>715</v>
      </c>
      <c r="AE2022" s="109" t="s">
        <v>716</v>
      </c>
    </row>
    <row r="2023" spans="1:31" x14ac:dyDescent="0.25">
      <c r="A2023" s="109" t="s">
        <v>1308</v>
      </c>
      <c r="E2023" s="110">
        <v>0</v>
      </c>
      <c r="F2023" s="110">
        <f>IF('3A-Rail transport'!$AD$56="no","not applicable (Q3a.2.6 answered with 'no')",ROUND(E2023,4))</f>
        <v>0</v>
      </c>
      <c r="G2023" s="110">
        <f>IF('3A-Rail transport'!$AD$57="no","not applicable (Q3a.2.6 answered with 'no')",ROUND(E2023,4))</f>
        <v>0</v>
      </c>
      <c r="H2023" s="110"/>
      <c r="S2023" s="110">
        <v>0</v>
      </c>
      <c r="T2023" s="110">
        <f>IF('3B-Air transport'!AD$66="no","not applicable (Q3b.1.6 answered with 'no')",ROUND(S2023,4))</f>
        <v>0</v>
      </c>
      <c r="U2023" s="110">
        <f>IF('3B-Air transport'!AD$67="no","not applicable (Q3b.1.6 answered with 'no')",ROUND(S2023,4))</f>
        <v>0</v>
      </c>
      <c r="V2023" s="110">
        <f>IF('3B-Air transport'!AD$68="no","not applicable (Q3b.1.6 answered with 'no')",ROUND(S2023,4))</f>
        <v>0</v>
      </c>
      <c r="W2023" s="110"/>
      <c r="AB2023" s="110">
        <v>0</v>
      </c>
      <c r="AC2023" s="110">
        <f>IF('3C-Water transport'!AD56="no","not applicable (Q3c.1.6 answered with 'no')",ROUND(AB2023,4))</f>
        <v>0</v>
      </c>
      <c r="AD2023" s="110">
        <f>IF('3C-Water transport'!AD57="no","not applicable (Q3c.1.6 answered with 'no')",ROUND(AB2023,4))</f>
        <v>0</v>
      </c>
      <c r="AE2023" s="110">
        <f>IF('3C-Water transport'!AD58="no","not applicable (Q3c.1.6 answered with 'no')",ROUND(AB2023,4))</f>
        <v>0</v>
      </c>
    </row>
    <row r="2024" spans="1:31" x14ac:dyDescent="0.25">
      <c r="E2024" s="110">
        <f t="shared" ref="E2024:E2087" si="144">E2023+0.001</f>
        <v>1E-3</v>
      </c>
      <c r="F2024" s="110">
        <f>IF('3A-Rail transport'!$AD$56="no"," ",ROUND(E2024,4))</f>
        <v>1E-3</v>
      </c>
      <c r="G2024" s="110">
        <f>IF('3A-Rail transport'!$AD$57="no"," ",ROUND(E2024,4))</f>
        <v>1E-3</v>
      </c>
      <c r="H2024" s="110"/>
      <c r="S2024" s="110">
        <f t="shared" ref="S2024:S2087" si="145">S2023+0.001</f>
        <v>1E-3</v>
      </c>
      <c r="T2024" s="110">
        <f>IF('3B-Air transport'!AD$66="no"," ",ROUND(S2024,4))</f>
        <v>1E-3</v>
      </c>
      <c r="U2024" s="110">
        <f>IF('3B-Air transport'!AD$67="no"," ",ROUND(S2024,4))</f>
        <v>1E-3</v>
      </c>
      <c r="V2024" s="110">
        <f>IF('3B-Air transport'!AD$68="no"," ",ROUND(S2024,4))</f>
        <v>1E-3</v>
      </c>
      <c r="W2024" s="110"/>
      <c r="AB2024" s="110">
        <f t="shared" ref="AB2024:AB2087" si="146">AB2023+0.001</f>
        <v>1E-3</v>
      </c>
      <c r="AC2024" s="110">
        <f>IF('3C-Water transport'!AD$56="no"," ",ROUND(AB2024,4))</f>
        <v>1E-3</v>
      </c>
      <c r="AD2024" s="110">
        <f>IF('3C-Water transport'!AD$57="no"," ",ROUND(AB2024,4))</f>
        <v>1E-3</v>
      </c>
      <c r="AE2024" s="110">
        <f>IF('3C-Water transport'!AD$58="no"," ",ROUND(AB2024,4))</f>
        <v>1E-3</v>
      </c>
    </row>
    <row r="2025" spans="1:31" x14ac:dyDescent="0.25">
      <c r="E2025" s="110">
        <f t="shared" si="144"/>
        <v>2E-3</v>
      </c>
      <c r="F2025" s="110">
        <f>IF('3A-Rail transport'!$AD$56="no"," ",ROUND(E2025,4))</f>
        <v>2E-3</v>
      </c>
      <c r="G2025" s="110">
        <f>IF('3A-Rail transport'!$AD$57="no"," ",ROUND(E2025,4))</f>
        <v>2E-3</v>
      </c>
      <c r="H2025" s="110"/>
      <c r="S2025" s="110">
        <f t="shared" si="145"/>
        <v>2E-3</v>
      </c>
      <c r="T2025" s="110">
        <f>IF('3B-Air transport'!AD$66="no"," ",ROUND(S2025,4))</f>
        <v>2E-3</v>
      </c>
      <c r="U2025" s="110">
        <f>IF('3B-Air transport'!AD$67="no"," ",ROUND(S2025,4))</f>
        <v>2E-3</v>
      </c>
      <c r="V2025" s="110">
        <f>IF('3B-Air transport'!AD$68="no"," ",ROUND(S2025,4))</f>
        <v>2E-3</v>
      </c>
      <c r="W2025" s="110"/>
      <c r="AB2025" s="110">
        <f t="shared" si="146"/>
        <v>2E-3</v>
      </c>
      <c r="AC2025" s="110">
        <f>IF('3C-Water transport'!AD$56="no"," ",ROUND(AB2025,4))</f>
        <v>2E-3</v>
      </c>
      <c r="AD2025" s="110">
        <f>IF('3C-Water transport'!AD$57="no"," ",ROUND(AB2025,4))</f>
        <v>2E-3</v>
      </c>
      <c r="AE2025" s="110">
        <f>IF('3C-Water transport'!AD$58="no"," ",ROUND(AB2025,4))</f>
        <v>2E-3</v>
      </c>
    </row>
    <row r="2026" spans="1:31" x14ac:dyDescent="0.25">
      <c r="E2026" s="110">
        <f t="shared" si="144"/>
        <v>3.0000000000000001E-3</v>
      </c>
      <c r="F2026" s="110">
        <f>IF('3A-Rail transport'!$AD$56="no"," ",ROUND(E2026,4))</f>
        <v>3.0000000000000001E-3</v>
      </c>
      <c r="G2026" s="110">
        <f>IF('3A-Rail transport'!$AD$57="no"," ",ROUND(E2026,4))</f>
        <v>3.0000000000000001E-3</v>
      </c>
      <c r="H2026" s="110"/>
      <c r="S2026" s="110">
        <f t="shared" si="145"/>
        <v>3.0000000000000001E-3</v>
      </c>
      <c r="T2026" s="110">
        <f>IF('3B-Air transport'!AD$66="no"," ",ROUND(S2026,4))</f>
        <v>3.0000000000000001E-3</v>
      </c>
      <c r="U2026" s="110">
        <f>IF('3B-Air transport'!AD$67="no"," ",ROUND(S2026,4))</f>
        <v>3.0000000000000001E-3</v>
      </c>
      <c r="V2026" s="110">
        <f>IF('3B-Air transport'!AD$68="no"," ",ROUND(S2026,4))</f>
        <v>3.0000000000000001E-3</v>
      </c>
      <c r="W2026" s="110"/>
      <c r="AB2026" s="110">
        <f t="shared" si="146"/>
        <v>3.0000000000000001E-3</v>
      </c>
      <c r="AC2026" s="110">
        <f>IF('3C-Water transport'!AD$56="no"," ",ROUND(AB2026,4))</f>
        <v>3.0000000000000001E-3</v>
      </c>
      <c r="AD2026" s="110">
        <f>IF('3C-Water transport'!AD$57="no"," ",ROUND(AB2026,4))</f>
        <v>3.0000000000000001E-3</v>
      </c>
      <c r="AE2026" s="110">
        <f>IF('3C-Water transport'!AD$58="no"," ",ROUND(AB2026,4))</f>
        <v>3.0000000000000001E-3</v>
      </c>
    </row>
    <row r="2027" spans="1:31" x14ac:dyDescent="0.25">
      <c r="E2027" s="110">
        <f t="shared" si="144"/>
        <v>4.0000000000000001E-3</v>
      </c>
      <c r="F2027" s="110">
        <f>IF('3A-Rail transport'!$AD$56="no"," ",ROUND(E2027,4))</f>
        <v>4.0000000000000001E-3</v>
      </c>
      <c r="G2027" s="110">
        <f>IF('3A-Rail transport'!$AD$57="no"," ",ROUND(E2027,4))</f>
        <v>4.0000000000000001E-3</v>
      </c>
      <c r="H2027" s="110"/>
      <c r="S2027" s="110">
        <f t="shared" si="145"/>
        <v>4.0000000000000001E-3</v>
      </c>
      <c r="T2027" s="110">
        <f>IF('3B-Air transport'!AD$66="no"," ",ROUND(S2027,4))</f>
        <v>4.0000000000000001E-3</v>
      </c>
      <c r="U2027" s="110">
        <f>IF('3B-Air transport'!AD$67="no"," ",ROUND(S2027,4))</f>
        <v>4.0000000000000001E-3</v>
      </c>
      <c r="V2027" s="110">
        <f>IF('3B-Air transport'!AD$68="no"," ",ROUND(S2027,4))</f>
        <v>4.0000000000000001E-3</v>
      </c>
      <c r="W2027" s="110"/>
      <c r="AB2027" s="110">
        <f t="shared" si="146"/>
        <v>4.0000000000000001E-3</v>
      </c>
      <c r="AC2027" s="110">
        <f>IF('3C-Water transport'!AD$56="no"," ",ROUND(AB2027,4))</f>
        <v>4.0000000000000001E-3</v>
      </c>
      <c r="AD2027" s="110">
        <f>IF('3C-Water transport'!AD$57="no"," ",ROUND(AB2027,4))</f>
        <v>4.0000000000000001E-3</v>
      </c>
      <c r="AE2027" s="110">
        <f>IF('3C-Water transport'!AD$58="no"," ",ROUND(AB2027,4))</f>
        <v>4.0000000000000001E-3</v>
      </c>
    </row>
    <row r="2028" spans="1:31" x14ac:dyDescent="0.25">
      <c r="E2028" s="110">
        <f t="shared" si="144"/>
        <v>5.0000000000000001E-3</v>
      </c>
      <c r="F2028" s="110">
        <f>IF('3A-Rail transport'!$AD$56="no"," ",ROUND(E2028,4))</f>
        <v>5.0000000000000001E-3</v>
      </c>
      <c r="G2028" s="110">
        <f>IF('3A-Rail transport'!$AD$57="no"," ",ROUND(E2028,4))</f>
        <v>5.0000000000000001E-3</v>
      </c>
      <c r="H2028" s="110"/>
      <c r="S2028" s="110">
        <f t="shared" si="145"/>
        <v>5.0000000000000001E-3</v>
      </c>
      <c r="T2028" s="110">
        <f>IF('3B-Air transport'!AD$66="no"," ",ROUND(S2028,4))</f>
        <v>5.0000000000000001E-3</v>
      </c>
      <c r="U2028" s="110">
        <f>IF('3B-Air transport'!AD$67="no"," ",ROUND(S2028,4))</f>
        <v>5.0000000000000001E-3</v>
      </c>
      <c r="V2028" s="110">
        <f>IF('3B-Air transport'!AD$68="no"," ",ROUND(S2028,4))</f>
        <v>5.0000000000000001E-3</v>
      </c>
      <c r="W2028" s="110"/>
      <c r="AB2028" s="110">
        <f t="shared" si="146"/>
        <v>5.0000000000000001E-3</v>
      </c>
      <c r="AC2028" s="110">
        <f>IF('3C-Water transport'!AD$56="no"," ",ROUND(AB2028,4))</f>
        <v>5.0000000000000001E-3</v>
      </c>
      <c r="AD2028" s="110">
        <f>IF('3C-Water transport'!AD$57="no"," ",ROUND(AB2028,4))</f>
        <v>5.0000000000000001E-3</v>
      </c>
      <c r="AE2028" s="110">
        <f>IF('3C-Water transport'!AD$58="no"," ",ROUND(AB2028,4))</f>
        <v>5.0000000000000001E-3</v>
      </c>
    </row>
    <row r="2029" spans="1:31" x14ac:dyDescent="0.25">
      <c r="E2029" s="110">
        <f t="shared" si="144"/>
        <v>6.0000000000000001E-3</v>
      </c>
      <c r="F2029" s="110">
        <f>IF('3A-Rail transport'!$AD$56="no"," ",ROUND(E2029,4))</f>
        <v>6.0000000000000001E-3</v>
      </c>
      <c r="G2029" s="110">
        <f>IF('3A-Rail transport'!$AD$57="no"," ",ROUND(E2029,4))</f>
        <v>6.0000000000000001E-3</v>
      </c>
      <c r="H2029" s="110"/>
      <c r="S2029" s="110">
        <f t="shared" si="145"/>
        <v>6.0000000000000001E-3</v>
      </c>
      <c r="T2029" s="110">
        <f>IF('3B-Air transport'!AD$66="no"," ",ROUND(S2029,4))</f>
        <v>6.0000000000000001E-3</v>
      </c>
      <c r="U2029" s="110">
        <f>IF('3B-Air transport'!AD$67="no"," ",ROUND(S2029,4))</f>
        <v>6.0000000000000001E-3</v>
      </c>
      <c r="V2029" s="110">
        <f>IF('3B-Air transport'!AD$68="no"," ",ROUND(S2029,4))</f>
        <v>6.0000000000000001E-3</v>
      </c>
      <c r="W2029" s="110"/>
      <c r="AB2029" s="110">
        <f t="shared" si="146"/>
        <v>6.0000000000000001E-3</v>
      </c>
      <c r="AC2029" s="110">
        <f>IF('3C-Water transport'!AD$56="no"," ",ROUND(AB2029,4))</f>
        <v>6.0000000000000001E-3</v>
      </c>
      <c r="AD2029" s="110">
        <f>IF('3C-Water transport'!AD$57="no"," ",ROUND(AB2029,4))</f>
        <v>6.0000000000000001E-3</v>
      </c>
      <c r="AE2029" s="110">
        <f>IF('3C-Water transport'!AD$58="no"," ",ROUND(AB2029,4))</f>
        <v>6.0000000000000001E-3</v>
      </c>
    </row>
    <row r="2030" spans="1:31" x14ac:dyDescent="0.25">
      <c r="E2030" s="110">
        <f t="shared" si="144"/>
        <v>7.0000000000000001E-3</v>
      </c>
      <c r="F2030" s="110">
        <f>IF('3A-Rail transport'!$AD$56="no"," ",ROUND(E2030,4))</f>
        <v>7.0000000000000001E-3</v>
      </c>
      <c r="G2030" s="110">
        <f>IF('3A-Rail transport'!$AD$57="no"," ",ROUND(E2030,4))</f>
        <v>7.0000000000000001E-3</v>
      </c>
      <c r="H2030" s="110"/>
      <c r="S2030" s="110">
        <f t="shared" si="145"/>
        <v>7.0000000000000001E-3</v>
      </c>
      <c r="T2030" s="110">
        <f>IF('3B-Air transport'!AD$66="no"," ",ROUND(S2030,4))</f>
        <v>7.0000000000000001E-3</v>
      </c>
      <c r="U2030" s="110">
        <f>IF('3B-Air transport'!AD$67="no"," ",ROUND(S2030,4))</f>
        <v>7.0000000000000001E-3</v>
      </c>
      <c r="V2030" s="110">
        <f>IF('3B-Air transport'!AD$68="no"," ",ROUND(S2030,4))</f>
        <v>7.0000000000000001E-3</v>
      </c>
      <c r="W2030" s="110"/>
      <c r="AB2030" s="110">
        <f t="shared" si="146"/>
        <v>7.0000000000000001E-3</v>
      </c>
      <c r="AC2030" s="110">
        <f>IF('3C-Water transport'!AD$56="no"," ",ROUND(AB2030,4))</f>
        <v>7.0000000000000001E-3</v>
      </c>
      <c r="AD2030" s="110">
        <f>IF('3C-Water transport'!AD$57="no"," ",ROUND(AB2030,4))</f>
        <v>7.0000000000000001E-3</v>
      </c>
      <c r="AE2030" s="110">
        <f>IF('3C-Water transport'!AD$58="no"," ",ROUND(AB2030,4))</f>
        <v>7.0000000000000001E-3</v>
      </c>
    </row>
    <row r="2031" spans="1:31" x14ac:dyDescent="0.25">
      <c r="E2031" s="110">
        <f t="shared" si="144"/>
        <v>8.0000000000000002E-3</v>
      </c>
      <c r="F2031" s="110">
        <f>IF('3A-Rail transport'!$AD$56="no"," ",ROUND(E2031,4))</f>
        <v>8.0000000000000002E-3</v>
      </c>
      <c r="G2031" s="110">
        <f>IF('3A-Rail transport'!$AD$57="no"," ",ROUND(E2031,4))</f>
        <v>8.0000000000000002E-3</v>
      </c>
      <c r="H2031" s="110"/>
      <c r="S2031" s="110">
        <f t="shared" si="145"/>
        <v>8.0000000000000002E-3</v>
      </c>
      <c r="T2031" s="110">
        <f>IF('3B-Air transport'!AD$66="no"," ",ROUND(S2031,4))</f>
        <v>8.0000000000000002E-3</v>
      </c>
      <c r="U2031" s="110">
        <f>IF('3B-Air transport'!AD$67="no"," ",ROUND(S2031,4))</f>
        <v>8.0000000000000002E-3</v>
      </c>
      <c r="V2031" s="110">
        <f>IF('3B-Air transport'!AD$68="no"," ",ROUND(S2031,4))</f>
        <v>8.0000000000000002E-3</v>
      </c>
      <c r="W2031" s="110"/>
      <c r="AB2031" s="110">
        <f t="shared" si="146"/>
        <v>8.0000000000000002E-3</v>
      </c>
      <c r="AC2031" s="110">
        <f>IF('3C-Water transport'!AD$56="no"," ",ROUND(AB2031,4))</f>
        <v>8.0000000000000002E-3</v>
      </c>
      <c r="AD2031" s="110">
        <f>IF('3C-Water transport'!AD$57="no"," ",ROUND(AB2031,4))</f>
        <v>8.0000000000000002E-3</v>
      </c>
      <c r="AE2031" s="110">
        <f>IF('3C-Water transport'!AD$58="no"," ",ROUND(AB2031,4))</f>
        <v>8.0000000000000002E-3</v>
      </c>
    </row>
    <row r="2032" spans="1:31" x14ac:dyDescent="0.25">
      <c r="E2032" s="110">
        <f t="shared" si="144"/>
        <v>9.0000000000000011E-3</v>
      </c>
      <c r="F2032" s="110">
        <f>IF('3A-Rail transport'!$AD$56="no"," ",ROUND(E2032,4))</f>
        <v>8.9999999999999993E-3</v>
      </c>
      <c r="G2032" s="110">
        <f>IF('3A-Rail transport'!$AD$57="no"," ",ROUND(E2032,4))</f>
        <v>8.9999999999999993E-3</v>
      </c>
      <c r="H2032" s="110"/>
      <c r="S2032" s="110">
        <f t="shared" si="145"/>
        <v>9.0000000000000011E-3</v>
      </c>
      <c r="T2032" s="110">
        <f>IF('3B-Air transport'!AD$66="no"," ",ROUND(S2032,4))</f>
        <v>8.9999999999999993E-3</v>
      </c>
      <c r="U2032" s="110">
        <f>IF('3B-Air transport'!AD$67="no"," ",ROUND(S2032,4))</f>
        <v>8.9999999999999993E-3</v>
      </c>
      <c r="V2032" s="110">
        <f>IF('3B-Air transport'!AD$68="no"," ",ROUND(S2032,4))</f>
        <v>8.9999999999999993E-3</v>
      </c>
      <c r="W2032" s="110"/>
      <c r="AB2032" s="110">
        <f t="shared" si="146"/>
        <v>9.0000000000000011E-3</v>
      </c>
      <c r="AC2032" s="110">
        <f>IF('3C-Water transport'!AD$56="no"," ",ROUND(AB2032,4))</f>
        <v>8.9999999999999993E-3</v>
      </c>
      <c r="AD2032" s="110">
        <f>IF('3C-Water transport'!AD$57="no"," ",ROUND(AB2032,4))</f>
        <v>8.9999999999999993E-3</v>
      </c>
      <c r="AE2032" s="110">
        <f>IF('3C-Water transport'!AD$58="no"," ",ROUND(AB2032,4))</f>
        <v>8.9999999999999993E-3</v>
      </c>
    </row>
    <row r="2033" spans="5:31" x14ac:dyDescent="0.25">
      <c r="E2033" s="110">
        <f t="shared" si="144"/>
        <v>1.0000000000000002E-2</v>
      </c>
      <c r="F2033" s="110">
        <f>IF('3A-Rail transport'!$AD$56="no"," ",ROUND(E2033,4))</f>
        <v>0.01</v>
      </c>
      <c r="G2033" s="110">
        <f>IF('3A-Rail transport'!$AD$57="no"," ",ROUND(E2033,4))</f>
        <v>0.01</v>
      </c>
      <c r="H2033" s="110"/>
      <c r="S2033" s="110">
        <f t="shared" si="145"/>
        <v>1.0000000000000002E-2</v>
      </c>
      <c r="T2033" s="110">
        <f>IF('3B-Air transport'!AD$66="no"," ",ROUND(S2033,4))</f>
        <v>0.01</v>
      </c>
      <c r="U2033" s="110">
        <f>IF('3B-Air transport'!AD$67="no"," ",ROUND(S2033,4))</f>
        <v>0.01</v>
      </c>
      <c r="V2033" s="110">
        <f>IF('3B-Air transport'!AD$68="no"," ",ROUND(S2033,4))</f>
        <v>0.01</v>
      </c>
      <c r="W2033" s="110"/>
      <c r="AB2033" s="110">
        <f t="shared" si="146"/>
        <v>1.0000000000000002E-2</v>
      </c>
      <c r="AC2033" s="110">
        <f>IF('3C-Water transport'!AD$56="no"," ",ROUND(AB2033,4))</f>
        <v>0.01</v>
      </c>
      <c r="AD2033" s="110">
        <f>IF('3C-Water transport'!AD$57="no"," ",ROUND(AB2033,4))</f>
        <v>0.01</v>
      </c>
      <c r="AE2033" s="110">
        <f>IF('3C-Water transport'!AD$58="no"," ",ROUND(AB2033,4))</f>
        <v>0.01</v>
      </c>
    </row>
    <row r="2034" spans="5:31" x14ac:dyDescent="0.25">
      <c r="E2034" s="110">
        <f t="shared" si="144"/>
        <v>1.1000000000000003E-2</v>
      </c>
      <c r="F2034" s="110">
        <f>IF('3A-Rail transport'!$AD$56="no"," ",ROUND(E2034,4))</f>
        <v>1.0999999999999999E-2</v>
      </c>
      <c r="G2034" s="110">
        <f>IF('3A-Rail transport'!$AD$57="no"," ",ROUND(E2034,4))</f>
        <v>1.0999999999999999E-2</v>
      </c>
      <c r="H2034" s="110"/>
      <c r="S2034" s="110">
        <f t="shared" si="145"/>
        <v>1.1000000000000003E-2</v>
      </c>
      <c r="T2034" s="110">
        <f>IF('3B-Air transport'!AD$66="no"," ",ROUND(S2034,4))</f>
        <v>1.0999999999999999E-2</v>
      </c>
      <c r="U2034" s="110">
        <f>IF('3B-Air transport'!AD$67="no"," ",ROUND(S2034,4))</f>
        <v>1.0999999999999999E-2</v>
      </c>
      <c r="V2034" s="110">
        <f>IF('3B-Air transport'!AD$68="no"," ",ROUND(S2034,4))</f>
        <v>1.0999999999999999E-2</v>
      </c>
      <c r="W2034" s="110"/>
      <c r="AB2034" s="110">
        <f t="shared" si="146"/>
        <v>1.1000000000000003E-2</v>
      </c>
      <c r="AC2034" s="110">
        <f>IF('3C-Water transport'!AD$56="no"," ",ROUND(AB2034,4))</f>
        <v>1.0999999999999999E-2</v>
      </c>
      <c r="AD2034" s="110">
        <f>IF('3C-Water transport'!AD$57="no"," ",ROUND(AB2034,4))</f>
        <v>1.0999999999999999E-2</v>
      </c>
      <c r="AE2034" s="110">
        <f>IF('3C-Water transport'!AD$58="no"," ",ROUND(AB2034,4))</f>
        <v>1.0999999999999999E-2</v>
      </c>
    </row>
    <row r="2035" spans="5:31" x14ac:dyDescent="0.25">
      <c r="E2035" s="110">
        <f t="shared" si="144"/>
        <v>1.2000000000000004E-2</v>
      </c>
      <c r="F2035" s="110">
        <f>IF('3A-Rail transport'!$AD$56="no"," ",ROUND(E2035,4))</f>
        <v>1.2E-2</v>
      </c>
      <c r="G2035" s="110">
        <f>IF('3A-Rail transport'!$AD$57="no"," ",ROUND(E2035,4))</f>
        <v>1.2E-2</v>
      </c>
      <c r="H2035" s="110"/>
      <c r="S2035" s="110">
        <f t="shared" si="145"/>
        <v>1.2000000000000004E-2</v>
      </c>
      <c r="T2035" s="110">
        <f>IF('3B-Air transport'!AD$66="no"," ",ROUND(S2035,4))</f>
        <v>1.2E-2</v>
      </c>
      <c r="U2035" s="110">
        <f>IF('3B-Air transport'!AD$67="no"," ",ROUND(S2035,4))</f>
        <v>1.2E-2</v>
      </c>
      <c r="V2035" s="110">
        <f>IF('3B-Air transport'!AD$68="no"," ",ROUND(S2035,4))</f>
        <v>1.2E-2</v>
      </c>
      <c r="W2035" s="110"/>
      <c r="AB2035" s="110">
        <f t="shared" si="146"/>
        <v>1.2000000000000004E-2</v>
      </c>
      <c r="AC2035" s="110">
        <f>IF('3C-Water transport'!AD$56="no"," ",ROUND(AB2035,4))</f>
        <v>1.2E-2</v>
      </c>
      <c r="AD2035" s="110">
        <f>IF('3C-Water transport'!AD$57="no"," ",ROUND(AB2035,4))</f>
        <v>1.2E-2</v>
      </c>
      <c r="AE2035" s="110">
        <f>IF('3C-Water transport'!AD$58="no"," ",ROUND(AB2035,4))</f>
        <v>1.2E-2</v>
      </c>
    </row>
    <row r="2036" spans="5:31" x14ac:dyDescent="0.25">
      <c r="E2036" s="110">
        <f t="shared" si="144"/>
        <v>1.3000000000000005E-2</v>
      </c>
      <c r="F2036" s="110">
        <f>IF('3A-Rail transport'!$AD$56="no"," ",ROUND(E2036,4))</f>
        <v>1.2999999999999999E-2</v>
      </c>
      <c r="G2036" s="110">
        <f>IF('3A-Rail transport'!$AD$57="no"," ",ROUND(E2036,4))</f>
        <v>1.2999999999999999E-2</v>
      </c>
      <c r="H2036" s="110"/>
      <c r="S2036" s="110">
        <f t="shared" si="145"/>
        <v>1.3000000000000005E-2</v>
      </c>
      <c r="T2036" s="110">
        <f>IF('3B-Air transport'!AD$66="no"," ",ROUND(S2036,4))</f>
        <v>1.2999999999999999E-2</v>
      </c>
      <c r="U2036" s="110">
        <f>IF('3B-Air transport'!AD$67="no"," ",ROUND(S2036,4))</f>
        <v>1.2999999999999999E-2</v>
      </c>
      <c r="V2036" s="110">
        <f>IF('3B-Air transport'!AD$68="no"," ",ROUND(S2036,4))</f>
        <v>1.2999999999999999E-2</v>
      </c>
      <c r="W2036" s="110"/>
      <c r="AB2036" s="110">
        <f t="shared" si="146"/>
        <v>1.3000000000000005E-2</v>
      </c>
      <c r="AC2036" s="110">
        <f>IF('3C-Water transport'!AD$56="no"," ",ROUND(AB2036,4))</f>
        <v>1.2999999999999999E-2</v>
      </c>
      <c r="AD2036" s="110">
        <f>IF('3C-Water transport'!AD$57="no"," ",ROUND(AB2036,4))</f>
        <v>1.2999999999999999E-2</v>
      </c>
      <c r="AE2036" s="110">
        <f>IF('3C-Water transport'!AD$58="no"," ",ROUND(AB2036,4))</f>
        <v>1.2999999999999999E-2</v>
      </c>
    </row>
    <row r="2037" spans="5:31" x14ac:dyDescent="0.25">
      <c r="E2037" s="110">
        <f t="shared" si="144"/>
        <v>1.4000000000000005E-2</v>
      </c>
      <c r="F2037" s="110">
        <f>IF('3A-Rail transport'!$AD$56="no"," ",ROUND(E2037,4))</f>
        <v>1.4E-2</v>
      </c>
      <c r="G2037" s="110">
        <f>IF('3A-Rail transport'!$AD$57="no"," ",ROUND(E2037,4))</f>
        <v>1.4E-2</v>
      </c>
      <c r="H2037" s="110"/>
      <c r="S2037" s="110">
        <f t="shared" si="145"/>
        <v>1.4000000000000005E-2</v>
      </c>
      <c r="T2037" s="110">
        <f>IF('3B-Air transport'!AD$66="no"," ",ROUND(S2037,4))</f>
        <v>1.4E-2</v>
      </c>
      <c r="U2037" s="110">
        <f>IF('3B-Air transport'!AD$67="no"," ",ROUND(S2037,4))</f>
        <v>1.4E-2</v>
      </c>
      <c r="V2037" s="110">
        <f>IF('3B-Air transport'!AD$68="no"," ",ROUND(S2037,4))</f>
        <v>1.4E-2</v>
      </c>
      <c r="W2037" s="110"/>
      <c r="AB2037" s="110">
        <f t="shared" si="146"/>
        <v>1.4000000000000005E-2</v>
      </c>
      <c r="AC2037" s="110">
        <f>IF('3C-Water transport'!AD$56="no"," ",ROUND(AB2037,4))</f>
        <v>1.4E-2</v>
      </c>
      <c r="AD2037" s="110">
        <f>IF('3C-Water transport'!AD$57="no"," ",ROUND(AB2037,4))</f>
        <v>1.4E-2</v>
      </c>
      <c r="AE2037" s="110">
        <f>IF('3C-Water transport'!AD$58="no"," ",ROUND(AB2037,4))</f>
        <v>1.4E-2</v>
      </c>
    </row>
    <row r="2038" spans="5:31" x14ac:dyDescent="0.25">
      <c r="E2038" s="110">
        <f t="shared" si="144"/>
        <v>1.5000000000000006E-2</v>
      </c>
      <c r="F2038" s="110">
        <f>IF('3A-Rail transport'!$AD$56="no"," ",ROUND(E2038,4))</f>
        <v>1.4999999999999999E-2</v>
      </c>
      <c r="G2038" s="110">
        <f>IF('3A-Rail transport'!$AD$57="no"," ",ROUND(E2038,4))</f>
        <v>1.4999999999999999E-2</v>
      </c>
      <c r="H2038" s="110"/>
      <c r="S2038" s="110">
        <f t="shared" si="145"/>
        <v>1.5000000000000006E-2</v>
      </c>
      <c r="T2038" s="110">
        <f>IF('3B-Air transport'!AD$66="no"," ",ROUND(S2038,4))</f>
        <v>1.4999999999999999E-2</v>
      </c>
      <c r="U2038" s="110">
        <f>IF('3B-Air transport'!AD$67="no"," ",ROUND(S2038,4))</f>
        <v>1.4999999999999999E-2</v>
      </c>
      <c r="V2038" s="110">
        <f>IF('3B-Air transport'!AD$68="no"," ",ROUND(S2038,4))</f>
        <v>1.4999999999999999E-2</v>
      </c>
      <c r="W2038" s="110"/>
      <c r="AB2038" s="110">
        <f t="shared" si="146"/>
        <v>1.5000000000000006E-2</v>
      </c>
      <c r="AC2038" s="110">
        <f>IF('3C-Water transport'!AD$56="no"," ",ROUND(AB2038,4))</f>
        <v>1.4999999999999999E-2</v>
      </c>
      <c r="AD2038" s="110">
        <f>IF('3C-Water transport'!AD$57="no"," ",ROUND(AB2038,4))</f>
        <v>1.4999999999999999E-2</v>
      </c>
      <c r="AE2038" s="110">
        <f>IF('3C-Water transport'!AD$58="no"," ",ROUND(AB2038,4))</f>
        <v>1.4999999999999999E-2</v>
      </c>
    </row>
    <row r="2039" spans="5:31" x14ac:dyDescent="0.25">
      <c r="E2039" s="110">
        <f t="shared" si="144"/>
        <v>1.6000000000000007E-2</v>
      </c>
      <c r="F2039" s="110">
        <f>IF('3A-Rail transport'!$AD$56="no"," ",ROUND(E2039,4))</f>
        <v>1.6E-2</v>
      </c>
      <c r="G2039" s="110">
        <f>IF('3A-Rail transport'!$AD$57="no"," ",ROUND(E2039,4))</f>
        <v>1.6E-2</v>
      </c>
      <c r="H2039" s="110"/>
      <c r="S2039" s="110">
        <f t="shared" si="145"/>
        <v>1.6000000000000007E-2</v>
      </c>
      <c r="T2039" s="110">
        <f>IF('3B-Air transport'!AD$66="no"," ",ROUND(S2039,4))</f>
        <v>1.6E-2</v>
      </c>
      <c r="U2039" s="110">
        <f>IF('3B-Air transport'!AD$67="no"," ",ROUND(S2039,4))</f>
        <v>1.6E-2</v>
      </c>
      <c r="V2039" s="110">
        <f>IF('3B-Air transport'!AD$68="no"," ",ROUND(S2039,4))</f>
        <v>1.6E-2</v>
      </c>
      <c r="W2039" s="110"/>
      <c r="AB2039" s="110">
        <f t="shared" si="146"/>
        <v>1.6000000000000007E-2</v>
      </c>
      <c r="AC2039" s="110">
        <f>IF('3C-Water transport'!AD$56="no"," ",ROUND(AB2039,4))</f>
        <v>1.6E-2</v>
      </c>
      <c r="AD2039" s="110">
        <f>IF('3C-Water transport'!AD$57="no"," ",ROUND(AB2039,4))</f>
        <v>1.6E-2</v>
      </c>
      <c r="AE2039" s="110">
        <f>IF('3C-Water transport'!AD$58="no"," ",ROUND(AB2039,4))</f>
        <v>1.6E-2</v>
      </c>
    </row>
    <row r="2040" spans="5:31" x14ac:dyDescent="0.25">
      <c r="E2040" s="110">
        <f t="shared" si="144"/>
        <v>1.7000000000000008E-2</v>
      </c>
      <c r="F2040" s="110">
        <f>IF('3A-Rail transport'!$AD$56="no"," ",ROUND(E2040,4))</f>
        <v>1.7000000000000001E-2</v>
      </c>
      <c r="G2040" s="110">
        <f>IF('3A-Rail transport'!$AD$57="no"," ",ROUND(E2040,4))</f>
        <v>1.7000000000000001E-2</v>
      </c>
      <c r="H2040" s="110"/>
      <c r="S2040" s="110">
        <f t="shared" si="145"/>
        <v>1.7000000000000008E-2</v>
      </c>
      <c r="T2040" s="110">
        <f>IF('3B-Air transport'!AD$66="no"," ",ROUND(S2040,4))</f>
        <v>1.7000000000000001E-2</v>
      </c>
      <c r="U2040" s="110">
        <f>IF('3B-Air transport'!AD$67="no"," ",ROUND(S2040,4))</f>
        <v>1.7000000000000001E-2</v>
      </c>
      <c r="V2040" s="110">
        <f>IF('3B-Air transport'!AD$68="no"," ",ROUND(S2040,4))</f>
        <v>1.7000000000000001E-2</v>
      </c>
      <c r="W2040" s="110"/>
      <c r="AB2040" s="110">
        <f t="shared" si="146"/>
        <v>1.7000000000000008E-2</v>
      </c>
      <c r="AC2040" s="110">
        <f>IF('3C-Water transport'!AD$56="no"," ",ROUND(AB2040,4))</f>
        <v>1.7000000000000001E-2</v>
      </c>
      <c r="AD2040" s="110">
        <f>IF('3C-Water transport'!AD$57="no"," ",ROUND(AB2040,4))</f>
        <v>1.7000000000000001E-2</v>
      </c>
      <c r="AE2040" s="110">
        <f>IF('3C-Water transport'!AD$58="no"," ",ROUND(AB2040,4))</f>
        <v>1.7000000000000001E-2</v>
      </c>
    </row>
    <row r="2041" spans="5:31" x14ac:dyDescent="0.25">
      <c r="E2041" s="110">
        <f t="shared" si="144"/>
        <v>1.8000000000000009E-2</v>
      </c>
      <c r="F2041" s="110">
        <f>IF('3A-Rail transport'!$AD$56="no"," ",ROUND(E2041,4))</f>
        <v>1.7999999999999999E-2</v>
      </c>
      <c r="G2041" s="110">
        <f>IF('3A-Rail transport'!$AD$57="no"," ",ROUND(E2041,4))</f>
        <v>1.7999999999999999E-2</v>
      </c>
      <c r="H2041" s="110"/>
      <c r="S2041" s="110">
        <f t="shared" si="145"/>
        <v>1.8000000000000009E-2</v>
      </c>
      <c r="T2041" s="110">
        <f>IF('3B-Air transport'!AD$66="no"," ",ROUND(S2041,4))</f>
        <v>1.7999999999999999E-2</v>
      </c>
      <c r="U2041" s="110">
        <f>IF('3B-Air transport'!AD$67="no"," ",ROUND(S2041,4))</f>
        <v>1.7999999999999999E-2</v>
      </c>
      <c r="V2041" s="110">
        <f>IF('3B-Air transport'!AD$68="no"," ",ROUND(S2041,4))</f>
        <v>1.7999999999999999E-2</v>
      </c>
      <c r="W2041" s="110"/>
      <c r="AB2041" s="110">
        <f t="shared" si="146"/>
        <v>1.8000000000000009E-2</v>
      </c>
      <c r="AC2041" s="110">
        <f>IF('3C-Water transport'!AD$56="no"," ",ROUND(AB2041,4))</f>
        <v>1.7999999999999999E-2</v>
      </c>
      <c r="AD2041" s="110">
        <f>IF('3C-Water transport'!AD$57="no"," ",ROUND(AB2041,4))</f>
        <v>1.7999999999999999E-2</v>
      </c>
      <c r="AE2041" s="110">
        <f>IF('3C-Water transport'!AD$58="no"," ",ROUND(AB2041,4))</f>
        <v>1.7999999999999999E-2</v>
      </c>
    </row>
    <row r="2042" spans="5:31" x14ac:dyDescent="0.25">
      <c r="E2042" s="110">
        <f t="shared" si="144"/>
        <v>1.900000000000001E-2</v>
      </c>
      <c r="F2042" s="110">
        <f>IF('3A-Rail transport'!$AD$56="no"," ",ROUND(E2042,4))</f>
        <v>1.9E-2</v>
      </c>
      <c r="G2042" s="110">
        <f>IF('3A-Rail transport'!$AD$57="no"," ",ROUND(E2042,4))</f>
        <v>1.9E-2</v>
      </c>
      <c r="H2042" s="110"/>
      <c r="S2042" s="110">
        <f t="shared" si="145"/>
        <v>1.900000000000001E-2</v>
      </c>
      <c r="T2042" s="110">
        <f>IF('3B-Air transport'!AD$66="no"," ",ROUND(S2042,4))</f>
        <v>1.9E-2</v>
      </c>
      <c r="U2042" s="110">
        <f>IF('3B-Air transport'!AD$67="no"," ",ROUND(S2042,4))</f>
        <v>1.9E-2</v>
      </c>
      <c r="V2042" s="110">
        <f>IF('3B-Air transport'!AD$68="no"," ",ROUND(S2042,4))</f>
        <v>1.9E-2</v>
      </c>
      <c r="W2042" s="110"/>
      <c r="AB2042" s="110">
        <f t="shared" si="146"/>
        <v>1.900000000000001E-2</v>
      </c>
      <c r="AC2042" s="110">
        <f>IF('3C-Water transport'!AD$56="no"," ",ROUND(AB2042,4))</f>
        <v>1.9E-2</v>
      </c>
      <c r="AD2042" s="110">
        <f>IF('3C-Water transport'!AD$57="no"," ",ROUND(AB2042,4))</f>
        <v>1.9E-2</v>
      </c>
      <c r="AE2042" s="110">
        <f>IF('3C-Water transport'!AD$58="no"," ",ROUND(AB2042,4))</f>
        <v>1.9E-2</v>
      </c>
    </row>
    <row r="2043" spans="5:31" x14ac:dyDescent="0.25">
      <c r="E2043" s="110">
        <f t="shared" si="144"/>
        <v>2.0000000000000011E-2</v>
      </c>
      <c r="F2043" s="110">
        <f>IF('3A-Rail transport'!$AD$56="no"," ",ROUND(E2043,4))</f>
        <v>0.02</v>
      </c>
      <c r="G2043" s="110">
        <f>IF('3A-Rail transport'!$AD$57="no"," ",ROUND(E2043,4))</f>
        <v>0.02</v>
      </c>
      <c r="H2043" s="110"/>
      <c r="S2043" s="110">
        <f t="shared" si="145"/>
        <v>2.0000000000000011E-2</v>
      </c>
      <c r="T2043" s="110">
        <f>IF('3B-Air transport'!AD$66="no"," ",ROUND(S2043,4))</f>
        <v>0.02</v>
      </c>
      <c r="U2043" s="110">
        <f>IF('3B-Air transport'!AD$67="no"," ",ROUND(S2043,4))</f>
        <v>0.02</v>
      </c>
      <c r="V2043" s="110">
        <f>IF('3B-Air transport'!AD$68="no"," ",ROUND(S2043,4))</f>
        <v>0.02</v>
      </c>
      <c r="W2043" s="110"/>
      <c r="AB2043" s="110">
        <f t="shared" si="146"/>
        <v>2.0000000000000011E-2</v>
      </c>
      <c r="AC2043" s="110">
        <f>IF('3C-Water transport'!AD$56="no"," ",ROUND(AB2043,4))</f>
        <v>0.02</v>
      </c>
      <c r="AD2043" s="110">
        <f>IF('3C-Water transport'!AD$57="no"," ",ROUND(AB2043,4))</f>
        <v>0.02</v>
      </c>
      <c r="AE2043" s="110">
        <f>IF('3C-Water transport'!AD$58="no"," ",ROUND(AB2043,4))</f>
        <v>0.02</v>
      </c>
    </row>
    <row r="2044" spans="5:31" x14ac:dyDescent="0.25">
      <c r="E2044" s="110">
        <f t="shared" si="144"/>
        <v>2.1000000000000012E-2</v>
      </c>
      <c r="F2044" s="110">
        <f>IF('3A-Rail transport'!$AD$56="no"," ",ROUND(E2044,4))</f>
        <v>2.1000000000000001E-2</v>
      </c>
      <c r="G2044" s="110">
        <f>IF('3A-Rail transport'!$AD$57="no"," ",ROUND(E2044,4))</f>
        <v>2.1000000000000001E-2</v>
      </c>
      <c r="H2044" s="110"/>
      <c r="S2044" s="110">
        <f t="shared" si="145"/>
        <v>2.1000000000000012E-2</v>
      </c>
      <c r="T2044" s="110">
        <f>IF('3B-Air transport'!AD$66="no"," ",ROUND(S2044,4))</f>
        <v>2.1000000000000001E-2</v>
      </c>
      <c r="U2044" s="110">
        <f>IF('3B-Air transport'!AD$67="no"," ",ROUND(S2044,4))</f>
        <v>2.1000000000000001E-2</v>
      </c>
      <c r="V2044" s="110">
        <f>IF('3B-Air transport'!AD$68="no"," ",ROUND(S2044,4))</f>
        <v>2.1000000000000001E-2</v>
      </c>
      <c r="W2044" s="110"/>
      <c r="AB2044" s="110">
        <f t="shared" si="146"/>
        <v>2.1000000000000012E-2</v>
      </c>
      <c r="AC2044" s="110">
        <f>IF('3C-Water transport'!AD$56="no"," ",ROUND(AB2044,4))</f>
        <v>2.1000000000000001E-2</v>
      </c>
      <c r="AD2044" s="110">
        <f>IF('3C-Water transport'!AD$57="no"," ",ROUND(AB2044,4))</f>
        <v>2.1000000000000001E-2</v>
      </c>
      <c r="AE2044" s="110">
        <f>IF('3C-Water transport'!AD$58="no"," ",ROUND(AB2044,4))</f>
        <v>2.1000000000000001E-2</v>
      </c>
    </row>
    <row r="2045" spans="5:31" x14ac:dyDescent="0.25">
      <c r="E2045" s="110">
        <f t="shared" si="144"/>
        <v>2.2000000000000013E-2</v>
      </c>
      <c r="F2045" s="110">
        <f>IF('3A-Rail transport'!$AD$56="no"," ",ROUND(E2045,4))</f>
        <v>2.1999999999999999E-2</v>
      </c>
      <c r="G2045" s="110">
        <f>IF('3A-Rail transport'!$AD$57="no"," ",ROUND(E2045,4))</f>
        <v>2.1999999999999999E-2</v>
      </c>
      <c r="H2045" s="110"/>
      <c r="S2045" s="110">
        <f t="shared" si="145"/>
        <v>2.2000000000000013E-2</v>
      </c>
      <c r="T2045" s="110">
        <f>IF('3B-Air transport'!AD$66="no"," ",ROUND(S2045,4))</f>
        <v>2.1999999999999999E-2</v>
      </c>
      <c r="U2045" s="110">
        <f>IF('3B-Air transport'!AD$67="no"," ",ROUND(S2045,4))</f>
        <v>2.1999999999999999E-2</v>
      </c>
      <c r="V2045" s="110">
        <f>IF('3B-Air transport'!AD$68="no"," ",ROUND(S2045,4))</f>
        <v>2.1999999999999999E-2</v>
      </c>
      <c r="W2045" s="110"/>
      <c r="AB2045" s="110">
        <f t="shared" si="146"/>
        <v>2.2000000000000013E-2</v>
      </c>
      <c r="AC2045" s="110">
        <f>IF('3C-Water transport'!AD$56="no"," ",ROUND(AB2045,4))</f>
        <v>2.1999999999999999E-2</v>
      </c>
      <c r="AD2045" s="110">
        <f>IF('3C-Water transport'!AD$57="no"," ",ROUND(AB2045,4))</f>
        <v>2.1999999999999999E-2</v>
      </c>
      <c r="AE2045" s="110">
        <f>IF('3C-Water transport'!AD$58="no"," ",ROUND(AB2045,4))</f>
        <v>2.1999999999999999E-2</v>
      </c>
    </row>
    <row r="2046" spans="5:31" x14ac:dyDescent="0.25">
      <c r="E2046" s="110">
        <f t="shared" si="144"/>
        <v>2.3000000000000013E-2</v>
      </c>
      <c r="F2046" s="110">
        <f>IF('3A-Rail transport'!$AD$56="no"," ",ROUND(E2046,4))</f>
        <v>2.3E-2</v>
      </c>
      <c r="G2046" s="110">
        <f>IF('3A-Rail transport'!$AD$57="no"," ",ROUND(E2046,4))</f>
        <v>2.3E-2</v>
      </c>
      <c r="H2046" s="110"/>
      <c r="S2046" s="110">
        <f t="shared" si="145"/>
        <v>2.3000000000000013E-2</v>
      </c>
      <c r="T2046" s="110">
        <f>IF('3B-Air transport'!AD$66="no"," ",ROUND(S2046,4))</f>
        <v>2.3E-2</v>
      </c>
      <c r="U2046" s="110">
        <f>IF('3B-Air transport'!AD$67="no"," ",ROUND(S2046,4))</f>
        <v>2.3E-2</v>
      </c>
      <c r="V2046" s="110">
        <f>IF('3B-Air transport'!AD$68="no"," ",ROUND(S2046,4))</f>
        <v>2.3E-2</v>
      </c>
      <c r="W2046" s="110"/>
      <c r="AB2046" s="110">
        <f t="shared" si="146"/>
        <v>2.3000000000000013E-2</v>
      </c>
      <c r="AC2046" s="110">
        <f>IF('3C-Water transport'!AD$56="no"," ",ROUND(AB2046,4))</f>
        <v>2.3E-2</v>
      </c>
      <c r="AD2046" s="110">
        <f>IF('3C-Water transport'!AD$57="no"," ",ROUND(AB2046,4))</f>
        <v>2.3E-2</v>
      </c>
      <c r="AE2046" s="110">
        <f>IF('3C-Water transport'!AD$58="no"," ",ROUND(AB2046,4))</f>
        <v>2.3E-2</v>
      </c>
    </row>
    <row r="2047" spans="5:31" x14ac:dyDescent="0.25">
      <c r="E2047" s="110">
        <f t="shared" si="144"/>
        <v>2.4000000000000014E-2</v>
      </c>
      <c r="F2047" s="110">
        <f>IF('3A-Rail transport'!$AD$56="no"," ",ROUND(E2047,4))</f>
        <v>2.4E-2</v>
      </c>
      <c r="G2047" s="110">
        <f>IF('3A-Rail transport'!$AD$57="no"," ",ROUND(E2047,4))</f>
        <v>2.4E-2</v>
      </c>
      <c r="H2047" s="110"/>
      <c r="S2047" s="110">
        <f t="shared" si="145"/>
        <v>2.4000000000000014E-2</v>
      </c>
      <c r="T2047" s="110">
        <f>IF('3B-Air transport'!AD$66="no"," ",ROUND(S2047,4))</f>
        <v>2.4E-2</v>
      </c>
      <c r="U2047" s="110">
        <f>IF('3B-Air transport'!AD$67="no"," ",ROUND(S2047,4))</f>
        <v>2.4E-2</v>
      </c>
      <c r="V2047" s="110">
        <f>IF('3B-Air transport'!AD$68="no"," ",ROUND(S2047,4))</f>
        <v>2.4E-2</v>
      </c>
      <c r="W2047" s="110"/>
      <c r="AB2047" s="110">
        <f t="shared" si="146"/>
        <v>2.4000000000000014E-2</v>
      </c>
      <c r="AC2047" s="110">
        <f>IF('3C-Water transport'!AD$56="no"," ",ROUND(AB2047,4))</f>
        <v>2.4E-2</v>
      </c>
      <c r="AD2047" s="110">
        <f>IF('3C-Water transport'!AD$57="no"," ",ROUND(AB2047,4))</f>
        <v>2.4E-2</v>
      </c>
      <c r="AE2047" s="110">
        <f>IF('3C-Water transport'!AD$58="no"," ",ROUND(AB2047,4))</f>
        <v>2.4E-2</v>
      </c>
    </row>
    <row r="2048" spans="5:31" x14ac:dyDescent="0.25">
      <c r="E2048" s="110">
        <f t="shared" si="144"/>
        <v>2.5000000000000015E-2</v>
      </c>
      <c r="F2048" s="110">
        <f>IF('3A-Rail transport'!$AD$56="no"," ",ROUND(E2048,4))</f>
        <v>2.5000000000000001E-2</v>
      </c>
      <c r="G2048" s="110">
        <f>IF('3A-Rail transport'!$AD$57="no"," ",ROUND(E2048,4))</f>
        <v>2.5000000000000001E-2</v>
      </c>
      <c r="H2048" s="110"/>
      <c r="S2048" s="110">
        <f t="shared" si="145"/>
        <v>2.5000000000000015E-2</v>
      </c>
      <c r="T2048" s="110">
        <f>IF('3B-Air transport'!AD$66="no"," ",ROUND(S2048,4))</f>
        <v>2.5000000000000001E-2</v>
      </c>
      <c r="U2048" s="110">
        <f>IF('3B-Air transport'!AD$67="no"," ",ROUND(S2048,4))</f>
        <v>2.5000000000000001E-2</v>
      </c>
      <c r="V2048" s="110">
        <f>IF('3B-Air transport'!AD$68="no"," ",ROUND(S2048,4))</f>
        <v>2.5000000000000001E-2</v>
      </c>
      <c r="W2048" s="110"/>
      <c r="AB2048" s="110">
        <f t="shared" si="146"/>
        <v>2.5000000000000015E-2</v>
      </c>
      <c r="AC2048" s="110">
        <f>IF('3C-Water transport'!AD$56="no"," ",ROUND(AB2048,4))</f>
        <v>2.5000000000000001E-2</v>
      </c>
      <c r="AD2048" s="110">
        <f>IF('3C-Water transport'!AD$57="no"," ",ROUND(AB2048,4))</f>
        <v>2.5000000000000001E-2</v>
      </c>
      <c r="AE2048" s="110">
        <f>IF('3C-Water transport'!AD$58="no"," ",ROUND(AB2048,4))</f>
        <v>2.5000000000000001E-2</v>
      </c>
    </row>
    <row r="2049" spans="5:31" x14ac:dyDescent="0.25">
      <c r="E2049" s="110">
        <f t="shared" si="144"/>
        <v>2.6000000000000016E-2</v>
      </c>
      <c r="F2049" s="110">
        <f>IF('3A-Rail transport'!$AD$56="no"," ",ROUND(E2049,4))</f>
        <v>2.5999999999999999E-2</v>
      </c>
      <c r="G2049" s="110">
        <f>IF('3A-Rail transport'!$AD$57="no"," ",ROUND(E2049,4))</f>
        <v>2.5999999999999999E-2</v>
      </c>
      <c r="H2049" s="110"/>
      <c r="S2049" s="110">
        <f t="shared" si="145"/>
        <v>2.6000000000000016E-2</v>
      </c>
      <c r="T2049" s="110">
        <f>IF('3B-Air transport'!AD$66="no"," ",ROUND(S2049,4))</f>
        <v>2.5999999999999999E-2</v>
      </c>
      <c r="U2049" s="110">
        <f>IF('3B-Air transport'!AD$67="no"," ",ROUND(S2049,4))</f>
        <v>2.5999999999999999E-2</v>
      </c>
      <c r="V2049" s="110">
        <f>IF('3B-Air transport'!AD$68="no"," ",ROUND(S2049,4))</f>
        <v>2.5999999999999999E-2</v>
      </c>
      <c r="W2049" s="110"/>
      <c r="AB2049" s="110">
        <f t="shared" si="146"/>
        <v>2.6000000000000016E-2</v>
      </c>
      <c r="AC2049" s="110">
        <f>IF('3C-Water transport'!AD$56="no"," ",ROUND(AB2049,4))</f>
        <v>2.5999999999999999E-2</v>
      </c>
      <c r="AD2049" s="110">
        <f>IF('3C-Water transport'!AD$57="no"," ",ROUND(AB2049,4))</f>
        <v>2.5999999999999999E-2</v>
      </c>
      <c r="AE2049" s="110">
        <f>IF('3C-Water transport'!AD$58="no"," ",ROUND(AB2049,4))</f>
        <v>2.5999999999999999E-2</v>
      </c>
    </row>
    <row r="2050" spans="5:31" x14ac:dyDescent="0.25">
      <c r="E2050" s="110">
        <f t="shared" si="144"/>
        <v>2.7000000000000017E-2</v>
      </c>
      <c r="F2050" s="110">
        <f>IF('3A-Rail transport'!$AD$56="no"," ",ROUND(E2050,4))</f>
        <v>2.7E-2</v>
      </c>
      <c r="G2050" s="110">
        <f>IF('3A-Rail transport'!$AD$57="no"," ",ROUND(E2050,4))</f>
        <v>2.7E-2</v>
      </c>
      <c r="H2050" s="110"/>
      <c r="S2050" s="110">
        <f t="shared" si="145"/>
        <v>2.7000000000000017E-2</v>
      </c>
      <c r="T2050" s="110">
        <f>IF('3B-Air transport'!AD$66="no"," ",ROUND(S2050,4))</f>
        <v>2.7E-2</v>
      </c>
      <c r="U2050" s="110">
        <f>IF('3B-Air transport'!AD$67="no"," ",ROUND(S2050,4))</f>
        <v>2.7E-2</v>
      </c>
      <c r="V2050" s="110">
        <f>IF('3B-Air transport'!AD$68="no"," ",ROUND(S2050,4))</f>
        <v>2.7E-2</v>
      </c>
      <c r="W2050" s="110"/>
      <c r="AB2050" s="110">
        <f t="shared" si="146"/>
        <v>2.7000000000000017E-2</v>
      </c>
      <c r="AC2050" s="110">
        <f>IF('3C-Water transport'!AD$56="no"," ",ROUND(AB2050,4))</f>
        <v>2.7E-2</v>
      </c>
      <c r="AD2050" s="110">
        <f>IF('3C-Water transport'!AD$57="no"," ",ROUND(AB2050,4))</f>
        <v>2.7E-2</v>
      </c>
      <c r="AE2050" s="110">
        <f>IF('3C-Water transport'!AD$58="no"," ",ROUND(AB2050,4))</f>
        <v>2.7E-2</v>
      </c>
    </row>
    <row r="2051" spans="5:31" x14ac:dyDescent="0.25">
      <c r="E2051" s="110">
        <f t="shared" si="144"/>
        <v>2.8000000000000018E-2</v>
      </c>
      <c r="F2051" s="110">
        <f>IF('3A-Rail transport'!$AD$56="no"," ",ROUND(E2051,4))</f>
        <v>2.8000000000000001E-2</v>
      </c>
      <c r="G2051" s="110">
        <f>IF('3A-Rail transport'!$AD$57="no"," ",ROUND(E2051,4))</f>
        <v>2.8000000000000001E-2</v>
      </c>
      <c r="H2051" s="110"/>
      <c r="S2051" s="110">
        <f t="shared" si="145"/>
        <v>2.8000000000000018E-2</v>
      </c>
      <c r="T2051" s="110">
        <f>IF('3B-Air transport'!AD$66="no"," ",ROUND(S2051,4))</f>
        <v>2.8000000000000001E-2</v>
      </c>
      <c r="U2051" s="110">
        <f>IF('3B-Air transport'!AD$67="no"," ",ROUND(S2051,4))</f>
        <v>2.8000000000000001E-2</v>
      </c>
      <c r="V2051" s="110">
        <f>IF('3B-Air transport'!AD$68="no"," ",ROUND(S2051,4))</f>
        <v>2.8000000000000001E-2</v>
      </c>
      <c r="W2051" s="110"/>
      <c r="AB2051" s="110">
        <f t="shared" si="146"/>
        <v>2.8000000000000018E-2</v>
      </c>
      <c r="AC2051" s="110">
        <f>IF('3C-Water transport'!AD$56="no"," ",ROUND(AB2051,4))</f>
        <v>2.8000000000000001E-2</v>
      </c>
      <c r="AD2051" s="110">
        <f>IF('3C-Water transport'!AD$57="no"," ",ROUND(AB2051,4))</f>
        <v>2.8000000000000001E-2</v>
      </c>
      <c r="AE2051" s="110">
        <f>IF('3C-Water transport'!AD$58="no"," ",ROUND(AB2051,4))</f>
        <v>2.8000000000000001E-2</v>
      </c>
    </row>
    <row r="2052" spans="5:31" x14ac:dyDescent="0.25">
      <c r="E2052" s="110">
        <f t="shared" si="144"/>
        <v>2.9000000000000019E-2</v>
      </c>
      <c r="F2052" s="110">
        <f>IF('3A-Rail transport'!$AD$56="no"," ",ROUND(E2052,4))</f>
        <v>2.9000000000000001E-2</v>
      </c>
      <c r="G2052" s="110">
        <f>IF('3A-Rail transport'!$AD$57="no"," ",ROUND(E2052,4))</f>
        <v>2.9000000000000001E-2</v>
      </c>
      <c r="H2052" s="110"/>
      <c r="S2052" s="110">
        <f t="shared" si="145"/>
        <v>2.9000000000000019E-2</v>
      </c>
      <c r="T2052" s="110">
        <f>IF('3B-Air transport'!AD$66="no"," ",ROUND(S2052,4))</f>
        <v>2.9000000000000001E-2</v>
      </c>
      <c r="U2052" s="110">
        <f>IF('3B-Air transport'!AD$67="no"," ",ROUND(S2052,4))</f>
        <v>2.9000000000000001E-2</v>
      </c>
      <c r="V2052" s="110">
        <f>IF('3B-Air transport'!AD$68="no"," ",ROUND(S2052,4))</f>
        <v>2.9000000000000001E-2</v>
      </c>
      <c r="W2052" s="110"/>
      <c r="AB2052" s="110">
        <f t="shared" si="146"/>
        <v>2.9000000000000019E-2</v>
      </c>
      <c r="AC2052" s="110">
        <f>IF('3C-Water transport'!AD$56="no"," ",ROUND(AB2052,4))</f>
        <v>2.9000000000000001E-2</v>
      </c>
      <c r="AD2052" s="110">
        <f>IF('3C-Water transport'!AD$57="no"," ",ROUND(AB2052,4))</f>
        <v>2.9000000000000001E-2</v>
      </c>
      <c r="AE2052" s="110">
        <f>IF('3C-Water transport'!AD$58="no"," ",ROUND(AB2052,4))</f>
        <v>2.9000000000000001E-2</v>
      </c>
    </row>
    <row r="2053" spans="5:31" x14ac:dyDescent="0.25">
      <c r="E2053" s="110">
        <f t="shared" si="144"/>
        <v>3.000000000000002E-2</v>
      </c>
      <c r="F2053" s="110">
        <f>IF('3A-Rail transport'!$AD$56="no"," ",ROUND(E2053,4))</f>
        <v>0.03</v>
      </c>
      <c r="G2053" s="110">
        <f>IF('3A-Rail transport'!$AD$57="no"," ",ROUND(E2053,4))</f>
        <v>0.03</v>
      </c>
      <c r="H2053" s="110"/>
      <c r="S2053" s="110">
        <f t="shared" si="145"/>
        <v>3.000000000000002E-2</v>
      </c>
      <c r="T2053" s="110">
        <f>IF('3B-Air transport'!AD$66="no"," ",ROUND(S2053,4))</f>
        <v>0.03</v>
      </c>
      <c r="U2053" s="110">
        <f>IF('3B-Air transport'!AD$67="no"," ",ROUND(S2053,4))</f>
        <v>0.03</v>
      </c>
      <c r="V2053" s="110">
        <f>IF('3B-Air transport'!AD$68="no"," ",ROUND(S2053,4))</f>
        <v>0.03</v>
      </c>
      <c r="W2053" s="110"/>
      <c r="AB2053" s="110">
        <f t="shared" si="146"/>
        <v>3.000000000000002E-2</v>
      </c>
      <c r="AC2053" s="110">
        <f>IF('3C-Water transport'!AD$56="no"," ",ROUND(AB2053,4))</f>
        <v>0.03</v>
      </c>
      <c r="AD2053" s="110">
        <f>IF('3C-Water transport'!AD$57="no"," ",ROUND(AB2053,4))</f>
        <v>0.03</v>
      </c>
      <c r="AE2053" s="110">
        <f>IF('3C-Water transport'!AD$58="no"," ",ROUND(AB2053,4))</f>
        <v>0.03</v>
      </c>
    </row>
    <row r="2054" spans="5:31" x14ac:dyDescent="0.25">
      <c r="E2054" s="110">
        <f t="shared" si="144"/>
        <v>3.1000000000000021E-2</v>
      </c>
      <c r="F2054" s="110">
        <f>IF('3A-Rail transport'!$AD$56="no"," ",ROUND(E2054,4))</f>
        <v>3.1E-2</v>
      </c>
      <c r="G2054" s="110">
        <f>IF('3A-Rail transport'!$AD$57="no"," ",ROUND(E2054,4))</f>
        <v>3.1E-2</v>
      </c>
      <c r="H2054" s="110"/>
      <c r="S2054" s="110">
        <f t="shared" si="145"/>
        <v>3.1000000000000021E-2</v>
      </c>
      <c r="T2054" s="110">
        <f>IF('3B-Air transport'!AD$66="no"," ",ROUND(S2054,4))</f>
        <v>3.1E-2</v>
      </c>
      <c r="U2054" s="110">
        <f>IF('3B-Air transport'!AD$67="no"," ",ROUND(S2054,4))</f>
        <v>3.1E-2</v>
      </c>
      <c r="V2054" s="110">
        <f>IF('3B-Air transport'!AD$68="no"," ",ROUND(S2054,4))</f>
        <v>3.1E-2</v>
      </c>
      <c r="W2054" s="110"/>
      <c r="AB2054" s="110">
        <f t="shared" si="146"/>
        <v>3.1000000000000021E-2</v>
      </c>
      <c r="AC2054" s="110">
        <f>IF('3C-Water transport'!AD$56="no"," ",ROUND(AB2054,4))</f>
        <v>3.1E-2</v>
      </c>
      <c r="AD2054" s="110">
        <f>IF('3C-Water transport'!AD$57="no"," ",ROUND(AB2054,4))</f>
        <v>3.1E-2</v>
      </c>
      <c r="AE2054" s="110">
        <f>IF('3C-Water transport'!AD$58="no"," ",ROUND(AB2054,4))</f>
        <v>3.1E-2</v>
      </c>
    </row>
    <row r="2055" spans="5:31" x14ac:dyDescent="0.25">
      <c r="E2055" s="110">
        <f t="shared" si="144"/>
        <v>3.2000000000000021E-2</v>
      </c>
      <c r="F2055" s="110">
        <f>IF('3A-Rail transport'!$AD$56="no"," ",ROUND(E2055,4))</f>
        <v>3.2000000000000001E-2</v>
      </c>
      <c r="G2055" s="110">
        <f>IF('3A-Rail transport'!$AD$57="no"," ",ROUND(E2055,4))</f>
        <v>3.2000000000000001E-2</v>
      </c>
      <c r="H2055" s="110"/>
      <c r="S2055" s="110">
        <f t="shared" si="145"/>
        <v>3.2000000000000021E-2</v>
      </c>
      <c r="T2055" s="110">
        <f>IF('3B-Air transport'!AD$66="no"," ",ROUND(S2055,4))</f>
        <v>3.2000000000000001E-2</v>
      </c>
      <c r="U2055" s="110">
        <f>IF('3B-Air transport'!AD$67="no"," ",ROUND(S2055,4))</f>
        <v>3.2000000000000001E-2</v>
      </c>
      <c r="V2055" s="110">
        <f>IF('3B-Air transport'!AD$68="no"," ",ROUND(S2055,4))</f>
        <v>3.2000000000000001E-2</v>
      </c>
      <c r="W2055" s="110"/>
      <c r="AB2055" s="110">
        <f t="shared" si="146"/>
        <v>3.2000000000000021E-2</v>
      </c>
      <c r="AC2055" s="110">
        <f>IF('3C-Water transport'!AD$56="no"," ",ROUND(AB2055,4))</f>
        <v>3.2000000000000001E-2</v>
      </c>
      <c r="AD2055" s="110">
        <f>IF('3C-Water transport'!AD$57="no"," ",ROUND(AB2055,4))</f>
        <v>3.2000000000000001E-2</v>
      </c>
      <c r="AE2055" s="110">
        <f>IF('3C-Water transport'!AD$58="no"," ",ROUND(AB2055,4))</f>
        <v>3.2000000000000001E-2</v>
      </c>
    </row>
    <row r="2056" spans="5:31" x14ac:dyDescent="0.25">
      <c r="E2056" s="110">
        <f t="shared" si="144"/>
        <v>3.3000000000000022E-2</v>
      </c>
      <c r="F2056" s="110">
        <f>IF('3A-Rail transport'!$AD$56="no"," ",ROUND(E2056,4))</f>
        <v>3.3000000000000002E-2</v>
      </c>
      <c r="G2056" s="110">
        <f>IF('3A-Rail transport'!$AD$57="no"," ",ROUND(E2056,4))</f>
        <v>3.3000000000000002E-2</v>
      </c>
      <c r="H2056" s="110"/>
      <c r="S2056" s="110">
        <f t="shared" si="145"/>
        <v>3.3000000000000022E-2</v>
      </c>
      <c r="T2056" s="110">
        <f>IF('3B-Air transport'!AD$66="no"," ",ROUND(S2056,4))</f>
        <v>3.3000000000000002E-2</v>
      </c>
      <c r="U2056" s="110">
        <f>IF('3B-Air transport'!AD$67="no"," ",ROUND(S2056,4))</f>
        <v>3.3000000000000002E-2</v>
      </c>
      <c r="V2056" s="110">
        <f>IF('3B-Air transport'!AD$68="no"," ",ROUND(S2056,4))</f>
        <v>3.3000000000000002E-2</v>
      </c>
      <c r="W2056" s="110"/>
      <c r="AB2056" s="110">
        <f t="shared" si="146"/>
        <v>3.3000000000000022E-2</v>
      </c>
      <c r="AC2056" s="110">
        <f>IF('3C-Water transport'!AD$56="no"," ",ROUND(AB2056,4))</f>
        <v>3.3000000000000002E-2</v>
      </c>
      <c r="AD2056" s="110">
        <f>IF('3C-Water transport'!AD$57="no"," ",ROUND(AB2056,4))</f>
        <v>3.3000000000000002E-2</v>
      </c>
      <c r="AE2056" s="110">
        <f>IF('3C-Water transport'!AD$58="no"," ",ROUND(AB2056,4))</f>
        <v>3.3000000000000002E-2</v>
      </c>
    </row>
    <row r="2057" spans="5:31" x14ac:dyDescent="0.25">
      <c r="E2057" s="110">
        <f t="shared" si="144"/>
        <v>3.4000000000000023E-2</v>
      </c>
      <c r="F2057" s="110">
        <f>IF('3A-Rail transport'!$AD$56="no"," ",ROUND(E2057,4))</f>
        <v>3.4000000000000002E-2</v>
      </c>
      <c r="G2057" s="110">
        <f>IF('3A-Rail transport'!$AD$57="no"," ",ROUND(E2057,4))</f>
        <v>3.4000000000000002E-2</v>
      </c>
      <c r="H2057" s="110"/>
      <c r="S2057" s="110">
        <f t="shared" si="145"/>
        <v>3.4000000000000023E-2</v>
      </c>
      <c r="T2057" s="110">
        <f>IF('3B-Air transport'!AD$66="no"," ",ROUND(S2057,4))</f>
        <v>3.4000000000000002E-2</v>
      </c>
      <c r="U2057" s="110">
        <f>IF('3B-Air transport'!AD$67="no"," ",ROUND(S2057,4))</f>
        <v>3.4000000000000002E-2</v>
      </c>
      <c r="V2057" s="110">
        <f>IF('3B-Air transport'!AD$68="no"," ",ROUND(S2057,4))</f>
        <v>3.4000000000000002E-2</v>
      </c>
      <c r="W2057" s="110"/>
      <c r="AB2057" s="110">
        <f t="shared" si="146"/>
        <v>3.4000000000000023E-2</v>
      </c>
      <c r="AC2057" s="110">
        <f>IF('3C-Water transport'!AD$56="no"," ",ROUND(AB2057,4))</f>
        <v>3.4000000000000002E-2</v>
      </c>
      <c r="AD2057" s="110">
        <f>IF('3C-Water transport'!AD$57="no"," ",ROUND(AB2057,4))</f>
        <v>3.4000000000000002E-2</v>
      </c>
      <c r="AE2057" s="110">
        <f>IF('3C-Water transport'!AD$58="no"," ",ROUND(AB2057,4))</f>
        <v>3.4000000000000002E-2</v>
      </c>
    </row>
    <row r="2058" spans="5:31" x14ac:dyDescent="0.25">
      <c r="E2058" s="110">
        <f t="shared" si="144"/>
        <v>3.5000000000000024E-2</v>
      </c>
      <c r="F2058" s="110">
        <f>IF('3A-Rail transport'!$AD$56="no"," ",ROUND(E2058,4))</f>
        <v>3.5000000000000003E-2</v>
      </c>
      <c r="G2058" s="110">
        <f>IF('3A-Rail transport'!$AD$57="no"," ",ROUND(E2058,4))</f>
        <v>3.5000000000000003E-2</v>
      </c>
      <c r="H2058" s="110"/>
      <c r="S2058" s="110">
        <f t="shared" si="145"/>
        <v>3.5000000000000024E-2</v>
      </c>
      <c r="T2058" s="110">
        <f>IF('3B-Air transport'!AD$66="no"," ",ROUND(S2058,4))</f>
        <v>3.5000000000000003E-2</v>
      </c>
      <c r="U2058" s="110">
        <f>IF('3B-Air transport'!AD$67="no"," ",ROUND(S2058,4))</f>
        <v>3.5000000000000003E-2</v>
      </c>
      <c r="V2058" s="110">
        <f>IF('3B-Air transport'!AD$68="no"," ",ROUND(S2058,4))</f>
        <v>3.5000000000000003E-2</v>
      </c>
      <c r="W2058" s="110"/>
      <c r="AB2058" s="110">
        <f t="shared" si="146"/>
        <v>3.5000000000000024E-2</v>
      </c>
      <c r="AC2058" s="110">
        <f>IF('3C-Water transport'!AD$56="no"," ",ROUND(AB2058,4))</f>
        <v>3.5000000000000003E-2</v>
      </c>
      <c r="AD2058" s="110">
        <f>IF('3C-Water transport'!AD$57="no"," ",ROUND(AB2058,4))</f>
        <v>3.5000000000000003E-2</v>
      </c>
      <c r="AE2058" s="110">
        <f>IF('3C-Water transport'!AD$58="no"," ",ROUND(AB2058,4))</f>
        <v>3.5000000000000003E-2</v>
      </c>
    </row>
    <row r="2059" spans="5:31" x14ac:dyDescent="0.25">
      <c r="E2059" s="110">
        <f t="shared" si="144"/>
        <v>3.6000000000000025E-2</v>
      </c>
      <c r="F2059" s="110">
        <f>IF('3A-Rail transport'!$AD$56="no"," ",ROUND(E2059,4))</f>
        <v>3.5999999999999997E-2</v>
      </c>
      <c r="G2059" s="110">
        <f>IF('3A-Rail transport'!$AD$57="no"," ",ROUND(E2059,4))</f>
        <v>3.5999999999999997E-2</v>
      </c>
      <c r="H2059" s="110"/>
      <c r="S2059" s="110">
        <f t="shared" si="145"/>
        <v>3.6000000000000025E-2</v>
      </c>
      <c r="T2059" s="110">
        <f>IF('3B-Air transport'!AD$66="no"," ",ROUND(S2059,4))</f>
        <v>3.5999999999999997E-2</v>
      </c>
      <c r="U2059" s="110">
        <f>IF('3B-Air transport'!AD$67="no"," ",ROUND(S2059,4))</f>
        <v>3.5999999999999997E-2</v>
      </c>
      <c r="V2059" s="110">
        <f>IF('3B-Air transport'!AD$68="no"," ",ROUND(S2059,4))</f>
        <v>3.5999999999999997E-2</v>
      </c>
      <c r="W2059" s="110"/>
      <c r="AB2059" s="110">
        <f t="shared" si="146"/>
        <v>3.6000000000000025E-2</v>
      </c>
      <c r="AC2059" s="110">
        <f>IF('3C-Water transport'!AD$56="no"," ",ROUND(AB2059,4))</f>
        <v>3.5999999999999997E-2</v>
      </c>
      <c r="AD2059" s="110">
        <f>IF('3C-Water transport'!AD$57="no"," ",ROUND(AB2059,4))</f>
        <v>3.5999999999999997E-2</v>
      </c>
      <c r="AE2059" s="110">
        <f>IF('3C-Water transport'!AD$58="no"," ",ROUND(AB2059,4))</f>
        <v>3.5999999999999997E-2</v>
      </c>
    </row>
    <row r="2060" spans="5:31" x14ac:dyDescent="0.25">
      <c r="E2060" s="110">
        <f t="shared" si="144"/>
        <v>3.7000000000000026E-2</v>
      </c>
      <c r="F2060" s="110">
        <f>IF('3A-Rail transport'!$AD$56="no"," ",ROUND(E2060,4))</f>
        <v>3.6999999999999998E-2</v>
      </c>
      <c r="G2060" s="110">
        <f>IF('3A-Rail transport'!$AD$57="no"," ",ROUND(E2060,4))</f>
        <v>3.6999999999999998E-2</v>
      </c>
      <c r="H2060" s="110"/>
      <c r="S2060" s="110">
        <f t="shared" si="145"/>
        <v>3.7000000000000026E-2</v>
      </c>
      <c r="T2060" s="110">
        <f>IF('3B-Air transport'!AD$66="no"," ",ROUND(S2060,4))</f>
        <v>3.6999999999999998E-2</v>
      </c>
      <c r="U2060" s="110">
        <f>IF('3B-Air transport'!AD$67="no"," ",ROUND(S2060,4))</f>
        <v>3.6999999999999998E-2</v>
      </c>
      <c r="V2060" s="110">
        <f>IF('3B-Air transport'!AD$68="no"," ",ROUND(S2060,4))</f>
        <v>3.6999999999999998E-2</v>
      </c>
      <c r="W2060" s="110"/>
      <c r="AB2060" s="110">
        <f t="shared" si="146"/>
        <v>3.7000000000000026E-2</v>
      </c>
      <c r="AC2060" s="110">
        <f>IF('3C-Water transport'!AD$56="no"," ",ROUND(AB2060,4))</f>
        <v>3.6999999999999998E-2</v>
      </c>
      <c r="AD2060" s="110">
        <f>IF('3C-Water transport'!AD$57="no"," ",ROUND(AB2060,4))</f>
        <v>3.6999999999999998E-2</v>
      </c>
      <c r="AE2060" s="110">
        <f>IF('3C-Water transport'!AD$58="no"," ",ROUND(AB2060,4))</f>
        <v>3.6999999999999998E-2</v>
      </c>
    </row>
    <row r="2061" spans="5:31" x14ac:dyDescent="0.25">
      <c r="E2061" s="110">
        <f t="shared" si="144"/>
        <v>3.8000000000000027E-2</v>
      </c>
      <c r="F2061" s="110">
        <f>IF('3A-Rail transport'!$AD$56="no"," ",ROUND(E2061,4))</f>
        <v>3.7999999999999999E-2</v>
      </c>
      <c r="G2061" s="110">
        <f>IF('3A-Rail transport'!$AD$57="no"," ",ROUND(E2061,4))</f>
        <v>3.7999999999999999E-2</v>
      </c>
      <c r="H2061" s="110"/>
      <c r="S2061" s="110">
        <f t="shared" si="145"/>
        <v>3.8000000000000027E-2</v>
      </c>
      <c r="T2061" s="110">
        <f>IF('3B-Air transport'!AD$66="no"," ",ROUND(S2061,4))</f>
        <v>3.7999999999999999E-2</v>
      </c>
      <c r="U2061" s="110">
        <f>IF('3B-Air transport'!AD$67="no"," ",ROUND(S2061,4))</f>
        <v>3.7999999999999999E-2</v>
      </c>
      <c r="V2061" s="110">
        <f>IF('3B-Air transport'!AD$68="no"," ",ROUND(S2061,4))</f>
        <v>3.7999999999999999E-2</v>
      </c>
      <c r="W2061" s="110"/>
      <c r="AB2061" s="110">
        <f t="shared" si="146"/>
        <v>3.8000000000000027E-2</v>
      </c>
      <c r="AC2061" s="110">
        <f>IF('3C-Water transport'!AD$56="no"," ",ROUND(AB2061,4))</f>
        <v>3.7999999999999999E-2</v>
      </c>
      <c r="AD2061" s="110">
        <f>IF('3C-Water transport'!AD$57="no"," ",ROUND(AB2061,4))</f>
        <v>3.7999999999999999E-2</v>
      </c>
      <c r="AE2061" s="110">
        <f>IF('3C-Water transport'!AD$58="no"," ",ROUND(AB2061,4))</f>
        <v>3.7999999999999999E-2</v>
      </c>
    </row>
    <row r="2062" spans="5:31" x14ac:dyDescent="0.25">
      <c r="E2062" s="110">
        <f t="shared" si="144"/>
        <v>3.9000000000000028E-2</v>
      </c>
      <c r="F2062" s="110">
        <f>IF('3A-Rail transport'!$AD$56="no"," ",ROUND(E2062,4))</f>
        <v>3.9E-2</v>
      </c>
      <c r="G2062" s="110">
        <f>IF('3A-Rail transport'!$AD$57="no"," ",ROUND(E2062,4))</f>
        <v>3.9E-2</v>
      </c>
      <c r="H2062" s="110"/>
      <c r="S2062" s="110">
        <f t="shared" si="145"/>
        <v>3.9000000000000028E-2</v>
      </c>
      <c r="T2062" s="110">
        <f>IF('3B-Air transport'!AD$66="no"," ",ROUND(S2062,4))</f>
        <v>3.9E-2</v>
      </c>
      <c r="U2062" s="110">
        <f>IF('3B-Air transport'!AD$67="no"," ",ROUND(S2062,4))</f>
        <v>3.9E-2</v>
      </c>
      <c r="V2062" s="110">
        <f>IF('3B-Air transport'!AD$68="no"," ",ROUND(S2062,4))</f>
        <v>3.9E-2</v>
      </c>
      <c r="W2062" s="110"/>
      <c r="AB2062" s="110">
        <f t="shared" si="146"/>
        <v>3.9000000000000028E-2</v>
      </c>
      <c r="AC2062" s="110">
        <f>IF('3C-Water transport'!AD$56="no"," ",ROUND(AB2062,4))</f>
        <v>3.9E-2</v>
      </c>
      <c r="AD2062" s="110">
        <f>IF('3C-Water transport'!AD$57="no"," ",ROUND(AB2062,4))</f>
        <v>3.9E-2</v>
      </c>
      <c r="AE2062" s="110">
        <f>IF('3C-Water transport'!AD$58="no"," ",ROUND(AB2062,4))</f>
        <v>3.9E-2</v>
      </c>
    </row>
    <row r="2063" spans="5:31" x14ac:dyDescent="0.25">
      <c r="E2063" s="110">
        <f t="shared" si="144"/>
        <v>4.0000000000000029E-2</v>
      </c>
      <c r="F2063" s="110">
        <f>IF('3A-Rail transport'!$AD$56="no"," ",ROUND(E2063,4))</f>
        <v>0.04</v>
      </c>
      <c r="G2063" s="110">
        <f>IF('3A-Rail transport'!$AD$57="no"," ",ROUND(E2063,4))</f>
        <v>0.04</v>
      </c>
      <c r="H2063" s="110"/>
      <c r="S2063" s="110">
        <f t="shared" si="145"/>
        <v>4.0000000000000029E-2</v>
      </c>
      <c r="T2063" s="110">
        <f>IF('3B-Air transport'!AD$66="no"," ",ROUND(S2063,4))</f>
        <v>0.04</v>
      </c>
      <c r="U2063" s="110">
        <f>IF('3B-Air transport'!AD$67="no"," ",ROUND(S2063,4))</f>
        <v>0.04</v>
      </c>
      <c r="V2063" s="110">
        <f>IF('3B-Air transport'!AD$68="no"," ",ROUND(S2063,4))</f>
        <v>0.04</v>
      </c>
      <c r="W2063" s="110"/>
      <c r="AB2063" s="110">
        <f t="shared" si="146"/>
        <v>4.0000000000000029E-2</v>
      </c>
      <c r="AC2063" s="110">
        <f>IF('3C-Water transport'!AD$56="no"," ",ROUND(AB2063,4))</f>
        <v>0.04</v>
      </c>
      <c r="AD2063" s="110">
        <f>IF('3C-Water transport'!AD$57="no"," ",ROUND(AB2063,4))</f>
        <v>0.04</v>
      </c>
      <c r="AE2063" s="110">
        <f>IF('3C-Water transport'!AD$58="no"," ",ROUND(AB2063,4))</f>
        <v>0.04</v>
      </c>
    </row>
    <row r="2064" spans="5:31" x14ac:dyDescent="0.25">
      <c r="E2064" s="110">
        <f t="shared" si="144"/>
        <v>4.1000000000000029E-2</v>
      </c>
      <c r="F2064" s="110">
        <f>IF('3A-Rail transport'!$AD$56="no"," ",ROUND(E2064,4))</f>
        <v>4.1000000000000002E-2</v>
      </c>
      <c r="G2064" s="110">
        <f>IF('3A-Rail transport'!$AD$57="no"," ",ROUND(E2064,4))</f>
        <v>4.1000000000000002E-2</v>
      </c>
      <c r="H2064" s="110"/>
      <c r="S2064" s="110">
        <f t="shared" si="145"/>
        <v>4.1000000000000029E-2</v>
      </c>
      <c r="T2064" s="110">
        <f>IF('3B-Air transport'!AD$66="no"," ",ROUND(S2064,4))</f>
        <v>4.1000000000000002E-2</v>
      </c>
      <c r="U2064" s="110">
        <f>IF('3B-Air transport'!AD$67="no"," ",ROUND(S2064,4))</f>
        <v>4.1000000000000002E-2</v>
      </c>
      <c r="V2064" s="110">
        <f>IF('3B-Air transport'!AD$68="no"," ",ROUND(S2064,4))</f>
        <v>4.1000000000000002E-2</v>
      </c>
      <c r="W2064" s="110"/>
      <c r="AB2064" s="110">
        <f t="shared" si="146"/>
        <v>4.1000000000000029E-2</v>
      </c>
      <c r="AC2064" s="110">
        <f>IF('3C-Water transport'!AD$56="no"," ",ROUND(AB2064,4))</f>
        <v>4.1000000000000002E-2</v>
      </c>
      <c r="AD2064" s="110">
        <f>IF('3C-Water transport'!AD$57="no"," ",ROUND(AB2064,4))</f>
        <v>4.1000000000000002E-2</v>
      </c>
      <c r="AE2064" s="110">
        <f>IF('3C-Water transport'!AD$58="no"," ",ROUND(AB2064,4))</f>
        <v>4.1000000000000002E-2</v>
      </c>
    </row>
    <row r="2065" spans="5:31" x14ac:dyDescent="0.25">
      <c r="E2065" s="110">
        <f t="shared" si="144"/>
        <v>4.200000000000003E-2</v>
      </c>
      <c r="F2065" s="110">
        <f>IF('3A-Rail transport'!$AD$56="no"," ",ROUND(E2065,4))</f>
        <v>4.2000000000000003E-2</v>
      </c>
      <c r="G2065" s="110">
        <f>IF('3A-Rail transport'!$AD$57="no"," ",ROUND(E2065,4))</f>
        <v>4.2000000000000003E-2</v>
      </c>
      <c r="H2065" s="110"/>
      <c r="S2065" s="110">
        <f t="shared" si="145"/>
        <v>4.200000000000003E-2</v>
      </c>
      <c r="T2065" s="110">
        <f>IF('3B-Air transport'!AD$66="no"," ",ROUND(S2065,4))</f>
        <v>4.2000000000000003E-2</v>
      </c>
      <c r="U2065" s="110">
        <f>IF('3B-Air transport'!AD$67="no"," ",ROUND(S2065,4))</f>
        <v>4.2000000000000003E-2</v>
      </c>
      <c r="V2065" s="110">
        <f>IF('3B-Air transport'!AD$68="no"," ",ROUND(S2065,4))</f>
        <v>4.2000000000000003E-2</v>
      </c>
      <c r="W2065" s="110"/>
      <c r="AB2065" s="110">
        <f t="shared" si="146"/>
        <v>4.200000000000003E-2</v>
      </c>
      <c r="AC2065" s="110">
        <f>IF('3C-Water transport'!AD$56="no"," ",ROUND(AB2065,4))</f>
        <v>4.2000000000000003E-2</v>
      </c>
      <c r="AD2065" s="110">
        <f>IF('3C-Water transport'!AD$57="no"," ",ROUND(AB2065,4))</f>
        <v>4.2000000000000003E-2</v>
      </c>
      <c r="AE2065" s="110">
        <f>IF('3C-Water transport'!AD$58="no"," ",ROUND(AB2065,4))</f>
        <v>4.2000000000000003E-2</v>
      </c>
    </row>
    <row r="2066" spans="5:31" x14ac:dyDescent="0.25">
      <c r="E2066" s="110">
        <f t="shared" si="144"/>
        <v>4.3000000000000031E-2</v>
      </c>
      <c r="F2066" s="110">
        <f>IF('3A-Rail transport'!$AD$56="no"," ",ROUND(E2066,4))</f>
        <v>4.2999999999999997E-2</v>
      </c>
      <c r="G2066" s="110">
        <f>IF('3A-Rail transport'!$AD$57="no"," ",ROUND(E2066,4))</f>
        <v>4.2999999999999997E-2</v>
      </c>
      <c r="H2066" s="110"/>
      <c r="S2066" s="110">
        <f t="shared" si="145"/>
        <v>4.3000000000000031E-2</v>
      </c>
      <c r="T2066" s="110">
        <f>IF('3B-Air transport'!AD$66="no"," ",ROUND(S2066,4))</f>
        <v>4.2999999999999997E-2</v>
      </c>
      <c r="U2066" s="110">
        <f>IF('3B-Air transport'!AD$67="no"," ",ROUND(S2066,4))</f>
        <v>4.2999999999999997E-2</v>
      </c>
      <c r="V2066" s="110">
        <f>IF('3B-Air transport'!AD$68="no"," ",ROUND(S2066,4))</f>
        <v>4.2999999999999997E-2</v>
      </c>
      <c r="W2066" s="110"/>
      <c r="AB2066" s="110">
        <f t="shared" si="146"/>
        <v>4.3000000000000031E-2</v>
      </c>
      <c r="AC2066" s="110">
        <f>IF('3C-Water transport'!AD$56="no"," ",ROUND(AB2066,4))</f>
        <v>4.2999999999999997E-2</v>
      </c>
      <c r="AD2066" s="110">
        <f>IF('3C-Water transport'!AD$57="no"," ",ROUND(AB2066,4))</f>
        <v>4.2999999999999997E-2</v>
      </c>
      <c r="AE2066" s="110">
        <f>IF('3C-Water transport'!AD$58="no"," ",ROUND(AB2066,4))</f>
        <v>4.2999999999999997E-2</v>
      </c>
    </row>
    <row r="2067" spans="5:31" x14ac:dyDescent="0.25">
      <c r="E2067" s="110">
        <f t="shared" si="144"/>
        <v>4.4000000000000032E-2</v>
      </c>
      <c r="F2067" s="110">
        <f>IF('3A-Rail transport'!$AD$56="no"," ",ROUND(E2067,4))</f>
        <v>4.3999999999999997E-2</v>
      </c>
      <c r="G2067" s="110">
        <f>IF('3A-Rail transport'!$AD$57="no"," ",ROUND(E2067,4))</f>
        <v>4.3999999999999997E-2</v>
      </c>
      <c r="H2067" s="110"/>
      <c r="S2067" s="110">
        <f t="shared" si="145"/>
        <v>4.4000000000000032E-2</v>
      </c>
      <c r="T2067" s="110">
        <f>IF('3B-Air transport'!AD$66="no"," ",ROUND(S2067,4))</f>
        <v>4.3999999999999997E-2</v>
      </c>
      <c r="U2067" s="110">
        <f>IF('3B-Air transport'!AD$67="no"," ",ROUND(S2067,4))</f>
        <v>4.3999999999999997E-2</v>
      </c>
      <c r="V2067" s="110">
        <f>IF('3B-Air transport'!AD$68="no"," ",ROUND(S2067,4))</f>
        <v>4.3999999999999997E-2</v>
      </c>
      <c r="W2067" s="110"/>
      <c r="AB2067" s="110">
        <f t="shared" si="146"/>
        <v>4.4000000000000032E-2</v>
      </c>
      <c r="AC2067" s="110">
        <f>IF('3C-Water transport'!AD$56="no"," ",ROUND(AB2067,4))</f>
        <v>4.3999999999999997E-2</v>
      </c>
      <c r="AD2067" s="110">
        <f>IF('3C-Water transport'!AD$57="no"," ",ROUND(AB2067,4))</f>
        <v>4.3999999999999997E-2</v>
      </c>
      <c r="AE2067" s="110">
        <f>IF('3C-Water transport'!AD$58="no"," ",ROUND(AB2067,4))</f>
        <v>4.3999999999999997E-2</v>
      </c>
    </row>
    <row r="2068" spans="5:31" x14ac:dyDescent="0.25">
      <c r="E2068" s="110">
        <f t="shared" si="144"/>
        <v>4.5000000000000033E-2</v>
      </c>
      <c r="F2068" s="110">
        <f>IF('3A-Rail transport'!$AD$56="no"," ",ROUND(E2068,4))</f>
        <v>4.4999999999999998E-2</v>
      </c>
      <c r="G2068" s="110">
        <f>IF('3A-Rail transport'!$AD$57="no"," ",ROUND(E2068,4))</f>
        <v>4.4999999999999998E-2</v>
      </c>
      <c r="H2068" s="110"/>
      <c r="S2068" s="110">
        <f t="shared" si="145"/>
        <v>4.5000000000000033E-2</v>
      </c>
      <c r="T2068" s="110">
        <f>IF('3B-Air transport'!AD$66="no"," ",ROUND(S2068,4))</f>
        <v>4.4999999999999998E-2</v>
      </c>
      <c r="U2068" s="110">
        <f>IF('3B-Air transport'!AD$67="no"," ",ROUND(S2068,4))</f>
        <v>4.4999999999999998E-2</v>
      </c>
      <c r="V2068" s="110">
        <f>IF('3B-Air transport'!AD$68="no"," ",ROUND(S2068,4))</f>
        <v>4.4999999999999998E-2</v>
      </c>
      <c r="W2068" s="110"/>
      <c r="AB2068" s="110">
        <f t="shared" si="146"/>
        <v>4.5000000000000033E-2</v>
      </c>
      <c r="AC2068" s="110">
        <f>IF('3C-Water transport'!AD$56="no"," ",ROUND(AB2068,4))</f>
        <v>4.4999999999999998E-2</v>
      </c>
      <c r="AD2068" s="110">
        <f>IF('3C-Water transport'!AD$57="no"," ",ROUND(AB2068,4))</f>
        <v>4.4999999999999998E-2</v>
      </c>
      <c r="AE2068" s="110">
        <f>IF('3C-Water transport'!AD$58="no"," ",ROUND(AB2068,4))</f>
        <v>4.4999999999999998E-2</v>
      </c>
    </row>
    <row r="2069" spans="5:31" x14ac:dyDescent="0.25">
      <c r="E2069" s="110">
        <f t="shared" si="144"/>
        <v>4.6000000000000034E-2</v>
      </c>
      <c r="F2069" s="110">
        <f>IF('3A-Rail transport'!$AD$56="no"," ",ROUND(E2069,4))</f>
        <v>4.5999999999999999E-2</v>
      </c>
      <c r="G2069" s="110">
        <f>IF('3A-Rail transport'!$AD$57="no"," ",ROUND(E2069,4))</f>
        <v>4.5999999999999999E-2</v>
      </c>
      <c r="H2069" s="110"/>
      <c r="S2069" s="110">
        <f t="shared" si="145"/>
        <v>4.6000000000000034E-2</v>
      </c>
      <c r="T2069" s="110">
        <f>IF('3B-Air transport'!AD$66="no"," ",ROUND(S2069,4))</f>
        <v>4.5999999999999999E-2</v>
      </c>
      <c r="U2069" s="110">
        <f>IF('3B-Air transport'!AD$67="no"," ",ROUND(S2069,4))</f>
        <v>4.5999999999999999E-2</v>
      </c>
      <c r="V2069" s="110">
        <f>IF('3B-Air transport'!AD$68="no"," ",ROUND(S2069,4))</f>
        <v>4.5999999999999999E-2</v>
      </c>
      <c r="W2069" s="110"/>
      <c r="AB2069" s="110">
        <f t="shared" si="146"/>
        <v>4.6000000000000034E-2</v>
      </c>
      <c r="AC2069" s="110">
        <f>IF('3C-Water transport'!AD$56="no"," ",ROUND(AB2069,4))</f>
        <v>4.5999999999999999E-2</v>
      </c>
      <c r="AD2069" s="110">
        <f>IF('3C-Water transport'!AD$57="no"," ",ROUND(AB2069,4))</f>
        <v>4.5999999999999999E-2</v>
      </c>
      <c r="AE2069" s="110">
        <f>IF('3C-Water transport'!AD$58="no"," ",ROUND(AB2069,4))</f>
        <v>4.5999999999999999E-2</v>
      </c>
    </row>
    <row r="2070" spans="5:31" x14ac:dyDescent="0.25">
      <c r="E2070" s="110">
        <f t="shared" si="144"/>
        <v>4.7000000000000035E-2</v>
      </c>
      <c r="F2070" s="110">
        <f>IF('3A-Rail transport'!$AD$56="no"," ",ROUND(E2070,4))</f>
        <v>4.7E-2</v>
      </c>
      <c r="G2070" s="110">
        <f>IF('3A-Rail transport'!$AD$57="no"," ",ROUND(E2070,4))</f>
        <v>4.7E-2</v>
      </c>
      <c r="H2070" s="110"/>
      <c r="S2070" s="110">
        <f t="shared" si="145"/>
        <v>4.7000000000000035E-2</v>
      </c>
      <c r="T2070" s="110">
        <f>IF('3B-Air transport'!AD$66="no"," ",ROUND(S2070,4))</f>
        <v>4.7E-2</v>
      </c>
      <c r="U2070" s="110">
        <f>IF('3B-Air transport'!AD$67="no"," ",ROUND(S2070,4))</f>
        <v>4.7E-2</v>
      </c>
      <c r="V2070" s="110">
        <f>IF('3B-Air transport'!AD$68="no"," ",ROUND(S2070,4))</f>
        <v>4.7E-2</v>
      </c>
      <c r="W2070" s="110"/>
      <c r="AB2070" s="110">
        <f t="shared" si="146"/>
        <v>4.7000000000000035E-2</v>
      </c>
      <c r="AC2070" s="110">
        <f>IF('3C-Water transport'!AD$56="no"," ",ROUND(AB2070,4))</f>
        <v>4.7E-2</v>
      </c>
      <c r="AD2070" s="110">
        <f>IF('3C-Water transport'!AD$57="no"," ",ROUND(AB2070,4))</f>
        <v>4.7E-2</v>
      </c>
      <c r="AE2070" s="110">
        <f>IF('3C-Water transport'!AD$58="no"," ",ROUND(AB2070,4))</f>
        <v>4.7E-2</v>
      </c>
    </row>
    <row r="2071" spans="5:31" x14ac:dyDescent="0.25">
      <c r="E2071" s="110">
        <f t="shared" si="144"/>
        <v>4.8000000000000036E-2</v>
      </c>
      <c r="F2071" s="110">
        <f>IF('3A-Rail transport'!$AD$56="no"," ",ROUND(E2071,4))</f>
        <v>4.8000000000000001E-2</v>
      </c>
      <c r="G2071" s="110">
        <f>IF('3A-Rail transport'!$AD$57="no"," ",ROUND(E2071,4))</f>
        <v>4.8000000000000001E-2</v>
      </c>
      <c r="H2071" s="110"/>
      <c r="S2071" s="110">
        <f t="shared" si="145"/>
        <v>4.8000000000000036E-2</v>
      </c>
      <c r="T2071" s="110">
        <f>IF('3B-Air transport'!AD$66="no"," ",ROUND(S2071,4))</f>
        <v>4.8000000000000001E-2</v>
      </c>
      <c r="U2071" s="110">
        <f>IF('3B-Air transport'!AD$67="no"," ",ROUND(S2071,4))</f>
        <v>4.8000000000000001E-2</v>
      </c>
      <c r="V2071" s="110">
        <f>IF('3B-Air transport'!AD$68="no"," ",ROUND(S2071,4))</f>
        <v>4.8000000000000001E-2</v>
      </c>
      <c r="W2071" s="110"/>
      <c r="AB2071" s="110">
        <f t="shared" si="146"/>
        <v>4.8000000000000036E-2</v>
      </c>
      <c r="AC2071" s="110">
        <f>IF('3C-Water transport'!AD$56="no"," ",ROUND(AB2071,4))</f>
        <v>4.8000000000000001E-2</v>
      </c>
      <c r="AD2071" s="110">
        <f>IF('3C-Water transport'!AD$57="no"," ",ROUND(AB2071,4))</f>
        <v>4.8000000000000001E-2</v>
      </c>
      <c r="AE2071" s="110">
        <f>IF('3C-Water transport'!AD$58="no"," ",ROUND(AB2071,4))</f>
        <v>4.8000000000000001E-2</v>
      </c>
    </row>
    <row r="2072" spans="5:31" x14ac:dyDescent="0.25">
      <c r="E2072" s="110">
        <f t="shared" si="144"/>
        <v>4.9000000000000037E-2</v>
      </c>
      <c r="F2072" s="110">
        <f>IF('3A-Rail transport'!$AD$56="no"," ",ROUND(E2072,4))</f>
        <v>4.9000000000000002E-2</v>
      </c>
      <c r="G2072" s="110">
        <f>IF('3A-Rail transport'!$AD$57="no"," ",ROUND(E2072,4))</f>
        <v>4.9000000000000002E-2</v>
      </c>
      <c r="H2072" s="110"/>
      <c r="S2072" s="110">
        <f t="shared" si="145"/>
        <v>4.9000000000000037E-2</v>
      </c>
      <c r="T2072" s="110">
        <f>IF('3B-Air transport'!AD$66="no"," ",ROUND(S2072,4))</f>
        <v>4.9000000000000002E-2</v>
      </c>
      <c r="U2072" s="110">
        <f>IF('3B-Air transport'!AD$67="no"," ",ROUND(S2072,4))</f>
        <v>4.9000000000000002E-2</v>
      </c>
      <c r="V2072" s="110">
        <f>IF('3B-Air transport'!AD$68="no"," ",ROUND(S2072,4))</f>
        <v>4.9000000000000002E-2</v>
      </c>
      <c r="W2072" s="110"/>
      <c r="AB2072" s="110">
        <f t="shared" si="146"/>
        <v>4.9000000000000037E-2</v>
      </c>
      <c r="AC2072" s="110">
        <f>IF('3C-Water transport'!AD$56="no"," ",ROUND(AB2072,4))</f>
        <v>4.9000000000000002E-2</v>
      </c>
      <c r="AD2072" s="110">
        <f>IF('3C-Water transport'!AD$57="no"," ",ROUND(AB2072,4))</f>
        <v>4.9000000000000002E-2</v>
      </c>
      <c r="AE2072" s="110">
        <f>IF('3C-Water transport'!AD$58="no"," ",ROUND(AB2072,4))</f>
        <v>4.9000000000000002E-2</v>
      </c>
    </row>
    <row r="2073" spans="5:31" x14ac:dyDescent="0.25">
      <c r="E2073" s="110">
        <f t="shared" si="144"/>
        <v>5.0000000000000037E-2</v>
      </c>
      <c r="F2073" s="110">
        <f>IF('3A-Rail transport'!$AD$56="no"," ",ROUND(E2073,4))</f>
        <v>0.05</v>
      </c>
      <c r="G2073" s="110">
        <f>IF('3A-Rail transport'!$AD$57="no"," ",ROUND(E2073,4))</f>
        <v>0.05</v>
      </c>
      <c r="H2073" s="110"/>
      <c r="S2073" s="110">
        <f t="shared" si="145"/>
        <v>5.0000000000000037E-2</v>
      </c>
      <c r="T2073" s="110">
        <f>IF('3B-Air transport'!AD$66="no"," ",ROUND(S2073,4))</f>
        <v>0.05</v>
      </c>
      <c r="U2073" s="110">
        <f>IF('3B-Air transport'!AD$67="no"," ",ROUND(S2073,4))</f>
        <v>0.05</v>
      </c>
      <c r="V2073" s="110">
        <f>IF('3B-Air transport'!AD$68="no"," ",ROUND(S2073,4))</f>
        <v>0.05</v>
      </c>
      <c r="W2073" s="110"/>
      <c r="AB2073" s="110">
        <f t="shared" si="146"/>
        <v>5.0000000000000037E-2</v>
      </c>
      <c r="AC2073" s="110">
        <f>IF('3C-Water transport'!AD$56="no"," ",ROUND(AB2073,4))</f>
        <v>0.05</v>
      </c>
      <c r="AD2073" s="110">
        <f>IF('3C-Water transport'!AD$57="no"," ",ROUND(AB2073,4))</f>
        <v>0.05</v>
      </c>
      <c r="AE2073" s="110">
        <f>IF('3C-Water transport'!AD$58="no"," ",ROUND(AB2073,4))</f>
        <v>0.05</v>
      </c>
    </row>
    <row r="2074" spans="5:31" x14ac:dyDescent="0.25">
      <c r="E2074" s="110">
        <f t="shared" si="144"/>
        <v>5.1000000000000038E-2</v>
      </c>
      <c r="F2074" s="110">
        <f>IF('3A-Rail transport'!$AD$56="no"," ",ROUND(E2074,4))</f>
        <v>5.0999999999999997E-2</v>
      </c>
      <c r="G2074" s="110">
        <f>IF('3A-Rail transport'!$AD$57="no"," ",ROUND(E2074,4))</f>
        <v>5.0999999999999997E-2</v>
      </c>
      <c r="H2074" s="110"/>
      <c r="S2074" s="110">
        <f t="shared" si="145"/>
        <v>5.1000000000000038E-2</v>
      </c>
      <c r="T2074" s="110">
        <f>IF('3B-Air transport'!AD$66="no"," ",ROUND(S2074,4))</f>
        <v>5.0999999999999997E-2</v>
      </c>
      <c r="U2074" s="110">
        <f>IF('3B-Air transport'!AD$67="no"," ",ROUND(S2074,4))</f>
        <v>5.0999999999999997E-2</v>
      </c>
      <c r="V2074" s="110">
        <f>IF('3B-Air transport'!AD$68="no"," ",ROUND(S2074,4))</f>
        <v>5.0999999999999997E-2</v>
      </c>
      <c r="W2074" s="110"/>
      <c r="AB2074" s="110">
        <f t="shared" si="146"/>
        <v>5.1000000000000038E-2</v>
      </c>
      <c r="AC2074" s="110">
        <f>IF('3C-Water transport'!AD$56="no"," ",ROUND(AB2074,4))</f>
        <v>5.0999999999999997E-2</v>
      </c>
      <c r="AD2074" s="110">
        <f>IF('3C-Water transport'!AD$57="no"," ",ROUND(AB2074,4))</f>
        <v>5.0999999999999997E-2</v>
      </c>
      <c r="AE2074" s="110">
        <f>IF('3C-Water transport'!AD$58="no"," ",ROUND(AB2074,4))</f>
        <v>5.0999999999999997E-2</v>
      </c>
    </row>
    <row r="2075" spans="5:31" x14ac:dyDescent="0.25">
      <c r="E2075" s="110">
        <f t="shared" si="144"/>
        <v>5.2000000000000039E-2</v>
      </c>
      <c r="F2075" s="110">
        <f>IF('3A-Rail transport'!$AD$56="no"," ",ROUND(E2075,4))</f>
        <v>5.1999999999999998E-2</v>
      </c>
      <c r="G2075" s="110">
        <f>IF('3A-Rail transport'!$AD$57="no"," ",ROUND(E2075,4))</f>
        <v>5.1999999999999998E-2</v>
      </c>
      <c r="H2075" s="110"/>
      <c r="S2075" s="110">
        <f t="shared" si="145"/>
        <v>5.2000000000000039E-2</v>
      </c>
      <c r="T2075" s="110">
        <f>IF('3B-Air transport'!AD$66="no"," ",ROUND(S2075,4))</f>
        <v>5.1999999999999998E-2</v>
      </c>
      <c r="U2075" s="110">
        <f>IF('3B-Air transport'!AD$67="no"," ",ROUND(S2075,4))</f>
        <v>5.1999999999999998E-2</v>
      </c>
      <c r="V2075" s="110">
        <f>IF('3B-Air transport'!AD$68="no"," ",ROUND(S2075,4))</f>
        <v>5.1999999999999998E-2</v>
      </c>
      <c r="W2075" s="110"/>
      <c r="AB2075" s="110">
        <f t="shared" si="146"/>
        <v>5.2000000000000039E-2</v>
      </c>
      <c r="AC2075" s="110">
        <f>IF('3C-Water transport'!AD$56="no"," ",ROUND(AB2075,4))</f>
        <v>5.1999999999999998E-2</v>
      </c>
      <c r="AD2075" s="110">
        <f>IF('3C-Water transport'!AD$57="no"," ",ROUND(AB2075,4))</f>
        <v>5.1999999999999998E-2</v>
      </c>
      <c r="AE2075" s="110">
        <f>IF('3C-Water transport'!AD$58="no"," ",ROUND(AB2075,4))</f>
        <v>5.1999999999999998E-2</v>
      </c>
    </row>
    <row r="2076" spans="5:31" x14ac:dyDescent="0.25">
      <c r="E2076" s="110">
        <f t="shared" si="144"/>
        <v>5.300000000000004E-2</v>
      </c>
      <c r="F2076" s="110">
        <f>IF('3A-Rail transport'!$AD$56="no"," ",ROUND(E2076,4))</f>
        <v>5.2999999999999999E-2</v>
      </c>
      <c r="G2076" s="110">
        <f>IF('3A-Rail transport'!$AD$57="no"," ",ROUND(E2076,4))</f>
        <v>5.2999999999999999E-2</v>
      </c>
      <c r="H2076" s="110"/>
      <c r="S2076" s="110">
        <f t="shared" si="145"/>
        <v>5.300000000000004E-2</v>
      </c>
      <c r="T2076" s="110">
        <f>IF('3B-Air transport'!AD$66="no"," ",ROUND(S2076,4))</f>
        <v>5.2999999999999999E-2</v>
      </c>
      <c r="U2076" s="110">
        <f>IF('3B-Air transport'!AD$67="no"," ",ROUND(S2076,4))</f>
        <v>5.2999999999999999E-2</v>
      </c>
      <c r="V2076" s="110">
        <f>IF('3B-Air transport'!AD$68="no"," ",ROUND(S2076,4))</f>
        <v>5.2999999999999999E-2</v>
      </c>
      <c r="W2076" s="110"/>
      <c r="AB2076" s="110">
        <f t="shared" si="146"/>
        <v>5.300000000000004E-2</v>
      </c>
      <c r="AC2076" s="110">
        <f>IF('3C-Water transport'!AD$56="no"," ",ROUND(AB2076,4))</f>
        <v>5.2999999999999999E-2</v>
      </c>
      <c r="AD2076" s="110">
        <f>IF('3C-Water transport'!AD$57="no"," ",ROUND(AB2076,4))</f>
        <v>5.2999999999999999E-2</v>
      </c>
      <c r="AE2076" s="110">
        <f>IF('3C-Water transport'!AD$58="no"," ",ROUND(AB2076,4))</f>
        <v>5.2999999999999999E-2</v>
      </c>
    </row>
    <row r="2077" spans="5:31" x14ac:dyDescent="0.25">
      <c r="E2077" s="110">
        <f t="shared" si="144"/>
        <v>5.4000000000000041E-2</v>
      </c>
      <c r="F2077" s="110">
        <f>IF('3A-Rail transport'!$AD$56="no"," ",ROUND(E2077,4))</f>
        <v>5.3999999999999999E-2</v>
      </c>
      <c r="G2077" s="110">
        <f>IF('3A-Rail transport'!$AD$57="no"," ",ROUND(E2077,4))</f>
        <v>5.3999999999999999E-2</v>
      </c>
      <c r="H2077" s="110"/>
      <c r="S2077" s="110">
        <f t="shared" si="145"/>
        <v>5.4000000000000041E-2</v>
      </c>
      <c r="T2077" s="110">
        <f>IF('3B-Air transport'!AD$66="no"," ",ROUND(S2077,4))</f>
        <v>5.3999999999999999E-2</v>
      </c>
      <c r="U2077" s="110">
        <f>IF('3B-Air transport'!AD$67="no"," ",ROUND(S2077,4))</f>
        <v>5.3999999999999999E-2</v>
      </c>
      <c r="V2077" s="110">
        <f>IF('3B-Air transport'!AD$68="no"," ",ROUND(S2077,4))</f>
        <v>5.3999999999999999E-2</v>
      </c>
      <c r="W2077" s="110"/>
      <c r="AB2077" s="110">
        <f t="shared" si="146"/>
        <v>5.4000000000000041E-2</v>
      </c>
      <c r="AC2077" s="110">
        <f>IF('3C-Water transport'!AD$56="no"," ",ROUND(AB2077,4))</f>
        <v>5.3999999999999999E-2</v>
      </c>
      <c r="AD2077" s="110">
        <f>IF('3C-Water transport'!AD$57="no"," ",ROUND(AB2077,4))</f>
        <v>5.3999999999999999E-2</v>
      </c>
      <c r="AE2077" s="110">
        <f>IF('3C-Water transport'!AD$58="no"," ",ROUND(AB2077,4))</f>
        <v>5.3999999999999999E-2</v>
      </c>
    </row>
    <row r="2078" spans="5:31" x14ac:dyDescent="0.25">
      <c r="E2078" s="110">
        <f t="shared" si="144"/>
        <v>5.5000000000000042E-2</v>
      </c>
      <c r="F2078" s="110">
        <f>IF('3A-Rail transport'!$AD$56="no"," ",ROUND(E2078,4))</f>
        <v>5.5E-2</v>
      </c>
      <c r="G2078" s="110">
        <f>IF('3A-Rail transport'!$AD$57="no"," ",ROUND(E2078,4))</f>
        <v>5.5E-2</v>
      </c>
      <c r="H2078" s="110"/>
      <c r="S2078" s="110">
        <f t="shared" si="145"/>
        <v>5.5000000000000042E-2</v>
      </c>
      <c r="T2078" s="110">
        <f>IF('3B-Air transport'!AD$66="no"," ",ROUND(S2078,4))</f>
        <v>5.5E-2</v>
      </c>
      <c r="U2078" s="110">
        <f>IF('3B-Air transport'!AD$67="no"," ",ROUND(S2078,4))</f>
        <v>5.5E-2</v>
      </c>
      <c r="V2078" s="110">
        <f>IF('3B-Air transport'!AD$68="no"," ",ROUND(S2078,4))</f>
        <v>5.5E-2</v>
      </c>
      <c r="W2078" s="110"/>
      <c r="AB2078" s="110">
        <f t="shared" si="146"/>
        <v>5.5000000000000042E-2</v>
      </c>
      <c r="AC2078" s="110">
        <f>IF('3C-Water transport'!AD$56="no"," ",ROUND(AB2078,4))</f>
        <v>5.5E-2</v>
      </c>
      <c r="AD2078" s="110">
        <f>IF('3C-Water transport'!AD$57="no"," ",ROUND(AB2078,4))</f>
        <v>5.5E-2</v>
      </c>
      <c r="AE2078" s="110">
        <f>IF('3C-Water transport'!AD$58="no"," ",ROUND(AB2078,4))</f>
        <v>5.5E-2</v>
      </c>
    </row>
    <row r="2079" spans="5:31" x14ac:dyDescent="0.25">
      <c r="E2079" s="110">
        <f t="shared" si="144"/>
        <v>5.6000000000000043E-2</v>
      </c>
      <c r="F2079" s="110">
        <f>IF('3A-Rail transport'!$AD$56="no"," ",ROUND(E2079,4))</f>
        <v>5.6000000000000001E-2</v>
      </c>
      <c r="G2079" s="110">
        <f>IF('3A-Rail transport'!$AD$57="no"," ",ROUND(E2079,4))</f>
        <v>5.6000000000000001E-2</v>
      </c>
      <c r="H2079" s="110"/>
      <c r="S2079" s="110">
        <f t="shared" si="145"/>
        <v>5.6000000000000043E-2</v>
      </c>
      <c r="T2079" s="110">
        <f>IF('3B-Air transport'!AD$66="no"," ",ROUND(S2079,4))</f>
        <v>5.6000000000000001E-2</v>
      </c>
      <c r="U2079" s="110">
        <f>IF('3B-Air transport'!AD$67="no"," ",ROUND(S2079,4))</f>
        <v>5.6000000000000001E-2</v>
      </c>
      <c r="V2079" s="110">
        <f>IF('3B-Air transport'!AD$68="no"," ",ROUND(S2079,4))</f>
        <v>5.6000000000000001E-2</v>
      </c>
      <c r="W2079" s="110"/>
      <c r="AB2079" s="110">
        <f t="shared" si="146"/>
        <v>5.6000000000000043E-2</v>
      </c>
      <c r="AC2079" s="110">
        <f>IF('3C-Water transport'!AD$56="no"," ",ROUND(AB2079,4))</f>
        <v>5.6000000000000001E-2</v>
      </c>
      <c r="AD2079" s="110">
        <f>IF('3C-Water transport'!AD$57="no"," ",ROUND(AB2079,4))</f>
        <v>5.6000000000000001E-2</v>
      </c>
      <c r="AE2079" s="110">
        <f>IF('3C-Water transport'!AD$58="no"," ",ROUND(AB2079,4))</f>
        <v>5.6000000000000001E-2</v>
      </c>
    </row>
    <row r="2080" spans="5:31" x14ac:dyDescent="0.25">
      <c r="E2080" s="110">
        <f t="shared" si="144"/>
        <v>5.7000000000000044E-2</v>
      </c>
      <c r="F2080" s="110">
        <f>IF('3A-Rail transport'!$AD$56="no"," ",ROUND(E2080,4))</f>
        <v>5.7000000000000002E-2</v>
      </c>
      <c r="G2080" s="110">
        <f>IF('3A-Rail transport'!$AD$57="no"," ",ROUND(E2080,4))</f>
        <v>5.7000000000000002E-2</v>
      </c>
      <c r="H2080" s="110"/>
      <c r="S2080" s="110">
        <f t="shared" si="145"/>
        <v>5.7000000000000044E-2</v>
      </c>
      <c r="T2080" s="110">
        <f>IF('3B-Air transport'!AD$66="no"," ",ROUND(S2080,4))</f>
        <v>5.7000000000000002E-2</v>
      </c>
      <c r="U2080" s="110">
        <f>IF('3B-Air transport'!AD$67="no"," ",ROUND(S2080,4))</f>
        <v>5.7000000000000002E-2</v>
      </c>
      <c r="V2080" s="110">
        <f>IF('3B-Air transport'!AD$68="no"," ",ROUND(S2080,4))</f>
        <v>5.7000000000000002E-2</v>
      </c>
      <c r="W2080" s="110"/>
      <c r="AB2080" s="110">
        <f t="shared" si="146"/>
        <v>5.7000000000000044E-2</v>
      </c>
      <c r="AC2080" s="110">
        <f>IF('3C-Water transport'!AD$56="no"," ",ROUND(AB2080,4))</f>
        <v>5.7000000000000002E-2</v>
      </c>
      <c r="AD2080" s="110">
        <f>IF('3C-Water transport'!AD$57="no"," ",ROUND(AB2080,4))</f>
        <v>5.7000000000000002E-2</v>
      </c>
      <c r="AE2080" s="110">
        <f>IF('3C-Water transport'!AD$58="no"," ",ROUND(AB2080,4))</f>
        <v>5.7000000000000002E-2</v>
      </c>
    </row>
    <row r="2081" spans="5:31" x14ac:dyDescent="0.25">
      <c r="E2081" s="110">
        <f t="shared" si="144"/>
        <v>5.8000000000000045E-2</v>
      </c>
      <c r="F2081" s="110">
        <f>IF('3A-Rail transport'!$AD$56="no"," ",ROUND(E2081,4))</f>
        <v>5.8000000000000003E-2</v>
      </c>
      <c r="G2081" s="110">
        <f>IF('3A-Rail transport'!$AD$57="no"," ",ROUND(E2081,4))</f>
        <v>5.8000000000000003E-2</v>
      </c>
      <c r="H2081" s="110"/>
      <c r="S2081" s="110">
        <f t="shared" si="145"/>
        <v>5.8000000000000045E-2</v>
      </c>
      <c r="T2081" s="110">
        <f>IF('3B-Air transport'!AD$66="no"," ",ROUND(S2081,4))</f>
        <v>5.8000000000000003E-2</v>
      </c>
      <c r="U2081" s="110">
        <f>IF('3B-Air transport'!AD$67="no"," ",ROUND(S2081,4))</f>
        <v>5.8000000000000003E-2</v>
      </c>
      <c r="V2081" s="110">
        <f>IF('3B-Air transport'!AD$68="no"," ",ROUND(S2081,4))</f>
        <v>5.8000000000000003E-2</v>
      </c>
      <c r="W2081" s="110"/>
      <c r="AB2081" s="110">
        <f t="shared" si="146"/>
        <v>5.8000000000000045E-2</v>
      </c>
      <c r="AC2081" s="110">
        <f>IF('3C-Water transport'!AD$56="no"," ",ROUND(AB2081,4))</f>
        <v>5.8000000000000003E-2</v>
      </c>
      <c r="AD2081" s="110">
        <f>IF('3C-Water transport'!AD$57="no"," ",ROUND(AB2081,4))</f>
        <v>5.8000000000000003E-2</v>
      </c>
      <c r="AE2081" s="110">
        <f>IF('3C-Water transport'!AD$58="no"," ",ROUND(AB2081,4))</f>
        <v>5.8000000000000003E-2</v>
      </c>
    </row>
    <row r="2082" spans="5:31" x14ac:dyDescent="0.25">
      <c r="E2082" s="110">
        <f t="shared" si="144"/>
        <v>5.9000000000000045E-2</v>
      </c>
      <c r="F2082" s="110">
        <f>IF('3A-Rail transport'!$AD$56="no"," ",ROUND(E2082,4))</f>
        <v>5.8999999999999997E-2</v>
      </c>
      <c r="G2082" s="110">
        <f>IF('3A-Rail transport'!$AD$57="no"," ",ROUND(E2082,4))</f>
        <v>5.8999999999999997E-2</v>
      </c>
      <c r="H2082" s="110"/>
      <c r="S2082" s="110">
        <f t="shared" si="145"/>
        <v>5.9000000000000045E-2</v>
      </c>
      <c r="T2082" s="110">
        <f>IF('3B-Air transport'!AD$66="no"," ",ROUND(S2082,4))</f>
        <v>5.8999999999999997E-2</v>
      </c>
      <c r="U2082" s="110">
        <f>IF('3B-Air transport'!AD$67="no"," ",ROUND(S2082,4))</f>
        <v>5.8999999999999997E-2</v>
      </c>
      <c r="V2082" s="110">
        <f>IF('3B-Air transport'!AD$68="no"," ",ROUND(S2082,4))</f>
        <v>5.8999999999999997E-2</v>
      </c>
      <c r="W2082" s="110"/>
      <c r="AB2082" s="110">
        <f t="shared" si="146"/>
        <v>5.9000000000000045E-2</v>
      </c>
      <c r="AC2082" s="110">
        <f>IF('3C-Water transport'!AD$56="no"," ",ROUND(AB2082,4))</f>
        <v>5.8999999999999997E-2</v>
      </c>
      <c r="AD2082" s="110">
        <f>IF('3C-Water transport'!AD$57="no"," ",ROUND(AB2082,4))</f>
        <v>5.8999999999999997E-2</v>
      </c>
      <c r="AE2082" s="110">
        <f>IF('3C-Water transport'!AD$58="no"," ",ROUND(AB2082,4))</f>
        <v>5.8999999999999997E-2</v>
      </c>
    </row>
    <row r="2083" spans="5:31" x14ac:dyDescent="0.25">
      <c r="E2083" s="110">
        <f t="shared" si="144"/>
        <v>6.0000000000000046E-2</v>
      </c>
      <c r="F2083" s="110">
        <f>IF('3A-Rail transport'!$AD$56="no"," ",ROUND(E2083,4))</f>
        <v>0.06</v>
      </c>
      <c r="G2083" s="110">
        <f>IF('3A-Rail transport'!$AD$57="no"," ",ROUND(E2083,4))</f>
        <v>0.06</v>
      </c>
      <c r="H2083" s="110"/>
      <c r="S2083" s="110">
        <f t="shared" si="145"/>
        <v>6.0000000000000046E-2</v>
      </c>
      <c r="T2083" s="110">
        <f>IF('3B-Air transport'!AD$66="no"," ",ROUND(S2083,4))</f>
        <v>0.06</v>
      </c>
      <c r="U2083" s="110">
        <f>IF('3B-Air transport'!AD$67="no"," ",ROUND(S2083,4))</f>
        <v>0.06</v>
      </c>
      <c r="V2083" s="110">
        <f>IF('3B-Air transport'!AD$68="no"," ",ROUND(S2083,4))</f>
        <v>0.06</v>
      </c>
      <c r="W2083" s="110"/>
      <c r="AB2083" s="110">
        <f t="shared" si="146"/>
        <v>6.0000000000000046E-2</v>
      </c>
      <c r="AC2083" s="110">
        <f>IF('3C-Water transport'!AD$56="no"," ",ROUND(AB2083,4))</f>
        <v>0.06</v>
      </c>
      <c r="AD2083" s="110">
        <f>IF('3C-Water transport'!AD$57="no"," ",ROUND(AB2083,4))</f>
        <v>0.06</v>
      </c>
      <c r="AE2083" s="110">
        <f>IF('3C-Water transport'!AD$58="no"," ",ROUND(AB2083,4))</f>
        <v>0.06</v>
      </c>
    </row>
    <row r="2084" spans="5:31" x14ac:dyDescent="0.25">
      <c r="E2084" s="110">
        <f t="shared" si="144"/>
        <v>6.1000000000000047E-2</v>
      </c>
      <c r="F2084" s="110">
        <f>IF('3A-Rail transport'!$AD$56="no"," ",ROUND(E2084,4))</f>
        <v>6.0999999999999999E-2</v>
      </c>
      <c r="G2084" s="110">
        <f>IF('3A-Rail transport'!$AD$57="no"," ",ROUND(E2084,4))</f>
        <v>6.0999999999999999E-2</v>
      </c>
      <c r="H2084" s="110"/>
      <c r="S2084" s="110">
        <f t="shared" si="145"/>
        <v>6.1000000000000047E-2</v>
      </c>
      <c r="T2084" s="110">
        <f>IF('3B-Air transport'!AD$66="no"," ",ROUND(S2084,4))</f>
        <v>6.0999999999999999E-2</v>
      </c>
      <c r="U2084" s="110">
        <f>IF('3B-Air transport'!AD$67="no"," ",ROUND(S2084,4))</f>
        <v>6.0999999999999999E-2</v>
      </c>
      <c r="V2084" s="110">
        <f>IF('3B-Air transport'!AD$68="no"," ",ROUND(S2084,4))</f>
        <v>6.0999999999999999E-2</v>
      </c>
      <c r="W2084" s="110"/>
      <c r="AB2084" s="110">
        <f t="shared" si="146"/>
        <v>6.1000000000000047E-2</v>
      </c>
      <c r="AC2084" s="110">
        <f>IF('3C-Water transport'!AD$56="no"," ",ROUND(AB2084,4))</f>
        <v>6.0999999999999999E-2</v>
      </c>
      <c r="AD2084" s="110">
        <f>IF('3C-Water transport'!AD$57="no"," ",ROUND(AB2084,4))</f>
        <v>6.0999999999999999E-2</v>
      </c>
      <c r="AE2084" s="110">
        <f>IF('3C-Water transport'!AD$58="no"," ",ROUND(AB2084,4))</f>
        <v>6.0999999999999999E-2</v>
      </c>
    </row>
    <row r="2085" spans="5:31" x14ac:dyDescent="0.25">
      <c r="E2085" s="110">
        <f t="shared" si="144"/>
        <v>6.2000000000000048E-2</v>
      </c>
      <c r="F2085" s="110">
        <f>IF('3A-Rail transport'!$AD$56="no"," ",ROUND(E2085,4))</f>
        <v>6.2E-2</v>
      </c>
      <c r="G2085" s="110">
        <f>IF('3A-Rail transport'!$AD$57="no"," ",ROUND(E2085,4))</f>
        <v>6.2E-2</v>
      </c>
      <c r="H2085" s="110"/>
      <c r="S2085" s="110">
        <f t="shared" si="145"/>
        <v>6.2000000000000048E-2</v>
      </c>
      <c r="T2085" s="110">
        <f>IF('3B-Air transport'!AD$66="no"," ",ROUND(S2085,4))</f>
        <v>6.2E-2</v>
      </c>
      <c r="U2085" s="110">
        <f>IF('3B-Air transport'!AD$67="no"," ",ROUND(S2085,4))</f>
        <v>6.2E-2</v>
      </c>
      <c r="V2085" s="110">
        <f>IF('3B-Air transport'!AD$68="no"," ",ROUND(S2085,4))</f>
        <v>6.2E-2</v>
      </c>
      <c r="W2085" s="110"/>
      <c r="AB2085" s="110">
        <f t="shared" si="146"/>
        <v>6.2000000000000048E-2</v>
      </c>
      <c r="AC2085" s="110">
        <f>IF('3C-Water transport'!AD$56="no"," ",ROUND(AB2085,4))</f>
        <v>6.2E-2</v>
      </c>
      <c r="AD2085" s="110">
        <f>IF('3C-Water transport'!AD$57="no"," ",ROUND(AB2085,4))</f>
        <v>6.2E-2</v>
      </c>
      <c r="AE2085" s="110">
        <f>IF('3C-Water transport'!AD$58="no"," ",ROUND(AB2085,4))</f>
        <v>6.2E-2</v>
      </c>
    </row>
    <row r="2086" spans="5:31" x14ac:dyDescent="0.25">
      <c r="E2086" s="110">
        <f t="shared" si="144"/>
        <v>6.3000000000000042E-2</v>
      </c>
      <c r="F2086" s="110">
        <f>IF('3A-Rail transport'!$AD$56="no"," ",ROUND(E2086,4))</f>
        <v>6.3E-2</v>
      </c>
      <c r="G2086" s="110">
        <f>IF('3A-Rail transport'!$AD$57="no"," ",ROUND(E2086,4))</f>
        <v>6.3E-2</v>
      </c>
      <c r="H2086" s="110"/>
      <c r="S2086" s="110">
        <f t="shared" si="145"/>
        <v>6.3000000000000042E-2</v>
      </c>
      <c r="T2086" s="110">
        <f>IF('3B-Air transport'!AD$66="no"," ",ROUND(S2086,4))</f>
        <v>6.3E-2</v>
      </c>
      <c r="U2086" s="110">
        <f>IF('3B-Air transport'!AD$67="no"," ",ROUND(S2086,4))</f>
        <v>6.3E-2</v>
      </c>
      <c r="V2086" s="110">
        <f>IF('3B-Air transport'!AD$68="no"," ",ROUND(S2086,4))</f>
        <v>6.3E-2</v>
      </c>
      <c r="W2086" s="110"/>
      <c r="AB2086" s="110">
        <f t="shared" si="146"/>
        <v>6.3000000000000042E-2</v>
      </c>
      <c r="AC2086" s="110">
        <f>IF('3C-Water transport'!AD$56="no"," ",ROUND(AB2086,4))</f>
        <v>6.3E-2</v>
      </c>
      <c r="AD2086" s="110">
        <f>IF('3C-Water transport'!AD$57="no"," ",ROUND(AB2086,4))</f>
        <v>6.3E-2</v>
      </c>
      <c r="AE2086" s="110">
        <f>IF('3C-Water transport'!AD$58="no"," ",ROUND(AB2086,4))</f>
        <v>6.3E-2</v>
      </c>
    </row>
    <row r="2087" spans="5:31" x14ac:dyDescent="0.25">
      <c r="E2087" s="110">
        <f t="shared" si="144"/>
        <v>6.4000000000000043E-2</v>
      </c>
      <c r="F2087" s="110">
        <f>IF('3A-Rail transport'!$AD$56="no"," ",ROUND(E2087,4))</f>
        <v>6.4000000000000001E-2</v>
      </c>
      <c r="G2087" s="110">
        <f>IF('3A-Rail transport'!$AD$57="no"," ",ROUND(E2087,4))</f>
        <v>6.4000000000000001E-2</v>
      </c>
      <c r="H2087" s="110"/>
      <c r="S2087" s="110">
        <f t="shared" si="145"/>
        <v>6.4000000000000043E-2</v>
      </c>
      <c r="T2087" s="110">
        <f>IF('3B-Air transport'!AD$66="no"," ",ROUND(S2087,4))</f>
        <v>6.4000000000000001E-2</v>
      </c>
      <c r="U2087" s="110">
        <f>IF('3B-Air transport'!AD$67="no"," ",ROUND(S2087,4))</f>
        <v>6.4000000000000001E-2</v>
      </c>
      <c r="V2087" s="110">
        <f>IF('3B-Air transport'!AD$68="no"," ",ROUND(S2087,4))</f>
        <v>6.4000000000000001E-2</v>
      </c>
      <c r="W2087" s="110"/>
      <c r="AB2087" s="110">
        <f t="shared" si="146"/>
        <v>6.4000000000000043E-2</v>
      </c>
      <c r="AC2087" s="110">
        <f>IF('3C-Water transport'!AD$56="no"," ",ROUND(AB2087,4))</f>
        <v>6.4000000000000001E-2</v>
      </c>
      <c r="AD2087" s="110">
        <f>IF('3C-Water transport'!AD$57="no"," ",ROUND(AB2087,4))</f>
        <v>6.4000000000000001E-2</v>
      </c>
      <c r="AE2087" s="110">
        <f>IF('3C-Water transport'!AD$58="no"," ",ROUND(AB2087,4))</f>
        <v>6.4000000000000001E-2</v>
      </c>
    </row>
    <row r="2088" spans="5:31" x14ac:dyDescent="0.25">
      <c r="E2088" s="110">
        <f t="shared" ref="E2088:E2151" si="147">E2087+0.001</f>
        <v>6.5000000000000044E-2</v>
      </c>
      <c r="F2088" s="110">
        <f>IF('3A-Rail transport'!$AD$56="no"," ",ROUND(E2088,4))</f>
        <v>6.5000000000000002E-2</v>
      </c>
      <c r="G2088" s="110">
        <f>IF('3A-Rail transport'!$AD$57="no"," ",ROUND(E2088,4))</f>
        <v>6.5000000000000002E-2</v>
      </c>
      <c r="H2088" s="110"/>
      <c r="S2088" s="110">
        <f t="shared" ref="S2088:S2151" si="148">S2087+0.001</f>
        <v>6.5000000000000044E-2</v>
      </c>
      <c r="T2088" s="110">
        <f>IF('3B-Air transport'!AD$66="no"," ",ROUND(S2088,4))</f>
        <v>6.5000000000000002E-2</v>
      </c>
      <c r="U2088" s="110">
        <f>IF('3B-Air transport'!AD$67="no"," ",ROUND(S2088,4))</f>
        <v>6.5000000000000002E-2</v>
      </c>
      <c r="V2088" s="110">
        <f>IF('3B-Air transport'!AD$68="no"," ",ROUND(S2088,4))</f>
        <v>6.5000000000000002E-2</v>
      </c>
      <c r="W2088" s="110"/>
      <c r="AB2088" s="110">
        <f t="shared" ref="AB2088:AB2151" si="149">AB2087+0.001</f>
        <v>6.5000000000000044E-2</v>
      </c>
      <c r="AC2088" s="110">
        <f>IF('3C-Water transport'!AD$56="no"," ",ROUND(AB2088,4))</f>
        <v>6.5000000000000002E-2</v>
      </c>
      <c r="AD2088" s="110">
        <f>IF('3C-Water transport'!AD$57="no"," ",ROUND(AB2088,4))</f>
        <v>6.5000000000000002E-2</v>
      </c>
      <c r="AE2088" s="110">
        <f>IF('3C-Water transport'!AD$58="no"," ",ROUND(AB2088,4))</f>
        <v>6.5000000000000002E-2</v>
      </c>
    </row>
    <row r="2089" spans="5:31" x14ac:dyDescent="0.25">
      <c r="E2089" s="110">
        <f t="shared" si="147"/>
        <v>6.6000000000000045E-2</v>
      </c>
      <c r="F2089" s="110">
        <f>IF('3A-Rail transport'!$AD$56="no"," ",ROUND(E2089,4))</f>
        <v>6.6000000000000003E-2</v>
      </c>
      <c r="G2089" s="110">
        <f>IF('3A-Rail transport'!$AD$57="no"," ",ROUND(E2089,4))</f>
        <v>6.6000000000000003E-2</v>
      </c>
      <c r="H2089" s="110"/>
      <c r="S2089" s="110">
        <f t="shared" si="148"/>
        <v>6.6000000000000045E-2</v>
      </c>
      <c r="T2089" s="110">
        <f>IF('3B-Air transport'!AD$66="no"," ",ROUND(S2089,4))</f>
        <v>6.6000000000000003E-2</v>
      </c>
      <c r="U2089" s="110">
        <f>IF('3B-Air transport'!AD$67="no"," ",ROUND(S2089,4))</f>
        <v>6.6000000000000003E-2</v>
      </c>
      <c r="V2089" s="110">
        <f>IF('3B-Air transport'!AD$68="no"," ",ROUND(S2089,4))</f>
        <v>6.6000000000000003E-2</v>
      </c>
      <c r="W2089" s="110"/>
      <c r="AB2089" s="110">
        <f t="shared" si="149"/>
        <v>6.6000000000000045E-2</v>
      </c>
      <c r="AC2089" s="110">
        <f>IF('3C-Water transport'!AD$56="no"," ",ROUND(AB2089,4))</f>
        <v>6.6000000000000003E-2</v>
      </c>
      <c r="AD2089" s="110">
        <f>IF('3C-Water transport'!AD$57="no"," ",ROUND(AB2089,4))</f>
        <v>6.6000000000000003E-2</v>
      </c>
      <c r="AE2089" s="110">
        <f>IF('3C-Water transport'!AD$58="no"," ",ROUND(AB2089,4))</f>
        <v>6.6000000000000003E-2</v>
      </c>
    </row>
    <row r="2090" spans="5:31" x14ac:dyDescent="0.25">
      <c r="E2090" s="110">
        <f t="shared" si="147"/>
        <v>6.7000000000000046E-2</v>
      </c>
      <c r="F2090" s="110">
        <f>IF('3A-Rail transport'!$AD$56="no"," ",ROUND(E2090,4))</f>
        <v>6.7000000000000004E-2</v>
      </c>
      <c r="G2090" s="110">
        <f>IF('3A-Rail transport'!$AD$57="no"," ",ROUND(E2090,4))</f>
        <v>6.7000000000000004E-2</v>
      </c>
      <c r="H2090" s="110"/>
      <c r="S2090" s="110">
        <f t="shared" si="148"/>
        <v>6.7000000000000046E-2</v>
      </c>
      <c r="T2090" s="110">
        <f>IF('3B-Air transport'!AD$66="no"," ",ROUND(S2090,4))</f>
        <v>6.7000000000000004E-2</v>
      </c>
      <c r="U2090" s="110">
        <f>IF('3B-Air transport'!AD$67="no"," ",ROUND(S2090,4))</f>
        <v>6.7000000000000004E-2</v>
      </c>
      <c r="V2090" s="110">
        <f>IF('3B-Air transport'!AD$68="no"," ",ROUND(S2090,4))</f>
        <v>6.7000000000000004E-2</v>
      </c>
      <c r="W2090" s="110"/>
      <c r="AB2090" s="110">
        <f t="shared" si="149"/>
        <v>6.7000000000000046E-2</v>
      </c>
      <c r="AC2090" s="110">
        <f>IF('3C-Water transport'!AD$56="no"," ",ROUND(AB2090,4))</f>
        <v>6.7000000000000004E-2</v>
      </c>
      <c r="AD2090" s="110">
        <f>IF('3C-Water transport'!AD$57="no"," ",ROUND(AB2090,4))</f>
        <v>6.7000000000000004E-2</v>
      </c>
      <c r="AE2090" s="110">
        <f>IF('3C-Water transport'!AD$58="no"," ",ROUND(AB2090,4))</f>
        <v>6.7000000000000004E-2</v>
      </c>
    </row>
    <row r="2091" spans="5:31" x14ac:dyDescent="0.25">
      <c r="E2091" s="110">
        <f t="shared" si="147"/>
        <v>6.8000000000000047E-2</v>
      </c>
      <c r="F2091" s="110">
        <f>IF('3A-Rail transport'!$AD$56="no"," ",ROUND(E2091,4))</f>
        <v>6.8000000000000005E-2</v>
      </c>
      <c r="G2091" s="110">
        <f>IF('3A-Rail transport'!$AD$57="no"," ",ROUND(E2091,4))</f>
        <v>6.8000000000000005E-2</v>
      </c>
      <c r="H2091" s="110"/>
      <c r="S2091" s="110">
        <f t="shared" si="148"/>
        <v>6.8000000000000047E-2</v>
      </c>
      <c r="T2091" s="110">
        <f>IF('3B-Air transport'!AD$66="no"," ",ROUND(S2091,4))</f>
        <v>6.8000000000000005E-2</v>
      </c>
      <c r="U2091" s="110">
        <f>IF('3B-Air transport'!AD$67="no"," ",ROUND(S2091,4))</f>
        <v>6.8000000000000005E-2</v>
      </c>
      <c r="V2091" s="110">
        <f>IF('3B-Air transport'!AD$68="no"," ",ROUND(S2091,4))</f>
        <v>6.8000000000000005E-2</v>
      </c>
      <c r="W2091" s="110"/>
      <c r="AB2091" s="110">
        <f t="shared" si="149"/>
        <v>6.8000000000000047E-2</v>
      </c>
      <c r="AC2091" s="110">
        <f>IF('3C-Water transport'!AD$56="no"," ",ROUND(AB2091,4))</f>
        <v>6.8000000000000005E-2</v>
      </c>
      <c r="AD2091" s="110">
        <f>IF('3C-Water transport'!AD$57="no"," ",ROUND(AB2091,4))</f>
        <v>6.8000000000000005E-2</v>
      </c>
      <c r="AE2091" s="110">
        <f>IF('3C-Water transport'!AD$58="no"," ",ROUND(AB2091,4))</f>
        <v>6.8000000000000005E-2</v>
      </c>
    </row>
    <row r="2092" spans="5:31" x14ac:dyDescent="0.25">
      <c r="E2092" s="110">
        <f t="shared" si="147"/>
        <v>6.9000000000000047E-2</v>
      </c>
      <c r="F2092" s="110">
        <f>IF('3A-Rail transport'!$AD$56="no"," ",ROUND(E2092,4))</f>
        <v>6.9000000000000006E-2</v>
      </c>
      <c r="G2092" s="110">
        <f>IF('3A-Rail transport'!$AD$57="no"," ",ROUND(E2092,4))</f>
        <v>6.9000000000000006E-2</v>
      </c>
      <c r="H2092" s="110"/>
      <c r="S2092" s="110">
        <f t="shared" si="148"/>
        <v>6.9000000000000047E-2</v>
      </c>
      <c r="T2092" s="110">
        <f>IF('3B-Air transport'!AD$66="no"," ",ROUND(S2092,4))</f>
        <v>6.9000000000000006E-2</v>
      </c>
      <c r="U2092" s="110">
        <f>IF('3B-Air transport'!AD$67="no"," ",ROUND(S2092,4))</f>
        <v>6.9000000000000006E-2</v>
      </c>
      <c r="V2092" s="110">
        <f>IF('3B-Air transport'!AD$68="no"," ",ROUND(S2092,4))</f>
        <v>6.9000000000000006E-2</v>
      </c>
      <c r="W2092" s="110"/>
      <c r="AB2092" s="110">
        <f t="shared" si="149"/>
        <v>6.9000000000000047E-2</v>
      </c>
      <c r="AC2092" s="110">
        <f>IF('3C-Water transport'!AD$56="no"," ",ROUND(AB2092,4))</f>
        <v>6.9000000000000006E-2</v>
      </c>
      <c r="AD2092" s="110">
        <f>IF('3C-Water transport'!AD$57="no"," ",ROUND(AB2092,4))</f>
        <v>6.9000000000000006E-2</v>
      </c>
      <c r="AE2092" s="110">
        <f>IF('3C-Water transport'!AD$58="no"," ",ROUND(AB2092,4))</f>
        <v>6.9000000000000006E-2</v>
      </c>
    </row>
    <row r="2093" spans="5:31" x14ac:dyDescent="0.25">
      <c r="E2093" s="110">
        <f t="shared" si="147"/>
        <v>7.0000000000000048E-2</v>
      </c>
      <c r="F2093" s="110">
        <f>IF('3A-Rail transport'!$AD$56="no"," ",ROUND(E2093,4))</f>
        <v>7.0000000000000007E-2</v>
      </c>
      <c r="G2093" s="110">
        <f>IF('3A-Rail transport'!$AD$57="no"," ",ROUND(E2093,4))</f>
        <v>7.0000000000000007E-2</v>
      </c>
      <c r="H2093" s="110"/>
      <c r="S2093" s="110">
        <f t="shared" si="148"/>
        <v>7.0000000000000048E-2</v>
      </c>
      <c r="T2093" s="110">
        <f>IF('3B-Air transport'!AD$66="no"," ",ROUND(S2093,4))</f>
        <v>7.0000000000000007E-2</v>
      </c>
      <c r="U2093" s="110">
        <f>IF('3B-Air transport'!AD$67="no"," ",ROUND(S2093,4))</f>
        <v>7.0000000000000007E-2</v>
      </c>
      <c r="V2093" s="110">
        <f>IF('3B-Air transport'!AD$68="no"," ",ROUND(S2093,4))</f>
        <v>7.0000000000000007E-2</v>
      </c>
      <c r="W2093" s="110"/>
      <c r="AB2093" s="110">
        <f t="shared" si="149"/>
        <v>7.0000000000000048E-2</v>
      </c>
      <c r="AC2093" s="110">
        <f>IF('3C-Water transport'!AD$56="no"," ",ROUND(AB2093,4))</f>
        <v>7.0000000000000007E-2</v>
      </c>
      <c r="AD2093" s="110">
        <f>IF('3C-Water transport'!AD$57="no"," ",ROUND(AB2093,4))</f>
        <v>7.0000000000000007E-2</v>
      </c>
      <c r="AE2093" s="110">
        <f>IF('3C-Water transport'!AD$58="no"," ",ROUND(AB2093,4))</f>
        <v>7.0000000000000007E-2</v>
      </c>
    </row>
    <row r="2094" spans="5:31" x14ac:dyDescent="0.25">
      <c r="E2094" s="110">
        <f t="shared" si="147"/>
        <v>7.1000000000000049E-2</v>
      </c>
      <c r="F2094" s="110">
        <f>IF('3A-Rail transport'!$AD$56="no"," ",ROUND(E2094,4))</f>
        <v>7.0999999999999994E-2</v>
      </c>
      <c r="G2094" s="110">
        <f>IF('3A-Rail transport'!$AD$57="no"," ",ROUND(E2094,4))</f>
        <v>7.0999999999999994E-2</v>
      </c>
      <c r="H2094" s="110"/>
      <c r="S2094" s="110">
        <f t="shared" si="148"/>
        <v>7.1000000000000049E-2</v>
      </c>
      <c r="T2094" s="110">
        <f>IF('3B-Air transport'!AD$66="no"," ",ROUND(S2094,4))</f>
        <v>7.0999999999999994E-2</v>
      </c>
      <c r="U2094" s="110">
        <f>IF('3B-Air transport'!AD$67="no"," ",ROUND(S2094,4))</f>
        <v>7.0999999999999994E-2</v>
      </c>
      <c r="V2094" s="110">
        <f>IF('3B-Air transport'!AD$68="no"," ",ROUND(S2094,4))</f>
        <v>7.0999999999999994E-2</v>
      </c>
      <c r="W2094" s="110"/>
      <c r="AB2094" s="110">
        <f t="shared" si="149"/>
        <v>7.1000000000000049E-2</v>
      </c>
      <c r="AC2094" s="110">
        <f>IF('3C-Water transport'!AD$56="no"," ",ROUND(AB2094,4))</f>
        <v>7.0999999999999994E-2</v>
      </c>
      <c r="AD2094" s="110">
        <f>IF('3C-Water transport'!AD$57="no"," ",ROUND(AB2094,4))</f>
        <v>7.0999999999999994E-2</v>
      </c>
      <c r="AE2094" s="110">
        <f>IF('3C-Water transport'!AD$58="no"," ",ROUND(AB2094,4))</f>
        <v>7.0999999999999994E-2</v>
      </c>
    </row>
    <row r="2095" spans="5:31" x14ac:dyDescent="0.25">
      <c r="E2095" s="110">
        <f t="shared" si="147"/>
        <v>7.200000000000005E-2</v>
      </c>
      <c r="F2095" s="110">
        <f>IF('3A-Rail transport'!$AD$56="no"," ",ROUND(E2095,4))</f>
        <v>7.1999999999999995E-2</v>
      </c>
      <c r="G2095" s="110">
        <f>IF('3A-Rail transport'!$AD$57="no"," ",ROUND(E2095,4))</f>
        <v>7.1999999999999995E-2</v>
      </c>
      <c r="H2095" s="110"/>
      <c r="S2095" s="110">
        <f t="shared" si="148"/>
        <v>7.200000000000005E-2</v>
      </c>
      <c r="T2095" s="110">
        <f>IF('3B-Air transport'!AD$66="no"," ",ROUND(S2095,4))</f>
        <v>7.1999999999999995E-2</v>
      </c>
      <c r="U2095" s="110">
        <f>IF('3B-Air transport'!AD$67="no"," ",ROUND(S2095,4))</f>
        <v>7.1999999999999995E-2</v>
      </c>
      <c r="V2095" s="110">
        <f>IF('3B-Air transport'!AD$68="no"," ",ROUND(S2095,4))</f>
        <v>7.1999999999999995E-2</v>
      </c>
      <c r="W2095" s="110"/>
      <c r="AB2095" s="110">
        <f t="shared" si="149"/>
        <v>7.200000000000005E-2</v>
      </c>
      <c r="AC2095" s="110">
        <f>IF('3C-Water transport'!AD$56="no"," ",ROUND(AB2095,4))</f>
        <v>7.1999999999999995E-2</v>
      </c>
      <c r="AD2095" s="110">
        <f>IF('3C-Water transport'!AD$57="no"," ",ROUND(AB2095,4))</f>
        <v>7.1999999999999995E-2</v>
      </c>
      <c r="AE2095" s="110">
        <f>IF('3C-Water transport'!AD$58="no"," ",ROUND(AB2095,4))</f>
        <v>7.1999999999999995E-2</v>
      </c>
    </row>
    <row r="2096" spans="5:31" x14ac:dyDescent="0.25">
      <c r="E2096" s="110">
        <f t="shared" si="147"/>
        <v>7.3000000000000051E-2</v>
      </c>
      <c r="F2096" s="110">
        <f>IF('3A-Rail transport'!$AD$56="no"," ",ROUND(E2096,4))</f>
        <v>7.2999999999999995E-2</v>
      </c>
      <c r="G2096" s="110">
        <f>IF('3A-Rail transport'!$AD$57="no"," ",ROUND(E2096,4))</f>
        <v>7.2999999999999995E-2</v>
      </c>
      <c r="H2096" s="110"/>
      <c r="S2096" s="110">
        <f t="shared" si="148"/>
        <v>7.3000000000000051E-2</v>
      </c>
      <c r="T2096" s="110">
        <f>IF('3B-Air transport'!AD$66="no"," ",ROUND(S2096,4))</f>
        <v>7.2999999999999995E-2</v>
      </c>
      <c r="U2096" s="110">
        <f>IF('3B-Air transport'!AD$67="no"," ",ROUND(S2096,4))</f>
        <v>7.2999999999999995E-2</v>
      </c>
      <c r="V2096" s="110">
        <f>IF('3B-Air transport'!AD$68="no"," ",ROUND(S2096,4))</f>
        <v>7.2999999999999995E-2</v>
      </c>
      <c r="W2096" s="110"/>
      <c r="AB2096" s="110">
        <f t="shared" si="149"/>
        <v>7.3000000000000051E-2</v>
      </c>
      <c r="AC2096" s="110">
        <f>IF('3C-Water transport'!AD$56="no"," ",ROUND(AB2096,4))</f>
        <v>7.2999999999999995E-2</v>
      </c>
      <c r="AD2096" s="110">
        <f>IF('3C-Water transport'!AD$57="no"," ",ROUND(AB2096,4))</f>
        <v>7.2999999999999995E-2</v>
      </c>
      <c r="AE2096" s="110">
        <f>IF('3C-Water transport'!AD$58="no"," ",ROUND(AB2096,4))</f>
        <v>7.2999999999999995E-2</v>
      </c>
    </row>
    <row r="2097" spans="5:31" x14ac:dyDescent="0.25">
      <c r="E2097" s="110">
        <f t="shared" si="147"/>
        <v>7.4000000000000052E-2</v>
      </c>
      <c r="F2097" s="110">
        <f>IF('3A-Rail transport'!$AD$56="no"," ",ROUND(E2097,4))</f>
        <v>7.3999999999999996E-2</v>
      </c>
      <c r="G2097" s="110">
        <f>IF('3A-Rail transport'!$AD$57="no"," ",ROUND(E2097,4))</f>
        <v>7.3999999999999996E-2</v>
      </c>
      <c r="H2097" s="110"/>
      <c r="S2097" s="110">
        <f t="shared" si="148"/>
        <v>7.4000000000000052E-2</v>
      </c>
      <c r="T2097" s="110">
        <f>IF('3B-Air transport'!AD$66="no"," ",ROUND(S2097,4))</f>
        <v>7.3999999999999996E-2</v>
      </c>
      <c r="U2097" s="110">
        <f>IF('3B-Air transport'!AD$67="no"," ",ROUND(S2097,4))</f>
        <v>7.3999999999999996E-2</v>
      </c>
      <c r="V2097" s="110">
        <f>IF('3B-Air transport'!AD$68="no"," ",ROUND(S2097,4))</f>
        <v>7.3999999999999996E-2</v>
      </c>
      <c r="W2097" s="110"/>
      <c r="AB2097" s="110">
        <f t="shared" si="149"/>
        <v>7.4000000000000052E-2</v>
      </c>
      <c r="AC2097" s="110">
        <f>IF('3C-Water transport'!AD$56="no"," ",ROUND(AB2097,4))</f>
        <v>7.3999999999999996E-2</v>
      </c>
      <c r="AD2097" s="110">
        <f>IF('3C-Water transport'!AD$57="no"," ",ROUND(AB2097,4))</f>
        <v>7.3999999999999996E-2</v>
      </c>
      <c r="AE2097" s="110">
        <f>IF('3C-Water transport'!AD$58="no"," ",ROUND(AB2097,4))</f>
        <v>7.3999999999999996E-2</v>
      </c>
    </row>
    <row r="2098" spans="5:31" x14ac:dyDescent="0.25">
      <c r="E2098" s="110">
        <f t="shared" si="147"/>
        <v>7.5000000000000053E-2</v>
      </c>
      <c r="F2098" s="110">
        <f>IF('3A-Rail transport'!$AD$56="no"," ",ROUND(E2098,4))</f>
        <v>7.4999999999999997E-2</v>
      </c>
      <c r="G2098" s="110">
        <f>IF('3A-Rail transport'!$AD$57="no"," ",ROUND(E2098,4))</f>
        <v>7.4999999999999997E-2</v>
      </c>
      <c r="H2098" s="110"/>
      <c r="S2098" s="110">
        <f t="shared" si="148"/>
        <v>7.5000000000000053E-2</v>
      </c>
      <c r="T2098" s="110">
        <f>IF('3B-Air transport'!AD$66="no"," ",ROUND(S2098,4))</f>
        <v>7.4999999999999997E-2</v>
      </c>
      <c r="U2098" s="110">
        <f>IF('3B-Air transport'!AD$67="no"," ",ROUND(S2098,4))</f>
        <v>7.4999999999999997E-2</v>
      </c>
      <c r="V2098" s="110">
        <f>IF('3B-Air transport'!AD$68="no"," ",ROUND(S2098,4))</f>
        <v>7.4999999999999997E-2</v>
      </c>
      <c r="W2098" s="110"/>
      <c r="AB2098" s="110">
        <f t="shared" si="149"/>
        <v>7.5000000000000053E-2</v>
      </c>
      <c r="AC2098" s="110">
        <f>IF('3C-Water transport'!AD$56="no"," ",ROUND(AB2098,4))</f>
        <v>7.4999999999999997E-2</v>
      </c>
      <c r="AD2098" s="110">
        <f>IF('3C-Water transport'!AD$57="no"," ",ROUND(AB2098,4))</f>
        <v>7.4999999999999997E-2</v>
      </c>
      <c r="AE2098" s="110">
        <f>IF('3C-Water transport'!AD$58="no"," ",ROUND(AB2098,4))</f>
        <v>7.4999999999999997E-2</v>
      </c>
    </row>
    <row r="2099" spans="5:31" x14ac:dyDescent="0.25">
      <c r="E2099" s="110">
        <f t="shared" si="147"/>
        <v>7.6000000000000054E-2</v>
      </c>
      <c r="F2099" s="110">
        <f>IF('3A-Rail transport'!$AD$56="no"," ",ROUND(E2099,4))</f>
        <v>7.5999999999999998E-2</v>
      </c>
      <c r="G2099" s="110">
        <f>IF('3A-Rail transport'!$AD$57="no"," ",ROUND(E2099,4))</f>
        <v>7.5999999999999998E-2</v>
      </c>
      <c r="H2099" s="110"/>
      <c r="S2099" s="110">
        <f t="shared" si="148"/>
        <v>7.6000000000000054E-2</v>
      </c>
      <c r="T2099" s="110">
        <f>IF('3B-Air transport'!AD$66="no"," ",ROUND(S2099,4))</f>
        <v>7.5999999999999998E-2</v>
      </c>
      <c r="U2099" s="110">
        <f>IF('3B-Air transport'!AD$67="no"," ",ROUND(S2099,4))</f>
        <v>7.5999999999999998E-2</v>
      </c>
      <c r="V2099" s="110">
        <f>IF('3B-Air transport'!AD$68="no"," ",ROUND(S2099,4))</f>
        <v>7.5999999999999998E-2</v>
      </c>
      <c r="W2099" s="110"/>
      <c r="AB2099" s="110">
        <f t="shared" si="149"/>
        <v>7.6000000000000054E-2</v>
      </c>
      <c r="AC2099" s="110">
        <f>IF('3C-Water transport'!AD$56="no"," ",ROUND(AB2099,4))</f>
        <v>7.5999999999999998E-2</v>
      </c>
      <c r="AD2099" s="110">
        <f>IF('3C-Water transport'!AD$57="no"," ",ROUND(AB2099,4))</f>
        <v>7.5999999999999998E-2</v>
      </c>
      <c r="AE2099" s="110">
        <f>IF('3C-Water transport'!AD$58="no"," ",ROUND(AB2099,4))</f>
        <v>7.5999999999999998E-2</v>
      </c>
    </row>
    <row r="2100" spans="5:31" x14ac:dyDescent="0.25">
      <c r="E2100" s="110">
        <f t="shared" si="147"/>
        <v>7.7000000000000055E-2</v>
      </c>
      <c r="F2100" s="110">
        <f>IF('3A-Rail transport'!$AD$56="no"," ",ROUND(E2100,4))</f>
        <v>7.6999999999999999E-2</v>
      </c>
      <c r="G2100" s="110">
        <f>IF('3A-Rail transport'!$AD$57="no"," ",ROUND(E2100,4))</f>
        <v>7.6999999999999999E-2</v>
      </c>
      <c r="H2100" s="110"/>
      <c r="S2100" s="110">
        <f t="shared" si="148"/>
        <v>7.7000000000000055E-2</v>
      </c>
      <c r="T2100" s="110">
        <f>IF('3B-Air transport'!AD$66="no"," ",ROUND(S2100,4))</f>
        <v>7.6999999999999999E-2</v>
      </c>
      <c r="U2100" s="110">
        <f>IF('3B-Air transport'!AD$67="no"," ",ROUND(S2100,4))</f>
        <v>7.6999999999999999E-2</v>
      </c>
      <c r="V2100" s="110">
        <f>IF('3B-Air transport'!AD$68="no"," ",ROUND(S2100,4))</f>
        <v>7.6999999999999999E-2</v>
      </c>
      <c r="W2100" s="110"/>
      <c r="AB2100" s="110">
        <f t="shared" si="149"/>
        <v>7.7000000000000055E-2</v>
      </c>
      <c r="AC2100" s="110">
        <f>IF('3C-Water transport'!AD$56="no"," ",ROUND(AB2100,4))</f>
        <v>7.6999999999999999E-2</v>
      </c>
      <c r="AD2100" s="110">
        <f>IF('3C-Water transport'!AD$57="no"," ",ROUND(AB2100,4))</f>
        <v>7.6999999999999999E-2</v>
      </c>
      <c r="AE2100" s="110">
        <f>IF('3C-Water transport'!AD$58="no"," ",ROUND(AB2100,4))</f>
        <v>7.6999999999999999E-2</v>
      </c>
    </row>
    <row r="2101" spans="5:31" x14ac:dyDescent="0.25">
      <c r="E2101" s="110">
        <f t="shared" si="147"/>
        <v>7.8000000000000055E-2</v>
      </c>
      <c r="F2101" s="110">
        <f>IF('3A-Rail transport'!$AD$56="no"," ",ROUND(E2101,4))</f>
        <v>7.8E-2</v>
      </c>
      <c r="G2101" s="110">
        <f>IF('3A-Rail transport'!$AD$57="no"," ",ROUND(E2101,4))</f>
        <v>7.8E-2</v>
      </c>
      <c r="H2101" s="110"/>
      <c r="S2101" s="110">
        <f t="shared" si="148"/>
        <v>7.8000000000000055E-2</v>
      </c>
      <c r="T2101" s="110">
        <f>IF('3B-Air transport'!AD$66="no"," ",ROUND(S2101,4))</f>
        <v>7.8E-2</v>
      </c>
      <c r="U2101" s="110">
        <f>IF('3B-Air transport'!AD$67="no"," ",ROUND(S2101,4))</f>
        <v>7.8E-2</v>
      </c>
      <c r="V2101" s="110">
        <f>IF('3B-Air transport'!AD$68="no"," ",ROUND(S2101,4))</f>
        <v>7.8E-2</v>
      </c>
      <c r="W2101" s="110"/>
      <c r="AB2101" s="110">
        <f t="shared" si="149"/>
        <v>7.8000000000000055E-2</v>
      </c>
      <c r="AC2101" s="110">
        <f>IF('3C-Water transport'!AD$56="no"," ",ROUND(AB2101,4))</f>
        <v>7.8E-2</v>
      </c>
      <c r="AD2101" s="110">
        <f>IF('3C-Water transport'!AD$57="no"," ",ROUND(AB2101,4))</f>
        <v>7.8E-2</v>
      </c>
      <c r="AE2101" s="110">
        <f>IF('3C-Water transport'!AD$58="no"," ",ROUND(AB2101,4))</f>
        <v>7.8E-2</v>
      </c>
    </row>
    <row r="2102" spans="5:31" x14ac:dyDescent="0.25">
      <c r="E2102" s="110">
        <f t="shared" si="147"/>
        <v>7.9000000000000056E-2</v>
      </c>
      <c r="F2102" s="110">
        <f>IF('3A-Rail transport'!$AD$56="no"," ",ROUND(E2102,4))</f>
        <v>7.9000000000000001E-2</v>
      </c>
      <c r="G2102" s="110">
        <f>IF('3A-Rail transport'!$AD$57="no"," ",ROUND(E2102,4))</f>
        <v>7.9000000000000001E-2</v>
      </c>
      <c r="H2102" s="110"/>
      <c r="S2102" s="110">
        <f t="shared" si="148"/>
        <v>7.9000000000000056E-2</v>
      </c>
      <c r="T2102" s="110">
        <f>IF('3B-Air transport'!AD$66="no"," ",ROUND(S2102,4))</f>
        <v>7.9000000000000001E-2</v>
      </c>
      <c r="U2102" s="110">
        <f>IF('3B-Air transport'!AD$67="no"," ",ROUND(S2102,4))</f>
        <v>7.9000000000000001E-2</v>
      </c>
      <c r="V2102" s="110">
        <f>IF('3B-Air transport'!AD$68="no"," ",ROUND(S2102,4))</f>
        <v>7.9000000000000001E-2</v>
      </c>
      <c r="W2102" s="110"/>
      <c r="AB2102" s="110">
        <f t="shared" si="149"/>
        <v>7.9000000000000056E-2</v>
      </c>
      <c r="AC2102" s="110">
        <f>IF('3C-Water transport'!AD$56="no"," ",ROUND(AB2102,4))</f>
        <v>7.9000000000000001E-2</v>
      </c>
      <c r="AD2102" s="110">
        <f>IF('3C-Water transport'!AD$57="no"," ",ROUND(AB2102,4))</f>
        <v>7.9000000000000001E-2</v>
      </c>
      <c r="AE2102" s="110">
        <f>IF('3C-Water transport'!AD$58="no"," ",ROUND(AB2102,4))</f>
        <v>7.9000000000000001E-2</v>
      </c>
    </row>
    <row r="2103" spans="5:31" x14ac:dyDescent="0.25">
      <c r="E2103" s="110">
        <f t="shared" si="147"/>
        <v>8.0000000000000057E-2</v>
      </c>
      <c r="F2103" s="110">
        <f>IF('3A-Rail transport'!$AD$56="no"," ",ROUND(E2103,4))</f>
        <v>0.08</v>
      </c>
      <c r="G2103" s="110">
        <f>IF('3A-Rail transport'!$AD$57="no"," ",ROUND(E2103,4))</f>
        <v>0.08</v>
      </c>
      <c r="H2103" s="110"/>
      <c r="S2103" s="110">
        <f t="shared" si="148"/>
        <v>8.0000000000000057E-2</v>
      </c>
      <c r="T2103" s="110">
        <f>IF('3B-Air transport'!AD$66="no"," ",ROUND(S2103,4))</f>
        <v>0.08</v>
      </c>
      <c r="U2103" s="110">
        <f>IF('3B-Air transport'!AD$67="no"," ",ROUND(S2103,4))</f>
        <v>0.08</v>
      </c>
      <c r="V2103" s="110">
        <f>IF('3B-Air transport'!AD$68="no"," ",ROUND(S2103,4))</f>
        <v>0.08</v>
      </c>
      <c r="W2103" s="110"/>
      <c r="AB2103" s="110">
        <f t="shared" si="149"/>
        <v>8.0000000000000057E-2</v>
      </c>
      <c r="AC2103" s="110">
        <f>IF('3C-Water transport'!AD$56="no"," ",ROUND(AB2103,4))</f>
        <v>0.08</v>
      </c>
      <c r="AD2103" s="110">
        <f>IF('3C-Water transport'!AD$57="no"," ",ROUND(AB2103,4))</f>
        <v>0.08</v>
      </c>
      <c r="AE2103" s="110">
        <f>IF('3C-Water transport'!AD$58="no"," ",ROUND(AB2103,4))</f>
        <v>0.08</v>
      </c>
    </row>
    <row r="2104" spans="5:31" x14ac:dyDescent="0.25">
      <c r="E2104" s="110">
        <f t="shared" si="147"/>
        <v>8.1000000000000058E-2</v>
      </c>
      <c r="F2104" s="110">
        <f>IF('3A-Rail transport'!$AD$56="no"," ",ROUND(E2104,4))</f>
        <v>8.1000000000000003E-2</v>
      </c>
      <c r="G2104" s="110">
        <f>IF('3A-Rail transport'!$AD$57="no"," ",ROUND(E2104,4))</f>
        <v>8.1000000000000003E-2</v>
      </c>
      <c r="H2104" s="110"/>
      <c r="S2104" s="110">
        <f t="shared" si="148"/>
        <v>8.1000000000000058E-2</v>
      </c>
      <c r="T2104" s="110">
        <f>IF('3B-Air transport'!AD$66="no"," ",ROUND(S2104,4))</f>
        <v>8.1000000000000003E-2</v>
      </c>
      <c r="U2104" s="110">
        <f>IF('3B-Air transport'!AD$67="no"," ",ROUND(S2104,4))</f>
        <v>8.1000000000000003E-2</v>
      </c>
      <c r="V2104" s="110">
        <f>IF('3B-Air transport'!AD$68="no"," ",ROUND(S2104,4))</f>
        <v>8.1000000000000003E-2</v>
      </c>
      <c r="W2104" s="110"/>
      <c r="AB2104" s="110">
        <f t="shared" si="149"/>
        <v>8.1000000000000058E-2</v>
      </c>
      <c r="AC2104" s="110">
        <f>IF('3C-Water transport'!AD$56="no"," ",ROUND(AB2104,4))</f>
        <v>8.1000000000000003E-2</v>
      </c>
      <c r="AD2104" s="110">
        <f>IF('3C-Water transport'!AD$57="no"," ",ROUND(AB2104,4))</f>
        <v>8.1000000000000003E-2</v>
      </c>
      <c r="AE2104" s="110">
        <f>IF('3C-Water transport'!AD$58="no"," ",ROUND(AB2104,4))</f>
        <v>8.1000000000000003E-2</v>
      </c>
    </row>
    <row r="2105" spans="5:31" x14ac:dyDescent="0.25">
      <c r="E2105" s="110">
        <f t="shared" si="147"/>
        <v>8.2000000000000059E-2</v>
      </c>
      <c r="F2105" s="110">
        <f>IF('3A-Rail transport'!$AD$56="no"," ",ROUND(E2105,4))</f>
        <v>8.2000000000000003E-2</v>
      </c>
      <c r="G2105" s="110">
        <f>IF('3A-Rail transport'!$AD$57="no"," ",ROUND(E2105,4))</f>
        <v>8.2000000000000003E-2</v>
      </c>
      <c r="H2105" s="110"/>
      <c r="S2105" s="110">
        <f t="shared" si="148"/>
        <v>8.2000000000000059E-2</v>
      </c>
      <c r="T2105" s="110">
        <f>IF('3B-Air transport'!AD$66="no"," ",ROUND(S2105,4))</f>
        <v>8.2000000000000003E-2</v>
      </c>
      <c r="U2105" s="110">
        <f>IF('3B-Air transport'!AD$67="no"," ",ROUND(S2105,4))</f>
        <v>8.2000000000000003E-2</v>
      </c>
      <c r="V2105" s="110">
        <f>IF('3B-Air transport'!AD$68="no"," ",ROUND(S2105,4))</f>
        <v>8.2000000000000003E-2</v>
      </c>
      <c r="W2105" s="110"/>
      <c r="AB2105" s="110">
        <f t="shared" si="149"/>
        <v>8.2000000000000059E-2</v>
      </c>
      <c r="AC2105" s="110">
        <f>IF('3C-Water transport'!AD$56="no"," ",ROUND(AB2105,4))</f>
        <v>8.2000000000000003E-2</v>
      </c>
      <c r="AD2105" s="110">
        <f>IF('3C-Water transport'!AD$57="no"," ",ROUND(AB2105,4))</f>
        <v>8.2000000000000003E-2</v>
      </c>
      <c r="AE2105" s="110">
        <f>IF('3C-Water transport'!AD$58="no"," ",ROUND(AB2105,4))</f>
        <v>8.2000000000000003E-2</v>
      </c>
    </row>
    <row r="2106" spans="5:31" x14ac:dyDescent="0.25">
      <c r="E2106" s="110">
        <f t="shared" si="147"/>
        <v>8.300000000000006E-2</v>
      </c>
      <c r="F2106" s="110">
        <f>IF('3A-Rail transport'!$AD$56="no"," ",ROUND(E2106,4))</f>
        <v>8.3000000000000004E-2</v>
      </c>
      <c r="G2106" s="110">
        <f>IF('3A-Rail transport'!$AD$57="no"," ",ROUND(E2106,4))</f>
        <v>8.3000000000000004E-2</v>
      </c>
      <c r="H2106" s="110"/>
      <c r="S2106" s="110">
        <f t="shared" si="148"/>
        <v>8.300000000000006E-2</v>
      </c>
      <c r="T2106" s="110">
        <f>IF('3B-Air transport'!AD$66="no"," ",ROUND(S2106,4))</f>
        <v>8.3000000000000004E-2</v>
      </c>
      <c r="U2106" s="110">
        <f>IF('3B-Air transport'!AD$67="no"," ",ROUND(S2106,4))</f>
        <v>8.3000000000000004E-2</v>
      </c>
      <c r="V2106" s="110">
        <f>IF('3B-Air transport'!AD$68="no"," ",ROUND(S2106,4))</f>
        <v>8.3000000000000004E-2</v>
      </c>
      <c r="W2106" s="110"/>
      <c r="AB2106" s="110">
        <f t="shared" si="149"/>
        <v>8.300000000000006E-2</v>
      </c>
      <c r="AC2106" s="110">
        <f>IF('3C-Water transport'!AD$56="no"," ",ROUND(AB2106,4))</f>
        <v>8.3000000000000004E-2</v>
      </c>
      <c r="AD2106" s="110">
        <f>IF('3C-Water transport'!AD$57="no"," ",ROUND(AB2106,4))</f>
        <v>8.3000000000000004E-2</v>
      </c>
      <c r="AE2106" s="110">
        <f>IF('3C-Water transport'!AD$58="no"," ",ROUND(AB2106,4))</f>
        <v>8.3000000000000004E-2</v>
      </c>
    </row>
    <row r="2107" spans="5:31" x14ac:dyDescent="0.25">
      <c r="E2107" s="110">
        <f t="shared" si="147"/>
        <v>8.4000000000000061E-2</v>
      </c>
      <c r="F2107" s="110">
        <f>IF('3A-Rail transport'!$AD$56="no"," ",ROUND(E2107,4))</f>
        <v>8.4000000000000005E-2</v>
      </c>
      <c r="G2107" s="110">
        <f>IF('3A-Rail transport'!$AD$57="no"," ",ROUND(E2107,4))</f>
        <v>8.4000000000000005E-2</v>
      </c>
      <c r="H2107" s="110"/>
      <c r="S2107" s="110">
        <f t="shared" si="148"/>
        <v>8.4000000000000061E-2</v>
      </c>
      <c r="T2107" s="110">
        <f>IF('3B-Air transport'!AD$66="no"," ",ROUND(S2107,4))</f>
        <v>8.4000000000000005E-2</v>
      </c>
      <c r="U2107" s="110">
        <f>IF('3B-Air transport'!AD$67="no"," ",ROUND(S2107,4))</f>
        <v>8.4000000000000005E-2</v>
      </c>
      <c r="V2107" s="110">
        <f>IF('3B-Air transport'!AD$68="no"," ",ROUND(S2107,4))</f>
        <v>8.4000000000000005E-2</v>
      </c>
      <c r="W2107" s="110"/>
      <c r="AB2107" s="110">
        <f t="shared" si="149"/>
        <v>8.4000000000000061E-2</v>
      </c>
      <c r="AC2107" s="110">
        <f>IF('3C-Water transport'!AD$56="no"," ",ROUND(AB2107,4))</f>
        <v>8.4000000000000005E-2</v>
      </c>
      <c r="AD2107" s="110">
        <f>IF('3C-Water transport'!AD$57="no"," ",ROUND(AB2107,4))</f>
        <v>8.4000000000000005E-2</v>
      </c>
      <c r="AE2107" s="110">
        <f>IF('3C-Water transport'!AD$58="no"," ",ROUND(AB2107,4))</f>
        <v>8.4000000000000005E-2</v>
      </c>
    </row>
    <row r="2108" spans="5:31" x14ac:dyDescent="0.25">
      <c r="E2108" s="110">
        <f t="shared" si="147"/>
        <v>8.5000000000000062E-2</v>
      </c>
      <c r="F2108" s="110">
        <f>IF('3A-Rail transport'!$AD$56="no"," ",ROUND(E2108,4))</f>
        <v>8.5000000000000006E-2</v>
      </c>
      <c r="G2108" s="110">
        <f>IF('3A-Rail transport'!$AD$57="no"," ",ROUND(E2108,4))</f>
        <v>8.5000000000000006E-2</v>
      </c>
      <c r="H2108" s="110"/>
      <c r="S2108" s="110">
        <f t="shared" si="148"/>
        <v>8.5000000000000062E-2</v>
      </c>
      <c r="T2108" s="110">
        <f>IF('3B-Air transport'!AD$66="no"," ",ROUND(S2108,4))</f>
        <v>8.5000000000000006E-2</v>
      </c>
      <c r="U2108" s="110">
        <f>IF('3B-Air transport'!AD$67="no"," ",ROUND(S2108,4))</f>
        <v>8.5000000000000006E-2</v>
      </c>
      <c r="V2108" s="110">
        <f>IF('3B-Air transport'!AD$68="no"," ",ROUND(S2108,4))</f>
        <v>8.5000000000000006E-2</v>
      </c>
      <c r="W2108" s="110"/>
      <c r="AB2108" s="110">
        <f t="shared" si="149"/>
        <v>8.5000000000000062E-2</v>
      </c>
      <c r="AC2108" s="110">
        <f>IF('3C-Water transport'!AD$56="no"," ",ROUND(AB2108,4))</f>
        <v>8.5000000000000006E-2</v>
      </c>
      <c r="AD2108" s="110">
        <f>IF('3C-Water transport'!AD$57="no"," ",ROUND(AB2108,4))</f>
        <v>8.5000000000000006E-2</v>
      </c>
      <c r="AE2108" s="110">
        <f>IF('3C-Water transport'!AD$58="no"," ",ROUND(AB2108,4))</f>
        <v>8.5000000000000006E-2</v>
      </c>
    </row>
    <row r="2109" spans="5:31" x14ac:dyDescent="0.25">
      <c r="E2109" s="110">
        <f t="shared" si="147"/>
        <v>8.6000000000000063E-2</v>
      </c>
      <c r="F2109" s="110">
        <f>IF('3A-Rail transport'!$AD$56="no"," ",ROUND(E2109,4))</f>
        <v>8.5999999999999993E-2</v>
      </c>
      <c r="G2109" s="110">
        <f>IF('3A-Rail transport'!$AD$57="no"," ",ROUND(E2109,4))</f>
        <v>8.5999999999999993E-2</v>
      </c>
      <c r="H2109" s="110"/>
      <c r="S2109" s="110">
        <f t="shared" si="148"/>
        <v>8.6000000000000063E-2</v>
      </c>
      <c r="T2109" s="110">
        <f>IF('3B-Air transport'!AD$66="no"," ",ROUND(S2109,4))</f>
        <v>8.5999999999999993E-2</v>
      </c>
      <c r="U2109" s="110">
        <f>IF('3B-Air transport'!AD$67="no"," ",ROUND(S2109,4))</f>
        <v>8.5999999999999993E-2</v>
      </c>
      <c r="V2109" s="110">
        <f>IF('3B-Air transport'!AD$68="no"," ",ROUND(S2109,4))</f>
        <v>8.5999999999999993E-2</v>
      </c>
      <c r="W2109" s="110"/>
      <c r="AB2109" s="110">
        <f t="shared" si="149"/>
        <v>8.6000000000000063E-2</v>
      </c>
      <c r="AC2109" s="110">
        <f>IF('3C-Water transport'!AD$56="no"," ",ROUND(AB2109,4))</f>
        <v>8.5999999999999993E-2</v>
      </c>
      <c r="AD2109" s="110">
        <f>IF('3C-Water transport'!AD$57="no"," ",ROUND(AB2109,4))</f>
        <v>8.5999999999999993E-2</v>
      </c>
      <c r="AE2109" s="110">
        <f>IF('3C-Water transport'!AD$58="no"," ",ROUND(AB2109,4))</f>
        <v>8.5999999999999993E-2</v>
      </c>
    </row>
    <row r="2110" spans="5:31" x14ac:dyDescent="0.25">
      <c r="E2110" s="110">
        <f t="shared" si="147"/>
        <v>8.7000000000000063E-2</v>
      </c>
      <c r="F2110" s="110">
        <f>IF('3A-Rail transport'!$AD$56="no"," ",ROUND(E2110,4))</f>
        <v>8.6999999999999994E-2</v>
      </c>
      <c r="G2110" s="110">
        <f>IF('3A-Rail transport'!$AD$57="no"," ",ROUND(E2110,4))</f>
        <v>8.6999999999999994E-2</v>
      </c>
      <c r="H2110" s="110"/>
      <c r="S2110" s="110">
        <f t="shared" si="148"/>
        <v>8.7000000000000063E-2</v>
      </c>
      <c r="T2110" s="110">
        <f>IF('3B-Air transport'!AD$66="no"," ",ROUND(S2110,4))</f>
        <v>8.6999999999999994E-2</v>
      </c>
      <c r="U2110" s="110">
        <f>IF('3B-Air transport'!AD$67="no"," ",ROUND(S2110,4))</f>
        <v>8.6999999999999994E-2</v>
      </c>
      <c r="V2110" s="110">
        <f>IF('3B-Air transport'!AD$68="no"," ",ROUND(S2110,4))</f>
        <v>8.6999999999999994E-2</v>
      </c>
      <c r="W2110" s="110"/>
      <c r="AB2110" s="110">
        <f t="shared" si="149"/>
        <v>8.7000000000000063E-2</v>
      </c>
      <c r="AC2110" s="110">
        <f>IF('3C-Water transport'!AD$56="no"," ",ROUND(AB2110,4))</f>
        <v>8.6999999999999994E-2</v>
      </c>
      <c r="AD2110" s="110">
        <f>IF('3C-Water transport'!AD$57="no"," ",ROUND(AB2110,4))</f>
        <v>8.6999999999999994E-2</v>
      </c>
      <c r="AE2110" s="110">
        <f>IF('3C-Water transport'!AD$58="no"," ",ROUND(AB2110,4))</f>
        <v>8.6999999999999994E-2</v>
      </c>
    </row>
    <row r="2111" spans="5:31" x14ac:dyDescent="0.25">
      <c r="E2111" s="110">
        <f t="shared" si="147"/>
        <v>8.8000000000000064E-2</v>
      </c>
      <c r="F2111" s="110">
        <f>IF('3A-Rail transport'!$AD$56="no"," ",ROUND(E2111,4))</f>
        <v>8.7999999999999995E-2</v>
      </c>
      <c r="G2111" s="110">
        <f>IF('3A-Rail transport'!$AD$57="no"," ",ROUND(E2111,4))</f>
        <v>8.7999999999999995E-2</v>
      </c>
      <c r="H2111" s="110"/>
      <c r="S2111" s="110">
        <f t="shared" si="148"/>
        <v>8.8000000000000064E-2</v>
      </c>
      <c r="T2111" s="110">
        <f>IF('3B-Air transport'!AD$66="no"," ",ROUND(S2111,4))</f>
        <v>8.7999999999999995E-2</v>
      </c>
      <c r="U2111" s="110">
        <f>IF('3B-Air transport'!AD$67="no"," ",ROUND(S2111,4))</f>
        <v>8.7999999999999995E-2</v>
      </c>
      <c r="V2111" s="110">
        <f>IF('3B-Air transport'!AD$68="no"," ",ROUND(S2111,4))</f>
        <v>8.7999999999999995E-2</v>
      </c>
      <c r="W2111" s="110"/>
      <c r="AB2111" s="110">
        <f t="shared" si="149"/>
        <v>8.8000000000000064E-2</v>
      </c>
      <c r="AC2111" s="110">
        <f>IF('3C-Water transport'!AD$56="no"," ",ROUND(AB2111,4))</f>
        <v>8.7999999999999995E-2</v>
      </c>
      <c r="AD2111" s="110">
        <f>IF('3C-Water transport'!AD$57="no"," ",ROUND(AB2111,4))</f>
        <v>8.7999999999999995E-2</v>
      </c>
      <c r="AE2111" s="110">
        <f>IF('3C-Water transport'!AD$58="no"," ",ROUND(AB2111,4))</f>
        <v>8.7999999999999995E-2</v>
      </c>
    </row>
    <row r="2112" spans="5:31" x14ac:dyDescent="0.25">
      <c r="E2112" s="110">
        <f t="shared" si="147"/>
        <v>8.9000000000000065E-2</v>
      </c>
      <c r="F2112" s="110">
        <f>IF('3A-Rail transport'!$AD$56="no"," ",ROUND(E2112,4))</f>
        <v>8.8999999999999996E-2</v>
      </c>
      <c r="G2112" s="110">
        <f>IF('3A-Rail transport'!$AD$57="no"," ",ROUND(E2112,4))</f>
        <v>8.8999999999999996E-2</v>
      </c>
      <c r="H2112" s="110"/>
      <c r="S2112" s="110">
        <f t="shared" si="148"/>
        <v>8.9000000000000065E-2</v>
      </c>
      <c r="T2112" s="110">
        <f>IF('3B-Air transport'!AD$66="no"," ",ROUND(S2112,4))</f>
        <v>8.8999999999999996E-2</v>
      </c>
      <c r="U2112" s="110">
        <f>IF('3B-Air transport'!AD$67="no"," ",ROUND(S2112,4))</f>
        <v>8.8999999999999996E-2</v>
      </c>
      <c r="V2112" s="110">
        <f>IF('3B-Air transport'!AD$68="no"," ",ROUND(S2112,4))</f>
        <v>8.8999999999999996E-2</v>
      </c>
      <c r="W2112" s="110"/>
      <c r="AB2112" s="110">
        <f t="shared" si="149"/>
        <v>8.9000000000000065E-2</v>
      </c>
      <c r="AC2112" s="110">
        <f>IF('3C-Water transport'!AD$56="no"," ",ROUND(AB2112,4))</f>
        <v>8.8999999999999996E-2</v>
      </c>
      <c r="AD2112" s="110">
        <f>IF('3C-Water transport'!AD$57="no"," ",ROUND(AB2112,4))</f>
        <v>8.8999999999999996E-2</v>
      </c>
      <c r="AE2112" s="110">
        <f>IF('3C-Water transport'!AD$58="no"," ",ROUND(AB2112,4))</f>
        <v>8.8999999999999996E-2</v>
      </c>
    </row>
    <row r="2113" spans="5:31" x14ac:dyDescent="0.25">
      <c r="E2113" s="110">
        <f t="shared" si="147"/>
        <v>9.0000000000000066E-2</v>
      </c>
      <c r="F2113" s="110">
        <f>IF('3A-Rail transport'!$AD$56="no"," ",ROUND(E2113,4))</f>
        <v>0.09</v>
      </c>
      <c r="G2113" s="110">
        <f>IF('3A-Rail transport'!$AD$57="no"," ",ROUND(E2113,4))</f>
        <v>0.09</v>
      </c>
      <c r="H2113" s="110"/>
      <c r="S2113" s="110">
        <f t="shared" si="148"/>
        <v>9.0000000000000066E-2</v>
      </c>
      <c r="T2113" s="110">
        <f>IF('3B-Air transport'!AD$66="no"," ",ROUND(S2113,4))</f>
        <v>0.09</v>
      </c>
      <c r="U2113" s="110">
        <f>IF('3B-Air transport'!AD$67="no"," ",ROUND(S2113,4))</f>
        <v>0.09</v>
      </c>
      <c r="V2113" s="110">
        <f>IF('3B-Air transport'!AD$68="no"," ",ROUND(S2113,4))</f>
        <v>0.09</v>
      </c>
      <c r="W2113" s="110"/>
      <c r="AB2113" s="110">
        <f t="shared" si="149"/>
        <v>9.0000000000000066E-2</v>
      </c>
      <c r="AC2113" s="110">
        <f>IF('3C-Water transport'!AD$56="no"," ",ROUND(AB2113,4))</f>
        <v>0.09</v>
      </c>
      <c r="AD2113" s="110">
        <f>IF('3C-Water transport'!AD$57="no"," ",ROUND(AB2113,4))</f>
        <v>0.09</v>
      </c>
      <c r="AE2113" s="110">
        <f>IF('3C-Water transport'!AD$58="no"," ",ROUND(AB2113,4))</f>
        <v>0.09</v>
      </c>
    </row>
    <row r="2114" spans="5:31" x14ac:dyDescent="0.25">
      <c r="E2114" s="110">
        <f t="shared" si="147"/>
        <v>9.1000000000000067E-2</v>
      </c>
      <c r="F2114" s="110">
        <f>IF('3A-Rail transport'!$AD$56="no"," ",ROUND(E2114,4))</f>
        <v>9.0999999999999998E-2</v>
      </c>
      <c r="G2114" s="110">
        <f>IF('3A-Rail transport'!$AD$57="no"," ",ROUND(E2114,4))</f>
        <v>9.0999999999999998E-2</v>
      </c>
      <c r="H2114" s="110"/>
      <c r="S2114" s="110">
        <f t="shared" si="148"/>
        <v>9.1000000000000067E-2</v>
      </c>
      <c r="T2114" s="110">
        <f>IF('3B-Air transport'!AD$66="no"," ",ROUND(S2114,4))</f>
        <v>9.0999999999999998E-2</v>
      </c>
      <c r="U2114" s="110">
        <f>IF('3B-Air transport'!AD$67="no"," ",ROUND(S2114,4))</f>
        <v>9.0999999999999998E-2</v>
      </c>
      <c r="V2114" s="110">
        <f>IF('3B-Air transport'!AD$68="no"," ",ROUND(S2114,4))</f>
        <v>9.0999999999999998E-2</v>
      </c>
      <c r="W2114" s="110"/>
      <c r="AB2114" s="110">
        <f t="shared" si="149"/>
        <v>9.1000000000000067E-2</v>
      </c>
      <c r="AC2114" s="110">
        <f>IF('3C-Water transport'!AD$56="no"," ",ROUND(AB2114,4))</f>
        <v>9.0999999999999998E-2</v>
      </c>
      <c r="AD2114" s="110">
        <f>IF('3C-Water transport'!AD$57="no"," ",ROUND(AB2114,4))</f>
        <v>9.0999999999999998E-2</v>
      </c>
      <c r="AE2114" s="110">
        <f>IF('3C-Water transport'!AD$58="no"," ",ROUND(AB2114,4))</f>
        <v>9.0999999999999998E-2</v>
      </c>
    </row>
    <row r="2115" spans="5:31" x14ac:dyDescent="0.25">
      <c r="E2115" s="110">
        <f t="shared" si="147"/>
        <v>9.2000000000000068E-2</v>
      </c>
      <c r="F2115" s="110">
        <f>IF('3A-Rail transport'!$AD$56="no"," ",ROUND(E2115,4))</f>
        <v>9.1999999999999998E-2</v>
      </c>
      <c r="G2115" s="110">
        <f>IF('3A-Rail transport'!$AD$57="no"," ",ROUND(E2115,4))</f>
        <v>9.1999999999999998E-2</v>
      </c>
      <c r="H2115" s="110"/>
      <c r="S2115" s="110">
        <f t="shared" si="148"/>
        <v>9.2000000000000068E-2</v>
      </c>
      <c r="T2115" s="110">
        <f>IF('3B-Air transport'!AD$66="no"," ",ROUND(S2115,4))</f>
        <v>9.1999999999999998E-2</v>
      </c>
      <c r="U2115" s="110">
        <f>IF('3B-Air transport'!AD$67="no"," ",ROUND(S2115,4))</f>
        <v>9.1999999999999998E-2</v>
      </c>
      <c r="V2115" s="110">
        <f>IF('3B-Air transport'!AD$68="no"," ",ROUND(S2115,4))</f>
        <v>9.1999999999999998E-2</v>
      </c>
      <c r="W2115" s="110"/>
      <c r="AB2115" s="110">
        <f t="shared" si="149"/>
        <v>9.2000000000000068E-2</v>
      </c>
      <c r="AC2115" s="110">
        <f>IF('3C-Water transport'!AD$56="no"," ",ROUND(AB2115,4))</f>
        <v>9.1999999999999998E-2</v>
      </c>
      <c r="AD2115" s="110">
        <f>IF('3C-Water transport'!AD$57="no"," ",ROUND(AB2115,4))</f>
        <v>9.1999999999999998E-2</v>
      </c>
      <c r="AE2115" s="110">
        <f>IF('3C-Water transport'!AD$58="no"," ",ROUND(AB2115,4))</f>
        <v>9.1999999999999998E-2</v>
      </c>
    </row>
    <row r="2116" spans="5:31" x14ac:dyDescent="0.25">
      <c r="E2116" s="110">
        <f t="shared" si="147"/>
        <v>9.3000000000000069E-2</v>
      </c>
      <c r="F2116" s="110">
        <f>IF('3A-Rail transport'!$AD$56="no"," ",ROUND(E2116,4))</f>
        <v>9.2999999999999999E-2</v>
      </c>
      <c r="G2116" s="110">
        <f>IF('3A-Rail transport'!$AD$57="no"," ",ROUND(E2116,4))</f>
        <v>9.2999999999999999E-2</v>
      </c>
      <c r="H2116" s="110"/>
      <c r="S2116" s="110">
        <f t="shared" si="148"/>
        <v>9.3000000000000069E-2</v>
      </c>
      <c r="T2116" s="110">
        <f>IF('3B-Air transport'!AD$66="no"," ",ROUND(S2116,4))</f>
        <v>9.2999999999999999E-2</v>
      </c>
      <c r="U2116" s="110">
        <f>IF('3B-Air transport'!AD$67="no"," ",ROUND(S2116,4))</f>
        <v>9.2999999999999999E-2</v>
      </c>
      <c r="V2116" s="110">
        <f>IF('3B-Air transport'!AD$68="no"," ",ROUND(S2116,4))</f>
        <v>9.2999999999999999E-2</v>
      </c>
      <c r="W2116" s="110"/>
      <c r="AB2116" s="110">
        <f t="shared" si="149"/>
        <v>9.3000000000000069E-2</v>
      </c>
      <c r="AC2116" s="110">
        <f>IF('3C-Water transport'!AD$56="no"," ",ROUND(AB2116,4))</f>
        <v>9.2999999999999999E-2</v>
      </c>
      <c r="AD2116" s="110">
        <f>IF('3C-Water transport'!AD$57="no"," ",ROUND(AB2116,4))</f>
        <v>9.2999999999999999E-2</v>
      </c>
      <c r="AE2116" s="110">
        <f>IF('3C-Water transport'!AD$58="no"," ",ROUND(AB2116,4))</f>
        <v>9.2999999999999999E-2</v>
      </c>
    </row>
    <row r="2117" spans="5:31" x14ac:dyDescent="0.25">
      <c r="E2117" s="110">
        <f t="shared" si="147"/>
        <v>9.400000000000007E-2</v>
      </c>
      <c r="F2117" s="110">
        <f>IF('3A-Rail transport'!$AD$56="no"," ",ROUND(E2117,4))</f>
        <v>9.4E-2</v>
      </c>
      <c r="G2117" s="110">
        <f>IF('3A-Rail transport'!$AD$57="no"," ",ROUND(E2117,4))</f>
        <v>9.4E-2</v>
      </c>
      <c r="H2117" s="110"/>
      <c r="S2117" s="110">
        <f t="shared" si="148"/>
        <v>9.400000000000007E-2</v>
      </c>
      <c r="T2117" s="110">
        <f>IF('3B-Air transport'!AD$66="no"," ",ROUND(S2117,4))</f>
        <v>9.4E-2</v>
      </c>
      <c r="U2117" s="110">
        <f>IF('3B-Air transport'!AD$67="no"," ",ROUND(S2117,4))</f>
        <v>9.4E-2</v>
      </c>
      <c r="V2117" s="110">
        <f>IF('3B-Air transport'!AD$68="no"," ",ROUND(S2117,4))</f>
        <v>9.4E-2</v>
      </c>
      <c r="W2117" s="110"/>
      <c r="AB2117" s="110">
        <f t="shared" si="149"/>
        <v>9.400000000000007E-2</v>
      </c>
      <c r="AC2117" s="110">
        <f>IF('3C-Water transport'!AD$56="no"," ",ROUND(AB2117,4))</f>
        <v>9.4E-2</v>
      </c>
      <c r="AD2117" s="110">
        <f>IF('3C-Water transport'!AD$57="no"," ",ROUND(AB2117,4))</f>
        <v>9.4E-2</v>
      </c>
      <c r="AE2117" s="110">
        <f>IF('3C-Water transport'!AD$58="no"," ",ROUND(AB2117,4))</f>
        <v>9.4E-2</v>
      </c>
    </row>
    <row r="2118" spans="5:31" x14ac:dyDescent="0.25">
      <c r="E2118" s="110">
        <f t="shared" si="147"/>
        <v>9.500000000000007E-2</v>
      </c>
      <c r="F2118" s="110">
        <f>IF('3A-Rail transport'!$AD$56="no"," ",ROUND(E2118,4))</f>
        <v>9.5000000000000001E-2</v>
      </c>
      <c r="G2118" s="110">
        <f>IF('3A-Rail transport'!$AD$57="no"," ",ROUND(E2118,4))</f>
        <v>9.5000000000000001E-2</v>
      </c>
      <c r="H2118" s="110"/>
      <c r="S2118" s="110">
        <f t="shared" si="148"/>
        <v>9.500000000000007E-2</v>
      </c>
      <c r="T2118" s="110">
        <f>IF('3B-Air transport'!AD$66="no"," ",ROUND(S2118,4))</f>
        <v>9.5000000000000001E-2</v>
      </c>
      <c r="U2118" s="110">
        <f>IF('3B-Air transport'!AD$67="no"," ",ROUND(S2118,4))</f>
        <v>9.5000000000000001E-2</v>
      </c>
      <c r="V2118" s="110">
        <f>IF('3B-Air transport'!AD$68="no"," ",ROUND(S2118,4))</f>
        <v>9.5000000000000001E-2</v>
      </c>
      <c r="W2118" s="110"/>
      <c r="AB2118" s="110">
        <f t="shared" si="149"/>
        <v>9.500000000000007E-2</v>
      </c>
      <c r="AC2118" s="110">
        <f>IF('3C-Water transport'!AD$56="no"," ",ROUND(AB2118,4))</f>
        <v>9.5000000000000001E-2</v>
      </c>
      <c r="AD2118" s="110">
        <f>IF('3C-Water transport'!AD$57="no"," ",ROUND(AB2118,4))</f>
        <v>9.5000000000000001E-2</v>
      </c>
      <c r="AE2118" s="110">
        <f>IF('3C-Water transport'!AD$58="no"," ",ROUND(AB2118,4))</f>
        <v>9.5000000000000001E-2</v>
      </c>
    </row>
    <row r="2119" spans="5:31" x14ac:dyDescent="0.25">
      <c r="E2119" s="110">
        <f t="shared" si="147"/>
        <v>9.6000000000000071E-2</v>
      </c>
      <c r="F2119" s="110">
        <f>IF('3A-Rail transport'!$AD$56="no"," ",ROUND(E2119,4))</f>
        <v>9.6000000000000002E-2</v>
      </c>
      <c r="G2119" s="110">
        <f>IF('3A-Rail transport'!$AD$57="no"," ",ROUND(E2119,4))</f>
        <v>9.6000000000000002E-2</v>
      </c>
      <c r="H2119" s="110"/>
      <c r="S2119" s="110">
        <f t="shared" si="148"/>
        <v>9.6000000000000071E-2</v>
      </c>
      <c r="T2119" s="110">
        <f>IF('3B-Air transport'!AD$66="no"," ",ROUND(S2119,4))</f>
        <v>9.6000000000000002E-2</v>
      </c>
      <c r="U2119" s="110">
        <f>IF('3B-Air transport'!AD$67="no"," ",ROUND(S2119,4))</f>
        <v>9.6000000000000002E-2</v>
      </c>
      <c r="V2119" s="110">
        <f>IF('3B-Air transport'!AD$68="no"," ",ROUND(S2119,4))</f>
        <v>9.6000000000000002E-2</v>
      </c>
      <c r="W2119" s="110"/>
      <c r="AB2119" s="110">
        <f t="shared" si="149"/>
        <v>9.6000000000000071E-2</v>
      </c>
      <c r="AC2119" s="110">
        <f>IF('3C-Water transport'!AD$56="no"," ",ROUND(AB2119,4))</f>
        <v>9.6000000000000002E-2</v>
      </c>
      <c r="AD2119" s="110">
        <f>IF('3C-Water transport'!AD$57="no"," ",ROUND(AB2119,4))</f>
        <v>9.6000000000000002E-2</v>
      </c>
      <c r="AE2119" s="110">
        <f>IF('3C-Water transport'!AD$58="no"," ",ROUND(AB2119,4))</f>
        <v>9.6000000000000002E-2</v>
      </c>
    </row>
    <row r="2120" spans="5:31" x14ac:dyDescent="0.25">
      <c r="E2120" s="110">
        <f t="shared" si="147"/>
        <v>9.7000000000000072E-2</v>
      </c>
      <c r="F2120" s="110">
        <f>IF('3A-Rail transport'!$AD$56="no"," ",ROUND(E2120,4))</f>
        <v>9.7000000000000003E-2</v>
      </c>
      <c r="G2120" s="110">
        <f>IF('3A-Rail transport'!$AD$57="no"," ",ROUND(E2120,4))</f>
        <v>9.7000000000000003E-2</v>
      </c>
      <c r="H2120" s="110"/>
      <c r="S2120" s="110">
        <f t="shared" si="148"/>
        <v>9.7000000000000072E-2</v>
      </c>
      <c r="T2120" s="110">
        <f>IF('3B-Air transport'!AD$66="no"," ",ROUND(S2120,4))</f>
        <v>9.7000000000000003E-2</v>
      </c>
      <c r="U2120" s="110">
        <f>IF('3B-Air transport'!AD$67="no"," ",ROUND(S2120,4))</f>
        <v>9.7000000000000003E-2</v>
      </c>
      <c r="V2120" s="110">
        <f>IF('3B-Air transport'!AD$68="no"," ",ROUND(S2120,4))</f>
        <v>9.7000000000000003E-2</v>
      </c>
      <c r="W2120" s="110"/>
      <c r="AB2120" s="110">
        <f t="shared" si="149"/>
        <v>9.7000000000000072E-2</v>
      </c>
      <c r="AC2120" s="110">
        <f>IF('3C-Water transport'!AD$56="no"," ",ROUND(AB2120,4))</f>
        <v>9.7000000000000003E-2</v>
      </c>
      <c r="AD2120" s="110">
        <f>IF('3C-Water transport'!AD$57="no"," ",ROUND(AB2120,4))</f>
        <v>9.7000000000000003E-2</v>
      </c>
      <c r="AE2120" s="110">
        <f>IF('3C-Water transport'!AD$58="no"," ",ROUND(AB2120,4))</f>
        <v>9.7000000000000003E-2</v>
      </c>
    </row>
    <row r="2121" spans="5:31" x14ac:dyDescent="0.25">
      <c r="E2121" s="110">
        <f t="shared" si="147"/>
        <v>9.8000000000000073E-2</v>
      </c>
      <c r="F2121" s="110">
        <f>IF('3A-Rail transport'!$AD$56="no"," ",ROUND(E2121,4))</f>
        <v>9.8000000000000004E-2</v>
      </c>
      <c r="G2121" s="110">
        <f>IF('3A-Rail transport'!$AD$57="no"," ",ROUND(E2121,4))</f>
        <v>9.8000000000000004E-2</v>
      </c>
      <c r="H2121" s="110"/>
      <c r="S2121" s="110">
        <f t="shared" si="148"/>
        <v>9.8000000000000073E-2</v>
      </c>
      <c r="T2121" s="110">
        <f>IF('3B-Air transport'!AD$66="no"," ",ROUND(S2121,4))</f>
        <v>9.8000000000000004E-2</v>
      </c>
      <c r="U2121" s="110">
        <f>IF('3B-Air transport'!AD$67="no"," ",ROUND(S2121,4))</f>
        <v>9.8000000000000004E-2</v>
      </c>
      <c r="V2121" s="110">
        <f>IF('3B-Air transport'!AD$68="no"," ",ROUND(S2121,4))</f>
        <v>9.8000000000000004E-2</v>
      </c>
      <c r="W2121" s="110"/>
      <c r="AB2121" s="110">
        <f t="shared" si="149"/>
        <v>9.8000000000000073E-2</v>
      </c>
      <c r="AC2121" s="110">
        <f>IF('3C-Water transport'!AD$56="no"," ",ROUND(AB2121,4))</f>
        <v>9.8000000000000004E-2</v>
      </c>
      <c r="AD2121" s="110">
        <f>IF('3C-Water transport'!AD$57="no"," ",ROUND(AB2121,4))</f>
        <v>9.8000000000000004E-2</v>
      </c>
      <c r="AE2121" s="110">
        <f>IF('3C-Water transport'!AD$58="no"," ",ROUND(AB2121,4))</f>
        <v>9.8000000000000004E-2</v>
      </c>
    </row>
    <row r="2122" spans="5:31" x14ac:dyDescent="0.25">
      <c r="E2122" s="110">
        <f t="shared" si="147"/>
        <v>9.9000000000000074E-2</v>
      </c>
      <c r="F2122" s="110">
        <f>IF('3A-Rail transport'!$AD$56="no"," ",ROUND(E2122,4))</f>
        <v>9.9000000000000005E-2</v>
      </c>
      <c r="G2122" s="110">
        <f>IF('3A-Rail transport'!$AD$57="no"," ",ROUND(E2122,4))</f>
        <v>9.9000000000000005E-2</v>
      </c>
      <c r="H2122" s="110"/>
      <c r="S2122" s="110">
        <f t="shared" si="148"/>
        <v>9.9000000000000074E-2</v>
      </c>
      <c r="T2122" s="110">
        <f>IF('3B-Air transport'!AD$66="no"," ",ROUND(S2122,4))</f>
        <v>9.9000000000000005E-2</v>
      </c>
      <c r="U2122" s="110">
        <f>IF('3B-Air transport'!AD$67="no"," ",ROUND(S2122,4))</f>
        <v>9.9000000000000005E-2</v>
      </c>
      <c r="V2122" s="110">
        <f>IF('3B-Air transport'!AD$68="no"," ",ROUND(S2122,4))</f>
        <v>9.9000000000000005E-2</v>
      </c>
      <c r="W2122" s="110"/>
      <c r="AB2122" s="110">
        <f t="shared" si="149"/>
        <v>9.9000000000000074E-2</v>
      </c>
      <c r="AC2122" s="110">
        <f>IF('3C-Water transport'!AD$56="no"," ",ROUND(AB2122,4))</f>
        <v>9.9000000000000005E-2</v>
      </c>
      <c r="AD2122" s="110">
        <f>IF('3C-Water transport'!AD$57="no"," ",ROUND(AB2122,4))</f>
        <v>9.9000000000000005E-2</v>
      </c>
      <c r="AE2122" s="110">
        <f>IF('3C-Water transport'!AD$58="no"," ",ROUND(AB2122,4))</f>
        <v>9.9000000000000005E-2</v>
      </c>
    </row>
    <row r="2123" spans="5:31" x14ac:dyDescent="0.25">
      <c r="E2123" s="110">
        <f t="shared" si="147"/>
        <v>0.10000000000000007</v>
      </c>
      <c r="F2123" s="110">
        <f>IF('3A-Rail transport'!$AD$56="no"," ",ROUND(E2123,4))</f>
        <v>0.1</v>
      </c>
      <c r="G2123" s="110">
        <f>IF('3A-Rail transport'!$AD$57="no"," ",ROUND(E2123,4))</f>
        <v>0.1</v>
      </c>
      <c r="H2123" s="110"/>
      <c r="S2123" s="110">
        <f t="shared" si="148"/>
        <v>0.10000000000000007</v>
      </c>
      <c r="T2123" s="110">
        <f>IF('3B-Air transport'!AD$66="no"," ",ROUND(S2123,4))</f>
        <v>0.1</v>
      </c>
      <c r="U2123" s="110">
        <f>IF('3B-Air transport'!AD$67="no"," ",ROUND(S2123,4))</f>
        <v>0.1</v>
      </c>
      <c r="V2123" s="110">
        <f>IF('3B-Air transport'!AD$68="no"," ",ROUND(S2123,4))</f>
        <v>0.1</v>
      </c>
      <c r="W2123" s="110"/>
      <c r="AB2123" s="110">
        <f t="shared" si="149"/>
        <v>0.10000000000000007</v>
      </c>
      <c r="AC2123" s="110">
        <f>IF('3C-Water transport'!AD$56="no"," ",ROUND(AB2123,4))</f>
        <v>0.1</v>
      </c>
      <c r="AD2123" s="110">
        <f>IF('3C-Water transport'!AD$57="no"," ",ROUND(AB2123,4))</f>
        <v>0.1</v>
      </c>
      <c r="AE2123" s="110">
        <f>IF('3C-Water transport'!AD$58="no"," ",ROUND(AB2123,4))</f>
        <v>0.1</v>
      </c>
    </row>
    <row r="2124" spans="5:31" x14ac:dyDescent="0.25">
      <c r="E2124" s="110">
        <f t="shared" si="147"/>
        <v>0.10100000000000008</v>
      </c>
      <c r="F2124" s="110">
        <f>IF('3A-Rail transport'!$AD$56="no"," ",ROUND(E2124,4))</f>
        <v>0.10100000000000001</v>
      </c>
      <c r="G2124" s="110">
        <f>IF('3A-Rail transport'!$AD$57="no"," ",ROUND(E2124,4))</f>
        <v>0.10100000000000001</v>
      </c>
      <c r="H2124" s="110"/>
      <c r="S2124" s="110">
        <f t="shared" si="148"/>
        <v>0.10100000000000008</v>
      </c>
      <c r="T2124" s="110">
        <f>IF('3B-Air transport'!AD$66="no"," ",ROUND(S2124,4))</f>
        <v>0.10100000000000001</v>
      </c>
      <c r="U2124" s="110">
        <f>IF('3B-Air transport'!AD$67="no"," ",ROUND(S2124,4))</f>
        <v>0.10100000000000001</v>
      </c>
      <c r="V2124" s="110">
        <f>IF('3B-Air transport'!AD$68="no"," ",ROUND(S2124,4))</f>
        <v>0.10100000000000001</v>
      </c>
      <c r="W2124" s="110"/>
      <c r="AB2124" s="110">
        <f t="shared" si="149"/>
        <v>0.10100000000000008</v>
      </c>
      <c r="AC2124" s="110">
        <f>IF('3C-Water transport'!AD$56="no"," ",ROUND(AB2124,4))</f>
        <v>0.10100000000000001</v>
      </c>
      <c r="AD2124" s="110">
        <f>IF('3C-Water transport'!AD$57="no"," ",ROUND(AB2124,4))</f>
        <v>0.10100000000000001</v>
      </c>
      <c r="AE2124" s="110">
        <f>IF('3C-Water transport'!AD$58="no"," ",ROUND(AB2124,4))</f>
        <v>0.10100000000000001</v>
      </c>
    </row>
    <row r="2125" spans="5:31" x14ac:dyDescent="0.25">
      <c r="E2125" s="110">
        <f t="shared" si="147"/>
        <v>0.10200000000000008</v>
      </c>
      <c r="F2125" s="110">
        <f>IF('3A-Rail transport'!$AD$56="no"," ",ROUND(E2125,4))</f>
        <v>0.10199999999999999</v>
      </c>
      <c r="G2125" s="110">
        <f>IF('3A-Rail transport'!$AD$57="no"," ",ROUND(E2125,4))</f>
        <v>0.10199999999999999</v>
      </c>
      <c r="H2125" s="110"/>
      <c r="S2125" s="110">
        <f t="shared" si="148"/>
        <v>0.10200000000000008</v>
      </c>
      <c r="T2125" s="110">
        <f>IF('3B-Air transport'!AD$66="no"," ",ROUND(S2125,4))</f>
        <v>0.10199999999999999</v>
      </c>
      <c r="U2125" s="110">
        <f>IF('3B-Air transport'!AD$67="no"," ",ROUND(S2125,4))</f>
        <v>0.10199999999999999</v>
      </c>
      <c r="V2125" s="110">
        <f>IF('3B-Air transport'!AD$68="no"," ",ROUND(S2125,4))</f>
        <v>0.10199999999999999</v>
      </c>
      <c r="W2125" s="110"/>
      <c r="AB2125" s="110">
        <f t="shared" si="149"/>
        <v>0.10200000000000008</v>
      </c>
      <c r="AC2125" s="110">
        <f>IF('3C-Water transport'!AD$56="no"," ",ROUND(AB2125,4))</f>
        <v>0.10199999999999999</v>
      </c>
      <c r="AD2125" s="110">
        <f>IF('3C-Water transport'!AD$57="no"," ",ROUND(AB2125,4))</f>
        <v>0.10199999999999999</v>
      </c>
      <c r="AE2125" s="110">
        <f>IF('3C-Water transport'!AD$58="no"," ",ROUND(AB2125,4))</f>
        <v>0.10199999999999999</v>
      </c>
    </row>
    <row r="2126" spans="5:31" x14ac:dyDescent="0.25">
      <c r="E2126" s="110">
        <f t="shared" si="147"/>
        <v>0.10300000000000008</v>
      </c>
      <c r="F2126" s="110">
        <f>IF('3A-Rail transport'!$AD$56="no"," ",ROUND(E2126,4))</f>
        <v>0.10299999999999999</v>
      </c>
      <c r="G2126" s="110">
        <f>IF('3A-Rail transport'!$AD$57="no"," ",ROUND(E2126,4))</f>
        <v>0.10299999999999999</v>
      </c>
      <c r="H2126" s="110"/>
      <c r="S2126" s="110">
        <f t="shared" si="148"/>
        <v>0.10300000000000008</v>
      </c>
      <c r="T2126" s="110">
        <f>IF('3B-Air transport'!AD$66="no"," ",ROUND(S2126,4))</f>
        <v>0.10299999999999999</v>
      </c>
      <c r="U2126" s="110">
        <f>IF('3B-Air transport'!AD$67="no"," ",ROUND(S2126,4))</f>
        <v>0.10299999999999999</v>
      </c>
      <c r="V2126" s="110">
        <f>IF('3B-Air transport'!AD$68="no"," ",ROUND(S2126,4))</f>
        <v>0.10299999999999999</v>
      </c>
      <c r="W2126" s="110"/>
      <c r="AB2126" s="110">
        <f t="shared" si="149"/>
        <v>0.10300000000000008</v>
      </c>
      <c r="AC2126" s="110">
        <f>IF('3C-Water transport'!AD$56="no"," ",ROUND(AB2126,4))</f>
        <v>0.10299999999999999</v>
      </c>
      <c r="AD2126" s="110">
        <f>IF('3C-Water transport'!AD$57="no"," ",ROUND(AB2126,4))</f>
        <v>0.10299999999999999</v>
      </c>
      <c r="AE2126" s="110">
        <f>IF('3C-Water transport'!AD$58="no"," ",ROUND(AB2126,4))</f>
        <v>0.10299999999999999</v>
      </c>
    </row>
    <row r="2127" spans="5:31" x14ac:dyDescent="0.25">
      <c r="E2127" s="110">
        <f t="shared" si="147"/>
        <v>0.10400000000000008</v>
      </c>
      <c r="F2127" s="110">
        <f>IF('3A-Rail transport'!$AD$56="no"," ",ROUND(E2127,4))</f>
        <v>0.104</v>
      </c>
      <c r="G2127" s="110">
        <f>IF('3A-Rail transport'!$AD$57="no"," ",ROUND(E2127,4))</f>
        <v>0.104</v>
      </c>
      <c r="H2127" s="110"/>
      <c r="S2127" s="110">
        <f t="shared" si="148"/>
        <v>0.10400000000000008</v>
      </c>
      <c r="T2127" s="110">
        <f>IF('3B-Air transport'!AD$66="no"," ",ROUND(S2127,4))</f>
        <v>0.104</v>
      </c>
      <c r="U2127" s="110">
        <f>IF('3B-Air transport'!AD$67="no"," ",ROUND(S2127,4))</f>
        <v>0.104</v>
      </c>
      <c r="V2127" s="110">
        <f>IF('3B-Air transport'!AD$68="no"," ",ROUND(S2127,4))</f>
        <v>0.104</v>
      </c>
      <c r="W2127" s="110"/>
      <c r="AB2127" s="110">
        <f t="shared" si="149"/>
        <v>0.10400000000000008</v>
      </c>
      <c r="AC2127" s="110">
        <f>IF('3C-Water transport'!AD$56="no"," ",ROUND(AB2127,4))</f>
        <v>0.104</v>
      </c>
      <c r="AD2127" s="110">
        <f>IF('3C-Water transport'!AD$57="no"," ",ROUND(AB2127,4))</f>
        <v>0.104</v>
      </c>
      <c r="AE2127" s="110">
        <f>IF('3C-Water transport'!AD$58="no"," ",ROUND(AB2127,4))</f>
        <v>0.104</v>
      </c>
    </row>
    <row r="2128" spans="5:31" x14ac:dyDescent="0.25">
      <c r="E2128" s="110">
        <f t="shared" si="147"/>
        <v>0.10500000000000008</v>
      </c>
      <c r="F2128" s="110">
        <f>IF('3A-Rail transport'!$AD$56="no"," ",ROUND(E2128,4))</f>
        <v>0.105</v>
      </c>
      <c r="G2128" s="110">
        <f>IF('3A-Rail transport'!$AD$57="no"," ",ROUND(E2128,4))</f>
        <v>0.105</v>
      </c>
      <c r="H2128" s="110"/>
      <c r="S2128" s="110">
        <f t="shared" si="148"/>
        <v>0.10500000000000008</v>
      </c>
      <c r="T2128" s="110">
        <f>IF('3B-Air transport'!AD$66="no"," ",ROUND(S2128,4))</f>
        <v>0.105</v>
      </c>
      <c r="U2128" s="110">
        <f>IF('3B-Air transport'!AD$67="no"," ",ROUND(S2128,4))</f>
        <v>0.105</v>
      </c>
      <c r="V2128" s="110">
        <f>IF('3B-Air transport'!AD$68="no"," ",ROUND(S2128,4))</f>
        <v>0.105</v>
      </c>
      <c r="W2128" s="110"/>
      <c r="AB2128" s="110">
        <f t="shared" si="149"/>
        <v>0.10500000000000008</v>
      </c>
      <c r="AC2128" s="110">
        <f>IF('3C-Water transport'!AD$56="no"," ",ROUND(AB2128,4))</f>
        <v>0.105</v>
      </c>
      <c r="AD2128" s="110">
        <f>IF('3C-Water transport'!AD$57="no"," ",ROUND(AB2128,4))</f>
        <v>0.105</v>
      </c>
      <c r="AE2128" s="110">
        <f>IF('3C-Water transport'!AD$58="no"," ",ROUND(AB2128,4))</f>
        <v>0.105</v>
      </c>
    </row>
    <row r="2129" spans="5:31" x14ac:dyDescent="0.25">
      <c r="E2129" s="110">
        <f t="shared" si="147"/>
        <v>0.10600000000000008</v>
      </c>
      <c r="F2129" s="110">
        <f>IF('3A-Rail transport'!$AD$56="no"," ",ROUND(E2129,4))</f>
        <v>0.106</v>
      </c>
      <c r="G2129" s="110">
        <f>IF('3A-Rail transport'!$AD$57="no"," ",ROUND(E2129,4))</f>
        <v>0.106</v>
      </c>
      <c r="H2129" s="110"/>
      <c r="S2129" s="110">
        <f t="shared" si="148"/>
        <v>0.10600000000000008</v>
      </c>
      <c r="T2129" s="110">
        <f>IF('3B-Air transport'!AD$66="no"," ",ROUND(S2129,4))</f>
        <v>0.106</v>
      </c>
      <c r="U2129" s="110">
        <f>IF('3B-Air transport'!AD$67="no"," ",ROUND(S2129,4))</f>
        <v>0.106</v>
      </c>
      <c r="V2129" s="110">
        <f>IF('3B-Air transport'!AD$68="no"," ",ROUND(S2129,4))</f>
        <v>0.106</v>
      </c>
      <c r="W2129" s="110"/>
      <c r="AB2129" s="110">
        <f t="shared" si="149"/>
        <v>0.10600000000000008</v>
      </c>
      <c r="AC2129" s="110">
        <f>IF('3C-Water transport'!AD$56="no"," ",ROUND(AB2129,4))</f>
        <v>0.106</v>
      </c>
      <c r="AD2129" s="110">
        <f>IF('3C-Water transport'!AD$57="no"," ",ROUND(AB2129,4))</f>
        <v>0.106</v>
      </c>
      <c r="AE2129" s="110">
        <f>IF('3C-Water transport'!AD$58="no"," ",ROUND(AB2129,4))</f>
        <v>0.106</v>
      </c>
    </row>
    <row r="2130" spans="5:31" x14ac:dyDescent="0.25">
      <c r="E2130" s="110">
        <f t="shared" si="147"/>
        <v>0.10700000000000008</v>
      </c>
      <c r="F2130" s="110">
        <f>IF('3A-Rail transport'!$AD$56="no"," ",ROUND(E2130,4))</f>
        <v>0.107</v>
      </c>
      <c r="G2130" s="110">
        <f>IF('3A-Rail transport'!$AD$57="no"," ",ROUND(E2130,4))</f>
        <v>0.107</v>
      </c>
      <c r="H2130" s="110"/>
      <c r="S2130" s="110">
        <f t="shared" si="148"/>
        <v>0.10700000000000008</v>
      </c>
      <c r="T2130" s="110">
        <f>IF('3B-Air transport'!AD$66="no"," ",ROUND(S2130,4))</f>
        <v>0.107</v>
      </c>
      <c r="U2130" s="110">
        <f>IF('3B-Air transport'!AD$67="no"," ",ROUND(S2130,4))</f>
        <v>0.107</v>
      </c>
      <c r="V2130" s="110">
        <f>IF('3B-Air transport'!AD$68="no"," ",ROUND(S2130,4))</f>
        <v>0.107</v>
      </c>
      <c r="W2130" s="110"/>
      <c r="AB2130" s="110">
        <f t="shared" si="149"/>
        <v>0.10700000000000008</v>
      </c>
      <c r="AC2130" s="110">
        <f>IF('3C-Water transport'!AD$56="no"," ",ROUND(AB2130,4))</f>
        <v>0.107</v>
      </c>
      <c r="AD2130" s="110">
        <f>IF('3C-Water transport'!AD$57="no"," ",ROUND(AB2130,4))</f>
        <v>0.107</v>
      </c>
      <c r="AE2130" s="110">
        <f>IF('3C-Water transport'!AD$58="no"," ",ROUND(AB2130,4))</f>
        <v>0.107</v>
      </c>
    </row>
    <row r="2131" spans="5:31" x14ac:dyDescent="0.25">
      <c r="E2131" s="110">
        <f t="shared" si="147"/>
        <v>0.10800000000000008</v>
      </c>
      <c r="F2131" s="110">
        <f>IF('3A-Rail transport'!$AD$56="no"," ",ROUND(E2131,4))</f>
        <v>0.108</v>
      </c>
      <c r="G2131" s="110">
        <f>IF('3A-Rail transport'!$AD$57="no"," ",ROUND(E2131,4))</f>
        <v>0.108</v>
      </c>
      <c r="H2131" s="110"/>
      <c r="S2131" s="110">
        <f t="shared" si="148"/>
        <v>0.10800000000000008</v>
      </c>
      <c r="T2131" s="110">
        <f>IF('3B-Air transport'!AD$66="no"," ",ROUND(S2131,4))</f>
        <v>0.108</v>
      </c>
      <c r="U2131" s="110">
        <f>IF('3B-Air transport'!AD$67="no"," ",ROUND(S2131,4))</f>
        <v>0.108</v>
      </c>
      <c r="V2131" s="110">
        <f>IF('3B-Air transport'!AD$68="no"," ",ROUND(S2131,4))</f>
        <v>0.108</v>
      </c>
      <c r="W2131" s="110"/>
      <c r="AB2131" s="110">
        <f t="shared" si="149"/>
        <v>0.10800000000000008</v>
      </c>
      <c r="AC2131" s="110">
        <f>IF('3C-Water transport'!AD$56="no"," ",ROUND(AB2131,4))</f>
        <v>0.108</v>
      </c>
      <c r="AD2131" s="110">
        <f>IF('3C-Water transport'!AD$57="no"," ",ROUND(AB2131,4))</f>
        <v>0.108</v>
      </c>
      <c r="AE2131" s="110">
        <f>IF('3C-Water transport'!AD$58="no"," ",ROUND(AB2131,4))</f>
        <v>0.108</v>
      </c>
    </row>
    <row r="2132" spans="5:31" x14ac:dyDescent="0.25">
      <c r="E2132" s="110">
        <f t="shared" si="147"/>
        <v>0.10900000000000008</v>
      </c>
      <c r="F2132" s="110">
        <f>IF('3A-Rail transport'!$AD$56="no"," ",ROUND(E2132,4))</f>
        <v>0.109</v>
      </c>
      <c r="G2132" s="110">
        <f>IF('3A-Rail transport'!$AD$57="no"," ",ROUND(E2132,4))</f>
        <v>0.109</v>
      </c>
      <c r="H2132" s="110"/>
      <c r="S2132" s="110">
        <f t="shared" si="148"/>
        <v>0.10900000000000008</v>
      </c>
      <c r="T2132" s="110">
        <f>IF('3B-Air transport'!AD$66="no"," ",ROUND(S2132,4))</f>
        <v>0.109</v>
      </c>
      <c r="U2132" s="110">
        <f>IF('3B-Air transport'!AD$67="no"," ",ROUND(S2132,4))</f>
        <v>0.109</v>
      </c>
      <c r="V2132" s="110">
        <f>IF('3B-Air transport'!AD$68="no"," ",ROUND(S2132,4))</f>
        <v>0.109</v>
      </c>
      <c r="W2132" s="110"/>
      <c r="AB2132" s="110">
        <f t="shared" si="149"/>
        <v>0.10900000000000008</v>
      </c>
      <c r="AC2132" s="110">
        <f>IF('3C-Water transport'!AD$56="no"," ",ROUND(AB2132,4))</f>
        <v>0.109</v>
      </c>
      <c r="AD2132" s="110">
        <f>IF('3C-Water transport'!AD$57="no"," ",ROUND(AB2132,4))</f>
        <v>0.109</v>
      </c>
      <c r="AE2132" s="110">
        <f>IF('3C-Water transport'!AD$58="no"," ",ROUND(AB2132,4))</f>
        <v>0.109</v>
      </c>
    </row>
    <row r="2133" spans="5:31" x14ac:dyDescent="0.25">
      <c r="E2133" s="110">
        <f t="shared" si="147"/>
        <v>0.11000000000000008</v>
      </c>
      <c r="F2133" s="110">
        <f>IF('3A-Rail transport'!$AD$56="no"," ",ROUND(E2133,4))</f>
        <v>0.11</v>
      </c>
      <c r="G2133" s="110">
        <f>IF('3A-Rail transport'!$AD$57="no"," ",ROUND(E2133,4))</f>
        <v>0.11</v>
      </c>
      <c r="H2133" s="110"/>
      <c r="S2133" s="110">
        <f t="shared" si="148"/>
        <v>0.11000000000000008</v>
      </c>
      <c r="T2133" s="110">
        <f>IF('3B-Air transport'!AD$66="no"," ",ROUND(S2133,4))</f>
        <v>0.11</v>
      </c>
      <c r="U2133" s="110">
        <f>IF('3B-Air transport'!AD$67="no"," ",ROUND(S2133,4))</f>
        <v>0.11</v>
      </c>
      <c r="V2133" s="110">
        <f>IF('3B-Air transport'!AD$68="no"," ",ROUND(S2133,4))</f>
        <v>0.11</v>
      </c>
      <c r="W2133" s="110"/>
      <c r="AB2133" s="110">
        <f t="shared" si="149"/>
        <v>0.11000000000000008</v>
      </c>
      <c r="AC2133" s="110">
        <f>IF('3C-Water transport'!AD$56="no"," ",ROUND(AB2133,4))</f>
        <v>0.11</v>
      </c>
      <c r="AD2133" s="110">
        <f>IF('3C-Water transport'!AD$57="no"," ",ROUND(AB2133,4))</f>
        <v>0.11</v>
      </c>
      <c r="AE2133" s="110">
        <f>IF('3C-Water transport'!AD$58="no"," ",ROUND(AB2133,4))</f>
        <v>0.11</v>
      </c>
    </row>
    <row r="2134" spans="5:31" x14ac:dyDescent="0.25">
      <c r="E2134" s="110">
        <f t="shared" si="147"/>
        <v>0.11100000000000008</v>
      </c>
      <c r="F2134" s="110">
        <f>IF('3A-Rail transport'!$AD$56="no"," ",ROUND(E2134,4))</f>
        <v>0.111</v>
      </c>
      <c r="G2134" s="110">
        <f>IF('3A-Rail transport'!$AD$57="no"," ",ROUND(E2134,4))</f>
        <v>0.111</v>
      </c>
      <c r="H2134" s="110"/>
      <c r="S2134" s="110">
        <f t="shared" si="148"/>
        <v>0.11100000000000008</v>
      </c>
      <c r="T2134" s="110">
        <f>IF('3B-Air transport'!AD$66="no"," ",ROUND(S2134,4))</f>
        <v>0.111</v>
      </c>
      <c r="U2134" s="110">
        <f>IF('3B-Air transport'!AD$67="no"," ",ROUND(S2134,4))</f>
        <v>0.111</v>
      </c>
      <c r="V2134" s="110">
        <f>IF('3B-Air transport'!AD$68="no"," ",ROUND(S2134,4))</f>
        <v>0.111</v>
      </c>
      <c r="W2134" s="110"/>
      <c r="AB2134" s="110">
        <f t="shared" si="149"/>
        <v>0.11100000000000008</v>
      </c>
      <c r="AC2134" s="110">
        <f>IF('3C-Water transport'!AD$56="no"," ",ROUND(AB2134,4))</f>
        <v>0.111</v>
      </c>
      <c r="AD2134" s="110">
        <f>IF('3C-Water transport'!AD$57="no"," ",ROUND(AB2134,4))</f>
        <v>0.111</v>
      </c>
      <c r="AE2134" s="110">
        <f>IF('3C-Water transport'!AD$58="no"," ",ROUND(AB2134,4))</f>
        <v>0.111</v>
      </c>
    </row>
    <row r="2135" spans="5:31" x14ac:dyDescent="0.25">
      <c r="E2135" s="110">
        <f t="shared" si="147"/>
        <v>0.11200000000000009</v>
      </c>
      <c r="F2135" s="110">
        <f>IF('3A-Rail transport'!$AD$56="no"," ",ROUND(E2135,4))</f>
        <v>0.112</v>
      </c>
      <c r="G2135" s="110">
        <f>IF('3A-Rail transport'!$AD$57="no"," ",ROUND(E2135,4))</f>
        <v>0.112</v>
      </c>
      <c r="H2135" s="110"/>
      <c r="S2135" s="110">
        <f t="shared" si="148"/>
        <v>0.11200000000000009</v>
      </c>
      <c r="T2135" s="110">
        <f>IF('3B-Air transport'!AD$66="no"," ",ROUND(S2135,4))</f>
        <v>0.112</v>
      </c>
      <c r="U2135" s="110">
        <f>IF('3B-Air transport'!AD$67="no"," ",ROUND(S2135,4))</f>
        <v>0.112</v>
      </c>
      <c r="V2135" s="110">
        <f>IF('3B-Air transport'!AD$68="no"," ",ROUND(S2135,4))</f>
        <v>0.112</v>
      </c>
      <c r="W2135" s="110"/>
      <c r="AB2135" s="110">
        <f t="shared" si="149"/>
        <v>0.11200000000000009</v>
      </c>
      <c r="AC2135" s="110">
        <f>IF('3C-Water transport'!AD$56="no"," ",ROUND(AB2135,4))</f>
        <v>0.112</v>
      </c>
      <c r="AD2135" s="110">
        <f>IF('3C-Water transport'!AD$57="no"," ",ROUND(AB2135,4))</f>
        <v>0.112</v>
      </c>
      <c r="AE2135" s="110">
        <f>IF('3C-Water transport'!AD$58="no"," ",ROUND(AB2135,4))</f>
        <v>0.112</v>
      </c>
    </row>
    <row r="2136" spans="5:31" x14ac:dyDescent="0.25">
      <c r="E2136" s="110">
        <f t="shared" si="147"/>
        <v>0.11300000000000009</v>
      </c>
      <c r="F2136" s="110">
        <f>IF('3A-Rail transport'!$AD$56="no"," ",ROUND(E2136,4))</f>
        <v>0.113</v>
      </c>
      <c r="G2136" s="110">
        <f>IF('3A-Rail transport'!$AD$57="no"," ",ROUND(E2136,4))</f>
        <v>0.113</v>
      </c>
      <c r="H2136" s="110"/>
      <c r="S2136" s="110">
        <f t="shared" si="148"/>
        <v>0.11300000000000009</v>
      </c>
      <c r="T2136" s="110">
        <f>IF('3B-Air transport'!AD$66="no"," ",ROUND(S2136,4))</f>
        <v>0.113</v>
      </c>
      <c r="U2136" s="110">
        <f>IF('3B-Air transport'!AD$67="no"," ",ROUND(S2136,4))</f>
        <v>0.113</v>
      </c>
      <c r="V2136" s="110">
        <f>IF('3B-Air transport'!AD$68="no"," ",ROUND(S2136,4))</f>
        <v>0.113</v>
      </c>
      <c r="W2136" s="110"/>
      <c r="AB2136" s="110">
        <f t="shared" si="149"/>
        <v>0.11300000000000009</v>
      </c>
      <c r="AC2136" s="110">
        <f>IF('3C-Water transport'!AD$56="no"," ",ROUND(AB2136,4))</f>
        <v>0.113</v>
      </c>
      <c r="AD2136" s="110">
        <f>IF('3C-Water transport'!AD$57="no"," ",ROUND(AB2136,4))</f>
        <v>0.113</v>
      </c>
      <c r="AE2136" s="110">
        <f>IF('3C-Water transport'!AD$58="no"," ",ROUND(AB2136,4))</f>
        <v>0.113</v>
      </c>
    </row>
    <row r="2137" spans="5:31" x14ac:dyDescent="0.25">
      <c r="E2137" s="110">
        <f t="shared" si="147"/>
        <v>0.11400000000000009</v>
      </c>
      <c r="F2137" s="110">
        <f>IF('3A-Rail transport'!$AD$56="no"," ",ROUND(E2137,4))</f>
        <v>0.114</v>
      </c>
      <c r="G2137" s="110">
        <f>IF('3A-Rail transport'!$AD$57="no"," ",ROUND(E2137,4))</f>
        <v>0.114</v>
      </c>
      <c r="H2137" s="110"/>
      <c r="S2137" s="110">
        <f t="shared" si="148"/>
        <v>0.11400000000000009</v>
      </c>
      <c r="T2137" s="110">
        <f>IF('3B-Air transport'!AD$66="no"," ",ROUND(S2137,4))</f>
        <v>0.114</v>
      </c>
      <c r="U2137" s="110">
        <f>IF('3B-Air transport'!AD$67="no"," ",ROUND(S2137,4))</f>
        <v>0.114</v>
      </c>
      <c r="V2137" s="110">
        <f>IF('3B-Air transport'!AD$68="no"," ",ROUND(S2137,4))</f>
        <v>0.114</v>
      </c>
      <c r="W2137" s="110"/>
      <c r="AB2137" s="110">
        <f t="shared" si="149"/>
        <v>0.11400000000000009</v>
      </c>
      <c r="AC2137" s="110">
        <f>IF('3C-Water transport'!AD$56="no"," ",ROUND(AB2137,4))</f>
        <v>0.114</v>
      </c>
      <c r="AD2137" s="110">
        <f>IF('3C-Water transport'!AD$57="no"," ",ROUND(AB2137,4))</f>
        <v>0.114</v>
      </c>
      <c r="AE2137" s="110">
        <f>IF('3C-Water transport'!AD$58="no"," ",ROUND(AB2137,4))</f>
        <v>0.114</v>
      </c>
    </row>
    <row r="2138" spans="5:31" x14ac:dyDescent="0.25">
      <c r="E2138" s="110">
        <f t="shared" si="147"/>
        <v>0.11500000000000009</v>
      </c>
      <c r="F2138" s="110">
        <f>IF('3A-Rail transport'!$AD$56="no"," ",ROUND(E2138,4))</f>
        <v>0.115</v>
      </c>
      <c r="G2138" s="110">
        <f>IF('3A-Rail transport'!$AD$57="no"," ",ROUND(E2138,4))</f>
        <v>0.115</v>
      </c>
      <c r="H2138" s="110"/>
      <c r="S2138" s="110">
        <f t="shared" si="148"/>
        <v>0.11500000000000009</v>
      </c>
      <c r="T2138" s="110">
        <f>IF('3B-Air transport'!AD$66="no"," ",ROUND(S2138,4))</f>
        <v>0.115</v>
      </c>
      <c r="U2138" s="110">
        <f>IF('3B-Air transport'!AD$67="no"," ",ROUND(S2138,4))</f>
        <v>0.115</v>
      </c>
      <c r="V2138" s="110">
        <f>IF('3B-Air transport'!AD$68="no"," ",ROUND(S2138,4))</f>
        <v>0.115</v>
      </c>
      <c r="W2138" s="110"/>
      <c r="AB2138" s="110">
        <f t="shared" si="149"/>
        <v>0.11500000000000009</v>
      </c>
      <c r="AC2138" s="110">
        <f>IF('3C-Water transport'!AD$56="no"," ",ROUND(AB2138,4))</f>
        <v>0.115</v>
      </c>
      <c r="AD2138" s="110">
        <f>IF('3C-Water transport'!AD$57="no"," ",ROUND(AB2138,4))</f>
        <v>0.115</v>
      </c>
      <c r="AE2138" s="110">
        <f>IF('3C-Water transport'!AD$58="no"," ",ROUND(AB2138,4))</f>
        <v>0.115</v>
      </c>
    </row>
    <row r="2139" spans="5:31" x14ac:dyDescent="0.25">
      <c r="E2139" s="110">
        <f t="shared" si="147"/>
        <v>0.11600000000000009</v>
      </c>
      <c r="F2139" s="110">
        <f>IF('3A-Rail transport'!$AD$56="no"," ",ROUND(E2139,4))</f>
        <v>0.11600000000000001</v>
      </c>
      <c r="G2139" s="110">
        <f>IF('3A-Rail transport'!$AD$57="no"," ",ROUND(E2139,4))</f>
        <v>0.11600000000000001</v>
      </c>
      <c r="H2139" s="110"/>
      <c r="S2139" s="110">
        <f t="shared" si="148"/>
        <v>0.11600000000000009</v>
      </c>
      <c r="T2139" s="110">
        <f>IF('3B-Air transport'!AD$66="no"," ",ROUND(S2139,4))</f>
        <v>0.11600000000000001</v>
      </c>
      <c r="U2139" s="110">
        <f>IF('3B-Air transport'!AD$67="no"," ",ROUND(S2139,4))</f>
        <v>0.11600000000000001</v>
      </c>
      <c r="V2139" s="110">
        <f>IF('3B-Air transport'!AD$68="no"," ",ROUND(S2139,4))</f>
        <v>0.11600000000000001</v>
      </c>
      <c r="W2139" s="110"/>
      <c r="AB2139" s="110">
        <f t="shared" si="149"/>
        <v>0.11600000000000009</v>
      </c>
      <c r="AC2139" s="110">
        <f>IF('3C-Water transport'!AD$56="no"," ",ROUND(AB2139,4))</f>
        <v>0.11600000000000001</v>
      </c>
      <c r="AD2139" s="110">
        <f>IF('3C-Water transport'!AD$57="no"," ",ROUND(AB2139,4))</f>
        <v>0.11600000000000001</v>
      </c>
      <c r="AE2139" s="110">
        <f>IF('3C-Water transport'!AD$58="no"," ",ROUND(AB2139,4))</f>
        <v>0.11600000000000001</v>
      </c>
    </row>
    <row r="2140" spans="5:31" x14ac:dyDescent="0.25">
      <c r="E2140" s="110">
        <f t="shared" si="147"/>
        <v>0.11700000000000009</v>
      </c>
      <c r="F2140" s="110">
        <f>IF('3A-Rail transport'!$AD$56="no"," ",ROUND(E2140,4))</f>
        <v>0.11700000000000001</v>
      </c>
      <c r="G2140" s="110">
        <f>IF('3A-Rail transport'!$AD$57="no"," ",ROUND(E2140,4))</f>
        <v>0.11700000000000001</v>
      </c>
      <c r="H2140" s="110"/>
      <c r="S2140" s="110">
        <f t="shared" si="148"/>
        <v>0.11700000000000009</v>
      </c>
      <c r="T2140" s="110">
        <f>IF('3B-Air transport'!AD$66="no"," ",ROUND(S2140,4))</f>
        <v>0.11700000000000001</v>
      </c>
      <c r="U2140" s="110">
        <f>IF('3B-Air transport'!AD$67="no"," ",ROUND(S2140,4))</f>
        <v>0.11700000000000001</v>
      </c>
      <c r="V2140" s="110">
        <f>IF('3B-Air transport'!AD$68="no"," ",ROUND(S2140,4))</f>
        <v>0.11700000000000001</v>
      </c>
      <c r="W2140" s="110"/>
      <c r="AB2140" s="110">
        <f t="shared" si="149"/>
        <v>0.11700000000000009</v>
      </c>
      <c r="AC2140" s="110">
        <f>IF('3C-Water transport'!AD$56="no"," ",ROUND(AB2140,4))</f>
        <v>0.11700000000000001</v>
      </c>
      <c r="AD2140" s="110">
        <f>IF('3C-Water transport'!AD$57="no"," ",ROUND(AB2140,4))</f>
        <v>0.11700000000000001</v>
      </c>
      <c r="AE2140" s="110">
        <f>IF('3C-Water transport'!AD$58="no"," ",ROUND(AB2140,4))</f>
        <v>0.11700000000000001</v>
      </c>
    </row>
    <row r="2141" spans="5:31" x14ac:dyDescent="0.25">
      <c r="E2141" s="110">
        <f t="shared" si="147"/>
        <v>0.11800000000000009</v>
      </c>
      <c r="F2141" s="110">
        <f>IF('3A-Rail transport'!$AD$56="no"," ",ROUND(E2141,4))</f>
        <v>0.11799999999999999</v>
      </c>
      <c r="G2141" s="110">
        <f>IF('3A-Rail transport'!$AD$57="no"," ",ROUND(E2141,4))</f>
        <v>0.11799999999999999</v>
      </c>
      <c r="H2141" s="110"/>
      <c r="S2141" s="110">
        <f t="shared" si="148"/>
        <v>0.11800000000000009</v>
      </c>
      <c r="T2141" s="110">
        <f>IF('3B-Air transport'!AD$66="no"," ",ROUND(S2141,4))</f>
        <v>0.11799999999999999</v>
      </c>
      <c r="U2141" s="110">
        <f>IF('3B-Air transport'!AD$67="no"," ",ROUND(S2141,4))</f>
        <v>0.11799999999999999</v>
      </c>
      <c r="V2141" s="110">
        <f>IF('3B-Air transport'!AD$68="no"," ",ROUND(S2141,4))</f>
        <v>0.11799999999999999</v>
      </c>
      <c r="W2141" s="110"/>
      <c r="AB2141" s="110">
        <f t="shared" si="149"/>
        <v>0.11800000000000009</v>
      </c>
      <c r="AC2141" s="110">
        <f>IF('3C-Water transport'!AD$56="no"," ",ROUND(AB2141,4))</f>
        <v>0.11799999999999999</v>
      </c>
      <c r="AD2141" s="110">
        <f>IF('3C-Water transport'!AD$57="no"," ",ROUND(AB2141,4))</f>
        <v>0.11799999999999999</v>
      </c>
      <c r="AE2141" s="110">
        <f>IF('3C-Water transport'!AD$58="no"," ",ROUND(AB2141,4))</f>
        <v>0.11799999999999999</v>
      </c>
    </row>
    <row r="2142" spans="5:31" x14ac:dyDescent="0.25">
      <c r="E2142" s="110">
        <f t="shared" si="147"/>
        <v>0.11900000000000009</v>
      </c>
      <c r="F2142" s="110">
        <f>IF('3A-Rail transport'!$AD$56="no"," ",ROUND(E2142,4))</f>
        <v>0.11899999999999999</v>
      </c>
      <c r="G2142" s="110">
        <f>IF('3A-Rail transport'!$AD$57="no"," ",ROUND(E2142,4))</f>
        <v>0.11899999999999999</v>
      </c>
      <c r="H2142" s="110"/>
      <c r="S2142" s="110">
        <f t="shared" si="148"/>
        <v>0.11900000000000009</v>
      </c>
      <c r="T2142" s="110">
        <f>IF('3B-Air transport'!AD$66="no"," ",ROUND(S2142,4))</f>
        <v>0.11899999999999999</v>
      </c>
      <c r="U2142" s="110">
        <f>IF('3B-Air transport'!AD$67="no"," ",ROUND(S2142,4))</f>
        <v>0.11899999999999999</v>
      </c>
      <c r="V2142" s="110">
        <f>IF('3B-Air transport'!AD$68="no"," ",ROUND(S2142,4))</f>
        <v>0.11899999999999999</v>
      </c>
      <c r="W2142" s="110"/>
      <c r="AB2142" s="110">
        <f t="shared" si="149"/>
        <v>0.11900000000000009</v>
      </c>
      <c r="AC2142" s="110">
        <f>IF('3C-Water transport'!AD$56="no"," ",ROUND(AB2142,4))</f>
        <v>0.11899999999999999</v>
      </c>
      <c r="AD2142" s="110">
        <f>IF('3C-Water transport'!AD$57="no"," ",ROUND(AB2142,4))</f>
        <v>0.11899999999999999</v>
      </c>
      <c r="AE2142" s="110">
        <f>IF('3C-Water transport'!AD$58="no"," ",ROUND(AB2142,4))</f>
        <v>0.11899999999999999</v>
      </c>
    </row>
    <row r="2143" spans="5:31" x14ac:dyDescent="0.25">
      <c r="E2143" s="110">
        <f t="shared" si="147"/>
        <v>0.12000000000000009</v>
      </c>
      <c r="F2143" s="110">
        <f>IF('3A-Rail transport'!$AD$56="no"," ",ROUND(E2143,4))</f>
        <v>0.12</v>
      </c>
      <c r="G2143" s="110">
        <f>IF('3A-Rail transport'!$AD$57="no"," ",ROUND(E2143,4))</f>
        <v>0.12</v>
      </c>
      <c r="H2143" s="110"/>
      <c r="S2143" s="110">
        <f t="shared" si="148"/>
        <v>0.12000000000000009</v>
      </c>
      <c r="T2143" s="110">
        <f>IF('3B-Air transport'!AD$66="no"," ",ROUND(S2143,4))</f>
        <v>0.12</v>
      </c>
      <c r="U2143" s="110">
        <f>IF('3B-Air transport'!AD$67="no"," ",ROUND(S2143,4))</f>
        <v>0.12</v>
      </c>
      <c r="V2143" s="110">
        <f>IF('3B-Air transport'!AD$68="no"," ",ROUND(S2143,4))</f>
        <v>0.12</v>
      </c>
      <c r="W2143" s="110"/>
      <c r="AB2143" s="110">
        <f t="shared" si="149"/>
        <v>0.12000000000000009</v>
      </c>
      <c r="AC2143" s="110">
        <f>IF('3C-Water transport'!AD$56="no"," ",ROUND(AB2143,4))</f>
        <v>0.12</v>
      </c>
      <c r="AD2143" s="110">
        <f>IF('3C-Water transport'!AD$57="no"," ",ROUND(AB2143,4))</f>
        <v>0.12</v>
      </c>
      <c r="AE2143" s="110">
        <f>IF('3C-Water transport'!AD$58="no"," ",ROUND(AB2143,4))</f>
        <v>0.12</v>
      </c>
    </row>
    <row r="2144" spans="5:31" x14ac:dyDescent="0.25">
      <c r="E2144" s="110">
        <f t="shared" si="147"/>
        <v>0.12100000000000009</v>
      </c>
      <c r="F2144" s="110">
        <f>IF('3A-Rail transport'!$AD$56="no"," ",ROUND(E2144,4))</f>
        <v>0.121</v>
      </c>
      <c r="G2144" s="110">
        <f>IF('3A-Rail transport'!$AD$57="no"," ",ROUND(E2144,4))</f>
        <v>0.121</v>
      </c>
      <c r="H2144" s="110"/>
      <c r="S2144" s="110">
        <f t="shared" si="148"/>
        <v>0.12100000000000009</v>
      </c>
      <c r="T2144" s="110">
        <f>IF('3B-Air transport'!AD$66="no"," ",ROUND(S2144,4))</f>
        <v>0.121</v>
      </c>
      <c r="U2144" s="110">
        <f>IF('3B-Air transport'!AD$67="no"," ",ROUND(S2144,4))</f>
        <v>0.121</v>
      </c>
      <c r="V2144" s="110">
        <f>IF('3B-Air transport'!AD$68="no"," ",ROUND(S2144,4))</f>
        <v>0.121</v>
      </c>
      <c r="W2144" s="110"/>
      <c r="AB2144" s="110">
        <f t="shared" si="149"/>
        <v>0.12100000000000009</v>
      </c>
      <c r="AC2144" s="110">
        <f>IF('3C-Water transport'!AD$56="no"," ",ROUND(AB2144,4))</f>
        <v>0.121</v>
      </c>
      <c r="AD2144" s="110">
        <f>IF('3C-Water transport'!AD$57="no"," ",ROUND(AB2144,4))</f>
        <v>0.121</v>
      </c>
      <c r="AE2144" s="110">
        <f>IF('3C-Water transport'!AD$58="no"," ",ROUND(AB2144,4))</f>
        <v>0.121</v>
      </c>
    </row>
    <row r="2145" spans="5:31" x14ac:dyDescent="0.25">
      <c r="E2145" s="110">
        <f t="shared" si="147"/>
        <v>0.12200000000000009</v>
      </c>
      <c r="F2145" s="110">
        <f>IF('3A-Rail transport'!$AD$56="no"," ",ROUND(E2145,4))</f>
        <v>0.122</v>
      </c>
      <c r="G2145" s="110">
        <f>IF('3A-Rail transport'!$AD$57="no"," ",ROUND(E2145,4))</f>
        <v>0.122</v>
      </c>
      <c r="H2145" s="110"/>
      <c r="S2145" s="110">
        <f t="shared" si="148"/>
        <v>0.12200000000000009</v>
      </c>
      <c r="T2145" s="110">
        <f>IF('3B-Air transport'!AD$66="no"," ",ROUND(S2145,4))</f>
        <v>0.122</v>
      </c>
      <c r="U2145" s="110">
        <f>IF('3B-Air transport'!AD$67="no"," ",ROUND(S2145,4))</f>
        <v>0.122</v>
      </c>
      <c r="V2145" s="110">
        <f>IF('3B-Air transport'!AD$68="no"," ",ROUND(S2145,4))</f>
        <v>0.122</v>
      </c>
      <c r="W2145" s="110"/>
      <c r="AB2145" s="110">
        <f t="shared" si="149"/>
        <v>0.12200000000000009</v>
      </c>
      <c r="AC2145" s="110">
        <f>IF('3C-Water transport'!AD$56="no"," ",ROUND(AB2145,4))</f>
        <v>0.122</v>
      </c>
      <c r="AD2145" s="110">
        <f>IF('3C-Water transport'!AD$57="no"," ",ROUND(AB2145,4))</f>
        <v>0.122</v>
      </c>
      <c r="AE2145" s="110">
        <f>IF('3C-Water transport'!AD$58="no"," ",ROUND(AB2145,4))</f>
        <v>0.122</v>
      </c>
    </row>
    <row r="2146" spans="5:31" x14ac:dyDescent="0.25">
      <c r="E2146" s="110">
        <f t="shared" si="147"/>
        <v>0.1230000000000001</v>
      </c>
      <c r="F2146" s="110">
        <f>IF('3A-Rail transport'!$AD$56="no"," ",ROUND(E2146,4))</f>
        <v>0.123</v>
      </c>
      <c r="G2146" s="110">
        <f>IF('3A-Rail transport'!$AD$57="no"," ",ROUND(E2146,4))</f>
        <v>0.123</v>
      </c>
      <c r="H2146" s="110"/>
      <c r="S2146" s="110">
        <f t="shared" si="148"/>
        <v>0.1230000000000001</v>
      </c>
      <c r="T2146" s="110">
        <f>IF('3B-Air transport'!AD$66="no"," ",ROUND(S2146,4))</f>
        <v>0.123</v>
      </c>
      <c r="U2146" s="110">
        <f>IF('3B-Air transport'!AD$67="no"," ",ROUND(S2146,4))</f>
        <v>0.123</v>
      </c>
      <c r="V2146" s="110">
        <f>IF('3B-Air transport'!AD$68="no"," ",ROUND(S2146,4))</f>
        <v>0.123</v>
      </c>
      <c r="W2146" s="110"/>
      <c r="AB2146" s="110">
        <f t="shared" si="149"/>
        <v>0.1230000000000001</v>
      </c>
      <c r="AC2146" s="110">
        <f>IF('3C-Water transport'!AD$56="no"," ",ROUND(AB2146,4))</f>
        <v>0.123</v>
      </c>
      <c r="AD2146" s="110">
        <f>IF('3C-Water transport'!AD$57="no"," ",ROUND(AB2146,4))</f>
        <v>0.123</v>
      </c>
      <c r="AE2146" s="110">
        <f>IF('3C-Water transport'!AD$58="no"," ",ROUND(AB2146,4))</f>
        <v>0.123</v>
      </c>
    </row>
    <row r="2147" spans="5:31" x14ac:dyDescent="0.25">
      <c r="E2147" s="110">
        <f t="shared" si="147"/>
        <v>0.1240000000000001</v>
      </c>
      <c r="F2147" s="110">
        <f>IF('3A-Rail transport'!$AD$56="no"," ",ROUND(E2147,4))</f>
        <v>0.124</v>
      </c>
      <c r="G2147" s="110">
        <f>IF('3A-Rail transport'!$AD$57="no"," ",ROUND(E2147,4))</f>
        <v>0.124</v>
      </c>
      <c r="H2147" s="110"/>
      <c r="S2147" s="110">
        <f t="shared" si="148"/>
        <v>0.1240000000000001</v>
      </c>
      <c r="T2147" s="110">
        <f>IF('3B-Air transport'!AD$66="no"," ",ROUND(S2147,4))</f>
        <v>0.124</v>
      </c>
      <c r="U2147" s="110">
        <f>IF('3B-Air transport'!AD$67="no"," ",ROUND(S2147,4))</f>
        <v>0.124</v>
      </c>
      <c r="V2147" s="110">
        <f>IF('3B-Air transport'!AD$68="no"," ",ROUND(S2147,4))</f>
        <v>0.124</v>
      </c>
      <c r="W2147" s="110"/>
      <c r="AB2147" s="110">
        <f t="shared" si="149"/>
        <v>0.1240000000000001</v>
      </c>
      <c r="AC2147" s="110">
        <f>IF('3C-Water transport'!AD$56="no"," ",ROUND(AB2147,4))</f>
        <v>0.124</v>
      </c>
      <c r="AD2147" s="110">
        <f>IF('3C-Water transport'!AD$57="no"," ",ROUND(AB2147,4))</f>
        <v>0.124</v>
      </c>
      <c r="AE2147" s="110">
        <f>IF('3C-Water transport'!AD$58="no"," ",ROUND(AB2147,4))</f>
        <v>0.124</v>
      </c>
    </row>
    <row r="2148" spans="5:31" x14ac:dyDescent="0.25">
      <c r="E2148" s="110">
        <f t="shared" si="147"/>
        <v>0.12500000000000008</v>
      </c>
      <c r="F2148" s="110">
        <f>IF('3A-Rail transport'!$AD$56="no"," ",ROUND(E2148,4))</f>
        <v>0.125</v>
      </c>
      <c r="G2148" s="110">
        <f>IF('3A-Rail transport'!$AD$57="no"," ",ROUND(E2148,4))</f>
        <v>0.125</v>
      </c>
      <c r="H2148" s="110"/>
      <c r="S2148" s="110">
        <f t="shared" si="148"/>
        <v>0.12500000000000008</v>
      </c>
      <c r="T2148" s="110">
        <f>IF('3B-Air transport'!AD$66="no"," ",ROUND(S2148,4))</f>
        <v>0.125</v>
      </c>
      <c r="U2148" s="110">
        <f>IF('3B-Air transport'!AD$67="no"," ",ROUND(S2148,4))</f>
        <v>0.125</v>
      </c>
      <c r="V2148" s="110">
        <f>IF('3B-Air transport'!AD$68="no"," ",ROUND(S2148,4))</f>
        <v>0.125</v>
      </c>
      <c r="W2148" s="110"/>
      <c r="AB2148" s="110">
        <f t="shared" si="149"/>
        <v>0.12500000000000008</v>
      </c>
      <c r="AC2148" s="110">
        <f>IF('3C-Water transport'!AD$56="no"," ",ROUND(AB2148,4))</f>
        <v>0.125</v>
      </c>
      <c r="AD2148" s="110">
        <f>IF('3C-Water transport'!AD$57="no"," ",ROUND(AB2148,4))</f>
        <v>0.125</v>
      </c>
      <c r="AE2148" s="110">
        <f>IF('3C-Water transport'!AD$58="no"," ",ROUND(AB2148,4))</f>
        <v>0.125</v>
      </c>
    </row>
    <row r="2149" spans="5:31" x14ac:dyDescent="0.25">
      <c r="E2149" s="110">
        <f t="shared" si="147"/>
        <v>0.12600000000000008</v>
      </c>
      <c r="F2149" s="110">
        <f>IF('3A-Rail transport'!$AD$56="no"," ",ROUND(E2149,4))</f>
        <v>0.126</v>
      </c>
      <c r="G2149" s="110">
        <f>IF('3A-Rail transport'!$AD$57="no"," ",ROUND(E2149,4))</f>
        <v>0.126</v>
      </c>
      <c r="H2149" s="110"/>
      <c r="S2149" s="110">
        <f t="shared" si="148"/>
        <v>0.12600000000000008</v>
      </c>
      <c r="T2149" s="110">
        <f>IF('3B-Air transport'!AD$66="no"," ",ROUND(S2149,4))</f>
        <v>0.126</v>
      </c>
      <c r="U2149" s="110">
        <f>IF('3B-Air transport'!AD$67="no"," ",ROUND(S2149,4))</f>
        <v>0.126</v>
      </c>
      <c r="V2149" s="110">
        <f>IF('3B-Air transport'!AD$68="no"," ",ROUND(S2149,4))</f>
        <v>0.126</v>
      </c>
      <c r="W2149" s="110"/>
      <c r="AB2149" s="110">
        <f t="shared" si="149"/>
        <v>0.12600000000000008</v>
      </c>
      <c r="AC2149" s="110">
        <f>IF('3C-Water transport'!AD$56="no"," ",ROUND(AB2149,4))</f>
        <v>0.126</v>
      </c>
      <c r="AD2149" s="110">
        <f>IF('3C-Water transport'!AD$57="no"," ",ROUND(AB2149,4))</f>
        <v>0.126</v>
      </c>
      <c r="AE2149" s="110">
        <f>IF('3C-Water transport'!AD$58="no"," ",ROUND(AB2149,4))</f>
        <v>0.126</v>
      </c>
    </row>
    <row r="2150" spans="5:31" x14ac:dyDescent="0.25">
      <c r="E2150" s="110">
        <f t="shared" si="147"/>
        <v>0.12700000000000009</v>
      </c>
      <c r="F2150" s="110">
        <f>IF('3A-Rail transport'!$AD$56="no"," ",ROUND(E2150,4))</f>
        <v>0.127</v>
      </c>
      <c r="G2150" s="110">
        <f>IF('3A-Rail transport'!$AD$57="no"," ",ROUND(E2150,4))</f>
        <v>0.127</v>
      </c>
      <c r="H2150" s="110"/>
      <c r="S2150" s="110">
        <f t="shared" si="148"/>
        <v>0.12700000000000009</v>
      </c>
      <c r="T2150" s="110">
        <f>IF('3B-Air transport'!AD$66="no"," ",ROUND(S2150,4))</f>
        <v>0.127</v>
      </c>
      <c r="U2150" s="110">
        <f>IF('3B-Air transport'!AD$67="no"," ",ROUND(S2150,4))</f>
        <v>0.127</v>
      </c>
      <c r="V2150" s="110">
        <f>IF('3B-Air transport'!AD$68="no"," ",ROUND(S2150,4))</f>
        <v>0.127</v>
      </c>
      <c r="W2150" s="110"/>
      <c r="AB2150" s="110">
        <f t="shared" si="149"/>
        <v>0.12700000000000009</v>
      </c>
      <c r="AC2150" s="110">
        <f>IF('3C-Water transport'!AD$56="no"," ",ROUND(AB2150,4))</f>
        <v>0.127</v>
      </c>
      <c r="AD2150" s="110">
        <f>IF('3C-Water transport'!AD$57="no"," ",ROUND(AB2150,4))</f>
        <v>0.127</v>
      </c>
      <c r="AE2150" s="110">
        <f>IF('3C-Water transport'!AD$58="no"," ",ROUND(AB2150,4))</f>
        <v>0.127</v>
      </c>
    </row>
    <row r="2151" spans="5:31" x14ac:dyDescent="0.25">
      <c r="E2151" s="110">
        <f t="shared" si="147"/>
        <v>0.12800000000000009</v>
      </c>
      <c r="F2151" s="110">
        <f>IF('3A-Rail transport'!$AD$56="no"," ",ROUND(E2151,4))</f>
        <v>0.128</v>
      </c>
      <c r="G2151" s="110">
        <f>IF('3A-Rail transport'!$AD$57="no"," ",ROUND(E2151,4))</f>
        <v>0.128</v>
      </c>
      <c r="H2151" s="110"/>
      <c r="S2151" s="110">
        <f t="shared" si="148"/>
        <v>0.12800000000000009</v>
      </c>
      <c r="T2151" s="110">
        <f>IF('3B-Air transport'!AD$66="no"," ",ROUND(S2151,4))</f>
        <v>0.128</v>
      </c>
      <c r="U2151" s="110">
        <f>IF('3B-Air transport'!AD$67="no"," ",ROUND(S2151,4))</f>
        <v>0.128</v>
      </c>
      <c r="V2151" s="110">
        <f>IF('3B-Air transport'!AD$68="no"," ",ROUND(S2151,4))</f>
        <v>0.128</v>
      </c>
      <c r="W2151" s="110"/>
      <c r="AB2151" s="110">
        <f t="shared" si="149"/>
        <v>0.12800000000000009</v>
      </c>
      <c r="AC2151" s="110">
        <f>IF('3C-Water transport'!AD$56="no"," ",ROUND(AB2151,4))</f>
        <v>0.128</v>
      </c>
      <c r="AD2151" s="110">
        <f>IF('3C-Water transport'!AD$57="no"," ",ROUND(AB2151,4))</f>
        <v>0.128</v>
      </c>
      <c r="AE2151" s="110">
        <f>IF('3C-Water transport'!AD$58="no"," ",ROUND(AB2151,4))</f>
        <v>0.128</v>
      </c>
    </row>
    <row r="2152" spans="5:31" x14ac:dyDescent="0.25">
      <c r="E2152" s="110">
        <f t="shared" ref="E2152:E2215" si="150">E2151+0.001</f>
        <v>0.12900000000000009</v>
      </c>
      <c r="F2152" s="110">
        <f>IF('3A-Rail transport'!$AD$56="no"," ",ROUND(E2152,4))</f>
        <v>0.129</v>
      </c>
      <c r="G2152" s="110">
        <f>IF('3A-Rail transport'!$AD$57="no"," ",ROUND(E2152,4))</f>
        <v>0.129</v>
      </c>
      <c r="H2152" s="110"/>
      <c r="S2152" s="110">
        <f t="shared" ref="S2152:S2215" si="151">S2151+0.001</f>
        <v>0.12900000000000009</v>
      </c>
      <c r="T2152" s="110">
        <f>IF('3B-Air transport'!AD$66="no"," ",ROUND(S2152,4))</f>
        <v>0.129</v>
      </c>
      <c r="U2152" s="110">
        <f>IF('3B-Air transport'!AD$67="no"," ",ROUND(S2152,4))</f>
        <v>0.129</v>
      </c>
      <c r="V2152" s="110">
        <f>IF('3B-Air transport'!AD$68="no"," ",ROUND(S2152,4))</f>
        <v>0.129</v>
      </c>
      <c r="W2152" s="110"/>
      <c r="AB2152" s="110">
        <f t="shared" ref="AB2152:AB2215" si="152">AB2151+0.001</f>
        <v>0.12900000000000009</v>
      </c>
      <c r="AC2152" s="110">
        <f>IF('3C-Water transport'!AD$56="no"," ",ROUND(AB2152,4))</f>
        <v>0.129</v>
      </c>
      <c r="AD2152" s="110">
        <f>IF('3C-Water transport'!AD$57="no"," ",ROUND(AB2152,4))</f>
        <v>0.129</v>
      </c>
      <c r="AE2152" s="110">
        <f>IF('3C-Water transport'!AD$58="no"," ",ROUND(AB2152,4))</f>
        <v>0.129</v>
      </c>
    </row>
    <row r="2153" spans="5:31" x14ac:dyDescent="0.25">
      <c r="E2153" s="110">
        <f t="shared" si="150"/>
        <v>0.13000000000000009</v>
      </c>
      <c r="F2153" s="110">
        <f>IF('3A-Rail transport'!$AD$56="no"," ",ROUND(E2153,4))</f>
        <v>0.13</v>
      </c>
      <c r="G2153" s="110">
        <f>IF('3A-Rail transport'!$AD$57="no"," ",ROUND(E2153,4))</f>
        <v>0.13</v>
      </c>
      <c r="H2153" s="110"/>
      <c r="S2153" s="110">
        <f t="shared" si="151"/>
        <v>0.13000000000000009</v>
      </c>
      <c r="T2153" s="110">
        <f>IF('3B-Air transport'!AD$66="no"," ",ROUND(S2153,4))</f>
        <v>0.13</v>
      </c>
      <c r="U2153" s="110">
        <f>IF('3B-Air transport'!AD$67="no"," ",ROUND(S2153,4))</f>
        <v>0.13</v>
      </c>
      <c r="V2153" s="110">
        <f>IF('3B-Air transport'!AD$68="no"," ",ROUND(S2153,4))</f>
        <v>0.13</v>
      </c>
      <c r="W2153" s="110"/>
      <c r="AB2153" s="110">
        <f t="shared" si="152"/>
        <v>0.13000000000000009</v>
      </c>
      <c r="AC2153" s="110">
        <f>IF('3C-Water transport'!AD$56="no"," ",ROUND(AB2153,4))</f>
        <v>0.13</v>
      </c>
      <c r="AD2153" s="110">
        <f>IF('3C-Water transport'!AD$57="no"," ",ROUND(AB2153,4))</f>
        <v>0.13</v>
      </c>
      <c r="AE2153" s="110">
        <f>IF('3C-Water transport'!AD$58="no"," ",ROUND(AB2153,4))</f>
        <v>0.13</v>
      </c>
    </row>
    <row r="2154" spans="5:31" x14ac:dyDescent="0.25">
      <c r="E2154" s="110">
        <f t="shared" si="150"/>
        <v>0.13100000000000009</v>
      </c>
      <c r="F2154" s="110">
        <f>IF('3A-Rail transport'!$AD$56="no"," ",ROUND(E2154,4))</f>
        <v>0.13100000000000001</v>
      </c>
      <c r="G2154" s="110">
        <f>IF('3A-Rail transport'!$AD$57="no"," ",ROUND(E2154,4))</f>
        <v>0.13100000000000001</v>
      </c>
      <c r="H2154" s="110"/>
      <c r="S2154" s="110">
        <f t="shared" si="151"/>
        <v>0.13100000000000009</v>
      </c>
      <c r="T2154" s="110">
        <f>IF('3B-Air transport'!AD$66="no"," ",ROUND(S2154,4))</f>
        <v>0.13100000000000001</v>
      </c>
      <c r="U2154" s="110">
        <f>IF('3B-Air transport'!AD$67="no"," ",ROUND(S2154,4))</f>
        <v>0.13100000000000001</v>
      </c>
      <c r="V2154" s="110">
        <f>IF('3B-Air transport'!AD$68="no"," ",ROUND(S2154,4))</f>
        <v>0.13100000000000001</v>
      </c>
      <c r="W2154" s="110"/>
      <c r="AB2154" s="110">
        <f t="shared" si="152"/>
        <v>0.13100000000000009</v>
      </c>
      <c r="AC2154" s="110">
        <f>IF('3C-Water transport'!AD$56="no"," ",ROUND(AB2154,4))</f>
        <v>0.13100000000000001</v>
      </c>
      <c r="AD2154" s="110">
        <f>IF('3C-Water transport'!AD$57="no"," ",ROUND(AB2154,4))</f>
        <v>0.13100000000000001</v>
      </c>
      <c r="AE2154" s="110">
        <f>IF('3C-Water transport'!AD$58="no"," ",ROUND(AB2154,4))</f>
        <v>0.13100000000000001</v>
      </c>
    </row>
    <row r="2155" spans="5:31" x14ac:dyDescent="0.25">
      <c r="E2155" s="110">
        <f t="shared" si="150"/>
        <v>0.13200000000000009</v>
      </c>
      <c r="F2155" s="110">
        <f>IF('3A-Rail transport'!$AD$56="no"," ",ROUND(E2155,4))</f>
        <v>0.13200000000000001</v>
      </c>
      <c r="G2155" s="110">
        <f>IF('3A-Rail transport'!$AD$57="no"," ",ROUND(E2155,4))</f>
        <v>0.13200000000000001</v>
      </c>
      <c r="H2155" s="110"/>
      <c r="S2155" s="110">
        <f t="shared" si="151"/>
        <v>0.13200000000000009</v>
      </c>
      <c r="T2155" s="110">
        <f>IF('3B-Air transport'!AD$66="no"," ",ROUND(S2155,4))</f>
        <v>0.13200000000000001</v>
      </c>
      <c r="U2155" s="110">
        <f>IF('3B-Air transport'!AD$67="no"," ",ROUND(S2155,4))</f>
        <v>0.13200000000000001</v>
      </c>
      <c r="V2155" s="110">
        <f>IF('3B-Air transport'!AD$68="no"," ",ROUND(S2155,4))</f>
        <v>0.13200000000000001</v>
      </c>
      <c r="W2155" s="110"/>
      <c r="AB2155" s="110">
        <f t="shared" si="152"/>
        <v>0.13200000000000009</v>
      </c>
      <c r="AC2155" s="110">
        <f>IF('3C-Water transport'!AD$56="no"," ",ROUND(AB2155,4))</f>
        <v>0.13200000000000001</v>
      </c>
      <c r="AD2155" s="110">
        <f>IF('3C-Water transport'!AD$57="no"," ",ROUND(AB2155,4))</f>
        <v>0.13200000000000001</v>
      </c>
      <c r="AE2155" s="110">
        <f>IF('3C-Water transport'!AD$58="no"," ",ROUND(AB2155,4))</f>
        <v>0.13200000000000001</v>
      </c>
    </row>
    <row r="2156" spans="5:31" x14ac:dyDescent="0.25">
      <c r="E2156" s="110">
        <f t="shared" si="150"/>
        <v>0.13300000000000009</v>
      </c>
      <c r="F2156" s="110">
        <f>IF('3A-Rail transport'!$AD$56="no"," ",ROUND(E2156,4))</f>
        <v>0.13300000000000001</v>
      </c>
      <c r="G2156" s="110">
        <f>IF('3A-Rail transport'!$AD$57="no"," ",ROUND(E2156,4))</f>
        <v>0.13300000000000001</v>
      </c>
      <c r="H2156" s="110"/>
      <c r="S2156" s="110">
        <f t="shared" si="151"/>
        <v>0.13300000000000009</v>
      </c>
      <c r="T2156" s="110">
        <f>IF('3B-Air transport'!AD$66="no"," ",ROUND(S2156,4))</f>
        <v>0.13300000000000001</v>
      </c>
      <c r="U2156" s="110">
        <f>IF('3B-Air transport'!AD$67="no"," ",ROUND(S2156,4))</f>
        <v>0.13300000000000001</v>
      </c>
      <c r="V2156" s="110">
        <f>IF('3B-Air transport'!AD$68="no"," ",ROUND(S2156,4))</f>
        <v>0.13300000000000001</v>
      </c>
      <c r="W2156" s="110"/>
      <c r="AB2156" s="110">
        <f t="shared" si="152"/>
        <v>0.13300000000000009</v>
      </c>
      <c r="AC2156" s="110">
        <f>IF('3C-Water transport'!AD$56="no"," ",ROUND(AB2156,4))</f>
        <v>0.13300000000000001</v>
      </c>
      <c r="AD2156" s="110">
        <f>IF('3C-Water transport'!AD$57="no"," ",ROUND(AB2156,4))</f>
        <v>0.13300000000000001</v>
      </c>
      <c r="AE2156" s="110">
        <f>IF('3C-Water transport'!AD$58="no"," ",ROUND(AB2156,4))</f>
        <v>0.13300000000000001</v>
      </c>
    </row>
    <row r="2157" spans="5:31" x14ac:dyDescent="0.25">
      <c r="E2157" s="110">
        <f t="shared" si="150"/>
        <v>0.13400000000000009</v>
      </c>
      <c r="F2157" s="110">
        <f>IF('3A-Rail transport'!$AD$56="no"," ",ROUND(E2157,4))</f>
        <v>0.13400000000000001</v>
      </c>
      <c r="G2157" s="110">
        <f>IF('3A-Rail transport'!$AD$57="no"," ",ROUND(E2157,4))</f>
        <v>0.13400000000000001</v>
      </c>
      <c r="H2157" s="110"/>
      <c r="S2157" s="110">
        <f t="shared" si="151"/>
        <v>0.13400000000000009</v>
      </c>
      <c r="T2157" s="110">
        <f>IF('3B-Air transport'!AD$66="no"," ",ROUND(S2157,4))</f>
        <v>0.13400000000000001</v>
      </c>
      <c r="U2157" s="110">
        <f>IF('3B-Air transport'!AD$67="no"," ",ROUND(S2157,4))</f>
        <v>0.13400000000000001</v>
      </c>
      <c r="V2157" s="110">
        <f>IF('3B-Air transport'!AD$68="no"," ",ROUND(S2157,4))</f>
        <v>0.13400000000000001</v>
      </c>
      <c r="W2157" s="110"/>
      <c r="AB2157" s="110">
        <f t="shared" si="152"/>
        <v>0.13400000000000009</v>
      </c>
      <c r="AC2157" s="110">
        <f>IF('3C-Water transport'!AD$56="no"," ",ROUND(AB2157,4))</f>
        <v>0.13400000000000001</v>
      </c>
      <c r="AD2157" s="110">
        <f>IF('3C-Water transport'!AD$57="no"," ",ROUND(AB2157,4))</f>
        <v>0.13400000000000001</v>
      </c>
      <c r="AE2157" s="110">
        <f>IF('3C-Water transport'!AD$58="no"," ",ROUND(AB2157,4))</f>
        <v>0.13400000000000001</v>
      </c>
    </row>
    <row r="2158" spans="5:31" x14ac:dyDescent="0.25">
      <c r="E2158" s="110">
        <f t="shared" si="150"/>
        <v>0.13500000000000009</v>
      </c>
      <c r="F2158" s="110">
        <f>IF('3A-Rail transport'!$AD$56="no"," ",ROUND(E2158,4))</f>
        <v>0.13500000000000001</v>
      </c>
      <c r="G2158" s="110">
        <f>IF('3A-Rail transport'!$AD$57="no"," ",ROUND(E2158,4))</f>
        <v>0.13500000000000001</v>
      </c>
      <c r="H2158" s="110"/>
      <c r="S2158" s="110">
        <f t="shared" si="151"/>
        <v>0.13500000000000009</v>
      </c>
      <c r="T2158" s="110">
        <f>IF('3B-Air transport'!AD$66="no"," ",ROUND(S2158,4))</f>
        <v>0.13500000000000001</v>
      </c>
      <c r="U2158" s="110">
        <f>IF('3B-Air transport'!AD$67="no"," ",ROUND(S2158,4))</f>
        <v>0.13500000000000001</v>
      </c>
      <c r="V2158" s="110">
        <f>IF('3B-Air transport'!AD$68="no"," ",ROUND(S2158,4))</f>
        <v>0.13500000000000001</v>
      </c>
      <c r="W2158" s="110"/>
      <c r="AB2158" s="110">
        <f t="shared" si="152"/>
        <v>0.13500000000000009</v>
      </c>
      <c r="AC2158" s="110">
        <f>IF('3C-Water transport'!AD$56="no"," ",ROUND(AB2158,4))</f>
        <v>0.13500000000000001</v>
      </c>
      <c r="AD2158" s="110">
        <f>IF('3C-Water transport'!AD$57="no"," ",ROUND(AB2158,4))</f>
        <v>0.13500000000000001</v>
      </c>
      <c r="AE2158" s="110">
        <f>IF('3C-Water transport'!AD$58="no"," ",ROUND(AB2158,4))</f>
        <v>0.13500000000000001</v>
      </c>
    </row>
    <row r="2159" spans="5:31" x14ac:dyDescent="0.25">
      <c r="E2159" s="110">
        <f t="shared" si="150"/>
        <v>0.13600000000000009</v>
      </c>
      <c r="F2159" s="110">
        <f>IF('3A-Rail transport'!$AD$56="no"," ",ROUND(E2159,4))</f>
        <v>0.13600000000000001</v>
      </c>
      <c r="G2159" s="110">
        <f>IF('3A-Rail transport'!$AD$57="no"," ",ROUND(E2159,4))</f>
        <v>0.13600000000000001</v>
      </c>
      <c r="H2159" s="110"/>
      <c r="S2159" s="110">
        <f t="shared" si="151"/>
        <v>0.13600000000000009</v>
      </c>
      <c r="T2159" s="110">
        <f>IF('3B-Air transport'!AD$66="no"," ",ROUND(S2159,4))</f>
        <v>0.13600000000000001</v>
      </c>
      <c r="U2159" s="110">
        <f>IF('3B-Air transport'!AD$67="no"," ",ROUND(S2159,4))</f>
        <v>0.13600000000000001</v>
      </c>
      <c r="V2159" s="110">
        <f>IF('3B-Air transport'!AD$68="no"," ",ROUND(S2159,4))</f>
        <v>0.13600000000000001</v>
      </c>
      <c r="W2159" s="110"/>
      <c r="AB2159" s="110">
        <f t="shared" si="152"/>
        <v>0.13600000000000009</v>
      </c>
      <c r="AC2159" s="110">
        <f>IF('3C-Water transport'!AD$56="no"," ",ROUND(AB2159,4))</f>
        <v>0.13600000000000001</v>
      </c>
      <c r="AD2159" s="110">
        <f>IF('3C-Water transport'!AD$57="no"," ",ROUND(AB2159,4))</f>
        <v>0.13600000000000001</v>
      </c>
      <c r="AE2159" s="110">
        <f>IF('3C-Water transport'!AD$58="no"," ",ROUND(AB2159,4))</f>
        <v>0.13600000000000001</v>
      </c>
    </row>
    <row r="2160" spans="5:31" x14ac:dyDescent="0.25">
      <c r="E2160" s="110">
        <f t="shared" si="150"/>
        <v>0.13700000000000009</v>
      </c>
      <c r="F2160" s="110">
        <f>IF('3A-Rail transport'!$AD$56="no"," ",ROUND(E2160,4))</f>
        <v>0.13700000000000001</v>
      </c>
      <c r="G2160" s="110">
        <f>IF('3A-Rail transport'!$AD$57="no"," ",ROUND(E2160,4))</f>
        <v>0.13700000000000001</v>
      </c>
      <c r="H2160" s="110"/>
      <c r="S2160" s="110">
        <f t="shared" si="151"/>
        <v>0.13700000000000009</v>
      </c>
      <c r="T2160" s="110">
        <f>IF('3B-Air transport'!AD$66="no"," ",ROUND(S2160,4))</f>
        <v>0.13700000000000001</v>
      </c>
      <c r="U2160" s="110">
        <f>IF('3B-Air transport'!AD$67="no"," ",ROUND(S2160,4))</f>
        <v>0.13700000000000001</v>
      </c>
      <c r="V2160" s="110">
        <f>IF('3B-Air transport'!AD$68="no"," ",ROUND(S2160,4))</f>
        <v>0.13700000000000001</v>
      </c>
      <c r="W2160" s="110"/>
      <c r="AB2160" s="110">
        <f t="shared" si="152"/>
        <v>0.13700000000000009</v>
      </c>
      <c r="AC2160" s="110">
        <f>IF('3C-Water transport'!AD$56="no"," ",ROUND(AB2160,4))</f>
        <v>0.13700000000000001</v>
      </c>
      <c r="AD2160" s="110">
        <f>IF('3C-Water transport'!AD$57="no"," ",ROUND(AB2160,4))</f>
        <v>0.13700000000000001</v>
      </c>
      <c r="AE2160" s="110">
        <f>IF('3C-Water transport'!AD$58="no"," ",ROUND(AB2160,4))</f>
        <v>0.13700000000000001</v>
      </c>
    </row>
    <row r="2161" spans="5:31" x14ac:dyDescent="0.25">
      <c r="E2161" s="110">
        <f t="shared" si="150"/>
        <v>0.13800000000000009</v>
      </c>
      <c r="F2161" s="110">
        <f>IF('3A-Rail transport'!$AD$56="no"," ",ROUND(E2161,4))</f>
        <v>0.13800000000000001</v>
      </c>
      <c r="G2161" s="110">
        <f>IF('3A-Rail transport'!$AD$57="no"," ",ROUND(E2161,4))</f>
        <v>0.13800000000000001</v>
      </c>
      <c r="H2161" s="110"/>
      <c r="S2161" s="110">
        <f t="shared" si="151"/>
        <v>0.13800000000000009</v>
      </c>
      <c r="T2161" s="110">
        <f>IF('3B-Air transport'!AD$66="no"," ",ROUND(S2161,4))</f>
        <v>0.13800000000000001</v>
      </c>
      <c r="U2161" s="110">
        <f>IF('3B-Air transport'!AD$67="no"," ",ROUND(S2161,4))</f>
        <v>0.13800000000000001</v>
      </c>
      <c r="V2161" s="110">
        <f>IF('3B-Air transport'!AD$68="no"," ",ROUND(S2161,4))</f>
        <v>0.13800000000000001</v>
      </c>
      <c r="W2161" s="110"/>
      <c r="AB2161" s="110">
        <f t="shared" si="152"/>
        <v>0.13800000000000009</v>
      </c>
      <c r="AC2161" s="110">
        <f>IF('3C-Water transport'!AD$56="no"," ",ROUND(AB2161,4))</f>
        <v>0.13800000000000001</v>
      </c>
      <c r="AD2161" s="110">
        <f>IF('3C-Water transport'!AD$57="no"," ",ROUND(AB2161,4))</f>
        <v>0.13800000000000001</v>
      </c>
      <c r="AE2161" s="110">
        <f>IF('3C-Water transport'!AD$58="no"," ",ROUND(AB2161,4))</f>
        <v>0.13800000000000001</v>
      </c>
    </row>
    <row r="2162" spans="5:31" x14ac:dyDescent="0.25">
      <c r="E2162" s="110">
        <f t="shared" si="150"/>
        <v>0.1390000000000001</v>
      </c>
      <c r="F2162" s="110">
        <f>IF('3A-Rail transport'!$AD$56="no"," ",ROUND(E2162,4))</f>
        <v>0.13900000000000001</v>
      </c>
      <c r="G2162" s="110">
        <f>IF('3A-Rail transport'!$AD$57="no"," ",ROUND(E2162,4))</f>
        <v>0.13900000000000001</v>
      </c>
      <c r="H2162" s="110"/>
      <c r="S2162" s="110">
        <f t="shared" si="151"/>
        <v>0.1390000000000001</v>
      </c>
      <c r="T2162" s="110">
        <f>IF('3B-Air transport'!AD$66="no"," ",ROUND(S2162,4))</f>
        <v>0.13900000000000001</v>
      </c>
      <c r="U2162" s="110">
        <f>IF('3B-Air transport'!AD$67="no"," ",ROUND(S2162,4))</f>
        <v>0.13900000000000001</v>
      </c>
      <c r="V2162" s="110">
        <f>IF('3B-Air transport'!AD$68="no"," ",ROUND(S2162,4))</f>
        <v>0.13900000000000001</v>
      </c>
      <c r="W2162" s="110"/>
      <c r="AB2162" s="110">
        <f t="shared" si="152"/>
        <v>0.1390000000000001</v>
      </c>
      <c r="AC2162" s="110">
        <f>IF('3C-Water transport'!AD$56="no"," ",ROUND(AB2162,4))</f>
        <v>0.13900000000000001</v>
      </c>
      <c r="AD2162" s="110">
        <f>IF('3C-Water transport'!AD$57="no"," ",ROUND(AB2162,4))</f>
        <v>0.13900000000000001</v>
      </c>
      <c r="AE2162" s="110">
        <f>IF('3C-Water transport'!AD$58="no"," ",ROUND(AB2162,4))</f>
        <v>0.13900000000000001</v>
      </c>
    </row>
    <row r="2163" spans="5:31" x14ac:dyDescent="0.25">
      <c r="E2163" s="110">
        <f t="shared" si="150"/>
        <v>0.1400000000000001</v>
      </c>
      <c r="F2163" s="110">
        <f>IF('3A-Rail transport'!$AD$56="no"," ",ROUND(E2163,4))</f>
        <v>0.14000000000000001</v>
      </c>
      <c r="G2163" s="110">
        <f>IF('3A-Rail transport'!$AD$57="no"," ",ROUND(E2163,4))</f>
        <v>0.14000000000000001</v>
      </c>
      <c r="H2163" s="110"/>
      <c r="S2163" s="110">
        <f t="shared" si="151"/>
        <v>0.1400000000000001</v>
      </c>
      <c r="T2163" s="110">
        <f>IF('3B-Air transport'!AD$66="no"," ",ROUND(S2163,4))</f>
        <v>0.14000000000000001</v>
      </c>
      <c r="U2163" s="110">
        <f>IF('3B-Air transport'!AD$67="no"," ",ROUND(S2163,4))</f>
        <v>0.14000000000000001</v>
      </c>
      <c r="V2163" s="110">
        <f>IF('3B-Air transport'!AD$68="no"," ",ROUND(S2163,4))</f>
        <v>0.14000000000000001</v>
      </c>
      <c r="W2163" s="110"/>
      <c r="AB2163" s="110">
        <f t="shared" si="152"/>
        <v>0.1400000000000001</v>
      </c>
      <c r="AC2163" s="110">
        <f>IF('3C-Water transport'!AD$56="no"," ",ROUND(AB2163,4))</f>
        <v>0.14000000000000001</v>
      </c>
      <c r="AD2163" s="110">
        <f>IF('3C-Water transport'!AD$57="no"," ",ROUND(AB2163,4))</f>
        <v>0.14000000000000001</v>
      </c>
      <c r="AE2163" s="110">
        <f>IF('3C-Water transport'!AD$58="no"," ",ROUND(AB2163,4))</f>
        <v>0.14000000000000001</v>
      </c>
    </row>
    <row r="2164" spans="5:31" x14ac:dyDescent="0.25">
      <c r="E2164" s="110">
        <f t="shared" si="150"/>
        <v>0.1410000000000001</v>
      </c>
      <c r="F2164" s="110">
        <f>IF('3A-Rail transport'!$AD$56="no"," ",ROUND(E2164,4))</f>
        <v>0.14099999999999999</v>
      </c>
      <c r="G2164" s="110">
        <f>IF('3A-Rail transport'!$AD$57="no"," ",ROUND(E2164,4))</f>
        <v>0.14099999999999999</v>
      </c>
      <c r="H2164" s="110"/>
      <c r="S2164" s="110">
        <f t="shared" si="151"/>
        <v>0.1410000000000001</v>
      </c>
      <c r="T2164" s="110">
        <f>IF('3B-Air transport'!AD$66="no"," ",ROUND(S2164,4))</f>
        <v>0.14099999999999999</v>
      </c>
      <c r="U2164" s="110">
        <f>IF('3B-Air transport'!AD$67="no"," ",ROUND(S2164,4))</f>
        <v>0.14099999999999999</v>
      </c>
      <c r="V2164" s="110">
        <f>IF('3B-Air transport'!AD$68="no"," ",ROUND(S2164,4))</f>
        <v>0.14099999999999999</v>
      </c>
      <c r="W2164" s="110"/>
      <c r="AB2164" s="110">
        <f t="shared" si="152"/>
        <v>0.1410000000000001</v>
      </c>
      <c r="AC2164" s="110">
        <f>IF('3C-Water transport'!AD$56="no"," ",ROUND(AB2164,4))</f>
        <v>0.14099999999999999</v>
      </c>
      <c r="AD2164" s="110">
        <f>IF('3C-Water transport'!AD$57="no"," ",ROUND(AB2164,4))</f>
        <v>0.14099999999999999</v>
      </c>
      <c r="AE2164" s="110">
        <f>IF('3C-Water transport'!AD$58="no"," ",ROUND(AB2164,4))</f>
        <v>0.14099999999999999</v>
      </c>
    </row>
    <row r="2165" spans="5:31" x14ac:dyDescent="0.25">
      <c r="E2165" s="110">
        <f t="shared" si="150"/>
        <v>0.1420000000000001</v>
      </c>
      <c r="F2165" s="110">
        <f>IF('3A-Rail transport'!$AD$56="no"," ",ROUND(E2165,4))</f>
        <v>0.14199999999999999</v>
      </c>
      <c r="G2165" s="110">
        <f>IF('3A-Rail transport'!$AD$57="no"," ",ROUND(E2165,4))</f>
        <v>0.14199999999999999</v>
      </c>
      <c r="H2165" s="110"/>
      <c r="S2165" s="110">
        <f t="shared" si="151"/>
        <v>0.1420000000000001</v>
      </c>
      <c r="T2165" s="110">
        <f>IF('3B-Air transport'!AD$66="no"," ",ROUND(S2165,4))</f>
        <v>0.14199999999999999</v>
      </c>
      <c r="U2165" s="110">
        <f>IF('3B-Air transport'!AD$67="no"," ",ROUND(S2165,4))</f>
        <v>0.14199999999999999</v>
      </c>
      <c r="V2165" s="110">
        <f>IF('3B-Air transport'!AD$68="no"," ",ROUND(S2165,4))</f>
        <v>0.14199999999999999</v>
      </c>
      <c r="W2165" s="110"/>
      <c r="AB2165" s="110">
        <f t="shared" si="152"/>
        <v>0.1420000000000001</v>
      </c>
      <c r="AC2165" s="110">
        <f>IF('3C-Water transport'!AD$56="no"," ",ROUND(AB2165,4))</f>
        <v>0.14199999999999999</v>
      </c>
      <c r="AD2165" s="110">
        <f>IF('3C-Water transport'!AD$57="no"," ",ROUND(AB2165,4))</f>
        <v>0.14199999999999999</v>
      </c>
      <c r="AE2165" s="110">
        <f>IF('3C-Water transport'!AD$58="no"," ",ROUND(AB2165,4))</f>
        <v>0.14199999999999999</v>
      </c>
    </row>
    <row r="2166" spans="5:31" x14ac:dyDescent="0.25">
      <c r="E2166" s="110">
        <f t="shared" si="150"/>
        <v>0.1430000000000001</v>
      </c>
      <c r="F2166" s="110">
        <f>IF('3A-Rail transport'!$AD$56="no"," ",ROUND(E2166,4))</f>
        <v>0.14299999999999999</v>
      </c>
      <c r="G2166" s="110">
        <f>IF('3A-Rail transport'!$AD$57="no"," ",ROUND(E2166,4))</f>
        <v>0.14299999999999999</v>
      </c>
      <c r="H2166" s="110"/>
      <c r="S2166" s="110">
        <f t="shared" si="151"/>
        <v>0.1430000000000001</v>
      </c>
      <c r="T2166" s="110">
        <f>IF('3B-Air transport'!AD$66="no"," ",ROUND(S2166,4))</f>
        <v>0.14299999999999999</v>
      </c>
      <c r="U2166" s="110">
        <f>IF('3B-Air transport'!AD$67="no"," ",ROUND(S2166,4))</f>
        <v>0.14299999999999999</v>
      </c>
      <c r="V2166" s="110">
        <f>IF('3B-Air transport'!AD$68="no"," ",ROUND(S2166,4))</f>
        <v>0.14299999999999999</v>
      </c>
      <c r="W2166" s="110"/>
      <c r="AB2166" s="110">
        <f t="shared" si="152"/>
        <v>0.1430000000000001</v>
      </c>
      <c r="AC2166" s="110">
        <f>IF('3C-Water transport'!AD$56="no"," ",ROUND(AB2166,4))</f>
        <v>0.14299999999999999</v>
      </c>
      <c r="AD2166" s="110">
        <f>IF('3C-Water transport'!AD$57="no"," ",ROUND(AB2166,4))</f>
        <v>0.14299999999999999</v>
      </c>
      <c r="AE2166" s="110">
        <f>IF('3C-Water transport'!AD$58="no"," ",ROUND(AB2166,4))</f>
        <v>0.14299999999999999</v>
      </c>
    </row>
    <row r="2167" spans="5:31" x14ac:dyDescent="0.25">
      <c r="E2167" s="110">
        <f t="shared" si="150"/>
        <v>0.1440000000000001</v>
      </c>
      <c r="F2167" s="110">
        <f>IF('3A-Rail transport'!$AD$56="no"," ",ROUND(E2167,4))</f>
        <v>0.14399999999999999</v>
      </c>
      <c r="G2167" s="110">
        <f>IF('3A-Rail transport'!$AD$57="no"," ",ROUND(E2167,4))</f>
        <v>0.14399999999999999</v>
      </c>
      <c r="H2167" s="110"/>
      <c r="S2167" s="110">
        <f t="shared" si="151"/>
        <v>0.1440000000000001</v>
      </c>
      <c r="T2167" s="110">
        <f>IF('3B-Air transport'!AD$66="no"," ",ROUND(S2167,4))</f>
        <v>0.14399999999999999</v>
      </c>
      <c r="U2167" s="110">
        <f>IF('3B-Air transport'!AD$67="no"," ",ROUND(S2167,4))</f>
        <v>0.14399999999999999</v>
      </c>
      <c r="V2167" s="110">
        <f>IF('3B-Air transport'!AD$68="no"," ",ROUND(S2167,4))</f>
        <v>0.14399999999999999</v>
      </c>
      <c r="W2167" s="110"/>
      <c r="AB2167" s="110">
        <f t="shared" si="152"/>
        <v>0.1440000000000001</v>
      </c>
      <c r="AC2167" s="110">
        <f>IF('3C-Water transport'!AD$56="no"," ",ROUND(AB2167,4))</f>
        <v>0.14399999999999999</v>
      </c>
      <c r="AD2167" s="110">
        <f>IF('3C-Water transport'!AD$57="no"," ",ROUND(AB2167,4))</f>
        <v>0.14399999999999999</v>
      </c>
      <c r="AE2167" s="110">
        <f>IF('3C-Water transport'!AD$58="no"," ",ROUND(AB2167,4))</f>
        <v>0.14399999999999999</v>
      </c>
    </row>
    <row r="2168" spans="5:31" x14ac:dyDescent="0.25">
      <c r="E2168" s="110">
        <f t="shared" si="150"/>
        <v>0.1450000000000001</v>
      </c>
      <c r="F2168" s="110">
        <f>IF('3A-Rail transport'!$AD$56="no"," ",ROUND(E2168,4))</f>
        <v>0.14499999999999999</v>
      </c>
      <c r="G2168" s="110">
        <f>IF('3A-Rail transport'!$AD$57="no"," ",ROUND(E2168,4))</f>
        <v>0.14499999999999999</v>
      </c>
      <c r="H2168" s="110"/>
      <c r="S2168" s="110">
        <f t="shared" si="151"/>
        <v>0.1450000000000001</v>
      </c>
      <c r="T2168" s="110">
        <f>IF('3B-Air transport'!AD$66="no"," ",ROUND(S2168,4))</f>
        <v>0.14499999999999999</v>
      </c>
      <c r="U2168" s="110">
        <f>IF('3B-Air transport'!AD$67="no"," ",ROUND(S2168,4))</f>
        <v>0.14499999999999999</v>
      </c>
      <c r="V2168" s="110">
        <f>IF('3B-Air transport'!AD$68="no"," ",ROUND(S2168,4))</f>
        <v>0.14499999999999999</v>
      </c>
      <c r="W2168" s="110"/>
      <c r="AB2168" s="110">
        <f t="shared" si="152"/>
        <v>0.1450000000000001</v>
      </c>
      <c r="AC2168" s="110">
        <f>IF('3C-Water transport'!AD$56="no"," ",ROUND(AB2168,4))</f>
        <v>0.14499999999999999</v>
      </c>
      <c r="AD2168" s="110">
        <f>IF('3C-Water transport'!AD$57="no"," ",ROUND(AB2168,4))</f>
        <v>0.14499999999999999</v>
      </c>
      <c r="AE2168" s="110">
        <f>IF('3C-Water transport'!AD$58="no"," ",ROUND(AB2168,4))</f>
        <v>0.14499999999999999</v>
      </c>
    </row>
    <row r="2169" spans="5:31" x14ac:dyDescent="0.25">
      <c r="E2169" s="110">
        <f t="shared" si="150"/>
        <v>0.1460000000000001</v>
      </c>
      <c r="F2169" s="110">
        <f>IF('3A-Rail transport'!$AD$56="no"," ",ROUND(E2169,4))</f>
        <v>0.14599999999999999</v>
      </c>
      <c r="G2169" s="110">
        <f>IF('3A-Rail transport'!$AD$57="no"," ",ROUND(E2169,4))</f>
        <v>0.14599999999999999</v>
      </c>
      <c r="H2169" s="110"/>
      <c r="S2169" s="110">
        <f t="shared" si="151"/>
        <v>0.1460000000000001</v>
      </c>
      <c r="T2169" s="110">
        <f>IF('3B-Air transport'!AD$66="no"," ",ROUND(S2169,4))</f>
        <v>0.14599999999999999</v>
      </c>
      <c r="U2169" s="110">
        <f>IF('3B-Air transport'!AD$67="no"," ",ROUND(S2169,4))</f>
        <v>0.14599999999999999</v>
      </c>
      <c r="V2169" s="110">
        <f>IF('3B-Air transport'!AD$68="no"," ",ROUND(S2169,4))</f>
        <v>0.14599999999999999</v>
      </c>
      <c r="W2169" s="110"/>
      <c r="AB2169" s="110">
        <f t="shared" si="152"/>
        <v>0.1460000000000001</v>
      </c>
      <c r="AC2169" s="110">
        <f>IF('3C-Water transport'!AD$56="no"," ",ROUND(AB2169,4))</f>
        <v>0.14599999999999999</v>
      </c>
      <c r="AD2169" s="110">
        <f>IF('3C-Water transport'!AD$57="no"," ",ROUND(AB2169,4))</f>
        <v>0.14599999999999999</v>
      </c>
      <c r="AE2169" s="110">
        <f>IF('3C-Water transport'!AD$58="no"," ",ROUND(AB2169,4))</f>
        <v>0.14599999999999999</v>
      </c>
    </row>
    <row r="2170" spans="5:31" x14ac:dyDescent="0.25">
      <c r="E2170" s="110">
        <f t="shared" si="150"/>
        <v>0.1470000000000001</v>
      </c>
      <c r="F2170" s="110">
        <f>IF('3A-Rail transport'!$AD$56="no"," ",ROUND(E2170,4))</f>
        <v>0.14699999999999999</v>
      </c>
      <c r="G2170" s="110">
        <f>IF('3A-Rail transport'!$AD$57="no"," ",ROUND(E2170,4))</f>
        <v>0.14699999999999999</v>
      </c>
      <c r="H2170" s="110"/>
      <c r="S2170" s="110">
        <f t="shared" si="151"/>
        <v>0.1470000000000001</v>
      </c>
      <c r="T2170" s="110">
        <f>IF('3B-Air transport'!AD$66="no"," ",ROUND(S2170,4))</f>
        <v>0.14699999999999999</v>
      </c>
      <c r="U2170" s="110">
        <f>IF('3B-Air transport'!AD$67="no"," ",ROUND(S2170,4))</f>
        <v>0.14699999999999999</v>
      </c>
      <c r="V2170" s="110">
        <f>IF('3B-Air transport'!AD$68="no"," ",ROUND(S2170,4))</f>
        <v>0.14699999999999999</v>
      </c>
      <c r="W2170" s="110"/>
      <c r="AB2170" s="110">
        <f t="shared" si="152"/>
        <v>0.1470000000000001</v>
      </c>
      <c r="AC2170" s="110">
        <f>IF('3C-Water transport'!AD$56="no"," ",ROUND(AB2170,4))</f>
        <v>0.14699999999999999</v>
      </c>
      <c r="AD2170" s="110">
        <f>IF('3C-Water transport'!AD$57="no"," ",ROUND(AB2170,4))</f>
        <v>0.14699999999999999</v>
      </c>
      <c r="AE2170" s="110">
        <f>IF('3C-Water transport'!AD$58="no"," ",ROUND(AB2170,4))</f>
        <v>0.14699999999999999</v>
      </c>
    </row>
    <row r="2171" spans="5:31" x14ac:dyDescent="0.25">
      <c r="E2171" s="110">
        <f t="shared" si="150"/>
        <v>0.1480000000000001</v>
      </c>
      <c r="F2171" s="110">
        <f>IF('3A-Rail transport'!$AD$56="no"," ",ROUND(E2171,4))</f>
        <v>0.14799999999999999</v>
      </c>
      <c r="G2171" s="110">
        <f>IF('3A-Rail transport'!$AD$57="no"," ",ROUND(E2171,4))</f>
        <v>0.14799999999999999</v>
      </c>
      <c r="H2171" s="110"/>
      <c r="S2171" s="110">
        <f t="shared" si="151"/>
        <v>0.1480000000000001</v>
      </c>
      <c r="T2171" s="110">
        <f>IF('3B-Air transport'!AD$66="no"," ",ROUND(S2171,4))</f>
        <v>0.14799999999999999</v>
      </c>
      <c r="U2171" s="110">
        <f>IF('3B-Air transport'!AD$67="no"," ",ROUND(S2171,4))</f>
        <v>0.14799999999999999</v>
      </c>
      <c r="V2171" s="110">
        <f>IF('3B-Air transport'!AD$68="no"," ",ROUND(S2171,4))</f>
        <v>0.14799999999999999</v>
      </c>
      <c r="W2171" s="110"/>
      <c r="AB2171" s="110">
        <f t="shared" si="152"/>
        <v>0.1480000000000001</v>
      </c>
      <c r="AC2171" s="110">
        <f>IF('3C-Water transport'!AD$56="no"," ",ROUND(AB2171,4))</f>
        <v>0.14799999999999999</v>
      </c>
      <c r="AD2171" s="110">
        <f>IF('3C-Water transport'!AD$57="no"," ",ROUND(AB2171,4))</f>
        <v>0.14799999999999999</v>
      </c>
      <c r="AE2171" s="110">
        <f>IF('3C-Water transport'!AD$58="no"," ",ROUND(AB2171,4))</f>
        <v>0.14799999999999999</v>
      </c>
    </row>
    <row r="2172" spans="5:31" x14ac:dyDescent="0.25">
      <c r="E2172" s="110">
        <f t="shared" si="150"/>
        <v>0.1490000000000001</v>
      </c>
      <c r="F2172" s="110">
        <f>IF('3A-Rail transport'!$AD$56="no"," ",ROUND(E2172,4))</f>
        <v>0.14899999999999999</v>
      </c>
      <c r="G2172" s="110">
        <f>IF('3A-Rail transport'!$AD$57="no"," ",ROUND(E2172,4))</f>
        <v>0.14899999999999999</v>
      </c>
      <c r="H2172" s="110"/>
      <c r="S2172" s="110">
        <f t="shared" si="151"/>
        <v>0.1490000000000001</v>
      </c>
      <c r="T2172" s="110">
        <f>IF('3B-Air transport'!AD$66="no"," ",ROUND(S2172,4))</f>
        <v>0.14899999999999999</v>
      </c>
      <c r="U2172" s="110">
        <f>IF('3B-Air transport'!AD$67="no"," ",ROUND(S2172,4))</f>
        <v>0.14899999999999999</v>
      </c>
      <c r="V2172" s="110">
        <f>IF('3B-Air transport'!AD$68="no"," ",ROUND(S2172,4))</f>
        <v>0.14899999999999999</v>
      </c>
      <c r="W2172" s="110"/>
      <c r="AB2172" s="110">
        <f t="shared" si="152"/>
        <v>0.1490000000000001</v>
      </c>
      <c r="AC2172" s="110">
        <f>IF('3C-Water transport'!AD$56="no"," ",ROUND(AB2172,4))</f>
        <v>0.14899999999999999</v>
      </c>
      <c r="AD2172" s="110">
        <f>IF('3C-Water transport'!AD$57="no"," ",ROUND(AB2172,4))</f>
        <v>0.14899999999999999</v>
      </c>
      <c r="AE2172" s="110">
        <f>IF('3C-Water transport'!AD$58="no"," ",ROUND(AB2172,4))</f>
        <v>0.14899999999999999</v>
      </c>
    </row>
    <row r="2173" spans="5:31" x14ac:dyDescent="0.25">
      <c r="E2173" s="110">
        <f t="shared" si="150"/>
        <v>0.15000000000000011</v>
      </c>
      <c r="F2173" s="110">
        <f>IF('3A-Rail transport'!$AD$56="no"," ",ROUND(E2173,4))</f>
        <v>0.15</v>
      </c>
      <c r="G2173" s="110">
        <f>IF('3A-Rail transport'!$AD$57="no"," ",ROUND(E2173,4))</f>
        <v>0.15</v>
      </c>
      <c r="H2173" s="110"/>
      <c r="S2173" s="110">
        <f t="shared" si="151"/>
        <v>0.15000000000000011</v>
      </c>
      <c r="T2173" s="110">
        <f>IF('3B-Air transport'!AD$66="no"," ",ROUND(S2173,4))</f>
        <v>0.15</v>
      </c>
      <c r="U2173" s="110">
        <f>IF('3B-Air transport'!AD$67="no"," ",ROUND(S2173,4))</f>
        <v>0.15</v>
      </c>
      <c r="V2173" s="110">
        <f>IF('3B-Air transport'!AD$68="no"," ",ROUND(S2173,4))</f>
        <v>0.15</v>
      </c>
      <c r="W2173" s="110"/>
      <c r="AB2173" s="110">
        <f t="shared" si="152"/>
        <v>0.15000000000000011</v>
      </c>
      <c r="AC2173" s="110">
        <f>IF('3C-Water transport'!AD$56="no"," ",ROUND(AB2173,4))</f>
        <v>0.15</v>
      </c>
      <c r="AD2173" s="110">
        <f>IF('3C-Water transport'!AD$57="no"," ",ROUND(AB2173,4))</f>
        <v>0.15</v>
      </c>
      <c r="AE2173" s="110">
        <f>IF('3C-Water transport'!AD$58="no"," ",ROUND(AB2173,4))</f>
        <v>0.15</v>
      </c>
    </row>
    <row r="2174" spans="5:31" x14ac:dyDescent="0.25">
      <c r="E2174" s="110">
        <f t="shared" si="150"/>
        <v>0.15100000000000011</v>
      </c>
      <c r="F2174" s="110">
        <f>IF('3A-Rail transport'!$AD$56="no"," ",ROUND(E2174,4))</f>
        <v>0.151</v>
      </c>
      <c r="G2174" s="110">
        <f>IF('3A-Rail transport'!$AD$57="no"," ",ROUND(E2174,4))</f>
        <v>0.151</v>
      </c>
      <c r="H2174" s="110"/>
      <c r="S2174" s="110">
        <f t="shared" si="151"/>
        <v>0.15100000000000011</v>
      </c>
      <c r="T2174" s="110">
        <f>IF('3B-Air transport'!AD$66="no"," ",ROUND(S2174,4))</f>
        <v>0.151</v>
      </c>
      <c r="U2174" s="110">
        <f>IF('3B-Air transport'!AD$67="no"," ",ROUND(S2174,4))</f>
        <v>0.151</v>
      </c>
      <c r="V2174" s="110">
        <f>IF('3B-Air transport'!AD$68="no"," ",ROUND(S2174,4))</f>
        <v>0.151</v>
      </c>
      <c r="W2174" s="110"/>
      <c r="AB2174" s="110">
        <f t="shared" si="152"/>
        <v>0.15100000000000011</v>
      </c>
      <c r="AC2174" s="110">
        <f>IF('3C-Water transport'!AD$56="no"," ",ROUND(AB2174,4))</f>
        <v>0.151</v>
      </c>
      <c r="AD2174" s="110">
        <f>IF('3C-Water transport'!AD$57="no"," ",ROUND(AB2174,4))</f>
        <v>0.151</v>
      </c>
      <c r="AE2174" s="110">
        <f>IF('3C-Water transport'!AD$58="no"," ",ROUND(AB2174,4))</f>
        <v>0.151</v>
      </c>
    </row>
    <row r="2175" spans="5:31" x14ac:dyDescent="0.25">
      <c r="E2175" s="110">
        <f t="shared" si="150"/>
        <v>0.15200000000000011</v>
      </c>
      <c r="F2175" s="110">
        <f>IF('3A-Rail transport'!$AD$56="no"," ",ROUND(E2175,4))</f>
        <v>0.152</v>
      </c>
      <c r="G2175" s="110">
        <f>IF('3A-Rail transport'!$AD$57="no"," ",ROUND(E2175,4))</f>
        <v>0.152</v>
      </c>
      <c r="H2175" s="110"/>
      <c r="S2175" s="110">
        <f t="shared" si="151"/>
        <v>0.15200000000000011</v>
      </c>
      <c r="T2175" s="110">
        <f>IF('3B-Air transport'!AD$66="no"," ",ROUND(S2175,4))</f>
        <v>0.152</v>
      </c>
      <c r="U2175" s="110">
        <f>IF('3B-Air transport'!AD$67="no"," ",ROUND(S2175,4))</f>
        <v>0.152</v>
      </c>
      <c r="V2175" s="110">
        <f>IF('3B-Air transport'!AD$68="no"," ",ROUND(S2175,4))</f>
        <v>0.152</v>
      </c>
      <c r="W2175" s="110"/>
      <c r="AB2175" s="110">
        <f t="shared" si="152"/>
        <v>0.15200000000000011</v>
      </c>
      <c r="AC2175" s="110">
        <f>IF('3C-Water transport'!AD$56="no"," ",ROUND(AB2175,4))</f>
        <v>0.152</v>
      </c>
      <c r="AD2175" s="110">
        <f>IF('3C-Water transport'!AD$57="no"," ",ROUND(AB2175,4))</f>
        <v>0.152</v>
      </c>
      <c r="AE2175" s="110">
        <f>IF('3C-Water transport'!AD$58="no"," ",ROUND(AB2175,4))</f>
        <v>0.152</v>
      </c>
    </row>
    <row r="2176" spans="5:31" x14ac:dyDescent="0.25">
      <c r="E2176" s="110">
        <f t="shared" si="150"/>
        <v>0.15300000000000011</v>
      </c>
      <c r="F2176" s="110">
        <f>IF('3A-Rail transport'!$AD$56="no"," ",ROUND(E2176,4))</f>
        <v>0.153</v>
      </c>
      <c r="G2176" s="110">
        <f>IF('3A-Rail transport'!$AD$57="no"," ",ROUND(E2176,4))</f>
        <v>0.153</v>
      </c>
      <c r="H2176" s="110"/>
      <c r="S2176" s="110">
        <f t="shared" si="151"/>
        <v>0.15300000000000011</v>
      </c>
      <c r="T2176" s="110">
        <f>IF('3B-Air transport'!AD$66="no"," ",ROUND(S2176,4))</f>
        <v>0.153</v>
      </c>
      <c r="U2176" s="110">
        <f>IF('3B-Air transport'!AD$67="no"," ",ROUND(S2176,4))</f>
        <v>0.153</v>
      </c>
      <c r="V2176" s="110">
        <f>IF('3B-Air transport'!AD$68="no"," ",ROUND(S2176,4))</f>
        <v>0.153</v>
      </c>
      <c r="W2176" s="110"/>
      <c r="AB2176" s="110">
        <f t="shared" si="152"/>
        <v>0.15300000000000011</v>
      </c>
      <c r="AC2176" s="110">
        <f>IF('3C-Water transport'!AD$56="no"," ",ROUND(AB2176,4))</f>
        <v>0.153</v>
      </c>
      <c r="AD2176" s="110">
        <f>IF('3C-Water transport'!AD$57="no"," ",ROUND(AB2176,4))</f>
        <v>0.153</v>
      </c>
      <c r="AE2176" s="110">
        <f>IF('3C-Water transport'!AD$58="no"," ",ROUND(AB2176,4))</f>
        <v>0.153</v>
      </c>
    </row>
    <row r="2177" spans="5:31" x14ac:dyDescent="0.25">
      <c r="E2177" s="110">
        <f t="shared" si="150"/>
        <v>0.15400000000000011</v>
      </c>
      <c r="F2177" s="110">
        <f>IF('3A-Rail transport'!$AD$56="no"," ",ROUND(E2177,4))</f>
        <v>0.154</v>
      </c>
      <c r="G2177" s="110">
        <f>IF('3A-Rail transport'!$AD$57="no"," ",ROUND(E2177,4))</f>
        <v>0.154</v>
      </c>
      <c r="H2177" s="110"/>
      <c r="S2177" s="110">
        <f t="shared" si="151"/>
        <v>0.15400000000000011</v>
      </c>
      <c r="T2177" s="110">
        <f>IF('3B-Air transport'!AD$66="no"," ",ROUND(S2177,4))</f>
        <v>0.154</v>
      </c>
      <c r="U2177" s="110">
        <f>IF('3B-Air transport'!AD$67="no"," ",ROUND(S2177,4))</f>
        <v>0.154</v>
      </c>
      <c r="V2177" s="110">
        <f>IF('3B-Air transport'!AD$68="no"," ",ROUND(S2177,4))</f>
        <v>0.154</v>
      </c>
      <c r="W2177" s="110"/>
      <c r="AB2177" s="110">
        <f t="shared" si="152"/>
        <v>0.15400000000000011</v>
      </c>
      <c r="AC2177" s="110">
        <f>IF('3C-Water transport'!AD$56="no"," ",ROUND(AB2177,4))</f>
        <v>0.154</v>
      </c>
      <c r="AD2177" s="110">
        <f>IF('3C-Water transport'!AD$57="no"," ",ROUND(AB2177,4))</f>
        <v>0.154</v>
      </c>
      <c r="AE2177" s="110">
        <f>IF('3C-Water transport'!AD$58="no"," ",ROUND(AB2177,4))</f>
        <v>0.154</v>
      </c>
    </row>
    <row r="2178" spans="5:31" x14ac:dyDescent="0.25">
      <c r="E2178" s="110">
        <f t="shared" si="150"/>
        <v>0.15500000000000011</v>
      </c>
      <c r="F2178" s="110">
        <f>IF('3A-Rail transport'!$AD$56="no"," ",ROUND(E2178,4))</f>
        <v>0.155</v>
      </c>
      <c r="G2178" s="110">
        <f>IF('3A-Rail transport'!$AD$57="no"," ",ROUND(E2178,4))</f>
        <v>0.155</v>
      </c>
      <c r="H2178" s="110"/>
      <c r="S2178" s="110">
        <f t="shared" si="151"/>
        <v>0.15500000000000011</v>
      </c>
      <c r="T2178" s="110">
        <f>IF('3B-Air transport'!AD$66="no"," ",ROUND(S2178,4))</f>
        <v>0.155</v>
      </c>
      <c r="U2178" s="110">
        <f>IF('3B-Air transport'!AD$67="no"," ",ROUND(S2178,4))</f>
        <v>0.155</v>
      </c>
      <c r="V2178" s="110">
        <f>IF('3B-Air transport'!AD$68="no"," ",ROUND(S2178,4))</f>
        <v>0.155</v>
      </c>
      <c r="W2178" s="110"/>
      <c r="AB2178" s="110">
        <f t="shared" si="152"/>
        <v>0.15500000000000011</v>
      </c>
      <c r="AC2178" s="110">
        <f>IF('3C-Water transport'!AD$56="no"," ",ROUND(AB2178,4))</f>
        <v>0.155</v>
      </c>
      <c r="AD2178" s="110">
        <f>IF('3C-Water transport'!AD$57="no"," ",ROUND(AB2178,4))</f>
        <v>0.155</v>
      </c>
      <c r="AE2178" s="110">
        <f>IF('3C-Water transport'!AD$58="no"," ",ROUND(AB2178,4))</f>
        <v>0.155</v>
      </c>
    </row>
    <row r="2179" spans="5:31" x14ac:dyDescent="0.25">
      <c r="E2179" s="110">
        <f t="shared" si="150"/>
        <v>0.15600000000000011</v>
      </c>
      <c r="F2179" s="110">
        <f>IF('3A-Rail transport'!$AD$56="no"," ",ROUND(E2179,4))</f>
        <v>0.156</v>
      </c>
      <c r="G2179" s="110">
        <f>IF('3A-Rail transport'!$AD$57="no"," ",ROUND(E2179,4))</f>
        <v>0.156</v>
      </c>
      <c r="H2179" s="110"/>
      <c r="S2179" s="110">
        <f t="shared" si="151"/>
        <v>0.15600000000000011</v>
      </c>
      <c r="T2179" s="110">
        <f>IF('3B-Air transport'!AD$66="no"," ",ROUND(S2179,4))</f>
        <v>0.156</v>
      </c>
      <c r="U2179" s="110">
        <f>IF('3B-Air transport'!AD$67="no"," ",ROUND(S2179,4))</f>
        <v>0.156</v>
      </c>
      <c r="V2179" s="110">
        <f>IF('3B-Air transport'!AD$68="no"," ",ROUND(S2179,4))</f>
        <v>0.156</v>
      </c>
      <c r="W2179" s="110"/>
      <c r="AB2179" s="110">
        <f t="shared" si="152"/>
        <v>0.15600000000000011</v>
      </c>
      <c r="AC2179" s="110">
        <f>IF('3C-Water transport'!AD$56="no"," ",ROUND(AB2179,4))</f>
        <v>0.156</v>
      </c>
      <c r="AD2179" s="110">
        <f>IF('3C-Water transport'!AD$57="no"," ",ROUND(AB2179,4))</f>
        <v>0.156</v>
      </c>
      <c r="AE2179" s="110">
        <f>IF('3C-Water transport'!AD$58="no"," ",ROUND(AB2179,4))</f>
        <v>0.156</v>
      </c>
    </row>
    <row r="2180" spans="5:31" x14ac:dyDescent="0.25">
      <c r="E2180" s="110">
        <f t="shared" si="150"/>
        <v>0.15700000000000011</v>
      </c>
      <c r="F2180" s="110">
        <f>IF('3A-Rail transport'!$AD$56="no"," ",ROUND(E2180,4))</f>
        <v>0.157</v>
      </c>
      <c r="G2180" s="110">
        <f>IF('3A-Rail transport'!$AD$57="no"," ",ROUND(E2180,4))</f>
        <v>0.157</v>
      </c>
      <c r="H2180" s="110"/>
      <c r="S2180" s="110">
        <f t="shared" si="151"/>
        <v>0.15700000000000011</v>
      </c>
      <c r="T2180" s="110">
        <f>IF('3B-Air transport'!AD$66="no"," ",ROUND(S2180,4))</f>
        <v>0.157</v>
      </c>
      <c r="U2180" s="110">
        <f>IF('3B-Air transport'!AD$67="no"," ",ROUND(S2180,4))</f>
        <v>0.157</v>
      </c>
      <c r="V2180" s="110">
        <f>IF('3B-Air transport'!AD$68="no"," ",ROUND(S2180,4))</f>
        <v>0.157</v>
      </c>
      <c r="W2180" s="110"/>
      <c r="AB2180" s="110">
        <f t="shared" si="152"/>
        <v>0.15700000000000011</v>
      </c>
      <c r="AC2180" s="110">
        <f>IF('3C-Water transport'!AD$56="no"," ",ROUND(AB2180,4))</f>
        <v>0.157</v>
      </c>
      <c r="AD2180" s="110">
        <f>IF('3C-Water transport'!AD$57="no"," ",ROUND(AB2180,4))</f>
        <v>0.157</v>
      </c>
      <c r="AE2180" s="110">
        <f>IF('3C-Water transport'!AD$58="no"," ",ROUND(AB2180,4))</f>
        <v>0.157</v>
      </c>
    </row>
    <row r="2181" spans="5:31" x14ac:dyDescent="0.25">
      <c r="E2181" s="110">
        <f t="shared" si="150"/>
        <v>0.15800000000000011</v>
      </c>
      <c r="F2181" s="110">
        <f>IF('3A-Rail transport'!$AD$56="no"," ",ROUND(E2181,4))</f>
        <v>0.158</v>
      </c>
      <c r="G2181" s="110">
        <f>IF('3A-Rail transport'!$AD$57="no"," ",ROUND(E2181,4))</f>
        <v>0.158</v>
      </c>
      <c r="H2181" s="110"/>
      <c r="S2181" s="110">
        <f t="shared" si="151"/>
        <v>0.15800000000000011</v>
      </c>
      <c r="T2181" s="110">
        <f>IF('3B-Air transport'!AD$66="no"," ",ROUND(S2181,4))</f>
        <v>0.158</v>
      </c>
      <c r="U2181" s="110">
        <f>IF('3B-Air transport'!AD$67="no"," ",ROUND(S2181,4))</f>
        <v>0.158</v>
      </c>
      <c r="V2181" s="110">
        <f>IF('3B-Air transport'!AD$68="no"," ",ROUND(S2181,4))</f>
        <v>0.158</v>
      </c>
      <c r="W2181" s="110"/>
      <c r="AB2181" s="110">
        <f t="shared" si="152"/>
        <v>0.15800000000000011</v>
      </c>
      <c r="AC2181" s="110">
        <f>IF('3C-Water transport'!AD$56="no"," ",ROUND(AB2181,4))</f>
        <v>0.158</v>
      </c>
      <c r="AD2181" s="110">
        <f>IF('3C-Water transport'!AD$57="no"," ",ROUND(AB2181,4))</f>
        <v>0.158</v>
      </c>
      <c r="AE2181" s="110">
        <f>IF('3C-Water transport'!AD$58="no"," ",ROUND(AB2181,4))</f>
        <v>0.158</v>
      </c>
    </row>
    <row r="2182" spans="5:31" x14ac:dyDescent="0.25">
      <c r="E2182" s="110">
        <f t="shared" si="150"/>
        <v>0.15900000000000011</v>
      </c>
      <c r="F2182" s="110">
        <f>IF('3A-Rail transport'!$AD$56="no"," ",ROUND(E2182,4))</f>
        <v>0.159</v>
      </c>
      <c r="G2182" s="110">
        <f>IF('3A-Rail transport'!$AD$57="no"," ",ROUND(E2182,4))</f>
        <v>0.159</v>
      </c>
      <c r="H2182" s="110"/>
      <c r="S2182" s="110">
        <f t="shared" si="151"/>
        <v>0.15900000000000011</v>
      </c>
      <c r="T2182" s="110">
        <f>IF('3B-Air transport'!AD$66="no"," ",ROUND(S2182,4))</f>
        <v>0.159</v>
      </c>
      <c r="U2182" s="110">
        <f>IF('3B-Air transport'!AD$67="no"," ",ROUND(S2182,4))</f>
        <v>0.159</v>
      </c>
      <c r="V2182" s="110">
        <f>IF('3B-Air transport'!AD$68="no"," ",ROUND(S2182,4))</f>
        <v>0.159</v>
      </c>
      <c r="W2182" s="110"/>
      <c r="AB2182" s="110">
        <f t="shared" si="152"/>
        <v>0.15900000000000011</v>
      </c>
      <c r="AC2182" s="110">
        <f>IF('3C-Water transport'!AD$56="no"," ",ROUND(AB2182,4))</f>
        <v>0.159</v>
      </c>
      <c r="AD2182" s="110">
        <f>IF('3C-Water transport'!AD$57="no"," ",ROUND(AB2182,4))</f>
        <v>0.159</v>
      </c>
      <c r="AE2182" s="110">
        <f>IF('3C-Water transport'!AD$58="no"," ",ROUND(AB2182,4))</f>
        <v>0.159</v>
      </c>
    </row>
    <row r="2183" spans="5:31" x14ac:dyDescent="0.25">
      <c r="E2183" s="110">
        <f t="shared" si="150"/>
        <v>0.16000000000000011</v>
      </c>
      <c r="F2183" s="110">
        <f>IF('3A-Rail transport'!$AD$56="no"," ",ROUND(E2183,4))</f>
        <v>0.16</v>
      </c>
      <c r="G2183" s="110">
        <f>IF('3A-Rail transport'!$AD$57="no"," ",ROUND(E2183,4))</f>
        <v>0.16</v>
      </c>
      <c r="H2183" s="110"/>
      <c r="S2183" s="110">
        <f t="shared" si="151"/>
        <v>0.16000000000000011</v>
      </c>
      <c r="T2183" s="110">
        <f>IF('3B-Air transport'!AD$66="no"," ",ROUND(S2183,4))</f>
        <v>0.16</v>
      </c>
      <c r="U2183" s="110">
        <f>IF('3B-Air transport'!AD$67="no"," ",ROUND(S2183,4))</f>
        <v>0.16</v>
      </c>
      <c r="V2183" s="110">
        <f>IF('3B-Air transport'!AD$68="no"," ",ROUND(S2183,4))</f>
        <v>0.16</v>
      </c>
      <c r="W2183" s="110"/>
      <c r="AB2183" s="110">
        <f t="shared" si="152"/>
        <v>0.16000000000000011</v>
      </c>
      <c r="AC2183" s="110">
        <f>IF('3C-Water transport'!AD$56="no"," ",ROUND(AB2183,4))</f>
        <v>0.16</v>
      </c>
      <c r="AD2183" s="110">
        <f>IF('3C-Water transport'!AD$57="no"," ",ROUND(AB2183,4))</f>
        <v>0.16</v>
      </c>
      <c r="AE2183" s="110">
        <f>IF('3C-Water transport'!AD$58="no"," ",ROUND(AB2183,4))</f>
        <v>0.16</v>
      </c>
    </row>
    <row r="2184" spans="5:31" x14ac:dyDescent="0.25">
      <c r="E2184" s="110">
        <f t="shared" si="150"/>
        <v>0.16100000000000012</v>
      </c>
      <c r="F2184" s="110">
        <f>IF('3A-Rail transport'!$AD$56="no"," ",ROUND(E2184,4))</f>
        <v>0.161</v>
      </c>
      <c r="G2184" s="110">
        <f>IF('3A-Rail transport'!$AD$57="no"," ",ROUND(E2184,4))</f>
        <v>0.161</v>
      </c>
      <c r="H2184" s="110"/>
      <c r="S2184" s="110">
        <f t="shared" si="151"/>
        <v>0.16100000000000012</v>
      </c>
      <c r="T2184" s="110">
        <f>IF('3B-Air transport'!AD$66="no"," ",ROUND(S2184,4))</f>
        <v>0.161</v>
      </c>
      <c r="U2184" s="110">
        <f>IF('3B-Air transport'!AD$67="no"," ",ROUND(S2184,4))</f>
        <v>0.161</v>
      </c>
      <c r="V2184" s="110">
        <f>IF('3B-Air transport'!AD$68="no"," ",ROUND(S2184,4))</f>
        <v>0.161</v>
      </c>
      <c r="W2184" s="110"/>
      <c r="AB2184" s="110">
        <f t="shared" si="152"/>
        <v>0.16100000000000012</v>
      </c>
      <c r="AC2184" s="110">
        <f>IF('3C-Water transport'!AD$56="no"," ",ROUND(AB2184,4))</f>
        <v>0.161</v>
      </c>
      <c r="AD2184" s="110">
        <f>IF('3C-Water transport'!AD$57="no"," ",ROUND(AB2184,4))</f>
        <v>0.161</v>
      </c>
      <c r="AE2184" s="110">
        <f>IF('3C-Water transport'!AD$58="no"," ",ROUND(AB2184,4))</f>
        <v>0.161</v>
      </c>
    </row>
    <row r="2185" spans="5:31" x14ac:dyDescent="0.25">
      <c r="E2185" s="110">
        <f t="shared" si="150"/>
        <v>0.16200000000000012</v>
      </c>
      <c r="F2185" s="110">
        <f>IF('3A-Rail transport'!$AD$56="no"," ",ROUND(E2185,4))</f>
        <v>0.16200000000000001</v>
      </c>
      <c r="G2185" s="110">
        <f>IF('3A-Rail transport'!$AD$57="no"," ",ROUND(E2185,4))</f>
        <v>0.16200000000000001</v>
      </c>
      <c r="H2185" s="110"/>
      <c r="S2185" s="110">
        <f t="shared" si="151"/>
        <v>0.16200000000000012</v>
      </c>
      <c r="T2185" s="110">
        <f>IF('3B-Air transport'!AD$66="no"," ",ROUND(S2185,4))</f>
        <v>0.16200000000000001</v>
      </c>
      <c r="U2185" s="110">
        <f>IF('3B-Air transport'!AD$67="no"," ",ROUND(S2185,4))</f>
        <v>0.16200000000000001</v>
      </c>
      <c r="V2185" s="110">
        <f>IF('3B-Air transport'!AD$68="no"," ",ROUND(S2185,4))</f>
        <v>0.16200000000000001</v>
      </c>
      <c r="W2185" s="110"/>
      <c r="AB2185" s="110">
        <f t="shared" si="152"/>
        <v>0.16200000000000012</v>
      </c>
      <c r="AC2185" s="110">
        <f>IF('3C-Water transport'!AD$56="no"," ",ROUND(AB2185,4))</f>
        <v>0.16200000000000001</v>
      </c>
      <c r="AD2185" s="110">
        <f>IF('3C-Water transport'!AD$57="no"," ",ROUND(AB2185,4))</f>
        <v>0.16200000000000001</v>
      </c>
      <c r="AE2185" s="110">
        <f>IF('3C-Water transport'!AD$58="no"," ",ROUND(AB2185,4))</f>
        <v>0.16200000000000001</v>
      </c>
    </row>
    <row r="2186" spans="5:31" x14ac:dyDescent="0.25">
      <c r="E2186" s="110">
        <f t="shared" si="150"/>
        <v>0.16300000000000012</v>
      </c>
      <c r="F2186" s="110">
        <f>IF('3A-Rail transport'!$AD$56="no"," ",ROUND(E2186,4))</f>
        <v>0.16300000000000001</v>
      </c>
      <c r="G2186" s="110">
        <f>IF('3A-Rail transport'!$AD$57="no"," ",ROUND(E2186,4))</f>
        <v>0.16300000000000001</v>
      </c>
      <c r="H2186" s="110"/>
      <c r="S2186" s="110">
        <f t="shared" si="151"/>
        <v>0.16300000000000012</v>
      </c>
      <c r="T2186" s="110">
        <f>IF('3B-Air transport'!AD$66="no"," ",ROUND(S2186,4))</f>
        <v>0.16300000000000001</v>
      </c>
      <c r="U2186" s="110">
        <f>IF('3B-Air transport'!AD$67="no"," ",ROUND(S2186,4))</f>
        <v>0.16300000000000001</v>
      </c>
      <c r="V2186" s="110">
        <f>IF('3B-Air transport'!AD$68="no"," ",ROUND(S2186,4))</f>
        <v>0.16300000000000001</v>
      </c>
      <c r="W2186" s="110"/>
      <c r="AB2186" s="110">
        <f t="shared" si="152"/>
        <v>0.16300000000000012</v>
      </c>
      <c r="AC2186" s="110">
        <f>IF('3C-Water transport'!AD$56="no"," ",ROUND(AB2186,4))</f>
        <v>0.16300000000000001</v>
      </c>
      <c r="AD2186" s="110">
        <f>IF('3C-Water transport'!AD$57="no"," ",ROUND(AB2186,4))</f>
        <v>0.16300000000000001</v>
      </c>
      <c r="AE2186" s="110">
        <f>IF('3C-Water transport'!AD$58="no"," ",ROUND(AB2186,4))</f>
        <v>0.16300000000000001</v>
      </c>
    </row>
    <row r="2187" spans="5:31" x14ac:dyDescent="0.25">
      <c r="E2187" s="110">
        <f t="shared" si="150"/>
        <v>0.16400000000000012</v>
      </c>
      <c r="F2187" s="110">
        <f>IF('3A-Rail transport'!$AD$56="no"," ",ROUND(E2187,4))</f>
        <v>0.16400000000000001</v>
      </c>
      <c r="G2187" s="110">
        <f>IF('3A-Rail transport'!$AD$57="no"," ",ROUND(E2187,4))</f>
        <v>0.16400000000000001</v>
      </c>
      <c r="H2187" s="110"/>
      <c r="S2187" s="110">
        <f t="shared" si="151"/>
        <v>0.16400000000000012</v>
      </c>
      <c r="T2187" s="110">
        <f>IF('3B-Air transport'!AD$66="no"," ",ROUND(S2187,4))</f>
        <v>0.16400000000000001</v>
      </c>
      <c r="U2187" s="110">
        <f>IF('3B-Air transport'!AD$67="no"," ",ROUND(S2187,4))</f>
        <v>0.16400000000000001</v>
      </c>
      <c r="V2187" s="110">
        <f>IF('3B-Air transport'!AD$68="no"," ",ROUND(S2187,4))</f>
        <v>0.16400000000000001</v>
      </c>
      <c r="W2187" s="110"/>
      <c r="AB2187" s="110">
        <f t="shared" si="152"/>
        <v>0.16400000000000012</v>
      </c>
      <c r="AC2187" s="110">
        <f>IF('3C-Water transport'!AD$56="no"," ",ROUND(AB2187,4))</f>
        <v>0.16400000000000001</v>
      </c>
      <c r="AD2187" s="110">
        <f>IF('3C-Water transport'!AD$57="no"," ",ROUND(AB2187,4))</f>
        <v>0.16400000000000001</v>
      </c>
      <c r="AE2187" s="110">
        <f>IF('3C-Water transport'!AD$58="no"," ",ROUND(AB2187,4))</f>
        <v>0.16400000000000001</v>
      </c>
    </row>
    <row r="2188" spans="5:31" x14ac:dyDescent="0.25">
      <c r="E2188" s="110">
        <f t="shared" si="150"/>
        <v>0.16500000000000012</v>
      </c>
      <c r="F2188" s="110">
        <f>IF('3A-Rail transport'!$AD$56="no"," ",ROUND(E2188,4))</f>
        <v>0.16500000000000001</v>
      </c>
      <c r="G2188" s="110">
        <f>IF('3A-Rail transport'!$AD$57="no"," ",ROUND(E2188,4))</f>
        <v>0.16500000000000001</v>
      </c>
      <c r="H2188" s="110"/>
      <c r="S2188" s="110">
        <f t="shared" si="151"/>
        <v>0.16500000000000012</v>
      </c>
      <c r="T2188" s="110">
        <f>IF('3B-Air transport'!AD$66="no"," ",ROUND(S2188,4))</f>
        <v>0.16500000000000001</v>
      </c>
      <c r="U2188" s="110">
        <f>IF('3B-Air transport'!AD$67="no"," ",ROUND(S2188,4))</f>
        <v>0.16500000000000001</v>
      </c>
      <c r="V2188" s="110">
        <f>IF('3B-Air transport'!AD$68="no"," ",ROUND(S2188,4))</f>
        <v>0.16500000000000001</v>
      </c>
      <c r="W2188" s="110"/>
      <c r="AB2188" s="110">
        <f t="shared" si="152"/>
        <v>0.16500000000000012</v>
      </c>
      <c r="AC2188" s="110">
        <f>IF('3C-Water transport'!AD$56="no"," ",ROUND(AB2188,4))</f>
        <v>0.16500000000000001</v>
      </c>
      <c r="AD2188" s="110">
        <f>IF('3C-Water transport'!AD$57="no"," ",ROUND(AB2188,4))</f>
        <v>0.16500000000000001</v>
      </c>
      <c r="AE2188" s="110">
        <f>IF('3C-Water transport'!AD$58="no"," ",ROUND(AB2188,4))</f>
        <v>0.16500000000000001</v>
      </c>
    </row>
    <row r="2189" spans="5:31" x14ac:dyDescent="0.25">
      <c r="E2189" s="110">
        <f t="shared" si="150"/>
        <v>0.16600000000000012</v>
      </c>
      <c r="F2189" s="110">
        <f>IF('3A-Rail transport'!$AD$56="no"," ",ROUND(E2189,4))</f>
        <v>0.16600000000000001</v>
      </c>
      <c r="G2189" s="110">
        <f>IF('3A-Rail transport'!$AD$57="no"," ",ROUND(E2189,4))</f>
        <v>0.16600000000000001</v>
      </c>
      <c r="H2189" s="110"/>
      <c r="S2189" s="110">
        <f t="shared" si="151"/>
        <v>0.16600000000000012</v>
      </c>
      <c r="T2189" s="110">
        <f>IF('3B-Air transport'!AD$66="no"," ",ROUND(S2189,4))</f>
        <v>0.16600000000000001</v>
      </c>
      <c r="U2189" s="110">
        <f>IF('3B-Air transport'!AD$67="no"," ",ROUND(S2189,4))</f>
        <v>0.16600000000000001</v>
      </c>
      <c r="V2189" s="110">
        <f>IF('3B-Air transport'!AD$68="no"," ",ROUND(S2189,4))</f>
        <v>0.16600000000000001</v>
      </c>
      <c r="W2189" s="110"/>
      <c r="AB2189" s="110">
        <f t="shared" si="152"/>
        <v>0.16600000000000012</v>
      </c>
      <c r="AC2189" s="110">
        <f>IF('3C-Water transport'!AD$56="no"," ",ROUND(AB2189,4))</f>
        <v>0.16600000000000001</v>
      </c>
      <c r="AD2189" s="110">
        <f>IF('3C-Water transport'!AD$57="no"," ",ROUND(AB2189,4))</f>
        <v>0.16600000000000001</v>
      </c>
      <c r="AE2189" s="110">
        <f>IF('3C-Water transport'!AD$58="no"," ",ROUND(AB2189,4))</f>
        <v>0.16600000000000001</v>
      </c>
    </row>
    <row r="2190" spans="5:31" x14ac:dyDescent="0.25">
      <c r="E2190" s="110">
        <f t="shared" si="150"/>
        <v>0.16700000000000012</v>
      </c>
      <c r="F2190" s="110">
        <f>IF('3A-Rail transport'!$AD$56="no"," ",ROUND(E2190,4))</f>
        <v>0.16700000000000001</v>
      </c>
      <c r="G2190" s="110">
        <f>IF('3A-Rail transport'!$AD$57="no"," ",ROUND(E2190,4))</f>
        <v>0.16700000000000001</v>
      </c>
      <c r="H2190" s="110"/>
      <c r="S2190" s="110">
        <f t="shared" si="151"/>
        <v>0.16700000000000012</v>
      </c>
      <c r="T2190" s="110">
        <f>IF('3B-Air transport'!AD$66="no"," ",ROUND(S2190,4))</f>
        <v>0.16700000000000001</v>
      </c>
      <c r="U2190" s="110">
        <f>IF('3B-Air transport'!AD$67="no"," ",ROUND(S2190,4))</f>
        <v>0.16700000000000001</v>
      </c>
      <c r="V2190" s="110">
        <f>IF('3B-Air transport'!AD$68="no"," ",ROUND(S2190,4))</f>
        <v>0.16700000000000001</v>
      </c>
      <c r="W2190" s="110"/>
      <c r="AB2190" s="110">
        <f t="shared" si="152"/>
        <v>0.16700000000000012</v>
      </c>
      <c r="AC2190" s="110">
        <f>IF('3C-Water transport'!AD$56="no"," ",ROUND(AB2190,4))</f>
        <v>0.16700000000000001</v>
      </c>
      <c r="AD2190" s="110">
        <f>IF('3C-Water transport'!AD$57="no"," ",ROUND(AB2190,4))</f>
        <v>0.16700000000000001</v>
      </c>
      <c r="AE2190" s="110">
        <f>IF('3C-Water transport'!AD$58="no"," ",ROUND(AB2190,4))</f>
        <v>0.16700000000000001</v>
      </c>
    </row>
    <row r="2191" spans="5:31" x14ac:dyDescent="0.25">
      <c r="E2191" s="110">
        <f t="shared" si="150"/>
        <v>0.16800000000000012</v>
      </c>
      <c r="F2191" s="110">
        <f>IF('3A-Rail transport'!$AD$56="no"," ",ROUND(E2191,4))</f>
        <v>0.16800000000000001</v>
      </c>
      <c r="G2191" s="110">
        <f>IF('3A-Rail transport'!$AD$57="no"," ",ROUND(E2191,4))</f>
        <v>0.16800000000000001</v>
      </c>
      <c r="H2191" s="110"/>
      <c r="S2191" s="110">
        <f t="shared" si="151"/>
        <v>0.16800000000000012</v>
      </c>
      <c r="T2191" s="110">
        <f>IF('3B-Air transport'!AD$66="no"," ",ROUND(S2191,4))</f>
        <v>0.16800000000000001</v>
      </c>
      <c r="U2191" s="110">
        <f>IF('3B-Air transport'!AD$67="no"," ",ROUND(S2191,4))</f>
        <v>0.16800000000000001</v>
      </c>
      <c r="V2191" s="110">
        <f>IF('3B-Air transport'!AD$68="no"," ",ROUND(S2191,4))</f>
        <v>0.16800000000000001</v>
      </c>
      <c r="W2191" s="110"/>
      <c r="AB2191" s="110">
        <f t="shared" si="152"/>
        <v>0.16800000000000012</v>
      </c>
      <c r="AC2191" s="110">
        <f>IF('3C-Water transport'!AD$56="no"," ",ROUND(AB2191,4))</f>
        <v>0.16800000000000001</v>
      </c>
      <c r="AD2191" s="110">
        <f>IF('3C-Water transport'!AD$57="no"," ",ROUND(AB2191,4))</f>
        <v>0.16800000000000001</v>
      </c>
      <c r="AE2191" s="110">
        <f>IF('3C-Water transport'!AD$58="no"," ",ROUND(AB2191,4))</f>
        <v>0.16800000000000001</v>
      </c>
    </row>
    <row r="2192" spans="5:31" x14ac:dyDescent="0.25">
      <c r="E2192" s="110">
        <f t="shared" si="150"/>
        <v>0.16900000000000012</v>
      </c>
      <c r="F2192" s="110">
        <f>IF('3A-Rail transport'!$AD$56="no"," ",ROUND(E2192,4))</f>
        <v>0.16900000000000001</v>
      </c>
      <c r="G2192" s="110">
        <f>IF('3A-Rail transport'!$AD$57="no"," ",ROUND(E2192,4))</f>
        <v>0.16900000000000001</v>
      </c>
      <c r="H2192" s="110"/>
      <c r="S2192" s="110">
        <f t="shared" si="151"/>
        <v>0.16900000000000012</v>
      </c>
      <c r="T2192" s="110">
        <f>IF('3B-Air transport'!AD$66="no"," ",ROUND(S2192,4))</f>
        <v>0.16900000000000001</v>
      </c>
      <c r="U2192" s="110">
        <f>IF('3B-Air transport'!AD$67="no"," ",ROUND(S2192,4))</f>
        <v>0.16900000000000001</v>
      </c>
      <c r="V2192" s="110">
        <f>IF('3B-Air transport'!AD$68="no"," ",ROUND(S2192,4))</f>
        <v>0.16900000000000001</v>
      </c>
      <c r="W2192" s="110"/>
      <c r="AB2192" s="110">
        <f t="shared" si="152"/>
        <v>0.16900000000000012</v>
      </c>
      <c r="AC2192" s="110">
        <f>IF('3C-Water transport'!AD$56="no"," ",ROUND(AB2192,4))</f>
        <v>0.16900000000000001</v>
      </c>
      <c r="AD2192" s="110">
        <f>IF('3C-Water transport'!AD$57="no"," ",ROUND(AB2192,4))</f>
        <v>0.16900000000000001</v>
      </c>
      <c r="AE2192" s="110">
        <f>IF('3C-Water transport'!AD$58="no"," ",ROUND(AB2192,4))</f>
        <v>0.16900000000000001</v>
      </c>
    </row>
    <row r="2193" spans="5:31" x14ac:dyDescent="0.25">
      <c r="E2193" s="110">
        <f t="shared" si="150"/>
        <v>0.17000000000000012</v>
      </c>
      <c r="F2193" s="110">
        <f>IF('3A-Rail transport'!$AD$56="no"," ",ROUND(E2193,4))</f>
        <v>0.17</v>
      </c>
      <c r="G2193" s="110">
        <f>IF('3A-Rail transport'!$AD$57="no"," ",ROUND(E2193,4))</f>
        <v>0.17</v>
      </c>
      <c r="H2193" s="110"/>
      <c r="S2193" s="110">
        <f t="shared" si="151"/>
        <v>0.17000000000000012</v>
      </c>
      <c r="T2193" s="110">
        <f>IF('3B-Air transport'!AD$66="no"," ",ROUND(S2193,4))</f>
        <v>0.17</v>
      </c>
      <c r="U2193" s="110">
        <f>IF('3B-Air transport'!AD$67="no"," ",ROUND(S2193,4))</f>
        <v>0.17</v>
      </c>
      <c r="V2193" s="110">
        <f>IF('3B-Air transport'!AD$68="no"," ",ROUND(S2193,4))</f>
        <v>0.17</v>
      </c>
      <c r="W2193" s="110"/>
      <c r="AB2193" s="110">
        <f t="shared" si="152"/>
        <v>0.17000000000000012</v>
      </c>
      <c r="AC2193" s="110">
        <f>IF('3C-Water transport'!AD$56="no"," ",ROUND(AB2193,4))</f>
        <v>0.17</v>
      </c>
      <c r="AD2193" s="110">
        <f>IF('3C-Water transport'!AD$57="no"," ",ROUND(AB2193,4))</f>
        <v>0.17</v>
      </c>
      <c r="AE2193" s="110">
        <f>IF('3C-Water transport'!AD$58="no"," ",ROUND(AB2193,4))</f>
        <v>0.17</v>
      </c>
    </row>
    <row r="2194" spans="5:31" x14ac:dyDescent="0.25">
      <c r="E2194" s="110">
        <f t="shared" si="150"/>
        <v>0.17100000000000012</v>
      </c>
      <c r="F2194" s="110">
        <f>IF('3A-Rail transport'!$AD$56="no"," ",ROUND(E2194,4))</f>
        <v>0.17100000000000001</v>
      </c>
      <c r="G2194" s="110">
        <f>IF('3A-Rail transport'!$AD$57="no"," ",ROUND(E2194,4))</f>
        <v>0.17100000000000001</v>
      </c>
      <c r="H2194" s="110"/>
      <c r="S2194" s="110">
        <f t="shared" si="151"/>
        <v>0.17100000000000012</v>
      </c>
      <c r="T2194" s="110">
        <f>IF('3B-Air transport'!AD$66="no"," ",ROUND(S2194,4))</f>
        <v>0.17100000000000001</v>
      </c>
      <c r="U2194" s="110">
        <f>IF('3B-Air transport'!AD$67="no"," ",ROUND(S2194,4))</f>
        <v>0.17100000000000001</v>
      </c>
      <c r="V2194" s="110">
        <f>IF('3B-Air transport'!AD$68="no"," ",ROUND(S2194,4))</f>
        <v>0.17100000000000001</v>
      </c>
      <c r="W2194" s="110"/>
      <c r="AB2194" s="110">
        <f t="shared" si="152"/>
        <v>0.17100000000000012</v>
      </c>
      <c r="AC2194" s="110">
        <f>IF('3C-Water transport'!AD$56="no"," ",ROUND(AB2194,4))</f>
        <v>0.17100000000000001</v>
      </c>
      <c r="AD2194" s="110">
        <f>IF('3C-Water transport'!AD$57="no"," ",ROUND(AB2194,4))</f>
        <v>0.17100000000000001</v>
      </c>
      <c r="AE2194" s="110">
        <f>IF('3C-Water transport'!AD$58="no"," ",ROUND(AB2194,4))</f>
        <v>0.17100000000000001</v>
      </c>
    </row>
    <row r="2195" spans="5:31" x14ac:dyDescent="0.25">
      <c r="E2195" s="110">
        <f t="shared" si="150"/>
        <v>0.17200000000000013</v>
      </c>
      <c r="F2195" s="110">
        <f>IF('3A-Rail transport'!$AD$56="no"," ",ROUND(E2195,4))</f>
        <v>0.17199999999999999</v>
      </c>
      <c r="G2195" s="110">
        <f>IF('3A-Rail transport'!$AD$57="no"," ",ROUND(E2195,4))</f>
        <v>0.17199999999999999</v>
      </c>
      <c r="H2195" s="110"/>
      <c r="S2195" s="110">
        <f t="shared" si="151"/>
        <v>0.17200000000000013</v>
      </c>
      <c r="T2195" s="110">
        <f>IF('3B-Air transport'!AD$66="no"," ",ROUND(S2195,4))</f>
        <v>0.17199999999999999</v>
      </c>
      <c r="U2195" s="110">
        <f>IF('3B-Air transport'!AD$67="no"," ",ROUND(S2195,4))</f>
        <v>0.17199999999999999</v>
      </c>
      <c r="V2195" s="110">
        <f>IF('3B-Air transport'!AD$68="no"," ",ROUND(S2195,4))</f>
        <v>0.17199999999999999</v>
      </c>
      <c r="W2195" s="110"/>
      <c r="AB2195" s="110">
        <f t="shared" si="152"/>
        <v>0.17200000000000013</v>
      </c>
      <c r="AC2195" s="110">
        <f>IF('3C-Water transport'!AD$56="no"," ",ROUND(AB2195,4))</f>
        <v>0.17199999999999999</v>
      </c>
      <c r="AD2195" s="110">
        <f>IF('3C-Water transport'!AD$57="no"," ",ROUND(AB2195,4))</f>
        <v>0.17199999999999999</v>
      </c>
      <c r="AE2195" s="110">
        <f>IF('3C-Water transport'!AD$58="no"," ",ROUND(AB2195,4))</f>
        <v>0.17199999999999999</v>
      </c>
    </row>
    <row r="2196" spans="5:31" x14ac:dyDescent="0.25">
      <c r="E2196" s="110">
        <f t="shared" si="150"/>
        <v>0.17300000000000013</v>
      </c>
      <c r="F2196" s="110">
        <f>IF('3A-Rail transport'!$AD$56="no"," ",ROUND(E2196,4))</f>
        <v>0.17299999999999999</v>
      </c>
      <c r="G2196" s="110">
        <f>IF('3A-Rail transport'!$AD$57="no"," ",ROUND(E2196,4))</f>
        <v>0.17299999999999999</v>
      </c>
      <c r="H2196" s="110"/>
      <c r="S2196" s="110">
        <f t="shared" si="151"/>
        <v>0.17300000000000013</v>
      </c>
      <c r="T2196" s="110">
        <f>IF('3B-Air transport'!AD$66="no"," ",ROUND(S2196,4))</f>
        <v>0.17299999999999999</v>
      </c>
      <c r="U2196" s="110">
        <f>IF('3B-Air transport'!AD$67="no"," ",ROUND(S2196,4))</f>
        <v>0.17299999999999999</v>
      </c>
      <c r="V2196" s="110">
        <f>IF('3B-Air transport'!AD$68="no"," ",ROUND(S2196,4))</f>
        <v>0.17299999999999999</v>
      </c>
      <c r="W2196" s="110"/>
      <c r="AB2196" s="110">
        <f t="shared" si="152"/>
        <v>0.17300000000000013</v>
      </c>
      <c r="AC2196" s="110">
        <f>IF('3C-Water transport'!AD$56="no"," ",ROUND(AB2196,4))</f>
        <v>0.17299999999999999</v>
      </c>
      <c r="AD2196" s="110">
        <f>IF('3C-Water transport'!AD$57="no"," ",ROUND(AB2196,4))</f>
        <v>0.17299999999999999</v>
      </c>
      <c r="AE2196" s="110">
        <f>IF('3C-Water transport'!AD$58="no"," ",ROUND(AB2196,4))</f>
        <v>0.17299999999999999</v>
      </c>
    </row>
    <row r="2197" spans="5:31" x14ac:dyDescent="0.25">
      <c r="E2197" s="110">
        <f t="shared" si="150"/>
        <v>0.17400000000000013</v>
      </c>
      <c r="F2197" s="110">
        <f>IF('3A-Rail transport'!$AD$56="no"," ",ROUND(E2197,4))</f>
        <v>0.17399999999999999</v>
      </c>
      <c r="G2197" s="110">
        <f>IF('3A-Rail transport'!$AD$57="no"," ",ROUND(E2197,4))</f>
        <v>0.17399999999999999</v>
      </c>
      <c r="H2197" s="110"/>
      <c r="S2197" s="110">
        <f t="shared" si="151"/>
        <v>0.17400000000000013</v>
      </c>
      <c r="T2197" s="110">
        <f>IF('3B-Air transport'!AD$66="no"," ",ROUND(S2197,4))</f>
        <v>0.17399999999999999</v>
      </c>
      <c r="U2197" s="110">
        <f>IF('3B-Air transport'!AD$67="no"," ",ROUND(S2197,4))</f>
        <v>0.17399999999999999</v>
      </c>
      <c r="V2197" s="110">
        <f>IF('3B-Air transport'!AD$68="no"," ",ROUND(S2197,4))</f>
        <v>0.17399999999999999</v>
      </c>
      <c r="W2197" s="110"/>
      <c r="AB2197" s="110">
        <f t="shared" si="152"/>
        <v>0.17400000000000013</v>
      </c>
      <c r="AC2197" s="110">
        <f>IF('3C-Water transport'!AD$56="no"," ",ROUND(AB2197,4))</f>
        <v>0.17399999999999999</v>
      </c>
      <c r="AD2197" s="110">
        <f>IF('3C-Water transport'!AD$57="no"," ",ROUND(AB2197,4))</f>
        <v>0.17399999999999999</v>
      </c>
      <c r="AE2197" s="110">
        <f>IF('3C-Water transport'!AD$58="no"," ",ROUND(AB2197,4))</f>
        <v>0.17399999999999999</v>
      </c>
    </row>
    <row r="2198" spans="5:31" x14ac:dyDescent="0.25">
      <c r="E2198" s="110">
        <f t="shared" si="150"/>
        <v>0.17500000000000013</v>
      </c>
      <c r="F2198" s="110">
        <f>IF('3A-Rail transport'!$AD$56="no"," ",ROUND(E2198,4))</f>
        <v>0.17499999999999999</v>
      </c>
      <c r="G2198" s="110">
        <f>IF('3A-Rail transport'!$AD$57="no"," ",ROUND(E2198,4))</f>
        <v>0.17499999999999999</v>
      </c>
      <c r="H2198" s="110"/>
      <c r="S2198" s="110">
        <f t="shared" si="151"/>
        <v>0.17500000000000013</v>
      </c>
      <c r="T2198" s="110">
        <f>IF('3B-Air transport'!AD$66="no"," ",ROUND(S2198,4))</f>
        <v>0.17499999999999999</v>
      </c>
      <c r="U2198" s="110">
        <f>IF('3B-Air transport'!AD$67="no"," ",ROUND(S2198,4))</f>
        <v>0.17499999999999999</v>
      </c>
      <c r="V2198" s="110">
        <f>IF('3B-Air transport'!AD$68="no"," ",ROUND(S2198,4))</f>
        <v>0.17499999999999999</v>
      </c>
      <c r="W2198" s="110"/>
      <c r="AB2198" s="110">
        <f t="shared" si="152"/>
        <v>0.17500000000000013</v>
      </c>
      <c r="AC2198" s="110">
        <f>IF('3C-Water transport'!AD$56="no"," ",ROUND(AB2198,4))</f>
        <v>0.17499999999999999</v>
      </c>
      <c r="AD2198" s="110">
        <f>IF('3C-Water transport'!AD$57="no"," ",ROUND(AB2198,4))</f>
        <v>0.17499999999999999</v>
      </c>
      <c r="AE2198" s="110">
        <f>IF('3C-Water transport'!AD$58="no"," ",ROUND(AB2198,4))</f>
        <v>0.17499999999999999</v>
      </c>
    </row>
    <row r="2199" spans="5:31" x14ac:dyDescent="0.25">
      <c r="E2199" s="110">
        <f t="shared" si="150"/>
        <v>0.17600000000000013</v>
      </c>
      <c r="F2199" s="110">
        <f>IF('3A-Rail transport'!$AD$56="no"," ",ROUND(E2199,4))</f>
        <v>0.17599999999999999</v>
      </c>
      <c r="G2199" s="110">
        <f>IF('3A-Rail transport'!$AD$57="no"," ",ROUND(E2199,4))</f>
        <v>0.17599999999999999</v>
      </c>
      <c r="H2199" s="110"/>
      <c r="S2199" s="110">
        <f t="shared" si="151"/>
        <v>0.17600000000000013</v>
      </c>
      <c r="T2199" s="110">
        <f>IF('3B-Air transport'!AD$66="no"," ",ROUND(S2199,4))</f>
        <v>0.17599999999999999</v>
      </c>
      <c r="U2199" s="110">
        <f>IF('3B-Air transport'!AD$67="no"," ",ROUND(S2199,4))</f>
        <v>0.17599999999999999</v>
      </c>
      <c r="V2199" s="110">
        <f>IF('3B-Air transport'!AD$68="no"," ",ROUND(S2199,4))</f>
        <v>0.17599999999999999</v>
      </c>
      <c r="W2199" s="110"/>
      <c r="AB2199" s="110">
        <f t="shared" si="152"/>
        <v>0.17600000000000013</v>
      </c>
      <c r="AC2199" s="110">
        <f>IF('3C-Water transport'!AD$56="no"," ",ROUND(AB2199,4))</f>
        <v>0.17599999999999999</v>
      </c>
      <c r="AD2199" s="110">
        <f>IF('3C-Water transport'!AD$57="no"," ",ROUND(AB2199,4))</f>
        <v>0.17599999999999999</v>
      </c>
      <c r="AE2199" s="110">
        <f>IF('3C-Water transport'!AD$58="no"," ",ROUND(AB2199,4))</f>
        <v>0.17599999999999999</v>
      </c>
    </row>
    <row r="2200" spans="5:31" x14ac:dyDescent="0.25">
      <c r="E2200" s="110">
        <f t="shared" si="150"/>
        <v>0.17700000000000013</v>
      </c>
      <c r="F2200" s="110">
        <f>IF('3A-Rail transport'!$AD$56="no"," ",ROUND(E2200,4))</f>
        <v>0.17699999999999999</v>
      </c>
      <c r="G2200" s="110">
        <f>IF('3A-Rail transport'!$AD$57="no"," ",ROUND(E2200,4))</f>
        <v>0.17699999999999999</v>
      </c>
      <c r="H2200" s="110"/>
      <c r="S2200" s="110">
        <f t="shared" si="151"/>
        <v>0.17700000000000013</v>
      </c>
      <c r="T2200" s="110">
        <f>IF('3B-Air transport'!AD$66="no"," ",ROUND(S2200,4))</f>
        <v>0.17699999999999999</v>
      </c>
      <c r="U2200" s="110">
        <f>IF('3B-Air transport'!AD$67="no"," ",ROUND(S2200,4))</f>
        <v>0.17699999999999999</v>
      </c>
      <c r="V2200" s="110">
        <f>IF('3B-Air transport'!AD$68="no"," ",ROUND(S2200,4))</f>
        <v>0.17699999999999999</v>
      </c>
      <c r="W2200" s="110"/>
      <c r="AB2200" s="110">
        <f t="shared" si="152"/>
        <v>0.17700000000000013</v>
      </c>
      <c r="AC2200" s="110">
        <f>IF('3C-Water transport'!AD$56="no"," ",ROUND(AB2200,4))</f>
        <v>0.17699999999999999</v>
      </c>
      <c r="AD2200" s="110">
        <f>IF('3C-Water transport'!AD$57="no"," ",ROUND(AB2200,4))</f>
        <v>0.17699999999999999</v>
      </c>
      <c r="AE2200" s="110">
        <f>IF('3C-Water transport'!AD$58="no"," ",ROUND(AB2200,4))</f>
        <v>0.17699999999999999</v>
      </c>
    </row>
    <row r="2201" spans="5:31" x14ac:dyDescent="0.25">
      <c r="E2201" s="110">
        <f t="shared" si="150"/>
        <v>0.17800000000000013</v>
      </c>
      <c r="F2201" s="110">
        <f>IF('3A-Rail transport'!$AD$56="no"," ",ROUND(E2201,4))</f>
        <v>0.17799999999999999</v>
      </c>
      <c r="G2201" s="110">
        <f>IF('3A-Rail transport'!$AD$57="no"," ",ROUND(E2201,4))</f>
        <v>0.17799999999999999</v>
      </c>
      <c r="H2201" s="110"/>
      <c r="S2201" s="110">
        <f t="shared" si="151"/>
        <v>0.17800000000000013</v>
      </c>
      <c r="T2201" s="110">
        <f>IF('3B-Air transport'!AD$66="no"," ",ROUND(S2201,4))</f>
        <v>0.17799999999999999</v>
      </c>
      <c r="U2201" s="110">
        <f>IF('3B-Air transport'!AD$67="no"," ",ROUND(S2201,4))</f>
        <v>0.17799999999999999</v>
      </c>
      <c r="V2201" s="110">
        <f>IF('3B-Air transport'!AD$68="no"," ",ROUND(S2201,4))</f>
        <v>0.17799999999999999</v>
      </c>
      <c r="W2201" s="110"/>
      <c r="AB2201" s="110">
        <f t="shared" si="152"/>
        <v>0.17800000000000013</v>
      </c>
      <c r="AC2201" s="110">
        <f>IF('3C-Water transport'!AD$56="no"," ",ROUND(AB2201,4))</f>
        <v>0.17799999999999999</v>
      </c>
      <c r="AD2201" s="110">
        <f>IF('3C-Water transport'!AD$57="no"," ",ROUND(AB2201,4))</f>
        <v>0.17799999999999999</v>
      </c>
      <c r="AE2201" s="110">
        <f>IF('3C-Water transport'!AD$58="no"," ",ROUND(AB2201,4))</f>
        <v>0.17799999999999999</v>
      </c>
    </row>
    <row r="2202" spans="5:31" x14ac:dyDescent="0.25">
      <c r="E2202" s="110">
        <f t="shared" si="150"/>
        <v>0.17900000000000013</v>
      </c>
      <c r="F2202" s="110">
        <f>IF('3A-Rail transport'!$AD$56="no"," ",ROUND(E2202,4))</f>
        <v>0.17899999999999999</v>
      </c>
      <c r="G2202" s="110">
        <f>IF('3A-Rail transport'!$AD$57="no"," ",ROUND(E2202,4))</f>
        <v>0.17899999999999999</v>
      </c>
      <c r="H2202" s="110"/>
      <c r="S2202" s="110">
        <f t="shared" si="151"/>
        <v>0.17900000000000013</v>
      </c>
      <c r="T2202" s="110">
        <f>IF('3B-Air transport'!AD$66="no"," ",ROUND(S2202,4))</f>
        <v>0.17899999999999999</v>
      </c>
      <c r="U2202" s="110">
        <f>IF('3B-Air transport'!AD$67="no"," ",ROUND(S2202,4))</f>
        <v>0.17899999999999999</v>
      </c>
      <c r="V2202" s="110">
        <f>IF('3B-Air transport'!AD$68="no"," ",ROUND(S2202,4))</f>
        <v>0.17899999999999999</v>
      </c>
      <c r="W2202" s="110"/>
      <c r="AB2202" s="110">
        <f t="shared" si="152"/>
        <v>0.17900000000000013</v>
      </c>
      <c r="AC2202" s="110">
        <f>IF('3C-Water transport'!AD$56="no"," ",ROUND(AB2202,4))</f>
        <v>0.17899999999999999</v>
      </c>
      <c r="AD2202" s="110">
        <f>IF('3C-Water transport'!AD$57="no"," ",ROUND(AB2202,4))</f>
        <v>0.17899999999999999</v>
      </c>
      <c r="AE2202" s="110">
        <f>IF('3C-Water transport'!AD$58="no"," ",ROUND(AB2202,4))</f>
        <v>0.17899999999999999</v>
      </c>
    </row>
    <row r="2203" spans="5:31" x14ac:dyDescent="0.25">
      <c r="E2203" s="110">
        <f t="shared" si="150"/>
        <v>0.18000000000000013</v>
      </c>
      <c r="F2203" s="110">
        <f>IF('3A-Rail transport'!$AD$56="no"," ",ROUND(E2203,4))</f>
        <v>0.18</v>
      </c>
      <c r="G2203" s="110">
        <f>IF('3A-Rail transport'!$AD$57="no"," ",ROUND(E2203,4))</f>
        <v>0.18</v>
      </c>
      <c r="H2203" s="110"/>
      <c r="S2203" s="110">
        <f t="shared" si="151"/>
        <v>0.18000000000000013</v>
      </c>
      <c r="T2203" s="110">
        <f>IF('3B-Air transport'!AD$66="no"," ",ROUND(S2203,4))</f>
        <v>0.18</v>
      </c>
      <c r="U2203" s="110">
        <f>IF('3B-Air transport'!AD$67="no"," ",ROUND(S2203,4))</f>
        <v>0.18</v>
      </c>
      <c r="V2203" s="110">
        <f>IF('3B-Air transport'!AD$68="no"," ",ROUND(S2203,4))</f>
        <v>0.18</v>
      </c>
      <c r="W2203" s="110"/>
      <c r="AB2203" s="110">
        <f t="shared" si="152"/>
        <v>0.18000000000000013</v>
      </c>
      <c r="AC2203" s="110">
        <f>IF('3C-Water transport'!AD$56="no"," ",ROUND(AB2203,4))</f>
        <v>0.18</v>
      </c>
      <c r="AD2203" s="110">
        <f>IF('3C-Water transport'!AD$57="no"," ",ROUND(AB2203,4))</f>
        <v>0.18</v>
      </c>
      <c r="AE2203" s="110">
        <f>IF('3C-Water transport'!AD$58="no"," ",ROUND(AB2203,4))</f>
        <v>0.18</v>
      </c>
    </row>
    <row r="2204" spans="5:31" x14ac:dyDescent="0.25">
      <c r="E2204" s="110">
        <f t="shared" si="150"/>
        <v>0.18100000000000013</v>
      </c>
      <c r="F2204" s="110">
        <f>IF('3A-Rail transport'!$AD$56="no"," ",ROUND(E2204,4))</f>
        <v>0.18099999999999999</v>
      </c>
      <c r="G2204" s="110">
        <f>IF('3A-Rail transport'!$AD$57="no"," ",ROUND(E2204,4))</f>
        <v>0.18099999999999999</v>
      </c>
      <c r="H2204" s="110"/>
      <c r="S2204" s="110">
        <f t="shared" si="151"/>
        <v>0.18100000000000013</v>
      </c>
      <c r="T2204" s="110">
        <f>IF('3B-Air transport'!AD$66="no"," ",ROUND(S2204,4))</f>
        <v>0.18099999999999999</v>
      </c>
      <c r="U2204" s="110">
        <f>IF('3B-Air transport'!AD$67="no"," ",ROUND(S2204,4))</f>
        <v>0.18099999999999999</v>
      </c>
      <c r="V2204" s="110">
        <f>IF('3B-Air transport'!AD$68="no"," ",ROUND(S2204,4))</f>
        <v>0.18099999999999999</v>
      </c>
      <c r="W2204" s="110"/>
      <c r="AB2204" s="110">
        <f t="shared" si="152"/>
        <v>0.18100000000000013</v>
      </c>
      <c r="AC2204" s="110">
        <f>IF('3C-Water transport'!AD$56="no"," ",ROUND(AB2204,4))</f>
        <v>0.18099999999999999</v>
      </c>
      <c r="AD2204" s="110">
        <f>IF('3C-Water transport'!AD$57="no"," ",ROUND(AB2204,4))</f>
        <v>0.18099999999999999</v>
      </c>
      <c r="AE2204" s="110">
        <f>IF('3C-Water transport'!AD$58="no"," ",ROUND(AB2204,4))</f>
        <v>0.18099999999999999</v>
      </c>
    </row>
    <row r="2205" spans="5:31" x14ac:dyDescent="0.25">
      <c r="E2205" s="110">
        <f t="shared" si="150"/>
        <v>0.18200000000000013</v>
      </c>
      <c r="F2205" s="110">
        <f>IF('3A-Rail transport'!$AD$56="no"," ",ROUND(E2205,4))</f>
        <v>0.182</v>
      </c>
      <c r="G2205" s="110">
        <f>IF('3A-Rail transport'!$AD$57="no"," ",ROUND(E2205,4))</f>
        <v>0.182</v>
      </c>
      <c r="H2205" s="110"/>
      <c r="S2205" s="110">
        <f t="shared" si="151"/>
        <v>0.18200000000000013</v>
      </c>
      <c r="T2205" s="110">
        <f>IF('3B-Air transport'!AD$66="no"," ",ROUND(S2205,4))</f>
        <v>0.182</v>
      </c>
      <c r="U2205" s="110">
        <f>IF('3B-Air transport'!AD$67="no"," ",ROUND(S2205,4))</f>
        <v>0.182</v>
      </c>
      <c r="V2205" s="110">
        <f>IF('3B-Air transport'!AD$68="no"," ",ROUND(S2205,4))</f>
        <v>0.182</v>
      </c>
      <c r="W2205" s="110"/>
      <c r="AB2205" s="110">
        <f t="shared" si="152"/>
        <v>0.18200000000000013</v>
      </c>
      <c r="AC2205" s="110">
        <f>IF('3C-Water transport'!AD$56="no"," ",ROUND(AB2205,4))</f>
        <v>0.182</v>
      </c>
      <c r="AD2205" s="110">
        <f>IF('3C-Water transport'!AD$57="no"," ",ROUND(AB2205,4))</f>
        <v>0.182</v>
      </c>
      <c r="AE2205" s="110">
        <f>IF('3C-Water transport'!AD$58="no"," ",ROUND(AB2205,4))</f>
        <v>0.182</v>
      </c>
    </row>
    <row r="2206" spans="5:31" x14ac:dyDescent="0.25">
      <c r="E2206" s="110">
        <f t="shared" si="150"/>
        <v>0.18300000000000013</v>
      </c>
      <c r="F2206" s="110">
        <f>IF('3A-Rail transport'!$AD$56="no"," ",ROUND(E2206,4))</f>
        <v>0.183</v>
      </c>
      <c r="G2206" s="110">
        <f>IF('3A-Rail transport'!$AD$57="no"," ",ROUND(E2206,4))</f>
        <v>0.183</v>
      </c>
      <c r="H2206" s="110"/>
      <c r="S2206" s="110">
        <f t="shared" si="151"/>
        <v>0.18300000000000013</v>
      </c>
      <c r="T2206" s="110">
        <f>IF('3B-Air transport'!AD$66="no"," ",ROUND(S2206,4))</f>
        <v>0.183</v>
      </c>
      <c r="U2206" s="110">
        <f>IF('3B-Air transport'!AD$67="no"," ",ROUND(S2206,4))</f>
        <v>0.183</v>
      </c>
      <c r="V2206" s="110">
        <f>IF('3B-Air transport'!AD$68="no"," ",ROUND(S2206,4))</f>
        <v>0.183</v>
      </c>
      <c r="W2206" s="110"/>
      <c r="AB2206" s="110">
        <f t="shared" si="152"/>
        <v>0.18300000000000013</v>
      </c>
      <c r="AC2206" s="110">
        <f>IF('3C-Water transport'!AD$56="no"," ",ROUND(AB2206,4))</f>
        <v>0.183</v>
      </c>
      <c r="AD2206" s="110">
        <f>IF('3C-Water transport'!AD$57="no"," ",ROUND(AB2206,4))</f>
        <v>0.183</v>
      </c>
      <c r="AE2206" s="110">
        <f>IF('3C-Water transport'!AD$58="no"," ",ROUND(AB2206,4))</f>
        <v>0.183</v>
      </c>
    </row>
    <row r="2207" spans="5:31" x14ac:dyDescent="0.25">
      <c r="E2207" s="110">
        <f t="shared" si="150"/>
        <v>0.18400000000000014</v>
      </c>
      <c r="F2207" s="110">
        <f>IF('3A-Rail transport'!$AD$56="no"," ",ROUND(E2207,4))</f>
        <v>0.184</v>
      </c>
      <c r="G2207" s="110">
        <f>IF('3A-Rail transport'!$AD$57="no"," ",ROUND(E2207,4))</f>
        <v>0.184</v>
      </c>
      <c r="H2207" s="110"/>
      <c r="S2207" s="110">
        <f t="shared" si="151"/>
        <v>0.18400000000000014</v>
      </c>
      <c r="T2207" s="110">
        <f>IF('3B-Air transport'!AD$66="no"," ",ROUND(S2207,4))</f>
        <v>0.184</v>
      </c>
      <c r="U2207" s="110">
        <f>IF('3B-Air transport'!AD$67="no"," ",ROUND(S2207,4))</f>
        <v>0.184</v>
      </c>
      <c r="V2207" s="110">
        <f>IF('3B-Air transport'!AD$68="no"," ",ROUND(S2207,4))</f>
        <v>0.184</v>
      </c>
      <c r="W2207" s="110"/>
      <c r="AB2207" s="110">
        <f t="shared" si="152"/>
        <v>0.18400000000000014</v>
      </c>
      <c r="AC2207" s="110">
        <f>IF('3C-Water transport'!AD$56="no"," ",ROUND(AB2207,4))</f>
        <v>0.184</v>
      </c>
      <c r="AD2207" s="110">
        <f>IF('3C-Water transport'!AD$57="no"," ",ROUND(AB2207,4))</f>
        <v>0.184</v>
      </c>
      <c r="AE2207" s="110">
        <f>IF('3C-Water transport'!AD$58="no"," ",ROUND(AB2207,4))</f>
        <v>0.184</v>
      </c>
    </row>
    <row r="2208" spans="5:31" x14ac:dyDescent="0.25">
      <c r="E2208" s="110">
        <f t="shared" si="150"/>
        <v>0.18500000000000014</v>
      </c>
      <c r="F2208" s="110">
        <f>IF('3A-Rail transport'!$AD$56="no"," ",ROUND(E2208,4))</f>
        <v>0.185</v>
      </c>
      <c r="G2208" s="110">
        <f>IF('3A-Rail transport'!$AD$57="no"," ",ROUND(E2208,4))</f>
        <v>0.185</v>
      </c>
      <c r="H2208" s="110"/>
      <c r="S2208" s="110">
        <f t="shared" si="151"/>
        <v>0.18500000000000014</v>
      </c>
      <c r="T2208" s="110">
        <f>IF('3B-Air transport'!AD$66="no"," ",ROUND(S2208,4))</f>
        <v>0.185</v>
      </c>
      <c r="U2208" s="110">
        <f>IF('3B-Air transport'!AD$67="no"," ",ROUND(S2208,4))</f>
        <v>0.185</v>
      </c>
      <c r="V2208" s="110">
        <f>IF('3B-Air transport'!AD$68="no"," ",ROUND(S2208,4))</f>
        <v>0.185</v>
      </c>
      <c r="W2208" s="110"/>
      <c r="AB2208" s="110">
        <f t="shared" si="152"/>
        <v>0.18500000000000014</v>
      </c>
      <c r="AC2208" s="110">
        <f>IF('3C-Water transport'!AD$56="no"," ",ROUND(AB2208,4))</f>
        <v>0.185</v>
      </c>
      <c r="AD2208" s="110">
        <f>IF('3C-Water transport'!AD$57="no"," ",ROUND(AB2208,4))</f>
        <v>0.185</v>
      </c>
      <c r="AE2208" s="110">
        <f>IF('3C-Water transport'!AD$58="no"," ",ROUND(AB2208,4))</f>
        <v>0.185</v>
      </c>
    </row>
    <row r="2209" spans="5:31" x14ac:dyDescent="0.25">
      <c r="E2209" s="110">
        <f t="shared" si="150"/>
        <v>0.18600000000000014</v>
      </c>
      <c r="F2209" s="110">
        <f>IF('3A-Rail transport'!$AD$56="no"," ",ROUND(E2209,4))</f>
        <v>0.186</v>
      </c>
      <c r="G2209" s="110">
        <f>IF('3A-Rail transport'!$AD$57="no"," ",ROUND(E2209,4))</f>
        <v>0.186</v>
      </c>
      <c r="H2209" s="110"/>
      <c r="S2209" s="110">
        <f t="shared" si="151"/>
        <v>0.18600000000000014</v>
      </c>
      <c r="T2209" s="110">
        <f>IF('3B-Air transport'!AD$66="no"," ",ROUND(S2209,4))</f>
        <v>0.186</v>
      </c>
      <c r="U2209" s="110">
        <f>IF('3B-Air transport'!AD$67="no"," ",ROUND(S2209,4))</f>
        <v>0.186</v>
      </c>
      <c r="V2209" s="110">
        <f>IF('3B-Air transport'!AD$68="no"," ",ROUND(S2209,4))</f>
        <v>0.186</v>
      </c>
      <c r="W2209" s="110"/>
      <c r="AB2209" s="110">
        <f t="shared" si="152"/>
        <v>0.18600000000000014</v>
      </c>
      <c r="AC2209" s="110">
        <f>IF('3C-Water transport'!AD$56="no"," ",ROUND(AB2209,4))</f>
        <v>0.186</v>
      </c>
      <c r="AD2209" s="110">
        <f>IF('3C-Water transport'!AD$57="no"," ",ROUND(AB2209,4))</f>
        <v>0.186</v>
      </c>
      <c r="AE2209" s="110">
        <f>IF('3C-Water transport'!AD$58="no"," ",ROUND(AB2209,4))</f>
        <v>0.186</v>
      </c>
    </row>
    <row r="2210" spans="5:31" x14ac:dyDescent="0.25">
      <c r="E2210" s="110">
        <f t="shared" si="150"/>
        <v>0.18700000000000014</v>
      </c>
      <c r="F2210" s="110">
        <f>IF('3A-Rail transport'!$AD$56="no"," ",ROUND(E2210,4))</f>
        <v>0.187</v>
      </c>
      <c r="G2210" s="110">
        <f>IF('3A-Rail transport'!$AD$57="no"," ",ROUND(E2210,4))</f>
        <v>0.187</v>
      </c>
      <c r="H2210" s="110"/>
      <c r="S2210" s="110">
        <f t="shared" si="151"/>
        <v>0.18700000000000014</v>
      </c>
      <c r="T2210" s="110">
        <f>IF('3B-Air transport'!AD$66="no"," ",ROUND(S2210,4))</f>
        <v>0.187</v>
      </c>
      <c r="U2210" s="110">
        <f>IF('3B-Air transport'!AD$67="no"," ",ROUND(S2210,4))</f>
        <v>0.187</v>
      </c>
      <c r="V2210" s="110">
        <f>IF('3B-Air transport'!AD$68="no"," ",ROUND(S2210,4))</f>
        <v>0.187</v>
      </c>
      <c r="W2210" s="110"/>
      <c r="AB2210" s="110">
        <f t="shared" si="152"/>
        <v>0.18700000000000014</v>
      </c>
      <c r="AC2210" s="110">
        <f>IF('3C-Water transport'!AD$56="no"," ",ROUND(AB2210,4))</f>
        <v>0.187</v>
      </c>
      <c r="AD2210" s="110">
        <f>IF('3C-Water transport'!AD$57="no"," ",ROUND(AB2210,4))</f>
        <v>0.187</v>
      </c>
      <c r="AE2210" s="110">
        <f>IF('3C-Water transport'!AD$58="no"," ",ROUND(AB2210,4))</f>
        <v>0.187</v>
      </c>
    </row>
    <row r="2211" spans="5:31" x14ac:dyDescent="0.25">
      <c r="E2211" s="110">
        <f t="shared" si="150"/>
        <v>0.18800000000000014</v>
      </c>
      <c r="F2211" s="110">
        <f>IF('3A-Rail transport'!$AD$56="no"," ",ROUND(E2211,4))</f>
        <v>0.188</v>
      </c>
      <c r="G2211" s="110">
        <f>IF('3A-Rail transport'!$AD$57="no"," ",ROUND(E2211,4))</f>
        <v>0.188</v>
      </c>
      <c r="H2211" s="110"/>
      <c r="S2211" s="110">
        <f t="shared" si="151"/>
        <v>0.18800000000000014</v>
      </c>
      <c r="T2211" s="110">
        <f>IF('3B-Air transport'!AD$66="no"," ",ROUND(S2211,4))</f>
        <v>0.188</v>
      </c>
      <c r="U2211" s="110">
        <f>IF('3B-Air transport'!AD$67="no"," ",ROUND(S2211,4))</f>
        <v>0.188</v>
      </c>
      <c r="V2211" s="110">
        <f>IF('3B-Air transport'!AD$68="no"," ",ROUND(S2211,4))</f>
        <v>0.188</v>
      </c>
      <c r="W2211" s="110"/>
      <c r="AB2211" s="110">
        <f t="shared" si="152"/>
        <v>0.18800000000000014</v>
      </c>
      <c r="AC2211" s="110">
        <f>IF('3C-Water transport'!AD$56="no"," ",ROUND(AB2211,4))</f>
        <v>0.188</v>
      </c>
      <c r="AD2211" s="110">
        <f>IF('3C-Water transport'!AD$57="no"," ",ROUND(AB2211,4))</f>
        <v>0.188</v>
      </c>
      <c r="AE2211" s="110">
        <f>IF('3C-Water transport'!AD$58="no"," ",ROUND(AB2211,4))</f>
        <v>0.188</v>
      </c>
    </row>
    <row r="2212" spans="5:31" x14ac:dyDescent="0.25">
      <c r="E2212" s="110">
        <f t="shared" si="150"/>
        <v>0.18900000000000014</v>
      </c>
      <c r="F2212" s="110">
        <f>IF('3A-Rail transport'!$AD$56="no"," ",ROUND(E2212,4))</f>
        <v>0.189</v>
      </c>
      <c r="G2212" s="110">
        <f>IF('3A-Rail transport'!$AD$57="no"," ",ROUND(E2212,4))</f>
        <v>0.189</v>
      </c>
      <c r="H2212" s="110"/>
      <c r="S2212" s="110">
        <f t="shared" si="151"/>
        <v>0.18900000000000014</v>
      </c>
      <c r="T2212" s="110">
        <f>IF('3B-Air transport'!AD$66="no"," ",ROUND(S2212,4))</f>
        <v>0.189</v>
      </c>
      <c r="U2212" s="110">
        <f>IF('3B-Air transport'!AD$67="no"," ",ROUND(S2212,4))</f>
        <v>0.189</v>
      </c>
      <c r="V2212" s="110">
        <f>IF('3B-Air transport'!AD$68="no"," ",ROUND(S2212,4))</f>
        <v>0.189</v>
      </c>
      <c r="W2212" s="110"/>
      <c r="AB2212" s="110">
        <f t="shared" si="152"/>
        <v>0.18900000000000014</v>
      </c>
      <c r="AC2212" s="110">
        <f>IF('3C-Water transport'!AD$56="no"," ",ROUND(AB2212,4))</f>
        <v>0.189</v>
      </c>
      <c r="AD2212" s="110">
        <f>IF('3C-Water transport'!AD$57="no"," ",ROUND(AB2212,4))</f>
        <v>0.189</v>
      </c>
      <c r="AE2212" s="110">
        <f>IF('3C-Water transport'!AD$58="no"," ",ROUND(AB2212,4))</f>
        <v>0.189</v>
      </c>
    </row>
    <row r="2213" spans="5:31" x14ac:dyDescent="0.25">
      <c r="E2213" s="110">
        <f t="shared" si="150"/>
        <v>0.19000000000000014</v>
      </c>
      <c r="F2213" s="110">
        <f>IF('3A-Rail transport'!$AD$56="no"," ",ROUND(E2213,4))</f>
        <v>0.19</v>
      </c>
      <c r="G2213" s="110">
        <f>IF('3A-Rail transport'!$AD$57="no"," ",ROUND(E2213,4))</f>
        <v>0.19</v>
      </c>
      <c r="H2213" s="110"/>
      <c r="S2213" s="110">
        <f t="shared" si="151"/>
        <v>0.19000000000000014</v>
      </c>
      <c r="T2213" s="110">
        <f>IF('3B-Air transport'!AD$66="no"," ",ROUND(S2213,4))</f>
        <v>0.19</v>
      </c>
      <c r="U2213" s="110">
        <f>IF('3B-Air transport'!AD$67="no"," ",ROUND(S2213,4))</f>
        <v>0.19</v>
      </c>
      <c r="V2213" s="110">
        <f>IF('3B-Air transport'!AD$68="no"," ",ROUND(S2213,4))</f>
        <v>0.19</v>
      </c>
      <c r="W2213" s="110"/>
      <c r="AB2213" s="110">
        <f t="shared" si="152"/>
        <v>0.19000000000000014</v>
      </c>
      <c r="AC2213" s="110">
        <f>IF('3C-Water transport'!AD$56="no"," ",ROUND(AB2213,4))</f>
        <v>0.19</v>
      </c>
      <c r="AD2213" s="110">
        <f>IF('3C-Water transport'!AD$57="no"," ",ROUND(AB2213,4))</f>
        <v>0.19</v>
      </c>
      <c r="AE2213" s="110">
        <f>IF('3C-Water transport'!AD$58="no"," ",ROUND(AB2213,4))</f>
        <v>0.19</v>
      </c>
    </row>
    <row r="2214" spans="5:31" x14ac:dyDescent="0.25">
      <c r="E2214" s="110">
        <f t="shared" si="150"/>
        <v>0.19100000000000014</v>
      </c>
      <c r="F2214" s="110">
        <f>IF('3A-Rail transport'!$AD$56="no"," ",ROUND(E2214,4))</f>
        <v>0.191</v>
      </c>
      <c r="G2214" s="110">
        <f>IF('3A-Rail transport'!$AD$57="no"," ",ROUND(E2214,4))</f>
        <v>0.191</v>
      </c>
      <c r="H2214" s="110"/>
      <c r="S2214" s="110">
        <f t="shared" si="151"/>
        <v>0.19100000000000014</v>
      </c>
      <c r="T2214" s="110">
        <f>IF('3B-Air transport'!AD$66="no"," ",ROUND(S2214,4))</f>
        <v>0.191</v>
      </c>
      <c r="U2214" s="110">
        <f>IF('3B-Air transport'!AD$67="no"," ",ROUND(S2214,4))</f>
        <v>0.191</v>
      </c>
      <c r="V2214" s="110">
        <f>IF('3B-Air transport'!AD$68="no"," ",ROUND(S2214,4))</f>
        <v>0.191</v>
      </c>
      <c r="W2214" s="110"/>
      <c r="AB2214" s="110">
        <f t="shared" si="152"/>
        <v>0.19100000000000014</v>
      </c>
      <c r="AC2214" s="110">
        <f>IF('3C-Water transport'!AD$56="no"," ",ROUND(AB2214,4))</f>
        <v>0.191</v>
      </c>
      <c r="AD2214" s="110">
        <f>IF('3C-Water transport'!AD$57="no"," ",ROUND(AB2214,4))</f>
        <v>0.191</v>
      </c>
      <c r="AE2214" s="110">
        <f>IF('3C-Water transport'!AD$58="no"," ",ROUND(AB2214,4))</f>
        <v>0.191</v>
      </c>
    </row>
    <row r="2215" spans="5:31" x14ac:dyDescent="0.25">
      <c r="E2215" s="110">
        <f t="shared" si="150"/>
        <v>0.19200000000000014</v>
      </c>
      <c r="F2215" s="110">
        <f>IF('3A-Rail transport'!$AD$56="no"," ",ROUND(E2215,4))</f>
        <v>0.192</v>
      </c>
      <c r="G2215" s="110">
        <f>IF('3A-Rail transport'!$AD$57="no"," ",ROUND(E2215,4))</f>
        <v>0.192</v>
      </c>
      <c r="H2215" s="110"/>
      <c r="S2215" s="110">
        <f t="shared" si="151"/>
        <v>0.19200000000000014</v>
      </c>
      <c r="T2215" s="110">
        <f>IF('3B-Air transport'!AD$66="no"," ",ROUND(S2215,4))</f>
        <v>0.192</v>
      </c>
      <c r="U2215" s="110">
        <f>IF('3B-Air transport'!AD$67="no"," ",ROUND(S2215,4))</f>
        <v>0.192</v>
      </c>
      <c r="V2215" s="110">
        <f>IF('3B-Air transport'!AD$68="no"," ",ROUND(S2215,4))</f>
        <v>0.192</v>
      </c>
      <c r="W2215" s="110"/>
      <c r="AB2215" s="110">
        <f t="shared" si="152"/>
        <v>0.19200000000000014</v>
      </c>
      <c r="AC2215" s="110">
        <f>IF('3C-Water transport'!AD$56="no"," ",ROUND(AB2215,4))</f>
        <v>0.192</v>
      </c>
      <c r="AD2215" s="110">
        <f>IF('3C-Water transport'!AD$57="no"," ",ROUND(AB2215,4))</f>
        <v>0.192</v>
      </c>
      <c r="AE2215" s="110">
        <f>IF('3C-Water transport'!AD$58="no"," ",ROUND(AB2215,4))</f>
        <v>0.192</v>
      </c>
    </row>
    <row r="2216" spans="5:31" x14ac:dyDescent="0.25">
      <c r="E2216" s="110">
        <f t="shared" ref="E2216:E2279" si="153">E2215+0.001</f>
        <v>0.19300000000000014</v>
      </c>
      <c r="F2216" s="110">
        <f>IF('3A-Rail transport'!$AD$56="no"," ",ROUND(E2216,4))</f>
        <v>0.193</v>
      </c>
      <c r="G2216" s="110">
        <f>IF('3A-Rail transport'!$AD$57="no"," ",ROUND(E2216,4))</f>
        <v>0.193</v>
      </c>
      <c r="H2216" s="110"/>
      <c r="S2216" s="110">
        <f t="shared" ref="S2216:S2279" si="154">S2215+0.001</f>
        <v>0.19300000000000014</v>
      </c>
      <c r="T2216" s="110">
        <f>IF('3B-Air transport'!AD$66="no"," ",ROUND(S2216,4))</f>
        <v>0.193</v>
      </c>
      <c r="U2216" s="110">
        <f>IF('3B-Air transport'!AD$67="no"," ",ROUND(S2216,4))</f>
        <v>0.193</v>
      </c>
      <c r="V2216" s="110">
        <f>IF('3B-Air transport'!AD$68="no"," ",ROUND(S2216,4))</f>
        <v>0.193</v>
      </c>
      <c r="W2216" s="110"/>
      <c r="AB2216" s="110">
        <f t="shared" ref="AB2216:AB2279" si="155">AB2215+0.001</f>
        <v>0.19300000000000014</v>
      </c>
      <c r="AC2216" s="110">
        <f>IF('3C-Water transport'!AD$56="no"," ",ROUND(AB2216,4))</f>
        <v>0.193</v>
      </c>
      <c r="AD2216" s="110">
        <f>IF('3C-Water transport'!AD$57="no"," ",ROUND(AB2216,4))</f>
        <v>0.193</v>
      </c>
      <c r="AE2216" s="110">
        <f>IF('3C-Water transport'!AD$58="no"," ",ROUND(AB2216,4))</f>
        <v>0.193</v>
      </c>
    </row>
    <row r="2217" spans="5:31" x14ac:dyDescent="0.25">
      <c r="E2217" s="110">
        <f t="shared" si="153"/>
        <v>0.19400000000000014</v>
      </c>
      <c r="F2217" s="110">
        <f>IF('3A-Rail transport'!$AD$56="no"," ",ROUND(E2217,4))</f>
        <v>0.19400000000000001</v>
      </c>
      <c r="G2217" s="110">
        <f>IF('3A-Rail transport'!$AD$57="no"," ",ROUND(E2217,4))</f>
        <v>0.19400000000000001</v>
      </c>
      <c r="H2217" s="110"/>
      <c r="S2217" s="110">
        <f t="shared" si="154"/>
        <v>0.19400000000000014</v>
      </c>
      <c r="T2217" s="110">
        <f>IF('3B-Air transport'!AD$66="no"," ",ROUND(S2217,4))</f>
        <v>0.19400000000000001</v>
      </c>
      <c r="U2217" s="110">
        <f>IF('3B-Air transport'!AD$67="no"," ",ROUND(S2217,4))</f>
        <v>0.19400000000000001</v>
      </c>
      <c r="V2217" s="110">
        <f>IF('3B-Air transport'!AD$68="no"," ",ROUND(S2217,4))</f>
        <v>0.19400000000000001</v>
      </c>
      <c r="W2217" s="110"/>
      <c r="AB2217" s="110">
        <f t="shared" si="155"/>
        <v>0.19400000000000014</v>
      </c>
      <c r="AC2217" s="110">
        <f>IF('3C-Water transport'!AD$56="no"," ",ROUND(AB2217,4))</f>
        <v>0.19400000000000001</v>
      </c>
      <c r="AD2217" s="110">
        <f>IF('3C-Water transport'!AD$57="no"," ",ROUND(AB2217,4))</f>
        <v>0.19400000000000001</v>
      </c>
      <c r="AE2217" s="110">
        <f>IF('3C-Water transport'!AD$58="no"," ",ROUND(AB2217,4))</f>
        <v>0.19400000000000001</v>
      </c>
    </row>
    <row r="2218" spans="5:31" x14ac:dyDescent="0.25">
      <c r="E2218" s="110">
        <f t="shared" si="153"/>
        <v>0.19500000000000015</v>
      </c>
      <c r="F2218" s="110">
        <f>IF('3A-Rail transport'!$AD$56="no"," ",ROUND(E2218,4))</f>
        <v>0.19500000000000001</v>
      </c>
      <c r="G2218" s="110">
        <f>IF('3A-Rail transport'!$AD$57="no"," ",ROUND(E2218,4))</f>
        <v>0.19500000000000001</v>
      </c>
      <c r="H2218" s="110"/>
      <c r="S2218" s="110">
        <f t="shared" si="154"/>
        <v>0.19500000000000015</v>
      </c>
      <c r="T2218" s="110">
        <f>IF('3B-Air transport'!AD$66="no"," ",ROUND(S2218,4))</f>
        <v>0.19500000000000001</v>
      </c>
      <c r="U2218" s="110">
        <f>IF('3B-Air transport'!AD$67="no"," ",ROUND(S2218,4))</f>
        <v>0.19500000000000001</v>
      </c>
      <c r="V2218" s="110">
        <f>IF('3B-Air transport'!AD$68="no"," ",ROUND(S2218,4))</f>
        <v>0.19500000000000001</v>
      </c>
      <c r="W2218" s="110"/>
      <c r="AB2218" s="110">
        <f t="shared" si="155"/>
        <v>0.19500000000000015</v>
      </c>
      <c r="AC2218" s="110">
        <f>IF('3C-Water transport'!AD$56="no"," ",ROUND(AB2218,4))</f>
        <v>0.19500000000000001</v>
      </c>
      <c r="AD2218" s="110">
        <f>IF('3C-Water transport'!AD$57="no"," ",ROUND(AB2218,4))</f>
        <v>0.19500000000000001</v>
      </c>
      <c r="AE2218" s="110">
        <f>IF('3C-Water transport'!AD$58="no"," ",ROUND(AB2218,4))</f>
        <v>0.19500000000000001</v>
      </c>
    </row>
    <row r="2219" spans="5:31" x14ac:dyDescent="0.25">
      <c r="E2219" s="110">
        <f t="shared" si="153"/>
        <v>0.19600000000000015</v>
      </c>
      <c r="F2219" s="110">
        <f>IF('3A-Rail transport'!$AD$56="no"," ",ROUND(E2219,4))</f>
        <v>0.19600000000000001</v>
      </c>
      <c r="G2219" s="110">
        <f>IF('3A-Rail transport'!$AD$57="no"," ",ROUND(E2219,4))</f>
        <v>0.19600000000000001</v>
      </c>
      <c r="H2219" s="110"/>
      <c r="S2219" s="110">
        <f t="shared" si="154"/>
        <v>0.19600000000000015</v>
      </c>
      <c r="T2219" s="110">
        <f>IF('3B-Air transport'!AD$66="no"," ",ROUND(S2219,4))</f>
        <v>0.19600000000000001</v>
      </c>
      <c r="U2219" s="110">
        <f>IF('3B-Air transport'!AD$67="no"," ",ROUND(S2219,4))</f>
        <v>0.19600000000000001</v>
      </c>
      <c r="V2219" s="110">
        <f>IF('3B-Air transport'!AD$68="no"," ",ROUND(S2219,4))</f>
        <v>0.19600000000000001</v>
      </c>
      <c r="W2219" s="110"/>
      <c r="AB2219" s="110">
        <f t="shared" si="155"/>
        <v>0.19600000000000015</v>
      </c>
      <c r="AC2219" s="110">
        <f>IF('3C-Water transport'!AD$56="no"," ",ROUND(AB2219,4))</f>
        <v>0.19600000000000001</v>
      </c>
      <c r="AD2219" s="110">
        <f>IF('3C-Water transport'!AD$57="no"," ",ROUND(AB2219,4))</f>
        <v>0.19600000000000001</v>
      </c>
      <c r="AE2219" s="110">
        <f>IF('3C-Water transport'!AD$58="no"," ",ROUND(AB2219,4))</f>
        <v>0.19600000000000001</v>
      </c>
    </row>
    <row r="2220" spans="5:31" x14ac:dyDescent="0.25">
      <c r="E2220" s="110">
        <f t="shared" si="153"/>
        <v>0.19700000000000015</v>
      </c>
      <c r="F2220" s="110">
        <f>IF('3A-Rail transport'!$AD$56="no"," ",ROUND(E2220,4))</f>
        <v>0.19700000000000001</v>
      </c>
      <c r="G2220" s="110">
        <f>IF('3A-Rail transport'!$AD$57="no"," ",ROUND(E2220,4))</f>
        <v>0.19700000000000001</v>
      </c>
      <c r="H2220" s="110"/>
      <c r="S2220" s="110">
        <f t="shared" si="154"/>
        <v>0.19700000000000015</v>
      </c>
      <c r="T2220" s="110">
        <f>IF('3B-Air transport'!AD$66="no"," ",ROUND(S2220,4))</f>
        <v>0.19700000000000001</v>
      </c>
      <c r="U2220" s="110">
        <f>IF('3B-Air transport'!AD$67="no"," ",ROUND(S2220,4))</f>
        <v>0.19700000000000001</v>
      </c>
      <c r="V2220" s="110">
        <f>IF('3B-Air transport'!AD$68="no"," ",ROUND(S2220,4))</f>
        <v>0.19700000000000001</v>
      </c>
      <c r="W2220" s="110"/>
      <c r="AB2220" s="110">
        <f t="shared" si="155"/>
        <v>0.19700000000000015</v>
      </c>
      <c r="AC2220" s="110">
        <f>IF('3C-Water transport'!AD$56="no"," ",ROUND(AB2220,4))</f>
        <v>0.19700000000000001</v>
      </c>
      <c r="AD2220" s="110">
        <f>IF('3C-Water transport'!AD$57="no"," ",ROUND(AB2220,4))</f>
        <v>0.19700000000000001</v>
      </c>
      <c r="AE2220" s="110">
        <f>IF('3C-Water transport'!AD$58="no"," ",ROUND(AB2220,4))</f>
        <v>0.19700000000000001</v>
      </c>
    </row>
    <row r="2221" spans="5:31" x14ac:dyDescent="0.25">
      <c r="E2221" s="110">
        <f t="shared" si="153"/>
        <v>0.19800000000000015</v>
      </c>
      <c r="F2221" s="110">
        <f>IF('3A-Rail transport'!$AD$56="no"," ",ROUND(E2221,4))</f>
        <v>0.19800000000000001</v>
      </c>
      <c r="G2221" s="110">
        <f>IF('3A-Rail transport'!$AD$57="no"," ",ROUND(E2221,4))</f>
        <v>0.19800000000000001</v>
      </c>
      <c r="H2221" s="110"/>
      <c r="S2221" s="110">
        <f t="shared" si="154"/>
        <v>0.19800000000000015</v>
      </c>
      <c r="T2221" s="110">
        <f>IF('3B-Air transport'!AD$66="no"," ",ROUND(S2221,4))</f>
        <v>0.19800000000000001</v>
      </c>
      <c r="U2221" s="110">
        <f>IF('3B-Air transport'!AD$67="no"," ",ROUND(S2221,4))</f>
        <v>0.19800000000000001</v>
      </c>
      <c r="V2221" s="110">
        <f>IF('3B-Air transport'!AD$68="no"," ",ROUND(S2221,4))</f>
        <v>0.19800000000000001</v>
      </c>
      <c r="W2221" s="110"/>
      <c r="AB2221" s="110">
        <f t="shared" si="155"/>
        <v>0.19800000000000015</v>
      </c>
      <c r="AC2221" s="110">
        <f>IF('3C-Water transport'!AD$56="no"," ",ROUND(AB2221,4))</f>
        <v>0.19800000000000001</v>
      </c>
      <c r="AD2221" s="110">
        <f>IF('3C-Water transport'!AD$57="no"," ",ROUND(AB2221,4))</f>
        <v>0.19800000000000001</v>
      </c>
      <c r="AE2221" s="110">
        <f>IF('3C-Water transport'!AD$58="no"," ",ROUND(AB2221,4))</f>
        <v>0.19800000000000001</v>
      </c>
    </row>
    <row r="2222" spans="5:31" x14ac:dyDescent="0.25">
      <c r="E2222" s="110">
        <f t="shared" si="153"/>
        <v>0.19900000000000015</v>
      </c>
      <c r="F2222" s="110">
        <f>IF('3A-Rail transport'!$AD$56="no"," ",ROUND(E2222,4))</f>
        <v>0.19900000000000001</v>
      </c>
      <c r="G2222" s="110">
        <f>IF('3A-Rail transport'!$AD$57="no"," ",ROUND(E2222,4))</f>
        <v>0.19900000000000001</v>
      </c>
      <c r="H2222" s="110"/>
      <c r="S2222" s="110">
        <f t="shared" si="154"/>
        <v>0.19900000000000015</v>
      </c>
      <c r="T2222" s="110">
        <f>IF('3B-Air transport'!AD$66="no"," ",ROUND(S2222,4))</f>
        <v>0.19900000000000001</v>
      </c>
      <c r="U2222" s="110">
        <f>IF('3B-Air transport'!AD$67="no"," ",ROUND(S2222,4))</f>
        <v>0.19900000000000001</v>
      </c>
      <c r="V2222" s="110">
        <f>IF('3B-Air transport'!AD$68="no"," ",ROUND(S2222,4))</f>
        <v>0.19900000000000001</v>
      </c>
      <c r="W2222" s="110"/>
      <c r="AB2222" s="110">
        <f t="shared" si="155"/>
        <v>0.19900000000000015</v>
      </c>
      <c r="AC2222" s="110">
        <f>IF('3C-Water transport'!AD$56="no"," ",ROUND(AB2222,4))</f>
        <v>0.19900000000000001</v>
      </c>
      <c r="AD2222" s="110">
        <f>IF('3C-Water transport'!AD$57="no"," ",ROUND(AB2222,4))</f>
        <v>0.19900000000000001</v>
      </c>
      <c r="AE2222" s="110">
        <f>IF('3C-Water transport'!AD$58="no"," ",ROUND(AB2222,4))</f>
        <v>0.19900000000000001</v>
      </c>
    </row>
    <row r="2223" spans="5:31" x14ac:dyDescent="0.25">
      <c r="E2223" s="110">
        <f t="shared" si="153"/>
        <v>0.20000000000000015</v>
      </c>
      <c r="F2223" s="110">
        <f>IF('3A-Rail transport'!$AD$56="no"," ",ROUND(E2223,4))</f>
        <v>0.2</v>
      </c>
      <c r="G2223" s="110">
        <f>IF('3A-Rail transport'!$AD$57="no"," ",ROUND(E2223,4))</f>
        <v>0.2</v>
      </c>
      <c r="H2223" s="110"/>
      <c r="S2223" s="110">
        <f t="shared" si="154"/>
        <v>0.20000000000000015</v>
      </c>
      <c r="T2223" s="110">
        <f>IF('3B-Air transport'!AD$66="no"," ",ROUND(S2223,4))</f>
        <v>0.2</v>
      </c>
      <c r="U2223" s="110">
        <f>IF('3B-Air transport'!AD$67="no"," ",ROUND(S2223,4))</f>
        <v>0.2</v>
      </c>
      <c r="V2223" s="110">
        <f>IF('3B-Air transport'!AD$68="no"," ",ROUND(S2223,4))</f>
        <v>0.2</v>
      </c>
      <c r="W2223" s="110"/>
      <c r="AB2223" s="110">
        <f t="shared" si="155"/>
        <v>0.20000000000000015</v>
      </c>
      <c r="AC2223" s="110">
        <f>IF('3C-Water transport'!AD$56="no"," ",ROUND(AB2223,4))</f>
        <v>0.2</v>
      </c>
      <c r="AD2223" s="110">
        <f>IF('3C-Water transport'!AD$57="no"," ",ROUND(AB2223,4))</f>
        <v>0.2</v>
      </c>
      <c r="AE2223" s="110">
        <f>IF('3C-Water transport'!AD$58="no"," ",ROUND(AB2223,4))</f>
        <v>0.2</v>
      </c>
    </row>
    <row r="2224" spans="5:31" x14ac:dyDescent="0.25">
      <c r="E2224" s="110">
        <f t="shared" si="153"/>
        <v>0.20100000000000015</v>
      </c>
      <c r="F2224" s="110">
        <f>IF('3A-Rail transport'!$AD$56="no"," ",ROUND(E2224,4))</f>
        <v>0.20100000000000001</v>
      </c>
      <c r="G2224" s="110">
        <f>IF('3A-Rail transport'!$AD$57="no"," ",ROUND(E2224,4))</f>
        <v>0.20100000000000001</v>
      </c>
      <c r="H2224" s="110"/>
      <c r="S2224" s="110">
        <f t="shared" si="154"/>
        <v>0.20100000000000015</v>
      </c>
      <c r="T2224" s="110">
        <f>IF('3B-Air transport'!AD$66="no"," ",ROUND(S2224,4))</f>
        <v>0.20100000000000001</v>
      </c>
      <c r="U2224" s="110">
        <f>IF('3B-Air transport'!AD$67="no"," ",ROUND(S2224,4))</f>
        <v>0.20100000000000001</v>
      </c>
      <c r="V2224" s="110">
        <f>IF('3B-Air transport'!AD$68="no"," ",ROUND(S2224,4))</f>
        <v>0.20100000000000001</v>
      </c>
      <c r="W2224" s="110"/>
      <c r="AB2224" s="110">
        <f t="shared" si="155"/>
        <v>0.20100000000000015</v>
      </c>
      <c r="AC2224" s="110">
        <f>IF('3C-Water transport'!AD$56="no"," ",ROUND(AB2224,4))</f>
        <v>0.20100000000000001</v>
      </c>
      <c r="AD2224" s="110">
        <f>IF('3C-Water transport'!AD$57="no"," ",ROUND(AB2224,4))</f>
        <v>0.20100000000000001</v>
      </c>
      <c r="AE2224" s="110">
        <f>IF('3C-Water transport'!AD$58="no"," ",ROUND(AB2224,4))</f>
        <v>0.20100000000000001</v>
      </c>
    </row>
    <row r="2225" spans="5:31" x14ac:dyDescent="0.25">
      <c r="E2225" s="110">
        <f t="shared" si="153"/>
        <v>0.20200000000000015</v>
      </c>
      <c r="F2225" s="110">
        <f>IF('3A-Rail transport'!$AD$56="no"," ",ROUND(E2225,4))</f>
        <v>0.20200000000000001</v>
      </c>
      <c r="G2225" s="110">
        <f>IF('3A-Rail transport'!$AD$57="no"," ",ROUND(E2225,4))</f>
        <v>0.20200000000000001</v>
      </c>
      <c r="H2225" s="110"/>
      <c r="S2225" s="110">
        <f t="shared" si="154"/>
        <v>0.20200000000000015</v>
      </c>
      <c r="T2225" s="110">
        <f>IF('3B-Air transport'!AD$66="no"," ",ROUND(S2225,4))</f>
        <v>0.20200000000000001</v>
      </c>
      <c r="U2225" s="110">
        <f>IF('3B-Air transport'!AD$67="no"," ",ROUND(S2225,4))</f>
        <v>0.20200000000000001</v>
      </c>
      <c r="V2225" s="110">
        <f>IF('3B-Air transport'!AD$68="no"," ",ROUND(S2225,4))</f>
        <v>0.20200000000000001</v>
      </c>
      <c r="W2225" s="110"/>
      <c r="AB2225" s="110">
        <f t="shared" si="155"/>
        <v>0.20200000000000015</v>
      </c>
      <c r="AC2225" s="110">
        <f>IF('3C-Water transport'!AD$56="no"," ",ROUND(AB2225,4))</f>
        <v>0.20200000000000001</v>
      </c>
      <c r="AD2225" s="110">
        <f>IF('3C-Water transport'!AD$57="no"," ",ROUND(AB2225,4))</f>
        <v>0.20200000000000001</v>
      </c>
      <c r="AE2225" s="110">
        <f>IF('3C-Water transport'!AD$58="no"," ",ROUND(AB2225,4))</f>
        <v>0.20200000000000001</v>
      </c>
    </row>
    <row r="2226" spans="5:31" x14ac:dyDescent="0.25">
      <c r="E2226" s="110">
        <f t="shared" si="153"/>
        <v>0.20300000000000015</v>
      </c>
      <c r="F2226" s="110">
        <f>IF('3A-Rail transport'!$AD$56="no"," ",ROUND(E2226,4))</f>
        <v>0.20300000000000001</v>
      </c>
      <c r="G2226" s="110">
        <f>IF('3A-Rail transport'!$AD$57="no"," ",ROUND(E2226,4))</f>
        <v>0.20300000000000001</v>
      </c>
      <c r="H2226" s="110"/>
      <c r="S2226" s="110">
        <f t="shared" si="154"/>
        <v>0.20300000000000015</v>
      </c>
      <c r="T2226" s="110">
        <f>IF('3B-Air transport'!AD$66="no"," ",ROUND(S2226,4))</f>
        <v>0.20300000000000001</v>
      </c>
      <c r="U2226" s="110">
        <f>IF('3B-Air transport'!AD$67="no"," ",ROUND(S2226,4))</f>
        <v>0.20300000000000001</v>
      </c>
      <c r="V2226" s="110">
        <f>IF('3B-Air transport'!AD$68="no"," ",ROUND(S2226,4))</f>
        <v>0.20300000000000001</v>
      </c>
      <c r="W2226" s="110"/>
      <c r="AB2226" s="110">
        <f t="shared" si="155"/>
        <v>0.20300000000000015</v>
      </c>
      <c r="AC2226" s="110">
        <f>IF('3C-Water transport'!AD$56="no"," ",ROUND(AB2226,4))</f>
        <v>0.20300000000000001</v>
      </c>
      <c r="AD2226" s="110">
        <f>IF('3C-Water transport'!AD$57="no"," ",ROUND(AB2226,4))</f>
        <v>0.20300000000000001</v>
      </c>
      <c r="AE2226" s="110">
        <f>IF('3C-Water transport'!AD$58="no"," ",ROUND(AB2226,4))</f>
        <v>0.20300000000000001</v>
      </c>
    </row>
    <row r="2227" spans="5:31" x14ac:dyDescent="0.25">
      <c r="E2227" s="110">
        <f t="shared" si="153"/>
        <v>0.20400000000000015</v>
      </c>
      <c r="F2227" s="110">
        <f>IF('3A-Rail transport'!$AD$56="no"," ",ROUND(E2227,4))</f>
        <v>0.20399999999999999</v>
      </c>
      <c r="G2227" s="110">
        <f>IF('3A-Rail transport'!$AD$57="no"," ",ROUND(E2227,4))</f>
        <v>0.20399999999999999</v>
      </c>
      <c r="H2227" s="110"/>
      <c r="S2227" s="110">
        <f t="shared" si="154"/>
        <v>0.20400000000000015</v>
      </c>
      <c r="T2227" s="110">
        <f>IF('3B-Air transport'!AD$66="no"," ",ROUND(S2227,4))</f>
        <v>0.20399999999999999</v>
      </c>
      <c r="U2227" s="110">
        <f>IF('3B-Air transport'!AD$67="no"," ",ROUND(S2227,4))</f>
        <v>0.20399999999999999</v>
      </c>
      <c r="V2227" s="110">
        <f>IF('3B-Air transport'!AD$68="no"," ",ROUND(S2227,4))</f>
        <v>0.20399999999999999</v>
      </c>
      <c r="W2227" s="110"/>
      <c r="AB2227" s="110">
        <f t="shared" si="155"/>
        <v>0.20400000000000015</v>
      </c>
      <c r="AC2227" s="110">
        <f>IF('3C-Water transport'!AD$56="no"," ",ROUND(AB2227,4))</f>
        <v>0.20399999999999999</v>
      </c>
      <c r="AD2227" s="110">
        <f>IF('3C-Water transport'!AD$57="no"," ",ROUND(AB2227,4))</f>
        <v>0.20399999999999999</v>
      </c>
      <c r="AE2227" s="110">
        <f>IF('3C-Water transport'!AD$58="no"," ",ROUND(AB2227,4))</f>
        <v>0.20399999999999999</v>
      </c>
    </row>
    <row r="2228" spans="5:31" x14ac:dyDescent="0.25">
      <c r="E2228" s="110">
        <f t="shared" si="153"/>
        <v>0.20500000000000015</v>
      </c>
      <c r="F2228" s="110">
        <f>IF('3A-Rail transport'!$AD$56="no"," ",ROUND(E2228,4))</f>
        <v>0.20499999999999999</v>
      </c>
      <c r="G2228" s="110">
        <f>IF('3A-Rail transport'!$AD$57="no"," ",ROUND(E2228,4))</f>
        <v>0.20499999999999999</v>
      </c>
      <c r="H2228" s="110"/>
      <c r="S2228" s="110">
        <f t="shared" si="154"/>
        <v>0.20500000000000015</v>
      </c>
      <c r="T2228" s="110">
        <f>IF('3B-Air transport'!AD$66="no"," ",ROUND(S2228,4))</f>
        <v>0.20499999999999999</v>
      </c>
      <c r="U2228" s="110">
        <f>IF('3B-Air transport'!AD$67="no"," ",ROUND(S2228,4))</f>
        <v>0.20499999999999999</v>
      </c>
      <c r="V2228" s="110">
        <f>IF('3B-Air transport'!AD$68="no"," ",ROUND(S2228,4))</f>
        <v>0.20499999999999999</v>
      </c>
      <c r="W2228" s="110"/>
      <c r="AB2228" s="110">
        <f t="shared" si="155"/>
        <v>0.20500000000000015</v>
      </c>
      <c r="AC2228" s="110">
        <f>IF('3C-Water transport'!AD$56="no"," ",ROUND(AB2228,4))</f>
        <v>0.20499999999999999</v>
      </c>
      <c r="AD2228" s="110">
        <f>IF('3C-Water transport'!AD$57="no"," ",ROUND(AB2228,4))</f>
        <v>0.20499999999999999</v>
      </c>
      <c r="AE2228" s="110">
        <f>IF('3C-Water transport'!AD$58="no"," ",ROUND(AB2228,4))</f>
        <v>0.20499999999999999</v>
      </c>
    </row>
    <row r="2229" spans="5:31" x14ac:dyDescent="0.25">
      <c r="E2229" s="110">
        <f t="shared" si="153"/>
        <v>0.20600000000000016</v>
      </c>
      <c r="F2229" s="110">
        <f>IF('3A-Rail transport'!$AD$56="no"," ",ROUND(E2229,4))</f>
        <v>0.20599999999999999</v>
      </c>
      <c r="G2229" s="110">
        <f>IF('3A-Rail transport'!$AD$57="no"," ",ROUND(E2229,4))</f>
        <v>0.20599999999999999</v>
      </c>
      <c r="H2229" s="110"/>
      <c r="S2229" s="110">
        <f t="shared" si="154"/>
        <v>0.20600000000000016</v>
      </c>
      <c r="T2229" s="110">
        <f>IF('3B-Air transport'!AD$66="no"," ",ROUND(S2229,4))</f>
        <v>0.20599999999999999</v>
      </c>
      <c r="U2229" s="110">
        <f>IF('3B-Air transport'!AD$67="no"," ",ROUND(S2229,4))</f>
        <v>0.20599999999999999</v>
      </c>
      <c r="V2229" s="110">
        <f>IF('3B-Air transport'!AD$68="no"," ",ROUND(S2229,4))</f>
        <v>0.20599999999999999</v>
      </c>
      <c r="W2229" s="110"/>
      <c r="AB2229" s="110">
        <f t="shared" si="155"/>
        <v>0.20600000000000016</v>
      </c>
      <c r="AC2229" s="110">
        <f>IF('3C-Water transport'!AD$56="no"," ",ROUND(AB2229,4))</f>
        <v>0.20599999999999999</v>
      </c>
      <c r="AD2229" s="110">
        <f>IF('3C-Water transport'!AD$57="no"," ",ROUND(AB2229,4))</f>
        <v>0.20599999999999999</v>
      </c>
      <c r="AE2229" s="110">
        <f>IF('3C-Water transport'!AD$58="no"," ",ROUND(AB2229,4))</f>
        <v>0.20599999999999999</v>
      </c>
    </row>
    <row r="2230" spans="5:31" x14ac:dyDescent="0.25">
      <c r="E2230" s="110">
        <f t="shared" si="153"/>
        <v>0.20700000000000016</v>
      </c>
      <c r="F2230" s="110">
        <f>IF('3A-Rail transport'!$AD$56="no"," ",ROUND(E2230,4))</f>
        <v>0.20699999999999999</v>
      </c>
      <c r="G2230" s="110">
        <f>IF('3A-Rail transport'!$AD$57="no"," ",ROUND(E2230,4))</f>
        <v>0.20699999999999999</v>
      </c>
      <c r="H2230" s="110"/>
      <c r="S2230" s="110">
        <f t="shared" si="154"/>
        <v>0.20700000000000016</v>
      </c>
      <c r="T2230" s="110">
        <f>IF('3B-Air transport'!AD$66="no"," ",ROUND(S2230,4))</f>
        <v>0.20699999999999999</v>
      </c>
      <c r="U2230" s="110">
        <f>IF('3B-Air transport'!AD$67="no"," ",ROUND(S2230,4))</f>
        <v>0.20699999999999999</v>
      </c>
      <c r="V2230" s="110">
        <f>IF('3B-Air transport'!AD$68="no"," ",ROUND(S2230,4))</f>
        <v>0.20699999999999999</v>
      </c>
      <c r="W2230" s="110"/>
      <c r="AB2230" s="110">
        <f t="shared" si="155"/>
        <v>0.20700000000000016</v>
      </c>
      <c r="AC2230" s="110">
        <f>IF('3C-Water transport'!AD$56="no"," ",ROUND(AB2230,4))</f>
        <v>0.20699999999999999</v>
      </c>
      <c r="AD2230" s="110">
        <f>IF('3C-Water transport'!AD$57="no"," ",ROUND(AB2230,4))</f>
        <v>0.20699999999999999</v>
      </c>
      <c r="AE2230" s="110">
        <f>IF('3C-Water transport'!AD$58="no"," ",ROUND(AB2230,4))</f>
        <v>0.20699999999999999</v>
      </c>
    </row>
    <row r="2231" spans="5:31" x14ac:dyDescent="0.25">
      <c r="E2231" s="110">
        <f t="shared" si="153"/>
        <v>0.20800000000000016</v>
      </c>
      <c r="F2231" s="110">
        <f>IF('3A-Rail transport'!$AD$56="no"," ",ROUND(E2231,4))</f>
        <v>0.20799999999999999</v>
      </c>
      <c r="G2231" s="110">
        <f>IF('3A-Rail transport'!$AD$57="no"," ",ROUND(E2231,4))</f>
        <v>0.20799999999999999</v>
      </c>
      <c r="H2231" s="110"/>
      <c r="S2231" s="110">
        <f t="shared" si="154"/>
        <v>0.20800000000000016</v>
      </c>
      <c r="T2231" s="110">
        <f>IF('3B-Air transport'!AD$66="no"," ",ROUND(S2231,4))</f>
        <v>0.20799999999999999</v>
      </c>
      <c r="U2231" s="110">
        <f>IF('3B-Air transport'!AD$67="no"," ",ROUND(S2231,4))</f>
        <v>0.20799999999999999</v>
      </c>
      <c r="V2231" s="110">
        <f>IF('3B-Air transport'!AD$68="no"," ",ROUND(S2231,4))</f>
        <v>0.20799999999999999</v>
      </c>
      <c r="W2231" s="110"/>
      <c r="AB2231" s="110">
        <f t="shared" si="155"/>
        <v>0.20800000000000016</v>
      </c>
      <c r="AC2231" s="110">
        <f>IF('3C-Water transport'!AD$56="no"," ",ROUND(AB2231,4))</f>
        <v>0.20799999999999999</v>
      </c>
      <c r="AD2231" s="110">
        <f>IF('3C-Water transport'!AD$57="no"," ",ROUND(AB2231,4))</f>
        <v>0.20799999999999999</v>
      </c>
      <c r="AE2231" s="110">
        <f>IF('3C-Water transport'!AD$58="no"," ",ROUND(AB2231,4))</f>
        <v>0.20799999999999999</v>
      </c>
    </row>
    <row r="2232" spans="5:31" x14ac:dyDescent="0.25">
      <c r="E2232" s="110">
        <f t="shared" si="153"/>
        <v>0.20900000000000016</v>
      </c>
      <c r="F2232" s="110">
        <f>IF('3A-Rail transport'!$AD$56="no"," ",ROUND(E2232,4))</f>
        <v>0.20899999999999999</v>
      </c>
      <c r="G2232" s="110">
        <f>IF('3A-Rail transport'!$AD$57="no"," ",ROUND(E2232,4))</f>
        <v>0.20899999999999999</v>
      </c>
      <c r="H2232" s="110"/>
      <c r="S2232" s="110">
        <f t="shared" si="154"/>
        <v>0.20900000000000016</v>
      </c>
      <c r="T2232" s="110">
        <f>IF('3B-Air transport'!AD$66="no"," ",ROUND(S2232,4))</f>
        <v>0.20899999999999999</v>
      </c>
      <c r="U2232" s="110">
        <f>IF('3B-Air transport'!AD$67="no"," ",ROUND(S2232,4))</f>
        <v>0.20899999999999999</v>
      </c>
      <c r="V2232" s="110">
        <f>IF('3B-Air transport'!AD$68="no"," ",ROUND(S2232,4))</f>
        <v>0.20899999999999999</v>
      </c>
      <c r="W2232" s="110"/>
      <c r="AB2232" s="110">
        <f t="shared" si="155"/>
        <v>0.20900000000000016</v>
      </c>
      <c r="AC2232" s="110">
        <f>IF('3C-Water transport'!AD$56="no"," ",ROUND(AB2232,4))</f>
        <v>0.20899999999999999</v>
      </c>
      <c r="AD2232" s="110">
        <f>IF('3C-Water transport'!AD$57="no"," ",ROUND(AB2232,4))</f>
        <v>0.20899999999999999</v>
      </c>
      <c r="AE2232" s="110">
        <f>IF('3C-Water transport'!AD$58="no"," ",ROUND(AB2232,4))</f>
        <v>0.20899999999999999</v>
      </c>
    </row>
    <row r="2233" spans="5:31" x14ac:dyDescent="0.25">
      <c r="E2233" s="110">
        <f t="shared" si="153"/>
        <v>0.21000000000000016</v>
      </c>
      <c r="F2233" s="110">
        <f>IF('3A-Rail transport'!$AD$56="no"," ",ROUND(E2233,4))</f>
        <v>0.21</v>
      </c>
      <c r="G2233" s="110">
        <f>IF('3A-Rail transport'!$AD$57="no"," ",ROUND(E2233,4))</f>
        <v>0.21</v>
      </c>
      <c r="H2233" s="110"/>
      <c r="S2233" s="110">
        <f t="shared" si="154"/>
        <v>0.21000000000000016</v>
      </c>
      <c r="T2233" s="110">
        <f>IF('3B-Air transport'!AD$66="no"," ",ROUND(S2233,4))</f>
        <v>0.21</v>
      </c>
      <c r="U2233" s="110">
        <f>IF('3B-Air transport'!AD$67="no"," ",ROUND(S2233,4))</f>
        <v>0.21</v>
      </c>
      <c r="V2233" s="110">
        <f>IF('3B-Air transport'!AD$68="no"," ",ROUND(S2233,4))</f>
        <v>0.21</v>
      </c>
      <c r="W2233" s="110"/>
      <c r="AB2233" s="110">
        <f t="shared" si="155"/>
        <v>0.21000000000000016</v>
      </c>
      <c r="AC2233" s="110">
        <f>IF('3C-Water transport'!AD$56="no"," ",ROUND(AB2233,4))</f>
        <v>0.21</v>
      </c>
      <c r="AD2233" s="110">
        <f>IF('3C-Water transport'!AD$57="no"," ",ROUND(AB2233,4))</f>
        <v>0.21</v>
      </c>
      <c r="AE2233" s="110">
        <f>IF('3C-Water transport'!AD$58="no"," ",ROUND(AB2233,4))</f>
        <v>0.21</v>
      </c>
    </row>
    <row r="2234" spans="5:31" x14ac:dyDescent="0.25">
      <c r="E2234" s="110">
        <f t="shared" si="153"/>
        <v>0.21100000000000016</v>
      </c>
      <c r="F2234" s="110">
        <f>IF('3A-Rail transport'!$AD$56="no"," ",ROUND(E2234,4))</f>
        <v>0.21099999999999999</v>
      </c>
      <c r="G2234" s="110">
        <f>IF('3A-Rail transport'!$AD$57="no"," ",ROUND(E2234,4))</f>
        <v>0.21099999999999999</v>
      </c>
      <c r="H2234" s="110"/>
      <c r="S2234" s="110">
        <f t="shared" si="154"/>
        <v>0.21100000000000016</v>
      </c>
      <c r="T2234" s="110">
        <f>IF('3B-Air transport'!AD$66="no"," ",ROUND(S2234,4))</f>
        <v>0.21099999999999999</v>
      </c>
      <c r="U2234" s="110">
        <f>IF('3B-Air transport'!AD$67="no"," ",ROUND(S2234,4))</f>
        <v>0.21099999999999999</v>
      </c>
      <c r="V2234" s="110">
        <f>IF('3B-Air transport'!AD$68="no"," ",ROUND(S2234,4))</f>
        <v>0.21099999999999999</v>
      </c>
      <c r="W2234" s="110"/>
      <c r="AB2234" s="110">
        <f t="shared" si="155"/>
        <v>0.21100000000000016</v>
      </c>
      <c r="AC2234" s="110">
        <f>IF('3C-Water transport'!AD$56="no"," ",ROUND(AB2234,4))</f>
        <v>0.21099999999999999</v>
      </c>
      <c r="AD2234" s="110">
        <f>IF('3C-Water transport'!AD$57="no"," ",ROUND(AB2234,4))</f>
        <v>0.21099999999999999</v>
      </c>
      <c r="AE2234" s="110">
        <f>IF('3C-Water transport'!AD$58="no"," ",ROUND(AB2234,4))</f>
        <v>0.21099999999999999</v>
      </c>
    </row>
    <row r="2235" spans="5:31" x14ac:dyDescent="0.25">
      <c r="E2235" s="110">
        <f t="shared" si="153"/>
        <v>0.21200000000000016</v>
      </c>
      <c r="F2235" s="110">
        <f>IF('3A-Rail transport'!$AD$56="no"," ",ROUND(E2235,4))</f>
        <v>0.21199999999999999</v>
      </c>
      <c r="G2235" s="110">
        <f>IF('3A-Rail transport'!$AD$57="no"," ",ROUND(E2235,4))</f>
        <v>0.21199999999999999</v>
      </c>
      <c r="H2235" s="110"/>
      <c r="S2235" s="110">
        <f t="shared" si="154"/>
        <v>0.21200000000000016</v>
      </c>
      <c r="T2235" s="110">
        <f>IF('3B-Air transport'!AD$66="no"," ",ROUND(S2235,4))</f>
        <v>0.21199999999999999</v>
      </c>
      <c r="U2235" s="110">
        <f>IF('3B-Air transport'!AD$67="no"," ",ROUND(S2235,4))</f>
        <v>0.21199999999999999</v>
      </c>
      <c r="V2235" s="110">
        <f>IF('3B-Air transport'!AD$68="no"," ",ROUND(S2235,4))</f>
        <v>0.21199999999999999</v>
      </c>
      <c r="W2235" s="110"/>
      <c r="AB2235" s="110">
        <f t="shared" si="155"/>
        <v>0.21200000000000016</v>
      </c>
      <c r="AC2235" s="110">
        <f>IF('3C-Water transport'!AD$56="no"," ",ROUND(AB2235,4))</f>
        <v>0.21199999999999999</v>
      </c>
      <c r="AD2235" s="110">
        <f>IF('3C-Water transport'!AD$57="no"," ",ROUND(AB2235,4))</f>
        <v>0.21199999999999999</v>
      </c>
      <c r="AE2235" s="110">
        <f>IF('3C-Water transport'!AD$58="no"," ",ROUND(AB2235,4))</f>
        <v>0.21199999999999999</v>
      </c>
    </row>
    <row r="2236" spans="5:31" x14ac:dyDescent="0.25">
      <c r="E2236" s="110">
        <f t="shared" si="153"/>
        <v>0.21300000000000016</v>
      </c>
      <c r="F2236" s="110">
        <f>IF('3A-Rail transport'!$AD$56="no"," ",ROUND(E2236,4))</f>
        <v>0.21299999999999999</v>
      </c>
      <c r="G2236" s="110">
        <f>IF('3A-Rail transport'!$AD$57="no"," ",ROUND(E2236,4))</f>
        <v>0.21299999999999999</v>
      </c>
      <c r="H2236" s="110"/>
      <c r="S2236" s="110">
        <f t="shared" si="154"/>
        <v>0.21300000000000016</v>
      </c>
      <c r="T2236" s="110">
        <f>IF('3B-Air transport'!AD$66="no"," ",ROUND(S2236,4))</f>
        <v>0.21299999999999999</v>
      </c>
      <c r="U2236" s="110">
        <f>IF('3B-Air transport'!AD$67="no"," ",ROUND(S2236,4))</f>
        <v>0.21299999999999999</v>
      </c>
      <c r="V2236" s="110">
        <f>IF('3B-Air transport'!AD$68="no"," ",ROUND(S2236,4))</f>
        <v>0.21299999999999999</v>
      </c>
      <c r="W2236" s="110"/>
      <c r="AB2236" s="110">
        <f t="shared" si="155"/>
        <v>0.21300000000000016</v>
      </c>
      <c r="AC2236" s="110">
        <f>IF('3C-Water transport'!AD$56="no"," ",ROUND(AB2236,4))</f>
        <v>0.21299999999999999</v>
      </c>
      <c r="AD2236" s="110">
        <f>IF('3C-Water transport'!AD$57="no"," ",ROUND(AB2236,4))</f>
        <v>0.21299999999999999</v>
      </c>
      <c r="AE2236" s="110">
        <f>IF('3C-Water transport'!AD$58="no"," ",ROUND(AB2236,4))</f>
        <v>0.21299999999999999</v>
      </c>
    </row>
    <row r="2237" spans="5:31" x14ac:dyDescent="0.25">
      <c r="E2237" s="110">
        <f t="shared" si="153"/>
        <v>0.21400000000000016</v>
      </c>
      <c r="F2237" s="110">
        <f>IF('3A-Rail transport'!$AD$56="no"," ",ROUND(E2237,4))</f>
        <v>0.214</v>
      </c>
      <c r="G2237" s="110">
        <f>IF('3A-Rail transport'!$AD$57="no"," ",ROUND(E2237,4))</f>
        <v>0.214</v>
      </c>
      <c r="H2237" s="110"/>
      <c r="S2237" s="110">
        <f t="shared" si="154"/>
        <v>0.21400000000000016</v>
      </c>
      <c r="T2237" s="110">
        <f>IF('3B-Air transport'!AD$66="no"," ",ROUND(S2237,4))</f>
        <v>0.214</v>
      </c>
      <c r="U2237" s="110">
        <f>IF('3B-Air transport'!AD$67="no"," ",ROUND(S2237,4))</f>
        <v>0.214</v>
      </c>
      <c r="V2237" s="110">
        <f>IF('3B-Air transport'!AD$68="no"," ",ROUND(S2237,4))</f>
        <v>0.214</v>
      </c>
      <c r="W2237" s="110"/>
      <c r="AB2237" s="110">
        <f t="shared" si="155"/>
        <v>0.21400000000000016</v>
      </c>
      <c r="AC2237" s="110">
        <f>IF('3C-Water transport'!AD$56="no"," ",ROUND(AB2237,4))</f>
        <v>0.214</v>
      </c>
      <c r="AD2237" s="110">
        <f>IF('3C-Water transport'!AD$57="no"," ",ROUND(AB2237,4))</f>
        <v>0.214</v>
      </c>
      <c r="AE2237" s="110">
        <f>IF('3C-Water transport'!AD$58="no"," ",ROUND(AB2237,4))</f>
        <v>0.214</v>
      </c>
    </row>
    <row r="2238" spans="5:31" x14ac:dyDescent="0.25">
      <c r="E2238" s="110">
        <f t="shared" si="153"/>
        <v>0.21500000000000016</v>
      </c>
      <c r="F2238" s="110">
        <f>IF('3A-Rail transport'!$AD$56="no"," ",ROUND(E2238,4))</f>
        <v>0.215</v>
      </c>
      <c r="G2238" s="110">
        <f>IF('3A-Rail transport'!$AD$57="no"," ",ROUND(E2238,4))</f>
        <v>0.215</v>
      </c>
      <c r="H2238" s="110"/>
      <c r="S2238" s="110">
        <f t="shared" si="154"/>
        <v>0.21500000000000016</v>
      </c>
      <c r="T2238" s="110">
        <f>IF('3B-Air transport'!AD$66="no"," ",ROUND(S2238,4))</f>
        <v>0.215</v>
      </c>
      <c r="U2238" s="110">
        <f>IF('3B-Air transport'!AD$67="no"," ",ROUND(S2238,4))</f>
        <v>0.215</v>
      </c>
      <c r="V2238" s="110">
        <f>IF('3B-Air transport'!AD$68="no"," ",ROUND(S2238,4))</f>
        <v>0.215</v>
      </c>
      <c r="W2238" s="110"/>
      <c r="AB2238" s="110">
        <f t="shared" si="155"/>
        <v>0.21500000000000016</v>
      </c>
      <c r="AC2238" s="110">
        <f>IF('3C-Water transport'!AD$56="no"," ",ROUND(AB2238,4))</f>
        <v>0.215</v>
      </c>
      <c r="AD2238" s="110">
        <f>IF('3C-Water transport'!AD$57="no"," ",ROUND(AB2238,4))</f>
        <v>0.215</v>
      </c>
      <c r="AE2238" s="110">
        <f>IF('3C-Water transport'!AD$58="no"," ",ROUND(AB2238,4))</f>
        <v>0.215</v>
      </c>
    </row>
    <row r="2239" spans="5:31" x14ac:dyDescent="0.25">
      <c r="E2239" s="110">
        <f t="shared" si="153"/>
        <v>0.21600000000000016</v>
      </c>
      <c r="F2239" s="110">
        <f>IF('3A-Rail transport'!$AD$56="no"," ",ROUND(E2239,4))</f>
        <v>0.216</v>
      </c>
      <c r="G2239" s="110">
        <f>IF('3A-Rail transport'!$AD$57="no"," ",ROUND(E2239,4))</f>
        <v>0.216</v>
      </c>
      <c r="H2239" s="110"/>
      <c r="S2239" s="110">
        <f t="shared" si="154"/>
        <v>0.21600000000000016</v>
      </c>
      <c r="T2239" s="110">
        <f>IF('3B-Air transport'!AD$66="no"," ",ROUND(S2239,4))</f>
        <v>0.216</v>
      </c>
      <c r="U2239" s="110">
        <f>IF('3B-Air transport'!AD$67="no"," ",ROUND(S2239,4))</f>
        <v>0.216</v>
      </c>
      <c r="V2239" s="110">
        <f>IF('3B-Air transport'!AD$68="no"," ",ROUND(S2239,4))</f>
        <v>0.216</v>
      </c>
      <c r="W2239" s="110"/>
      <c r="AB2239" s="110">
        <f t="shared" si="155"/>
        <v>0.21600000000000016</v>
      </c>
      <c r="AC2239" s="110">
        <f>IF('3C-Water transport'!AD$56="no"," ",ROUND(AB2239,4))</f>
        <v>0.216</v>
      </c>
      <c r="AD2239" s="110">
        <f>IF('3C-Water transport'!AD$57="no"," ",ROUND(AB2239,4))</f>
        <v>0.216</v>
      </c>
      <c r="AE2239" s="110">
        <f>IF('3C-Water transport'!AD$58="no"," ",ROUND(AB2239,4))</f>
        <v>0.216</v>
      </c>
    </row>
    <row r="2240" spans="5:31" x14ac:dyDescent="0.25">
      <c r="E2240" s="110">
        <f t="shared" si="153"/>
        <v>0.21700000000000016</v>
      </c>
      <c r="F2240" s="110">
        <f>IF('3A-Rail transport'!$AD$56="no"," ",ROUND(E2240,4))</f>
        <v>0.217</v>
      </c>
      <c r="G2240" s="110">
        <f>IF('3A-Rail transport'!$AD$57="no"," ",ROUND(E2240,4))</f>
        <v>0.217</v>
      </c>
      <c r="H2240" s="110"/>
      <c r="S2240" s="110">
        <f t="shared" si="154"/>
        <v>0.21700000000000016</v>
      </c>
      <c r="T2240" s="110">
        <f>IF('3B-Air transport'!AD$66="no"," ",ROUND(S2240,4))</f>
        <v>0.217</v>
      </c>
      <c r="U2240" s="110">
        <f>IF('3B-Air transport'!AD$67="no"," ",ROUND(S2240,4))</f>
        <v>0.217</v>
      </c>
      <c r="V2240" s="110">
        <f>IF('3B-Air transport'!AD$68="no"," ",ROUND(S2240,4))</f>
        <v>0.217</v>
      </c>
      <c r="W2240" s="110"/>
      <c r="AB2240" s="110">
        <f t="shared" si="155"/>
        <v>0.21700000000000016</v>
      </c>
      <c r="AC2240" s="110">
        <f>IF('3C-Water transport'!AD$56="no"," ",ROUND(AB2240,4))</f>
        <v>0.217</v>
      </c>
      <c r="AD2240" s="110">
        <f>IF('3C-Water transport'!AD$57="no"," ",ROUND(AB2240,4))</f>
        <v>0.217</v>
      </c>
      <c r="AE2240" s="110">
        <f>IF('3C-Water transport'!AD$58="no"," ",ROUND(AB2240,4))</f>
        <v>0.217</v>
      </c>
    </row>
    <row r="2241" spans="5:31" x14ac:dyDescent="0.25">
      <c r="E2241" s="110">
        <f t="shared" si="153"/>
        <v>0.21800000000000017</v>
      </c>
      <c r="F2241" s="110">
        <f>IF('3A-Rail transport'!$AD$56="no"," ",ROUND(E2241,4))</f>
        <v>0.218</v>
      </c>
      <c r="G2241" s="110">
        <f>IF('3A-Rail transport'!$AD$57="no"," ",ROUND(E2241,4))</f>
        <v>0.218</v>
      </c>
      <c r="H2241" s="110"/>
      <c r="S2241" s="110">
        <f t="shared" si="154"/>
        <v>0.21800000000000017</v>
      </c>
      <c r="T2241" s="110">
        <f>IF('3B-Air transport'!AD$66="no"," ",ROUND(S2241,4))</f>
        <v>0.218</v>
      </c>
      <c r="U2241" s="110">
        <f>IF('3B-Air transport'!AD$67="no"," ",ROUND(S2241,4))</f>
        <v>0.218</v>
      </c>
      <c r="V2241" s="110">
        <f>IF('3B-Air transport'!AD$68="no"," ",ROUND(S2241,4))</f>
        <v>0.218</v>
      </c>
      <c r="W2241" s="110"/>
      <c r="AB2241" s="110">
        <f t="shared" si="155"/>
        <v>0.21800000000000017</v>
      </c>
      <c r="AC2241" s="110">
        <f>IF('3C-Water transport'!AD$56="no"," ",ROUND(AB2241,4))</f>
        <v>0.218</v>
      </c>
      <c r="AD2241" s="110">
        <f>IF('3C-Water transport'!AD$57="no"," ",ROUND(AB2241,4))</f>
        <v>0.218</v>
      </c>
      <c r="AE2241" s="110">
        <f>IF('3C-Water transport'!AD$58="no"," ",ROUND(AB2241,4))</f>
        <v>0.218</v>
      </c>
    </row>
    <row r="2242" spans="5:31" x14ac:dyDescent="0.25">
      <c r="E2242" s="110">
        <f t="shared" si="153"/>
        <v>0.21900000000000017</v>
      </c>
      <c r="F2242" s="110">
        <f>IF('3A-Rail transport'!$AD$56="no"," ",ROUND(E2242,4))</f>
        <v>0.219</v>
      </c>
      <c r="G2242" s="110">
        <f>IF('3A-Rail transport'!$AD$57="no"," ",ROUND(E2242,4))</f>
        <v>0.219</v>
      </c>
      <c r="H2242" s="110"/>
      <c r="S2242" s="110">
        <f t="shared" si="154"/>
        <v>0.21900000000000017</v>
      </c>
      <c r="T2242" s="110">
        <f>IF('3B-Air transport'!AD$66="no"," ",ROUND(S2242,4))</f>
        <v>0.219</v>
      </c>
      <c r="U2242" s="110">
        <f>IF('3B-Air transport'!AD$67="no"," ",ROUND(S2242,4))</f>
        <v>0.219</v>
      </c>
      <c r="V2242" s="110">
        <f>IF('3B-Air transport'!AD$68="no"," ",ROUND(S2242,4))</f>
        <v>0.219</v>
      </c>
      <c r="W2242" s="110"/>
      <c r="AB2242" s="110">
        <f t="shared" si="155"/>
        <v>0.21900000000000017</v>
      </c>
      <c r="AC2242" s="110">
        <f>IF('3C-Water transport'!AD$56="no"," ",ROUND(AB2242,4))</f>
        <v>0.219</v>
      </c>
      <c r="AD2242" s="110">
        <f>IF('3C-Water transport'!AD$57="no"," ",ROUND(AB2242,4))</f>
        <v>0.219</v>
      </c>
      <c r="AE2242" s="110">
        <f>IF('3C-Water transport'!AD$58="no"," ",ROUND(AB2242,4))</f>
        <v>0.219</v>
      </c>
    </row>
    <row r="2243" spans="5:31" x14ac:dyDescent="0.25">
      <c r="E2243" s="110">
        <f t="shared" si="153"/>
        <v>0.22000000000000017</v>
      </c>
      <c r="F2243" s="110">
        <f>IF('3A-Rail transport'!$AD$56="no"," ",ROUND(E2243,4))</f>
        <v>0.22</v>
      </c>
      <c r="G2243" s="110">
        <f>IF('3A-Rail transport'!$AD$57="no"," ",ROUND(E2243,4))</f>
        <v>0.22</v>
      </c>
      <c r="H2243" s="110"/>
      <c r="S2243" s="110">
        <f t="shared" si="154"/>
        <v>0.22000000000000017</v>
      </c>
      <c r="T2243" s="110">
        <f>IF('3B-Air transport'!AD$66="no"," ",ROUND(S2243,4))</f>
        <v>0.22</v>
      </c>
      <c r="U2243" s="110">
        <f>IF('3B-Air transport'!AD$67="no"," ",ROUND(S2243,4))</f>
        <v>0.22</v>
      </c>
      <c r="V2243" s="110">
        <f>IF('3B-Air transport'!AD$68="no"," ",ROUND(S2243,4))</f>
        <v>0.22</v>
      </c>
      <c r="W2243" s="110"/>
      <c r="AB2243" s="110">
        <f t="shared" si="155"/>
        <v>0.22000000000000017</v>
      </c>
      <c r="AC2243" s="110">
        <f>IF('3C-Water transport'!AD$56="no"," ",ROUND(AB2243,4))</f>
        <v>0.22</v>
      </c>
      <c r="AD2243" s="110">
        <f>IF('3C-Water transport'!AD$57="no"," ",ROUND(AB2243,4))</f>
        <v>0.22</v>
      </c>
      <c r="AE2243" s="110">
        <f>IF('3C-Water transport'!AD$58="no"," ",ROUND(AB2243,4))</f>
        <v>0.22</v>
      </c>
    </row>
    <row r="2244" spans="5:31" x14ac:dyDescent="0.25">
      <c r="E2244" s="110">
        <f t="shared" si="153"/>
        <v>0.22100000000000017</v>
      </c>
      <c r="F2244" s="110">
        <f>IF('3A-Rail transport'!$AD$56="no"," ",ROUND(E2244,4))</f>
        <v>0.221</v>
      </c>
      <c r="G2244" s="110">
        <f>IF('3A-Rail transport'!$AD$57="no"," ",ROUND(E2244,4))</f>
        <v>0.221</v>
      </c>
      <c r="H2244" s="110"/>
      <c r="S2244" s="110">
        <f t="shared" si="154"/>
        <v>0.22100000000000017</v>
      </c>
      <c r="T2244" s="110">
        <f>IF('3B-Air transport'!AD$66="no"," ",ROUND(S2244,4))</f>
        <v>0.221</v>
      </c>
      <c r="U2244" s="110">
        <f>IF('3B-Air transport'!AD$67="no"," ",ROUND(S2244,4))</f>
        <v>0.221</v>
      </c>
      <c r="V2244" s="110">
        <f>IF('3B-Air transport'!AD$68="no"," ",ROUND(S2244,4))</f>
        <v>0.221</v>
      </c>
      <c r="W2244" s="110"/>
      <c r="AB2244" s="110">
        <f t="shared" si="155"/>
        <v>0.22100000000000017</v>
      </c>
      <c r="AC2244" s="110">
        <f>IF('3C-Water transport'!AD$56="no"," ",ROUND(AB2244,4))</f>
        <v>0.221</v>
      </c>
      <c r="AD2244" s="110">
        <f>IF('3C-Water transport'!AD$57="no"," ",ROUND(AB2244,4))</f>
        <v>0.221</v>
      </c>
      <c r="AE2244" s="110">
        <f>IF('3C-Water transport'!AD$58="no"," ",ROUND(AB2244,4))</f>
        <v>0.221</v>
      </c>
    </row>
    <row r="2245" spans="5:31" x14ac:dyDescent="0.25">
      <c r="E2245" s="110">
        <f t="shared" si="153"/>
        <v>0.22200000000000017</v>
      </c>
      <c r="F2245" s="110">
        <f>IF('3A-Rail transport'!$AD$56="no"," ",ROUND(E2245,4))</f>
        <v>0.222</v>
      </c>
      <c r="G2245" s="110">
        <f>IF('3A-Rail transport'!$AD$57="no"," ",ROUND(E2245,4))</f>
        <v>0.222</v>
      </c>
      <c r="H2245" s="110"/>
      <c r="S2245" s="110">
        <f t="shared" si="154"/>
        <v>0.22200000000000017</v>
      </c>
      <c r="T2245" s="110">
        <f>IF('3B-Air transport'!AD$66="no"," ",ROUND(S2245,4))</f>
        <v>0.222</v>
      </c>
      <c r="U2245" s="110">
        <f>IF('3B-Air transport'!AD$67="no"," ",ROUND(S2245,4))</f>
        <v>0.222</v>
      </c>
      <c r="V2245" s="110">
        <f>IF('3B-Air transport'!AD$68="no"," ",ROUND(S2245,4))</f>
        <v>0.222</v>
      </c>
      <c r="W2245" s="110"/>
      <c r="AB2245" s="110">
        <f t="shared" si="155"/>
        <v>0.22200000000000017</v>
      </c>
      <c r="AC2245" s="110">
        <f>IF('3C-Water transport'!AD$56="no"," ",ROUND(AB2245,4))</f>
        <v>0.222</v>
      </c>
      <c r="AD2245" s="110">
        <f>IF('3C-Water transport'!AD$57="no"," ",ROUND(AB2245,4))</f>
        <v>0.222</v>
      </c>
      <c r="AE2245" s="110">
        <f>IF('3C-Water transport'!AD$58="no"," ",ROUND(AB2245,4))</f>
        <v>0.222</v>
      </c>
    </row>
    <row r="2246" spans="5:31" x14ac:dyDescent="0.25">
      <c r="E2246" s="110">
        <f t="shared" si="153"/>
        <v>0.22300000000000017</v>
      </c>
      <c r="F2246" s="110">
        <f>IF('3A-Rail transport'!$AD$56="no"," ",ROUND(E2246,4))</f>
        <v>0.223</v>
      </c>
      <c r="G2246" s="110">
        <f>IF('3A-Rail transport'!$AD$57="no"," ",ROUND(E2246,4))</f>
        <v>0.223</v>
      </c>
      <c r="H2246" s="110"/>
      <c r="S2246" s="110">
        <f t="shared" si="154"/>
        <v>0.22300000000000017</v>
      </c>
      <c r="T2246" s="110">
        <f>IF('3B-Air transport'!AD$66="no"," ",ROUND(S2246,4))</f>
        <v>0.223</v>
      </c>
      <c r="U2246" s="110">
        <f>IF('3B-Air transport'!AD$67="no"," ",ROUND(S2246,4))</f>
        <v>0.223</v>
      </c>
      <c r="V2246" s="110">
        <f>IF('3B-Air transport'!AD$68="no"," ",ROUND(S2246,4))</f>
        <v>0.223</v>
      </c>
      <c r="W2246" s="110"/>
      <c r="AB2246" s="110">
        <f t="shared" si="155"/>
        <v>0.22300000000000017</v>
      </c>
      <c r="AC2246" s="110">
        <f>IF('3C-Water transport'!AD$56="no"," ",ROUND(AB2246,4))</f>
        <v>0.223</v>
      </c>
      <c r="AD2246" s="110">
        <f>IF('3C-Water transport'!AD$57="no"," ",ROUND(AB2246,4))</f>
        <v>0.223</v>
      </c>
      <c r="AE2246" s="110">
        <f>IF('3C-Water transport'!AD$58="no"," ",ROUND(AB2246,4))</f>
        <v>0.223</v>
      </c>
    </row>
    <row r="2247" spans="5:31" x14ac:dyDescent="0.25">
      <c r="E2247" s="110">
        <f t="shared" si="153"/>
        <v>0.22400000000000017</v>
      </c>
      <c r="F2247" s="110">
        <f>IF('3A-Rail transport'!$AD$56="no"," ",ROUND(E2247,4))</f>
        <v>0.224</v>
      </c>
      <c r="G2247" s="110">
        <f>IF('3A-Rail transport'!$AD$57="no"," ",ROUND(E2247,4))</f>
        <v>0.224</v>
      </c>
      <c r="H2247" s="110"/>
      <c r="S2247" s="110">
        <f t="shared" si="154"/>
        <v>0.22400000000000017</v>
      </c>
      <c r="T2247" s="110">
        <f>IF('3B-Air transport'!AD$66="no"," ",ROUND(S2247,4))</f>
        <v>0.224</v>
      </c>
      <c r="U2247" s="110">
        <f>IF('3B-Air transport'!AD$67="no"," ",ROUND(S2247,4))</f>
        <v>0.224</v>
      </c>
      <c r="V2247" s="110">
        <f>IF('3B-Air transport'!AD$68="no"," ",ROUND(S2247,4))</f>
        <v>0.224</v>
      </c>
      <c r="W2247" s="110"/>
      <c r="AB2247" s="110">
        <f t="shared" si="155"/>
        <v>0.22400000000000017</v>
      </c>
      <c r="AC2247" s="110">
        <f>IF('3C-Water transport'!AD$56="no"," ",ROUND(AB2247,4))</f>
        <v>0.224</v>
      </c>
      <c r="AD2247" s="110">
        <f>IF('3C-Water transport'!AD$57="no"," ",ROUND(AB2247,4))</f>
        <v>0.224</v>
      </c>
      <c r="AE2247" s="110">
        <f>IF('3C-Water transport'!AD$58="no"," ",ROUND(AB2247,4))</f>
        <v>0.224</v>
      </c>
    </row>
    <row r="2248" spans="5:31" x14ac:dyDescent="0.25">
      <c r="E2248" s="110">
        <f t="shared" si="153"/>
        <v>0.22500000000000017</v>
      </c>
      <c r="F2248" s="110">
        <f>IF('3A-Rail transport'!$AD$56="no"," ",ROUND(E2248,4))</f>
        <v>0.22500000000000001</v>
      </c>
      <c r="G2248" s="110">
        <f>IF('3A-Rail transport'!$AD$57="no"," ",ROUND(E2248,4))</f>
        <v>0.22500000000000001</v>
      </c>
      <c r="H2248" s="110"/>
      <c r="S2248" s="110">
        <f t="shared" si="154"/>
        <v>0.22500000000000017</v>
      </c>
      <c r="T2248" s="110">
        <f>IF('3B-Air transport'!AD$66="no"," ",ROUND(S2248,4))</f>
        <v>0.22500000000000001</v>
      </c>
      <c r="U2248" s="110">
        <f>IF('3B-Air transport'!AD$67="no"," ",ROUND(S2248,4))</f>
        <v>0.22500000000000001</v>
      </c>
      <c r="V2248" s="110">
        <f>IF('3B-Air transport'!AD$68="no"," ",ROUND(S2248,4))</f>
        <v>0.22500000000000001</v>
      </c>
      <c r="W2248" s="110"/>
      <c r="AB2248" s="110">
        <f t="shared" si="155"/>
        <v>0.22500000000000017</v>
      </c>
      <c r="AC2248" s="110">
        <f>IF('3C-Water transport'!AD$56="no"," ",ROUND(AB2248,4))</f>
        <v>0.22500000000000001</v>
      </c>
      <c r="AD2248" s="110">
        <f>IF('3C-Water transport'!AD$57="no"," ",ROUND(AB2248,4))</f>
        <v>0.22500000000000001</v>
      </c>
      <c r="AE2248" s="110">
        <f>IF('3C-Water transport'!AD$58="no"," ",ROUND(AB2248,4))</f>
        <v>0.22500000000000001</v>
      </c>
    </row>
    <row r="2249" spans="5:31" x14ac:dyDescent="0.25">
      <c r="E2249" s="110">
        <f t="shared" si="153"/>
        <v>0.22600000000000017</v>
      </c>
      <c r="F2249" s="110">
        <f>IF('3A-Rail transport'!$AD$56="no"," ",ROUND(E2249,4))</f>
        <v>0.22600000000000001</v>
      </c>
      <c r="G2249" s="110">
        <f>IF('3A-Rail transport'!$AD$57="no"," ",ROUND(E2249,4))</f>
        <v>0.22600000000000001</v>
      </c>
      <c r="H2249" s="110"/>
      <c r="S2249" s="110">
        <f t="shared" si="154"/>
        <v>0.22600000000000017</v>
      </c>
      <c r="T2249" s="110">
        <f>IF('3B-Air transport'!AD$66="no"," ",ROUND(S2249,4))</f>
        <v>0.22600000000000001</v>
      </c>
      <c r="U2249" s="110">
        <f>IF('3B-Air transport'!AD$67="no"," ",ROUND(S2249,4))</f>
        <v>0.22600000000000001</v>
      </c>
      <c r="V2249" s="110">
        <f>IF('3B-Air transport'!AD$68="no"," ",ROUND(S2249,4))</f>
        <v>0.22600000000000001</v>
      </c>
      <c r="W2249" s="110"/>
      <c r="AB2249" s="110">
        <f t="shared" si="155"/>
        <v>0.22600000000000017</v>
      </c>
      <c r="AC2249" s="110">
        <f>IF('3C-Water transport'!AD$56="no"," ",ROUND(AB2249,4))</f>
        <v>0.22600000000000001</v>
      </c>
      <c r="AD2249" s="110">
        <f>IF('3C-Water transport'!AD$57="no"," ",ROUND(AB2249,4))</f>
        <v>0.22600000000000001</v>
      </c>
      <c r="AE2249" s="110">
        <f>IF('3C-Water transport'!AD$58="no"," ",ROUND(AB2249,4))</f>
        <v>0.22600000000000001</v>
      </c>
    </row>
    <row r="2250" spans="5:31" x14ac:dyDescent="0.25">
      <c r="E2250" s="110">
        <f t="shared" si="153"/>
        <v>0.22700000000000017</v>
      </c>
      <c r="F2250" s="110">
        <f>IF('3A-Rail transport'!$AD$56="no"," ",ROUND(E2250,4))</f>
        <v>0.22700000000000001</v>
      </c>
      <c r="G2250" s="110">
        <f>IF('3A-Rail transport'!$AD$57="no"," ",ROUND(E2250,4))</f>
        <v>0.22700000000000001</v>
      </c>
      <c r="H2250" s="110"/>
      <c r="S2250" s="110">
        <f t="shared" si="154"/>
        <v>0.22700000000000017</v>
      </c>
      <c r="T2250" s="110">
        <f>IF('3B-Air transport'!AD$66="no"," ",ROUND(S2250,4))</f>
        <v>0.22700000000000001</v>
      </c>
      <c r="U2250" s="110">
        <f>IF('3B-Air transport'!AD$67="no"," ",ROUND(S2250,4))</f>
        <v>0.22700000000000001</v>
      </c>
      <c r="V2250" s="110">
        <f>IF('3B-Air transport'!AD$68="no"," ",ROUND(S2250,4))</f>
        <v>0.22700000000000001</v>
      </c>
      <c r="W2250" s="110"/>
      <c r="AB2250" s="110">
        <f t="shared" si="155"/>
        <v>0.22700000000000017</v>
      </c>
      <c r="AC2250" s="110">
        <f>IF('3C-Water transport'!AD$56="no"," ",ROUND(AB2250,4))</f>
        <v>0.22700000000000001</v>
      </c>
      <c r="AD2250" s="110">
        <f>IF('3C-Water transport'!AD$57="no"," ",ROUND(AB2250,4))</f>
        <v>0.22700000000000001</v>
      </c>
      <c r="AE2250" s="110">
        <f>IF('3C-Water transport'!AD$58="no"," ",ROUND(AB2250,4))</f>
        <v>0.22700000000000001</v>
      </c>
    </row>
    <row r="2251" spans="5:31" x14ac:dyDescent="0.25">
      <c r="E2251" s="110">
        <f t="shared" si="153"/>
        <v>0.22800000000000017</v>
      </c>
      <c r="F2251" s="110">
        <f>IF('3A-Rail transport'!$AD$56="no"," ",ROUND(E2251,4))</f>
        <v>0.22800000000000001</v>
      </c>
      <c r="G2251" s="110">
        <f>IF('3A-Rail transport'!$AD$57="no"," ",ROUND(E2251,4))</f>
        <v>0.22800000000000001</v>
      </c>
      <c r="H2251" s="110"/>
      <c r="S2251" s="110">
        <f t="shared" si="154"/>
        <v>0.22800000000000017</v>
      </c>
      <c r="T2251" s="110">
        <f>IF('3B-Air transport'!AD$66="no"," ",ROUND(S2251,4))</f>
        <v>0.22800000000000001</v>
      </c>
      <c r="U2251" s="110">
        <f>IF('3B-Air transport'!AD$67="no"," ",ROUND(S2251,4))</f>
        <v>0.22800000000000001</v>
      </c>
      <c r="V2251" s="110">
        <f>IF('3B-Air transport'!AD$68="no"," ",ROUND(S2251,4))</f>
        <v>0.22800000000000001</v>
      </c>
      <c r="W2251" s="110"/>
      <c r="AB2251" s="110">
        <f t="shared" si="155"/>
        <v>0.22800000000000017</v>
      </c>
      <c r="AC2251" s="110">
        <f>IF('3C-Water transport'!AD$56="no"," ",ROUND(AB2251,4))</f>
        <v>0.22800000000000001</v>
      </c>
      <c r="AD2251" s="110">
        <f>IF('3C-Water transport'!AD$57="no"," ",ROUND(AB2251,4))</f>
        <v>0.22800000000000001</v>
      </c>
      <c r="AE2251" s="110">
        <f>IF('3C-Water transport'!AD$58="no"," ",ROUND(AB2251,4))</f>
        <v>0.22800000000000001</v>
      </c>
    </row>
    <row r="2252" spans="5:31" x14ac:dyDescent="0.25">
      <c r="E2252" s="110">
        <f t="shared" si="153"/>
        <v>0.22900000000000018</v>
      </c>
      <c r="F2252" s="110">
        <f>IF('3A-Rail transport'!$AD$56="no"," ",ROUND(E2252,4))</f>
        <v>0.22900000000000001</v>
      </c>
      <c r="G2252" s="110">
        <f>IF('3A-Rail transport'!$AD$57="no"," ",ROUND(E2252,4))</f>
        <v>0.22900000000000001</v>
      </c>
      <c r="H2252" s="110"/>
      <c r="S2252" s="110">
        <f t="shared" si="154"/>
        <v>0.22900000000000018</v>
      </c>
      <c r="T2252" s="110">
        <f>IF('3B-Air transport'!AD$66="no"," ",ROUND(S2252,4))</f>
        <v>0.22900000000000001</v>
      </c>
      <c r="U2252" s="110">
        <f>IF('3B-Air transport'!AD$67="no"," ",ROUND(S2252,4))</f>
        <v>0.22900000000000001</v>
      </c>
      <c r="V2252" s="110">
        <f>IF('3B-Air transport'!AD$68="no"," ",ROUND(S2252,4))</f>
        <v>0.22900000000000001</v>
      </c>
      <c r="W2252" s="110"/>
      <c r="AB2252" s="110">
        <f t="shared" si="155"/>
        <v>0.22900000000000018</v>
      </c>
      <c r="AC2252" s="110">
        <f>IF('3C-Water transport'!AD$56="no"," ",ROUND(AB2252,4))</f>
        <v>0.22900000000000001</v>
      </c>
      <c r="AD2252" s="110">
        <f>IF('3C-Water transport'!AD$57="no"," ",ROUND(AB2252,4))</f>
        <v>0.22900000000000001</v>
      </c>
      <c r="AE2252" s="110">
        <f>IF('3C-Water transport'!AD$58="no"," ",ROUND(AB2252,4))</f>
        <v>0.22900000000000001</v>
      </c>
    </row>
    <row r="2253" spans="5:31" x14ac:dyDescent="0.25">
      <c r="E2253" s="110">
        <f t="shared" si="153"/>
        <v>0.23000000000000018</v>
      </c>
      <c r="F2253" s="110">
        <f>IF('3A-Rail transport'!$AD$56="no"," ",ROUND(E2253,4))</f>
        <v>0.23</v>
      </c>
      <c r="G2253" s="110">
        <f>IF('3A-Rail transport'!$AD$57="no"," ",ROUND(E2253,4))</f>
        <v>0.23</v>
      </c>
      <c r="H2253" s="110"/>
      <c r="S2253" s="110">
        <f t="shared" si="154"/>
        <v>0.23000000000000018</v>
      </c>
      <c r="T2253" s="110">
        <f>IF('3B-Air transport'!AD$66="no"," ",ROUND(S2253,4))</f>
        <v>0.23</v>
      </c>
      <c r="U2253" s="110">
        <f>IF('3B-Air transport'!AD$67="no"," ",ROUND(S2253,4))</f>
        <v>0.23</v>
      </c>
      <c r="V2253" s="110">
        <f>IF('3B-Air transport'!AD$68="no"," ",ROUND(S2253,4))</f>
        <v>0.23</v>
      </c>
      <c r="W2253" s="110"/>
      <c r="AB2253" s="110">
        <f t="shared" si="155"/>
        <v>0.23000000000000018</v>
      </c>
      <c r="AC2253" s="110">
        <f>IF('3C-Water transport'!AD$56="no"," ",ROUND(AB2253,4))</f>
        <v>0.23</v>
      </c>
      <c r="AD2253" s="110">
        <f>IF('3C-Water transport'!AD$57="no"," ",ROUND(AB2253,4))</f>
        <v>0.23</v>
      </c>
      <c r="AE2253" s="110">
        <f>IF('3C-Water transport'!AD$58="no"," ",ROUND(AB2253,4))</f>
        <v>0.23</v>
      </c>
    </row>
    <row r="2254" spans="5:31" x14ac:dyDescent="0.25">
      <c r="E2254" s="110">
        <f t="shared" si="153"/>
        <v>0.23100000000000018</v>
      </c>
      <c r="F2254" s="110">
        <f>IF('3A-Rail transport'!$AD$56="no"," ",ROUND(E2254,4))</f>
        <v>0.23100000000000001</v>
      </c>
      <c r="G2254" s="110">
        <f>IF('3A-Rail transport'!$AD$57="no"," ",ROUND(E2254,4))</f>
        <v>0.23100000000000001</v>
      </c>
      <c r="H2254" s="110"/>
      <c r="S2254" s="110">
        <f t="shared" si="154"/>
        <v>0.23100000000000018</v>
      </c>
      <c r="T2254" s="110">
        <f>IF('3B-Air transport'!AD$66="no"," ",ROUND(S2254,4))</f>
        <v>0.23100000000000001</v>
      </c>
      <c r="U2254" s="110">
        <f>IF('3B-Air transport'!AD$67="no"," ",ROUND(S2254,4))</f>
        <v>0.23100000000000001</v>
      </c>
      <c r="V2254" s="110">
        <f>IF('3B-Air transport'!AD$68="no"," ",ROUND(S2254,4))</f>
        <v>0.23100000000000001</v>
      </c>
      <c r="W2254" s="110"/>
      <c r="AB2254" s="110">
        <f t="shared" si="155"/>
        <v>0.23100000000000018</v>
      </c>
      <c r="AC2254" s="110">
        <f>IF('3C-Water transport'!AD$56="no"," ",ROUND(AB2254,4))</f>
        <v>0.23100000000000001</v>
      </c>
      <c r="AD2254" s="110">
        <f>IF('3C-Water transport'!AD$57="no"," ",ROUND(AB2254,4))</f>
        <v>0.23100000000000001</v>
      </c>
      <c r="AE2254" s="110">
        <f>IF('3C-Water transport'!AD$58="no"," ",ROUND(AB2254,4))</f>
        <v>0.23100000000000001</v>
      </c>
    </row>
    <row r="2255" spans="5:31" x14ac:dyDescent="0.25">
      <c r="E2255" s="110">
        <f t="shared" si="153"/>
        <v>0.23200000000000018</v>
      </c>
      <c r="F2255" s="110">
        <f>IF('3A-Rail transport'!$AD$56="no"," ",ROUND(E2255,4))</f>
        <v>0.23200000000000001</v>
      </c>
      <c r="G2255" s="110">
        <f>IF('3A-Rail transport'!$AD$57="no"," ",ROUND(E2255,4))</f>
        <v>0.23200000000000001</v>
      </c>
      <c r="H2255" s="110"/>
      <c r="S2255" s="110">
        <f t="shared" si="154"/>
        <v>0.23200000000000018</v>
      </c>
      <c r="T2255" s="110">
        <f>IF('3B-Air transport'!AD$66="no"," ",ROUND(S2255,4))</f>
        <v>0.23200000000000001</v>
      </c>
      <c r="U2255" s="110">
        <f>IF('3B-Air transport'!AD$67="no"," ",ROUND(S2255,4))</f>
        <v>0.23200000000000001</v>
      </c>
      <c r="V2255" s="110">
        <f>IF('3B-Air transport'!AD$68="no"," ",ROUND(S2255,4))</f>
        <v>0.23200000000000001</v>
      </c>
      <c r="W2255" s="110"/>
      <c r="AB2255" s="110">
        <f t="shared" si="155"/>
        <v>0.23200000000000018</v>
      </c>
      <c r="AC2255" s="110">
        <f>IF('3C-Water transport'!AD$56="no"," ",ROUND(AB2255,4))</f>
        <v>0.23200000000000001</v>
      </c>
      <c r="AD2255" s="110">
        <f>IF('3C-Water transport'!AD$57="no"," ",ROUND(AB2255,4))</f>
        <v>0.23200000000000001</v>
      </c>
      <c r="AE2255" s="110">
        <f>IF('3C-Water transport'!AD$58="no"," ",ROUND(AB2255,4))</f>
        <v>0.23200000000000001</v>
      </c>
    </row>
    <row r="2256" spans="5:31" x14ac:dyDescent="0.25">
      <c r="E2256" s="110">
        <f t="shared" si="153"/>
        <v>0.23300000000000018</v>
      </c>
      <c r="F2256" s="110">
        <f>IF('3A-Rail transport'!$AD$56="no"," ",ROUND(E2256,4))</f>
        <v>0.23300000000000001</v>
      </c>
      <c r="G2256" s="110">
        <f>IF('3A-Rail transport'!$AD$57="no"," ",ROUND(E2256,4))</f>
        <v>0.23300000000000001</v>
      </c>
      <c r="H2256" s="110"/>
      <c r="S2256" s="110">
        <f t="shared" si="154"/>
        <v>0.23300000000000018</v>
      </c>
      <c r="T2256" s="110">
        <f>IF('3B-Air transport'!AD$66="no"," ",ROUND(S2256,4))</f>
        <v>0.23300000000000001</v>
      </c>
      <c r="U2256" s="110">
        <f>IF('3B-Air transport'!AD$67="no"," ",ROUND(S2256,4))</f>
        <v>0.23300000000000001</v>
      </c>
      <c r="V2256" s="110">
        <f>IF('3B-Air transport'!AD$68="no"," ",ROUND(S2256,4))</f>
        <v>0.23300000000000001</v>
      </c>
      <c r="W2256" s="110"/>
      <c r="AB2256" s="110">
        <f t="shared" si="155"/>
        <v>0.23300000000000018</v>
      </c>
      <c r="AC2256" s="110">
        <f>IF('3C-Water transport'!AD$56="no"," ",ROUND(AB2256,4))</f>
        <v>0.23300000000000001</v>
      </c>
      <c r="AD2256" s="110">
        <f>IF('3C-Water transport'!AD$57="no"," ",ROUND(AB2256,4))</f>
        <v>0.23300000000000001</v>
      </c>
      <c r="AE2256" s="110">
        <f>IF('3C-Water transport'!AD$58="no"," ",ROUND(AB2256,4))</f>
        <v>0.23300000000000001</v>
      </c>
    </row>
    <row r="2257" spans="5:31" x14ac:dyDescent="0.25">
      <c r="E2257" s="110">
        <f t="shared" si="153"/>
        <v>0.23400000000000018</v>
      </c>
      <c r="F2257" s="110">
        <f>IF('3A-Rail transport'!$AD$56="no"," ",ROUND(E2257,4))</f>
        <v>0.23400000000000001</v>
      </c>
      <c r="G2257" s="110">
        <f>IF('3A-Rail transport'!$AD$57="no"," ",ROUND(E2257,4))</f>
        <v>0.23400000000000001</v>
      </c>
      <c r="H2257" s="110"/>
      <c r="S2257" s="110">
        <f t="shared" si="154"/>
        <v>0.23400000000000018</v>
      </c>
      <c r="T2257" s="110">
        <f>IF('3B-Air transport'!AD$66="no"," ",ROUND(S2257,4))</f>
        <v>0.23400000000000001</v>
      </c>
      <c r="U2257" s="110">
        <f>IF('3B-Air transport'!AD$67="no"," ",ROUND(S2257,4))</f>
        <v>0.23400000000000001</v>
      </c>
      <c r="V2257" s="110">
        <f>IF('3B-Air transport'!AD$68="no"," ",ROUND(S2257,4))</f>
        <v>0.23400000000000001</v>
      </c>
      <c r="W2257" s="110"/>
      <c r="AB2257" s="110">
        <f t="shared" si="155"/>
        <v>0.23400000000000018</v>
      </c>
      <c r="AC2257" s="110">
        <f>IF('3C-Water transport'!AD$56="no"," ",ROUND(AB2257,4))</f>
        <v>0.23400000000000001</v>
      </c>
      <c r="AD2257" s="110">
        <f>IF('3C-Water transport'!AD$57="no"," ",ROUND(AB2257,4))</f>
        <v>0.23400000000000001</v>
      </c>
      <c r="AE2257" s="110">
        <f>IF('3C-Water transport'!AD$58="no"," ",ROUND(AB2257,4))</f>
        <v>0.23400000000000001</v>
      </c>
    </row>
    <row r="2258" spans="5:31" x14ac:dyDescent="0.25">
      <c r="E2258" s="110">
        <f t="shared" si="153"/>
        <v>0.23500000000000018</v>
      </c>
      <c r="F2258" s="110">
        <f>IF('3A-Rail transport'!$AD$56="no"," ",ROUND(E2258,4))</f>
        <v>0.23499999999999999</v>
      </c>
      <c r="G2258" s="110">
        <f>IF('3A-Rail transport'!$AD$57="no"," ",ROUND(E2258,4))</f>
        <v>0.23499999999999999</v>
      </c>
      <c r="H2258" s="110"/>
      <c r="S2258" s="110">
        <f t="shared" si="154"/>
        <v>0.23500000000000018</v>
      </c>
      <c r="T2258" s="110">
        <f>IF('3B-Air transport'!AD$66="no"," ",ROUND(S2258,4))</f>
        <v>0.23499999999999999</v>
      </c>
      <c r="U2258" s="110">
        <f>IF('3B-Air transport'!AD$67="no"," ",ROUND(S2258,4))</f>
        <v>0.23499999999999999</v>
      </c>
      <c r="V2258" s="110">
        <f>IF('3B-Air transport'!AD$68="no"," ",ROUND(S2258,4))</f>
        <v>0.23499999999999999</v>
      </c>
      <c r="W2258" s="110"/>
      <c r="AB2258" s="110">
        <f t="shared" si="155"/>
        <v>0.23500000000000018</v>
      </c>
      <c r="AC2258" s="110">
        <f>IF('3C-Water transport'!AD$56="no"," ",ROUND(AB2258,4))</f>
        <v>0.23499999999999999</v>
      </c>
      <c r="AD2258" s="110">
        <f>IF('3C-Water transport'!AD$57="no"," ",ROUND(AB2258,4))</f>
        <v>0.23499999999999999</v>
      </c>
      <c r="AE2258" s="110">
        <f>IF('3C-Water transport'!AD$58="no"," ",ROUND(AB2258,4))</f>
        <v>0.23499999999999999</v>
      </c>
    </row>
    <row r="2259" spans="5:31" x14ac:dyDescent="0.25">
      <c r="E2259" s="110">
        <f t="shared" si="153"/>
        <v>0.23600000000000018</v>
      </c>
      <c r="F2259" s="110">
        <f>IF('3A-Rail transport'!$AD$56="no"," ",ROUND(E2259,4))</f>
        <v>0.23599999999999999</v>
      </c>
      <c r="G2259" s="110">
        <f>IF('3A-Rail transport'!$AD$57="no"," ",ROUND(E2259,4))</f>
        <v>0.23599999999999999</v>
      </c>
      <c r="H2259" s="110"/>
      <c r="S2259" s="110">
        <f t="shared" si="154"/>
        <v>0.23600000000000018</v>
      </c>
      <c r="T2259" s="110">
        <f>IF('3B-Air transport'!AD$66="no"," ",ROUND(S2259,4))</f>
        <v>0.23599999999999999</v>
      </c>
      <c r="U2259" s="110">
        <f>IF('3B-Air transport'!AD$67="no"," ",ROUND(S2259,4))</f>
        <v>0.23599999999999999</v>
      </c>
      <c r="V2259" s="110">
        <f>IF('3B-Air transport'!AD$68="no"," ",ROUND(S2259,4))</f>
        <v>0.23599999999999999</v>
      </c>
      <c r="W2259" s="110"/>
      <c r="AB2259" s="110">
        <f t="shared" si="155"/>
        <v>0.23600000000000018</v>
      </c>
      <c r="AC2259" s="110">
        <f>IF('3C-Water transport'!AD$56="no"," ",ROUND(AB2259,4))</f>
        <v>0.23599999999999999</v>
      </c>
      <c r="AD2259" s="110">
        <f>IF('3C-Water transport'!AD$57="no"," ",ROUND(AB2259,4))</f>
        <v>0.23599999999999999</v>
      </c>
      <c r="AE2259" s="110">
        <f>IF('3C-Water transport'!AD$58="no"," ",ROUND(AB2259,4))</f>
        <v>0.23599999999999999</v>
      </c>
    </row>
    <row r="2260" spans="5:31" x14ac:dyDescent="0.25">
      <c r="E2260" s="110">
        <f t="shared" si="153"/>
        <v>0.23700000000000018</v>
      </c>
      <c r="F2260" s="110">
        <f>IF('3A-Rail transport'!$AD$56="no"," ",ROUND(E2260,4))</f>
        <v>0.23699999999999999</v>
      </c>
      <c r="G2260" s="110">
        <f>IF('3A-Rail transport'!$AD$57="no"," ",ROUND(E2260,4))</f>
        <v>0.23699999999999999</v>
      </c>
      <c r="H2260" s="110"/>
      <c r="S2260" s="110">
        <f t="shared" si="154"/>
        <v>0.23700000000000018</v>
      </c>
      <c r="T2260" s="110">
        <f>IF('3B-Air transport'!AD$66="no"," ",ROUND(S2260,4))</f>
        <v>0.23699999999999999</v>
      </c>
      <c r="U2260" s="110">
        <f>IF('3B-Air transport'!AD$67="no"," ",ROUND(S2260,4))</f>
        <v>0.23699999999999999</v>
      </c>
      <c r="V2260" s="110">
        <f>IF('3B-Air transport'!AD$68="no"," ",ROUND(S2260,4))</f>
        <v>0.23699999999999999</v>
      </c>
      <c r="W2260" s="110"/>
      <c r="AB2260" s="110">
        <f t="shared" si="155"/>
        <v>0.23700000000000018</v>
      </c>
      <c r="AC2260" s="110">
        <f>IF('3C-Water transport'!AD$56="no"," ",ROUND(AB2260,4))</f>
        <v>0.23699999999999999</v>
      </c>
      <c r="AD2260" s="110">
        <f>IF('3C-Water transport'!AD$57="no"," ",ROUND(AB2260,4))</f>
        <v>0.23699999999999999</v>
      </c>
      <c r="AE2260" s="110">
        <f>IF('3C-Water transport'!AD$58="no"," ",ROUND(AB2260,4))</f>
        <v>0.23699999999999999</v>
      </c>
    </row>
    <row r="2261" spans="5:31" x14ac:dyDescent="0.25">
      <c r="E2261" s="110">
        <f t="shared" si="153"/>
        <v>0.23800000000000018</v>
      </c>
      <c r="F2261" s="110">
        <f>IF('3A-Rail transport'!$AD$56="no"," ",ROUND(E2261,4))</f>
        <v>0.23799999999999999</v>
      </c>
      <c r="G2261" s="110">
        <f>IF('3A-Rail transport'!$AD$57="no"," ",ROUND(E2261,4))</f>
        <v>0.23799999999999999</v>
      </c>
      <c r="H2261" s="110"/>
      <c r="S2261" s="110">
        <f t="shared" si="154"/>
        <v>0.23800000000000018</v>
      </c>
      <c r="T2261" s="110">
        <f>IF('3B-Air transport'!AD$66="no"," ",ROUND(S2261,4))</f>
        <v>0.23799999999999999</v>
      </c>
      <c r="U2261" s="110">
        <f>IF('3B-Air transport'!AD$67="no"," ",ROUND(S2261,4))</f>
        <v>0.23799999999999999</v>
      </c>
      <c r="V2261" s="110">
        <f>IF('3B-Air transport'!AD$68="no"," ",ROUND(S2261,4))</f>
        <v>0.23799999999999999</v>
      </c>
      <c r="W2261" s="110"/>
      <c r="AB2261" s="110">
        <f t="shared" si="155"/>
        <v>0.23800000000000018</v>
      </c>
      <c r="AC2261" s="110">
        <f>IF('3C-Water transport'!AD$56="no"," ",ROUND(AB2261,4))</f>
        <v>0.23799999999999999</v>
      </c>
      <c r="AD2261" s="110">
        <f>IF('3C-Water transport'!AD$57="no"," ",ROUND(AB2261,4))</f>
        <v>0.23799999999999999</v>
      </c>
      <c r="AE2261" s="110">
        <f>IF('3C-Water transport'!AD$58="no"," ",ROUND(AB2261,4))</f>
        <v>0.23799999999999999</v>
      </c>
    </row>
    <row r="2262" spans="5:31" x14ac:dyDescent="0.25">
      <c r="E2262" s="110">
        <f t="shared" si="153"/>
        <v>0.23900000000000018</v>
      </c>
      <c r="F2262" s="110">
        <f>IF('3A-Rail transport'!$AD$56="no"," ",ROUND(E2262,4))</f>
        <v>0.23899999999999999</v>
      </c>
      <c r="G2262" s="110">
        <f>IF('3A-Rail transport'!$AD$57="no"," ",ROUND(E2262,4))</f>
        <v>0.23899999999999999</v>
      </c>
      <c r="H2262" s="110"/>
      <c r="S2262" s="110">
        <f t="shared" si="154"/>
        <v>0.23900000000000018</v>
      </c>
      <c r="T2262" s="110">
        <f>IF('3B-Air transport'!AD$66="no"," ",ROUND(S2262,4))</f>
        <v>0.23899999999999999</v>
      </c>
      <c r="U2262" s="110">
        <f>IF('3B-Air transport'!AD$67="no"," ",ROUND(S2262,4))</f>
        <v>0.23899999999999999</v>
      </c>
      <c r="V2262" s="110">
        <f>IF('3B-Air transport'!AD$68="no"," ",ROUND(S2262,4))</f>
        <v>0.23899999999999999</v>
      </c>
      <c r="W2262" s="110"/>
      <c r="AB2262" s="110">
        <f t="shared" si="155"/>
        <v>0.23900000000000018</v>
      </c>
      <c r="AC2262" s="110">
        <f>IF('3C-Water transport'!AD$56="no"," ",ROUND(AB2262,4))</f>
        <v>0.23899999999999999</v>
      </c>
      <c r="AD2262" s="110">
        <f>IF('3C-Water transport'!AD$57="no"," ",ROUND(AB2262,4))</f>
        <v>0.23899999999999999</v>
      </c>
      <c r="AE2262" s="110">
        <f>IF('3C-Water transport'!AD$58="no"," ",ROUND(AB2262,4))</f>
        <v>0.23899999999999999</v>
      </c>
    </row>
    <row r="2263" spans="5:31" x14ac:dyDescent="0.25">
      <c r="E2263" s="110">
        <f t="shared" si="153"/>
        <v>0.24000000000000019</v>
      </c>
      <c r="F2263" s="110">
        <f>IF('3A-Rail transport'!$AD$56="no"," ",ROUND(E2263,4))</f>
        <v>0.24</v>
      </c>
      <c r="G2263" s="110">
        <f>IF('3A-Rail transport'!$AD$57="no"," ",ROUND(E2263,4))</f>
        <v>0.24</v>
      </c>
      <c r="H2263" s="110"/>
      <c r="S2263" s="110">
        <f t="shared" si="154"/>
        <v>0.24000000000000019</v>
      </c>
      <c r="T2263" s="110">
        <f>IF('3B-Air transport'!AD$66="no"," ",ROUND(S2263,4))</f>
        <v>0.24</v>
      </c>
      <c r="U2263" s="110">
        <f>IF('3B-Air transport'!AD$67="no"," ",ROUND(S2263,4))</f>
        <v>0.24</v>
      </c>
      <c r="V2263" s="110">
        <f>IF('3B-Air transport'!AD$68="no"," ",ROUND(S2263,4))</f>
        <v>0.24</v>
      </c>
      <c r="W2263" s="110"/>
      <c r="AB2263" s="110">
        <f t="shared" si="155"/>
        <v>0.24000000000000019</v>
      </c>
      <c r="AC2263" s="110">
        <f>IF('3C-Water transport'!AD$56="no"," ",ROUND(AB2263,4))</f>
        <v>0.24</v>
      </c>
      <c r="AD2263" s="110">
        <f>IF('3C-Water transport'!AD$57="no"," ",ROUND(AB2263,4))</f>
        <v>0.24</v>
      </c>
      <c r="AE2263" s="110">
        <f>IF('3C-Water transport'!AD$58="no"," ",ROUND(AB2263,4))</f>
        <v>0.24</v>
      </c>
    </row>
    <row r="2264" spans="5:31" x14ac:dyDescent="0.25">
      <c r="E2264" s="110">
        <f t="shared" si="153"/>
        <v>0.24100000000000019</v>
      </c>
      <c r="F2264" s="110">
        <f>IF('3A-Rail transport'!$AD$56="no"," ",ROUND(E2264,4))</f>
        <v>0.24099999999999999</v>
      </c>
      <c r="G2264" s="110">
        <f>IF('3A-Rail transport'!$AD$57="no"," ",ROUND(E2264,4))</f>
        <v>0.24099999999999999</v>
      </c>
      <c r="H2264" s="110"/>
      <c r="S2264" s="110">
        <f t="shared" si="154"/>
        <v>0.24100000000000019</v>
      </c>
      <c r="T2264" s="110">
        <f>IF('3B-Air transport'!AD$66="no"," ",ROUND(S2264,4))</f>
        <v>0.24099999999999999</v>
      </c>
      <c r="U2264" s="110">
        <f>IF('3B-Air transport'!AD$67="no"," ",ROUND(S2264,4))</f>
        <v>0.24099999999999999</v>
      </c>
      <c r="V2264" s="110">
        <f>IF('3B-Air transport'!AD$68="no"," ",ROUND(S2264,4))</f>
        <v>0.24099999999999999</v>
      </c>
      <c r="W2264" s="110"/>
      <c r="AB2264" s="110">
        <f t="shared" si="155"/>
        <v>0.24100000000000019</v>
      </c>
      <c r="AC2264" s="110">
        <f>IF('3C-Water transport'!AD$56="no"," ",ROUND(AB2264,4))</f>
        <v>0.24099999999999999</v>
      </c>
      <c r="AD2264" s="110">
        <f>IF('3C-Water transport'!AD$57="no"," ",ROUND(AB2264,4))</f>
        <v>0.24099999999999999</v>
      </c>
      <c r="AE2264" s="110">
        <f>IF('3C-Water transport'!AD$58="no"," ",ROUND(AB2264,4))</f>
        <v>0.24099999999999999</v>
      </c>
    </row>
    <row r="2265" spans="5:31" x14ac:dyDescent="0.25">
      <c r="E2265" s="110">
        <f t="shared" si="153"/>
        <v>0.24200000000000019</v>
      </c>
      <c r="F2265" s="110">
        <f>IF('3A-Rail transport'!$AD$56="no"," ",ROUND(E2265,4))</f>
        <v>0.24199999999999999</v>
      </c>
      <c r="G2265" s="110">
        <f>IF('3A-Rail transport'!$AD$57="no"," ",ROUND(E2265,4))</f>
        <v>0.24199999999999999</v>
      </c>
      <c r="H2265" s="110"/>
      <c r="S2265" s="110">
        <f t="shared" si="154"/>
        <v>0.24200000000000019</v>
      </c>
      <c r="T2265" s="110">
        <f>IF('3B-Air transport'!AD$66="no"," ",ROUND(S2265,4))</f>
        <v>0.24199999999999999</v>
      </c>
      <c r="U2265" s="110">
        <f>IF('3B-Air transport'!AD$67="no"," ",ROUND(S2265,4))</f>
        <v>0.24199999999999999</v>
      </c>
      <c r="V2265" s="110">
        <f>IF('3B-Air transport'!AD$68="no"," ",ROUND(S2265,4))</f>
        <v>0.24199999999999999</v>
      </c>
      <c r="W2265" s="110"/>
      <c r="AB2265" s="110">
        <f t="shared" si="155"/>
        <v>0.24200000000000019</v>
      </c>
      <c r="AC2265" s="110">
        <f>IF('3C-Water transport'!AD$56="no"," ",ROUND(AB2265,4))</f>
        <v>0.24199999999999999</v>
      </c>
      <c r="AD2265" s="110">
        <f>IF('3C-Water transport'!AD$57="no"," ",ROUND(AB2265,4))</f>
        <v>0.24199999999999999</v>
      </c>
      <c r="AE2265" s="110">
        <f>IF('3C-Water transport'!AD$58="no"," ",ROUND(AB2265,4))</f>
        <v>0.24199999999999999</v>
      </c>
    </row>
    <row r="2266" spans="5:31" x14ac:dyDescent="0.25">
      <c r="E2266" s="110">
        <f t="shared" si="153"/>
        <v>0.24300000000000019</v>
      </c>
      <c r="F2266" s="110">
        <f>IF('3A-Rail transport'!$AD$56="no"," ",ROUND(E2266,4))</f>
        <v>0.24299999999999999</v>
      </c>
      <c r="G2266" s="110">
        <f>IF('3A-Rail transport'!$AD$57="no"," ",ROUND(E2266,4))</f>
        <v>0.24299999999999999</v>
      </c>
      <c r="H2266" s="110"/>
      <c r="S2266" s="110">
        <f t="shared" si="154"/>
        <v>0.24300000000000019</v>
      </c>
      <c r="T2266" s="110">
        <f>IF('3B-Air transport'!AD$66="no"," ",ROUND(S2266,4))</f>
        <v>0.24299999999999999</v>
      </c>
      <c r="U2266" s="110">
        <f>IF('3B-Air transport'!AD$67="no"," ",ROUND(S2266,4))</f>
        <v>0.24299999999999999</v>
      </c>
      <c r="V2266" s="110">
        <f>IF('3B-Air transport'!AD$68="no"," ",ROUND(S2266,4))</f>
        <v>0.24299999999999999</v>
      </c>
      <c r="W2266" s="110"/>
      <c r="AB2266" s="110">
        <f t="shared" si="155"/>
        <v>0.24300000000000019</v>
      </c>
      <c r="AC2266" s="110">
        <f>IF('3C-Water transport'!AD$56="no"," ",ROUND(AB2266,4))</f>
        <v>0.24299999999999999</v>
      </c>
      <c r="AD2266" s="110">
        <f>IF('3C-Water transport'!AD$57="no"," ",ROUND(AB2266,4))</f>
        <v>0.24299999999999999</v>
      </c>
      <c r="AE2266" s="110">
        <f>IF('3C-Water transport'!AD$58="no"," ",ROUND(AB2266,4))</f>
        <v>0.24299999999999999</v>
      </c>
    </row>
    <row r="2267" spans="5:31" x14ac:dyDescent="0.25">
      <c r="E2267" s="110">
        <f t="shared" si="153"/>
        <v>0.24400000000000019</v>
      </c>
      <c r="F2267" s="110">
        <f>IF('3A-Rail transport'!$AD$56="no"," ",ROUND(E2267,4))</f>
        <v>0.24399999999999999</v>
      </c>
      <c r="G2267" s="110">
        <f>IF('3A-Rail transport'!$AD$57="no"," ",ROUND(E2267,4))</f>
        <v>0.24399999999999999</v>
      </c>
      <c r="H2267" s="110"/>
      <c r="S2267" s="110">
        <f t="shared" si="154"/>
        <v>0.24400000000000019</v>
      </c>
      <c r="T2267" s="110">
        <f>IF('3B-Air transport'!AD$66="no"," ",ROUND(S2267,4))</f>
        <v>0.24399999999999999</v>
      </c>
      <c r="U2267" s="110">
        <f>IF('3B-Air transport'!AD$67="no"," ",ROUND(S2267,4))</f>
        <v>0.24399999999999999</v>
      </c>
      <c r="V2267" s="110">
        <f>IF('3B-Air transport'!AD$68="no"," ",ROUND(S2267,4))</f>
        <v>0.24399999999999999</v>
      </c>
      <c r="W2267" s="110"/>
      <c r="AB2267" s="110">
        <f t="shared" si="155"/>
        <v>0.24400000000000019</v>
      </c>
      <c r="AC2267" s="110">
        <f>IF('3C-Water transport'!AD$56="no"," ",ROUND(AB2267,4))</f>
        <v>0.24399999999999999</v>
      </c>
      <c r="AD2267" s="110">
        <f>IF('3C-Water transport'!AD$57="no"," ",ROUND(AB2267,4))</f>
        <v>0.24399999999999999</v>
      </c>
      <c r="AE2267" s="110">
        <f>IF('3C-Water transport'!AD$58="no"," ",ROUND(AB2267,4))</f>
        <v>0.24399999999999999</v>
      </c>
    </row>
    <row r="2268" spans="5:31" x14ac:dyDescent="0.25">
      <c r="E2268" s="110">
        <f t="shared" si="153"/>
        <v>0.24500000000000019</v>
      </c>
      <c r="F2268" s="110">
        <f>IF('3A-Rail transport'!$AD$56="no"," ",ROUND(E2268,4))</f>
        <v>0.245</v>
      </c>
      <c r="G2268" s="110">
        <f>IF('3A-Rail transport'!$AD$57="no"," ",ROUND(E2268,4))</f>
        <v>0.245</v>
      </c>
      <c r="H2268" s="110"/>
      <c r="S2268" s="110">
        <f t="shared" si="154"/>
        <v>0.24500000000000019</v>
      </c>
      <c r="T2268" s="110">
        <f>IF('3B-Air transport'!AD$66="no"," ",ROUND(S2268,4))</f>
        <v>0.245</v>
      </c>
      <c r="U2268" s="110">
        <f>IF('3B-Air transport'!AD$67="no"," ",ROUND(S2268,4))</f>
        <v>0.245</v>
      </c>
      <c r="V2268" s="110">
        <f>IF('3B-Air transport'!AD$68="no"," ",ROUND(S2268,4))</f>
        <v>0.245</v>
      </c>
      <c r="W2268" s="110"/>
      <c r="AB2268" s="110">
        <f t="shared" si="155"/>
        <v>0.24500000000000019</v>
      </c>
      <c r="AC2268" s="110">
        <f>IF('3C-Water transport'!AD$56="no"," ",ROUND(AB2268,4))</f>
        <v>0.245</v>
      </c>
      <c r="AD2268" s="110">
        <f>IF('3C-Water transport'!AD$57="no"," ",ROUND(AB2268,4))</f>
        <v>0.245</v>
      </c>
      <c r="AE2268" s="110">
        <f>IF('3C-Water transport'!AD$58="no"," ",ROUND(AB2268,4))</f>
        <v>0.245</v>
      </c>
    </row>
    <row r="2269" spans="5:31" x14ac:dyDescent="0.25">
      <c r="E2269" s="110">
        <f t="shared" si="153"/>
        <v>0.24600000000000019</v>
      </c>
      <c r="F2269" s="110">
        <f>IF('3A-Rail transport'!$AD$56="no"," ",ROUND(E2269,4))</f>
        <v>0.246</v>
      </c>
      <c r="G2269" s="110">
        <f>IF('3A-Rail transport'!$AD$57="no"," ",ROUND(E2269,4))</f>
        <v>0.246</v>
      </c>
      <c r="H2269" s="110"/>
      <c r="S2269" s="110">
        <f t="shared" si="154"/>
        <v>0.24600000000000019</v>
      </c>
      <c r="T2269" s="110">
        <f>IF('3B-Air transport'!AD$66="no"," ",ROUND(S2269,4))</f>
        <v>0.246</v>
      </c>
      <c r="U2269" s="110">
        <f>IF('3B-Air transport'!AD$67="no"," ",ROUND(S2269,4))</f>
        <v>0.246</v>
      </c>
      <c r="V2269" s="110">
        <f>IF('3B-Air transport'!AD$68="no"," ",ROUND(S2269,4))</f>
        <v>0.246</v>
      </c>
      <c r="W2269" s="110"/>
      <c r="AB2269" s="110">
        <f t="shared" si="155"/>
        <v>0.24600000000000019</v>
      </c>
      <c r="AC2269" s="110">
        <f>IF('3C-Water transport'!AD$56="no"," ",ROUND(AB2269,4))</f>
        <v>0.246</v>
      </c>
      <c r="AD2269" s="110">
        <f>IF('3C-Water transport'!AD$57="no"," ",ROUND(AB2269,4))</f>
        <v>0.246</v>
      </c>
      <c r="AE2269" s="110">
        <f>IF('3C-Water transport'!AD$58="no"," ",ROUND(AB2269,4))</f>
        <v>0.246</v>
      </c>
    </row>
    <row r="2270" spans="5:31" x14ac:dyDescent="0.25">
      <c r="E2270" s="110">
        <f t="shared" si="153"/>
        <v>0.24700000000000019</v>
      </c>
      <c r="F2270" s="110">
        <f>IF('3A-Rail transport'!$AD$56="no"," ",ROUND(E2270,4))</f>
        <v>0.247</v>
      </c>
      <c r="G2270" s="110">
        <f>IF('3A-Rail transport'!$AD$57="no"," ",ROUND(E2270,4))</f>
        <v>0.247</v>
      </c>
      <c r="H2270" s="110"/>
      <c r="S2270" s="110">
        <f t="shared" si="154"/>
        <v>0.24700000000000019</v>
      </c>
      <c r="T2270" s="110">
        <f>IF('3B-Air transport'!AD$66="no"," ",ROUND(S2270,4))</f>
        <v>0.247</v>
      </c>
      <c r="U2270" s="110">
        <f>IF('3B-Air transport'!AD$67="no"," ",ROUND(S2270,4))</f>
        <v>0.247</v>
      </c>
      <c r="V2270" s="110">
        <f>IF('3B-Air transport'!AD$68="no"," ",ROUND(S2270,4))</f>
        <v>0.247</v>
      </c>
      <c r="W2270" s="110"/>
      <c r="AB2270" s="110">
        <f t="shared" si="155"/>
        <v>0.24700000000000019</v>
      </c>
      <c r="AC2270" s="110">
        <f>IF('3C-Water transport'!AD$56="no"," ",ROUND(AB2270,4))</f>
        <v>0.247</v>
      </c>
      <c r="AD2270" s="110">
        <f>IF('3C-Water transport'!AD$57="no"," ",ROUND(AB2270,4))</f>
        <v>0.247</v>
      </c>
      <c r="AE2270" s="110">
        <f>IF('3C-Water transport'!AD$58="no"," ",ROUND(AB2270,4))</f>
        <v>0.247</v>
      </c>
    </row>
    <row r="2271" spans="5:31" x14ac:dyDescent="0.25">
      <c r="E2271" s="110">
        <f t="shared" si="153"/>
        <v>0.24800000000000019</v>
      </c>
      <c r="F2271" s="110">
        <f>IF('3A-Rail transport'!$AD$56="no"," ",ROUND(E2271,4))</f>
        <v>0.248</v>
      </c>
      <c r="G2271" s="110">
        <f>IF('3A-Rail transport'!$AD$57="no"," ",ROUND(E2271,4))</f>
        <v>0.248</v>
      </c>
      <c r="H2271" s="110"/>
      <c r="S2271" s="110">
        <f t="shared" si="154"/>
        <v>0.24800000000000019</v>
      </c>
      <c r="T2271" s="110">
        <f>IF('3B-Air transport'!AD$66="no"," ",ROUND(S2271,4))</f>
        <v>0.248</v>
      </c>
      <c r="U2271" s="110">
        <f>IF('3B-Air transport'!AD$67="no"," ",ROUND(S2271,4))</f>
        <v>0.248</v>
      </c>
      <c r="V2271" s="110">
        <f>IF('3B-Air transport'!AD$68="no"," ",ROUND(S2271,4))</f>
        <v>0.248</v>
      </c>
      <c r="W2271" s="110"/>
      <c r="AB2271" s="110">
        <f t="shared" si="155"/>
        <v>0.24800000000000019</v>
      </c>
      <c r="AC2271" s="110">
        <f>IF('3C-Water transport'!AD$56="no"," ",ROUND(AB2271,4))</f>
        <v>0.248</v>
      </c>
      <c r="AD2271" s="110">
        <f>IF('3C-Water transport'!AD$57="no"," ",ROUND(AB2271,4))</f>
        <v>0.248</v>
      </c>
      <c r="AE2271" s="110">
        <f>IF('3C-Water transport'!AD$58="no"," ",ROUND(AB2271,4))</f>
        <v>0.248</v>
      </c>
    </row>
    <row r="2272" spans="5:31" x14ac:dyDescent="0.25">
      <c r="E2272" s="110">
        <f t="shared" si="153"/>
        <v>0.24900000000000019</v>
      </c>
      <c r="F2272" s="110">
        <f>IF('3A-Rail transport'!$AD$56="no"," ",ROUND(E2272,4))</f>
        <v>0.249</v>
      </c>
      <c r="G2272" s="110">
        <f>IF('3A-Rail transport'!$AD$57="no"," ",ROUND(E2272,4))</f>
        <v>0.249</v>
      </c>
      <c r="H2272" s="110"/>
      <c r="S2272" s="110">
        <f t="shared" si="154"/>
        <v>0.24900000000000019</v>
      </c>
      <c r="T2272" s="110">
        <f>IF('3B-Air transport'!AD$66="no"," ",ROUND(S2272,4))</f>
        <v>0.249</v>
      </c>
      <c r="U2272" s="110">
        <f>IF('3B-Air transport'!AD$67="no"," ",ROUND(S2272,4))</f>
        <v>0.249</v>
      </c>
      <c r="V2272" s="110">
        <f>IF('3B-Air transport'!AD$68="no"," ",ROUND(S2272,4))</f>
        <v>0.249</v>
      </c>
      <c r="W2272" s="110"/>
      <c r="AB2272" s="110">
        <f t="shared" si="155"/>
        <v>0.24900000000000019</v>
      </c>
      <c r="AC2272" s="110">
        <f>IF('3C-Water transport'!AD$56="no"," ",ROUND(AB2272,4))</f>
        <v>0.249</v>
      </c>
      <c r="AD2272" s="110">
        <f>IF('3C-Water transport'!AD$57="no"," ",ROUND(AB2272,4))</f>
        <v>0.249</v>
      </c>
      <c r="AE2272" s="110">
        <f>IF('3C-Water transport'!AD$58="no"," ",ROUND(AB2272,4))</f>
        <v>0.249</v>
      </c>
    </row>
    <row r="2273" spans="5:31" x14ac:dyDescent="0.25">
      <c r="E2273" s="110">
        <f t="shared" si="153"/>
        <v>0.25000000000000017</v>
      </c>
      <c r="F2273" s="110">
        <f>IF('3A-Rail transport'!$AD$56="no"," ",ROUND(E2273,4))</f>
        <v>0.25</v>
      </c>
      <c r="G2273" s="110">
        <f>IF('3A-Rail transport'!$AD$57="no"," ",ROUND(E2273,4))</f>
        <v>0.25</v>
      </c>
      <c r="H2273" s="110"/>
      <c r="S2273" s="110">
        <f t="shared" si="154"/>
        <v>0.25000000000000017</v>
      </c>
      <c r="T2273" s="110">
        <f>IF('3B-Air transport'!AD$66="no"," ",ROUND(S2273,4))</f>
        <v>0.25</v>
      </c>
      <c r="U2273" s="110">
        <f>IF('3B-Air transport'!AD$67="no"," ",ROUND(S2273,4))</f>
        <v>0.25</v>
      </c>
      <c r="V2273" s="110">
        <f>IF('3B-Air transport'!AD$68="no"," ",ROUND(S2273,4))</f>
        <v>0.25</v>
      </c>
      <c r="W2273" s="110"/>
      <c r="AB2273" s="110">
        <f t="shared" si="155"/>
        <v>0.25000000000000017</v>
      </c>
      <c r="AC2273" s="110">
        <f>IF('3C-Water transport'!AD$56="no"," ",ROUND(AB2273,4))</f>
        <v>0.25</v>
      </c>
      <c r="AD2273" s="110">
        <f>IF('3C-Water transport'!AD$57="no"," ",ROUND(AB2273,4))</f>
        <v>0.25</v>
      </c>
      <c r="AE2273" s="110">
        <f>IF('3C-Water transport'!AD$58="no"," ",ROUND(AB2273,4))</f>
        <v>0.25</v>
      </c>
    </row>
    <row r="2274" spans="5:31" x14ac:dyDescent="0.25">
      <c r="E2274" s="110">
        <f t="shared" si="153"/>
        <v>0.25100000000000017</v>
      </c>
      <c r="F2274" s="110">
        <f>IF('3A-Rail transport'!$AD$56="no"," ",ROUND(E2274,4))</f>
        <v>0.251</v>
      </c>
      <c r="G2274" s="110">
        <f>IF('3A-Rail transport'!$AD$57="no"," ",ROUND(E2274,4))</f>
        <v>0.251</v>
      </c>
      <c r="H2274" s="110"/>
      <c r="S2274" s="110">
        <f t="shared" si="154"/>
        <v>0.25100000000000017</v>
      </c>
      <c r="T2274" s="110">
        <f>IF('3B-Air transport'!AD$66="no"," ",ROUND(S2274,4))</f>
        <v>0.251</v>
      </c>
      <c r="U2274" s="110">
        <f>IF('3B-Air transport'!AD$67="no"," ",ROUND(S2274,4))</f>
        <v>0.251</v>
      </c>
      <c r="V2274" s="110">
        <f>IF('3B-Air transport'!AD$68="no"," ",ROUND(S2274,4))</f>
        <v>0.251</v>
      </c>
      <c r="W2274" s="110"/>
      <c r="AB2274" s="110">
        <f t="shared" si="155"/>
        <v>0.25100000000000017</v>
      </c>
      <c r="AC2274" s="110">
        <f>IF('3C-Water transport'!AD$56="no"," ",ROUND(AB2274,4))</f>
        <v>0.251</v>
      </c>
      <c r="AD2274" s="110">
        <f>IF('3C-Water transport'!AD$57="no"," ",ROUND(AB2274,4))</f>
        <v>0.251</v>
      </c>
      <c r="AE2274" s="110">
        <f>IF('3C-Water transport'!AD$58="no"," ",ROUND(AB2274,4))</f>
        <v>0.251</v>
      </c>
    </row>
    <row r="2275" spans="5:31" x14ac:dyDescent="0.25">
      <c r="E2275" s="110">
        <f t="shared" si="153"/>
        <v>0.25200000000000017</v>
      </c>
      <c r="F2275" s="110">
        <f>IF('3A-Rail transport'!$AD$56="no"," ",ROUND(E2275,4))</f>
        <v>0.252</v>
      </c>
      <c r="G2275" s="110">
        <f>IF('3A-Rail transport'!$AD$57="no"," ",ROUND(E2275,4))</f>
        <v>0.252</v>
      </c>
      <c r="H2275" s="110"/>
      <c r="S2275" s="110">
        <f t="shared" si="154"/>
        <v>0.25200000000000017</v>
      </c>
      <c r="T2275" s="110">
        <f>IF('3B-Air transport'!AD$66="no"," ",ROUND(S2275,4))</f>
        <v>0.252</v>
      </c>
      <c r="U2275" s="110">
        <f>IF('3B-Air transport'!AD$67="no"," ",ROUND(S2275,4))</f>
        <v>0.252</v>
      </c>
      <c r="V2275" s="110">
        <f>IF('3B-Air transport'!AD$68="no"," ",ROUND(S2275,4))</f>
        <v>0.252</v>
      </c>
      <c r="W2275" s="110"/>
      <c r="AB2275" s="110">
        <f t="shared" si="155"/>
        <v>0.25200000000000017</v>
      </c>
      <c r="AC2275" s="110">
        <f>IF('3C-Water transport'!AD$56="no"," ",ROUND(AB2275,4))</f>
        <v>0.252</v>
      </c>
      <c r="AD2275" s="110">
        <f>IF('3C-Water transport'!AD$57="no"," ",ROUND(AB2275,4))</f>
        <v>0.252</v>
      </c>
      <c r="AE2275" s="110">
        <f>IF('3C-Water transport'!AD$58="no"," ",ROUND(AB2275,4))</f>
        <v>0.252</v>
      </c>
    </row>
    <row r="2276" spans="5:31" x14ac:dyDescent="0.25">
      <c r="E2276" s="110">
        <f t="shared" si="153"/>
        <v>0.25300000000000017</v>
      </c>
      <c r="F2276" s="110">
        <f>IF('3A-Rail transport'!$AD$56="no"," ",ROUND(E2276,4))</f>
        <v>0.253</v>
      </c>
      <c r="G2276" s="110">
        <f>IF('3A-Rail transport'!$AD$57="no"," ",ROUND(E2276,4))</f>
        <v>0.253</v>
      </c>
      <c r="H2276" s="110"/>
      <c r="S2276" s="110">
        <f t="shared" si="154"/>
        <v>0.25300000000000017</v>
      </c>
      <c r="T2276" s="110">
        <f>IF('3B-Air transport'!AD$66="no"," ",ROUND(S2276,4))</f>
        <v>0.253</v>
      </c>
      <c r="U2276" s="110">
        <f>IF('3B-Air transport'!AD$67="no"," ",ROUND(S2276,4))</f>
        <v>0.253</v>
      </c>
      <c r="V2276" s="110">
        <f>IF('3B-Air transport'!AD$68="no"," ",ROUND(S2276,4))</f>
        <v>0.253</v>
      </c>
      <c r="W2276" s="110"/>
      <c r="AB2276" s="110">
        <f t="shared" si="155"/>
        <v>0.25300000000000017</v>
      </c>
      <c r="AC2276" s="110">
        <f>IF('3C-Water transport'!AD$56="no"," ",ROUND(AB2276,4))</f>
        <v>0.253</v>
      </c>
      <c r="AD2276" s="110">
        <f>IF('3C-Water transport'!AD$57="no"," ",ROUND(AB2276,4))</f>
        <v>0.253</v>
      </c>
      <c r="AE2276" s="110">
        <f>IF('3C-Water transport'!AD$58="no"," ",ROUND(AB2276,4))</f>
        <v>0.253</v>
      </c>
    </row>
    <row r="2277" spans="5:31" x14ac:dyDescent="0.25">
      <c r="E2277" s="110">
        <f t="shared" si="153"/>
        <v>0.25400000000000017</v>
      </c>
      <c r="F2277" s="110">
        <f>IF('3A-Rail transport'!$AD$56="no"," ",ROUND(E2277,4))</f>
        <v>0.254</v>
      </c>
      <c r="G2277" s="110">
        <f>IF('3A-Rail transport'!$AD$57="no"," ",ROUND(E2277,4))</f>
        <v>0.254</v>
      </c>
      <c r="H2277" s="110"/>
      <c r="S2277" s="110">
        <f t="shared" si="154"/>
        <v>0.25400000000000017</v>
      </c>
      <c r="T2277" s="110">
        <f>IF('3B-Air transport'!AD$66="no"," ",ROUND(S2277,4))</f>
        <v>0.254</v>
      </c>
      <c r="U2277" s="110">
        <f>IF('3B-Air transport'!AD$67="no"," ",ROUND(S2277,4))</f>
        <v>0.254</v>
      </c>
      <c r="V2277" s="110">
        <f>IF('3B-Air transport'!AD$68="no"," ",ROUND(S2277,4))</f>
        <v>0.254</v>
      </c>
      <c r="W2277" s="110"/>
      <c r="AB2277" s="110">
        <f t="shared" si="155"/>
        <v>0.25400000000000017</v>
      </c>
      <c r="AC2277" s="110">
        <f>IF('3C-Water transport'!AD$56="no"," ",ROUND(AB2277,4))</f>
        <v>0.254</v>
      </c>
      <c r="AD2277" s="110">
        <f>IF('3C-Water transport'!AD$57="no"," ",ROUND(AB2277,4))</f>
        <v>0.254</v>
      </c>
      <c r="AE2277" s="110">
        <f>IF('3C-Water transport'!AD$58="no"," ",ROUND(AB2277,4))</f>
        <v>0.254</v>
      </c>
    </row>
    <row r="2278" spans="5:31" x14ac:dyDescent="0.25">
      <c r="E2278" s="110">
        <f t="shared" si="153"/>
        <v>0.25500000000000017</v>
      </c>
      <c r="F2278" s="110">
        <f>IF('3A-Rail transport'!$AD$56="no"," ",ROUND(E2278,4))</f>
        <v>0.255</v>
      </c>
      <c r="G2278" s="110">
        <f>IF('3A-Rail transport'!$AD$57="no"," ",ROUND(E2278,4))</f>
        <v>0.255</v>
      </c>
      <c r="H2278" s="110"/>
      <c r="S2278" s="110">
        <f t="shared" si="154"/>
        <v>0.25500000000000017</v>
      </c>
      <c r="T2278" s="110">
        <f>IF('3B-Air transport'!AD$66="no"," ",ROUND(S2278,4))</f>
        <v>0.255</v>
      </c>
      <c r="U2278" s="110">
        <f>IF('3B-Air transport'!AD$67="no"," ",ROUND(S2278,4))</f>
        <v>0.255</v>
      </c>
      <c r="V2278" s="110">
        <f>IF('3B-Air transport'!AD$68="no"," ",ROUND(S2278,4))</f>
        <v>0.255</v>
      </c>
      <c r="W2278" s="110"/>
      <c r="AB2278" s="110">
        <f t="shared" si="155"/>
        <v>0.25500000000000017</v>
      </c>
      <c r="AC2278" s="110">
        <f>IF('3C-Water transport'!AD$56="no"," ",ROUND(AB2278,4))</f>
        <v>0.255</v>
      </c>
      <c r="AD2278" s="110">
        <f>IF('3C-Water transport'!AD$57="no"," ",ROUND(AB2278,4))</f>
        <v>0.255</v>
      </c>
      <c r="AE2278" s="110">
        <f>IF('3C-Water transport'!AD$58="no"," ",ROUND(AB2278,4))</f>
        <v>0.255</v>
      </c>
    </row>
    <row r="2279" spans="5:31" x14ac:dyDescent="0.25">
      <c r="E2279" s="110">
        <f t="shared" si="153"/>
        <v>0.25600000000000017</v>
      </c>
      <c r="F2279" s="110">
        <f>IF('3A-Rail transport'!$AD$56="no"," ",ROUND(E2279,4))</f>
        <v>0.25600000000000001</v>
      </c>
      <c r="G2279" s="110">
        <f>IF('3A-Rail transport'!$AD$57="no"," ",ROUND(E2279,4))</f>
        <v>0.25600000000000001</v>
      </c>
      <c r="H2279" s="110"/>
      <c r="S2279" s="110">
        <f t="shared" si="154"/>
        <v>0.25600000000000017</v>
      </c>
      <c r="T2279" s="110">
        <f>IF('3B-Air transport'!AD$66="no"," ",ROUND(S2279,4))</f>
        <v>0.25600000000000001</v>
      </c>
      <c r="U2279" s="110">
        <f>IF('3B-Air transport'!AD$67="no"," ",ROUND(S2279,4))</f>
        <v>0.25600000000000001</v>
      </c>
      <c r="V2279" s="110">
        <f>IF('3B-Air transport'!AD$68="no"," ",ROUND(S2279,4))</f>
        <v>0.25600000000000001</v>
      </c>
      <c r="W2279" s="110"/>
      <c r="AB2279" s="110">
        <f t="shared" si="155"/>
        <v>0.25600000000000017</v>
      </c>
      <c r="AC2279" s="110">
        <f>IF('3C-Water transport'!AD$56="no"," ",ROUND(AB2279,4))</f>
        <v>0.25600000000000001</v>
      </c>
      <c r="AD2279" s="110">
        <f>IF('3C-Water transport'!AD$57="no"," ",ROUND(AB2279,4))</f>
        <v>0.25600000000000001</v>
      </c>
      <c r="AE2279" s="110">
        <f>IF('3C-Water transport'!AD$58="no"," ",ROUND(AB2279,4))</f>
        <v>0.25600000000000001</v>
      </c>
    </row>
    <row r="2280" spans="5:31" x14ac:dyDescent="0.25">
      <c r="E2280" s="110">
        <f t="shared" ref="E2280:E2343" si="156">E2279+0.001</f>
        <v>0.25700000000000017</v>
      </c>
      <c r="F2280" s="110">
        <f>IF('3A-Rail transport'!$AD$56="no"," ",ROUND(E2280,4))</f>
        <v>0.25700000000000001</v>
      </c>
      <c r="G2280" s="110">
        <f>IF('3A-Rail transport'!$AD$57="no"," ",ROUND(E2280,4))</f>
        <v>0.25700000000000001</v>
      </c>
      <c r="H2280" s="110"/>
      <c r="S2280" s="110">
        <f t="shared" ref="S2280:S2343" si="157">S2279+0.001</f>
        <v>0.25700000000000017</v>
      </c>
      <c r="T2280" s="110">
        <f>IF('3B-Air transport'!AD$66="no"," ",ROUND(S2280,4))</f>
        <v>0.25700000000000001</v>
      </c>
      <c r="U2280" s="110">
        <f>IF('3B-Air transport'!AD$67="no"," ",ROUND(S2280,4))</f>
        <v>0.25700000000000001</v>
      </c>
      <c r="V2280" s="110">
        <f>IF('3B-Air transport'!AD$68="no"," ",ROUND(S2280,4))</f>
        <v>0.25700000000000001</v>
      </c>
      <c r="W2280" s="110"/>
      <c r="AB2280" s="110">
        <f t="shared" ref="AB2280:AB2343" si="158">AB2279+0.001</f>
        <v>0.25700000000000017</v>
      </c>
      <c r="AC2280" s="110">
        <f>IF('3C-Water transport'!AD$56="no"," ",ROUND(AB2280,4))</f>
        <v>0.25700000000000001</v>
      </c>
      <c r="AD2280" s="110">
        <f>IF('3C-Water transport'!AD$57="no"," ",ROUND(AB2280,4))</f>
        <v>0.25700000000000001</v>
      </c>
      <c r="AE2280" s="110">
        <f>IF('3C-Water transport'!AD$58="no"," ",ROUND(AB2280,4))</f>
        <v>0.25700000000000001</v>
      </c>
    </row>
    <row r="2281" spans="5:31" x14ac:dyDescent="0.25">
      <c r="E2281" s="110">
        <f t="shared" si="156"/>
        <v>0.25800000000000017</v>
      </c>
      <c r="F2281" s="110">
        <f>IF('3A-Rail transport'!$AD$56="no"," ",ROUND(E2281,4))</f>
        <v>0.25800000000000001</v>
      </c>
      <c r="G2281" s="110">
        <f>IF('3A-Rail transport'!$AD$57="no"," ",ROUND(E2281,4))</f>
        <v>0.25800000000000001</v>
      </c>
      <c r="H2281" s="110"/>
      <c r="S2281" s="110">
        <f t="shared" si="157"/>
        <v>0.25800000000000017</v>
      </c>
      <c r="T2281" s="110">
        <f>IF('3B-Air transport'!AD$66="no"," ",ROUND(S2281,4))</f>
        <v>0.25800000000000001</v>
      </c>
      <c r="U2281" s="110">
        <f>IF('3B-Air transport'!AD$67="no"," ",ROUND(S2281,4))</f>
        <v>0.25800000000000001</v>
      </c>
      <c r="V2281" s="110">
        <f>IF('3B-Air transport'!AD$68="no"," ",ROUND(S2281,4))</f>
        <v>0.25800000000000001</v>
      </c>
      <c r="W2281" s="110"/>
      <c r="AB2281" s="110">
        <f t="shared" si="158"/>
        <v>0.25800000000000017</v>
      </c>
      <c r="AC2281" s="110">
        <f>IF('3C-Water transport'!AD$56="no"," ",ROUND(AB2281,4))</f>
        <v>0.25800000000000001</v>
      </c>
      <c r="AD2281" s="110">
        <f>IF('3C-Water transport'!AD$57="no"," ",ROUND(AB2281,4))</f>
        <v>0.25800000000000001</v>
      </c>
      <c r="AE2281" s="110">
        <f>IF('3C-Water transport'!AD$58="no"," ",ROUND(AB2281,4))</f>
        <v>0.25800000000000001</v>
      </c>
    </row>
    <row r="2282" spans="5:31" x14ac:dyDescent="0.25">
      <c r="E2282" s="110">
        <f t="shared" si="156"/>
        <v>0.25900000000000017</v>
      </c>
      <c r="F2282" s="110">
        <f>IF('3A-Rail transport'!$AD$56="no"," ",ROUND(E2282,4))</f>
        <v>0.25900000000000001</v>
      </c>
      <c r="G2282" s="110">
        <f>IF('3A-Rail transport'!$AD$57="no"," ",ROUND(E2282,4))</f>
        <v>0.25900000000000001</v>
      </c>
      <c r="H2282" s="110"/>
      <c r="S2282" s="110">
        <f t="shared" si="157"/>
        <v>0.25900000000000017</v>
      </c>
      <c r="T2282" s="110">
        <f>IF('3B-Air transport'!AD$66="no"," ",ROUND(S2282,4))</f>
        <v>0.25900000000000001</v>
      </c>
      <c r="U2282" s="110">
        <f>IF('3B-Air transport'!AD$67="no"," ",ROUND(S2282,4))</f>
        <v>0.25900000000000001</v>
      </c>
      <c r="V2282" s="110">
        <f>IF('3B-Air transport'!AD$68="no"," ",ROUND(S2282,4))</f>
        <v>0.25900000000000001</v>
      </c>
      <c r="W2282" s="110"/>
      <c r="AB2282" s="110">
        <f t="shared" si="158"/>
        <v>0.25900000000000017</v>
      </c>
      <c r="AC2282" s="110">
        <f>IF('3C-Water transport'!AD$56="no"," ",ROUND(AB2282,4))</f>
        <v>0.25900000000000001</v>
      </c>
      <c r="AD2282" s="110">
        <f>IF('3C-Water transport'!AD$57="no"," ",ROUND(AB2282,4))</f>
        <v>0.25900000000000001</v>
      </c>
      <c r="AE2282" s="110">
        <f>IF('3C-Water transport'!AD$58="no"," ",ROUND(AB2282,4))</f>
        <v>0.25900000000000001</v>
      </c>
    </row>
    <row r="2283" spans="5:31" x14ac:dyDescent="0.25">
      <c r="E2283" s="110">
        <f t="shared" si="156"/>
        <v>0.26000000000000018</v>
      </c>
      <c r="F2283" s="110">
        <f>IF('3A-Rail transport'!$AD$56="no"," ",ROUND(E2283,4))</f>
        <v>0.26</v>
      </c>
      <c r="G2283" s="110">
        <f>IF('3A-Rail transport'!$AD$57="no"," ",ROUND(E2283,4))</f>
        <v>0.26</v>
      </c>
      <c r="H2283" s="110"/>
      <c r="S2283" s="110">
        <f t="shared" si="157"/>
        <v>0.26000000000000018</v>
      </c>
      <c r="T2283" s="110">
        <f>IF('3B-Air transport'!AD$66="no"," ",ROUND(S2283,4))</f>
        <v>0.26</v>
      </c>
      <c r="U2283" s="110">
        <f>IF('3B-Air transport'!AD$67="no"," ",ROUND(S2283,4))</f>
        <v>0.26</v>
      </c>
      <c r="V2283" s="110">
        <f>IF('3B-Air transport'!AD$68="no"," ",ROUND(S2283,4))</f>
        <v>0.26</v>
      </c>
      <c r="W2283" s="110"/>
      <c r="AB2283" s="110">
        <f t="shared" si="158"/>
        <v>0.26000000000000018</v>
      </c>
      <c r="AC2283" s="110">
        <f>IF('3C-Water transport'!AD$56="no"," ",ROUND(AB2283,4))</f>
        <v>0.26</v>
      </c>
      <c r="AD2283" s="110">
        <f>IF('3C-Water transport'!AD$57="no"," ",ROUND(AB2283,4))</f>
        <v>0.26</v>
      </c>
      <c r="AE2283" s="110">
        <f>IF('3C-Water transport'!AD$58="no"," ",ROUND(AB2283,4))</f>
        <v>0.26</v>
      </c>
    </row>
    <row r="2284" spans="5:31" x14ac:dyDescent="0.25">
      <c r="E2284" s="110">
        <f t="shared" si="156"/>
        <v>0.26100000000000018</v>
      </c>
      <c r="F2284" s="110">
        <f>IF('3A-Rail transport'!$AD$56="no"," ",ROUND(E2284,4))</f>
        <v>0.26100000000000001</v>
      </c>
      <c r="G2284" s="110">
        <f>IF('3A-Rail transport'!$AD$57="no"," ",ROUND(E2284,4))</f>
        <v>0.26100000000000001</v>
      </c>
      <c r="H2284" s="110"/>
      <c r="S2284" s="110">
        <f t="shared" si="157"/>
        <v>0.26100000000000018</v>
      </c>
      <c r="T2284" s="110">
        <f>IF('3B-Air transport'!AD$66="no"," ",ROUND(S2284,4))</f>
        <v>0.26100000000000001</v>
      </c>
      <c r="U2284" s="110">
        <f>IF('3B-Air transport'!AD$67="no"," ",ROUND(S2284,4))</f>
        <v>0.26100000000000001</v>
      </c>
      <c r="V2284" s="110">
        <f>IF('3B-Air transport'!AD$68="no"," ",ROUND(S2284,4))</f>
        <v>0.26100000000000001</v>
      </c>
      <c r="W2284" s="110"/>
      <c r="AB2284" s="110">
        <f t="shared" si="158"/>
        <v>0.26100000000000018</v>
      </c>
      <c r="AC2284" s="110">
        <f>IF('3C-Water transport'!AD$56="no"," ",ROUND(AB2284,4))</f>
        <v>0.26100000000000001</v>
      </c>
      <c r="AD2284" s="110">
        <f>IF('3C-Water transport'!AD$57="no"," ",ROUND(AB2284,4))</f>
        <v>0.26100000000000001</v>
      </c>
      <c r="AE2284" s="110">
        <f>IF('3C-Water transport'!AD$58="no"," ",ROUND(AB2284,4))</f>
        <v>0.26100000000000001</v>
      </c>
    </row>
    <row r="2285" spans="5:31" x14ac:dyDescent="0.25">
      <c r="E2285" s="110">
        <f t="shared" si="156"/>
        <v>0.26200000000000018</v>
      </c>
      <c r="F2285" s="110">
        <f>IF('3A-Rail transport'!$AD$56="no"," ",ROUND(E2285,4))</f>
        <v>0.26200000000000001</v>
      </c>
      <c r="G2285" s="110">
        <f>IF('3A-Rail transport'!$AD$57="no"," ",ROUND(E2285,4))</f>
        <v>0.26200000000000001</v>
      </c>
      <c r="H2285" s="110"/>
      <c r="S2285" s="110">
        <f t="shared" si="157"/>
        <v>0.26200000000000018</v>
      </c>
      <c r="T2285" s="110">
        <f>IF('3B-Air transport'!AD$66="no"," ",ROUND(S2285,4))</f>
        <v>0.26200000000000001</v>
      </c>
      <c r="U2285" s="110">
        <f>IF('3B-Air transport'!AD$67="no"," ",ROUND(S2285,4))</f>
        <v>0.26200000000000001</v>
      </c>
      <c r="V2285" s="110">
        <f>IF('3B-Air transport'!AD$68="no"," ",ROUND(S2285,4))</f>
        <v>0.26200000000000001</v>
      </c>
      <c r="W2285" s="110"/>
      <c r="AB2285" s="110">
        <f t="shared" si="158"/>
        <v>0.26200000000000018</v>
      </c>
      <c r="AC2285" s="110">
        <f>IF('3C-Water transport'!AD$56="no"," ",ROUND(AB2285,4))</f>
        <v>0.26200000000000001</v>
      </c>
      <c r="AD2285" s="110">
        <f>IF('3C-Water transport'!AD$57="no"," ",ROUND(AB2285,4))</f>
        <v>0.26200000000000001</v>
      </c>
      <c r="AE2285" s="110">
        <f>IF('3C-Water transport'!AD$58="no"," ",ROUND(AB2285,4))</f>
        <v>0.26200000000000001</v>
      </c>
    </row>
    <row r="2286" spans="5:31" x14ac:dyDescent="0.25">
      <c r="E2286" s="110">
        <f t="shared" si="156"/>
        <v>0.26300000000000018</v>
      </c>
      <c r="F2286" s="110">
        <f>IF('3A-Rail transport'!$AD$56="no"," ",ROUND(E2286,4))</f>
        <v>0.26300000000000001</v>
      </c>
      <c r="G2286" s="110">
        <f>IF('3A-Rail transport'!$AD$57="no"," ",ROUND(E2286,4))</f>
        <v>0.26300000000000001</v>
      </c>
      <c r="H2286" s="110"/>
      <c r="S2286" s="110">
        <f t="shared" si="157"/>
        <v>0.26300000000000018</v>
      </c>
      <c r="T2286" s="110">
        <f>IF('3B-Air transport'!AD$66="no"," ",ROUND(S2286,4))</f>
        <v>0.26300000000000001</v>
      </c>
      <c r="U2286" s="110">
        <f>IF('3B-Air transport'!AD$67="no"," ",ROUND(S2286,4))</f>
        <v>0.26300000000000001</v>
      </c>
      <c r="V2286" s="110">
        <f>IF('3B-Air transport'!AD$68="no"," ",ROUND(S2286,4))</f>
        <v>0.26300000000000001</v>
      </c>
      <c r="W2286" s="110"/>
      <c r="AB2286" s="110">
        <f t="shared" si="158"/>
        <v>0.26300000000000018</v>
      </c>
      <c r="AC2286" s="110">
        <f>IF('3C-Water transport'!AD$56="no"," ",ROUND(AB2286,4))</f>
        <v>0.26300000000000001</v>
      </c>
      <c r="AD2286" s="110">
        <f>IF('3C-Water transport'!AD$57="no"," ",ROUND(AB2286,4))</f>
        <v>0.26300000000000001</v>
      </c>
      <c r="AE2286" s="110">
        <f>IF('3C-Water transport'!AD$58="no"," ",ROUND(AB2286,4))</f>
        <v>0.26300000000000001</v>
      </c>
    </row>
    <row r="2287" spans="5:31" x14ac:dyDescent="0.25">
      <c r="E2287" s="110">
        <f t="shared" si="156"/>
        <v>0.26400000000000018</v>
      </c>
      <c r="F2287" s="110">
        <f>IF('3A-Rail transport'!$AD$56="no"," ",ROUND(E2287,4))</f>
        <v>0.26400000000000001</v>
      </c>
      <c r="G2287" s="110">
        <f>IF('3A-Rail transport'!$AD$57="no"," ",ROUND(E2287,4))</f>
        <v>0.26400000000000001</v>
      </c>
      <c r="H2287" s="110"/>
      <c r="S2287" s="110">
        <f t="shared" si="157"/>
        <v>0.26400000000000018</v>
      </c>
      <c r="T2287" s="110">
        <f>IF('3B-Air transport'!AD$66="no"," ",ROUND(S2287,4))</f>
        <v>0.26400000000000001</v>
      </c>
      <c r="U2287" s="110">
        <f>IF('3B-Air transport'!AD$67="no"," ",ROUND(S2287,4))</f>
        <v>0.26400000000000001</v>
      </c>
      <c r="V2287" s="110">
        <f>IF('3B-Air transport'!AD$68="no"," ",ROUND(S2287,4))</f>
        <v>0.26400000000000001</v>
      </c>
      <c r="W2287" s="110"/>
      <c r="AB2287" s="110">
        <f t="shared" si="158"/>
        <v>0.26400000000000018</v>
      </c>
      <c r="AC2287" s="110">
        <f>IF('3C-Water transport'!AD$56="no"," ",ROUND(AB2287,4))</f>
        <v>0.26400000000000001</v>
      </c>
      <c r="AD2287" s="110">
        <f>IF('3C-Water transport'!AD$57="no"," ",ROUND(AB2287,4))</f>
        <v>0.26400000000000001</v>
      </c>
      <c r="AE2287" s="110">
        <f>IF('3C-Water transport'!AD$58="no"," ",ROUND(AB2287,4))</f>
        <v>0.26400000000000001</v>
      </c>
    </row>
    <row r="2288" spans="5:31" x14ac:dyDescent="0.25">
      <c r="E2288" s="110">
        <f t="shared" si="156"/>
        <v>0.26500000000000018</v>
      </c>
      <c r="F2288" s="110">
        <f>IF('3A-Rail transport'!$AD$56="no"," ",ROUND(E2288,4))</f>
        <v>0.26500000000000001</v>
      </c>
      <c r="G2288" s="110">
        <f>IF('3A-Rail transport'!$AD$57="no"," ",ROUND(E2288,4))</f>
        <v>0.26500000000000001</v>
      </c>
      <c r="H2288" s="110"/>
      <c r="S2288" s="110">
        <f t="shared" si="157"/>
        <v>0.26500000000000018</v>
      </c>
      <c r="T2288" s="110">
        <f>IF('3B-Air transport'!AD$66="no"," ",ROUND(S2288,4))</f>
        <v>0.26500000000000001</v>
      </c>
      <c r="U2288" s="110">
        <f>IF('3B-Air transport'!AD$67="no"," ",ROUND(S2288,4))</f>
        <v>0.26500000000000001</v>
      </c>
      <c r="V2288" s="110">
        <f>IF('3B-Air transport'!AD$68="no"," ",ROUND(S2288,4))</f>
        <v>0.26500000000000001</v>
      </c>
      <c r="W2288" s="110"/>
      <c r="AB2288" s="110">
        <f t="shared" si="158"/>
        <v>0.26500000000000018</v>
      </c>
      <c r="AC2288" s="110">
        <f>IF('3C-Water transport'!AD$56="no"," ",ROUND(AB2288,4))</f>
        <v>0.26500000000000001</v>
      </c>
      <c r="AD2288" s="110">
        <f>IF('3C-Water transport'!AD$57="no"," ",ROUND(AB2288,4))</f>
        <v>0.26500000000000001</v>
      </c>
      <c r="AE2288" s="110">
        <f>IF('3C-Water transport'!AD$58="no"," ",ROUND(AB2288,4))</f>
        <v>0.26500000000000001</v>
      </c>
    </row>
    <row r="2289" spans="5:31" x14ac:dyDescent="0.25">
      <c r="E2289" s="110">
        <f t="shared" si="156"/>
        <v>0.26600000000000018</v>
      </c>
      <c r="F2289" s="110">
        <f>IF('3A-Rail transport'!$AD$56="no"," ",ROUND(E2289,4))</f>
        <v>0.26600000000000001</v>
      </c>
      <c r="G2289" s="110">
        <f>IF('3A-Rail transport'!$AD$57="no"," ",ROUND(E2289,4))</f>
        <v>0.26600000000000001</v>
      </c>
      <c r="H2289" s="110"/>
      <c r="S2289" s="110">
        <f t="shared" si="157"/>
        <v>0.26600000000000018</v>
      </c>
      <c r="T2289" s="110">
        <f>IF('3B-Air transport'!AD$66="no"," ",ROUND(S2289,4))</f>
        <v>0.26600000000000001</v>
      </c>
      <c r="U2289" s="110">
        <f>IF('3B-Air transport'!AD$67="no"," ",ROUND(S2289,4))</f>
        <v>0.26600000000000001</v>
      </c>
      <c r="V2289" s="110">
        <f>IF('3B-Air transport'!AD$68="no"," ",ROUND(S2289,4))</f>
        <v>0.26600000000000001</v>
      </c>
      <c r="W2289" s="110"/>
      <c r="AB2289" s="110">
        <f t="shared" si="158"/>
        <v>0.26600000000000018</v>
      </c>
      <c r="AC2289" s="110">
        <f>IF('3C-Water transport'!AD$56="no"," ",ROUND(AB2289,4))</f>
        <v>0.26600000000000001</v>
      </c>
      <c r="AD2289" s="110">
        <f>IF('3C-Water transport'!AD$57="no"," ",ROUND(AB2289,4))</f>
        <v>0.26600000000000001</v>
      </c>
      <c r="AE2289" s="110">
        <f>IF('3C-Water transport'!AD$58="no"," ",ROUND(AB2289,4))</f>
        <v>0.26600000000000001</v>
      </c>
    </row>
    <row r="2290" spans="5:31" x14ac:dyDescent="0.25">
      <c r="E2290" s="110">
        <f t="shared" si="156"/>
        <v>0.26700000000000018</v>
      </c>
      <c r="F2290" s="110">
        <f>IF('3A-Rail transport'!$AD$56="no"," ",ROUND(E2290,4))</f>
        <v>0.26700000000000002</v>
      </c>
      <c r="G2290" s="110">
        <f>IF('3A-Rail transport'!$AD$57="no"," ",ROUND(E2290,4))</f>
        <v>0.26700000000000002</v>
      </c>
      <c r="H2290" s="110"/>
      <c r="S2290" s="110">
        <f t="shared" si="157"/>
        <v>0.26700000000000018</v>
      </c>
      <c r="T2290" s="110">
        <f>IF('3B-Air transport'!AD$66="no"," ",ROUND(S2290,4))</f>
        <v>0.26700000000000002</v>
      </c>
      <c r="U2290" s="110">
        <f>IF('3B-Air transport'!AD$67="no"," ",ROUND(S2290,4))</f>
        <v>0.26700000000000002</v>
      </c>
      <c r="V2290" s="110">
        <f>IF('3B-Air transport'!AD$68="no"," ",ROUND(S2290,4))</f>
        <v>0.26700000000000002</v>
      </c>
      <c r="W2290" s="110"/>
      <c r="AB2290" s="110">
        <f t="shared" si="158"/>
        <v>0.26700000000000018</v>
      </c>
      <c r="AC2290" s="110">
        <f>IF('3C-Water transport'!AD$56="no"," ",ROUND(AB2290,4))</f>
        <v>0.26700000000000002</v>
      </c>
      <c r="AD2290" s="110">
        <f>IF('3C-Water transport'!AD$57="no"," ",ROUND(AB2290,4))</f>
        <v>0.26700000000000002</v>
      </c>
      <c r="AE2290" s="110">
        <f>IF('3C-Water transport'!AD$58="no"," ",ROUND(AB2290,4))</f>
        <v>0.26700000000000002</v>
      </c>
    </row>
    <row r="2291" spans="5:31" x14ac:dyDescent="0.25">
      <c r="E2291" s="110">
        <f t="shared" si="156"/>
        <v>0.26800000000000018</v>
      </c>
      <c r="F2291" s="110">
        <f>IF('3A-Rail transport'!$AD$56="no"," ",ROUND(E2291,4))</f>
        <v>0.26800000000000002</v>
      </c>
      <c r="G2291" s="110">
        <f>IF('3A-Rail transport'!$AD$57="no"," ",ROUND(E2291,4))</f>
        <v>0.26800000000000002</v>
      </c>
      <c r="H2291" s="110"/>
      <c r="S2291" s="110">
        <f t="shared" si="157"/>
        <v>0.26800000000000018</v>
      </c>
      <c r="T2291" s="110">
        <f>IF('3B-Air transport'!AD$66="no"," ",ROUND(S2291,4))</f>
        <v>0.26800000000000002</v>
      </c>
      <c r="U2291" s="110">
        <f>IF('3B-Air transport'!AD$67="no"," ",ROUND(S2291,4))</f>
        <v>0.26800000000000002</v>
      </c>
      <c r="V2291" s="110">
        <f>IF('3B-Air transport'!AD$68="no"," ",ROUND(S2291,4))</f>
        <v>0.26800000000000002</v>
      </c>
      <c r="W2291" s="110"/>
      <c r="AB2291" s="110">
        <f t="shared" si="158"/>
        <v>0.26800000000000018</v>
      </c>
      <c r="AC2291" s="110">
        <f>IF('3C-Water transport'!AD$56="no"," ",ROUND(AB2291,4))</f>
        <v>0.26800000000000002</v>
      </c>
      <c r="AD2291" s="110">
        <f>IF('3C-Water transport'!AD$57="no"," ",ROUND(AB2291,4))</f>
        <v>0.26800000000000002</v>
      </c>
      <c r="AE2291" s="110">
        <f>IF('3C-Water transport'!AD$58="no"," ",ROUND(AB2291,4))</f>
        <v>0.26800000000000002</v>
      </c>
    </row>
    <row r="2292" spans="5:31" x14ac:dyDescent="0.25">
      <c r="E2292" s="110">
        <f t="shared" si="156"/>
        <v>0.26900000000000018</v>
      </c>
      <c r="F2292" s="110">
        <f>IF('3A-Rail transport'!$AD$56="no"," ",ROUND(E2292,4))</f>
        <v>0.26900000000000002</v>
      </c>
      <c r="G2292" s="110">
        <f>IF('3A-Rail transport'!$AD$57="no"," ",ROUND(E2292,4))</f>
        <v>0.26900000000000002</v>
      </c>
      <c r="H2292" s="110"/>
      <c r="S2292" s="110">
        <f t="shared" si="157"/>
        <v>0.26900000000000018</v>
      </c>
      <c r="T2292" s="110">
        <f>IF('3B-Air transport'!AD$66="no"," ",ROUND(S2292,4))</f>
        <v>0.26900000000000002</v>
      </c>
      <c r="U2292" s="110">
        <f>IF('3B-Air transport'!AD$67="no"," ",ROUND(S2292,4))</f>
        <v>0.26900000000000002</v>
      </c>
      <c r="V2292" s="110">
        <f>IF('3B-Air transport'!AD$68="no"," ",ROUND(S2292,4))</f>
        <v>0.26900000000000002</v>
      </c>
      <c r="W2292" s="110"/>
      <c r="AB2292" s="110">
        <f t="shared" si="158"/>
        <v>0.26900000000000018</v>
      </c>
      <c r="AC2292" s="110">
        <f>IF('3C-Water transport'!AD$56="no"," ",ROUND(AB2292,4))</f>
        <v>0.26900000000000002</v>
      </c>
      <c r="AD2292" s="110">
        <f>IF('3C-Water transport'!AD$57="no"," ",ROUND(AB2292,4))</f>
        <v>0.26900000000000002</v>
      </c>
      <c r="AE2292" s="110">
        <f>IF('3C-Water transport'!AD$58="no"," ",ROUND(AB2292,4))</f>
        <v>0.26900000000000002</v>
      </c>
    </row>
    <row r="2293" spans="5:31" x14ac:dyDescent="0.25">
      <c r="E2293" s="110">
        <f t="shared" si="156"/>
        <v>0.27000000000000018</v>
      </c>
      <c r="F2293" s="110">
        <f>IF('3A-Rail transport'!$AD$56="no"," ",ROUND(E2293,4))</f>
        <v>0.27</v>
      </c>
      <c r="G2293" s="110">
        <f>IF('3A-Rail transport'!$AD$57="no"," ",ROUND(E2293,4))</f>
        <v>0.27</v>
      </c>
      <c r="H2293" s="110"/>
      <c r="S2293" s="110">
        <f t="shared" si="157"/>
        <v>0.27000000000000018</v>
      </c>
      <c r="T2293" s="110">
        <f>IF('3B-Air transport'!AD$66="no"," ",ROUND(S2293,4))</f>
        <v>0.27</v>
      </c>
      <c r="U2293" s="110">
        <f>IF('3B-Air transport'!AD$67="no"," ",ROUND(S2293,4))</f>
        <v>0.27</v>
      </c>
      <c r="V2293" s="110">
        <f>IF('3B-Air transport'!AD$68="no"," ",ROUND(S2293,4))</f>
        <v>0.27</v>
      </c>
      <c r="W2293" s="110"/>
      <c r="AB2293" s="110">
        <f t="shared" si="158"/>
        <v>0.27000000000000018</v>
      </c>
      <c r="AC2293" s="110">
        <f>IF('3C-Water transport'!AD$56="no"," ",ROUND(AB2293,4))</f>
        <v>0.27</v>
      </c>
      <c r="AD2293" s="110">
        <f>IF('3C-Water transport'!AD$57="no"," ",ROUND(AB2293,4))</f>
        <v>0.27</v>
      </c>
      <c r="AE2293" s="110">
        <f>IF('3C-Water transport'!AD$58="no"," ",ROUND(AB2293,4))</f>
        <v>0.27</v>
      </c>
    </row>
    <row r="2294" spans="5:31" x14ac:dyDescent="0.25">
      <c r="E2294" s="110">
        <f t="shared" si="156"/>
        <v>0.27100000000000019</v>
      </c>
      <c r="F2294" s="110">
        <f>IF('3A-Rail transport'!$AD$56="no"," ",ROUND(E2294,4))</f>
        <v>0.27100000000000002</v>
      </c>
      <c r="G2294" s="110">
        <f>IF('3A-Rail transport'!$AD$57="no"," ",ROUND(E2294,4))</f>
        <v>0.27100000000000002</v>
      </c>
      <c r="H2294" s="110"/>
      <c r="S2294" s="110">
        <f t="shared" si="157"/>
        <v>0.27100000000000019</v>
      </c>
      <c r="T2294" s="110">
        <f>IF('3B-Air transport'!AD$66="no"," ",ROUND(S2294,4))</f>
        <v>0.27100000000000002</v>
      </c>
      <c r="U2294" s="110">
        <f>IF('3B-Air transport'!AD$67="no"," ",ROUND(S2294,4))</f>
        <v>0.27100000000000002</v>
      </c>
      <c r="V2294" s="110">
        <f>IF('3B-Air transport'!AD$68="no"," ",ROUND(S2294,4))</f>
        <v>0.27100000000000002</v>
      </c>
      <c r="W2294" s="110"/>
      <c r="AB2294" s="110">
        <f t="shared" si="158"/>
        <v>0.27100000000000019</v>
      </c>
      <c r="AC2294" s="110">
        <f>IF('3C-Water transport'!AD$56="no"," ",ROUND(AB2294,4))</f>
        <v>0.27100000000000002</v>
      </c>
      <c r="AD2294" s="110">
        <f>IF('3C-Water transport'!AD$57="no"," ",ROUND(AB2294,4))</f>
        <v>0.27100000000000002</v>
      </c>
      <c r="AE2294" s="110">
        <f>IF('3C-Water transport'!AD$58="no"," ",ROUND(AB2294,4))</f>
        <v>0.27100000000000002</v>
      </c>
    </row>
    <row r="2295" spans="5:31" x14ac:dyDescent="0.25">
      <c r="E2295" s="110">
        <f t="shared" si="156"/>
        <v>0.27200000000000019</v>
      </c>
      <c r="F2295" s="110">
        <f>IF('3A-Rail transport'!$AD$56="no"," ",ROUND(E2295,4))</f>
        <v>0.27200000000000002</v>
      </c>
      <c r="G2295" s="110">
        <f>IF('3A-Rail transport'!$AD$57="no"," ",ROUND(E2295,4))</f>
        <v>0.27200000000000002</v>
      </c>
      <c r="H2295" s="110"/>
      <c r="S2295" s="110">
        <f t="shared" si="157"/>
        <v>0.27200000000000019</v>
      </c>
      <c r="T2295" s="110">
        <f>IF('3B-Air transport'!AD$66="no"," ",ROUND(S2295,4))</f>
        <v>0.27200000000000002</v>
      </c>
      <c r="U2295" s="110">
        <f>IF('3B-Air transport'!AD$67="no"," ",ROUND(S2295,4))</f>
        <v>0.27200000000000002</v>
      </c>
      <c r="V2295" s="110">
        <f>IF('3B-Air transport'!AD$68="no"," ",ROUND(S2295,4))</f>
        <v>0.27200000000000002</v>
      </c>
      <c r="W2295" s="110"/>
      <c r="AB2295" s="110">
        <f t="shared" si="158"/>
        <v>0.27200000000000019</v>
      </c>
      <c r="AC2295" s="110">
        <f>IF('3C-Water transport'!AD$56="no"," ",ROUND(AB2295,4))</f>
        <v>0.27200000000000002</v>
      </c>
      <c r="AD2295" s="110">
        <f>IF('3C-Water transport'!AD$57="no"," ",ROUND(AB2295,4))</f>
        <v>0.27200000000000002</v>
      </c>
      <c r="AE2295" s="110">
        <f>IF('3C-Water transport'!AD$58="no"," ",ROUND(AB2295,4))</f>
        <v>0.27200000000000002</v>
      </c>
    </row>
    <row r="2296" spans="5:31" x14ac:dyDescent="0.25">
      <c r="E2296" s="110">
        <f t="shared" si="156"/>
        <v>0.27300000000000019</v>
      </c>
      <c r="F2296" s="110">
        <f>IF('3A-Rail transport'!$AD$56="no"," ",ROUND(E2296,4))</f>
        <v>0.27300000000000002</v>
      </c>
      <c r="G2296" s="110">
        <f>IF('3A-Rail transport'!$AD$57="no"," ",ROUND(E2296,4))</f>
        <v>0.27300000000000002</v>
      </c>
      <c r="H2296" s="110"/>
      <c r="S2296" s="110">
        <f t="shared" si="157"/>
        <v>0.27300000000000019</v>
      </c>
      <c r="T2296" s="110">
        <f>IF('3B-Air transport'!AD$66="no"," ",ROUND(S2296,4))</f>
        <v>0.27300000000000002</v>
      </c>
      <c r="U2296" s="110">
        <f>IF('3B-Air transport'!AD$67="no"," ",ROUND(S2296,4))</f>
        <v>0.27300000000000002</v>
      </c>
      <c r="V2296" s="110">
        <f>IF('3B-Air transport'!AD$68="no"," ",ROUND(S2296,4))</f>
        <v>0.27300000000000002</v>
      </c>
      <c r="W2296" s="110"/>
      <c r="AB2296" s="110">
        <f t="shared" si="158"/>
        <v>0.27300000000000019</v>
      </c>
      <c r="AC2296" s="110">
        <f>IF('3C-Water transport'!AD$56="no"," ",ROUND(AB2296,4))</f>
        <v>0.27300000000000002</v>
      </c>
      <c r="AD2296" s="110">
        <f>IF('3C-Water transport'!AD$57="no"," ",ROUND(AB2296,4))</f>
        <v>0.27300000000000002</v>
      </c>
      <c r="AE2296" s="110">
        <f>IF('3C-Water transport'!AD$58="no"," ",ROUND(AB2296,4))</f>
        <v>0.27300000000000002</v>
      </c>
    </row>
    <row r="2297" spans="5:31" x14ac:dyDescent="0.25">
      <c r="E2297" s="110">
        <f t="shared" si="156"/>
        <v>0.27400000000000019</v>
      </c>
      <c r="F2297" s="110">
        <f>IF('3A-Rail transport'!$AD$56="no"," ",ROUND(E2297,4))</f>
        <v>0.27400000000000002</v>
      </c>
      <c r="G2297" s="110">
        <f>IF('3A-Rail transport'!$AD$57="no"," ",ROUND(E2297,4))</f>
        <v>0.27400000000000002</v>
      </c>
      <c r="H2297" s="110"/>
      <c r="S2297" s="110">
        <f t="shared" si="157"/>
        <v>0.27400000000000019</v>
      </c>
      <c r="T2297" s="110">
        <f>IF('3B-Air transport'!AD$66="no"," ",ROUND(S2297,4))</f>
        <v>0.27400000000000002</v>
      </c>
      <c r="U2297" s="110">
        <f>IF('3B-Air transport'!AD$67="no"," ",ROUND(S2297,4))</f>
        <v>0.27400000000000002</v>
      </c>
      <c r="V2297" s="110">
        <f>IF('3B-Air transport'!AD$68="no"," ",ROUND(S2297,4))</f>
        <v>0.27400000000000002</v>
      </c>
      <c r="W2297" s="110"/>
      <c r="AB2297" s="110">
        <f t="shared" si="158"/>
        <v>0.27400000000000019</v>
      </c>
      <c r="AC2297" s="110">
        <f>IF('3C-Water transport'!AD$56="no"," ",ROUND(AB2297,4))</f>
        <v>0.27400000000000002</v>
      </c>
      <c r="AD2297" s="110">
        <f>IF('3C-Water transport'!AD$57="no"," ",ROUND(AB2297,4))</f>
        <v>0.27400000000000002</v>
      </c>
      <c r="AE2297" s="110">
        <f>IF('3C-Water transport'!AD$58="no"," ",ROUND(AB2297,4))</f>
        <v>0.27400000000000002</v>
      </c>
    </row>
    <row r="2298" spans="5:31" x14ac:dyDescent="0.25">
      <c r="E2298" s="110">
        <f t="shared" si="156"/>
        <v>0.27500000000000019</v>
      </c>
      <c r="F2298" s="110">
        <f>IF('3A-Rail transport'!$AD$56="no"," ",ROUND(E2298,4))</f>
        <v>0.27500000000000002</v>
      </c>
      <c r="G2298" s="110">
        <f>IF('3A-Rail transport'!$AD$57="no"," ",ROUND(E2298,4))</f>
        <v>0.27500000000000002</v>
      </c>
      <c r="H2298" s="110"/>
      <c r="S2298" s="110">
        <f t="shared" si="157"/>
        <v>0.27500000000000019</v>
      </c>
      <c r="T2298" s="110">
        <f>IF('3B-Air transport'!AD$66="no"," ",ROUND(S2298,4))</f>
        <v>0.27500000000000002</v>
      </c>
      <c r="U2298" s="110">
        <f>IF('3B-Air transport'!AD$67="no"," ",ROUND(S2298,4))</f>
        <v>0.27500000000000002</v>
      </c>
      <c r="V2298" s="110">
        <f>IF('3B-Air transport'!AD$68="no"," ",ROUND(S2298,4))</f>
        <v>0.27500000000000002</v>
      </c>
      <c r="W2298" s="110"/>
      <c r="AB2298" s="110">
        <f t="shared" si="158"/>
        <v>0.27500000000000019</v>
      </c>
      <c r="AC2298" s="110">
        <f>IF('3C-Water transport'!AD$56="no"," ",ROUND(AB2298,4))</f>
        <v>0.27500000000000002</v>
      </c>
      <c r="AD2298" s="110">
        <f>IF('3C-Water transport'!AD$57="no"," ",ROUND(AB2298,4))</f>
        <v>0.27500000000000002</v>
      </c>
      <c r="AE2298" s="110">
        <f>IF('3C-Water transport'!AD$58="no"," ",ROUND(AB2298,4))</f>
        <v>0.27500000000000002</v>
      </c>
    </row>
    <row r="2299" spans="5:31" x14ac:dyDescent="0.25">
      <c r="E2299" s="110">
        <f t="shared" si="156"/>
        <v>0.27600000000000019</v>
      </c>
      <c r="F2299" s="110">
        <f>IF('3A-Rail transport'!$AD$56="no"," ",ROUND(E2299,4))</f>
        <v>0.27600000000000002</v>
      </c>
      <c r="G2299" s="110">
        <f>IF('3A-Rail transport'!$AD$57="no"," ",ROUND(E2299,4))</f>
        <v>0.27600000000000002</v>
      </c>
      <c r="H2299" s="110"/>
      <c r="S2299" s="110">
        <f t="shared" si="157"/>
        <v>0.27600000000000019</v>
      </c>
      <c r="T2299" s="110">
        <f>IF('3B-Air transport'!AD$66="no"," ",ROUND(S2299,4))</f>
        <v>0.27600000000000002</v>
      </c>
      <c r="U2299" s="110">
        <f>IF('3B-Air transport'!AD$67="no"," ",ROUND(S2299,4))</f>
        <v>0.27600000000000002</v>
      </c>
      <c r="V2299" s="110">
        <f>IF('3B-Air transport'!AD$68="no"," ",ROUND(S2299,4))</f>
        <v>0.27600000000000002</v>
      </c>
      <c r="W2299" s="110"/>
      <c r="AB2299" s="110">
        <f t="shared" si="158"/>
        <v>0.27600000000000019</v>
      </c>
      <c r="AC2299" s="110">
        <f>IF('3C-Water transport'!AD$56="no"," ",ROUND(AB2299,4))</f>
        <v>0.27600000000000002</v>
      </c>
      <c r="AD2299" s="110">
        <f>IF('3C-Water transport'!AD$57="no"," ",ROUND(AB2299,4))</f>
        <v>0.27600000000000002</v>
      </c>
      <c r="AE2299" s="110">
        <f>IF('3C-Water transport'!AD$58="no"," ",ROUND(AB2299,4))</f>
        <v>0.27600000000000002</v>
      </c>
    </row>
    <row r="2300" spans="5:31" x14ac:dyDescent="0.25">
      <c r="E2300" s="110">
        <f t="shared" si="156"/>
        <v>0.27700000000000019</v>
      </c>
      <c r="F2300" s="110">
        <f>IF('3A-Rail transport'!$AD$56="no"," ",ROUND(E2300,4))</f>
        <v>0.27700000000000002</v>
      </c>
      <c r="G2300" s="110">
        <f>IF('3A-Rail transport'!$AD$57="no"," ",ROUND(E2300,4))</f>
        <v>0.27700000000000002</v>
      </c>
      <c r="H2300" s="110"/>
      <c r="S2300" s="110">
        <f t="shared" si="157"/>
        <v>0.27700000000000019</v>
      </c>
      <c r="T2300" s="110">
        <f>IF('3B-Air transport'!AD$66="no"," ",ROUND(S2300,4))</f>
        <v>0.27700000000000002</v>
      </c>
      <c r="U2300" s="110">
        <f>IF('3B-Air transport'!AD$67="no"," ",ROUND(S2300,4))</f>
        <v>0.27700000000000002</v>
      </c>
      <c r="V2300" s="110">
        <f>IF('3B-Air transport'!AD$68="no"," ",ROUND(S2300,4))</f>
        <v>0.27700000000000002</v>
      </c>
      <c r="W2300" s="110"/>
      <c r="AB2300" s="110">
        <f t="shared" si="158"/>
        <v>0.27700000000000019</v>
      </c>
      <c r="AC2300" s="110">
        <f>IF('3C-Water transport'!AD$56="no"," ",ROUND(AB2300,4))</f>
        <v>0.27700000000000002</v>
      </c>
      <c r="AD2300" s="110">
        <f>IF('3C-Water transport'!AD$57="no"," ",ROUND(AB2300,4))</f>
        <v>0.27700000000000002</v>
      </c>
      <c r="AE2300" s="110">
        <f>IF('3C-Water transport'!AD$58="no"," ",ROUND(AB2300,4))</f>
        <v>0.27700000000000002</v>
      </c>
    </row>
    <row r="2301" spans="5:31" x14ac:dyDescent="0.25">
      <c r="E2301" s="110">
        <f t="shared" si="156"/>
        <v>0.27800000000000019</v>
      </c>
      <c r="F2301" s="110">
        <f>IF('3A-Rail transport'!$AD$56="no"," ",ROUND(E2301,4))</f>
        <v>0.27800000000000002</v>
      </c>
      <c r="G2301" s="110">
        <f>IF('3A-Rail transport'!$AD$57="no"," ",ROUND(E2301,4))</f>
        <v>0.27800000000000002</v>
      </c>
      <c r="H2301" s="110"/>
      <c r="S2301" s="110">
        <f t="shared" si="157"/>
        <v>0.27800000000000019</v>
      </c>
      <c r="T2301" s="110">
        <f>IF('3B-Air transport'!AD$66="no"," ",ROUND(S2301,4))</f>
        <v>0.27800000000000002</v>
      </c>
      <c r="U2301" s="110">
        <f>IF('3B-Air transport'!AD$67="no"," ",ROUND(S2301,4))</f>
        <v>0.27800000000000002</v>
      </c>
      <c r="V2301" s="110">
        <f>IF('3B-Air transport'!AD$68="no"," ",ROUND(S2301,4))</f>
        <v>0.27800000000000002</v>
      </c>
      <c r="W2301" s="110"/>
      <c r="AB2301" s="110">
        <f t="shared" si="158"/>
        <v>0.27800000000000019</v>
      </c>
      <c r="AC2301" s="110">
        <f>IF('3C-Water transport'!AD$56="no"," ",ROUND(AB2301,4))</f>
        <v>0.27800000000000002</v>
      </c>
      <c r="AD2301" s="110">
        <f>IF('3C-Water transport'!AD$57="no"," ",ROUND(AB2301,4))</f>
        <v>0.27800000000000002</v>
      </c>
      <c r="AE2301" s="110">
        <f>IF('3C-Water transport'!AD$58="no"," ",ROUND(AB2301,4))</f>
        <v>0.27800000000000002</v>
      </c>
    </row>
    <row r="2302" spans="5:31" x14ac:dyDescent="0.25">
      <c r="E2302" s="110">
        <f t="shared" si="156"/>
        <v>0.27900000000000019</v>
      </c>
      <c r="F2302" s="110">
        <f>IF('3A-Rail transport'!$AD$56="no"," ",ROUND(E2302,4))</f>
        <v>0.27900000000000003</v>
      </c>
      <c r="G2302" s="110">
        <f>IF('3A-Rail transport'!$AD$57="no"," ",ROUND(E2302,4))</f>
        <v>0.27900000000000003</v>
      </c>
      <c r="H2302" s="110"/>
      <c r="S2302" s="110">
        <f t="shared" si="157"/>
        <v>0.27900000000000019</v>
      </c>
      <c r="T2302" s="110">
        <f>IF('3B-Air transport'!AD$66="no"," ",ROUND(S2302,4))</f>
        <v>0.27900000000000003</v>
      </c>
      <c r="U2302" s="110">
        <f>IF('3B-Air transport'!AD$67="no"," ",ROUND(S2302,4))</f>
        <v>0.27900000000000003</v>
      </c>
      <c r="V2302" s="110">
        <f>IF('3B-Air transport'!AD$68="no"," ",ROUND(S2302,4))</f>
        <v>0.27900000000000003</v>
      </c>
      <c r="W2302" s="110"/>
      <c r="AB2302" s="110">
        <f t="shared" si="158"/>
        <v>0.27900000000000019</v>
      </c>
      <c r="AC2302" s="110">
        <f>IF('3C-Water transport'!AD$56="no"," ",ROUND(AB2302,4))</f>
        <v>0.27900000000000003</v>
      </c>
      <c r="AD2302" s="110">
        <f>IF('3C-Water transport'!AD$57="no"," ",ROUND(AB2302,4))</f>
        <v>0.27900000000000003</v>
      </c>
      <c r="AE2302" s="110">
        <f>IF('3C-Water transport'!AD$58="no"," ",ROUND(AB2302,4))</f>
        <v>0.27900000000000003</v>
      </c>
    </row>
    <row r="2303" spans="5:31" x14ac:dyDescent="0.25">
      <c r="E2303" s="110">
        <f t="shared" si="156"/>
        <v>0.28000000000000019</v>
      </c>
      <c r="F2303" s="110">
        <f>IF('3A-Rail transport'!$AD$56="no"," ",ROUND(E2303,4))</f>
        <v>0.28000000000000003</v>
      </c>
      <c r="G2303" s="110">
        <f>IF('3A-Rail transport'!$AD$57="no"," ",ROUND(E2303,4))</f>
        <v>0.28000000000000003</v>
      </c>
      <c r="H2303" s="110"/>
      <c r="S2303" s="110">
        <f t="shared" si="157"/>
        <v>0.28000000000000019</v>
      </c>
      <c r="T2303" s="110">
        <f>IF('3B-Air transport'!AD$66="no"," ",ROUND(S2303,4))</f>
        <v>0.28000000000000003</v>
      </c>
      <c r="U2303" s="110">
        <f>IF('3B-Air transport'!AD$67="no"," ",ROUND(S2303,4))</f>
        <v>0.28000000000000003</v>
      </c>
      <c r="V2303" s="110">
        <f>IF('3B-Air transport'!AD$68="no"," ",ROUND(S2303,4))</f>
        <v>0.28000000000000003</v>
      </c>
      <c r="W2303" s="110"/>
      <c r="AB2303" s="110">
        <f t="shared" si="158"/>
        <v>0.28000000000000019</v>
      </c>
      <c r="AC2303" s="110">
        <f>IF('3C-Water transport'!AD$56="no"," ",ROUND(AB2303,4))</f>
        <v>0.28000000000000003</v>
      </c>
      <c r="AD2303" s="110">
        <f>IF('3C-Water transport'!AD$57="no"," ",ROUND(AB2303,4))</f>
        <v>0.28000000000000003</v>
      </c>
      <c r="AE2303" s="110">
        <f>IF('3C-Water transport'!AD$58="no"," ",ROUND(AB2303,4))</f>
        <v>0.28000000000000003</v>
      </c>
    </row>
    <row r="2304" spans="5:31" x14ac:dyDescent="0.25">
      <c r="E2304" s="110">
        <f t="shared" si="156"/>
        <v>0.28100000000000019</v>
      </c>
      <c r="F2304" s="110">
        <f>IF('3A-Rail transport'!$AD$56="no"," ",ROUND(E2304,4))</f>
        <v>0.28100000000000003</v>
      </c>
      <c r="G2304" s="110">
        <f>IF('3A-Rail transport'!$AD$57="no"," ",ROUND(E2304,4))</f>
        <v>0.28100000000000003</v>
      </c>
      <c r="H2304" s="110"/>
      <c r="S2304" s="110">
        <f t="shared" si="157"/>
        <v>0.28100000000000019</v>
      </c>
      <c r="T2304" s="110">
        <f>IF('3B-Air transport'!AD$66="no"," ",ROUND(S2304,4))</f>
        <v>0.28100000000000003</v>
      </c>
      <c r="U2304" s="110">
        <f>IF('3B-Air transport'!AD$67="no"," ",ROUND(S2304,4))</f>
        <v>0.28100000000000003</v>
      </c>
      <c r="V2304" s="110">
        <f>IF('3B-Air transport'!AD$68="no"," ",ROUND(S2304,4))</f>
        <v>0.28100000000000003</v>
      </c>
      <c r="W2304" s="110"/>
      <c r="AB2304" s="110">
        <f t="shared" si="158"/>
        <v>0.28100000000000019</v>
      </c>
      <c r="AC2304" s="110">
        <f>IF('3C-Water transport'!AD$56="no"," ",ROUND(AB2304,4))</f>
        <v>0.28100000000000003</v>
      </c>
      <c r="AD2304" s="110">
        <f>IF('3C-Water transport'!AD$57="no"," ",ROUND(AB2304,4))</f>
        <v>0.28100000000000003</v>
      </c>
      <c r="AE2304" s="110">
        <f>IF('3C-Water transport'!AD$58="no"," ",ROUND(AB2304,4))</f>
        <v>0.28100000000000003</v>
      </c>
    </row>
    <row r="2305" spans="5:31" x14ac:dyDescent="0.25">
      <c r="E2305" s="110">
        <f t="shared" si="156"/>
        <v>0.28200000000000019</v>
      </c>
      <c r="F2305" s="110">
        <f>IF('3A-Rail transport'!$AD$56="no"," ",ROUND(E2305,4))</f>
        <v>0.28199999999999997</v>
      </c>
      <c r="G2305" s="110">
        <f>IF('3A-Rail transport'!$AD$57="no"," ",ROUND(E2305,4))</f>
        <v>0.28199999999999997</v>
      </c>
      <c r="H2305" s="110"/>
      <c r="S2305" s="110">
        <f t="shared" si="157"/>
        <v>0.28200000000000019</v>
      </c>
      <c r="T2305" s="110">
        <f>IF('3B-Air transport'!AD$66="no"," ",ROUND(S2305,4))</f>
        <v>0.28199999999999997</v>
      </c>
      <c r="U2305" s="110">
        <f>IF('3B-Air transport'!AD$67="no"," ",ROUND(S2305,4))</f>
        <v>0.28199999999999997</v>
      </c>
      <c r="V2305" s="110">
        <f>IF('3B-Air transport'!AD$68="no"," ",ROUND(S2305,4))</f>
        <v>0.28199999999999997</v>
      </c>
      <c r="W2305" s="110"/>
      <c r="AB2305" s="110">
        <f t="shared" si="158"/>
        <v>0.28200000000000019</v>
      </c>
      <c r="AC2305" s="110">
        <f>IF('3C-Water transport'!AD$56="no"," ",ROUND(AB2305,4))</f>
        <v>0.28199999999999997</v>
      </c>
      <c r="AD2305" s="110">
        <f>IF('3C-Water transport'!AD$57="no"," ",ROUND(AB2305,4))</f>
        <v>0.28199999999999997</v>
      </c>
      <c r="AE2305" s="110">
        <f>IF('3C-Water transport'!AD$58="no"," ",ROUND(AB2305,4))</f>
        <v>0.28199999999999997</v>
      </c>
    </row>
    <row r="2306" spans="5:31" x14ac:dyDescent="0.25">
      <c r="E2306" s="110">
        <f t="shared" si="156"/>
        <v>0.2830000000000002</v>
      </c>
      <c r="F2306" s="110">
        <f>IF('3A-Rail transport'!$AD$56="no"," ",ROUND(E2306,4))</f>
        <v>0.28299999999999997</v>
      </c>
      <c r="G2306" s="110">
        <f>IF('3A-Rail transport'!$AD$57="no"," ",ROUND(E2306,4))</f>
        <v>0.28299999999999997</v>
      </c>
      <c r="H2306" s="110"/>
      <c r="S2306" s="110">
        <f t="shared" si="157"/>
        <v>0.2830000000000002</v>
      </c>
      <c r="T2306" s="110">
        <f>IF('3B-Air transport'!AD$66="no"," ",ROUND(S2306,4))</f>
        <v>0.28299999999999997</v>
      </c>
      <c r="U2306" s="110">
        <f>IF('3B-Air transport'!AD$67="no"," ",ROUND(S2306,4))</f>
        <v>0.28299999999999997</v>
      </c>
      <c r="V2306" s="110">
        <f>IF('3B-Air transport'!AD$68="no"," ",ROUND(S2306,4))</f>
        <v>0.28299999999999997</v>
      </c>
      <c r="W2306" s="110"/>
      <c r="AB2306" s="110">
        <f t="shared" si="158"/>
        <v>0.2830000000000002</v>
      </c>
      <c r="AC2306" s="110">
        <f>IF('3C-Water transport'!AD$56="no"," ",ROUND(AB2306,4))</f>
        <v>0.28299999999999997</v>
      </c>
      <c r="AD2306" s="110">
        <f>IF('3C-Water transport'!AD$57="no"," ",ROUND(AB2306,4))</f>
        <v>0.28299999999999997</v>
      </c>
      <c r="AE2306" s="110">
        <f>IF('3C-Water transport'!AD$58="no"," ",ROUND(AB2306,4))</f>
        <v>0.28299999999999997</v>
      </c>
    </row>
    <row r="2307" spans="5:31" x14ac:dyDescent="0.25">
      <c r="E2307" s="110">
        <f t="shared" si="156"/>
        <v>0.2840000000000002</v>
      </c>
      <c r="F2307" s="110">
        <f>IF('3A-Rail transport'!$AD$56="no"," ",ROUND(E2307,4))</f>
        <v>0.28399999999999997</v>
      </c>
      <c r="G2307" s="110">
        <f>IF('3A-Rail transport'!$AD$57="no"," ",ROUND(E2307,4))</f>
        <v>0.28399999999999997</v>
      </c>
      <c r="H2307" s="110"/>
      <c r="S2307" s="110">
        <f t="shared" si="157"/>
        <v>0.2840000000000002</v>
      </c>
      <c r="T2307" s="110">
        <f>IF('3B-Air transport'!AD$66="no"," ",ROUND(S2307,4))</f>
        <v>0.28399999999999997</v>
      </c>
      <c r="U2307" s="110">
        <f>IF('3B-Air transport'!AD$67="no"," ",ROUND(S2307,4))</f>
        <v>0.28399999999999997</v>
      </c>
      <c r="V2307" s="110">
        <f>IF('3B-Air transport'!AD$68="no"," ",ROUND(S2307,4))</f>
        <v>0.28399999999999997</v>
      </c>
      <c r="W2307" s="110"/>
      <c r="AB2307" s="110">
        <f t="shared" si="158"/>
        <v>0.2840000000000002</v>
      </c>
      <c r="AC2307" s="110">
        <f>IF('3C-Water transport'!AD$56="no"," ",ROUND(AB2307,4))</f>
        <v>0.28399999999999997</v>
      </c>
      <c r="AD2307" s="110">
        <f>IF('3C-Water transport'!AD$57="no"," ",ROUND(AB2307,4))</f>
        <v>0.28399999999999997</v>
      </c>
      <c r="AE2307" s="110">
        <f>IF('3C-Water transport'!AD$58="no"," ",ROUND(AB2307,4))</f>
        <v>0.28399999999999997</v>
      </c>
    </row>
    <row r="2308" spans="5:31" x14ac:dyDescent="0.25">
      <c r="E2308" s="110">
        <f t="shared" si="156"/>
        <v>0.2850000000000002</v>
      </c>
      <c r="F2308" s="110">
        <f>IF('3A-Rail transport'!$AD$56="no"," ",ROUND(E2308,4))</f>
        <v>0.28499999999999998</v>
      </c>
      <c r="G2308" s="110">
        <f>IF('3A-Rail transport'!$AD$57="no"," ",ROUND(E2308,4))</f>
        <v>0.28499999999999998</v>
      </c>
      <c r="H2308" s="110"/>
      <c r="S2308" s="110">
        <f t="shared" si="157"/>
        <v>0.2850000000000002</v>
      </c>
      <c r="T2308" s="110">
        <f>IF('3B-Air transport'!AD$66="no"," ",ROUND(S2308,4))</f>
        <v>0.28499999999999998</v>
      </c>
      <c r="U2308" s="110">
        <f>IF('3B-Air transport'!AD$67="no"," ",ROUND(S2308,4))</f>
        <v>0.28499999999999998</v>
      </c>
      <c r="V2308" s="110">
        <f>IF('3B-Air transport'!AD$68="no"," ",ROUND(S2308,4))</f>
        <v>0.28499999999999998</v>
      </c>
      <c r="W2308" s="110"/>
      <c r="AB2308" s="110">
        <f t="shared" si="158"/>
        <v>0.2850000000000002</v>
      </c>
      <c r="AC2308" s="110">
        <f>IF('3C-Water transport'!AD$56="no"," ",ROUND(AB2308,4))</f>
        <v>0.28499999999999998</v>
      </c>
      <c r="AD2308" s="110">
        <f>IF('3C-Water transport'!AD$57="no"," ",ROUND(AB2308,4))</f>
        <v>0.28499999999999998</v>
      </c>
      <c r="AE2308" s="110">
        <f>IF('3C-Water transport'!AD$58="no"," ",ROUND(AB2308,4))</f>
        <v>0.28499999999999998</v>
      </c>
    </row>
    <row r="2309" spans="5:31" x14ac:dyDescent="0.25">
      <c r="E2309" s="110">
        <f t="shared" si="156"/>
        <v>0.2860000000000002</v>
      </c>
      <c r="F2309" s="110">
        <f>IF('3A-Rail transport'!$AD$56="no"," ",ROUND(E2309,4))</f>
        <v>0.28599999999999998</v>
      </c>
      <c r="G2309" s="110">
        <f>IF('3A-Rail transport'!$AD$57="no"," ",ROUND(E2309,4))</f>
        <v>0.28599999999999998</v>
      </c>
      <c r="H2309" s="110"/>
      <c r="S2309" s="110">
        <f t="shared" si="157"/>
        <v>0.2860000000000002</v>
      </c>
      <c r="T2309" s="110">
        <f>IF('3B-Air transport'!AD$66="no"," ",ROUND(S2309,4))</f>
        <v>0.28599999999999998</v>
      </c>
      <c r="U2309" s="110">
        <f>IF('3B-Air transport'!AD$67="no"," ",ROUND(S2309,4))</f>
        <v>0.28599999999999998</v>
      </c>
      <c r="V2309" s="110">
        <f>IF('3B-Air transport'!AD$68="no"," ",ROUND(S2309,4))</f>
        <v>0.28599999999999998</v>
      </c>
      <c r="W2309" s="110"/>
      <c r="AB2309" s="110">
        <f t="shared" si="158"/>
        <v>0.2860000000000002</v>
      </c>
      <c r="AC2309" s="110">
        <f>IF('3C-Water transport'!AD$56="no"," ",ROUND(AB2309,4))</f>
        <v>0.28599999999999998</v>
      </c>
      <c r="AD2309" s="110">
        <f>IF('3C-Water transport'!AD$57="no"," ",ROUND(AB2309,4))</f>
        <v>0.28599999999999998</v>
      </c>
      <c r="AE2309" s="110">
        <f>IF('3C-Water transport'!AD$58="no"," ",ROUND(AB2309,4))</f>
        <v>0.28599999999999998</v>
      </c>
    </row>
    <row r="2310" spans="5:31" x14ac:dyDescent="0.25">
      <c r="E2310" s="110">
        <f t="shared" si="156"/>
        <v>0.2870000000000002</v>
      </c>
      <c r="F2310" s="110">
        <f>IF('3A-Rail transport'!$AD$56="no"," ",ROUND(E2310,4))</f>
        <v>0.28699999999999998</v>
      </c>
      <c r="G2310" s="110">
        <f>IF('3A-Rail transport'!$AD$57="no"," ",ROUND(E2310,4))</f>
        <v>0.28699999999999998</v>
      </c>
      <c r="H2310" s="110"/>
      <c r="S2310" s="110">
        <f t="shared" si="157"/>
        <v>0.2870000000000002</v>
      </c>
      <c r="T2310" s="110">
        <f>IF('3B-Air transport'!AD$66="no"," ",ROUND(S2310,4))</f>
        <v>0.28699999999999998</v>
      </c>
      <c r="U2310" s="110">
        <f>IF('3B-Air transport'!AD$67="no"," ",ROUND(S2310,4))</f>
        <v>0.28699999999999998</v>
      </c>
      <c r="V2310" s="110">
        <f>IF('3B-Air transport'!AD$68="no"," ",ROUND(S2310,4))</f>
        <v>0.28699999999999998</v>
      </c>
      <c r="W2310" s="110"/>
      <c r="AB2310" s="110">
        <f t="shared" si="158"/>
        <v>0.2870000000000002</v>
      </c>
      <c r="AC2310" s="110">
        <f>IF('3C-Water transport'!AD$56="no"," ",ROUND(AB2310,4))</f>
        <v>0.28699999999999998</v>
      </c>
      <c r="AD2310" s="110">
        <f>IF('3C-Water transport'!AD$57="no"," ",ROUND(AB2310,4))</f>
        <v>0.28699999999999998</v>
      </c>
      <c r="AE2310" s="110">
        <f>IF('3C-Water transport'!AD$58="no"," ",ROUND(AB2310,4))</f>
        <v>0.28699999999999998</v>
      </c>
    </row>
    <row r="2311" spans="5:31" x14ac:dyDescent="0.25">
      <c r="E2311" s="110">
        <f t="shared" si="156"/>
        <v>0.2880000000000002</v>
      </c>
      <c r="F2311" s="110">
        <f>IF('3A-Rail transport'!$AD$56="no"," ",ROUND(E2311,4))</f>
        <v>0.28799999999999998</v>
      </c>
      <c r="G2311" s="110">
        <f>IF('3A-Rail transport'!$AD$57="no"," ",ROUND(E2311,4))</f>
        <v>0.28799999999999998</v>
      </c>
      <c r="H2311" s="110"/>
      <c r="S2311" s="110">
        <f t="shared" si="157"/>
        <v>0.2880000000000002</v>
      </c>
      <c r="T2311" s="110">
        <f>IF('3B-Air transport'!AD$66="no"," ",ROUND(S2311,4))</f>
        <v>0.28799999999999998</v>
      </c>
      <c r="U2311" s="110">
        <f>IF('3B-Air transport'!AD$67="no"," ",ROUND(S2311,4))</f>
        <v>0.28799999999999998</v>
      </c>
      <c r="V2311" s="110">
        <f>IF('3B-Air transport'!AD$68="no"," ",ROUND(S2311,4))</f>
        <v>0.28799999999999998</v>
      </c>
      <c r="W2311" s="110"/>
      <c r="AB2311" s="110">
        <f t="shared" si="158"/>
        <v>0.2880000000000002</v>
      </c>
      <c r="AC2311" s="110">
        <f>IF('3C-Water transport'!AD$56="no"," ",ROUND(AB2311,4))</f>
        <v>0.28799999999999998</v>
      </c>
      <c r="AD2311" s="110">
        <f>IF('3C-Water transport'!AD$57="no"," ",ROUND(AB2311,4))</f>
        <v>0.28799999999999998</v>
      </c>
      <c r="AE2311" s="110">
        <f>IF('3C-Water transport'!AD$58="no"," ",ROUND(AB2311,4))</f>
        <v>0.28799999999999998</v>
      </c>
    </row>
    <row r="2312" spans="5:31" x14ac:dyDescent="0.25">
      <c r="E2312" s="110">
        <f t="shared" si="156"/>
        <v>0.2890000000000002</v>
      </c>
      <c r="F2312" s="110">
        <f>IF('3A-Rail transport'!$AD$56="no"," ",ROUND(E2312,4))</f>
        <v>0.28899999999999998</v>
      </c>
      <c r="G2312" s="110">
        <f>IF('3A-Rail transport'!$AD$57="no"," ",ROUND(E2312,4))</f>
        <v>0.28899999999999998</v>
      </c>
      <c r="H2312" s="110"/>
      <c r="S2312" s="110">
        <f t="shared" si="157"/>
        <v>0.2890000000000002</v>
      </c>
      <c r="T2312" s="110">
        <f>IF('3B-Air transport'!AD$66="no"," ",ROUND(S2312,4))</f>
        <v>0.28899999999999998</v>
      </c>
      <c r="U2312" s="110">
        <f>IF('3B-Air transport'!AD$67="no"," ",ROUND(S2312,4))</f>
        <v>0.28899999999999998</v>
      </c>
      <c r="V2312" s="110">
        <f>IF('3B-Air transport'!AD$68="no"," ",ROUND(S2312,4))</f>
        <v>0.28899999999999998</v>
      </c>
      <c r="W2312" s="110"/>
      <c r="AB2312" s="110">
        <f t="shared" si="158"/>
        <v>0.2890000000000002</v>
      </c>
      <c r="AC2312" s="110">
        <f>IF('3C-Water transport'!AD$56="no"," ",ROUND(AB2312,4))</f>
        <v>0.28899999999999998</v>
      </c>
      <c r="AD2312" s="110">
        <f>IF('3C-Water transport'!AD$57="no"," ",ROUND(AB2312,4))</f>
        <v>0.28899999999999998</v>
      </c>
      <c r="AE2312" s="110">
        <f>IF('3C-Water transport'!AD$58="no"," ",ROUND(AB2312,4))</f>
        <v>0.28899999999999998</v>
      </c>
    </row>
    <row r="2313" spans="5:31" x14ac:dyDescent="0.25">
      <c r="E2313" s="110">
        <f t="shared" si="156"/>
        <v>0.2900000000000002</v>
      </c>
      <c r="F2313" s="110">
        <f>IF('3A-Rail transport'!$AD$56="no"," ",ROUND(E2313,4))</f>
        <v>0.28999999999999998</v>
      </c>
      <c r="G2313" s="110">
        <f>IF('3A-Rail transport'!$AD$57="no"," ",ROUND(E2313,4))</f>
        <v>0.28999999999999998</v>
      </c>
      <c r="H2313" s="110"/>
      <c r="S2313" s="110">
        <f t="shared" si="157"/>
        <v>0.2900000000000002</v>
      </c>
      <c r="T2313" s="110">
        <f>IF('3B-Air transport'!AD$66="no"," ",ROUND(S2313,4))</f>
        <v>0.28999999999999998</v>
      </c>
      <c r="U2313" s="110">
        <f>IF('3B-Air transport'!AD$67="no"," ",ROUND(S2313,4))</f>
        <v>0.28999999999999998</v>
      </c>
      <c r="V2313" s="110">
        <f>IF('3B-Air transport'!AD$68="no"," ",ROUND(S2313,4))</f>
        <v>0.28999999999999998</v>
      </c>
      <c r="W2313" s="110"/>
      <c r="AB2313" s="110">
        <f t="shared" si="158"/>
        <v>0.2900000000000002</v>
      </c>
      <c r="AC2313" s="110">
        <f>IF('3C-Water transport'!AD$56="no"," ",ROUND(AB2313,4))</f>
        <v>0.28999999999999998</v>
      </c>
      <c r="AD2313" s="110">
        <f>IF('3C-Water transport'!AD$57="no"," ",ROUND(AB2313,4))</f>
        <v>0.28999999999999998</v>
      </c>
      <c r="AE2313" s="110">
        <f>IF('3C-Water transport'!AD$58="no"," ",ROUND(AB2313,4))</f>
        <v>0.28999999999999998</v>
      </c>
    </row>
    <row r="2314" spans="5:31" x14ac:dyDescent="0.25">
      <c r="E2314" s="110">
        <f t="shared" si="156"/>
        <v>0.2910000000000002</v>
      </c>
      <c r="F2314" s="110">
        <f>IF('3A-Rail transport'!$AD$56="no"," ",ROUND(E2314,4))</f>
        <v>0.29099999999999998</v>
      </c>
      <c r="G2314" s="110">
        <f>IF('3A-Rail transport'!$AD$57="no"," ",ROUND(E2314,4))</f>
        <v>0.29099999999999998</v>
      </c>
      <c r="H2314" s="110"/>
      <c r="S2314" s="110">
        <f t="shared" si="157"/>
        <v>0.2910000000000002</v>
      </c>
      <c r="T2314" s="110">
        <f>IF('3B-Air transport'!AD$66="no"," ",ROUND(S2314,4))</f>
        <v>0.29099999999999998</v>
      </c>
      <c r="U2314" s="110">
        <f>IF('3B-Air transport'!AD$67="no"," ",ROUND(S2314,4))</f>
        <v>0.29099999999999998</v>
      </c>
      <c r="V2314" s="110">
        <f>IF('3B-Air transport'!AD$68="no"," ",ROUND(S2314,4))</f>
        <v>0.29099999999999998</v>
      </c>
      <c r="W2314" s="110"/>
      <c r="AB2314" s="110">
        <f t="shared" si="158"/>
        <v>0.2910000000000002</v>
      </c>
      <c r="AC2314" s="110">
        <f>IF('3C-Water transport'!AD$56="no"," ",ROUND(AB2314,4))</f>
        <v>0.29099999999999998</v>
      </c>
      <c r="AD2314" s="110">
        <f>IF('3C-Water transport'!AD$57="no"," ",ROUND(AB2314,4))</f>
        <v>0.29099999999999998</v>
      </c>
      <c r="AE2314" s="110">
        <f>IF('3C-Water transport'!AD$58="no"," ",ROUND(AB2314,4))</f>
        <v>0.29099999999999998</v>
      </c>
    </row>
    <row r="2315" spans="5:31" x14ac:dyDescent="0.25">
      <c r="E2315" s="110">
        <f t="shared" si="156"/>
        <v>0.2920000000000002</v>
      </c>
      <c r="F2315" s="110">
        <f>IF('3A-Rail transport'!$AD$56="no"," ",ROUND(E2315,4))</f>
        <v>0.29199999999999998</v>
      </c>
      <c r="G2315" s="110">
        <f>IF('3A-Rail transport'!$AD$57="no"," ",ROUND(E2315,4))</f>
        <v>0.29199999999999998</v>
      </c>
      <c r="H2315" s="110"/>
      <c r="S2315" s="110">
        <f t="shared" si="157"/>
        <v>0.2920000000000002</v>
      </c>
      <c r="T2315" s="110">
        <f>IF('3B-Air transport'!AD$66="no"," ",ROUND(S2315,4))</f>
        <v>0.29199999999999998</v>
      </c>
      <c r="U2315" s="110">
        <f>IF('3B-Air transport'!AD$67="no"," ",ROUND(S2315,4))</f>
        <v>0.29199999999999998</v>
      </c>
      <c r="V2315" s="110">
        <f>IF('3B-Air transport'!AD$68="no"," ",ROUND(S2315,4))</f>
        <v>0.29199999999999998</v>
      </c>
      <c r="W2315" s="110"/>
      <c r="AB2315" s="110">
        <f t="shared" si="158"/>
        <v>0.2920000000000002</v>
      </c>
      <c r="AC2315" s="110">
        <f>IF('3C-Water transport'!AD$56="no"," ",ROUND(AB2315,4))</f>
        <v>0.29199999999999998</v>
      </c>
      <c r="AD2315" s="110">
        <f>IF('3C-Water transport'!AD$57="no"," ",ROUND(AB2315,4))</f>
        <v>0.29199999999999998</v>
      </c>
      <c r="AE2315" s="110">
        <f>IF('3C-Water transport'!AD$58="no"," ",ROUND(AB2315,4))</f>
        <v>0.29199999999999998</v>
      </c>
    </row>
    <row r="2316" spans="5:31" x14ac:dyDescent="0.25">
      <c r="E2316" s="110">
        <f t="shared" si="156"/>
        <v>0.2930000000000002</v>
      </c>
      <c r="F2316" s="110">
        <f>IF('3A-Rail transport'!$AD$56="no"," ",ROUND(E2316,4))</f>
        <v>0.29299999999999998</v>
      </c>
      <c r="G2316" s="110">
        <f>IF('3A-Rail transport'!$AD$57="no"," ",ROUND(E2316,4))</f>
        <v>0.29299999999999998</v>
      </c>
      <c r="H2316" s="110"/>
      <c r="S2316" s="110">
        <f t="shared" si="157"/>
        <v>0.2930000000000002</v>
      </c>
      <c r="T2316" s="110">
        <f>IF('3B-Air transport'!AD$66="no"," ",ROUND(S2316,4))</f>
        <v>0.29299999999999998</v>
      </c>
      <c r="U2316" s="110">
        <f>IF('3B-Air transport'!AD$67="no"," ",ROUND(S2316,4))</f>
        <v>0.29299999999999998</v>
      </c>
      <c r="V2316" s="110">
        <f>IF('3B-Air transport'!AD$68="no"," ",ROUND(S2316,4))</f>
        <v>0.29299999999999998</v>
      </c>
      <c r="W2316" s="110"/>
      <c r="AB2316" s="110">
        <f t="shared" si="158"/>
        <v>0.2930000000000002</v>
      </c>
      <c r="AC2316" s="110">
        <f>IF('3C-Water transport'!AD$56="no"," ",ROUND(AB2316,4))</f>
        <v>0.29299999999999998</v>
      </c>
      <c r="AD2316" s="110">
        <f>IF('3C-Water transport'!AD$57="no"," ",ROUND(AB2316,4))</f>
        <v>0.29299999999999998</v>
      </c>
      <c r="AE2316" s="110">
        <f>IF('3C-Water transport'!AD$58="no"," ",ROUND(AB2316,4))</f>
        <v>0.29299999999999998</v>
      </c>
    </row>
    <row r="2317" spans="5:31" x14ac:dyDescent="0.25">
      <c r="E2317" s="110">
        <f t="shared" si="156"/>
        <v>0.29400000000000021</v>
      </c>
      <c r="F2317" s="110">
        <f>IF('3A-Rail transport'!$AD$56="no"," ",ROUND(E2317,4))</f>
        <v>0.29399999999999998</v>
      </c>
      <c r="G2317" s="110">
        <f>IF('3A-Rail transport'!$AD$57="no"," ",ROUND(E2317,4))</f>
        <v>0.29399999999999998</v>
      </c>
      <c r="H2317" s="110"/>
      <c r="S2317" s="110">
        <f t="shared" si="157"/>
        <v>0.29400000000000021</v>
      </c>
      <c r="T2317" s="110">
        <f>IF('3B-Air transport'!AD$66="no"," ",ROUND(S2317,4))</f>
        <v>0.29399999999999998</v>
      </c>
      <c r="U2317" s="110">
        <f>IF('3B-Air transport'!AD$67="no"," ",ROUND(S2317,4))</f>
        <v>0.29399999999999998</v>
      </c>
      <c r="V2317" s="110">
        <f>IF('3B-Air transport'!AD$68="no"," ",ROUND(S2317,4))</f>
        <v>0.29399999999999998</v>
      </c>
      <c r="W2317" s="110"/>
      <c r="AB2317" s="110">
        <f t="shared" si="158"/>
        <v>0.29400000000000021</v>
      </c>
      <c r="AC2317" s="110">
        <f>IF('3C-Water transport'!AD$56="no"," ",ROUND(AB2317,4))</f>
        <v>0.29399999999999998</v>
      </c>
      <c r="AD2317" s="110">
        <f>IF('3C-Water transport'!AD$57="no"," ",ROUND(AB2317,4))</f>
        <v>0.29399999999999998</v>
      </c>
      <c r="AE2317" s="110">
        <f>IF('3C-Water transport'!AD$58="no"," ",ROUND(AB2317,4))</f>
        <v>0.29399999999999998</v>
      </c>
    </row>
    <row r="2318" spans="5:31" x14ac:dyDescent="0.25">
      <c r="E2318" s="110">
        <f t="shared" si="156"/>
        <v>0.29500000000000021</v>
      </c>
      <c r="F2318" s="110">
        <f>IF('3A-Rail transport'!$AD$56="no"," ",ROUND(E2318,4))</f>
        <v>0.29499999999999998</v>
      </c>
      <c r="G2318" s="110">
        <f>IF('3A-Rail transport'!$AD$57="no"," ",ROUND(E2318,4))</f>
        <v>0.29499999999999998</v>
      </c>
      <c r="H2318" s="110"/>
      <c r="S2318" s="110">
        <f t="shared" si="157"/>
        <v>0.29500000000000021</v>
      </c>
      <c r="T2318" s="110">
        <f>IF('3B-Air transport'!AD$66="no"," ",ROUND(S2318,4))</f>
        <v>0.29499999999999998</v>
      </c>
      <c r="U2318" s="110">
        <f>IF('3B-Air transport'!AD$67="no"," ",ROUND(S2318,4))</f>
        <v>0.29499999999999998</v>
      </c>
      <c r="V2318" s="110">
        <f>IF('3B-Air transport'!AD$68="no"," ",ROUND(S2318,4))</f>
        <v>0.29499999999999998</v>
      </c>
      <c r="W2318" s="110"/>
      <c r="AB2318" s="110">
        <f t="shared" si="158"/>
        <v>0.29500000000000021</v>
      </c>
      <c r="AC2318" s="110">
        <f>IF('3C-Water transport'!AD$56="no"," ",ROUND(AB2318,4))</f>
        <v>0.29499999999999998</v>
      </c>
      <c r="AD2318" s="110">
        <f>IF('3C-Water transport'!AD$57="no"," ",ROUND(AB2318,4))</f>
        <v>0.29499999999999998</v>
      </c>
      <c r="AE2318" s="110">
        <f>IF('3C-Water transport'!AD$58="no"," ",ROUND(AB2318,4))</f>
        <v>0.29499999999999998</v>
      </c>
    </row>
    <row r="2319" spans="5:31" x14ac:dyDescent="0.25">
      <c r="E2319" s="110">
        <f t="shared" si="156"/>
        <v>0.29600000000000021</v>
      </c>
      <c r="F2319" s="110">
        <f>IF('3A-Rail transport'!$AD$56="no"," ",ROUND(E2319,4))</f>
        <v>0.29599999999999999</v>
      </c>
      <c r="G2319" s="110">
        <f>IF('3A-Rail transport'!$AD$57="no"," ",ROUND(E2319,4))</f>
        <v>0.29599999999999999</v>
      </c>
      <c r="H2319" s="110"/>
      <c r="S2319" s="110">
        <f t="shared" si="157"/>
        <v>0.29600000000000021</v>
      </c>
      <c r="T2319" s="110">
        <f>IF('3B-Air transport'!AD$66="no"," ",ROUND(S2319,4))</f>
        <v>0.29599999999999999</v>
      </c>
      <c r="U2319" s="110">
        <f>IF('3B-Air transport'!AD$67="no"," ",ROUND(S2319,4))</f>
        <v>0.29599999999999999</v>
      </c>
      <c r="V2319" s="110">
        <f>IF('3B-Air transport'!AD$68="no"," ",ROUND(S2319,4))</f>
        <v>0.29599999999999999</v>
      </c>
      <c r="W2319" s="110"/>
      <c r="AB2319" s="110">
        <f t="shared" si="158"/>
        <v>0.29600000000000021</v>
      </c>
      <c r="AC2319" s="110">
        <f>IF('3C-Water transport'!AD$56="no"," ",ROUND(AB2319,4))</f>
        <v>0.29599999999999999</v>
      </c>
      <c r="AD2319" s="110">
        <f>IF('3C-Water transport'!AD$57="no"," ",ROUND(AB2319,4))</f>
        <v>0.29599999999999999</v>
      </c>
      <c r="AE2319" s="110">
        <f>IF('3C-Water transport'!AD$58="no"," ",ROUND(AB2319,4))</f>
        <v>0.29599999999999999</v>
      </c>
    </row>
    <row r="2320" spans="5:31" x14ac:dyDescent="0.25">
      <c r="E2320" s="110">
        <f t="shared" si="156"/>
        <v>0.29700000000000021</v>
      </c>
      <c r="F2320" s="110">
        <f>IF('3A-Rail transport'!$AD$56="no"," ",ROUND(E2320,4))</f>
        <v>0.29699999999999999</v>
      </c>
      <c r="G2320" s="110">
        <f>IF('3A-Rail transport'!$AD$57="no"," ",ROUND(E2320,4))</f>
        <v>0.29699999999999999</v>
      </c>
      <c r="H2320" s="110"/>
      <c r="S2320" s="110">
        <f t="shared" si="157"/>
        <v>0.29700000000000021</v>
      </c>
      <c r="T2320" s="110">
        <f>IF('3B-Air transport'!AD$66="no"," ",ROUND(S2320,4))</f>
        <v>0.29699999999999999</v>
      </c>
      <c r="U2320" s="110">
        <f>IF('3B-Air transport'!AD$67="no"," ",ROUND(S2320,4))</f>
        <v>0.29699999999999999</v>
      </c>
      <c r="V2320" s="110">
        <f>IF('3B-Air transport'!AD$68="no"," ",ROUND(S2320,4))</f>
        <v>0.29699999999999999</v>
      </c>
      <c r="W2320" s="110"/>
      <c r="AB2320" s="110">
        <f t="shared" si="158"/>
        <v>0.29700000000000021</v>
      </c>
      <c r="AC2320" s="110">
        <f>IF('3C-Water transport'!AD$56="no"," ",ROUND(AB2320,4))</f>
        <v>0.29699999999999999</v>
      </c>
      <c r="AD2320" s="110">
        <f>IF('3C-Water transport'!AD$57="no"," ",ROUND(AB2320,4))</f>
        <v>0.29699999999999999</v>
      </c>
      <c r="AE2320" s="110">
        <f>IF('3C-Water transport'!AD$58="no"," ",ROUND(AB2320,4))</f>
        <v>0.29699999999999999</v>
      </c>
    </row>
    <row r="2321" spans="5:31" x14ac:dyDescent="0.25">
      <c r="E2321" s="110">
        <f t="shared" si="156"/>
        <v>0.29800000000000021</v>
      </c>
      <c r="F2321" s="110">
        <f>IF('3A-Rail transport'!$AD$56="no"," ",ROUND(E2321,4))</f>
        <v>0.29799999999999999</v>
      </c>
      <c r="G2321" s="110">
        <f>IF('3A-Rail transport'!$AD$57="no"," ",ROUND(E2321,4))</f>
        <v>0.29799999999999999</v>
      </c>
      <c r="H2321" s="110"/>
      <c r="S2321" s="110">
        <f t="shared" si="157"/>
        <v>0.29800000000000021</v>
      </c>
      <c r="T2321" s="110">
        <f>IF('3B-Air transport'!AD$66="no"," ",ROUND(S2321,4))</f>
        <v>0.29799999999999999</v>
      </c>
      <c r="U2321" s="110">
        <f>IF('3B-Air transport'!AD$67="no"," ",ROUND(S2321,4))</f>
        <v>0.29799999999999999</v>
      </c>
      <c r="V2321" s="110">
        <f>IF('3B-Air transport'!AD$68="no"," ",ROUND(S2321,4))</f>
        <v>0.29799999999999999</v>
      </c>
      <c r="W2321" s="110"/>
      <c r="AB2321" s="110">
        <f t="shared" si="158"/>
        <v>0.29800000000000021</v>
      </c>
      <c r="AC2321" s="110">
        <f>IF('3C-Water transport'!AD$56="no"," ",ROUND(AB2321,4))</f>
        <v>0.29799999999999999</v>
      </c>
      <c r="AD2321" s="110">
        <f>IF('3C-Water transport'!AD$57="no"," ",ROUND(AB2321,4))</f>
        <v>0.29799999999999999</v>
      </c>
      <c r="AE2321" s="110">
        <f>IF('3C-Water transport'!AD$58="no"," ",ROUND(AB2321,4))</f>
        <v>0.29799999999999999</v>
      </c>
    </row>
    <row r="2322" spans="5:31" x14ac:dyDescent="0.25">
      <c r="E2322" s="110">
        <f t="shared" si="156"/>
        <v>0.29900000000000021</v>
      </c>
      <c r="F2322" s="110">
        <f>IF('3A-Rail transport'!$AD$56="no"," ",ROUND(E2322,4))</f>
        <v>0.29899999999999999</v>
      </c>
      <c r="G2322" s="110">
        <f>IF('3A-Rail transport'!$AD$57="no"," ",ROUND(E2322,4))</f>
        <v>0.29899999999999999</v>
      </c>
      <c r="H2322" s="110"/>
      <c r="S2322" s="110">
        <f t="shared" si="157"/>
        <v>0.29900000000000021</v>
      </c>
      <c r="T2322" s="110">
        <f>IF('3B-Air transport'!AD$66="no"," ",ROUND(S2322,4))</f>
        <v>0.29899999999999999</v>
      </c>
      <c r="U2322" s="110">
        <f>IF('3B-Air transport'!AD$67="no"," ",ROUND(S2322,4))</f>
        <v>0.29899999999999999</v>
      </c>
      <c r="V2322" s="110">
        <f>IF('3B-Air transport'!AD$68="no"," ",ROUND(S2322,4))</f>
        <v>0.29899999999999999</v>
      </c>
      <c r="W2322" s="110"/>
      <c r="AB2322" s="110">
        <f t="shared" si="158"/>
        <v>0.29900000000000021</v>
      </c>
      <c r="AC2322" s="110">
        <f>IF('3C-Water transport'!AD$56="no"," ",ROUND(AB2322,4))</f>
        <v>0.29899999999999999</v>
      </c>
      <c r="AD2322" s="110">
        <f>IF('3C-Water transport'!AD$57="no"," ",ROUND(AB2322,4))</f>
        <v>0.29899999999999999</v>
      </c>
      <c r="AE2322" s="110">
        <f>IF('3C-Water transport'!AD$58="no"," ",ROUND(AB2322,4))</f>
        <v>0.29899999999999999</v>
      </c>
    </row>
    <row r="2323" spans="5:31" x14ac:dyDescent="0.25">
      <c r="E2323" s="110">
        <f t="shared" si="156"/>
        <v>0.30000000000000021</v>
      </c>
      <c r="F2323" s="110">
        <f>IF('3A-Rail transport'!$AD$56="no"," ",ROUND(E2323,4))</f>
        <v>0.3</v>
      </c>
      <c r="G2323" s="110">
        <f>IF('3A-Rail transport'!$AD$57="no"," ",ROUND(E2323,4))</f>
        <v>0.3</v>
      </c>
      <c r="H2323" s="110"/>
      <c r="S2323" s="110">
        <f t="shared" si="157"/>
        <v>0.30000000000000021</v>
      </c>
      <c r="T2323" s="110">
        <f>IF('3B-Air transport'!AD$66="no"," ",ROUND(S2323,4))</f>
        <v>0.3</v>
      </c>
      <c r="U2323" s="110">
        <f>IF('3B-Air transport'!AD$67="no"," ",ROUND(S2323,4))</f>
        <v>0.3</v>
      </c>
      <c r="V2323" s="110">
        <f>IF('3B-Air transport'!AD$68="no"," ",ROUND(S2323,4))</f>
        <v>0.3</v>
      </c>
      <c r="W2323" s="110"/>
      <c r="AB2323" s="110">
        <f t="shared" si="158"/>
        <v>0.30000000000000021</v>
      </c>
      <c r="AC2323" s="110">
        <f>IF('3C-Water transport'!AD$56="no"," ",ROUND(AB2323,4))</f>
        <v>0.3</v>
      </c>
      <c r="AD2323" s="110">
        <f>IF('3C-Water transport'!AD$57="no"," ",ROUND(AB2323,4))</f>
        <v>0.3</v>
      </c>
      <c r="AE2323" s="110">
        <f>IF('3C-Water transport'!AD$58="no"," ",ROUND(AB2323,4))</f>
        <v>0.3</v>
      </c>
    </row>
    <row r="2324" spans="5:31" x14ac:dyDescent="0.25">
      <c r="E2324" s="110">
        <f t="shared" si="156"/>
        <v>0.30100000000000021</v>
      </c>
      <c r="F2324" s="110">
        <f>IF('3A-Rail transport'!$AD$56="no"," ",ROUND(E2324,4))</f>
        <v>0.30099999999999999</v>
      </c>
      <c r="G2324" s="110">
        <f>IF('3A-Rail transport'!$AD$57="no"," ",ROUND(E2324,4))</f>
        <v>0.30099999999999999</v>
      </c>
      <c r="H2324" s="110"/>
      <c r="S2324" s="110">
        <f t="shared" si="157"/>
        <v>0.30100000000000021</v>
      </c>
      <c r="T2324" s="110">
        <f>IF('3B-Air transport'!AD$66="no"," ",ROUND(S2324,4))</f>
        <v>0.30099999999999999</v>
      </c>
      <c r="U2324" s="110">
        <f>IF('3B-Air transport'!AD$67="no"," ",ROUND(S2324,4))</f>
        <v>0.30099999999999999</v>
      </c>
      <c r="V2324" s="110">
        <f>IF('3B-Air transport'!AD$68="no"," ",ROUND(S2324,4))</f>
        <v>0.30099999999999999</v>
      </c>
      <c r="W2324" s="110"/>
      <c r="AB2324" s="110">
        <f t="shared" si="158"/>
        <v>0.30100000000000021</v>
      </c>
      <c r="AC2324" s="110">
        <f>IF('3C-Water transport'!AD$56="no"," ",ROUND(AB2324,4))</f>
        <v>0.30099999999999999</v>
      </c>
      <c r="AD2324" s="110">
        <f>IF('3C-Water transport'!AD$57="no"," ",ROUND(AB2324,4))</f>
        <v>0.30099999999999999</v>
      </c>
      <c r="AE2324" s="110">
        <f>IF('3C-Water transport'!AD$58="no"," ",ROUND(AB2324,4))</f>
        <v>0.30099999999999999</v>
      </c>
    </row>
    <row r="2325" spans="5:31" x14ac:dyDescent="0.25">
      <c r="E2325" s="110">
        <f t="shared" si="156"/>
        <v>0.30200000000000021</v>
      </c>
      <c r="F2325" s="110">
        <f>IF('3A-Rail transport'!$AD$56="no"," ",ROUND(E2325,4))</f>
        <v>0.30199999999999999</v>
      </c>
      <c r="G2325" s="110">
        <f>IF('3A-Rail transport'!$AD$57="no"," ",ROUND(E2325,4))</f>
        <v>0.30199999999999999</v>
      </c>
      <c r="H2325" s="110"/>
      <c r="S2325" s="110">
        <f t="shared" si="157"/>
        <v>0.30200000000000021</v>
      </c>
      <c r="T2325" s="110">
        <f>IF('3B-Air transport'!AD$66="no"," ",ROUND(S2325,4))</f>
        <v>0.30199999999999999</v>
      </c>
      <c r="U2325" s="110">
        <f>IF('3B-Air transport'!AD$67="no"," ",ROUND(S2325,4))</f>
        <v>0.30199999999999999</v>
      </c>
      <c r="V2325" s="110">
        <f>IF('3B-Air transport'!AD$68="no"," ",ROUND(S2325,4))</f>
        <v>0.30199999999999999</v>
      </c>
      <c r="W2325" s="110"/>
      <c r="AB2325" s="110">
        <f t="shared" si="158"/>
        <v>0.30200000000000021</v>
      </c>
      <c r="AC2325" s="110">
        <f>IF('3C-Water transport'!AD$56="no"," ",ROUND(AB2325,4))</f>
        <v>0.30199999999999999</v>
      </c>
      <c r="AD2325" s="110">
        <f>IF('3C-Water transport'!AD$57="no"," ",ROUND(AB2325,4))</f>
        <v>0.30199999999999999</v>
      </c>
      <c r="AE2325" s="110">
        <f>IF('3C-Water transport'!AD$58="no"," ",ROUND(AB2325,4))</f>
        <v>0.30199999999999999</v>
      </c>
    </row>
    <row r="2326" spans="5:31" x14ac:dyDescent="0.25">
      <c r="E2326" s="110">
        <f t="shared" si="156"/>
        <v>0.30300000000000021</v>
      </c>
      <c r="F2326" s="110">
        <f>IF('3A-Rail transport'!$AD$56="no"," ",ROUND(E2326,4))</f>
        <v>0.30299999999999999</v>
      </c>
      <c r="G2326" s="110">
        <f>IF('3A-Rail transport'!$AD$57="no"," ",ROUND(E2326,4))</f>
        <v>0.30299999999999999</v>
      </c>
      <c r="H2326" s="110"/>
      <c r="S2326" s="110">
        <f t="shared" si="157"/>
        <v>0.30300000000000021</v>
      </c>
      <c r="T2326" s="110">
        <f>IF('3B-Air transport'!AD$66="no"," ",ROUND(S2326,4))</f>
        <v>0.30299999999999999</v>
      </c>
      <c r="U2326" s="110">
        <f>IF('3B-Air transport'!AD$67="no"," ",ROUND(S2326,4))</f>
        <v>0.30299999999999999</v>
      </c>
      <c r="V2326" s="110">
        <f>IF('3B-Air transport'!AD$68="no"," ",ROUND(S2326,4))</f>
        <v>0.30299999999999999</v>
      </c>
      <c r="W2326" s="110"/>
      <c r="AB2326" s="110">
        <f t="shared" si="158"/>
        <v>0.30300000000000021</v>
      </c>
      <c r="AC2326" s="110">
        <f>IF('3C-Water transport'!AD$56="no"," ",ROUND(AB2326,4))</f>
        <v>0.30299999999999999</v>
      </c>
      <c r="AD2326" s="110">
        <f>IF('3C-Water transport'!AD$57="no"," ",ROUND(AB2326,4))</f>
        <v>0.30299999999999999</v>
      </c>
      <c r="AE2326" s="110">
        <f>IF('3C-Water transport'!AD$58="no"," ",ROUND(AB2326,4))</f>
        <v>0.30299999999999999</v>
      </c>
    </row>
    <row r="2327" spans="5:31" x14ac:dyDescent="0.25">
      <c r="E2327" s="110">
        <f t="shared" si="156"/>
        <v>0.30400000000000021</v>
      </c>
      <c r="F2327" s="110">
        <f>IF('3A-Rail transport'!$AD$56="no"," ",ROUND(E2327,4))</f>
        <v>0.30399999999999999</v>
      </c>
      <c r="G2327" s="110">
        <f>IF('3A-Rail transport'!$AD$57="no"," ",ROUND(E2327,4))</f>
        <v>0.30399999999999999</v>
      </c>
      <c r="H2327" s="110"/>
      <c r="S2327" s="110">
        <f t="shared" si="157"/>
        <v>0.30400000000000021</v>
      </c>
      <c r="T2327" s="110">
        <f>IF('3B-Air transport'!AD$66="no"," ",ROUND(S2327,4))</f>
        <v>0.30399999999999999</v>
      </c>
      <c r="U2327" s="110">
        <f>IF('3B-Air transport'!AD$67="no"," ",ROUND(S2327,4))</f>
        <v>0.30399999999999999</v>
      </c>
      <c r="V2327" s="110">
        <f>IF('3B-Air transport'!AD$68="no"," ",ROUND(S2327,4))</f>
        <v>0.30399999999999999</v>
      </c>
      <c r="W2327" s="110"/>
      <c r="AB2327" s="110">
        <f t="shared" si="158"/>
        <v>0.30400000000000021</v>
      </c>
      <c r="AC2327" s="110">
        <f>IF('3C-Water transport'!AD$56="no"," ",ROUND(AB2327,4))</f>
        <v>0.30399999999999999</v>
      </c>
      <c r="AD2327" s="110">
        <f>IF('3C-Water transport'!AD$57="no"," ",ROUND(AB2327,4))</f>
        <v>0.30399999999999999</v>
      </c>
      <c r="AE2327" s="110">
        <f>IF('3C-Water transport'!AD$58="no"," ",ROUND(AB2327,4))</f>
        <v>0.30399999999999999</v>
      </c>
    </row>
    <row r="2328" spans="5:31" x14ac:dyDescent="0.25">
      <c r="E2328" s="110">
        <f t="shared" si="156"/>
        <v>0.30500000000000022</v>
      </c>
      <c r="F2328" s="110">
        <f>IF('3A-Rail transport'!$AD$56="no"," ",ROUND(E2328,4))</f>
        <v>0.30499999999999999</v>
      </c>
      <c r="G2328" s="110">
        <f>IF('3A-Rail transport'!$AD$57="no"," ",ROUND(E2328,4))</f>
        <v>0.30499999999999999</v>
      </c>
      <c r="H2328" s="110"/>
      <c r="S2328" s="110">
        <f t="shared" si="157"/>
        <v>0.30500000000000022</v>
      </c>
      <c r="T2328" s="110">
        <f>IF('3B-Air transport'!AD$66="no"," ",ROUND(S2328,4))</f>
        <v>0.30499999999999999</v>
      </c>
      <c r="U2328" s="110">
        <f>IF('3B-Air transport'!AD$67="no"," ",ROUND(S2328,4))</f>
        <v>0.30499999999999999</v>
      </c>
      <c r="V2328" s="110">
        <f>IF('3B-Air transport'!AD$68="no"," ",ROUND(S2328,4))</f>
        <v>0.30499999999999999</v>
      </c>
      <c r="W2328" s="110"/>
      <c r="AB2328" s="110">
        <f t="shared" si="158"/>
        <v>0.30500000000000022</v>
      </c>
      <c r="AC2328" s="110">
        <f>IF('3C-Water transport'!AD$56="no"," ",ROUND(AB2328,4))</f>
        <v>0.30499999999999999</v>
      </c>
      <c r="AD2328" s="110">
        <f>IF('3C-Water transport'!AD$57="no"," ",ROUND(AB2328,4))</f>
        <v>0.30499999999999999</v>
      </c>
      <c r="AE2328" s="110">
        <f>IF('3C-Water transport'!AD$58="no"," ",ROUND(AB2328,4))</f>
        <v>0.30499999999999999</v>
      </c>
    </row>
    <row r="2329" spans="5:31" x14ac:dyDescent="0.25">
      <c r="E2329" s="110">
        <f t="shared" si="156"/>
        <v>0.30600000000000022</v>
      </c>
      <c r="F2329" s="110">
        <f>IF('3A-Rail transport'!$AD$56="no"," ",ROUND(E2329,4))</f>
        <v>0.30599999999999999</v>
      </c>
      <c r="G2329" s="110">
        <f>IF('3A-Rail transport'!$AD$57="no"," ",ROUND(E2329,4))</f>
        <v>0.30599999999999999</v>
      </c>
      <c r="H2329" s="110"/>
      <c r="S2329" s="110">
        <f t="shared" si="157"/>
        <v>0.30600000000000022</v>
      </c>
      <c r="T2329" s="110">
        <f>IF('3B-Air transport'!AD$66="no"," ",ROUND(S2329,4))</f>
        <v>0.30599999999999999</v>
      </c>
      <c r="U2329" s="110">
        <f>IF('3B-Air transport'!AD$67="no"," ",ROUND(S2329,4))</f>
        <v>0.30599999999999999</v>
      </c>
      <c r="V2329" s="110">
        <f>IF('3B-Air transport'!AD$68="no"," ",ROUND(S2329,4))</f>
        <v>0.30599999999999999</v>
      </c>
      <c r="W2329" s="110"/>
      <c r="AB2329" s="110">
        <f t="shared" si="158"/>
        <v>0.30600000000000022</v>
      </c>
      <c r="AC2329" s="110">
        <f>IF('3C-Water transport'!AD$56="no"," ",ROUND(AB2329,4))</f>
        <v>0.30599999999999999</v>
      </c>
      <c r="AD2329" s="110">
        <f>IF('3C-Water transport'!AD$57="no"," ",ROUND(AB2329,4))</f>
        <v>0.30599999999999999</v>
      </c>
      <c r="AE2329" s="110">
        <f>IF('3C-Water transport'!AD$58="no"," ",ROUND(AB2329,4))</f>
        <v>0.30599999999999999</v>
      </c>
    </row>
    <row r="2330" spans="5:31" x14ac:dyDescent="0.25">
      <c r="E2330" s="110">
        <f t="shared" si="156"/>
        <v>0.30700000000000022</v>
      </c>
      <c r="F2330" s="110">
        <f>IF('3A-Rail transport'!$AD$56="no"," ",ROUND(E2330,4))</f>
        <v>0.307</v>
      </c>
      <c r="G2330" s="110">
        <f>IF('3A-Rail transport'!$AD$57="no"," ",ROUND(E2330,4))</f>
        <v>0.307</v>
      </c>
      <c r="H2330" s="110"/>
      <c r="S2330" s="110">
        <f t="shared" si="157"/>
        <v>0.30700000000000022</v>
      </c>
      <c r="T2330" s="110">
        <f>IF('3B-Air transport'!AD$66="no"," ",ROUND(S2330,4))</f>
        <v>0.307</v>
      </c>
      <c r="U2330" s="110">
        <f>IF('3B-Air transport'!AD$67="no"," ",ROUND(S2330,4))</f>
        <v>0.307</v>
      </c>
      <c r="V2330" s="110">
        <f>IF('3B-Air transport'!AD$68="no"," ",ROUND(S2330,4))</f>
        <v>0.307</v>
      </c>
      <c r="W2330" s="110"/>
      <c r="AB2330" s="110">
        <f t="shared" si="158"/>
        <v>0.30700000000000022</v>
      </c>
      <c r="AC2330" s="110">
        <f>IF('3C-Water transport'!AD$56="no"," ",ROUND(AB2330,4))</f>
        <v>0.307</v>
      </c>
      <c r="AD2330" s="110">
        <f>IF('3C-Water transport'!AD$57="no"," ",ROUND(AB2330,4))</f>
        <v>0.307</v>
      </c>
      <c r="AE2330" s="110">
        <f>IF('3C-Water transport'!AD$58="no"," ",ROUND(AB2330,4))</f>
        <v>0.307</v>
      </c>
    </row>
    <row r="2331" spans="5:31" x14ac:dyDescent="0.25">
      <c r="E2331" s="110">
        <f t="shared" si="156"/>
        <v>0.30800000000000022</v>
      </c>
      <c r="F2331" s="110">
        <f>IF('3A-Rail transport'!$AD$56="no"," ",ROUND(E2331,4))</f>
        <v>0.308</v>
      </c>
      <c r="G2331" s="110">
        <f>IF('3A-Rail transport'!$AD$57="no"," ",ROUND(E2331,4))</f>
        <v>0.308</v>
      </c>
      <c r="H2331" s="110"/>
      <c r="S2331" s="110">
        <f t="shared" si="157"/>
        <v>0.30800000000000022</v>
      </c>
      <c r="T2331" s="110">
        <f>IF('3B-Air transport'!AD$66="no"," ",ROUND(S2331,4))</f>
        <v>0.308</v>
      </c>
      <c r="U2331" s="110">
        <f>IF('3B-Air transport'!AD$67="no"," ",ROUND(S2331,4))</f>
        <v>0.308</v>
      </c>
      <c r="V2331" s="110">
        <f>IF('3B-Air transport'!AD$68="no"," ",ROUND(S2331,4))</f>
        <v>0.308</v>
      </c>
      <c r="W2331" s="110"/>
      <c r="AB2331" s="110">
        <f t="shared" si="158"/>
        <v>0.30800000000000022</v>
      </c>
      <c r="AC2331" s="110">
        <f>IF('3C-Water transport'!AD$56="no"," ",ROUND(AB2331,4))</f>
        <v>0.308</v>
      </c>
      <c r="AD2331" s="110">
        <f>IF('3C-Water transport'!AD$57="no"," ",ROUND(AB2331,4))</f>
        <v>0.308</v>
      </c>
      <c r="AE2331" s="110">
        <f>IF('3C-Water transport'!AD$58="no"," ",ROUND(AB2331,4))</f>
        <v>0.308</v>
      </c>
    </row>
    <row r="2332" spans="5:31" x14ac:dyDescent="0.25">
      <c r="E2332" s="110">
        <f t="shared" si="156"/>
        <v>0.30900000000000022</v>
      </c>
      <c r="F2332" s="110">
        <f>IF('3A-Rail transport'!$AD$56="no"," ",ROUND(E2332,4))</f>
        <v>0.309</v>
      </c>
      <c r="G2332" s="110">
        <f>IF('3A-Rail transport'!$AD$57="no"," ",ROUND(E2332,4))</f>
        <v>0.309</v>
      </c>
      <c r="H2332" s="110"/>
      <c r="S2332" s="110">
        <f t="shared" si="157"/>
        <v>0.30900000000000022</v>
      </c>
      <c r="T2332" s="110">
        <f>IF('3B-Air transport'!AD$66="no"," ",ROUND(S2332,4))</f>
        <v>0.309</v>
      </c>
      <c r="U2332" s="110">
        <f>IF('3B-Air transport'!AD$67="no"," ",ROUND(S2332,4))</f>
        <v>0.309</v>
      </c>
      <c r="V2332" s="110">
        <f>IF('3B-Air transport'!AD$68="no"," ",ROUND(S2332,4))</f>
        <v>0.309</v>
      </c>
      <c r="W2332" s="110"/>
      <c r="AB2332" s="110">
        <f t="shared" si="158"/>
        <v>0.30900000000000022</v>
      </c>
      <c r="AC2332" s="110">
        <f>IF('3C-Water transport'!AD$56="no"," ",ROUND(AB2332,4))</f>
        <v>0.309</v>
      </c>
      <c r="AD2332" s="110">
        <f>IF('3C-Water transport'!AD$57="no"," ",ROUND(AB2332,4))</f>
        <v>0.309</v>
      </c>
      <c r="AE2332" s="110">
        <f>IF('3C-Water transport'!AD$58="no"," ",ROUND(AB2332,4))</f>
        <v>0.309</v>
      </c>
    </row>
    <row r="2333" spans="5:31" x14ac:dyDescent="0.25">
      <c r="E2333" s="110">
        <f t="shared" si="156"/>
        <v>0.31000000000000022</v>
      </c>
      <c r="F2333" s="110">
        <f>IF('3A-Rail transport'!$AD$56="no"," ",ROUND(E2333,4))</f>
        <v>0.31</v>
      </c>
      <c r="G2333" s="110">
        <f>IF('3A-Rail transport'!$AD$57="no"," ",ROUND(E2333,4))</f>
        <v>0.31</v>
      </c>
      <c r="H2333" s="110"/>
      <c r="S2333" s="110">
        <f t="shared" si="157"/>
        <v>0.31000000000000022</v>
      </c>
      <c r="T2333" s="110">
        <f>IF('3B-Air transport'!AD$66="no"," ",ROUND(S2333,4))</f>
        <v>0.31</v>
      </c>
      <c r="U2333" s="110">
        <f>IF('3B-Air transport'!AD$67="no"," ",ROUND(S2333,4))</f>
        <v>0.31</v>
      </c>
      <c r="V2333" s="110">
        <f>IF('3B-Air transport'!AD$68="no"," ",ROUND(S2333,4))</f>
        <v>0.31</v>
      </c>
      <c r="W2333" s="110"/>
      <c r="AB2333" s="110">
        <f t="shared" si="158"/>
        <v>0.31000000000000022</v>
      </c>
      <c r="AC2333" s="110">
        <f>IF('3C-Water transport'!AD$56="no"," ",ROUND(AB2333,4))</f>
        <v>0.31</v>
      </c>
      <c r="AD2333" s="110">
        <f>IF('3C-Water transport'!AD$57="no"," ",ROUND(AB2333,4))</f>
        <v>0.31</v>
      </c>
      <c r="AE2333" s="110">
        <f>IF('3C-Water transport'!AD$58="no"," ",ROUND(AB2333,4))</f>
        <v>0.31</v>
      </c>
    </row>
    <row r="2334" spans="5:31" x14ac:dyDescent="0.25">
      <c r="E2334" s="110">
        <f t="shared" si="156"/>
        <v>0.31100000000000022</v>
      </c>
      <c r="F2334" s="110">
        <f>IF('3A-Rail transport'!$AD$56="no"," ",ROUND(E2334,4))</f>
        <v>0.311</v>
      </c>
      <c r="G2334" s="110">
        <f>IF('3A-Rail transport'!$AD$57="no"," ",ROUND(E2334,4))</f>
        <v>0.311</v>
      </c>
      <c r="H2334" s="110"/>
      <c r="S2334" s="110">
        <f t="shared" si="157"/>
        <v>0.31100000000000022</v>
      </c>
      <c r="T2334" s="110">
        <f>IF('3B-Air transport'!AD$66="no"," ",ROUND(S2334,4))</f>
        <v>0.311</v>
      </c>
      <c r="U2334" s="110">
        <f>IF('3B-Air transport'!AD$67="no"," ",ROUND(S2334,4))</f>
        <v>0.311</v>
      </c>
      <c r="V2334" s="110">
        <f>IF('3B-Air transport'!AD$68="no"," ",ROUND(S2334,4))</f>
        <v>0.311</v>
      </c>
      <c r="W2334" s="110"/>
      <c r="AB2334" s="110">
        <f t="shared" si="158"/>
        <v>0.31100000000000022</v>
      </c>
      <c r="AC2334" s="110">
        <f>IF('3C-Water transport'!AD$56="no"," ",ROUND(AB2334,4))</f>
        <v>0.311</v>
      </c>
      <c r="AD2334" s="110">
        <f>IF('3C-Water transport'!AD$57="no"," ",ROUND(AB2334,4))</f>
        <v>0.311</v>
      </c>
      <c r="AE2334" s="110">
        <f>IF('3C-Water transport'!AD$58="no"," ",ROUND(AB2334,4))</f>
        <v>0.311</v>
      </c>
    </row>
    <row r="2335" spans="5:31" x14ac:dyDescent="0.25">
      <c r="E2335" s="110">
        <f t="shared" si="156"/>
        <v>0.31200000000000022</v>
      </c>
      <c r="F2335" s="110">
        <f>IF('3A-Rail transport'!$AD$56="no"," ",ROUND(E2335,4))</f>
        <v>0.312</v>
      </c>
      <c r="G2335" s="110">
        <f>IF('3A-Rail transport'!$AD$57="no"," ",ROUND(E2335,4))</f>
        <v>0.312</v>
      </c>
      <c r="H2335" s="110"/>
      <c r="S2335" s="110">
        <f t="shared" si="157"/>
        <v>0.31200000000000022</v>
      </c>
      <c r="T2335" s="110">
        <f>IF('3B-Air transport'!AD$66="no"," ",ROUND(S2335,4))</f>
        <v>0.312</v>
      </c>
      <c r="U2335" s="110">
        <f>IF('3B-Air transport'!AD$67="no"," ",ROUND(S2335,4))</f>
        <v>0.312</v>
      </c>
      <c r="V2335" s="110">
        <f>IF('3B-Air transport'!AD$68="no"," ",ROUND(S2335,4))</f>
        <v>0.312</v>
      </c>
      <c r="W2335" s="110"/>
      <c r="AB2335" s="110">
        <f t="shared" si="158"/>
        <v>0.31200000000000022</v>
      </c>
      <c r="AC2335" s="110">
        <f>IF('3C-Water transport'!AD$56="no"," ",ROUND(AB2335,4))</f>
        <v>0.312</v>
      </c>
      <c r="AD2335" s="110">
        <f>IF('3C-Water transport'!AD$57="no"," ",ROUND(AB2335,4))</f>
        <v>0.312</v>
      </c>
      <c r="AE2335" s="110">
        <f>IF('3C-Water transport'!AD$58="no"," ",ROUND(AB2335,4))</f>
        <v>0.312</v>
      </c>
    </row>
    <row r="2336" spans="5:31" x14ac:dyDescent="0.25">
      <c r="E2336" s="110">
        <f t="shared" si="156"/>
        <v>0.31300000000000022</v>
      </c>
      <c r="F2336" s="110">
        <f>IF('3A-Rail transport'!$AD$56="no"," ",ROUND(E2336,4))</f>
        <v>0.313</v>
      </c>
      <c r="G2336" s="110">
        <f>IF('3A-Rail transport'!$AD$57="no"," ",ROUND(E2336,4))</f>
        <v>0.313</v>
      </c>
      <c r="H2336" s="110"/>
      <c r="S2336" s="110">
        <f t="shared" si="157"/>
        <v>0.31300000000000022</v>
      </c>
      <c r="T2336" s="110">
        <f>IF('3B-Air transport'!AD$66="no"," ",ROUND(S2336,4))</f>
        <v>0.313</v>
      </c>
      <c r="U2336" s="110">
        <f>IF('3B-Air transport'!AD$67="no"," ",ROUND(S2336,4))</f>
        <v>0.313</v>
      </c>
      <c r="V2336" s="110">
        <f>IF('3B-Air transport'!AD$68="no"," ",ROUND(S2336,4))</f>
        <v>0.313</v>
      </c>
      <c r="W2336" s="110"/>
      <c r="AB2336" s="110">
        <f t="shared" si="158"/>
        <v>0.31300000000000022</v>
      </c>
      <c r="AC2336" s="110">
        <f>IF('3C-Water transport'!AD$56="no"," ",ROUND(AB2336,4))</f>
        <v>0.313</v>
      </c>
      <c r="AD2336" s="110">
        <f>IF('3C-Water transport'!AD$57="no"," ",ROUND(AB2336,4))</f>
        <v>0.313</v>
      </c>
      <c r="AE2336" s="110">
        <f>IF('3C-Water transport'!AD$58="no"," ",ROUND(AB2336,4))</f>
        <v>0.313</v>
      </c>
    </row>
    <row r="2337" spans="5:31" x14ac:dyDescent="0.25">
      <c r="E2337" s="110">
        <f t="shared" si="156"/>
        <v>0.31400000000000022</v>
      </c>
      <c r="F2337" s="110">
        <f>IF('3A-Rail transport'!$AD$56="no"," ",ROUND(E2337,4))</f>
        <v>0.314</v>
      </c>
      <c r="G2337" s="110">
        <f>IF('3A-Rail transport'!$AD$57="no"," ",ROUND(E2337,4))</f>
        <v>0.314</v>
      </c>
      <c r="H2337" s="110"/>
      <c r="S2337" s="110">
        <f t="shared" si="157"/>
        <v>0.31400000000000022</v>
      </c>
      <c r="T2337" s="110">
        <f>IF('3B-Air transport'!AD$66="no"," ",ROUND(S2337,4))</f>
        <v>0.314</v>
      </c>
      <c r="U2337" s="110">
        <f>IF('3B-Air transport'!AD$67="no"," ",ROUND(S2337,4))</f>
        <v>0.314</v>
      </c>
      <c r="V2337" s="110">
        <f>IF('3B-Air transport'!AD$68="no"," ",ROUND(S2337,4))</f>
        <v>0.314</v>
      </c>
      <c r="W2337" s="110"/>
      <c r="AB2337" s="110">
        <f t="shared" si="158"/>
        <v>0.31400000000000022</v>
      </c>
      <c r="AC2337" s="110">
        <f>IF('3C-Water transport'!AD$56="no"," ",ROUND(AB2337,4))</f>
        <v>0.314</v>
      </c>
      <c r="AD2337" s="110">
        <f>IF('3C-Water transport'!AD$57="no"," ",ROUND(AB2337,4))</f>
        <v>0.314</v>
      </c>
      <c r="AE2337" s="110">
        <f>IF('3C-Water transport'!AD$58="no"," ",ROUND(AB2337,4))</f>
        <v>0.314</v>
      </c>
    </row>
    <row r="2338" spans="5:31" x14ac:dyDescent="0.25">
      <c r="E2338" s="110">
        <f t="shared" si="156"/>
        <v>0.31500000000000022</v>
      </c>
      <c r="F2338" s="110">
        <f>IF('3A-Rail transport'!$AD$56="no"," ",ROUND(E2338,4))</f>
        <v>0.315</v>
      </c>
      <c r="G2338" s="110">
        <f>IF('3A-Rail transport'!$AD$57="no"," ",ROUND(E2338,4))</f>
        <v>0.315</v>
      </c>
      <c r="H2338" s="110"/>
      <c r="S2338" s="110">
        <f t="shared" si="157"/>
        <v>0.31500000000000022</v>
      </c>
      <c r="T2338" s="110">
        <f>IF('3B-Air transport'!AD$66="no"," ",ROUND(S2338,4))</f>
        <v>0.315</v>
      </c>
      <c r="U2338" s="110">
        <f>IF('3B-Air transport'!AD$67="no"," ",ROUND(S2338,4))</f>
        <v>0.315</v>
      </c>
      <c r="V2338" s="110">
        <f>IF('3B-Air transport'!AD$68="no"," ",ROUND(S2338,4))</f>
        <v>0.315</v>
      </c>
      <c r="W2338" s="110"/>
      <c r="AB2338" s="110">
        <f t="shared" si="158"/>
        <v>0.31500000000000022</v>
      </c>
      <c r="AC2338" s="110">
        <f>IF('3C-Water transport'!AD$56="no"," ",ROUND(AB2338,4))</f>
        <v>0.315</v>
      </c>
      <c r="AD2338" s="110">
        <f>IF('3C-Water transport'!AD$57="no"," ",ROUND(AB2338,4))</f>
        <v>0.315</v>
      </c>
      <c r="AE2338" s="110">
        <f>IF('3C-Water transport'!AD$58="no"," ",ROUND(AB2338,4))</f>
        <v>0.315</v>
      </c>
    </row>
    <row r="2339" spans="5:31" x14ac:dyDescent="0.25">
      <c r="E2339" s="110">
        <f t="shared" si="156"/>
        <v>0.31600000000000023</v>
      </c>
      <c r="F2339" s="110">
        <f>IF('3A-Rail transport'!$AD$56="no"," ",ROUND(E2339,4))</f>
        <v>0.316</v>
      </c>
      <c r="G2339" s="110">
        <f>IF('3A-Rail transport'!$AD$57="no"," ",ROUND(E2339,4))</f>
        <v>0.316</v>
      </c>
      <c r="H2339" s="110"/>
      <c r="S2339" s="110">
        <f t="shared" si="157"/>
        <v>0.31600000000000023</v>
      </c>
      <c r="T2339" s="110">
        <f>IF('3B-Air transport'!AD$66="no"," ",ROUND(S2339,4))</f>
        <v>0.316</v>
      </c>
      <c r="U2339" s="110">
        <f>IF('3B-Air transport'!AD$67="no"," ",ROUND(S2339,4))</f>
        <v>0.316</v>
      </c>
      <c r="V2339" s="110">
        <f>IF('3B-Air transport'!AD$68="no"," ",ROUND(S2339,4))</f>
        <v>0.316</v>
      </c>
      <c r="W2339" s="110"/>
      <c r="AB2339" s="110">
        <f t="shared" si="158"/>
        <v>0.31600000000000023</v>
      </c>
      <c r="AC2339" s="110">
        <f>IF('3C-Water transport'!AD$56="no"," ",ROUND(AB2339,4))</f>
        <v>0.316</v>
      </c>
      <c r="AD2339" s="110">
        <f>IF('3C-Water transport'!AD$57="no"," ",ROUND(AB2339,4))</f>
        <v>0.316</v>
      </c>
      <c r="AE2339" s="110">
        <f>IF('3C-Water transport'!AD$58="no"," ",ROUND(AB2339,4))</f>
        <v>0.316</v>
      </c>
    </row>
    <row r="2340" spans="5:31" x14ac:dyDescent="0.25">
      <c r="E2340" s="110">
        <f t="shared" si="156"/>
        <v>0.31700000000000023</v>
      </c>
      <c r="F2340" s="110">
        <f>IF('3A-Rail transport'!$AD$56="no"," ",ROUND(E2340,4))</f>
        <v>0.317</v>
      </c>
      <c r="G2340" s="110">
        <f>IF('3A-Rail transport'!$AD$57="no"," ",ROUND(E2340,4))</f>
        <v>0.317</v>
      </c>
      <c r="H2340" s="110"/>
      <c r="S2340" s="110">
        <f t="shared" si="157"/>
        <v>0.31700000000000023</v>
      </c>
      <c r="T2340" s="110">
        <f>IF('3B-Air transport'!AD$66="no"," ",ROUND(S2340,4))</f>
        <v>0.317</v>
      </c>
      <c r="U2340" s="110">
        <f>IF('3B-Air transport'!AD$67="no"," ",ROUND(S2340,4))</f>
        <v>0.317</v>
      </c>
      <c r="V2340" s="110">
        <f>IF('3B-Air transport'!AD$68="no"," ",ROUND(S2340,4))</f>
        <v>0.317</v>
      </c>
      <c r="W2340" s="110"/>
      <c r="AB2340" s="110">
        <f t="shared" si="158"/>
        <v>0.31700000000000023</v>
      </c>
      <c r="AC2340" s="110">
        <f>IF('3C-Water transport'!AD$56="no"," ",ROUND(AB2340,4))</f>
        <v>0.317</v>
      </c>
      <c r="AD2340" s="110">
        <f>IF('3C-Water transport'!AD$57="no"," ",ROUND(AB2340,4))</f>
        <v>0.317</v>
      </c>
      <c r="AE2340" s="110">
        <f>IF('3C-Water transport'!AD$58="no"," ",ROUND(AB2340,4))</f>
        <v>0.317</v>
      </c>
    </row>
    <row r="2341" spans="5:31" x14ac:dyDescent="0.25">
      <c r="E2341" s="110">
        <f t="shared" si="156"/>
        <v>0.31800000000000023</v>
      </c>
      <c r="F2341" s="110">
        <f>IF('3A-Rail transport'!$AD$56="no"," ",ROUND(E2341,4))</f>
        <v>0.318</v>
      </c>
      <c r="G2341" s="110">
        <f>IF('3A-Rail transport'!$AD$57="no"," ",ROUND(E2341,4))</f>
        <v>0.318</v>
      </c>
      <c r="H2341" s="110"/>
      <c r="S2341" s="110">
        <f t="shared" si="157"/>
        <v>0.31800000000000023</v>
      </c>
      <c r="T2341" s="110">
        <f>IF('3B-Air transport'!AD$66="no"," ",ROUND(S2341,4))</f>
        <v>0.318</v>
      </c>
      <c r="U2341" s="110">
        <f>IF('3B-Air transport'!AD$67="no"," ",ROUND(S2341,4))</f>
        <v>0.318</v>
      </c>
      <c r="V2341" s="110">
        <f>IF('3B-Air transport'!AD$68="no"," ",ROUND(S2341,4))</f>
        <v>0.318</v>
      </c>
      <c r="W2341" s="110"/>
      <c r="AB2341" s="110">
        <f t="shared" si="158"/>
        <v>0.31800000000000023</v>
      </c>
      <c r="AC2341" s="110">
        <f>IF('3C-Water transport'!AD$56="no"," ",ROUND(AB2341,4))</f>
        <v>0.318</v>
      </c>
      <c r="AD2341" s="110">
        <f>IF('3C-Water transport'!AD$57="no"," ",ROUND(AB2341,4))</f>
        <v>0.318</v>
      </c>
      <c r="AE2341" s="110">
        <f>IF('3C-Water transport'!AD$58="no"," ",ROUND(AB2341,4))</f>
        <v>0.318</v>
      </c>
    </row>
    <row r="2342" spans="5:31" x14ac:dyDescent="0.25">
      <c r="E2342" s="110">
        <f t="shared" si="156"/>
        <v>0.31900000000000023</v>
      </c>
      <c r="F2342" s="110">
        <f>IF('3A-Rail transport'!$AD$56="no"," ",ROUND(E2342,4))</f>
        <v>0.31900000000000001</v>
      </c>
      <c r="G2342" s="110">
        <f>IF('3A-Rail transport'!$AD$57="no"," ",ROUND(E2342,4))</f>
        <v>0.31900000000000001</v>
      </c>
      <c r="H2342" s="110"/>
      <c r="S2342" s="110">
        <f t="shared" si="157"/>
        <v>0.31900000000000023</v>
      </c>
      <c r="T2342" s="110">
        <f>IF('3B-Air transport'!AD$66="no"," ",ROUND(S2342,4))</f>
        <v>0.31900000000000001</v>
      </c>
      <c r="U2342" s="110">
        <f>IF('3B-Air transport'!AD$67="no"," ",ROUND(S2342,4))</f>
        <v>0.31900000000000001</v>
      </c>
      <c r="V2342" s="110">
        <f>IF('3B-Air transport'!AD$68="no"," ",ROUND(S2342,4))</f>
        <v>0.31900000000000001</v>
      </c>
      <c r="W2342" s="110"/>
      <c r="AB2342" s="110">
        <f t="shared" si="158"/>
        <v>0.31900000000000023</v>
      </c>
      <c r="AC2342" s="110">
        <f>IF('3C-Water transport'!AD$56="no"," ",ROUND(AB2342,4))</f>
        <v>0.31900000000000001</v>
      </c>
      <c r="AD2342" s="110">
        <f>IF('3C-Water transport'!AD$57="no"," ",ROUND(AB2342,4))</f>
        <v>0.31900000000000001</v>
      </c>
      <c r="AE2342" s="110">
        <f>IF('3C-Water transport'!AD$58="no"," ",ROUND(AB2342,4))</f>
        <v>0.31900000000000001</v>
      </c>
    </row>
    <row r="2343" spans="5:31" x14ac:dyDescent="0.25">
      <c r="E2343" s="110">
        <f t="shared" si="156"/>
        <v>0.32000000000000023</v>
      </c>
      <c r="F2343" s="110">
        <f>IF('3A-Rail transport'!$AD$56="no"," ",ROUND(E2343,4))</f>
        <v>0.32</v>
      </c>
      <c r="G2343" s="110">
        <f>IF('3A-Rail transport'!$AD$57="no"," ",ROUND(E2343,4))</f>
        <v>0.32</v>
      </c>
      <c r="H2343" s="110"/>
      <c r="S2343" s="110">
        <f t="shared" si="157"/>
        <v>0.32000000000000023</v>
      </c>
      <c r="T2343" s="110">
        <f>IF('3B-Air transport'!AD$66="no"," ",ROUND(S2343,4))</f>
        <v>0.32</v>
      </c>
      <c r="U2343" s="110">
        <f>IF('3B-Air transport'!AD$67="no"," ",ROUND(S2343,4))</f>
        <v>0.32</v>
      </c>
      <c r="V2343" s="110">
        <f>IF('3B-Air transport'!AD$68="no"," ",ROUND(S2343,4))</f>
        <v>0.32</v>
      </c>
      <c r="W2343" s="110"/>
      <c r="AB2343" s="110">
        <f t="shared" si="158"/>
        <v>0.32000000000000023</v>
      </c>
      <c r="AC2343" s="110">
        <f>IF('3C-Water transport'!AD$56="no"," ",ROUND(AB2343,4))</f>
        <v>0.32</v>
      </c>
      <c r="AD2343" s="110">
        <f>IF('3C-Water transport'!AD$57="no"," ",ROUND(AB2343,4))</f>
        <v>0.32</v>
      </c>
      <c r="AE2343" s="110">
        <f>IF('3C-Water transport'!AD$58="no"," ",ROUND(AB2343,4))</f>
        <v>0.32</v>
      </c>
    </row>
    <row r="2344" spans="5:31" x14ac:dyDescent="0.25">
      <c r="E2344" s="110">
        <f t="shared" ref="E2344:E2407" si="159">E2343+0.001</f>
        <v>0.32100000000000023</v>
      </c>
      <c r="F2344" s="110">
        <f>IF('3A-Rail transport'!$AD$56="no"," ",ROUND(E2344,4))</f>
        <v>0.32100000000000001</v>
      </c>
      <c r="G2344" s="110">
        <f>IF('3A-Rail transport'!$AD$57="no"," ",ROUND(E2344,4))</f>
        <v>0.32100000000000001</v>
      </c>
      <c r="H2344" s="110"/>
      <c r="S2344" s="110">
        <f t="shared" ref="S2344:S2407" si="160">S2343+0.001</f>
        <v>0.32100000000000023</v>
      </c>
      <c r="T2344" s="110">
        <f>IF('3B-Air transport'!AD$66="no"," ",ROUND(S2344,4))</f>
        <v>0.32100000000000001</v>
      </c>
      <c r="U2344" s="110">
        <f>IF('3B-Air transport'!AD$67="no"," ",ROUND(S2344,4))</f>
        <v>0.32100000000000001</v>
      </c>
      <c r="V2344" s="110">
        <f>IF('3B-Air transport'!AD$68="no"," ",ROUND(S2344,4))</f>
        <v>0.32100000000000001</v>
      </c>
      <c r="W2344" s="110"/>
      <c r="AB2344" s="110">
        <f t="shared" ref="AB2344:AB2407" si="161">AB2343+0.001</f>
        <v>0.32100000000000023</v>
      </c>
      <c r="AC2344" s="110">
        <f>IF('3C-Water transport'!AD$56="no"," ",ROUND(AB2344,4))</f>
        <v>0.32100000000000001</v>
      </c>
      <c r="AD2344" s="110">
        <f>IF('3C-Water transport'!AD$57="no"," ",ROUND(AB2344,4))</f>
        <v>0.32100000000000001</v>
      </c>
      <c r="AE2344" s="110">
        <f>IF('3C-Water transport'!AD$58="no"," ",ROUND(AB2344,4))</f>
        <v>0.32100000000000001</v>
      </c>
    </row>
    <row r="2345" spans="5:31" x14ac:dyDescent="0.25">
      <c r="E2345" s="110">
        <f t="shared" si="159"/>
        <v>0.32200000000000023</v>
      </c>
      <c r="F2345" s="110">
        <f>IF('3A-Rail transport'!$AD$56="no"," ",ROUND(E2345,4))</f>
        <v>0.32200000000000001</v>
      </c>
      <c r="G2345" s="110">
        <f>IF('3A-Rail transport'!$AD$57="no"," ",ROUND(E2345,4))</f>
        <v>0.32200000000000001</v>
      </c>
      <c r="H2345" s="110"/>
      <c r="S2345" s="110">
        <f t="shared" si="160"/>
        <v>0.32200000000000023</v>
      </c>
      <c r="T2345" s="110">
        <f>IF('3B-Air transport'!AD$66="no"," ",ROUND(S2345,4))</f>
        <v>0.32200000000000001</v>
      </c>
      <c r="U2345" s="110">
        <f>IF('3B-Air transport'!AD$67="no"," ",ROUND(S2345,4))</f>
        <v>0.32200000000000001</v>
      </c>
      <c r="V2345" s="110">
        <f>IF('3B-Air transport'!AD$68="no"," ",ROUND(S2345,4))</f>
        <v>0.32200000000000001</v>
      </c>
      <c r="W2345" s="110"/>
      <c r="AB2345" s="110">
        <f t="shared" si="161"/>
        <v>0.32200000000000023</v>
      </c>
      <c r="AC2345" s="110">
        <f>IF('3C-Water transport'!AD$56="no"," ",ROUND(AB2345,4))</f>
        <v>0.32200000000000001</v>
      </c>
      <c r="AD2345" s="110">
        <f>IF('3C-Water transport'!AD$57="no"," ",ROUND(AB2345,4))</f>
        <v>0.32200000000000001</v>
      </c>
      <c r="AE2345" s="110">
        <f>IF('3C-Water transport'!AD$58="no"," ",ROUND(AB2345,4))</f>
        <v>0.32200000000000001</v>
      </c>
    </row>
    <row r="2346" spans="5:31" x14ac:dyDescent="0.25">
      <c r="E2346" s="110">
        <f t="shared" si="159"/>
        <v>0.32300000000000023</v>
      </c>
      <c r="F2346" s="110">
        <f>IF('3A-Rail transport'!$AD$56="no"," ",ROUND(E2346,4))</f>
        <v>0.32300000000000001</v>
      </c>
      <c r="G2346" s="110">
        <f>IF('3A-Rail transport'!$AD$57="no"," ",ROUND(E2346,4))</f>
        <v>0.32300000000000001</v>
      </c>
      <c r="H2346" s="110"/>
      <c r="S2346" s="110">
        <f t="shared" si="160"/>
        <v>0.32300000000000023</v>
      </c>
      <c r="T2346" s="110">
        <f>IF('3B-Air transport'!AD$66="no"," ",ROUND(S2346,4))</f>
        <v>0.32300000000000001</v>
      </c>
      <c r="U2346" s="110">
        <f>IF('3B-Air transport'!AD$67="no"," ",ROUND(S2346,4))</f>
        <v>0.32300000000000001</v>
      </c>
      <c r="V2346" s="110">
        <f>IF('3B-Air transport'!AD$68="no"," ",ROUND(S2346,4))</f>
        <v>0.32300000000000001</v>
      </c>
      <c r="W2346" s="110"/>
      <c r="AB2346" s="110">
        <f t="shared" si="161"/>
        <v>0.32300000000000023</v>
      </c>
      <c r="AC2346" s="110">
        <f>IF('3C-Water transport'!AD$56="no"," ",ROUND(AB2346,4))</f>
        <v>0.32300000000000001</v>
      </c>
      <c r="AD2346" s="110">
        <f>IF('3C-Water transport'!AD$57="no"," ",ROUND(AB2346,4))</f>
        <v>0.32300000000000001</v>
      </c>
      <c r="AE2346" s="110">
        <f>IF('3C-Water transport'!AD$58="no"," ",ROUND(AB2346,4))</f>
        <v>0.32300000000000001</v>
      </c>
    </row>
    <row r="2347" spans="5:31" x14ac:dyDescent="0.25">
      <c r="E2347" s="110">
        <f t="shared" si="159"/>
        <v>0.32400000000000023</v>
      </c>
      <c r="F2347" s="110">
        <f>IF('3A-Rail transport'!$AD$56="no"," ",ROUND(E2347,4))</f>
        <v>0.32400000000000001</v>
      </c>
      <c r="G2347" s="110">
        <f>IF('3A-Rail transport'!$AD$57="no"," ",ROUND(E2347,4))</f>
        <v>0.32400000000000001</v>
      </c>
      <c r="H2347" s="110"/>
      <c r="S2347" s="110">
        <f t="shared" si="160"/>
        <v>0.32400000000000023</v>
      </c>
      <c r="T2347" s="110">
        <f>IF('3B-Air transport'!AD$66="no"," ",ROUND(S2347,4))</f>
        <v>0.32400000000000001</v>
      </c>
      <c r="U2347" s="110">
        <f>IF('3B-Air transport'!AD$67="no"," ",ROUND(S2347,4))</f>
        <v>0.32400000000000001</v>
      </c>
      <c r="V2347" s="110">
        <f>IF('3B-Air transport'!AD$68="no"," ",ROUND(S2347,4))</f>
        <v>0.32400000000000001</v>
      </c>
      <c r="W2347" s="110"/>
      <c r="AB2347" s="110">
        <f t="shared" si="161"/>
        <v>0.32400000000000023</v>
      </c>
      <c r="AC2347" s="110">
        <f>IF('3C-Water transport'!AD$56="no"," ",ROUND(AB2347,4))</f>
        <v>0.32400000000000001</v>
      </c>
      <c r="AD2347" s="110">
        <f>IF('3C-Water transport'!AD$57="no"," ",ROUND(AB2347,4))</f>
        <v>0.32400000000000001</v>
      </c>
      <c r="AE2347" s="110">
        <f>IF('3C-Water transport'!AD$58="no"," ",ROUND(AB2347,4))</f>
        <v>0.32400000000000001</v>
      </c>
    </row>
    <row r="2348" spans="5:31" x14ac:dyDescent="0.25">
      <c r="E2348" s="110">
        <f t="shared" si="159"/>
        <v>0.32500000000000023</v>
      </c>
      <c r="F2348" s="110">
        <f>IF('3A-Rail transport'!$AD$56="no"," ",ROUND(E2348,4))</f>
        <v>0.32500000000000001</v>
      </c>
      <c r="G2348" s="110">
        <f>IF('3A-Rail transport'!$AD$57="no"," ",ROUND(E2348,4))</f>
        <v>0.32500000000000001</v>
      </c>
      <c r="H2348" s="110"/>
      <c r="S2348" s="110">
        <f t="shared" si="160"/>
        <v>0.32500000000000023</v>
      </c>
      <c r="T2348" s="110">
        <f>IF('3B-Air transport'!AD$66="no"," ",ROUND(S2348,4))</f>
        <v>0.32500000000000001</v>
      </c>
      <c r="U2348" s="110">
        <f>IF('3B-Air transport'!AD$67="no"," ",ROUND(S2348,4))</f>
        <v>0.32500000000000001</v>
      </c>
      <c r="V2348" s="110">
        <f>IF('3B-Air transport'!AD$68="no"," ",ROUND(S2348,4))</f>
        <v>0.32500000000000001</v>
      </c>
      <c r="W2348" s="110"/>
      <c r="AB2348" s="110">
        <f t="shared" si="161"/>
        <v>0.32500000000000023</v>
      </c>
      <c r="AC2348" s="110">
        <f>IF('3C-Water transport'!AD$56="no"," ",ROUND(AB2348,4))</f>
        <v>0.32500000000000001</v>
      </c>
      <c r="AD2348" s="110">
        <f>IF('3C-Water transport'!AD$57="no"," ",ROUND(AB2348,4))</f>
        <v>0.32500000000000001</v>
      </c>
      <c r="AE2348" s="110">
        <f>IF('3C-Water transport'!AD$58="no"," ",ROUND(AB2348,4))</f>
        <v>0.32500000000000001</v>
      </c>
    </row>
    <row r="2349" spans="5:31" x14ac:dyDescent="0.25">
      <c r="E2349" s="110">
        <f t="shared" si="159"/>
        <v>0.32600000000000023</v>
      </c>
      <c r="F2349" s="110">
        <f>IF('3A-Rail transport'!$AD$56="no"," ",ROUND(E2349,4))</f>
        <v>0.32600000000000001</v>
      </c>
      <c r="G2349" s="110">
        <f>IF('3A-Rail transport'!$AD$57="no"," ",ROUND(E2349,4))</f>
        <v>0.32600000000000001</v>
      </c>
      <c r="H2349" s="110"/>
      <c r="S2349" s="110">
        <f t="shared" si="160"/>
        <v>0.32600000000000023</v>
      </c>
      <c r="T2349" s="110">
        <f>IF('3B-Air transport'!AD$66="no"," ",ROUND(S2349,4))</f>
        <v>0.32600000000000001</v>
      </c>
      <c r="U2349" s="110">
        <f>IF('3B-Air transport'!AD$67="no"," ",ROUND(S2349,4))</f>
        <v>0.32600000000000001</v>
      </c>
      <c r="V2349" s="110">
        <f>IF('3B-Air transport'!AD$68="no"," ",ROUND(S2349,4))</f>
        <v>0.32600000000000001</v>
      </c>
      <c r="W2349" s="110"/>
      <c r="AB2349" s="110">
        <f t="shared" si="161"/>
        <v>0.32600000000000023</v>
      </c>
      <c r="AC2349" s="110">
        <f>IF('3C-Water transport'!AD$56="no"," ",ROUND(AB2349,4))</f>
        <v>0.32600000000000001</v>
      </c>
      <c r="AD2349" s="110">
        <f>IF('3C-Water transport'!AD$57="no"," ",ROUND(AB2349,4))</f>
        <v>0.32600000000000001</v>
      </c>
      <c r="AE2349" s="110">
        <f>IF('3C-Water transport'!AD$58="no"," ",ROUND(AB2349,4))</f>
        <v>0.32600000000000001</v>
      </c>
    </row>
    <row r="2350" spans="5:31" x14ac:dyDescent="0.25">
      <c r="E2350" s="110">
        <f t="shared" si="159"/>
        <v>0.32700000000000023</v>
      </c>
      <c r="F2350" s="110">
        <f>IF('3A-Rail transport'!$AD$56="no"," ",ROUND(E2350,4))</f>
        <v>0.32700000000000001</v>
      </c>
      <c r="G2350" s="110">
        <f>IF('3A-Rail transport'!$AD$57="no"," ",ROUND(E2350,4))</f>
        <v>0.32700000000000001</v>
      </c>
      <c r="H2350" s="110"/>
      <c r="S2350" s="110">
        <f t="shared" si="160"/>
        <v>0.32700000000000023</v>
      </c>
      <c r="T2350" s="110">
        <f>IF('3B-Air transport'!AD$66="no"," ",ROUND(S2350,4))</f>
        <v>0.32700000000000001</v>
      </c>
      <c r="U2350" s="110">
        <f>IF('3B-Air transport'!AD$67="no"," ",ROUND(S2350,4))</f>
        <v>0.32700000000000001</v>
      </c>
      <c r="V2350" s="110">
        <f>IF('3B-Air transport'!AD$68="no"," ",ROUND(S2350,4))</f>
        <v>0.32700000000000001</v>
      </c>
      <c r="W2350" s="110"/>
      <c r="AB2350" s="110">
        <f t="shared" si="161"/>
        <v>0.32700000000000023</v>
      </c>
      <c r="AC2350" s="110">
        <f>IF('3C-Water transport'!AD$56="no"," ",ROUND(AB2350,4))</f>
        <v>0.32700000000000001</v>
      </c>
      <c r="AD2350" s="110">
        <f>IF('3C-Water transport'!AD$57="no"," ",ROUND(AB2350,4))</f>
        <v>0.32700000000000001</v>
      </c>
      <c r="AE2350" s="110">
        <f>IF('3C-Water transport'!AD$58="no"," ",ROUND(AB2350,4))</f>
        <v>0.32700000000000001</v>
      </c>
    </row>
    <row r="2351" spans="5:31" x14ac:dyDescent="0.25">
      <c r="E2351" s="110">
        <f t="shared" si="159"/>
        <v>0.32800000000000024</v>
      </c>
      <c r="F2351" s="110">
        <f>IF('3A-Rail transport'!$AD$56="no"," ",ROUND(E2351,4))</f>
        <v>0.32800000000000001</v>
      </c>
      <c r="G2351" s="110">
        <f>IF('3A-Rail transport'!$AD$57="no"," ",ROUND(E2351,4))</f>
        <v>0.32800000000000001</v>
      </c>
      <c r="H2351" s="110"/>
      <c r="S2351" s="110">
        <f t="shared" si="160"/>
        <v>0.32800000000000024</v>
      </c>
      <c r="T2351" s="110">
        <f>IF('3B-Air transport'!AD$66="no"," ",ROUND(S2351,4))</f>
        <v>0.32800000000000001</v>
      </c>
      <c r="U2351" s="110">
        <f>IF('3B-Air transport'!AD$67="no"," ",ROUND(S2351,4))</f>
        <v>0.32800000000000001</v>
      </c>
      <c r="V2351" s="110">
        <f>IF('3B-Air transport'!AD$68="no"," ",ROUND(S2351,4))</f>
        <v>0.32800000000000001</v>
      </c>
      <c r="W2351" s="110"/>
      <c r="AB2351" s="110">
        <f t="shared" si="161"/>
        <v>0.32800000000000024</v>
      </c>
      <c r="AC2351" s="110">
        <f>IF('3C-Water transport'!AD$56="no"," ",ROUND(AB2351,4))</f>
        <v>0.32800000000000001</v>
      </c>
      <c r="AD2351" s="110">
        <f>IF('3C-Water transport'!AD$57="no"," ",ROUND(AB2351,4))</f>
        <v>0.32800000000000001</v>
      </c>
      <c r="AE2351" s="110">
        <f>IF('3C-Water transport'!AD$58="no"," ",ROUND(AB2351,4))</f>
        <v>0.32800000000000001</v>
      </c>
    </row>
    <row r="2352" spans="5:31" x14ac:dyDescent="0.25">
      <c r="E2352" s="110">
        <f t="shared" si="159"/>
        <v>0.32900000000000024</v>
      </c>
      <c r="F2352" s="110">
        <f>IF('3A-Rail transport'!$AD$56="no"," ",ROUND(E2352,4))</f>
        <v>0.32900000000000001</v>
      </c>
      <c r="G2352" s="110">
        <f>IF('3A-Rail transport'!$AD$57="no"," ",ROUND(E2352,4))</f>
        <v>0.32900000000000001</v>
      </c>
      <c r="H2352" s="110"/>
      <c r="S2352" s="110">
        <f t="shared" si="160"/>
        <v>0.32900000000000024</v>
      </c>
      <c r="T2352" s="110">
        <f>IF('3B-Air transport'!AD$66="no"," ",ROUND(S2352,4))</f>
        <v>0.32900000000000001</v>
      </c>
      <c r="U2352" s="110">
        <f>IF('3B-Air transport'!AD$67="no"," ",ROUND(S2352,4))</f>
        <v>0.32900000000000001</v>
      </c>
      <c r="V2352" s="110">
        <f>IF('3B-Air transport'!AD$68="no"," ",ROUND(S2352,4))</f>
        <v>0.32900000000000001</v>
      </c>
      <c r="W2352" s="110"/>
      <c r="AB2352" s="110">
        <f t="shared" si="161"/>
        <v>0.32900000000000024</v>
      </c>
      <c r="AC2352" s="110">
        <f>IF('3C-Water transport'!AD$56="no"," ",ROUND(AB2352,4))</f>
        <v>0.32900000000000001</v>
      </c>
      <c r="AD2352" s="110">
        <f>IF('3C-Water transport'!AD$57="no"," ",ROUND(AB2352,4))</f>
        <v>0.32900000000000001</v>
      </c>
      <c r="AE2352" s="110">
        <f>IF('3C-Water transport'!AD$58="no"," ",ROUND(AB2352,4))</f>
        <v>0.32900000000000001</v>
      </c>
    </row>
    <row r="2353" spans="5:31" x14ac:dyDescent="0.25">
      <c r="E2353" s="110">
        <f t="shared" si="159"/>
        <v>0.33000000000000024</v>
      </c>
      <c r="F2353" s="110">
        <f>IF('3A-Rail transport'!$AD$56="no"," ",ROUND(E2353,4))</f>
        <v>0.33</v>
      </c>
      <c r="G2353" s="110">
        <f>IF('3A-Rail transport'!$AD$57="no"," ",ROUND(E2353,4))</f>
        <v>0.33</v>
      </c>
      <c r="H2353" s="110"/>
      <c r="S2353" s="110">
        <f t="shared" si="160"/>
        <v>0.33000000000000024</v>
      </c>
      <c r="T2353" s="110">
        <f>IF('3B-Air transport'!AD$66="no"," ",ROUND(S2353,4))</f>
        <v>0.33</v>
      </c>
      <c r="U2353" s="110">
        <f>IF('3B-Air transport'!AD$67="no"," ",ROUND(S2353,4))</f>
        <v>0.33</v>
      </c>
      <c r="V2353" s="110">
        <f>IF('3B-Air transport'!AD$68="no"," ",ROUND(S2353,4))</f>
        <v>0.33</v>
      </c>
      <c r="W2353" s="110"/>
      <c r="AB2353" s="110">
        <f t="shared" si="161"/>
        <v>0.33000000000000024</v>
      </c>
      <c r="AC2353" s="110">
        <f>IF('3C-Water transport'!AD$56="no"," ",ROUND(AB2353,4))</f>
        <v>0.33</v>
      </c>
      <c r="AD2353" s="110">
        <f>IF('3C-Water transport'!AD$57="no"," ",ROUND(AB2353,4))</f>
        <v>0.33</v>
      </c>
      <c r="AE2353" s="110">
        <f>IF('3C-Water transport'!AD$58="no"," ",ROUND(AB2353,4))</f>
        <v>0.33</v>
      </c>
    </row>
    <row r="2354" spans="5:31" x14ac:dyDescent="0.25">
      <c r="E2354" s="110">
        <f t="shared" si="159"/>
        <v>0.33100000000000024</v>
      </c>
      <c r="F2354" s="110">
        <f>IF('3A-Rail transport'!$AD$56="no"," ",ROUND(E2354,4))</f>
        <v>0.33100000000000002</v>
      </c>
      <c r="G2354" s="110">
        <f>IF('3A-Rail transport'!$AD$57="no"," ",ROUND(E2354,4))</f>
        <v>0.33100000000000002</v>
      </c>
      <c r="H2354" s="110"/>
      <c r="S2354" s="110">
        <f t="shared" si="160"/>
        <v>0.33100000000000024</v>
      </c>
      <c r="T2354" s="110">
        <f>IF('3B-Air transport'!AD$66="no"," ",ROUND(S2354,4))</f>
        <v>0.33100000000000002</v>
      </c>
      <c r="U2354" s="110">
        <f>IF('3B-Air transport'!AD$67="no"," ",ROUND(S2354,4))</f>
        <v>0.33100000000000002</v>
      </c>
      <c r="V2354" s="110">
        <f>IF('3B-Air transport'!AD$68="no"," ",ROUND(S2354,4))</f>
        <v>0.33100000000000002</v>
      </c>
      <c r="W2354" s="110"/>
      <c r="AB2354" s="110">
        <f t="shared" si="161"/>
        <v>0.33100000000000024</v>
      </c>
      <c r="AC2354" s="110">
        <f>IF('3C-Water transport'!AD$56="no"," ",ROUND(AB2354,4))</f>
        <v>0.33100000000000002</v>
      </c>
      <c r="AD2354" s="110">
        <f>IF('3C-Water transport'!AD$57="no"," ",ROUND(AB2354,4))</f>
        <v>0.33100000000000002</v>
      </c>
      <c r="AE2354" s="110">
        <f>IF('3C-Water transport'!AD$58="no"," ",ROUND(AB2354,4))</f>
        <v>0.33100000000000002</v>
      </c>
    </row>
    <row r="2355" spans="5:31" x14ac:dyDescent="0.25">
      <c r="E2355" s="110">
        <f t="shared" si="159"/>
        <v>0.33200000000000024</v>
      </c>
      <c r="F2355" s="110">
        <f>IF('3A-Rail transport'!$AD$56="no"," ",ROUND(E2355,4))</f>
        <v>0.33200000000000002</v>
      </c>
      <c r="G2355" s="110">
        <f>IF('3A-Rail transport'!$AD$57="no"," ",ROUND(E2355,4))</f>
        <v>0.33200000000000002</v>
      </c>
      <c r="H2355" s="110"/>
      <c r="S2355" s="110">
        <f t="shared" si="160"/>
        <v>0.33200000000000024</v>
      </c>
      <c r="T2355" s="110">
        <f>IF('3B-Air transport'!AD$66="no"," ",ROUND(S2355,4))</f>
        <v>0.33200000000000002</v>
      </c>
      <c r="U2355" s="110">
        <f>IF('3B-Air transport'!AD$67="no"," ",ROUND(S2355,4))</f>
        <v>0.33200000000000002</v>
      </c>
      <c r="V2355" s="110">
        <f>IF('3B-Air transport'!AD$68="no"," ",ROUND(S2355,4))</f>
        <v>0.33200000000000002</v>
      </c>
      <c r="W2355" s="110"/>
      <c r="AB2355" s="110">
        <f t="shared" si="161"/>
        <v>0.33200000000000024</v>
      </c>
      <c r="AC2355" s="110">
        <f>IF('3C-Water transport'!AD$56="no"," ",ROUND(AB2355,4))</f>
        <v>0.33200000000000002</v>
      </c>
      <c r="AD2355" s="110">
        <f>IF('3C-Water transport'!AD$57="no"," ",ROUND(AB2355,4))</f>
        <v>0.33200000000000002</v>
      </c>
      <c r="AE2355" s="110">
        <f>IF('3C-Water transport'!AD$58="no"," ",ROUND(AB2355,4))</f>
        <v>0.33200000000000002</v>
      </c>
    </row>
    <row r="2356" spans="5:31" x14ac:dyDescent="0.25">
      <c r="E2356" s="110">
        <f t="shared" si="159"/>
        <v>0.33300000000000024</v>
      </c>
      <c r="F2356" s="110">
        <f>IF('3A-Rail transport'!$AD$56="no"," ",ROUND(E2356,4))</f>
        <v>0.33300000000000002</v>
      </c>
      <c r="G2356" s="110">
        <f>IF('3A-Rail transport'!$AD$57="no"," ",ROUND(E2356,4))</f>
        <v>0.33300000000000002</v>
      </c>
      <c r="H2356" s="110"/>
      <c r="S2356" s="110">
        <f t="shared" si="160"/>
        <v>0.33300000000000024</v>
      </c>
      <c r="T2356" s="110">
        <f>IF('3B-Air transport'!AD$66="no"," ",ROUND(S2356,4))</f>
        <v>0.33300000000000002</v>
      </c>
      <c r="U2356" s="110">
        <f>IF('3B-Air transport'!AD$67="no"," ",ROUND(S2356,4))</f>
        <v>0.33300000000000002</v>
      </c>
      <c r="V2356" s="110">
        <f>IF('3B-Air transport'!AD$68="no"," ",ROUND(S2356,4))</f>
        <v>0.33300000000000002</v>
      </c>
      <c r="W2356" s="110"/>
      <c r="AB2356" s="110">
        <f t="shared" si="161"/>
        <v>0.33300000000000024</v>
      </c>
      <c r="AC2356" s="110">
        <f>IF('3C-Water transport'!AD$56="no"," ",ROUND(AB2356,4))</f>
        <v>0.33300000000000002</v>
      </c>
      <c r="AD2356" s="110">
        <f>IF('3C-Water transport'!AD$57="no"," ",ROUND(AB2356,4))</f>
        <v>0.33300000000000002</v>
      </c>
      <c r="AE2356" s="110">
        <f>IF('3C-Water transport'!AD$58="no"," ",ROUND(AB2356,4))</f>
        <v>0.33300000000000002</v>
      </c>
    </row>
    <row r="2357" spans="5:31" x14ac:dyDescent="0.25">
      <c r="E2357" s="110">
        <f t="shared" si="159"/>
        <v>0.33400000000000024</v>
      </c>
      <c r="F2357" s="110">
        <f>IF('3A-Rail transport'!$AD$56="no"," ",ROUND(E2357,4))</f>
        <v>0.33400000000000002</v>
      </c>
      <c r="G2357" s="110">
        <f>IF('3A-Rail transport'!$AD$57="no"," ",ROUND(E2357,4))</f>
        <v>0.33400000000000002</v>
      </c>
      <c r="H2357" s="110"/>
      <c r="S2357" s="110">
        <f t="shared" si="160"/>
        <v>0.33400000000000024</v>
      </c>
      <c r="T2357" s="110">
        <f>IF('3B-Air transport'!AD$66="no"," ",ROUND(S2357,4))</f>
        <v>0.33400000000000002</v>
      </c>
      <c r="U2357" s="110">
        <f>IF('3B-Air transport'!AD$67="no"," ",ROUND(S2357,4))</f>
        <v>0.33400000000000002</v>
      </c>
      <c r="V2357" s="110">
        <f>IF('3B-Air transport'!AD$68="no"," ",ROUND(S2357,4))</f>
        <v>0.33400000000000002</v>
      </c>
      <c r="W2357" s="110"/>
      <c r="AB2357" s="110">
        <f t="shared" si="161"/>
        <v>0.33400000000000024</v>
      </c>
      <c r="AC2357" s="110">
        <f>IF('3C-Water transport'!AD$56="no"," ",ROUND(AB2357,4))</f>
        <v>0.33400000000000002</v>
      </c>
      <c r="AD2357" s="110">
        <f>IF('3C-Water transport'!AD$57="no"," ",ROUND(AB2357,4))</f>
        <v>0.33400000000000002</v>
      </c>
      <c r="AE2357" s="110">
        <f>IF('3C-Water transport'!AD$58="no"," ",ROUND(AB2357,4))</f>
        <v>0.33400000000000002</v>
      </c>
    </row>
    <row r="2358" spans="5:31" x14ac:dyDescent="0.25">
      <c r="E2358" s="110">
        <f t="shared" si="159"/>
        <v>0.33500000000000024</v>
      </c>
      <c r="F2358" s="110">
        <f>IF('3A-Rail transport'!$AD$56="no"," ",ROUND(E2358,4))</f>
        <v>0.33500000000000002</v>
      </c>
      <c r="G2358" s="110">
        <f>IF('3A-Rail transport'!$AD$57="no"," ",ROUND(E2358,4))</f>
        <v>0.33500000000000002</v>
      </c>
      <c r="H2358" s="110"/>
      <c r="S2358" s="110">
        <f t="shared" si="160"/>
        <v>0.33500000000000024</v>
      </c>
      <c r="T2358" s="110">
        <f>IF('3B-Air transport'!AD$66="no"," ",ROUND(S2358,4))</f>
        <v>0.33500000000000002</v>
      </c>
      <c r="U2358" s="110">
        <f>IF('3B-Air transport'!AD$67="no"," ",ROUND(S2358,4))</f>
        <v>0.33500000000000002</v>
      </c>
      <c r="V2358" s="110">
        <f>IF('3B-Air transport'!AD$68="no"," ",ROUND(S2358,4))</f>
        <v>0.33500000000000002</v>
      </c>
      <c r="W2358" s="110"/>
      <c r="AB2358" s="110">
        <f t="shared" si="161"/>
        <v>0.33500000000000024</v>
      </c>
      <c r="AC2358" s="110">
        <f>IF('3C-Water transport'!AD$56="no"," ",ROUND(AB2358,4))</f>
        <v>0.33500000000000002</v>
      </c>
      <c r="AD2358" s="110">
        <f>IF('3C-Water transport'!AD$57="no"," ",ROUND(AB2358,4))</f>
        <v>0.33500000000000002</v>
      </c>
      <c r="AE2358" s="110">
        <f>IF('3C-Water transport'!AD$58="no"," ",ROUND(AB2358,4))</f>
        <v>0.33500000000000002</v>
      </c>
    </row>
    <row r="2359" spans="5:31" x14ac:dyDescent="0.25">
      <c r="E2359" s="110">
        <f t="shared" si="159"/>
        <v>0.33600000000000024</v>
      </c>
      <c r="F2359" s="110">
        <f>IF('3A-Rail transport'!$AD$56="no"," ",ROUND(E2359,4))</f>
        <v>0.33600000000000002</v>
      </c>
      <c r="G2359" s="110">
        <f>IF('3A-Rail transport'!$AD$57="no"," ",ROUND(E2359,4))</f>
        <v>0.33600000000000002</v>
      </c>
      <c r="H2359" s="110"/>
      <c r="S2359" s="110">
        <f t="shared" si="160"/>
        <v>0.33600000000000024</v>
      </c>
      <c r="T2359" s="110">
        <f>IF('3B-Air transport'!AD$66="no"," ",ROUND(S2359,4))</f>
        <v>0.33600000000000002</v>
      </c>
      <c r="U2359" s="110">
        <f>IF('3B-Air transport'!AD$67="no"," ",ROUND(S2359,4))</f>
        <v>0.33600000000000002</v>
      </c>
      <c r="V2359" s="110">
        <f>IF('3B-Air transport'!AD$68="no"," ",ROUND(S2359,4))</f>
        <v>0.33600000000000002</v>
      </c>
      <c r="W2359" s="110"/>
      <c r="AB2359" s="110">
        <f t="shared" si="161"/>
        <v>0.33600000000000024</v>
      </c>
      <c r="AC2359" s="110">
        <f>IF('3C-Water transport'!AD$56="no"," ",ROUND(AB2359,4))</f>
        <v>0.33600000000000002</v>
      </c>
      <c r="AD2359" s="110">
        <f>IF('3C-Water transport'!AD$57="no"," ",ROUND(AB2359,4))</f>
        <v>0.33600000000000002</v>
      </c>
      <c r="AE2359" s="110">
        <f>IF('3C-Water transport'!AD$58="no"," ",ROUND(AB2359,4))</f>
        <v>0.33600000000000002</v>
      </c>
    </row>
    <row r="2360" spans="5:31" x14ac:dyDescent="0.25">
      <c r="E2360" s="110">
        <f t="shared" si="159"/>
        <v>0.33700000000000024</v>
      </c>
      <c r="F2360" s="110">
        <f>IF('3A-Rail transport'!$AD$56="no"," ",ROUND(E2360,4))</f>
        <v>0.33700000000000002</v>
      </c>
      <c r="G2360" s="110">
        <f>IF('3A-Rail transport'!$AD$57="no"," ",ROUND(E2360,4))</f>
        <v>0.33700000000000002</v>
      </c>
      <c r="H2360" s="110"/>
      <c r="S2360" s="110">
        <f t="shared" si="160"/>
        <v>0.33700000000000024</v>
      </c>
      <c r="T2360" s="110">
        <f>IF('3B-Air transport'!AD$66="no"," ",ROUND(S2360,4))</f>
        <v>0.33700000000000002</v>
      </c>
      <c r="U2360" s="110">
        <f>IF('3B-Air transport'!AD$67="no"," ",ROUND(S2360,4))</f>
        <v>0.33700000000000002</v>
      </c>
      <c r="V2360" s="110">
        <f>IF('3B-Air transport'!AD$68="no"," ",ROUND(S2360,4))</f>
        <v>0.33700000000000002</v>
      </c>
      <c r="W2360" s="110"/>
      <c r="AB2360" s="110">
        <f t="shared" si="161"/>
        <v>0.33700000000000024</v>
      </c>
      <c r="AC2360" s="110">
        <f>IF('3C-Water transport'!AD$56="no"," ",ROUND(AB2360,4))</f>
        <v>0.33700000000000002</v>
      </c>
      <c r="AD2360" s="110">
        <f>IF('3C-Water transport'!AD$57="no"," ",ROUND(AB2360,4))</f>
        <v>0.33700000000000002</v>
      </c>
      <c r="AE2360" s="110">
        <f>IF('3C-Water transport'!AD$58="no"," ",ROUND(AB2360,4))</f>
        <v>0.33700000000000002</v>
      </c>
    </row>
    <row r="2361" spans="5:31" x14ac:dyDescent="0.25">
      <c r="E2361" s="110">
        <f t="shared" si="159"/>
        <v>0.33800000000000024</v>
      </c>
      <c r="F2361" s="110">
        <f>IF('3A-Rail transport'!$AD$56="no"," ",ROUND(E2361,4))</f>
        <v>0.33800000000000002</v>
      </c>
      <c r="G2361" s="110">
        <f>IF('3A-Rail transport'!$AD$57="no"," ",ROUND(E2361,4))</f>
        <v>0.33800000000000002</v>
      </c>
      <c r="H2361" s="110"/>
      <c r="S2361" s="110">
        <f t="shared" si="160"/>
        <v>0.33800000000000024</v>
      </c>
      <c r="T2361" s="110">
        <f>IF('3B-Air transport'!AD$66="no"," ",ROUND(S2361,4))</f>
        <v>0.33800000000000002</v>
      </c>
      <c r="U2361" s="110">
        <f>IF('3B-Air transport'!AD$67="no"," ",ROUND(S2361,4))</f>
        <v>0.33800000000000002</v>
      </c>
      <c r="V2361" s="110">
        <f>IF('3B-Air transport'!AD$68="no"," ",ROUND(S2361,4))</f>
        <v>0.33800000000000002</v>
      </c>
      <c r="W2361" s="110"/>
      <c r="AB2361" s="110">
        <f t="shared" si="161"/>
        <v>0.33800000000000024</v>
      </c>
      <c r="AC2361" s="110">
        <f>IF('3C-Water transport'!AD$56="no"," ",ROUND(AB2361,4))</f>
        <v>0.33800000000000002</v>
      </c>
      <c r="AD2361" s="110">
        <f>IF('3C-Water transport'!AD$57="no"," ",ROUND(AB2361,4))</f>
        <v>0.33800000000000002</v>
      </c>
      <c r="AE2361" s="110">
        <f>IF('3C-Water transport'!AD$58="no"," ",ROUND(AB2361,4))</f>
        <v>0.33800000000000002</v>
      </c>
    </row>
    <row r="2362" spans="5:31" x14ac:dyDescent="0.25">
      <c r="E2362" s="110">
        <f t="shared" si="159"/>
        <v>0.33900000000000025</v>
      </c>
      <c r="F2362" s="110">
        <f>IF('3A-Rail transport'!$AD$56="no"," ",ROUND(E2362,4))</f>
        <v>0.33900000000000002</v>
      </c>
      <c r="G2362" s="110">
        <f>IF('3A-Rail transport'!$AD$57="no"," ",ROUND(E2362,4))</f>
        <v>0.33900000000000002</v>
      </c>
      <c r="H2362" s="110"/>
      <c r="S2362" s="110">
        <f t="shared" si="160"/>
        <v>0.33900000000000025</v>
      </c>
      <c r="T2362" s="110">
        <f>IF('3B-Air transport'!AD$66="no"," ",ROUND(S2362,4))</f>
        <v>0.33900000000000002</v>
      </c>
      <c r="U2362" s="110">
        <f>IF('3B-Air transport'!AD$67="no"," ",ROUND(S2362,4))</f>
        <v>0.33900000000000002</v>
      </c>
      <c r="V2362" s="110">
        <f>IF('3B-Air transport'!AD$68="no"," ",ROUND(S2362,4))</f>
        <v>0.33900000000000002</v>
      </c>
      <c r="W2362" s="110"/>
      <c r="AB2362" s="110">
        <f t="shared" si="161"/>
        <v>0.33900000000000025</v>
      </c>
      <c r="AC2362" s="110">
        <f>IF('3C-Water transport'!AD$56="no"," ",ROUND(AB2362,4))</f>
        <v>0.33900000000000002</v>
      </c>
      <c r="AD2362" s="110">
        <f>IF('3C-Water transport'!AD$57="no"," ",ROUND(AB2362,4))</f>
        <v>0.33900000000000002</v>
      </c>
      <c r="AE2362" s="110">
        <f>IF('3C-Water transport'!AD$58="no"," ",ROUND(AB2362,4))</f>
        <v>0.33900000000000002</v>
      </c>
    </row>
    <row r="2363" spans="5:31" x14ac:dyDescent="0.25">
      <c r="E2363" s="110">
        <f t="shared" si="159"/>
        <v>0.34000000000000025</v>
      </c>
      <c r="F2363" s="110">
        <f>IF('3A-Rail transport'!$AD$56="no"," ",ROUND(E2363,4))</f>
        <v>0.34</v>
      </c>
      <c r="G2363" s="110">
        <f>IF('3A-Rail transport'!$AD$57="no"," ",ROUND(E2363,4))</f>
        <v>0.34</v>
      </c>
      <c r="H2363" s="110"/>
      <c r="S2363" s="110">
        <f t="shared" si="160"/>
        <v>0.34000000000000025</v>
      </c>
      <c r="T2363" s="110">
        <f>IF('3B-Air transport'!AD$66="no"," ",ROUND(S2363,4))</f>
        <v>0.34</v>
      </c>
      <c r="U2363" s="110">
        <f>IF('3B-Air transport'!AD$67="no"," ",ROUND(S2363,4))</f>
        <v>0.34</v>
      </c>
      <c r="V2363" s="110">
        <f>IF('3B-Air transport'!AD$68="no"," ",ROUND(S2363,4))</f>
        <v>0.34</v>
      </c>
      <c r="W2363" s="110"/>
      <c r="AB2363" s="110">
        <f t="shared" si="161"/>
        <v>0.34000000000000025</v>
      </c>
      <c r="AC2363" s="110">
        <f>IF('3C-Water transport'!AD$56="no"," ",ROUND(AB2363,4))</f>
        <v>0.34</v>
      </c>
      <c r="AD2363" s="110">
        <f>IF('3C-Water transport'!AD$57="no"," ",ROUND(AB2363,4))</f>
        <v>0.34</v>
      </c>
      <c r="AE2363" s="110">
        <f>IF('3C-Water transport'!AD$58="no"," ",ROUND(AB2363,4))</f>
        <v>0.34</v>
      </c>
    </row>
    <row r="2364" spans="5:31" x14ac:dyDescent="0.25">
      <c r="E2364" s="110">
        <f t="shared" si="159"/>
        <v>0.34100000000000025</v>
      </c>
      <c r="F2364" s="110">
        <f>IF('3A-Rail transport'!$AD$56="no"," ",ROUND(E2364,4))</f>
        <v>0.34100000000000003</v>
      </c>
      <c r="G2364" s="110">
        <f>IF('3A-Rail transport'!$AD$57="no"," ",ROUND(E2364,4))</f>
        <v>0.34100000000000003</v>
      </c>
      <c r="H2364" s="110"/>
      <c r="S2364" s="110">
        <f t="shared" si="160"/>
        <v>0.34100000000000025</v>
      </c>
      <c r="T2364" s="110">
        <f>IF('3B-Air transport'!AD$66="no"," ",ROUND(S2364,4))</f>
        <v>0.34100000000000003</v>
      </c>
      <c r="U2364" s="110">
        <f>IF('3B-Air transport'!AD$67="no"," ",ROUND(S2364,4))</f>
        <v>0.34100000000000003</v>
      </c>
      <c r="V2364" s="110">
        <f>IF('3B-Air transport'!AD$68="no"," ",ROUND(S2364,4))</f>
        <v>0.34100000000000003</v>
      </c>
      <c r="W2364" s="110"/>
      <c r="AB2364" s="110">
        <f t="shared" si="161"/>
        <v>0.34100000000000025</v>
      </c>
      <c r="AC2364" s="110">
        <f>IF('3C-Water transport'!AD$56="no"," ",ROUND(AB2364,4))</f>
        <v>0.34100000000000003</v>
      </c>
      <c r="AD2364" s="110">
        <f>IF('3C-Water transport'!AD$57="no"," ",ROUND(AB2364,4))</f>
        <v>0.34100000000000003</v>
      </c>
      <c r="AE2364" s="110">
        <f>IF('3C-Water transport'!AD$58="no"," ",ROUND(AB2364,4))</f>
        <v>0.34100000000000003</v>
      </c>
    </row>
    <row r="2365" spans="5:31" x14ac:dyDescent="0.25">
      <c r="E2365" s="110">
        <f t="shared" si="159"/>
        <v>0.34200000000000025</v>
      </c>
      <c r="F2365" s="110">
        <f>IF('3A-Rail transport'!$AD$56="no"," ",ROUND(E2365,4))</f>
        <v>0.34200000000000003</v>
      </c>
      <c r="G2365" s="110">
        <f>IF('3A-Rail transport'!$AD$57="no"," ",ROUND(E2365,4))</f>
        <v>0.34200000000000003</v>
      </c>
      <c r="H2365" s="110"/>
      <c r="S2365" s="110">
        <f t="shared" si="160"/>
        <v>0.34200000000000025</v>
      </c>
      <c r="T2365" s="110">
        <f>IF('3B-Air transport'!AD$66="no"," ",ROUND(S2365,4))</f>
        <v>0.34200000000000003</v>
      </c>
      <c r="U2365" s="110">
        <f>IF('3B-Air transport'!AD$67="no"," ",ROUND(S2365,4))</f>
        <v>0.34200000000000003</v>
      </c>
      <c r="V2365" s="110">
        <f>IF('3B-Air transport'!AD$68="no"," ",ROUND(S2365,4))</f>
        <v>0.34200000000000003</v>
      </c>
      <c r="W2365" s="110"/>
      <c r="AB2365" s="110">
        <f t="shared" si="161"/>
        <v>0.34200000000000025</v>
      </c>
      <c r="AC2365" s="110">
        <f>IF('3C-Water transport'!AD$56="no"," ",ROUND(AB2365,4))</f>
        <v>0.34200000000000003</v>
      </c>
      <c r="AD2365" s="110">
        <f>IF('3C-Water transport'!AD$57="no"," ",ROUND(AB2365,4))</f>
        <v>0.34200000000000003</v>
      </c>
      <c r="AE2365" s="110">
        <f>IF('3C-Water transport'!AD$58="no"," ",ROUND(AB2365,4))</f>
        <v>0.34200000000000003</v>
      </c>
    </row>
    <row r="2366" spans="5:31" x14ac:dyDescent="0.25">
      <c r="E2366" s="110">
        <f t="shared" si="159"/>
        <v>0.34300000000000025</v>
      </c>
      <c r="F2366" s="110">
        <f>IF('3A-Rail transport'!$AD$56="no"," ",ROUND(E2366,4))</f>
        <v>0.34300000000000003</v>
      </c>
      <c r="G2366" s="110">
        <f>IF('3A-Rail transport'!$AD$57="no"," ",ROUND(E2366,4))</f>
        <v>0.34300000000000003</v>
      </c>
      <c r="H2366" s="110"/>
      <c r="S2366" s="110">
        <f t="shared" si="160"/>
        <v>0.34300000000000025</v>
      </c>
      <c r="T2366" s="110">
        <f>IF('3B-Air transport'!AD$66="no"," ",ROUND(S2366,4))</f>
        <v>0.34300000000000003</v>
      </c>
      <c r="U2366" s="110">
        <f>IF('3B-Air transport'!AD$67="no"," ",ROUND(S2366,4))</f>
        <v>0.34300000000000003</v>
      </c>
      <c r="V2366" s="110">
        <f>IF('3B-Air transport'!AD$68="no"," ",ROUND(S2366,4))</f>
        <v>0.34300000000000003</v>
      </c>
      <c r="W2366" s="110"/>
      <c r="AB2366" s="110">
        <f t="shared" si="161"/>
        <v>0.34300000000000025</v>
      </c>
      <c r="AC2366" s="110">
        <f>IF('3C-Water transport'!AD$56="no"," ",ROUND(AB2366,4))</f>
        <v>0.34300000000000003</v>
      </c>
      <c r="AD2366" s="110">
        <f>IF('3C-Water transport'!AD$57="no"," ",ROUND(AB2366,4))</f>
        <v>0.34300000000000003</v>
      </c>
      <c r="AE2366" s="110">
        <f>IF('3C-Water transport'!AD$58="no"," ",ROUND(AB2366,4))</f>
        <v>0.34300000000000003</v>
      </c>
    </row>
    <row r="2367" spans="5:31" x14ac:dyDescent="0.25">
      <c r="E2367" s="110">
        <f t="shared" si="159"/>
        <v>0.34400000000000025</v>
      </c>
      <c r="F2367" s="110">
        <f>IF('3A-Rail transport'!$AD$56="no"," ",ROUND(E2367,4))</f>
        <v>0.34399999999999997</v>
      </c>
      <c r="G2367" s="110">
        <f>IF('3A-Rail transport'!$AD$57="no"," ",ROUND(E2367,4))</f>
        <v>0.34399999999999997</v>
      </c>
      <c r="H2367" s="110"/>
      <c r="S2367" s="110">
        <f t="shared" si="160"/>
        <v>0.34400000000000025</v>
      </c>
      <c r="T2367" s="110">
        <f>IF('3B-Air transport'!AD$66="no"," ",ROUND(S2367,4))</f>
        <v>0.34399999999999997</v>
      </c>
      <c r="U2367" s="110">
        <f>IF('3B-Air transport'!AD$67="no"," ",ROUND(S2367,4))</f>
        <v>0.34399999999999997</v>
      </c>
      <c r="V2367" s="110">
        <f>IF('3B-Air transport'!AD$68="no"," ",ROUND(S2367,4))</f>
        <v>0.34399999999999997</v>
      </c>
      <c r="W2367" s="110"/>
      <c r="AB2367" s="110">
        <f t="shared" si="161"/>
        <v>0.34400000000000025</v>
      </c>
      <c r="AC2367" s="110">
        <f>IF('3C-Water transport'!AD$56="no"," ",ROUND(AB2367,4))</f>
        <v>0.34399999999999997</v>
      </c>
      <c r="AD2367" s="110">
        <f>IF('3C-Water transport'!AD$57="no"," ",ROUND(AB2367,4))</f>
        <v>0.34399999999999997</v>
      </c>
      <c r="AE2367" s="110">
        <f>IF('3C-Water transport'!AD$58="no"," ",ROUND(AB2367,4))</f>
        <v>0.34399999999999997</v>
      </c>
    </row>
    <row r="2368" spans="5:31" x14ac:dyDescent="0.25">
      <c r="E2368" s="110">
        <f t="shared" si="159"/>
        <v>0.34500000000000025</v>
      </c>
      <c r="F2368" s="110">
        <f>IF('3A-Rail transport'!$AD$56="no"," ",ROUND(E2368,4))</f>
        <v>0.34499999999999997</v>
      </c>
      <c r="G2368" s="110">
        <f>IF('3A-Rail transport'!$AD$57="no"," ",ROUND(E2368,4))</f>
        <v>0.34499999999999997</v>
      </c>
      <c r="H2368" s="110"/>
      <c r="S2368" s="110">
        <f t="shared" si="160"/>
        <v>0.34500000000000025</v>
      </c>
      <c r="T2368" s="110">
        <f>IF('3B-Air transport'!AD$66="no"," ",ROUND(S2368,4))</f>
        <v>0.34499999999999997</v>
      </c>
      <c r="U2368" s="110">
        <f>IF('3B-Air transport'!AD$67="no"," ",ROUND(S2368,4))</f>
        <v>0.34499999999999997</v>
      </c>
      <c r="V2368" s="110">
        <f>IF('3B-Air transport'!AD$68="no"," ",ROUND(S2368,4))</f>
        <v>0.34499999999999997</v>
      </c>
      <c r="W2368" s="110"/>
      <c r="AB2368" s="110">
        <f t="shared" si="161"/>
        <v>0.34500000000000025</v>
      </c>
      <c r="AC2368" s="110">
        <f>IF('3C-Water transport'!AD$56="no"," ",ROUND(AB2368,4))</f>
        <v>0.34499999999999997</v>
      </c>
      <c r="AD2368" s="110">
        <f>IF('3C-Water transport'!AD$57="no"," ",ROUND(AB2368,4))</f>
        <v>0.34499999999999997</v>
      </c>
      <c r="AE2368" s="110">
        <f>IF('3C-Water transport'!AD$58="no"," ",ROUND(AB2368,4))</f>
        <v>0.34499999999999997</v>
      </c>
    </row>
    <row r="2369" spans="5:31" x14ac:dyDescent="0.25">
      <c r="E2369" s="110">
        <f t="shared" si="159"/>
        <v>0.34600000000000025</v>
      </c>
      <c r="F2369" s="110">
        <f>IF('3A-Rail transport'!$AD$56="no"," ",ROUND(E2369,4))</f>
        <v>0.34599999999999997</v>
      </c>
      <c r="G2369" s="110">
        <f>IF('3A-Rail transport'!$AD$57="no"," ",ROUND(E2369,4))</f>
        <v>0.34599999999999997</v>
      </c>
      <c r="H2369" s="110"/>
      <c r="S2369" s="110">
        <f t="shared" si="160"/>
        <v>0.34600000000000025</v>
      </c>
      <c r="T2369" s="110">
        <f>IF('3B-Air transport'!AD$66="no"," ",ROUND(S2369,4))</f>
        <v>0.34599999999999997</v>
      </c>
      <c r="U2369" s="110">
        <f>IF('3B-Air transport'!AD$67="no"," ",ROUND(S2369,4))</f>
        <v>0.34599999999999997</v>
      </c>
      <c r="V2369" s="110">
        <f>IF('3B-Air transport'!AD$68="no"," ",ROUND(S2369,4))</f>
        <v>0.34599999999999997</v>
      </c>
      <c r="W2369" s="110"/>
      <c r="AB2369" s="110">
        <f t="shared" si="161"/>
        <v>0.34600000000000025</v>
      </c>
      <c r="AC2369" s="110">
        <f>IF('3C-Water transport'!AD$56="no"," ",ROUND(AB2369,4))</f>
        <v>0.34599999999999997</v>
      </c>
      <c r="AD2369" s="110">
        <f>IF('3C-Water transport'!AD$57="no"," ",ROUND(AB2369,4))</f>
        <v>0.34599999999999997</v>
      </c>
      <c r="AE2369" s="110">
        <f>IF('3C-Water transport'!AD$58="no"," ",ROUND(AB2369,4))</f>
        <v>0.34599999999999997</v>
      </c>
    </row>
    <row r="2370" spans="5:31" x14ac:dyDescent="0.25">
      <c r="E2370" s="110">
        <f t="shared" si="159"/>
        <v>0.34700000000000025</v>
      </c>
      <c r="F2370" s="110">
        <f>IF('3A-Rail transport'!$AD$56="no"," ",ROUND(E2370,4))</f>
        <v>0.34699999999999998</v>
      </c>
      <c r="G2370" s="110">
        <f>IF('3A-Rail transport'!$AD$57="no"," ",ROUND(E2370,4))</f>
        <v>0.34699999999999998</v>
      </c>
      <c r="H2370" s="110"/>
      <c r="S2370" s="110">
        <f t="shared" si="160"/>
        <v>0.34700000000000025</v>
      </c>
      <c r="T2370" s="110">
        <f>IF('3B-Air transport'!AD$66="no"," ",ROUND(S2370,4))</f>
        <v>0.34699999999999998</v>
      </c>
      <c r="U2370" s="110">
        <f>IF('3B-Air transport'!AD$67="no"," ",ROUND(S2370,4))</f>
        <v>0.34699999999999998</v>
      </c>
      <c r="V2370" s="110">
        <f>IF('3B-Air transport'!AD$68="no"," ",ROUND(S2370,4))</f>
        <v>0.34699999999999998</v>
      </c>
      <c r="W2370" s="110"/>
      <c r="AB2370" s="110">
        <f t="shared" si="161"/>
        <v>0.34700000000000025</v>
      </c>
      <c r="AC2370" s="110">
        <f>IF('3C-Water transport'!AD$56="no"," ",ROUND(AB2370,4))</f>
        <v>0.34699999999999998</v>
      </c>
      <c r="AD2370" s="110">
        <f>IF('3C-Water transport'!AD$57="no"," ",ROUND(AB2370,4))</f>
        <v>0.34699999999999998</v>
      </c>
      <c r="AE2370" s="110">
        <f>IF('3C-Water transport'!AD$58="no"," ",ROUND(AB2370,4))</f>
        <v>0.34699999999999998</v>
      </c>
    </row>
    <row r="2371" spans="5:31" x14ac:dyDescent="0.25">
      <c r="E2371" s="110">
        <f t="shared" si="159"/>
        <v>0.34800000000000025</v>
      </c>
      <c r="F2371" s="110">
        <f>IF('3A-Rail transport'!$AD$56="no"," ",ROUND(E2371,4))</f>
        <v>0.34799999999999998</v>
      </c>
      <c r="G2371" s="110">
        <f>IF('3A-Rail transport'!$AD$57="no"," ",ROUND(E2371,4))</f>
        <v>0.34799999999999998</v>
      </c>
      <c r="H2371" s="110"/>
      <c r="S2371" s="110">
        <f t="shared" si="160"/>
        <v>0.34800000000000025</v>
      </c>
      <c r="T2371" s="110">
        <f>IF('3B-Air transport'!AD$66="no"," ",ROUND(S2371,4))</f>
        <v>0.34799999999999998</v>
      </c>
      <c r="U2371" s="110">
        <f>IF('3B-Air transport'!AD$67="no"," ",ROUND(S2371,4))</f>
        <v>0.34799999999999998</v>
      </c>
      <c r="V2371" s="110">
        <f>IF('3B-Air transport'!AD$68="no"," ",ROUND(S2371,4))</f>
        <v>0.34799999999999998</v>
      </c>
      <c r="W2371" s="110"/>
      <c r="AB2371" s="110">
        <f t="shared" si="161"/>
        <v>0.34800000000000025</v>
      </c>
      <c r="AC2371" s="110">
        <f>IF('3C-Water transport'!AD$56="no"," ",ROUND(AB2371,4))</f>
        <v>0.34799999999999998</v>
      </c>
      <c r="AD2371" s="110">
        <f>IF('3C-Water transport'!AD$57="no"," ",ROUND(AB2371,4))</f>
        <v>0.34799999999999998</v>
      </c>
      <c r="AE2371" s="110">
        <f>IF('3C-Water transport'!AD$58="no"," ",ROUND(AB2371,4))</f>
        <v>0.34799999999999998</v>
      </c>
    </row>
    <row r="2372" spans="5:31" x14ac:dyDescent="0.25">
      <c r="E2372" s="110">
        <f t="shared" si="159"/>
        <v>0.34900000000000025</v>
      </c>
      <c r="F2372" s="110">
        <f>IF('3A-Rail transport'!$AD$56="no"," ",ROUND(E2372,4))</f>
        <v>0.34899999999999998</v>
      </c>
      <c r="G2372" s="110">
        <f>IF('3A-Rail transport'!$AD$57="no"," ",ROUND(E2372,4))</f>
        <v>0.34899999999999998</v>
      </c>
      <c r="H2372" s="110"/>
      <c r="S2372" s="110">
        <f t="shared" si="160"/>
        <v>0.34900000000000025</v>
      </c>
      <c r="T2372" s="110">
        <f>IF('3B-Air transport'!AD$66="no"," ",ROUND(S2372,4))</f>
        <v>0.34899999999999998</v>
      </c>
      <c r="U2372" s="110">
        <f>IF('3B-Air transport'!AD$67="no"," ",ROUND(S2372,4))</f>
        <v>0.34899999999999998</v>
      </c>
      <c r="V2372" s="110">
        <f>IF('3B-Air transport'!AD$68="no"," ",ROUND(S2372,4))</f>
        <v>0.34899999999999998</v>
      </c>
      <c r="W2372" s="110"/>
      <c r="AB2372" s="110">
        <f t="shared" si="161"/>
        <v>0.34900000000000025</v>
      </c>
      <c r="AC2372" s="110">
        <f>IF('3C-Water transport'!AD$56="no"," ",ROUND(AB2372,4))</f>
        <v>0.34899999999999998</v>
      </c>
      <c r="AD2372" s="110">
        <f>IF('3C-Water transport'!AD$57="no"," ",ROUND(AB2372,4))</f>
        <v>0.34899999999999998</v>
      </c>
      <c r="AE2372" s="110">
        <f>IF('3C-Water transport'!AD$58="no"," ",ROUND(AB2372,4))</f>
        <v>0.34899999999999998</v>
      </c>
    </row>
    <row r="2373" spans="5:31" x14ac:dyDescent="0.25">
      <c r="E2373" s="110">
        <f t="shared" si="159"/>
        <v>0.35000000000000026</v>
      </c>
      <c r="F2373" s="110">
        <f>IF('3A-Rail transport'!$AD$56="no"," ",ROUND(E2373,4))</f>
        <v>0.35</v>
      </c>
      <c r="G2373" s="110">
        <f>IF('3A-Rail transport'!$AD$57="no"," ",ROUND(E2373,4))</f>
        <v>0.35</v>
      </c>
      <c r="H2373" s="110"/>
      <c r="S2373" s="110">
        <f t="shared" si="160"/>
        <v>0.35000000000000026</v>
      </c>
      <c r="T2373" s="110">
        <f>IF('3B-Air transport'!AD$66="no"," ",ROUND(S2373,4))</f>
        <v>0.35</v>
      </c>
      <c r="U2373" s="110">
        <f>IF('3B-Air transport'!AD$67="no"," ",ROUND(S2373,4))</f>
        <v>0.35</v>
      </c>
      <c r="V2373" s="110">
        <f>IF('3B-Air transport'!AD$68="no"," ",ROUND(S2373,4))</f>
        <v>0.35</v>
      </c>
      <c r="W2373" s="110"/>
      <c r="AB2373" s="110">
        <f t="shared" si="161"/>
        <v>0.35000000000000026</v>
      </c>
      <c r="AC2373" s="110">
        <f>IF('3C-Water transport'!AD$56="no"," ",ROUND(AB2373,4))</f>
        <v>0.35</v>
      </c>
      <c r="AD2373" s="110">
        <f>IF('3C-Water transport'!AD$57="no"," ",ROUND(AB2373,4))</f>
        <v>0.35</v>
      </c>
      <c r="AE2373" s="110">
        <f>IF('3C-Water transport'!AD$58="no"," ",ROUND(AB2373,4))</f>
        <v>0.35</v>
      </c>
    </row>
    <row r="2374" spans="5:31" x14ac:dyDescent="0.25">
      <c r="E2374" s="110">
        <f t="shared" si="159"/>
        <v>0.35100000000000026</v>
      </c>
      <c r="F2374" s="110">
        <f>IF('3A-Rail transport'!$AD$56="no"," ",ROUND(E2374,4))</f>
        <v>0.35099999999999998</v>
      </c>
      <c r="G2374" s="110">
        <f>IF('3A-Rail transport'!$AD$57="no"," ",ROUND(E2374,4))</f>
        <v>0.35099999999999998</v>
      </c>
      <c r="H2374" s="110"/>
      <c r="S2374" s="110">
        <f t="shared" si="160"/>
        <v>0.35100000000000026</v>
      </c>
      <c r="T2374" s="110">
        <f>IF('3B-Air transport'!AD$66="no"," ",ROUND(S2374,4))</f>
        <v>0.35099999999999998</v>
      </c>
      <c r="U2374" s="110">
        <f>IF('3B-Air transport'!AD$67="no"," ",ROUND(S2374,4))</f>
        <v>0.35099999999999998</v>
      </c>
      <c r="V2374" s="110">
        <f>IF('3B-Air transport'!AD$68="no"," ",ROUND(S2374,4))</f>
        <v>0.35099999999999998</v>
      </c>
      <c r="W2374" s="110"/>
      <c r="AB2374" s="110">
        <f t="shared" si="161"/>
        <v>0.35100000000000026</v>
      </c>
      <c r="AC2374" s="110">
        <f>IF('3C-Water transport'!AD$56="no"," ",ROUND(AB2374,4))</f>
        <v>0.35099999999999998</v>
      </c>
      <c r="AD2374" s="110">
        <f>IF('3C-Water transport'!AD$57="no"," ",ROUND(AB2374,4))</f>
        <v>0.35099999999999998</v>
      </c>
      <c r="AE2374" s="110">
        <f>IF('3C-Water transport'!AD$58="no"," ",ROUND(AB2374,4))</f>
        <v>0.35099999999999998</v>
      </c>
    </row>
    <row r="2375" spans="5:31" x14ac:dyDescent="0.25">
      <c r="E2375" s="110">
        <f t="shared" si="159"/>
        <v>0.35200000000000026</v>
      </c>
      <c r="F2375" s="110">
        <f>IF('3A-Rail transport'!$AD$56="no"," ",ROUND(E2375,4))</f>
        <v>0.35199999999999998</v>
      </c>
      <c r="G2375" s="110">
        <f>IF('3A-Rail transport'!$AD$57="no"," ",ROUND(E2375,4))</f>
        <v>0.35199999999999998</v>
      </c>
      <c r="H2375" s="110"/>
      <c r="S2375" s="110">
        <f t="shared" si="160"/>
        <v>0.35200000000000026</v>
      </c>
      <c r="T2375" s="110">
        <f>IF('3B-Air transport'!AD$66="no"," ",ROUND(S2375,4))</f>
        <v>0.35199999999999998</v>
      </c>
      <c r="U2375" s="110">
        <f>IF('3B-Air transport'!AD$67="no"," ",ROUND(S2375,4))</f>
        <v>0.35199999999999998</v>
      </c>
      <c r="V2375" s="110">
        <f>IF('3B-Air transport'!AD$68="no"," ",ROUND(S2375,4))</f>
        <v>0.35199999999999998</v>
      </c>
      <c r="W2375" s="110"/>
      <c r="AB2375" s="110">
        <f t="shared" si="161"/>
        <v>0.35200000000000026</v>
      </c>
      <c r="AC2375" s="110">
        <f>IF('3C-Water transport'!AD$56="no"," ",ROUND(AB2375,4))</f>
        <v>0.35199999999999998</v>
      </c>
      <c r="AD2375" s="110">
        <f>IF('3C-Water transport'!AD$57="no"," ",ROUND(AB2375,4))</f>
        <v>0.35199999999999998</v>
      </c>
      <c r="AE2375" s="110">
        <f>IF('3C-Water transport'!AD$58="no"," ",ROUND(AB2375,4))</f>
        <v>0.35199999999999998</v>
      </c>
    </row>
    <row r="2376" spans="5:31" x14ac:dyDescent="0.25">
      <c r="E2376" s="110">
        <f t="shared" si="159"/>
        <v>0.35300000000000026</v>
      </c>
      <c r="F2376" s="110">
        <f>IF('3A-Rail transport'!$AD$56="no"," ",ROUND(E2376,4))</f>
        <v>0.35299999999999998</v>
      </c>
      <c r="G2376" s="110">
        <f>IF('3A-Rail transport'!$AD$57="no"," ",ROUND(E2376,4))</f>
        <v>0.35299999999999998</v>
      </c>
      <c r="H2376" s="110"/>
      <c r="S2376" s="110">
        <f t="shared" si="160"/>
        <v>0.35300000000000026</v>
      </c>
      <c r="T2376" s="110">
        <f>IF('3B-Air transport'!AD$66="no"," ",ROUND(S2376,4))</f>
        <v>0.35299999999999998</v>
      </c>
      <c r="U2376" s="110">
        <f>IF('3B-Air transport'!AD$67="no"," ",ROUND(S2376,4))</f>
        <v>0.35299999999999998</v>
      </c>
      <c r="V2376" s="110">
        <f>IF('3B-Air transport'!AD$68="no"," ",ROUND(S2376,4))</f>
        <v>0.35299999999999998</v>
      </c>
      <c r="W2376" s="110"/>
      <c r="AB2376" s="110">
        <f t="shared" si="161"/>
        <v>0.35300000000000026</v>
      </c>
      <c r="AC2376" s="110">
        <f>IF('3C-Water transport'!AD$56="no"," ",ROUND(AB2376,4))</f>
        <v>0.35299999999999998</v>
      </c>
      <c r="AD2376" s="110">
        <f>IF('3C-Water transport'!AD$57="no"," ",ROUND(AB2376,4))</f>
        <v>0.35299999999999998</v>
      </c>
      <c r="AE2376" s="110">
        <f>IF('3C-Water transport'!AD$58="no"," ",ROUND(AB2376,4))</f>
        <v>0.35299999999999998</v>
      </c>
    </row>
    <row r="2377" spans="5:31" x14ac:dyDescent="0.25">
      <c r="E2377" s="110">
        <f t="shared" si="159"/>
        <v>0.35400000000000026</v>
      </c>
      <c r="F2377" s="110">
        <f>IF('3A-Rail transport'!$AD$56="no"," ",ROUND(E2377,4))</f>
        <v>0.35399999999999998</v>
      </c>
      <c r="G2377" s="110">
        <f>IF('3A-Rail transport'!$AD$57="no"," ",ROUND(E2377,4))</f>
        <v>0.35399999999999998</v>
      </c>
      <c r="H2377" s="110"/>
      <c r="S2377" s="110">
        <f t="shared" si="160"/>
        <v>0.35400000000000026</v>
      </c>
      <c r="T2377" s="110">
        <f>IF('3B-Air transport'!AD$66="no"," ",ROUND(S2377,4))</f>
        <v>0.35399999999999998</v>
      </c>
      <c r="U2377" s="110">
        <f>IF('3B-Air transport'!AD$67="no"," ",ROUND(S2377,4))</f>
        <v>0.35399999999999998</v>
      </c>
      <c r="V2377" s="110">
        <f>IF('3B-Air transport'!AD$68="no"," ",ROUND(S2377,4))</f>
        <v>0.35399999999999998</v>
      </c>
      <c r="W2377" s="110"/>
      <c r="AB2377" s="110">
        <f t="shared" si="161"/>
        <v>0.35400000000000026</v>
      </c>
      <c r="AC2377" s="110">
        <f>IF('3C-Water transport'!AD$56="no"," ",ROUND(AB2377,4))</f>
        <v>0.35399999999999998</v>
      </c>
      <c r="AD2377" s="110">
        <f>IF('3C-Water transport'!AD$57="no"," ",ROUND(AB2377,4))</f>
        <v>0.35399999999999998</v>
      </c>
      <c r="AE2377" s="110">
        <f>IF('3C-Water transport'!AD$58="no"," ",ROUND(AB2377,4))</f>
        <v>0.35399999999999998</v>
      </c>
    </row>
    <row r="2378" spans="5:31" x14ac:dyDescent="0.25">
      <c r="E2378" s="110">
        <f t="shared" si="159"/>
        <v>0.35500000000000026</v>
      </c>
      <c r="F2378" s="110">
        <f>IF('3A-Rail transport'!$AD$56="no"," ",ROUND(E2378,4))</f>
        <v>0.35499999999999998</v>
      </c>
      <c r="G2378" s="110">
        <f>IF('3A-Rail transport'!$AD$57="no"," ",ROUND(E2378,4))</f>
        <v>0.35499999999999998</v>
      </c>
      <c r="H2378" s="110"/>
      <c r="S2378" s="110">
        <f t="shared" si="160"/>
        <v>0.35500000000000026</v>
      </c>
      <c r="T2378" s="110">
        <f>IF('3B-Air transport'!AD$66="no"," ",ROUND(S2378,4))</f>
        <v>0.35499999999999998</v>
      </c>
      <c r="U2378" s="110">
        <f>IF('3B-Air transport'!AD$67="no"," ",ROUND(S2378,4))</f>
        <v>0.35499999999999998</v>
      </c>
      <c r="V2378" s="110">
        <f>IF('3B-Air transport'!AD$68="no"," ",ROUND(S2378,4))</f>
        <v>0.35499999999999998</v>
      </c>
      <c r="W2378" s="110"/>
      <c r="AB2378" s="110">
        <f t="shared" si="161"/>
        <v>0.35500000000000026</v>
      </c>
      <c r="AC2378" s="110">
        <f>IF('3C-Water transport'!AD$56="no"," ",ROUND(AB2378,4))</f>
        <v>0.35499999999999998</v>
      </c>
      <c r="AD2378" s="110">
        <f>IF('3C-Water transport'!AD$57="no"," ",ROUND(AB2378,4))</f>
        <v>0.35499999999999998</v>
      </c>
      <c r="AE2378" s="110">
        <f>IF('3C-Water transport'!AD$58="no"," ",ROUND(AB2378,4))</f>
        <v>0.35499999999999998</v>
      </c>
    </row>
    <row r="2379" spans="5:31" x14ac:dyDescent="0.25">
      <c r="E2379" s="110">
        <f t="shared" si="159"/>
        <v>0.35600000000000026</v>
      </c>
      <c r="F2379" s="110">
        <f>IF('3A-Rail transport'!$AD$56="no"," ",ROUND(E2379,4))</f>
        <v>0.35599999999999998</v>
      </c>
      <c r="G2379" s="110">
        <f>IF('3A-Rail transport'!$AD$57="no"," ",ROUND(E2379,4))</f>
        <v>0.35599999999999998</v>
      </c>
      <c r="H2379" s="110"/>
      <c r="S2379" s="110">
        <f t="shared" si="160"/>
        <v>0.35600000000000026</v>
      </c>
      <c r="T2379" s="110">
        <f>IF('3B-Air transport'!AD$66="no"," ",ROUND(S2379,4))</f>
        <v>0.35599999999999998</v>
      </c>
      <c r="U2379" s="110">
        <f>IF('3B-Air transport'!AD$67="no"," ",ROUND(S2379,4))</f>
        <v>0.35599999999999998</v>
      </c>
      <c r="V2379" s="110">
        <f>IF('3B-Air transport'!AD$68="no"," ",ROUND(S2379,4))</f>
        <v>0.35599999999999998</v>
      </c>
      <c r="W2379" s="110"/>
      <c r="AB2379" s="110">
        <f t="shared" si="161"/>
        <v>0.35600000000000026</v>
      </c>
      <c r="AC2379" s="110">
        <f>IF('3C-Water transport'!AD$56="no"," ",ROUND(AB2379,4))</f>
        <v>0.35599999999999998</v>
      </c>
      <c r="AD2379" s="110">
        <f>IF('3C-Water transport'!AD$57="no"," ",ROUND(AB2379,4))</f>
        <v>0.35599999999999998</v>
      </c>
      <c r="AE2379" s="110">
        <f>IF('3C-Water transport'!AD$58="no"," ",ROUND(AB2379,4))</f>
        <v>0.35599999999999998</v>
      </c>
    </row>
    <row r="2380" spans="5:31" x14ac:dyDescent="0.25">
      <c r="E2380" s="110">
        <f t="shared" si="159"/>
        <v>0.35700000000000026</v>
      </c>
      <c r="F2380" s="110">
        <f>IF('3A-Rail transport'!$AD$56="no"," ",ROUND(E2380,4))</f>
        <v>0.35699999999999998</v>
      </c>
      <c r="G2380" s="110">
        <f>IF('3A-Rail transport'!$AD$57="no"," ",ROUND(E2380,4))</f>
        <v>0.35699999999999998</v>
      </c>
      <c r="H2380" s="110"/>
      <c r="S2380" s="110">
        <f t="shared" si="160"/>
        <v>0.35700000000000026</v>
      </c>
      <c r="T2380" s="110">
        <f>IF('3B-Air transport'!AD$66="no"," ",ROUND(S2380,4))</f>
        <v>0.35699999999999998</v>
      </c>
      <c r="U2380" s="110">
        <f>IF('3B-Air transport'!AD$67="no"," ",ROUND(S2380,4))</f>
        <v>0.35699999999999998</v>
      </c>
      <c r="V2380" s="110">
        <f>IF('3B-Air transport'!AD$68="no"," ",ROUND(S2380,4))</f>
        <v>0.35699999999999998</v>
      </c>
      <c r="W2380" s="110"/>
      <c r="AB2380" s="110">
        <f t="shared" si="161"/>
        <v>0.35700000000000026</v>
      </c>
      <c r="AC2380" s="110">
        <f>IF('3C-Water transport'!AD$56="no"," ",ROUND(AB2380,4))</f>
        <v>0.35699999999999998</v>
      </c>
      <c r="AD2380" s="110">
        <f>IF('3C-Water transport'!AD$57="no"," ",ROUND(AB2380,4))</f>
        <v>0.35699999999999998</v>
      </c>
      <c r="AE2380" s="110">
        <f>IF('3C-Water transport'!AD$58="no"," ",ROUND(AB2380,4))</f>
        <v>0.35699999999999998</v>
      </c>
    </row>
    <row r="2381" spans="5:31" x14ac:dyDescent="0.25">
      <c r="E2381" s="110">
        <f t="shared" si="159"/>
        <v>0.35800000000000026</v>
      </c>
      <c r="F2381" s="110">
        <f>IF('3A-Rail transport'!$AD$56="no"," ",ROUND(E2381,4))</f>
        <v>0.35799999999999998</v>
      </c>
      <c r="G2381" s="110">
        <f>IF('3A-Rail transport'!$AD$57="no"," ",ROUND(E2381,4))</f>
        <v>0.35799999999999998</v>
      </c>
      <c r="H2381" s="110"/>
      <c r="S2381" s="110">
        <f t="shared" si="160"/>
        <v>0.35800000000000026</v>
      </c>
      <c r="T2381" s="110">
        <f>IF('3B-Air transport'!AD$66="no"," ",ROUND(S2381,4))</f>
        <v>0.35799999999999998</v>
      </c>
      <c r="U2381" s="110">
        <f>IF('3B-Air transport'!AD$67="no"," ",ROUND(S2381,4))</f>
        <v>0.35799999999999998</v>
      </c>
      <c r="V2381" s="110">
        <f>IF('3B-Air transport'!AD$68="no"," ",ROUND(S2381,4))</f>
        <v>0.35799999999999998</v>
      </c>
      <c r="W2381" s="110"/>
      <c r="AB2381" s="110">
        <f t="shared" si="161"/>
        <v>0.35800000000000026</v>
      </c>
      <c r="AC2381" s="110">
        <f>IF('3C-Water transport'!AD$56="no"," ",ROUND(AB2381,4))</f>
        <v>0.35799999999999998</v>
      </c>
      <c r="AD2381" s="110">
        <f>IF('3C-Water transport'!AD$57="no"," ",ROUND(AB2381,4))</f>
        <v>0.35799999999999998</v>
      </c>
      <c r="AE2381" s="110">
        <f>IF('3C-Water transport'!AD$58="no"," ",ROUND(AB2381,4))</f>
        <v>0.35799999999999998</v>
      </c>
    </row>
    <row r="2382" spans="5:31" x14ac:dyDescent="0.25">
      <c r="E2382" s="110">
        <f t="shared" si="159"/>
        <v>0.35900000000000026</v>
      </c>
      <c r="F2382" s="110">
        <f>IF('3A-Rail transport'!$AD$56="no"," ",ROUND(E2382,4))</f>
        <v>0.35899999999999999</v>
      </c>
      <c r="G2382" s="110">
        <f>IF('3A-Rail transport'!$AD$57="no"," ",ROUND(E2382,4))</f>
        <v>0.35899999999999999</v>
      </c>
      <c r="H2382" s="110"/>
      <c r="S2382" s="110">
        <f t="shared" si="160"/>
        <v>0.35900000000000026</v>
      </c>
      <c r="T2382" s="110">
        <f>IF('3B-Air transport'!AD$66="no"," ",ROUND(S2382,4))</f>
        <v>0.35899999999999999</v>
      </c>
      <c r="U2382" s="110">
        <f>IF('3B-Air transport'!AD$67="no"," ",ROUND(S2382,4))</f>
        <v>0.35899999999999999</v>
      </c>
      <c r="V2382" s="110">
        <f>IF('3B-Air transport'!AD$68="no"," ",ROUND(S2382,4))</f>
        <v>0.35899999999999999</v>
      </c>
      <c r="W2382" s="110"/>
      <c r="AB2382" s="110">
        <f t="shared" si="161"/>
        <v>0.35900000000000026</v>
      </c>
      <c r="AC2382" s="110">
        <f>IF('3C-Water transport'!AD$56="no"," ",ROUND(AB2382,4))</f>
        <v>0.35899999999999999</v>
      </c>
      <c r="AD2382" s="110">
        <f>IF('3C-Water transport'!AD$57="no"," ",ROUND(AB2382,4))</f>
        <v>0.35899999999999999</v>
      </c>
      <c r="AE2382" s="110">
        <f>IF('3C-Water transport'!AD$58="no"," ",ROUND(AB2382,4))</f>
        <v>0.35899999999999999</v>
      </c>
    </row>
    <row r="2383" spans="5:31" x14ac:dyDescent="0.25">
      <c r="E2383" s="110">
        <f t="shared" si="159"/>
        <v>0.36000000000000026</v>
      </c>
      <c r="F2383" s="110">
        <f>IF('3A-Rail transport'!$AD$56="no"," ",ROUND(E2383,4))</f>
        <v>0.36</v>
      </c>
      <c r="G2383" s="110">
        <f>IF('3A-Rail transport'!$AD$57="no"," ",ROUND(E2383,4))</f>
        <v>0.36</v>
      </c>
      <c r="H2383" s="110"/>
      <c r="S2383" s="110">
        <f t="shared" si="160"/>
        <v>0.36000000000000026</v>
      </c>
      <c r="T2383" s="110">
        <f>IF('3B-Air transport'!AD$66="no"," ",ROUND(S2383,4))</f>
        <v>0.36</v>
      </c>
      <c r="U2383" s="110">
        <f>IF('3B-Air transport'!AD$67="no"," ",ROUND(S2383,4))</f>
        <v>0.36</v>
      </c>
      <c r="V2383" s="110">
        <f>IF('3B-Air transport'!AD$68="no"," ",ROUND(S2383,4))</f>
        <v>0.36</v>
      </c>
      <c r="W2383" s="110"/>
      <c r="AB2383" s="110">
        <f t="shared" si="161"/>
        <v>0.36000000000000026</v>
      </c>
      <c r="AC2383" s="110">
        <f>IF('3C-Water transport'!AD$56="no"," ",ROUND(AB2383,4))</f>
        <v>0.36</v>
      </c>
      <c r="AD2383" s="110">
        <f>IF('3C-Water transport'!AD$57="no"," ",ROUND(AB2383,4))</f>
        <v>0.36</v>
      </c>
      <c r="AE2383" s="110">
        <f>IF('3C-Water transport'!AD$58="no"," ",ROUND(AB2383,4))</f>
        <v>0.36</v>
      </c>
    </row>
    <row r="2384" spans="5:31" x14ac:dyDescent="0.25">
      <c r="E2384" s="110">
        <f t="shared" si="159"/>
        <v>0.36100000000000027</v>
      </c>
      <c r="F2384" s="110">
        <f>IF('3A-Rail transport'!$AD$56="no"," ",ROUND(E2384,4))</f>
        <v>0.36099999999999999</v>
      </c>
      <c r="G2384" s="110">
        <f>IF('3A-Rail transport'!$AD$57="no"," ",ROUND(E2384,4))</f>
        <v>0.36099999999999999</v>
      </c>
      <c r="H2384" s="110"/>
      <c r="S2384" s="110">
        <f t="shared" si="160"/>
        <v>0.36100000000000027</v>
      </c>
      <c r="T2384" s="110">
        <f>IF('3B-Air transport'!AD$66="no"," ",ROUND(S2384,4))</f>
        <v>0.36099999999999999</v>
      </c>
      <c r="U2384" s="110">
        <f>IF('3B-Air transport'!AD$67="no"," ",ROUND(S2384,4))</f>
        <v>0.36099999999999999</v>
      </c>
      <c r="V2384" s="110">
        <f>IF('3B-Air transport'!AD$68="no"," ",ROUND(S2384,4))</f>
        <v>0.36099999999999999</v>
      </c>
      <c r="W2384" s="110"/>
      <c r="AB2384" s="110">
        <f t="shared" si="161"/>
        <v>0.36100000000000027</v>
      </c>
      <c r="AC2384" s="110">
        <f>IF('3C-Water transport'!AD$56="no"," ",ROUND(AB2384,4))</f>
        <v>0.36099999999999999</v>
      </c>
      <c r="AD2384" s="110">
        <f>IF('3C-Water transport'!AD$57="no"," ",ROUND(AB2384,4))</f>
        <v>0.36099999999999999</v>
      </c>
      <c r="AE2384" s="110">
        <f>IF('3C-Water transport'!AD$58="no"," ",ROUND(AB2384,4))</f>
        <v>0.36099999999999999</v>
      </c>
    </row>
    <row r="2385" spans="5:31" x14ac:dyDescent="0.25">
      <c r="E2385" s="110">
        <f t="shared" si="159"/>
        <v>0.36200000000000027</v>
      </c>
      <c r="F2385" s="110">
        <f>IF('3A-Rail transport'!$AD$56="no"," ",ROUND(E2385,4))</f>
        <v>0.36199999999999999</v>
      </c>
      <c r="G2385" s="110">
        <f>IF('3A-Rail transport'!$AD$57="no"," ",ROUND(E2385,4))</f>
        <v>0.36199999999999999</v>
      </c>
      <c r="H2385" s="110"/>
      <c r="S2385" s="110">
        <f t="shared" si="160"/>
        <v>0.36200000000000027</v>
      </c>
      <c r="T2385" s="110">
        <f>IF('3B-Air transport'!AD$66="no"," ",ROUND(S2385,4))</f>
        <v>0.36199999999999999</v>
      </c>
      <c r="U2385" s="110">
        <f>IF('3B-Air transport'!AD$67="no"," ",ROUND(S2385,4))</f>
        <v>0.36199999999999999</v>
      </c>
      <c r="V2385" s="110">
        <f>IF('3B-Air transport'!AD$68="no"," ",ROUND(S2385,4))</f>
        <v>0.36199999999999999</v>
      </c>
      <c r="W2385" s="110"/>
      <c r="AB2385" s="110">
        <f t="shared" si="161"/>
        <v>0.36200000000000027</v>
      </c>
      <c r="AC2385" s="110">
        <f>IF('3C-Water transport'!AD$56="no"," ",ROUND(AB2385,4))</f>
        <v>0.36199999999999999</v>
      </c>
      <c r="AD2385" s="110">
        <f>IF('3C-Water transport'!AD$57="no"," ",ROUND(AB2385,4))</f>
        <v>0.36199999999999999</v>
      </c>
      <c r="AE2385" s="110">
        <f>IF('3C-Water transport'!AD$58="no"," ",ROUND(AB2385,4))</f>
        <v>0.36199999999999999</v>
      </c>
    </row>
    <row r="2386" spans="5:31" x14ac:dyDescent="0.25">
      <c r="E2386" s="110">
        <f t="shared" si="159"/>
        <v>0.36300000000000027</v>
      </c>
      <c r="F2386" s="110">
        <f>IF('3A-Rail transport'!$AD$56="no"," ",ROUND(E2386,4))</f>
        <v>0.36299999999999999</v>
      </c>
      <c r="G2386" s="110">
        <f>IF('3A-Rail transport'!$AD$57="no"," ",ROUND(E2386,4))</f>
        <v>0.36299999999999999</v>
      </c>
      <c r="H2386" s="110"/>
      <c r="S2386" s="110">
        <f t="shared" si="160"/>
        <v>0.36300000000000027</v>
      </c>
      <c r="T2386" s="110">
        <f>IF('3B-Air transport'!AD$66="no"," ",ROUND(S2386,4))</f>
        <v>0.36299999999999999</v>
      </c>
      <c r="U2386" s="110">
        <f>IF('3B-Air transport'!AD$67="no"," ",ROUND(S2386,4))</f>
        <v>0.36299999999999999</v>
      </c>
      <c r="V2386" s="110">
        <f>IF('3B-Air transport'!AD$68="no"," ",ROUND(S2386,4))</f>
        <v>0.36299999999999999</v>
      </c>
      <c r="W2386" s="110"/>
      <c r="AB2386" s="110">
        <f t="shared" si="161"/>
        <v>0.36300000000000027</v>
      </c>
      <c r="AC2386" s="110">
        <f>IF('3C-Water transport'!AD$56="no"," ",ROUND(AB2386,4))</f>
        <v>0.36299999999999999</v>
      </c>
      <c r="AD2386" s="110">
        <f>IF('3C-Water transport'!AD$57="no"," ",ROUND(AB2386,4))</f>
        <v>0.36299999999999999</v>
      </c>
      <c r="AE2386" s="110">
        <f>IF('3C-Water transport'!AD$58="no"," ",ROUND(AB2386,4))</f>
        <v>0.36299999999999999</v>
      </c>
    </row>
    <row r="2387" spans="5:31" x14ac:dyDescent="0.25">
      <c r="E2387" s="110">
        <f t="shared" si="159"/>
        <v>0.36400000000000027</v>
      </c>
      <c r="F2387" s="110">
        <f>IF('3A-Rail transport'!$AD$56="no"," ",ROUND(E2387,4))</f>
        <v>0.36399999999999999</v>
      </c>
      <c r="G2387" s="110">
        <f>IF('3A-Rail transport'!$AD$57="no"," ",ROUND(E2387,4))</f>
        <v>0.36399999999999999</v>
      </c>
      <c r="H2387" s="110"/>
      <c r="S2387" s="110">
        <f t="shared" si="160"/>
        <v>0.36400000000000027</v>
      </c>
      <c r="T2387" s="110">
        <f>IF('3B-Air transport'!AD$66="no"," ",ROUND(S2387,4))</f>
        <v>0.36399999999999999</v>
      </c>
      <c r="U2387" s="110">
        <f>IF('3B-Air transport'!AD$67="no"," ",ROUND(S2387,4))</f>
        <v>0.36399999999999999</v>
      </c>
      <c r="V2387" s="110">
        <f>IF('3B-Air transport'!AD$68="no"," ",ROUND(S2387,4))</f>
        <v>0.36399999999999999</v>
      </c>
      <c r="W2387" s="110"/>
      <c r="AB2387" s="110">
        <f t="shared" si="161"/>
        <v>0.36400000000000027</v>
      </c>
      <c r="AC2387" s="110">
        <f>IF('3C-Water transport'!AD$56="no"," ",ROUND(AB2387,4))</f>
        <v>0.36399999999999999</v>
      </c>
      <c r="AD2387" s="110">
        <f>IF('3C-Water transport'!AD$57="no"," ",ROUND(AB2387,4))</f>
        <v>0.36399999999999999</v>
      </c>
      <c r="AE2387" s="110">
        <f>IF('3C-Water transport'!AD$58="no"," ",ROUND(AB2387,4))</f>
        <v>0.36399999999999999</v>
      </c>
    </row>
    <row r="2388" spans="5:31" x14ac:dyDescent="0.25">
      <c r="E2388" s="110">
        <f t="shared" si="159"/>
        <v>0.36500000000000027</v>
      </c>
      <c r="F2388" s="110">
        <f>IF('3A-Rail transport'!$AD$56="no"," ",ROUND(E2388,4))</f>
        <v>0.36499999999999999</v>
      </c>
      <c r="G2388" s="110">
        <f>IF('3A-Rail transport'!$AD$57="no"," ",ROUND(E2388,4))</f>
        <v>0.36499999999999999</v>
      </c>
      <c r="H2388" s="110"/>
      <c r="S2388" s="110">
        <f t="shared" si="160"/>
        <v>0.36500000000000027</v>
      </c>
      <c r="T2388" s="110">
        <f>IF('3B-Air transport'!AD$66="no"," ",ROUND(S2388,4))</f>
        <v>0.36499999999999999</v>
      </c>
      <c r="U2388" s="110">
        <f>IF('3B-Air transport'!AD$67="no"," ",ROUND(S2388,4))</f>
        <v>0.36499999999999999</v>
      </c>
      <c r="V2388" s="110">
        <f>IF('3B-Air transport'!AD$68="no"," ",ROUND(S2388,4))</f>
        <v>0.36499999999999999</v>
      </c>
      <c r="W2388" s="110"/>
      <c r="AB2388" s="110">
        <f t="shared" si="161"/>
        <v>0.36500000000000027</v>
      </c>
      <c r="AC2388" s="110">
        <f>IF('3C-Water transport'!AD$56="no"," ",ROUND(AB2388,4))</f>
        <v>0.36499999999999999</v>
      </c>
      <c r="AD2388" s="110">
        <f>IF('3C-Water transport'!AD$57="no"," ",ROUND(AB2388,4))</f>
        <v>0.36499999999999999</v>
      </c>
      <c r="AE2388" s="110">
        <f>IF('3C-Water transport'!AD$58="no"," ",ROUND(AB2388,4))</f>
        <v>0.36499999999999999</v>
      </c>
    </row>
    <row r="2389" spans="5:31" x14ac:dyDescent="0.25">
      <c r="E2389" s="110">
        <f t="shared" si="159"/>
        <v>0.36600000000000027</v>
      </c>
      <c r="F2389" s="110">
        <f>IF('3A-Rail transport'!$AD$56="no"," ",ROUND(E2389,4))</f>
        <v>0.36599999999999999</v>
      </c>
      <c r="G2389" s="110">
        <f>IF('3A-Rail transport'!$AD$57="no"," ",ROUND(E2389,4))</f>
        <v>0.36599999999999999</v>
      </c>
      <c r="H2389" s="110"/>
      <c r="S2389" s="110">
        <f t="shared" si="160"/>
        <v>0.36600000000000027</v>
      </c>
      <c r="T2389" s="110">
        <f>IF('3B-Air transport'!AD$66="no"," ",ROUND(S2389,4))</f>
        <v>0.36599999999999999</v>
      </c>
      <c r="U2389" s="110">
        <f>IF('3B-Air transport'!AD$67="no"," ",ROUND(S2389,4))</f>
        <v>0.36599999999999999</v>
      </c>
      <c r="V2389" s="110">
        <f>IF('3B-Air transport'!AD$68="no"," ",ROUND(S2389,4))</f>
        <v>0.36599999999999999</v>
      </c>
      <c r="W2389" s="110"/>
      <c r="AB2389" s="110">
        <f t="shared" si="161"/>
        <v>0.36600000000000027</v>
      </c>
      <c r="AC2389" s="110">
        <f>IF('3C-Water transport'!AD$56="no"," ",ROUND(AB2389,4))</f>
        <v>0.36599999999999999</v>
      </c>
      <c r="AD2389" s="110">
        <f>IF('3C-Water transport'!AD$57="no"," ",ROUND(AB2389,4))</f>
        <v>0.36599999999999999</v>
      </c>
      <c r="AE2389" s="110">
        <f>IF('3C-Water transport'!AD$58="no"," ",ROUND(AB2389,4))</f>
        <v>0.36599999999999999</v>
      </c>
    </row>
    <row r="2390" spans="5:31" x14ac:dyDescent="0.25">
      <c r="E2390" s="110">
        <f t="shared" si="159"/>
        <v>0.36700000000000027</v>
      </c>
      <c r="F2390" s="110">
        <f>IF('3A-Rail transport'!$AD$56="no"," ",ROUND(E2390,4))</f>
        <v>0.36699999999999999</v>
      </c>
      <c r="G2390" s="110">
        <f>IF('3A-Rail transport'!$AD$57="no"," ",ROUND(E2390,4))</f>
        <v>0.36699999999999999</v>
      </c>
      <c r="H2390" s="110"/>
      <c r="S2390" s="110">
        <f t="shared" si="160"/>
        <v>0.36700000000000027</v>
      </c>
      <c r="T2390" s="110">
        <f>IF('3B-Air transport'!AD$66="no"," ",ROUND(S2390,4))</f>
        <v>0.36699999999999999</v>
      </c>
      <c r="U2390" s="110">
        <f>IF('3B-Air transport'!AD$67="no"," ",ROUND(S2390,4))</f>
        <v>0.36699999999999999</v>
      </c>
      <c r="V2390" s="110">
        <f>IF('3B-Air transport'!AD$68="no"," ",ROUND(S2390,4))</f>
        <v>0.36699999999999999</v>
      </c>
      <c r="W2390" s="110"/>
      <c r="AB2390" s="110">
        <f t="shared" si="161"/>
        <v>0.36700000000000027</v>
      </c>
      <c r="AC2390" s="110">
        <f>IF('3C-Water transport'!AD$56="no"," ",ROUND(AB2390,4))</f>
        <v>0.36699999999999999</v>
      </c>
      <c r="AD2390" s="110">
        <f>IF('3C-Water transport'!AD$57="no"," ",ROUND(AB2390,4))</f>
        <v>0.36699999999999999</v>
      </c>
      <c r="AE2390" s="110">
        <f>IF('3C-Water transport'!AD$58="no"," ",ROUND(AB2390,4))</f>
        <v>0.36699999999999999</v>
      </c>
    </row>
    <row r="2391" spans="5:31" x14ac:dyDescent="0.25">
      <c r="E2391" s="110">
        <f t="shared" si="159"/>
        <v>0.36800000000000027</v>
      </c>
      <c r="F2391" s="110">
        <f>IF('3A-Rail transport'!$AD$56="no"," ",ROUND(E2391,4))</f>
        <v>0.36799999999999999</v>
      </c>
      <c r="G2391" s="110">
        <f>IF('3A-Rail transport'!$AD$57="no"," ",ROUND(E2391,4))</f>
        <v>0.36799999999999999</v>
      </c>
      <c r="H2391" s="110"/>
      <c r="S2391" s="110">
        <f t="shared" si="160"/>
        <v>0.36800000000000027</v>
      </c>
      <c r="T2391" s="110">
        <f>IF('3B-Air transport'!AD$66="no"," ",ROUND(S2391,4))</f>
        <v>0.36799999999999999</v>
      </c>
      <c r="U2391" s="110">
        <f>IF('3B-Air transport'!AD$67="no"," ",ROUND(S2391,4))</f>
        <v>0.36799999999999999</v>
      </c>
      <c r="V2391" s="110">
        <f>IF('3B-Air transport'!AD$68="no"," ",ROUND(S2391,4))</f>
        <v>0.36799999999999999</v>
      </c>
      <c r="W2391" s="110"/>
      <c r="AB2391" s="110">
        <f t="shared" si="161"/>
        <v>0.36800000000000027</v>
      </c>
      <c r="AC2391" s="110">
        <f>IF('3C-Water transport'!AD$56="no"," ",ROUND(AB2391,4))</f>
        <v>0.36799999999999999</v>
      </c>
      <c r="AD2391" s="110">
        <f>IF('3C-Water transport'!AD$57="no"," ",ROUND(AB2391,4))</f>
        <v>0.36799999999999999</v>
      </c>
      <c r="AE2391" s="110">
        <f>IF('3C-Water transport'!AD$58="no"," ",ROUND(AB2391,4))</f>
        <v>0.36799999999999999</v>
      </c>
    </row>
    <row r="2392" spans="5:31" x14ac:dyDescent="0.25">
      <c r="E2392" s="110">
        <f t="shared" si="159"/>
        <v>0.36900000000000027</v>
      </c>
      <c r="F2392" s="110">
        <f>IF('3A-Rail transport'!$AD$56="no"," ",ROUND(E2392,4))</f>
        <v>0.36899999999999999</v>
      </c>
      <c r="G2392" s="110">
        <f>IF('3A-Rail transport'!$AD$57="no"," ",ROUND(E2392,4))</f>
        <v>0.36899999999999999</v>
      </c>
      <c r="H2392" s="110"/>
      <c r="S2392" s="110">
        <f t="shared" si="160"/>
        <v>0.36900000000000027</v>
      </c>
      <c r="T2392" s="110">
        <f>IF('3B-Air transport'!AD$66="no"," ",ROUND(S2392,4))</f>
        <v>0.36899999999999999</v>
      </c>
      <c r="U2392" s="110">
        <f>IF('3B-Air transport'!AD$67="no"," ",ROUND(S2392,4))</f>
        <v>0.36899999999999999</v>
      </c>
      <c r="V2392" s="110">
        <f>IF('3B-Air transport'!AD$68="no"," ",ROUND(S2392,4))</f>
        <v>0.36899999999999999</v>
      </c>
      <c r="W2392" s="110"/>
      <c r="AB2392" s="110">
        <f t="shared" si="161"/>
        <v>0.36900000000000027</v>
      </c>
      <c r="AC2392" s="110">
        <f>IF('3C-Water transport'!AD$56="no"," ",ROUND(AB2392,4))</f>
        <v>0.36899999999999999</v>
      </c>
      <c r="AD2392" s="110">
        <f>IF('3C-Water transport'!AD$57="no"," ",ROUND(AB2392,4))</f>
        <v>0.36899999999999999</v>
      </c>
      <c r="AE2392" s="110">
        <f>IF('3C-Water transport'!AD$58="no"," ",ROUND(AB2392,4))</f>
        <v>0.36899999999999999</v>
      </c>
    </row>
    <row r="2393" spans="5:31" x14ac:dyDescent="0.25">
      <c r="E2393" s="110">
        <f t="shared" si="159"/>
        <v>0.37000000000000027</v>
      </c>
      <c r="F2393" s="110">
        <f>IF('3A-Rail transport'!$AD$56="no"," ",ROUND(E2393,4))</f>
        <v>0.37</v>
      </c>
      <c r="G2393" s="110">
        <f>IF('3A-Rail transport'!$AD$57="no"," ",ROUND(E2393,4))</f>
        <v>0.37</v>
      </c>
      <c r="H2393" s="110"/>
      <c r="S2393" s="110">
        <f t="shared" si="160"/>
        <v>0.37000000000000027</v>
      </c>
      <c r="T2393" s="110">
        <f>IF('3B-Air transport'!AD$66="no"," ",ROUND(S2393,4))</f>
        <v>0.37</v>
      </c>
      <c r="U2393" s="110">
        <f>IF('3B-Air transport'!AD$67="no"," ",ROUND(S2393,4))</f>
        <v>0.37</v>
      </c>
      <c r="V2393" s="110">
        <f>IF('3B-Air transport'!AD$68="no"," ",ROUND(S2393,4))</f>
        <v>0.37</v>
      </c>
      <c r="W2393" s="110"/>
      <c r="AB2393" s="110">
        <f t="shared" si="161"/>
        <v>0.37000000000000027</v>
      </c>
      <c r="AC2393" s="110">
        <f>IF('3C-Water transport'!AD$56="no"," ",ROUND(AB2393,4))</f>
        <v>0.37</v>
      </c>
      <c r="AD2393" s="110">
        <f>IF('3C-Water transport'!AD$57="no"," ",ROUND(AB2393,4))</f>
        <v>0.37</v>
      </c>
      <c r="AE2393" s="110">
        <f>IF('3C-Water transport'!AD$58="no"," ",ROUND(AB2393,4))</f>
        <v>0.37</v>
      </c>
    </row>
    <row r="2394" spans="5:31" x14ac:dyDescent="0.25">
      <c r="E2394" s="110">
        <f t="shared" si="159"/>
        <v>0.37100000000000027</v>
      </c>
      <c r="F2394" s="110">
        <f>IF('3A-Rail transport'!$AD$56="no"," ",ROUND(E2394,4))</f>
        <v>0.371</v>
      </c>
      <c r="G2394" s="110">
        <f>IF('3A-Rail transport'!$AD$57="no"," ",ROUND(E2394,4))</f>
        <v>0.371</v>
      </c>
      <c r="H2394" s="110"/>
      <c r="S2394" s="110">
        <f t="shared" si="160"/>
        <v>0.37100000000000027</v>
      </c>
      <c r="T2394" s="110">
        <f>IF('3B-Air transport'!AD$66="no"," ",ROUND(S2394,4))</f>
        <v>0.371</v>
      </c>
      <c r="U2394" s="110">
        <f>IF('3B-Air transport'!AD$67="no"," ",ROUND(S2394,4))</f>
        <v>0.371</v>
      </c>
      <c r="V2394" s="110">
        <f>IF('3B-Air transport'!AD$68="no"," ",ROUND(S2394,4))</f>
        <v>0.371</v>
      </c>
      <c r="W2394" s="110"/>
      <c r="AB2394" s="110">
        <f t="shared" si="161"/>
        <v>0.37100000000000027</v>
      </c>
      <c r="AC2394" s="110">
        <f>IF('3C-Water transport'!AD$56="no"," ",ROUND(AB2394,4))</f>
        <v>0.371</v>
      </c>
      <c r="AD2394" s="110">
        <f>IF('3C-Water transport'!AD$57="no"," ",ROUND(AB2394,4))</f>
        <v>0.371</v>
      </c>
      <c r="AE2394" s="110">
        <f>IF('3C-Water transport'!AD$58="no"," ",ROUND(AB2394,4))</f>
        <v>0.371</v>
      </c>
    </row>
    <row r="2395" spans="5:31" x14ac:dyDescent="0.25">
      <c r="E2395" s="110">
        <f t="shared" si="159"/>
        <v>0.37200000000000027</v>
      </c>
      <c r="F2395" s="110">
        <f>IF('3A-Rail transport'!$AD$56="no"," ",ROUND(E2395,4))</f>
        <v>0.372</v>
      </c>
      <c r="G2395" s="110">
        <f>IF('3A-Rail transport'!$AD$57="no"," ",ROUND(E2395,4))</f>
        <v>0.372</v>
      </c>
      <c r="H2395" s="110"/>
      <c r="S2395" s="110">
        <f t="shared" si="160"/>
        <v>0.37200000000000027</v>
      </c>
      <c r="T2395" s="110">
        <f>IF('3B-Air transport'!AD$66="no"," ",ROUND(S2395,4))</f>
        <v>0.372</v>
      </c>
      <c r="U2395" s="110">
        <f>IF('3B-Air transport'!AD$67="no"," ",ROUND(S2395,4))</f>
        <v>0.372</v>
      </c>
      <c r="V2395" s="110">
        <f>IF('3B-Air transport'!AD$68="no"," ",ROUND(S2395,4))</f>
        <v>0.372</v>
      </c>
      <c r="W2395" s="110"/>
      <c r="AB2395" s="110">
        <f t="shared" si="161"/>
        <v>0.37200000000000027</v>
      </c>
      <c r="AC2395" s="110">
        <f>IF('3C-Water transport'!AD$56="no"," ",ROUND(AB2395,4))</f>
        <v>0.372</v>
      </c>
      <c r="AD2395" s="110">
        <f>IF('3C-Water transport'!AD$57="no"," ",ROUND(AB2395,4))</f>
        <v>0.372</v>
      </c>
      <c r="AE2395" s="110">
        <f>IF('3C-Water transport'!AD$58="no"," ",ROUND(AB2395,4))</f>
        <v>0.372</v>
      </c>
    </row>
    <row r="2396" spans="5:31" x14ac:dyDescent="0.25">
      <c r="E2396" s="110">
        <f t="shared" si="159"/>
        <v>0.37300000000000028</v>
      </c>
      <c r="F2396" s="110">
        <f>IF('3A-Rail transport'!$AD$56="no"," ",ROUND(E2396,4))</f>
        <v>0.373</v>
      </c>
      <c r="G2396" s="110">
        <f>IF('3A-Rail transport'!$AD$57="no"," ",ROUND(E2396,4))</f>
        <v>0.373</v>
      </c>
      <c r="H2396" s="110"/>
      <c r="S2396" s="110">
        <f t="shared" si="160"/>
        <v>0.37300000000000028</v>
      </c>
      <c r="T2396" s="110">
        <f>IF('3B-Air transport'!AD$66="no"," ",ROUND(S2396,4))</f>
        <v>0.373</v>
      </c>
      <c r="U2396" s="110">
        <f>IF('3B-Air transport'!AD$67="no"," ",ROUND(S2396,4))</f>
        <v>0.373</v>
      </c>
      <c r="V2396" s="110">
        <f>IF('3B-Air transport'!AD$68="no"," ",ROUND(S2396,4))</f>
        <v>0.373</v>
      </c>
      <c r="W2396" s="110"/>
      <c r="AB2396" s="110">
        <f t="shared" si="161"/>
        <v>0.37300000000000028</v>
      </c>
      <c r="AC2396" s="110">
        <f>IF('3C-Water transport'!AD$56="no"," ",ROUND(AB2396,4))</f>
        <v>0.373</v>
      </c>
      <c r="AD2396" s="110">
        <f>IF('3C-Water transport'!AD$57="no"," ",ROUND(AB2396,4))</f>
        <v>0.373</v>
      </c>
      <c r="AE2396" s="110">
        <f>IF('3C-Water transport'!AD$58="no"," ",ROUND(AB2396,4))</f>
        <v>0.373</v>
      </c>
    </row>
    <row r="2397" spans="5:31" x14ac:dyDescent="0.25">
      <c r="E2397" s="110">
        <f t="shared" si="159"/>
        <v>0.37400000000000028</v>
      </c>
      <c r="F2397" s="110">
        <f>IF('3A-Rail transport'!$AD$56="no"," ",ROUND(E2397,4))</f>
        <v>0.374</v>
      </c>
      <c r="G2397" s="110">
        <f>IF('3A-Rail transport'!$AD$57="no"," ",ROUND(E2397,4))</f>
        <v>0.374</v>
      </c>
      <c r="H2397" s="110"/>
      <c r="S2397" s="110">
        <f t="shared" si="160"/>
        <v>0.37400000000000028</v>
      </c>
      <c r="T2397" s="110">
        <f>IF('3B-Air transport'!AD$66="no"," ",ROUND(S2397,4))</f>
        <v>0.374</v>
      </c>
      <c r="U2397" s="110">
        <f>IF('3B-Air transport'!AD$67="no"," ",ROUND(S2397,4))</f>
        <v>0.374</v>
      </c>
      <c r="V2397" s="110">
        <f>IF('3B-Air transport'!AD$68="no"," ",ROUND(S2397,4))</f>
        <v>0.374</v>
      </c>
      <c r="W2397" s="110"/>
      <c r="AB2397" s="110">
        <f t="shared" si="161"/>
        <v>0.37400000000000028</v>
      </c>
      <c r="AC2397" s="110">
        <f>IF('3C-Water transport'!AD$56="no"," ",ROUND(AB2397,4))</f>
        <v>0.374</v>
      </c>
      <c r="AD2397" s="110">
        <f>IF('3C-Water transport'!AD$57="no"," ",ROUND(AB2397,4))</f>
        <v>0.374</v>
      </c>
      <c r="AE2397" s="110">
        <f>IF('3C-Water transport'!AD$58="no"," ",ROUND(AB2397,4))</f>
        <v>0.374</v>
      </c>
    </row>
    <row r="2398" spans="5:31" x14ac:dyDescent="0.25">
      <c r="E2398" s="110">
        <f t="shared" si="159"/>
        <v>0.37500000000000028</v>
      </c>
      <c r="F2398" s="110">
        <f>IF('3A-Rail transport'!$AD$56="no"," ",ROUND(E2398,4))</f>
        <v>0.375</v>
      </c>
      <c r="G2398" s="110">
        <f>IF('3A-Rail transport'!$AD$57="no"," ",ROUND(E2398,4))</f>
        <v>0.375</v>
      </c>
      <c r="H2398" s="110"/>
      <c r="S2398" s="110">
        <f t="shared" si="160"/>
        <v>0.37500000000000028</v>
      </c>
      <c r="T2398" s="110">
        <f>IF('3B-Air transport'!AD$66="no"," ",ROUND(S2398,4))</f>
        <v>0.375</v>
      </c>
      <c r="U2398" s="110">
        <f>IF('3B-Air transport'!AD$67="no"," ",ROUND(S2398,4))</f>
        <v>0.375</v>
      </c>
      <c r="V2398" s="110">
        <f>IF('3B-Air transport'!AD$68="no"," ",ROUND(S2398,4))</f>
        <v>0.375</v>
      </c>
      <c r="W2398" s="110"/>
      <c r="AB2398" s="110">
        <f t="shared" si="161"/>
        <v>0.37500000000000028</v>
      </c>
      <c r="AC2398" s="110">
        <f>IF('3C-Water transport'!AD$56="no"," ",ROUND(AB2398,4))</f>
        <v>0.375</v>
      </c>
      <c r="AD2398" s="110">
        <f>IF('3C-Water transport'!AD$57="no"," ",ROUND(AB2398,4))</f>
        <v>0.375</v>
      </c>
      <c r="AE2398" s="110">
        <f>IF('3C-Water transport'!AD$58="no"," ",ROUND(AB2398,4))</f>
        <v>0.375</v>
      </c>
    </row>
    <row r="2399" spans="5:31" x14ac:dyDescent="0.25">
      <c r="E2399" s="110">
        <f t="shared" si="159"/>
        <v>0.37600000000000028</v>
      </c>
      <c r="F2399" s="110">
        <f>IF('3A-Rail transport'!$AD$56="no"," ",ROUND(E2399,4))</f>
        <v>0.376</v>
      </c>
      <c r="G2399" s="110">
        <f>IF('3A-Rail transport'!$AD$57="no"," ",ROUND(E2399,4))</f>
        <v>0.376</v>
      </c>
      <c r="H2399" s="110"/>
      <c r="S2399" s="110">
        <f t="shared" si="160"/>
        <v>0.37600000000000028</v>
      </c>
      <c r="T2399" s="110">
        <f>IF('3B-Air transport'!AD$66="no"," ",ROUND(S2399,4))</f>
        <v>0.376</v>
      </c>
      <c r="U2399" s="110">
        <f>IF('3B-Air transport'!AD$67="no"," ",ROUND(S2399,4))</f>
        <v>0.376</v>
      </c>
      <c r="V2399" s="110">
        <f>IF('3B-Air transport'!AD$68="no"," ",ROUND(S2399,4))</f>
        <v>0.376</v>
      </c>
      <c r="W2399" s="110"/>
      <c r="AB2399" s="110">
        <f t="shared" si="161"/>
        <v>0.37600000000000028</v>
      </c>
      <c r="AC2399" s="110">
        <f>IF('3C-Water transport'!AD$56="no"," ",ROUND(AB2399,4))</f>
        <v>0.376</v>
      </c>
      <c r="AD2399" s="110">
        <f>IF('3C-Water transport'!AD$57="no"," ",ROUND(AB2399,4))</f>
        <v>0.376</v>
      </c>
      <c r="AE2399" s="110">
        <f>IF('3C-Water transport'!AD$58="no"," ",ROUND(AB2399,4))</f>
        <v>0.376</v>
      </c>
    </row>
    <row r="2400" spans="5:31" x14ac:dyDescent="0.25">
      <c r="E2400" s="110">
        <f t="shared" si="159"/>
        <v>0.37700000000000028</v>
      </c>
      <c r="F2400" s="110">
        <f>IF('3A-Rail transport'!$AD$56="no"," ",ROUND(E2400,4))</f>
        <v>0.377</v>
      </c>
      <c r="G2400" s="110">
        <f>IF('3A-Rail transport'!$AD$57="no"," ",ROUND(E2400,4))</f>
        <v>0.377</v>
      </c>
      <c r="H2400" s="110"/>
      <c r="S2400" s="110">
        <f t="shared" si="160"/>
        <v>0.37700000000000028</v>
      </c>
      <c r="T2400" s="110">
        <f>IF('3B-Air transport'!AD$66="no"," ",ROUND(S2400,4))</f>
        <v>0.377</v>
      </c>
      <c r="U2400" s="110">
        <f>IF('3B-Air transport'!AD$67="no"," ",ROUND(S2400,4))</f>
        <v>0.377</v>
      </c>
      <c r="V2400" s="110">
        <f>IF('3B-Air transport'!AD$68="no"," ",ROUND(S2400,4))</f>
        <v>0.377</v>
      </c>
      <c r="W2400" s="110"/>
      <c r="AB2400" s="110">
        <f t="shared" si="161"/>
        <v>0.37700000000000028</v>
      </c>
      <c r="AC2400" s="110">
        <f>IF('3C-Water transport'!AD$56="no"," ",ROUND(AB2400,4))</f>
        <v>0.377</v>
      </c>
      <c r="AD2400" s="110">
        <f>IF('3C-Water transport'!AD$57="no"," ",ROUND(AB2400,4))</f>
        <v>0.377</v>
      </c>
      <c r="AE2400" s="110">
        <f>IF('3C-Water transport'!AD$58="no"," ",ROUND(AB2400,4))</f>
        <v>0.377</v>
      </c>
    </row>
    <row r="2401" spans="5:31" x14ac:dyDescent="0.25">
      <c r="E2401" s="110">
        <f t="shared" si="159"/>
        <v>0.37800000000000028</v>
      </c>
      <c r="F2401" s="110">
        <f>IF('3A-Rail transport'!$AD$56="no"," ",ROUND(E2401,4))</f>
        <v>0.378</v>
      </c>
      <c r="G2401" s="110">
        <f>IF('3A-Rail transport'!$AD$57="no"," ",ROUND(E2401,4))</f>
        <v>0.378</v>
      </c>
      <c r="H2401" s="110"/>
      <c r="S2401" s="110">
        <f t="shared" si="160"/>
        <v>0.37800000000000028</v>
      </c>
      <c r="T2401" s="110">
        <f>IF('3B-Air transport'!AD$66="no"," ",ROUND(S2401,4))</f>
        <v>0.378</v>
      </c>
      <c r="U2401" s="110">
        <f>IF('3B-Air transport'!AD$67="no"," ",ROUND(S2401,4))</f>
        <v>0.378</v>
      </c>
      <c r="V2401" s="110">
        <f>IF('3B-Air transport'!AD$68="no"," ",ROUND(S2401,4))</f>
        <v>0.378</v>
      </c>
      <c r="W2401" s="110"/>
      <c r="AB2401" s="110">
        <f t="shared" si="161"/>
        <v>0.37800000000000028</v>
      </c>
      <c r="AC2401" s="110">
        <f>IF('3C-Water transport'!AD$56="no"," ",ROUND(AB2401,4))</f>
        <v>0.378</v>
      </c>
      <c r="AD2401" s="110">
        <f>IF('3C-Water transport'!AD$57="no"," ",ROUND(AB2401,4))</f>
        <v>0.378</v>
      </c>
      <c r="AE2401" s="110">
        <f>IF('3C-Water transport'!AD$58="no"," ",ROUND(AB2401,4))</f>
        <v>0.378</v>
      </c>
    </row>
    <row r="2402" spans="5:31" x14ac:dyDescent="0.25">
      <c r="E2402" s="110">
        <f t="shared" si="159"/>
        <v>0.37900000000000028</v>
      </c>
      <c r="F2402" s="110">
        <f>IF('3A-Rail transport'!$AD$56="no"," ",ROUND(E2402,4))</f>
        <v>0.379</v>
      </c>
      <c r="G2402" s="110">
        <f>IF('3A-Rail transport'!$AD$57="no"," ",ROUND(E2402,4))</f>
        <v>0.379</v>
      </c>
      <c r="H2402" s="110"/>
      <c r="S2402" s="110">
        <f t="shared" si="160"/>
        <v>0.37900000000000028</v>
      </c>
      <c r="T2402" s="110">
        <f>IF('3B-Air transport'!AD$66="no"," ",ROUND(S2402,4))</f>
        <v>0.379</v>
      </c>
      <c r="U2402" s="110">
        <f>IF('3B-Air transport'!AD$67="no"," ",ROUND(S2402,4))</f>
        <v>0.379</v>
      </c>
      <c r="V2402" s="110">
        <f>IF('3B-Air transport'!AD$68="no"," ",ROUND(S2402,4))</f>
        <v>0.379</v>
      </c>
      <c r="W2402" s="110"/>
      <c r="AB2402" s="110">
        <f t="shared" si="161"/>
        <v>0.37900000000000028</v>
      </c>
      <c r="AC2402" s="110">
        <f>IF('3C-Water transport'!AD$56="no"," ",ROUND(AB2402,4))</f>
        <v>0.379</v>
      </c>
      <c r="AD2402" s="110">
        <f>IF('3C-Water transport'!AD$57="no"," ",ROUND(AB2402,4))</f>
        <v>0.379</v>
      </c>
      <c r="AE2402" s="110">
        <f>IF('3C-Water transport'!AD$58="no"," ",ROUND(AB2402,4))</f>
        <v>0.379</v>
      </c>
    </row>
    <row r="2403" spans="5:31" x14ac:dyDescent="0.25">
      <c r="E2403" s="110">
        <f t="shared" si="159"/>
        <v>0.38000000000000028</v>
      </c>
      <c r="F2403" s="110">
        <f>IF('3A-Rail transport'!$AD$56="no"," ",ROUND(E2403,4))</f>
        <v>0.38</v>
      </c>
      <c r="G2403" s="110">
        <f>IF('3A-Rail transport'!$AD$57="no"," ",ROUND(E2403,4))</f>
        <v>0.38</v>
      </c>
      <c r="H2403" s="110"/>
      <c r="S2403" s="110">
        <f t="shared" si="160"/>
        <v>0.38000000000000028</v>
      </c>
      <c r="T2403" s="110">
        <f>IF('3B-Air transport'!AD$66="no"," ",ROUND(S2403,4))</f>
        <v>0.38</v>
      </c>
      <c r="U2403" s="110">
        <f>IF('3B-Air transport'!AD$67="no"," ",ROUND(S2403,4))</f>
        <v>0.38</v>
      </c>
      <c r="V2403" s="110">
        <f>IF('3B-Air transport'!AD$68="no"," ",ROUND(S2403,4))</f>
        <v>0.38</v>
      </c>
      <c r="W2403" s="110"/>
      <c r="AB2403" s="110">
        <f t="shared" si="161"/>
        <v>0.38000000000000028</v>
      </c>
      <c r="AC2403" s="110">
        <f>IF('3C-Water transport'!AD$56="no"," ",ROUND(AB2403,4))</f>
        <v>0.38</v>
      </c>
      <c r="AD2403" s="110">
        <f>IF('3C-Water transport'!AD$57="no"," ",ROUND(AB2403,4))</f>
        <v>0.38</v>
      </c>
      <c r="AE2403" s="110">
        <f>IF('3C-Water transport'!AD$58="no"," ",ROUND(AB2403,4))</f>
        <v>0.38</v>
      </c>
    </row>
    <row r="2404" spans="5:31" x14ac:dyDescent="0.25">
      <c r="E2404" s="110">
        <f t="shared" si="159"/>
        <v>0.38100000000000028</v>
      </c>
      <c r="F2404" s="110">
        <f>IF('3A-Rail transport'!$AD$56="no"," ",ROUND(E2404,4))</f>
        <v>0.38100000000000001</v>
      </c>
      <c r="G2404" s="110">
        <f>IF('3A-Rail transport'!$AD$57="no"," ",ROUND(E2404,4))</f>
        <v>0.38100000000000001</v>
      </c>
      <c r="H2404" s="110"/>
      <c r="S2404" s="110">
        <f t="shared" si="160"/>
        <v>0.38100000000000028</v>
      </c>
      <c r="T2404" s="110">
        <f>IF('3B-Air transport'!AD$66="no"," ",ROUND(S2404,4))</f>
        <v>0.38100000000000001</v>
      </c>
      <c r="U2404" s="110">
        <f>IF('3B-Air transport'!AD$67="no"," ",ROUND(S2404,4))</f>
        <v>0.38100000000000001</v>
      </c>
      <c r="V2404" s="110">
        <f>IF('3B-Air transport'!AD$68="no"," ",ROUND(S2404,4))</f>
        <v>0.38100000000000001</v>
      </c>
      <c r="W2404" s="110"/>
      <c r="AB2404" s="110">
        <f t="shared" si="161"/>
        <v>0.38100000000000028</v>
      </c>
      <c r="AC2404" s="110">
        <f>IF('3C-Water transport'!AD$56="no"," ",ROUND(AB2404,4))</f>
        <v>0.38100000000000001</v>
      </c>
      <c r="AD2404" s="110">
        <f>IF('3C-Water transport'!AD$57="no"," ",ROUND(AB2404,4))</f>
        <v>0.38100000000000001</v>
      </c>
      <c r="AE2404" s="110">
        <f>IF('3C-Water transport'!AD$58="no"," ",ROUND(AB2404,4))</f>
        <v>0.38100000000000001</v>
      </c>
    </row>
    <row r="2405" spans="5:31" x14ac:dyDescent="0.25">
      <c r="E2405" s="110">
        <f t="shared" si="159"/>
        <v>0.38200000000000028</v>
      </c>
      <c r="F2405" s="110">
        <f>IF('3A-Rail transport'!$AD$56="no"," ",ROUND(E2405,4))</f>
        <v>0.38200000000000001</v>
      </c>
      <c r="G2405" s="110">
        <f>IF('3A-Rail transport'!$AD$57="no"," ",ROUND(E2405,4))</f>
        <v>0.38200000000000001</v>
      </c>
      <c r="H2405" s="110"/>
      <c r="S2405" s="110">
        <f t="shared" si="160"/>
        <v>0.38200000000000028</v>
      </c>
      <c r="T2405" s="110">
        <f>IF('3B-Air transport'!AD$66="no"," ",ROUND(S2405,4))</f>
        <v>0.38200000000000001</v>
      </c>
      <c r="U2405" s="110">
        <f>IF('3B-Air transport'!AD$67="no"," ",ROUND(S2405,4))</f>
        <v>0.38200000000000001</v>
      </c>
      <c r="V2405" s="110">
        <f>IF('3B-Air transport'!AD$68="no"," ",ROUND(S2405,4))</f>
        <v>0.38200000000000001</v>
      </c>
      <c r="W2405" s="110"/>
      <c r="AB2405" s="110">
        <f t="shared" si="161"/>
        <v>0.38200000000000028</v>
      </c>
      <c r="AC2405" s="110">
        <f>IF('3C-Water transport'!AD$56="no"," ",ROUND(AB2405,4))</f>
        <v>0.38200000000000001</v>
      </c>
      <c r="AD2405" s="110">
        <f>IF('3C-Water transport'!AD$57="no"," ",ROUND(AB2405,4))</f>
        <v>0.38200000000000001</v>
      </c>
      <c r="AE2405" s="110">
        <f>IF('3C-Water transport'!AD$58="no"," ",ROUND(AB2405,4))</f>
        <v>0.38200000000000001</v>
      </c>
    </row>
    <row r="2406" spans="5:31" x14ac:dyDescent="0.25">
      <c r="E2406" s="110">
        <f t="shared" si="159"/>
        <v>0.38300000000000028</v>
      </c>
      <c r="F2406" s="110">
        <f>IF('3A-Rail transport'!$AD$56="no"," ",ROUND(E2406,4))</f>
        <v>0.38300000000000001</v>
      </c>
      <c r="G2406" s="110">
        <f>IF('3A-Rail transport'!$AD$57="no"," ",ROUND(E2406,4))</f>
        <v>0.38300000000000001</v>
      </c>
      <c r="H2406" s="110"/>
      <c r="S2406" s="110">
        <f t="shared" si="160"/>
        <v>0.38300000000000028</v>
      </c>
      <c r="T2406" s="110">
        <f>IF('3B-Air transport'!AD$66="no"," ",ROUND(S2406,4))</f>
        <v>0.38300000000000001</v>
      </c>
      <c r="U2406" s="110">
        <f>IF('3B-Air transport'!AD$67="no"," ",ROUND(S2406,4))</f>
        <v>0.38300000000000001</v>
      </c>
      <c r="V2406" s="110">
        <f>IF('3B-Air transport'!AD$68="no"," ",ROUND(S2406,4))</f>
        <v>0.38300000000000001</v>
      </c>
      <c r="W2406" s="110"/>
      <c r="AB2406" s="110">
        <f t="shared" si="161"/>
        <v>0.38300000000000028</v>
      </c>
      <c r="AC2406" s="110">
        <f>IF('3C-Water transport'!AD$56="no"," ",ROUND(AB2406,4))</f>
        <v>0.38300000000000001</v>
      </c>
      <c r="AD2406" s="110">
        <f>IF('3C-Water transport'!AD$57="no"," ",ROUND(AB2406,4))</f>
        <v>0.38300000000000001</v>
      </c>
      <c r="AE2406" s="110">
        <f>IF('3C-Water transport'!AD$58="no"," ",ROUND(AB2406,4))</f>
        <v>0.38300000000000001</v>
      </c>
    </row>
    <row r="2407" spans="5:31" x14ac:dyDescent="0.25">
      <c r="E2407" s="110">
        <f t="shared" si="159"/>
        <v>0.38400000000000029</v>
      </c>
      <c r="F2407" s="110">
        <f>IF('3A-Rail transport'!$AD$56="no"," ",ROUND(E2407,4))</f>
        <v>0.38400000000000001</v>
      </c>
      <c r="G2407" s="110">
        <f>IF('3A-Rail transport'!$AD$57="no"," ",ROUND(E2407,4))</f>
        <v>0.38400000000000001</v>
      </c>
      <c r="H2407" s="110"/>
      <c r="S2407" s="110">
        <f t="shared" si="160"/>
        <v>0.38400000000000029</v>
      </c>
      <c r="T2407" s="110">
        <f>IF('3B-Air transport'!AD$66="no"," ",ROUND(S2407,4))</f>
        <v>0.38400000000000001</v>
      </c>
      <c r="U2407" s="110">
        <f>IF('3B-Air transport'!AD$67="no"," ",ROUND(S2407,4))</f>
        <v>0.38400000000000001</v>
      </c>
      <c r="V2407" s="110">
        <f>IF('3B-Air transport'!AD$68="no"," ",ROUND(S2407,4))</f>
        <v>0.38400000000000001</v>
      </c>
      <c r="W2407" s="110"/>
      <c r="AB2407" s="110">
        <f t="shared" si="161"/>
        <v>0.38400000000000029</v>
      </c>
      <c r="AC2407" s="110">
        <f>IF('3C-Water transport'!AD$56="no"," ",ROUND(AB2407,4))</f>
        <v>0.38400000000000001</v>
      </c>
      <c r="AD2407" s="110">
        <f>IF('3C-Water transport'!AD$57="no"," ",ROUND(AB2407,4))</f>
        <v>0.38400000000000001</v>
      </c>
      <c r="AE2407" s="110">
        <f>IF('3C-Water transport'!AD$58="no"," ",ROUND(AB2407,4))</f>
        <v>0.38400000000000001</v>
      </c>
    </row>
    <row r="2408" spans="5:31" x14ac:dyDescent="0.25">
      <c r="E2408" s="110">
        <f t="shared" ref="E2408:E2471" si="162">E2407+0.001</f>
        <v>0.38500000000000029</v>
      </c>
      <c r="F2408" s="110">
        <f>IF('3A-Rail transport'!$AD$56="no"," ",ROUND(E2408,4))</f>
        <v>0.38500000000000001</v>
      </c>
      <c r="G2408" s="110">
        <f>IF('3A-Rail transport'!$AD$57="no"," ",ROUND(E2408,4))</f>
        <v>0.38500000000000001</v>
      </c>
      <c r="H2408" s="110"/>
      <c r="S2408" s="110">
        <f t="shared" ref="S2408:S2471" si="163">S2407+0.001</f>
        <v>0.38500000000000029</v>
      </c>
      <c r="T2408" s="110">
        <f>IF('3B-Air transport'!AD$66="no"," ",ROUND(S2408,4))</f>
        <v>0.38500000000000001</v>
      </c>
      <c r="U2408" s="110">
        <f>IF('3B-Air transport'!AD$67="no"," ",ROUND(S2408,4))</f>
        <v>0.38500000000000001</v>
      </c>
      <c r="V2408" s="110">
        <f>IF('3B-Air transport'!AD$68="no"," ",ROUND(S2408,4))</f>
        <v>0.38500000000000001</v>
      </c>
      <c r="W2408" s="110"/>
      <c r="AB2408" s="110">
        <f t="shared" ref="AB2408:AB2471" si="164">AB2407+0.001</f>
        <v>0.38500000000000029</v>
      </c>
      <c r="AC2408" s="110">
        <f>IF('3C-Water transport'!AD$56="no"," ",ROUND(AB2408,4))</f>
        <v>0.38500000000000001</v>
      </c>
      <c r="AD2408" s="110">
        <f>IF('3C-Water transport'!AD$57="no"," ",ROUND(AB2408,4))</f>
        <v>0.38500000000000001</v>
      </c>
      <c r="AE2408" s="110">
        <f>IF('3C-Water transport'!AD$58="no"," ",ROUND(AB2408,4))</f>
        <v>0.38500000000000001</v>
      </c>
    </row>
    <row r="2409" spans="5:31" x14ac:dyDescent="0.25">
      <c r="E2409" s="110">
        <f t="shared" si="162"/>
        <v>0.38600000000000029</v>
      </c>
      <c r="F2409" s="110">
        <f>IF('3A-Rail transport'!$AD$56="no"," ",ROUND(E2409,4))</f>
        <v>0.38600000000000001</v>
      </c>
      <c r="G2409" s="110">
        <f>IF('3A-Rail transport'!$AD$57="no"," ",ROUND(E2409,4))</f>
        <v>0.38600000000000001</v>
      </c>
      <c r="H2409" s="110"/>
      <c r="S2409" s="110">
        <f t="shared" si="163"/>
        <v>0.38600000000000029</v>
      </c>
      <c r="T2409" s="110">
        <f>IF('3B-Air transport'!AD$66="no"," ",ROUND(S2409,4))</f>
        <v>0.38600000000000001</v>
      </c>
      <c r="U2409" s="110">
        <f>IF('3B-Air transport'!AD$67="no"," ",ROUND(S2409,4))</f>
        <v>0.38600000000000001</v>
      </c>
      <c r="V2409" s="110">
        <f>IF('3B-Air transport'!AD$68="no"," ",ROUND(S2409,4))</f>
        <v>0.38600000000000001</v>
      </c>
      <c r="W2409" s="110"/>
      <c r="AB2409" s="110">
        <f t="shared" si="164"/>
        <v>0.38600000000000029</v>
      </c>
      <c r="AC2409" s="110">
        <f>IF('3C-Water transport'!AD$56="no"," ",ROUND(AB2409,4))</f>
        <v>0.38600000000000001</v>
      </c>
      <c r="AD2409" s="110">
        <f>IF('3C-Water transport'!AD$57="no"," ",ROUND(AB2409,4))</f>
        <v>0.38600000000000001</v>
      </c>
      <c r="AE2409" s="110">
        <f>IF('3C-Water transport'!AD$58="no"," ",ROUND(AB2409,4))</f>
        <v>0.38600000000000001</v>
      </c>
    </row>
    <row r="2410" spans="5:31" x14ac:dyDescent="0.25">
      <c r="E2410" s="110">
        <f t="shared" si="162"/>
        <v>0.38700000000000029</v>
      </c>
      <c r="F2410" s="110">
        <f>IF('3A-Rail transport'!$AD$56="no"," ",ROUND(E2410,4))</f>
        <v>0.38700000000000001</v>
      </c>
      <c r="G2410" s="110">
        <f>IF('3A-Rail transport'!$AD$57="no"," ",ROUND(E2410,4))</f>
        <v>0.38700000000000001</v>
      </c>
      <c r="H2410" s="110"/>
      <c r="S2410" s="110">
        <f t="shared" si="163"/>
        <v>0.38700000000000029</v>
      </c>
      <c r="T2410" s="110">
        <f>IF('3B-Air transport'!AD$66="no"," ",ROUND(S2410,4))</f>
        <v>0.38700000000000001</v>
      </c>
      <c r="U2410" s="110">
        <f>IF('3B-Air transport'!AD$67="no"," ",ROUND(S2410,4))</f>
        <v>0.38700000000000001</v>
      </c>
      <c r="V2410" s="110">
        <f>IF('3B-Air transport'!AD$68="no"," ",ROUND(S2410,4))</f>
        <v>0.38700000000000001</v>
      </c>
      <c r="W2410" s="110"/>
      <c r="AB2410" s="110">
        <f t="shared" si="164"/>
        <v>0.38700000000000029</v>
      </c>
      <c r="AC2410" s="110">
        <f>IF('3C-Water transport'!AD$56="no"," ",ROUND(AB2410,4))</f>
        <v>0.38700000000000001</v>
      </c>
      <c r="AD2410" s="110">
        <f>IF('3C-Water transport'!AD$57="no"," ",ROUND(AB2410,4))</f>
        <v>0.38700000000000001</v>
      </c>
      <c r="AE2410" s="110">
        <f>IF('3C-Water transport'!AD$58="no"," ",ROUND(AB2410,4))</f>
        <v>0.38700000000000001</v>
      </c>
    </row>
    <row r="2411" spans="5:31" x14ac:dyDescent="0.25">
      <c r="E2411" s="110">
        <f t="shared" si="162"/>
        <v>0.38800000000000029</v>
      </c>
      <c r="F2411" s="110">
        <f>IF('3A-Rail transport'!$AD$56="no"," ",ROUND(E2411,4))</f>
        <v>0.38800000000000001</v>
      </c>
      <c r="G2411" s="110">
        <f>IF('3A-Rail transport'!$AD$57="no"," ",ROUND(E2411,4))</f>
        <v>0.38800000000000001</v>
      </c>
      <c r="H2411" s="110"/>
      <c r="S2411" s="110">
        <f t="shared" si="163"/>
        <v>0.38800000000000029</v>
      </c>
      <c r="T2411" s="110">
        <f>IF('3B-Air transport'!AD$66="no"," ",ROUND(S2411,4))</f>
        <v>0.38800000000000001</v>
      </c>
      <c r="U2411" s="110">
        <f>IF('3B-Air transport'!AD$67="no"," ",ROUND(S2411,4))</f>
        <v>0.38800000000000001</v>
      </c>
      <c r="V2411" s="110">
        <f>IF('3B-Air transport'!AD$68="no"," ",ROUND(S2411,4))</f>
        <v>0.38800000000000001</v>
      </c>
      <c r="W2411" s="110"/>
      <c r="AB2411" s="110">
        <f t="shared" si="164"/>
        <v>0.38800000000000029</v>
      </c>
      <c r="AC2411" s="110">
        <f>IF('3C-Water transport'!AD$56="no"," ",ROUND(AB2411,4))</f>
        <v>0.38800000000000001</v>
      </c>
      <c r="AD2411" s="110">
        <f>IF('3C-Water transport'!AD$57="no"," ",ROUND(AB2411,4))</f>
        <v>0.38800000000000001</v>
      </c>
      <c r="AE2411" s="110">
        <f>IF('3C-Water transport'!AD$58="no"," ",ROUND(AB2411,4))</f>
        <v>0.38800000000000001</v>
      </c>
    </row>
    <row r="2412" spans="5:31" x14ac:dyDescent="0.25">
      <c r="E2412" s="110">
        <f t="shared" si="162"/>
        <v>0.38900000000000029</v>
      </c>
      <c r="F2412" s="110">
        <f>IF('3A-Rail transport'!$AD$56="no"," ",ROUND(E2412,4))</f>
        <v>0.38900000000000001</v>
      </c>
      <c r="G2412" s="110">
        <f>IF('3A-Rail transport'!$AD$57="no"," ",ROUND(E2412,4))</f>
        <v>0.38900000000000001</v>
      </c>
      <c r="H2412" s="110"/>
      <c r="S2412" s="110">
        <f t="shared" si="163"/>
        <v>0.38900000000000029</v>
      </c>
      <c r="T2412" s="110">
        <f>IF('3B-Air transport'!AD$66="no"," ",ROUND(S2412,4))</f>
        <v>0.38900000000000001</v>
      </c>
      <c r="U2412" s="110">
        <f>IF('3B-Air transport'!AD$67="no"," ",ROUND(S2412,4))</f>
        <v>0.38900000000000001</v>
      </c>
      <c r="V2412" s="110">
        <f>IF('3B-Air transport'!AD$68="no"," ",ROUND(S2412,4))</f>
        <v>0.38900000000000001</v>
      </c>
      <c r="W2412" s="110"/>
      <c r="AB2412" s="110">
        <f t="shared" si="164"/>
        <v>0.38900000000000029</v>
      </c>
      <c r="AC2412" s="110">
        <f>IF('3C-Water transport'!AD$56="no"," ",ROUND(AB2412,4))</f>
        <v>0.38900000000000001</v>
      </c>
      <c r="AD2412" s="110">
        <f>IF('3C-Water transport'!AD$57="no"," ",ROUND(AB2412,4))</f>
        <v>0.38900000000000001</v>
      </c>
      <c r="AE2412" s="110">
        <f>IF('3C-Water transport'!AD$58="no"," ",ROUND(AB2412,4))</f>
        <v>0.38900000000000001</v>
      </c>
    </row>
    <row r="2413" spans="5:31" x14ac:dyDescent="0.25">
      <c r="E2413" s="110">
        <f t="shared" si="162"/>
        <v>0.39000000000000029</v>
      </c>
      <c r="F2413" s="110">
        <f>IF('3A-Rail transport'!$AD$56="no"," ",ROUND(E2413,4))</f>
        <v>0.39</v>
      </c>
      <c r="G2413" s="110">
        <f>IF('3A-Rail transport'!$AD$57="no"," ",ROUND(E2413,4))</f>
        <v>0.39</v>
      </c>
      <c r="H2413" s="110"/>
      <c r="S2413" s="110">
        <f t="shared" si="163"/>
        <v>0.39000000000000029</v>
      </c>
      <c r="T2413" s="110">
        <f>IF('3B-Air transport'!AD$66="no"," ",ROUND(S2413,4))</f>
        <v>0.39</v>
      </c>
      <c r="U2413" s="110">
        <f>IF('3B-Air transport'!AD$67="no"," ",ROUND(S2413,4))</f>
        <v>0.39</v>
      </c>
      <c r="V2413" s="110">
        <f>IF('3B-Air transport'!AD$68="no"," ",ROUND(S2413,4))</f>
        <v>0.39</v>
      </c>
      <c r="W2413" s="110"/>
      <c r="AB2413" s="110">
        <f t="shared" si="164"/>
        <v>0.39000000000000029</v>
      </c>
      <c r="AC2413" s="110">
        <f>IF('3C-Water transport'!AD$56="no"," ",ROUND(AB2413,4))</f>
        <v>0.39</v>
      </c>
      <c r="AD2413" s="110">
        <f>IF('3C-Water transport'!AD$57="no"," ",ROUND(AB2413,4))</f>
        <v>0.39</v>
      </c>
      <c r="AE2413" s="110">
        <f>IF('3C-Water transport'!AD$58="no"," ",ROUND(AB2413,4))</f>
        <v>0.39</v>
      </c>
    </row>
    <row r="2414" spans="5:31" x14ac:dyDescent="0.25">
      <c r="E2414" s="110">
        <f t="shared" si="162"/>
        <v>0.39100000000000029</v>
      </c>
      <c r="F2414" s="110">
        <f>IF('3A-Rail transport'!$AD$56="no"," ",ROUND(E2414,4))</f>
        <v>0.39100000000000001</v>
      </c>
      <c r="G2414" s="110">
        <f>IF('3A-Rail transport'!$AD$57="no"," ",ROUND(E2414,4))</f>
        <v>0.39100000000000001</v>
      </c>
      <c r="H2414" s="110"/>
      <c r="S2414" s="110">
        <f t="shared" si="163"/>
        <v>0.39100000000000029</v>
      </c>
      <c r="T2414" s="110">
        <f>IF('3B-Air transport'!AD$66="no"," ",ROUND(S2414,4))</f>
        <v>0.39100000000000001</v>
      </c>
      <c r="U2414" s="110">
        <f>IF('3B-Air transport'!AD$67="no"," ",ROUND(S2414,4))</f>
        <v>0.39100000000000001</v>
      </c>
      <c r="V2414" s="110">
        <f>IF('3B-Air transport'!AD$68="no"," ",ROUND(S2414,4))</f>
        <v>0.39100000000000001</v>
      </c>
      <c r="W2414" s="110"/>
      <c r="AB2414" s="110">
        <f t="shared" si="164"/>
        <v>0.39100000000000029</v>
      </c>
      <c r="AC2414" s="110">
        <f>IF('3C-Water transport'!AD$56="no"," ",ROUND(AB2414,4))</f>
        <v>0.39100000000000001</v>
      </c>
      <c r="AD2414" s="110">
        <f>IF('3C-Water transport'!AD$57="no"," ",ROUND(AB2414,4))</f>
        <v>0.39100000000000001</v>
      </c>
      <c r="AE2414" s="110">
        <f>IF('3C-Water transport'!AD$58="no"," ",ROUND(AB2414,4))</f>
        <v>0.39100000000000001</v>
      </c>
    </row>
    <row r="2415" spans="5:31" x14ac:dyDescent="0.25">
      <c r="E2415" s="110">
        <f t="shared" si="162"/>
        <v>0.39200000000000029</v>
      </c>
      <c r="F2415" s="110">
        <f>IF('3A-Rail transport'!$AD$56="no"," ",ROUND(E2415,4))</f>
        <v>0.39200000000000002</v>
      </c>
      <c r="G2415" s="110">
        <f>IF('3A-Rail transport'!$AD$57="no"," ",ROUND(E2415,4))</f>
        <v>0.39200000000000002</v>
      </c>
      <c r="H2415" s="110"/>
      <c r="S2415" s="110">
        <f t="shared" si="163"/>
        <v>0.39200000000000029</v>
      </c>
      <c r="T2415" s="110">
        <f>IF('3B-Air transport'!AD$66="no"," ",ROUND(S2415,4))</f>
        <v>0.39200000000000002</v>
      </c>
      <c r="U2415" s="110">
        <f>IF('3B-Air transport'!AD$67="no"," ",ROUND(S2415,4))</f>
        <v>0.39200000000000002</v>
      </c>
      <c r="V2415" s="110">
        <f>IF('3B-Air transport'!AD$68="no"," ",ROUND(S2415,4))</f>
        <v>0.39200000000000002</v>
      </c>
      <c r="W2415" s="110"/>
      <c r="AB2415" s="110">
        <f t="shared" si="164"/>
        <v>0.39200000000000029</v>
      </c>
      <c r="AC2415" s="110">
        <f>IF('3C-Water transport'!AD$56="no"," ",ROUND(AB2415,4))</f>
        <v>0.39200000000000002</v>
      </c>
      <c r="AD2415" s="110">
        <f>IF('3C-Water transport'!AD$57="no"," ",ROUND(AB2415,4))</f>
        <v>0.39200000000000002</v>
      </c>
      <c r="AE2415" s="110">
        <f>IF('3C-Water transport'!AD$58="no"," ",ROUND(AB2415,4))</f>
        <v>0.39200000000000002</v>
      </c>
    </row>
    <row r="2416" spans="5:31" x14ac:dyDescent="0.25">
      <c r="E2416" s="110">
        <f t="shared" si="162"/>
        <v>0.39300000000000029</v>
      </c>
      <c r="F2416" s="110">
        <f>IF('3A-Rail transport'!$AD$56="no"," ",ROUND(E2416,4))</f>
        <v>0.39300000000000002</v>
      </c>
      <c r="G2416" s="110">
        <f>IF('3A-Rail transport'!$AD$57="no"," ",ROUND(E2416,4))</f>
        <v>0.39300000000000002</v>
      </c>
      <c r="H2416" s="110"/>
      <c r="S2416" s="110">
        <f t="shared" si="163"/>
        <v>0.39300000000000029</v>
      </c>
      <c r="T2416" s="110">
        <f>IF('3B-Air transport'!AD$66="no"," ",ROUND(S2416,4))</f>
        <v>0.39300000000000002</v>
      </c>
      <c r="U2416" s="110">
        <f>IF('3B-Air transport'!AD$67="no"," ",ROUND(S2416,4))</f>
        <v>0.39300000000000002</v>
      </c>
      <c r="V2416" s="110">
        <f>IF('3B-Air transport'!AD$68="no"," ",ROUND(S2416,4))</f>
        <v>0.39300000000000002</v>
      </c>
      <c r="W2416" s="110"/>
      <c r="AB2416" s="110">
        <f t="shared" si="164"/>
        <v>0.39300000000000029</v>
      </c>
      <c r="AC2416" s="110">
        <f>IF('3C-Water transport'!AD$56="no"," ",ROUND(AB2416,4))</f>
        <v>0.39300000000000002</v>
      </c>
      <c r="AD2416" s="110">
        <f>IF('3C-Water transport'!AD$57="no"," ",ROUND(AB2416,4))</f>
        <v>0.39300000000000002</v>
      </c>
      <c r="AE2416" s="110">
        <f>IF('3C-Water transport'!AD$58="no"," ",ROUND(AB2416,4))</f>
        <v>0.39300000000000002</v>
      </c>
    </row>
    <row r="2417" spans="5:31" x14ac:dyDescent="0.25">
      <c r="E2417" s="110">
        <f t="shared" si="162"/>
        <v>0.39400000000000029</v>
      </c>
      <c r="F2417" s="110">
        <f>IF('3A-Rail transport'!$AD$56="no"," ",ROUND(E2417,4))</f>
        <v>0.39400000000000002</v>
      </c>
      <c r="G2417" s="110">
        <f>IF('3A-Rail transport'!$AD$57="no"," ",ROUND(E2417,4))</f>
        <v>0.39400000000000002</v>
      </c>
      <c r="H2417" s="110"/>
      <c r="S2417" s="110">
        <f t="shared" si="163"/>
        <v>0.39400000000000029</v>
      </c>
      <c r="T2417" s="110">
        <f>IF('3B-Air transport'!AD$66="no"," ",ROUND(S2417,4))</f>
        <v>0.39400000000000002</v>
      </c>
      <c r="U2417" s="110">
        <f>IF('3B-Air transport'!AD$67="no"," ",ROUND(S2417,4))</f>
        <v>0.39400000000000002</v>
      </c>
      <c r="V2417" s="110">
        <f>IF('3B-Air transport'!AD$68="no"," ",ROUND(S2417,4))</f>
        <v>0.39400000000000002</v>
      </c>
      <c r="W2417" s="110"/>
      <c r="AB2417" s="110">
        <f t="shared" si="164"/>
        <v>0.39400000000000029</v>
      </c>
      <c r="AC2417" s="110">
        <f>IF('3C-Water transport'!AD$56="no"," ",ROUND(AB2417,4))</f>
        <v>0.39400000000000002</v>
      </c>
      <c r="AD2417" s="110">
        <f>IF('3C-Water transport'!AD$57="no"," ",ROUND(AB2417,4))</f>
        <v>0.39400000000000002</v>
      </c>
      <c r="AE2417" s="110">
        <f>IF('3C-Water transport'!AD$58="no"," ",ROUND(AB2417,4))</f>
        <v>0.39400000000000002</v>
      </c>
    </row>
    <row r="2418" spans="5:31" x14ac:dyDescent="0.25">
      <c r="E2418" s="110">
        <f t="shared" si="162"/>
        <v>0.3950000000000003</v>
      </c>
      <c r="F2418" s="110">
        <f>IF('3A-Rail transport'!$AD$56="no"," ",ROUND(E2418,4))</f>
        <v>0.39500000000000002</v>
      </c>
      <c r="G2418" s="110">
        <f>IF('3A-Rail transport'!$AD$57="no"," ",ROUND(E2418,4))</f>
        <v>0.39500000000000002</v>
      </c>
      <c r="H2418" s="110"/>
      <c r="S2418" s="110">
        <f t="shared" si="163"/>
        <v>0.3950000000000003</v>
      </c>
      <c r="T2418" s="110">
        <f>IF('3B-Air transport'!AD$66="no"," ",ROUND(S2418,4))</f>
        <v>0.39500000000000002</v>
      </c>
      <c r="U2418" s="110">
        <f>IF('3B-Air transport'!AD$67="no"," ",ROUND(S2418,4))</f>
        <v>0.39500000000000002</v>
      </c>
      <c r="V2418" s="110">
        <f>IF('3B-Air transport'!AD$68="no"," ",ROUND(S2418,4))</f>
        <v>0.39500000000000002</v>
      </c>
      <c r="W2418" s="110"/>
      <c r="AB2418" s="110">
        <f t="shared" si="164"/>
        <v>0.3950000000000003</v>
      </c>
      <c r="AC2418" s="110">
        <f>IF('3C-Water transport'!AD$56="no"," ",ROUND(AB2418,4))</f>
        <v>0.39500000000000002</v>
      </c>
      <c r="AD2418" s="110">
        <f>IF('3C-Water transport'!AD$57="no"," ",ROUND(AB2418,4))</f>
        <v>0.39500000000000002</v>
      </c>
      <c r="AE2418" s="110">
        <f>IF('3C-Water transport'!AD$58="no"," ",ROUND(AB2418,4))</f>
        <v>0.39500000000000002</v>
      </c>
    </row>
    <row r="2419" spans="5:31" x14ac:dyDescent="0.25">
      <c r="E2419" s="110">
        <f t="shared" si="162"/>
        <v>0.3960000000000003</v>
      </c>
      <c r="F2419" s="110">
        <f>IF('3A-Rail transport'!$AD$56="no"," ",ROUND(E2419,4))</f>
        <v>0.39600000000000002</v>
      </c>
      <c r="G2419" s="110">
        <f>IF('3A-Rail transport'!$AD$57="no"," ",ROUND(E2419,4))</f>
        <v>0.39600000000000002</v>
      </c>
      <c r="H2419" s="110"/>
      <c r="S2419" s="110">
        <f t="shared" si="163"/>
        <v>0.3960000000000003</v>
      </c>
      <c r="T2419" s="110">
        <f>IF('3B-Air transport'!AD$66="no"," ",ROUND(S2419,4))</f>
        <v>0.39600000000000002</v>
      </c>
      <c r="U2419" s="110">
        <f>IF('3B-Air transport'!AD$67="no"," ",ROUND(S2419,4))</f>
        <v>0.39600000000000002</v>
      </c>
      <c r="V2419" s="110">
        <f>IF('3B-Air transport'!AD$68="no"," ",ROUND(S2419,4))</f>
        <v>0.39600000000000002</v>
      </c>
      <c r="W2419" s="110"/>
      <c r="AB2419" s="110">
        <f t="shared" si="164"/>
        <v>0.3960000000000003</v>
      </c>
      <c r="AC2419" s="110">
        <f>IF('3C-Water transport'!AD$56="no"," ",ROUND(AB2419,4))</f>
        <v>0.39600000000000002</v>
      </c>
      <c r="AD2419" s="110">
        <f>IF('3C-Water transport'!AD$57="no"," ",ROUND(AB2419,4))</f>
        <v>0.39600000000000002</v>
      </c>
      <c r="AE2419" s="110">
        <f>IF('3C-Water transport'!AD$58="no"," ",ROUND(AB2419,4))</f>
        <v>0.39600000000000002</v>
      </c>
    </row>
    <row r="2420" spans="5:31" x14ac:dyDescent="0.25">
      <c r="E2420" s="110">
        <f t="shared" si="162"/>
        <v>0.3970000000000003</v>
      </c>
      <c r="F2420" s="110">
        <f>IF('3A-Rail transport'!$AD$56="no"," ",ROUND(E2420,4))</f>
        <v>0.39700000000000002</v>
      </c>
      <c r="G2420" s="110">
        <f>IF('3A-Rail transport'!$AD$57="no"," ",ROUND(E2420,4))</f>
        <v>0.39700000000000002</v>
      </c>
      <c r="H2420" s="110"/>
      <c r="S2420" s="110">
        <f t="shared" si="163"/>
        <v>0.3970000000000003</v>
      </c>
      <c r="T2420" s="110">
        <f>IF('3B-Air transport'!AD$66="no"," ",ROUND(S2420,4))</f>
        <v>0.39700000000000002</v>
      </c>
      <c r="U2420" s="110">
        <f>IF('3B-Air transport'!AD$67="no"," ",ROUND(S2420,4))</f>
        <v>0.39700000000000002</v>
      </c>
      <c r="V2420" s="110">
        <f>IF('3B-Air transport'!AD$68="no"," ",ROUND(S2420,4))</f>
        <v>0.39700000000000002</v>
      </c>
      <c r="W2420" s="110"/>
      <c r="AB2420" s="110">
        <f t="shared" si="164"/>
        <v>0.3970000000000003</v>
      </c>
      <c r="AC2420" s="110">
        <f>IF('3C-Water transport'!AD$56="no"," ",ROUND(AB2420,4))</f>
        <v>0.39700000000000002</v>
      </c>
      <c r="AD2420" s="110">
        <f>IF('3C-Water transport'!AD$57="no"," ",ROUND(AB2420,4))</f>
        <v>0.39700000000000002</v>
      </c>
      <c r="AE2420" s="110">
        <f>IF('3C-Water transport'!AD$58="no"," ",ROUND(AB2420,4))</f>
        <v>0.39700000000000002</v>
      </c>
    </row>
    <row r="2421" spans="5:31" x14ac:dyDescent="0.25">
      <c r="E2421" s="110">
        <f t="shared" si="162"/>
        <v>0.3980000000000003</v>
      </c>
      <c r="F2421" s="110">
        <f>IF('3A-Rail transport'!$AD$56="no"," ",ROUND(E2421,4))</f>
        <v>0.39800000000000002</v>
      </c>
      <c r="G2421" s="110">
        <f>IF('3A-Rail transport'!$AD$57="no"," ",ROUND(E2421,4))</f>
        <v>0.39800000000000002</v>
      </c>
      <c r="H2421" s="110"/>
      <c r="S2421" s="110">
        <f t="shared" si="163"/>
        <v>0.3980000000000003</v>
      </c>
      <c r="T2421" s="110">
        <f>IF('3B-Air transport'!AD$66="no"," ",ROUND(S2421,4))</f>
        <v>0.39800000000000002</v>
      </c>
      <c r="U2421" s="110">
        <f>IF('3B-Air transport'!AD$67="no"," ",ROUND(S2421,4))</f>
        <v>0.39800000000000002</v>
      </c>
      <c r="V2421" s="110">
        <f>IF('3B-Air transport'!AD$68="no"," ",ROUND(S2421,4))</f>
        <v>0.39800000000000002</v>
      </c>
      <c r="W2421" s="110"/>
      <c r="AB2421" s="110">
        <f t="shared" si="164"/>
        <v>0.3980000000000003</v>
      </c>
      <c r="AC2421" s="110">
        <f>IF('3C-Water transport'!AD$56="no"," ",ROUND(AB2421,4))</f>
        <v>0.39800000000000002</v>
      </c>
      <c r="AD2421" s="110">
        <f>IF('3C-Water transport'!AD$57="no"," ",ROUND(AB2421,4))</f>
        <v>0.39800000000000002</v>
      </c>
      <c r="AE2421" s="110">
        <f>IF('3C-Water transport'!AD$58="no"," ",ROUND(AB2421,4))</f>
        <v>0.39800000000000002</v>
      </c>
    </row>
    <row r="2422" spans="5:31" x14ac:dyDescent="0.25">
      <c r="E2422" s="110">
        <f t="shared" si="162"/>
        <v>0.3990000000000003</v>
      </c>
      <c r="F2422" s="110">
        <f>IF('3A-Rail transport'!$AD$56="no"," ",ROUND(E2422,4))</f>
        <v>0.39900000000000002</v>
      </c>
      <c r="G2422" s="110">
        <f>IF('3A-Rail transport'!$AD$57="no"," ",ROUND(E2422,4))</f>
        <v>0.39900000000000002</v>
      </c>
      <c r="H2422" s="110"/>
      <c r="S2422" s="110">
        <f t="shared" si="163"/>
        <v>0.3990000000000003</v>
      </c>
      <c r="T2422" s="110">
        <f>IF('3B-Air transport'!AD$66="no"," ",ROUND(S2422,4))</f>
        <v>0.39900000000000002</v>
      </c>
      <c r="U2422" s="110">
        <f>IF('3B-Air transport'!AD$67="no"," ",ROUND(S2422,4))</f>
        <v>0.39900000000000002</v>
      </c>
      <c r="V2422" s="110">
        <f>IF('3B-Air transport'!AD$68="no"," ",ROUND(S2422,4))</f>
        <v>0.39900000000000002</v>
      </c>
      <c r="W2422" s="110"/>
      <c r="AB2422" s="110">
        <f t="shared" si="164"/>
        <v>0.3990000000000003</v>
      </c>
      <c r="AC2422" s="110">
        <f>IF('3C-Water transport'!AD$56="no"," ",ROUND(AB2422,4))</f>
        <v>0.39900000000000002</v>
      </c>
      <c r="AD2422" s="110">
        <f>IF('3C-Water transport'!AD$57="no"," ",ROUND(AB2422,4))</f>
        <v>0.39900000000000002</v>
      </c>
      <c r="AE2422" s="110">
        <f>IF('3C-Water transport'!AD$58="no"," ",ROUND(AB2422,4))</f>
        <v>0.39900000000000002</v>
      </c>
    </row>
    <row r="2423" spans="5:31" x14ac:dyDescent="0.25">
      <c r="E2423" s="110">
        <f t="shared" si="162"/>
        <v>0.4000000000000003</v>
      </c>
      <c r="F2423" s="110">
        <f>IF('3A-Rail transport'!$AD$56="no"," ",ROUND(E2423,4))</f>
        <v>0.4</v>
      </c>
      <c r="G2423" s="110">
        <f>IF('3A-Rail transport'!$AD$57="no"," ",ROUND(E2423,4))</f>
        <v>0.4</v>
      </c>
      <c r="H2423" s="110"/>
      <c r="S2423" s="110">
        <f t="shared" si="163"/>
        <v>0.4000000000000003</v>
      </c>
      <c r="T2423" s="110">
        <f>IF('3B-Air transport'!AD$66="no"," ",ROUND(S2423,4))</f>
        <v>0.4</v>
      </c>
      <c r="U2423" s="110">
        <f>IF('3B-Air transport'!AD$67="no"," ",ROUND(S2423,4))</f>
        <v>0.4</v>
      </c>
      <c r="V2423" s="110">
        <f>IF('3B-Air transport'!AD$68="no"," ",ROUND(S2423,4))</f>
        <v>0.4</v>
      </c>
      <c r="W2423" s="110"/>
      <c r="AB2423" s="110">
        <f t="shared" si="164"/>
        <v>0.4000000000000003</v>
      </c>
      <c r="AC2423" s="110">
        <f>IF('3C-Water transport'!AD$56="no"," ",ROUND(AB2423,4))</f>
        <v>0.4</v>
      </c>
      <c r="AD2423" s="110">
        <f>IF('3C-Water transport'!AD$57="no"," ",ROUND(AB2423,4))</f>
        <v>0.4</v>
      </c>
      <c r="AE2423" s="110">
        <f>IF('3C-Water transport'!AD$58="no"," ",ROUND(AB2423,4))</f>
        <v>0.4</v>
      </c>
    </row>
    <row r="2424" spans="5:31" x14ac:dyDescent="0.25">
      <c r="E2424" s="110">
        <f t="shared" si="162"/>
        <v>0.4010000000000003</v>
      </c>
      <c r="F2424" s="110">
        <f>IF('3A-Rail transport'!$AD$56="no"," ",ROUND(E2424,4))</f>
        <v>0.40100000000000002</v>
      </c>
      <c r="G2424" s="110">
        <f>IF('3A-Rail transport'!$AD$57="no"," ",ROUND(E2424,4))</f>
        <v>0.40100000000000002</v>
      </c>
      <c r="H2424" s="110"/>
      <c r="S2424" s="110">
        <f t="shared" si="163"/>
        <v>0.4010000000000003</v>
      </c>
      <c r="T2424" s="110">
        <f>IF('3B-Air transport'!AD$66="no"," ",ROUND(S2424,4))</f>
        <v>0.40100000000000002</v>
      </c>
      <c r="U2424" s="110">
        <f>IF('3B-Air transport'!AD$67="no"," ",ROUND(S2424,4))</f>
        <v>0.40100000000000002</v>
      </c>
      <c r="V2424" s="110">
        <f>IF('3B-Air transport'!AD$68="no"," ",ROUND(S2424,4))</f>
        <v>0.40100000000000002</v>
      </c>
      <c r="W2424" s="110"/>
      <c r="AB2424" s="110">
        <f t="shared" si="164"/>
        <v>0.4010000000000003</v>
      </c>
      <c r="AC2424" s="110">
        <f>IF('3C-Water transport'!AD$56="no"," ",ROUND(AB2424,4))</f>
        <v>0.40100000000000002</v>
      </c>
      <c r="AD2424" s="110">
        <f>IF('3C-Water transport'!AD$57="no"," ",ROUND(AB2424,4))</f>
        <v>0.40100000000000002</v>
      </c>
      <c r="AE2424" s="110">
        <f>IF('3C-Water transport'!AD$58="no"," ",ROUND(AB2424,4))</f>
        <v>0.40100000000000002</v>
      </c>
    </row>
    <row r="2425" spans="5:31" x14ac:dyDescent="0.25">
      <c r="E2425" s="110">
        <f t="shared" si="162"/>
        <v>0.4020000000000003</v>
      </c>
      <c r="F2425" s="110">
        <f>IF('3A-Rail transport'!$AD$56="no"," ",ROUND(E2425,4))</f>
        <v>0.40200000000000002</v>
      </c>
      <c r="G2425" s="110">
        <f>IF('3A-Rail transport'!$AD$57="no"," ",ROUND(E2425,4))</f>
        <v>0.40200000000000002</v>
      </c>
      <c r="H2425" s="110"/>
      <c r="S2425" s="110">
        <f t="shared" si="163"/>
        <v>0.4020000000000003</v>
      </c>
      <c r="T2425" s="110">
        <f>IF('3B-Air transport'!AD$66="no"," ",ROUND(S2425,4))</f>
        <v>0.40200000000000002</v>
      </c>
      <c r="U2425" s="110">
        <f>IF('3B-Air transport'!AD$67="no"," ",ROUND(S2425,4))</f>
        <v>0.40200000000000002</v>
      </c>
      <c r="V2425" s="110">
        <f>IF('3B-Air transport'!AD$68="no"," ",ROUND(S2425,4))</f>
        <v>0.40200000000000002</v>
      </c>
      <c r="W2425" s="110"/>
      <c r="AB2425" s="110">
        <f t="shared" si="164"/>
        <v>0.4020000000000003</v>
      </c>
      <c r="AC2425" s="110">
        <f>IF('3C-Water transport'!AD$56="no"," ",ROUND(AB2425,4))</f>
        <v>0.40200000000000002</v>
      </c>
      <c r="AD2425" s="110">
        <f>IF('3C-Water transport'!AD$57="no"," ",ROUND(AB2425,4))</f>
        <v>0.40200000000000002</v>
      </c>
      <c r="AE2425" s="110">
        <f>IF('3C-Water transport'!AD$58="no"," ",ROUND(AB2425,4))</f>
        <v>0.40200000000000002</v>
      </c>
    </row>
    <row r="2426" spans="5:31" x14ac:dyDescent="0.25">
      <c r="E2426" s="110">
        <f t="shared" si="162"/>
        <v>0.4030000000000003</v>
      </c>
      <c r="F2426" s="110">
        <f>IF('3A-Rail transport'!$AD$56="no"," ",ROUND(E2426,4))</f>
        <v>0.40300000000000002</v>
      </c>
      <c r="G2426" s="110">
        <f>IF('3A-Rail transport'!$AD$57="no"," ",ROUND(E2426,4))</f>
        <v>0.40300000000000002</v>
      </c>
      <c r="H2426" s="110"/>
      <c r="S2426" s="110">
        <f t="shared" si="163"/>
        <v>0.4030000000000003</v>
      </c>
      <c r="T2426" s="110">
        <f>IF('3B-Air transport'!AD$66="no"," ",ROUND(S2426,4))</f>
        <v>0.40300000000000002</v>
      </c>
      <c r="U2426" s="110">
        <f>IF('3B-Air transport'!AD$67="no"," ",ROUND(S2426,4))</f>
        <v>0.40300000000000002</v>
      </c>
      <c r="V2426" s="110">
        <f>IF('3B-Air transport'!AD$68="no"," ",ROUND(S2426,4))</f>
        <v>0.40300000000000002</v>
      </c>
      <c r="W2426" s="110"/>
      <c r="AB2426" s="110">
        <f t="shared" si="164"/>
        <v>0.4030000000000003</v>
      </c>
      <c r="AC2426" s="110">
        <f>IF('3C-Water transport'!AD$56="no"," ",ROUND(AB2426,4))</f>
        <v>0.40300000000000002</v>
      </c>
      <c r="AD2426" s="110">
        <f>IF('3C-Water transport'!AD$57="no"," ",ROUND(AB2426,4))</f>
        <v>0.40300000000000002</v>
      </c>
      <c r="AE2426" s="110">
        <f>IF('3C-Water transport'!AD$58="no"," ",ROUND(AB2426,4))</f>
        <v>0.40300000000000002</v>
      </c>
    </row>
    <row r="2427" spans="5:31" x14ac:dyDescent="0.25">
      <c r="E2427" s="110">
        <f t="shared" si="162"/>
        <v>0.4040000000000003</v>
      </c>
      <c r="F2427" s="110">
        <f>IF('3A-Rail transport'!$AD$56="no"," ",ROUND(E2427,4))</f>
        <v>0.40400000000000003</v>
      </c>
      <c r="G2427" s="110">
        <f>IF('3A-Rail transport'!$AD$57="no"," ",ROUND(E2427,4))</f>
        <v>0.40400000000000003</v>
      </c>
      <c r="H2427" s="110"/>
      <c r="S2427" s="110">
        <f t="shared" si="163"/>
        <v>0.4040000000000003</v>
      </c>
      <c r="T2427" s="110">
        <f>IF('3B-Air transport'!AD$66="no"," ",ROUND(S2427,4))</f>
        <v>0.40400000000000003</v>
      </c>
      <c r="U2427" s="110">
        <f>IF('3B-Air transport'!AD$67="no"," ",ROUND(S2427,4))</f>
        <v>0.40400000000000003</v>
      </c>
      <c r="V2427" s="110">
        <f>IF('3B-Air transport'!AD$68="no"," ",ROUND(S2427,4))</f>
        <v>0.40400000000000003</v>
      </c>
      <c r="W2427" s="110"/>
      <c r="AB2427" s="110">
        <f t="shared" si="164"/>
        <v>0.4040000000000003</v>
      </c>
      <c r="AC2427" s="110">
        <f>IF('3C-Water transport'!AD$56="no"," ",ROUND(AB2427,4))</f>
        <v>0.40400000000000003</v>
      </c>
      <c r="AD2427" s="110">
        <f>IF('3C-Water transport'!AD$57="no"," ",ROUND(AB2427,4))</f>
        <v>0.40400000000000003</v>
      </c>
      <c r="AE2427" s="110">
        <f>IF('3C-Water transport'!AD$58="no"," ",ROUND(AB2427,4))</f>
        <v>0.40400000000000003</v>
      </c>
    </row>
    <row r="2428" spans="5:31" x14ac:dyDescent="0.25">
      <c r="E2428" s="110">
        <f t="shared" si="162"/>
        <v>0.4050000000000003</v>
      </c>
      <c r="F2428" s="110">
        <f>IF('3A-Rail transport'!$AD$56="no"," ",ROUND(E2428,4))</f>
        <v>0.40500000000000003</v>
      </c>
      <c r="G2428" s="110">
        <f>IF('3A-Rail transport'!$AD$57="no"," ",ROUND(E2428,4))</f>
        <v>0.40500000000000003</v>
      </c>
      <c r="H2428" s="110"/>
      <c r="S2428" s="110">
        <f t="shared" si="163"/>
        <v>0.4050000000000003</v>
      </c>
      <c r="T2428" s="110">
        <f>IF('3B-Air transport'!AD$66="no"," ",ROUND(S2428,4))</f>
        <v>0.40500000000000003</v>
      </c>
      <c r="U2428" s="110">
        <f>IF('3B-Air transport'!AD$67="no"," ",ROUND(S2428,4))</f>
        <v>0.40500000000000003</v>
      </c>
      <c r="V2428" s="110">
        <f>IF('3B-Air transport'!AD$68="no"," ",ROUND(S2428,4))</f>
        <v>0.40500000000000003</v>
      </c>
      <c r="W2428" s="110"/>
      <c r="AB2428" s="110">
        <f t="shared" si="164"/>
        <v>0.4050000000000003</v>
      </c>
      <c r="AC2428" s="110">
        <f>IF('3C-Water transport'!AD$56="no"," ",ROUND(AB2428,4))</f>
        <v>0.40500000000000003</v>
      </c>
      <c r="AD2428" s="110">
        <f>IF('3C-Water transport'!AD$57="no"," ",ROUND(AB2428,4))</f>
        <v>0.40500000000000003</v>
      </c>
      <c r="AE2428" s="110">
        <f>IF('3C-Water transport'!AD$58="no"," ",ROUND(AB2428,4))</f>
        <v>0.40500000000000003</v>
      </c>
    </row>
    <row r="2429" spans="5:31" x14ac:dyDescent="0.25">
      <c r="E2429" s="110">
        <f t="shared" si="162"/>
        <v>0.40600000000000031</v>
      </c>
      <c r="F2429" s="110">
        <f>IF('3A-Rail transport'!$AD$56="no"," ",ROUND(E2429,4))</f>
        <v>0.40600000000000003</v>
      </c>
      <c r="G2429" s="110">
        <f>IF('3A-Rail transport'!$AD$57="no"," ",ROUND(E2429,4))</f>
        <v>0.40600000000000003</v>
      </c>
      <c r="H2429" s="110"/>
      <c r="S2429" s="110">
        <f t="shared" si="163"/>
        <v>0.40600000000000031</v>
      </c>
      <c r="T2429" s="110">
        <f>IF('3B-Air transport'!AD$66="no"," ",ROUND(S2429,4))</f>
        <v>0.40600000000000003</v>
      </c>
      <c r="U2429" s="110">
        <f>IF('3B-Air transport'!AD$67="no"," ",ROUND(S2429,4))</f>
        <v>0.40600000000000003</v>
      </c>
      <c r="V2429" s="110">
        <f>IF('3B-Air transport'!AD$68="no"," ",ROUND(S2429,4))</f>
        <v>0.40600000000000003</v>
      </c>
      <c r="W2429" s="110"/>
      <c r="AB2429" s="110">
        <f t="shared" si="164"/>
        <v>0.40600000000000031</v>
      </c>
      <c r="AC2429" s="110">
        <f>IF('3C-Water transport'!AD$56="no"," ",ROUND(AB2429,4))</f>
        <v>0.40600000000000003</v>
      </c>
      <c r="AD2429" s="110">
        <f>IF('3C-Water transport'!AD$57="no"," ",ROUND(AB2429,4))</f>
        <v>0.40600000000000003</v>
      </c>
      <c r="AE2429" s="110">
        <f>IF('3C-Water transport'!AD$58="no"," ",ROUND(AB2429,4))</f>
        <v>0.40600000000000003</v>
      </c>
    </row>
    <row r="2430" spans="5:31" x14ac:dyDescent="0.25">
      <c r="E2430" s="110">
        <f t="shared" si="162"/>
        <v>0.40700000000000031</v>
      </c>
      <c r="F2430" s="110">
        <f>IF('3A-Rail transport'!$AD$56="no"," ",ROUND(E2430,4))</f>
        <v>0.40699999999999997</v>
      </c>
      <c r="G2430" s="110">
        <f>IF('3A-Rail transport'!$AD$57="no"," ",ROUND(E2430,4))</f>
        <v>0.40699999999999997</v>
      </c>
      <c r="H2430" s="110"/>
      <c r="S2430" s="110">
        <f t="shared" si="163"/>
        <v>0.40700000000000031</v>
      </c>
      <c r="T2430" s="110">
        <f>IF('3B-Air transport'!AD$66="no"," ",ROUND(S2430,4))</f>
        <v>0.40699999999999997</v>
      </c>
      <c r="U2430" s="110">
        <f>IF('3B-Air transport'!AD$67="no"," ",ROUND(S2430,4))</f>
        <v>0.40699999999999997</v>
      </c>
      <c r="V2430" s="110">
        <f>IF('3B-Air transport'!AD$68="no"," ",ROUND(S2430,4))</f>
        <v>0.40699999999999997</v>
      </c>
      <c r="W2430" s="110"/>
      <c r="AB2430" s="110">
        <f t="shared" si="164"/>
        <v>0.40700000000000031</v>
      </c>
      <c r="AC2430" s="110">
        <f>IF('3C-Water transport'!AD$56="no"," ",ROUND(AB2430,4))</f>
        <v>0.40699999999999997</v>
      </c>
      <c r="AD2430" s="110">
        <f>IF('3C-Water transport'!AD$57="no"," ",ROUND(AB2430,4))</f>
        <v>0.40699999999999997</v>
      </c>
      <c r="AE2430" s="110">
        <f>IF('3C-Water transport'!AD$58="no"," ",ROUND(AB2430,4))</f>
        <v>0.40699999999999997</v>
      </c>
    </row>
    <row r="2431" spans="5:31" x14ac:dyDescent="0.25">
      <c r="E2431" s="110">
        <f t="shared" si="162"/>
        <v>0.40800000000000031</v>
      </c>
      <c r="F2431" s="110">
        <f>IF('3A-Rail transport'!$AD$56="no"," ",ROUND(E2431,4))</f>
        <v>0.40799999999999997</v>
      </c>
      <c r="G2431" s="110">
        <f>IF('3A-Rail transport'!$AD$57="no"," ",ROUND(E2431,4))</f>
        <v>0.40799999999999997</v>
      </c>
      <c r="H2431" s="110"/>
      <c r="S2431" s="110">
        <f t="shared" si="163"/>
        <v>0.40800000000000031</v>
      </c>
      <c r="T2431" s="110">
        <f>IF('3B-Air transport'!AD$66="no"," ",ROUND(S2431,4))</f>
        <v>0.40799999999999997</v>
      </c>
      <c r="U2431" s="110">
        <f>IF('3B-Air transport'!AD$67="no"," ",ROUND(S2431,4))</f>
        <v>0.40799999999999997</v>
      </c>
      <c r="V2431" s="110">
        <f>IF('3B-Air transport'!AD$68="no"," ",ROUND(S2431,4))</f>
        <v>0.40799999999999997</v>
      </c>
      <c r="W2431" s="110"/>
      <c r="AB2431" s="110">
        <f t="shared" si="164"/>
        <v>0.40800000000000031</v>
      </c>
      <c r="AC2431" s="110">
        <f>IF('3C-Water transport'!AD$56="no"," ",ROUND(AB2431,4))</f>
        <v>0.40799999999999997</v>
      </c>
      <c r="AD2431" s="110">
        <f>IF('3C-Water transport'!AD$57="no"," ",ROUND(AB2431,4))</f>
        <v>0.40799999999999997</v>
      </c>
      <c r="AE2431" s="110">
        <f>IF('3C-Water transport'!AD$58="no"," ",ROUND(AB2431,4))</f>
        <v>0.40799999999999997</v>
      </c>
    </row>
    <row r="2432" spans="5:31" x14ac:dyDescent="0.25">
      <c r="E2432" s="110">
        <f t="shared" si="162"/>
        <v>0.40900000000000031</v>
      </c>
      <c r="F2432" s="110">
        <f>IF('3A-Rail transport'!$AD$56="no"," ",ROUND(E2432,4))</f>
        <v>0.40899999999999997</v>
      </c>
      <c r="G2432" s="110">
        <f>IF('3A-Rail transport'!$AD$57="no"," ",ROUND(E2432,4))</f>
        <v>0.40899999999999997</v>
      </c>
      <c r="H2432" s="110"/>
      <c r="S2432" s="110">
        <f t="shared" si="163"/>
        <v>0.40900000000000031</v>
      </c>
      <c r="T2432" s="110">
        <f>IF('3B-Air transport'!AD$66="no"," ",ROUND(S2432,4))</f>
        <v>0.40899999999999997</v>
      </c>
      <c r="U2432" s="110">
        <f>IF('3B-Air transport'!AD$67="no"," ",ROUND(S2432,4))</f>
        <v>0.40899999999999997</v>
      </c>
      <c r="V2432" s="110">
        <f>IF('3B-Air transport'!AD$68="no"," ",ROUND(S2432,4))</f>
        <v>0.40899999999999997</v>
      </c>
      <c r="W2432" s="110"/>
      <c r="AB2432" s="110">
        <f t="shared" si="164"/>
        <v>0.40900000000000031</v>
      </c>
      <c r="AC2432" s="110">
        <f>IF('3C-Water transport'!AD$56="no"," ",ROUND(AB2432,4))</f>
        <v>0.40899999999999997</v>
      </c>
      <c r="AD2432" s="110">
        <f>IF('3C-Water transport'!AD$57="no"," ",ROUND(AB2432,4))</f>
        <v>0.40899999999999997</v>
      </c>
      <c r="AE2432" s="110">
        <f>IF('3C-Water transport'!AD$58="no"," ",ROUND(AB2432,4))</f>
        <v>0.40899999999999997</v>
      </c>
    </row>
    <row r="2433" spans="5:31" x14ac:dyDescent="0.25">
      <c r="E2433" s="110">
        <f t="shared" si="162"/>
        <v>0.41000000000000031</v>
      </c>
      <c r="F2433" s="110">
        <f>IF('3A-Rail transport'!$AD$56="no"," ",ROUND(E2433,4))</f>
        <v>0.41</v>
      </c>
      <c r="G2433" s="110">
        <f>IF('3A-Rail transport'!$AD$57="no"," ",ROUND(E2433,4))</f>
        <v>0.41</v>
      </c>
      <c r="H2433" s="110"/>
      <c r="S2433" s="110">
        <f t="shared" si="163"/>
        <v>0.41000000000000031</v>
      </c>
      <c r="T2433" s="110">
        <f>IF('3B-Air transport'!AD$66="no"," ",ROUND(S2433,4))</f>
        <v>0.41</v>
      </c>
      <c r="U2433" s="110">
        <f>IF('3B-Air transport'!AD$67="no"," ",ROUND(S2433,4))</f>
        <v>0.41</v>
      </c>
      <c r="V2433" s="110">
        <f>IF('3B-Air transport'!AD$68="no"," ",ROUND(S2433,4))</f>
        <v>0.41</v>
      </c>
      <c r="W2433" s="110"/>
      <c r="AB2433" s="110">
        <f t="shared" si="164"/>
        <v>0.41000000000000031</v>
      </c>
      <c r="AC2433" s="110">
        <f>IF('3C-Water transport'!AD$56="no"," ",ROUND(AB2433,4))</f>
        <v>0.41</v>
      </c>
      <c r="AD2433" s="110">
        <f>IF('3C-Water transport'!AD$57="no"," ",ROUND(AB2433,4))</f>
        <v>0.41</v>
      </c>
      <c r="AE2433" s="110">
        <f>IF('3C-Water transport'!AD$58="no"," ",ROUND(AB2433,4))</f>
        <v>0.41</v>
      </c>
    </row>
    <row r="2434" spans="5:31" x14ac:dyDescent="0.25">
      <c r="E2434" s="110">
        <f t="shared" si="162"/>
        <v>0.41100000000000031</v>
      </c>
      <c r="F2434" s="110">
        <f>IF('3A-Rail transport'!$AD$56="no"," ",ROUND(E2434,4))</f>
        <v>0.41099999999999998</v>
      </c>
      <c r="G2434" s="110">
        <f>IF('3A-Rail transport'!$AD$57="no"," ",ROUND(E2434,4))</f>
        <v>0.41099999999999998</v>
      </c>
      <c r="H2434" s="110"/>
      <c r="S2434" s="110">
        <f t="shared" si="163"/>
        <v>0.41100000000000031</v>
      </c>
      <c r="T2434" s="110">
        <f>IF('3B-Air transport'!AD$66="no"," ",ROUND(S2434,4))</f>
        <v>0.41099999999999998</v>
      </c>
      <c r="U2434" s="110">
        <f>IF('3B-Air transport'!AD$67="no"," ",ROUND(S2434,4))</f>
        <v>0.41099999999999998</v>
      </c>
      <c r="V2434" s="110">
        <f>IF('3B-Air transport'!AD$68="no"," ",ROUND(S2434,4))</f>
        <v>0.41099999999999998</v>
      </c>
      <c r="W2434" s="110"/>
      <c r="AB2434" s="110">
        <f t="shared" si="164"/>
        <v>0.41100000000000031</v>
      </c>
      <c r="AC2434" s="110">
        <f>IF('3C-Water transport'!AD$56="no"," ",ROUND(AB2434,4))</f>
        <v>0.41099999999999998</v>
      </c>
      <c r="AD2434" s="110">
        <f>IF('3C-Water transport'!AD$57="no"," ",ROUND(AB2434,4))</f>
        <v>0.41099999999999998</v>
      </c>
      <c r="AE2434" s="110">
        <f>IF('3C-Water transport'!AD$58="no"," ",ROUND(AB2434,4))</f>
        <v>0.41099999999999998</v>
      </c>
    </row>
    <row r="2435" spans="5:31" x14ac:dyDescent="0.25">
      <c r="E2435" s="110">
        <f t="shared" si="162"/>
        <v>0.41200000000000031</v>
      </c>
      <c r="F2435" s="110">
        <f>IF('3A-Rail transport'!$AD$56="no"," ",ROUND(E2435,4))</f>
        <v>0.41199999999999998</v>
      </c>
      <c r="G2435" s="110">
        <f>IF('3A-Rail transport'!$AD$57="no"," ",ROUND(E2435,4))</f>
        <v>0.41199999999999998</v>
      </c>
      <c r="H2435" s="110"/>
      <c r="S2435" s="110">
        <f t="shared" si="163"/>
        <v>0.41200000000000031</v>
      </c>
      <c r="T2435" s="110">
        <f>IF('3B-Air transport'!AD$66="no"," ",ROUND(S2435,4))</f>
        <v>0.41199999999999998</v>
      </c>
      <c r="U2435" s="110">
        <f>IF('3B-Air transport'!AD$67="no"," ",ROUND(S2435,4))</f>
        <v>0.41199999999999998</v>
      </c>
      <c r="V2435" s="110">
        <f>IF('3B-Air transport'!AD$68="no"," ",ROUND(S2435,4))</f>
        <v>0.41199999999999998</v>
      </c>
      <c r="W2435" s="110"/>
      <c r="AB2435" s="110">
        <f t="shared" si="164"/>
        <v>0.41200000000000031</v>
      </c>
      <c r="AC2435" s="110">
        <f>IF('3C-Water transport'!AD$56="no"," ",ROUND(AB2435,4))</f>
        <v>0.41199999999999998</v>
      </c>
      <c r="AD2435" s="110">
        <f>IF('3C-Water transport'!AD$57="no"," ",ROUND(AB2435,4))</f>
        <v>0.41199999999999998</v>
      </c>
      <c r="AE2435" s="110">
        <f>IF('3C-Water transport'!AD$58="no"," ",ROUND(AB2435,4))</f>
        <v>0.41199999999999998</v>
      </c>
    </row>
    <row r="2436" spans="5:31" x14ac:dyDescent="0.25">
      <c r="E2436" s="110">
        <f t="shared" si="162"/>
        <v>0.41300000000000031</v>
      </c>
      <c r="F2436" s="110">
        <f>IF('3A-Rail transport'!$AD$56="no"," ",ROUND(E2436,4))</f>
        <v>0.41299999999999998</v>
      </c>
      <c r="G2436" s="110">
        <f>IF('3A-Rail transport'!$AD$57="no"," ",ROUND(E2436,4))</f>
        <v>0.41299999999999998</v>
      </c>
      <c r="H2436" s="110"/>
      <c r="S2436" s="110">
        <f t="shared" si="163"/>
        <v>0.41300000000000031</v>
      </c>
      <c r="T2436" s="110">
        <f>IF('3B-Air transport'!AD$66="no"," ",ROUND(S2436,4))</f>
        <v>0.41299999999999998</v>
      </c>
      <c r="U2436" s="110">
        <f>IF('3B-Air transport'!AD$67="no"," ",ROUND(S2436,4))</f>
        <v>0.41299999999999998</v>
      </c>
      <c r="V2436" s="110">
        <f>IF('3B-Air transport'!AD$68="no"," ",ROUND(S2436,4))</f>
        <v>0.41299999999999998</v>
      </c>
      <c r="W2436" s="110"/>
      <c r="AB2436" s="110">
        <f t="shared" si="164"/>
        <v>0.41300000000000031</v>
      </c>
      <c r="AC2436" s="110">
        <f>IF('3C-Water transport'!AD$56="no"," ",ROUND(AB2436,4))</f>
        <v>0.41299999999999998</v>
      </c>
      <c r="AD2436" s="110">
        <f>IF('3C-Water transport'!AD$57="no"," ",ROUND(AB2436,4))</f>
        <v>0.41299999999999998</v>
      </c>
      <c r="AE2436" s="110">
        <f>IF('3C-Water transport'!AD$58="no"," ",ROUND(AB2436,4))</f>
        <v>0.41299999999999998</v>
      </c>
    </row>
    <row r="2437" spans="5:31" x14ac:dyDescent="0.25">
      <c r="E2437" s="110">
        <f t="shared" si="162"/>
        <v>0.41400000000000031</v>
      </c>
      <c r="F2437" s="110">
        <f>IF('3A-Rail transport'!$AD$56="no"," ",ROUND(E2437,4))</f>
        <v>0.41399999999999998</v>
      </c>
      <c r="G2437" s="110">
        <f>IF('3A-Rail transport'!$AD$57="no"," ",ROUND(E2437,4))</f>
        <v>0.41399999999999998</v>
      </c>
      <c r="H2437" s="110"/>
      <c r="S2437" s="110">
        <f t="shared" si="163"/>
        <v>0.41400000000000031</v>
      </c>
      <c r="T2437" s="110">
        <f>IF('3B-Air transport'!AD$66="no"," ",ROUND(S2437,4))</f>
        <v>0.41399999999999998</v>
      </c>
      <c r="U2437" s="110">
        <f>IF('3B-Air transport'!AD$67="no"," ",ROUND(S2437,4))</f>
        <v>0.41399999999999998</v>
      </c>
      <c r="V2437" s="110">
        <f>IF('3B-Air transport'!AD$68="no"," ",ROUND(S2437,4))</f>
        <v>0.41399999999999998</v>
      </c>
      <c r="W2437" s="110"/>
      <c r="AB2437" s="110">
        <f t="shared" si="164"/>
        <v>0.41400000000000031</v>
      </c>
      <c r="AC2437" s="110">
        <f>IF('3C-Water transport'!AD$56="no"," ",ROUND(AB2437,4))</f>
        <v>0.41399999999999998</v>
      </c>
      <c r="AD2437" s="110">
        <f>IF('3C-Water transport'!AD$57="no"," ",ROUND(AB2437,4))</f>
        <v>0.41399999999999998</v>
      </c>
      <c r="AE2437" s="110">
        <f>IF('3C-Water transport'!AD$58="no"," ",ROUND(AB2437,4))</f>
        <v>0.41399999999999998</v>
      </c>
    </row>
    <row r="2438" spans="5:31" x14ac:dyDescent="0.25">
      <c r="E2438" s="110">
        <f t="shared" si="162"/>
        <v>0.41500000000000031</v>
      </c>
      <c r="F2438" s="110">
        <f>IF('3A-Rail transport'!$AD$56="no"," ",ROUND(E2438,4))</f>
        <v>0.41499999999999998</v>
      </c>
      <c r="G2438" s="110">
        <f>IF('3A-Rail transport'!$AD$57="no"," ",ROUND(E2438,4))</f>
        <v>0.41499999999999998</v>
      </c>
      <c r="H2438" s="110"/>
      <c r="S2438" s="110">
        <f t="shared" si="163"/>
        <v>0.41500000000000031</v>
      </c>
      <c r="T2438" s="110">
        <f>IF('3B-Air transport'!AD$66="no"," ",ROUND(S2438,4))</f>
        <v>0.41499999999999998</v>
      </c>
      <c r="U2438" s="110">
        <f>IF('3B-Air transport'!AD$67="no"," ",ROUND(S2438,4))</f>
        <v>0.41499999999999998</v>
      </c>
      <c r="V2438" s="110">
        <f>IF('3B-Air transport'!AD$68="no"," ",ROUND(S2438,4))</f>
        <v>0.41499999999999998</v>
      </c>
      <c r="W2438" s="110"/>
      <c r="AB2438" s="110">
        <f t="shared" si="164"/>
        <v>0.41500000000000031</v>
      </c>
      <c r="AC2438" s="110">
        <f>IF('3C-Water transport'!AD$56="no"," ",ROUND(AB2438,4))</f>
        <v>0.41499999999999998</v>
      </c>
      <c r="AD2438" s="110">
        <f>IF('3C-Water transport'!AD$57="no"," ",ROUND(AB2438,4))</f>
        <v>0.41499999999999998</v>
      </c>
      <c r="AE2438" s="110">
        <f>IF('3C-Water transport'!AD$58="no"," ",ROUND(AB2438,4))</f>
        <v>0.41499999999999998</v>
      </c>
    </row>
    <row r="2439" spans="5:31" x14ac:dyDescent="0.25">
      <c r="E2439" s="110">
        <f t="shared" si="162"/>
        <v>0.41600000000000031</v>
      </c>
      <c r="F2439" s="110">
        <f>IF('3A-Rail transport'!$AD$56="no"," ",ROUND(E2439,4))</f>
        <v>0.41599999999999998</v>
      </c>
      <c r="G2439" s="110">
        <f>IF('3A-Rail transport'!$AD$57="no"," ",ROUND(E2439,4))</f>
        <v>0.41599999999999998</v>
      </c>
      <c r="H2439" s="110"/>
      <c r="S2439" s="110">
        <f t="shared" si="163"/>
        <v>0.41600000000000031</v>
      </c>
      <c r="T2439" s="110">
        <f>IF('3B-Air transport'!AD$66="no"," ",ROUND(S2439,4))</f>
        <v>0.41599999999999998</v>
      </c>
      <c r="U2439" s="110">
        <f>IF('3B-Air transport'!AD$67="no"," ",ROUND(S2439,4))</f>
        <v>0.41599999999999998</v>
      </c>
      <c r="V2439" s="110">
        <f>IF('3B-Air transport'!AD$68="no"," ",ROUND(S2439,4))</f>
        <v>0.41599999999999998</v>
      </c>
      <c r="W2439" s="110"/>
      <c r="AB2439" s="110">
        <f t="shared" si="164"/>
        <v>0.41600000000000031</v>
      </c>
      <c r="AC2439" s="110">
        <f>IF('3C-Water transport'!AD$56="no"," ",ROUND(AB2439,4))</f>
        <v>0.41599999999999998</v>
      </c>
      <c r="AD2439" s="110">
        <f>IF('3C-Water transport'!AD$57="no"," ",ROUND(AB2439,4))</f>
        <v>0.41599999999999998</v>
      </c>
      <c r="AE2439" s="110">
        <f>IF('3C-Water transport'!AD$58="no"," ",ROUND(AB2439,4))</f>
        <v>0.41599999999999998</v>
      </c>
    </row>
    <row r="2440" spans="5:31" x14ac:dyDescent="0.25">
      <c r="E2440" s="110">
        <f t="shared" si="162"/>
        <v>0.41700000000000031</v>
      </c>
      <c r="F2440" s="110">
        <f>IF('3A-Rail transport'!$AD$56="no"," ",ROUND(E2440,4))</f>
        <v>0.41699999999999998</v>
      </c>
      <c r="G2440" s="110">
        <f>IF('3A-Rail transport'!$AD$57="no"," ",ROUND(E2440,4))</f>
        <v>0.41699999999999998</v>
      </c>
      <c r="H2440" s="110"/>
      <c r="S2440" s="110">
        <f t="shared" si="163"/>
        <v>0.41700000000000031</v>
      </c>
      <c r="T2440" s="110">
        <f>IF('3B-Air transport'!AD$66="no"," ",ROUND(S2440,4))</f>
        <v>0.41699999999999998</v>
      </c>
      <c r="U2440" s="110">
        <f>IF('3B-Air transport'!AD$67="no"," ",ROUND(S2440,4))</f>
        <v>0.41699999999999998</v>
      </c>
      <c r="V2440" s="110">
        <f>IF('3B-Air transport'!AD$68="no"," ",ROUND(S2440,4))</f>
        <v>0.41699999999999998</v>
      </c>
      <c r="W2440" s="110"/>
      <c r="AB2440" s="110">
        <f t="shared" si="164"/>
        <v>0.41700000000000031</v>
      </c>
      <c r="AC2440" s="110">
        <f>IF('3C-Water transport'!AD$56="no"," ",ROUND(AB2440,4))</f>
        <v>0.41699999999999998</v>
      </c>
      <c r="AD2440" s="110">
        <f>IF('3C-Water transport'!AD$57="no"," ",ROUND(AB2440,4))</f>
        <v>0.41699999999999998</v>
      </c>
      <c r="AE2440" s="110">
        <f>IF('3C-Water transport'!AD$58="no"," ",ROUND(AB2440,4))</f>
        <v>0.41699999999999998</v>
      </c>
    </row>
    <row r="2441" spans="5:31" x14ac:dyDescent="0.25">
      <c r="E2441" s="110">
        <f t="shared" si="162"/>
        <v>0.41800000000000032</v>
      </c>
      <c r="F2441" s="110">
        <f>IF('3A-Rail transport'!$AD$56="no"," ",ROUND(E2441,4))</f>
        <v>0.41799999999999998</v>
      </c>
      <c r="G2441" s="110">
        <f>IF('3A-Rail transport'!$AD$57="no"," ",ROUND(E2441,4))</f>
        <v>0.41799999999999998</v>
      </c>
      <c r="H2441" s="110"/>
      <c r="S2441" s="110">
        <f t="shared" si="163"/>
        <v>0.41800000000000032</v>
      </c>
      <c r="T2441" s="110">
        <f>IF('3B-Air transport'!AD$66="no"," ",ROUND(S2441,4))</f>
        <v>0.41799999999999998</v>
      </c>
      <c r="U2441" s="110">
        <f>IF('3B-Air transport'!AD$67="no"," ",ROUND(S2441,4))</f>
        <v>0.41799999999999998</v>
      </c>
      <c r="V2441" s="110">
        <f>IF('3B-Air transport'!AD$68="no"," ",ROUND(S2441,4))</f>
        <v>0.41799999999999998</v>
      </c>
      <c r="W2441" s="110"/>
      <c r="AB2441" s="110">
        <f t="shared" si="164"/>
        <v>0.41800000000000032</v>
      </c>
      <c r="AC2441" s="110">
        <f>IF('3C-Water transport'!AD$56="no"," ",ROUND(AB2441,4))</f>
        <v>0.41799999999999998</v>
      </c>
      <c r="AD2441" s="110">
        <f>IF('3C-Water transport'!AD$57="no"," ",ROUND(AB2441,4))</f>
        <v>0.41799999999999998</v>
      </c>
      <c r="AE2441" s="110">
        <f>IF('3C-Water transport'!AD$58="no"," ",ROUND(AB2441,4))</f>
        <v>0.41799999999999998</v>
      </c>
    </row>
    <row r="2442" spans="5:31" x14ac:dyDescent="0.25">
      <c r="E2442" s="110">
        <f t="shared" si="162"/>
        <v>0.41900000000000032</v>
      </c>
      <c r="F2442" s="110">
        <f>IF('3A-Rail transport'!$AD$56="no"," ",ROUND(E2442,4))</f>
        <v>0.41899999999999998</v>
      </c>
      <c r="G2442" s="110">
        <f>IF('3A-Rail transport'!$AD$57="no"," ",ROUND(E2442,4))</f>
        <v>0.41899999999999998</v>
      </c>
      <c r="H2442" s="110"/>
      <c r="S2442" s="110">
        <f t="shared" si="163"/>
        <v>0.41900000000000032</v>
      </c>
      <c r="T2442" s="110">
        <f>IF('3B-Air transport'!AD$66="no"," ",ROUND(S2442,4))</f>
        <v>0.41899999999999998</v>
      </c>
      <c r="U2442" s="110">
        <f>IF('3B-Air transport'!AD$67="no"," ",ROUND(S2442,4))</f>
        <v>0.41899999999999998</v>
      </c>
      <c r="V2442" s="110">
        <f>IF('3B-Air transport'!AD$68="no"," ",ROUND(S2442,4))</f>
        <v>0.41899999999999998</v>
      </c>
      <c r="W2442" s="110"/>
      <c r="AB2442" s="110">
        <f t="shared" si="164"/>
        <v>0.41900000000000032</v>
      </c>
      <c r="AC2442" s="110">
        <f>IF('3C-Water transport'!AD$56="no"," ",ROUND(AB2442,4))</f>
        <v>0.41899999999999998</v>
      </c>
      <c r="AD2442" s="110">
        <f>IF('3C-Water transport'!AD$57="no"," ",ROUND(AB2442,4))</f>
        <v>0.41899999999999998</v>
      </c>
      <c r="AE2442" s="110">
        <f>IF('3C-Water transport'!AD$58="no"," ",ROUND(AB2442,4))</f>
        <v>0.41899999999999998</v>
      </c>
    </row>
    <row r="2443" spans="5:31" x14ac:dyDescent="0.25">
      <c r="E2443" s="110">
        <f t="shared" si="162"/>
        <v>0.42000000000000032</v>
      </c>
      <c r="F2443" s="110">
        <f>IF('3A-Rail transport'!$AD$56="no"," ",ROUND(E2443,4))</f>
        <v>0.42</v>
      </c>
      <c r="G2443" s="110">
        <f>IF('3A-Rail transport'!$AD$57="no"," ",ROUND(E2443,4))</f>
        <v>0.42</v>
      </c>
      <c r="H2443" s="110"/>
      <c r="S2443" s="110">
        <f t="shared" si="163"/>
        <v>0.42000000000000032</v>
      </c>
      <c r="T2443" s="110">
        <f>IF('3B-Air transport'!AD$66="no"," ",ROUND(S2443,4))</f>
        <v>0.42</v>
      </c>
      <c r="U2443" s="110">
        <f>IF('3B-Air transport'!AD$67="no"," ",ROUND(S2443,4))</f>
        <v>0.42</v>
      </c>
      <c r="V2443" s="110">
        <f>IF('3B-Air transport'!AD$68="no"," ",ROUND(S2443,4))</f>
        <v>0.42</v>
      </c>
      <c r="W2443" s="110"/>
      <c r="AB2443" s="110">
        <f t="shared" si="164"/>
        <v>0.42000000000000032</v>
      </c>
      <c r="AC2443" s="110">
        <f>IF('3C-Water transport'!AD$56="no"," ",ROUND(AB2443,4))</f>
        <v>0.42</v>
      </c>
      <c r="AD2443" s="110">
        <f>IF('3C-Water transport'!AD$57="no"," ",ROUND(AB2443,4))</f>
        <v>0.42</v>
      </c>
      <c r="AE2443" s="110">
        <f>IF('3C-Water transport'!AD$58="no"," ",ROUND(AB2443,4))</f>
        <v>0.42</v>
      </c>
    </row>
    <row r="2444" spans="5:31" x14ac:dyDescent="0.25">
      <c r="E2444" s="110">
        <f t="shared" si="162"/>
        <v>0.42100000000000032</v>
      </c>
      <c r="F2444" s="110">
        <f>IF('3A-Rail transport'!$AD$56="no"," ",ROUND(E2444,4))</f>
        <v>0.42099999999999999</v>
      </c>
      <c r="G2444" s="110">
        <f>IF('3A-Rail transport'!$AD$57="no"," ",ROUND(E2444,4))</f>
        <v>0.42099999999999999</v>
      </c>
      <c r="H2444" s="110"/>
      <c r="S2444" s="110">
        <f t="shared" si="163"/>
        <v>0.42100000000000032</v>
      </c>
      <c r="T2444" s="110">
        <f>IF('3B-Air transport'!AD$66="no"," ",ROUND(S2444,4))</f>
        <v>0.42099999999999999</v>
      </c>
      <c r="U2444" s="110">
        <f>IF('3B-Air transport'!AD$67="no"," ",ROUND(S2444,4))</f>
        <v>0.42099999999999999</v>
      </c>
      <c r="V2444" s="110">
        <f>IF('3B-Air transport'!AD$68="no"," ",ROUND(S2444,4))</f>
        <v>0.42099999999999999</v>
      </c>
      <c r="W2444" s="110"/>
      <c r="AB2444" s="110">
        <f t="shared" si="164"/>
        <v>0.42100000000000032</v>
      </c>
      <c r="AC2444" s="110">
        <f>IF('3C-Water transport'!AD$56="no"," ",ROUND(AB2444,4))</f>
        <v>0.42099999999999999</v>
      </c>
      <c r="AD2444" s="110">
        <f>IF('3C-Water transport'!AD$57="no"," ",ROUND(AB2444,4))</f>
        <v>0.42099999999999999</v>
      </c>
      <c r="AE2444" s="110">
        <f>IF('3C-Water transport'!AD$58="no"," ",ROUND(AB2444,4))</f>
        <v>0.42099999999999999</v>
      </c>
    </row>
    <row r="2445" spans="5:31" x14ac:dyDescent="0.25">
      <c r="E2445" s="110">
        <f t="shared" si="162"/>
        <v>0.42200000000000032</v>
      </c>
      <c r="F2445" s="110">
        <f>IF('3A-Rail transport'!$AD$56="no"," ",ROUND(E2445,4))</f>
        <v>0.42199999999999999</v>
      </c>
      <c r="G2445" s="110">
        <f>IF('3A-Rail transport'!$AD$57="no"," ",ROUND(E2445,4))</f>
        <v>0.42199999999999999</v>
      </c>
      <c r="H2445" s="110"/>
      <c r="S2445" s="110">
        <f t="shared" si="163"/>
        <v>0.42200000000000032</v>
      </c>
      <c r="T2445" s="110">
        <f>IF('3B-Air transport'!AD$66="no"," ",ROUND(S2445,4))</f>
        <v>0.42199999999999999</v>
      </c>
      <c r="U2445" s="110">
        <f>IF('3B-Air transport'!AD$67="no"," ",ROUND(S2445,4))</f>
        <v>0.42199999999999999</v>
      </c>
      <c r="V2445" s="110">
        <f>IF('3B-Air transport'!AD$68="no"," ",ROUND(S2445,4))</f>
        <v>0.42199999999999999</v>
      </c>
      <c r="W2445" s="110"/>
      <c r="AB2445" s="110">
        <f t="shared" si="164"/>
        <v>0.42200000000000032</v>
      </c>
      <c r="AC2445" s="110">
        <f>IF('3C-Water transport'!AD$56="no"," ",ROUND(AB2445,4))</f>
        <v>0.42199999999999999</v>
      </c>
      <c r="AD2445" s="110">
        <f>IF('3C-Water transport'!AD$57="no"," ",ROUND(AB2445,4))</f>
        <v>0.42199999999999999</v>
      </c>
      <c r="AE2445" s="110">
        <f>IF('3C-Water transport'!AD$58="no"," ",ROUND(AB2445,4))</f>
        <v>0.42199999999999999</v>
      </c>
    </row>
    <row r="2446" spans="5:31" x14ac:dyDescent="0.25">
      <c r="E2446" s="110">
        <f t="shared" si="162"/>
        <v>0.42300000000000032</v>
      </c>
      <c r="F2446" s="110">
        <f>IF('3A-Rail transport'!$AD$56="no"," ",ROUND(E2446,4))</f>
        <v>0.42299999999999999</v>
      </c>
      <c r="G2446" s="110">
        <f>IF('3A-Rail transport'!$AD$57="no"," ",ROUND(E2446,4))</f>
        <v>0.42299999999999999</v>
      </c>
      <c r="H2446" s="110"/>
      <c r="S2446" s="110">
        <f t="shared" si="163"/>
        <v>0.42300000000000032</v>
      </c>
      <c r="T2446" s="110">
        <f>IF('3B-Air transport'!AD$66="no"," ",ROUND(S2446,4))</f>
        <v>0.42299999999999999</v>
      </c>
      <c r="U2446" s="110">
        <f>IF('3B-Air transport'!AD$67="no"," ",ROUND(S2446,4))</f>
        <v>0.42299999999999999</v>
      </c>
      <c r="V2446" s="110">
        <f>IF('3B-Air transport'!AD$68="no"," ",ROUND(S2446,4))</f>
        <v>0.42299999999999999</v>
      </c>
      <c r="W2446" s="110"/>
      <c r="AB2446" s="110">
        <f t="shared" si="164"/>
        <v>0.42300000000000032</v>
      </c>
      <c r="AC2446" s="110">
        <f>IF('3C-Water transport'!AD$56="no"," ",ROUND(AB2446,4))</f>
        <v>0.42299999999999999</v>
      </c>
      <c r="AD2446" s="110">
        <f>IF('3C-Water transport'!AD$57="no"," ",ROUND(AB2446,4))</f>
        <v>0.42299999999999999</v>
      </c>
      <c r="AE2446" s="110">
        <f>IF('3C-Water transport'!AD$58="no"," ",ROUND(AB2446,4))</f>
        <v>0.42299999999999999</v>
      </c>
    </row>
    <row r="2447" spans="5:31" x14ac:dyDescent="0.25">
      <c r="E2447" s="110">
        <f t="shared" si="162"/>
        <v>0.42400000000000032</v>
      </c>
      <c r="F2447" s="110">
        <f>IF('3A-Rail transport'!$AD$56="no"," ",ROUND(E2447,4))</f>
        <v>0.42399999999999999</v>
      </c>
      <c r="G2447" s="110">
        <f>IF('3A-Rail transport'!$AD$57="no"," ",ROUND(E2447,4))</f>
        <v>0.42399999999999999</v>
      </c>
      <c r="H2447" s="110"/>
      <c r="S2447" s="110">
        <f t="shared" si="163"/>
        <v>0.42400000000000032</v>
      </c>
      <c r="T2447" s="110">
        <f>IF('3B-Air transport'!AD$66="no"," ",ROUND(S2447,4))</f>
        <v>0.42399999999999999</v>
      </c>
      <c r="U2447" s="110">
        <f>IF('3B-Air transport'!AD$67="no"," ",ROUND(S2447,4))</f>
        <v>0.42399999999999999</v>
      </c>
      <c r="V2447" s="110">
        <f>IF('3B-Air transport'!AD$68="no"," ",ROUND(S2447,4))</f>
        <v>0.42399999999999999</v>
      </c>
      <c r="W2447" s="110"/>
      <c r="AB2447" s="110">
        <f t="shared" si="164"/>
        <v>0.42400000000000032</v>
      </c>
      <c r="AC2447" s="110">
        <f>IF('3C-Water transport'!AD$56="no"," ",ROUND(AB2447,4))</f>
        <v>0.42399999999999999</v>
      </c>
      <c r="AD2447" s="110">
        <f>IF('3C-Water transport'!AD$57="no"," ",ROUND(AB2447,4))</f>
        <v>0.42399999999999999</v>
      </c>
      <c r="AE2447" s="110">
        <f>IF('3C-Water transport'!AD$58="no"," ",ROUND(AB2447,4))</f>
        <v>0.42399999999999999</v>
      </c>
    </row>
    <row r="2448" spans="5:31" x14ac:dyDescent="0.25">
      <c r="E2448" s="110">
        <f t="shared" si="162"/>
        <v>0.42500000000000032</v>
      </c>
      <c r="F2448" s="110">
        <f>IF('3A-Rail transport'!$AD$56="no"," ",ROUND(E2448,4))</f>
        <v>0.42499999999999999</v>
      </c>
      <c r="G2448" s="110">
        <f>IF('3A-Rail transport'!$AD$57="no"," ",ROUND(E2448,4))</f>
        <v>0.42499999999999999</v>
      </c>
      <c r="H2448" s="110"/>
      <c r="S2448" s="110">
        <f t="shared" si="163"/>
        <v>0.42500000000000032</v>
      </c>
      <c r="T2448" s="110">
        <f>IF('3B-Air transport'!AD$66="no"," ",ROUND(S2448,4))</f>
        <v>0.42499999999999999</v>
      </c>
      <c r="U2448" s="110">
        <f>IF('3B-Air transport'!AD$67="no"," ",ROUND(S2448,4))</f>
        <v>0.42499999999999999</v>
      </c>
      <c r="V2448" s="110">
        <f>IF('3B-Air transport'!AD$68="no"," ",ROUND(S2448,4))</f>
        <v>0.42499999999999999</v>
      </c>
      <c r="W2448" s="110"/>
      <c r="AB2448" s="110">
        <f t="shared" si="164"/>
        <v>0.42500000000000032</v>
      </c>
      <c r="AC2448" s="110">
        <f>IF('3C-Water transport'!AD$56="no"," ",ROUND(AB2448,4))</f>
        <v>0.42499999999999999</v>
      </c>
      <c r="AD2448" s="110">
        <f>IF('3C-Water transport'!AD$57="no"," ",ROUND(AB2448,4))</f>
        <v>0.42499999999999999</v>
      </c>
      <c r="AE2448" s="110">
        <f>IF('3C-Water transport'!AD$58="no"," ",ROUND(AB2448,4))</f>
        <v>0.42499999999999999</v>
      </c>
    </row>
    <row r="2449" spans="5:31" x14ac:dyDescent="0.25">
      <c r="E2449" s="110">
        <f t="shared" si="162"/>
        <v>0.42600000000000032</v>
      </c>
      <c r="F2449" s="110">
        <f>IF('3A-Rail transport'!$AD$56="no"," ",ROUND(E2449,4))</f>
        <v>0.42599999999999999</v>
      </c>
      <c r="G2449" s="110">
        <f>IF('3A-Rail transport'!$AD$57="no"," ",ROUND(E2449,4))</f>
        <v>0.42599999999999999</v>
      </c>
      <c r="H2449" s="110"/>
      <c r="S2449" s="110">
        <f t="shared" si="163"/>
        <v>0.42600000000000032</v>
      </c>
      <c r="T2449" s="110">
        <f>IF('3B-Air transport'!AD$66="no"," ",ROUND(S2449,4))</f>
        <v>0.42599999999999999</v>
      </c>
      <c r="U2449" s="110">
        <f>IF('3B-Air transport'!AD$67="no"," ",ROUND(S2449,4))</f>
        <v>0.42599999999999999</v>
      </c>
      <c r="V2449" s="110">
        <f>IF('3B-Air transport'!AD$68="no"," ",ROUND(S2449,4))</f>
        <v>0.42599999999999999</v>
      </c>
      <c r="W2449" s="110"/>
      <c r="AB2449" s="110">
        <f t="shared" si="164"/>
        <v>0.42600000000000032</v>
      </c>
      <c r="AC2449" s="110">
        <f>IF('3C-Water transport'!AD$56="no"," ",ROUND(AB2449,4))</f>
        <v>0.42599999999999999</v>
      </c>
      <c r="AD2449" s="110">
        <f>IF('3C-Water transport'!AD$57="no"," ",ROUND(AB2449,4))</f>
        <v>0.42599999999999999</v>
      </c>
      <c r="AE2449" s="110">
        <f>IF('3C-Water transport'!AD$58="no"," ",ROUND(AB2449,4))</f>
        <v>0.42599999999999999</v>
      </c>
    </row>
    <row r="2450" spans="5:31" x14ac:dyDescent="0.25">
      <c r="E2450" s="110">
        <f t="shared" si="162"/>
        <v>0.42700000000000032</v>
      </c>
      <c r="F2450" s="110">
        <f>IF('3A-Rail transport'!$AD$56="no"," ",ROUND(E2450,4))</f>
        <v>0.42699999999999999</v>
      </c>
      <c r="G2450" s="110">
        <f>IF('3A-Rail transport'!$AD$57="no"," ",ROUND(E2450,4))</f>
        <v>0.42699999999999999</v>
      </c>
      <c r="H2450" s="110"/>
      <c r="S2450" s="110">
        <f t="shared" si="163"/>
        <v>0.42700000000000032</v>
      </c>
      <c r="T2450" s="110">
        <f>IF('3B-Air transport'!AD$66="no"," ",ROUND(S2450,4))</f>
        <v>0.42699999999999999</v>
      </c>
      <c r="U2450" s="110">
        <f>IF('3B-Air transport'!AD$67="no"," ",ROUND(S2450,4))</f>
        <v>0.42699999999999999</v>
      </c>
      <c r="V2450" s="110">
        <f>IF('3B-Air transport'!AD$68="no"," ",ROUND(S2450,4))</f>
        <v>0.42699999999999999</v>
      </c>
      <c r="W2450" s="110"/>
      <c r="AB2450" s="110">
        <f t="shared" si="164"/>
        <v>0.42700000000000032</v>
      </c>
      <c r="AC2450" s="110">
        <f>IF('3C-Water transport'!AD$56="no"," ",ROUND(AB2450,4))</f>
        <v>0.42699999999999999</v>
      </c>
      <c r="AD2450" s="110">
        <f>IF('3C-Water transport'!AD$57="no"," ",ROUND(AB2450,4))</f>
        <v>0.42699999999999999</v>
      </c>
      <c r="AE2450" s="110">
        <f>IF('3C-Water transport'!AD$58="no"," ",ROUND(AB2450,4))</f>
        <v>0.42699999999999999</v>
      </c>
    </row>
    <row r="2451" spans="5:31" x14ac:dyDescent="0.25">
      <c r="E2451" s="110">
        <f t="shared" si="162"/>
        <v>0.42800000000000032</v>
      </c>
      <c r="F2451" s="110">
        <f>IF('3A-Rail transport'!$AD$56="no"," ",ROUND(E2451,4))</f>
        <v>0.42799999999999999</v>
      </c>
      <c r="G2451" s="110">
        <f>IF('3A-Rail transport'!$AD$57="no"," ",ROUND(E2451,4))</f>
        <v>0.42799999999999999</v>
      </c>
      <c r="H2451" s="110"/>
      <c r="S2451" s="110">
        <f t="shared" si="163"/>
        <v>0.42800000000000032</v>
      </c>
      <c r="T2451" s="110">
        <f>IF('3B-Air transport'!AD$66="no"," ",ROUND(S2451,4))</f>
        <v>0.42799999999999999</v>
      </c>
      <c r="U2451" s="110">
        <f>IF('3B-Air transport'!AD$67="no"," ",ROUND(S2451,4))</f>
        <v>0.42799999999999999</v>
      </c>
      <c r="V2451" s="110">
        <f>IF('3B-Air transport'!AD$68="no"," ",ROUND(S2451,4))</f>
        <v>0.42799999999999999</v>
      </c>
      <c r="W2451" s="110"/>
      <c r="AB2451" s="110">
        <f t="shared" si="164"/>
        <v>0.42800000000000032</v>
      </c>
      <c r="AC2451" s="110">
        <f>IF('3C-Water transport'!AD$56="no"," ",ROUND(AB2451,4))</f>
        <v>0.42799999999999999</v>
      </c>
      <c r="AD2451" s="110">
        <f>IF('3C-Water transport'!AD$57="no"," ",ROUND(AB2451,4))</f>
        <v>0.42799999999999999</v>
      </c>
      <c r="AE2451" s="110">
        <f>IF('3C-Water transport'!AD$58="no"," ",ROUND(AB2451,4))</f>
        <v>0.42799999999999999</v>
      </c>
    </row>
    <row r="2452" spans="5:31" x14ac:dyDescent="0.25">
      <c r="E2452" s="110">
        <f t="shared" si="162"/>
        <v>0.42900000000000033</v>
      </c>
      <c r="F2452" s="110">
        <f>IF('3A-Rail transport'!$AD$56="no"," ",ROUND(E2452,4))</f>
        <v>0.42899999999999999</v>
      </c>
      <c r="G2452" s="110">
        <f>IF('3A-Rail transport'!$AD$57="no"," ",ROUND(E2452,4))</f>
        <v>0.42899999999999999</v>
      </c>
      <c r="H2452" s="110"/>
      <c r="S2452" s="110">
        <f t="shared" si="163"/>
        <v>0.42900000000000033</v>
      </c>
      <c r="T2452" s="110">
        <f>IF('3B-Air transport'!AD$66="no"," ",ROUND(S2452,4))</f>
        <v>0.42899999999999999</v>
      </c>
      <c r="U2452" s="110">
        <f>IF('3B-Air transport'!AD$67="no"," ",ROUND(S2452,4))</f>
        <v>0.42899999999999999</v>
      </c>
      <c r="V2452" s="110">
        <f>IF('3B-Air transport'!AD$68="no"," ",ROUND(S2452,4))</f>
        <v>0.42899999999999999</v>
      </c>
      <c r="W2452" s="110"/>
      <c r="AB2452" s="110">
        <f t="shared" si="164"/>
        <v>0.42900000000000033</v>
      </c>
      <c r="AC2452" s="110">
        <f>IF('3C-Water transport'!AD$56="no"," ",ROUND(AB2452,4))</f>
        <v>0.42899999999999999</v>
      </c>
      <c r="AD2452" s="110">
        <f>IF('3C-Water transport'!AD$57="no"," ",ROUND(AB2452,4))</f>
        <v>0.42899999999999999</v>
      </c>
      <c r="AE2452" s="110">
        <f>IF('3C-Water transport'!AD$58="no"," ",ROUND(AB2452,4))</f>
        <v>0.42899999999999999</v>
      </c>
    </row>
    <row r="2453" spans="5:31" x14ac:dyDescent="0.25">
      <c r="E2453" s="110">
        <f t="shared" si="162"/>
        <v>0.43000000000000033</v>
      </c>
      <c r="F2453" s="110">
        <f>IF('3A-Rail transport'!$AD$56="no"," ",ROUND(E2453,4))</f>
        <v>0.43</v>
      </c>
      <c r="G2453" s="110">
        <f>IF('3A-Rail transport'!$AD$57="no"," ",ROUND(E2453,4))</f>
        <v>0.43</v>
      </c>
      <c r="H2453" s="110"/>
      <c r="S2453" s="110">
        <f t="shared" si="163"/>
        <v>0.43000000000000033</v>
      </c>
      <c r="T2453" s="110">
        <f>IF('3B-Air transport'!AD$66="no"," ",ROUND(S2453,4))</f>
        <v>0.43</v>
      </c>
      <c r="U2453" s="110">
        <f>IF('3B-Air transport'!AD$67="no"," ",ROUND(S2453,4))</f>
        <v>0.43</v>
      </c>
      <c r="V2453" s="110">
        <f>IF('3B-Air transport'!AD$68="no"," ",ROUND(S2453,4))</f>
        <v>0.43</v>
      </c>
      <c r="W2453" s="110"/>
      <c r="AB2453" s="110">
        <f t="shared" si="164"/>
        <v>0.43000000000000033</v>
      </c>
      <c r="AC2453" s="110">
        <f>IF('3C-Water transport'!AD$56="no"," ",ROUND(AB2453,4))</f>
        <v>0.43</v>
      </c>
      <c r="AD2453" s="110">
        <f>IF('3C-Water transport'!AD$57="no"," ",ROUND(AB2453,4))</f>
        <v>0.43</v>
      </c>
      <c r="AE2453" s="110">
        <f>IF('3C-Water transport'!AD$58="no"," ",ROUND(AB2453,4))</f>
        <v>0.43</v>
      </c>
    </row>
    <row r="2454" spans="5:31" x14ac:dyDescent="0.25">
      <c r="E2454" s="110">
        <f t="shared" si="162"/>
        <v>0.43100000000000033</v>
      </c>
      <c r="F2454" s="110">
        <f>IF('3A-Rail transport'!$AD$56="no"," ",ROUND(E2454,4))</f>
        <v>0.43099999999999999</v>
      </c>
      <c r="G2454" s="110">
        <f>IF('3A-Rail transport'!$AD$57="no"," ",ROUND(E2454,4))</f>
        <v>0.43099999999999999</v>
      </c>
      <c r="H2454" s="110"/>
      <c r="S2454" s="110">
        <f t="shared" si="163"/>
        <v>0.43100000000000033</v>
      </c>
      <c r="T2454" s="110">
        <f>IF('3B-Air transport'!AD$66="no"," ",ROUND(S2454,4))</f>
        <v>0.43099999999999999</v>
      </c>
      <c r="U2454" s="110">
        <f>IF('3B-Air transport'!AD$67="no"," ",ROUND(S2454,4))</f>
        <v>0.43099999999999999</v>
      </c>
      <c r="V2454" s="110">
        <f>IF('3B-Air transport'!AD$68="no"," ",ROUND(S2454,4))</f>
        <v>0.43099999999999999</v>
      </c>
      <c r="W2454" s="110"/>
      <c r="AB2454" s="110">
        <f t="shared" si="164"/>
        <v>0.43100000000000033</v>
      </c>
      <c r="AC2454" s="110">
        <f>IF('3C-Water transport'!AD$56="no"," ",ROUND(AB2454,4))</f>
        <v>0.43099999999999999</v>
      </c>
      <c r="AD2454" s="110">
        <f>IF('3C-Water transport'!AD$57="no"," ",ROUND(AB2454,4))</f>
        <v>0.43099999999999999</v>
      </c>
      <c r="AE2454" s="110">
        <f>IF('3C-Water transport'!AD$58="no"," ",ROUND(AB2454,4))</f>
        <v>0.43099999999999999</v>
      </c>
    </row>
    <row r="2455" spans="5:31" x14ac:dyDescent="0.25">
      <c r="E2455" s="110">
        <f t="shared" si="162"/>
        <v>0.43200000000000033</v>
      </c>
      <c r="F2455" s="110">
        <f>IF('3A-Rail transport'!$AD$56="no"," ",ROUND(E2455,4))</f>
        <v>0.432</v>
      </c>
      <c r="G2455" s="110">
        <f>IF('3A-Rail transport'!$AD$57="no"," ",ROUND(E2455,4))</f>
        <v>0.432</v>
      </c>
      <c r="H2455" s="110"/>
      <c r="S2455" s="110">
        <f t="shared" si="163"/>
        <v>0.43200000000000033</v>
      </c>
      <c r="T2455" s="110">
        <f>IF('3B-Air transport'!AD$66="no"," ",ROUND(S2455,4))</f>
        <v>0.432</v>
      </c>
      <c r="U2455" s="110">
        <f>IF('3B-Air transport'!AD$67="no"," ",ROUND(S2455,4))</f>
        <v>0.432</v>
      </c>
      <c r="V2455" s="110">
        <f>IF('3B-Air transport'!AD$68="no"," ",ROUND(S2455,4))</f>
        <v>0.432</v>
      </c>
      <c r="W2455" s="110"/>
      <c r="AB2455" s="110">
        <f t="shared" si="164"/>
        <v>0.43200000000000033</v>
      </c>
      <c r="AC2455" s="110">
        <f>IF('3C-Water transport'!AD$56="no"," ",ROUND(AB2455,4))</f>
        <v>0.432</v>
      </c>
      <c r="AD2455" s="110">
        <f>IF('3C-Water transport'!AD$57="no"," ",ROUND(AB2455,4))</f>
        <v>0.432</v>
      </c>
      <c r="AE2455" s="110">
        <f>IF('3C-Water transport'!AD$58="no"," ",ROUND(AB2455,4))</f>
        <v>0.432</v>
      </c>
    </row>
    <row r="2456" spans="5:31" x14ac:dyDescent="0.25">
      <c r="E2456" s="110">
        <f t="shared" si="162"/>
        <v>0.43300000000000033</v>
      </c>
      <c r="F2456" s="110">
        <f>IF('3A-Rail transport'!$AD$56="no"," ",ROUND(E2456,4))</f>
        <v>0.433</v>
      </c>
      <c r="G2456" s="110">
        <f>IF('3A-Rail transport'!$AD$57="no"," ",ROUND(E2456,4))</f>
        <v>0.433</v>
      </c>
      <c r="H2456" s="110"/>
      <c r="S2456" s="110">
        <f t="shared" si="163"/>
        <v>0.43300000000000033</v>
      </c>
      <c r="T2456" s="110">
        <f>IF('3B-Air transport'!AD$66="no"," ",ROUND(S2456,4))</f>
        <v>0.433</v>
      </c>
      <c r="U2456" s="110">
        <f>IF('3B-Air transport'!AD$67="no"," ",ROUND(S2456,4))</f>
        <v>0.433</v>
      </c>
      <c r="V2456" s="110">
        <f>IF('3B-Air transport'!AD$68="no"," ",ROUND(S2456,4))</f>
        <v>0.433</v>
      </c>
      <c r="W2456" s="110"/>
      <c r="AB2456" s="110">
        <f t="shared" si="164"/>
        <v>0.43300000000000033</v>
      </c>
      <c r="AC2456" s="110">
        <f>IF('3C-Water transport'!AD$56="no"," ",ROUND(AB2456,4))</f>
        <v>0.433</v>
      </c>
      <c r="AD2456" s="110">
        <f>IF('3C-Water transport'!AD$57="no"," ",ROUND(AB2456,4))</f>
        <v>0.433</v>
      </c>
      <c r="AE2456" s="110">
        <f>IF('3C-Water transport'!AD$58="no"," ",ROUND(AB2456,4))</f>
        <v>0.433</v>
      </c>
    </row>
    <row r="2457" spans="5:31" x14ac:dyDescent="0.25">
      <c r="E2457" s="110">
        <f t="shared" si="162"/>
        <v>0.43400000000000033</v>
      </c>
      <c r="F2457" s="110">
        <f>IF('3A-Rail transport'!$AD$56="no"," ",ROUND(E2457,4))</f>
        <v>0.434</v>
      </c>
      <c r="G2457" s="110">
        <f>IF('3A-Rail transport'!$AD$57="no"," ",ROUND(E2457,4))</f>
        <v>0.434</v>
      </c>
      <c r="H2457" s="110"/>
      <c r="S2457" s="110">
        <f t="shared" si="163"/>
        <v>0.43400000000000033</v>
      </c>
      <c r="T2457" s="110">
        <f>IF('3B-Air transport'!AD$66="no"," ",ROUND(S2457,4))</f>
        <v>0.434</v>
      </c>
      <c r="U2457" s="110">
        <f>IF('3B-Air transport'!AD$67="no"," ",ROUND(S2457,4))</f>
        <v>0.434</v>
      </c>
      <c r="V2457" s="110">
        <f>IF('3B-Air transport'!AD$68="no"," ",ROUND(S2457,4))</f>
        <v>0.434</v>
      </c>
      <c r="W2457" s="110"/>
      <c r="AB2457" s="110">
        <f t="shared" si="164"/>
        <v>0.43400000000000033</v>
      </c>
      <c r="AC2457" s="110">
        <f>IF('3C-Water transport'!AD$56="no"," ",ROUND(AB2457,4))</f>
        <v>0.434</v>
      </c>
      <c r="AD2457" s="110">
        <f>IF('3C-Water transport'!AD$57="no"," ",ROUND(AB2457,4))</f>
        <v>0.434</v>
      </c>
      <c r="AE2457" s="110">
        <f>IF('3C-Water transport'!AD$58="no"," ",ROUND(AB2457,4))</f>
        <v>0.434</v>
      </c>
    </row>
    <row r="2458" spans="5:31" x14ac:dyDescent="0.25">
      <c r="E2458" s="110">
        <f t="shared" si="162"/>
        <v>0.43500000000000033</v>
      </c>
      <c r="F2458" s="110">
        <f>IF('3A-Rail transport'!$AD$56="no"," ",ROUND(E2458,4))</f>
        <v>0.435</v>
      </c>
      <c r="G2458" s="110">
        <f>IF('3A-Rail transport'!$AD$57="no"," ",ROUND(E2458,4))</f>
        <v>0.435</v>
      </c>
      <c r="H2458" s="110"/>
      <c r="S2458" s="110">
        <f t="shared" si="163"/>
        <v>0.43500000000000033</v>
      </c>
      <c r="T2458" s="110">
        <f>IF('3B-Air transport'!AD$66="no"," ",ROUND(S2458,4))</f>
        <v>0.435</v>
      </c>
      <c r="U2458" s="110">
        <f>IF('3B-Air transport'!AD$67="no"," ",ROUND(S2458,4))</f>
        <v>0.435</v>
      </c>
      <c r="V2458" s="110">
        <f>IF('3B-Air transport'!AD$68="no"," ",ROUND(S2458,4))</f>
        <v>0.435</v>
      </c>
      <c r="W2458" s="110"/>
      <c r="AB2458" s="110">
        <f t="shared" si="164"/>
        <v>0.43500000000000033</v>
      </c>
      <c r="AC2458" s="110">
        <f>IF('3C-Water transport'!AD$56="no"," ",ROUND(AB2458,4))</f>
        <v>0.435</v>
      </c>
      <c r="AD2458" s="110">
        <f>IF('3C-Water transport'!AD$57="no"," ",ROUND(AB2458,4))</f>
        <v>0.435</v>
      </c>
      <c r="AE2458" s="110">
        <f>IF('3C-Water transport'!AD$58="no"," ",ROUND(AB2458,4))</f>
        <v>0.435</v>
      </c>
    </row>
    <row r="2459" spans="5:31" x14ac:dyDescent="0.25">
      <c r="E2459" s="110">
        <f t="shared" si="162"/>
        <v>0.43600000000000033</v>
      </c>
      <c r="F2459" s="110">
        <f>IF('3A-Rail transport'!$AD$56="no"," ",ROUND(E2459,4))</f>
        <v>0.436</v>
      </c>
      <c r="G2459" s="110">
        <f>IF('3A-Rail transport'!$AD$57="no"," ",ROUND(E2459,4))</f>
        <v>0.436</v>
      </c>
      <c r="H2459" s="110"/>
      <c r="S2459" s="110">
        <f t="shared" si="163"/>
        <v>0.43600000000000033</v>
      </c>
      <c r="T2459" s="110">
        <f>IF('3B-Air transport'!AD$66="no"," ",ROUND(S2459,4))</f>
        <v>0.436</v>
      </c>
      <c r="U2459" s="110">
        <f>IF('3B-Air transport'!AD$67="no"," ",ROUND(S2459,4))</f>
        <v>0.436</v>
      </c>
      <c r="V2459" s="110">
        <f>IF('3B-Air transport'!AD$68="no"," ",ROUND(S2459,4))</f>
        <v>0.436</v>
      </c>
      <c r="W2459" s="110"/>
      <c r="AB2459" s="110">
        <f t="shared" si="164"/>
        <v>0.43600000000000033</v>
      </c>
      <c r="AC2459" s="110">
        <f>IF('3C-Water transport'!AD$56="no"," ",ROUND(AB2459,4))</f>
        <v>0.436</v>
      </c>
      <c r="AD2459" s="110">
        <f>IF('3C-Water transport'!AD$57="no"," ",ROUND(AB2459,4))</f>
        <v>0.436</v>
      </c>
      <c r="AE2459" s="110">
        <f>IF('3C-Water transport'!AD$58="no"," ",ROUND(AB2459,4))</f>
        <v>0.436</v>
      </c>
    </row>
    <row r="2460" spans="5:31" x14ac:dyDescent="0.25">
      <c r="E2460" s="110">
        <f t="shared" si="162"/>
        <v>0.43700000000000033</v>
      </c>
      <c r="F2460" s="110">
        <f>IF('3A-Rail transport'!$AD$56="no"," ",ROUND(E2460,4))</f>
        <v>0.437</v>
      </c>
      <c r="G2460" s="110">
        <f>IF('3A-Rail transport'!$AD$57="no"," ",ROUND(E2460,4))</f>
        <v>0.437</v>
      </c>
      <c r="H2460" s="110"/>
      <c r="S2460" s="110">
        <f t="shared" si="163"/>
        <v>0.43700000000000033</v>
      </c>
      <c r="T2460" s="110">
        <f>IF('3B-Air transport'!AD$66="no"," ",ROUND(S2460,4))</f>
        <v>0.437</v>
      </c>
      <c r="U2460" s="110">
        <f>IF('3B-Air transport'!AD$67="no"," ",ROUND(S2460,4))</f>
        <v>0.437</v>
      </c>
      <c r="V2460" s="110">
        <f>IF('3B-Air transport'!AD$68="no"," ",ROUND(S2460,4))</f>
        <v>0.437</v>
      </c>
      <c r="W2460" s="110"/>
      <c r="AB2460" s="110">
        <f t="shared" si="164"/>
        <v>0.43700000000000033</v>
      </c>
      <c r="AC2460" s="110">
        <f>IF('3C-Water transport'!AD$56="no"," ",ROUND(AB2460,4))</f>
        <v>0.437</v>
      </c>
      <c r="AD2460" s="110">
        <f>IF('3C-Water transport'!AD$57="no"," ",ROUND(AB2460,4))</f>
        <v>0.437</v>
      </c>
      <c r="AE2460" s="110">
        <f>IF('3C-Water transport'!AD$58="no"," ",ROUND(AB2460,4))</f>
        <v>0.437</v>
      </c>
    </row>
    <row r="2461" spans="5:31" x14ac:dyDescent="0.25">
      <c r="E2461" s="110">
        <f t="shared" si="162"/>
        <v>0.43800000000000033</v>
      </c>
      <c r="F2461" s="110">
        <f>IF('3A-Rail transport'!$AD$56="no"," ",ROUND(E2461,4))</f>
        <v>0.438</v>
      </c>
      <c r="G2461" s="110">
        <f>IF('3A-Rail transport'!$AD$57="no"," ",ROUND(E2461,4))</f>
        <v>0.438</v>
      </c>
      <c r="H2461" s="110"/>
      <c r="S2461" s="110">
        <f t="shared" si="163"/>
        <v>0.43800000000000033</v>
      </c>
      <c r="T2461" s="110">
        <f>IF('3B-Air transport'!AD$66="no"," ",ROUND(S2461,4))</f>
        <v>0.438</v>
      </c>
      <c r="U2461" s="110">
        <f>IF('3B-Air transport'!AD$67="no"," ",ROUND(S2461,4))</f>
        <v>0.438</v>
      </c>
      <c r="V2461" s="110">
        <f>IF('3B-Air transport'!AD$68="no"," ",ROUND(S2461,4))</f>
        <v>0.438</v>
      </c>
      <c r="W2461" s="110"/>
      <c r="AB2461" s="110">
        <f t="shared" si="164"/>
        <v>0.43800000000000033</v>
      </c>
      <c r="AC2461" s="110">
        <f>IF('3C-Water transport'!AD$56="no"," ",ROUND(AB2461,4))</f>
        <v>0.438</v>
      </c>
      <c r="AD2461" s="110">
        <f>IF('3C-Water transport'!AD$57="no"," ",ROUND(AB2461,4))</f>
        <v>0.438</v>
      </c>
      <c r="AE2461" s="110">
        <f>IF('3C-Water transport'!AD$58="no"," ",ROUND(AB2461,4))</f>
        <v>0.438</v>
      </c>
    </row>
    <row r="2462" spans="5:31" x14ac:dyDescent="0.25">
      <c r="E2462" s="110">
        <f t="shared" si="162"/>
        <v>0.43900000000000033</v>
      </c>
      <c r="F2462" s="110">
        <f>IF('3A-Rail transport'!$AD$56="no"," ",ROUND(E2462,4))</f>
        <v>0.439</v>
      </c>
      <c r="G2462" s="110">
        <f>IF('3A-Rail transport'!$AD$57="no"," ",ROUND(E2462,4))</f>
        <v>0.439</v>
      </c>
      <c r="H2462" s="110"/>
      <c r="S2462" s="110">
        <f t="shared" si="163"/>
        <v>0.43900000000000033</v>
      </c>
      <c r="T2462" s="110">
        <f>IF('3B-Air transport'!AD$66="no"," ",ROUND(S2462,4))</f>
        <v>0.439</v>
      </c>
      <c r="U2462" s="110">
        <f>IF('3B-Air transport'!AD$67="no"," ",ROUND(S2462,4))</f>
        <v>0.439</v>
      </c>
      <c r="V2462" s="110">
        <f>IF('3B-Air transport'!AD$68="no"," ",ROUND(S2462,4))</f>
        <v>0.439</v>
      </c>
      <c r="W2462" s="110"/>
      <c r="AB2462" s="110">
        <f t="shared" si="164"/>
        <v>0.43900000000000033</v>
      </c>
      <c r="AC2462" s="110">
        <f>IF('3C-Water transport'!AD$56="no"," ",ROUND(AB2462,4))</f>
        <v>0.439</v>
      </c>
      <c r="AD2462" s="110">
        <f>IF('3C-Water transport'!AD$57="no"," ",ROUND(AB2462,4))</f>
        <v>0.439</v>
      </c>
      <c r="AE2462" s="110">
        <f>IF('3C-Water transport'!AD$58="no"," ",ROUND(AB2462,4))</f>
        <v>0.439</v>
      </c>
    </row>
    <row r="2463" spans="5:31" x14ac:dyDescent="0.25">
      <c r="E2463" s="110">
        <f t="shared" si="162"/>
        <v>0.44000000000000034</v>
      </c>
      <c r="F2463" s="110">
        <f>IF('3A-Rail transport'!$AD$56="no"," ",ROUND(E2463,4))</f>
        <v>0.44</v>
      </c>
      <c r="G2463" s="110">
        <f>IF('3A-Rail transport'!$AD$57="no"," ",ROUND(E2463,4))</f>
        <v>0.44</v>
      </c>
      <c r="H2463" s="110"/>
      <c r="S2463" s="110">
        <f t="shared" si="163"/>
        <v>0.44000000000000034</v>
      </c>
      <c r="T2463" s="110">
        <f>IF('3B-Air transport'!AD$66="no"," ",ROUND(S2463,4))</f>
        <v>0.44</v>
      </c>
      <c r="U2463" s="110">
        <f>IF('3B-Air transport'!AD$67="no"," ",ROUND(S2463,4))</f>
        <v>0.44</v>
      </c>
      <c r="V2463" s="110">
        <f>IF('3B-Air transport'!AD$68="no"," ",ROUND(S2463,4))</f>
        <v>0.44</v>
      </c>
      <c r="W2463" s="110"/>
      <c r="AB2463" s="110">
        <f t="shared" si="164"/>
        <v>0.44000000000000034</v>
      </c>
      <c r="AC2463" s="110">
        <f>IF('3C-Water transport'!AD$56="no"," ",ROUND(AB2463,4))</f>
        <v>0.44</v>
      </c>
      <c r="AD2463" s="110">
        <f>IF('3C-Water transport'!AD$57="no"," ",ROUND(AB2463,4))</f>
        <v>0.44</v>
      </c>
      <c r="AE2463" s="110">
        <f>IF('3C-Water transport'!AD$58="no"," ",ROUND(AB2463,4))</f>
        <v>0.44</v>
      </c>
    </row>
    <row r="2464" spans="5:31" x14ac:dyDescent="0.25">
      <c r="E2464" s="110">
        <f t="shared" si="162"/>
        <v>0.44100000000000034</v>
      </c>
      <c r="F2464" s="110">
        <f>IF('3A-Rail transport'!$AD$56="no"," ",ROUND(E2464,4))</f>
        <v>0.441</v>
      </c>
      <c r="G2464" s="110">
        <f>IF('3A-Rail transport'!$AD$57="no"," ",ROUND(E2464,4))</f>
        <v>0.441</v>
      </c>
      <c r="H2464" s="110"/>
      <c r="S2464" s="110">
        <f t="shared" si="163"/>
        <v>0.44100000000000034</v>
      </c>
      <c r="T2464" s="110">
        <f>IF('3B-Air transport'!AD$66="no"," ",ROUND(S2464,4))</f>
        <v>0.441</v>
      </c>
      <c r="U2464" s="110">
        <f>IF('3B-Air transport'!AD$67="no"," ",ROUND(S2464,4))</f>
        <v>0.441</v>
      </c>
      <c r="V2464" s="110">
        <f>IF('3B-Air transport'!AD$68="no"," ",ROUND(S2464,4))</f>
        <v>0.441</v>
      </c>
      <c r="W2464" s="110"/>
      <c r="AB2464" s="110">
        <f t="shared" si="164"/>
        <v>0.44100000000000034</v>
      </c>
      <c r="AC2464" s="110">
        <f>IF('3C-Water transport'!AD$56="no"," ",ROUND(AB2464,4))</f>
        <v>0.441</v>
      </c>
      <c r="AD2464" s="110">
        <f>IF('3C-Water transport'!AD$57="no"," ",ROUND(AB2464,4))</f>
        <v>0.441</v>
      </c>
      <c r="AE2464" s="110">
        <f>IF('3C-Water transport'!AD$58="no"," ",ROUND(AB2464,4))</f>
        <v>0.441</v>
      </c>
    </row>
    <row r="2465" spans="5:31" x14ac:dyDescent="0.25">
      <c r="E2465" s="110">
        <f t="shared" si="162"/>
        <v>0.44200000000000034</v>
      </c>
      <c r="F2465" s="110">
        <f>IF('3A-Rail transport'!$AD$56="no"," ",ROUND(E2465,4))</f>
        <v>0.442</v>
      </c>
      <c r="G2465" s="110">
        <f>IF('3A-Rail transport'!$AD$57="no"," ",ROUND(E2465,4))</f>
        <v>0.442</v>
      </c>
      <c r="H2465" s="110"/>
      <c r="S2465" s="110">
        <f t="shared" si="163"/>
        <v>0.44200000000000034</v>
      </c>
      <c r="T2465" s="110">
        <f>IF('3B-Air transport'!AD$66="no"," ",ROUND(S2465,4))</f>
        <v>0.442</v>
      </c>
      <c r="U2465" s="110">
        <f>IF('3B-Air transport'!AD$67="no"," ",ROUND(S2465,4))</f>
        <v>0.442</v>
      </c>
      <c r="V2465" s="110">
        <f>IF('3B-Air transport'!AD$68="no"," ",ROUND(S2465,4))</f>
        <v>0.442</v>
      </c>
      <c r="W2465" s="110"/>
      <c r="AB2465" s="110">
        <f t="shared" si="164"/>
        <v>0.44200000000000034</v>
      </c>
      <c r="AC2465" s="110">
        <f>IF('3C-Water transport'!AD$56="no"," ",ROUND(AB2465,4))</f>
        <v>0.442</v>
      </c>
      <c r="AD2465" s="110">
        <f>IF('3C-Water transport'!AD$57="no"," ",ROUND(AB2465,4))</f>
        <v>0.442</v>
      </c>
      <c r="AE2465" s="110">
        <f>IF('3C-Water transport'!AD$58="no"," ",ROUND(AB2465,4))</f>
        <v>0.442</v>
      </c>
    </row>
    <row r="2466" spans="5:31" x14ac:dyDescent="0.25">
      <c r="E2466" s="110">
        <f t="shared" si="162"/>
        <v>0.44300000000000034</v>
      </c>
      <c r="F2466" s="110">
        <f>IF('3A-Rail transport'!$AD$56="no"," ",ROUND(E2466,4))</f>
        <v>0.443</v>
      </c>
      <c r="G2466" s="110">
        <f>IF('3A-Rail transport'!$AD$57="no"," ",ROUND(E2466,4))</f>
        <v>0.443</v>
      </c>
      <c r="H2466" s="110"/>
      <c r="S2466" s="110">
        <f t="shared" si="163"/>
        <v>0.44300000000000034</v>
      </c>
      <c r="T2466" s="110">
        <f>IF('3B-Air transport'!AD$66="no"," ",ROUND(S2466,4))</f>
        <v>0.443</v>
      </c>
      <c r="U2466" s="110">
        <f>IF('3B-Air transport'!AD$67="no"," ",ROUND(S2466,4))</f>
        <v>0.443</v>
      </c>
      <c r="V2466" s="110">
        <f>IF('3B-Air transport'!AD$68="no"," ",ROUND(S2466,4))</f>
        <v>0.443</v>
      </c>
      <c r="W2466" s="110"/>
      <c r="AB2466" s="110">
        <f t="shared" si="164"/>
        <v>0.44300000000000034</v>
      </c>
      <c r="AC2466" s="110">
        <f>IF('3C-Water transport'!AD$56="no"," ",ROUND(AB2466,4))</f>
        <v>0.443</v>
      </c>
      <c r="AD2466" s="110">
        <f>IF('3C-Water transport'!AD$57="no"," ",ROUND(AB2466,4))</f>
        <v>0.443</v>
      </c>
      <c r="AE2466" s="110">
        <f>IF('3C-Water transport'!AD$58="no"," ",ROUND(AB2466,4))</f>
        <v>0.443</v>
      </c>
    </row>
    <row r="2467" spans="5:31" x14ac:dyDescent="0.25">
      <c r="E2467" s="110">
        <f t="shared" si="162"/>
        <v>0.44400000000000034</v>
      </c>
      <c r="F2467" s="110">
        <f>IF('3A-Rail transport'!$AD$56="no"," ",ROUND(E2467,4))</f>
        <v>0.44400000000000001</v>
      </c>
      <c r="G2467" s="110">
        <f>IF('3A-Rail transport'!$AD$57="no"," ",ROUND(E2467,4))</f>
        <v>0.44400000000000001</v>
      </c>
      <c r="H2467" s="110"/>
      <c r="S2467" s="110">
        <f t="shared" si="163"/>
        <v>0.44400000000000034</v>
      </c>
      <c r="T2467" s="110">
        <f>IF('3B-Air transport'!AD$66="no"," ",ROUND(S2467,4))</f>
        <v>0.44400000000000001</v>
      </c>
      <c r="U2467" s="110">
        <f>IF('3B-Air transport'!AD$67="no"," ",ROUND(S2467,4))</f>
        <v>0.44400000000000001</v>
      </c>
      <c r="V2467" s="110">
        <f>IF('3B-Air transport'!AD$68="no"," ",ROUND(S2467,4))</f>
        <v>0.44400000000000001</v>
      </c>
      <c r="W2467" s="110"/>
      <c r="AB2467" s="110">
        <f t="shared" si="164"/>
        <v>0.44400000000000034</v>
      </c>
      <c r="AC2467" s="110">
        <f>IF('3C-Water transport'!AD$56="no"," ",ROUND(AB2467,4))</f>
        <v>0.44400000000000001</v>
      </c>
      <c r="AD2467" s="110">
        <f>IF('3C-Water transport'!AD$57="no"," ",ROUND(AB2467,4))</f>
        <v>0.44400000000000001</v>
      </c>
      <c r="AE2467" s="110">
        <f>IF('3C-Water transport'!AD$58="no"," ",ROUND(AB2467,4))</f>
        <v>0.44400000000000001</v>
      </c>
    </row>
    <row r="2468" spans="5:31" x14ac:dyDescent="0.25">
      <c r="E2468" s="110">
        <f t="shared" si="162"/>
        <v>0.44500000000000034</v>
      </c>
      <c r="F2468" s="110">
        <f>IF('3A-Rail transport'!$AD$56="no"," ",ROUND(E2468,4))</f>
        <v>0.44500000000000001</v>
      </c>
      <c r="G2468" s="110">
        <f>IF('3A-Rail transport'!$AD$57="no"," ",ROUND(E2468,4))</f>
        <v>0.44500000000000001</v>
      </c>
      <c r="H2468" s="110"/>
      <c r="S2468" s="110">
        <f t="shared" si="163"/>
        <v>0.44500000000000034</v>
      </c>
      <c r="T2468" s="110">
        <f>IF('3B-Air transport'!AD$66="no"," ",ROUND(S2468,4))</f>
        <v>0.44500000000000001</v>
      </c>
      <c r="U2468" s="110">
        <f>IF('3B-Air transport'!AD$67="no"," ",ROUND(S2468,4))</f>
        <v>0.44500000000000001</v>
      </c>
      <c r="V2468" s="110">
        <f>IF('3B-Air transport'!AD$68="no"," ",ROUND(S2468,4))</f>
        <v>0.44500000000000001</v>
      </c>
      <c r="W2468" s="110"/>
      <c r="AB2468" s="110">
        <f t="shared" si="164"/>
        <v>0.44500000000000034</v>
      </c>
      <c r="AC2468" s="110">
        <f>IF('3C-Water transport'!AD$56="no"," ",ROUND(AB2468,4))</f>
        <v>0.44500000000000001</v>
      </c>
      <c r="AD2468" s="110">
        <f>IF('3C-Water transport'!AD$57="no"," ",ROUND(AB2468,4))</f>
        <v>0.44500000000000001</v>
      </c>
      <c r="AE2468" s="110">
        <f>IF('3C-Water transport'!AD$58="no"," ",ROUND(AB2468,4))</f>
        <v>0.44500000000000001</v>
      </c>
    </row>
    <row r="2469" spans="5:31" x14ac:dyDescent="0.25">
      <c r="E2469" s="110">
        <f t="shared" si="162"/>
        <v>0.44600000000000034</v>
      </c>
      <c r="F2469" s="110">
        <f>IF('3A-Rail transport'!$AD$56="no"," ",ROUND(E2469,4))</f>
        <v>0.44600000000000001</v>
      </c>
      <c r="G2469" s="110">
        <f>IF('3A-Rail transport'!$AD$57="no"," ",ROUND(E2469,4))</f>
        <v>0.44600000000000001</v>
      </c>
      <c r="H2469" s="110"/>
      <c r="S2469" s="110">
        <f t="shared" si="163"/>
        <v>0.44600000000000034</v>
      </c>
      <c r="T2469" s="110">
        <f>IF('3B-Air transport'!AD$66="no"," ",ROUND(S2469,4))</f>
        <v>0.44600000000000001</v>
      </c>
      <c r="U2469" s="110">
        <f>IF('3B-Air transport'!AD$67="no"," ",ROUND(S2469,4))</f>
        <v>0.44600000000000001</v>
      </c>
      <c r="V2469" s="110">
        <f>IF('3B-Air transport'!AD$68="no"," ",ROUND(S2469,4))</f>
        <v>0.44600000000000001</v>
      </c>
      <c r="W2469" s="110"/>
      <c r="AB2469" s="110">
        <f t="shared" si="164"/>
        <v>0.44600000000000034</v>
      </c>
      <c r="AC2469" s="110">
        <f>IF('3C-Water transport'!AD$56="no"," ",ROUND(AB2469,4))</f>
        <v>0.44600000000000001</v>
      </c>
      <c r="AD2469" s="110">
        <f>IF('3C-Water transport'!AD$57="no"," ",ROUND(AB2469,4))</f>
        <v>0.44600000000000001</v>
      </c>
      <c r="AE2469" s="110">
        <f>IF('3C-Water transport'!AD$58="no"," ",ROUND(AB2469,4))</f>
        <v>0.44600000000000001</v>
      </c>
    </row>
    <row r="2470" spans="5:31" x14ac:dyDescent="0.25">
      <c r="E2470" s="110">
        <f t="shared" si="162"/>
        <v>0.44700000000000034</v>
      </c>
      <c r="F2470" s="110">
        <f>IF('3A-Rail transport'!$AD$56="no"," ",ROUND(E2470,4))</f>
        <v>0.44700000000000001</v>
      </c>
      <c r="G2470" s="110">
        <f>IF('3A-Rail transport'!$AD$57="no"," ",ROUND(E2470,4))</f>
        <v>0.44700000000000001</v>
      </c>
      <c r="H2470" s="110"/>
      <c r="S2470" s="110">
        <f t="shared" si="163"/>
        <v>0.44700000000000034</v>
      </c>
      <c r="T2470" s="110">
        <f>IF('3B-Air transport'!AD$66="no"," ",ROUND(S2470,4))</f>
        <v>0.44700000000000001</v>
      </c>
      <c r="U2470" s="110">
        <f>IF('3B-Air transport'!AD$67="no"," ",ROUND(S2470,4))</f>
        <v>0.44700000000000001</v>
      </c>
      <c r="V2470" s="110">
        <f>IF('3B-Air transport'!AD$68="no"," ",ROUND(S2470,4))</f>
        <v>0.44700000000000001</v>
      </c>
      <c r="W2470" s="110"/>
      <c r="AB2470" s="110">
        <f t="shared" si="164"/>
        <v>0.44700000000000034</v>
      </c>
      <c r="AC2470" s="110">
        <f>IF('3C-Water transport'!AD$56="no"," ",ROUND(AB2470,4))</f>
        <v>0.44700000000000001</v>
      </c>
      <c r="AD2470" s="110">
        <f>IF('3C-Water transport'!AD$57="no"," ",ROUND(AB2470,4))</f>
        <v>0.44700000000000001</v>
      </c>
      <c r="AE2470" s="110">
        <f>IF('3C-Water transport'!AD$58="no"," ",ROUND(AB2470,4))</f>
        <v>0.44700000000000001</v>
      </c>
    </row>
    <row r="2471" spans="5:31" x14ac:dyDescent="0.25">
      <c r="E2471" s="110">
        <f t="shared" si="162"/>
        <v>0.44800000000000034</v>
      </c>
      <c r="F2471" s="110">
        <f>IF('3A-Rail transport'!$AD$56="no"," ",ROUND(E2471,4))</f>
        <v>0.44800000000000001</v>
      </c>
      <c r="G2471" s="110">
        <f>IF('3A-Rail transport'!$AD$57="no"," ",ROUND(E2471,4))</f>
        <v>0.44800000000000001</v>
      </c>
      <c r="H2471" s="110"/>
      <c r="S2471" s="110">
        <f t="shared" si="163"/>
        <v>0.44800000000000034</v>
      </c>
      <c r="T2471" s="110">
        <f>IF('3B-Air transport'!AD$66="no"," ",ROUND(S2471,4))</f>
        <v>0.44800000000000001</v>
      </c>
      <c r="U2471" s="110">
        <f>IF('3B-Air transport'!AD$67="no"," ",ROUND(S2471,4))</f>
        <v>0.44800000000000001</v>
      </c>
      <c r="V2471" s="110">
        <f>IF('3B-Air transport'!AD$68="no"," ",ROUND(S2471,4))</f>
        <v>0.44800000000000001</v>
      </c>
      <c r="W2471" s="110"/>
      <c r="AB2471" s="110">
        <f t="shared" si="164"/>
        <v>0.44800000000000034</v>
      </c>
      <c r="AC2471" s="110">
        <f>IF('3C-Water transport'!AD$56="no"," ",ROUND(AB2471,4))</f>
        <v>0.44800000000000001</v>
      </c>
      <c r="AD2471" s="110">
        <f>IF('3C-Water transport'!AD$57="no"," ",ROUND(AB2471,4))</f>
        <v>0.44800000000000001</v>
      </c>
      <c r="AE2471" s="110">
        <f>IF('3C-Water transport'!AD$58="no"," ",ROUND(AB2471,4))</f>
        <v>0.44800000000000001</v>
      </c>
    </row>
    <row r="2472" spans="5:31" x14ac:dyDescent="0.25">
      <c r="E2472" s="110">
        <f t="shared" ref="E2472:E2535" si="165">E2471+0.001</f>
        <v>0.44900000000000034</v>
      </c>
      <c r="F2472" s="110">
        <f>IF('3A-Rail transport'!$AD$56="no"," ",ROUND(E2472,4))</f>
        <v>0.44900000000000001</v>
      </c>
      <c r="G2472" s="110">
        <f>IF('3A-Rail transport'!$AD$57="no"," ",ROUND(E2472,4))</f>
        <v>0.44900000000000001</v>
      </c>
      <c r="H2472" s="110"/>
      <c r="S2472" s="110">
        <f t="shared" ref="S2472:S2535" si="166">S2471+0.001</f>
        <v>0.44900000000000034</v>
      </c>
      <c r="T2472" s="110">
        <f>IF('3B-Air transport'!AD$66="no"," ",ROUND(S2472,4))</f>
        <v>0.44900000000000001</v>
      </c>
      <c r="U2472" s="110">
        <f>IF('3B-Air transport'!AD$67="no"," ",ROUND(S2472,4))</f>
        <v>0.44900000000000001</v>
      </c>
      <c r="V2472" s="110">
        <f>IF('3B-Air transport'!AD$68="no"," ",ROUND(S2472,4))</f>
        <v>0.44900000000000001</v>
      </c>
      <c r="W2472" s="110"/>
      <c r="AB2472" s="110">
        <f t="shared" ref="AB2472:AB2535" si="167">AB2471+0.001</f>
        <v>0.44900000000000034</v>
      </c>
      <c r="AC2472" s="110">
        <f>IF('3C-Water transport'!AD$56="no"," ",ROUND(AB2472,4))</f>
        <v>0.44900000000000001</v>
      </c>
      <c r="AD2472" s="110">
        <f>IF('3C-Water transport'!AD$57="no"," ",ROUND(AB2472,4))</f>
        <v>0.44900000000000001</v>
      </c>
      <c r="AE2472" s="110">
        <f>IF('3C-Water transport'!AD$58="no"," ",ROUND(AB2472,4))</f>
        <v>0.44900000000000001</v>
      </c>
    </row>
    <row r="2473" spans="5:31" x14ac:dyDescent="0.25">
      <c r="E2473" s="110">
        <f t="shared" si="165"/>
        <v>0.45000000000000034</v>
      </c>
      <c r="F2473" s="110">
        <f>IF('3A-Rail transport'!$AD$56="no"," ",ROUND(E2473,4))</f>
        <v>0.45</v>
      </c>
      <c r="G2473" s="110">
        <f>IF('3A-Rail transport'!$AD$57="no"," ",ROUND(E2473,4))</f>
        <v>0.45</v>
      </c>
      <c r="H2473" s="110"/>
      <c r="S2473" s="110">
        <f t="shared" si="166"/>
        <v>0.45000000000000034</v>
      </c>
      <c r="T2473" s="110">
        <f>IF('3B-Air transport'!AD$66="no"," ",ROUND(S2473,4))</f>
        <v>0.45</v>
      </c>
      <c r="U2473" s="110">
        <f>IF('3B-Air transport'!AD$67="no"," ",ROUND(S2473,4))</f>
        <v>0.45</v>
      </c>
      <c r="V2473" s="110">
        <f>IF('3B-Air transport'!AD$68="no"," ",ROUND(S2473,4))</f>
        <v>0.45</v>
      </c>
      <c r="W2473" s="110"/>
      <c r="AB2473" s="110">
        <f t="shared" si="167"/>
        <v>0.45000000000000034</v>
      </c>
      <c r="AC2473" s="110">
        <f>IF('3C-Water transport'!AD$56="no"," ",ROUND(AB2473,4))</f>
        <v>0.45</v>
      </c>
      <c r="AD2473" s="110">
        <f>IF('3C-Water transport'!AD$57="no"," ",ROUND(AB2473,4))</f>
        <v>0.45</v>
      </c>
      <c r="AE2473" s="110">
        <f>IF('3C-Water transport'!AD$58="no"," ",ROUND(AB2473,4))</f>
        <v>0.45</v>
      </c>
    </row>
    <row r="2474" spans="5:31" x14ac:dyDescent="0.25">
      <c r="E2474" s="110">
        <f t="shared" si="165"/>
        <v>0.45100000000000035</v>
      </c>
      <c r="F2474" s="110">
        <f>IF('3A-Rail transport'!$AD$56="no"," ",ROUND(E2474,4))</f>
        <v>0.45100000000000001</v>
      </c>
      <c r="G2474" s="110">
        <f>IF('3A-Rail transport'!$AD$57="no"," ",ROUND(E2474,4))</f>
        <v>0.45100000000000001</v>
      </c>
      <c r="H2474" s="110"/>
      <c r="S2474" s="110">
        <f t="shared" si="166"/>
        <v>0.45100000000000035</v>
      </c>
      <c r="T2474" s="110">
        <f>IF('3B-Air transport'!AD$66="no"," ",ROUND(S2474,4))</f>
        <v>0.45100000000000001</v>
      </c>
      <c r="U2474" s="110">
        <f>IF('3B-Air transport'!AD$67="no"," ",ROUND(S2474,4))</f>
        <v>0.45100000000000001</v>
      </c>
      <c r="V2474" s="110">
        <f>IF('3B-Air transport'!AD$68="no"," ",ROUND(S2474,4))</f>
        <v>0.45100000000000001</v>
      </c>
      <c r="W2474" s="110"/>
      <c r="AB2474" s="110">
        <f t="shared" si="167"/>
        <v>0.45100000000000035</v>
      </c>
      <c r="AC2474" s="110">
        <f>IF('3C-Water transport'!AD$56="no"," ",ROUND(AB2474,4))</f>
        <v>0.45100000000000001</v>
      </c>
      <c r="AD2474" s="110">
        <f>IF('3C-Water transport'!AD$57="no"," ",ROUND(AB2474,4))</f>
        <v>0.45100000000000001</v>
      </c>
      <c r="AE2474" s="110">
        <f>IF('3C-Water transport'!AD$58="no"," ",ROUND(AB2474,4))</f>
        <v>0.45100000000000001</v>
      </c>
    </row>
    <row r="2475" spans="5:31" x14ac:dyDescent="0.25">
      <c r="E2475" s="110">
        <f t="shared" si="165"/>
        <v>0.45200000000000035</v>
      </c>
      <c r="F2475" s="110">
        <f>IF('3A-Rail transport'!$AD$56="no"," ",ROUND(E2475,4))</f>
        <v>0.45200000000000001</v>
      </c>
      <c r="G2475" s="110">
        <f>IF('3A-Rail transport'!$AD$57="no"," ",ROUND(E2475,4))</f>
        <v>0.45200000000000001</v>
      </c>
      <c r="H2475" s="110"/>
      <c r="S2475" s="110">
        <f t="shared" si="166"/>
        <v>0.45200000000000035</v>
      </c>
      <c r="T2475" s="110">
        <f>IF('3B-Air transport'!AD$66="no"," ",ROUND(S2475,4))</f>
        <v>0.45200000000000001</v>
      </c>
      <c r="U2475" s="110">
        <f>IF('3B-Air transport'!AD$67="no"," ",ROUND(S2475,4))</f>
        <v>0.45200000000000001</v>
      </c>
      <c r="V2475" s="110">
        <f>IF('3B-Air transport'!AD$68="no"," ",ROUND(S2475,4))</f>
        <v>0.45200000000000001</v>
      </c>
      <c r="W2475" s="110"/>
      <c r="AB2475" s="110">
        <f t="shared" si="167"/>
        <v>0.45200000000000035</v>
      </c>
      <c r="AC2475" s="110">
        <f>IF('3C-Water transport'!AD$56="no"," ",ROUND(AB2475,4))</f>
        <v>0.45200000000000001</v>
      </c>
      <c r="AD2475" s="110">
        <f>IF('3C-Water transport'!AD$57="no"," ",ROUND(AB2475,4))</f>
        <v>0.45200000000000001</v>
      </c>
      <c r="AE2475" s="110">
        <f>IF('3C-Water transport'!AD$58="no"," ",ROUND(AB2475,4))</f>
        <v>0.45200000000000001</v>
      </c>
    </row>
    <row r="2476" spans="5:31" x14ac:dyDescent="0.25">
      <c r="E2476" s="110">
        <f t="shared" si="165"/>
        <v>0.45300000000000035</v>
      </c>
      <c r="F2476" s="110">
        <f>IF('3A-Rail transport'!$AD$56="no"," ",ROUND(E2476,4))</f>
        <v>0.45300000000000001</v>
      </c>
      <c r="G2476" s="110">
        <f>IF('3A-Rail transport'!$AD$57="no"," ",ROUND(E2476,4))</f>
        <v>0.45300000000000001</v>
      </c>
      <c r="H2476" s="110"/>
      <c r="S2476" s="110">
        <f t="shared" si="166"/>
        <v>0.45300000000000035</v>
      </c>
      <c r="T2476" s="110">
        <f>IF('3B-Air transport'!AD$66="no"," ",ROUND(S2476,4))</f>
        <v>0.45300000000000001</v>
      </c>
      <c r="U2476" s="110">
        <f>IF('3B-Air transport'!AD$67="no"," ",ROUND(S2476,4))</f>
        <v>0.45300000000000001</v>
      </c>
      <c r="V2476" s="110">
        <f>IF('3B-Air transport'!AD$68="no"," ",ROUND(S2476,4))</f>
        <v>0.45300000000000001</v>
      </c>
      <c r="W2476" s="110"/>
      <c r="AB2476" s="110">
        <f t="shared" si="167"/>
        <v>0.45300000000000035</v>
      </c>
      <c r="AC2476" s="110">
        <f>IF('3C-Water transport'!AD$56="no"," ",ROUND(AB2476,4))</f>
        <v>0.45300000000000001</v>
      </c>
      <c r="AD2476" s="110">
        <f>IF('3C-Water transport'!AD$57="no"," ",ROUND(AB2476,4))</f>
        <v>0.45300000000000001</v>
      </c>
      <c r="AE2476" s="110">
        <f>IF('3C-Water transport'!AD$58="no"," ",ROUND(AB2476,4))</f>
        <v>0.45300000000000001</v>
      </c>
    </row>
    <row r="2477" spans="5:31" x14ac:dyDescent="0.25">
      <c r="E2477" s="110">
        <f t="shared" si="165"/>
        <v>0.45400000000000035</v>
      </c>
      <c r="F2477" s="110">
        <f>IF('3A-Rail transport'!$AD$56="no"," ",ROUND(E2477,4))</f>
        <v>0.45400000000000001</v>
      </c>
      <c r="G2477" s="110">
        <f>IF('3A-Rail transport'!$AD$57="no"," ",ROUND(E2477,4))</f>
        <v>0.45400000000000001</v>
      </c>
      <c r="H2477" s="110"/>
      <c r="S2477" s="110">
        <f t="shared" si="166"/>
        <v>0.45400000000000035</v>
      </c>
      <c r="T2477" s="110">
        <f>IF('3B-Air transport'!AD$66="no"," ",ROUND(S2477,4))</f>
        <v>0.45400000000000001</v>
      </c>
      <c r="U2477" s="110">
        <f>IF('3B-Air transport'!AD$67="no"," ",ROUND(S2477,4))</f>
        <v>0.45400000000000001</v>
      </c>
      <c r="V2477" s="110">
        <f>IF('3B-Air transport'!AD$68="no"," ",ROUND(S2477,4))</f>
        <v>0.45400000000000001</v>
      </c>
      <c r="W2477" s="110"/>
      <c r="AB2477" s="110">
        <f t="shared" si="167"/>
        <v>0.45400000000000035</v>
      </c>
      <c r="AC2477" s="110">
        <f>IF('3C-Water transport'!AD$56="no"," ",ROUND(AB2477,4))</f>
        <v>0.45400000000000001</v>
      </c>
      <c r="AD2477" s="110">
        <f>IF('3C-Water transport'!AD$57="no"," ",ROUND(AB2477,4))</f>
        <v>0.45400000000000001</v>
      </c>
      <c r="AE2477" s="110">
        <f>IF('3C-Water transport'!AD$58="no"," ",ROUND(AB2477,4))</f>
        <v>0.45400000000000001</v>
      </c>
    </row>
    <row r="2478" spans="5:31" x14ac:dyDescent="0.25">
      <c r="E2478" s="110">
        <f t="shared" si="165"/>
        <v>0.45500000000000035</v>
      </c>
      <c r="F2478" s="110">
        <f>IF('3A-Rail transport'!$AD$56="no"," ",ROUND(E2478,4))</f>
        <v>0.45500000000000002</v>
      </c>
      <c r="G2478" s="110">
        <f>IF('3A-Rail transport'!$AD$57="no"," ",ROUND(E2478,4))</f>
        <v>0.45500000000000002</v>
      </c>
      <c r="H2478" s="110"/>
      <c r="S2478" s="110">
        <f t="shared" si="166"/>
        <v>0.45500000000000035</v>
      </c>
      <c r="T2478" s="110">
        <f>IF('3B-Air transport'!AD$66="no"," ",ROUND(S2478,4))</f>
        <v>0.45500000000000002</v>
      </c>
      <c r="U2478" s="110">
        <f>IF('3B-Air transport'!AD$67="no"," ",ROUND(S2478,4))</f>
        <v>0.45500000000000002</v>
      </c>
      <c r="V2478" s="110">
        <f>IF('3B-Air transport'!AD$68="no"," ",ROUND(S2478,4))</f>
        <v>0.45500000000000002</v>
      </c>
      <c r="W2478" s="110"/>
      <c r="AB2478" s="110">
        <f t="shared" si="167"/>
        <v>0.45500000000000035</v>
      </c>
      <c r="AC2478" s="110">
        <f>IF('3C-Water transport'!AD$56="no"," ",ROUND(AB2478,4))</f>
        <v>0.45500000000000002</v>
      </c>
      <c r="AD2478" s="110">
        <f>IF('3C-Water transport'!AD$57="no"," ",ROUND(AB2478,4))</f>
        <v>0.45500000000000002</v>
      </c>
      <c r="AE2478" s="110">
        <f>IF('3C-Water transport'!AD$58="no"," ",ROUND(AB2478,4))</f>
        <v>0.45500000000000002</v>
      </c>
    </row>
    <row r="2479" spans="5:31" x14ac:dyDescent="0.25">
      <c r="E2479" s="110">
        <f t="shared" si="165"/>
        <v>0.45600000000000035</v>
      </c>
      <c r="F2479" s="110">
        <f>IF('3A-Rail transport'!$AD$56="no"," ",ROUND(E2479,4))</f>
        <v>0.45600000000000002</v>
      </c>
      <c r="G2479" s="110">
        <f>IF('3A-Rail transport'!$AD$57="no"," ",ROUND(E2479,4))</f>
        <v>0.45600000000000002</v>
      </c>
      <c r="H2479" s="110"/>
      <c r="S2479" s="110">
        <f t="shared" si="166"/>
        <v>0.45600000000000035</v>
      </c>
      <c r="T2479" s="110">
        <f>IF('3B-Air transport'!AD$66="no"," ",ROUND(S2479,4))</f>
        <v>0.45600000000000002</v>
      </c>
      <c r="U2479" s="110">
        <f>IF('3B-Air transport'!AD$67="no"," ",ROUND(S2479,4))</f>
        <v>0.45600000000000002</v>
      </c>
      <c r="V2479" s="110">
        <f>IF('3B-Air transport'!AD$68="no"," ",ROUND(S2479,4))</f>
        <v>0.45600000000000002</v>
      </c>
      <c r="W2479" s="110"/>
      <c r="AB2479" s="110">
        <f t="shared" si="167"/>
        <v>0.45600000000000035</v>
      </c>
      <c r="AC2479" s="110">
        <f>IF('3C-Water transport'!AD$56="no"," ",ROUND(AB2479,4))</f>
        <v>0.45600000000000002</v>
      </c>
      <c r="AD2479" s="110">
        <f>IF('3C-Water transport'!AD$57="no"," ",ROUND(AB2479,4))</f>
        <v>0.45600000000000002</v>
      </c>
      <c r="AE2479" s="110">
        <f>IF('3C-Water transport'!AD$58="no"," ",ROUND(AB2479,4))</f>
        <v>0.45600000000000002</v>
      </c>
    </row>
    <row r="2480" spans="5:31" x14ac:dyDescent="0.25">
      <c r="E2480" s="110">
        <f t="shared" si="165"/>
        <v>0.45700000000000035</v>
      </c>
      <c r="F2480" s="110">
        <f>IF('3A-Rail transport'!$AD$56="no"," ",ROUND(E2480,4))</f>
        <v>0.45700000000000002</v>
      </c>
      <c r="G2480" s="110">
        <f>IF('3A-Rail transport'!$AD$57="no"," ",ROUND(E2480,4))</f>
        <v>0.45700000000000002</v>
      </c>
      <c r="H2480" s="110"/>
      <c r="S2480" s="110">
        <f t="shared" si="166"/>
        <v>0.45700000000000035</v>
      </c>
      <c r="T2480" s="110">
        <f>IF('3B-Air transport'!AD$66="no"," ",ROUND(S2480,4))</f>
        <v>0.45700000000000002</v>
      </c>
      <c r="U2480" s="110">
        <f>IF('3B-Air transport'!AD$67="no"," ",ROUND(S2480,4))</f>
        <v>0.45700000000000002</v>
      </c>
      <c r="V2480" s="110">
        <f>IF('3B-Air transport'!AD$68="no"," ",ROUND(S2480,4))</f>
        <v>0.45700000000000002</v>
      </c>
      <c r="W2480" s="110"/>
      <c r="AB2480" s="110">
        <f t="shared" si="167"/>
        <v>0.45700000000000035</v>
      </c>
      <c r="AC2480" s="110">
        <f>IF('3C-Water transport'!AD$56="no"," ",ROUND(AB2480,4))</f>
        <v>0.45700000000000002</v>
      </c>
      <c r="AD2480" s="110">
        <f>IF('3C-Water transport'!AD$57="no"," ",ROUND(AB2480,4))</f>
        <v>0.45700000000000002</v>
      </c>
      <c r="AE2480" s="110">
        <f>IF('3C-Water transport'!AD$58="no"," ",ROUND(AB2480,4))</f>
        <v>0.45700000000000002</v>
      </c>
    </row>
    <row r="2481" spans="5:31" x14ac:dyDescent="0.25">
      <c r="E2481" s="110">
        <f t="shared" si="165"/>
        <v>0.45800000000000035</v>
      </c>
      <c r="F2481" s="110">
        <f>IF('3A-Rail transport'!$AD$56="no"," ",ROUND(E2481,4))</f>
        <v>0.45800000000000002</v>
      </c>
      <c r="G2481" s="110">
        <f>IF('3A-Rail transport'!$AD$57="no"," ",ROUND(E2481,4))</f>
        <v>0.45800000000000002</v>
      </c>
      <c r="H2481" s="110"/>
      <c r="S2481" s="110">
        <f t="shared" si="166"/>
        <v>0.45800000000000035</v>
      </c>
      <c r="T2481" s="110">
        <f>IF('3B-Air transport'!AD$66="no"," ",ROUND(S2481,4))</f>
        <v>0.45800000000000002</v>
      </c>
      <c r="U2481" s="110">
        <f>IF('3B-Air transport'!AD$67="no"," ",ROUND(S2481,4))</f>
        <v>0.45800000000000002</v>
      </c>
      <c r="V2481" s="110">
        <f>IF('3B-Air transport'!AD$68="no"," ",ROUND(S2481,4))</f>
        <v>0.45800000000000002</v>
      </c>
      <c r="W2481" s="110"/>
      <c r="AB2481" s="110">
        <f t="shared" si="167"/>
        <v>0.45800000000000035</v>
      </c>
      <c r="AC2481" s="110">
        <f>IF('3C-Water transport'!AD$56="no"," ",ROUND(AB2481,4))</f>
        <v>0.45800000000000002</v>
      </c>
      <c r="AD2481" s="110">
        <f>IF('3C-Water transport'!AD$57="no"," ",ROUND(AB2481,4))</f>
        <v>0.45800000000000002</v>
      </c>
      <c r="AE2481" s="110">
        <f>IF('3C-Water transport'!AD$58="no"," ",ROUND(AB2481,4))</f>
        <v>0.45800000000000002</v>
      </c>
    </row>
    <row r="2482" spans="5:31" x14ac:dyDescent="0.25">
      <c r="E2482" s="110">
        <f t="shared" si="165"/>
        <v>0.45900000000000035</v>
      </c>
      <c r="F2482" s="110">
        <f>IF('3A-Rail transport'!$AD$56="no"," ",ROUND(E2482,4))</f>
        <v>0.45900000000000002</v>
      </c>
      <c r="G2482" s="110">
        <f>IF('3A-Rail transport'!$AD$57="no"," ",ROUND(E2482,4))</f>
        <v>0.45900000000000002</v>
      </c>
      <c r="H2482" s="110"/>
      <c r="S2482" s="110">
        <f t="shared" si="166"/>
        <v>0.45900000000000035</v>
      </c>
      <c r="T2482" s="110">
        <f>IF('3B-Air transport'!AD$66="no"," ",ROUND(S2482,4))</f>
        <v>0.45900000000000002</v>
      </c>
      <c r="U2482" s="110">
        <f>IF('3B-Air transport'!AD$67="no"," ",ROUND(S2482,4))</f>
        <v>0.45900000000000002</v>
      </c>
      <c r="V2482" s="110">
        <f>IF('3B-Air transport'!AD$68="no"," ",ROUND(S2482,4))</f>
        <v>0.45900000000000002</v>
      </c>
      <c r="W2482" s="110"/>
      <c r="AB2482" s="110">
        <f t="shared" si="167"/>
        <v>0.45900000000000035</v>
      </c>
      <c r="AC2482" s="110">
        <f>IF('3C-Water transport'!AD$56="no"," ",ROUND(AB2482,4))</f>
        <v>0.45900000000000002</v>
      </c>
      <c r="AD2482" s="110">
        <f>IF('3C-Water transport'!AD$57="no"," ",ROUND(AB2482,4))</f>
        <v>0.45900000000000002</v>
      </c>
      <c r="AE2482" s="110">
        <f>IF('3C-Water transport'!AD$58="no"," ",ROUND(AB2482,4))</f>
        <v>0.45900000000000002</v>
      </c>
    </row>
    <row r="2483" spans="5:31" x14ac:dyDescent="0.25">
      <c r="E2483" s="110">
        <f t="shared" si="165"/>
        <v>0.46000000000000035</v>
      </c>
      <c r="F2483" s="110">
        <f>IF('3A-Rail transport'!$AD$56="no"," ",ROUND(E2483,4))</f>
        <v>0.46</v>
      </c>
      <c r="G2483" s="110">
        <f>IF('3A-Rail transport'!$AD$57="no"," ",ROUND(E2483,4))</f>
        <v>0.46</v>
      </c>
      <c r="H2483" s="110"/>
      <c r="S2483" s="110">
        <f t="shared" si="166"/>
        <v>0.46000000000000035</v>
      </c>
      <c r="T2483" s="110">
        <f>IF('3B-Air transport'!AD$66="no"," ",ROUND(S2483,4))</f>
        <v>0.46</v>
      </c>
      <c r="U2483" s="110">
        <f>IF('3B-Air transport'!AD$67="no"," ",ROUND(S2483,4))</f>
        <v>0.46</v>
      </c>
      <c r="V2483" s="110">
        <f>IF('3B-Air transport'!AD$68="no"," ",ROUND(S2483,4))</f>
        <v>0.46</v>
      </c>
      <c r="W2483" s="110"/>
      <c r="AB2483" s="110">
        <f t="shared" si="167"/>
        <v>0.46000000000000035</v>
      </c>
      <c r="AC2483" s="110">
        <f>IF('3C-Water transport'!AD$56="no"," ",ROUND(AB2483,4))</f>
        <v>0.46</v>
      </c>
      <c r="AD2483" s="110">
        <f>IF('3C-Water transport'!AD$57="no"," ",ROUND(AB2483,4))</f>
        <v>0.46</v>
      </c>
      <c r="AE2483" s="110">
        <f>IF('3C-Water transport'!AD$58="no"," ",ROUND(AB2483,4))</f>
        <v>0.46</v>
      </c>
    </row>
    <row r="2484" spans="5:31" x14ac:dyDescent="0.25">
      <c r="E2484" s="110">
        <f t="shared" si="165"/>
        <v>0.46100000000000035</v>
      </c>
      <c r="F2484" s="110">
        <f>IF('3A-Rail transport'!$AD$56="no"," ",ROUND(E2484,4))</f>
        <v>0.46100000000000002</v>
      </c>
      <c r="G2484" s="110">
        <f>IF('3A-Rail transport'!$AD$57="no"," ",ROUND(E2484,4))</f>
        <v>0.46100000000000002</v>
      </c>
      <c r="H2484" s="110"/>
      <c r="S2484" s="110">
        <f t="shared" si="166"/>
        <v>0.46100000000000035</v>
      </c>
      <c r="T2484" s="110">
        <f>IF('3B-Air transport'!AD$66="no"," ",ROUND(S2484,4))</f>
        <v>0.46100000000000002</v>
      </c>
      <c r="U2484" s="110">
        <f>IF('3B-Air transport'!AD$67="no"," ",ROUND(S2484,4))</f>
        <v>0.46100000000000002</v>
      </c>
      <c r="V2484" s="110">
        <f>IF('3B-Air transport'!AD$68="no"," ",ROUND(S2484,4))</f>
        <v>0.46100000000000002</v>
      </c>
      <c r="W2484" s="110"/>
      <c r="AB2484" s="110">
        <f t="shared" si="167"/>
        <v>0.46100000000000035</v>
      </c>
      <c r="AC2484" s="110">
        <f>IF('3C-Water transport'!AD$56="no"," ",ROUND(AB2484,4))</f>
        <v>0.46100000000000002</v>
      </c>
      <c r="AD2484" s="110">
        <f>IF('3C-Water transport'!AD$57="no"," ",ROUND(AB2484,4))</f>
        <v>0.46100000000000002</v>
      </c>
      <c r="AE2484" s="110">
        <f>IF('3C-Water transport'!AD$58="no"," ",ROUND(AB2484,4))</f>
        <v>0.46100000000000002</v>
      </c>
    </row>
    <row r="2485" spans="5:31" x14ac:dyDescent="0.25">
      <c r="E2485" s="110">
        <f t="shared" si="165"/>
        <v>0.46200000000000035</v>
      </c>
      <c r="F2485" s="110">
        <f>IF('3A-Rail transport'!$AD$56="no"," ",ROUND(E2485,4))</f>
        <v>0.46200000000000002</v>
      </c>
      <c r="G2485" s="110">
        <f>IF('3A-Rail transport'!$AD$57="no"," ",ROUND(E2485,4))</f>
        <v>0.46200000000000002</v>
      </c>
      <c r="H2485" s="110"/>
      <c r="S2485" s="110">
        <f t="shared" si="166"/>
        <v>0.46200000000000035</v>
      </c>
      <c r="T2485" s="110">
        <f>IF('3B-Air transport'!AD$66="no"," ",ROUND(S2485,4))</f>
        <v>0.46200000000000002</v>
      </c>
      <c r="U2485" s="110">
        <f>IF('3B-Air transport'!AD$67="no"," ",ROUND(S2485,4))</f>
        <v>0.46200000000000002</v>
      </c>
      <c r="V2485" s="110">
        <f>IF('3B-Air transport'!AD$68="no"," ",ROUND(S2485,4))</f>
        <v>0.46200000000000002</v>
      </c>
      <c r="W2485" s="110"/>
      <c r="AB2485" s="110">
        <f t="shared" si="167"/>
        <v>0.46200000000000035</v>
      </c>
      <c r="AC2485" s="110">
        <f>IF('3C-Water transport'!AD$56="no"," ",ROUND(AB2485,4))</f>
        <v>0.46200000000000002</v>
      </c>
      <c r="AD2485" s="110">
        <f>IF('3C-Water transport'!AD$57="no"," ",ROUND(AB2485,4))</f>
        <v>0.46200000000000002</v>
      </c>
      <c r="AE2485" s="110">
        <f>IF('3C-Water transport'!AD$58="no"," ",ROUND(AB2485,4))</f>
        <v>0.46200000000000002</v>
      </c>
    </row>
    <row r="2486" spans="5:31" x14ac:dyDescent="0.25">
      <c r="E2486" s="110">
        <f t="shared" si="165"/>
        <v>0.46300000000000036</v>
      </c>
      <c r="F2486" s="110">
        <f>IF('3A-Rail transport'!$AD$56="no"," ",ROUND(E2486,4))</f>
        <v>0.46300000000000002</v>
      </c>
      <c r="G2486" s="110">
        <f>IF('3A-Rail transport'!$AD$57="no"," ",ROUND(E2486,4))</f>
        <v>0.46300000000000002</v>
      </c>
      <c r="H2486" s="110"/>
      <c r="S2486" s="110">
        <f t="shared" si="166"/>
        <v>0.46300000000000036</v>
      </c>
      <c r="T2486" s="110">
        <f>IF('3B-Air transport'!AD$66="no"," ",ROUND(S2486,4))</f>
        <v>0.46300000000000002</v>
      </c>
      <c r="U2486" s="110">
        <f>IF('3B-Air transport'!AD$67="no"," ",ROUND(S2486,4))</f>
        <v>0.46300000000000002</v>
      </c>
      <c r="V2486" s="110">
        <f>IF('3B-Air transport'!AD$68="no"," ",ROUND(S2486,4))</f>
        <v>0.46300000000000002</v>
      </c>
      <c r="W2486" s="110"/>
      <c r="AB2486" s="110">
        <f t="shared" si="167"/>
        <v>0.46300000000000036</v>
      </c>
      <c r="AC2486" s="110">
        <f>IF('3C-Water transport'!AD$56="no"," ",ROUND(AB2486,4))</f>
        <v>0.46300000000000002</v>
      </c>
      <c r="AD2486" s="110">
        <f>IF('3C-Water transport'!AD$57="no"," ",ROUND(AB2486,4))</f>
        <v>0.46300000000000002</v>
      </c>
      <c r="AE2486" s="110">
        <f>IF('3C-Water transport'!AD$58="no"," ",ROUND(AB2486,4))</f>
        <v>0.46300000000000002</v>
      </c>
    </row>
    <row r="2487" spans="5:31" x14ac:dyDescent="0.25">
      <c r="E2487" s="110">
        <f t="shared" si="165"/>
        <v>0.46400000000000036</v>
      </c>
      <c r="F2487" s="110">
        <f>IF('3A-Rail transport'!$AD$56="no"," ",ROUND(E2487,4))</f>
        <v>0.46400000000000002</v>
      </c>
      <c r="G2487" s="110">
        <f>IF('3A-Rail transport'!$AD$57="no"," ",ROUND(E2487,4))</f>
        <v>0.46400000000000002</v>
      </c>
      <c r="H2487" s="110"/>
      <c r="S2487" s="110">
        <f t="shared" si="166"/>
        <v>0.46400000000000036</v>
      </c>
      <c r="T2487" s="110">
        <f>IF('3B-Air transport'!AD$66="no"," ",ROUND(S2487,4))</f>
        <v>0.46400000000000002</v>
      </c>
      <c r="U2487" s="110">
        <f>IF('3B-Air transport'!AD$67="no"," ",ROUND(S2487,4))</f>
        <v>0.46400000000000002</v>
      </c>
      <c r="V2487" s="110">
        <f>IF('3B-Air transport'!AD$68="no"," ",ROUND(S2487,4))</f>
        <v>0.46400000000000002</v>
      </c>
      <c r="W2487" s="110"/>
      <c r="AB2487" s="110">
        <f t="shared" si="167"/>
        <v>0.46400000000000036</v>
      </c>
      <c r="AC2487" s="110">
        <f>IF('3C-Water transport'!AD$56="no"," ",ROUND(AB2487,4))</f>
        <v>0.46400000000000002</v>
      </c>
      <c r="AD2487" s="110">
        <f>IF('3C-Water transport'!AD$57="no"," ",ROUND(AB2487,4))</f>
        <v>0.46400000000000002</v>
      </c>
      <c r="AE2487" s="110">
        <f>IF('3C-Water transport'!AD$58="no"," ",ROUND(AB2487,4))</f>
        <v>0.46400000000000002</v>
      </c>
    </row>
    <row r="2488" spans="5:31" x14ac:dyDescent="0.25">
      <c r="E2488" s="110">
        <f t="shared" si="165"/>
        <v>0.46500000000000036</v>
      </c>
      <c r="F2488" s="110">
        <f>IF('3A-Rail transport'!$AD$56="no"," ",ROUND(E2488,4))</f>
        <v>0.46500000000000002</v>
      </c>
      <c r="G2488" s="110">
        <f>IF('3A-Rail transport'!$AD$57="no"," ",ROUND(E2488,4))</f>
        <v>0.46500000000000002</v>
      </c>
      <c r="H2488" s="110"/>
      <c r="S2488" s="110">
        <f t="shared" si="166"/>
        <v>0.46500000000000036</v>
      </c>
      <c r="T2488" s="110">
        <f>IF('3B-Air transport'!AD$66="no"," ",ROUND(S2488,4))</f>
        <v>0.46500000000000002</v>
      </c>
      <c r="U2488" s="110">
        <f>IF('3B-Air transport'!AD$67="no"," ",ROUND(S2488,4))</f>
        <v>0.46500000000000002</v>
      </c>
      <c r="V2488" s="110">
        <f>IF('3B-Air transport'!AD$68="no"," ",ROUND(S2488,4))</f>
        <v>0.46500000000000002</v>
      </c>
      <c r="W2488" s="110"/>
      <c r="AB2488" s="110">
        <f t="shared" si="167"/>
        <v>0.46500000000000036</v>
      </c>
      <c r="AC2488" s="110">
        <f>IF('3C-Water transport'!AD$56="no"," ",ROUND(AB2488,4))</f>
        <v>0.46500000000000002</v>
      </c>
      <c r="AD2488" s="110">
        <f>IF('3C-Water transport'!AD$57="no"," ",ROUND(AB2488,4))</f>
        <v>0.46500000000000002</v>
      </c>
      <c r="AE2488" s="110">
        <f>IF('3C-Water transport'!AD$58="no"," ",ROUND(AB2488,4))</f>
        <v>0.46500000000000002</v>
      </c>
    </row>
    <row r="2489" spans="5:31" x14ac:dyDescent="0.25">
      <c r="E2489" s="110">
        <f t="shared" si="165"/>
        <v>0.46600000000000036</v>
      </c>
      <c r="F2489" s="110">
        <f>IF('3A-Rail transport'!$AD$56="no"," ",ROUND(E2489,4))</f>
        <v>0.46600000000000003</v>
      </c>
      <c r="G2489" s="110">
        <f>IF('3A-Rail transport'!$AD$57="no"," ",ROUND(E2489,4))</f>
        <v>0.46600000000000003</v>
      </c>
      <c r="H2489" s="110"/>
      <c r="S2489" s="110">
        <f t="shared" si="166"/>
        <v>0.46600000000000036</v>
      </c>
      <c r="T2489" s="110">
        <f>IF('3B-Air transport'!AD$66="no"," ",ROUND(S2489,4))</f>
        <v>0.46600000000000003</v>
      </c>
      <c r="U2489" s="110">
        <f>IF('3B-Air transport'!AD$67="no"," ",ROUND(S2489,4))</f>
        <v>0.46600000000000003</v>
      </c>
      <c r="V2489" s="110">
        <f>IF('3B-Air transport'!AD$68="no"," ",ROUND(S2489,4))</f>
        <v>0.46600000000000003</v>
      </c>
      <c r="W2489" s="110"/>
      <c r="AB2489" s="110">
        <f t="shared" si="167"/>
        <v>0.46600000000000036</v>
      </c>
      <c r="AC2489" s="110">
        <f>IF('3C-Water transport'!AD$56="no"," ",ROUND(AB2489,4))</f>
        <v>0.46600000000000003</v>
      </c>
      <c r="AD2489" s="110">
        <f>IF('3C-Water transport'!AD$57="no"," ",ROUND(AB2489,4))</f>
        <v>0.46600000000000003</v>
      </c>
      <c r="AE2489" s="110">
        <f>IF('3C-Water transport'!AD$58="no"," ",ROUND(AB2489,4))</f>
        <v>0.46600000000000003</v>
      </c>
    </row>
    <row r="2490" spans="5:31" x14ac:dyDescent="0.25">
      <c r="E2490" s="110">
        <f t="shared" si="165"/>
        <v>0.46700000000000036</v>
      </c>
      <c r="F2490" s="110">
        <f>IF('3A-Rail transport'!$AD$56="no"," ",ROUND(E2490,4))</f>
        <v>0.46700000000000003</v>
      </c>
      <c r="G2490" s="110">
        <f>IF('3A-Rail transport'!$AD$57="no"," ",ROUND(E2490,4))</f>
        <v>0.46700000000000003</v>
      </c>
      <c r="H2490" s="110"/>
      <c r="S2490" s="110">
        <f t="shared" si="166"/>
        <v>0.46700000000000036</v>
      </c>
      <c r="T2490" s="110">
        <f>IF('3B-Air transport'!AD$66="no"," ",ROUND(S2490,4))</f>
        <v>0.46700000000000003</v>
      </c>
      <c r="U2490" s="110">
        <f>IF('3B-Air transport'!AD$67="no"," ",ROUND(S2490,4))</f>
        <v>0.46700000000000003</v>
      </c>
      <c r="V2490" s="110">
        <f>IF('3B-Air transport'!AD$68="no"," ",ROUND(S2490,4))</f>
        <v>0.46700000000000003</v>
      </c>
      <c r="W2490" s="110"/>
      <c r="AB2490" s="110">
        <f t="shared" si="167"/>
        <v>0.46700000000000036</v>
      </c>
      <c r="AC2490" s="110">
        <f>IF('3C-Water transport'!AD$56="no"," ",ROUND(AB2490,4))</f>
        <v>0.46700000000000003</v>
      </c>
      <c r="AD2490" s="110">
        <f>IF('3C-Water transport'!AD$57="no"," ",ROUND(AB2490,4))</f>
        <v>0.46700000000000003</v>
      </c>
      <c r="AE2490" s="110">
        <f>IF('3C-Water transport'!AD$58="no"," ",ROUND(AB2490,4))</f>
        <v>0.46700000000000003</v>
      </c>
    </row>
    <row r="2491" spans="5:31" x14ac:dyDescent="0.25">
      <c r="E2491" s="110">
        <f t="shared" si="165"/>
        <v>0.46800000000000036</v>
      </c>
      <c r="F2491" s="110">
        <f>IF('3A-Rail transport'!$AD$56="no"," ",ROUND(E2491,4))</f>
        <v>0.46800000000000003</v>
      </c>
      <c r="G2491" s="110">
        <f>IF('3A-Rail transport'!$AD$57="no"," ",ROUND(E2491,4))</f>
        <v>0.46800000000000003</v>
      </c>
      <c r="H2491" s="110"/>
      <c r="S2491" s="110">
        <f t="shared" si="166"/>
        <v>0.46800000000000036</v>
      </c>
      <c r="T2491" s="110">
        <f>IF('3B-Air transport'!AD$66="no"," ",ROUND(S2491,4))</f>
        <v>0.46800000000000003</v>
      </c>
      <c r="U2491" s="110">
        <f>IF('3B-Air transport'!AD$67="no"," ",ROUND(S2491,4))</f>
        <v>0.46800000000000003</v>
      </c>
      <c r="V2491" s="110">
        <f>IF('3B-Air transport'!AD$68="no"," ",ROUND(S2491,4))</f>
        <v>0.46800000000000003</v>
      </c>
      <c r="W2491" s="110"/>
      <c r="AB2491" s="110">
        <f t="shared" si="167"/>
        <v>0.46800000000000036</v>
      </c>
      <c r="AC2491" s="110">
        <f>IF('3C-Water transport'!AD$56="no"," ",ROUND(AB2491,4))</f>
        <v>0.46800000000000003</v>
      </c>
      <c r="AD2491" s="110">
        <f>IF('3C-Water transport'!AD$57="no"," ",ROUND(AB2491,4))</f>
        <v>0.46800000000000003</v>
      </c>
      <c r="AE2491" s="110">
        <f>IF('3C-Water transport'!AD$58="no"," ",ROUND(AB2491,4))</f>
        <v>0.46800000000000003</v>
      </c>
    </row>
    <row r="2492" spans="5:31" x14ac:dyDescent="0.25">
      <c r="E2492" s="110">
        <f t="shared" si="165"/>
        <v>0.46900000000000036</v>
      </c>
      <c r="F2492" s="110">
        <f>IF('3A-Rail transport'!$AD$56="no"," ",ROUND(E2492,4))</f>
        <v>0.46899999999999997</v>
      </c>
      <c r="G2492" s="110">
        <f>IF('3A-Rail transport'!$AD$57="no"," ",ROUND(E2492,4))</f>
        <v>0.46899999999999997</v>
      </c>
      <c r="H2492" s="110"/>
      <c r="S2492" s="110">
        <f t="shared" si="166"/>
        <v>0.46900000000000036</v>
      </c>
      <c r="T2492" s="110">
        <f>IF('3B-Air transport'!AD$66="no"," ",ROUND(S2492,4))</f>
        <v>0.46899999999999997</v>
      </c>
      <c r="U2492" s="110">
        <f>IF('3B-Air transport'!AD$67="no"," ",ROUND(S2492,4))</f>
        <v>0.46899999999999997</v>
      </c>
      <c r="V2492" s="110">
        <f>IF('3B-Air transport'!AD$68="no"," ",ROUND(S2492,4))</f>
        <v>0.46899999999999997</v>
      </c>
      <c r="W2492" s="110"/>
      <c r="AB2492" s="110">
        <f t="shared" si="167"/>
        <v>0.46900000000000036</v>
      </c>
      <c r="AC2492" s="110">
        <f>IF('3C-Water transport'!AD$56="no"," ",ROUND(AB2492,4))</f>
        <v>0.46899999999999997</v>
      </c>
      <c r="AD2492" s="110">
        <f>IF('3C-Water transport'!AD$57="no"," ",ROUND(AB2492,4))</f>
        <v>0.46899999999999997</v>
      </c>
      <c r="AE2492" s="110">
        <f>IF('3C-Water transport'!AD$58="no"," ",ROUND(AB2492,4))</f>
        <v>0.46899999999999997</v>
      </c>
    </row>
    <row r="2493" spans="5:31" x14ac:dyDescent="0.25">
      <c r="E2493" s="110">
        <f t="shared" si="165"/>
        <v>0.47000000000000036</v>
      </c>
      <c r="F2493" s="110">
        <f>IF('3A-Rail transport'!$AD$56="no"," ",ROUND(E2493,4))</f>
        <v>0.47</v>
      </c>
      <c r="G2493" s="110">
        <f>IF('3A-Rail transport'!$AD$57="no"," ",ROUND(E2493,4))</f>
        <v>0.47</v>
      </c>
      <c r="H2493" s="110"/>
      <c r="S2493" s="110">
        <f t="shared" si="166"/>
        <v>0.47000000000000036</v>
      </c>
      <c r="T2493" s="110">
        <f>IF('3B-Air transport'!AD$66="no"," ",ROUND(S2493,4))</f>
        <v>0.47</v>
      </c>
      <c r="U2493" s="110">
        <f>IF('3B-Air transport'!AD$67="no"," ",ROUND(S2493,4))</f>
        <v>0.47</v>
      </c>
      <c r="V2493" s="110">
        <f>IF('3B-Air transport'!AD$68="no"," ",ROUND(S2493,4))</f>
        <v>0.47</v>
      </c>
      <c r="W2493" s="110"/>
      <c r="AB2493" s="110">
        <f t="shared" si="167"/>
        <v>0.47000000000000036</v>
      </c>
      <c r="AC2493" s="110">
        <f>IF('3C-Water transport'!AD$56="no"," ",ROUND(AB2493,4))</f>
        <v>0.47</v>
      </c>
      <c r="AD2493" s="110">
        <f>IF('3C-Water transport'!AD$57="no"," ",ROUND(AB2493,4))</f>
        <v>0.47</v>
      </c>
      <c r="AE2493" s="110">
        <f>IF('3C-Water transport'!AD$58="no"," ",ROUND(AB2493,4))</f>
        <v>0.47</v>
      </c>
    </row>
    <row r="2494" spans="5:31" x14ac:dyDescent="0.25">
      <c r="E2494" s="110">
        <f t="shared" si="165"/>
        <v>0.47100000000000036</v>
      </c>
      <c r="F2494" s="110">
        <f>IF('3A-Rail transport'!$AD$56="no"," ",ROUND(E2494,4))</f>
        <v>0.47099999999999997</v>
      </c>
      <c r="G2494" s="110">
        <f>IF('3A-Rail transport'!$AD$57="no"," ",ROUND(E2494,4))</f>
        <v>0.47099999999999997</v>
      </c>
      <c r="H2494" s="110"/>
      <c r="S2494" s="110">
        <f t="shared" si="166"/>
        <v>0.47100000000000036</v>
      </c>
      <c r="T2494" s="110">
        <f>IF('3B-Air transport'!AD$66="no"," ",ROUND(S2494,4))</f>
        <v>0.47099999999999997</v>
      </c>
      <c r="U2494" s="110">
        <f>IF('3B-Air transport'!AD$67="no"," ",ROUND(S2494,4))</f>
        <v>0.47099999999999997</v>
      </c>
      <c r="V2494" s="110">
        <f>IF('3B-Air transport'!AD$68="no"," ",ROUND(S2494,4))</f>
        <v>0.47099999999999997</v>
      </c>
      <c r="W2494" s="110"/>
      <c r="AB2494" s="110">
        <f t="shared" si="167"/>
        <v>0.47100000000000036</v>
      </c>
      <c r="AC2494" s="110">
        <f>IF('3C-Water transport'!AD$56="no"," ",ROUND(AB2494,4))</f>
        <v>0.47099999999999997</v>
      </c>
      <c r="AD2494" s="110">
        <f>IF('3C-Water transport'!AD$57="no"," ",ROUND(AB2494,4))</f>
        <v>0.47099999999999997</v>
      </c>
      <c r="AE2494" s="110">
        <f>IF('3C-Water transport'!AD$58="no"," ",ROUND(AB2494,4))</f>
        <v>0.47099999999999997</v>
      </c>
    </row>
    <row r="2495" spans="5:31" x14ac:dyDescent="0.25">
      <c r="E2495" s="110">
        <f t="shared" si="165"/>
        <v>0.47200000000000036</v>
      </c>
      <c r="F2495" s="110">
        <f>IF('3A-Rail transport'!$AD$56="no"," ",ROUND(E2495,4))</f>
        <v>0.47199999999999998</v>
      </c>
      <c r="G2495" s="110">
        <f>IF('3A-Rail transport'!$AD$57="no"," ",ROUND(E2495,4))</f>
        <v>0.47199999999999998</v>
      </c>
      <c r="H2495" s="110"/>
      <c r="S2495" s="110">
        <f t="shared" si="166"/>
        <v>0.47200000000000036</v>
      </c>
      <c r="T2495" s="110">
        <f>IF('3B-Air transport'!AD$66="no"," ",ROUND(S2495,4))</f>
        <v>0.47199999999999998</v>
      </c>
      <c r="U2495" s="110">
        <f>IF('3B-Air transport'!AD$67="no"," ",ROUND(S2495,4))</f>
        <v>0.47199999999999998</v>
      </c>
      <c r="V2495" s="110">
        <f>IF('3B-Air transport'!AD$68="no"," ",ROUND(S2495,4))</f>
        <v>0.47199999999999998</v>
      </c>
      <c r="W2495" s="110"/>
      <c r="AB2495" s="110">
        <f t="shared" si="167"/>
        <v>0.47200000000000036</v>
      </c>
      <c r="AC2495" s="110">
        <f>IF('3C-Water transport'!AD$56="no"," ",ROUND(AB2495,4))</f>
        <v>0.47199999999999998</v>
      </c>
      <c r="AD2495" s="110">
        <f>IF('3C-Water transport'!AD$57="no"," ",ROUND(AB2495,4))</f>
        <v>0.47199999999999998</v>
      </c>
      <c r="AE2495" s="110">
        <f>IF('3C-Water transport'!AD$58="no"," ",ROUND(AB2495,4))</f>
        <v>0.47199999999999998</v>
      </c>
    </row>
    <row r="2496" spans="5:31" x14ac:dyDescent="0.25">
      <c r="E2496" s="110">
        <f t="shared" si="165"/>
        <v>0.47300000000000036</v>
      </c>
      <c r="F2496" s="110">
        <f>IF('3A-Rail transport'!$AD$56="no"," ",ROUND(E2496,4))</f>
        <v>0.47299999999999998</v>
      </c>
      <c r="G2496" s="110">
        <f>IF('3A-Rail transport'!$AD$57="no"," ",ROUND(E2496,4))</f>
        <v>0.47299999999999998</v>
      </c>
      <c r="H2496" s="110"/>
      <c r="S2496" s="110">
        <f t="shared" si="166"/>
        <v>0.47300000000000036</v>
      </c>
      <c r="T2496" s="110">
        <f>IF('3B-Air transport'!AD$66="no"," ",ROUND(S2496,4))</f>
        <v>0.47299999999999998</v>
      </c>
      <c r="U2496" s="110">
        <f>IF('3B-Air transport'!AD$67="no"," ",ROUND(S2496,4))</f>
        <v>0.47299999999999998</v>
      </c>
      <c r="V2496" s="110">
        <f>IF('3B-Air transport'!AD$68="no"," ",ROUND(S2496,4))</f>
        <v>0.47299999999999998</v>
      </c>
      <c r="W2496" s="110"/>
      <c r="AB2496" s="110">
        <f t="shared" si="167"/>
        <v>0.47300000000000036</v>
      </c>
      <c r="AC2496" s="110">
        <f>IF('3C-Water transport'!AD$56="no"," ",ROUND(AB2496,4))</f>
        <v>0.47299999999999998</v>
      </c>
      <c r="AD2496" s="110">
        <f>IF('3C-Water transport'!AD$57="no"," ",ROUND(AB2496,4))</f>
        <v>0.47299999999999998</v>
      </c>
      <c r="AE2496" s="110">
        <f>IF('3C-Water transport'!AD$58="no"," ",ROUND(AB2496,4))</f>
        <v>0.47299999999999998</v>
      </c>
    </row>
    <row r="2497" spans="5:31" x14ac:dyDescent="0.25">
      <c r="E2497" s="110">
        <f t="shared" si="165"/>
        <v>0.47400000000000037</v>
      </c>
      <c r="F2497" s="110">
        <f>IF('3A-Rail transport'!$AD$56="no"," ",ROUND(E2497,4))</f>
        <v>0.47399999999999998</v>
      </c>
      <c r="G2497" s="110">
        <f>IF('3A-Rail transport'!$AD$57="no"," ",ROUND(E2497,4))</f>
        <v>0.47399999999999998</v>
      </c>
      <c r="H2497" s="110"/>
      <c r="S2497" s="110">
        <f t="shared" si="166"/>
        <v>0.47400000000000037</v>
      </c>
      <c r="T2497" s="110">
        <f>IF('3B-Air transport'!AD$66="no"," ",ROUND(S2497,4))</f>
        <v>0.47399999999999998</v>
      </c>
      <c r="U2497" s="110">
        <f>IF('3B-Air transport'!AD$67="no"," ",ROUND(S2497,4))</f>
        <v>0.47399999999999998</v>
      </c>
      <c r="V2497" s="110">
        <f>IF('3B-Air transport'!AD$68="no"," ",ROUND(S2497,4))</f>
        <v>0.47399999999999998</v>
      </c>
      <c r="W2497" s="110"/>
      <c r="AB2497" s="110">
        <f t="shared" si="167"/>
        <v>0.47400000000000037</v>
      </c>
      <c r="AC2497" s="110">
        <f>IF('3C-Water transport'!AD$56="no"," ",ROUND(AB2497,4))</f>
        <v>0.47399999999999998</v>
      </c>
      <c r="AD2497" s="110">
        <f>IF('3C-Water transport'!AD$57="no"," ",ROUND(AB2497,4))</f>
        <v>0.47399999999999998</v>
      </c>
      <c r="AE2497" s="110">
        <f>IF('3C-Water transport'!AD$58="no"," ",ROUND(AB2497,4))</f>
        <v>0.47399999999999998</v>
      </c>
    </row>
    <row r="2498" spans="5:31" x14ac:dyDescent="0.25">
      <c r="E2498" s="110">
        <f t="shared" si="165"/>
        <v>0.47500000000000037</v>
      </c>
      <c r="F2498" s="110">
        <f>IF('3A-Rail transport'!$AD$56="no"," ",ROUND(E2498,4))</f>
        <v>0.47499999999999998</v>
      </c>
      <c r="G2498" s="110">
        <f>IF('3A-Rail transport'!$AD$57="no"," ",ROUND(E2498,4))</f>
        <v>0.47499999999999998</v>
      </c>
      <c r="H2498" s="110"/>
      <c r="S2498" s="110">
        <f t="shared" si="166"/>
        <v>0.47500000000000037</v>
      </c>
      <c r="T2498" s="110">
        <f>IF('3B-Air transport'!AD$66="no"," ",ROUND(S2498,4))</f>
        <v>0.47499999999999998</v>
      </c>
      <c r="U2498" s="110">
        <f>IF('3B-Air transport'!AD$67="no"," ",ROUND(S2498,4))</f>
        <v>0.47499999999999998</v>
      </c>
      <c r="V2498" s="110">
        <f>IF('3B-Air transport'!AD$68="no"," ",ROUND(S2498,4))</f>
        <v>0.47499999999999998</v>
      </c>
      <c r="W2498" s="110"/>
      <c r="AB2498" s="110">
        <f t="shared" si="167"/>
        <v>0.47500000000000037</v>
      </c>
      <c r="AC2498" s="110">
        <f>IF('3C-Water transport'!AD$56="no"," ",ROUND(AB2498,4))</f>
        <v>0.47499999999999998</v>
      </c>
      <c r="AD2498" s="110">
        <f>IF('3C-Water transport'!AD$57="no"," ",ROUND(AB2498,4))</f>
        <v>0.47499999999999998</v>
      </c>
      <c r="AE2498" s="110">
        <f>IF('3C-Water transport'!AD$58="no"," ",ROUND(AB2498,4))</f>
        <v>0.47499999999999998</v>
      </c>
    </row>
    <row r="2499" spans="5:31" x14ac:dyDescent="0.25">
      <c r="E2499" s="110">
        <f t="shared" si="165"/>
        <v>0.47600000000000037</v>
      </c>
      <c r="F2499" s="110">
        <f>IF('3A-Rail transport'!$AD$56="no"," ",ROUND(E2499,4))</f>
        <v>0.47599999999999998</v>
      </c>
      <c r="G2499" s="110">
        <f>IF('3A-Rail transport'!$AD$57="no"," ",ROUND(E2499,4))</f>
        <v>0.47599999999999998</v>
      </c>
      <c r="H2499" s="110"/>
      <c r="S2499" s="110">
        <f t="shared" si="166"/>
        <v>0.47600000000000037</v>
      </c>
      <c r="T2499" s="110">
        <f>IF('3B-Air transport'!AD$66="no"," ",ROUND(S2499,4))</f>
        <v>0.47599999999999998</v>
      </c>
      <c r="U2499" s="110">
        <f>IF('3B-Air transport'!AD$67="no"," ",ROUND(S2499,4))</f>
        <v>0.47599999999999998</v>
      </c>
      <c r="V2499" s="110">
        <f>IF('3B-Air transport'!AD$68="no"," ",ROUND(S2499,4))</f>
        <v>0.47599999999999998</v>
      </c>
      <c r="W2499" s="110"/>
      <c r="AB2499" s="110">
        <f t="shared" si="167"/>
        <v>0.47600000000000037</v>
      </c>
      <c r="AC2499" s="110">
        <f>IF('3C-Water transport'!AD$56="no"," ",ROUND(AB2499,4))</f>
        <v>0.47599999999999998</v>
      </c>
      <c r="AD2499" s="110">
        <f>IF('3C-Water transport'!AD$57="no"," ",ROUND(AB2499,4))</f>
        <v>0.47599999999999998</v>
      </c>
      <c r="AE2499" s="110">
        <f>IF('3C-Water transport'!AD$58="no"," ",ROUND(AB2499,4))</f>
        <v>0.47599999999999998</v>
      </c>
    </row>
    <row r="2500" spans="5:31" x14ac:dyDescent="0.25">
      <c r="E2500" s="110">
        <f t="shared" si="165"/>
        <v>0.47700000000000037</v>
      </c>
      <c r="F2500" s="110">
        <f>IF('3A-Rail transport'!$AD$56="no"," ",ROUND(E2500,4))</f>
        <v>0.47699999999999998</v>
      </c>
      <c r="G2500" s="110">
        <f>IF('3A-Rail transport'!$AD$57="no"," ",ROUND(E2500,4))</f>
        <v>0.47699999999999998</v>
      </c>
      <c r="H2500" s="110"/>
      <c r="S2500" s="110">
        <f t="shared" si="166"/>
        <v>0.47700000000000037</v>
      </c>
      <c r="T2500" s="110">
        <f>IF('3B-Air transport'!AD$66="no"," ",ROUND(S2500,4))</f>
        <v>0.47699999999999998</v>
      </c>
      <c r="U2500" s="110">
        <f>IF('3B-Air transport'!AD$67="no"," ",ROUND(S2500,4))</f>
        <v>0.47699999999999998</v>
      </c>
      <c r="V2500" s="110">
        <f>IF('3B-Air transport'!AD$68="no"," ",ROUND(S2500,4))</f>
        <v>0.47699999999999998</v>
      </c>
      <c r="W2500" s="110"/>
      <c r="AB2500" s="110">
        <f t="shared" si="167"/>
        <v>0.47700000000000037</v>
      </c>
      <c r="AC2500" s="110">
        <f>IF('3C-Water transport'!AD$56="no"," ",ROUND(AB2500,4))</f>
        <v>0.47699999999999998</v>
      </c>
      <c r="AD2500" s="110">
        <f>IF('3C-Water transport'!AD$57="no"," ",ROUND(AB2500,4))</f>
        <v>0.47699999999999998</v>
      </c>
      <c r="AE2500" s="110">
        <f>IF('3C-Water transport'!AD$58="no"," ",ROUND(AB2500,4))</f>
        <v>0.47699999999999998</v>
      </c>
    </row>
    <row r="2501" spans="5:31" x14ac:dyDescent="0.25">
      <c r="E2501" s="110">
        <f t="shared" si="165"/>
        <v>0.47800000000000037</v>
      </c>
      <c r="F2501" s="110">
        <f>IF('3A-Rail transport'!$AD$56="no"," ",ROUND(E2501,4))</f>
        <v>0.47799999999999998</v>
      </c>
      <c r="G2501" s="110">
        <f>IF('3A-Rail transport'!$AD$57="no"," ",ROUND(E2501,4))</f>
        <v>0.47799999999999998</v>
      </c>
      <c r="H2501" s="110"/>
      <c r="S2501" s="110">
        <f t="shared" si="166"/>
        <v>0.47800000000000037</v>
      </c>
      <c r="T2501" s="110">
        <f>IF('3B-Air transport'!AD$66="no"," ",ROUND(S2501,4))</f>
        <v>0.47799999999999998</v>
      </c>
      <c r="U2501" s="110">
        <f>IF('3B-Air transport'!AD$67="no"," ",ROUND(S2501,4))</f>
        <v>0.47799999999999998</v>
      </c>
      <c r="V2501" s="110">
        <f>IF('3B-Air transport'!AD$68="no"," ",ROUND(S2501,4))</f>
        <v>0.47799999999999998</v>
      </c>
      <c r="W2501" s="110"/>
      <c r="AB2501" s="110">
        <f t="shared" si="167"/>
        <v>0.47800000000000037</v>
      </c>
      <c r="AC2501" s="110">
        <f>IF('3C-Water transport'!AD$56="no"," ",ROUND(AB2501,4))</f>
        <v>0.47799999999999998</v>
      </c>
      <c r="AD2501" s="110">
        <f>IF('3C-Water transport'!AD$57="no"," ",ROUND(AB2501,4))</f>
        <v>0.47799999999999998</v>
      </c>
      <c r="AE2501" s="110">
        <f>IF('3C-Water transport'!AD$58="no"," ",ROUND(AB2501,4))</f>
        <v>0.47799999999999998</v>
      </c>
    </row>
    <row r="2502" spans="5:31" x14ac:dyDescent="0.25">
      <c r="E2502" s="110">
        <f t="shared" si="165"/>
        <v>0.47900000000000037</v>
      </c>
      <c r="F2502" s="110">
        <f>IF('3A-Rail transport'!$AD$56="no"," ",ROUND(E2502,4))</f>
        <v>0.47899999999999998</v>
      </c>
      <c r="G2502" s="110">
        <f>IF('3A-Rail transport'!$AD$57="no"," ",ROUND(E2502,4))</f>
        <v>0.47899999999999998</v>
      </c>
      <c r="H2502" s="110"/>
      <c r="S2502" s="110">
        <f t="shared" si="166"/>
        <v>0.47900000000000037</v>
      </c>
      <c r="T2502" s="110">
        <f>IF('3B-Air transport'!AD$66="no"," ",ROUND(S2502,4))</f>
        <v>0.47899999999999998</v>
      </c>
      <c r="U2502" s="110">
        <f>IF('3B-Air transport'!AD$67="no"," ",ROUND(S2502,4))</f>
        <v>0.47899999999999998</v>
      </c>
      <c r="V2502" s="110">
        <f>IF('3B-Air transport'!AD$68="no"," ",ROUND(S2502,4))</f>
        <v>0.47899999999999998</v>
      </c>
      <c r="W2502" s="110"/>
      <c r="AB2502" s="110">
        <f t="shared" si="167"/>
        <v>0.47900000000000037</v>
      </c>
      <c r="AC2502" s="110">
        <f>IF('3C-Water transport'!AD$56="no"," ",ROUND(AB2502,4))</f>
        <v>0.47899999999999998</v>
      </c>
      <c r="AD2502" s="110">
        <f>IF('3C-Water transport'!AD$57="no"," ",ROUND(AB2502,4))</f>
        <v>0.47899999999999998</v>
      </c>
      <c r="AE2502" s="110">
        <f>IF('3C-Water transport'!AD$58="no"," ",ROUND(AB2502,4))</f>
        <v>0.47899999999999998</v>
      </c>
    </row>
    <row r="2503" spans="5:31" x14ac:dyDescent="0.25">
      <c r="E2503" s="110">
        <f t="shared" si="165"/>
        <v>0.48000000000000037</v>
      </c>
      <c r="F2503" s="110">
        <f>IF('3A-Rail transport'!$AD$56="no"," ",ROUND(E2503,4))</f>
        <v>0.48</v>
      </c>
      <c r="G2503" s="110">
        <f>IF('3A-Rail transport'!$AD$57="no"," ",ROUND(E2503,4))</f>
        <v>0.48</v>
      </c>
      <c r="H2503" s="110"/>
      <c r="S2503" s="110">
        <f t="shared" si="166"/>
        <v>0.48000000000000037</v>
      </c>
      <c r="T2503" s="110">
        <f>IF('3B-Air transport'!AD$66="no"," ",ROUND(S2503,4))</f>
        <v>0.48</v>
      </c>
      <c r="U2503" s="110">
        <f>IF('3B-Air transport'!AD$67="no"," ",ROUND(S2503,4))</f>
        <v>0.48</v>
      </c>
      <c r="V2503" s="110">
        <f>IF('3B-Air transport'!AD$68="no"," ",ROUND(S2503,4))</f>
        <v>0.48</v>
      </c>
      <c r="W2503" s="110"/>
      <c r="AB2503" s="110">
        <f t="shared" si="167"/>
        <v>0.48000000000000037</v>
      </c>
      <c r="AC2503" s="110">
        <f>IF('3C-Water transport'!AD$56="no"," ",ROUND(AB2503,4))</f>
        <v>0.48</v>
      </c>
      <c r="AD2503" s="110">
        <f>IF('3C-Water transport'!AD$57="no"," ",ROUND(AB2503,4))</f>
        <v>0.48</v>
      </c>
      <c r="AE2503" s="110">
        <f>IF('3C-Water transport'!AD$58="no"," ",ROUND(AB2503,4))</f>
        <v>0.48</v>
      </c>
    </row>
    <row r="2504" spans="5:31" x14ac:dyDescent="0.25">
      <c r="E2504" s="110">
        <f t="shared" si="165"/>
        <v>0.48100000000000037</v>
      </c>
      <c r="F2504" s="110">
        <f>IF('3A-Rail transport'!$AD$56="no"," ",ROUND(E2504,4))</f>
        <v>0.48099999999999998</v>
      </c>
      <c r="G2504" s="110">
        <f>IF('3A-Rail transport'!$AD$57="no"," ",ROUND(E2504,4))</f>
        <v>0.48099999999999998</v>
      </c>
      <c r="H2504" s="110"/>
      <c r="S2504" s="110">
        <f t="shared" si="166"/>
        <v>0.48100000000000037</v>
      </c>
      <c r="T2504" s="110">
        <f>IF('3B-Air transport'!AD$66="no"," ",ROUND(S2504,4))</f>
        <v>0.48099999999999998</v>
      </c>
      <c r="U2504" s="110">
        <f>IF('3B-Air transport'!AD$67="no"," ",ROUND(S2504,4))</f>
        <v>0.48099999999999998</v>
      </c>
      <c r="V2504" s="110">
        <f>IF('3B-Air transport'!AD$68="no"," ",ROUND(S2504,4))</f>
        <v>0.48099999999999998</v>
      </c>
      <c r="W2504" s="110"/>
      <c r="AB2504" s="110">
        <f t="shared" si="167"/>
        <v>0.48100000000000037</v>
      </c>
      <c r="AC2504" s="110">
        <f>IF('3C-Water transport'!AD$56="no"," ",ROUND(AB2504,4))</f>
        <v>0.48099999999999998</v>
      </c>
      <c r="AD2504" s="110">
        <f>IF('3C-Water transport'!AD$57="no"," ",ROUND(AB2504,4))</f>
        <v>0.48099999999999998</v>
      </c>
      <c r="AE2504" s="110">
        <f>IF('3C-Water transport'!AD$58="no"," ",ROUND(AB2504,4))</f>
        <v>0.48099999999999998</v>
      </c>
    </row>
    <row r="2505" spans="5:31" x14ac:dyDescent="0.25">
      <c r="E2505" s="110">
        <f t="shared" si="165"/>
        <v>0.48200000000000037</v>
      </c>
      <c r="F2505" s="110">
        <f>IF('3A-Rail transport'!$AD$56="no"," ",ROUND(E2505,4))</f>
        <v>0.48199999999999998</v>
      </c>
      <c r="G2505" s="110">
        <f>IF('3A-Rail transport'!$AD$57="no"," ",ROUND(E2505,4))</f>
        <v>0.48199999999999998</v>
      </c>
      <c r="H2505" s="110"/>
      <c r="S2505" s="110">
        <f t="shared" si="166"/>
        <v>0.48200000000000037</v>
      </c>
      <c r="T2505" s="110">
        <f>IF('3B-Air transport'!AD$66="no"," ",ROUND(S2505,4))</f>
        <v>0.48199999999999998</v>
      </c>
      <c r="U2505" s="110">
        <f>IF('3B-Air transport'!AD$67="no"," ",ROUND(S2505,4))</f>
        <v>0.48199999999999998</v>
      </c>
      <c r="V2505" s="110">
        <f>IF('3B-Air transport'!AD$68="no"," ",ROUND(S2505,4))</f>
        <v>0.48199999999999998</v>
      </c>
      <c r="W2505" s="110"/>
      <c r="AB2505" s="110">
        <f t="shared" si="167"/>
        <v>0.48200000000000037</v>
      </c>
      <c r="AC2505" s="110">
        <f>IF('3C-Water transport'!AD$56="no"," ",ROUND(AB2505,4))</f>
        <v>0.48199999999999998</v>
      </c>
      <c r="AD2505" s="110">
        <f>IF('3C-Water transport'!AD$57="no"," ",ROUND(AB2505,4))</f>
        <v>0.48199999999999998</v>
      </c>
      <c r="AE2505" s="110">
        <f>IF('3C-Water transport'!AD$58="no"," ",ROUND(AB2505,4))</f>
        <v>0.48199999999999998</v>
      </c>
    </row>
    <row r="2506" spans="5:31" x14ac:dyDescent="0.25">
      <c r="E2506" s="110">
        <f t="shared" si="165"/>
        <v>0.48300000000000037</v>
      </c>
      <c r="F2506" s="110">
        <f>IF('3A-Rail transport'!$AD$56="no"," ",ROUND(E2506,4))</f>
        <v>0.48299999999999998</v>
      </c>
      <c r="G2506" s="110">
        <f>IF('3A-Rail transport'!$AD$57="no"," ",ROUND(E2506,4))</f>
        <v>0.48299999999999998</v>
      </c>
      <c r="H2506" s="110"/>
      <c r="S2506" s="110">
        <f t="shared" si="166"/>
        <v>0.48300000000000037</v>
      </c>
      <c r="T2506" s="110">
        <f>IF('3B-Air transport'!AD$66="no"," ",ROUND(S2506,4))</f>
        <v>0.48299999999999998</v>
      </c>
      <c r="U2506" s="110">
        <f>IF('3B-Air transport'!AD$67="no"," ",ROUND(S2506,4))</f>
        <v>0.48299999999999998</v>
      </c>
      <c r="V2506" s="110">
        <f>IF('3B-Air transport'!AD$68="no"," ",ROUND(S2506,4))</f>
        <v>0.48299999999999998</v>
      </c>
      <c r="W2506" s="110"/>
      <c r="AB2506" s="110">
        <f t="shared" si="167"/>
        <v>0.48300000000000037</v>
      </c>
      <c r="AC2506" s="110">
        <f>IF('3C-Water transport'!AD$56="no"," ",ROUND(AB2506,4))</f>
        <v>0.48299999999999998</v>
      </c>
      <c r="AD2506" s="110">
        <f>IF('3C-Water transport'!AD$57="no"," ",ROUND(AB2506,4))</f>
        <v>0.48299999999999998</v>
      </c>
      <c r="AE2506" s="110">
        <f>IF('3C-Water transport'!AD$58="no"," ",ROUND(AB2506,4))</f>
        <v>0.48299999999999998</v>
      </c>
    </row>
    <row r="2507" spans="5:31" x14ac:dyDescent="0.25">
      <c r="E2507" s="110">
        <f t="shared" si="165"/>
        <v>0.48400000000000037</v>
      </c>
      <c r="F2507" s="110">
        <f>IF('3A-Rail transport'!$AD$56="no"," ",ROUND(E2507,4))</f>
        <v>0.48399999999999999</v>
      </c>
      <c r="G2507" s="110">
        <f>IF('3A-Rail transport'!$AD$57="no"," ",ROUND(E2507,4))</f>
        <v>0.48399999999999999</v>
      </c>
      <c r="H2507" s="110"/>
      <c r="S2507" s="110">
        <f t="shared" si="166"/>
        <v>0.48400000000000037</v>
      </c>
      <c r="T2507" s="110">
        <f>IF('3B-Air transport'!AD$66="no"," ",ROUND(S2507,4))</f>
        <v>0.48399999999999999</v>
      </c>
      <c r="U2507" s="110">
        <f>IF('3B-Air transport'!AD$67="no"," ",ROUND(S2507,4))</f>
        <v>0.48399999999999999</v>
      </c>
      <c r="V2507" s="110">
        <f>IF('3B-Air transport'!AD$68="no"," ",ROUND(S2507,4))</f>
        <v>0.48399999999999999</v>
      </c>
      <c r="W2507" s="110"/>
      <c r="AB2507" s="110">
        <f t="shared" si="167"/>
        <v>0.48400000000000037</v>
      </c>
      <c r="AC2507" s="110">
        <f>IF('3C-Water transport'!AD$56="no"," ",ROUND(AB2507,4))</f>
        <v>0.48399999999999999</v>
      </c>
      <c r="AD2507" s="110">
        <f>IF('3C-Water transport'!AD$57="no"," ",ROUND(AB2507,4))</f>
        <v>0.48399999999999999</v>
      </c>
      <c r="AE2507" s="110">
        <f>IF('3C-Water transport'!AD$58="no"," ",ROUND(AB2507,4))</f>
        <v>0.48399999999999999</v>
      </c>
    </row>
    <row r="2508" spans="5:31" x14ac:dyDescent="0.25">
      <c r="E2508" s="110">
        <f t="shared" si="165"/>
        <v>0.48500000000000038</v>
      </c>
      <c r="F2508" s="110">
        <f>IF('3A-Rail transport'!$AD$56="no"," ",ROUND(E2508,4))</f>
        <v>0.48499999999999999</v>
      </c>
      <c r="G2508" s="110">
        <f>IF('3A-Rail transport'!$AD$57="no"," ",ROUND(E2508,4))</f>
        <v>0.48499999999999999</v>
      </c>
      <c r="H2508" s="110"/>
      <c r="S2508" s="110">
        <f t="shared" si="166"/>
        <v>0.48500000000000038</v>
      </c>
      <c r="T2508" s="110">
        <f>IF('3B-Air transport'!AD$66="no"," ",ROUND(S2508,4))</f>
        <v>0.48499999999999999</v>
      </c>
      <c r="U2508" s="110">
        <f>IF('3B-Air transport'!AD$67="no"," ",ROUND(S2508,4))</f>
        <v>0.48499999999999999</v>
      </c>
      <c r="V2508" s="110">
        <f>IF('3B-Air transport'!AD$68="no"," ",ROUND(S2508,4))</f>
        <v>0.48499999999999999</v>
      </c>
      <c r="W2508" s="110"/>
      <c r="AB2508" s="110">
        <f t="shared" si="167"/>
        <v>0.48500000000000038</v>
      </c>
      <c r="AC2508" s="110">
        <f>IF('3C-Water transport'!AD$56="no"," ",ROUND(AB2508,4))</f>
        <v>0.48499999999999999</v>
      </c>
      <c r="AD2508" s="110">
        <f>IF('3C-Water transport'!AD$57="no"," ",ROUND(AB2508,4))</f>
        <v>0.48499999999999999</v>
      </c>
      <c r="AE2508" s="110">
        <f>IF('3C-Water transport'!AD$58="no"," ",ROUND(AB2508,4))</f>
        <v>0.48499999999999999</v>
      </c>
    </row>
    <row r="2509" spans="5:31" x14ac:dyDescent="0.25">
      <c r="E2509" s="110">
        <f t="shared" si="165"/>
        <v>0.48600000000000038</v>
      </c>
      <c r="F2509" s="110">
        <f>IF('3A-Rail transport'!$AD$56="no"," ",ROUND(E2509,4))</f>
        <v>0.48599999999999999</v>
      </c>
      <c r="G2509" s="110">
        <f>IF('3A-Rail transport'!$AD$57="no"," ",ROUND(E2509,4))</f>
        <v>0.48599999999999999</v>
      </c>
      <c r="H2509" s="110"/>
      <c r="S2509" s="110">
        <f t="shared" si="166"/>
        <v>0.48600000000000038</v>
      </c>
      <c r="T2509" s="110">
        <f>IF('3B-Air transport'!AD$66="no"," ",ROUND(S2509,4))</f>
        <v>0.48599999999999999</v>
      </c>
      <c r="U2509" s="110">
        <f>IF('3B-Air transport'!AD$67="no"," ",ROUND(S2509,4))</f>
        <v>0.48599999999999999</v>
      </c>
      <c r="V2509" s="110">
        <f>IF('3B-Air transport'!AD$68="no"," ",ROUND(S2509,4))</f>
        <v>0.48599999999999999</v>
      </c>
      <c r="W2509" s="110"/>
      <c r="AB2509" s="110">
        <f t="shared" si="167"/>
        <v>0.48600000000000038</v>
      </c>
      <c r="AC2509" s="110">
        <f>IF('3C-Water transport'!AD$56="no"," ",ROUND(AB2509,4))</f>
        <v>0.48599999999999999</v>
      </c>
      <c r="AD2509" s="110">
        <f>IF('3C-Water transport'!AD$57="no"," ",ROUND(AB2509,4))</f>
        <v>0.48599999999999999</v>
      </c>
      <c r="AE2509" s="110">
        <f>IF('3C-Water transport'!AD$58="no"," ",ROUND(AB2509,4))</f>
        <v>0.48599999999999999</v>
      </c>
    </row>
    <row r="2510" spans="5:31" x14ac:dyDescent="0.25">
      <c r="E2510" s="110">
        <f t="shared" si="165"/>
        <v>0.48700000000000038</v>
      </c>
      <c r="F2510" s="110">
        <f>IF('3A-Rail transport'!$AD$56="no"," ",ROUND(E2510,4))</f>
        <v>0.48699999999999999</v>
      </c>
      <c r="G2510" s="110">
        <f>IF('3A-Rail transport'!$AD$57="no"," ",ROUND(E2510,4))</f>
        <v>0.48699999999999999</v>
      </c>
      <c r="H2510" s="110"/>
      <c r="S2510" s="110">
        <f t="shared" si="166"/>
        <v>0.48700000000000038</v>
      </c>
      <c r="T2510" s="110">
        <f>IF('3B-Air transport'!AD$66="no"," ",ROUND(S2510,4))</f>
        <v>0.48699999999999999</v>
      </c>
      <c r="U2510" s="110">
        <f>IF('3B-Air transport'!AD$67="no"," ",ROUND(S2510,4))</f>
        <v>0.48699999999999999</v>
      </c>
      <c r="V2510" s="110">
        <f>IF('3B-Air transport'!AD$68="no"," ",ROUND(S2510,4))</f>
        <v>0.48699999999999999</v>
      </c>
      <c r="W2510" s="110"/>
      <c r="AB2510" s="110">
        <f t="shared" si="167"/>
        <v>0.48700000000000038</v>
      </c>
      <c r="AC2510" s="110">
        <f>IF('3C-Water transport'!AD$56="no"," ",ROUND(AB2510,4))</f>
        <v>0.48699999999999999</v>
      </c>
      <c r="AD2510" s="110">
        <f>IF('3C-Water transport'!AD$57="no"," ",ROUND(AB2510,4))</f>
        <v>0.48699999999999999</v>
      </c>
      <c r="AE2510" s="110">
        <f>IF('3C-Water transport'!AD$58="no"," ",ROUND(AB2510,4))</f>
        <v>0.48699999999999999</v>
      </c>
    </row>
    <row r="2511" spans="5:31" x14ac:dyDescent="0.25">
      <c r="E2511" s="110">
        <f t="shared" si="165"/>
        <v>0.48800000000000038</v>
      </c>
      <c r="F2511" s="110">
        <f>IF('3A-Rail transport'!$AD$56="no"," ",ROUND(E2511,4))</f>
        <v>0.48799999999999999</v>
      </c>
      <c r="G2511" s="110">
        <f>IF('3A-Rail transport'!$AD$57="no"," ",ROUND(E2511,4))</f>
        <v>0.48799999999999999</v>
      </c>
      <c r="H2511" s="110"/>
      <c r="S2511" s="110">
        <f t="shared" si="166"/>
        <v>0.48800000000000038</v>
      </c>
      <c r="T2511" s="110">
        <f>IF('3B-Air transport'!AD$66="no"," ",ROUND(S2511,4))</f>
        <v>0.48799999999999999</v>
      </c>
      <c r="U2511" s="110">
        <f>IF('3B-Air transport'!AD$67="no"," ",ROUND(S2511,4))</f>
        <v>0.48799999999999999</v>
      </c>
      <c r="V2511" s="110">
        <f>IF('3B-Air transport'!AD$68="no"," ",ROUND(S2511,4))</f>
        <v>0.48799999999999999</v>
      </c>
      <c r="W2511" s="110"/>
      <c r="AB2511" s="110">
        <f t="shared" si="167"/>
        <v>0.48800000000000038</v>
      </c>
      <c r="AC2511" s="110">
        <f>IF('3C-Water transport'!AD$56="no"," ",ROUND(AB2511,4))</f>
        <v>0.48799999999999999</v>
      </c>
      <c r="AD2511" s="110">
        <f>IF('3C-Water transport'!AD$57="no"," ",ROUND(AB2511,4))</f>
        <v>0.48799999999999999</v>
      </c>
      <c r="AE2511" s="110">
        <f>IF('3C-Water transport'!AD$58="no"," ",ROUND(AB2511,4))</f>
        <v>0.48799999999999999</v>
      </c>
    </row>
    <row r="2512" spans="5:31" x14ac:dyDescent="0.25">
      <c r="E2512" s="110">
        <f t="shared" si="165"/>
        <v>0.48900000000000038</v>
      </c>
      <c r="F2512" s="110">
        <f>IF('3A-Rail transport'!$AD$56="no"," ",ROUND(E2512,4))</f>
        <v>0.48899999999999999</v>
      </c>
      <c r="G2512" s="110">
        <f>IF('3A-Rail transport'!$AD$57="no"," ",ROUND(E2512,4))</f>
        <v>0.48899999999999999</v>
      </c>
      <c r="H2512" s="110"/>
      <c r="S2512" s="110">
        <f t="shared" si="166"/>
        <v>0.48900000000000038</v>
      </c>
      <c r="T2512" s="110">
        <f>IF('3B-Air transport'!AD$66="no"," ",ROUND(S2512,4))</f>
        <v>0.48899999999999999</v>
      </c>
      <c r="U2512" s="110">
        <f>IF('3B-Air transport'!AD$67="no"," ",ROUND(S2512,4))</f>
        <v>0.48899999999999999</v>
      </c>
      <c r="V2512" s="110">
        <f>IF('3B-Air transport'!AD$68="no"," ",ROUND(S2512,4))</f>
        <v>0.48899999999999999</v>
      </c>
      <c r="W2512" s="110"/>
      <c r="AB2512" s="110">
        <f t="shared" si="167"/>
        <v>0.48900000000000038</v>
      </c>
      <c r="AC2512" s="110">
        <f>IF('3C-Water transport'!AD$56="no"," ",ROUND(AB2512,4))</f>
        <v>0.48899999999999999</v>
      </c>
      <c r="AD2512" s="110">
        <f>IF('3C-Water transport'!AD$57="no"," ",ROUND(AB2512,4))</f>
        <v>0.48899999999999999</v>
      </c>
      <c r="AE2512" s="110">
        <f>IF('3C-Water transport'!AD$58="no"," ",ROUND(AB2512,4))</f>
        <v>0.48899999999999999</v>
      </c>
    </row>
    <row r="2513" spans="5:31" x14ac:dyDescent="0.25">
      <c r="E2513" s="110">
        <f t="shared" si="165"/>
        <v>0.49000000000000038</v>
      </c>
      <c r="F2513" s="110">
        <f>IF('3A-Rail transport'!$AD$56="no"," ",ROUND(E2513,4))</f>
        <v>0.49</v>
      </c>
      <c r="G2513" s="110">
        <f>IF('3A-Rail transport'!$AD$57="no"," ",ROUND(E2513,4))</f>
        <v>0.49</v>
      </c>
      <c r="H2513" s="110"/>
      <c r="S2513" s="110">
        <f t="shared" si="166"/>
        <v>0.49000000000000038</v>
      </c>
      <c r="T2513" s="110">
        <f>IF('3B-Air transport'!AD$66="no"," ",ROUND(S2513,4))</f>
        <v>0.49</v>
      </c>
      <c r="U2513" s="110">
        <f>IF('3B-Air transport'!AD$67="no"," ",ROUND(S2513,4))</f>
        <v>0.49</v>
      </c>
      <c r="V2513" s="110">
        <f>IF('3B-Air transport'!AD$68="no"," ",ROUND(S2513,4))</f>
        <v>0.49</v>
      </c>
      <c r="W2513" s="110"/>
      <c r="AB2513" s="110">
        <f t="shared" si="167"/>
        <v>0.49000000000000038</v>
      </c>
      <c r="AC2513" s="110">
        <f>IF('3C-Water transport'!AD$56="no"," ",ROUND(AB2513,4))</f>
        <v>0.49</v>
      </c>
      <c r="AD2513" s="110">
        <f>IF('3C-Water transport'!AD$57="no"," ",ROUND(AB2513,4))</f>
        <v>0.49</v>
      </c>
      <c r="AE2513" s="110">
        <f>IF('3C-Water transport'!AD$58="no"," ",ROUND(AB2513,4))</f>
        <v>0.49</v>
      </c>
    </row>
    <row r="2514" spans="5:31" x14ac:dyDescent="0.25">
      <c r="E2514" s="110">
        <f t="shared" si="165"/>
        <v>0.49100000000000038</v>
      </c>
      <c r="F2514" s="110">
        <f>IF('3A-Rail transport'!$AD$56="no"," ",ROUND(E2514,4))</f>
        <v>0.49099999999999999</v>
      </c>
      <c r="G2514" s="110">
        <f>IF('3A-Rail transport'!$AD$57="no"," ",ROUND(E2514,4))</f>
        <v>0.49099999999999999</v>
      </c>
      <c r="H2514" s="110"/>
      <c r="S2514" s="110">
        <f t="shared" si="166"/>
        <v>0.49100000000000038</v>
      </c>
      <c r="T2514" s="110">
        <f>IF('3B-Air transport'!AD$66="no"," ",ROUND(S2514,4))</f>
        <v>0.49099999999999999</v>
      </c>
      <c r="U2514" s="110">
        <f>IF('3B-Air transport'!AD$67="no"," ",ROUND(S2514,4))</f>
        <v>0.49099999999999999</v>
      </c>
      <c r="V2514" s="110">
        <f>IF('3B-Air transport'!AD$68="no"," ",ROUND(S2514,4))</f>
        <v>0.49099999999999999</v>
      </c>
      <c r="W2514" s="110"/>
      <c r="AB2514" s="110">
        <f t="shared" si="167"/>
        <v>0.49100000000000038</v>
      </c>
      <c r="AC2514" s="110">
        <f>IF('3C-Water transport'!AD$56="no"," ",ROUND(AB2514,4))</f>
        <v>0.49099999999999999</v>
      </c>
      <c r="AD2514" s="110">
        <f>IF('3C-Water transport'!AD$57="no"," ",ROUND(AB2514,4))</f>
        <v>0.49099999999999999</v>
      </c>
      <c r="AE2514" s="110">
        <f>IF('3C-Water transport'!AD$58="no"," ",ROUND(AB2514,4))</f>
        <v>0.49099999999999999</v>
      </c>
    </row>
    <row r="2515" spans="5:31" x14ac:dyDescent="0.25">
      <c r="E2515" s="110">
        <f t="shared" si="165"/>
        <v>0.49200000000000038</v>
      </c>
      <c r="F2515" s="110">
        <f>IF('3A-Rail transport'!$AD$56="no"," ",ROUND(E2515,4))</f>
        <v>0.49199999999999999</v>
      </c>
      <c r="G2515" s="110">
        <f>IF('3A-Rail transport'!$AD$57="no"," ",ROUND(E2515,4))</f>
        <v>0.49199999999999999</v>
      </c>
      <c r="H2515" s="110"/>
      <c r="S2515" s="110">
        <f t="shared" si="166"/>
        <v>0.49200000000000038</v>
      </c>
      <c r="T2515" s="110">
        <f>IF('3B-Air transport'!AD$66="no"," ",ROUND(S2515,4))</f>
        <v>0.49199999999999999</v>
      </c>
      <c r="U2515" s="110">
        <f>IF('3B-Air transport'!AD$67="no"," ",ROUND(S2515,4))</f>
        <v>0.49199999999999999</v>
      </c>
      <c r="V2515" s="110">
        <f>IF('3B-Air transport'!AD$68="no"," ",ROUND(S2515,4))</f>
        <v>0.49199999999999999</v>
      </c>
      <c r="W2515" s="110"/>
      <c r="AB2515" s="110">
        <f t="shared" si="167"/>
        <v>0.49200000000000038</v>
      </c>
      <c r="AC2515" s="110">
        <f>IF('3C-Water transport'!AD$56="no"," ",ROUND(AB2515,4))</f>
        <v>0.49199999999999999</v>
      </c>
      <c r="AD2515" s="110">
        <f>IF('3C-Water transport'!AD$57="no"," ",ROUND(AB2515,4))</f>
        <v>0.49199999999999999</v>
      </c>
      <c r="AE2515" s="110">
        <f>IF('3C-Water transport'!AD$58="no"," ",ROUND(AB2515,4))</f>
        <v>0.49199999999999999</v>
      </c>
    </row>
    <row r="2516" spans="5:31" x14ac:dyDescent="0.25">
      <c r="E2516" s="110">
        <f t="shared" si="165"/>
        <v>0.49300000000000038</v>
      </c>
      <c r="F2516" s="110">
        <f>IF('3A-Rail transport'!$AD$56="no"," ",ROUND(E2516,4))</f>
        <v>0.49299999999999999</v>
      </c>
      <c r="G2516" s="110">
        <f>IF('3A-Rail transport'!$AD$57="no"," ",ROUND(E2516,4))</f>
        <v>0.49299999999999999</v>
      </c>
      <c r="H2516" s="110"/>
      <c r="S2516" s="110">
        <f t="shared" si="166"/>
        <v>0.49300000000000038</v>
      </c>
      <c r="T2516" s="110">
        <f>IF('3B-Air transport'!AD$66="no"," ",ROUND(S2516,4))</f>
        <v>0.49299999999999999</v>
      </c>
      <c r="U2516" s="110">
        <f>IF('3B-Air transport'!AD$67="no"," ",ROUND(S2516,4))</f>
        <v>0.49299999999999999</v>
      </c>
      <c r="V2516" s="110">
        <f>IF('3B-Air transport'!AD$68="no"," ",ROUND(S2516,4))</f>
        <v>0.49299999999999999</v>
      </c>
      <c r="W2516" s="110"/>
      <c r="AB2516" s="110">
        <f t="shared" si="167"/>
        <v>0.49300000000000038</v>
      </c>
      <c r="AC2516" s="110">
        <f>IF('3C-Water transport'!AD$56="no"," ",ROUND(AB2516,4))</f>
        <v>0.49299999999999999</v>
      </c>
      <c r="AD2516" s="110">
        <f>IF('3C-Water transport'!AD$57="no"," ",ROUND(AB2516,4))</f>
        <v>0.49299999999999999</v>
      </c>
      <c r="AE2516" s="110">
        <f>IF('3C-Water transport'!AD$58="no"," ",ROUND(AB2516,4))</f>
        <v>0.49299999999999999</v>
      </c>
    </row>
    <row r="2517" spans="5:31" x14ac:dyDescent="0.25">
      <c r="E2517" s="110">
        <f t="shared" si="165"/>
        <v>0.49400000000000038</v>
      </c>
      <c r="F2517" s="110">
        <f>IF('3A-Rail transport'!$AD$56="no"," ",ROUND(E2517,4))</f>
        <v>0.49399999999999999</v>
      </c>
      <c r="G2517" s="110">
        <f>IF('3A-Rail transport'!$AD$57="no"," ",ROUND(E2517,4))</f>
        <v>0.49399999999999999</v>
      </c>
      <c r="H2517" s="110"/>
      <c r="S2517" s="110">
        <f t="shared" si="166"/>
        <v>0.49400000000000038</v>
      </c>
      <c r="T2517" s="110">
        <f>IF('3B-Air transport'!AD$66="no"," ",ROUND(S2517,4))</f>
        <v>0.49399999999999999</v>
      </c>
      <c r="U2517" s="110">
        <f>IF('3B-Air transport'!AD$67="no"," ",ROUND(S2517,4))</f>
        <v>0.49399999999999999</v>
      </c>
      <c r="V2517" s="110">
        <f>IF('3B-Air transport'!AD$68="no"," ",ROUND(S2517,4))</f>
        <v>0.49399999999999999</v>
      </c>
      <c r="W2517" s="110"/>
      <c r="AB2517" s="110">
        <f t="shared" si="167"/>
        <v>0.49400000000000038</v>
      </c>
      <c r="AC2517" s="110">
        <f>IF('3C-Water transport'!AD$56="no"," ",ROUND(AB2517,4))</f>
        <v>0.49399999999999999</v>
      </c>
      <c r="AD2517" s="110">
        <f>IF('3C-Water transport'!AD$57="no"," ",ROUND(AB2517,4))</f>
        <v>0.49399999999999999</v>
      </c>
      <c r="AE2517" s="110">
        <f>IF('3C-Water transport'!AD$58="no"," ",ROUND(AB2517,4))</f>
        <v>0.49399999999999999</v>
      </c>
    </row>
    <row r="2518" spans="5:31" x14ac:dyDescent="0.25">
      <c r="E2518" s="110">
        <f t="shared" si="165"/>
        <v>0.49500000000000038</v>
      </c>
      <c r="F2518" s="110">
        <f>IF('3A-Rail transport'!$AD$56="no"," ",ROUND(E2518,4))</f>
        <v>0.495</v>
      </c>
      <c r="G2518" s="110">
        <f>IF('3A-Rail transport'!$AD$57="no"," ",ROUND(E2518,4))</f>
        <v>0.495</v>
      </c>
      <c r="H2518" s="110"/>
      <c r="S2518" s="110">
        <f t="shared" si="166"/>
        <v>0.49500000000000038</v>
      </c>
      <c r="T2518" s="110">
        <f>IF('3B-Air transport'!AD$66="no"," ",ROUND(S2518,4))</f>
        <v>0.495</v>
      </c>
      <c r="U2518" s="110">
        <f>IF('3B-Air transport'!AD$67="no"," ",ROUND(S2518,4))</f>
        <v>0.495</v>
      </c>
      <c r="V2518" s="110">
        <f>IF('3B-Air transport'!AD$68="no"," ",ROUND(S2518,4))</f>
        <v>0.495</v>
      </c>
      <c r="W2518" s="110"/>
      <c r="AB2518" s="110">
        <f t="shared" si="167"/>
        <v>0.49500000000000038</v>
      </c>
      <c r="AC2518" s="110">
        <f>IF('3C-Water transport'!AD$56="no"," ",ROUND(AB2518,4))</f>
        <v>0.495</v>
      </c>
      <c r="AD2518" s="110">
        <f>IF('3C-Water transport'!AD$57="no"," ",ROUND(AB2518,4))</f>
        <v>0.495</v>
      </c>
      <c r="AE2518" s="110">
        <f>IF('3C-Water transport'!AD$58="no"," ",ROUND(AB2518,4))</f>
        <v>0.495</v>
      </c>
    </row>
    <row r="2519" spans="5:31" x14ac:dyDescent="0.25">
      <c r="E2519" s="110">
        <f t="shared" si="165"/>
        <v>0.49600000000000039</v>
      </c>
      <c r="F2519" s="110">
        <f>IF('3A-Rail transport'!$AD$56="no"," ",ROUND(E2519,4))</f>
        <v>0.496</v>
      </c>
      <c r="G2519" s="110">
        <f>IF('3A-Rail transport'!$AD$57="no"," ",ROUND(E2519,4))</f>
        <v>0.496</v>
      </c>
      <c r="H2519" s="110"/>
      <c r="S2519" s="110">
        <f t="shared" si="166"/>
        <v>0.49600000000000039</v>
      </c>
      <c r="T2519" s="110">
        <f>IF('3B-Air transport'!AD$66="no"," ",ROUND(S2519,4))</f>
        <v>0.496</v>
      </c>
      <c r="U2519" s="110">
        <f>IF('3B-Air transport'!AD$67="no"," ",ROUND(S2519,4))</f>
        <v>0.496</v>
      </c>
      <c r="V2519" s="110">
        <f>IF('3B-Air transport'!AD$68="no"," ",ROUND(S2519,4))</f>
        <v>0.496</v>
      </c>
      <c r="W2519" s="110"/>
      <c r="AB2519" s="110">
        <f t="shared" si="167"/>
        <v>0.49600000000000039</v>
      </c>
      <c r="AC2519" s="110">
        <f>IF('3C-Water transport'!AD$56="no"," ",ROUND(AB2519,4))</f>
        <v>0.496</v>
      </c>
      <c r="AD2519" s="110">
        <f>IF('3C-Water transport'!AD$57="no"," ",ROUND(AB2519,4))</f>
        <v>0.496</v>
      </c>
      <c r="AE2519" s="110">
        <f>IF('3C-Water transport'!AD$58="no"," ",ROUND(AB2519,4))</f>
        <v>0.496</v>
      </c>
    </row>
    <row r="2520" spans="5:31" x14ac:dyDescent="0.25">
      <c r="E2520" s="110">
        <f t="shared" si="165"/>
        <v>0.49700000000000039</v>
      </c>
      <c r="F2520" s="110">
        <f>IF('3A-Rail transport'!$AD$56="no"," ",ROUND(E2520,4))</f>
        <v>0.497</v>
      </c>
      <c r="G2520" s="110">
        <f>IF('3A-Rail transport'!$AD$57="no"," ",ROUND(E2520,4))</f>
        <v>0.497</v>
      </c>
      <c r="H2520" s="110"/>
      <c r="S2520" s="110">
        <f t="shared" si="166"/>
        <v>0.49700000000000039</v>
      </c>
      <c r="T2520" s="110">
        <f>IF('3B-Air transport'!AD$66="no"," ",ROUND(S2520,4))</f>
        <v>0.497</v>
      </c>
      <c r="U2520" s="110">
        <f>IF('3B-Air transport'!AD$67="no"," ",ROUND(S2520,4))</f>
        <v>0.497</v>
      </c>
      <c r="V2520" s="110">
        <f>IF('3B-Air transport'!AD$68="no"," ",ROUND(S2520,4))</f>
        <v>0.497</v>
      </c>
      <c r="W2520" s="110"/>
      <c r="AB2520" s="110">
        <f t="shared" si="167"/>
        <v>0.49700000000000039</v>
      </c>
      <c r="AC2520" s="110">
        <f>IF('3C-Water transport'!AD$56="no"," ",ROUND(AB2520,4))</f>
        <v>0.497</v>
      </c>
      <c r="AD2520" s="110">
        <f>IF('3C-Water transport'!AD$57="no"," ",ROUND(AB2520,4))</f>
        <v>0.497</v>
      </c>
      <c r="AE2520" s="110">
        <f>IF('3C-Water transport'!AD$58="no"," ",ROUND(AB2520,4))</f>
        <v>0.497</v>
      </c>
    </row>
    <row r="2521" spans="5:31" x14ac:dyDescent="0.25">
      <c r="E2521" s="110">
        <f t="shared" si="165"/>
        <v>0.49800000000000039</v>
      </c>
      <c r="F2521" s="110">
        <f>IF('3A-Rail transport'!$AD$56="no"," ",ROUND(E2521,4))</f>
        <v>0.498</v>
      </c>
      <c r="G2521" s="110">
        <f>IF('3A-Rail transport'!$AD$57="no"," ",ROUND(E2521,4))</f>
        <v>0.498</v>
      </c>
      <c r="H2521" s="110"/>
      <c r="S2521" s="110">
        <f t="shared" si="166"/>
        <v>0.49800000000000039</v>
      </c>
      <c r="T2521" s="110">
        <f>IF('3B-Air transport'!AD$66="no"," ",ROUND(S2521,4))</f>
        <v>0.498</v>
      </c>
      <c r="U2521" s="110">
        <f>IF('3B-Air transport'!AD$67="no"," ",ROUND(S2521,4))</f>
        <v>0.498</v>
      </c>
      <c r="V2521" s="110">
        <f>IF('3B-Air transport'!AD$68="no"," ",ROUND(S2521,4))</f>
        <v>0.498</v>
      </c>
      <c r="W2521" s="110"/>
      <c r="AB2521" s="110">
        <f t="shared" si="167"/>
        <v>0.49800000000000039</v>
      </c>
      <c r="AC2521" s="110">
        <f>IF('3C-Water transport'!AD$56="no"," ",ROUND(AB2521,4))</f>
        <v>0.498</v>
      </c>
      <c r="AD2521" s="110">
        <f>IF('3C-Water transport'!AD$57="no"," ",ROUND(AB2521,4))</f>
        <v>0.498</v>
      </c>
      <c r="AE2521" s="110">
        <f>IF('3C-Water transport'!AD$58="no"," ",ROUND(AB2521,4))</f>
        <v>0.498</v>
      </c>
    </row>
    <row r="2522" spans="5:31" x14ac:dyDescent="0.25">
      <c r="E2522" s="110">
        <f t="shared" si="165"/>
        <v>0.49900000000000039</v>
      </c>
      <c r="F2522" s="110">
        <f>IF('3A-Rail transport'!$AD$56="no"," ",ROUND(E2522,4))</f>
        <v>0.499</v>
      </c>
      <c r="G2522" s="110">
        <f>IF('3A-Rail transport'!$AD$57="no"," ",ROUND(E2522,4))</f>
        <v>0.499</v>
      </c>
      <c r="H2522" s="110"/>
      <c r="S2522" s="110">
        <f t="shared" si="166"/>
        <v>0.49900000000000039</v>
      </c>
      <c r="T2522" s="110">
        <f>IF('3B-Air transport'!AD$66="no"," ",ROUND(S2522,4))</f>
        <v>0.499</v>
      </c>
      <c r="U2522" s="110">
        <f>IF('3B-Air transport'!AD$67="no"," ",ROUND(S2522,4))</f>
        <v>0.499</v>
      </c>
      <c r="V2522" s="110">
        <f>IF('3B-Air transport'!AD$68="no"," ",ROUND(S2522,4))</f>
        <v>0.499</v>
      </c>
      <c r="W2522" s="110"/>
      <c r="AB2522" s="110">
        <f t="shared" si="167"/>
        <v>0.49900000000000039</v>
      </c>
      <c r="AC2522" s="110">
        <f>IF('3C-Water transport'!AD$56="no"," ",ROUND(AB2522,4))</f>
        <v>0.499</v>
      </c>
      <c r="AD2522" s="110">
        <f>IF('3C-Water transport'!AD$57="no"," ",ROUND(AB2522,4))</f>
        <v>0.499</v>
      </c>
      <c r="AE2522" s="110">
        <f>IF('3C-Water transport'!AD$58="no"," ",ROUND(AB2522,4))</f>
        <v>0.499</v>
      </c>
    </row>
    <row r="2523" spans="5:31" x14ac:dyDescent="0.25">
      <c r="E2523" s="110">
        <f t="shared" si="165"/>
        <v>0.50000000000000033</v>
      </c>
      <c r="F2523" s="110">
        <f>IF('3A-Rail transport'!$AD$56="no"," ",ROUND(E2523,4))</f>
        <v>0.5</v>
      </c>
      <c r="G2523" s="110">
        <f>IF('3A-Rail transport'!$AD$57="no"," ",ROUND(E2523,4))</f>
        <v>0.5</v>
      </c>
      <c r="H2523" s="110"/>
      <c r="S2523" s="110">
        <f t="shared" si="166"/>
        <v>0.50000000000000033</v>
      </c>
      <c r="T2523" s="110">
        <f>IF('3B-Air transport'!AD$66="no"," ",ROUND(S2523,4))</f>
        <v>0.5</v>
      </c>
      <c r="U2523" s="110">
        <f>IF('3B-Air transport'!AD$67="no"," ",ROUND(S2523,4))</f>
        <v>0.5</v>
      </c>
      <c r="V2523" s="110">
        <f>IF('3B-Air transport'!AD$68="no"," ",ROUND(S2523,4))</f>
        <v>0.5</v>
      </c>
      <c r="W2523" s="110"/>
      <c r="AB2523" s="110">
        <f t="shared" si="167"/>
        <v>0.50000000000000033</v>
      </c>
      <c r="AC2523" s="110">
        <f>IF('3C-Water transport'!AD$56="no"," ",ROUND(AB2523,4))</f>
        <v>0.5</v>
      </c>
      <c r="AD2523" s="110">
        <f>IF('3C-Water transport'!AD$57="no"," ",ROUND(AB2523,4))</f>
        <v>0.5</v>
      </c>
      <c r="AE2523" s="110">
        <f>IF('3C-Water transport'!AD$58="no"," ",ROUND(AB2523,4))</f>
        <v>0.5</v>
      </c>
    </row>
    <row r="2524" spans="5:31" x14ac:dyDescent="0.25">
      <c r="E2524" s="110">
        <f t="shared" si="165"/>
        <v>0.50100000000000033</v>
      </c>
      <c r="F2524" s="110">
        <f>IF('3A-Rail transport'!$AD$56="no"," ",ROUND(E2524,4))</f>
        <v>0.501</v>
      </c>
      <c r="G2524" s="110">
        <f>IF('3A-Rail transport'!$AD$57="no"," ",ROUND(E2524,4))</f>
        <v>0.501</v>
      </c>
      <c r="H2524" s="110"/>
      <c r="S2524" s="110">
        <f t="shared" si="166"/>
        <v>0.50100000000000033</v>
      </c>
      <c r="T2524" s="110">
        <f>IF('3B-Air transport'!AD$66="no"," ",ROUND(S2524,4))</f>
        <v>0.501</v>
      </c>
      <c r="U2524" s="110">
        <f>IF('3B-Air transport'!AD$67="no"," ",ROUND(S2524,4))</f>
        <v>0.501</v>
      </c>
      <c r="V2524" s="110">
        <f>IF('3B-Air transport'!AD$68="no"," ",ROUND(S2524,4))</f>
        <v>0.501</v>
      </c>
      <c r="W2524" s="110"/>
      <c r="AB2524" s="110">
        <f t="shared" si="167"/>
        <v>0.50100000000000033</v>
      </c>
      <c r="AC2524" s="110">
        <f>IF('3C-Water transport'!AD$56="no"," ",ROUND(AB2524,4))</f>
        <v>0.501</v>
      </c>
      <c r="AD2524" s="110">
        <f>IF('3C-Water transport'!AD$57="no"," ",ROUND(AB2524,4))</f>
        <v>0.501</v>
      </c>
      <c r="AE2524" s="110">
        <f>IF('3C-Water transport'!AD$58="no"," ",ROUND(AB2524,4))</f>
        <v>0.501</v>
      </c>
    </row>
    <row r="2525" spans="5:31" x14ac:dyDescent="0.25">
      <c r="E2525" s="110">
        <f t="shared" si="165"/>
        <v>0.50200000000000033</v>
      </c>
      <c r="F2525" s="110">
        <f>IF('3A-Rail transport'!$AD$56="no"," ",ROUND(E2525,4))</f>
        <v>0.502</v>
      </c>
      <c r="G2525" s="110">
        <f>IF('3A-Rail transport'!$AD$57="no"," ",ROUND(E2525,4))</f>
        <v>0.502</v>
      </c>
      <c r="H2525" s="110"/>
      <c r="S2525" s="110">
        <f t="shared" si="166"/>
        <v>0.50200000000000033</v>
      </c>
      <c r="T2525" s="110">
        <f>IF('3B-Air transport'!AD$66="no"," ",ROUND(S2525,4))</f>
        <v>0.502</v>
      </c>
      <c r="U2525" s="110">
        <f>IF('3B-Air transport'!AD$67="no"," ",ROUND(S2525,4))</f>
        <v>0.502</v>
      </c>
      <c r="V2525" s="110">
        <f>IF('3B-Air transport'!AD$68="no"," ",ROUND(S2525,4))</f>
        <v>0.502</v>
      </c>
      <c r="W2525" s="110"/>
      <c r="AB2525" s="110">
        <f t="shared" si="167"/>
        <v>0.50200000000000033</v>
      </c>
      <c r="AC2525" s="110">
        <f>IF('3C-Water transport'!AD$56="no"," ",ROUND(AB2525,4))</f>
        <v>0.502</v>
      </c>
      <c r="AD2525" s="110">
        <f>IF('3C-Water transport'!AD$57="no"," ",ROUND(AB2525,4))</f>
        <v>0.502</v>
      </c>
      <c r="AE2525" s="110">
        <f>IF('3C-Water transport'!AD$58="no"," ",ROUND(AB2525,4))</f>
        <v>0.502</v>
      </c>
    </row>
    <row r="2526" spans="5:31" x14ac:dyDescent="0.25">
      <c r="E2526" s="110">
        <f t="shared" si="165"/>
        <v>0.50300000000000034</v>
      </c>
      <c r="F2526" s="110">
        <f>IF('3A-Rail transport'!$AD$56="no"," ",ROUND(E2526,4))</f>
        <v>0.503</v>
      </c>
      <c r="G2526" s="110">
        <f>IF('3A-Rail transport'!$AD$57="no"," ",ROUND(E2526,4))</f>
        <v>0.503</v>
      </c>
      <c r="H2526" s="110"/>
      <c r="S2526" s="110">
        <f t="shared" si="166"/>
        <v>0.50300000000000034</v>
      </c>
      <c r="T2526" s="110">
        <f>IF('3B-Air transport'!AD$66="no"," ",ROUND(S2526,4))</f>
        <v>0.503</v>
      </c>
      <c r="U2526" s="110">
        <f>IF('3B-Air transport'!AD$67="no"," ",ROUND(S2526,4))</f>
        <v>0.503</v>
      </c>
      <c r="V2526" s="110">
        <f>IF('3B-Air transport'!AD$68="no"," ",ROUND(S2526,4))</f>
        <v>0.503</v>
      </c>
      <c r="W2526" s="110"/>
      <c r="AB2526" s="110">
        <f t="shared" si="167"/>
        <v>0.50300000000000034</v>
      </c>
      <c r="AC2526" s="110">
        <f>IF('3C-Water transport'!AD$56="no"," ",ROUND(AB2526,4))</f>
        <v>0.503</v>
      </c>
      <c r="AD2526" s="110">
        <f>IF('3C-Water transport'!AD$57="no"," ",ROUND(AB2526,4))</f>
        <v>0.503</v>
      </c>
      <c r="AE2526" s="110">
        <f>IF('3C-Water transport'!AD$58="no"," ",ROUND(AB2526,4))</f>
        <v>0.503</v>
      </c>
    </row>
    <row r="2527" spans="5:31" x14ac:dyDescent="0.25">
      <c r="E2527" s="110">
        <f t="shared" si="165"/>
        <v>0.50400000000000034</v>
      </c>
      <c r="F2527" s="110">
        <f>IF('3A-Rail transport'!$AD$56="no"," ",ROUND(E2527,4))</f>
        <v>0.504</v>
      </c>
      <c r="G2527" s="110">
        <f>IF('3A-Rail transport'!$AD$57="no"," ",ROUND(E2527,4))</f>
        <v>0.504</v>
      </c>
      <c r="H2527" s="110"/>
      <c r="S2527" s="110">
        <f t="shared" si="166"/>
        <v>0.50400000000000034</v>
      </c>
      <c r="T2527" s="110">
        <f>IF('3B-Air transport'!AD$66="no"," ",ROUND(S2527,4))</f>
        <v>0.504</v>
      </c>
      <c r="U2527" s="110">
        <f>IF('3B-Air transport'!AD$67="no"," ",ROUND(S2527,4))</f>
        <v>0.504</v>
      </c>
      <c r="V2527" s="110">
        <f>IF('3B-Air transport'!AD$68="no"," ",ROUND(S2527,4))</f>
        <v>0.504</v>
      </c>
      <c r="W2527" s="110"/>
      <c r="AB2527" s="110">
        <f t="shared" si="167"/>
        <v>0.50400000000000034</v>
      </c>
      <c r="AC2527" s="110">
        <f>IF('3C-Water transport'!AD$56="no"," ",ROUND(AB2527,4))</f>
        <v>0.504</v>
      </c>
      <c r="AD2527" s="110">
        <f>IF('3C-Water transport'!AD$57="no"," ",ROUND(AB2527,4))</f>
        <v>0.504</v>
      </c>
      <c r="AE2527" s="110">
        <f>IF('3C-Water transport'!AD$58="no"," ",ROUND(AB2527,4))</f>
        <v>0.504</v>
      </c>
    </row>
    <row r="2528" spans="5:31" x14ac:dyDescent="0.25">
      <c r="E2528" s="110">
        <f t="shared" si="165"/>
        <v>0.50500000000000034</v>
      </c>
      <c r="F2528" s="110">
        <f>IF('3A-Rail transport'!$AD$56="no"," ",ROUND(E2528,4))</f>
        <v>0.505</v>
      </c>
      <c r="G2528" s="110">
        <f>IF('3A-Rail transport'!$AD$57="no"," ",ROUND(E2528,4))</f>
        <v>0.505</v>
      </c>
      <c r="H2528" s="110"/>
      <c r="S2528" s="110">
        <f t="shared" si="166"/>
        <v>0.50500000000000034</v>
      </c>
      <c r="T2528" s="110">
        <f>IF('3B-Air transport'!AD$66="no"," ",ROUND(S2528,4))</f>
        <v>0.505</v>
      </c>
      <c r="U2528" s="110">
        <f>IF('3B-Air transport'!AD$67="no"," ",ROUND(S2528,4))</f>
        <v>0.505</v>
      </c>
      <c r="V2528" s="110">
        <f>IF('3B-Air transport'!AD$68="no"," ",ROUND(S2528,4))</f>
        <v>0.505</v>
      </c>
      <c r="W2528" s="110"/>
      <c r="AB2528" s="110">
        <f t="shared" si="167"/>
        <v>0.50500000000000034</v>
      </c>
      <c r="AC2528" s="110">
        <f>IF('3C-Water transport'!AD$56="no"," ",ROUND(AB2528,4))</f>
        <v>0.505</v>
      </c>
      <c r="AD2528" s="110">
        <f>IF('3C-Water transport'!AD$57="no"," ",ROUND(AB2528,4))</f>
        <v>0.505</v>
      </c>
      <c r="AE2528" s="110">
        <f>IF('3C-Water transport'!AD$58="no"," ",ROUND(AB2528,4))</f>
        <v>0.505</v>
      </c>
    </row>
    <row r="2529" spans="5:31" x14ac:dyDescent="0.25">
      <c r="E2529" s="110">
        <f t="shared" si="165"/>
        <v>0.50600000000000034</v>
      </c>
      <c r="F2529" s="110">
        <f>IF('3A-Rail transport'!$AD$56="no"," ",ROUND(E2529,4))</f>
        <v>0.50600000000000001</v>
      </c>
      <c r="G2529" s="110">
        <f>IF('3A-Rail transport'!$AD$57="no"," ",ROUND(E2529,4))</f>
        <v>0.50600000000000001</v>
      </c>
      <c r="H2529" s="110"/>
      <c r="S2529" s="110">
        <f t="shared" si="166"/>
        <v>0.50600000000000034</v>
      </c>
      <c r="T2529" s="110">
        <f>IF('3B-Air transport'!AD$66="no"," ",ROUND(S2529,4))</f>
        <v>0.50600000000000001</v>
      </c>
      <c r="U2529" s="110">
        <f>IF('3B-Air transport'!AD$67="no"," ",ROUND(S2529,4))</f>
        <v>0.50600000000000001</v>
      </c>
      <c r="V2529" s="110">
        <f>IF('3B-Air transport'!AD$68="no"," ",ROUND(S2529,4))</f>
        <v>0.50600000000000001</v>
      </c>
      <c r="W2529" s="110"/>
      <c r="AB2529" s="110">
        <f t="shared" si="167"/>
        <v>0.50600000000000034</v>
      </c>
      <c r="AC2529" s="110">
        <f>IF('3C-Water transport'!AD$56="no"," ",ROUND(AB2529,4))</f>
        <v>0.50600000000000001</v>
      </c>
      <c r="AD2529" s="110">
        <f>IF('3C-Water transport'!AD$57="no"," ",ROUND(AB2529,4))</f>
        <v>0.50600000000000001</v>
      </c>
      <c r="AE2529" s="110">
        <f>IF('3C-Water transport'!AD$58="no"," ",ROUND(AB2529,4))</f>
        <v>0.50600000000000001</v>
      </c>
    </row>
    <row r="2530" spans="5:31" x14ac:dyDescent="0.25">
      <c r="E2530" s="110">
        <f t="shared" si="165"/>
        <v>0.50700000000000034</v>
      </c>
      <c r="F2530" s="110">
        <f>IF('3A-Rail transport'!$AD$56="no"," ",ROUND(E2530,4))</f>
        <v>0.50700000000000001</v>
      </c>
      <c r="G2530" s="110">
        <f>IF('3A-Rail transport'!$AD$57="no"," ",ROUND(E2530,4))</f>
        <v>0.50700000000000001</v>
      </c>
      <c r="H2530" s="110"/>
      <c r="S2530" s="110">
        <f t="shared" si="166"/>
        <v>0.50700000000000034</v>
      </c>
      <c r="T2530" s="110">
        <f>IF('3B-Air transport'!AD$66="no"," ",ROUND(S2530,4))</f>
        <v>0.50700000000000001</v>
      </c>
      <c r="U2530" s="110">
        <f>IF('3B-Air transport'!AD$67="no"," ",ROUND(S2530,4))</f>
        <v>0.50700000000000001</v>
      </c>
      <c r="V2530" s="110">
        <f>IF('3B-Air transport'!AD$68="no"," ",ROUND(S2530,4))</f>
        <v>0.50700000000000001</v>
      </c>
      <c r="W2530" s="110"/>
      <c r="AB2530" s="110">
        <f t="shared" si="167"/>
        <v>0.50700000000000034</v>
      </c>
      <c r="AC2530" s="110">
        <f>IF('3C-Water transport'!AD$56="no"," ",ROUND(AB2530,4))</f>
        <v>0.50700000000000001</v>
      </c>
      <c r="AD2530" s="110">
        <f>IF('3C-Water transport'!AD$57="no"," ",ROUND(AB2530,4))</f>
        <v>0.50700000000000001</v>
      </c>
      <c r="AE2530" s="110">
        <f>IF('3C-Water transport'!AD$58="no"," ",ROUND(AB2530,4))</f>
        <v>0.50700000000000001</v>
      </c>
    </row>
    <row r="2531" spans="5:31" x14ac:dyDescent="0.25">
      <c r="E2531" s="110">
        <f t="shared" si="165"/>
        <v>0.50800000000000034</v>
      </c>
      <c r="F2531" s="110">
        <f>IF('3A-Rail transport'!$AD$56="no"," ",ROUND(E2531,4))</f>
        <v>0.50800000000000001</v>
      </c>
      <c r="G2531" s="110">
        <f>IF('3A-Rail transport'!$AD$57="no"," ",ROUND(E2531,4))</f>
        <v>0.50800000000000001</v>
      </c>
      <c r="H2531" s="110"/>
      <c r="S2531" s="110">
        <f t="shared" si="166"/>
        <v>0.50800000000000034</v>
      </c>
      <c r="T2531" s="110">
        <f>IF('3B-Air transport'!AD$66="no"," ",ROUND(S2531,4))</f>
        <v>0.50800000000000001</v>
      </c>
      <c r="U2531" s="110">
        <f>IF('3B-Air transport'!AD$67="no"," ",ROUND(S2531,4))</f>
        <v>0.50800000000000001</v>
      </c>
      <c r="V2531" s="110">
        <f>IF('3B-Air transport'!AD$68="no"," ",ROUND(S2531,4))</f>
        <v>0.50800000000000001</v>
      </c>
      <c r="W2531" s="110"/>
      <c r="AB2531" s="110">
        <f t="shared" si="167"/>
        <v>0.50800000000000034</v>
      </c>
      <c r="AC2531" s="110">
        <f>IF('3C-Water transport'!AD$56="no"," ",ROUND(AB2531,4))</f>
        <v>0.50800000000000001</v>
      </c>
      <c r="AD2531" s="110">
        <f>IF('3C-Water transport'!AD$57="no"," ",ROUND(AB2531,4))</f>
        <v>0.50800000000000001</v>
      </c>
      <c r="AE2531" s="110">
        <f>IF('3C-Water transport'!AD$58="no"," ",ROUND(AB2531,4))</f>
        <v>0.50800000000000001</v>
      </c>
    </row>
    <row r="2532" spans="5:31" x14ac:dyDescent="0.25">
      <c r="E2532" s="110">
        <f t="shared" si="165"/>
        <v>0.50900000000000034</v>
      </c>
      <c r="F2532" s="110">
        <f>IF('3A-Rail transport'!$AD$56="no"," ",ROUND(E2532,4))</f>
        <v>0.50900000000000001</v>
      </c>
      <c r="G2532" s="110">
        <f>IF('3A-Rail transport'!$AD$57="no"," ",ROUND(E2532,4))</f>
        <v>0.50900000000000001</v>
      </c>
      <c r="H2532" s="110"/>
      <c r="S2532" s="110">
        <f t="shared" si="166"/>
        <v>0.50900000000000034</v>
      </c>
      <c r="T2532" s="110">
        <f>IF('3B-Air transport'!AD$66="no"," ",ROUND(S2532,4))</f>
        <v>0.50900000000000001</v>
      </c>
      <c r="U2532" s="110">
        <f>IF('3B-Air transport'!AD$67="no"," ",ROUND(S2532,4))</f>
        <v>0.50900000000000001</v>
      </c>
      <c r="V2532" s="110">
        <f>IF('3B-Air transport'!AD$68="no"," ",ROUND(S2532,4))</f>
        <v>0.50900000000000001</v>
      </c>
      <c r="W2532" s="110"/>
      <c r="AB2532" s="110">
        <f t="shared" si="167"/>
        <v>0.50900000000000034</v>
      </c>
      <c r="AC2532" s="110">
        <f>IF('3C-Water transport'!AD$56="no"," ",ROUND(AB2532,4))</f>
        <v>0.50900000000000001</v>
      </c>
      <c r="AD2532" s="110">
        <f>IF('3C-Water transport'!AD$57="no"," ",ROUND(AB2532,4))</f>
        <v>0.50900000000000001</v>
      </c>
      <c r="AE2532" s="110">
        <f>IF('3C-Water transport'!AD$58="no"," ",ROUND(AB2532,4))</f>
        <v>0.50900000000000001</v>
      </c>
    </row>
    <row r="2533" spans="5:31" x14ac:dyDescent="0.25">
      <c r="E2533" s="110">
        <f t="shared" si="165"/>
        <v>0.51000000000000034</v>
      </c>
      <c r="F2533" s="110">
        <f>IF('3A-Rail transport'!$AD$56="no"," ",ROUND(E2533,4))</f>
        <v>0.51</v>
      </c>
      <c r="G2533" s="110">
        <f>IF('3A-Rail transport'!$AD$57="no"," ",ROUND(E2533,4))</f>
        <v>0.51</v>
      </c>
      <c r="H2533" s="110"/>
      <c r="S2533" s="110">
        <f t="shared" si="166"/>
        <v>0.51000000000000034</v>
      </c>
      <c r="T2533" s="110">
        <f>IF('3B-Air transport'!AD$66="no"," ",ROUND(S2533,4))</f>
        <v>0.51</v>
      </c>
      <c r="U2533" s="110">
        <f>IF('3B-Air transport'!AD$67="no"," ",ROUND(S2533,4))</f>
        <v>0.51</v>
      </c>
      <c r="V2533" s="110">
        <f>IF('3B-Air transport'!AD$68="no"," ",ROUND(S2533,4))</f>
        <v>0.51</v>
      </c>
      <c r="W2533" s="110"/>
      <c r="AB2533" s="110">
        <f t="shared" si="167"/>
        <v>0.51000000000000034</v>
      </c>
      <c r="AC2533" s="110">
        <f>IF('3C-Water transport'!AD$56="no"," ",ROUND(AB2533,4))</f>
        <v>0.51</v>
      </c>
      <c r="AD2533" s="110">
        <f>IF('3C-Water transport'!AD$57="no"," ",ROUND(AB2533,4))</f>
        <v>0.51</v>
      </c>
      <c r="AE2533" s="110">
        <f>IF('3C-Water transport'!AD$58="no"," ",ROUND(AB2533,4))</f>
        <v>0.51</v>
      </c>
    </row>
    <row r="2534" spans="5:31" x14ac:dyDescent="0.25">
      <c r="E2534" s="110">
        <f t="shared" si="165"/>
        <v>0.51100000000000034</v>
      </c>
      <c r="F2534" s="110">
        <f>IF('3A-Rail transport'!$AD$56="no"," ",ROUND(E2534,4))</f>
        <v>0.51100000000000001</v>
      </c>
      <c r="G2534" s="110">
        <f>IF('3A-Rail transport'!$AD$57="no"," ",ROUND(E2534,4))</f>
        <v>0.51100000000000001</v>
      </c>
      <c r="H2534" s="110"/>
      <c r="S2534" s="110">
        <f t="shared" si="166"/>
        <v>0.51100000000000034</v>
      </c>
      <c r="T2534" s="110">
        <f>IF('3B-Air transport'!AD$66="no"," ",ROUND(S2534,4))</f>
        <v>0.51100000000000001</v>
      </c>
      <c r="U2534" s="110">
        <f>IF('3B-Air transport'!AD$67="no"," ",ROUND(S2534,4))</f>
        <v>0.51100000000000001</v>
      </c>
      <c r="V2534" s="110">
        <f>IF('3B-Air transport'!AD$68="no"," ",ROUND(S2534,4))</f>
        <v>0.51100000000000001</v>
      </c>
      <c r="W2534" s="110"/>
      <c r="AB2534" s="110">
        <f t="shared" si="167"/>
        <v>0.51100000000000034</v>
      </c>
      <c r="AC2534" s="110">
        <f>IF('3C-Water transport'!AD$56="no"," ",ROUND(AB2534,4))</f>
        <v>0.51100000000000001</v>
      </c>
      <c r="AD2534" s="110">
        <f>IF('3C-Water transport'!AD$57="no"," ",ROUND(AB2534,4))</f>
        <v>0.51100000000000001</v>
      </c>
      <c r="AE2534" s="110">
        <f>IF('3C-Water transport'!AD$58="no"," ",ROUND(AB2534,4))</f>
        <v>0.51100000000000001</v>
      </c>
    </row>
    <row r="2535" spans="5:31" x14ac:dyDescent="0.25">
      <c r="E2535" s="110">
        <f t="shared" si="165"/>
        <v>0.51200000000000034</v>
      </c>
      <c r="F2535" s="110">
        <f>IF('3A-Rail transport'!$AD$56="no"," ",ROUND(E2535,4))</f>
        <v>0.51200000000000001</v>
      </c>
      <c r="G2535" s="110">
        <f>IF('3A-Rail transport'!$AD$57="no"," ",ROUND(E2535,4))</f>
        <v>0.51200000000000001</v>
      </c>
      <c r="H2535" s="110"/>
      <c r="S2535" s="110">
        <f t="shared" si="166"/>
        <v>0.51200000000000034</v>
      </c>
      <c r="T2535" s="110">
        <f>IF('3B-Air transport'!AD$66="no"," ",ROUND(S2535,4))</f>
        <v>0.51200000000000001</v>
      </c>
      <c r="U2535" s="110">
        <f>IF('3B-Air transport'!AD$67="no"," ",ROUND(S2535,4))</f>
        <v>0.51200000000000001</v>
      </c>
      <c r="V2535" s="110">
        <f>IF('3B-Air transport'!AD$68="no"," ",ROUND(S2535,4))</f>
        <v>0.51200000000000001</v>
      </c>
      <c r="W2535" s="110"/>
      <c r="AB2535" s="110">
        <f t="shared" si="167"/>
        <v>0.51200000000000034</v>
      </c>
      <c r="AC2535" s="110">
        <f>IF('3C-Water transport'!AD$56="no"," ",ROUND(AB2535,4))</f>
        <v>0.51200000000000001</v>
      </c>
      <c r="AD2535" s="110">
        <f>IF('3C-Water transport'!AD$57="no"," ",ROUND(AB2535,4))</f>
        <v>0.51200000000000001</v>
      </c>
      <c r="AE2535" s="110">
        <f>IF('3C-Water transport'!AD$58="no"," ",ROUND(AB2535,4))</f>
        <v>0.51200000000000001</v>
      </c>
    </row>
    <row r="2536" spans="5:31" x14ac:dyDescent="0.25">
      <c r="E2536" s="110">
        <f t="shared" ref="E2536:E2599" si="168">E2535+0.001</f>
        <v>0.51300000000000034</v>
      </c>
      <c r="F2536" s="110">
        <f>IF('3A-Rail transport'!$AD$56="no"," ",ROUND(E2536,4))</f>
        <v>0.51300000000000001</v>
      </c>
      <c r="G2536" s="110">
        <f>IF('3A-Rail transport'!$AD$57="no"," ",ROUND(E2536,4))</f>
        <v>0.51300000000000001</v>
      </c>
      <c r="H2536" s="110"/>
      <c r="S2536" s="110">
        <f t="shared" ref="S2536:S2599" si="169">S2535+0.001</f>
        <v>0.51300000000000034</v>
      </c>
      <c r="T2536" s="110">
        <f>IF('3B-Air transport'!AD$66="no"," ",ROUND(S2536,4))</f>
        <v>0.51300000000000001</v>
      </c>
      <c r="U2536" s="110">
        <f>IF('3B-Air transport'!AD$67="no"," ",ROUND(S2536,4))</f>
        <v>0.51300000000000001</v>
      </c>
      <c r="V2536" s="110">
        <f>IF('3B-Air transport'!AD$68="no"," ",ROUND(S2536,4))</f>
        <v>0.51300000000000001</v>
      </c>
      <c r="W2536" s="110"/>
      <c r="AB2536" s="110">
        <f t="shared" ref="AB2536:AB2599" si="170">AB2535+0.001</f>
        <v>0.51300000000000034</v>
      </c>
      <c r="AC2536" s="110">
        <f>IF('3C-Water transport'!AD$56="no"," ",ROUND(AB2536,4))</f>
        <v>0.51300000000000001</v>
      </c>
      <c r="AD2536" s="110">
        <f>IF('3C-Water transport'!AD$57="no"," ",ROUND(AB2536,4))</f>
        <v>0.51300000000000001</v>
      </c>
      <c r="AE2536" s="110">
        <f>IF('3C-Water transport'!AD$58="no"," ",ROUND(AB2536,4))</f>
        <v>0.51300000000000001</v>
      </c>
    </row>
    <row r="2537" spans="5:31" x14ac:dyDescent="0.25">
      <c r="E2537" s="110">
        <f t="shared" si="168"/>
        <v>0.51400000000000035</v>
      </c>
      <c r="F2537" s="110">
        <f>IF('3A-Rail transport'!$AD$56="no"," ",ROUND(E2537,4))</f>
        <v>0.51400000000000001</v>
      </c>
      <c r="G2537" s="110">
        <f>IF('3A-Rail transport'!$AD$57="no"," ",ROUND(E2537,4))</f>
        <v>0.51400000000000001</v>
      </c>
      <c r="H2537" s="110"/>
      <c r="S2537" s="110">
        <f t="shared" si="169"/>
        <v>0.51400000000000035</v>
      </c>
      <c r="T2537" s="110">
        <f>IF('3B-Air transport'!AD$66="no"," ",ROUND(S2537,4))</f>
        <v>0.51400000000000001</v>
      </c>
      <c r="U2537" s="110">
        <f>IF('3B-Air transport'!AD$67="no"," ",ROUND(S2537,4))</f>
        <v>0.51400000000000001</v>
      </c>
      <c r="V2537" s="110">
        <f>IF('3B-Air transport'!AD$68="no"," ",ROUND(S2537,4))</f>
        <v>0.51400000000000001</v>
      </c>
      <c r="W2537" s="110"/>
      <c r="AB2537" s="110">
        <f t="shared" si="170"/>
        <v>0.51400000000000035</v>
      </c>
      <c r="AC2537" s="110">
        <f>IF('3C-Water transport'!AD$56="no"," ",ROUND(AB2537,4))</f>
        <v>0.51400000000000001</v>
      </c>
      <c r="AD2537" s="110">
        <f>IF('3C-Water transport'!AD$57="no"," ",ROUND(AB2537,4))</f>
        <v>0.51400000000000001</v>
      </c>
      <c r="AE2537" s="110">
        <f>IF('3C-Water transport'!AD$58="no"," ",ROUND(AB2537,4))</f>
        <v>0.51400000000000001</v>
      </c>
    </row>
    <row r="2538" spans="5:31" x14ac:dyDescent="0.25">
      <c r="E2538" s="110">
        <f t="shared" si="168"/>
        <v>0.51500000000000035</v>
      </c>
      <c r="F2538" s="110">
        <f>IF('3A-Rail transport'!$AD$56="no"," ",ROUND(E2538,4))</f>
        <v>0.51500000000000001</v>
      </c>
      <c r="G2538" s="110">
        <f>IF('3A-Rail transport'!$AD$57="no"," ",ROUND(E2538,4))</f>
        <v>0.51500000000000001</v>
      </c>
      <c r="H2538" s="110"/>
      <c r="S2538" s="110">
        <f t="shared" si="169"/>
        <v>0.51500000000000035</v>
      </c>
      <c r="T2538" s="110">
        <f>IF('3B-Air transport'!AD$66="no"," ",ROUND(S2538,4))</f>
        <v>0.51500000000000001</v>
      </c>
      <c r="U2538" s="110">
        <f>IF('3B-Air transport'!AD$67="no"," ",ROUND(S2538,4))</f>
        <v>0.51500000000000001</v>
      </c>
      <c r="V2538" s="110">
        <f>IF('3B-Air transport'!AD$68="no"," ",ROUND(S2538,4))</f>
        <v>0.51500000000000001</v>
      </c>
      <c r="W2538" s="110"/>
      <c r="AB2538" s="110">
        <f t="shared" si="170"/>
        <v>0.51500000000000035</v>
      </c>
      <c r="AC2538" s="110">
        <f>IF('3C-Water transport'!AD$56="no"," ",ROUND(AB2538,4))</f>
        <v>0.51500000000000001</v>
      </c>
      <c r="AD2538" s="110">
        <f>IF('3C-Water transport'!AD$57="no"," ",ROUND(AB2538,4))</f>
        <v>0.51500000000000001</v>
      </c>
      <c r="AE2538" s="110">
        <f>IF('3C-Water transport'!AD$58="no"," ",ROUND(AB2538,4))</f>
        <v>0.51500000000000001</v>
      </c>
    </row>
    <row r="2539" spans="5:31" x14ac:dyDescent="0.25">
      <c r="E2539" s="110">
        <f t="shared" si="168"/>
        <v>0.51600000000000035</v>
      </c>
      <c r="F2539" s="110">
        <f>IF('3A-Rail transport'!$AD$56="no"," ",ROUND(E2539,4))</f>
        <v>0.51600000000000001</v>
      </c>
      <c r="G2539" s="110">
        <f>IF('3A-Rail transport'!$AD$57="no"," ",ROUND(E2539,4))</f>
        <v>0.51600000000000001</v>
      </c>
      <c r="H2539" s="110"/>
      <c r="S2539" s="110">
        <f t="shared" si="169"/>
        <v>0.51600000000000035</v>
      </c>
      <c r="T2539" s="110">
        <f>IF('3B-Air transport'!AD$66="no"," ",ROUND(S2539,4))</f>
        <v>0.51600000000000001</v>
      </c>
      <c r="U2539" s="110">
        <f>IF('3B-Air transport'!AD$67="no"," ",ROUND(S2539,4))</f>
        <v>0.51600000000000001</v>
      </c>
      <c r="V2539" s="110">
        <f>IF('3B-Air transport'!AD$68="no"," ",ROUND(S2539,4))</f>
        <v>0.51600000000000001</v>
      </c>
      <c r="W2539" s="110"/>
      <c r="AB2539" s="110">
        <f t="shared" si="170"/>
        <v>0.51600000000000035</v>
      </c>
      <c r="AC2539" s="110">
        <f>IF('3C-Water transport'!AD$56="no"," ",ROUND(AB2539,4))</f>
        <v>0.51600000000000001</v>
      </c>
      <c r="AD2539" s="110">
        <f>IF('3C-Water transport'!AD$57="no"," ",ROUND(AB2539,4))</f>
        <v>0.51600000000000001</v>
      </c>
      <c r="AE2539" s="110">
        <f>IF('3C-Water transport'!AD$58="no"," ",ROUND(AB2539,4))</f>
        <v>0.51600000000000001</v>
      </c>
    </row>
    <row r="2540" spans="5:31" x14ac:dyDescent="0.25">
      <c r="E2540" s="110">
        <f t="shared" si="168"/>
        <v>0.51700000000000035</v>
      </c>
      <c r="F2540" s="110">
        <f>IF('3A-Rail transport'!$AD$56="no"," ",ROUND(E2540,4))</f>
        <v>0.51700000000000002</v>
      </c>
      <c r="G2540" s="110">
        <f>IF('3A-Rail transport'!$AD$57="no"," ",ROUND(E2540,4))</f>
        <v>0.51700000000000002</v>
      </c>
      <c r="H2540" s="110"/>
      <c r="S2540" s="110">
        <f t="shared" si="169"/>
        <v>0.51700000000000035</v>
      </c>
      <c r="T2540" s="110">
        <f>IF('3B-Air transport'!AD$66="no"," ",ROUND(S2540,4))</f>
        <v>0.51700000000000002</v>
      </c>
      <c r="U2540" s="110">
        <f>IF('3B-Air transport'!AD$67="no"," ",ROUND(S2540,4))</f>
        <v>0.51700000000000002</v>
      </c>
      <c r="V2540" s="110">
        <f>IF('3B-Air transport'!AD$68="no"," ",ROUND(S2540,4))</f>
        <v>0.51700000000000002</v>
      </c>
      <c r="W2540" s="110"/>
      <c r="AB2540" s="110">
        <f t="shared" si="170"/>
        <v>0.51700000000000035</v>
      </c>
      <c r="AC2540" s="110">
        <f>IF('3C-Water transport'!AD$56="no"," ",ROUND(AB2540,4))</f>
        <v>0.51700000000000002</v>
      </c>
      <c r="AD2540" s="110">
        <f>IF('3C-Water transport'!AD$57="no"," ",ROUND(AB2540,4))</f>
        <v>0.51700000000000002</v>
      </c>
      <c r="AE2540" s="110">
        <f>IF('3C-Water transport'!AD$58="no"," ",ROUND(AB2540,4))</f>
        <v>0.51700000000000002</v>
      </c>
    </row>
    <row r="2541" spans="5:31" x14ac:dyDescent="0.25">
      <c r="E2541" s="110">
        <f t="shared" si="168"/>
        <v>0.51800000000000035</v>
      </c>
      <c r="F2541" s="110">
        <f>IF('3A-Rail transport'!$AD$56="no"," ",ROUND(E2541,4))</f>
        <v>0.51800000000000002</v>
      </c>
      <c r="G2541" s="110">
        <f>IF('3A-Rail transport'!$AD$57="no"," ",ROUND(E2541,4))</f>
        <v>0.51800000000000002</v>
      </c>
      <c r="H2541" s="110"/>
      <c r="S2541" s="110">
        <f t="shared" si="169"/>
        <v>0.51800000000000035</v>
      </c>
      <c r="T2541" s="110">
        <f>IF('3B-Air transport'!AD$66="no"," ",ROUND(S2541,4))</f>
        <v>0.51800000000000002</v>
      </c>
      <c r="U2541" s="110">
        <f>IF('3B-Air transport'!AD$67="no"," ",ROUND(S2541,4))</f>
        <v>0.51800000000000002</v>
      </c>
      <c r="V2541" s="110">
        <f>IF('3B-Air transport'!AD$68="no"," ",ROUND(S2541,4))</f>
        <v>0.51800000000000002</v>
      </c>
      <c r="W2541" s="110"/>
      <c r="AB2541" s="110">
        <f t="shared" si="170"/>
        <v>0.51800000000000035</v>
      </c>
      <c r="AC2541" s="110">
        <f>IF('3C-Water transport'!AD$56="no"," ",ROUND(AB2541,4))</f>
        <v>0.51800000000000002</v>
      </c>
      <c r="AD2541" s="110">
        <f>IF('3C-Water transport'!AD$57="no"," ",ROUND(AB2541,4))</f>
        <v>0.51800000000000002</v>
      </c>
      <c r="AE2541" s="110">
        <f>IF('3C-Water transport'!AD$58="no"," ",ROUND(AB2541,4))</f>
        <v>0.51800000000000002</v>
      </c>
    </row>
    <row r="2542" spans="5:31" x14ac:dyDescent="0.25">
      <c r="E2542" s="110">
        <f t="shared" si="168"/>
        <v>0.51900000000000035</v>
      </c>
      <c r="F2542" s="110">
        <f>IF('3A-Rail transport'!$AD$56="no"," ",ROUND(E2542,4))</f>
        <v>0.51900000000000002</v>
      </c>
      <c r="G2542" s="110">
        <f>IF('3A-Rail transport'!$AD$57="no"," ",ROUND(E2542,4))</f>
        <v>0.51900000000000002</v>
      </c>
      <c r="H2542" s="110"/>
      <c r="S2542" s="110">
        <f t="shared" si="169"/>
        <v>0.51900000000000035</v>
      </c>
      <c r="T2542" s="110">
        <f>IF('3B-Air transport'!AD$66="no"," ",ROUND(S2542,4))</f>
        <v>0.51900000000000002</v>
      </c>
      <c r="U2542" s="110">
        <f>IF('3B-Air transport'!AD$67="no"," ",ROUND(S2542,4))</f>
        <v>0.51900000000000002</v>
      </c>
      <c r="V2542" s="110">
        <f>IF('3B-Air transport'!AD$68="no"," ",ROUND(S2542,4))</f>
        <v>0.51900000000000002</v>
      </c>
      <c r="W2542" s="110"/>
      <c r="AB2542" s="110">
        <f t="shared" si="170"/>
        <v>0.51900000000000035</v>
      </c>
      <c r="AC2542" s="110">
        <f>IF('3C-Water transport'!AD$56="no"," ",ROUND(AB2542,4))</f>
        <v>0.51900000000000002</v>
      </c>
      <c r="AD2542" s="110">
        <f>IF('3C-Water transport'!AD$57="no"," ",ROUND(AB2542,4))</f>
        <v>0.51900000000000002</v>
      </c>
      <c r="AE2542" s="110">
        <f>IF('3C-Water transport'!AD$58="no"," ",ROUND(AB2542,4))</f>
        <v>0.51900000000000002</v>
      </c>
    </row>
    <row r="2543" spans="5:31" x14ac:dyDescent="0.25">
      <c r="E2543" s="110">
        <f t="shared" si="168"/>
        <v>0.52000000000000035</v>
      </c>
      <c r="F2543" s="110">
        <f>IF('3A-Rail transport'!$AD$56="no"," ",ROUND(E2543,4))</f>
        <v>0.52</v>
      </c>
      <c r="G2543" s="110">
        <f>IF('3A-Rail transport'!$AD$57="no"," ",ROUND(E2543,4))</f>
        <v>0.52</v>
      </c>
      <c r="H2543" s="110"/>
      <c r="S2543" s="110">
        <f t="shared" si="169"/>
        <v>0.52000000000000035</v>
      </c>
      <c r="T2543" s="110">
        <f>IF('3B-Air transport'!AD$66="no"," ",ROUND(S2543,4))</f>
        <v>0.52</v>
      </c>
      <c r="U2543" s="110">
        <f>IF('3B-Air transport'!AD$67="no"," ",ROUND(S2543,4))</f>
        <v>0.52</v>
      </c>
      <c r="V2543" s="110">
        <f>IF('3B-Air transport'!AD$68="no"," ",ROUND(S2543,4))</f>
        <v>0.52</v>
      </c>
      <c r="W2543" s="110"/>
      <c r="AB2543" s="110">
        <f t="shared" si="170"/>
        <v>0.52000000000000035</v>
      </c>
      <c r="AC2543" s="110">
        <f>IF('3C-Water transport'!AD$56="no"," ",ROUND(AB2543,4))</f>
        <v>0.52</v>
      </c>
      <c r="AD2543" s="110">
        <f>IF('3C-Water transport'!AD$57="no"," ",ROUND(AB2543,4))</f>
        <v>0.52</v>
      </c>
      <c r="AE2543" s="110">
        <f>IF('3C-Water transport'!AD$58="no"," ",ROUND(AB2543,4))</f>
        <v>0.52</v>
      </c>
    </row>
    <row r="2544" spans="5:31" x14ac:dyDescent="0.25">
      <c r="E2544" s="110">
        <f t="shared" si="168"/>
        <v>0.52100000000000035</v>
      </c>
      <c r="F2544" s="110">
        <f>IF('3A-Rail transport'!$AD$56="no"," ",ROUND(E2544,4))</f>
        <v>0.52100000000000002</v>
      </c>
      <c r="G2544" s="110">
        <f>IF('3A-Rail transport'!$AD$57="no"," ",ROUND(E2544,4))</f>
        <v>0.52100000000000002</v>
      </c>
      <c r="H2544" s="110"/>
      <c r="S2544" s="110">
        <f t="shared" si="169"/>
        <v>0.52100000000000035</v>
      </c>
      <c r="T2544" s="110">
        <f>IF('3B-Air transport'!AD$66="no"," ",ROUND(S2544,4))</f>
        <v>0.52100000000000002</v>
      </c>
      <c r="U2544" s="110">
        <f>IF('3B-Air transport'!AD$67="no"," ",ROUND(S2544,4))</f>
        <v>0.52100000000000002</v>
      </c>
      <c r="V2544" s="110">
        <f>IF('3B-Air transport'!AD$68="no"," ",ROUND(S2544,4))</f>
        <v>0.52100000000000002</v>
      </c>
      <c r="W2544" s="110"/>
      <c r="AB2544" s="110">
        <f t="shared" si="170"/>
        <v>0.52100000000000035</v>
      </c>
      <c r="AC2544" s="110">
        <f>IF('3C-Water transport'!AD$56="no"," ",ROUND(AB2544,4))</f>
        <v>0.52100000000000002</v>
      </c>
      <c r="AD2544" s="110">
        <f>IF('3C-Water transport'!AD$57="no"," ",ROUND(AB2544,4))</f>
        <v>0.52100000000000002</v>
      </c>
      <c r="AE2544" s="110">
        <f>IF('3C-Water transport'!AD$58="no"," ",ROUND(AB2544,4))</f>
        <v>0.52100000000000002</v>
      </c>
    </row>
    <row r="2545" spans="5:31" x14ac:dyDescent="0.25">
      <c r="E2545" s="110">
        <f t="shared" si="168"/>
        <v>0.52200000000000035</v>
      </c>
      <c r="F2545" s="110">
        <f>IF('3A-Rail transport'!$AD$56="no"," ",ROUND(E2545,4))</f>
        <v>0.52200000000000002</v>
      </c>
      <c r="G2545" s="110">
        <f>IF('3A-Rail transport'!$AD$57="no"," ",ROUND(E2545,4))</f>
        <v>0.52200000000000002</v>
      </c>
      <c r="H2545" s="110"/>
      <c r="S2545" s="110">
        <f t="shared" si="169"/>
        <v>0.52200000000000035</v>
      </c>
      <c r="T2545" s="110">
        <f>IF('3B-Air transport'!AD$66="no"," ",ROUND(S2545,4))</f>
        <v>0.52200000000000002</v>
      </c>
      <c r="U2545" s="110">
        <f>IF('3B-Air transport'!AD$67="no"," ",ROUND(S2545,4))</f>
        <v>0.52200000000000002</v>
      </c>
      <c r="V2545" s="110">
        <f>IF('3B-Air transport'!AD$68="no"," ",ROUND(S2545,4))</f>
        <v>0.52200000000000002</v>
      </c>
      <c r="W2545" s="110"/>
      <c r="AB2545" s="110">
        <f t="shared" si="170"/>
        <v>0.52200000000000035</v>
      </c>
      <c r="AC2545" s="110">
        <f>IF('3C-Water transport'!AD$56="no"," ",ROUND(AB2545,4))</f>
        <v>0.52200000000000002</v>
      </c>
      <c r="AD2545" s="110">
        <f>IF('3C-Water transport'!AD$57="no"," ",ROUND(AB2545,4))</f>
        <v>0.52200000000000002</v>
      </c>
      <c r="AE2545" s="110">
        <f>IF('3C-Water transport'!AD$58="no"," ",ROUND(AB2545,4))</f>
        <v>0.52200000000000002</v>
      </c>
    </row>
    <row r="2546" spans="5:31" x14ac:dyDescent="0.25">
      <c r="E2546" s="110">
        <f t="shared" si="168"/>
        <v>0.52300000000000035</v>
      </c>
      <c r="F2546" s="110">
        <f>IF('3A-Rail transport'!$AD$56="no"," ",ROUND(E2546,4))</f>
        <v>0.52300000000000002</v>
      </c>
      <c r="G2546" s="110">
        <f>IF('3A-Rail transport'!$AD$57="no"," ",ROUND(E2546,4))</f>
        <v>0.52300000000000002</v>
      </c>
      <c r="H2546" s="110"/>
      <c r="S2546" s="110">
        <f t="shared" si="169"/>
        <v>0.52300000000000035</v>
      </c>
      <c r="T2546" s="110">
        <f>IF('3B-Air transport'!AD$66="no"," ",ROUND(S2546,4))</f>
        <v>0.52300000000000002</v>
      </c>
      <c r="U2546" s="110">
        <f>IF('3B-Air transport'!AD$67="no"," ",ROUND(S2546,4))</f>
        <v>0.52300000000000002</v>
      </c>
      <c r="V2546" s="110">
        <f>IF('3B-Air transport'!AD$68="no"," ",ROUND(S2546,4))</f>
        <v>0.52300000000000002</v>
      </c>
      <c r="W2546" s="110"/>
      <c r="AB2546" s="110">
        <f t="shared" si="170"/>
        <v>0.52300000000000035</v>
      </c>
      <c r="AC2546" s="110">
        <f>IF('3C-Water transport'!AD$56="no"," ",ROUND(AB2546,4))</f>
        <v>0.52300000000000002</v>
      </c>
      <c r="AD2546" s="110">
        <f>IF('3C-Water transport'!AD$57="no"," ",ROUND(AB2546,4))</f>
        <v>0.52300000000000002</v>
      </c>
      <c r="AE2546" s="110">
        <f>IF('3C-Water transport'!AD$58="no"," ",ROUND(AB2546,4))</f>
        <v>0.52300000000000002</v>
      </c>
    </row>
    <row r="2547" spans="5:31" x14ac:dyDescent="0.25">
      <c r="E2547" s="110">
        <f t="shared" si="168"/>
        <v>0.52400000000000035</v>
      </c>
      <c r="F2547" s="110">
        <f>IF('3A-Rail transport'!$AD$56="no"," ",ROUND(E2547,4))</f>
        <v>0.52400000000000002</v>
      </c>
      <c r="G2547" s="110">
        <f>IF('3A-Rail transport'!$AD$57="no"," ",ROUND(E2547,4))</f>
        <v>0.52400000000000002</v>
      </c>
      <c r="H2547" s="110"/>
      <c r="S2547" s="110">
        <f t="shared" si="169"/>
        <v>0.52400000000000035</v>
      </c>
      <c r="T2547" s="110">
        <f>IF('3B-Air transport'!AD$66="no"," ",ROUND(S2547,4))</f>
        <v>0.52400000000000002</v>
      </c>
      <c r="U2547" s="110">
        <f>IF('3B-Air transport'!AD$67="no"," ",ROUND(S2547,4))</f>
        <v>0.52400000000000002</v>
      </c>
      <c r="V2547" s="110">
        <f>IF('3B-Air transport'!AD$68="no"," ",ROUND(S2547,4))</f>
        <v>0.52400000000000002</v>
      </c>
      <c r="W2547" s="110"/>
      <c r="AB2547" s="110">
        <f t="shared" si="170"/>
        <v>0.52400000000000035</v>
      </c>
      <c r="AC2547" s="110">
        <f>IF('3C-Water transport'!AD$56="no"," ",ROUND(AB2547,4))</f>
        <v>0.52400000000000002</v>
      </c>
      <c r="AD2547" s="110">
        <f>IF('3C-Water transport'!AD$57="no"," ",ROUND(AB2547,4))</f>
        <v>0.52400000000000002</v>
      </c>
      <c r="AE2547" s="110">
        <f>IF('3C-Water transport'!AD$58="no"," ",ROUND(AB2547,4))</f>
        <v>0.52400000000000002</v>
      </c>
    </row>
    <row r="2548" spans="5:31" x14ac:dyDescent="0.25">
      <c r="E2548" s="110">
        <f t="shared" si="168"/>
        <v>0.52500000000000036</v>
      </c>
      <c r="F2548" s="110">
        <f>IF('3A-Rail transport'!$AD$56="no"," ",ROUND(E2548,4))</f>
        <v>0.52500000000000002</v>
      </c>
      <c r="G2548" s="110">
        <f>IF('3A-Rail transport'!$AD$57="no"," ",ROUND(E2548,4))</f>
        <v>0.52500000000000002</v>
      </c>
      <c r="H2548" s="110"/>
      <c r="S2548" s="110">
        <f t="shared" si="169"/>
        <v>0.52500000000000036</v>
      </c>
      <c r="T2548" s="110">
        <f>IF('3B-Air transport'!AD$66="no"," ",ROUND(S2548,4))</f>
        <v>0.52500000000000002</v>
      </c>
      <c r="U2548" s="110">
        <f>IF('3B-Air transport'!AD$67="no"," ",ROUND(S2548,4))</f>
        <v>0.52500000000000002</v>
      </c>
      <c r="V2548" s="110">
        <f>IF('3B-Air transport'!AD$68="no"," ",ROUND(S2548,4))</f>
        <v>0.52500000000000002</v>
      </c>
      <c r="W2548" s="110"/>
      <c r="AB2548" s="110">
        <f t="shared" si="170"/>
        <v>0.52500000000000036</v>
      </c>
      <c r="AC2548" s="110">
        <f>IF('3C-Water transport'!AD$56="no"," ",ROUND(AB2548,4))</f>
        <v>0.52500000000000002</v>
      </c>
      <c r="AD2548" s="110">
        <f>IF('3C-Water transport'!AD$57="no"," ",ROUND(AB2548,4))</f>
        <v>0.52500000000000002</v>
      </c>
      <c r="AE2548" s="110">
        <f>IF('3C-Water transport'!AD$58="no"," ",ROUND(AB2548,4))</f>
        <v>0.52500000000000002</v>
      </c>
    </row>
    <row r="2549" spans="5:31" x14ac:dyDescent="0.25">
      <c r="E2549" s="110">
        <f t="shared" si="168"/>
        <v>0.52600000000000036</v>
      </c>
      <c r="F2549" s="110">
        <f>IF('3A-Rail transport'!$AD$56="no"," ",ROUND(E2549,4))</f>
        <v>0.52600000000000002</v>
      </c>
      <c r="G2549" s="110">
        <f>IF('3A-Rail transport'!$AD$57="no"," ",ROUND(E2549,4))</f>
        <v>0.52600000000000002</v>
      </c>
      <c r="H2549" s="110"/>
      <c r="S2549" s="110">
        <f t="shared" si="169"/>
        <v>0.52600000000000036</v>
      </c>
      <c r="T2549" s="110">
        <f>IF('3B-Air transport'!AD$66="no"," ",ROUND(S2549,4))</f>
        <v>0.52600000000000002</v>
      </c>
      <c r="U2549" s="110">
        <f>IF('3B-Air transport'!AD$67="no"," ",ROUND(S2549,4))</f>
        <v>0.52600000000000002</v>
      </c>
      <c r="V2549" s="110">
        <f>IF('3B-Air transport'!AD$68="no"," ",ROUND(S2549,4))</f>
        <v>0.52600000000000002</v>
      </c>
      <c r="W2549" s="110"/>
      <c r="AB2549" s="110">
        <f t="shared" si="170"/>
        <v>0.52600000000000036</v>
      </c>
      <c r="AC2549" s="110">
        <f>IF('3C-Water transport'!AD$56="no"," ",ROUND(AB2549,4))</f>
        <v>0.52600000000000002</v>
      </c>
      <c r="AD2549" s="110">
        <f>IF('3C-Water transport'!AD$57="no"," ",ROUND(AB2549,4))</f>
        <v>0.52600000000000002</v>
      </c>
      <c r="AE2549" s="110">
        <f>IF('3C-Water transport'!AD$58="no"," ",ROUND(AB2549,4))</f>
        <v>0.52600000000000002</v>
      </c>
    </row>
    <row r="2550" spans="5:31" x14ac:dyDescent="0.25">
      <c r="E2550" s="110">
        <f t="shared" si="168"/>
        <v>0.52700000000000036</v>
      </c>
      <c r="F2550" s="110">
        <f>IF('3A-Rail transport'!$AD$56="no"," ",ROUND(E2550,4))</f>
        <v>0.52700000000000002</v>
      </c>
      <c r="G2550" s="110">
        <f>IF('3A-Rail transport'!$AD$57="no"," ",ROUND(E2550,4))</f>
        <v>0.52700000000000002</v>
      </c>
      <c r="H2550" s="110"/>
      <c r="S2550" s="110">
        <f t="shared" si="169"/>
        <v>0.52700000000000036</v>
      </c>
      <c r="T2550" s="110">
        <f>IF('3B-Air transport'!AD$66="no"," ",ROUND(S2550,4))</f>
        <v>0.52700000000000002</v>
      </c>
      <c r="U2550" s="110">
        <f>IF('3B-Air transport'!AD$67="no"," ",ROUND(S2550,4))</f>
        <v>0.52700000000000002</v>
      </c>
      <c r="V2550" s="110">
        <f>IF('3B-Air transport'!AD$68="no"," ",ROUND(S2550,4))</f>
        <v>0.52700000000000002</v>
      </c>
      <c r="W2550" s="110"/>
      <c r="AB2550" s="110">
        <f t="shared" si="170"/>
        <v>0.52700000000000036</v>
      </c>
      <c r="AC2550" s="110">
        <f>IF('3C-Water transport'!AD$56="no"," ",ROUND(AB2550,4))</f>
        <v>0.52700000000000002</v>
      </c>
      <c r="AD2550" s="110">
        <f>IF('3C-Water transport'!AD$57="no"," ",ROUND(AB2550,4))</f>
        <v>0.52700000000000002</v>
      </c>
      <c r="AE2550" s="110">
        <f>IF('3C-Water transport'!AD$58="no"," ",ROUND(AB2550,4))</f>
        <v>0.52700000000000002</v>
      </c>
    </row>
    <row r="2551" spans="5:31" x14ac:dyDescent="0.25">
      <c r="E2551" s="110">
        <f t="shared" si="168"/>
        <v>0.52800000000000036</v>
      </c>
      <c r="F2551" s="110">
        <f>IF('3A-Rail transport'!$AD$56="no"," ",ROUND(E2551,4))</f>
        <v>0.52800000000000002</v>
      </c>
      <c r="G2551" s="110">
        <f>IF('3A-Rail transport'!$AD$57="no"," ",ROUND(E2551,4))</f>
        <v>0.52800000000000002</v>
      </c>
      <c r="H2551" s="110"/>
      <c r="S2551" s="110">
        <f t="shared" si="169"/>
        <v>0.52800000000000036</v>
      </c>
      <c r="T2551" s="110">
        <f>IF('3B-Air transport'!AD$66="no"," ",ROUND(S2551,4))</f>
        <v>0.52800000000000002</v>
      </c>
      <c r="U2551" s="110">
        <f>IF('3B-Air transport'!AD$67="no"," ",ROUND(S2551,4))</f>
        <v>0.52800000000000002</v>
      </c>
      <c r="V2551" s="110">
        <f>IF('3B-Air transport'!AD$68="no"," ",ROUND(S2551,4))</f>
        <v>0.52800000000000002</v>
      </c>
      <c r="W2551" s="110"/>
      <c r="AB2551" s="110">
        <f t="shared" si="170"/>
        <v>0.52800000000000036</v>
      </c>
      <c r="AC2551" s="110">
        <f>IF('3C-Water transport'!AD$56="no"," ",ROUND(AB2551,4))</f>
        <v>0.52800000000000002</v>
      </c>
      <c r="AD2551" s="110">
        <f>IF('3C-Water transport'!AD$57="no"," ",ROUND(AB2551,4))</f>
        <v>0.52800000000000002</v>
      </c>
      <c r="AE2551" s="110">
        <f>IF('3C-Water transport'!AD$58="no"," ",ROUND(AB2551,4))</f>
        <v>0.52800000000000002</v>
      </c>
    </row>
    <row r="2552" spans="5:31" x14ac:dyDescent="0.25">
      <c r="E2552" s="110">
        <f t="shared" si="168"/>
        <v>0.52900000000000036</v>
      </c>
      <c r="F2552" s="110">
        <f>IF('3A-Rail transport'!$AD$56="no"," ",ROUND(E2552,4))</f>
        <v>0.52900000000000003</v>
      </c>
      <c r="G2552" s="110">
        <f>IF('3A-Rail transport'!$AD$57="no"," ",ROUND(E2552,4))</f>
        <v>0.52900000000000003</v>
      </c>
      <c r="H2552" s="110"/>
      <c r="S2552" s="110">
        <f t="shared" si="169"/>
        <v>0.52900000000000036</v>
      </c>
      <c r="T2552" s="110">
        <f>IF('3B-Air transport'!AD$66="no"," ",ROUND(S2552,4))</f>
        <v>0.52900000000000003</v>
      </c>
      <c r="U2552" s="110">
        <f>IF('3B-Air transport'!AD$67="no"," ",ROUND(S2552,4))</f>
        <v>0.52900000000000003</v>
      </c>
      <c r="V2552" s="110">
        <f>IF('3B-Air transport'!AD$68="no"," ",ROUND(S2552,4))</f>
        <v>0.52900000000000003</v>
      </c>
      <c r="W2552" s="110"/>
      <c r="AB2552" s="110">
        <f t="shared" si="170"/>
        <v>0.52900000000000036</v>
      </c>
      <c r="AC2552" s="110">
        <f>IF('3C-Water transport'!AD$56="no"," ",ROUND(AB2552,4))</f>
        <v>0.52900000000000003</v>
      </c>
      <c r="AD2552" s="110">
        <f>IF('3C-Water transport'!AD$57="no"," ",ROUND(AB2552,4))</f>
        <v>0.52900000000000003</v>
      </c>
      <c r="AE2552" s="110">
        <f>IF('3C-Water transport'!AD$58="no"," ",ROUND(AB2552,4))</f>
        <v>0.52900000000000003</v>
      </c>
    </row>
    <row r="2553" spans="5:31" x14ac:dyDescent="0.25">
      <c r="E2553" s="110">
        <f t="shared" si="168"/>
        <v>0.53000000000000036</v>
      </c>
      <c r="F2553" s="110">
        <f>IF('3A-Rail transport'!$AD$56="no"," ",ROUND(E2553,4))</f>
        <v>0.53</v>
      </c>
      <c r="G2553" s="110">
        <f>IF('3A-Rail transport'!$AD$57="no"," ",ROUND(E2553,4))</f>
        <v>0.53</v>
      </c>
      <c r="H2553" s="110"/>
      <c r="S2553" s="110">
        <f t="shared" si="169"/>
        <v>0.53000000000000036</v>
      </c>
      <c r="T2553" s="110">
        <f>IF('3B-Air transport'!AD$66="no"," ",ROUND(S2553,4))</f>
        <v>0.53</v>
      </c>
      <c r="U2553" s="110">
        <f>IF('3B-Air transport'!AD$67="no"," ",ROUND(S2553,4))</f>
        <v>0.53</v>
      </c>
      <c r="V2553" s="110">
        <f>IF('3B-Air transport'!AD$68="no"," ",ROUND(S2553,4))</f>
        <v>0.53</v>
      </c>
      <c r="W2553" s="110"/>
      <c r="AB2553" s="110">
        <f t="shared" si="170"/>
        <v>0.53000000000000036</v>
      </c>
      <c r="AC2553" s="110">
        <f>IF('3C-Water transport'!AD$56="no"," ",ROUND(AB2553,4))</f>
        <v>0.53</v>
      </c>
      <c r="AD2553" s="110">
        <f>IF('3C-Water transport'!AD$57="no"," ",ROUND(AB2553,4))</f>
        <v>0.53</v>
      </c>
      <c r="AE2553" s="110">
        <f>IF('3C-Water transport'!AD$58="no"," ",ROUND(AB2553,4))</f>
        <v>0.53</v>
      </c>
    </row>
    <row r="2554" spans="5:31" x14ac:dyDescent="0.25">
      <c r="E2554" s="110">
        <f t="shared" si="168"/>
        <v>0.53100000000000036</v>
      </c>
      <c r="F2554" s="110">
        <f>IF('3A-Rail transport'!$AD$56="no"," ",ROUND(E2554,4))</f>
        <v>0.53100000000000003</v>
      </c>
      <c r="G2554" s="110">
        <f>IF('3A-Rail transport'!$AD$57="no"," ",ROUND(E2554,4))</f>
        <v>0.53100000000000003</v>
      </c>
      <c r="H2554" s="110"/>
      <c r="S2554" s="110">
        <f t="shared" si="169"/>
        <v>0.53100000000000036</v>
      </c>
      <c r="T2554" s="110">
        <f>IF('3B-Air transport'!AD$66="no"," ",ROUND(S2554,4))</f>
        <v>0.53100000000000003</v>
      </c>
      <c r="U2554" s="110">
        <f>IF('3B-Air transport'!AD$67="no"," ",ROUND(S2554,4))</f>
        <v>0.53100000000000003</v>
      </c>
      <c r="V2554" s="110">
        <f>IF('3B-Air transport'!AD$68="no"," ",ROUND(S2554,4))</f>
        <v>0.53100000000000003</v>
      </c>
      <c r="W2554" s="110"/>
      <c r="AB2554" s="110">
        <f t="shared" si="170"/>
        <v>0.53100000000000036</v>
      </c>
      <c r="AC2554" s="110">
        <f>IF('3C-Water transport'!AD$56="no"," ",ROUND(AB2554,4))</f>
        <v>0.53100000000000003</v>
      </c>
      <c r="AD2554" s="110">
        <f>IF('3C-Water transport'!AD$57="no"," ",ROUND(AB2554,4))</f>
        <v>0.53100000000000003</v>
      </c>
      <c r="AE2554" s="110">
        <f>IF('3C-Water transport'!AD$58="no"," ",ROUND(AB2554,4))</f>
        <v>0.53100000000000003</v>
      </c>
    </row>
    <row r="2555" spans="5:31" x14ac:dyDescent="0.25">
      <c r="E2555" s="110">
        <f t="shared" si="168"/>
        <v>0.53200000000000036</v>
      </c>
      <c r="F2555" s="110">
        <f>IF('3A-Rail transport'!$AD$56="no"," ",ROUND(E2555,4))</f>
        <v>0.53200000000000003</v>
      </c>
      <c r="G2555" s="110">
        <f>IF('3A-Rail transport'!$AD$57="no"," ",ROUND(E2555,4))</f>
        <v>0.53200000000000003</v>
      </c>
      <c r="H2555" s="110"/>
      <c r="S2555" s="110">
        <f t="shared" si="169"/>
        <v>0.53200000000000036</v>
      </c>
      <c r="T2555" s="110">
        <f>IF('3B-Air transport'!AD$66="no"," ",ROUND(S2555,4))</f>
        <v>0.53200000000000003</v>
      </c>
      <c r="U2555" s="110">
        <f>IF('3B-Air transport'!AD$67="no"," ",ROUND(S2555,4))</f>
        <v>0.53200000000000003</v>
      </c>
      <c r="V2555" s="110">
        <f>IF('3B-Air transport'!AD$68="no"," ",ROUND(S2555,4))</f>
        <v>0.53200000000000003</v>
      </c>
      <c r="W2555" s="110"/>
      <c r="AB2555" s="110">
        <f t="shared" si="170"/>
        <v>0.53200000000000036</v>
      </c>
      <c r="AC2555" s="110">
        <f>IF('3C-Water transport'!AD$56="no"," ",ROUND(AB2555,4))</f>
        <v>0.53200000000000003</v>
      </c>
      <c r="AD2555" s="110">
        <f>IF('3C-Water transport'!AD$57="no"," ",ROUND(AB2555,4))</f>
        <v>0.53200000000000003</v>
      </c>
      <c r="AE2555" s="110">
        <f>IF('3C-Water transport'!AD$58="no"," ",ROUND(AB2555,4))</f>
        <v>0.53200000000000003</v>
      </c>
    </row>
    <row r="2556" spans="5:31" x14ac:dyDescent="0.25">
      <c r="E2556" s="110">
        <f t="shared" si="168"/>
        <v>0.53300000000000036</v>
      </c>
      <c r="F2556" s="110">
        <f>IF('3A-Rail transport'!$AD$56="no"," ",ROUND(E2556,4))</f>
        <v>0.53300000000000003</v>
      </c>
      <c r="G2556" s="110">
        <f>IF('3A-Rail transport'!$AD$57="no"," ",ROUND(E2556,4))</f>
        <v>0.53300000000000003</v>
      </c>
      <c r="H2556" s="110"/>
      <c r="S2556" s="110">
        <f t="shared" si="169"/>
        <v>0.53300000000000036</v>
      </c>
      <c r="T2556" s="110">
        <f>IF('3B-Air transport'!AD$66="no"," ",ROUND(S2556,4))</f>
        <v>0.53300000000000003</v>
      </c>
      <c r="U2556" s="110">
        <f>IF('3B-Air transport'!AD$67="no"," ",ROUND(S2556,4))</f>
        <v>0.53300000000000003</v>
      </c>
      <c r="V2556" s="110">
        <f>IF('3B-Air transport'!AD$68="no"," ",ROUND(S2556,4))</f>
        <v>0.53300000000000003</v>
      </c>
      <c r="W2556" s="110"/>
      <c r="AB2556" s="110">
        <f t="shared" si="170"/>
        <v>0.53300000000000036</v>
      </c>
      <c r="AC2556" s="110">
        <f>IF('3C-Water transport'!AD$56="no"," ",ROUND(AB2556,4))</f>
        <v>0.53300000000000003</v>
      </c>
      <c r="AD2556" s="110">
        <f>IF('3C-Water transport'!AD$57="no"," ",ROUND(AB2556,4))</f>
        <v>0.53300000000000003</v>
      </c>
      <c r="AE2556" s="110">
        <f>IF('3C-Water transport'!AD$58="no"," ",ROUND(AB2556,4))</f>
        <v>0.53300000000000003</v>
      </c>
    </row>
    <row r="2557" spans="5:31" x14ac:dyDescent="0.25">
      <c r="E2557" s="110">
        <f t="shared" si="168"/>
        <v>0.53400000000000036</v>
      </c>
      <c r="F2557" s="110">
        <f>IF('3A-Rail transport'!$AD$56="no"," ",ROUND(E2557,4))</f>
        <v>0.53400000000000003</v>
      </c>
      <c r="G2557" s="110">
        <f>IF('3A-Rail transport'!$AD$57="no"," ",ROUND(E2557,4))</f>
        <v>0.53400000000000003</v>
      </c>
      <c r="H2557" s="110"/>
      <c r="S2557" s="110">
        <f t="shared" si="169"/>
        <v>0.53400000000000036</v>
      </c>
      <c r="T2557" s="110">
        <f>IF('3B-Air transport'!AD$66="no"," ",ROUND(S2557,4))</f>
        <v>0.53400000000000003</v>
      </c>
      <c r="U2557" s="110">
        <f>IF('3B-Air transport'!AD$67="no"," ",ROUND(S2557,4))</f>
        <v>0.53400000000000003</v>
      </c>
      <c r="V2557" s="110">
        <f>IF('3B-Air transport'!AD$68="no"," ",ROUND(S2557,4))</f>
        <v>0.53400000000000003</v>
      </c>
      <c r="W2557" s="110"/>
      <c r="AB2557" s="110">
        <f t="shared" si="170"/>
        <v>0.53400000000000036</v>
      </c>
      <c r="AC2557" s="110">
        <f>IF('3C-Water transport'!AD$56="no"," ",ROUND(AB2557,4))</f>
        <v>0.53400000000000003</v>
      </c>
      <c r="AD2557" s="110">
        <f>IF('3C-Water transport'!AD$57="no"," ",ROUND(AB2557,4))</f>
        <v>0.53400000000000003</v>
      </c>
      <c r="AE2557" s="110">
        <f>IF('3C-Water transport'!AD$58="no"," ",ROUND(AB2557,4))</f>
        <v>0.53400000000000003</v>
      </c>
    </row>
    <row r="2558" spans="5:31" x14ac:dyDescent="0.25">
      <c r="E2558" s="110">
        <f t="shared" si="168"/>
        <v>0.53500000000000036</v>
      </c>
      <c r="F2558" s="110">
        <f>IF('3A-Rail transport'!$AD$56="no"," ",ROUND(E2558,4))</f>
        <v>0.53500000000000003</v>
      </c>
      <c r="G2558" s="110">
        <f>IF('3A-Rail transport'!$AD$57="no"," ",ROUND(E2558,4))</f>
        <v>0.53500000000000003</v>
      </c>
      <c r="H2558" s="110"/>
      <c r="S2558" s="110">
        <f t="shared" si="169"/>
        <v>0.53500000000000036</v>
      </c>
      <c r="T2558" s="110">
        <f>IF('3B-Air transport'!AD$66="no"," ",ROUND(S2558,4))</f>
        <v>0.53500000000000003</v>
      </c>
      <c r="U2558" s="110">
        <f>IF('3B-Air transport'!AD$67="no"," ",ROUND(S2558,4))</f>
        <v>0.53500000000000003</v>
      </c>
      <c r="V2558" s="110">
        <f>IF('3B-Air transport'!AD$68="no"," ",ROUND(S2558,4))</f>
        <v>0.53500000000000003</v>
      </c>
      <c r="W2558" s="110"/>
      <c r="AB2558" s="110">
        <f t="shared" si="170"/>
        <v>0.53500000000000036</v>
      </c>
      <c r="AC2558" s="110">
        <f>IF('3C-Water transport'!AD$56="no"," ",ROUND(AB2558,4))</f>
        <v>0.53500000000000003</v>
      </c>
      <c r="AD2558" s="110">
        <f>IF('3C-Water transport'!AD$57="no"," ",ROUND(AB2558,4))</f>
        <v>0.53500000000000003</v>
      </c>
      <c r="AE2558" s="110">
        <f>IF('3C-Water transport'!AD$58="no"," ",ROUND(AB2558,4))</f>
        <v>0.53500000000000003</v>
      </c>
    </row>
    <row r="2559" spans="5:31" x14ac:dyDescent="0.25">
      <c r="E2559" s="110">
        <f t="shared" si="168"/>
        <v>0.53600000000000037</v>
      </c>
      <c r="F2559" s="110">
        <f>IF('3A-Rail transport'!$AD$56="no"," ",ROUND(E2559,4))</f>
        <v>0.53600000000000003</v>
      </c>
      <c r="G2559" s="110">
        <f>IF('3A-Rail transport'!$AD$57="no"," ",ROUND(E2559,4))</f>
        <v>0.53600000000000003</v>
      </c>
      <c r="H2559" s="110"/>
      <c r="S2559" s="110">
        <f t="shared" si="169"/>
        <v>0.53600000000000037</v>
      </c>
      <c r="T2559" s="110">
        <f>IF('3B-Air transport'!AD$66="no"," ",ROUND(S2559,4))</f>
        <v>0.53600000000000003</v>
      </c>
      <c r="U2559" s="110">
        <f>IF('3B-Air transport'!AD$67="no"," ",ROUND(S2559,4))</f>
        <v>0.53600000000000003</v>
      </c>
      <c r="V2559" s="110">
        <f>IF('3B-Air transport'!AD$68="no"," ",ROUND(S2559,4))</f>
        <v>0.53600000000000003</v>
      </c>
      <c r="W2559" s="110"/>
      <c r="AB2559" s="110">
        <f t="shared" si="170"/>
        <v>0.53600000000000037</v>
      </c>
      <c r="AC2559" s="110">
        <f>IF('3C-Water transport'!AD$56="no"," ",ROUND(AB2559,4))</f>
        <v>0.53600000000000003</v>
      </c>
      <c r="AD2559" s="110">
        <f>IF('3C-Water transport'!AD$57="no"," ",ROUND(AB2559,4))</f>
        <v>0.53600000000000003</v>
      </c>
      <c r="AE2559" s="110">
        <f>IF('3C-Water transport'!AD$58="no"," ",ROUND(AB2559,4))</f>
        <v>0.53600000000000003</v>
      </c>
    </row>
    <row r="2560" spans="5:31" x14ac:dyDescent="0.25">
      <c r="E2560" s="110">
        <f t="shared" si="168"/>
        <v>0.53700000000000037</v>
      </c>
      <c r="F2560" s="110">
        <f>IF('3A-Rail transport'!$AD$56="no"," ",ROUND(E2560,4))</f>
        <v>0.53700000000000003</v>
      </c>
      <c r="G2560" s="110">
        <f>IF('3A-Rail transport'!$AD$57="no"," ",ROUND(E2560,4))</f>
        <v>0.53700000000000003</v>
      </c>
      <c r="H2560" s="110"/>
      <c r="S2560" s="110">
        <f t="shared" si="169"/>
        <v>0.53700000000000037</v>
      </c>
      <c r="T2560" s="110">
        <f>IF('3B-Air transport'!AD$66="no"," ",ROUND(S2560,4))</f>
        <v>0.53700000000000003</v>
      </c>
      <c r="U2560" s="110">
        <f>IF('3B-Air transport'!AD$67="no"," ",ROUND(S2560,4))</f>
        <v>0.53700000000000003</v>
      </c>
      <c r="V2560" s="110">
        <f>IF('3B-Air transport'!AD$68="no"," ",ROUND(S2560,4))</f>
        <v>0.53700000000000003</v>
      </c>
      <c r="W2560" s="110"/>
      <c r="AB2560" s="110">
        <f t="shared" si="170"/>
        <v>0.53700000000000037</v>
      </c>
      <c r="AC2560" s="110">
        <f>IF('3C-Water transport'!AD$56="no"," ",ROUND(AB2560,4))</f>
        <v>0.53700000000000003</v>
      </c>
      <c r="AD2560" s="110">
        <f>IF('3C-Water transport'!AD$57="no"," ",ROUND(AB2560,4))</f>
        <v>0.53700000000000003</v>
      </c>
      <c r="AE2560" s="110">
        <f>IF('3C-Water transport'!AD$58="no"," ",ROUND(AB2560,4))</f>
        <v>0.53700000000000003</v>
      </c>
    </row>
    <row r="2561" spans="5:31" x14ac:dyDescent="0.25">
      <c r="E2561" s="110">
        <f t="shared" si="168"/>
        <v>0.53800000000000037</v>
      </c>
      <c r="F2561" s="110">
        <f>IF('3A-Rail transport'!$AD$56="no"," ",ROUND(E2561,4))</f>
        <v>0.53800000000000003</v>
      </c>
      <c r="G2561" s="110">
        <f>IF('3A-Rail transport'!$AD$57="no"," ",ROUND(E2561,4))</f>
        <v>0.53800000000000003</v>
      </c>
      <c r="H2561" s="110"/>
      <c r="S2561" s="110">
        <f t="shared" si="169"/>
        <v>0.53800000000000037</v>
      </c>
      <c r="T2561" s="110">
        <f>IF('3B-Air transport'!AD$66="no"," ",ROUND(S2561,4))</f>
        <v>0.53800000000000003</v>
      </c>
      <c r="U2561" s="110">
        <f>IF('3B-Air transport'!AD$67="no"," ",ROUND(S2561,4))</f>
        <v>0.53800000000000003</v>
      </c>
      <c r="V2561" s="110">
        <f>IF('3B-Air transport'!AD$68="no"," ",ROUND(S2561,4))</f>
        <v>0.53800000000000003</v>
      </c>
      <c r="W2561" s="110"/>
      <c r="AB2561" s="110">
        <f t="shared" si="170"/>
        <v>0.53800000000000037</v>
      </c>
      <c r="AC2561" s="110">
        <f>IF('3C-Water transport'!AD$56="no"," ",ROUND(AB2561,4))</f>
        <v>0.53800000000000003</v>
      </c>
      <c r="AD2561" s="110">
        <f>IF('3C-Water transport'!AD$57="no"," ",ROUND(AB2561,4))</f>
        <v>0.53800000000000003</v>
      </c>
      <c r="AE2561" s="110">
        <f>IF('3C-Water transport'!AD$58="no"," ",ROUND(AB2561,4))</f>
        <v>0.53800000000000003</v>
      </c>
    </row>
    <row r="2562" spans="5:31" x14ac:dyDescent="0.25">
      <c r="E2562" s="110">
        <f t="shared" si="168"/>
        <v>0.53900000000000037</v>
      </c>
      <c r="F2562" s="110">
        <f>IF('3A-Rail transport'!$AD$56="no"," ",ROUND(E2562,4))</f>
        <v>0.53900000000000003</v>
      </c>
      <c r="G2562" s="110">
        <f>IF('3A-Rail transport'!$AD$57="no"," ",ROUND(E2562,4))</f>
        <v>0.53900000000000003</v>
      </c>
      <c r="H2562" s="110"/>
      <c r="S2562" s="110">
        <f t="shared" si="169"/>
        <v>0.53900000000000037</v>
      </c>
      <c r="T2562" s="110">
        <f>IF('3B-Air transport'!AD$66="no"," ",ROUND(S2562,4))</f>
        <v>0.53900000000000003</v>
      </c>
      <c r="U2562" s="110">
        <f>IF('3B-Air transport'!AD$67="no"," ",ROUND(S2562,4))</f>
        <v>0.53900000000000003</v>
      </c>
      <c r="V2562" s="110">
        <f>IF('3B-Air transport'!AD$68="no"," ",ROUND(S2562,4))</f>
        <v>0.53900000000000003</v>
      </c>
      <c r="W2562" s="110"/>
      <c r="AB2562" s="110">
        <f t="shared" si="170"/>
        <v>0.53900000000000037</v>
      </c>
      <c r="AC2562" s="110">
        <f>IF('3C-Water transport'!AD$56="no"," ",ROUND(AB2562,4))</f>
        <v>0.53900000000000003</v>
      </c>
      <c r="AD2562" s="110">
        <f>IF('3C-Water transport'!AD$57="no"," ",ROUND(AB2562,4))</f>
        <v>0.53900000000000003</v>
      </c>
      <c r="AE2562" s="110">
        <f>IF('3C-Water transport'!AD$58="no"," ",ROUND(AB2562,4))</f>
        <v>0.53900000000000003</v>
      </c>
    </row>
    <row r="2563" spans="5:31" x14ac:dyDescent="0.25">
      <c r="E2563" s="110">
        <f t="shared" si="168"/>
        <v>0.54000000000000037</v>
      </c>
      <c r="F2563" s="110">
        <f>IF('3A-Rail transport'!$AD$56="no"," ",ROUND(E2563,4))</f>
        <v>0.54</v>
      </c>
      <c r="G2563" s="110">
        <f>IF('3A-Rail transport'!$AD$57="no"," ",ROUND(E2563,4))</f>
        <v>0.54</v>
      </c>
      <c r="H2563" s="110"/>
      <c r="S2563" s="110">
        <f t="shared" si="169"/>
        <v>0.54000000000000037</v>
      </c>
      <c r="T2563" s="110">
        <f>IF('3B-Air transport'!AD$66="no"," ",ROUND(S2563,4))</f>
        <v>0.54</v>
      </c>
      <c r="U2563" s="110">
        <f>IF('3B-Air transport'!AD$67="no"," ",ROUND(S2563,4))</f>
        <v>0.54</v>
      </c>
      <c r="V2563" s="110">
        <f>IF('3B-Air transport'!AD$68="no"," ",ROUND(S2563,4))</f>
        <v>0.54</v>
      </c>
      <c r="W2563" s="110"/>
      <c r="AB2563" s="110">
        <f t="shared" si="170"/>
        <v>0.54000000000000037</v>
      </c>
      <c r="AC2563" s="110">
        <f>IF('3C-Water transport'!AD$56="no"," ",ROUND(AB2563,4))</f>
        <v>0.54</v>
      </c>
      <c r="AD2563" s="110">
        <f>IF('3C-Water transport'!AD$57="no"," ",ROUND(AB2563,4))</f>
        <v>0.54</v>
      </c>
      <c r="AE2563" s="110">
        <f>IF('3C-Water transport'!AD$58="no"," ",ROUND(AB2563,4))</f>
        <v>0.54</v>
      </c>
    </row>
    <row r="2564" spans="5:31" x14ac:dyDescent="0.25">
      <c r="E2564" s="110">
        <f t="shared" si="168"/>
        <v>0.54100000000000037</v>
      </c>
      <c r="F2564" s="110">
        <f>IF('3A-Rail transport'!$AD$56="no"," ",ROUND(E2564,4))</f>
        <v>0.54100000000000004</v>
      </c>
      <c r="G2564" s="110">
        <f>IF('3A-Rail transport'!$AD$57="no"," ",ROUND(E2564,4))</f>
        <v>0.54100000000000004</v>
      </c>
      <c r="H2564" s="110"/>
      <c r="S2564" s="110">
        <f t="shared" si="169"/>
        <v>0.54100000000000037</v>
      </c>
      <c r="T2564" s="110">
        <f>IF('3B-Air transport'!AD$66="no"," ",ROUND(S2564,4))</f>
        <v>0.54100000000000004</v>
      </c>
      <c r="U2564" s="110">
        <f>IF('3B-Air transport'!AD$67="no"," ",ROUND(S2564,4))</f>
        <v>0.54100000000000004</v>
      </c>
      <c r="V2564" s="110">
        <f>IF('3B-Air transport'!AD$68="no"," ",ROUND(S2564,4))</f>
        <v>0.54100000000000004</v>
      </c>
      <c r="W2564" s="110"/>
      <c r="AB2564" s="110">
        <f t="shared" si="170"/>
        <v>0.54100000000000037</v>
      </c>
      <c r="AC2564" s="110">
        <f>IF('3C-Water transport'!AD$56="no"," ",ROUND(AB2564,4))</f>
        <v>0.54100000000000004</v>
      </c>
      <c r="AD2564" s="110">
        <f>IF('3C-Water transport'!AD$57="no"," ",ROUND(AB2564,4))</f>
        <v>0.54100000000000004</v>
      </c>
      <c r="AE2564" s="110">
        <f>IF('3C-Water transport'!AD$58="no"," ",ROUND(AB2564,4))</f>
        <v>0.54100000000000004</v>
      </c>
    </row>
    <row r="2565" spans="5:31" x14ac:dyDescent="0.25">
      <c r="E2565" s="110">
        <f t="shared" si="168"/>
        <v>0.54200000000000037</v>
      </c>
      <c r="F2565" s="110">
        <f>IF('3A-Rail transport'!$AD$56="no"," ",ROUND(E2565,4))</f>
        <v>0.54200000000000004</v>
      </c>
      <c r="G2565" s="110">
        <f>IF('3A-Rail transport'!$AD$57="no"," ",ROUND(E2565,4))</f>
        <v>0.54200000000000004</v>
      </c>
      <c r="H2565" s="110"/>
      <c r="S2565" s="110">
        <f t="shared" si="169"/>
        <v>0.54200000000000037</v>
      </c>
      <c r="T2565" s="110">
        <f>IF('3B-Air transport'!AD$66="no"," ",ROUND(S2565,4))</f>
        <v>0.54200000000000004</v>
      </c>
      <c r="U2565" s="110">
        <f>IF('3B-Air transport'!AD$67="no"," ",ROUND(S2565,4))</f>
        <v>0.54200000000000004</v>
      </c>
      <c r="V2565" s="110">
        <f>IF('3B-Air transport'!AD$68="no"," ",ROUND(S2565,4))</f>
        <v>0.54200000000000004</v>
      </c>
      <c r="W2565" s="110"/>
      <c r="AB2565" s="110">
        <f t="shared" si="170"/>
        <v>0.54200000000000037</v>
      </c>
      <c r="AC2565" s="110">
        <f>IF('3C-Water transport'!AD$56="no"," ",ROUND(AB2565,4))</f>
        <v>0.54200000000000004</v>
      </c>
      <c r="AD2565" s="110">
        <f>IF('3C-Water transport'!AD$57="no"," ",ROUND(AB2565,4))</f>
        <v>0.54200000000000004</v>
      </c>
      <c r="AE2565" s="110">
        <f>IF('3C-Water transport'!AD$58="no"," ",ROUND(AB2565,4))</f>
        <v>0.54200000000000004</v>
      </c>
    </row>
    <row r="2566" spans="5:31" x14ac:dyDescent="0.25">
      <c r="E2566" s="110">
        <f t="shared" si="168"/>
        <v>0.54300000000000037</v>
      </c>
      <c r="F2566" s="110">
        <f>IF('3A-Rail transport'!$AD$56="no"," ",ROUND(E2566,4))</f>
        <v>0.54300000000000004</v>
      </c>
      <c r="G2566" s="110">
        <f>IF('3A-Rail transport'!$AD$57="no"," ",ROUND(E2566,4))</f>
        <v>0.54300000000000004</v>
      </c>
      <c r="H2566" s="110"/>
      <c r="S2566" s="110">
        <f t="shared" si="169"/>
        <v>0.54300000000000037</v>
      </c>
      <c r="T2566" s="110">
        <f>IF('3B-Air transport'!AD$66="no"," ",ROUND(S2566,4))</f>
        <v>0.54300000000000004</v>
      </c>
      <c r="U2566" s="110">
        <f>IF('3B-Air transport'!AD$67="no"," ",ROUND(S2566,4))</f>
        <v>0.54300000000000004</v>
      </c>
      <c r="V2566" s="110">
        <f>IF('3B-Air transport'!AD$68="no"," ",ROUND(S2566,4))</f>
        <v>0.54300000000000004</v>
      </c>
      <c r="W2566" s="110"/>
      <c r="AB2566" s="110">
        <f t="shared" si="170"/>
        <v>0.54300000000000037</v>
      </c>
      <c r="AC2566" s="110">
        <f>IF('3C-Water transport'!AD$56="no"," ",ROUND(AB2566,4))</f>
        <v>0.54300000000000004</v>
      </c>
      <c r="AD2566" s="110">
        <f>IF('3C-Water transport'!AD$57="no"," ",ROUND(AB2566,4))</f>
        <v>0.54300000000000004</v>
      </c>
      <c r="AE2566" s="110">
        <f>IF('3C-Water transport'!AD$58="no"," ",ROUND(AB2566,4))</f>
        <v>0.54300000000000004</v>
      </c>
    </row>
    <row r="2567" spans="5:31" x14ac:dyDescent="0.25">
      <c r="E2567" s="110">
        <f t="shared" si="168"/>
        <v>0.54400000000000037</v>
      </c>
      <c r="F2567" s="110">
        <f>IF('3A-Rail transport'!$AD$56="no"," ",ROUND(E2567,4))</f>
        <v>0.54400000000000004</v>
      </c>
      <c r="G2567" s="110">
        <f>IF('3A-Rail transport'!$AD$57="no"," ",ROUND(E2567,4))</f>
        <v>0.54400000000000004</v>
      </c>
      <c r="H2567" s="110"/>
      <c r="S2567" s="110">
        <f t="shared" si="169"/>
        <v>0.54400000000000037</v>
      </c>
      <c r="T2567" s="110">
        <f>IF('3B-Air transport'!AD$66="no"," ",ROUND(S2567,4))</f>
        <v>0.54400000000000004</v>
      </c>
      <c r="U2567" s="110">
        <f>IF('3B-Air transport'!AD$67="no"," ",ROUND(S2567,4))</f>
        <v>0.54400000000000004</v>
      </c>
      <c r="V2567" s="110">
        <f>IF('3B-Air transport'!AD$68="no"," ",ROUND(S2567,4))</f>
        <v>0.54400000000000004</v>
      </c>
      <c r="W2567" s="110"/>
      <c r="AB2567" s="110">
        <f t="shared" si="170"/>
        <v>0.54400000000000037</v>
      </c>
      <c r="AC2567" s="110">
        <f>IF('3C-Water transport'!AD$56="no"," ",ROUND(AB2567,4))</f>
        <v>0.54400000000000004</v>
      </c>
      <c r="AD2567" s="110">
        <f>IF('3C-Water transport'!AD$57="no"," ",ROUND(AB2567,4))</f>
        <v>0.54400000000000004</v>
      </c>
      <c r="AE2567" s="110">
        <f>IF('3C-Water transport'!AD$58="no"," ",ROUND(AB2567,4))</f>
        <v>0.54400000000000004</v>
      </c>
    </row>
    <row r="2568" spans="5:31" x14ac:dyDescent="0.25">
      <c r="E2568" s="110">
        <f t="shared" si="168"/>
        <v>0.54500000000000037</v>
      </c>
      <c r="F2568" s="110">
        <f>IF('3A-Rail transport'!$AD$56="no"," ",ROUND(E2568,4))</f>
        <v>0.54500000000000004</v>
      </c>
      <c r="G2568" s="110">
        <f>IF('3A-Rail transport'!$AD$57="no"," ",ROUND(E2568,4))</f>
        <v>0.54500000000000004</v>
      </c>
      <c r="H2568" s="110"/>
      <c r="S2568" s="110">
        <f t="shared" si="169"/>
        <v>0.54500000000000037</v>
      </c>
      <c r="T2568" s="110">
        <f>IF('3B-Air transport'!AD$66="no"," ",ROUND(S2568,4))</f>
        <v>0.54500000000000004</v>
      </c>
      <c r="U2568" s="110">
        <f>IF('3B-Air transport'!AD$67="no"," ",ROUND(S2568,4))</f>
        <v>0.54500000000000004</v>
      </c>
      <c r="V2568" s="110">
        <f>IF('3B-Air transport'!AD$68="no"," ",ROUND(S2568,4))</f>
        <v>0.54500000000000004</v>
      </c>
      <c r="W2568" s="110"/>
      <c r="AB2568" s="110">
        <f t="shared" si="170"/>
        <v>0.54500000000000037</v>
      </c>
      <c r="AC2568" s="110">
        <f>IF('3C-Water transport'!AD$56="no"," ",ROUND(AB2568,4))</f>
        <v>0.54500000000000004</v>
      </c>
      <c r="AD2568" s="110">
        <f>IF('3C-Water transport'!AD$57="no"," ",ROUND(AB2568,4))</f>
        <v>0.54500000000000004</v>
      </c>
      <c r="AE2568" s="110">
        <f>IF('3C-Water transport'!AD$58="no"," ",ROUND(AB2568,4))</f>
        <v>0.54500000000000004</v>
      </c>
    </row>
    <row r="2569" spans="5:31" x14ac:dyDescent="0.25">
      <c r="E2569" s="110">
        <f t="shared" si="168"/>
        <v>0.54600000000000037</v>
      </c>
      <c r="F2569" s="110">
        <f>IF('3A-Rail transport'!$AD$56="no"," ",ROUND(E2569,4))</f>
        <v>0.54600000000000004</v>
      </c>
      <c r="G2569" s="110">
        <f>IF('3A-Rail transport'!$AD$57="no"," ",ROUND(E2569,4))</f>
        <v>0.54600000000000004</v>
      </c>
      <c r="H2569" s="110"/>
      <c r="S2569" s="110">
        <f t="shared" si="169"/>
        <v>0.54600000000000037</v>
      </c>
      <c r="T2569" s="110">
        <f>IF('3B-Air transport'!AD$66="no"," ",ROUND(S2569,4))</f>
        <v>0.54600000000000004</v>
      </c>
      <c r="U2569" s="110">
        <f>IF('3B-Air transport'!AD$67="no"," ",ROUND(S2569,4))</f>
        <v>0.54600000000000004</v>
      </c>
      <c r="V2569" s="110">
        <f>IF('3B-Air transport'!AD$68="no"," ",ROUND(S2569,4))</f>
        <v>0.54600000000000004</v>
      </c>
      <c r="W2569" s="110"/>
      <c r="AB2569" s="110">
        <f t="shared" si="170"/>
        <v>0.54600000000000037</v>
      </c>
      <c r="AC2569" s="110">
        <f>IF('3C-Water transport'!AD$56="no"," ",ROUND(AB2569,4))</f>
        <v>0.54600000000000004</v>
      </c>
      <c r="AD2569" s="110">
        <f>IF('3C-Water transport'!AD$57="no"," ",ROUND(AB2569,4))</f>
        <v>0.54600000000000004</v>
      </c>
      <c r="AE2569" s="110">
        <f>IF('3C-Water transport'!AD$58="no"," ",ROUND(AB2569,4))</f>
        <v>0.54600000000000004</v>
      </c>
    </row>
    <row r="2570" spans="5:31" x14ac:dyDescent="0.25">
      <c r="E2570" s="110">
        <f t="shared" si="168"/>
        <v>0.54700000000000037</v>
      </c>
      <c r="F2570" s="110">
        <f>IF('3A-Rail transport'!$AD$56="no"," ",ROUND(E2570,4))</f>
        <v>0.54700000000000004</v>
      </c>
      <c r="G2570" s="110">
        <f>IF('3A-Rail transport'!$AD$57="no"," ",ROUND(E2570,4))</f>
        <v>0.54700000000000004</v>
      </c>
      <c r="H2570" s="110"/>
      <c r="S2570" s="110">
        <f t="shared" si="169"/>
        <v>0.54700000000000037</v>
      </c>
      <c r="T2570" s="110">
        <f>IF('3B-Air transport'!AD$66="no"," ",ROUND(S2570,4))</f>
        <v>0.54700000000000004</v>
      </c>
      <c r="U2570" s="110">
        <f>IF('3B-Air transport'!AD$67="no"," ",ROUND(S2570,4))</f>
        <v>0.54700000000000004</v>
      </c>
      <c r="V2570" s="110">
        <f>IF('3B-Air transport'!AD$68="no"," ",ROUND(S2570,4))</f>
        <v>0.54700000000000004</v>
      </c>
      <c r="W2570" s="110"/>
      <c r="AB2570" s="110">
        <f t="shared" si="170"/>
        <v>0.54700000000000037</v>
      </c>
      <c r="AC2570" s="110">
        <f>IF('3C-Water transport'!AD$56="no"," ",ROUND(AB2570,4))</f>
        <v>0.54700000000000004</v>
      </c>
      <c r="AD2570" s="110">
        <f>IF('3C-Water transport'!AD$57="no"," ",ROUND(AB2570,4))</f>
        <v>0.54700000000000004</v>
      </c>
      <c r="AE2570" s="110">
        <f>IF('3C-Water transport'!AD$58="no"," ",ROUND(AB2570,4))</f>
        <v>0.54700000000000004</v>
      </c>
    </row>
    <row r="2571" spans="5:31" x14ac:dyDescent="0.25">
      <c r="E2571" s="110">
        <f t="shared" si="168"/>
        <v>0.54800000000000038</v>
      </c>
      <c r="F2571" s="110">
        <f>IF('3A-Rail transport'!$AD$56="no"," ",ROUND(E2571,4))</f>
        <v>0.54800000000000004</v>
      </c>
      <c r="G2571" s="110">
        <f>IF('3A-Rail transport'!$AD$57="no"," ",ROUND(E2571,4))</f>
        <v>0.54800000000000004</v>
      </c>
      <c r="H2571" s="110"/>
      <c r="S2571" s="110">
        <f t="shared" si="169"/>
        <v>0.54800000000000038</v>
      </c>
      <c r="T2571" s="110">
        <f>IF('3B-Air transport'!AD$66="no"," ",ROUND(S2571,4))</f>
        <v>0.54800000000000004</v>
      </c>
      <c r="U2571" s="110">
        <f>IF('3B-Air transport'!AD$67="no"," ",ROUND(S2571,4))</f>
        <v>0.54800000000000004</v>
      </c>
      <c r="V2571" s="110">
        <f>IF('3B-Air transport'!AD$68="no"," ",ROUND(S2571,4))</f>
        <v>0.54800000000000004</v>
      </c>
      <c r="W2571" s="110"/>
      <c r="AB2571" s="110">
        <f t="shared" si="170"/>
        <v>0.54800000000000038</v>
      </c>
      <c r="AC2571" s="110">
        <f>IF('3C-Water transport'!AD$56="no"," ",ROUND(AB2571,4))</f>
        <v>0.54800000000000004</v>
      </c>
      <c r="AD2571" s="110">
        <f>IF('3C-Water transport'!AD$57="no"," ",ROUND(AB2571,4))</f>
        <v>0.54800000000000004</v>
      </c>
      <c r="AE2571" s="110">
        <f>IF('3C-Water transport'!AD$58="no"," ",ROUND(AB2571,4))</f>
        <v>0.54800000000000004</v>
      </c>
    </row>
    <row r="2572" spans="5:31" x14ac:dyDescent="0.25">
      <c r="E2572" s="110">
        <f t="shared" si="168"/>
        <v>0.54900000000000038</v>
      </c>
      <c r="F2572" s="110">
        <f>IF('3A-Rail transport'!$AD$56="no"," ",ROUND(E2572,4))</f>
        <v>0.54900000000000004</v>
      </c>
      <c r="G2572" s="110">
        <f>IF('3A-Rail transport'!$AD$57="no"," ",ROUND(E2572,4))</f>
        <v>0.54900000000000004</v>
      </c>
      <c r="H2572" s="110"/>
      <c r="S2572" s="110">
        <f t="shared" si="169"/>
        <v>0.54900000000000038</v>
      </c>
      <c r="T2572" s="110">
        <f>IF('3B-Air transport'!AD$66="no"," ",ROUND(S2572,4))</f>
        <v>0.54900000000000004</v>
      </c>
      <c r="U2572" s="110">
        <f>IF('3B-Air transport'!AD$67="no"," ",ROUND(S2572,4))</f>
        <v>0.54900000000000004</v>
      </c>
      <c r="V2572" s="110">
        <f>IF('3B-Air transport'!AD$68="no"," ",ROUND(S2572,4))</f>
        <v>0.54900000000000004</v>
      </c>
      <c r="W2572" s="110"/>
      <c r="AB2572" s="110">
        <f t="shared" si="170"/>
        <v>0.54900000000000038</v>
      </c>
      <c r="AC2572" s="110">
        <f>IF('3C-Water transport'!AD$56="no"," ",ROUND(AB2572,4))</f>
        <v>0.54900000000000004</v>
      </c>
      <c r="AD2572" s="110">
        <f>IF('3C-Water transport'!AD$57="no"," ",ROUND(AB2572,4))</f>
        <v>0.54900000000000004</v>
      </c>
      <c r="AE2572" s="110">
        <f>IF('3C-Water transport'!AD$58="no"," ",ROUND(AB2572,4))</f>
        <v>0.54900000000000004</v>
      </c>
    </row>
    <row r="2573" spans="5:31" x14ac:dyDescent="0.25">
      <c r="E2573" s="110">
        <f t="shared" si="168"/>
        <v>0.55000000000000038</v>
      </c>
      <c r="F2573" s="110">
        <f>IF('3A-Rail transport'!$AD$56="no"," ",ROUND(E2573,4))</f>
        <v>0.55000000000000004</v>
      </c>
      <c r="G2573" s="110">
        <f>IF('3A-Rail transport'!$AD$57="no"," ",ROUND(E2573,4))</f>
        <v>0.55000000000000004</v>
      </c>
      <c r="H2573" s="110"/>
      <c r="S2573" s="110">
        <f t="shared" si="169"/>
        <v>0.55000000000000038</v>
      </c>
      <c r="T2573" s="110">
        <f>IF('3B-Air transport'!AD$66="no"," ",ROUND(S2573,4))</f>
        <v>0.55000000000000004</v>
      </c>
      <c r="U2573" s="110">
        <f>IF('3B-Air transport'!AD$67="no"," ",ROUND(S2573,4))</f>
        <v>0.55000000000000004</v>
      </c>
      <c r="V2573" s="110">
        <f>IF('3B-Air transport'!AD$68="no"," ",ROUND(S2573,4))</f>
        <v>0.55000000000000004</v>
      </c>
      <c r="W2573" s="110"/>
      <c r="AB2573" s="110">
        <f t="shared" si="170"/>
        <v>0.55000000000000038</v>
      </c>
      <c r="AC2573" s="110">
        <f>IF('3C-Water transport'!AD$56="no"," ",ROUND(AB2573,4))</f>
        <v>0.55000000000000004</v>
      </c>
      <c r="AD2573" s="110">
        <f>IF('3C-Water transport'!AD$57="no"," ",ROUND(AB2573,4))</f>
        <v>0.55000000000000004</v>
      </c>
      <c r="AE2573" s="110">
        <f>IF('3C-Water transport'!AD$58="no"," ",ROUND(AB2573,4))</f>
        <v>0.55000000000000004</v>
      </c>
    </row>
    <row r="2574" spans="5:31" x14ac:dyDescent="0.25">
      <c r="E2574" s="110">
        <f t="shared" si="168"/>
        <v>0.55100000000000038</v>
      </c>
      <c r="F2574" s="110">
        <f>IF('3A-Rail transport'!$AD$56="no"," ",ROUND(E2574,4))</f>
        <v>0.55100000000000005</v>
      </c>
      <c r="G2574" s="110">
        <f>IF('3A-Rail transport'!$AD$57="no"," ",ROUND(E2574,4))</f>
        <v>0.55100000000000005</v>
      </c>
      <c r="H2574" s="110"/>
      <c r="S2574" s="110">
        <f t="shared" si="169"/>
        <v>0.55100000000000038</v>
      </c>
      <c r="T2574" s="110">
        <f>IF('3B-Air transport'!AD$66="no"," ",ROUND(S2574,4))</f>
        <v>0.55100000000000005</v>
      </c>
      <c r="U2574" s="110">
        <f>IF('3B-Air transport'!AD$67="no"," ",ROUND(S2574,4))</f>
        <v>0.55100000000000005</v>
      </c>
      <c r="V2574" s="110">
        <f>IF('3B-Air transport'!AD$68="no"," ",ROUND(S2574,4))</f>
        <v>0.55100000000000005</v>
      </c>
      <c r="W2574" s="110"/>
      <c r="AB2574" s="110">
        <f t="shared" si="170"/>
        <v>0.55100000000000038</v>
      </c>
      <c r="AC2574" s="110">
        <f>IF('3C-Water transport'!AD$56="no"," ",ROUND(AB2574,4))</f>
        <v>0.55100000000000005</v>
      </c>
      <c r="AD2574" s="110">
        <f>IF('3C-Water transport'!AD$57="no"," ",ROUND(AB2574,4))</f>
        <v>0.55100000000000005</v>
      </c>
      <c r="AE2574" s="110">
        <f>IF('3C-Water transport'!AD$58="no"," ",ROUND(AB2574,4))</f>
        <v>0.55100000000000005</v>
      </c>
    </row>
    <row r="2575" spans="5:31" x14ac:dyDescent="0.25">
      <c r="E2575" s="110">
        <f t="shared" si="168"/>
        <v>0.55200000000000038</v>
      </c>
      <c r="F2575" s="110">
        <f>IF('3A-Rail transport'!$AD$56="no"," ",ROUND(E2575,4))</f>
        <v>0.55200000000000005</v>
      </c>
      <c r="G2575" s="110">
        <f>IF('3A-Rail transport'!$AD$57="no"," ",ROUND(E2575,4))</f>
        <v>0.55200000000000005</v>
      </c>
      <c r="H2575" s="110"/>
      <c r="S2575" s="110">
        <f t="shared" si="169"/>
        <v>0.55200000000000038</v>
      </c>
      <c r="T2575" s="110">
        <f>IF('3B-Air transport'!AD$66="no"," ",ROUND(S2575,4))</f>
        <v>0.55200000000000005</v>
      </c>
      <c r="U2575" s="110">
        <f>IF('3B-Air transport'!AD$67="no"," ",ROUND(S2575,4))</f>
        <v>0.55200000000000005</v>
      </c>
      <c r="V2575" s="110">
        <f>IF('3B-Air transport'!AD$68="no"," ",ROUND(S2575,4))</f>
        <v>0.55200000000000005</v>
      </c>
      <c r="W2575" s="110"/>
      <c r="AB2575" s="110">
        <f t="shared" si="170"/>
        <v>0.55200000000000038</v>
      </c>
      <c r="AC2575" s="110">
        <f>IF('3C-Water transport'!AD$56="no"," ",ROUND(AB2575,4))</f>
        <v>0.55200000000000005</v>
      </c>
      <c r="AD2575" s="110">
        <f>IF('3C-Water transport'!AD$57="no"," ",ROUND(AB2575,4))</f>
        <v>0.55200000000000005</v>
      </c>
      <c r="AE2575" s="110">
        <f>IF('3C-Water transport'!AD$58="no"," ",ROUND(AB2575,4))</f>
        <v>0.55200000000000005</v>
      </c>
    </row>
    <row r="2576" spans="5:31" x14ac:dyDescent="0.25">
      <c r="E2576" s="110">
        <f t="shared" si="168"/>
        <v>0.55300000000000038</v>
      </c>
      <c r="F2576" s="110">
        <f>IF('3A-Rail transport'!$AD$56="no"," ",ROUND(E2576,4))</f>
        <v>0.55300000000000005</v>
      </c>
      <c r="G2576" s="110">
        <f>IF('3A-Rail transport'!$AD$57="no"," ",ROUND(E2576,4))</f>
        <v>0.55300000000000005</v>
      </c>
      <c r="H2576" s="110"/>
      <c r="S2576" s="110">
        <f t="shared" si="169"/>
        <v>0.55300000000000038</v>
      </c>
      <c r="T2576" s="110">
        <f>IF('3B-Air transport'!AD$66="no"," ",ROUND(S2576,4))</f>
        <v>0.55300000000000005</v>
      </c>
      <c r="U2576" s="110">
        <f>IF('3B-Air transport'!AD$67="no"," ",ROUND(S2576,4))</f>
        <v>0.55300000000000005</v>
      </c>
      <c r="V2576" s="110">
        <f>IF('3B-Air transport'!AD$68="no"," ",ROUND(S2576,4))</f>
        <v>0.55300000000000005</v>
      </c>
      <c r="W2576" s="110"/>
      <c r="AB2576" s="110">
        <f t="shared" si="170"/>
        <v>0.55300000000000038</v>
      </c>
      <c r="AC2576" s="110">
        <f>IF('3C-Water transport'!AD$56="no"," ",ROUND(AB2576,4))</f>
        <v>0.55300000000000005</v>
      </c>
      <c r="AD2576" s="110">
        <f>IF('3C-Water transport'!AD$57="no"," ",ROUND(AB2576,4))</f>
        <v>0.55300000000000005</v>
      </c>
      <c r="AE2576" s="110">
        <f>IF('3C-Water transport'!AD$58="no"," ",ROUND(AB2576,4))</f>
        <v>0.55300000000000005</v>
      </c>
    </row>
    <row r="2577" spans="5:31" x14ac:dyDescent="0.25">
      <c r="E2577" s="110">
        <f t="shared" si="168"/>
        <v>0.55400000000000038</v>
      </c>
      <c r="F2577" s="110">
        <f>IF('3A-Rail transport'!$AD$56="no"," ",ROUND(E2577,4))</f>
        <v>0.55400000000000005</v>
      </c>
      <c r="G2577" s="110">
        <f>IF('3A-Rail transport'!$AD$57="no"," ",ROUND(E2577,4))</f>
        <v>0.55400000000000005</v>
      </c>
      <c r="H2577" s="110"/>
      <c r="S2577" s="110">
        <f t="shared" si="169"/>
        <v>0.55400000000000038</v>
      </c>
      <c r="T2577" s="110">
        <f>IF('3B-Air transport'!AD$66="no"," ",ROUND(S2577,4))</f>
        <v>0.55400000000000005</v>
      </c>
      <c r="U2577" s="110">
        <f>IF('3B-Air transport'!AD$67="no"," ",ROUND(S2577,4))</f>
        <v>0.55400000000000005</v>
      </c>
      <c r="V2577" s="110">
        <f>IF('3B-Air transport'!AD$68="no"," ",ROUND(S2577,4))</f>
        <v>0.55400000000000005</v>
      </c>
      <c r="W2577" s="110"/>
      <c r="AB2577" s="110">
        <f t="shared" si="170"/>
        <v>0.55400000000000038</v>
      </c>
      <c r="AC2577" s="110">
        <f>IF('3C-Water transport'!AD$56="no"," ",ROUND(AB2577,4))</f>
        <v>0.55400000000000005</v>
      </c>
      <c r="AD2577" s="110">
        <f>IF('3C-Water transport'!AD$57="no"," ",ROUND(AB2577,4))</f>
        <v>0.55400000000000005</v>
      </c>
      <c r="AE2577" s="110">
        <f>IF('3C-Water transport'!AD$58="no"," ",ROUND(AB2577,4))</f>
        <v>0.55400000000000005</v>
      </c>
    </row>
    <row r="2578" spans="5:31" x14ac:dyDescent="0.25">
      <c r="E2578" s="110">
        <f t="shared" si="168"/>
        <v>0.55500000000000038</v>
      </c>
      <c r="F2578" s="110">
        <f>IF('3A-Rail transport'!$AD$56="no"," ",ROUND(E2578,4))</f>
        <v>0.55500000000000005</v>
      </c>
      <c r="G2578" s="110">
        <f>IF('3A-Rail transport'!$AD$57="no"," ",ROUND(E2578,4))</f>
        <v>0.55500000000000005</v>
      </c>
      <c r="H2578" s="110"/>
      <c r="S2578" s="110">
        <f t="shared" si="169"/>
        <v>0.55500000000000038</v>
      </c>
      <c r="T2578" s="110">
        <f>IF('3B-Air transport'!AD$66="no"," ",ROUND(S2578,4))</f>
        <v>0.55500000000000005</v>
      </c>
      <c r="U2578" s="110">
        <f>IF('3B-Air transport'!AD$67="no"," ",ROUND(S2578,4))</f>
        <v>0.55500000000000005</v>
      </c>
      <c r="V2578" s="110">
        <f>IF('3B-Air transport'!AD$68="no"," ",ROUND(S2578,4))</f>
        <v>0.55500000000000005</v>
      </c>
      <c r="W2578" s="110"/>
      <c r="AB2578" s="110">
        <f t="shared" si="170"/>
        <v>0.55500000000000038</v>
      </c>
      <c r="AC2578" s="110">
        <f>IF('3C-Water transport'!AD$56="no"," ",ROUND(AB2578,4))</f>
        <v>0.55500000000000005</v>
      </c>
      <c r="AD2578" s="110">
        <f>IF('3C-Water transport'!AD$57="no"," ",ROUND(AB2578,4))</f>
        <v>0.55500000000000005</v>
      </c>
      <c r="AE2578" s="110">
        <f>IF('3C-Water transport'!AD$58="no"," ",ROUND(AB2578,4))</f>
        <v>0.55500000000000005</v>
      </c>
    </row>
    <row r="2579" spans="5:31" x14ac:dyDescent="0.25">
      <c r="E2579" s="110">
        <f t="shared" si="168"/>
        <v>0.55600000000000038</v>
      </c>
      <c r="F2579" s="110">
        <f>IF('3A-Rail transport'!$AD$56="no"," ",ROUND(E2579,4))</f>
        <v>0.55600000000000005</v>
      </c>
      <c r="G2579" s="110">
        <f>IF('3A-Rail transport'!$AD$57="no"," ",ROUND(E2579,4))</f>
        <v>0.55600000000000005</v>
      </c>
      <c r="H2579" s="110"/>
      <c r="S2579" s="110">
        <f t="shared" si="169"/>
        <v>0.55600000000000038</v>
      </c>
      <c r="T2579" s="110">
        <f>IF('3B-Air transport'!AD$66="no"," ",ROUND(S2579,4))</f>
        <v>0.55600000000000005</v>
      </c>
      <c r="U2579" s="110">
        <f>IF('3B-Air transport'!AD$67="no"," ",ROUND(S2579,4))</f>
        <v>0.55600000000000005</v>
      </c>
      <c r="V2579" s="110">
        <f>IF('3B-Air transport'!AD$68="no"," ",ROUND(S2579,4))</f>
        <v>0.55600000000000005</v>
      </c>
      <c r="W2579" s="110"/>
      <c r="AB2579" s="110">
        <f t="shared" si="170"/>
        <v>0.55600000000000038</v>
      </c>
      <c r="AC2579" s="110">
        <f>IF('3C-Water transport'!AD$56="no"," ",ROUND(AB2579,4))</f>
        <v>0.55600000000000005</v>
      </c>
      <c r="AD2579" s="110">
        <f>IF('3C-Water transport'!AD$57="no"," ",ROUND(AB2579,4))</f>
        <v>0.55600000000000005</v>
      </c>
      <c r="AE2579" s="110">
        <f>IF('3C-Water transport'!AD$58="no"," ",ROUND(AB2579,4))</f>
        <v>0.55600000000000005</v>
      </c>
    </row>
    <row r="2580" spans="5:31" x14ac:dyDescent="0.25">
      <c r="E2580" s="110">
        <f t="shared" si="168"/>
        <v>0.55700000000000038</v>
      </c>
      <c r="F2580" s="110">
        <f>IF('3A-Rail transport'!$AD$56="no"," ",ROUND(E2580,4))</f>
        <v>0.55700000000000005</v>
      </c>
      <c r="G2580" s="110">
        <f>IF('3A-Rail transport'!$AD$57="no"," ",ROUND(E2580,4))</f>
        <v>0.55700000000000005</v>
      </c>
      <c r="H2580" s="110"/>
      <c r="S2580" s="110">
        <f t="shared" si="169"/>
        <v>0.55700000000000038</v>
      </c>
      <c r="T2580" s="110">
        <f>IF('3B-Air transport'!AD$66="no"," ",ROUND(S2580,4))</f>
        <v>0.55700000000000005</v>
      </c>
      <c r="U2580" s="110">
        <f>IF('3B-Air transport'!AD$67="no"," ",ROUND(S2580,4))</f>
        <v>0.55700000000000005</v>
      </c>
      <c r="V2580" s="110">
        <f>IF('3B-Air transport'!AD$68="no"," ",ROUND(S2580,4))</f>
        <v>0.55700000000000005</v>
      </c>
      <c r="W2580" s="110"/>
      <c r="AB2580" s="110">
        <f t="shared" si="170"/>
        <v>0.55700000000000038</v>
      </c>
      <c r="AC2580" s="110">
        <f>IF('3C-Water transport'!AD$56="no"," ",ROUND(AB2580,4))</f>
        <v>0.55700000000000005</v>
      </c>
      <c r="AD2580" s="110">
        <f>IF('3C-Water transport'!AD$57="no"," ",ROUND(AB2580,4))</f>
        <v>0.55700000000000005</v>
      </c>
      <c r="AE2580" s="110">
        <f>IF('3C-Water transport'!AD$58="no"," ",ROUND(AB2580,4))</f>
        <v>0.55700000000000005</v>
      </c>
    </row>
    <row r="2581" spans="5:31" x14ac:dyDescent="0.25">
      <c r="E2581" s="110">
        <f t="shared" si="168"/>
        <v>0.55800000000000038</v>
      </c>
      <c r="F2581" s="110">
        <f>IF('3A-Rail transport'!$AD$56="no"," ",ROUND(E2581,4))</f>
        <v>0.55800000000000005</v>
      </c>
      <c r="G2581" s="110">
        <f>IF('3A-Rail transport'!$AD$57="no"," ",ROUND(E2581,4))</f>
        <v>0.55800000000000005</v>
      </c>
      <c r="H2581" s="110"/>
      <c r="S2581" s="110">
        <f t="shared" si="169"/>
        <v>0.55800000000000038</v>
      </c>
      <c r="T2581" s="110">
        <f>IF('3B-Air transport'!AD$66="no"," ",ROUND(S2581,4))</f>
        <v>0.55800000000000005</v>
      </c>
      <c r="U2581" s="110">
        <f>IF('3B-Air transport'!AD$67="no"," ",ROUND(S2581,4))</f>
        <v>0.55800000000000005</v>
      </c>
      <c r="V2581" s="110">
        <f>IF('3B-Air transport'!AD$68="no"," ",ROUND(S2581,4))</f>
        <v>0.55800000000000005</v>
      </c>
      <c r="W2581" s="110"/>
      <c r="AB2581" s="110">
        <f t="shared" si="170"/>
        <v>0.55800000000000038</v>
      </c>
      <c r="AC2581" s="110">
        <f>IF('3C-Water transport'!AD$56="no"," ",ROUND(AB2581,4))</f>
        <v>0.55800000000000005</v>
      </c>
      <c r="AD2581" s="110">
        <f>IF('3C-Water transport'!AD$57="no"," ",ROUND(AB2581,4))</f>
        <v>0.55800000000000005</v>
      </c>
      <c r="AE2581" s="110">
        <f>IF('3C-Water transport'!AD$58="no"," ",ROUND(AB2581,4))</f>
        <v>0.55800000000000005</v>
      </c>
    </row>
    <row r="2582" spans="5:31" x14ac:dyDescent="0.25">
      <c r="E2582" s="110">
        <f t="shared" si="168"/>
        <v>0.55900000000000039</v>
      </c>
      <c r="F2582" s="110">
        <f>IF('3A-Rail transport'!$AD$56="no"," ",ROUND(E2582,4))</f>
        <v>0.55900000000000005</v>
      </c>
      <c r="G2582" s="110">
        <f>IF('3A-Rail transport'!$AD$57="no"," ",ROUND(E2582,4))</f>
        <v>0.55900000000000005</v>
      </c>
      <c r="H2582" s="110"/>
      <c r="S2582" s="110">
        <f t="shared" si="169"/>
        <v>0.55900000000000039</v>
      </c>
      <c r="T2582" s="110">
        <f>IF('3B-Air transport'!AD$66="no"," ",ROUND(S2582,4))</f>
        <v>0.55900000000000005</v>
      </c>
      <c r="U2582" s="110">
        <f>IF('3B-Air transport'!AD$67="no"," ",ROUND(S2582,4))</f>
        <v>0.55900000000000005</v>
      </c>
      <c r="V2582" s="110">
        <f>IF('3B-Air transport'!AD$68="no"," ",ROUND(S2582,4))</f>
        <v>0.55900000000000005</v>
      </c>
      <c r="W2582" s="110"/>
      <c r="AB2582" s="110">
        <f t="shared" si="170"/>
        <v>0.55900000000000039</v>
      </c>
      <c r="AC2582" s="110">
        <f>IF('3C-Water transport'!AD$56="no"," ",ROUND(AB2582,4))</f>
        <v>0.55900000000000005</v>
      </c>
      <c r="AD2582" s="110">
        <f>IF('3C-Water transport'!AD$57="no"," ",ROUND(AB2582,4))</f>
        <v>0.55900000000000005</v>
      </c>
      <c r="AE2582" s="110">
        <f>IF('3C-Water transport'!AD$58="no"," ",ROUND(AB2582,4))</f>
        <v>0.55900000000000005</v>
      </c>
    </row>
    <row r="2583" spans="5:31" x14ac:dyDescent="0.25">
      <c r="E2583" s="110">
        <f t="shared" si="168"/>
        <v>0.56000000000000039</v>
      </c>
      <c r="F2583" s="110">
        <f>IF('3A-Rail transport'!$AD$56="no"," ",ROUND(E2583,4))</f>
        <v>0.56000000000000005</v>
      </c>
      <c r="G2583" s="110">
        <f>IF('3A-Rail transport'!$AD$57="no"," ",ROUND(E2583,4))</f>
        <v>0.56000000000000005</v>
      </c>
      <c r="H2583" s="110"/>
      <c r="S2583" s="110">
        <f t="shared" si="169"/>
        <v>0.56000000000000039</v>
      </c>
      <c r="T2583" s="110">
        <f>IF('3B-Air transport'!AD$66="no"," ",ROUND(S2583,4))</f>
        <v>0.56000000000000005</v>
      </c>
      <c r="U2583" s="110">
        <f>IF('3B-Air transport'!AD$67="no"," ",ROUND(S2583,4))</f>
        <v>0.56000000000000005</v>
      </c>
      <c r="V2583" s="110">
        <f>IF('3B-Air transport'!AD$68="no"," ",ROUND(S2583,4))</f>
        <v>0.56000000000000005</v>
      </c>
      <c r="W2583" s="110"/>
      <c r="AB2583" s="110">
        <f t="shared" si="170"/>
        <v>0.56000000000000039</v>
      </c>
      <c r="AC2583" s="110">
        <f>IF('3C-Water transport'!AD$56="no"," ",ROUND(AB2583,4))</f>
        <v>0.56000000000000005</v>
      </c>
      <c r="AD2583" s="110">
        <f>IF('3C-Water transport'!AD$57="no"," ",ROUND(AB2583,4))</f>
        <v>0.56000000000000005</v>
      </c>
      <c r="AE2583" s="110">
        <f>IF('3C-Water transport'!AD$58="no"," ",ROUND(AB2583,4))</f>
        <v>0.56000000000000005</v>
      </c>
    </row>
    <row r="2584" spans="5:31" x14ac:dyDescent="0.25">
      <c r="E2584" s="110">
        <f t="shared" si="168"/>
        <v>0.56100000000000039</v>
      </c>
      <c r="F2584" s="110">
        <f>IF('3A-Rail transport'!$AD$56="no"," ",ROUND(E2584,4))</f>
        <v>0.56100000000000005</v>
      </c>
      <c r="G2584" s="110">
        <f>IF('3A-Rail transport'!$AD$57="no"," ",ROUND(E2584,4))</f>
        <v>0.56100000000000005</v>
      </c>
      <c r="H2584" s="110"/>
      <c r="S2584" s="110">
        <f t="shared" si="169"/>
        <v>0.56100000000000039</v>
      </c>
      <c r="T2584" s="110">
        <f>IF('3B-Air transport'!AD$66="no"," ",ROUND(S2584,4))</f>
        <v>0.56100000000000005</v>
      </c>
      <c r="U2584" s="110">
        <f>IF('3B-Air transport'!AD$67="no"," ",ROUND(S2584,4))</f>
        <v>0.56100000000000005</v>
      </c>
      <c r="V2584" s="110">
        <f>IF('3B-Air transport'!AD$68="no"," ",ROUND(S2584,4))</f>
        <v>0.56100000000000005</v>
      </c>
      <c r="W2584" s="110"/>
      <c r="AB2584" s="110">
        <f t="shared" si="170"/>
        <v>0.56100000000000039</v>
      </c>
      <c r="AC2584" s="110">
        <f>IF('3C-Water transport'!AD$56="no"," ",ROUND(AB2584,4))</f>
        <v>0.56100000000000005</v>
      </c>
      <c r="AD2584" s="110">
        <f>IF('3C-Water transport'!AD$57="no"," ",ROUND(AB2584,4))</f>
        <v>0.56100000000000005</v>
      </c>
      <c r="AE2584" s="110">
        <f>IF('3C-Water transport'!AD$58="no"," ",ROUND(AB2584,4))</f>
        <v>0.56100000000000005</v>
      </c>
    </row>
    <row r="2585" spans="5:31" x14ac:dyDescent="0.25">
      <c r="E2585" s="110">
        <f t="shared" si="168"/>
        <v>0.56200000000000039</v>
      </c>
      <c r="F2585" s="110">
        <f>IF('3A-Rail transport'!$AD$56="no"," ",ROUND(E2585,4))</f>
        <v>0.56200000000000006</v>
      </c>
      <c r="G2585" s="110">
        <f>IF('3A-Rail transport'!$AD$57="no"," ",ROUND(E2585,4))</f>
        <v>0.56200000000000006</v>
      </c>
      <c r="H2585" s="110"/>
      <c r="S2585" s="110">
        <f t="shared" si="169"/>
        <v>0.56200000000000039</v>
      </c>
      <c r="T2585" s="110">
        <f>IF('3B-Air transport'!AD$66="no"," ",ROUND(S2585,4))</f>
        <v>0.56200000000000006</v>
      </c>
      <c r="U2585" s="110">
        <f>IF('3B-Air transport'!AD$67="no"," ",ROUND(S2585,4))</f>
        <v>0.56200000000000006</v>
      </c>
      <c r="V2585" s="110">
        <f>IF('3B-Air transport'!AD$68="no"," ",ROUND(S2585,4))</f>
        <v>0.56200000000000006</v>
      </c>
      <c r="W2585" s="110"/>
      <c r="AB2585" s="110">
        <f t="shared" si="170"/>
        <v>0.56200000000000039</v>
      </c>
      <c r="AC2585" s="110">
        <f>IF('3C-Water transport'!AD$56="no"," ",ROUND(AB2585,4))</f>
        <v>0.56200000000000006</v>
      </c>
      <c r="AD2585" s="110">
        <f>IF('3C-Water transport'!AD$57="no"," ",ROUND(AB2585,4))</f>
        <v>0.56200000000000006</v>
      </c>
      <c r="AE2585" s="110">
        <f>IF('3C-Water transport'!AD$58="no"," ",ROUND(AB2585,4))</f>
        <v>0.56200000000000006</v>
      </c>
    </row>
    <row r="2586" spans="5:31" x14ac:dyDescent="0.25">
      <c r="E2586" s="110">
        <f t="shared" si="168"/>
        <v>0.56300000000000039</v>
      </c>
      <c r="F2586" s="110">
        <f>IF('3A-Rail transport'!$AD$56="no"," ",ROUND(E2586,4))</f>
        <v>0.56299999999999994</v>
      </c>
      <c r="G2586" s="110">
        <f>IF('3A-Rail transport'!$AD$57="no"," ",ROUND(E2586,4))</f>
        <v>0.56299999999999994</v>
      </c>
      <c r="H2586" s="110"/>
      <c r="S2586" s="110">
        <f t="shared" si="169"/>
        <v>0.56300000000000039</v>
      </c>
      <c r="T2586" s="110">
        <f>IF('3B-Air transport'!AD$66="no"," ",ROUND(S2586,4))</f>
        <v>0.56299999999999994</v>
      </c>
      <c r="U2586" s="110">
        <f>IF('3B-Air transport'!AD$67="no"," ",ROUND(S2586,4))</f>
        <v>0.56299999999999994</v>
      </c>
      <c r="V2586" s="110">
        <f>IF('3B-Air transport'!AD$68="no"," ",ROUND(S2586,4))</f>
        <v>0.56299999999999994</v>
      </c>
      <c r="W2586" s="110"/>
      <c r="AB2586" s="110">
        <f t="shared" si="170"/>
        <v>0.56300000000000039</v>
      </c>
      <c r="AC2586" s="110">
        <f>IF('3C-Water transport'!AD$56="no"," ",ROUND(AB2586,4))</f>
        <v>0.56299999999999994</v>
      </c>
      <c r="AD2586" s="110">
        <f>IF('3C-Water transport'!AD$57="no"," ",ROUND(AB2586,4))</f>
        <v>0.56299999999999994</v>
      </c>
      <c r="AE2586" s="110">
        <f>IF('3C-Water transport'!AD$58="no"," ",ROUND(AB2586,4))</f>
        <v>0.56299999999999994</v>
      </c>
    </row>
    <row r="2587" spans="5:31" x14ac:dyDescent="0.25">
      <c r="E2587" s="110">
        <f t="shared" si="168"/>
        <v>0.56400000000000039</v>
      </c>
      <c r="F2587" s="110">
        <f>IF('3A-Rail transport'!$AD$56="no"," ",ROUND(E2587,4))</f>
        <v>0.56399999999999995</v>
      </c>
      <c r="G2587" s="110">
        <f>IF('3A-Rail transport'!$AD$57="no"," ",ROUND(E2587,4))</f>
        <v>0.56399999999999995</v>
      </c>
      <c r="H2587" s="110"/>
      <c r="S2587" s="110">
        <f t="shared" si="169"/>
        <v>0.56400000000000039</v>
      </c>
      <c r="T2587" s="110">
        <f>IF('3B-Air transport'!AD$66="no"," ",ROUND(S2587,4))</f>
        <v>0.56399999999999995</v>
      </c>
      <c r="U2587" s="110">
        <f>IF('3B-Air transport'!AD$67="no"," ",ROUND(S2587,4))</f>
        <v>0.56399999999999995</v>
      </c>
      <c r="V2587" s="110">
        <f>IF('3B-Air transport'!AD$68="no"," ",ROUND(S2587,4))</f>
        <v>0.56399999999999995</v>
      </c>
      <c r="W2587" s="110"/>
      <c r="AB2587" s="110">
        <f t="shared" si="170"/>
        <v>0.56400000000000039</v>
      </c>
      <c r="AC2587" s="110">
        <f>IF('3C-Water transport'!AD$56="no"," ",ROUND(AB2587,4))</f>
        <v>0.56399999999999995</v>
      </c>
      <c r="AD2587" s="110">
        <f>IF('3C-Water transport'!AD$57="no"," ",ROUND(AB2587,4))</f>
        <v>0.56399999999999995</v>
      </c>
      <c r="AE2587" s="110">
        <f>IF('3C-Water transport'!AD$58="no"," ",ROUND(AB2587,4))</f>
        <v>0.56399999999999995</v>
      </c>
    </row>
    <row r="2588" spans="5:31" x14ac:dyDescent="0.25">
      <c r="E2588" s="110">
        <f t="shared" si="168"/>
        <v>0.56500000000000039</v>
      </c>
      <c r="F2588" s="110">
        <f>IF('3A-Rail transport'!$AD$56="no"," ",ROUND(E2588,4))</f>
        <v>0.56499999999999995</v>
      </c>
      <c r="G2588" s="110">
        <f>IF('3A-Rail transport'!$AD$57="no"," ",ROUND(E2588,4))</f>
        <v>0.56499999999999995</v>
      </c>
      <c r="H2588" s="110"/>
      <c r="S2588" s="110">
        <f t="shared" si="169"/>
        <v>0.56500000000000039</v>
      </c>
      <c r="T2588" s="110">
        <f>IF('3B-Air transport'!AD$66="no"," ",ROUND(S2588,4))</f>
        <v>0.56499999999999995</v>
      </c>
      <c r="U2588" s="110">
        <f>IF('3B-Air transport'!AD$67="no"," ",ROUND(S2588,4))</f>
        <v>0.56499999999999995</v>
      </c>
      <c r="V2588" s="110">
        <f>IF('3B-Air transport'!AD$68="no"," ",ROUND(S2588,4))</f>
        <v>0.56499999999999995</v>
      </c>
      <c r="W2588" s="110"/>
      <c r="AB2588" s="110">
        <f t="shared" si="170"/>
        <v>0.56500000000000039</v>
      </c>
      <c r="AC2588" s="110">
        <f>IF('3C-Water transport'!AD$56="no"," ",ROUND(AB2588,4))</f>
        <v>0.56499999999999995</v>
      </c>
      <c r="AD2588" s="110">
        <f>IF('3C-Water transport'!AD$57="no"," ",ROUND(AB2588,4))</f>
        <v>0.56499999999999995</v>
      </c>
      <c r="AE2588" s="110">
        <f>IF('3C-Water transport'!AD$58="no"," ",ROUND(AB2588,4))</f>
        <v>0.56499999999999995</v>
      </c>
    </row>
    <row r="2589" spans="5:31" x14ac:dyDescent="0.25">
      <c r="E2589" s="110">
        <f t="shared" si="168"/>
        <v>0.56600000000000039</v>
      </c>
      <c r="F2589" s="110">
        <f>IF('3A-Rail transport'!$AD$56="no"," ",ROUND(E2589,4))</f>
        <v>0.56599999999999995</v>
      </c>
      <c r="G2589" s="110">
        <f>IF('3A-Rail transport'!$AD$57="no"," ",ROUND(E2589,4))</f>
        <v>0.56599999999999995</v>
      </c>
      <c r="H2589" s="110"/>
      <c r="S2589" s="110">
        <f t="shared" si="169"/>
        <v>0.56600000000000039</v>
      </c>
      <c r="T2589" s="110">
        <f>IF('3B-Air transport'!AD$66="no"," ",ROUND(S2589,4))</f>
        <v>0.56599999999999995</v>
      </c>
      <c r="U2589" s="110">
        <f>IF('3B-Air transport'!AD$67="no"," ",ROUND(S2589,4))</f>
        <v>0.56599999999999995</v>
      </c>
      <c r="V2589" s="110">
        <f>IF('3B-Air transport'!AD$68="no"," ",ROUND(S2589,4))</f>
        <v>0.56599999999999995</v>
      </c>
      <c r="W2589" s="110"/>
      <c r="AB2589" s="110">
        <f t="shared" si="170"/>
        <v>0.56600000000000039</v>
      </c>
      <c r="AC2589" s="110">
        <f>IF('3C-Water transport'!AD$56="no"," ",ROUND(AB2589,4))</f>
        <v>0.56599999999999995</v>
      </c>
      <c r="AD2589" s="110">
        <f>IF('3C-Water transport'!AD$57="no"," ",ROUND(AB2589,4))</f>
        <v>0.56599999999999995</v>
      </c>
      <c r="AE2589" s="110">
        <f>IF('3C-Water transport'!AD$58="no"," ",ROUND(AB2589,4))</f>
        <v>0.56599999999999995</v>
      </c>
    </row>
    <row r="2590" spans="5:31" x14ac:dyDescent="0.25">
      <c r="E2590" s="110">
        <f t="shared" si="168"/>
        <v>0.56700000000000039</v>
      </c>
      <c r="F2590" s="110">
        <f>IF('3A-Rail transport'!$AD$56="no"," ",ROUND(E2590,4))</f>
        <v>0.56699999999999995</v>
      </c>
      <c r="G2590" s="110">
        <f>IF('3A-Rail transport'!$AD$57="no"," ",ROUND(E2590,4))</f>
        <v>0.56699999999999995</v>
      </c>
      <c r="H2590" s="110"/>
      <c r="S2590" s="110">
        <f t="shared" si="169"/>
        <v>0.56700000000000039</v>
      </c>
      <c r="T2590" s="110">
        <f>IF('3B-Air transport'!AD$66="no"," ",ROUND(S2590,4))</f>
        <v>0.56699999999999995</v>
      </c>
      <c r="U2590" s="110">
        <f>IF('3B-Air transport'!AD$67="no"," ",ROUND(S2590,4))</f>
        <v>0.56699999999999995</v>
      </c>
      <c r="V2590" s="110">
        <f>IF('3B-Air transport'!AD$68="no"," ",ROUND(S2590,4))</f>
        <v>0.56699999999999995</v>
      </c>
      <c r="W2590" s="110"/>
      <c r="AB2590" s="110">
        <f t="shared" si="170"/>
        <v>0.56700000000000039</v>
      </c>
      <c r="AC2590" s="110">
        <f>IF('3C-Water transport'!AD$56="no"," ",ROUND(AB2590,4))</f>
        <v>0.56699999999999995</v>
      </c>
      <c r="AD2590" s="110">
        <f>IF('3C-Water transport'!AD$57="no"," ",ROUND(AB2590,4))</f>
        <v>0.56699999999999995</v>
      </c>
      <c r="AE2590" s="110">
        <f>IF('3C-Water transport'!AD$58="no"," ",ROUND(AB2590,4))</f>
        <v>0.56699999999999995</v>
      </c>
    </row>
    <row r="2591" spans="5:31" x14ac:dyDescent="0.25">
      <c r="E2591" s="110">
        <f t="shared" si="168"/>
        <v>0.56800000000000039</v>
      </c>
      <c r="F2591" s="110">
        <f>IF('3A-Rail transport'!$AD$56="no"," ",ROUND(E2591,4))</f>
        <v>0.56799999999999995</v>
      </c>
      <c r="G2591" s="110">
        <f>IF('3A-Rail transport'!$AD$57="no"," ",ROUND(E2591,4))</f>
        <v>0.56799999999999995</v>
      </c>
      <c r="H2591" s="110"/>
      <c r="S2591" s="110">
        <f t="shared" si="169"/>
        <v>0.56800000000000039</v>
      </c>
      <c r="T2591" s="110">
        <f>IF('3B-Air transport'!AD$66="no"," ",ROUND(S2591,4))</f>
        <v>0.56799999999999995</v>
      </c>
      <c r="U2591" s="110">
        <f>IF('3B-Air transport'!AD$67="no"," ",ROUND(S2591,4))</f>
        <v>0.56799999999999995</v>
      </c>
      <c r="V2591" s="110">
        <f>IF('3B-Air transport'!AD$68="no"," ",ROUND(S2591,4))</f>
        <v>0.56799999999999995</v>
      </c>
      <c r="W2591" s="110"/>
      <c r="AB2591" s="110">
        <f t="shared" si="170"/>
        <v>0.56800000000000039</v>
      </c>
      <c r="AC2591" s="110">
        <f>IF('3C-Water transport'!AD$56="no"," ",ROUND(AB2591,4))</f>
        <v>0.56799999999999995</v>
      </c>
      <c r="AD2591" s="110">
        <f>IF('3C-Water transport'!AD$57="no"," ",ROUND(AB2591,4))</f>
        <v>0.56799999999999995</v>
      </c>
      <c r="AE2591" s="110">
        <f>IF('3C-Water transport'!AD$58="no"," ",ROUND(AB2591,4))</f>
        <v>0.56799999999999995</v>
      </c>
    </row>
    <row r="2592" spans="5:31" x14ac:dyDescent="0.25">
      <c r="E2592" s="110">
        <f t="shared" si="168"/>
        <v>0.56900000000000039</v>
      </c>
      <c r="F2592" s="110">
        <f>IF('3A-Rail transport'!$AD$56="no"," ",ROUND(E2592,4))</f>
        <v>0.56899999999999995</v>
      </c>
      <c r="G2592" s="110">
        <f>IF('3A-Rail transport'!$AD$57="no"," ",ROUND(E2592,4))</f>
        <v>0.56899999999999995</v>
      </c>
      <c r="H2592" s="110"/>
      <c r="S2592" s="110">
        <f t="shared" si="169"/>
        <v>0.56900000000000039</v>
      </c>
      <c r="T2592" s="110">
        <f>IF('3B-Air transport'!AD$66="no"," ",ROUND(S2592,4))</f>
        <v>0.56899999999999995</v>
      </c>
      <c r="U2592" s="110">
        <f>IF('3B-Air transport'!AD$67="no"," ",ROUND(S2592,4))</f>
        <v>0.56899999999999995</v>
      </c>
      <c r="V2592" s="110">
        <f>IF('3B-Air transport'!AD$68="no"," ",ROUND(S2592,4))</f>
        <v>0.56899999999999995</v>
      </c>
      <c r="W2592" s="110"/>
      <c r="AB2592" s="110">
        <f t="shared" si="170"/>
        <v>0.56900000000000039</v>
      </c>
      <c r="AC2592" s="110">
        <f>IF('3C-Water transport'!AD$56="no"," ",ROUND(AB2592,4))</f>
        <v>0.56899999999999995</v>
      </c>
      <c r="AD2592" s="110">
        <f>IF('3C-Water transport'!AD$57="no"," ",ROUND(AB2592,4))</f>
        <v>0.56899999999999995</v>
      </c>
      <c r="AE2592" s="110">
        <f>IF('3C-Water transport'!AD$58="no"," ",ROUND(AB2592,4))</f>
        <v>0.56899999999999995</v>
      </c>
    </row>
    <row r="2593" spans="5:31" x14ac:dyDescent="0.25">
      <c r="E2593" s="110">
        <f t="shared" si="168"/>
        <v>0.5700000000000004</v>
      </c>
      <c r="F2593" s="110">
        <f>IF('3A-Rail transport'!$AD$56="no"," ",ROUND(E2593,4))</f>
        <v>0.56999999999999995</v>
      </c>
      <c r="G2593" s="110">
        <f>IF('3A-Rail transport'!$AD$57="no"," ",ROUND(E2593,4))</f>
        <v>0.56999999999999995</v>
      </c>
      <c r="H2593" s="110"/>
      <c r="S2593" s="110">
        <f t="shared" si="169"/>
        <v>0.5700000000000004</v>
      </c>
      <c r="T2593" s="110">
        <f>IF('3B-Air transport'!AD$66="no"," ",ROUND(S2593,4))</f>
        <v>0.56999999999999995</v>
      </c>
      <c r="U2593" s="110">
        <f>IF('3B-Air transport'!AD$67="no"," ",ROUND(S2593,4))</f>
        <v>0.56999999999999995</v>
      </c>
      <c r="V2593" s="110">
        <f>IF('3B-Air transport'!AD$68="no"," ",ROUND(S2593,4))</f>
        <v>0.56999999999999995</v>
      </c>
      <c r="W2593" s="110"/>
      <c r="AB2593" s="110">
        <f t="shared" si="170"/>
        <v>0.5700000000000004</v>
      </c>
      <c r="AC2593" s="110">
        <f>IF('3C-Water transport'!AD$56="no"," ",ROUND(AB2593,4))</f>
        <v>0.56999999999999995</v>
      </c>
      <c r="AD2593" s="110">
        <f>IF('3C-Water transport'!AD$57="no"," ",ROUND(AB2593,4))</f>
        <v>0.56999999999999995</v>
      </c>
      <c r="AE2593" s="110">
        <f>IF('3C-Water transport'!AD$58="no"," ",ROUND(AB2593,4))</f>
        <v>0.56999999999999995</v>
      </c>
    </row>
    <row r="2594" spans="5:31" x14ac:dyDescent="0.25">
      <c r="E2594" s="110">
        <f t="shared" si="168"/>
        <v>0.5710000000000004</v>
      </c>
      <c r="F2594" s="110">
        <f>IF('3A-Rail transport'!$AD$56="no"," ",ROUND(E2594,4))</f>
        <v>0.57099999999999995</v>
      </c>
      <c r="G2594" s="110">
        <f>IF('3A-Rail transport'!$AD$57="no"," ",ROUND(E2594,4))</f>
        <v>0.57099999999999995</v>
      </c>
      <c r="H2594" s="110"/>
      <c r="S2594" s="110">
        <f t="shared" si="169"/>
        <v>0.5710000000000004</v>
      </c>
      <c r="T2594" s="110">
        <f>IF('3B-Air transport'!AD$66="no"," ",ROUND(S2594,4))</f>
        <v>0.57099999999999995</v>
      </c>
      <c r="U2594" s="110">
        <f>IF('3B-Air transport'!AD$67="no"," ",ROUND(S2594,4))</f>
        <v>0.57099999999999995</v>
      </c>
      <c r="V2594" s="110">
        <f>IF('3B-Air transport'!AD$68="no"," ",ROUND(S2594,4))</f>
        <v>0.57099999999999995</v>
      </c>
      <c r="W2594" s="110"/>
      <c r="AB2594" s="110">
        <f t="shared" si="170"/>
        <v>0.5710000000000004</v>
      </c>
      <c r="AC2594" s="110">
        <f>IF('3C-Water transport'!AD$56="no"," ",ROUND(AB2594,4))</f>
        <v>0.57099999999999995</v>
      </c>
      <c r="AD2594" s="110">
        <f>IF('3C-Water transport'!AD$57="no"," ",ROUND(AB2594,4))</f>
        <v>0.57099999999999995</v>
      </c>
      <c r="AE2594" s="110">
        <f>IF('3C-Water transport'!AD$58="no"," ",ROUND(AB2594,4))</f>
        <v>0.57099999999999995</v>
      </c>
    </row>
    <row r="2595" spans="5:31" x14ac:dyDescent="0.25">
      <c r="E2595" s="110">
        <f t="shared" si="168"/>
        <v>0.5720000000000004</v>
      </c>
      <c r="F2595" s="110">
        <f>IF('3A-Rail transport'!$AD$56="no"," ",ROUND(E2595,4))</f>
        <v>0.57199999999999995</v>
      </c>
      <c r="G2595" s="110">
        <f>IF('3A-Rail transport'!$AD$57="no"," ",ROUND(E2595,4))</f>
        <v>0.57199999999999995</v>
      </c>
      <c r="H2595" s="110"/>
      <c r="S2595" s="110">
        <f t="shared" si="169"/>
        <v>0.5720000000000004</v>
      </c>
      <c r="T2595" s="110">
        <f>IF('3B-Air transport'!AD$66="no"," ",ROUND(S2595,4))</f>
        <v>0.57199999999999995</v>
      </c>
      <c r="U2595" s="110">
        <f>IF('3B-Air transport'!AD$67="no"," ",ROUND(S2595,4))</f>
        <v>0.57199999999999995</v>
      </c>
      <c r="V2595" s="110">
        <f>IF('3B-Air transport'!AD$68="no"," ",ROUND(S2595,4))</f>
        <v>0.57199999999999995</v>
      </c>
      <c r="W2595" s="110"/>
      <c r="AB2595" s="110">
        <f t="shared" si="170"/>
        <v>0.5720000000000004</v>
      </c>
      <c r="AC2595" s="110">
        <f>IF('3C-Water transport'!AD$56="no"," ",ROUND(AB2595,4))</f>
        <v>0.57199999999999995</v>
      </c>
      <c r="AD2595" s="110">
        <f>IF('3C-Water transport'!AD$57="no"," ",ROUND(AB2595,4))</f>
        <v>0.57199999999999995</v>
      </c>
      <c r="AE2595" s="110">
        <f>IF('3C-Water transport'!AD$58="no"," ",ROUND(AB2595,4))</f>
        <v>0.57199999999999995</v>
      </c>
    </row>
    <row r="2596" spans="5:31" x14ac:dyDescent="0.25">
      <c r="E2596" s="110">
        <f t="shared" si="168"/>
        <v>0.5730000000000004</v>
      </c>
      <c r="F2596" s="110">
        <f>IF('3A-Rail transport'!$AD$56="no"," ",ROUND(E2596,4))</f>
        <v>0.57299999999999995</v>
      </c>
      <c r="G2596" s="110">
        <f>IF('3A-Rail transport'!$AD$57="no"," ",ROUND(E2596,4))</f>
        <v>0.57299999999999995</v>
      </c>
      <c r="H2596" s="110"/>
      <c r="S2596" s="110">
        <f t="shared" si="169"/>
        <v>0.5730000000000004</v>
      </c>
      <c r="T2596" s="110">
        <f>IF('3B-Air transport'!AD$66="no"," ",ROUND(S2596,4))</f>
        <v>0.57299999999999995</v>
      </c>
      <c r="U2596" s="110">
        <f>IF('3B-Air transport'!AD$67="no"," ",ROUND(S2596,4))</f>
        <v>0.57299999999999995</v>
      </c>
      <c r="V2596" s="110">
        <f>IF('3B-Air transport'!AD$68="no"," ",ROUND(S2596,4))</f>
        <v>0.57299999999999995</v>
      </c>
      <c r="W2596" s="110"/>
      <c r="AB2596" s="110">
        <f t="shared" si="170"/>
        <v>0.5730000000000004</v>
      </c>
      <c r="AC2596" s="110">
        <f>IF('3C-Water transport'!AD$56="no"," ",ROUND(AB2596,4))</f>
        <v>0.57299999999999995</v>
      </c>
      <c r="AD2596" s="110">
        <f>IF('3C-Water transport'!AD$57="no"," ",ROUND(AB2596,4))</f>
        <v>0.57299999999999995</v>
      </c>
      <c r="AE2596" s="110">
        <f>IF('3C-Water transport'!AD$58="no"," ",ROUND(AB2596,4))</f>
        <v>0.57299999999999995</v>
      </c>
    </row>
    <row r="2597" spans="5:31" x14ac:dyDescent="0.25">
      <c r="E2597" s="110">
        <f t="shared" si="168"/>
        <v>0.5740000000000004</v>
      </c>
      <c r="F2597" s="110">
        <f>IF('3A-Rail transport'!$AD$56="no"," ",ROUND(E2597,4))</f>
        <v>0.57399999999999995</v>
      </c>
      <c r="G2597" s="110">
        <f>IF('3A-Rail transport'!$AD$57="no"," ",ROUND(E2597,4))</f>
        <v>0.57399999999999995</v>
      </c>
      <c r="H2597" s="110"/>
      <c r="S2597" s="110">
        <f t="shared" si="169"/>
        <v>0.5740000000000004</v>
      </c>
      <c r="T2597" s="110">
        <f>IF('3B-Air transport'!AD$66="no"," ",ROUND(S2597,4))</f>
        <v>0.57399999999999995</v>
      </c>
      <c r="U2597" s="110">
        <f>IF('3B-Air transport'!AD$67="no"," ",ROUND(S2597,4))</f>
        <v>0.57399999999999995</v>
      </c>
      <c r="V2597" s="110">
        <f>IF('3B-Air transport'!AD$68="no"," ",ROUND(S2597,4))</f>
        <v>0.57399999999999995</v>
      </c>
      <c r="W2597" s="110"/>
      <c r="AB2597" s="110">
        <f t="shared" si="170"/>
        <v>0.5740000000000004</v>
      </c>
      <c r="AC2597" s="110">
        <f>IF('3C-Water transport'!AD$56="no"," ",ROUND(AB2597,4))</f>
        <v>0.57399999999999995</v>
      </c>
      <c r="AD2597" s="110">
        <f>IF('3C-Water transport'!AD$57="no"," ",ROUND(AB2597,4))</f>
        <v>0.57399999999999995</v>
      </c>
      <c r="AE2597" s="110">
        <f>IF('3C-Water transport'!AD$58="no"," ",ROUND(AB2597,4))</f>
        <v>0.57399999999999995</v>
      </c>
    </row>
    <row r="2598" spans="5:31" x14ac:dyDescent="0.25">
      <c r="E2598" s="110">
        <f t="shared" si="168"/>
        <v>0.5750000000000004</v>
      </c>
      <c r="F2598" s="110">
        <f>IF('3A-Rail transport'!$AD$56="no"," ",ROUND(E2598,4))</f>
        <v>0.57499999999999996</v>
      </c>
      <c r="G2598" s="110">
        <f>IF('3A-Rail transport'!$AD$57="no"," ",ROUND(E2598,4))</f>
        <v>0.57499999999999996</v>
      </c>
      <c r="H2598" s="110"/>
      <c r="S2598" s="110">
        <f t="shared" si="169"/>
        <v>0.5750000000000004</v>
      </c>
      <c r="T2598" s="110">
        <f>IF('3B-Air transport'!AD$66="no"," ",ROUND(S2598,4))</f>
        <v>0.57499999999999996</v>
      </c>
      <c r="U2598" s="110">
        <f>IF('3B-Air transport'!AD$67="no"," ",ROUND(S2598,4))</f>
        <v>0.57499999999999996</v>
      </c>
      <c r="V2598" s="110">
        <f>IF('3B-Air transport'!AD$68="no"," ",ROUND(S2598,4))</f>
        <v>0.57499999999999996</v>
      </c>
      <c r="W2598" s="110"/>
      <c r="AB2598" s="110">
        <f t="shared" si="170"/>
        <v>0.5750000000000004</v>
      </c>
      <c r="AC2598" s="110">
        <f>IF('3C-Water transport'!AD$56="no"," ",ROUND(AB2598,4))</f>
        <v>0.57499999999999996</v>
      </c>
      <c r="AD2598" s="110">
        <f>IF('3C-Water transport'!AD$57="no"," ",ROUND(AB2598,4))</f>
        <v>0.57499999999999996</v>
      </c>
      <c r="AE2598" s="110">
        <f>IF('3C-Water transport'!AD$58="no"," ",ROUND(AB2598,4))</f>
        <v>0.57499999999999996</v>
      </c>
    </row>
    <row r="2599" spans="5:31" x14ac:dyDescent="0.25">
      <c r="E2599" s="110">
        <f t="shared" si="168"/>
        <v>0.5760000000000004</v>
      </c>
      <c r="F2599" s="110">
        <f>IF('3A-Rail transport'!$AD$56="no"," ",ROUND(E2599,4))</f>
        <v>0.57599999999999996</v>
      </c>
      <c r="G2599" s="110">
        <f>IF('3A-Rail transport'!$AD$57="no"," ",ROUND(E2599,4))</f>
        <v>0.57599999999999996</v>
      </c>
      <c r="H2599" s="110"/>
      <c r="S2599" s="110">
        <f t="shared" si="169"/>
        <v>0.5760000000000004</v>
      </c>
      <c r="T2599" s="110">
        <f>IF('3B-Air transport'!AD$66="no"," ",ROUND(S2599,4))</f>
        <v>0.57599999999999996</v>
      </c>
      <c r="U2599" s="110">
        <f>IF('3B-Air transport'!AD$67="no"," ",ROUND(S2599,4))</f>
        <v>0.57599999999999996</v>
      </c>
      <c r="V2599" s="110">
        <f>IF('3B-Air transport'!AD$68="no"," ",ROUND(S2599,4))</f>
        <v>0.57599999999999996</v>
      </c>
      <c r="W2599" s="110"/>
      <c r="AB2599" s="110">
        <f t="shared" si="170"/>
        <v>0.5760000000000004</v>
      </c>
      <c r="AC2599" s="110">
        <f>IF('3C-Water transport'!AD$56="no"," ",ROUND(AB2599,4))</f>
        <v>0.57599999999999996</v>
      </c>
      <c r="AD2599" s="110">
        <f>IF('3C-Water transport'!AD$57="no"," ",ROUND(AB2599,4))</f>
        <v>0.57599999999999996</v>
      </c>
      <c r="AE2599" s="110">
        <f>IF('3C-Water transport'!AD$58="no"," ",ROUND(AB2599,4))</f>
        <v>0.57599999999999996</v>
      </c>
    </row>
    <row r="2600" spans="5:31" x14ac:dyDescent="0.25">
      <c r="E2600" s="110">
        <f t="shared" ref="E2600:E2663" si="171">E2599+0.001</f>
        <v>0.5770000000000004</v>
      </c>
      <c r="F2600" s="110">
        <f>IF('3A-Rail transport'!$AD$56="no"," ",ROUND(E2600,4))</f>
        <v>0.57699999999999996</v>
      </c>
      <c r="G2600" s="110">
        <f>IF('3A-Rail transport'!$AD$57="no"," ",ROUND(E2600,4))</f>
        <v>0.57699999999999996</v>
      </c>
      <c r="H2600" s="110"/>
      <c r="S2600" s="110">
        <f t="shared" ref="S2600:S2663" si="172">S2599+0.001</f>
        <v>0.5770000000000004</v>
      </c>
      <c r="T2600" s="110">
        <f>IF('3B-Air transport'!AD$66="no"," ",ROUND(S2600,4))</f>
        <v>0.57699999999999996</v>
      </c>
      <c r="U2600" s="110">
        <f>IF('3B-Air transport'!AD$67="no"," ",ROUND(S2600,4))</f>
        <v>0.57699999999999996</v>
      </c>
      <c r="V2600" s="110">
        <f>IF('3B-Air transport'!AD$68="no"," ",ROUND(S2600,4))</f>
        <v>0.57699999999999996</v>
      </c>
      <c r="W2600" s="110"/>
      <c r="AB2600" s="110">
        <f t="shared" ref="AB2600:AB2663" si="173">AB2599+0.001</f>
        <v>0.5770000000000004</v>
      </c>
      <c r="AC2600" s="110">
        <f>IF('3C-Water transport'!AD$56="no"," ",ROUND(AB2600,4))</f>
        <v>0.57699999999999996</v>
      </c>
      <c r="AD2600" s="110">
        <f>IF('3C-Water transport'!AD$57="no"," ",ROUND(AB2600,4))</f>
        <v>0.57699999999999996</v>
      </c>
      <c r="AE2600" s="110">
        <f>IF('3C-Water transport'!AD$58="no"," ",ROUND(AB2600,4))</f>
        <v>0.57699999999999996</v>
      </c>
    </row>
    <row r="2601" spans="5:31" x14ac:dyDescent="0.25">
      <c r="E2601" s="110">
        <f t="shared" si="171"/>
        <v>0.5780000000000004</v>
      </c>
      <c r="F2601" s="110">
        <f>IF('3A-Rail transport'!$AD$56="no"," ",ROUND(E2601,4))</f>
        <v>0.57799999999999996</v>
      </c>
      <c r="G2601" s="110">
        <f>IF('3A-Rail transport'!$AD$57="no"," ",ROUND(E2601,4))</f>
        <v>0.57799999999999996</v>
      </c>
      <c r="H2601" s="110"/>
      <c r="S2601" s="110">
        <f t="shared" si="172"/>
        <v>0.5780000000000004</v>
      </c>
      <c r="T2601" s="110">
        <f>IF('3B-Air transport'!AD$66="no"," ",ROUND(S2601,4))</f>
        <v>0.57799999999999996</v>
      </c>
      <c r="U2601" s="110">
        <f>IF('3B-Air transport'!AD$67="no"," ",ROUND(S2601,4))</f>
        <v>0.57799999999999996</v>
      </c>
      <c r="V2601" s="110">
        <f>IF('3B-Air transport'!AD$68="no"," ",ROUND(S2601,4))</f>
        <v>0.57799999999999996</v>
      </c>
      <c r="W2601" s="110"/>
      <c r="AB2601" s="110">
        <f t="shared" si="173"/>
        <v>0.5780000000000004</v>
      </c>
      <c r="AC2601" s="110">
        <f>IF('3C-Water transport'!AD$56="no"," ",ROUND(AB2601,4))</f>
        <v>0.57799999999999996</v>
      </c>
      <c r="AD2601" s="110">
        <f>IF('3C-Water transport'!AD$57="no"," ",ROUND(AB2601,4))</f>
        <v>0.57799999999999996</v>
      </c>
      <c r="AE2601" s="110">
        <f>IF('3C-Water transport'!AD$58="no"," ",ROUND(AB2601,4))</f>
        <v>0.57799999999999996</v>
      </c>
    </row>
    <row r="2602" spans="5:31" x14ac:dyDescent="0.25">
      <c r="E2602" s="110">
        <f t="shared" si="171"/>
        <v>0.5790000000000004</v>
      </c>
      <c r="F2602" s="110">
        <f>IF('3A-Rail transport'!$AD$56="no"," ",ROUND(E2602,4))</f>
        <v>0.57899999999999996</v>
      </c>
      <c r="G2602" s="110">
        <f>IF('3A-Rail transport'!$AD$57="no"," ",ROUND(E2602,4))</f>
        <v>0.57899999999999996</v>
      </c>
      <c r="H2602" s="110"/>
      <c r="S2602" s="110">
        <f t="shared" si="172"/>
        <v>0.5790000000000004</v>
      </c>
      <c r="T2602" s="110">
        <f>IF('3B-Air transport'!AD$66="no"," ",ROUND(S2602,4))</f>
        <v>0.57899999999999996</v>
      </c>
      <c r="U2602" s="110">
        <f>IF('3B-Air transport'!AD$67="no"," ",ROUND(S2602,4))</f>
        <v>0.57899999999999996</v>
      </c>
      <c r="V2602" s="110">
        <f>IF('3B-Air transport'!AD$68="no"," ",ROUND(S2602,4))</f>
        <v>0.57899999999999996</v>
      </c>
      <c r="W2602" s="110"/>
      <c r="AB2602" s="110">
        <f t="shared" si="173"/>
        <v>0.5790000000000004</v>
      </c>
      <c r="AC2602" s="110">
        <f>IF('3C-Water transport'!AD$56="no"," ",ROUND(AB2602,4))</f>
        <v>0.57899999999999996</v>
      </c>
      <c r="AD2602" s="110">
        <f>IF('3C-Water transport'!AD$57="no"," ",ROUND(AB2602,4))</f>
        <v>0.57899999999999996</v>
      </c>
      <c r="AE2602" s="110">
        <f>IF('3C-Water transport'!AD$58="no"," ",ROUND(AB2602,4))</f>
        <v>0.57899999999999996</v>
      </c>
    </row>
    <row r="2603" spans="5:31" x14ac:dyDescent="0.25">
      <c r="E2603" s="110">
        <f t="shared" si="171"/>
        <v>0.5800000000000004</v>
      </c>
      <c r="F2603" s="110">
        <f>IF('3A-Rail transport'!$AD$56="no"," ",ROUND(E2603,4))</f>
        <v>0.57999999999999996</v>
      </c>
      <c r="G2603" s="110">
        <f>IF('3A-Rail transport'!$AD$57="no"," ",ROUND(E2603,4))</f>
        <v>0.57999999999999996</v>
      </c>
      <c r="H2603" s="110"/>
      <c r="S2603" s="110">
        <f t="shared" si="172"/>
        <v>0.5800000000000004</v>
      </c>
      <c r="T2603" s="110">
        <f>IF('3B-Air transport'!AD$66="no"," ",ROUND(S2603,4))</f>
        <v>0.57999999999999996</v>
      </c>
      <c r="U2603" s="110">
        <f>IF('3B-Air transport'!AD$67="no"," ",ROUND(S2603,4))</f>
        <v>0.57999999999999996</v>
      </c>
      <c r="V2603" s="110">
        <f>IF('3B-Air transport'!AD$68="no"," ",ROUND(S2603,4))</f>
        <v>0.57999999999999996</v>
      </c>
      <c r="W2603" s="110"/>
      <c r="AB2603" s="110">
        <f t="shared" si="173"/>
        <v>0.5800000000000004</v>
      </c>
      <c r="AC2603" s="110">
        <f>IF('3C-Water transport'!AD$56="no"," ",ROUND(AB2603,4))</f>
        <v>0.57999999999999996</v>
      </c>
      <c r="AD2603" s="110">
        <f>IF('3C-Water transport'!AD$57="no"," ",ROUND(AB2603,4))</f>
        <v>0.57999999999999996</v>
      </c>
      <c r="AE2603" s="110">
        <f>IF('3C-Water transport'!AD$58="no"," ",ROUND(AB2603,4))</f>
        <v>0.57999999999999996</v>
      </c>
    </row>
    <row r="2604" spans="5:31" x14ac:dyDescent="0.25">
      <c r="E2604" s="110">
        <f t="shared" si="171"/>
        <v>0.58100000000000041</v>
      </c>
      <c r="F2604" s="110">
        <f>IF('3A-Rail transport'!$AD$56="no"," ",ROUND(E2604,4))</f>
        <v>0.58099999999999996</v>
      </c>
      <c r="G2604" s="110">
        <f>IF('3A-Rail transport'!$AD$57="no"," ",ROUND(E2604,4))</f>
        <v>0.58099999999999996</v>
      </c>
      <c r="H2604" s="110"/>
      <c r="S2604" s="110">
        <f t="shared" si="172"/>
        <v>0.58100000000000041</v>
      </c>
      <c r="T2604" s="110">
        <f>IF('3B-Air transport'!AD$66="no"," ",ROUND(S2604,4))</f>
        <v>0.58099999999999996</v>
      </c>
      <c r="U2604" s="110">
        <f>IF('3B-Air transport'!AD$67="no"," ",ROUND(S2604,4))</f>
        <v>0.58099999999999996</v>
      </c>
      <c r="V2604" s="110">
        <f>IF('3B-Air transport'!AD$68="no"," ",ROUND(S2604,4))</f>
        <v>0.58099999999999996</v>
      </c>
      <c r="W2604" s="110"/>
      <c r="AB2604" s="110">
        <f t="shared" si="173"/>
        <v>0.58100000000000041</v>
      </c>
      <c r="AC2604" s="110">
        <f>IF('3C-Water transport'!AD$56="no"," ",ROUND(AB2604,4))</f>
        <v>0.58099999999999996</v>
      </c>
      <c r="AD2604" s="110">
        <f>IF('3C-Water transport'!AD$57="no"," ",ROUND(AB2604,4))</f>
        <v>0.58099999999999996</v>
      </c>
      <c r="AE2604" s="110">
        <f>IF('3C-Water transport'!AD$58="no"," ",ROUND(AB2604,4))</f>
        <v>0.58099999999999996</v>
      </c>
    </row>
    <row r="2605" spans="5:31" x14ac:dyDescent="0.25">
      <c r="E2605" s="110">
        <f t="shared" si="171"/>
        <v>0.58200000000000041</v>
      </c>
      <c r="F2605" s="110">
        <f>IF('3A-Rail transport'!$AD$56="no"," ",ROUND(E2605,4))</f>
        <v>0.58199999999999996</v>
      </c>
      <c r="G2605" s="110">
        <f>IF('3A-Rail transport'!$AD$57="no"," ",ROUND(E2605,4))</f>
        <v>0.58199999999999996</v>
      </c>
      <c r="H2605" s="110"/>
      <c r="S2605" s="110">
        <f t="shared" si="172"/>
        <v>0.58200000000000041</v>
      </c>
      <c r="T2605" s="110">
        <f>IF('3B-Air transport'!AD$66="no"," ",ROUND(S2605,4))</f>
        <v>0.58199999999999996</v>
      </c>
      <c r="U2605" s="110">
        <f>IF('3B-Air transport'!AD$67="no"," ",ROUND(S2605,4))</f>
        <v>0.58199999999999996</v>
      </c>
      <c r="V2605" s="110">
        <f>IF('3B-Air transport'!AD$68="no"," ",ROUND(S2605,4))</f>
        <v>0.58199999999999996</v>
      </c>
      <c r="W2605" s="110"/>
      <c r="AB2605" s="110">
        <f t="shared" si="173"/>
        <v>0.58200000000000041</v>
      </c>
      <c r="AC2605" s="110">
        <f>IF('3C-Water transport'!AD$56="no"," ",ROUND(AB2605,4))</f>
        <v>0.58199999999999996</v>
      </c>
      <c r="AD2605" s="110">
        <f>IF('3C-Water transport'!AD$57="no"," ",ROUND(AB2605,4))</f>
        <v>0.58199999999999996</v>
      </c>
      <c r="AE2605" s="110">
        <f>IF('3C-Water transport'!AD$58="no"," ",ROUND(AB2605,4))</f>
        <v>0.58199999999999996</v>
      </c>
    </row>
    <row r="2606" spans="5:31" x14ac:dyDescent="0.25">
      <c r="E2606" s="110">
        <f t="shared" si="171"/>
        <v>0.58300000000000041</v>
      </c>
      <c r="F2606" s="110">
        <f>IF('3A-Rail transport'!$AD$56="no"," ",ROUND(E2606,4))</f>
        <v>0.58299999999999996</v>
      </c>
      <c r="G2606" s="110">
        <f>IF('3A-Rail transport'!$AD$57="no"," ",ROUND(E2606,4))</f>
        <v>0.58299999999999996</v>
      </c>
      <c r="H2606" s="110"/>
      <c r="S2606" s="110">
        <f t="shared" si="172"/>
        <v>0.58300000000000041</v>
      </c>
      <c r="T2606" s="110">
        <f>IF('3B-Air transport'!AD$66="no"," ",ROUND(S2606,4))</f>
        <v>0.58299999999999996</v>
      </c>
      <c r="U2606" s="110">
        <f>IF('3B-Air transport'!AD$67="no"," ",ROUND(S2606,4))</f>
        <v>0.58299999999999996</v>
      </c>
      <c r="V2606" s="110">
        <f>IF('3B-Air transport'!AD$68="no"," ",ROUND(S2606,4))</f>
        <v>0.58299999999999996</v>
      </c>
      <c r="W2606" s="110"/>
      <c r="AB2606" s="110">
        <f t="shared" si="173"/>
        <v>0.58300000000000041</v>
      </c>
      <c r="AC2606" s="110">
        <f>IF('3C-Water transport'!AD$56="no"," ",ROUND(AB2606,4))</f>
        <v>0.58299999999999996</v>
      </c>
      <c r="AD2606" s="110">
        <f>IF('3C-Water transport'!AD$57="no"," ",ROUND(AB2606,4))</f>
        <v>0.58299999999999996</v>
      </c>
      <c r="AE2606" s="110">
        <f>IF('3C-Water transport'!AD$58="no"," ",ROUND(AB2606,4))</f>
        <v>0.58299999999999996</v>
      </c>
    </row>
    <row r="2607" spans="5:31" x14ac:dyDescent="0.25">
      <c r="E2607" s="110">
        <f t="shared" si="171"/>
        <v>0.58400000000000041</v>
      </c>
      <c r="F2607" s="110">
        <f>IF('3A-Rail transport'!$AD$56="no"," ",ROUND(E2607,4))</f>
        <v>0.58399999999999996</v>
      </c>
      <c r="G2607" s="110">
        <f>IF('3A-Rail transport'!$AD$57="no"," ",ROUND(E2607,4))</f>
        <v>0.58399999999999996</v>
      </c>
      <c r="H2607" s="110"/>
      <c r="S2607" s="110">
        <f t="shared" si="172"/>
        <v>0.58400000000000041</v>
      </c>
      <c r="T2607" s="110">
        <f>IF('3B-Air transport'!AD$66="no"," ",ROUND(S2607,4))</f>
        <v>0.58399999999999996</v>
      </c>
      <c r="U2607" s="110">
        <f>IF('3B-Air transport'!AD$67="no"," ",ROUND(S2607,4))</f>
        <v>0.58399999999999996</v>
      </c>
      <c r="V2607" s="110">
        <f>IF('3B-Air transport'!AD$68="no"," ",ROUND(S2607,4))</f>
        <v>0.58399999999999996</v>
      </c>
      <c r="W2607" s="110"/>
      <c r="AB2607" s="110">
        <f t="shared" si="173"/>
        <v>0.58400000000000041</v>
      </c>
      <c r="AC2607" s="110">
        <f>IF('3C-Water transport'!AD$56="no"," ",ROUND(AB2607,4))</f>
        <v>0.58399999999999996</v>
      </c>
      <c r="AD2607" s="110">
        <f>IF('3C-Water transport'!AD$57="no"," ",ROUND(AB2607,4))</f>
        <v>0.58399999999999996</v>
      </c>
      <c r="AE2607" s="110">
        <f>IF('3C-Water transport'!AD$58="no"," ",ROUND(AB2607,4))</f>
        <v>0.58399999999999996</v>
      </c>
    </row>
    <row r="2608" spans="5:31" x14ac:dyDescent="0.25">
      <c r="E2608" s="110">
        <f t="shared" si="171"/>
        <v>0.58500000000000041</v>
      </c>
      <c r="F2608" s="110">
        <f>IF('3A-Rail transport'!$AD$56="no"," ",ROUND(E2608,4))</f>
        <v>0.58499999999999996</v>
      </c>
      <c r="G2608" s="110">
        <f>IF('3A-Rail transport'!$AD$57="no"," ",ROUND(E2608,4))</f>
        <v>0.58499999999999996</v>
      </c>
      <c r="H2608" s="110"/>
      <c r="S2608" s="110">
        <f t="shared" si="172"/>
        <v>0.58500000000000041</v>
      </c>
      <c r="T2608" s="110">
        <f>IF('3B-Air transport'!AD$66="no"," ",ROUND(S2608,4))</f>
        <v>0.58499999999999996</v>
      </c>
      <c r="U2608" s="110">
        <f>IF('3B-Air transport'!AD$67="no"," ",ROUND(S2608,4))</f>
        <v>0.58499999999999996</v>
      </c>
      <c r="V2608" s="110">
        <f>IF('3B-Air transport'!AD$68="no"," ",ROUND(S2608,4))</f>
        <v>0.58499999999999996</v>
      </c>
      <c r="W2608" s="110"/>
      <c r="AB2608" s="110">
        <f t="shared" si="173"/>
        <v>0.58500000000000041</v>
      </c>
      <c r="AC2608" s="110">
        <f>IF('3C-Water transport'!AD$56="no"," ",ROUND(AB2608,4))</f>
        <v>0.58499999999999996</v>
      </c>
      <c r="AD2608" s="110">
        <f>IF('3C-Water transport'!AD$57="no"," ",ROUND(AB2608,4))</f>
        <v>0.58499999999999996</v>
      </c>
      <c r="AE2608" s="110">
        <f>IF('3C-Water transport'!AD$58="no"," ",ROUND(AB2608,4))</f>
        <v>0.58499999999999996</v>
      </c>
    </row>
    <row r="2609" spans="5:31" x14ac:dyDescent="0.25">
      <c r="E2609" s="110">
        <f t="shared" si="171"/>
        <v>0.58600000000000041</v>
      </c>
      <c r="F2609" s="110">
        <f>IF('3A-Rail transport'!$AD$56="no"," ",ROUND(E2609,4))</f>
        <v>0.58599999999999997</v>
      </c>
      <c r="G2609" s="110">
        <f>IF('3A-Rail transport'!$AD$57="no"," ",ROUND(E2609,4))</f>
        <v>0.58599999999999997</v>
      </c>
      <c r="H2609" s="110"/>
      <c r="S2609" s="110">
        <f t="shared" si="172"/>
        <v>0.58600000000000041</v>
      </c>
      <c r="T2609" s="110">
        <f>IF('3B-Air transport'!AD$66="no"," ",ROUND(S2609,4))</f>
        <v>0.58599999999999997</v>
      </c>
      <c r="U2609" s="110">
        <f>IF('3B-Air transport'!AD$67="no"," ",ROUND(S2609,4))</f>
        <v>0.58599999999999997</v>
      </c>
      <c r="V2609" s="110">
        <f>IF('3B-Air transport'!AD$68="no"," ",ROUND(S2609,4))</f>
        <v>0.58599999999999997</v>
      </c>
      <c r="W2609" s="110"/>
      <c r="AB2609" s="110">
        <f t="shared" si="173"/>
        <v>0.58600000000000041</v>
      </c>
      <c r="AC2609" s="110">
        <f>IF('3C-Water transport'!AD$56="no"," ",ROUND(AB2609,4))</f>
        <v>0.58599999999999997</v>
      </c>
      <c r="AD2609" s="110">
        <f>IF('3C-Water transport'!AD$57="no"," ",ROUND(AB2609,4))</f>
        <v>0.58599999999999997</v>
      </c>
      <c r="AE2609" s="110">
        <f>IF('3C-Water transport'!AD$58="no"," ",ROUND(AB2609,4))</f>
        <v>0.58599999999999997</v>
      </c>
    </row>
    <row r="2610" spans="5:31" x14ac:dyDescent="0.25">
      <c r="E2610" s="110">
        <f t="shared" si="171"/>
        <v>0.58700000000000041</v>
      </c>
      <c r="F2610" s="110">
        <f>IF('3A-Rail transport'!$AD$56="no"," ",ROUND(E2610,4))</f>
        <v>0.58699999999999997</v>
      </c>
      <c r="G2610" s="110">
        <f>IF('3A-Rail transport'!$AD$57="no"," ",ROUND(E2610,4))</f>
        <v>0.58699999999999997</v>
      </c>
      <c r="H2610" s="110"/>
      <c r="S2610" s="110">
        <f t="shared" si="172"/>
        <v>0.58700000000000041</v>
      </c>
      <c r="T2610" s="110">
        <f>IF('3B-Air transport'!AD$66="no"," ",ROUND(S2610,4))</f>
        <v>0.58699999999999997</v>
      </c>
      <c r="U2610" s="110">
        <f>IF('3B-Air transport'!AD$67="no"," ",ROUND(S2610,4))</f>
        <v>0.58699999999999997</v>
      </c>
      <c r="V2610" s="110">
        <f>IF('3B-Air transport'!AD$68="no"," ",ROUND(S2610,4))</f>
        <v>0.58699999999999997</v>
      </c>
      <c r="W2610" s="110"/>
      <c r="AB2610" s="110">
        <f t="shared" si="173"/>
        <v>0.58700000000000041</v>
      </c>
      <c r="AC2610" s="110">
        <f>IF('3C-Water transport'!AD$56="no"," ",ROUND(AB2610,4))</f>
        <v>0.58699999999999997</v>
      </c>
      <c r="AD2610" s="110">
        <f>IF('3C-Water transport'!AD$57="no"," ",ROUND(AB2610,4))</f>
        <v>0.58699999999999997</v>
      </c>
      <c r="AE2610" s="110">
        <f>IF('3C-Water transport'!AD$58="no"," ",ROUND(AB2610,4))</f>
        <v>0.58699999999999997</v>
      </c>
    </row>
    <row r="2611" spans="5:31" x14ac:dyDescent="0.25">
      <c r="E2611" s="110">
        <f t="shared" si="171"/>
        <v>0.58800000000000041</v>
      </c>
      <c r="F2611" s="110">
        <f>IF('3A-Rail transport'!$AD$56="no"," ",ROUND(E2611,4))</f>
        <v>0.58799999999999997</v>
      </c>
      <c r="G2611" s="110">
        <f>IF('3A-Rail transport'!$AD$57="no"," ",ROUND(E2611,4))</f>
        <v>0.58799999999999997</v>
      </c>
      <c r="H2611" s="110"/>
      <c r="S2611" s="110">
        <f t="shared" si="172"/>
        <v>0.58800000000000041</v>
      </c>
      <c r="T2611" s="110">
        <f>IF('3B-Air transport'!AD$66="no"," ",ROUND(S2611,4))</f>
        <v>0.58799999999999997</v>
      </c>
      <c r="U2611" s="110">
        <f>IF('3B-Air transport'!AD$67="no"," ",ROUND(S2611,4))</f>
        <v>0.58799999999999997</v>
      </c>
      <c r="V2611" s="110">
        <f>IF('3B-Air transport'!AD$68="no"," ",ROUND(S2611,4))</f>
        <v>0.58799999999999997</v>
      </c>
      <c r="W2611" s="110"/>
      <c r="AB2611" s="110">
        <f t="shared" si="173"/>
        <v>0.58800000000000041</v>
      </c>
      <c r="AC2611" s="110">
        <f>IF('3C-Water transport'!AD$56="no"," ",ROUND(AB2611,4))</f>
        <v>0.58799999999999997</v>
      </c>
      <c r="AD2611" s="110">
        <f>IF('3C-Water transport'!AD$57="no"," ",ROUND(AB2611,4))</f>
        <v>0.58799999999999997</v>
      </c>
      <c r="AE2611" s="110">
        <f>IF('3C-Water transport'!AD$58="no"," ",ROUND(AB2611,4))</f>
        <v>0.58799999999999997</v>
      </c>
    </row>
    <row r="2612" spans="5:31" x14ac:dyDescent="0.25">
      <c r="E2612" s="110">
        <f t="shared" si="171"/>
        <v>0.58900000000000041</v>
      </c>
      <c r="F2612" s="110">
        <f>IF('3A-Rail transport'!$AD$56="no"," ",ROUND(E2612,4))</f>
        <v>0.58899999999999997</v>
      </c>
      <c r="G2612" s="110">
        <f>IF('3A-Rail transport'!$AD$57="no"," ",ROUND(E2612,4))</f>
        <v>0.58899999999999997</v>
      </c>
      <c r="H2612" s="110"/>
      <c r="S2612" s="110">
        <f t="shared" si="172"/>
        <v>0.58900000000000041</v>
      </c>
      <c r="T2612" s="110">
        <f>IF('3B-Air transport'!AD$66="no"," ",ROUND(S2612,4))</f>
        <v>0.58899999999999997</v>
      </c>
      <c r="U2612" s="110">
        <f>IF('3B-Air transport'!AD$67="no"," ",ROUND(S2612,4))</f>
        <v>0.58899999999999997</v>
      </c>
      <c r="V2612" s="110">
        <f>IF('3B-Air transport'!AD$68="no"," ",ROUND(S2612,4))</f>
        <v>0.58899999999999997</v>
      </c>
      <c r="W2612" s="110"/>
      <c r="AB2612" s="110">
        <f t="shared" si="173"/>
        <v>0.58900000000000041</v>
      </c>
      <c r="AC2612" s="110">
        <f>IF('3C-Water transport'!AD$56="no"," ",ROUND(AB2612,4))</f>
        <v>0.58899999999999997</v>
      </c>
      <c r="AD2612" s="110">
        <f>IF('3C-Water transport'!AD$57="no"," ",ROUND(AB2612,4))</f>
        <v>0.58899999999999997</v>
      </c>
      <c r="AE2612" s="110">
        <f>IF('3C-Water transport'!AD$58="no"," ",ROUND(AB2612,4))</f>
        <v>0.58899999999999997</v>
      </c>
    </row>
    <row r="2613" spans="5:31" x14ac:dyDescent="0.25">
      <c r="E2613" s="110">
        <f t="shared" si="171"/>
        <v>0.59000000000000041</v>
      </c>
      <c r="F2613" s="110">
        <f>IF('3A-Rail transport'!$AD$56="no"," ",ROUND(E2613,4))</f>
        <v>0.59</v>
      </c>
      <c r="G2613" s="110">
        <f>IF('3A-Rail transport'!$AD$57="no"," ",ROUND(E2613,4))</f>
        <v>0.59</v>
      </c>
      <c r="H2613" s="110"/>
      <c r="S2613" s="110">
        <f t="shared" si="172"/>
        <v>0.59000000000000041</v>
      </c>
      <c r="T2613" s="110">
        <f>IF('3B-Air transport'!AD$66="no"," ",ROUND(S2613,4))</f>
        <v>0.59</v>
      </c>
      <c r="U2613" s="110">
        <f>IF('3B-Air transport'!AD$67="no"," ",ROUND(S2613,4))</f>
        <v>0.59</v>
      </c>
      <c r="V2613" s="110">
        <f>IF('3B-Air transport'!AD$68="no"," ",ROUND(S2613,4))</f>
        <v>0.59</v>
      </c>
      <c r="W2613" s="110"/>
      <c r="AB2613" s="110">
        <f t="shared" si="173"/>
        <v>0.59000000000000041</v>
      </c>
      <c r="AC2613" s="110">
        <f>IF('3C-Water transport'!AD$56="no"," ",ROUND(AB2613,4))</f>
        <v>0.59</v>
      </c>
      <c r="AD2613" s="110">
        <f>IF('3C-Water transport'!AD$57="no"," ",ROUND(AB2613,4))</f>
        <v>0.59</v>
      </c>
      <c r="AE2613" s="110">
        <f>IF('3C-Water transport'!AD$58="no"," ",ROUND(AB2613,4))</f>
        <v>0.59</v>
      </c>
    </row>
    <row r="2614" spans="5:31" x14ac:dyDescent="0.25">
      <c r="E2614" s="110">
        <f t="shared" si="171"/>
        <v>0.59100000000000041</v>
      </c>
      <c r="F2614" s="110">
        <f>IF('3A-Rail transport'!$AD$56="no"," ",ROUND(E2614,4))</f>
        <v>0.59099999999999997</v>
      </c>
      <c r="G2614" s="110">
        <f>IF('3A-Rail transport'!$AD$57="no"," ",ROUND(E2614,4))</f>
        <v>0.59099999999999997</v>
      </c>
      <c r="H2614" s="110"/>
      <c r="S2614" s="110">
        <f t="shared" si="172"/>
        <v>0.59100000000000041</v>
      </c>
      <c r="T2614" s="110">
        <f>IF('3B-Air transport'!AD$66="no"," ",ROUND(S2614,4))</f>
        <v>0.59099999999999997</v>
      </c>
      <c r="U2614" s="110">
        <f>IF('3B-Air transport'!AD$67="no"," ",ROUND(S2614,4))</f>
        <v>0.59099999999999997</v>
      </c>
      <c r="V2614" s="110">
        <f>IF('3B-Air transport'!AD$68="no"," ",ROUND(S2614,4))</f>
        <v>0.59099999999999997</v>
      </c>
      <c r="W2614" s="110"/>
      <c r="AB2614" s="110">
        <f t="shared" si="173"/>
        <v>0.59100000000000041</v>
      </c>
      <c r="AC2614" s="110">
        <f>IF('3C-Water transport'!AD$56="no"," ",ROUND(AB2614,4))</f>
        <v>0.59099999999999997</v>
      </c>
      <c r="AD2614" s="110">
        <f>IF('3C-Water transport'!AD$57="no"," ",ROUND(AB2614,4))</f>
        <v>0.59099999999999997</v>
      </c>
      <c r="AE2614" s="110">
        <f>IF('3C-Water transport'!AD$58="no"," ",ROUND(AB2614,4))</f>
        <v>0.59099999999999997</v>
      </c>
    </row>
    <row r="2615" spans="5:31" x14ac:dyDescent="0.25">
      <c r="E2615" s="110">
        <f t="shared" si="171"/>
        <v>0.59200000000000041</v>
      </c>
      <c r="F2615" s="110">
        <f>IF('3A-Rail transport'!$AD$56="no"," ",ROUND(E2615,4))</f>
        <v>0.59199999999999997</v>
      </c>
      <c r="G2615" s="110">
        <f>IF('3A-Rail transport'!$AD$57="no"," ",ROUND(E2615,4))</f>
        <v>0.59199999999999997</v>
      </c>
      <c r="H2615" s="110"/>
      <c r="S2615" s="110">
        <f t="shared" si="172"/>
        <v>0.59200000000000041</v>
      </c>
      <c r="T2615" s="110">
        <f>IF('3B-Air transport'!AD$66="no"," ",ROUND(S2615,4))</f>
        <v>0.59199999999999997</v>
      </c>
      <c r="U2615" s="110">
        <f>IF('3B-Air transport'!AD$67="no"," ",ROUND(S2615,4))</f>
        <v>0.59199999999999997</v>
      </c>
      <c r="V2615" s="110">
        <f>IF('3B-Air transport'!AD$68="no"," ",ROUND(S2615,4))</f>
        <v>0.59199999999999997</v>
      </c>
      <c r="W2615" s="110"/>
      <c r="AB2615" s="110">
        <f t="shared" si="173"/>
        <v>0.59200000000000041</v>
      </c>
      <c r="AC2615" s="110">
        <f>IF('3C-Water transport'!AD$56="no"," ",ROUND(AB2615,4))</f>
        <v>0.59199999999999997</v>
      </c>
      <c r="AD2615" s="110">
        <f>IF('3C-Water transport'!AD$57="no"," ",ROUND(AB2615,4))</f>
        <v>0.59199999999999997</v>
      </c>
      <c r="AE2615" s="110">
        <f>IF('3C-Water transport'!AD$58="no"," ",ROUND(AB2615,4))</f>
        <v>0.59199999999999997</v>
      </c>
    </row>
    <row r="2616" spans="5:31" x14ac:dyDescent="0.25">
      <c r="E2616" s="110">
        <f t="shared" si="171"/>
        <v>0.59300000000000042</v>
      </c>
      <c r="F2616" s="110">
        <f>IF('3A-Rail transport'!$AD$56="no"," ",ROUND(E2616,4))</f>
        <v>0.59299999999999997</v>
      </c>
      <c r="G2616" s="110">
        <f>IF('3A-Rail transport'!$AD$57="no"," ",ROUND(E2616,4))</f>
        <v>0.59299999999999997</v>
      </c>
      <c r="H2616" s="110"/>
      <c r="S2616" s="110">
        <f t="shared" si="172"/>
        <v>0.59300000000000042</v>
      </c>
      <c r="T2616" s="110">
        <f>IF('3B-Air transport'!AD$66="no"," ",ROUND(S2616,4))</f>
        <v>0.59299999999999997</v>
      </c>
      <c r="U2616" s="110">
        <f>IF('3B-Air transport'!AD$67="no"," ",ROUND(S2616,4))</f>
        <v>0.59299999999999997</v>
      </c>
      <c r="V2616" s="110">
        <f>IF('3B-Air transport'!AD$68="no"," ",ROUND(S2616,4))</f>
        <v>0.59299999999999997</v>
      </c>
      <c r="W2616" s="110"/>
      <c r="AB2616" s="110">
        <f t="shared" si="173"/>
        <v>0.59300000000000042</v>
      </c>
      <c r="AC2616" s="110">
        <f>IF('3C-Water transport'!AD$56="no"," ",ROUND(AB2616,4))</f>
        <v>0.59299999999999997</v>
      </c>
      <c r="AD2616" s="110">
        <f>IF('3C-Water transport'!AD$57="no"," ",ROUND(AB2616,4))</f>
        <v>0.59299999999999997</v>
      </c>
      <c r="AE2616" s="110">
        <f>IF('3C-Water transport'!AD$58="no"," ",ROUND(AB2616,4))</f>
        <v>0.59299999999999997</v>
      </c>
    </row>
    <row r="2617" spans="5:31" x14ac:dyDescent="0.25">
      <c r="E2617" s="110">
        <f t="shared" si="171"/>
        <v>0.59400000000000042</v>
      </c>
      <c r="F2617" s="110">
        <f>IF('3A-Rail transport'!$AD$56="no"," ",ROUND(E2617,4))</f>
        <v>0.59399999999999997</v>
      </c>
      <c r="G2617" s="110">
        <f>IF('3A-Rail transport'!$AD$57="no"," ",ROUND(E2617,4))</f>
        <v>0.59399999999999997</v>
      </c>
      <c r="H2617" s="110"/>
      <c r="S2617" s="110">
        <f t="shared" si="172"/>
        <v>0.59400000000000042</v>
      </c>
      <c r="T2617" s="110">
        <f>IF('3B-Air transport'!AD$66="no"," ",ROUND(S2617,4))</f>
        <v>0.59399999999999997</v>
      </c>
      <c r="U2617" s="110">
        <f>IF('3B-Air transport'!AD$67="no"," ",ROUND(S2617,4))</f>
        <v>0.59399999999999997</v>
      </c>
      <c r="V2617" s="110">
        <f>IF('3B-Air transport'!AD$68="no"," ",ROUND(S2617,4))</f>
        <v>0.59399999999999997</v>
      </c>
      <c r="W2617" s="110"/>
      <c r="AB2617" s="110">
        <f t="shared" si="173"/>
        <v>0.59400000000000042</v>
      </c>
      <c r="AC2617" s="110">
        <f>IF('3C-Water transport'!AD$56="no"," ",ROUND(AB2617,4))</f>
        <v>0.59399999999999997</v>
      </c>
      <c r="AD2617" s="110">
        <f>IF('3C-Water transport'!AD$57="no"," ",ROUND(AB2617,4))</f>
        <v>0.59399999999999997</v>
      </c>
      <c r="AE2617" s="110">
        <f>IF('3C-Water transport'!AD$58="no"," ",ROUND(AB2617,4))</f>
        <v>0.59399999999999997</v>
      </c>
    </row>
    <row r="2618" spans="5:31" x14ac:dyDescent="0.25">
      <c r="E2618" s="110">
        <f t="shared" si="171"/>
        <v>0.59500000000000042</v>
      </c>
      <c r="F2618" s="110">
        <f>IF('3A-Rail transport'!$AD$56="no"," ",ROUND(E2618,4))</f>
        <v>0.59499999999999997</v>
      </c>
      <c r="G2618" s="110">
        <f>IF('3A-Rail transport'!$AD$57="no"," ",ROUND(E2618,4))</f>
        <v>0.59499999999999997</v>
      </c>
      <c r="H2618" s="110"/>
      <c r="S2618" s="110">
        <f t="shared" si="172"/>
        <v>0.59500000000000042</v>
      </c>
      <c r="T2618" s="110">
        <f>IF('3B-Air transport'!AD$66="no"," ",ROUND(S2618,4))</f>
        <v>0.59499999999999997</v>
      </c>
      <c r="U2618" s="110">
        <f>IF('3B-Air transport'!AD$67="no"," ",ROUND(S2618,4))</f>
        <v>0.59499999999999997</v>
      </c>
      <c r="V2618" s="110">
        <f>IF('3B-Air transport'!AD$68="no"," ",ROUND(S2618,4))</f>
        <v>0.59499999999999997</v>
      </c>
      <c r="W2618" s="110"/>
      <c r="AB2618" s="110">
        <f t="shared" si="173"/>
        <v>0.59500000000000042</v>
      </c>
      <c r="AC2618" s="110">
        <f>IF('3C-Water transport'!AD$56="no"," ",ROUND(AB2618,4))</f>
        <v>0.59499999999999997</v>
      </c>
      <c r="AD2618" s="110">
        <f>IF('3C-Water transport'!AD$57="no"," ",ROUND(AB2618,4))</f>
        <v>0.59499999999999997</v>
      </c>
      <c r="AE2618" s="110">
        <f>IF('3C-Water transport'!AD$58="no"," ",ROUND(AB2618,4))</f>
        <v>0.59499999999999997</v>
      </c>
    </row>
    <row r="2619" spans="5:31" x14ac:dyDescent="0.25">
      <c r="E2619" s="110">
        <f t="shared" si="171"/>
        <v>0.59600000000000042</v>
      </c>
      <c r="F2619" s="110">
        <f>IF('3A-Rail transport'!$AD$56="no"," ",ROUND(E2619,4))</f>
        <v>0.59599999999999997</v>
      </c>
      <c r="G2619" s="110">
        <f>IF('3A-Rail transport'!$AD$57="no"," ",ROUND(E2619,4))</f>
        <v>0.59599999999999997</v>
      </c>
      <c r="H2619" s="110"/>
      <c r="S2619" s="110">
        <f t="shared" si="172"/>
        <v>0.59600000000000042</v>
      </c>
      <c r="T2619" s="110">
        <f>IF('3B-Air transport'!AD$66="no"," ",ROUND(S2619,4))</f>
        <v>0.59599999999999997</v>
      </c>
      <c r="U2619" s="110">
        <f>IF('3B-Air transport'!AD$67="no"," ",ROUND(S2619,4))</f>
        <v>0.59599999999999997</v>
      </c>
      <c r="V2619" s="110">
        <f>IF('3B-Air transport'!AD$68="no"," ",ROUND(S2619,4))</f>
        <v>0.59599999999999997</v>
      </c>
      <c r="W2619" s="110"/>
      <c r="AB2619" s="110">
        <f t="shared" si="173"/>
        <v>0.59600000000000042</v>
      </c>
      <c r="AC2619" s="110">
        <f>IF('3C-Water transport'!AD$56="no"," ",ROUND(AB2619,4))</f>
        <v>0.59599999999999997</v>
      </c>
      <c r="AD2619" s="110">
        <f>IF('3C-Water transport'!AD$57="no"," ",ROUND(AB2619,4))</f>
        <v>0.59599999999999997</v>
      </c>
      <c r="AE2619" s="110">
        <f>IF('3C-Water transport'!AD$58="no"," ",ROUND(AB2619,4))</f>
        <v>0.59599999999999997</v>
      </c>
    </row>
    <row r="2620" spans="5:31" x14ac:dyDescent="0.25">
      <c r="E2620" s="110">
        <f t="shared" si="171"/>
        <v>0.59700000000000042</v>
      </c>
      <c r="F2620" s="110">
        <f>IF('3A-Rail transport'!$AD$56="no"," ",ROUND(E2620,4))</f>
        <v>0.59699999999999998</v>
      </c>
      <c r="G2620" s="110">
        <f>IF('3A-Rail transport'!$AD$57="no"," ",ROUND(E2620,4))</f>
        <v>0.59699999999999998</v>
      </c>
      <c r="H2620" s="110"/>
      <c r="S2620" s="110">
        <f t="shared" si="172"/>
        <v>0.59700000000000042</v>
      </c>
      <c r="T2620" s="110">
        <f>IF('3B-Air transport'!AD$66="no"," ",ROUND(S2620,4))</f>
        <v>0.59699999999999998</v>
      </c>
      <c r="U2620" s="110">
        <f>IF('3B-Air transport'!AD$67="no"," ",ROUND(S2620,4))</f>
        <v>0.59699999999999998</v>
      </c>
      <c r="V2620" s="110">
        <f>IF('3B-Air transport'!AD$68="no"," ",ROUND(S2620,4))</f>
        <v>0.59699999999999998</v>
      </c>
      <c r="W2620" s="110"/>
      <c r="AB2620" s="110">
        <f t="shared" si="173"/>
        <v>0.59700000000000042</v>
      </c>
      <c r="AC2620" s="110">
        <f>IF('3C-Water transport'!AD$56="no"," ",ROUND(AB2620,4))</f>
        <v>0.59699999999999998</v>
      </c>
      <c r="AD2620" s="110">
        <f>IF('3C-Water transport'!AD$57="no"," ",ROUND(AB2620,4))</f>
        <v>0.59699999999999998</v>
      </c>
      <c r="AE2620" s="110">
        <f>IF('3C-Water transport'!AD$58="no"," ",ROUND(AB2620,4))</f>
        <v>0.59699999999999998</v>
      </c>
    </row>
    <row r="2621" spans="5:31" x14ac:dyDescent="0.25">
      <c r="E2621" s="110">
        <f t="shared" si="171"/>
        <v>0.59800000000000042</v>
      </c>
      <c r="F2621" s="110">
        <f>IF('3A-Rail transport'!$AD$56="no"," ",ROUND(E2621,4))</f>
        <v>0.59799999999999998</v>
      </c>
      <c r="G2621" s="110">
        <f>IF('3A-Rail transport'!$AD$57="no"," ",ROUND(E2621,4))</f>
        <v>0.59799999999999998</v>
      </c>
      <c r="H2621" s="110"/>
      <c r="S2621" s="110">
        <f t="shared" si="172"/>
        <v>0.59800000000000042</v>
      </c>
      <c r="T2621" s="110">
        <f>IF('3B-Air transport'!AD$66="no"," ",ROUND(S2621,4))</f>
        <v>0.59799999999999998</v>
      </c>
      <c r="U2621" s="110">
        <f>IF('3B-Air transport'!AD$67="no"," ",ROUND(S2621,4))</f>
        <v>0.59799999999999998</v>
      </c>
      <c r="V2621" s="110">
        <f>IF('3B-Air transport'!AD$68="no"," ",ROUND(S2621,4))</f>
        <v>0.59799999999999998</v>
      </c>
      <c r="W2621" s="110"/>
      <c r="AB2621" s="110">
        <f t="shared" si="173"/>
        <v>0.59800000000000042</v>
      </c>
      <c r="AC2621" s="110">
        <f>IF('3C-Water transport'!AD$56="no"," ",ROUND(AB2621,4))</f>
        <v>0.59799999999999998</v>
      </c>
      <c r="AD2621" s="110">
        <f>IF('3C-Water transport'!AD$57="no"," ",ROUND(AB2621,4))</f>
        <v>0.59799999999999998</v>
      </c>
      <c r="AE2621" s="110">
        <f>IF('3C-Water transport'!AD$58="no"," ",ROUND(AB2621,4))</f>
        <v>0.59799999999999998</v>
      </c>
    </row>
    <row r="2622" spans="5:31" x14ac:dyDescent="0.25">
      <c r="E2622" s="110">
        <f t="shared" si="171"/>
        <v>0.59900000000000042</v>
      </c>
      <c r="F2622" s="110">
        <f>IF('3A-Rail transport'!$AD$56="no"," ",ROUND(E2622,4))</f>
        <v>0.59899999999999998</v>
      </c>
      <c r="G2622" s="110">
        <f>IF('3A-Rail transport'!$AD$57="no"," ",ROUND(E2622,4))</f>
        <v>0.59899999999999998</v>
      </c>
      <c r="H2622" s="110"/>
      <c r="S2622" s="110">
        <f t="shared" si="172"/>
        <v>0.59900000000000042</v>
      </c>
      <c r="T2622" s="110">
        <f>IF('3B-Air transport'!AD$66="no"," ",ROUND(S2622,4))</f>
        <v>0.59899999999999998</v>
      </c>
      <c r="U2622" s="110">
        <f>IF('3B-Air transport'!AD$67="no"," ",ROUND(S2622,4))</f>
        <v>0.59899999999999998</v>
      </c>
      <c r="V2622" s="110">
        <f>IF('3B-Air transport'!AD$68="no"," ",ROUND(S2622,4))</f>
        <v>0.59899999999999998</v>
      </c>
      <c r="W2622" s="110"/>
      <c r="AB2622" s="110">
        <f t="shared" si="173"/>
        <v>0.59900000000000042</v>
      </c>
      <c r="AC2622" s="110">
        <f>IF('3C-Water transport'!AD$56="no"," ",ROUND(AB2622,4))</f>
        <v>0.59899999999999998</v>
      </c>
      <c r="AD2622" s="110">
        <f>IF('3C-Water transport'!AD$57="no"," ",ROUND(AB2622,4))</f>
        <v>0.59899999999999998</v>
      </c>
      <c r="AE2622" s="110">
        <f>IF('3C-Water transport'!AD$58="no"," ",ROUND(AB2622,4))</f>
        <v>0.59899999999999998</v>
      </c>
    </row>
    <row r="2623" spans="5:31" x14ac:dyDescent="0.25">
      <c r="E2623" s="110">
        <f t="shared" si="171"/>
        <v>0.60000000000000042</v>
      </c>
      <c r="F2623" s="110">
        <f>IF('3A-Rail transport'!$AD$56="no"," ",ROUND(E2623,4))</f>
        <v>0.6</v>
      </c>
      <c r="G2623" s="110">
        <f>IF('3A-Rail transport'!$AD$57="no"," ",ROUND(E2623,4))</f>
        <v>0.6</v>
      </c>
      <c r="H2623" s="110"/>
      <c r="S2623" s="110">
        <f t="shared" si="172"/>
        <v>0.60000000000000042</v>
      </c>
      <c r="T2623" s="110">
        <f>IF('3B-Air transport'!AD$66="no"," ",ROUND(S2623,4))</f>
        <v>0.6</v>
      </c>
      <c r="U2623" s="110">
        <f>IF('3B-Air transport'!AD$67="no"," ",ROUND(S2623,4))</f>
        <v>0.6</v>
      </c>
      <c r="V2623" s="110">
        <f>IF('3B-Air transport'!AD$68="no"," ",ROUND(S2623,4))</f>
        <v>0.6</v>
      </c>
      <c r="W2623" s="110"/>
      <c r="AB2623" s="110">
        <f t="shared" si="173"/>
        <v>0.60000000000000042</v>
      </c>
      <c r="AC2623" s="110">
        <f>IF('3C-Water transport'!AD$56="no"," ",ROUND(AB2623,4))</f>
        <v>0.6</v>
      </c>
      <c r="AD2623" s="110">
        <f>IF('3C-Water transport'!AD$57="no"," ",ROUND(AB2623,4))</f>
        <v>0.6</v>
      </c>
      <c r="AE2623" s="110">
        <f>IF('3C-Water transport'!AD$58="no"," ",ROUND(AB2623,4))</f>
        <v>0.6</v>
      </c>
    </row>
    <row r="2624" spans="5:31" x14ac:dyDescent="0.25">
      <c r="E2624" s="110">
        <f t="shared" si="171"/>
        <v>0.60100000000000042</v>
      </c>
      <c r="F2624" s="110">
        <f>IF('3A-Rail transport'!$AD$56="no"," ",ROUND(E2624,4))</f>
        <v>0.60099999999999998</v>
      </c>
      <c r="G2624" s="110">
        <f>IF('3A-Rail transport'!$AD$57="no"," ",ROUND(E2624,4))</f>
        <v>0.60099999999999998</v>
      </c>
      <c r="H2624" s="110"/>
      <c r="S2624" s="110">
        <f t="shared" si="172"/>
        <v>0.60100000000000042</v>
      </c>
      <c r="T2624" s="110">
        <f>IF('3B-Air transport'!AD$66="no"," ",ROUND(S2624,4))</f>
        <v>0.60099999999999998</v>
      </c>
      <c r="U2624" s="110">
        <f>IF('3B-Air transport'!AD$67="no"," ",ROUND(S2624,4))</f>
        <v>0.60099999999999998</v>
      </c>
      <c r="V2624" s="110">
        <f>IF('3B-Air transport'!AD$68="no"," ",ROUND(S2624,4))</f>
        <v>0.60099999999999998</v>
      </c>
      <c r="W2624" s="110"/>
      <c r="AB2624" s="110">
        <f t="shared" si="173"/>
        <v>0.60100000000000042</v>
      </c>
      <c r="AC2624" s="110">
        <f>IF('3C-Water transport'!AD$56="no"," ",ROUND(AB2624,4))</f>
        <v>0.60099999999999998</v>
      </c>
      <c r="AD2624" s="110">
        <f>IF('3C-Water transport'!AD$57="no"," ",ROUND(AB2624,4))</f>
        <v>0.60099999999999998</v>
      </c>
      <c r="AE2624" s="110">
        <f>IF('3C-Water transport'!AD$58="no"," ",ROUND(AB2624,4))</f>
        <v>0.60099999999999998</v>
      </c>
    </row>
    <row r="2625" spans="5:31" x14ac:dyDescent="0.25">
      <c r="E2625" s="110">
        <f t="shared" si="171"/>
        <v>0.60200000000000042</v>
      </c>
      <c r="F2625" s="110">
        <f>IF('3A-Rail transport'!$AD$56="no"," ",ROUND(E2625,4))</f>
        <v>0.60199999999999998</v>
      </c>
      <c r="G2625" s="110">
        <f>IF('3A-Rail transport'!$AD$57="no"," ",ROUND(E2625,4))</f>
        <v>0.60199999999999998</v>
      </c>
      <c r="H2625" s="110"/>
      <c r="S2625" s="110">
        <f t="shared" si="172"/>
        <v>0.60200000000000042</v>
      </c>
      <c r="T2625" s="110">
        <f>IF('3B-Air transport'!AD$66="no"," ",ROUND(S2625,4))</f>
        <v>0.60199999999999998</v>
      </c>
      <c r="U2625" s="110">
        <f>IF('3B-Air transport'!AD$67="no"," ",ROUND(S2625,4))</f>
        <v>0.60199999999999998</v>
      </c>
      <c r="V2625" s="110">
        <f>IF('3B-Air transport'!AD$68="no"," ",ROUND(S2625,4))</f>
        <v>0.60199999999999998</v>
      </c>
      <c r="W2625" s="110"/>
      <c r="AB2625" s="110">
        <f t="shared" si="173"/>
        <v>0.60200000000000042</v>
      </c>
      <c r="AC2625" s="110">
        <f>IF('3C-Water transport'!AD$56="no"," ",ROUND(AB2625,4))</f>
        <v>0.60199999999999998</v>
      </c>
      <c r="AD2625" s="110">
        <f>IF('3C-Water transport'!AD$57="no"," ",ROUND(AB2625,4))</f>
        <v>0.60199999999999998</v>
      </c>
      <c r="AE2625" s="110">
        <f>IF('3C-Water transport'!AD$58="no"," ",ROUND(AB2625,4))</f>
        <v>0.60199999999999998</v>
      </c>
    </row>
    <row r="2626" spans="5:31" x14ac:dyDescent="0.25">
      <c r="E2626" s="110">
        <f t="shared" si="171"/>
        <v>0.60300000000000042</v>
      </c>
      <c r="F2626" s="110">
        <f>IF('3A-Rail transport'!$AD$56="no"," ",ROUND(E2626,4))</f>
        <v>0.60299999999999998</v>
      </c>
      <c r="G2626" s="110">
        <f>IF('3A-Rail transport'!$AD$57="no"," ",ROUND(E2626,4))</f>
        <v>0.60299999999999998</v>
      </c>
      <c r="H2626" s="110"/>
      <c r="S2626" s="110">
        <f t="shared" si="172"/>
        <v>0.60300000000000042</v>
      </c>
      <c r="T2626" s="110">
        <f>IF('3B-Air transport'!AD$66="no"," ",ROUND(S2626,4))</f>
        <v>0.60299999999999998</v>
      </c>
      <c r="U2626" s="110">
        <f>IF('3B-Air transport'!AD$67="no"," ",ROUND(S2626,4))</f>
        <v>0.60299999999999998</v>
      </c>
      <c r="V2626" s="110">
        <f>IF('3B-Air transport'!AD$68="no"," ",ROUND(S2626,4))</f>
        <v>0.60299999999999998</v>
      </c>
      <c r="W2626" s="110"/>
      <c r="AB2626" s="110">
        <f t="shared" si="173"/>
        <v>0.60300000000000042</v>
      </c>
      <c r="AC2626" s="110">
        <f>IF('3C-Water transport'!AD$56="no"," ",ROUND(AB2626,4))</f>
        <v>0.60299999999999998</v>
      </c>
      <c r="AD2626" s="110">
        <f>IF('3C-Water transport'!AD$57="no"," ",ROUND(AB2626,4))</f>
        <v>0.60299999999999998</v>
      </c>
      <c r="AE2626" s="110">
        <f>IF('3C-Water transport'!AD$58="no"," ",ROUND(AB2626,4))</f>
        <v>0.60299999999999998</v>
      </c>
    </row>
    <row r="2627" spans="5:31" x14ac:dyDescent="0.25">
      <c r="E2627" s="110">
        <f t="shared" si="171"/>
        <v>0.60400000000000043</v>
      </c>
      <c r="F2627" s="110">
        <f>IF('3A-Rail transport'!$AD$56="no"," ",ROUND(E2627,4))</f>
        <v>0.60399999999999998</v>
      </c>
      <c r="G2627" s="110">
        <f>IF('3A-Rail transport'!$AD$57="no"," ",ROUND(E2627,4))</f>
        <v>0.60399999999999998</v>
      </c>
      <c r="H2627" s="110"/>
      <c r="S2627" s="110">
        <f t="shared" si="172"/>
        <v>0.60400000000000043</v>
      </c>
      <c r="T2627" s="110">
        <f>IF('3B-Air transport'!AD$66="no"," ",ROUND(S2627,4))</f>
        <v>0.60399999999999998</v>
      </c>
      <c r="U2627" s="110">
        <f>IF('3B-Air transport'!AD$67="no"," ",ROUND(S2627,4))</f>
        <v>0.60399999999999998</v>
      </c>
      <c r="V2627" s="110">
        <f>IF('3B-Air transport'!AD$68="no"," ",ROUND(S2627,4))</f>
        <v>0.60399999999999998</v>
      </c>
      <c r="W2627" s="110"/>
      <c r="AB2627" s="110">
        <f t="shared" si="173"/>
        <v>0.60400000000000043</v>
      </c>
      <c r="AC2627" s="110">
        <f>IF('3C-Water transport'!AD$56="no"," ",ROUND(AB2627,4))</f>
        <v>0.60399999999999998</v>
      </c>
      <c r="AD2627" s="110">
        <f>IF('3C-Water transport'!AD$57="no"," ",ROUND(AB2627,4))</f>
        <v>0.60399999999999998</v>
      </c>
      <c r="AE2627" s="110">
        <f>IF('3C-Water transport'!AD$58="no"," ",ROUND(AB2627,4))</f>
        <v>0.60399999999999998</v>
      </c>
    </row>
    <row r="2628" spans="5:31" x14ac:dyDescent="0.25">
      <c r="E2628" s="110">
        <f t="shared" si="171"/>
        <v>0.60500000000000043</v>
      </c>
      <c r="F2628" s="110">
        <f>IF('3A-Rail transport'!$AD$56="no"," ",ROUND(E2628,4))</f>
        <v>0.60499999999999998</v>
      </c>
      <c r="G2628" s="110">
        <f>IF('3A-Rail transport'!$AD$57="no"," ",ROUND(E2628,4))</f>
        <v>0.60499999999999998</v>
      </c>
      <c r="H2628" s="110"/>
      <c r="S2628" s="110">
        <f t="shared" si="172"/>
        <v>0.60500000000000043</v>
      </c>
      <c r="T2628" s="110">
        <f>IF('3B-Air transport'!AD$66="no"," ",ROUND(S2628,4))</f>
        <v>0.60499999999999998</v>
      </c>
      <c r="U2628" s="110">
        <f>IF('3B-Air transport'!AD$67="no"," ",ROUND(S2628,4))</f>
        <v>0.60499999999999998</v>
      </c>
      <c r="V2628" s="110">
        <f>IF('3B-Air transport'!AD$68="no"," ",ROUND(S2628,4))</f>
        <v>0.60499999999999998</v>
      </c>
      <c r="W2628" s="110"/>
      <c r="AB2628" s="110">
        <f t="shared" si="173"/>
        <v>0.60500000000000043</v>
      </c>
      <c r="AC2628" s="110">
        <f>IF('3C-Water transport'!AD$56="no"," ",ROUND(AB2628,4))</f>
        <v>0.60499999999999998</v>
      </c>
      <c r="AD2628" s="110">
        <f>IF('3C-Water transport'!AD$57="no"," ",ROUND(AB2628,4))</f>
        <v>0.60499999999999998</v>
      </c>
      <c r="AE2628" s="110">
        <f>IF('3C-Water transport'!AD$58="no"," ",ROUND(AB2628,4))</f>
        <v>0.60499999999999998</v>
      </c>
    </row>
    <row r="2629" spans="5:31" x14ac:dyDescent="0.25">
      <c r="E2629" s="110">
        <f t="shared" si="171"/>
        <v>0.60600000000000043</v>
      </c>
      <c r="F2629" s="110">
        <f>IF('3A-Rail transport'!$AD$56="no"," ",ROUND(E2629,4))</f>
        <v>0.60599999999999998</v>
      </c>
      <c r="G2629" s="110">
        <f>IF('3A-Rail transport'!$AD$57="no"," ",ROUND(E2629,4))</f>
        <v>0.60599999999999998</v>
      </c>
      <c r="H2629" s="110"/>
      <c r="S2629" s="110">
        <f t="shared" si="172"/>
        <v>0.60600000000000043</v>
      </c>
      <c r="T2629" s="110">
        <f>IF('3B-Air transport'!AD$66="no"," ",ROUND(S2629,4))</f>
        <v>0.60599999999999998</v>
      </c>
      <c r="U2629" s="110">
        <f>IF('3B-Air transport'!AD$67="no"," ",ROUND(S2629,4))</f>
        <v>0.60599999999999998</v>
      </c>
      <c r="V2629" s="110">
        <f>IF('3B-Air transport'!AD$68="no"," ",ROUND(S2629,4))</f>
        <v>0.60599999999999998</v>
      </c>
      <c r="W2629" s="110"/>
      <c r="AB2629" s="110">
        <f t="shared" si="173"/>
        <v>0.60600000000000043</v>
      </c>
      <c r="AC2629" s="110">
        <f>IF('3C-Water transport'!AD$56="no"," ",ROUND(AB2629,4))</f>
        <v>0.60599999999999998</v>
      </c>
      <c r="AD2629" s="110">
        <f>IF('3C-Water transport'!AD$57="no"," ",ROUND(AB2629,4))</f>
        <v>0.60599999999999998</v>
      </c>
      <c r="AE2629" s="110">
        <f>IF('3C-Water transport'!AD$58="no"," ",ROUND(AB2629,4))</f>
        <v>0.60599999999999998</v>
      </c>
    </row>
    <row r="2630" spans="5:31" x14ac:dyDescent="0.25">
      <c r="E2630" s="110">
        <f t="shared" si="171"/>
        <v>0.60700000000000043</v>
      </c>
      <c r="F2630" s="110">
        <f>IF('3A-Rail transport'!$AD$56="no"," ",ROUND(E2630,4))</f>
        <v>0.60699999999999998</v>
      </c>
      <c r="G2630" s="110">
        <f>IF('3A-Rail transport'!$AD$57="no"," ",ROUND(E2630,4))</f>
        <v>0.60699999999999998</v>
      </c>
      <c r="H2630" s="110"/>
      <c r="S2630" s="110">
        <f t="shared" si="172"/>
        <v>0.60700000000000043</v>
      </c>
      <c r="T2630" s="110">
        <f>IF('3B-Air transport'!AD$66="no"," ",ROUND(S2630,4))</f>
        <v>0.60699999999999998</v>
      </c>
      <c r="U2630" s="110">
        <f>IF('3B-Air transport'!AD$67="no"," ",ROUND(S2630,4))</f>
        <v>0.60699999999999998</v>
      </c>
      <c r="V2630" s="110">
        <f>IF('3B-Air transport'!AD$68="no"," ",ROUND(S2630,4))</f>
        <v>0.60699999999999998</v>
      </c>
      <c r="W2630" s="110"/>
      <c r="AB2630" s="110">
        <f t="shared" si="173"/>
        <v>0.60700000000000043</v>
      </c>
      <c r="AC2630" s="110">
        <f>IF('3C-Water transport'!AD$56="no"," ",ROUND(AB2630,4))</f>
        <v>0.60699999999999998</v>
      </c>
      <c r="AD2630" s="110">
        <f>IF('3C-Water transport'!AD$57="no"," ",ROUND(AB2630,4))</f>
        <v>0.60699999999999998</v>
      </c>
      <c r="AE2630" s="110">
        <f>IF('3C-Water transport'!AD$58="no"," ",ROUND(AB2630,4))</f>
        <v>0.60699999999999998</v>
      </c>
    </row>
    <row r="2631" spans="5:31" x14ac:dyDescent="0.25">
      <c r="E2631" s="110">
        <f t="shared" si="171"/>
        <v>0.60800000000000043</v>
      </c>
      <c r="F2631" s="110">
        <f>IF('3A-Rail transport'!$AD$56="no"," ",ROUND(E2631,4))</f>
        <v>0.60799999999999998</v>
      </c>
      <c r="G2631" s="110">
        <f>IF('3A-Rail transport'!$AD$57="no"," ",ROUND(E2631,4))</f>
        <v>0.60799999999999998</v>
      </c>
      <c r="H2631" s="110"/>
      <c r="S2631" s="110">
        <f t="shared" si="172"/>
        <v>0.60800000000000043</v>
      </c>
      <c r="T2631" s="110">
        <f>IF('3B-Air transport'!AD$66="no"," ",ROUND(S2631,4))</f>
        <v>0.60799999999999998</v>
      </c>
      <c r="U2631" s="110">
        <f>IF('3B-Air transport'!AD$67="no"," ",ROUND(S2631,4))</f>
        <v>0.60799999999999998</v>
      </c>
      <c r="V2631" s="110">
        <f>IF('3B-Air transport'!AD$68="no"," ",ROUND(S2631,4))</f>
        <v>0.60799999999999998</v>
      </c>
      <c r="W2631" s="110"/>
      <c r="AB2631" s="110">
        <f t="shared" si="173"/>
        <v>0.60800000000000043</v>
      </c>
      <c r="AC2631" s="110">
        <f>IF('3C-Water transport'!AD$56="no"," ",ROUND(AB2631,4))</f>
        <v>0.60799999999999998</v>
      </c>
      <c r="AD2631" s="110">
        <f>IF('3C-Water transport'!AD$57="no"," ",ROUND(AB2631,4))</f>
        <v>0.60799999999999998</v>
      </c>
      <c r="AE2631" s="110">
        <f>IF('3C-Water transport'!AD$58="no"," ",ROUND(AB2631,4))</f>
        <v>0.60799999999999998</v>
      </c>
    </row>
    <row r="2632" spans="5:31" x14ac:dyDescent="0.25">
      <c r="E2632" s="110">
        <f t="shared" si="171"/>
        <v>0.60900000000000043</v>
      </c>
      <c r="F2632" s="110">
        <f>IF('3A-Rail transport'!$AD$56="no"," ",ROUND(E2632,4))</f>
        <v>0.60899999999999999</v>
      </c>
      <c r="G2632" s="110">
        <f>IF('3A-Rail transport'!$AD$57="no"," ",ROUND(E2632,4))</f>
        <v>0.60899999999999999</v>
      </c>
      <c r="H2632" s="110"/>
      <c r="S2632" s="110">
        <f t="shared" si="172"/>
        <v>0.60900000000000043</v>
      </c>
      <c r="T2632" s="110">
        <f>IF('3B-Air transport'!AD$66="no"," ",ROUND(S2632,4))</f>
        <v>0.60899999999999999</v>
      </c>
      <c r="U2632" s="110">
        <f>IF('3B-Air transport'!AD$67="no"," ",ROUND(S2632,4))</f>
        <v>0.60899999999999999</v>
      </c>
      <c r="V2632" s="110">
        <f>IF('3B-Air transport'!AD$68="no"," ",ROUND(S2632,4))</f>
        <v>0.60899999999999999</v>
      </c>
      <c r="W2632" s="110"/>
      <c r="AB2632" s="110">
        <f t="shared" si="173"/>
        <v>0.60900000000000043</v>
      </c>
      <c r="AC2632" s="110">
        <f>IF('3C-Water transport'!AD$56="no"," ",ROUND(AB2632,4))</f>
        <v>0.60899999999999999</v>
      </c>
      <c r="AD2632" s="110">
        <f>IF('3C-Water transport'!AD$57="no"," ",ROUND(AB2632,4))</f>
        <v>0.60899999999999999</v>
      </c>
      <c r="AE2632" s="110">
        <f>IF('3C-Water transport'!AD$58="no"," ",ROUND(AB2632,4))</f>
        <v>0.60899999999999999</v>
      </c>
    </row>
    <row r="2633" spans="5:31" x14ac:dyDescent="0.25">
      <c r="E2633" s="110">
        <f t="shared" si="171"/>
        <v>0.61000000000000043</v>
      </c>
      <c r="F2633" s="110">
        <f>IF('3A-Rail transport'!$AD$56="no"," ",ROUND(E2633,4))</f>
        <v>0.61</v>
      </c>
      <c r="G2633" s="110">
        <f>IF('3A-Rail transport'!$AD$57="no"," ",ROUND(E2633,4))</f>
        <v>0.61</v>
      </c>
      <c r="H2633" s="110"/>
      <c r="S2633" s="110">
        <f t="shared" si="172"/>
        <v>0.61000000000000043</v>
      </c>
      <c r="T2633" s="110">
        <f>IF('3B-Air transport'!AD$66="no"," ",ROUND(S2633,4))</f>
        <v>0.61</v>
      </c>
      <c r="U2633" s="110">
        <f>IF('3B-Air transport'!AD$67="no"," ",ROUND(S2633,4))</f>
        <v>0.61</v>
      </c>
      <c r="V2633" s="110">
        <f>IF('3B-Air transport'!AD$68="no"," ",ROUND(S2633,4))</f>
        <v>0.61</v>
      </c>
      <c r="W2633" s="110"/>
      <c r="AB2633" s="110">
        <f t="shared" si="173"/>
        <v>0.61000000000000043</v>
      </c>
      <c r="AC2633" s="110">
        <f>IF('3C-Water transport'!AD$56="no"," ",ROUND(AB2633,4))</f>
        <v>0.61</v>
      </c>
      <c r="AD2633" s="110">
        <f>IF('3C-Water transport'!AD$57="no"," ",ROUND(AB2633,4))</f>
        <v>0.61</v>
      </c>
      <c r="AE2633" s="110">
        <f>IF('3C-Water transport'!AD$58="no"," ",ROUND(AB2633,4))</f>
        <v>0.61</v>
      </c>
    </row>
    <row r="2634" spans="5:31" x14ac:dyDescent="0.25">
      <c r="E2634" s="110">
        <f t="shared" si="171"/>
        <v>0.61100000000000043</v>
      </c>
      <c r="F2634" s="110">
        <f>IF('3A-Rail transport'!$AD$56="no"," ",ROUND(E2634,4))</f>
        <v>0.61099999999999999</v>
      </c>
      <c r="G2634" s="110">
        <f>IF('3A-Rail transport'!$AD$57="no"," ",ROUND(E2634,4))</f>
        <v>0.61099999999999999</v>
      </c>
      <c r="H2634" s="110"/>
      <c r="S2634" s="110">
        <f t="shared" si="172"/>
        <v>0.61100000000000043</v>
      </c>
      <c r="T2634" s="110">
        <f>IF('3B-Air transport'!AD$66="no"," ",ROUND(S2634,4))</f>
        <v>0.61099999999999999</v>
      </c>
      <c r="U2634" s="110">
        <f>IF('3B-Air transport'!AD$67="no"," ",ROUND(S2634,4))</f>
        <v>0.61099999999999999</v>
      </c>
      <c r="V2634" s="110">
        <f>IF('3B-Air transport'!AD$68="no"," ",ROUND(S2634,4))</f>
        <v>0.61099999999999999</v>
      </c>
      <c r="W2634" s="110"/>
      <c r="AB2634" s="110">
        <f t="shared" si="173"/>
        <v>0.61100000000000043</v>
      </c>
      <c r="AC2634" s="110">
        <f>IF('3C-Water transport'!AD$56="no"," ",ROUND(AB2634,4))</f>
        <v>0.61099999999999999</v>
      </c>
      <c r="AD2634" s="110">
        <f>IF('3C-Water transport'!AD$57="no"," ",ROUND(AB2634,4))</f>
        <v>0.61099999999999999</v>
      </c>
      <c r="AE2634" s="110">
        <f>IF('3C-Water transport'!AD$58="no"," ",ROUND(AB2634,4))</f>
        <v>0.61099999999999999</v>
      </c>
    </row>
    <row r="2635" spans="5:31" x14ac:dyDescent="0.25">
      <c r="E2635" s="110">
        <f t="shared" si="171"/>
        <v>0.61200000000000043</v>
      </c>
      <c r="F2635" s="110">
        <f>IF('3A-Rail transport'!$AD$56="no"," ",ROUND(E2635,4))</f>
        <v>0.61199999999999999</v>
      </c>
      <c r="G2635" s="110">
        <f>IF('3A-Rail transport'!$AD$57="no"," ",ROUND(E2635,4))</f>
        <v>0.61199999999999999</v>
      </c>
      <c r="H2635" s="110"/>
      <c r="S2635" s="110">
        <f t="shared" si="172"/>
        <v>0.61200000000000043</v>
      </c>
      <c r="T2635" s="110">
        <f>IF('3B-Air transport'!AD$66="no"," ",ROUND(S2635,4))</f>
        <v>0.61199999999999999</v>
      </c>
      <c r="U2635" s="110">
        <f>IF('3B-Air transport'!AD$67="no"," ",ROUND(S2635,4))</f>
        <v>0.61199999999999999</v>
      </c>
      <c r="V2635" s="110">
        <f>IF('3B-Air transport'!AD$68="no"," ",ROUND(S2635,4))</f>
        <v>0.61199999999999999</v>
      </c>
      <c r="W2635" s="110"/>
      <c r="AB2635" s="110">
        <f t="shared" si="173"/>
        <v>0.61200000000000043</v>
      </c>
      <c r="AC2635" s="110">
        <f>IF('3C-Water transport'!AD$56="no"," ",ROUND(AB2635,4))</f>
        <v>0.61199999999999999</v>
      </c>
      <c r="AD2635" s="110">
        <f>IF('3C-Water transport'!AD$57="no"," ",ROUND(AB2635,4))</f>
        <v>0.61199999999999999</v>
      </c>
      <c r="AE2635" s="110">
        <f>IF('3C-Water transport'!AD$58="no"," ",ROUND(AB2635,4))</f>
        <v>0.61199999999999999</v>
      </c>
    </row>
    <row r="2636" spans="5:31" x14ac:dyDescent="0.25">
      <c r="E2636" s="110">
        <f t="shared" si="171"/>
        <v>0.61300000000000043</v>
      </c>
      <c r="F2636" s="110">
        <f>IF('3A-Rail transport'!$AD$56="no"," ",ROUND(E2636,4))</f>
        <v>0.61299999999999999</v>
      </c>
      <c r="G2636" s="110">
        <f>IF('3A-Rail transport'!$AD$57="no"," ",ROUND(E2636,4))</f>
        <v>0.61299999999999999</v>
      </c>
      <c r="H2636" s="110"/>
      <c r="S2636" s="110">
        <f t="shared" si="172"/>
        <v>0.61300000000000043</v>
      </c>
      <c r="T2636" s="110">
        <f>IF('3B-Air transport'!AD$66="no"," ",ROUND(S2636,4))</f>
        <v>0.61299999999999999</v>
      </c>
      <c r="U2636" s="110">
        <f>IF('3B-Air transport'!AD$67="no"," ",ROUND(S2636,4))</f>
        <v>0.61299999999999999</v>
      </c>
      <c r="V2636" s="110">
        <f>IF('3B-Air transport'!AD$68="no"," ",ROUND(S2636,4))</f>
        <v>0.61299999999999999</v>
      </c>
      <c r="W2636" s="110"/>
      <c r="AB2636" s="110">
        <f t="shared" si="173"/>
        <v>0.61300000000000043</v>
      </c>
      <c r="AC2636" s="110">
        <f>IF('3C-Water transport'!AD$56="no"," ",ROUND(AB2636,4))</f>
        <v>0.61299999999999999</v>
      </c>
      <c r="AD2636" s="110">
        <f>IF('3C-Water transport'!AD$57="no"," ",ROUND(AB2636,4))</f>
        <v>0.61299999999999999</v>
      </c>
      <c r="AE2636" s="110">
        <f>IF('3C-Water transport'!AD$58="no"," ",ROUND(AB2636,4))</f>
        <v>0.61299999999999999</v>
      </c>
    </row>
    <row r="2637" spans="5:31" x14ac:dyDescent="0.25">
      <c r="E2637" s="110">
        <f t="shared" si="171"/>
        <v>0.61400000000000043</v>
      </c>
      <c r="F2637" s="110">
        <f>IF('3A-Rail transport'!$AD$56="no"," ",ROUND(E2637,4))</f>
        <v>0.61399999999999999</v>
      </c>
      <c r="G2637" s="110">
        <f>IF('3A-Rail transport'!$AD$57="no"," ",ROUND(E2637,4))</f>
        <v>0.61399999999999999</v>
      </c>
      <c r="H2637" s="110"/>
      <c r="S2637" s="110">
        <f t="shared" si="172"/>
        <v>0.61400000000000043</v>
      </c>
      <c r="T2637" s="110">
        <f>IF('3B-Air transport'!AD$66="no"," ",ROUND(S2637,4))</f>
        <v>0.61399999999999999</v>
      </c>
      <c r="U2637" s="110">
        <f>IF('3B-Air transport'!AD$67="no"," ",ROUND(S2637,4))</f>
        <v>0.61399999999999999</v>
      </c>
      <c r="V2637" s="110">
        <f>IF('3B-Air transport'!AD$68="no"," ",ROUND(S2637,4))</f>
        <v>0.61399999999999999</v>
      </c>
      <c r="W2637" s="110"/>
      <c r="AB2637" s="110">
        <f t="shared" si="173"/>
        <v>0.61400000000000043</v>
      </c>
      <c r="AC2637" s="110">
        <f>IF('3C-Water transport'!AD$56="no"," ",ROUND(AB2637,4))</f>
        <v>0.61399999999999999</v>
      </c>
      <c r="AD2637" s="110">
        <f>IF('3C-Water transport'!AD$57="no"," ",ROUND(AB2637,4))</f>
        <v>0.61399999999999999</v>
      </c>
      <c r="AE2637" s="110">
        <f>IF('3C-Water transport'!AD$58="no"," ",ROUND(AB2637,4))</f>
        <v>0.61399999999999999</v>
      </c>
    </row>
    <row r="2638" spans="5:31" x14ac:dyDescent="0.25">
      <c r="E2638" s="110">
        <f t="shared" si="171"/>
        <v>0.61500000000000044</v>
      </c>
      <c r="F2638" s="110">
        <f>IF('3A-Rail transport'!$AD$56="no"," ",ROUND(E2638,4))</f>
        <v>0.61499999999999999</v>
      </c>
      <c r="G2638" s="110">
        <f>IF('3A-Rail transport'!$AD$57="no"," ",ROUND(E2638,4))</f>
        <v>0.61499999999999999</v>
      </c>
      <c r="H2638" s="110"/>
      <c r="S2638" s="110">
        <f t="shared" si="172"/>
        <v>0.61500000000000044</v>
      </c>
      <c r="T2638" s="110">
        <f>IF('3B-Air transport'!AD$66="no"," ",ROUND(S2638,4))</f>
        <v>0.61499999999999999</v>
      </c>
      <c r="U2638" s="110">
        <f>IF('3B-Air transport'!AD$67="no"," ",ROUND(S2638,4))</f>
        <v>0.61499999999999999</v>
      </c>
      <c r="V2638" s="110">
        <f>IF('3B-Air transport'!AD$68="no"," ",ROUND(S2638,4))</f>
        <v>0.61499999999999999</v>
      </c>
      <c r="W2638" s="110"/>
      <c r="AB2638" s="110">
        <f t="shared" si="173"/>
        <v>0.61500000000000044</v>
      </c>
      <c r="AC2638" s="110">
        <f>IF('3C-Water transport'!AD$56="no"," ",ROUND(AB2638,4))</f>
        <v>0.61499999999999999</v>
      </c>
      <c r="AD2638" s="110">
        <f>IF('3C-Water transport'!AD$57="no"," ",ROUND(AB2638,4))</f>
        <v>0.61499999999999999</v>
      </c>
      <c r="AE2638" s="110">
        <f>IF('3C-Water transport'!AD$58="no"," ",ROUND(AB2638,4))</f>
        <v>0.61499999999999999</v>
      </c>
    </row>
    <row r="2639" spans="5:31" x14ac:dyDescent="0.25">
      <c r="E2639" s="110">
        <f t="shared" si="171"/>
        <v>0.61600000000000044</v>
      </c>
      <c r="F2639" s="110">
        <f>IF('3A-Rail transport'!$AD$56="no"," ",ROUND(E2639,4))</f>
        <v>0.61599999999999999</v>
      </c>
      <c r="G2639" s="110">
        <f>IF('3A-Rail transport'!$AD$57="no"," ",ROUND(E2639,4))</f>
        <v>0.61599999999999999</v>
      </c>
      <c r="H2639" s="110"/>
      <c r="S2639" s="110">
        <f t="shared" si="172"/>
        <v>0.61600000000000044</v>
      </c>
      <c r="T2639" s="110">
        <f>IF('3B-Air transport'!AD$66="no"," ",ROUND(S2639,4))</f>
        <v>0.61599999999999999</v>
      </c>
      <c r="U2639" s="110">
        <f>IF('3B-Air transport'!AD$67="no"," ",ROUND(S2639,4))</f>
        <v>0.61599999999999999</v>
      </c>
      <c r="V2639" s="110">
        <f>IF('3B-Air transport'!AD$68="no"," ",ROUND(S2639,4))</f>
        <v>0.61599999999999999</v>
      </c>
      <c r="W2639" s="110"/>
      <c r="AB2639" s="110">
        <f t="shared" si="173"/>
        <v>0.61600000000000044</v>
      </c>
      <c r="AC2639" s="110">
        <f>IF('3C-Water transport'!AD$56="no"," ",ROUND(AB2639,4))</f>
        <v>0.61599999999999999</v>
      </c>
      <c r="AD2639" s="110">
        <f>IF('3C-Water transport'!AD$57="no"," ",ROUND(AB2639,4))</f>
        <v>0.61599999999999999</v>
      </c>
      <c r="AE2639" s="110">
        <f>IF('3C-Water transport'!AD$58="no"," ",ROUND(AB2639,4))</f>
        <v>0.61599999999999999</v>
      </c>
    </row>
    <row r="2640" spans="5:31" x14ac:dyDescent="0.25">
      <c r="E2640" s="110">
        <f t="shared" si="171"/>
        <v>0.61700000000000044</v>
      </c>
      <c r="F2640" s="110">
        <f>IF('3A-Rail transport'!$AD$56="no"," ",ROUND(E2640,4))</f>
        <v>0.61699999999999999</v>
      </c>
      <c r="G2640" s="110">
        <f>IF('3A-Rail transport'!$AD$57="no"," ",ROUND(E2640,4))</f>
        <v>0.61699999999999999</v>
      </c>
      <c r="H2640" s="110"/>
      <c r="S2640" s="110">
        <f t="shared" si="172"/>
        <v>0.61700000000000044</v>
      </c>
      <c r="T2640" s="110">
        <f>IF('3B-Air transport'!AD$66="no"," ",ROUND(S2640,4))</f>
        <v>0.61699999999999999</v>
      </c>
      <c r="U2640" s="110">
        <f>IF('3B-Air transport'!AD$67="no"," ",ROUND(S2640,4))</f>
        <v>0.61699999999999999</v>
      </c>
      <c r="V2640" s="110">
        <f>IF('3B-Air transport'!AD$68="no"," ",ROUND(S2640,4))</f>
        <v>0.61699999999999999</v>
      </c>
      <c r="W2640" s="110"/>
      <c r="AB2640" s="110">
        <f t="shared" si="173"/>
        <v>0.61700000000000044</v>
      </c>
      <c r="AC2640" s="110">
        <f>IF('3C-Water transport'!AD$56="no"," ",ROUND(AB2640,4))</f>
        <v>0.61699999999999999</v>
      </c>
      <c r="AD2640" s="110">
        <f>IF('3C-Water transport'!AD$57="no"," ",ROUND(AB2640,4))</f>
        <v>0.61699999999999999</v>
      </c>
      <c r="AE2640" s="110">
        <f>IF('3C-Water transport'!AD$58="no"," ",ROUND(AB2640,4))</f>
        <v>0.61699999999999999</v>
      </c>
    </row>
    <row r="2641" spans="5:31" x14ac:dyDescent="0.25">
      <c r="E2641" s="110">
        <f t="shared" si="171"/>
        <v>0.61800000000000044</v>
      </c>
      <c r="F2641" s="110">
        <f>IF('3A-Rail transport'!$AD$56="no"," ",ROUND(E2641,4))</f>
        <v>0.61799999999999999</v>
      </c>
      <c r="G2641" s="110">
        <f>IF('3A-Rail transport'!$AD$57="no"," ",ROUND(E2641,4))</f>
        <v>0.61799999999999999</v>
      </c>
      <c r="H2641" s="110"/>
      <c r="S2641" s="110">
        <f t="shared" si="172"/>
        <v>0.61800000000000044</v>
      </c>
      <c r="T2641" s="110">
        <f>IF('3B-Air transport'!AD$66="no"," ",ROUND(S2641,4))</f>
        <v>0.61799999999999999</v>
      </c>
      <c r="U2641" s="110">
        <f>IF('3B-Air transport'!AD$67="no"," ",ROUND(S2641,4))</f>
        <v>0.61799999999999999</v>
      </c>
      <c r="V2641" s="110">
        <f>IF('3B-Air transport'!AD$68="no"," ",ROUND(S2641,4))</f>
        <v>0.61799999999999999</v>
      </c>
      <c r="W2641" s="110"/>
      <c r="AB2641" s="110">
        <f t="shared" si="173"/>
        <v>0.61800000000000044</v>
      </c>
      <c r="AC2641" s="110">
        <f>IF('3C-Water transport'!AD$56="no"," ",ROUND(AB2641,4))</f>
        <v>0.61799999999999999</v>
      </c>
      <c r="AD2641" s="110">
        <f>IF('3C-Water transport'!AD$57="no"," ",ROUND(AB2641,4))</f>
        <v>0.61799999999999999</v>
      </c>
      <c r="AE2641" s="110">
        <f>IF('3C-Water transport'!AD$58="no"," ",ROUND(AB2641,4))</f>
        <v>0.61799999999999999</v>
      </c>
    </row>
    <row r="2642" spans="5:31" x14ac:dyDescent="0.25">
      <c r="E2642" s="110">
        <f t="shared" si="171"/>
        <v>0.61900000000000044</v>
      </c>
      <c r="F2642" s="110">
        <f>IF('3A-Rail transport'!$AD$56="no"," ",ROUND(E2642,4))</f>
        <v>0.61899999999999999</v>
      </c>
      <c r="G2642" s="110">
        <f>IF('3A-Rail transport'!$AD$57="no"," ",ROUND(E2642,4))</f>
        <v>0.61899999999999999</v>
      </c>
      <c r="H2642" s="110"/>
      <c r="S2642" s="110">
        <f t="shared" si="172"/>
        <v>0.61900000000000044</v>
      </c>
      <c r="T2642" s="110">
        <f>IF('3B-Air transport'!AD$66="no"," ",ROUND(S2642,4))</f>
        <v>0.61899999999999999</v>
      </c>
      <c r="U2642" s="110">
        <f>IF('3B-Air transport'!AD$67="no"," ",ROUND(S2642,4))</f>
        <v>0.61899999999999999</v>
      </c>
      <c r="V2642" s="110">
        <f>IF('3B-Air transport'!AD$68="no"," ",ROUND(S2642,4))</f>
        <v>0.61899999999999999</v>
      </c>
      <c r="W2642" s="110"/>
      <c r="AB2642" s="110">
        <f t="shared" si="173"/>
        <v>0.61900000000000044</v>
      </c>
      <c r="AC2642" s="110">
        <f>IF('3C-Water transport'!AD$56="no"," ",ROUND(AB2642,4))</f>
        <v>0.61899999999999999</v>
      </c>
      <c r="AD2642" s="110">
        <f>IF('3C-Water transport'!AD$57="no"," ",ROUND(AB2642,4))</f>
        <v>0.61899999999999999</v>
      </c>
      <c r="AE2642" s="110">
        <f>IF('3C-Water transport'!AD$58="no"," ",ROUND(AB2642,4))</f>
        <v>0.61899999999999999</v>
      </c>
    </row>
    <row r="2643" spans="5:31" x14ac:dyDescent="0.25">
      <c r="E2643" s="110">
        <f t="shared" si="171"/>
        <v>0.62000000000000044</v>
      </c>
      <c r="F2643" s="110">
        <f>IF('3A-Rail transport'!$AD$56="no"," ",ROUND(E2643,4))</f>
        <v>0.62</v>
      </c>
      <c r="G2643" s="110">
        <f>IF('3A-Rail transport'!$AD$57="no"," ",ROUND(E2643,4))</f>
        <v>0.62</v>
      </c>
      <c r="H2643" s="110"/>
      <c r="S2643" s="110">
        <f t="shared" si="172"/>
        <v>0.62000000000000044</v>
      </c>
      <c r="T2643" s="110">
        <f>IF('3B-Air transport'!AD$66="no"," ",ROUND(S2643,4))</f>
        <v>0.62</v>
      </c>
      <c r="U2643" s="110">
        <f>IF('3B-Air transport'!AD$67="no"," ",ROUND(S2643,4))</f>
        <v>0.62</v>
      </c>
      <c r="V2643" s="110">
        <f>IF('3B-Air transport'!AD$68="no"," ",ROUND(S2643,4))</f>
        <v>0.62</v>
      </c>
      <c r="W2643" s="110"/>
      <c r="AB2643" s="110">
        <f t="shared" si="173"/>
        <v>0.62000000000000044</v>
      </c>
      <c r="AC2643" s="110">
        <f>IF('3C-Water transport'!AD$56="no"," ",ROUND(AB2643,4))</f>
        <v>0.62</v>
      </c>
      <c r="AD2643" s="110">
        <f>IF('3C-Water transport'!AD$57="no"," ",ROUND(AB2643,4))</f>
        <v>0.62</v>
      </c>
      <c r="AE2643" s="110">
        <f>IF('3C-Water transport'!AD$58="no"," ",ROUND(AB2643,4))</f>
        <v>0.62</v>
      </c>
    </row>
    <row r="2644" spans="5:31" x14ac:dyDescent="0.25">
      <c r="E2644" s="110">
        <f t="shared" si="171"/>
        <v>0.62100000000000044</v>
      </c>
      <c r="F2644" s="110">
        <f>IF('3A-Rail transport'!$AD$56="no"," ",ROUND(E2644,4))</f>
        <v>0.621</v>
      </c>
      <c r="G2644" s="110">
        <f>IF('3A-Rail transport'!$AD$57="no"," ",ROUND(E2644,4))</f>
        <v>0.621</v>
      </c>
      <c r="H2644" s="110"/>
      <c r="S2644" s="110">
        <f t="shared" si="172"/>
        <v>0.62100000000000044</v>
      </c>
      <c r="T2644" s="110">
        <f>IF('3B-Air transport'!AD$66="no"," ",ROUND(S2644,4))</f>
        <v>0.621</v>
      </c>
      <c r="U2644" s="110">
        <f>IF('3B-Air transport'!AD$67="no"," ",ROUND(S2644,4))</f>
        <v>0.621</v>
      </c>
      <c r="V2644" s="110">
        <f>IF('3B-Air transport'!AD$68="no"," ",ROUND(S2644,4))</f>
        <v>0.621</v>
      </c>
      <c r="W2644" s="110"/>
      <c r="AB2644" s="110">
        <f t="shared" si="173"/>
        <v>0.62100000000000044</v>
      </c>
      <c r="AC2644" s="110">
        <f>IF('3C-Water transport'!AD$56="no"," ",ROUND(AB2644,4))</f>
        <v>0.621</v>
      </c>
      <c r="AD2644" s="110">
        <f>IF('3C-Water transport'!AD$57="no"," ",ROUND(AB2644,4))</f>
        <v>0.621</v>
      </c>
      <c r="AE2644" s="110">
        <f>IF('3C-Water transport'!AD$58="no"," ",ROUND(AB2644,4))</f>
        <v>0.621</v>
      </c>
    </row>
    <row r="2645" spans="5:31" x14ac:dyDescent="0.25">
      <c r="E2645" s="110">
        <f t="shared" si="171"/>
        <v>0.62200000000000044</v>
      </c>
      <c r="F2645" s="110">
        <f>IF('3A-Rail transport'!$AD$56="no"," ",ROUND(E2645,4))</f>
        <v>0.622</v>
      </c>
      <c r="G2645" s="110">
        <f>IF('3A-Rail transport'!$AD$57="no"," ",ROUND(E2645,4))</f>
        <v>0.622</v>
      </c>
      <c r="H2645" s="110"/>
      <c r="S2645" s="110">
        <f t="shared" si="172"/>
        <v>0.62200000000000044</v>
      </c>
      <c r="T2645" s="110">
        <f>IF('3B-Air transport'!AD$66="no"," ",ROUND(S2645,4))</f>
        <v>0.622</v>
      </c>
      <c r="U2645" s="110">
        <f>IF('3B-Air transport'!AD$67="no"," ",ROUND(S2645,4))</f>
        <v>0.622</v>
      </c>
      <c r="V2645" s="110">
        <f>IF('3B-Air transport'!AD$68="no"," ",ROUND(S2645,4))</f>
        <v>0.622</v>
      </c>
      <c r="W2645" s="110"/>
      <c r="AB2645" s="110">
        <f t="shared" si="173"/>
        <v>0.62200000000000044</v>
      </c>
      <c r="AC2645" s="110">
        <f>IF('3C-Water transport'!AD$56="no"," ",ROUND(AB2645,4))</f>
        <v>0.622</v>
      </c>
      <c r="AD2645" s="110">
        <f>IF('3C-Water transport'!AD$57="no"," ",ROUND(AB2645,4))</f>
        <v>0.622</v>
      </c>
      <c r="AE2645" s="110">
        <f>IF('3C-Water transport'!AD$58="no"," ",ROUND(AB2645,4))</f>
        <v>0.622</v>
      </c>
    </row>
    <row r="2646" spans="5:31" x14ac:dyDescent="0.25">
      <c r="E2646" s="110">
        <f t="shared" si="171"/>
        <v>0.62300000000000044</v>
      </c>
      <c r="F2646" s="110">
        <f>IF('3A-Rail transport'!$AD$56="no"," ",ROUND(E2646,4))</f>
        <v>0.623</v>
      </c>
      <c r="G2646" s="110">
        <f>IF('3A-Rail transport'!$AD$57="no"," ",ROUND(E2646,4))</f>
        <v>0.623</v>
      </c>
      <c r="H2646" s="110"/>
      <c r="S2646" s="110">
        <f t="shared" si="172"/>
        <v>0.62300000000000044</v>
      </c>
      <c r="T2646" s="110">
        <f>IF('3B-Air transport'!AD$66="no"," ",ROUND(S2646,4))</f>
        <v>0.623</v>
      </c>
      <c r="U2646" s="110">
        <f>IF('3B-Air transport'!AD$67="no"," ",ROUND(S2646,4))</f>
        <v>0.623</v>
      </c>
      <c r="V2646" s="110">
        <f>IF('3B-Air transport'!AD$68="no"," ",ROUND(S2646,4))</f>
        <v>0.623</v>
      </c>
      <c r="W2646" s="110"/>
      <c r="AB2646" s="110">
        <f t="shared" si="173"/>
        <v>0.62300000000000044</v>
      </c>
      <c r="AC2646" s="110">
        <f>IF('3C-Water transport'!AD$56="no"," ",ROUND(AB2646,4))</f>
        <v>0.623</v>
      </c>
      <c r="AD2646" s="110">
        <f>IF('3C-Water transport'!AD$57="no"," ",ROUND(AB2646,4))</f>
        <v>0.623</v>
      </c>
      <c r="AE2646" s="110">
        <f>IF('3C-Water transport'!AD$58="no"," ",ROUND(AB2646,4))</f>
        <v>0.623</v>
      </c>
    </row>
    <row r="2647" spans="5:31" x14ac:dyDescent="0.25">
      <c r="E2647" s="110">
        <f t="shared" si="171"/>
        <v>0.62400000000000044</v>
      </c>
      <c r="F2647" s="110">
        <f>IF('3A-Rail transport'!$AD$56="no"," ",ROUND(E2647,4))</f>
        <v>0.624</v>
      </c>
      <c r="G2647" s="110">
        <f>IF('3A-Rail transport'!$AD$57="no"," ",ROUND(E2647,4))</f>
        <v>0.624</v>
      </c>
      <c r="H2647" s="110"/>
      <c r="S2647" s="110">
        <f t="shared" si="172"/>
        <v>0.62400000000000044</v>
      </c>
      <c r="T2647" s="110">
        <f>IF('3B-Air transport'!AD$66="no"," ",ROUND(S2647,4))</f>
        <v>0.624</v>
      </c>
      <c r="U2647" s="110">
        <f>IF('3B-Air transport'!AD$67="no"," ",ROUND(S2647,4))</f>
        <v>0.624</v>
      </c>
      <c r="V2647" s="110">
        <f>IF('3B-Air transport'!AD$68="no"," ",ROUND(S2647,4))</f>
        <v>0.624</v>
      </c>
      <c r="W2647" s="110"/>
      <c r="AB2647" s="110">
        <f t="shared" si="173"/>
        <v>0.62400000000000044</v>
      </c>
      <c r="AC2647" s="110">
        <f>IF('3C-Water transport'!AD$56="no"," ",ROUND(AB2647,4))</f>
        <v>0.624</v>
      </c>
      <c r="AD2647" s="110">
        <f>IF('3C-Water transport'!AD$57="no"," ",ROUND(AB2647,4))</f>
        <v>0.624</v>
      </c>
      <c r="AE2647" s="110">
        <f>IF('3C-Water transport'!AD$58="no"," ",ROUND(AB2647,4))</f>
        <v>0.624</v>
      </c>
    </row>
    <row r="2648" spans="5:31" x14ac:dyDescent="0.25">
      <c r="E2648" s="110">
        <f t="shared" si="171"/>
        <v>0.62500000000000044</v>
      </c>
      <c r="F2648" s="110">
        <f>IF('3A-Rail transport'!$AD$56="no"," ",ROUND(E2648,4))</f>
        <v>0.625</v>
      </c>
      <c r="G2648" s="110">
        <f>IF('3A-Rail transport'!$AD$57="no"," ",ROUND(E2648,4))</f>
        <v>0.625</v>
      </c>
      <c r="H2648" s="110"/>
      <c r="S2648" s="110">
        <f t="shared" si="172"/>
        <v>0.62500000000000044</v>
      </c>
      <c r="T2648" s="110">
        <f>IF('3B-Air transport'!AD$66="no"," ",ROUND(S2648,4))</f>
        <v>0.625</v>
      </c>
      <c r="U2648" s="110">
        <f>IF('3B-Air transport'!AD$67="no"," ",ROUND(S2648,4))</f>
        <v>0.625</v>
      </c>
      <c r="V2648" s="110">
        <f>IF('3B-Air transport'!AD$68="no"," ",ROUND(S2648,4))</f>
        <v>0.625</v>
      </c>
      <c r="W2648" s="110"/>
      <c r="AB2648" s="110">
        <f t="shared" si="173"/>
        <v>0.62500000000000044</v>
      </c>
      <c r="AC2648" s="110">
        <f>IF('3C-Water transport'!AD$56="no"," ",ROUND(AB2648,4))</f>
        <v>0.625</v>
      </c>
      <c r="AD2648" s="110">
        <f>IF('3C-Water transport'!AD$57="no"," ",ROUND(AB2648,4))</f>
        <v>0.625</v>
      </c>
      <c r="AE2648" s="110">
        <f>IF('3C-Water transport'!AD$58="no"," ",ROUND(AB2648,4))</f>
        <v>0.625</v>
      </c>
    </row>
    <row r="2649" spans="5:31" x14ac:dyDescent="0.25">
      <c r="E2649" s="110">
        <f t="shared" si="171"/>
        <v>0.62600000000000044</v>
      </c>
      <c r="F2649" s="110">
        <f>IF('3A-Rail transport'!$AD$56="no"," ",ROUND(E2649,4))</f>
        <v>0.626</v>
      </c>
      <c r="G2649" s="110">
        <f>IF('3A-Rail transport'!$AD$57="no"," ",ROUND(E2649,4))</f>
        <v>0.626</v>
      </c>
      <c r="H2649" s="110"/>
      <c r="S2649" s="110">
        <f t="shared" si="172"/>
        <v>0.62600000000000044</v>
      </c>
      <c r="T2649" s="110">
        <f>IF('3B-Air transport'!AD$66="no"," ",ROUND(S2649,4))</f>
        <v>0.626</v>
      </c>
      <c r="U2649" s="110">
        <f>IF('3B-Air transport'!AD$67="no"," ",ROUND(S2649,4))</f>
        <v>0.626</v>
      </c>
      <c r="V2649" s="110">
        <f>IF('3B-Air transport'!AD$68="no"," ",ROUND(S2649,4))</f>
        <v>0.626</v>
      </c>
      <c r="W2649" s="110"/>
      <c r="AB2649" s="110">
        <f t="shared" si="173"/>
        <v>0.62600000000000044</v>
      </c>
      <c r="AC2649" s="110">
        <f>IF('3C-Water transport'!AD$56="no"," ",ROUND(AB2649,4))</f>
        <v>0.626</v>
      </c>
      <c r="AD2649" s="110">
        <f>IF('3C-Water transport'!AD$57="no"," ",ROUND(AB2649,4))</f>
        <v>0.626</v>
      </c>
      <c r="AE2649" s="110">
        <f>IF('3C-Water transport'!AD$58="no"," ",ROUND(AB2649,4))</f>
        <v>0.626</v>
      </c>
    </row>
    <row r="2650" spans="5:31" x14ac:dyDescent="0.25">
      <c r="E2650" s="110">
        <f t="shared" si="171"/>
        <v>0.62700000000000045</v>
      </c>
      <c r="F2650" s="110">
        <f>IF('3A-Rail transport'!$AD$56="no"," ",ROUND(E2650,4))</f>
        <v>0.627</v>
      </c>
      <c r="G2650" s="110">
        <f>IF('3A-Rail transport'!$AD$57="no"," ",ROUND(E2650,4))</f>
        <v>0.627</v>
      </c>
      <c r="H2650" s="110"/>
      <c r="S2650" s="110">
        <f t="shared" si="172"/>
        <v>0.62700000000000045</v>
      </c>
      <c r="T2650" s="110">
        <f>IF('3B-Air transport'!AD$66="no"," ",ROUND(S2650,4))</f>
        <v>0.627</v>
      </c>
      <c r="U2650" s="110">
        <f>IF('3B-Air transport'!AD$67="no"," ",ROUND(S2650,4))</f>
        <v>0.627</v>
      </c>
      <c r="V2650" s="110">
        <f>IF('3B-Air transport'!AD$68="no"," ",ROUND(S2650,4))</f>
        <v>0.627</v>
      </c>
      <c r="W2650" s="110"/>
      <c r="AB2650" s="110">
        <f t="shared" si="173"/>
        <v>0.62700000000000045</v>
      </c>
      <c r="AC2650" s="110">
        <f>IF('3C-Water transport'!AD$56="no"," ",ROUND(AB2650,4))</f>
        <v>0.627</v>
      </c>
      <c r="AD2650" s="110">
        <f>IF('3C-Water transport'!AD$57="no"," ",ROUND(AB2650,4))</f>
        <v>0.627</v>
      </c>
      <c r="AE2650" s="110">
        <f>IF('3C-Water transport'!AD$58="no"," ",ROUND(AB2650,4))</f>
        <v>0.627</v>
      </c>
    </row>
    <row r="2651" spans="5:31" x14ac:dyDescent="0.25">
      <c r="E2651" s="110">
        <f t="shared" si="171"/>
        <v>0.62800000000000045</v>
      </c>
      <c r="F2651" s="110">
        <f>IF('3A-Rail transport'!$AD$56="no"," ",ROUND(E2651,4))</f>
        <v>0.628</v>
      </c>
      <c r="G2651" s="110">
        <f>IF('3A-Rail transport'!$AD$57="no"," ",ROUND(E2651,4))</f>
        <v>0.628</v>
      </c>
      <c r="H2651" s="110"/>
      <c r="S2651" s="110">
        <f t="shared" si="172"/>
        <v>0.62800000000000045</v>
      </c>
      <c r="T2651" s="110">
        <f>IF('3B-Air transport'!AD$66="no"," ",ROUND(S2651,4))</f>
        <v>0.628</v>
      </c>
      <c r="U2651" s="110">
        <f>IF('3B-Air transport'!AD$67="no"," ",ROUND(S2651,4))</f>
        <v>0.628</v>
      </c>
      <c r="V2651" s="110">
        <f>IF('3B-Air transport'!AD$68="no"," ",ROUND(S2651,4))</f>
        <v>0.628</v>
      </c>
      <c r="W2651" s="110"/>
      <c r="AB2651" s="110">
        <f t="shared" si="173"/>
        <v>0.62800000000000045</v>
      </c>
      <c r="AC2651" s="110">
        <f>IF('3C-Water transport'!AD$56="no"," ",ROUND(AB2651,4))</f>
        <v>0.628</v>
      </c>
      <c r="AD2651" s="110">
        <f>IF('3C-Water transport'!AD$57="no"," ",ROUND(AB2651,4))</f>
        <v>0.628</v>
      </c>
      <c r="AE2651" s="110">
        <f>IF('3C-Water transport'!AD$58="no"," ",ROUND(AB2651,4))</f>
        <v>0.628</v>
      </c>
    </row>
    <row r="2652" spans="5:31" x14ac:dyDescent="0.25">
      <c r="E2652" s="110">
        <f t="shared" si="171"/>
        <v>0.62900000000000045</v>
      </c>
      <c r="F2652" s="110">
        <f>IF('3A-Rail transport'!$AD$56="no"," ",ROUND(E2652,4))</f>
        <v>0.629</v>
      </c>
      <c r="G2652" s="110">
        <f>IF('3A-Rail transport'!$AD$57="no"," ",ROUND(E2652,4))</f>
        <v>0.629</v>
      </c>
      <c r="H2652" s="110"/>
      <c r="S2652" s="110">
        <f t="shared" si="172"/>
        <v>0.62900000000000045</v>
      </c>
      <c r="T2652" s="110">
        <f>IF('3B-Air transport'!AD$66="no"," ",ROUND(S2652,4))</f>
        <v>0.629</v>
      </c>
      <c r="U2652" s="110">
        <f>IF('3B-Air transport'!AD$67="no"," ",ROUND(S2652,4))</f>
        <v>0.629</v>
      </c>
      <c r="V2652" s="110">
        <f>IF('3B-Air transport'!AD$68="no"," ",ROUND(S2652,4))</f>
        <v>0.629</v>
      </c>
      <c r="W2652" s="110"/>
      <c r="AB2652" s="110">
        <f t="shared" si="173"/>
        <v>0.62900000000000045</v>
      </c>
      <c r="AC2652" s="110">
        <f>IF('3C-Water transport'!AD$56="no"," ",ROUND(AB2652,4))</f>
        <v>0.629</v>
      </c>
      <c r="AD2652" s="110">
        <f>IF('3C-Water transport'!AD$57="no"," ",ROUND(AB2652,4))</f>
        <v>0.629</v>
      </c>
      <c r="AE2652" s="110">
        <f>IF('3C-Water transport'!AD$58="no"," ",ROUND(AB2652,4))</f>
        <v>0.629</v>
      </c>
    </row>
    <row r="2653" spans="5:31" x14ac:dyDescent="0.25">
      <c r="E2653" s="110">
        <f t="shared" si="171"/>
        <v>0.63000000000000045</v>
      </c>
      <c r="F2653" s="110">
        <f>IF('3A-Rail transport'!$AD$56="no"," ",ROUND(E2653,4))</f>
        <v>0.63</v>
      </c>
      <c r="G2653" s="110">
        <f>IF('3A-Rail transport'!$AD$57="no"," ",ROUND(E2653,4))</f>
        <v>0.63</v>
      </c>
      <c r="H2653" s="110"/>
      <c r="S2653" s="110">
        <f t="shared" si="172"/>
        <v>0.63000000000000045</v>
      </c>
      <c r="T2653" s="110">
        <f>IF('3B-Air transport'!AD$66="no"," ",ROUND(S2653,4))</f>
        <v>0.63</v>
      </c>
      <c r="U2653" s="110">
        <f>IF('3B-Air transport'!AD$67="no"," ",ROUND(S2653,4))</f>
        <v>0.63</v>
      </c>
      <c r="V2653" s="110">
        <f>IF('3B-Air transport'!AD$68="no"," ",ROUND(S2653,4))</f>
        <v>0.63</v>
      </c>
      <c r="W2653" s="110"/>
      <c r="AB2653" s="110">
        <f t="shared" si="173"/>
        <v>0.63000000000000045</v>
      </c>
      <c r="AC2653" s="110">
        <f>IF('3C-Water transport'!AD$56="no"," ",ROUND(AB2653,4))</f>
        <v>0.63</v>
      </c>
      <c r="AD2653" s="110">
        <f>IF('3C-Water transport'!AD$57="no"," ",ROUND(AB2653,4))</f>
        <v>0.63</v>
      </c>
      <c r="AE2653" s="110">
        <f>IF('3C-Water transport'!AD$58="no"," ",ROUND(AB2653,4))</f>
        <v>0.63</v>
      </c>
    </row>
    <row r="2654" spans="5:31" x14ac:dyDescent="0.25">
      <c r="E2654" s="110">
        <f t="shared" si="171"/>
        <v>0.63100000000000045</v>
      </c>
      <c r="F2654" s="110">
        <f>IF('3A-Rail transport'!$AD$56="no"," ",ROUND(E2654,4))</f>
        <v>0.63100000000000001</v>
      </c>
      <c r="G2654" s="110">
        <f>IF('3A-Rail transport'!$AD$57="no"," ",ROUND(E2654,4))</f>
        <v>0.63100000000000001</v>
      </c>
      <c r="H2654" s="110"/>
      <c r="S2654" s="110">
        <f t="shared" si="172"/>
        <v>0.63100000000000045</v>
      </c>
      <c r="T2654" s="110">
        <f>IF('3B-Air transport'!AD$66="no"," ",ROUND(S2654,4))</f>
        <v>0.63100000000000001</v>
      </c>
      <c r="U2654" s="110">
        <f>IF('3B-Air transport'!AD$67="no"," ",ROUND(S2654,4))</f>
        <v>0.63100000000000001</v>
      </c>
      <c r="V2654" s="110">
        <f>IF('3B-Air transport'!AD$68="no"," ",ROUND(S2654,4))</f>
        <v>0.63100000000000001</v>
      </c>
      <c r="W2654" s="110"/>
      <c r="AB2654" s="110">
        <f t="shared" si="173"/>
        <v>0.63100000000000045</v>
      </c>
      <c r="AC2654" s="110">
        <f>IF('3C-Water transport'!AD$56="no"," ",ROUND(AB2654,4))</f>
        <v>0.63100000000000001</v>
      </c>
      <c r="AD2654" s="110">
        <f>IF('3C-Water transport'!AD$57="no"," ",ROUND(AB2654,4))</f>
        <v>0.63100000000000001</v>
      </c>
      <c r="AE2654" s="110">
        <f>IF('3C-Water transport'!AD$58="no"," ",ROUND(AB2654,4))</f>
        <v>0.63100000000000001</v>
      </c>
    </row>
    <row r="2655" spans="5:31" x14ac:dyDescent="0.25">
      <c r="E2655" s="110">
        <f t="shared" si="171"/>
        <v>0.63200000000000045</v>
      </c>
      <c r="F2655" s="110">
        <f>IF('3A-Rail transport'!$AD$56="no"," ",ROUND(E2655,4))</f>
        <v>0.63200000000000001</v>
      </c>
      <c r="G2655" s="110">
        <f>IF('3A-Rail transport'!$AD$57="no"," ",ROUND(E2655,4))</f>
        <v>0.63200000000000001</v>
      </c>
      <c r="H2655" s="110"/>
      <c r="S2655" s="110">
        <f t="shared" si="172"/>
        <v>0.63200000000000045</v>
      </c>
      <c r="T2655" s="110">
        <f>IF('3B-Air transport'!AD$66="no"," ",ROUND(S2655,4))</f>
        <v>0.63200000000000001</v>
      </c>
      <c r="U2655" s="110">
        <f>IF('3B-Air transport'!AD$67="no"," ",ROUND(S2655,4))</f>
        <v>0.63200000000000001</v>
      </c>
      <c r="V2655" s="110">
        <f>IF('3B-Air transport'!AD$68="no"," ",ROUND(S2655,4))</f>
        <v>0.63200000000000001</v>
      </c>
      <c r="W2655" s="110"/>
      <c r="AB2655" s="110">
        <f t="shared" si="173"/>
        <v>0.63200000000000045</v>
      </c>
      <c r="AC2655" s="110">
        <f>IF('3C-Water transport'!AD$56="no"," ",ROUND(AB2655,4))</f>
        <v>0.63200000000000001</v>
      </c>
      <c r="AD2655" s="110">
        <f>IF('3C-Water transport'!AD$57="no"," ",ROUND(AB2655,4))</f>
        <v>0.63200000000000001</v>
      </c>
      <c r="AE2655" s="110">
        <f>IF('3C-Water transport'!AD$58="no"," ",ROUND(AB2655,4))</f>
        <v>0.63200000000000001</v>
      </c>
    </row>
    <row r="2656" spans="5:31" x14ac:dyDescent="0.25">
      <c r="E2656" s="110">
        <f t="shared" si="171"/>
        <v>0.63300000000000045</v>
      </c>
      <c r="F2656" s="110">
        <f>IF('3A-Rail transport'!$AD$56="no"," ",ROUND(E2656,4))</f>
        <v>0.63300000000000001</v>
      </c>
      <c r="G2656" s="110">
        <f>IF('3A-Rail transport'!$AD$57="no"," ",ROUND(E2656,4))</f>
        <v>0.63300000000000001</v>
      </c>
      <c r="H2656" s="110"/>
      <c r="S2656" s="110">
        <f t="shared" si="172"/>
        <v>0.63300000000000045</v>
      </c>
      <c r="T2656" s="110">
        <f>IF('3B-Air transport'!AD$66="no"," ",ROUND(S2656,4))</f>
        <v>0.63300000000000001</v>
      </c>
      <c r="U2656" s="110">
        <f>IF('3B-Air transport'!AD$67="no"," ",ROUND(S2656,4))</f>
        <v>0.63300000000000001</v>
      </c>
      <c r="V2656" s="110">
        <f>IF('3B-Air transport'!AD$68="no"," ",ROUND(S2656,4))</f>
        <v>0.63300000000000001</v>
      </c>
      <c r="W2656" s="110"/>
      <c r="AB2656" s="110">
        <f t="shared" si="173"/>
        <v>0.63300000000000045</v>
      </c>
      <c r="AC2656" s="110">
        <f>IF('3C-Water transport'!AD$56="no"," ",ROUND(AB2656,4))</f>
        <v>0.63300000000000001</v>
      </c>
      <c r="AD2656" s="110">
        <f>IF('3C-Water transport'!AD$57="no"," ",ROUND(AB2656,4))</f>
        <v>0.63300000000000001</v>
      </c>
      <c r="AE2656" s="110">
        <f>IF('3C-Water transport'!AD$58="no"," ",ROUND(AB2656,4))</f>
        <v>0.63300000000000001</v>
      </c>
    </row>
    <row r="2657" spans="5:31" x14ac:dyDescent="0.25">
      <c r="E2657" s="110">
        <f t="shared" si="171"/>
        <v>0.63400000000000045</v>
      </c>
      <c r="F2657" s="110">
        <f>IF('3A-Rail transport'!$AD$56="no"," ",ROUND(E2657,4))</f>
        <v>0.63400000000000001</v>
      </c>
      <c r="G2657" s="110">
        <f>IF('3A-Rail transport'!$AD$57="no"," ",ROUND(E2657,4))</f>
        <v>0.63400000000000001</v>
      </c>
      <c r="H2657" s="110"/>
      <c r="S2657" s="110">
        <f t="shared" si="172"/>
        <v>0.63400000000000045</v>
      </c>
      <c r="T2657" s="110">
        <f>IF('3B-Air transport'!AD$66="no"," ",ROUND(S2657,4))</f>
        <v>0.63400000000000001</v>
      </c>
      <c r="U2657" s="110">
        <f>IF('3B-Air transport'!AD$67="no"," ",ROUND(S2657,4))</f>
        <v>0.63400000000000001</v>
      </c>
      <c r="V2657" s="110">
        <f>IF('3B-Air transport'!AD$68="no"," ",ROUND(S2657,4))</f>
        <v>0.63400000000000001</v>
      </c>
      <c r="W2657" s="110"/>
      <c r="AB2657" s="110">
        <f t="shared" si="173"/>
        <v>0.63400000000000045</v>
      </c>
      <c r="AC2657" s="110">
        <f>IF('3C-Water transport'!AD$56="no"," ",ROUND(AB2657,4))</f>
        <v>0.63400000000000001</v>
      </c>
      <c r="AD2657" s="110">
        <f>IF('3C-Water transport'!AD$57="no"," ",ROUND(AB2657,4))</f>
        <v>0.63400000000000001</v>
      </c>
      <c r="AE2657" s="110">
        <f>IF('3C-Water transport'!AD$58="no"," ",ROUND(AB2657,4))</f>
        <v>0.63400000000000001</v>
      </c>
    </row>
    <row r="2658" spans="5:31" x14ac:dyDescent="0.25">
      <c r="E2658" s="110">
        <f t="shared" si="171"/>
        <v>0.63500000000000045</v>
      </c>
      <c r="F2658" s="110">
        <f>IF('3A-Rail transport'!$AD$56="no"," ",ROUND(E2658,4))</f>
        <v>0.63500000000000001</v>
      </c>
      <c r="G2658" s="110">
        <f>IF('3A-Rail transport'!$AD$57="no"," ",ROUND(E2658,4))</f>
        <v>0.63500000000000001</v>
      </c>
      <c r="H2658" s="110"/>
      <c r="S2658" s="110">
        <f t="shared" si="172"/>
        <v>0.63500000000000045</v>
      </c>
      <c r="T2658" s="110">
        <f>IF('3B-Air transport'!AD$66="no"," ",ROUND(S2658,4))</f>
        <v>0.63500000000000001</v>
      </c>
      <c r="U2658" s="110">
        <f>IF('3B-Air transport'!AD$67="no"," ",ROUND(S2658,4))</f>
        <v>0.63500000000000001</v>
      </c>
      <c r="V2658" s="110">
        <f>IF('3B-Air transport'!AD$68="no"," ",ROUND(S2658,4))</f>
        <v>0.63500000000000001</v>
      </c>
      <c r="W2658" s="110"/>
      <c r="AB2658" s="110">
        <f t="shared" si="173"/>
        <v>0.63500000000000045</v>
      </c>
      <c r="AC2658" s="110">
        <f>IF('3C-Water transport'!AD$56="no"," ",ROUND(AB2658,4))</f>
        <v>0.63500000000000001</v>
      </c>
      <c r="AD2658" s="110">
        <f>IF('3C-Water transport'!AD$57="no"," ",ROUND(AB2658,4))</f>
        <v>0.63500000000000001</v>
      </c>
      <c r="AE2658" s="110">
        <f>IF('3C-Water transport'!AD$58="no"," ",ROUND(AB2658,4))</f>
        <v>0.63500000000000001</v>
      </c>
    </row>
    <row r="2659" spans="5:31" x14ac:dyDescent="0.25">
      <c r="E2659" s="110">
        <f t="shared" si="171"/>
        <v>0.63600000000000045</v>
      </c>
      <c r="F2659" s="110">
        <f>IF('3A-Rail transport'!$AD$56="no"," ",ROUND(E2659,4))</f>
        <v>0.63600000000000001</v>
      </c>
      <c r="G2659" s="110">
        <f>IF('3A-Rail transport'!$AD$57="no"," ",ROUND(E2659,4))</f>
        <v>0.63600000000000001</v>
      </c>
      <c r="H2659" s="110"/>
      <c r="S2659" s="110">
        <f t="shared" si="172"/>
        <v>0.63600000000000045</v>
      </c>
      <c r="T2659" s="110">
        <f>IF('3B-Air transport'!AD$66="no"," ",ROUND(S2659,4))</f>
        <v>0.63600000000000001</v>
      </c>
      <c r="U2659" s="110">
        <f>IF('3B-Air transport'!AD$67="no"," ",ROUND(S2659,4))</f>
        <v>0.63600000000000001</v>
      </c>
      <c r="V2659" s="110">
        <f>IF('3B-Air transport'!AD$68="no"," ",ROUND(S2659,4))</f>
        <v>0.63600000000000001</v>
      </c>
      <c r="W2659" s="110"/>
      <c r="AB2659" s="110">
        <f t="shared" si="173"/>
        <v>0.63600000000000045</v>
      </c>
      <c r="AC2659" s="110">
        <f>IF('3C-Water transport'!AD$56="no"," ",ROUND(AB2659,4))</f>
        <v>0.63600000000000001</v>
      </c>
      <c r="AD2659" s="110">
        <f>IF('3C-Water transport'!AD$57="no"," ",ROUND(AB2659,4))</f>
        <v>0.63600000000000001</v>
      </c>
      <c r="AE2659" s="110">
        <f>IF('3C-Water transport'!AD$58="no"," ",ROUND(AB2659,4))</f>
        <v>0.63600000000000001</v>
      </c>
    </row>
    <row r="2660" spans="5:31" x14ac:dyDescent="0.25">
      <c r="E2660" s="110">
        <f t="shared" si="171"/>
        <v>0.63700000000000045</v>
      </c>
      <c r="F2660" s="110">
        <f>IF('3A-Rail transport'!$AD$56="no"," ",ROUND(E2660,4))</f>
        <v>0.63700000000000001</v>
      </c>
      <c r="G2660" s="110">
        <f>IF('3A-Rail transport'!$AD$57="no"," ",ROUND(E2660,4))</f>
        <v>0.63700000000000001</v>
      </c>
      <c r="H2660" s="110"/>
      <c r="S2660" s="110">
        <f t="shared" si="172"/>
        <v>0.63700000000000045</v>
      </c>
      <c r="T2660" s="110">
        <f>IF('3B-Air transport'!AD$66="no"," ",ROUND(S2660,4))</f>
        <v>0.63700000000000001</v>
      </c>
      <c r="U2660" s="110">
        <f>IF('3B-Air transport'!AD$67="no"," ",ROUND(S2660,4))</f>
        <v>0.63700000000000001</v>
      </c>
      <c r="V2660" s="110">
        <f>IF('3B-Air transport'!AD$68="no"," ",ROUND(S2660,4))</f>
        <v>0.63700000000000001</v>
      </c>
      <c r="W2660" s="110"/>
      <c r="AB2660" s="110">
        <f t="shared" si="173"/>
        <v>0.63700000000000045</v>
      </c>
      <c r="AC2660" s="110">
        <f>IF('3C-Water transport'!AD$56="no"," ",ROUND(AB2660,4))</f>
        <v>0.63700000000000001</v>
      </c>
      <c r="AD2660" s="110">
        <f>IF('3C-Water transport'!AD$57="no"," ",ROUND(AB2660,4))</f>
        <v>0.63700000000000001</v>
      </c>
      <c r="AE2660" s="110">
        <f>IF('3C-Water transport'!AD$58="no"," ",ROUND(AB2660,4))</f>
        <v>0.63700000000000001</v>
      </c>
    </row>
    <row r="2661" spans="5:31" x14ac:dyDescent="0.25">
      <c r="E2661" s="110">
        <f t="shared" si="171"/>
        <v>0.63800000000000046</v>
      </c>
      <c r="F2661" s="110">
        <f>IF('3A-Rail transport'!$AD$56="no"," ",ROUND(E2661,4))</f>
        <v>0.63800000000000001</v>
      </c>
      <c r="G2661" s="110">
        <f>IF('3A-Rail transport'!$AD$57="no"," ",ROUND(E2661,4))</f>
        <v>0.63800000000000001</v>
      </c>
      <c r="H2661" s="110"/>
      <c r="S2661" s="110">
        <f t="shared" si="172"/>
        <v>0.63800000000000046</v>
      </c>
      <c r="T2661" s="110">
        <f>IF('3B-Air transport'!AD$66="no"," ",ROUND(S2661,4))</f>
        <v>0.63800000000000001</v>
      </c>
      <c r="U2661" s="110">
        <f>IF('3B-Air transport'!AD$67="no"," ",ROUND(S2661,4))</f>
        <v>0.63800000000000001</v>
      </c>
      <c r="V2661" s="110">
        <f>IF('3B-Air transport'!AD$68="no"," ",ROUND(S2661,4))</f>
        <v>0.63800000000000001</v>
      </c>
      <c r="W2661" s="110"/>
      <c r="AB2661" s="110">
        <f t="shared" si="173"/>
        <v>0.63800000000000046</v>
      </c>
      <c r="AC2661" s="110">
        <f>IF('3C-Water transport'!AD$56="no"," ",ROUND(AB2661,4))</f>
        <v>0.63800000000000001</v>
      </c>
      <c r="AD2661" s="110">
        <f>IF('3C-Water transport'!AD$57="no"," ",ROUND(AB2661,4))</f>
        <v>0.63800000000000001</v>
      </c>
      <c r="AE2661" s="110">
        <f>IF('3C-Water transport'!AD$58="no"," ",ROUND(AB2661,4))</f>
        <v>0.63800000000000001</v>
      </c>
    </row>
    <row r="2662" spans="5:31" x14ac:dyDescent="0.25">
      <c r="E2662" s="110">
        <f t="shared" si="171"/>
        <v>0.63900000000000046</v>
      </c>
      <c r="F2662" s="110">
        <f>IF('3A-Rail transport'!$AD$56="no"," ",ROUND(E2662,4))</f>
        <v>0.63900000000000001</v>
      </c>
      <c r="G2662" s="110">
        <f>IF('3A-Rail transport'!$AD$57="no"," ",ROUND(E2662,4))</f>
        <v>0.63900000000000001</v>
      </c>
      <c r="H2662" s="110"/>
      <c r="S2662" s="110">
        <f t="shared" si="172"/>
        <v>0.63900000000000046</v>
      </c>
      <c r="T2662" s="110">
        <f>IF('3B-Air transport'!AD$66="no"," ",ROUND(S2662,4))</f>
        <v>0.63900000000000001</v>
      </c>
      <c r="U2662" s="110">
        <f>IF('3B-Air transport'!AD$67="no"," ",ROUND(S2662,4))</f>
        <v>0.63900000000000001</v>
      </c>
      <c r="V2662" s="110">
        <f>IF('3B-Air transport'!AD$68="no"," ",ROUND(S2662,4))</f>
        <v>0.63900000000000001</v>
      </c>
      <c r="W2662" s="110"/>
      <c r="AB2662" s="110">
        <f t="shared" si="173"/>
        <v>0.63900000000000046</v>
      </c>
      <c r="AC2662" s="110">
        <f>IF('3C-Water transport'!AD$56="no"," ",ROUND(AB2662,4))</f>
        <v>0.63900000000000001</v>
      </c>
      <c r="AD2662" s="110">
        <f>IF('3C-Water transport'!AD$57="no"," ",ROUND(AB2662,4))</f>
        <v>0.63900000000000001</v>
      </c>
      <c r="AE2662" s="110">
        <f>IF('3C-Water transport'!AD$58="no"," ",ROUND(AB2662,4))</f>
        <v>0.63900000000000001</v>
      </c>
    </row>
    <row r="2663" spans="5:31" x14ac:dyDescent="0.25">
      <c r="E2663" s="110">
        <f t="shared" si="171"/>
        <v>0.64000000000000046</v>
      </c>
      <c r="F2663" s="110">
        <f>IF('3A-Rail transport'!$AD$56="no"," ",ROUND(E2663,4))</f>
        <v>0.64</v>
      </c>
      <c r="G2663" s="110">
        <f>IF('3A-Rail transport'!$AD$57="no"," ",ROUND(E2663,4))</f>
        <v>0.64</v>
      </c>
      <c r="H2663" s="110"/>
      <c r="S2663" s="110">
        <f t="shared" si="172"/>
        <v>0.64000000000000046</v>
      </c>
      <c r="T2663" s="110">
        <f>IF('3B-Air transport'!AD$66="no"," ",ROUND(S2663,4))</f>
        <v>0.64</v>
      </c>
      <c r="U2663" s="110">
        <f>IF('3B-Air transport'!AD$67="no"," ",ROUND(S2663,4))</f>
        <v>0.64</v>
      </c>
      <c r="V2663" s="110">
        <f>IF('3B-Air transport'!AD$68="no"," ",ROUND(S2663,4))</f>
        <v>0.64</v>
      </c>
      <c r="W2663" s="110"/>
      <c r="AB2663" s="110">
        <f t="shared" si="173"/>
        <v>0.64000000000000046</v>
      </c>
      <c r="AC2663" s="110">
        <f>IF('3C-Water transport'!AD$56="no"," ",ROUND(AB2663,4))</f>
        <v>0.64</v>
      </c>
      <c r="AD2663" s="110">
        <f>IF('3C-Water transport'!AD$57="no"," ",ROUND(AB2663,4))</f>
        <v>0.64</v>
      </c>
      <c r="AE2663" s="110">
        <f>IF('3C-Water transport'!AD$58="no"," ",ROUND(AB2663,4))</f>
        <v>0.64</v>
      </c>
    </row>
    <row r="2664" spans="5:31" x14ac:dyDescent="0.25">
      <c r="E2664" s="110">
        <f t="shared" ref="E2664:E2727" si="174">E2663+0.001</f>
        <v>0.64100000000000046</v>
      </c>
      <c r="F2664" s="110">
        <f>IF('3A-Rail transport'!$AD$56="no"," ",ROUND(E2664,4))</f>
        <v>0.64100000000000001</v>
      </c>
      <c r="G2664" s="110">
        <f>IF('3A-Rail transport'!$AD$57="no"," ",ROUND(E2664,4))</f>
        <v>0.64100000000000001</v>
      </c>
      <c r="H2664" s="110"/>
      <c r="S2664" s="110">
        <f t="shared" ref="S2664:S2727" si="175">S2663+0.001</f>
        <v>0.64100000000000046</v>
      </c>
      <c r="T2664" s="110">
        <f>IF('3B-Air transport'!AD$66="no"," ",ROUND(S2664,4))</f>
        <v>0.64100000000000001</v>
      </c>
      <c r="U2664" s="110">
        <f>IF('3B-Air transport'!AD$67="no"," ",ROUND(S2664,4))</f>
        <v>0.64100000000000001</v>
      </c>
      <c r="V2664" s="110">
        <f>IF('3B-Air transport'!AD$68="no"," ",ROUND(S2664,4))</f>
        <v>0.64100000000000001</v>
      </c>
      <c r="W2664" s="110"/>
      <c r="AB2664" s="110">
        <f t="shared" ref="AB2664:AB2727" si="176">AB2663+0.001</f>
        <v>0.64100000000000046</v>
      </c>
      <c r="AC2664" s="110">
        <f>IF('3C-Water transport'!AD$56="no"," ",ROUND(AB2664,4))</f>
        <v>0.64100000000000001</v>
      </c>
      <c r="AD2664" s="110">
        <f>IF('3C-Water transport'!AD$57="no"," ",ROUND(AB2664,4))</f>
        <v>0.64100000000000001</v>
      </c>
      <c r="AE2664" s="110">
        <f>IF('3C-Water transport'!AD$58="no"," ",ROUND(AB2664,4))</f>
        <v>0.64100000000000001</v>
      </c>
    </row>
    <row r="2665" spans="5:31" x14ac:dyDescent="0.25">
      <c r="E2665" s="110">
        <f t="shared" si="174"/>
        <v>0.64200000000000046</v>
      </c>
      <c r="F2665" s="110">
        <f>IF('3A-Rail transport'!$AD$56="no"," ",ROUND(E2665,4))</f>
        <v>0.64200000000000002</v>
      </c>
      <c r="G2665" s="110">
        <f>IF('3A-Rail transport'!$AD$57="no"," ",ROUND(E2665,4))</f>
        <v>0.64200000000000002</v>
      </c>
      <c r="H2665" s="110"/>
      <c r="S2665" s="110">
        <f t="shared" si="175"/>
        <v>0.64200000000000046</v>
      </c>
      <c r="T2665" s="110">
        <f>IF('3B-Air transport'!AD$66="no"," ",ROUND(S2665,4))</f>
        <v>0.64200000000000002</v>
      </c>
      <c r="U2665" s="110">
        <f>IF('3B-Air transport'!AD$67="no"," ",ROUND(S2665,4))</f>
        <v>0.64200000000000002</v>
      </c>
      <c r="V2665" s="110">
        <f>IF('3B-Air transport'!AD$68="no"," ",ROUND(S2665,4))</f>
        <v>0.64200000000000002</v>
      </c>
      <c r="W2665" s="110"/>
      <c r="AB2665" s="110">
        <f t="shared" si="176"/>
        <v>0.64200000000000046</v>
      </c>
      <c r="AC2665" s="110">
        <f>IF('3C-Water transport'!AD$56="no"," ",ROUND(AB2665,4))</f>
        <v>0.64200000000000002</v>
      </c>
      <c r="AD2665" s="110">
        <f>IF('3C-Water transport'!AD$57="no"," ",ROUND(AB2665,4))</f>
        <v>0.64200000000000002</v>
      </c>
      <c r="AE2665" s="110">
        <f>IF('3C-Water transport'!AD$58="no"," ",ROUND(AB2665,4))</f>
        <v>0.64200000000000002</v>
      </c>
    </row>
    <row r="2666" spans="5:31" x14ac:dyDescent="0.25">
      <c r="E2666" s="110">
        <f t="shared" si="174"/>
        <v>0.64300000000000046</v>
      </c>
      <c r="F2666" s="110">
        <f>IF('3A-Rail transport'!$AD$56="no"," ",ROUND(E2666,4))</f>
        <v>0.64300000000000002</v>
      </c>
      <c r="G2666" s="110">
        <f>IF('3A-Rail transport'!$AD$57="no"," ",ROUND(E2666,4))</f>
        <v>0.64300000000000002</v>
      </c>
      <c r="H2666" s="110"/>
      <c r="S2666" s="110">
        <f t="shared" si="175"/>
        <v>0.64300000000000046</v>
      </c>
      <c r="T2666" s="110">
        <f>IF('3B-Air transport'!AD$66="no"," ",ROUND(S2666,4))</f>
        <v>0.64300000000000002</v>
      </c>
      <c r="U2666" s="110">
        <f>IF('3B-Air transport'!AD$67="no"," ",ROUND(S2666,4))</f>
        <v>0.64300000000000002</v>
      </c>
      <c r="V2666" s="110">
        <f>IF('3B-Air transport'!AD$68="no"," ",ROUND(S2666,4))</f>
        <v>0.64300000000000002</v>
      </c>
      <c r="W2666" s="110"/>
      <c r="AB2666" s="110">
        <f t="shared" si="176"/>
        <v>0.64300000000000046</v>
      </c>
      <c r="AC2666" s="110">
        <f>IF('3C-Water transport'!AD$56="no"," ",ROUND(AB2666,4))</f>
        <v>0.64300000000000002</v>
      </c>
      <c r="AD2666" s="110">
        <f>IF('3C-Water transport'!AD$57="no"," ",ROUND(AB2666,4))</f>
        <v>0.64300000000000002</v>
      </c>
      <c r="AE2666" s="110">
        <f>IF('3C-Water transport'!AD$58="no"," ",ROUND(AB2666,4))</f>
        <v>0.64300000000000002</v>
      </c>
    </row>
    <row r="2667" spans="5:31" x14ac:dyDescent="0.25">
      <c r="E2667" s="110">
        <f t="shared" si="174"/>
        <v>0.64400000000000046</v>
      </c>
      <c r="F2667" s="110">
        <f>IF('3A-Rail transport'!$AD$56="no"," ",ROUND(E2667,4))</f>
        <v>0.64400000000000002</v>
      </c>
      <c r="G2667" s="110">
        <f>IF('3A-Rail transport'!$AD$57="no"," ",ROUND(E2667,4))</f>
        <v>0.64400000000000002</v>
      </c>
      <c r="H2667" s="110"/>
      <c r="S2667" s="110">
        <f t="shared" si="175"/>
        <v>0.64400000000000046</v>
      </c>
      <c r="T2667" s="110">
        <f>IF('3B-Air transport'!AD$66="no"," ",ROUND(S2667,4))</f>
        <v>0.64400000000000002</v>
      </c>
      <c r="U2667" s="110">
        <f>IF('3B-Air transport'!AD$67="no"," ",ROUND(S2667,4))</f>
        <v>0.64400000000000002</v>
      </c>
      <c r="V2667" s="110">
        <f>IF('3B-Air transport'!AD$68="no"," ",ROUND(S2667,4))</f>
        <v>0.64400000000000002</v>
      </c>
      <c r="W2667" s="110"/>
      <c r="AB2667" s="110">
        <f t="shared" si="176"/>
        <v>0.64400000000000046</v>
      </c>
      <c r="AC2667" s="110">
        <f>IF('3C-Water transport'!AD$56="no"," ",ROUND(AB2667,4))</f>
        <v>0.64400000000000002</v>
      </c>
      <c r="AD2667" s="110">
        <f>IF('3C-Water transport'!AD$57="no"," ",ROUND(AB2667,4))</f>
        <v>0.64400000000000002</v>
      </c>
      <c r="AE2667" s="110">
        <f>IF('3C-Water transport'!AD$58="no"," ",ROUND(AB2667,4))</f>
        <v>0.64400000000000002</v>
      </c>
    </row>
    <row r="2668" spans="5:31" x14ac:dyDescent="0.25">
      <c r="E2668" s="110">
        <f t="shared" si="174"/>
        <v>0.64500000000000046</v>
      </c>
      <c r="F2668" s="110">
        <f>IF('3A-Rail transport'!$AD$56="no"," ",ROUND(E2668,4))</f>
        <v>0.64500000000000002</v>
      </c>
      <c r="G2668" s="110">
        <f>IF('3A-Rail transport'!$AD$57="no"," ",ROUND(E2668,4))</f>
        <v>0.64500000000000002</v>
      </c>
      <c r="H2668" s="110"/>
      <c r="S2668" s="110">
        <f t="shared" si="175"/>
        <v>0.64500000000000046</v>
      </c>
      <c r="T2668" s="110">
        <f>IF('3B-Air transport'!AD$66="no"," ",ROUND(S2668,4))</f>
        <v>0.64500000000000002</v>
      </c>
      <c r="U2668" s="110">
        <f>IF('3B-Air transport'!AD$67="no"," ",ROUND(S2668,4))</f>
        <v>0.64500000000000002</v>
      </c>
      <c r="V2668" s="110">
        <f>IF('3B-Air transport'!AD$68="no"," ",ROUND(S2668,4))</f>
        <v>0.64500000000000002</v>
      </c>
      <c r="W2668" s="110"/>
      <c r="AB2668" s="110">
        <f t="shared" si="176"/>
        <v>0.64500000000000046</v>
      </c>
      <c r="AC2668" s="110">
        <f>IF('3C-Water transport'!AD$56="no"," ",ROUND(AB2668,4))</f>
        <v>0.64500000000000002</v>
      </c>
      <c r="AD2668" s="110">
        <f>IF('3C-Water transport'!AD$57="no"," ",ROUND(AB2668,4))</f>
        <v>0.64500000000000002</v>
      </c>
      <c r="AE2668" s="110">
        <f>IF('3C-Water transport'!AD$58="no"," ",ROUND(AB2668,4))</f>
        <v>0.64500000000000002</v>
      </c>
    </row>
    <row r="2669" spans="5:31" x14ac:dyDescent="0.25">
      <c r="E2669" s="110">
        <f t="shared" si="174"/>
        <v>0.64600000000000046</v>
      </c>
      <c r="F2669" s="110">
        <f>IF('3A-Rail transport'!$AD$56="no"," ",ROUND(E2669,4))</f>
        <v>0.64600000000000002</v>
      </c>
      <c r="G2669" s="110">
        <f>IF('3A-Rail transport'!$AD$57="no"," ",ROUND(E2669,4))</f>
        <v>0.64600000000000002</v>
      </c>
      <c r="H2669" s="110"/>
      <c r="S2669" s="110">
        <f t="shared" si="175"/>
        <v>0.64600000000000046</v>
      </c>
      <c r="T2669" s="110">
        <f>IF('3B-Air transport'!AD$66="no"," ",ROUND(S2669,4))</f>
        <v>0.64600000000000002</v>
      </c>
      <c r="U2669" s="110">
        <f>IF('3B-Air transport'!AD$67="no"," ",ROUND(S2669,4))</f>
        <v>0.64600000000000002</v>
      </c>
      <c r="V2669" s="110">
        <f>IF('3B-Air transport'!AD$68="no"," ",ROUND(S2669,4))</f>
        <v>0.64600000000000002</v>
      </c>
      <c r="W2669" s="110"/>
      <c r="AB2669" s="110">
        <f t="shared" si="176"/>
        <v>0.64600000000000046</v>
      </c>
      <c r="AC2669" s="110">
        <f>IF('3C-Water transport'!AD$56="no"," ",ROUND(AB2669,4))</f>
        <v>0.64600000000000002</v>
      </c>
      <c r="AD2669" s="110">
        <f>IF('3C-Water transport'!AD$57="no"," ",ROUND(AB2669,4))</f>
        <v>0.64600000000000002</v>
      </c>
      <c r="AE2669" s="110">
        <f>IF('3C-Water transport'!AD$58="no"," ",ROUND(AB2669,4))</f>
        <v>0.64600000000000002</v>
      </c>
    </row>
    <row r="2670" spans="5:31" x14ac:dyDescent="0.25">
      <c r="E2670" s="110">
        <f t="shared" si="174"/>
        <v>0.64700000000000046</v>
      </c>
      <c r="F2670" s="110">
        <f>IF('3A-Rail transport'!$AD$56="no"," ",ROUND(E2670,4))</f>
        <v>0.64700000000000002</v>
      </c>
      <c r="G2670" s="110">
        <f>IF('3A-Rail transport'!$AD$57="no"," ",ROUND(E2670,4))</f>
        <v>0.64700000000000002</v>
      </c>
      <c r="H2670" s="110"/>
      <c r="S2670" s="110">
        <f t="shared" si="175"/>
        <v>0.64700000000000046</v>
      </c>
      <c r="T2670" s="110">
        <f>IF('3B-Air transport'!AD$66="no"," ",ROUND(S2670,4))</f>
        <v>0.64700000000000002</v>
      </c>
      <c r="U2670" s="110">
        <f>IF('3B-Air transport'!AD$67="no"," ",ROUND(S2670,4))</f>
        <v>0.64700000000000002</v>
      </c>
      <c r="V2670" s="110">
        <f>IF('3B-Air transport'!AD$68="no"," ",ROUND(S2670,4))</f>
        <v>0.64700000000000002</v>
      </c>
      <c r="W2670" s="110"/>
      <c r="AB2670" s="110">
        <f t="shared" si="176"/>
        <v>0.64700000000000046</v>
      </c>
      <c r="AC2670" s="110">
        <f>IF('3C-Water transport'!AD$56="no"," ",ROUND(AB2670,4))</f>
        <v>0.64700000000000002</v>
      </c>
      <c r="AD2670" s="110">
        <f>IF('3C-Water transport'!AD$57="no"," ",ROUND(AB2670,4))</f>
        <v>0.64700000000000002</v>
      </c>
      <c r="AE2670" s="110">
        <f>IF('3C-Water transport'!AD$58="no"," ",ROUND(AB2670,4))</f>
        <v>0.64700000000000002</v>
      </c>
    </row>
    <row r="2671" spans="5:31" x14ac:dyDescent="0.25">
      <c r="E2671" s="110">
        <f t="shared" si="174"/>
        <v>0.64800000000000046</v>
      </c>
      <c r="F2671" s="110">
        <f>IF('3A-Rail transport'!$AD$56="no"," ",ROUND(E2671,4))</f>
        <v>0.64800000000000002</v>
      </c>
      <c r="G2671" s="110">
        <f>IF('3A-Rail transport'!$AD$57="no"," ",ROUND(E2671,4))</f>
        <v>0.64800000000000002</v>
      </c>
      <c r="H2671" s="110"/>
      <c r="S2671" s="110">
        <f t="shared" si="175"/>
        <v>0.64800000000000046</v>
      </c>
      <c r="T2671" s="110">
        <f>IF('3B-Air transport'!AD$66="no"," ",ROUND(S2671,4))</f>
        <v>0.64800000000000002</v>
      </c>
      <c r="U2671" s="110">
        <f>IF('3B-Air transport'!AD$67="no"," ",ROUND(S2671,4))</f>
        <v>0.64800000000000002</v>
      </c>
      <c r="V2671" s="110">
        <f>IF('3B-Air transport'!AD$68="no"," ",ROUND(S2671,4))</f>
        <v>0.64800000000000002</v>
      </c>
      <c r="W2671" s="110"/>
      <c r="AB2671" s="110">
        <f t="shared" si="176"/>
        <v>0.64800000000000046</v>
      </c>
      <c r="AC2671" s="110">
        <f>IF('3C-Water transport'!AD$56="no"," ",ROUND(AB2671,4))</f>
        <v>0.64800000000000002</v>
      </c>
      <c r="AD2671" s="110">
        <f>IF('3C-Water transport'!AD$57="no"," ",ROUND(AB2671,4))</f>
        <v>0.64800000000000002</v>
      </c>
      <c r="AE2671" s="110">
        <f>IF('3C-Water transport'!AD$58="no"," ",ROUND(AB2671,4))</f>
        <v>0.64800000000000002</v>
      </c>
    </row>
    <row r="2672" spans="5:31" x14ac:dyDescent="0.25">
      <c r="E2672" s="110">
        <f t="shared" si="174"/>
        <v>0.64900000000000047</v>
      </c>
      <c r="F2672" s="110">
        <f>IF('3A-Rail transport'!$AD$56="no"," ",ROUND(E2672,4))</f>
        <v>0.64900000000000002</v>
      </c>
      <c r="G2672" s="110">
        <f>IF('3A-Rail transport'!$AD$57="no"," ",ROUND(E2672,4))</f>
        <v>0.64900000000000002</v>
      </c>
      <c r="H2672" s="110"/>
      <c r="S2672" s="110">
        <f t="shared" si="175"/>
        <v>0.64900000000000047</v>
      </c>
      <c r="T2672" s="110">
        <f>IF('3B-Air transport'!AD$66="no"," ",ROUND(S2672,4))</f>
        <v>0.64900000000000002</v>
      </c>
      <c r="U2672" s="110">
        <f>IF('3B-Air transport'!AD$67="no"," ",ROUND(S2672,4))</f>
        <v>0.64900000000000002</v>
      </c>
      <c r="V2672" s="110">
        <f>IF('3B-Air transport'!AD$68="no"," ",ROUND(S2672,4))</f>
        <v>0.64900000000000002</v>
      </c>
      <c r="W2672" s="110"/>
      <c r="AB2672" s="110">
        <f t="shared" si="176"/>
        <v>0.64900000000000047</v>
      </c>
      <c r="AC2672" s="110">
        <f>IF('3C-Water transport'!AD$56="no"," ",ROUND(AB2672,4))</f>
        <v>0.64900000000000002</v>
      </c>
      <c r="AD2672" s="110">
        <f>IF('3C-Water transport'!AD$57="no"," ",ROUND(AB2672,4))</f>
        <v>0.64900000000000002</v>
      </c>
      <c r="AE2672" s="110">
        <f>IF('3C-Water transport'!AD$58="no"," ",ROUND(AB2672,4))</f>
        <v>0.64900000000000002</v>
      </c>
    </row>
    <row r="2673" spans="5:31" x14ac:dyDescent="0.25">
      <c r="E2673" s="110">
        <f t="shared" si="174"/>
        <v>0.65000000000000047</v>
      </c>
      <c r="F2673" s="110">
        <f>IF('3A-Rail transport'!$AD$56="no"," ",ROUND(E2673,4))</f>
        <v>0.65</v>
      </c>
      <c r="G2673" s="110">
        <f>IF('3A-Rail transport'!$AD$57="no"," ",ROUND(E2673,4))</f>
        <v>0.65</v>
      </c>
      <c r="H2673" s="110"/>
      <c r="S2673" s="110">
        <f t="shared" si="175"/>
        <v>0.65000000000000047</v>
      </c>
      <c r="T2673" s="110">
        <f>IF('3B-Air transport'!AD$66="no"," ",ROUND(S2673,4))</f>
        <v>0.65</v>
      </c>
      <c r="U2673" s="110">
        <f>IF('3B-Air transport'!AD$67="no"," ",ROUND(S2673,4))</f>
        <v>0.65</v>
      </c>
      <c r="V2673" s="110">
        <f>IF('3B-Air transport'!AD$68="no"," ",ROUND(S2673,4))</f>
        <v>0.65</v>
      </c>
      <c r="W2673" s="110"/>
      <c r="AB2673" s="110">
        <f t="shared" si="176"/>
        <v>0.65000000000000047</v>
      </c>
      <c r="AC2673" s="110">
        <f>IF('3C-Water transport'!AD$56="no"," ",ROUND(AB2673,4))</f>
        <v>0.65</v>
      </c>
      <c r="AD2673" s="110">
        <f>IF('3C-Water transport'!AD$57="no"," ",ROUND(AB2673,4))</f>
        <v>0.65</v>
      </c>
      <c r="AE2673" s="110">
        <f>IF('3C-Water transport'!AD$58="no"," ",ROUND(AB2673,4))</f>
        <v>0.65</v>
      </c>
    </row>
    <row r="2674" spans="5:31" x14ac:dyDescent="0.25">
      <c r="E2674" s="110">
        <f t="shared" si="174"/>
        <v>0.65100000000000047</v>
      </c>
      <c r="F2674" s="110">
        <f>IF('3A-Rail transport'!$AD$56="no"," ",ROUND(E2674,4))</f>
        <v>0.65100000000000002</v>
      </c>
      <c r="G2674" s="110">
        <f>IF('3A-Rail transport'!$AD$57="no"," ",ROUND(E2674,4))</f>
        <v>0.65100000000000002</v>
      </c>
      <c r="H2674" s="110"/>
      <c r="S2674" s="110">
        <f t="shared" si="175"/>
        <v>0.65100000000000047</v>
      </c>
      <c r="T2674" s="110">
        <f>IF('3B-Air transport'!AD$66="no"," ",ROUND(S2674,4))</f>
        <v>0.65100000000000002</v>
      </c>
      <c r="U2674" s="110">
        <f>IF('3B-Air transport'!AD$67="no"," ",ROUND(S2674,4))</f>
        <v>0.65100000000000002</v>
      </c>
      <c r="V2674" s="110">
        <f>IF('3B-Air transport'!AD$68="no"," ",ROUND(S2674,4))</f>
        <v>0.65100000000000002</v>
      </c>
      <c r="W2674" s="110"/>
      <c r="AB2674" s="110">
        <f t="shared" si="176"/>
        <v>0.65100000000000047</v>
      </c>
      <c r="AC2674" s="110">
        <f>IF('3C-Water transport'!AD$56="no"," ",ROUND(AB2674,4))</f>
        <v>0.65100000000000002</v>
      </c>
      <c r="AD2674" s="110">
        <f>IF('3C-Water transport'!AD$57="no"," ",ROUND(AB2674,4))</f>
        <v>0.65100000000000002</v>
      </c>
      <c r="AE2674" s="110">
        <f>IF('3C-Water transport'!AD$58="no"," ",ROUND(AB2674,4))</f>
        <v>0.65100000000000002</v>
      </c>
    </row>
    <row r="2675" spans="5:31" x14ac:dyDescent="0.25">
      <c r="E2675" s="110">
        <f t="shared" si="174"/>
        <v>0.65200000000000047</v>
      </c>
      <c r="F2675" s="110">
        <f>IF('3A-Rail transport'!$AD$56="no"," ",ROUND(E2675,4))</f>
        <v>0.65200000000000002</v>
      </c>
      <c r="G2675" s="110">
        <f>IF('3A-Rail transport'!$AD$57="no"," ",ROUND(E2675,4))</f>
        <v>0.65200000000000002</v>
      </c>
      <c r="H2675" s="110"/>
      <c r="S2675" s="110">
        <f t="shared" si="175"/>
        <v>0.65200000000000047</v>
      </c>
      <c r="T2675" s="110">
        <f>IF('3B-Air transport'!AD$66="no"," ",ROUND(S2675,4))</f>
        <v>0.65200000000000002</v>
      </c>
      <c r="U2675" s="110">
        <f>IF('3B-Air transport'!AD$67="no"," ",ROUND(S2675,4))</f>
        <v>0.65200000000000002</v>
      </c>
      <c r="V2675" s="110">
        <f>IF('3B-Air transport'!AD$68="no"," ",ROUND(S2675,4))</f>
        <v>0.65200000000000002</v>
      </c>
      <c r="W2675" s="110"/>
      <c r="AB2675" s="110">
        <f t="shared" si="176"/>
        <v>0.65200000000000047</v>
      </c>
      <c r="AC2675" s="110">
        <f>IF('3C-Water transport'!AD$56="no"," ",ROUND(AB2675,4))</f>
        <v>0.65200000000000002</v>
      </c>
      <c r="AD2675" s="110">
        <f>IF('3C-Water transport'!AD$57="no"," ",ROUND(AB2675,4))</f>
        <v>0.65200000000000002</v>
      </c>
      <c r="AE2675" s="110">
        <f>IF('3C-Water transport'!AD$58="no"," ",ROUND(AB2675,4))</f>
        <v>0.65200000000000002</v>
      </c>
    </row>
    <row r="2676" spans="5:31" x14ac:dyDescent="0.25">
      <c r="E2676" s="110">
        <f t="shared" si="174"/>
        <v>0.65300000000000047</v>
      </c>
      <c r="F2676" s="110">
        <f>IF('3A-Rail transport'!$AD$56="no"," ",ROUND(E2676,4))</f>
        <v>0.65300000000000002</v>
      </c>
      <c r="G2676" s="110">
        <f>IF('3A-Rail transport'!$AD$57="no"," ",ROUND(E2676,4))</f>
        <v>0.65300000000000002</v>
      </c>
      <c r="H2676" s="110"/>
      <c r="S2676" s="110">
        <f t="shared" si="175"/>
        <v>0.65300000000000047</v>
      </c>
      <c r="T2676" s="110">
        <f>IF('3B-Air transport'!AD$66="no"," ",ROUND(S2676,4))</f>
        <v>0.65300000000000002</v>
      </c>
      <c r="U2676" s="110">
        <f>IF('3B-Air transport'!AD$67="no"," ",ROUND(S2676,4))</f>
        <v>0.65300000000000002</v>
      </c>
      <c r="V2676" s="110">
        <f>IF('3B-Air transport'!AD$68="no"," ",ROUND(S2676,4))</f>
        <v>0.65300000000000002</v>
      </c>
      <c r="W2676" s="110"/>
      <c r="AB2676" s="110">
        <f t="shared" si="176"/>
        <v>0.65300000000000047</v>
      </c>
      <c r="AC2676" s="110">
        <f>IF('3C-Water transport'!AD$56="no"," ",ROUND(AB2676,4))</f>
        <v>0.65300000000000002</v>
      </c>
      <c r="AD2676" s="110">
        <f>IF('3C-Water transport'!AD$57="no"," ",ROUND(AB2676,4))</f>
        <v>0.65300000000000002</v>
      </c>
      <c r="AE2676" s="110">
        <f>IF('3C-Water transport'!AD$58="no"," ",ROUND(AB2676,4))</f>
        <v>0.65300000000000002</v>
      </c>
    </row>
    <row r="2677" spans="5:31" x14ac:dyDescent="0.25">
      <c r="E2677" s="110">
        <f t="shared" si="174"/>
        <v>0.65400000000000047</v>
      </c>
      <c r="F2677" s="110">
        <f>IF('3A-Rail transport'!$AD$56="no"," ",ROUND(E2677,4))</f>
        <v>0.65400000000000003</v>
      </c>
      <c r="G2677" s="110">
        <f>IF('3A-Rail transport'!$AD$57="no"," ",ROUND(E2677,4))</f>
        <v>0.65400000000000003</v>
      </c>
      <c r="H2677" s="110"/>
      <c r="S2677" s="110">
        <f t="shared" si="175"/>
        <v>0.65400000000000047</v>
      </c>
      <c r="T2677" s="110">
        <f>IF('3B-Air transport'!AD$66="no"," ",ROUND(S2677,4))</f>
        <v>0.65400000000000003</v>
      </c>
      <c r="U2677" s="110">
        <f>IF('3B-Air transport'!AD$67="no"," ",ROUND(S2677,4))</f>
        <v>0.65400000000000003</v>
      </c>
      <c r="V2677" s="110">
        <f>IF('3B-Air transport'!AD$68="no"," ",ROUND(S2677,4))</f>
        <v>0.65400000000000003</v>
      </c>
      <c r="W2677" s="110"/>
      <c r="AB2677" s="110">
        <f t="shared" si="176"/>
        <v>0.65400000000000047</v>
      </c>
      <c r="AC2677" s="110">
        <f>IF('3C-Water transport'!AD$56="no"," ",ROUND(AB2677,4))</f>
        <v>0.65400000000000003</v>
      </c>
      <c r="AD2677" s="110">
        <f>IF('3C-Water transport'!AD$57="no"," ",ROUND(AB2677,4))</f>
        <v>0.65400000000000003</v>
      </c>
      <c r="AE2677" s="110">
        <f>IF('3C-Water transport'!AD$58="no"," ",ROUND(AB2677,4))</f>
        <v>0.65400000000000003</v>
      </c>
    </row>
    <row r="2678" spans="5:31" x14ac:dyDescent="0.25">
      <c r="E2678" s="110">
        <f t="shared" si="174"/>
        <v>0.65500000000000047</v>
      </c>
      <c r="F2678" s="110">
        <f>IF('3A-Rail transport'!$AD$56="no"," ",ROUND(E2678,4))</f>
        <v>0.65500000000000003</v>
      </c>
      <c r="G2678" s="110">
        <f>IF('3A-Rail transport'!$AD$57="no"," ",ROUND(E2678,4))</f>
        <v>0.65500000000000003</v>
      </c>
      <c r="H2678" s="110"/>
      <c r="S2678" s="110">
        <f t="shared" si="175"/>
        <v>0.65500000000000047</v>
      </c>
      <c r="T2678" s="110">
        <f>IF('3B-Air transport'!AD$66="no"," ",ROUND(S2678,4))</f>
        <v>0.65500000000000003</v>
      </c>
      <c r="U2678" s="110">
        <f>IF('3B-Air transport'!AD$67="no"," ",ROUND(S2678,4))</f>
        <v>0.65500000000000003</v>
      </c>
      <c r="V2678" s="110">
        <f>IF('3B-Air transport'!AD$68="no"," ",ROUND(S2678,4))</f>
        <v>0.65500000000000003</v>
      </c>
      <c r="W2678" s="110"/>
      <c r="AB2678" s="110">
        <f t="shared" si="176"/>
        <v>0.65500000000000047</v>
      </c>
      <c r="AC2678" s="110">
        <f>IF('3C-Water transport'!AD$56="no"," ",ROUND(AB2678,4))</f>
        <v>0.65500000000000003</v>
      </c>
      <c r="AD2678" s="110">
        <f>IF('3C-Water transport'!AD$57="no"," ",ROUND(AB2678,4))</f>
        <v>0.65500000000000003</v>
      </c>
      <c r="AE2678" s="110">
        <f>IF('3C-Water transport'!AD$58="no"," ",ROUND(AB2678,4))</f>
        <v>0.65500000000000003</v>
      </c>
    </row>
    <row r="2679" spans="5:31" x14ac:dyDescent="0.25">
      <c r="E2679" s="110">
        <f t="shared" si="174"/>
        <v>0.65600000000000047</v>
      </c>
      <c r="F2679" s="110">
        <f>IF('3A-Rail transport'!$AD$56="no"," ",ROUND(E2679,4))</f>
        <v>0.65600000000000003</v>
      </c>
      <c r="G2679" s="110">
        <f>IF('3A-Rail transport'!$AD$57="no"," ",ROUND(E2679,4))</f>
        <v>0.65600000000000003</v>
      </c>
      <c r="H2679" s="110"/>
      <c r="S2679" s="110">
        <f t="shared" si="175"/>
        <v>0.65600000000000047</v>
      </c>
      <c r="T2679" s="110">
        <f>IF('3B-Air transport'!AD$66="no"," ",ROUND(S2679,4))</f>
        <v>0.65600000000000003</v>
      </c>
      <c r="U2679" s="110">
        <f>IF('3B-Air transport'!AD$67="no"," ",ROUND(S2679,4))</f>
        <v>0.65600000000000003</v>
      </c>
      <c r="V2679" s="110">
        <f>IF('3B-Air transport'!AD$68="no"," ",ROUND(S2679,4))</f>
        <v>0.65600000000000003</v>
      </c>
      <c r="W2679" s="110"/>
      <c r="AB2679" s="110">
        <f t="shared" si="176"/>
        <v>0.65600000000000047</v>
      </c>
      <c r="AC2679" s="110">
        <f>IF('3C-Water transport'!AD$56="no"," ",ROUND(AB2679,4))</f>
        <v>0.65600000000000003</v>
      </c>
      <c r="AD2679" s="110">
        <f>IF('3C-Water transport'!AD$57="no"," ",ROUND(AB2679,4))</f>
        <v>0.65600000000000003</v>
      </c>
      <c r="AE2679" s="110">
        <f>IF('3C-Water transport'!AD$58="no"," ",ROUND(AB2679,4))</f>
        <v>0.65600000000000003</v>
      </c>
    </row>
    <row r="2680" spans="5:31" x14ac:dyDescent="0.25">
      <c r="E2680" s="110">
        <f t="shared" si="174"/>
        <v>0.65700000000000047</v>
      </c>
      <c r="F2680" s="110">
        <f>IF('3A-Rail transport'!$AD$56="no"," ",ROUND(E2680,4))</f>
        <v>0.65700000000000003</v>
      </c>
      <c r="G2680" s="110">
        <f>IF('3A-Rail transport'!$AD$57="no"," ",ROUND(E2680,4))</f>
        <v>0.65700000000000003</v>
      </c>
      <c r="H2680" s="110"/>
      <c r="S2680" s="110">
        <f t="shared" si="175"/>
        <v>0.65700000000000047</v>
      </c>
      <c r="T2680" s="110">
        <f>IF('3B-Air transport'!AD$66="no"," ",ROUND(S2680,4))</f>
        <v>0.65700000000000003</v>
      </c>
      <c r="U2680" s="110">
        <f>IF('3B-Air transport'!AD$67="no"," ",ROUND(S2680,4))</f>
        <v>0.65700000000000003</v>
      </c>
      <c r="V2680" s="110">
        <f>IF('3B-Air transport'!AD$68="no"," ",ROUND(S2680,4))</f>
        <v>0.65700000000000003</v>
      </c>
      <c r="W2680" s="110"/>
      <c r="AB2680" s="110">
        <f t="shared" si="176"/>
        <v>0.65700000000000047</v>
      </c>
      <c r="AC2680" s="110">
        <f>IF('3C-Water transport'!AD$56="no"," ",ROUND(AB2680,4))</f>
        <v>0.65700000000000003</v>
      </c>
      <c r="AD2680" s="110">
        <f>IF('3C-Water transport'!AD$57="no"," ",ROUND(AB2680,4))</f>
        <v>0.65700000000000003</v>
      </c>
      <c r="AE2680" s="110">
        <f>IF('3C-Water transport'!AD$58="no"," ",ROUND(AB2680,4))</f>
        <v>0.65700000000000003</v>
      </c>
    </row>
    <row r="2681" spans="5:31" x14ac:dyDescent="0.25">
      <c r="E2681" s="110">
        <f t="shared" si="174"/>
        <v>0.65800000000000047</v>
      </c>
      <c r="F2681" s="110">
        <f>IF('3A-Rail transport'!$AD$56="no"," ",ROUND(E2681,4))</f>
        <v>0.65800000000000003</v>
      </c>
      <c r="G2681" s="110">
        <f>IF('3A-Rail transport'!$AD$57="no"," ",ROUND(E2681,4))</f>
        <v>0.65800000000000003</v>
      </c>
      <c r="H2681" s="110"/>
      <c r="S2681" s="110">
        <f t="shared" si="175"/>
        <v>0.65800000000000047</v>
      </c>
      <c r="T2681" s="110">
        <f>IF('3B-Air transport'!AD$66="no"," ",ROUND(S2681,4))</f>
        <v>0.65800000000000003</v>
      </c>
      <c r="U2681" s="110">
        <f>IF('3B-Air transport'!AD$67="no"," ",ROUND(S2681,4))</f>
        <v>0.65800000000000003</v>
      </c>
      <c r="V2681" s="110">
        <f>IF('3B-Air transport'!AD$68="no"," ",ROUND(S2681,4))</f>
        <v>0.65800000000000003</v>
      </c>
      <c r="W2681" s="110"/>
      <c r="AB2681" s="110">
        <f t="shared" si="176"/>
        <v>0.65800000000000047</v>
      </c>
      <c r="AC2681" s="110">
        <f>IF('3C-Water transport'!AD$56="no"," ",ROUND(AB2681,4))</f>
        <v>0.65800000000000003</v>
      </c>
      <c r="AD2681" s="110">
        <f>IF('3C-Water transport'!AD$57="no"," ",ROUND(AB2681,4))</f>
        <v>0.65800000000000003</v>
      </c>
      <c r="AE2681" s="110">
        <f>IF('3C-Water transport'!AD$58="no"," ",ROUND(AB2681,4))</f>
        <v>0.65800000000000003</v>
      </c>
    </row>
    <row r="2682" spans="5:31" x14ac:dyDescent="0.25">
      <c r="E2682" s="110">
        <f t="shared" si="174"/>
        <v>0.65900000000000047</v>
      </c>
      <c r="F2682" s="110">
        <f>IF('3A-Rail transport'!$AD$56="no"," ",ROUND(E2682,4))</f>
        <v>0.65900000000000003</v>
      </c>
      <c r="G2682" s="110">
        <f>IF('3A-Rail transport'!$AD$57="no"," ",ROUND(E2682,4))</f>
        <v>0.65900000000000003</v>
      </c>
      <c r="H2682" s="110"/>
      <c r="S2682" s="110">
        <f t="shared" si="175"/>
        <v>0.65900000000000047</v>
      </c>
      <c r="T2682" s="110">
        <f>IF('3B-Air transport'!AD$66="no"," ",ROUND(S2682,4))</f>
        <v>0.65900000000000003</v>
      </c>
      <c r="U2682" s="110">
        <f>IF('3B-Air transport'!AD$67="no"," ",ROUND(S2682,4))</f>
        <v>0.65900000000000003</v>
      </c>
      <c r="V2682" s="110">
        <f>IF('3B-Air transport'!AD$68="no"," ",ROUND(S2682,4))</f>
        <v>0.65900000000000003</v>
      </c>
      <c r="W2682" s="110"/>
      <c r="AB2682" s="110">
        <f t="shared" si="176"/>
        <v>0.65900000000000047</v>
      </c>
      <c r="AC2682" s="110">
        <f>IF('3C-Water transport'!AD$56="no"," ",ROUND(AB2682,4))</f>
        <v>0.65900000000000003</v>
      </c>
      <c r="AD2682" s="110">
        <f>IF('3C-Water transport'!AD$57="no"," ",ROUND(AB2682,4))</f>
        <v>0.65900000000000003</v>
      </c>
      <c r="AE2682" s="110">
        <f>IF('3C-Water transport'!AD$58="no"," ",ROUND(AB2682,4))</f>
        <v>0.65900000000000003</v>
      </c>
    </row>
    <row r="2683" spans="5:31" x14ac:dyDescent="0.25">
      <c r="E2683" s="110">
        <f t="shared" si="174"/>
        <v>0.66000000000000048</v>
      </c>
      <c r="F2683" s="110">
        <f>IF('3A-Rail transport'!$AD$56="no"," ",ROUND(E2683,4))</f>
        <v>0.66</v>
      </c>
      <c r="G2683" s="110">
        <f>IF('3A-Rail transport'!$AD$57="no"," ",ROUND(E2683,4))</f>
        <v>0.66</v>
      </c>
      <c r="H2683" s="110"/>
      <c r="S2683" s="110">
        <f t="shared" si="175"/>
        <v>0.66000000000000048</v>
      </c>
      <c r="T2683" s="110">
        <f>IF('3B-Air transport'!AD$66="no"," ",ROUND(S2683,4))</f>
        <v>0.66</v>
      </c>
      <c r="U2683" s="110">
        <f>IF('3B-Air transport'!AD$67="no"," ",ROUND(S2683,4))</f>
        <v>0.66</v>
      </c>
      <c r="V2683" s="110">
        <f>IF('3B-Air transport'!AD$68="no"," ",ROUND(S2683,4))</f>
        <v>0.66</v>
      </c>
      <c r="W2683" s="110"/>
      <c r="AB2683" s="110">
        <f t="shared" si="176"/>
        <v>0.66000000000000048</v>
      </c>
      <c r="AC2683" s="110">
        <f>IF('3C-Water transport'!AD$56="no"," ",ROUND(AB2683,4))</f>
        <v>0.66</v>
      </c>
      <c r="AD2683" s="110">
        <f>IF('3C-Water transport'!AD$57="no"," ",ROUND(AB2683,4))</f>
        <v>0.66</v>
      </c>
      <c r="AE2683" s="110">
        <f>IF('3C-Water transport'!AD$58="no"," ",ROUND(AB2683,4))</f>
        <v>0.66</v>
      </c>
    </row>
    <row r="2684" spans="5:31" x14ac:dyDescent="0.25">
      <c r="E2684" s="110">
        <f t="shared" si="174"/>
        <v>0.66100000000000048</v>
      </c>
      <c r="F2684" s="110">
        <f>IF('3A-Rail transport'!$AD$56="no"," ",ROUND(E2684,4))</f>
        <v>0.66100000000000003</v>
      </c>
      <c r="G2684" s="110">
        <f>IF('3A-Rail transport'!$AD$57="no"," ",ROUND(E2684,4))</f>
        <v>0.66100000000000003</v>
      </c>
      <c r="H2684" s="110"/>
      <c r="S2684" s="110">
        <f t="shared" si="175"/>
        <v>0.66100000000000048</v>
      </c>
      <c r="T2684" s="110">
        <f>IF('3B-Air transport'!AD$66="no"," ",ROUND(S2684,4))</f>
        <v>0.66100000000000003</v>
      </c>
      <c r="U2684" s="110">
        <f>IF('3B-Air transport'!AD$67="no"," ",ROUND(S2684,4))</f>
        <v>0.66100000000000003</v>
      </c>
      <c r="V2684" s="110">
        <f>IF('3B-Air transport'!AD$68="no"," ",ROUND(S2684,4))</f>
        <v>0.66100000000000003</v>
      </c>
      <c r="W2684" s="110"/>
      <c r="AB2684" s="110">
        <f t="shared" si="176"/>
        <v>0.66100000000000048</v>
      </c>
      <c r="AC2684" s="110">
        <f>IF('3C-Water transport'!AD$56="no"," ",ROUND(AB2684,4))</f>
        <v>0.66100000000000003</v>
      </c>
      <c r="AD2684" s="110">
        <f>IF('3C-Water transport'!AD$57="no"," ",ROUND(AB2684,4))</f>
        <v>0.66100000000000003</v>
      </c>
      <c r="AE2684" s="110">
        <f>IF('3C-Water transport'!AD$58="no"," ",ROUND(AB2684,4))</f>
        <v>0.66100000000000003</v>
      </c>
    </row>
    <row r="2685" spans="5:31" x14ac:dyDescent="0.25">
      <c r="E2685" s="110">
        <f t="shared" si="174"/>
        <v>0.66200000000000048</v>
      </c>
      <c r="F2685" s="110">
        <f>IF('3A-Rail transport'!$AD$56="no"," ",ROUND(E2685,4))</f>
        <v>0.66200000000000003</v>
      </c>
      <c r="G2685" s="110">
        <f>IF('3A-Rail transport'!$AD$57="no"," ",ROUND(E2685,4))</f>
        <v>0.66200000000000003</v>
      </c>
      <c r="H2685" s="110"/>
      <c r="S2685" s="110">
        <f t="shared" si="175"/>
        <v>0.66200000000000048</v>
      </c>
      <c r="T2685" s="110">
        <f>IF('3B-Air transport'!AD$66="no"," ",ROUND(S2685,4))</f>
        <v>0.66200000000000003</v>
      </c>
      <c r="U2685" s="110">
        <f>IF('3B-Air transport'!AD$67="no"," ",ROUND(S2685,4))</f>
        <v>0.66200000000000003</v>
      </c>
      <c r="V2685" s="110">
        <f>IF('3B-Air transport'!AD$68="no"," ",ROUND(S2685,4))</f>
        <v>0.66200000000000003</v>
      </c>
      <c r="W2685" s="110"/>
      <c r="AB2685" s="110">
        <f t="shared" si="176"/>
        <v>0.66200000000000048</v>
      </c>
      <c r="AC2685" s="110">
        <f>IF('3C-Water transport'!AD$56="no"," ",ROUND(AB2685,4))</f>
        <v>0.66200000000000003</v>
      </c>
      <c r="AD2685" s="110">
        <f>IF('3C-Water transport'!AD$57="no"," ",ROUND(AB2685,4))</f>
        <v>0.66200000000000003</v>
      </c>
      <c r="AE2685" s="110">
        <f>IF('3C-Water transport'!AD$58="no"," ",ROUND(AB2685,4))</f>
        <v>0.66200000000000003</v>
      </c>
    </row>
    <row r="2686" spans="5:31" x14ac:dyDescent="0.25">
      <c r="E2686" s="110">
        <f t="shared" si="174"/>
        <v>0.66300000000000048</v>
      </c>
      <c r="F2686" s="110">
        <f>IF('3A-Rail transport'!$AD$56="no"," ",ROUND(E2686,4))</f>
        <v>0.66300000000000003</v>
      </c>
      <c r="G2686" s="110">
        <f>IF('3A-Rail transport'!$AD$57="no"," ",ROUND(E2686,4))</f>
        <v>0.66300000000000003</v>
      </c>
      <c r="H2686" s="110"/>
      <c r="S2686" s="110">
        <f t="shared" si="175"/>
        <v>0.66300000000000048</v>
      </c>
      <c r="T2686" s="110">
        <f>IF('3B-Air transport'!AD$66="no"," ",ROUND(S2686,4))</f>
        <v>0.66300000000000003</v>
      </c>
      <c r="U2686" s="110">
        <f>IF('3B-Air transport'!AD$67="no"," ",ROUND(S2686,4))</f>
        <v>0.66300000000000003</v>
      </c>
      <c r="V2686" s="110">
        <f>IF('3B-Air transport'!AD$68="no"," ",ROUND(S2686,4))</f>
        <v>0.66300000000000003</v>
      </c>
      <c r="W2686" s="110"/>
      <c r="AB2686" s="110">
        <f t="shared" si="176"/>
        <v>0.66300000000000048</v>
      </c>
      <c r="AC2686" s="110">
        <f>IF('3C-Water transport'!AD$56="no"," ",ROUND(AB2686,4))</f>
        <v>0.66300000000000003</v>
      </c>
      <c r="AD2686" s="110">
        <f>IF('3C-Water transport'!AD$57="no"," ",ROUND(AB2686,4))</f>
        <v>0.66300000000000003</v>
      </c>
      <c r="AE2686" s="110">
        <f>IF('3C-Water transport'!AD$58="no"," ",ROUND(AB2686,4))</f>
        <v>0.66300000000000003</v>
      </c>
    </row>
    <row r="2687" spans="5:31" x14ac:dyDescent="0.25">
      <c r="E2687" s="110">
        <f t="shared" si="174"/>
        <v>0.66400000000000048</v>
      </c>
      <c r="F2687" s="110">
        <f>IF('3A-Rail transport'!$AD$56="no"," ",ROUND(E2687,4))</f>
        <v>0.66400000000000003</v>
      </c>
      <c r="G2687" s="110">
        <f>IF('3A-Rail transport'!$AD$57="no"," ",ROUND(E2687,4))</f>
        <v>0.66400000000000003</v>
      </c>
      <c r="H2687" s="110"/>
      <c r="S2687" s="110">
        <f t="shared" si="175"/>
        <v>0.66400000000000048</v>
      </c>
      <c r="T2687" s="110">
        <f>IF('3B-Air transport'!AD$66="no"," ",ROUND(S2687,4))</f>
        <v>0.66400000000000003</v>
      </c>
      <c r="U2687" s="110">
        <f>IF('3B-Air transport'!AD$67="no"," ",ROUND(S2687,4))</f>
        <v>0.66400000000000003</v>
      </c>
      <c r="V2687" s="110">
        <f>IF('3B-Air transport'!AD$68="no"," ",ROUND(S2687,4))</f>
        <v>0.66400000000000003</v>
      </c>
      <c r="W2687" s="110"/>
      <c r="AB2687" s="110">
        <f t="shared" si="176"/>
        <v>0.66400000000000048</v>
      </c>
      <c r="AC2687" s="110">
        <f>IF('3C-Water transport'!AD$56="no"," ",ROUND(AB2687,4))</f>
        <v>0.66400000000000003</v>
      </c>
      <c r="AD2687" s="110">
        <f>IF('3C-Water transport'!AD$57="no"," ",ROUND(AB2687,4))</f>
        <v>0.66400000000000003</v>
      </c>
      <c r="AE2687" s="110">
        <f>IF('3C-Water transport'!AD$58="no"," ",ROUND(AB2687,4))</f>
        <v>0.66400000000000003</v>
      </c>
    </row>
    <row r="2688" spans="5:31" x14ac:dyDescent="0.25">
      <c r="E2688" s="110">
        <f t="shared" si="174"/>
        <v>0.66500000000000048</v>
      </c>
      <c r="F2688" s="110">
        <f>IF('3A-Rail transport'!$AD$56="no"," ",ROUND(E2688,4))</f>
        <v>0.66500000000000004</v>
      </c>
      <c r="G2688" s="110">
        <f>IF('3A-Rail transport'!$AD$57="no"," ",ROUND(E2688,4))</f>
        <v>0.66500000000000004</v>
      </c>
      <c r="H2688" s="110"/>
      <c r="S2688" s="110">
        <f t="shared" si="175"/>
        <v>0.66500000000000048</v>
      </c>
      <c r="T2688" s="110">
        <f>IF('3B-Air transport'!AD$66="no"," ",ROUND(S2688,4))</f>
        <v>0.66500000000000004</v>
      </c>
      <c r="U2688" s="110">
        <f>IF('3B-Air transport'!AD$67="no"," ",ROUND(S2688,4))</f>
        <v>0.66500000000000004</v>
      </c>
      <c r="V2688" s="110">
        <f>IF('3B-Air transport'!AD$68="no"," ",ROUND(S2688,4))</f>
        <v>0.66500000000000004</v>
      </c>
      <c r="W2688" s="110"/>
      <c r="AB2688" s="110">
        <f t="shared" si="176"/>
        <v>0.66500000000000048</v>
      </c>
      <c r="AC2688" s="110">
        <f>IF('3C-Water transport'!AD$56="no"," ",ROUND(AB2688,4))</f>
        <v>0.66500000000000004</v>
      </c>
      <c r="AD2688" s="110">
        <f>IF('3C-Water transport'!AD$57="no"," ",ROUND(AB2688,4))</f>
        <v>0.66500000000000004</v>
      </c>
      <c r="AE2688" s="110">
        <f>IF('3C-Water transport'!AD$58="no"," ",ROUND(AB2688,4))</f>
        <v>0.66500000000000004</v>
      </c>
    </row>
    <row r="2689" spans="5:31" x14ac:dyDescent="0.25">
      <c r="E2689" s="110">
        <f t="shared" si="174"/>
        <v>0.66600000000000048</v>
      </c>
      <c r="F2689" s="110">
        <f>IF('3A-Rail transport'!$AD$56="no"," ",ROUND(E2689,4))</f>
        <v>0.66600000000000004</v>
      </c>
      <c r="G2689" s="110">
        <f>IF('3A-Rail transport'!$AD$57="no"," ",ROUND(E2689,4))</f>
        <v>0.66600000000000004</v>
      </c>
      <c r="H2689" s="110"/>
      <c r="S2689" s="110">
        <f t="shared" si="175"/>
        <v>0.66600000000000048</v>
      </c>
      <c r="T2689" s="110">
        <f>IF('3B-Air transport'!AD$66="no"," ",ROUND(S2689,4))</f>
        <v>0.66600000000000004</v>
      </c>
      <c r="U2689" s="110">
        <f>IF('3B-Air transport'!AD$67="no"," ",ROUND(S2689,4))</f>
        <v>0.66600000000000004</v>
      </c>
      <c r="V2689" s="110">
        <f>IF('3B-Air transport'!AD$68="no"," ",ROUND(S2689,4))</f>
        <v>0.66600000000000004</v>
      </c>
      <c r="W2689" s="110"/>
      <c r="AB2689" s="110">
        <f t="shared" si="176"/>
        <v>0.66600000000000048</v>
      </c>
      <c r="AC2689" s="110">
        <f>IF('3C-Water transport'!AD$56="no"," ",ROUND(AB2689,4))</f>
        <v>0.66600000000000004</v>
      </c>
      <c r="AD2689" s="110">
        <f>IF('3C-Water transport'!AD$57="no"," ",ROUND(AB2689,4))</f>
        <v>0.66600000000000004</v>
      </c>
      <c r="AE2689" s="110">
        <f>IF('3C-Water transport'!AD$58="no"," ",ROUND(AB2689,4))</f>
        <v>0.66600000000000004</v>
      </c>
    </row>
    <row r="2690" spans="5:31" x14ac:dyDescent="0.25">
      <c r="E2690" s="110">
        <f t="shared" si="174"/>
        <v>0.66700000000000048</v>
      </c>
      <c r="F2690" s="110">
        <f>IF('3A-Rail transport'!$AD$56="no"," ",ROUND(E2690,4))</f>
        <v>0.66700000000000004</v>
      </c>
      <c r="G2690" s="110">
        <f>IF('3A-Rail transport'!$AD$57="no"," ",ROUND(E2690,4))</f>
        <v>0.66700000000000004</v>
      </c>
      <c r="H2690" s="110"/>
      <c r="S2690" s="110">
        <f t="shared" si="175"/>
        <v>0.66700000000000048</v>
      </c>
      <c r="T2690" s="110">
        <f>IF('3B-Air transport'!AD$66="no"," ",ROUND(S2690,4))</f>
        <v>0.66700000000000004</v>
      </c>
      <c r="U2690" s="110">
        <f>IF('3B-Air transport'!AD$67="no"," ",ROUND(S2690,4))</f>
        <v>0.66700000000000004</v>
      </c>
      <c r="V2690" s="110">
        <f>IF('3B-Air transport'!AD$68="no"," ",ROUND(S2690,4))</f>
        <v>0.66700000000000004</v>
      </c>
      <c r="W2690" s="110"/>
      <c r="AB2690" s="110">
        <f t="shared" si="176"/>
        <v>0.66700000000000048</v>
      </c>
      <c r="AC2690" s="110">
        <f>IF('3C-Water transport'!AD$56="no"," ",ROUND(AB2690,4))</f>
        <v>0.66700000000000004</v>
      </c>
      <c r="AD2690" s="110">
        <f>IF('3C-Water transport'!AD$57="no"," ",ROUND(AB2690,4))</f>
        <v>0.66700000000000004</v>
      </c>
      <c r="AE2690" s="110">
        <f>IF('3C-Water transport'!AD$58="no"," ",ROUND(AB2690,4))</f>
        <v>0.66700000000000004</v>
      </c>
    </row>
    <row r="2691" spans="5:31" x14ac:dyDescent="0.25">
      <c r="E2691" s="110">
        <f t="shared" si="174"/>
        <v>0.66800000000000048</v>
      </c>
      <c r="F2691" s="110">
        <f>IF('3A-Rail transport'!$AD$56="no"," ",ROUND(E2691,4))</f>
        <v>0.66800000000000004</v>
      </c>
      <c r="G2691" s="110">
        <f>IF('3A-Rail transport'!$AD$57="no"," ",ROUND(E2691,4))</f>
        <v>0.66800000000000004</v>
      </c>
      <c r="H2691" s="110"/>
      <c r="S2691" s="110">
        <f t="shared" si="175"/>
        <v>0.66800000000000048</v>
      </c>
      <c r="T2691" s="110">
        <f>IF('3B-Air transport'!AD$66="no"," ",ROUND(S2691,4))</f>
        <v>0.66800000000000004</v>
      </c>
      <c r="U2691" s="110">
        <f>IF('3B-Air transport'!AD$67="no"," ",ROUND(S2691,4))</f>
        <v>0.66800000000000004</v>
      </c>
      <c r="V2691" s="110">
        <f>IF('3B-Air transport'!AD$68="no"," ",ROUND(S2691,4))</f>
        <v>0.66800000000000004</v>
      </c>
      <c r="W2691" s="110"/>
      <c r="AB2691" s="110">
        <f t="shared" si="176"/>
        <v>0.66800000000000048</v>
      </c>
      <c r="AC2691" s="110">
        <f>IF('3C-Water transport'!AD$56="no"," ",ROUND(AB2691,4))</f>
        <v>0.66800000000000004</v>
      </c>
      <c r="AD2691" s="110">
        <f>IF('3C-Water transport'!AD$57="no"," ",ROUND(AB2691,4))</f>
        <v>0.66800000000000004</v>
      </c>
      <c r="AE2691" s="110">
        <f>IF('3C-Water transport'!AD$58="no"," ",ROUND(AB2691,4))</f>
        <v>0.66800000000000004</v>
      </c>
    </row>
    <row r="2692" spans="5:31" x14ac:dyDescent="0.25">
      <c r="E2692" s="110">
        <f t="shared" si="174"/>
        <v>0.66900000000000048</v>
      </c>
      <c r="F2692" s="110">
        <f>IF('3A-Rail transport'!$AD$56="no"," ",ROUND(E2692,4))</f>
        <v>0.66900000000000004</v>
      </c>
      <c r="G2692" s="110">
        <f>IF('3A-Rail transport'!$AD$57="no"," ",ROUND(E2692,4))</f>
        <v>0.66900000000000004</v>
      </c>
      <c r="H2692" s="110"/>
      <c r="S2692" s="110">
        <f t="shared" si="175"/>
        <v>0.66900000000000048</v>
      </c>
      <c r="T2692" s="110">
        <f>IF('3B-Air transport'!AD$66="no"," ",ROUND(S2692,4))</f>
        <v>0.66900000000000004</v>
      </c>
      <c r="U2692" s="110">
        <f>IF('3B-Air transport'!AD$67="no"," ",ROUND(S2692,4))</f>
        <v>0.66900000000000004</v>
      </c>
      <c r="V2692" s="110">
        <f>IF('3B-Air transport'!AD$68="no"," ",ROUND(S2692,4))</f>
        <v>0.66900000000000004</v>
      </c>
      <c r="W2692" s="110"/>
      <c r="AB2692" s="110">
        <f t="shared" si="176"/>
        <v>0.66900000000000048</v>
      </c>
      <c r="AC2692" s="110">
        <f>IF('3C-Water transport'!AD$56="no"," ",ROUND(AB2692,4))</f>
        <v>0.66900000000000004</v>
      </c>
      <c r="AD2692" s="110">
        <f>IF('3C-Water transport'!AD$57="no"," ",ROUND(AB2692,4))</f>
        <v>0.66900000000000004</v>
      </c>
      <c r="AE2692" s="110">
        <f>IF('3C-Water transport'!AD$58="no"," ",ROUND(AB2692,4))</f>
        <v>0.66900000000000004</v>
      </c>
    </row>
    <row r="2693" spans="5:31" x14ac:dyDescent="0.25">
      <c r="E2693" s="110">
        <f t="shared" si="174"/>
        <v>0.67000000000000048</v>
      </c>
      <c r="F2693" s="110">
        <f>IF('3A-Rail transport'!$AD$56="no"," ",ROUND(E2693,4))</f>
        <v>0.67</v>
      </c>
      <c r="G2693" s="110">
        <f>IF('3A-Rail transport'!$AD$57="no"," ",ROUND(E2693,4))</f>
        <v>0.67</v>
      </c>
      <c r="H2693" s="110"/>
      <c r="S2693" s="110">
        <f t="shared" si="175"/>
        <v>0.67000000000000048</v>
      </c>
      <c r="T2693" s="110">
        <f>IF('3B-Air transport'!AD$66="no"," ",ROUND(S2693,4))</f>
        <v>0.67</v>
      </c>
      <c r="U2693" s="110">
        <f>IF('3B-Air transport'!AD$67="no"," ",ROUND(S2693,4))</f>
        <v>0.67</v>
      </c>
      <c r="V2693" s="110">
        <f>IF('3B-Air transport'!AD$68="no"," ",ROUND(S2693,4))</f>
        <v>0.67</v>
      </c>
      <c r="W2693" s="110"/>
      <c r="AB2693" s="110">
        <f t="shared" si="176"/>
        <v>0.67000000000000048</v>
      </c>
      <c r="AC2693" s="110">
        <f>IF('3C-Water transport'!AD$56="no"," ",ROUND(AB2693,4))</f>
        <v>0.67</v>
      </c>
      <c r="AD2693" s="110">
        <f>IF('3C-Water transport'!AD$57="no"," ",ROUND(AB2693,4))</f>
        <v>0.67</v>
      </c>
      <c r="AE2693" s="110">
        <f>IF('3C-Water transport'!AD$58="no"," ",ROUND(AB2693,4))</f>
        <v>0.67</v>
      </c>
    </row>
    <row r="2694" spans="5:31" x14ac:dyDescent="0.25">
      <c r="E2694" s="110">
        <f t="shared" si="174"/>
        <v>0.67100000000000048</v>
      </c>
      <c r="F2694" s="110">
        <f>IF('3A-Rail transport'!$AD$56="no"," ",ROUND(E2694,4))</f>
        <v>0.67100000000000004</v>
      </c>
      <c r="G2694" s="110">
        <f>IF('3A-Rail transport'!$AD$57="no"," ",ROUND(E2694,4))</f>
        <v>0.67100000000000004</v>
      </c>
      <c r="H2694" s="110"/>
      <c r="S2694" s="110">
        <f t="shared" si="175"/>
        <v>0.67100000000000048</v>
      </c>
      <c r="T2694" s="110">
        <f>IF('3B-Air transport'!AD$66="no"," ",ROUND(S2694,4))</f>
        <v>0.67100000000000004</v>
      </c>
      <c r="U2694" s="110">
        <f>IF('3B-Air transport'!AD$67="no"," ",ROUND(S2694,4))</f>
        <v>0.67100000000000004</v>
      </c>
      <c r="V2694" s="110">
        <f>IF('3B-Air transport'!AD$68="no"," ",ROUND(S2694,4))</f>
        <v>0.67100000000000004</v>
      </c>
      <c r="W2694" s="110"/>
      <c r="AB2694" s="110">
        <f t="shared" si="176"/>
        <v>0.67100000000000048</v>
      </c>
      <c r="AC2694" s="110">
        <f>IF('3C-Water transport'!AD$56="no"," ",ROUND(AB2694,4))</f>
        <v>0.67100000000000004</v>
      </c>
      <c r="AD2694" s="110">
        <f>IF('3C-Water transport'!AD$57="no"," ",ROUND(AB2694,4))</f>
        <v>0.67100000000000004</v>
      </c>
      <c r="AE2694" s="110">
        <f>IF('3C-Water transport'!AD$58="no"," ",ROUND(AB2694,4))</f>
        <v>0.67100000000000004</v>
      </c>
    </row>
    <row r="2695" spans="5:31" x14ac:dyDescent="0.25">
      <c r="E2695" s="110">
        <f t="shared" si="174"/>
        <v>0.67200000000000049</v>
      </c>
      <c r="F2695" s="110">
        <f>IF('3A-Rail transport'!$AD$56="no"," ",ROUND(E2695,4))</f>
        <v>0.67200000000000004</v>
      </c>
      <c r="G2695" s="110">
        <f>IF('3A-Rail transport'!$AD$57="no"," ",ROUND(E2695,4))</f>
        <v>0.67200000000000004</v>
      </c>
      <c r="H2695" s="110"/>
      <c r="S2695" s="110">
        <f t="shared" si="175"/>
        <v>0.67200000000000049</v>
      </c>
      <c r="T2695" s="110">
        <f>IF('3B-Air transport'!AD$66="no"," ",ROUND(S2695,4))</f>
        <v>0.67200000000000004</v>
      </c>
      <c r="U2695" s="110">
        <f>IF('3B-Air transport'!AD$67="no"," ",ROUND(S2695,4))</f>
        <v>0.67200000000000004</v>
      </c>
      <c r="V2695" s="110">
        <f>IF('3B-Air transport'!AD$68="no"," ",ROUND(S2695,4))</f>
        <v>0.67200000000000004</v>
      </c>
      <c r="W2695" s="110"/>
      <c r="AB2695" s="110">
        <f t="shared" si="176"/>
        <v>0.67200000000000049</v>
      </c>
      <c r="AC2695" s="110">
        <f>IF('3C-Water transport'!AD$56="no"," ",ROUND(AB2695,4))</f>
        <v>0.67200000000000004</v>
      </c>
      <c r="AD2695" s="110">
        <f>IF('3C-Water transport'!AD$57="no"," ",ROUND(AB2695,4))</f>
        <v>0.67200000000000004</v>
      </c>
      <c r="AE2695" s="110">
        <f>IF('3C-Water transport'!AD$58="no"," ",ROUND(AB2695,4))</f>
        <v>0.67200000000000004</v>
      </c>
    </row>
    <row r="2696" spans="5:31" x14ac:dyDescent="0.25">
      <c r="E2696" s="110">
        <f t="shared" si="174"/>
        <v>0.67300000000000049</v>
      </c>
      <c r="F2696" s="110">
        <f>IF('3A-Rail transport'!$AD$56="no"," ",ROUND(E2696,4))</f>
        <v>0.67300000000000004</v>
      </c>
      <c r="G2696" s="110">
        <f>IF('3A-Rail transport'!$AD$57="no"," ",ROUND(E2696,4))</f>
        <v>0.67300000000000004</v>
      </c>
      <c r="H2696" s="110"/>
      <c r="S2696" s="110">
        <f t="shared" si="175"/>
        <v>0.67300000000000049</v>
      </c>
      <c r="T2696" s="110">
        <f>IF('3B-Air transport'!AD$66="no"," ",ROUND(S2696,4))</f>
        <v>0.67300000000000004</v>
      </c>
      <c r="U2696" s="110">
        <f>IF('3B-Air transport'!AD$67="no"," ",ROUND(S2696,4))</f>
        <v>0.67300000000000004</v>
      </c>
      <c r="V2696" s="110">
        <f>IF('3B-Air transport'!AD$68="no"," ",ROUND(S2696,4))</f>
        <v>0.67300000000000004</v>
      </c>
      <c r="W2696" s="110"/>
      <c r="AB2696" s="110">
        <f t="shared" si="176"/>
        <v>0.67300000000000049</v>
      </c>
      <c r="AC2696" s="110">
        <f>IF('3C-Water transport'!AD$56="no"," ",ROUND(AB2696,4))</f>
        <v>0.67300000000000004</v>
      </c>
      <c r="AD2696" s="110">
        <f>IF('3C-Water transport'!AD$57="no"," ",ROUND(AB2696,4))</f>
        <v>0.67300000000000004</v>
      </c>
      <c r="AE2696" s="110">
        <f>IF('3C-Water transport'!AD$58="no"," ",ROUND(AB2696,4))</f>
        <v>0.67300000000000004</v>
      </c>
    </row>
    <row r="2697" spans="5:31" x14ac:dyDescent="0.25">
      <c r="E2697" s="110">
        <f t="shared" si="174"/>
        <v>0.67400000000000049</v>
      </c>
      <c r="F2697" s="110">
        <f>IF('3A-Rail transport'!$AD$56="no"," ",ROUND(E2697,4))</f>
        <v>0.67400000000000004</v>
      </c>
      <c r="G2697" s="110">
        <f>IF('3A-Rail transport'!$AD$57="no"," ",ROUND(E2697,4))</f>
        <v>0.67400000000000004</v>
      </c>
      <c r="H2697" s="110"/>
      <c r="S2697" s="110">
        <f t="shared" si="175"/>
        <v>0.67400000000000049</v>
      </c>
      <c r="T2697" s="110">
        <f>IF('3B-Air transport'!AD$66="no"," ",ROUND(S2697,4))</f>
        <v>0.67400000000000004</v>
      </c>
      <c r="U2697" s="110">
        <f>IF('3B-Air transport'!AD$67="no"," ",ROUND(S2697,4))</f>
        <v>0.67400000000000004</v>
      </c>
      <c r="V2697" s="110">
        <f>IF('3B-Air transport'!AD$68="no"," ",ROUND(S2697,4))</f>
        <v>0.67400000000000004</v>
      </c>
      <c r="W2697" s="110"/>
      <c r="AB2697" s="110">
        <f t="shared" si="176"/>
        <v>0.67400000000000049</v>
      </c>
      <c r="AC2697" s="110">
        <f>IF('3C-Water transport'!AD$56="no"," ",ROUND(AB2697,4))</f>
        <v>0.67400000000000004</v>
      </c>
      <c r="AD2697" s="110">
        <f>IF('3C-Water transport'!AD$57="no"," ",ROUND(AB2697,4))</f>
        <v>0.67400000000000004</v>
      </c>
      <c r="AE2697" s="110">
        <f>IF('3C-Water transport'!AD$58="no"," ",ROUND(AB2697,4))</f>
        <v>0.67400000000000004</v>
      </c>
    </row>
    <row r="2698" spans="5:31" x14ac:dyDescent="0.25">
      <c r="E2698" s="110">
        <f t="shared" si="174"/>
        <v>0.67500000000000049</v>
      </c>
      <c r="F2698" s="110">
        <f>IF('3A-Rail transport'!$AD$56="no"," ",ROUND(E2698,4))</f>
        <v>0.67500000000000004</v>
      </c>
      <c r="G2698" s="110">
        <f>IF('3A-Rail transport'!$AD$57="no"," ",ROUND(E2698,4))</f>
        <v>0.67500000000000004</v>
      </c>
      <c r="H2698" s="110"/>
      <c r="S2698" s="110">
        <f t="shared" si="175"/>
        <v>0.67500000000000049</v>
      </c>
      <c r="T2698" s="110">
        <f>IF('3B-Air transport'!AD$66="no"," ",ROUND(S2698,4))</f>
        <v>0.67500000000000004</v>
      </c>
      <c r="U2698" s="110">
        <f>IF('3B-Air transport'!AD$67="no"," ",ROUND(S2698,4))</f>
        <v>0.67500000000000004</v>
      </c>
      <c r="V2698" s="110">
        <f>IF('3B-Air transport'!AD$68="no"," ",ROUND(S2698,4))</f>
        <v>0.67500000000000004</v>
      </c>
      <c r="W2698" s="110"/>
      <c r="AB2698" s="110">
        <f t="shared" si="176"/>
        <v>0.67500000000000049</v>
      </c>
      <c r="AC2698" s="110">
        <f>IF('3C-Water transport'!AD$56="no"," ",ROUND(AB2698,4))</f>
        <v>0.67500000000000004</v>
      </c>
      <c r="AD2698" s="110">
        <f>IF('3C-Water transport'!AD$57="no"," ",ROUND(AB2698,4))</f>
        <v>0.67500000000000004</v>
      </c>
      <c r="AE2698" s="110">
        <f>IF('3C-Water transport'!AD$58="no"," ",ROUND(AB2698,4))</f>
        <v>0.67500000000000004</v>
      </c>
    </row>
    <row r="2699" spans="5:31" x14ac:dyDescent="0.25">
      <c r="E2699" s="110">
        <f t="shared" si="174"/>
        <v>0.67600000000000049</v>
      </c>
      <c r="F2699" s="110">
        <f>IF('3A-Rail transport'!$AD$56="no"," ",ROUND(E2699,4))</f>
        <v>0.67600000000000005</v>
      </c>
      <c r="G2699" s="110">
        <f>IF('3A-Rail transport'!$AD$57="no"," ",ROUND(E2699,4))</f>
        <v>0.67600000000000005</v>
      </c>
      <c r="H2699" s="110"/>
      <c r="S2699" s="110">
        <f t="shared" si="175"/>
        <v>0.67600000000000049</v>
      </c>
      <c r="T2699" s="110">
        <f>IF('3B-Air transport'!AD$66="no"," ",ROUND(S2699,4))</f>
        <v>0.67600000000000005</v>
      </c>
      <c r="U2699" s="110">
        <f>IF('3B-Air transport'!AD$67="no"," ",ROUND(S2699,4))</f>
        <v>0.67600000000000005</v>
      </c>
      <c r="V2699" s="110">
        <f>IF('3B-Air transport'!AD$68="no"," ",ROUND(S2699,4))</f>
        <v>0.67600000000000005</v>
      </c>
      <c r="W2699" s="110"/>
      <c r="AB2699" s="110">
        <f t="shared" si="176"/>
        <v>0.67600000000000049</v>
      </c>
      <c r="AC2699" s="110">
        <f>IF('3C-Water transport'!AD$56="no"," ",ROUND(AB2699,4))</f>
        <v>0.67600000000000005</v>
      </c>
      <c r="AD2699" s="110">
        <f>IF('3C-Water transport'!AD$57="no"," ",ROUND(AB2699,4))</f>
        <v>0.67600000000000005</v>
      </c>
      <c r="AE2699" s="110">
        <f>IF('3C-Water transport'!AD$58="no"," ",ROUND(AB2699,4))</f>
        <v>0.67600000000000005</v>
      </c>
    </row>
    <row r="2700" spans="5:31" x14ac:dyDescent="0.25">
      <c r="E2700" s="110">
        <f t="shared" si="174"/>
        <v>0.67700000000000049</v>
      </c>
      <c r="F2700" s="110">
        <f>IF('3A-Rail transport'!$AD$56="no"," ",ROUND(E2700,4))</f>
        <v>0.67700000000000005</v>
      </c>
      <c r="G2700" s="110">
        <f>IF('3A-Rail transport'!$AD$57="no"," ",ROUND(E2700,4))</f>
        <v>0.67700000000000005</v>
      </c>
      <c r="H2700" s="110"/>
      <c r="S2700" s="110">
        <f t="shared" si="175"/>
        <v>0.67700000000000049</v>
      </c>
      <c r="T2700" s="110">
        <f>IF('3B-Air transport'!AD$66="no"," ",ROUND(S2700,4))</f>
        <v>0.67700000000000005</v>
      </c>
      <c r="U2700" s="110">
        <f>IF('3B-Air transport'!AD$67="no"," ",ROUND(S2700,4))</f>
        <v>0.67700000000000005</v>
      </c>
      <c r="V2700" s="110">
        <f>IF('3B-Air transport'!AD$68="no"," ",ROUND(S2700,4))</f>
        <v>0.67700000000000005</v>
      </c>
      <c r="W2700" s="110"/>
      <c r="AB2700" s="110">
        <f t="shared" si="176"/>
        <v>0.67700000000000049</v>
      </c>
      <c r="AC2700" s="110">
        <f>IF('3C-Water transport'!AD$56="no"," ",ROUND(AB2700,4))</f>
        <v>0.67700000000000005</v>
      </c>
      <c r="AD2700" s="110">
        <f>IF('3C-Water transport'!AD$57="no"," ",ROUND(AB2700,4))</f>
        <v>0.67700000000000005</v>
      </c>
      <c r="AE2700" s="110">
        <f>IF('3C-Water transport'!AD$58="no"," ",ROUND(AB2700,4))</f>
        <v>0.67700000000000005</v>
      </c>
    </row>
    <row r="2701" spans="5:31" x14ac:dyDescent="0.25">
      <c r="E2701" s="110">
        <f t="shared" si="174"/>
        <v>0.67800000000000049</v>
      </c>
      <c r="F2701" s="110">
        <f>IF('3A-Rail transport'!$AD$56="no"," ",ROUND(E2701,4))</f>
        <v>0.67800000000000005</v>
      </c>
      <c r="G2701" s="110">
        <f>IF('3A-Rail transport'!$AD$57="no"," ",ROUND(E2701,4))</f>
        <v>0.67800000000000005</v>
      </c>
      <c r="H2701" s="110"/>
      <c r="S2701" s="110">
        <f t="shared" si="175"/>
        <v>0.67800000000000049</v>
      </c>
      <c r="T2701" s="110">
        <f>IF('3B-Air transport'!AD$66="no"," ",ROUND(S2701,4))</f>
        <v>0.67800000000000005</v>
      </c>
      <c r="U2701" s="110">
        <f>IF('3B-Air transport'!AD$67="no"," ",ROUND(S2701,4))</f>
        <v>0.67800000000000005</v>
      </c>
      <c r="V2701" s="110">
        <f>IF('3B-Air transport'!AD$68="no"," ",ROUND(S2701,4))</f>
        <v>0.67800000000000005</v>
      </c>
      <c r="W2701" s="110"/>
      <c r="AB2701" s="110">
        <f t="shared" si="176"/>
        <v>0.67800000000000049</v>
      </c>
      <c r="AC2701" s="110">
        <f>IF('3C-Water transport'!AD$56="no"," ",ROUND(AB2701,4))</f>
        <v>0.67800000000000005</v>
      </c>
      <c r="AD2701" s="110">
        <f>IF('3C-Water transport'!AD$57="no"," ",ROUND(AB2701,4))</f>
        <v>0.67800000000000005</v>
      </c>
      <c r="AE2701" s="110">
        <f>IF('3C-Water transport'!AD$58="no"," ",ROUND(AB2701,4))</f>
        <v>0.67800000000000005</v>
      </c>
    </row>
    <row r="2702" spans="5:31" x14ac:dyDescent="0.25">
      <c r="E2702" s="110">
        <f t="shared" si="174"/>
        <v>0.67900000000000049</v>
      </c>
      <c r="F2702" s="110">
        <f>IF('3A-Rail transport'!$AD$56="no"," ",ROUND(E2702,4))</f>
        <v>0.67900000000000005</v>
      </c>
      <c r="G2702" s="110">
        <f>IF('3A-Rail transport'!$AD$57="no"," ",ROUND(E2702,4))</f>
        <v>0.67900000000000005</v>
      </c>
      <c r="H2702" s="110"/>
      <c r="S2702" s="110">
        <f t="shared" si="175"/>
        <v>0.67900000000000049</v>
      </c>
      <c r="T2702" s="110">
        <f>IF('3B-Air transport'!AD$66="no"," ",ROUND(S2702,4))</f>
        <v>0.67900000000000005</v>
      </c>
      <c r="U2702" s="110">
        <f>IF('3B-Air transport'!AD$67="no"," ",ROUND(S2702,4))</f>
        <v>0.67900000000000005</v>
      </c>
      <c r="V2702" s="110">
        <f>IF('3B-Air transport'!AD$68="no"," ",ROUND(S2702,4))</f>
        <v>0.67900000000000005</v>
      </c>
      <c r="W2702" s="110"/>
      <c r="AB2702" s="110">
        <f t="shared" si="176"/>
        <v>0.67900000000000049</v>
      </c>
      <c r="AC2702" s="110">
        <f>IF('3C-Water transport'!AD$56="no"," ",ROUND(AB2702,4))</f>
        <v>0.67900000000000005</v>
      </c>
      <c r="AD2702" s="110">
        <f>IF('3C-Water transport'!AD$57="no"," ",ROUND(AB2702,4))</f>
        <v>0.67900000000000005</v>
      </c>
      <c r="AE2702" s="110">
        <f>IF('3C-Water transport'!AD$58="no"," ",ROUND(AB2702,4))</f>
        <v>0.67900000000000005</v>
      </c>
    </row>
    <row r="2703" spans="5:31" x14ac:dyDescent="0.25">
      <c r="E2703" s="110">
        <f t="shared" si="174"/>
        <v>0.68000000000000049</v>
      </c>
      <c r="F2703" s="110">
        <f>IF('3A-Rail transport'!$AD$56="no"," ",ROUND(E2703,4))</f>
        <v>0.68</v>
      </c>
      <c r="G2703" s="110">
        <f>IF('3A-Rail transport'!$AD$57="no"," ",ROUND(E2703,4))</f>
        <v>0.68</v>
      </c>
      <c r="H2703" s="110"/>
      <c r="S2703" s="110">
        <f t="shared" si="175"/>
        <v>0.68000000000000049</v>
      </c>
      <c r="T2703" s="110">
        <f>IF('3B-Air transport'!AD$66="no"," ",ROUND(S2703,4))</f>
        <v>0.68</v>
      </c>
      <c r="U2703" s="110">
        <f>IF('3B-Air transport'!AD$67="no"," ",ROUND(S2703,4))</f>
        <v>0.68</v>
      </c>
      <c r="V2703" s="110">
        <f>IF('3B-Air transport'!AD$68="no"," ",ROUND(S2703,4))</f>
        <v>0.68</v>
      </c>
      <c r="W2703" s="110"/>
      <c r="AB2703" s="110">
        <f t="shared" si="176"/>
        <v>0.68000000000000049</v>
      </c>
      <c r="AC2703" s="110">
        <f>IF('3C-Water transport'!AD$56="no"," ",ROUND(AB2703,4))</f>
        <v>0.68</v>
      </c>
      <c r="AD2703" s="110">
        <f>IF('3C-Water transport'!AD$57="no"," ",ROUND(AB2703,4))</f>
        <v>0.68</v>
      </c>
      <c r="AE2703" s="110">
        <f>IF('3C-Water transport'!AD$58="no"," ",ROUND(AB2703,4))</f>
        <v>0.68</v>
      </c>
    </row>
    <row r="2704" spans="5:31" x14ac:dyDescent="0.25">
      <c r="E2704" s="110">
        <f t="shared" si="174"/>
        <v>0.68100000000000049</v>
      </c>
      <c r="F2704" s="110">
        <f>IF('3A-Rail transport'!$AD$56="no"," ",ROUND(E2704,4))</f>
        <v>0.68100000000000005</v>
      </c>
      <c r="G2704" s="110">
        <f>IF('3A-Rail transport'!$AD$57="no"," ",ROUND(E2704,4))</f>
        <v>0.68100000000000005</v>
      </c>
      <c r="H2704" s="110"/>
      <c r="S2704" s="110">
        <f t="shared" si="175"/>
        <v>0.68100000000000049</v>
      </c>
      <c r="T2704" s="110">
        <f>IF('3B-Air transport'!AD$66="no"," ",ROUND(S2704,4))</f>
        <v>0.68100000000000005</v>
      </c>
      <c r="U2704" s="110">
        <f>IF('3B-Air transport'!AD$67="no"," ",ROUND(S2704,4))</f>
        <v>0.68100000000000005</v>
      </c>
      <c r="V2704" s="110">
        <f>IF('3B-Air transport'!AD$68="no"," ",ROUND(S2704,4))</f>
        <v>0.68100000000000005</v>
      </c>
      <c r="W2704" s="110"/>
      <c r="AB2704" s="110">
        <f t="shared" si="176"/>
        <v>0.68100000000000049</v>
      </c>
      <c r="AC2704" s="110">
        <f>IF('3C-Water transport'!AD$56="no"," ",ROUND(AB2704,4))</f>
        <v>0.68100000000000005</v>
      </c>
      <c r="AD2704" s="110">
        <f>IF('3C-Water transport'!AD$57="no"," ",ROUND(AB2704,4))</f>
        <v>0.68100000000000005</v>
      </c>
      <c r="AE2704" s="110">
        <f>IF('3C-Water transport'!AD$58="no"," ",ROUND(AB2704,4))</f>
        <v>0.68100000000000005</v>
      </c>
    </row>
    <row r="2705" spans="5:31" x14ac:dyDescent="0.25">
      <c r="E2705" s="110">
        <f t="shared" si="174"/>
        <v>0.68200000000000049</v>
      </c>
      <c r="F2705" s="110">
        <f>IF('3A-Rail transport'!$AD$56="no"," ",ROUND(E2705,4))</f>
        <v>0.68200000000000005</v>
      </c>
      <c r="G2705" s="110">
        <f>IF('3A-Rail transport'!$AD$57="no"," ",ROUND(E2705,4))</f>
        <v>0.68200000000000005</v>
      </c>
      <c r="H2705" s="110"/>
      <c r="S2705" s="110">
        <f t="shared" si="175"/>
        <v>0.68200000000000049</v>
      </c>
      <c r="T2705" s="110">
        <f>IF('3B-Air transport'!AD$66="no"," ",ROUND(S2705,4))</f>
        <v>0.68200000000000005</v>
      </c>
      <c r="U2705" s="110">
        <f>IF('3B-Air transport'!AD$67="no"," ",ROUND(S2705,4))</f>
        <v>0.68200000000000005</v>
      </c>
      <c r="V2705" s="110">
        <f>IF('3B-Air transport'!AD$68="no"," ",ROUND(S2705,4))</f>
        <v>0.68200000000000005</v>
      </c>
      <c r="W2705" s="110"/>
      <c r="AB2705" s="110">
        <f t="shared" si="176"/>
        <v>0.68200000000000049</v>
      </c>
      <c r="AC2705" s="110">
        <f>IF('3C-Water transport'!AD$56="no"," ",ROUND(AB2705,4))</f>
        <v>0.68200000000000005</v>
      </c>
      <c r="AD2705" s="110">
        <f>IF('3C-Water transport'!AD$57="no"," ",ROUND(AB2705,4))</f>
        <v>0.68200000000000005</v>
      </c>
      <c r="AE2705" s="110">
        <f>IF('3C-Water transport'!AD$58="no"," ",ROUND(AB2705,4))</f>
        <v>0.68200000000000005</v>
      </c>
    </row>
    <row r="2706" spans="5:31" x14ac:dyDescent="0.25">
      <c r="E2706" s="110">
        <f t="shared" si="174"/>
        <v>0.6830000000000005</v>
      </c>
      <c r="F2706" s="110">
        <f>IF('3A-Rail transport'!$AD$56="no"," ",ROUND(E2706,4))</f>
        <v>0.68300000000000005</v>
      </c>
      <c r="G2706" s="110">
        <f>IF('3A-Rail transport'!$AD$57="no"," ",ROUND(E2706,4))</f>
        <v>0.68300000000000005</v>
      </c>
      <c r="H2706" s="110"/>
      <c r="S2706" s="110">
        <f t="shared" si="175"/>
        <v>0.6830000000000005</v>
      </c>
      <c r="T2706" s="110">
        <f>IF('3B-Air transport'!AD$66="no"," ",ROUND(S2706,4))</f>
        <v>0.68300000000000005</v>
      </c>
      <c r="U2706" s="110">
        <f>IF('3B-Air transport'!AD$67="no"," ",ROUND(S2706,4))</f>
        <v>0.68300000000000005</v>
      </c>
      <c r="V2706" s="110">
        <f>IF('3B-Air transport'!AD$68="no"," ",ROUND(S2706,4))</f>
        <v>0.68300000000000005</v>
      </c>
      <c r="W2706" s="110"/>
      <c r="AB2706" s="110">
        <f t="shared" si="176"/>
        <v>0.6830000000000005</v>
      </c>
      <c r="AC2706" s="110">
        <f>IF('3C-Water transport'!AD$56="no"," ",ROUND(AB2706,4))</f>
        <v>0.68300000000000005</v>
      </c>
      <c r="AD2706" s="110">
        <f>IF('3C-Water transport'!AD$57="no"," ",ROUND(AB2706,4))</f>
        <v>0.68300000000000005</v>
      </c>
      <c r="AE2706" s="110">
        <f>IF('3C-Water transport'!AD$58="no"," ",ROUND(AB2706,4))</f>
        <v>0.68300000000000005</v>
      </c>
    </row>
    <row r="2707" spans="5:31" x14ac:dyDescent="0.25">
      <c r="E2707" s="110">
        <f t="shared" si="174"/>
        <v>0.6840000000000005</v>
      </c>
      <c r="F2707" s="110">
        <f>IF('3A-Rail transport'!$AD$56="no"," ",ROUND(E2707,4))</f>
        <v>0.68400000000000005</v>
      </c>
      <c r="G2707" s="110">
        <f>IF('3A-Rail transport'!$AD$57="no"," ",ROUND(E2707,4))</f>
        <v>0.68400000000000005</v>
      </c>
      <c r="H2707" s="110"/>
      <c r="S2707" s="110">
        <f t="shared" si="175"/>
        <v>0.6840000000000005</v>
      </c>
      <c r="T2707" s="110">
        <f>IF('3B-Air transport'!AD$66="no"," ",ROUND(S2707,4))</f>
        <v>0.68400000000000005</v>
      </c>
      <c r="U2707" s="110">
        <f>IF('3B-Air transport'!AD$67="no"," ",ROUND(S2707,4))</f>
        <v>0.68400000000000005</v>
      </c>
      <c r="V2707" s="110">
        <f>IF('3B-Air transport'!AD$68="no"," ",ROUND(S2707,4))</f>
        <v>0.68400000000000005</v>
      </c>
      <c r="W2707" s="110"/>
      <c r="AB2707" s="110">
        <f t="shared" si="176"/>
        <v>0.6840000000000005</v>
      </c>
      <c r="AC2707" s="110">
        <f>IF('3C-Water transport'!AD$56="no"," ",ROUND(AB2707,4))</f>
        <v>0.68400000000000005</v>
      </c>
      <c r="AD2707" s="110">
        <f>IF('3C-Water transport'!AD$57="no"," ",ROUND(AB2707,4))</f>
        <v>0.68400000000000005</v>
      </c>
      <c r="AE2707" s="110">
        <f>IF('3C-Water transport'!AD$58="no"," ",ROUND(AB2707,4))</f>
        <v>0.68400000000000005</v>
      </c>
    </row>
    <row r="2708" spans="5:31" x14ac:dyDescent="0.25">
      <c r="E2708" s="110">
        <f t="shared" si="174"/>
        <v>0.6850000000000005</v>
      </c>
      <c r="F2708" s="110">
        <f>IF('3A-Rail transport'!$AD$56="no"," ",ROUND(E2708,4))</f>
        <v>0.68500000000000005</v>
      </c>
      <c r="G2708" s="110">
        <f>IF('3A-Rail transport'!$AD$57="no"," ",ROUND(E2708,4))</f>
        <v>0.68500000000000005</v>
      </c>
      <c r="H2708" s="110"/>
      <c r="S2708" s="110">
        <f t="shared" si="175"/>
        <v>0.6850000000000005</v>
      </c>
      <c r="T2708" s="110">
        <f>IF('3B-Air transport'!AD$66="no"," ",ROUND(S2708,4))</f>
        <v>0.68500000000000005</v>
      </c>
      <c r="U2708" s="110">
        <f>IF('3B-Air transport'!AD$67="no"," ",ROUND(S2708,4))</f>
        <v>0.68500000000000005</v>
      </c>
      <c r="V2708" s="110">
        <f>IF('3B-Air transport'!AD$68="no"," ",ROUND(S2708,4))</f>
        <v>0.68500000000000005</v>
      </c>
      <c r="W2708" s="110"/>
      <c r="AB2708" s="110">
        <f t="shared" si="176"/>
        <v>0.6850000000000005</v>
      </c>
      <c r="AC2708" s="110">
        <f>IF('3C-Water transport'!AD$56="no"," ",ROUND(AB2708,4))</f>
        <v>0.68500000000000005</v>
      </c>
      <c r="AD2708" s="110">
        <f>IF('3C-Water transport'!AD$57="no"," ",ROUND(AB2708,4))</f>
        <v>0.68500000000000005</v>
      </c>
      <c r="AE2708" s="110">
        <f>IF('3C-Water transport'!AD$58="no"," ",ROUND(AB2708,4))</f>
        <v>0.68500000000000005</v>
      </c>
    </row>
    <row r="2709" spans="5:31" x14ac:dyDescent="0.25">
      <c r="E2709" s="110">
        <f t="shared" si="174"/>
        <v>0.6860000000000005</v>
      </c>
      <c r="F2709" s="110">
        <f>IF('3A-Rail transport'!$AD$56="no"," ",ROUND(E2709,4))</f>
        <v>0.68600000000000005</v>
      </c>
      <c r="G2709" s="110">
        <f>IF('3A-Rail transport'!$AD$57="no"," ",ROUND(E2709,4))</f>
        <v>0.68600000000000005</v>
      </c>
      <c r="H2709" s="110"/>
      <c r="S2709" s="110">
        <f t="shared" si="175"/>
        <v>0.6860000000000005</v>
      </c>
      <c r="T2709" s="110">
        <f>IF('3B-Air transport'!AD$66="no"," ",ROUND(S2709,4))</f>
        <v>0.68600000000000005</v>
      </c>
      <c r="U2709" s="110">
        <f>IF('3B-Air transport'!AD$67="no"," ",ROUND(S2709,4))</f>
        <v>0.68600000000000005</v>
      </c>
      <c r="V2709" s="110">
        <f>IF('3B-Air transport'!AD$68="no"," ",ROUND(S2709,4))</f>
        <v>0.68600000000000005</v>
      </c>
      <c r="W2709" s="110"/>
      <c r="AB2709" s="110">
        <f t="shared" si="176"/>
        <v>0.6860000000000005</v>
      </c>
      <c r="AC2709" s="110">
        <f>IF('3C-Water transport'!AD$56="no"," ",ROUND(AB2709,4))</f>
        <v>0.68600000000000005</v>
      </c>
      <c r="AD2709" s="110">
        <f>IF('3C-Water transport'!AD$57="no"," ",ROUND(AB2709,4))</f>
        <v>0.68600000000000005</v>
      </c>
      <c r="AE2709" s="110">
        <f>IF('3C-Water transport'!AD$58="no"," ",ROUND(AB2709,4))</f>
        <v>0.68600000000000005</v>
      </c>
    </row>
    <row r="2710" spans="5:31" x14ac:dyDescent="0.25">
      <c r="E2710" s="110">
        <f t="shared" si="174"/>
        <v>0.6870000000000005</v>
      </c>
      <c r="F2710" s="110">
        <f>IF('3A-Rail transport'!$AD$56="no"," ",ROUND(E2710,4))</f>
        <v>0.68700000000000006</v>
      </c>
      <c r="G2710" s="110">
        <f>IF('3A-Rail transport'!$AD$57="no"," ",ROUND(E2710,4))</f>
        <v>0.68700000000000006</v>
      </c>
      <c r="H2710" s="110"/>
      <c r="S2710" s="110">
        <f t="shared" si="175"/>
        <v>0.6870000000000005</v>
      </c>
      <c r="T2710" s="110">
        <f>IF('3B-Air transport'!AD$66="no"," ",ROUND(S2710,4))</f>
        <v>0.68700000000000006</v>
      </c>
      <c r="U2710" s="110">
        <f>IF('3B-Air transport'!AD$67="no"," ",ROUND(S2710,4))</f>
        <v>0.68700000000000006</v>
      </c>
      <c r="V2710" s="110">
        <f>IF('3B-Air transport'!AD$68="no"," ",ROUND(S2710,4))</f>
        <v>0.68700000000000006</v>
      </c>
      <c r="W2710" s="110"/>
      <c r="AB2710" s="110">
        <f t="shared" si="176"/>
        <v>0.6870000000000005</v>
      </c>
      <c r="AC2710" s="110">
        <f>IF('3C-Water transport'!AD$56="no"," ",ROUND(AB2710,4))</f>
        <v>0.68700000000000006</v>
      </c>
      <c r="AD2710" s="110">
        <f>IF('3C-Water transport'!AD$57="no"," ",ROUND(AB2710,4))</f>
        <v>0.68700000000000006</v>
      </c>
      <c r="AE2710" s="110">
        <f>IF('3C-Water transport'!AD$58="no"," ",ROUND(AB2710,4))</f>
        <v>0.68700000000000006</v>
      </c>
    </row>
    <row r="2711" spans="5:31" x14ac:dyDescent="0.25">
      <c r="E2711" s="110">
        <f t="shared" si="174"/>
        <v>0.6880000000000005</v>
      </c>
      <c r="F2711" s="110">
        <f>IF('3A-Rail transport'!$AD$56="no"," ",ROUND(E2711,4))</f>
        <v>0.68799999999999994</v>
      </c>
      <c r="G2711" s="110">
        <f>IF('3A-Rail transport'!$AD$57="no"," ",ROUND(E2711,4))</f>
        <v>0.68799999999999994</v>
      </c>
      <c r="H2711" s="110"/>
      <c r="S2711" s="110">
        <f t="shared" si="175"/>
        <v>0.6880000000000005</v>
      </c>
      <c r="T2711" s="110">
        <f>IF('3B-Air transport'!AD$66="no"," ",ROUND(S2711,4))</f>
        <v>0.68799999999999994</v>
      </c>
      <c r="U2711" s="110">
        <f>IF('3B-Air transport'!AD$67="no"," ",ROUND(S2711,4))</f>
        <v>0.68799999999999994</v>
      </c>
      <c r="V2711" s="110">
        <f>IF('3B-Air transport'!AD$68="no"," ",ROUND(S2711,4))</f>
        <v>0.68799999999999994</v>
      </c>
      <c r="W2711" s="110"/>
      <c r="AB2711" s="110">
        <f t="shared" si="176"/>
        <v>0.6880000000000005</v>
      </c>
      <c r="AC2711" s="110">
        <f>IF('3C-Water transport'!AD$56="no"," ",ROUND(AB2711,4))</f>
        <v>0.68799999999999994</v>
      </c>
      <c r="AD2711" s="110">
        <f>IF('3C-Water transport'!AD$57="no"," ",ROUND(AB2711,4))</f>
        <v>0.68799999999999994</v>
      </c>
      <c r="AE2711" s="110">
        <f>IF('3C-Water transport'!AD$58="no"," ",ROUND(AB2711,4))</f>
        <v>0.68799999999999994</v>
      </c>
    </row>
    <row r="2712" spans="5:31" x14ac:dyDescent="0.25">
      <c r="E2712" s="110">
        <f t="shared" si="174"/>
        <v>0.6890000000000005</v>
      </c>
      <c r="F2712" s="110">
        <f>IF('3A-Rail transport'!$AD$56="no"," ",ROUND(E2712,4))</f>
        <v>0.68899999999999995</v>
      </c>
      <c r="G2712" s="110">
        <f>IF('3A-Rail transport'!$AD$57="no"," ",ROUND(E2712,4))</f>
        <v>0.68899999999999995</v>
      </c>
      <c r="H2712" s="110"/>
      <c r="S2712" s="110">
        <f t="shared" si="175"/>
        <v>0.6890000000000005</v>
      </c>
      <c r="T2712" s="110">
        <f>IF('3B-Air transport'!AD$66="no"," ",ROUND(S2712,4))</f>
        <v>0.68899999999999995</v>
      </c>
      <c r="U2712" s="110">
        <f>IF('3B-Air transport'!AD$67="no"," ",ROUND(S2712,4))</f>
        <v>0.68899999999999995</v>
      </c>
      <c r="V2712" s="110">
        <f>IF('3B-Air transport'!AD$68="no"," ",ROUND(S2712,4))</f>
        <v>0.68899999999999995</v>
      </c>
      <c r="W2712" s="110"/>
      <c r="AB2712" s="110">
        <f t="shared" si="176"/>
        <v>0.6890000000000005</v>
      </c>
      <c r="AC2712" s="110">
        <f>IF('3C-Water transport'!AD$56="no"," ",ROUND(AB2712,4))</f>
        <v>0.68899999999999995</v>
      </c>
      <c r="AD2712" s="110">
        <f>IF('3C-Water transport'!AD$57="no"," ",ROUND(AB2712,4))</f>
        <v>0.68899999999999995</v>
      </c>
      <c r="AE2712" s="110">
        <f>IF('3C-Water transport'!AD$58="no"," ",ROUND(AB2712,4))</f>
        <v>0.68899999999999995</v>
      </c>
    </row>
    <row r="2713" spans="5:31" x14ac:dyDescent="0.25">
      <c r="E2713" s="110">
        <f t="shared" si="174"/>
        <v>0.6900000000000005</v>
      </c>
      <c r="F2713" s="110">
        <f>IF('3A-Rail transport'!$AD$56="no"," ",ROUND(E2713,4))</f>
        <v>0.69</v>
      </c>
      <c r="G2713" s="110">
        <f>IF('3A-Rail transport'!$AD$57="no"," ",ROUND(E2713,4))</f>
        <v>0.69</v>
      </c>
      <c r="H2713" s="110"/>
      <c r="S2713" s="110">
        <f t="shared" si="175"/>
        <v>0.6900000000000005</v>
      </c>
      <c r="T2713" s="110">
        <f>IF('3B-Air transport'!AD$66="no"," ",ROUND(S2713,4))</f>
        <v>0.69</v>
      </c>
      <c r="U2713" s="110">
        <f>IF('3B-Air transport'!AD$67="no"," ",ROUND(S2713,4))</f>
        <v>0.69</v>
      </c>
      <c r="V2713" s="110">
        <f>IF('3B-Air transport'!AD$68="no"," ",ROUND(S2713,4))</f>
        <v>0.69</v>
      </c>
      <c r="W2713" s="110"/>
      <c r="AB2713" s="110">
        <f t="shared" si="176"/>
        <v>0.6900000000000005</v>
      </c>
      <c r="AC2713" s="110">
        <f>IF('3C-Water transport'!AD$56="no"," ",ROUND(AB2713,4))</f>
        <v>0.69</v>
      </c>
      <c r="AD2713" s="110">
        <f>IF('3C-Water transport'!AD$57="no"," ",ROUND(AB2713,4))</f>
        <v>0.69</v>
      </c>
      <c r="AE2713" s="110">
        <f>IF('3C-Water transport'!AD$58="no"," ",ROUND(AB2713,4))</f>
        <v>0.69</v>
      </c>
    </row>
    <row r="2714" spans="5:31" x14ac:dyDescent="0.25">
      <c r="E2714" s="110">
        <f t="shared" si="174"/>
        <v>0.6910000000000005</v>
      </c>
      <c r="F2714" s="110">
        <f>IF('3A-Rail transport'!$AD$56="no"," ",ROUND(E2714,4))</f>
        <v>0.69099999999999995</v>
      </c>
      <c r="G2714" s="110">
        <f>IF('3A-Rail transport'!$AD$57="no"," ",ROUND(E2714,4))</f>
        <v>0.69099999999999995</v>
      </c>
      <c r="H2714" s="110"/>
      <c r="S2714" s="110">
        <f t="shared" si="175"/>
        <v>0.6910000000000005</v>
      </c>
      <c r="T2714" s="110">
        <f>IF('3B-Air transport'!AD$66="no"," ",ROUND(S2714,4))</f>
        <v>0.69099999999999995</v>
      </c>
      <c r="U2714" s="110">
        <f>IF('3B-Air transport'!AD$67="no"," ",ROUND(S2714,4))</f>
        <v>0.69099999999999995</v>
      </c>
      <c r="V2714" s="110">
        <f>IF('3B-Air transport'!AD$68="no"," ",ROUND(S2714,4))</f>
        <v>0.69099999999999995</v>
      </c>
      <c r="W2714" s="110"/>
      <c r="AB2714" s="110">
        <f t="shared" si="176"/>
        <v>0.6910000000000005</v>
      </c>
      <c r="AC2714" s="110">
        <f>IF('3C-Water transport'!AD$56="no"," ",ROUND(AB2714,4))</f>
        <v>0.69099999999999995</v>
      </c>
      <c r="AD2714" s="110">
        <f>IF('3C-Water transport'!AD$57="no"," ",ROUND(AB2714,4))</f>
        <v>0.69099999999999995</v>
      </c>
      <c r="AE2714" s="110">
        <f>IF('3C-Water transport'!AD$58="no"," ",ROUND(AB2714,4))</f>
        <v>0.69099999999999995</v>
      </c>
    </row>
    <row r="2715" spans="5:31" x14ac:dyDescent="0.25">
      <c r="E2715" s="110">
        <f t="shared" si="174"/>
        <v>0.6920000000000005</v>
      </c>
      <c r="F2715" s="110">
        <f>IF('3A-Rail transport'!$AD$56="no"," ",ROUND(E2715,4))</f>
        <v>0.69199999999999995</v>
      </c>
      <c r="G2715" s="110">
        <f>IF('3A-Rail transport'!$AD$57="no"," ",ROUND(E2715,4))</f>
        <v>0.69199999999999995</v>
      </c>
      <c r="H2715" s="110"/>
      <c r="S2715" s="110">
        <f t="shared" si="175"/>
        <v>0.6920000000000005</v>
      </c>
      <c r="T2715" s="110">
        <f>IF('3B-Air transport'!AD$66="no"," ",ROUND(S2715,4))</f>
        <v>0.69199999999999995</v>
      </c>
      <c r="U2715" s="110">
        <f>IF('3B-Air transport'!AD$67="no"," ",ROUND(S2715,4))</f>
        <v>0.69199999999999995</v>
      </c>
      <c r="V2715" s="110">
        <f>IF('3B-Air transport'!AD$68="no"," ",ROUND(S2715,4))</f>
        <v>0.69199999999999995</v>
      </c>
      <c r="W2715" s="110"/>
      <c r="AB2715" s="110">
        <f t="shared" si="176"/>
        <v>0.6920000000000005</v>
      </c>
      <c r="AC2715" s="110">
        <f>IF('3C-Water transport'!AD$56="no"," ",ROUND(AB2715,4))</f>
        <v>0.69199999999999995</v>
      </c>
      <c r="AD2715" s="110">
        <f>IF('3C-Water transport'!AD$57="no"," ",ROUND(AB2715,4))</f>
        <v>0.69199999999999995</v>
      </c>
      <c r="AE2715" s="110">
        <f>IF('3C-Water transport'!AD$58="no"," ",ROUND(AB2715,4))</f>
        <v>0.69199999999999995</v>
      </c>
    </row>
    <row r="2716" spans="5:31" x14ac:dyDescent="0.25">
      <c r="E2716" s="110">
        <f t="shared" si="174"/>
        <v>0.6930000000000005</v>
      </c>
      <c r="F2716" s="110">
        <f>IF('3A-Rail transport'!$AD$56="no"," ",ROUND(E2716,4))</f>
        <v>0.69299999999999995</v>
      </c>
      <c r="G2716" s="110">
        <f>IF('3A-Rail transport'!$AD$57="no"," ",ROUND(E2716,4))</f>
        <v>0.69299999999999995</v>
      </c>
      <c r="H2716" s="110"/>
      <c r="S2716" s="110">
        <f t="shared" si="175"/>
        <v>0.6930000000000005</v>
      </c>
      <c r="T2716" s="110">
        <f>IF('3B-Air transport'!AD$66="no"," ",ROUND(S2716,4))</f>
        <v>0.69299999999999995</v>
      </c>
      <c r="U2716" s="110">
        <f>IF('3B-Air transport'!AD$67="no"," ",ROUND(S2716,4))</f>
        <v>0.69299999999999995</v>
      </c>
      <c r="V2716" s="110">
        <f>IF('3B-Air transport'!AD$68="no"," ",ROUND(S2716,4))</f>
        <v>0.69299999999999995</v>
      </c>
      <c r="W2716" s="110"/>
      <c r="AB2716" s="110">
        <f t="shared" si="176"/>
        <v>0.6930000000000005</v>
      </c>
      <c r="AC2716" s="110">
        <f>IF('3C-Water transport'!AD$56="no"," ",ROUND(AB2716,4))</f>
        <v>0.69299999999999995</v>
      </c>
      <c r="AD2716" s="110">
        <f>IF('3C-Water transport'!AD$57="no"," ",ROUND(AB2716,4))</f>
        <v>0.69299999999999995</v>
      </c>
      <c r="AE2716" s="110">
        <f>IF('3C-Water transport'!AD$58="no"," ",ROUND(AB2716,4))</f>
        <v>0.69299999999999995</v>
      </c>
    </row>
    <row r="2717" spans="5:31" x14ac:dyDescent="0.25">
      <c r="E2717" s="110">
        <f t="shared" si="174"/>
        <v>0.69400000000000051</v>
      </c>
      <c r="F2717" s="110">
        <f>IF('3A-Rail transport'!$AD$56="no"," ",ROUND(E2717,4))</f>
        <v>0.69399999999999995</v>
      </c>
      <c r="G2717" s="110">
        <f>IF('3A-Rail transport'!$AD$57="no"," ",ROUND(E2717,4))</f>
        <v>0.69399999999999995</v>
      </c>
      <c r="H2717" s="110"/>
      <c r="S2717" s="110">
        <f t="shared" si="175"/>
        <v>0.69400000000000051</v>
      </c>
      <c r="T2717" s="110">
        <f>IF('3B-Air transport'!AD$66="no"," ",ROUND(S2717,4))</f>
        <v>0.69399999999999995</v>
      </c>
      <c r="U2717" s="110">
        <f>IF('3B-Air transport'!AD$67="no"," ",ROUND(S2717,4))</f>
        <v>0.69399999999999995</v>
      </c>
      <c r="V2717" s="110">
        <f>IF('3B-Air transport'!AD$68="no"," ",ROUND(S2717,4))</f>
        <v>0.69399999999999995</v>
      </c>
      <c r="W2717" s="110"/>
      <c r="AB2717" s="110">
        <f t="shared" si="176"/>
        <v>0.69400000000000051</v>
      </c>
      <c r="AC2717" s="110">
        <f>IF('3C-Water transport'!AD$56="no"," ",ROUND(AB2717,4))</f>
        <v>0.69399999999999995</v>
      </c>
      <c r="AD2717" s="110">
        <f>IF('3C-Water transport'!AD$57="no"," ",ROUND(AB2717,4))</f>
        <v>0.69399999999999995</v>
      </c>
      <c r="AE2717" s="110">
        <f>IF('3C-Water transport'!AD$58="no"," ",ROUND(AB2717,4))</f>
        <v>0.69399999999999995</v>
      </c>
    </row>
    <row r="2718" spans="5:31" x14ac:dyDescent="0.25">
      <c r="E2718" s="110">
        <f t="shared" si="174"/>
        <v>0.69500000000000051</v>
      </c>
      <c r="F2718" s="110">
        <f>IF('3A-Rail transport'!$AD$56="no"," ",ROUND(E2718,4))</f>
        <v>0.69499999999999995</v>
      </c>
      <c r="G2718" s="110">
        <f>IF('3A-Rail transport'!$AD$57="no"," ",ROUND(E2718,4))</f>
        <v>0.69499999999999995</v>
      </c>
      <c r="H2718" s="110"/>
      <c r="S2718" s="110">
        <f t="shared" si="175"/>
        <v>0.69500000000000051</v>
      </c>
      <c r="T2718" s="110">
        <f>IF('3B-Air transport'!AD$66="no"," ",ROUND(S2718,4))</f>
        <v>0.69499999999999995</v>
      </c>
      <c r="U2718" s="110">
        <f>IF('3B-Air transport'!AD$67="no"," ",ROUND(S2718,4))</f>
        <v>0.69499999999999995</v>
      </c>
      <c r="V2718" s="110">
        <f>IF('3B-Air transport'!AD$68="no"," ",ROUND(S2718,4))</f>
        <v>0.69499999999999995</v>
      </c>
      <c r="W2718" s="110"/>
      <c r="AB2718" s="110">
        <f t="shared" si="176"/>
        <v>0.69500000000000051</v>
      </c>
      <c r="AC2718" s="110">
        <f>IF('3C-Water transport'!AD$56="no"," ",ROUND(AB2718,4))</f>
        <v>0.69499999999999995</v>
      </c>
      <c r="AD2718" s="110">
        <f>IF('3C-Water transport'!AD$57="no"," ",ROUND(AB2718,4))</f>
        <v>0.69499999999999995</v>
      </c>
      <c r="AE2718" s="110">
        <f>IF('3C-Water transport'!AD$58="no"," ",ROUND(AB2718,4))</f>
        <v>0.69499999999999995</v>
      </c>
    </row>
    <row r="2719" spans="5:31" x14ac:dyDescent="0.25">
      <c r="E2719" s="110">
        <f t="shared" si="174"/>
        <v>0.69600000000000051</v>
      </c>
      <c r="F2719" s="110">
        <f>IF('3A-Rail transport'!$AD$56="no"," ",ROUND(E2719,4))</f>
        <v>0.69599999999999995</v>
      </c>
      <c r="G2719" s="110">
        <f>IF('3A-Rail transport'!$AD$57="no"," ",ROUND(E2719,4))</f>
        <v>0.69599999999999995</v>
      </c>
      <c r="H2719" s="110"/>
      <c r="S2719" s="110">
        <f t="shared" si="175"/>
        <v>0.69600000000000051</v>
      </c>
      <c r="T2719" s="110">
        <f>IF('3B-Air transport'!AD$66="no"," ",ROUND(S2719,4))</f>
        <v>0.69599999999999995</v>
      </c>
      <c r="U2719" s="110">
        <f>IF('3B-Air transport'!AD$67="no"," ",ROUND(S2719,4))</f>
        <v>0.69599999999999995</v>
      </c>
      <c r="V2719" s="110">
        <f>IF('3B-Air transport'!AD$68="no"," ",ROUND(S2719,4))</f>
        <v>0.69599999999999995</v>
      </c>
      <c r="W2719" s="110"/>
      <c r="AB2719" s="110">
        <f t="shared" si="176"/>
        <v>0.69600000000000051</v>
      </c>
      <c r="AC2719" s="110">
        <f>IF('3C-Water transport'!AD$56="no"," ",ROUND(AB2719,4))</f>
        <v>0.69599999999999995</v>
      </c>
      <c r="AD2719" s="110">
        <f>IF('3C-Water transport'!AD$57="no"," ",ROUND(AB2719,4))</f>
        <v>0.69599999999999995</v>
      </c>
      <c r="AE2719" s="110">
        <f>IF('3C-Water transport'!AD$58="no"," ",ROUND(AB2719,4))</f>
        <v>0.69599999999999995</v>
      </c>
    </row>
    <row r="2720" spans="5:31" x14ac:dyDescent="0.25">
      <c r="E2720" s="110">
        <f t="shared" si="174"/>
        <v>0.69700000000000051</v>
      </c>
      <c r="F2720" s="110">
        <f>IF('3A-Rail transport'!$AD$56="no"," ",ROUND(E2720,4))</f>
        <v>0.69699999999999995</v>
      </c>
      <c r="G2720" s="110">
        <f>IF('3A-Rail transport'!$AD$57="no"," ",ROUND(E2720,4))</f>
        <v>0.69699999999999995</v>
      </c>
      <c r="H2720" s="110"/>
      <c r="S2720" s="110">
        <f t="shared" si="175"/>
        <v>0.69700000000000051</v>
      </c>
      <c r="T2720" s="110">
        <f>IF('3B-Air transport'!AD$66="no"," ",ROUND(S2720,4))</f>
        <v>0.69699999999999995</v>
      </c>
      <c r="U2720" s="110">
        <f>IF('3B-Air transport'!AD$67="no"," ",ROUND(S2720,4))</f>
        <v>0.69699999999999995</v>
      </c>
      <c r="V2720" s="110">
        <f>IF('3B-Air transport'!AD$68="no"," ",ROUND(S2720,4))</f>
        <v>0.69699999999999995</v>
      </c>
      <c r="W2720" s="110"/>
      <c r="AB2720" s="110">
        <f t="shared" si="176"/>
        <v>0.69700000000000051</v>
      </c>
      <c r="AC2720" s="110">
        <f>IF('3C-Water transport'!AD$56="no"," ",ROUND(AB2720,4))</f>
        <v>0.69699999999999995</v>
      </c>
      <c r="AD2720" s="110">
        <f>IF('3C-Water transport'!AD$57="no"," ",ROUND(AB2720,4))</f>
        <v>0.69699999999999995</v>
      </c>
      <c r="AE2720" s="110">
        <f>IF('3C-Water transport'!AD$58="no"," ",ROUND(AB2720,4))</f>
        <v>0.69699999999999995</v>
      </c>
    </row>
    <row r="2721" spans="5:31" x14ac:dyDescent="0.25">
      <c r="E2721" s="110">
        <f t="shared" si="174"/>
        <v>0.69800000000000051</v>
      </c>
      <c r="F2721" s="110">
        <f>IF('3A-Rail transport'!$AD$56="no"," ",ROUND(E2721,4))</f>
        <v>0.69799999999999995</v>
      </c>
      <c r="G2721" s="110">
        <f>IF('3A-Rail transport'!$AD$57="no"," ",ROUND(E2721,4))</f>
        <v>0.69799999999999995</v>
      </c>
      <c r="H2721" s="110"/>
      <c r="S2721" s="110">
        <f t="shared" si="175"/>
        <v>0.69800000000000051</v>
      </c>
      <c r="T2721" s="110">
        <f>IF('3B-Air transport'!AD$66="no"," ",ROUND(S2721,4))</f>
        <v>0.69799999999999995</v>
      </c>
      <c r="U2721" s="110">
        <f>IF('3B-Air transport'!AD$67="no"," ",ROUND(S2721,4))</f>
        <v>0.69799999999999995</v>
      </c>
      <c r="V2721" s="110">
        <f>IF('3B-Air transport'!AD$68="no"," ",ROUND(S2721,4))</f>
        <v>0.69799999999999995</v>
      </c>
      <c r="W2721" s="110"/>
      <c r="AB2721" s="110">
        <f t="shared" si="176"/>
        <v>0.69800000000000051</v>
      </c>
      <c r="AC2721" s="110">
        <f>IF('3C-Water transport'!AD$56="no"," ",ROUND(AB2721,4))</f>
        <v>0.69799999999999995</v>
      </c>
      <c r="AD2721" s="110">
        <f>IF('3C-Water transport'!AD$57="no"," ",ROUND(AB2721,4))</f>
        <v>0.69799999999999995</v>
      </c>
      <c r="AE2721" s="110">
        <f>IF('3C-Water transport'!AD$58="no"," ",ROUND(AB2721,4))</f>
        <v>0.69799999999999995</v>
      </c>
    </row>
    <row r="2722" spans="5:31" x14ac:dyDescent="0.25">
      <c r="E2722" s="110">
        <f t="shared" si="174"/>
        <v>0.69900000000000051</v>
      </c>
      <c r="F2722" s="110">
        <f>IF('3A-Rail transport'!$AD$56="no"," ",ROUND(E2722,4))</f>
        <v>0.69899999999999995</v>
      </c>
      <c r="G2722" s="110">
        <f>IF('3A-Rail transport'!$AD$57="no"," ",ROUND(E2722,4))</f>
        <v>0.69899999999999995</v>
      </c>
      <c r="H2722" s="110"/>
      <c r="S2722" s="110">
        <f t="shared" si="175"/>
        <v>0.69900000000000051</v>
      </c>
      <c r="T2722" s="110">
        <f>IF('3B-Air transport'!AD$66="no"," ",ROUND(S2722,4))</f>
        <v>0.69899999999999995</v>
      </c>
      <c r="U2722" s="110">
        <f>IF('3B-Air transport'!AD$67="no"," ",ROUND(S2722,4))</f>
        <v>0.69899999999999995</v>
      </c>
      <c r="V2722" s="110">
        <f>IF('3B-Air transport'!AD$68="no"," ",ROUND(S2722,4))</f>
        <v>0.69899999999999995</v>
      </c>
      <c r="W2722" s="110"/>
      <c r="AB2722" s="110">
        <f t="shared" si="176"/>
        <v>0.69900000000000051</v>
      </c>
      <c r="AC2722" s="110">
        <f>IF('3C-Water transport'!AD$56="no"," ",ROUND(AB2722,4))</f>
        <v>0.69899999999999995</v>
      </c>
      <c r="AD2722" s="110">
        <f>IF('3C-Water transport'!AD$57="no"," ",ROUND(AB2722,4))</f>
        <v>0.69899999999999995</v>
      </c>
      <c r="AE2722" s="110">
        <f>IF('3C-Water transport'!AD$58="no"," ",ROUND(AB2722,4))</f>
        <v>0.69899999999999995</v>
      </c>
    </row>
    <row r="2723" spans="5:31" x14ac:dyDescent="0.25">
      <c r="E2723" s="110">
        <f t="shared" si="174"/>
        <v>0.70000000000000051</v>
      </c>
      <c r="F2723" s="110">
        <f>IF('3A-Rail transport'!$AD$56="no"," ",ROUND(E2723,4))</f>
        <v>0.7</v>
      </c>
      <c r="G2723" s="110">
        <f>IF('3A-Rail transport'!$AD$57="no"," ",ROUND(E2723,4))</f>
        <v>0.7</v>
      </c>
      <c r="H2723" s="110"/>
      <c r="S2723" s="110">
        <f t="shared" si="175"/>
        <v>0.70000000000000051</v>
      </c>
      <c r="T2723" s="110">
        <f>IF('3B-Air transport'!AD$66="no"," ",ROUND(S2723,4))</f>
        <v>0.7</v>
      </c>
      <c r="U2723" s="110">
        <f>IF('3B-Air transport'!AD$67="no"," ",ROUND(S2723,4))</f>
        <v>0.7</v>
      </c>
      <c r="V2723" s="110">
        <f>IF('3B-Air transport'!AD$68="no"," ",ROUND(S2723,4))</f>
        <v>0.7</v>
      </c>
      <c r="W2723" s="110"/>
      <c r="AB2723" s="110">
        <f t="shared" si="176"/>
        <v>0.70000000000000051</v>
      </c>
      <c r="AC2723" s="110">
        <f>IF('3C-Water transport'!AD$56="no"," ",ROUND(AB2723,4))</f>
        <v>0.7</v>
      </c>
      <c r="AD2723" s="110">
        <f>IF('3C-Water transport'!AD$57="no"," ",ROUND(AB2723,4))</f>
        <v>0.7</v>
      </c>
      <c r="AE2723" s="110">
        <f>IF('3C-Water transport'!AD$58="no"," ",ROUND(AB2723,4))</f>
        <v>0.7</v>
      </c>
    </row>
    <row r="2724" spans="5:31" x14ac:dyDescent="0.25">
      <c r="E2724" s="110">
        <f t="shared" si="174"/>
        <v>0.70100000000000051</v>
      </c>
      <c r="F2724" s="110">
        <f>IF('3A-Rail transport'!$AD$56="no"," ",ROUND(E2724,4))</f>
        <v>0.70099999999999996</v>
      </c>
      <c r="G2724" s="110">
        <f>IF('3A-Rail transport'!$AD$57="no"," ",ROUND(E2724,4))</f>
        <v>0.70099999999999996</v>
      </c>
      <c r="H2724" s="110"/>
      <c r="S2724" s="110">
        <f t="shared" si="175"/>
        <v>0.70100000000000051</v>
      </c>
      <c r="T2724" s="110">
        <f>IF('3B-Air transport'!AD$66="no"," ",ROUND(S2724,4))</f>
        <v>0.70099999999999996</v>
      </c>
      <c r="U2724" s="110">
        <f>IF('3B-Air transport'!AD$67="no"," ",ROUND(S2724,4))</f>
        <v>0.70099999999999996</v>
      </c>
      <c r="V2724" s="110">
        <f>IF('3B-Air transport'!AD$68="no"," ",ROUND(S2724,4))</f>
        <v>0.70099999999999996</v>
      </c>
      <c r="W2724" s="110"/>
      <c r="AB2724" s="110">
        <f t="shared" si="176"/>
        <v>0.70100000000000051</v>
      </c>
      <c r="AC2724" s="110">
        <f>IF('3C-Water transport'!AD$56="no"," ",ROUND(AB2724,4))</f>
        <v>0.70099999999999996</v>
      </c>
      <c r="AD2724" s="110">
        <f>IF('3C-Water transport'!AD$57="no"," ",ROUND(AB2724,4))</f>
        <v>0.70099999999999996</v>
      </c>
      <c r="AE2724" s="110">
        <f>IF('3C-Water transport'!AD$58="no"," ",ROUND(AB2724,4))</f>
        <v>0.70099999999999996</v>
      </c>
    </row>
    <row r="2725" spans="5:31" x14ac:dyDescent="0.25">
      <c r="E2725" s="110">
        <f t="shared" si="174"/>
        <v>0.70200000000000051</v>
      </c>
      <c r="F2725" s="110">
        <f>IF('3A-Rail transport'!$AD$56="no"," ",ROUND(E2725,4))</f>
        <v>0.70199999999999996</v>
      </c>
      <c r="G2725" s="110">
        <f>IF('3A-Rail transport'!$AD$57="no"," ",ROUND(E2725,4))</f>
        <v>0.70199999999999996</v>
      </c>
      <c r="H2725" s="110"/>
      <c r="S2725" s="110">
        <f t="shared" si="175"/>
        <v>0.70200000000000051</v>
      </c>
      <c r="T2725" s="110">
        <f>IF('3B-Air transport'!AD$66="no"," ",ROUND(S2725,4))</f>
        <v>0.70199999999999996</v>
      </c>
      <c r="U2725" s="110">
        <f>IF('3B-Air transport'!AD$67="no"," ",ROUND(S2725,4))</f>
        <v>0.70199999999999996</v>
      </c>
      <c r="V2725" s="110">
        <f>IF('3B-Air transport'!AD$68="no"," ",ROUND(S2725,4))</f>
        <v>0.70199999999999996</v>
      </c>
      <c r="W2725" s="110"/>
      <c r="AB2725" s="110">
        <f t="shared" si="176"/>
        <v>0.70200000000000051</v>
      </c>
      <c r="AC2725" s="110">
        <f>IF('3C-Water transport'!AD$56="no"," ",ROUND(AB2725,4))</f>
        <v>0.70199999999999996</v>
      </c>
      <c r="AD2725" s="110">
        <f>IF('3C-Water transport'!AD$57="no"," ",ROUND(AB2725,4))</f>
        <v>0.70199999999999996</v>
      </c>
      <c r="AE2725" s="110">
        <f>IF('3C-Water transport'!AD$58="no"," ",ROUND(AB2725,4))</f>
        <v>0.70199999999999996</v>
      </c>
    </row>
    <row r="2726" spans="5:31" x14ac:dyDescent="0.25">
      <c r="E2726" s="110">
        <f t="shared" si="174"/>
        <v>0.70300000000000051</v>
      </c>
      <c r="F2726" s="110">
        <f>IF('3A-Rail transport'!$AD$56="no"," ",ROUND(E2726,4))</f>
        <v>0.70299999999999996</v>
      </c>
      <c r="G2726" s="110">
        <f>IF('3A-Rail transport'!$AD$57="no"," ",ROUND(E2726,4))</f>
        <v>0.70299999999999996</v>
      </c>
      <c r="H2726" s="110"/>
      <c r="S2726" s="110">
        <f t="shared" si="175"/>
        <v>0.70300000000000051</v>
      </c>
      <c r="T2726" s="110">
        <f>IF('3B-Air transport'!AD$66="no"," ",ROUND(S2726,4))</f>
        <v>0.70299999999999996</v>
      </c>
      <c r="U2726" s="110">
        <f>IF('3B-Air transport'!AD$67="no"," ",ROUND(S2726,4))</f>
        <v>0.70299999999999996</v>
      </c>
      <c r="V2726" s="110">
        <f>IF('3B-Air transport'!AD$68="no"," ",ROUND(S2726,4))</f>
        <v>0.70299999999999996</v>
      </c>
      <c r="W2726" s="110"/>
      <c r="AB2726" s="110">
        <f t="shared" si="176"/>
        <v>0.70300000000000051</v>
      </c>
      <c r="AC2726" s="110">
        <f>IF('3C-Water transport'!AD$56="no"," ",ROUND(AB2726,4))</f>
        <v>0.70299999999999996</v>
      </c>
      <c r="AD2726" s="110">
        <f>IF('3C-Water transport'!AD$57="no"," ",ROUND(AB2726,4))</f>
        <v>0.70299999999999996</v>
      </c>
      <c r="AE2726" s="110">
        <f>IF('3C-Water transport'!AD$58="no"," ",ROUND(AB2726,4))</f>
        <v>0.70299999999999996</v>
      </c>
    </row>
    <row r="2727" spans="5:31" x14ac:dyDescent="0.25">
      <c r="E2727" s="110">
        <f t="shared" si="174"/>
        <v>0.70400000000000051</v>
      </c>
      <c r="F2727" s="110">
        <f>IF('3A-Rail transport'!$AD$56="no"," ",ROUND(E2727,4))</f>
        <v>0.70399999999999996</v>
      </c>
      <c r="G2727" s="110">
        <f>IF('3A-Rail transport'!$AD$57="no"," ",ROUND(E2727,4))</f>
        <v>0.70399999999999996</v>
      </c>
      <c r="H2727" s="110"/>
      <c r="S2727" s="110">
        <f t="shared" si="175"/>
        <v>0.70400000000000051</v>
      </c>
      <c r="T2727" s="110">
        <f>IF('3B-Air transport'!AD$66="no"," ",ROUND(S2727,4))</f>
        <v>0.70399999999999996</v>
      </c>
      <c r="U2727" s="110">
        <f>IF('3B-Air transport'!AD$67="no"," ",ROUND(S2727,4))</f>
        <v>0.70399999999999996</v>
      </c>
      <c r="V2727" s="110">
        <f>IF('3B-Air transport'!AD$68="no"," ",ROUND(S2727,4))</f>
        <v>0.70399999999999996</v>
      </c>
      <c r="W2727" s="110"/>
      <c r="AB2727" s="110">
        <f t="shared" si="176"/>
        <v>0.70400000000000051</v>
      </c>
      <c r="AC2727" s="110">
        <f>IF('3C-Water transport'!AD$56="no"," ",ROUND(AB2727,4))</f>
        <v>0.70399999999999996</v>
      </c>
      <c r="AD2727" s="110">
        <f>IF('3C-Water transport'!AD$57="no"," ",ROUND(AB2727,4))</f>
        <v>0.70399999999999996</v>
      </c>
      <c r="AE2727" s="110">
        <f>IF('3C-Water transport'!AD$58="no"," ",ROUND(AB2727,4))</f>
        <v>0.70399999999999996</v>
      </c>
    </row>
    <row r="2728" spans="5:31" x14ac:dyDescent="0.25">
      <c r="E2728" s="110">
        <f t="shared" ref="E2728:E2791" si="177">E2727+0.001</f>
        <v>0.70500000000000052</v>
      </c>
      <c r="F2728" s="110">
        <f>IF('3A-Rail transport'!$AD$56="no"," ",ROUND(E2728,4))</f>
        <v>0.70499999999999996</v>
      </c>
      <c r="G2728" s="110">
        <f>IF('3A-Rail transport'!$AD$57="no"," ",ROUND(E2728,4))</f>
        <v>0.70499999999999996</v>
      </c>
      <c r="H2728" s="110"/>
      <c r="S2728" s="110">
        <f t="shared" ref="S2728:S2791" si="178">S2727+0.001</f>
        <v>0.70500000000000052</v>
      </c>
      <c r="T2728" s="110">
        <f>IF('3B-Air transport'!AD$66="no"," ",ROUND(S2728,4))</f>
        <v>0.70499999999999996</v>
      </c>
      <c r="U2728" s="110">
        <f>IF('3B-Air transport'!AD$67="no"," ",ROUND(S2728,4))</f>
        <v>0.70499999999999996</v>
      </c>
      <c r="V2728" s="110">
        <f>IF('3B-Air transport'!AD$68="no"," ",ROUND(S2728,4))</f>
        <v>0.70499999999999996</v>
      </c>
      <c r="W2728" s="110"/>
      <c r="AB2728" s="110">
        <f t="shared" ref="AB2728:AB2791" si="179">AB2727+0.001</f>
        <v>0.70500000000000052</v>
      </c>
      <c r="AC2728" s="110">
        <f>IF('3C-Water transport'!AD$56="no"," ",ROUND(AB2728,4))</f>
        <v>0.70499999999999996</v>
      </c>
      <c r="AD2728" s="110">
        <f>IF('3C-Water transport'!AD$57="no"," ",ROUND(AB2728,4))</f>
        <v>0.70499999999999996</v>
      </c>
      <c r="AE2728" s="110">
        <f>IF('3C-Water transport'!AD$58="no"," ",ROUND(AB2728,4))</f>
        <v>0.70499999999999996</v>
      </c>
    </row>
    <row r="2729" spans="5:31" x14ac:dyDescent="0.25">
      <c r="E2729" s="110">
        <f t="shared" si="177"/>
        <v>0.70600000000000052</v>
      </c>
      <c r="F2729" s="110">
        <f>IF('3A-Rail transport'!$AD$56="no"," ",ROUND(E2729,4))</f>
        <v>0.70599999999999996</v>
      </c>
      <c r="G2729" s="110">
        <f>IF('3A-Rail transport'!$AD$57="no"," ",ROUND(E2729,4))</f>
        <v>0.70599999999999996</v>
      </c>
      <c r="H2729" s="110"/>
      <c r="S2729" s="110">
        <f t="shared" si="178"/>
        <v>0.70600000000000052</v>
      </c>
      <c r="T2729" s="110">
        <f>IF('3B-Air transport'!AD$66="no"," ",ROUND(S2729,4))</f>
        <v>0.70599999999999996</v>
      </c>
      <c r="U2729" s="110">
        <f>IF('3B-Air transport'!AD$67="no"," ",ROUND(S2729,4))</f>
        <v>0.70599999999999996</v>
      </c>
      <c r="V2729" s="110">
        <f>IF('3B-Air transport'!AD$68="no"," ",ROUND(S2729,4))</f>
        <v>0.70599999999999996</v>
      </c>
      <c r="W2729" s="110"/>
      <c r="AB2729" s="110">
        <f t="shared" si="179"/>
        <v>0.70600000000000052</v>
      </c>
      <c r="AC2729" s="110">
        <f>IF('3C-Water transport'!AD$56="no"," ",ROUND(AB2729,4))</f>
        <v>0.70599999999999996</v>
      </c>
      <c r="AD2729" s="110">
        <f>IF('3C-Water transport'!AD$57="no"," ",ROUND(AB2729,4))</f>
        <v>0.70599999999999996</v>
      </c>
      <c r="AE2729" s="110">
        <f>IF('3C-Water transport'!AD$58="no"," ",ROUND(AB2729,4))</f>
        <v>0.70599999999999996</v>
      </c>
    </row>
    <row r="2730" spans="5:31" x14ac:dyDescent="0.25">
      <c r="E2730" s="110">
        <f t="shared" si="177"/>
        <v>0.70700000000000052</v>
      </c>
      <c r="F2730" s="110">
        <f>IF('3A-Rail transport'!$AD$56="no"," ",ROUND(E2730,4))</f>
        <v>0.70699999999999996</v>
      </c>
      <c r="G2730" s="110">
        <f>IF('3A-Rail transport'!$AD$57="no"," ",ROUND(E2730,4))</f>
        <v>0.70699999999999996</v>
      </c>
      <c r="H2730" s="110"/>
      <c r="S2730" s="110">
        <f t="shared" si="178"/>
        <v>0.70700000000000052</v>
      </c>
      <c r="T2730" s="110">
        <f>IF('3B-Air transport'!AD$66="no"," ",ROUND(S2730,4))</f>
        <v>0.70699999999999996</v>
      </c>
      <c r="U2730" s="110">
        <f>IF('3B-Air transport'!AD$67="no"," ",ROUND(S2730,4))</f>
        <v>0.70699999999999996</v>
      </c>
      <c r="V2730" s="110">
        <f>IF('3B-Air transport'!AD$68="no"," ",ROUND(S2730,4))</f>
        <v>0.70699999999999996</v>
      </c>
      <c r="W2730" s="110"/>
      <c r="AB2730" s="110">
        <f t="shared" si="179"/>
        <v>0.70700000000000052</v>
      </c>
      <c r="AC2730" s="110">
        <f>IF('3C-Water transport'!AD$56="no"," ",ROUND(AB2730,4))</f>
        <v>0.70699999999999996</v>
      </c>
      <c r="AD2730" s="110">
        <f>IF('3C-Water transport'!AD$57="no"," ",ROUND(AB2730,4))</f>
        <v>0.70699999999999996</v>
      </c>
      <c r="AE2730" s="110">
        <f>IF('3C-Water transport'!AD$58="no"," ",ROUND(AB2730,4))</f>
        <v>0.70699999999999996</v>
      </c>
    </row>
    <row r="2731" spans="5:31" x14ac:dyDescent="0.25">
      <c r="E2731" s="110">
        <f t="shared" si="177"/>
        <v>0.70800000000000052</v>
      </c>
      <c r="F2731" s="110">
        <f>IF('3A-Rail transport'!$AD$56="no"," ",ROUND(E2731,4))</f>
        <v>0.70799999999999996</v>
      </c>
      <c r="G2731" s="110">
        <f>IF('3A-Rail transport'!$AD$57="no"," ",ROUND(E2731,4))</f>
        <v>0.70799999999999996</v>
      </c>
      <c r="H2731" s="110"/>
      <c r="S2731" s="110">
        <f t="shared" si="178"/>
        <v>0.70800000000000052</v>
      </c>
      <c r="T2731" s="110">
        <f>IF('3B-Air transport'!AD$66="no"," ",ROUND(S2731,4))</f>
        <v>0.70799999999999996</v>
      </c>
      <c r="U2731" s="110">
        <f>IF('3B-Air transport'!AD$67="no"," ",ROUND(S2731,4))</f>
        <v>0.70799999999999996</v>
      </c>
      <c r="V2731" s="110">
        <f>IF('3B-Air transport'!AD$68="no"," ",ROUND(S2731,4))</f>
        <v>0.70799999999999996</v>
      </c>
      <c r="W2731" s="110"/>
      <c r="AB2731" s="110">
        <f t="shared" si="179"/>
        <v>0.70800000000000052</v>
      </c>
      <c r="AC2731" s="110">
        <f>IF('3C-Water transport'!AD$56="no"," ",ROUND(AB2731,4))</f>
        <v>0.70799999999999996</v>
      </c>
      <c r="AD2731" s="110">
        <f>IF('3C-Water transport'!AD$57="no"," ",ROUND(AB2731,4))</f>
        <v>0.70799999999999996</v>
      </c>
      <c r="AE2731" s="110">
        <f>IF('3C-Water transport'!AD$58="no"," ",ROUND(AB2731,4))</f>
        <v>0.70799999999999996</v>
      </c>
    </row>
    <row r="2732" spans="5:31" x14ac:dyDescent="0.25">
      <c r="E2732" s="110">
        <f t="shared" si="177"/>
        <v>0.70900000000000052</v>
      </c>
      <c r="F2732" s="110">
        <f>IF('3A-Rail transport'!$AD$56="no"," ",ROUND(E2732,4))</f>
        <v>0.70899999999999996</v>
      </c>
      <c r="G2732" s="110">
        <f>IF('3A-Rail transport'!$AD$57="no"," ",ROUND(E2732,4))</f>
        <v>0.70899999999999996</v>
      </c>
      <c r="H2732" s="110"/>
      <c r="S2732" s="110">
        <f t="shared" si="178"/>
        <v>0.70900000000000052</v>
      </c>
      <c r="T2732" s="110">
        <f>IF('3B-Air transport'!AD$66="no"," ",ROUND(S2732,4))</f>
        <v>0.70899999999999996</v>
      </c>
      <c r="U2732" s="110">
        <f>IF('3B-Air transport'!AD$67="no"," ",ROUND(S2732,4))</f>
        <v>0.70899999999999996</v>
      </c>
      <c r="V2732" s="110">
        <f>IF('3B-Air transport'!AD$68="no"," ",ROUND(S2732,4))</f>
        <v>0.70899999999999996</v>
      </c>
      <c r="W2732" s="110"/>
      <c r="AB2732" s="110">
        <f t="shared" si="179"/>
        <v>0.70900000000000052</v>
      </c>
      <c r="AC2732" s="110">
        <f>IF('3C-Water transport'!AD$56="no"," ",ROUND(AB2732,4))</f>
        <v>0.70899999999999996</v>
      </c>
      <c r="AD2732" s="110">
        <f>IF('3C-Water transport'!AD$57="no"," ",ROUND(AB2732,4))</f>
        <v>0.70899999999999996</v>
      </c>
      <c r="AE2732" s="110">
        <f>IF('3C-Water transport'!AD$58="no"," ",ROUND(AB2732,4))</f>
        <v>0.70899999999999996</v>
      </c>
    </row>
    <row r="2733" spans="5:31" x14ac:dyDescent="0.25">
      <c r="E2733" s="110">
        <f t="shared" si="177"/>
        <v>0.71000000000000052</v>
      </c>
      <c r="F2733" s="110">
        <f>IF('3A-Rail transport'!$AD$56="no"," ",ROUND(E2733,4))</f>
        <v>0.71</v>
      </c>
      <c r="G2733" s="110">
        <f>IF('3A-Rail transport'!$AD$57="no"," ",ROUND(E2733,4))</f>
        <v>0.71</v>
      </c>
      <c r="H2733" s="110"/>
      <c r="S2733" s="110">
        <f t="shared" si="178"/>
        <v>0.71000000000000052</v>
      </c>
      <c r="T2733" s="110">
        <f>IF('3B-Air transport'!AD$66="no"," ",ROUND(S2733,4))</f>
        <v>0.71</v>
      </c>
      <c r="U2733" s="110">
        <f>IF('3B-Air transport'!AD$67="no"," ",ROUND(S2733,4))</f>
        <v>0.71</v>
      </c>
      <c r="V2733" s="110">
        <f>IF('3B-Air transport'!AD$68="no"," ",ROUND(S2733,4))</f>
        <v>0.71</v>
      </c>
      <c r="W2733" s="110"/>
      <c r="AB2733" s="110">
        <f t="shared" si="179"/>
        <v>0.71000000000000052</v>
      </c>
      <c r="AC2733" s="110">
        <f>IF('3C-Water transport'!AD$56="no"," ",ROUND(AB2733,4))</f>
        <v>0.71</v>
      </c>
      <c r="AD2733" s="110">
        <f>IF('3C-Water transport'!AD$57="no"," ",ROUND(AB2733,4))</f>
        <v>0.71</v>
      </c>
      <c r="AE2733" s="110">
        <f>IF('3C-Water transport'!AD$58="no"," ",ROUND(AB2733,4))</f>
        <v>0.71</v>
      </c>
    </row>
    <row r="2734" spans="5:31" x14ac:dyDescent="0.25">
      <c r="E2734" s="110">
        <f t="shared" si="177"/>
        <v>0.71100000000000052</v>
      </c>
      <c r="F2734" s="110">
        <f>IF('3A-Rail transport'!$AD$56="no"," ",ROUND(E2734,4))</f>
        <v>0.71099999999999997</v>
      </c>
      <c r="G2734" s="110">
        <f>IF('3A-Rail transport'!$AD$57="no"," ",ROUND(E2734,4))</f>
        <v>0.71099999999999997</v>
      </c>
      <c r="H2734" s="110"/>
      <c r="S2734" s="110">
        <f t="shared" si="178"/>
        <v>0.71100000000000052</v>
      </c>
      <c r="T2734" s="110">
        <f>IF('3B-Air transport'!AD$66="no"," ",ROUND(S2734,4))</f>
        <v>0.71099999999999997</v>
      </c>
      <c r="U2734" s="110">
        <f>IF('3B-Air transport'!AD$67="no"," ",ROUND(S2734,4))</f>
        <v>0.71099999999999997</v>
      </c>
      <c r="V2734" s="110">
        <f>IF('3B-Air transport'!AD$68="no"," ",ROUND(S2734,4))</f>
        <v>0.71099999999999997</v>
      </c>
      <c r="W2734" s="110"/>
      <c r="AB2734" s="110">
        <f t="shared" si="179"/>
        <v>0.71100000000000052</v>
      </c>
      <c r="AC2734" s="110">
        <f>IF('3C-Water transport'!AD$56="no"," ",ROUND(AB2734,4))</f>
        <v>0.71099999999999997</v>
      </c>
      <c r="AD2734" s="110">
        <f>IF('3C-Water transport'!AD$57="no"," ",ROUND(AB2734,4))</f>
        <v>0.71099999999999997</v>
      </c>
      <c r="AE2734" s="110">
        <f>IF('3C-Water transport'!AD$58="no"," ",ROUND(AB2734,4))</f>
        <v>0.71099999999999997</v>
      </c>
    </row>
    <row r="2735" spans="5:31" x14ac:dyDescent="0.25">
      <c r="E2735" s="110">
        <f t="shared" si="177"/>
        <v>0.71200000000000052</v>
      </c>
      <c r="F2735" s="110">
        <f>IF('3A-Rail transport'!$AD$56="no"," ",ROUND(E2735,4))</f>
        <v>0.71199999999999997</v>
      </c>
      <c r="G2735" s="110">
        <f>IF('3A-Rail transport'!$AD$57="no"," ",ROUND(E2735,4))</f>
        <v>0.71199999999999997</v>
      </c>
      <c r="H2735" s="110"/>
      <c r="S2735" s="110">
        <f t="shared" si="178"/>
        <v>0.71200000000000052</v>
      </c>
      <c r="T2735" s="110">
        <f>IF('3B-Air transport'!AD$66="no"," ",ROUND(S2735,4))</f>
        <v>0.71199999999999997</v>
      </c>
      <c r="U2735" s="110">
        <f>IF('3B-Air transport'!AD$67="no"," ",ROUND(S2735,4))</f>
        <v>0.71199999999999997</v>
      </c>
      <c r="V2735" s="110">
        <f>IF('3B-Air transport'!AD$68="no"," ",ROUND(S2735,4))</f>
        <v>0.71199999999999997</v>
      </c>
      <c r="W2735" s="110"/>
      <c r="AB2735" s="110">
        <f t="shared" si="179"/>
        <v>0.71200000000000052</v>
      </c>
      <c r="AC2735" s="110">
        <f>IF('3C-Water transport'!AD$56="no"," ",ROUND(AB2735,4))</f>
        <v>0.71199999999999997</v>
      </c>
      <c r="AD2735" s="110">
        <f>IF('3C-Water transport'!AD$57="no"," ",ROUND(AB2735,4))</f>
        <v>0.71199999999999997</v>
      </c>
      <c r="AE2735" s="110">
        <f>IF('3C-Water transport'!AD$58="no"," ",ROUND(AB2735,4))</f>
        <v>0.71199999999999997</v>
      </c>
    </row>
    <row r="2736" spans="5:31" x14ac:dyDescent="0.25">
      <c r="E2736" s="110">
        <f t="shared" si="177"/>
        <v>0.71300000000000052</v>
      </c>
      <c r="F2736" s="110">
        <f>IF('3A-Rail transport'!$AD$56="no"," ",ROUND(E2736,4))</f>
        <v>0.71299999999999997</v>
      </c>
      <c r="G2736" s="110">
        <f>IF('3A-Rail transport'!$AD$57="no"," ",ROUND(E2736,4))</f>
        <v>0.71299999999999997</v>
      </c>
      <c r="H2736" s="110"/>
      <c r="S2736" s="110">
        <f t="shared" si="178"/>
        <v>0.71300000000000052</v>
      </c>
      <c r="T2736" s="110">
        <f>IF('3B-Air transport'!AD$66="no"," ",ROUND(S2736,4))</f>
        <v>0.71299999999999997</v>
      </c>
      <c r="U2736" s="110">
        <f>IF('3B-Air transport'!AD$67="no"," ",ROUND(S2736,4))</f>
        <v>0.71299999999999997</v>
      </c>
      <c r="V2736" s="110">
        <f>IF('3B-Air transport'!AD$68="no"," ",ROUND(S2736,4))</f>
        <v>0.71299999999999997</v>
      </c>
      <c r="W2736" s="110"/>
      <c r="AB2736" s="110">
        <f t="shared" si="179"/>
        <v>0.71300000000000052</v>
      </c>
      <c r="AC2736" s="110">
        <f>IF('3C-Water transport'!AD$56="no"," ",ROUND(AB2736,4))</f>
        <v>0.71299999999999997</v>
      </c>
      <c r="AD2736" s="110">
        <f>IF('3C-Water transport'!AD$57="no"," ",ROUND(AB2736,4))</f>
        <v>0.71299999999999997</v>
      </c>
      <c r="AE2736" s="110">
        <f>IF('3C-Water transport'!AD$58="no"," ",ROUND(AB2736,4))</f>
        <v>0.71299999999999997</v>
      </c>
    </row>
    <row r="2737" spans="5:31" x14ac:dyDescent="0.25">
      <c r="E2737" s="110">
        <f t="shared" si="177"/>
        <v>0.71400000000000052</v>
      </c>
      <c r="F2737" s="110">
        <f>IF('3A-Rail transport'!$AD$56="no"," ",ROUND(E2737,4))</f>
        <v>0.71399999999999997</v>
      </c>
      <c r="G2737" s="110">
        <f>IF('3A-Rail transport'!$AD$57="no"," ",ROUND(E2737,4))</f>
        <v>0.71399999999999997</v>
      </c>
      <c r="H2737" s="110"/>
      <c r="S2737" s="110">
        <f t="shared" si="178"/>
        <v>0.71400000000000052</v>
      </c>
      <c r="T2737" s="110">
        <f>IF('3B-Air transport'!AD$66="no"," ",ROUND(S2737,4))</f>
        <v>0.71399999999999997</v>
      </c>
      <c r="U2737" s="110">
        <f>IF('3B-Air transport'!AD$67="no"," ",ROUND(S2737,4))</f>
        <v>0.71399999999999997</v>
      </c>
      <c r="V2737" s="110">
        <f>IF('3B-Air transport'!AD$68="no"," ",ROUND(S2737,4))</f>
        <v>0.71399999999999997</v>
      </c>
      <c r="W2737" s="110"/>
      <c r="AB2737" s="110">
        <f t="shared" si="179"/>
        <v>0.71400000000000052</v>
      </c>
      <c r="AC2737" s="110">
        <f>IF('3C-Water transport'!AD$56="no"," ",ROUND(AB2737,4))</f>
        <v>0.71399999999999997</v>
      </c>
      <c r="AD2737" s="110">
        <f>IF('3C-Water transport'!AD$57="no"," ",ROUND(AB2737,4))</f>
        <v>0.71399999999999997</v>
      </c>
      <c r="AE2737" s="110">
        <f>IF('3C-Water transport'!AD$58="no"," ",ROUND(AB2737,4))</f>
        <v>0.71399999999999997</v>
      </c>
    </row>
    <row r="2738" spans="5:31" x14ac:dyDescent="0.25">
      <c r="E2738" s="110">
        <f t="shared" si="177"/>
        <v>0.71500000000000052</v>
      </c>
      <c r="F2738" s="110">
        <f>IF('3A-Rail transport'!$AD$56="no"," ",ROUND(E2738,4))</f>
        <v>0.71499999999999997</v>
      </c>
      <c r="G2738" s="110">
        <f>IF('3A-Rail transport'!$AD$57="no"," ",ROUND(E2738,4))</f>
        <v>0.71499999999999997</v>
      </c>
      <c r="H2738" s="110"/>
      <c r="S2738" s="110">
        <f t="shared" si="178"/>
        <v>0.71500000000000052</v>
      </c>
      <c r="T2738" s="110">
        <f>IF('3B-Air transport'!AD$66="no"," ",ROUND(S2738,4))</f>
        <v>0.71499999999999997</v>
      </c>
      <c r="U2738" s="110">
        <f>IF('3B-Air transport'!AD$67="no"," ",ROUND(S2738,4))</f>
        <v>0.71499999999999997</v>
      </c>
      <c r="V2738" s="110">
        <f>IF('3B-Air transport'!AD$68="no"," ",ROUND(S2738,4))</f>
        <v>0.71499999999999997</v>
      </c>
      <c r="W2738" s="110"/>
      <c r="AB2738" s="110">
        <f t="shared" si="179"/>
        <v>0.71500000000000052</v>
      </c>
      <c r="AC2738" s="110">
        <f>IF('3C-Water transport'!AD$56="no"," ",ROUND(AB2738,4))</f>
        <v>0.71499999999999997</v>
      </c>
      <c r="AD2738" s="110">
        <f>IF('3C-Water transport'!AD$57="no"," ",ROUND(AB2738,4))</f>
        <v>0.71499999999999997</v>
      </c>
      <c r="AE2738" s="110">
        <f>IF('3C-Water transport'!AD$58="no"," ",ROUND(AB2738,4))</f>
        <v>0.71499999999999997</v>
      </c>
    </row>
    <row r="2739" spans="5:31" x14ac:dyDescent="0.25">
      <c r="E2739" s="110">
        <f t="shared" si="177"/>
        <v>0.71600000000000052</v>
      </c>
      <c r="F2739" s="110">
        <f>IF('3A-Rail transport'!$AD$56="no"," ",ROUND(E2739,4))</f>
        <v>0.71599999999999997</v>
      </c>
      <c r="G2739" s="110">
        <f>IF('3A-Rail transport'!$AD$57="no"," ",ROUND(E2739,4))</f>
        <v>0.71599999999999997</v>
      </c>
      <c r="H2739" s="110"/>
      <c r="S2739" s="110">
        <f t="shared" si="178"/>
        <v>0.71600000000000052</v>
      </c>
      <c r="T2739" s="110">
        <f>IF('3B-Air transport'!AD$66="no"," ",ROUND(S2739,4))</f>
        <v>0.71599999999999997</v>
      </c>
      <c r="U2739" s="110">
        <f>IF('3B-Air transport'!AD$67="no"," ",ROUND(S2739,4))</f>
        <v>0.71599999999999997</v>
      </c>
      <c r="V2739" s="110">
        <f>IF('3B-Air transport'!AD$68="no"," ",ROUND(S2739,4))</f>
        <v>0.71599999999999997</v>
      </c>
      <c r="W2739" s="110"/>
      <c r="AB2739" s="110">
        <f t="shared" si="179"/>
        <v>0.71600000000000052</v>
      </c>
      <c r="AC2739" s="110">
        <f>IF('3C-Water transport'!AD$56="no"," ",ROUND(AB2739,4))</f>
        <v>0.71599999999999997</v>
      </c>
      <c r="AD2739" s="110">
        <f>IF('3C-Water transport'!AD$57="no"," ",ROUND(AB2739,4))</f>
        <v>0.71599999999999997</v>
      </c>
      <c r="AE2739" s="110">
        <f>IF('3C-Water transport'!AD$58="no"," ",ROUND(AB2739,4))</f>
        <v>0.71599999999999997</v>
      </c>
    </row>
    <row r="2740" spans="5:31" x14ac:dyDescent="0.25">
      <c r="E2740" s="110">
        <f t="shared" si="177"/>
        <v>0.71700000000000053</v>
      </c>
      <c r="F2740" s="110">
        <f>IF('3A-Rail transport'!$AD$56="no"," ",ROUND(E2740,4))</f>
        <v>0.71699999999999997</v>
      </c>
      <c r="G2740" s="110">
        <f>IF('3A-Rail transport'!$AD$57="no"," ",ROUND(E2740,4))</f>
        <v>0.71699999999999997</v>
      </c>
      <c r="H2740" s="110"/>
      <c r="S2740" s="110">
        <f t="shared" si="178"/>
        <v>0.71700000000000053</v>
      </c>
      <c r="T2740" s="110">
        <f>IF('3B-Air transport'!AD$66="no"," ",ROUND(S2740,4))</f>
        <v>0.71699999999999997</v>
      </c>
      <c r="U2740" s="110">
        <f>IF('3B-Air transport'!AD$67="no"," ",ROUND(S2740,4))</f>
        <v>0.71699999999999997</v>
      </c>
      <c r="V2740" s="110">
        <f>IF('3B-Air transport'!AD$68="no"," ",ROUND(S2740,4))</f>
        <v>0.71699999999999997</v>
      </c>
      <c r="W2740" s="110"/>
      <c r="AB2740" s="110">
        <f t="shared" si="179"/>
        <v>0.71700000000000053</v>
      </c>
      <c r="AC2740" s="110">
        <f>IF('3C-Water transport'!AD$56="no"," ",ROUND(AB2740,4))</f>
        <v>0.71699999999999997</v>
      </c>
      <c r="AD2740" s="110">
        <f>IF('3C-Water transport'!AD$57="no"," ",ROUND(AB2740,4))</f>
        <v>0.71699999999999997</v>
      </c>
      <c r="AE2740" s="110">
        <f>IF('3C-Water transport'!AD$58="no"," ",ROUND(AB2740,4))</f>
        <v>0.71699999999999997</v>
      </c>
    </row>
    <row r="2741" spans="5:31" x14ac:dyDescent="0.25">
      <c r="E2741" s="110">
        <f t="shared" si="177"/>
        <v>0.71800000000000053</v>
      </c>
      <c r="F2741" s="110">
        <f>IF('3A-Rail transport'!$AD$56="no"," ",ROUND(E2741,4))</f>
        <v>0.71799999999999997</v>
      </c>
      <c r="G2741" s="110">
        <f>IF('3A-Rail transport'!$AD$57="no"," ",ROUND(E2741,4))</f>
        <v>0.71799999999999997</v>
      </c>
      <c r="H2741" s="110"/>
      <c r="S2741" s="110">
        <f t="shared" si="178"/>
        <v>0.71800000000000053</v>
      </c>
      <c r="T2741" s="110">
        <f>IF('3B-Air transport'!AD$66="no"," ",ROUND(S2741,4))</f>
        <v>0.71799999999999997</v>
      </c>
      <c r="U2741" s="110">
        <f>IF('3B-Air transport'!AD$67="no"," ",ROUND(S2741,4))</f>
        <v>0.71799999999999997</v>
      </c>
      <c r="V2741" s="110">
        <f>IF('3B-Air transport'!AD$68="no"," ",ROUND(S2741,4))</f>
        <v>0.71799999999999997</v>
      </c>
      <c r="W2741" s="110"/>
      <c r="AB2741" s="110">
        <f t="shared" si="179"/>
        <v>0.71800000000000053</v>
      </c>
      <c r="AC2741" s="110">
        <f>IF('3C-Water transport'!AD$56="no"," ",ROUND(AB2741,4))</f>
        <v>0.71799999999999997</v>
      </c>
      <c r="AD2741" s="110">
        <f>IF('3C-Water transport'!AD$57="no"," ",ROUND(AB2741,4))</f>
        <v>0.71799999999999997</v>
      </c>
      <c r="AE2741" s="110">
        <f>IF('3C-Water transport'!AD$58="no"," ",ROUND(AB2741,4))</f>
        <v>0.71799999999999997</v>
      </c>
    </row>
    <row r="2742" spans="5:31" x14ac:dyDescent="0.25">
      <c r="E2742" s="110">
        <f t="shared" si="177"/>
        <v>0.71900000000000053</v>
      </c>
      <c r="F2742" s="110">
        <f>IF('3A-Rail transport'!$AD$56="no"," ",ROUND(E2742,4))</f>
        <v>0.71899999999999997</v>
      </c>
      <c r="G2742" s="110">
        <f>IF('3A-Rail transport'!$AD$57="no"," ",ROUND(E2742,4))</f>
        <v>0.71899999999999997</v>
      </c>
      <c r="H2742" s="110"/>
      <c r="S2742" s="110">
        <f t="shared" si="178"/>
        <v>0.71900000000000053</v>
      </c>
      <c r="T2742" s="110">
        <f>IF('3B-Air transport'!AD$66="no"," ",ROUND(S2742,4))</f>
        <v>0.71899999999999997</v>
      </c>
      <c r="U2742" s="110">
        <f>IF('3B-Air transport'!AD$67="no"," ",ROUND(S2742,4))</f>
        <v>0.71899999999999997</v>
      </c>
      <c r="V2742" s="110">
        <f>IF('3B-Air transport'!AD$68="no"," ",ROUND(S2742,4))</f>
        <v>0.71899999999999997</v>
      </c>
      <c r="W2742" s="110"/>
      <c r="AB2742" s="110">
        <f t="shared" si="179"/>
        <v>0.71900000000000053</v>
      </c>
      <c r="AC2742" s="110">
        <f>IF('3C-Water transport'!AD$56="no"," ",ROUND(AB2742,4))</f>
        <v>0.71899999999999997</v>
      </c>
      <c r="AD2742" s="110">
        <f>IF('3C-Water transport'!AD$57="no"," ",ROUND(AB2742,4))</f>
        <v>0.71899999999999997</v>
      </c>
      <c r="AE2742" s="110">
        <f>IF('3C-Water transport'!AD$58="no"," ",ROUND(AB2742,4))</f>
        <v>0.71899999999999997</v>
      </c>
    </row>
    <row r="2743" spans="5:31" x14ac:dyDescent="0.25">
      <c r="E2743" s="110">
        <f t="shared" si="177"/>
        <v>0.72000000000000053</v>
      </c>
      <c r="F2743" s="110">
        <f>IF('3A-Rail transport'!$AD$56="no"," ",ROUND(E2743,4))</f>
        <v>0.72</v>
      </c>
      <c r="G2743" s="110">
        <f>IF('3A-Rail transport'!$AD$57="no"," ",ROUND(E2743,4))</f>
        <v>0.72</v>
      </c>
      <c r="H2743" s="110"/>
      <c r="S2743" s="110">
        <f t="shared" si="178"/>
        <v>0.72000000000000053</v>
      </c>
      <c r="T2743" s="110">
        <f>IF('3B-Air transport'!AD$66="no"," ",ROUND(S2743,4))</f>
        <v>0.72</v>
      </c>
      <c r="U2743" s="110">
        <f>IF('3B-Air transport'!AD$67="no"," ",ROUND(S2743,4))</f>
        <v>0.72</v>
      </c>
      <c r="V2743" s="110">
        <f>IF('3B-Air transport'!AD$68="no"," ",ROUND(S2743,4))</f>
        <v>0.72</v>
      </c>
      <c r="W2743" s="110"/>
      <c r="AB2743" s="110">
        <f t="shared" si="179"/>
        <v>0.72000000000000053</v>
      </c>
      <c r="AC2743" s="110">
        <f>IF('3C-Water transport'!AD$56="no"," ",ROUND(AB2743,4))</f>
        <v>0.72</v>
      </c>
      <c r="AD2743" s="110">
        <f>IF('3C-Water transport'!AD$57="no"," ",ROUND(AB2743,4))</f>
        <v>0.72</v>
      </c>
      <c r="AE2743" s="110">
        <f>IF('3C-Water transport'!AD$58="no"," ",ROUND(AB2743,4))</f>
        <v>0.72</v>
      </c>
    </row>
    <row r="2744" spans="5:31" x14ac:dyDescent="0.25">
      <c r="E2744" s="110">
        <f t="shared" si="177"/>
        <v>0.72100000000000053</v>
      </c>
      <c r="F2744" s="110">
        <f>IF('3A-Rail transport'!$AD$56="no"," ",ROUND(E2744,4))</f>
        <v>0.72099999999999997</v>
      </c>
      <c r="G2744" s="110">
        <f>IF('3A-Rail transport'!$AD$57="no"," ",ROUND(E2744,4))</f>
        <v>0.72099999999999997</v>
      </c>
      <c r="H2744" s="110"/>
      <c r="S2744" s="110">
        <f t="shared" si="178"/>
        <v>0.72100000000000053</v>
      </c>
      <c r="T2744" s="110">
        <f>IF('3B-Air transport'!AD$66="no"," ",ROUND(S2744,4))</f>
        <v>0.72099999999999997</v>
      </c>
      <c r="U2744" s="110">
        <f>IF('3B-Air transport'!AD$67="no"," ",ROUND(S2744,4))</f>
        <v>0.72099999999999997</v>
      </c>
      <c r="V2744" s="110">
        <f>IF('3B-Air transport'!AD$68="no"," ",ROUND(S2744,4))</f>
        <v>0.72099999999999997</v>
      </c>
      <c r="W2744" s="110"/>
      <c r="AB2744" s="110">
        <f t="shared" si="179"/>
        <v>0.72100000000000053</v>
      </c>
      <c r="AC2744" s="110">
        <f>IF('3C-Water transport'!AD$56="no"," ",ROUND(AB2744,4))</f>
        <v>0.72099999999999997</v>
      </c>
      <c r="AD2744" s="110">
        <f>IF('3C-Water transport'!AD$57="no"," ",ROUND(AB2744,4))</f>
        <v>0.72099999999999997</v>
      </c>
      <c r="AE2744" s="110">
        <f>IF('3C-Water transport'!AD$58="no"," ",ROUND(AB2744,4))</f>
        <v>0.72099999999999997</v>
      </c>
    </row>
    <row r="2745" spans="5:31" x14ac:dyDescent="0.25">
      <c r="E2745" s="110">
        <f t="shared" si="177"/>
        <v>0.72200000000000053</v>
      </c>
      <c r="F2745" s="110">
        <f>IF('3A-Rail transport'!$AD$56="no"," ",ROUND(E2745,4))</f>
        <v>0.72199999999999998</v>
      </c>
      <c r="G2745" s="110">
        <f>IF('3A-Rail transport'!$AD$57="no"," ",ROUND(E2745,4))</f>
        <v>0.72199999999999998</v>
      </c>
      <c r="H2745" s="110"/>
      <c r="S2745" s="110">
        <f t="shared" si="178"/>
        <v>0.72200000000000053</v>
      </c>
      <c r="T2745" s="110">
        <f>IF('3B-Air transport'!AD$66="no"," ",ROUND(S2745,4))</f>
        <v>0.72199999999999998</v>
      </c>
      <c r="U2745" s="110">
        <f>IF('3B-Air transport'!AD$67="no"," ",ROUND(S2745,4))</f>
        <v>0.72199999999999998</v>
      </c>
      <c r="V2745" s="110">
        <f>IF('3B-Air transport'!AD$68="no"," ",ROUND(S2745,4))</f>
        <v>0.72199999999999998</v>
      </c>
      <c r="W2745" s="110"/>
      <c r="AB2745" s="110">
        <f t="shared" si="179"/>
        <v>0.72200000000000053</v>
      </c>
      <c r="AC2745" s="110">
        <f>IF('3C-Water transport'!AD$56="no"," ",ROUND(AB2745,4))</f>
        <v>0.72199999999999998</v>
      </c>
      <c r="AD2745" s="110">
        <f>IF('3C-Water transport'!AD$57="no"," ",ROUND(AB2745,4))</f>
        <v>0.72199999999999998</v>
      </c>
      <c r="AE2745" s="110">
        <f>IF('3C-Water transport'!AD$58="no"," ",ROUND(AB2745,4))</f>
        <v>0.72199999999999998</v>
      </c>
    </row>
    <row r="2746" spans="5:31" x14ac:dyDescent="0.25">
      <c r="E2746" s="110">
        <f t="shared" si="177"/>
        <v>0.72300000000000053</v>
      </c>
      <c r="F2746" s="110">
        <f>IF('3A-Rail transport'!$AD$56="no"," ",ROUND(E2746,4))</f>
        <v>0.72299999999999998</v>
      </c>
      <c r="G2746" s="110">
        <f>IF('3A-Rail transport'!$AD$57="no"," ",ROUND(E2746,4))</f>
        <v>0.72299999999999998</v>
      </c>
      <c r="H2746" s="110"/>
      <c r="S2746" s="110">
        <f t="shared" si="178"/>
        <v>0.72300000000000053</v>
      </c>
      <c r="T2746" s="110">
        <f>IF('3B-Air transport'!AD$66="no"," ",ROUND(S2746,4))</f>
        <v>0.72299999999999998</v>
      </c>
      <c r="U2746" s="110">
        <f>IF('3B-Air transport'!AD$67="no"," ",ROUND(S2746,4))</f>
        <v>0.72299999999999998</v>
      </c>
      <c r="V2746" s="110">
        <f>IF('3B-Air transport'!AD$68="no"," ",ROUND(S2746,4))</f>
        <v>0.72299999999999998</v>
      </c>
      <c r="W2746" s="110"/>
      <c r="AB2746" s="110">
        <f t="shared" si="179"/>
        <v>0.72300000000000053</v>
      </c>
      <c r="AC2746" s="110">
        <f>IF('3C-Water transport'!AD$56="no"," ",ROUND(AB2746,4))</f>
        <v>0.72299999999999998</v>
      </c>
      <c r="AD2746" s="110">
        <f>IF('3C-Water transport'!AD$57="no"," ",ROUND(AB2746,4))</f>
        <v>0.72299999999999998</v>
      </c>
      <c r="AE2746" s="110">
        <f>IF('3C-Water transport'!AD$58="no"," ",ROUND(AB2746,4))</f>
        <v>0.72299999999999998</v>
      </c>
    </row>
    <row r="2747" spans="5:31" x14ac:dyDescent="0.25">
      <c r="E2747" s="110">
        <f t="shared" si="177"/>
        <v>0.72400000000000053</v>
      </c>
      <c r="F2747" s="110">
        <f>IF('3A-Rail transport'!$AD$56="no"," ",ROUND(E2747,4))</f>
        <v>0.72399999999999998</v>
      </c>
      <c r="G2747" s="110">
        <f>IF('3A-Rail transport'!$AD$57="no"," ",ROUND(E2747,4))</f>
        <v>0.72399999999999998</v>
      </c>
      <c r="H2747" s="110"/>
      <c r="S2747" s="110">
        <f t="shared" si="178"/>
        <v>0.72400000000000053</v>
      </c>
      <c r="T2747" s="110">
        <f>IF('3B-Air transport'!AD$66="no"," ",ROUND(S2747,4))</f>
        <v>0.72399999999999998</v>
      </c>
      <c r="U2747" s="110">
        <f>IF('3B-Air transport'!AD$67="no"," ",ROUND(S2747,4))</f>
        <v>0.72399999999999998</v>
      </c>
      <c r="V2747" s="110">
        <f>IF('3B-Air transport'!AD$68="no"," ",ROUND(S2747,4))</f>
        <v>0.72399999999999998</v>
      </c>
      <c r="W2747" s="110"/>
      <c r="AB2747" s="110">
        <f t="shared" si="179"/>
        <v>0.72400000000000053</v>
      </c>
      <c r="AC2747" s="110">
        <f>IF('3C-Water transport'!AD$56="no"," ",ROUND(AB2747,4))</f>
        <v>0.72399999999999998</v>
      </c>
      <c r="AD2747" s="110">
        <f>IF('3C-Water transport'!AD$57="no"," ",ROUND(AB2747,4))</f>
        <v>0.72399999999999998</v>
      </c>
      <c r="AE2747" s="110">
        <f>IF('3C-Water transport'!AD$58="no"," ",ROUND(AB2747,4))</f>
        <v>0.72399999999999998</v>
      </c>
    </row>
    <row r="2748" spans="5:31" x14ac:dyDescent="0.25">
      <c r="E2748" s="110">
        <f t="shared" si="177"/>
        <v>0.72500000000000053</v>
      </c>
      <c r="F2748" s="110">
        <f>IF('3A-Rail transport'!$AD$56="no"," ",ROUND(E2748,4))</f>
        <v>0.72499999999999998</v>
      </c>
      <c r="G2748" s="110">
        <f>IF('3A-Rail transport'!$AD$57="no"," ",ROUND(E2748,4))</f>
        <v>0.72499999999999998</v>
      </c>
      <c r="H2748" s="110"/>
      <c r="S2748" s="110">
        <f t="shared" si="178"/>
        <v>0.72500000000000053</v>
      </c>
      <c r="T2748" s="110">
        <f>IF('3B-Air transport'!AD$66="no"," ",ROUND(S2748,4))</f>
        <v>0.72499999999999998</v>
      </c>
      <c r="U2748" s="110">
        <f>IF('3B-Air transport'!AD$67="no"," ",ROUND(S2748,4))</f>
        <v>0.72499999999999998</v>
      </c>
      <c r="V2748" s="110">
        <f>IF('3B-Air transport'!AD$68="no"," ",ROUND(S2748,4))</f>
        <v>0.72499999999999998</v>
      </c>
      <c r="W2748" s="110"/>
      <c r="AB2748" s="110">
        <f t="shared" si="179"/>
        <v>0.72500000000000053</v>
      </c>
      <c r="AC2748" s="110">
        <f>IF('3C-Water transport'!AD$56="no"," ",ROUND(AB2748,4))</f>
        <v>0.72499999999999998</v>
      </c>
      <c r="AD2748" s="110">
        <f>IF('3C-Water transport'!AD$57="no"," ",ROUND(AB2748,4))</f>
        <v>0.72499999999999998</v>
      </c>
      <c r="AE2748" s="110">
        <f>IF('3C-Water transport'!AD$58="no"," ",ROUND(AB2748,4))</f>
        <v>0.72499999999999998</v>
      </c>
    </row>
    <row r="2749" spans="5:31" x14ac:dyDescent="0.25">
      <c r="E2749" s="110">
        <f t="shared" si="177"/>
        <v>0.72600000000000053</v>
      </c>
      <c r="F2749" s="110">
        <f>IF('3A-Rail transport'!$AD$56="no"," ",ROUND(E2749,4))</f>
        <v>0.72599999999999998</v>
      </c>
      <c r="G2749" s="110">
        <f>IF('3A-Rail transport'!$AD$57="no"," ",ROUND(E2749,4))</f>
        <v>0.72599999999999998</v>
      </c>
      <c r="H2749" s="110"/>
      <c r="S2749" s="110">
        <f t="shared" si="178"/>
        <v>0.72600000000000053</v>
      </c>
      <c r="T2749" s="110">
        <f>IF('3B-Air transport'!AD$66="no"," ",ROUND(S2749,4))</f>
        <v>0.72599999999999998</v>
      </c>
      <c r="U2749" s="110">
        <f>IF('3B-Air transport'!AD$67="no"," ",ROUND(S2749,4))</f>
        <v>0.72599999999999998</v>
      </c>
      <c r="V2749" s="110">
        <f>IF('3B-Air transport'!AD$68="no"," ",ROUND(S2749,4))</f>
        <v>0.72599999999999998</v>
      </c>
      <c r="W2749" s="110"/>
      <c r="AB2749" s="110">
        <f t="shared" si="179"/>
        <v>0.72600000000000053</v>
      </c>
      <c r="AC2749" s="110">
        <f>IF('3C-Water transport'!AD$56="no"," ",ROUND(AB2749,4))</f>
        <v>0.72599999999999998</v>
      </c>
      <c r="AD2749" s="110">
        <f>IF('3C-Water transport'!AD$57="no"," ",ROUND(AB2749,4))</f>
        <v>0.72599999999999998</v>
      </c>
      <c r="AE2749" s="110">
        <f>IF('3C-Water transport'!AD$58="no"," ",ROUND(AB2749,4))</f>
        <v>0.72599999999999998</v>
      </c>
    </row>
    <row r="2750" spans="5:31" x14ac:dyDescent="0.25">
      <c r="E2750" s="110">
        <f t="shared" si="177"/>
        <v>0.72700000000000053</v>
      </c>
      <c r="F2750" s="110">
        <f>IF('3A-Rail transport'!$AD$56="no"," ",ROUND(E2750,4))</f>
        <v>0.72699999999999998</v>
      </c>
      <c r="G2750" s="110">
        <f>IF('3A-Rail transport'!$AD$57="no"," ",ROUND(E2750,4))</f>
        <v>0.72699999999999998</v>
      </c>
      <c r="H2750" s="110"/>
      <c r="S2750" s="110">
        <f t="shared" si="178"/>
        <v>0.72700000000000053</v>
      </c>
      <c r="T2750" s="110">
        <f>IF('3B-Air transport'!AD$66="no"," ",ROUND(S2750,4))</f>
        <v>0.72699999999999998</v>
      </c>
      <c r="U2750" s="110">
        <f>IF('3B-Air transport'!AD$67="no"," ",ROUND(S2750,4))</f>
        <v>0.72699999999999998</v>
      </c>
      <c r="V2750" s="110">
        <f>IF('3B-Air transport'!AD$68="no"," ",ROUND(S2750,4))</f>
        <v>0.72699999999999998</v>
      </c>
      <c r="W2750" s="110"/>
      <c r="AB2750" s="110">
        <f t="shared" si="179"/>
        <v>0.72700000000000053</v>
      </c>
      <c r="AC2750" s="110">
        <f>IF('3C-Water transport'!AD$56="no"," ",ROUND(AB2750,4))</f>
        <v>0.72699999999999998</v>
      </c>
      <c r="AD2750" s="110">
        <f>IF('3C-Water transport'!AD$57="no"," ",ROUND(AB2750,4))</f>
        <v>0.72699999999999998</v>
      </c>
      <c r="AE2750" s="110">
        <f>IF('3C-Water transport'!AD$58="no"," ",ROUND(AB2750,4))</f>
        <v>0.72699999999999998</v>
      </c>
    </row>
    <row r="2751" spans="5:31" x14ac:dyDescent="0.25">
      <c r="E2751" s="110">
        <f t="shared" si="177"/>
        <v>0.72800000000000054</v>
      </c>
      <c r="F2751" s="110">
        <f>IF('3A-Rail transport'!$AD$56="no"," ",ROUND(E2751,4))</f>
        <v>0.72799999999999998</v>
      </c>
      <c r="G2751" s="110">
        <f>IF('3A-Rail transport'!$AD$57="no"," ",ROUND(E2751,4))</f>
        <v>0.72799999999999998</v>
      </c>
      <c r="H2751" s="110"/>
      <c r="S2751" s="110">
        <f t="shared" si="178"/>
        <v>0.72800000000000054</v>
      </c>
      <c r="T2751" s="110">
        <f>IF('3B-Air transport'!AD$66="no"," ",ROUND(S2751,4))</f>
        <v>0.72799999999999998</v>
      </c>
      <c r="U2751" s="110">
        <f>IF('3B-Air transport'!AD$67="no"," ",ROUND(S2751,4))</f>
        <v>0.72799999999999998</v>
      </c>
      <c r="V2751" s="110">
        <f>IF('3B-Air transport'!AD$68="no"," ",ROUND(S2751,4))</f>
        <v>0.72799999999999998</v>
      </c>
      <c r="W2751" s="110"/>
      <c r="AB2751" s="110">
        <f t="shared" si="179"/>
        <v>0.72800000000000054</v>
      </c>
      <c r="AC2751" s="110">
        <f>IF('3C-Water transport'!AD$56="no"," ",ROUND(AB2751,4))</f>
        <v>0.72799999999999998</v>
      </c>
      <c r="AD2751" s="110">
        <f>IF('3C-Water transport'!AD$57="no"," ",ROUND(AB2751,4))</f>
        <v>0.72799999999999998</v>
      </c>
      <c r="AE2751" s="110">
        <f>IF('3C-Water transport'!AD$58="no"," ",ROUND(AB2751,4))</f>
        <v>0.72799999999999998</v>
      </c>
    </row>
    <row r="2752" spans="5:31" x14ac:dyDescent="0.25">
      <c r="E2752" s="110">
        <f t="shared" si="177"/>
        <v>0.72900000000000054</v>
      </c>
      <c r="F2752" s="110">
        <f>IF('3A-Rail transport'!$AD$56="no"," ",ROUND(E2752,4))</f>
        <v>0.72899999999999998</v>
      </c>
      <c r="G2752" s="110">
        <f>IF('3A-Rail transport'!$AD$57="no"," ",ROUND(E2752,4))</f>
        <v>0.72899999999999998</v>
      </c>
      <c r="H2752" s="110"/>
      <c r="S2752" s="110">
        <f t="shared" si="178"/>
        <v>0.72900000000000054</v>
      </c>
      <c r="T2752" s="110">
        <f>IF('3B-Air transport'!AD$66="no"," ",ROUND(S2752,4))</f>
        <v>0.72899999999999998</v>
      </c>
      <c r="U2752" s="110">
        <f>IF('3B-Air transport'!AD$67="no"," ",ROUND(S2752,4))</f>
        <v>0.72899999999999998</v>
      </c>
      <c r="V2752" s="110">
        <f>IF('3B-Air transport'!AD$68="no"," ",ROUND(S2752,4))</f>
        <v>0.72899999999999998</v>
      </c>
      <c r="W2752" s="110"/>
      <c r="AB2752" s="110">
        <f t="shared" si="179"/>
        <v>0.72900000000000054</v>
      </c>
      <c r="AC2752" s="110">
        <f>IF('3C-Water transport'!AD$56="no"," ",ROUND(AB2752,4))</f>
        <v>0.72899999999999998</v>
      </c>
      <c r="AD2752" s="110">
        <f>IF('3C-Water transport'!AD$57="no"," ",ROUND(AB2752,4))</f>
        <v>0.72899999999999998</v>
      </c>
      <c r="AE2752" s="110">
        <f>IF('3C-Water transport'!AD$58="no"," ",ROUND(AB2752,4))</f>
        <v>0.72899999999999998</v>
      </c>
    </row>
    <row r="2753" spans="5:31" x14ac:dyDescent="0.25">
      <c r="E2753" s="110">
        <f t="shared" si="177"/>
        <v>0.73000000000000054</v>
      </c>
      <c r="F2753" s="110">
        <f>IF('3A-Rail transport'!$AD$56="no"," ",ROUND(E2753,4))</f>
        <v>0.73</v>
      </c>
      <c r="G2753" s="110">
        <f>IF('3A-Rail transport'!$AD$57="no"," ",ROUND(E2753,4))</f>
        <v>0.73</v>
      </c>
      <c r="H2753" s="110"/>
      <c r="S2753" s="110">
        <f t="shared" si="178"/>
        <v>0.73000000000000054</v>
      </c>
      <c r="T2753" s="110">
        <f>IF('3B-Air transport'!AD$66="no"," ",ROUND(S2753,4))</f>
        <v>0.73</v>
      </c>
      <c r="U2753" s="110">
        <f>IF('3B-Air transport'!AD$67="no"," ",ROUND(S2753,4))</f>
        <v>0.73</v>
      </c>
      <c r="V2753" s="110">
        <f>IF('3B-Air transport'!AD$68="no"," ",ROUND(S2753,4))</f>
        <v>0.73</v>
      </c>
      <c r="W2753" s="110"/>
      <c r="AB2753" s="110">
        <f t="shared" si="179"/>
        <v>0.73000000000000054</v>
      </c>
      <c r="AC2753" s="110">
        <f>IF('3C-Water transport'!AD$56="no"," ",ROUND(AB2753,4))</f>
        <v>0.73</v>
      </c>
      <c r="AD2753" s="110">
        <f>IF('3C-Water transport'!AD$57="no"," ",ROUND(AB2753,4))</f>
        <v>0.73</v>
      </c>
      <c r="AE2753" s="110">
        <f>IF('3C-Water transport'!AD$58="no"," ",ROUND(AB2753,4))</f>
        <v>0.73</v>
      </c>
    </row>
    <row r="2754" spans="5:31" x14ac:dyDescent="0.25">
      <c r="E2754" s="110">
        <f t="shared" si="177"/>
        <v>0.73100000000000054</v>
      </c>
      <c r="F2754" s="110">
        <f>IF('3A-Rail transport'!$AD$56="no"," ",ROUND(E2754,4))</f>
        <v>0.73099999999999998</v>
      </c>
      <c r="G2754" s="110">
        <f>IF('3A-Rail transport'!$AD$57="no"," ",ROUND(E2754,4))</f>
        <v>0.73099999999999998</v>
      </c>
      <c r="H2754" s="110"/>
      <c r="S2754" s="110">
        <f t="shared" si="178"/>
        <v>0.73100000000000054</v>
      </c>
      <c r="T2754" s="110">
        <f>IF('3B-Air transport'!AD$66="no"," ",ROUND(S2754,4))</f>
        <v>0.73099999999999998</v>
      </c>
      <c r="U2754" s="110">
        <f>IF('3B-Air transport'!AD$67="no"," ",ROUND(S2754,4))</f>
        <v>0.73099999999999998</v>
      </c>
      <c r="V2754" s="110">
        <f>IF('3B-Air transport'!AD$68="no"," ",ROUND(S2754,4))</f>
        <v>0.73099999999999998</v>
      </c>
      <c r="W2754" s="110"/>
      <c r="AB2754" s="110">
        <f t="shared" si="179"/>
        <v>0.73100000000000054</v>
      </c>
      <c r="AC2754" s="110">
        <f>IF('3C-Water transport'!AD$56="no"," ",ROUND(AB2754,4))</f>
        <v>0.73099999999999998</v>
      </c>
      <c r="AD2754" s="110">
        <f>IF('3C-Water transport'!AD$57="no"," ",ROUND(AB2754,4))</f>
        <v>0.73099999999999998</v>
      </c>
      <c r="AE2754" s="110">
        <f>IF('3C-Water transport'!AD$58="no"," ",ROUND(AB2754,4))</f>
        <v>0.73099999999999998</v>
      </c>
    </row>
    <row r="2755" spans="5:31" x14ac:dyDescent="0.25">
      <c r="E2755" s="110">
        <f t="shared" si="177"/>
        <v>0.73200000000000054</v>
      </c>
      <c r="F2755" s="110">
        <f>IF('3A-Rail transport'!$AD$56="no"," ",ROUND(E2755,4))</f>
        <v>0.73199999999999998</v>
      </c>
      <c r="G2755" s="110">
        <f>IF('3A-Rail transport'!$AD$57="no"," ",ROUND(E2755,4))</f>
        <v>0.73199999999999998</v>
      </c>
      <c r="H2755" s="110"/>
      <c r="S2755" s="110">
        <f t="shared" si="178"/>
        <v>0.73200000000000054</v>
      </c>
      <c r="T2755" s="110">
        <f>IF('3B-Air transport'!AD$66="no"," ",ROUND(S2755,4))</f>
        <v>0.73199999999999998</v>
      </c>
      <c r="U2755" s="110">
        <f>IF('3B-Air transport'!AD$67="no"," ",ROUND(S2755,4))</f>
        <v>0.73199999999999998</v>
      </c>
      <c r="V2755" s="110">
        <f>IF('3B-Air transport'!AD$68="no"," ",ROUND(S2755,4))</f>
        <v>0.73199999999999998</v>
      </c>
      <c r="W2755" s="110"/>
      <c r="AB2755" s="110">
        <f t="shared" si="179"/>
        <v>0.73200000000000054</v>
      </c>
      <c r="AC2755" s="110">
        <f>IF('3C-Water transport'!AD$56="no"," ",ROUND(AB2755,4))</f>
        <v>0.73199999999999998</v>
      </c>
      <c r="AD2755" s="110">
        <f>IF('3C-Water transport'!AD$57="no"," ",ROUND(AB2755,4))</f>
        <v>0.73199999999999998</v>
      </c>
      <c r="AE2755" s="110">
        <f>IF('3C-Water transport'!AD$58="no"," ",ROUND(AB2755,4))</f>
        <v>0.73199999999999998</v>
      </c>
    </row>
    <row r="2756" spans="5:31" x14ac:dyDescent="0.25">
      <c r="E2756" s="110">
        <f t="shared" si="177"/>
        <v>0.73300000000000054</v>
      </c>
      <c r="F2756" s="110">
        <f>IF('3A-Rail transport'!$AD$56="no"," ",ROUND(E2756,4))</f>
        <v>0.73299999999999998</v>
      </c>
      <c r="G2756" s="110">
        <f>IF('3A-Rail transport'!$AD$57="no"," ",ROUND(E2756,4))</f>
        <v>0.73299999999999998</v>
      </c>
      <c r="H2756" s="110"/>
      <c r="S2756" s="110">
        <f t="shared" si="178"/>
        <v>0.73300000000000054</v>
      </c>
      <c r="T2756" s="110">
        <f>IF('3B-Air transport'!AD$66="no"," ",ROUND(S2756,4))</f>
        <v>0.73299999999999998</v>
      </c>
      <c r="U2756" s="110">
        <f>IF('3B-Air transport'!AD$67="no"," ",ROUND(S2756,4))</f>
        <v>0.73299999999999998</v>
      </c>
      <c r="V2756" s="110">
        <f>IF('3B-Air transport'!AD$68="no"," ",ROUND(S2756,4))</f>
        <v>0.73299999999999998</v>
      </c>
      <c r="W2756" s="110"/>
      <c r="AB2756" s="110">
        <f t="shared" si="179"/>
        <v>0.73300000000000054</v>
      </c>
      <c r="AC2756" s="110">
        <f>IF('3C-Water transport'!AD$56="no"," ",ROUND(AB2756,4))</f>
        <v>0.73299999999999998</v>
      </c>
      <c r="AD2756" s="110">
        <f>IF('3C-Water transport'!AD$57="no"," ",ROUND(AB2756,4))</f>
        <v>0.73299999999999998</v>
      </c>
      <c r="AE2756" s="110">
        <f>IF('3C-Water transport'!AD$58="no"," ",ROUND(AB2756,4))</f>
        <v>0.73299999999999998</v>
      </c>
    </row>
    <row r="2757" spans="5:31" x14ac:dyDescent="0.25">
      <c r="E2757" s="110">
        <f t="shared" si="177"/>
        <v>0.73400000000000054</v>
      </c>
      <c r="F2757" s="110">
        <f>IF('3A-Rail transport'!$AD$56="no"," ",ROUND(E2757,4))</f>
        <v>0.73399999999999999</v>
      </c>
      <c r="G2757" s="110">
        <f>IF('3A-Rail transport'!$AD$57="no"," ",ROUND(E2757,4))</f>
        <v>0.73399999999999999</v>
      </c>
      <c r="H2757" s="110"/>
      <c r="S2757" s="110">
        <f t="shared" si="178"/>
        <v>0.73400000000000054</v>
      </c>
      <c r="T2757" s="110">
        <f>IF('3B-Air transport'!AD$66="no"," ",ROUND(S2757,4))</f>
        <v>0.73399999999999999</v>
      </c>
      <c r="U2757" s="110">
        <f>IF('3B-Air transport'!AD$67="no"," ",ROUND(S2757,4))</f>
        <v>0.73399999999999999</v>
      </c>
      <c r="V2757" s="110">
        <f>IF('3B-Air transport'!AD$68="no"," ",ROUND(S2757,4))</f>
        <v>0.73399999999999999</v>
      </c>
      <c r="W2757" s="110"/>
      <c r="AB2757" s="110">
        <f t="shared" si="179"/>
        <v>0.73400000000000054</v>
      </c>
      <c r="AC2757" s="110">
        <f>IF('3C-Water transport'!AD$56="no"," ",ROUND(AB2757,4))</f>
        <v>0.73399999999999999</v>
      </c>
      <c r="AD2757" s="110">
        <f>IF('3C-Water transport'!AD$57="no"," ",ROUND(AB2757,4))</f>
        <v>0.73399999999999999</v>
      </c>
      <c r="AE2757" s="110">
        <f>IF('3C-Water transport'!AD$58="no"," ",ROUND(AB2757,4))</f>
        <v>0.73399999999999999</v>
      </c>
    </row>
    <row r="2758" spans="5:31" x14ac:dyDescent="0.25">
      <c r="E2758" s="110">
        <f t="shared" si="177"/>
        <v>0.73500000000000054</v>
      </c>
      <c r="F2758" s="110">
        <f>IF('3A-Rail transport'!$AD$56="no"," ",ROUND(E2758,4))</f>
        <v>0.73499999999999999</v>
      </c>
      <c r="G2758" s="110">
        <f>IF('3A-Rail transport'!$AD$57="no"," ",ROUND(E2758,4))</f>
        <v>0.73499999999999999</v>
      </c>
      <c r="H2758" s="110"/>
      <c r="S2758" s="110">
        <f t="shared" si="178"/>
        <v>0.73500000000000054</v>
      </c>
      <c r="T2758" s="110">
        <f>IF('3B-Air transport'!AD$66="no"," ",ROUND(S2758,4))</f>
        <v>0.73499999999999999</v>
      </c>
      <c r="U2758" s="110">
        <f>IF('3B-Air transport'!AD$67="no"," ",ROUND(S2758,4))</f>
        <v>0.73499999999999999</v>
      </c>
      <c r="V2758" s="110">
        <f>IF('3B-Air transport'!AD$68="no"," ",ROUND(S2758,4))</f>
        <v>0.73499999999999999</v>
      </c>
      <c r="W2758" s="110"/>
      <c r="AB2758" s="110">
        <f t="shared" si="179"/>
        <v>0.73500000000000054</v>
      </c>
      <c r="AC2758" s="110">
        <f>IF('3C-Water transport'!AD$56="no"," ",ROUND(AB2758,4))</f>
        <v>0.73499999999999999</v>
      </c>
      <c r="AD2758" s="110">
        <f>IF('3C-Water transport'!AD$57="no"," ",ROUND(AB2758,4))</f>
        <v>0.73499999999999999</v>
      </c>
      <c r="AE2758" s="110">
        <f>IF('3C-Water transport'!AD$58="no"," ",ROUND(AB2758,4))</f>
        <v>0.73499999999999999</v>
      </c>
    </row>
    <row r="2759" spans="5:31" x14ac:dyDescent="0.25">
      <c r="E2759" s="110">
        <f t="shared" si="177"/>
        <v>0.73600000000000054</v>
      </c>
      <c r="F2759" s="110">
        <f>IF('3A-Rail transport'!$AD$56="no"," ",ROUND(E2759,4))</f>
        <v>0.73599999999999999</v>
      </c>
      <c r="G2759" s="110">
        <f>IF('3A-Rail transport'!$AD$57="no"," ",ROUND(E2759,4))</f>
        <v>0.73599999999999999</v>
      </c>
      <c r="H2759" s="110"/>
      <c r="S2759" s="110">
        <f t="shared" si="178"/>
        <v>0.73600000000000054</v>
      </c>
      <c r="T2759" s="110">
        <f>IF('3B-Air transport'!AD$66="no"," ",ROUND(S2759,4))</f>
        <v>0.73599999999999999</v>
      </c>
      <c r="U2759" s="110">
        <f>IF('3B-Air transport'!AD$67="no"," ",ROUND(S2759,4))</f>
        <v>0.73599999999999999</v>
      </c>
      <c r="V2759" s="110">
        <f>IF('3B-Air transport'!AD$68="no"," ",ROUND(S2759,4))</f>
        <v>0.73599999999999999</v>
      </c>
      <c r="W2759" s="110"/>
      <c r="AB2759" s="110">
        <f t="shared" si="179"/>
        <v>0.73600000000000054</v>
      </c>
      <c r="AC2759" s="110">
        <f>IF('3C-Water transport'!AD$56="no"," ",ROUND(AB2759,4))</f>
        <v>0.73599999999999999</v>
      </c>
      <c r="AD2759" s="110">
        <f>IF('3C-Water transport'!AD$57="no"," ",ROUND(AB2759,4))</f>
        <v>0.73599999999999999</v>
      </c>
      <c r="AE2759" s="110">
        <f>IF('3C-Water transport'!AD$58="no"," ",ROUND(AB2759,4))</f>
        <v>0.73599999999999999</v>
      </c>
    </row>
    <row r="2760" spans="5:31" x14ac:dyDescent="0.25">
      <c r="E2760" s="110">
        <f t="shared" si="177"/>
        <v>0.73700000000000054</v>
      </c>
      <c r="F2760" s="110">
        <f>IF('3A-Rail transport'!$AD$56="no"," ",ROUND(E2760,4))</f>
        <v>0.73699999999999999</v>
      </c>
      <c r="G2760" s="110">
        <f>IF('3A-Rail transport'!$AD$57="no"," ",ROUND(E2760,4))</f>
        <v>0.73699999999999999</v>
      </c>
      <c r="H2760" s="110"/>
      <c r="S2760" s="110">
        <f t="shared" si="178"/>
        <v>0.73700000000000054</v>
      </c>
      <c r="T2760" s="110">
        <f>IF('3B-Air transport'!AD$66="no"," ",ROUND(S2760,4))</f>
        <v>0.73699999999999999</v>
      </c>
      <c r="U2760" s="110">
        <f>IF('3B-Air transport'!AD$67="no"," ",ROUND(S2760,4))</f>
        <v>0.73699999999999999</v>
      </c>
      <c r="V2760" s="110">
        <f>IF('3B-Air transport'!AD$68="no"," ",ROUND(S2760,4))</f>
        <v>0.73699999999999999</v>
      </c>
      <c r="W2760" s="110"/>
      <c r="AB2760" s="110">
        <f t="shared" si="179"/>
        <v>0.73700000000000054</v>
      </c>
      <c r="AC2760" s="110">
        <f>IF('3C-Water transport'!AD$56="no"," ",ROUND(AB2760,4))</f>
        <v>0.73699999999999999</v>
      </c>
      <c r="AD2760" s="110">
        <f>IF('3C-Water transport'!AD$57="no"," ",ROUND(AB2760,4))</f>
        <v>0.73699999999999999</v>
      </c>
      <c r="AE2760" s="110">
        <f>IF('3C-Water transport'!AD$58="no"," ",ROUND(AB2760,4))</f>
        <v>0.73699999999999999</v>
      </c>
    </row>
    <row r="2761" spans="5:31" x14ac:dyDescent="0.25">
      <c r="E2761" s="110">
        <f t="shared" si="177"/>
        <v>0.73800000000000054</v>
      </c>
      <c r="F2761" s="110">
        <f>IF('3A-Rail transport'!$AD$56="no"," ",ROUND(E2761,4))</f>
        <v>0.73799999999999999</v>
      </c>
      <c r="G2761" s="110">
        <f>IF('3A-Rail transport'!$AD$57="no"," ",ROUND(E2761,4))</f>
        <v>0.73799999999999999</v>
      </c>
      <c r="H2761" s="110"/>
      <c r="S2761" s="110">
        <f t="shared" si="178"/>
        <v>0.73800000000000054</v>
      </c>
      <c r="T2761" s="110">
        <f>IF('3B-Air transport'!AD$66="no"," ",ROUND(S2761,4))</f>
        <v>0.73799999999999999</v>
      </c>
      <c r="U2761" s="110">
        <f>IF('3B-Air transport'!AD$67="no"," ",ROUND(S2761,4))</f>
        <v>0.73799999999999999</v>
      </c>
      <c r="V2761" s="110">
        <f>IF('3B-Air transport'!AD$68="no"," ",ROUND(S2761,4))</f>
        <v>0.73799999999999999</v>
      </c>
      <c r="W2761" s="110"/>
      <c r="AB2761" s="110">
        <f t="shared" si="179"/>
        <v>0.73800000000000054</v>
      </c>
      <c r="AC2761" s="110">
        <f>IF('3C-Water transport'!AD$56="no"," ",ROUND(AB2761,4))</f>
        <v>0.73799999999999999</v>
      </c>
      <c r="AD2761" s="110">
        <f>IF('3C-Water transport'!AD$57="no"," ",ROUND(AB2761,4))</f>
        <v>0.73799999999999999</v>
      </c>
      <c r="AE2761" s="110">
        <f>IF('3C-Water transport'!AD$58="no"," ",ROUND(AB2761,4))</f>
        <v>0.73799999999999999</v>
      </c>
    </row>
    <row r="2762" spans="5:31" x14ac:dyDescent="0.25">
      <c r="E2762" s="110">
        <f t="shared" si="177"/>
        <v>0.73900000000000055</v>
      </c>
      <c r="F2762" s="110">
        <f>IF('3A-Rail transport'!$AD$56="no"," ",ROUND(E2762,4))</f>
        <v>0.73899999999999999</v>
      </c>
      <c r="G2762" s="110">
        <f>IF('3A-Rail transport'!$AD$57="no"," ",ROUND(E2762,4))</f>
        <v>0.73899999999999999</v>
      </c>
      <c r="H2762" s="110"/>
      <c r="S2762" s="110">
        <f t="shared" si="178"/>
        <v>0.73900000000000055</v>
      </c>
      <c r="T2762" s="110">
        <f>IF('3B-Air transport'!AD$66="no"," ",ROUND(S2762,4))</f>
        <v>0.73899999999999999</v>
      </c>
      <c r="U2762" s="110">
        <f>IF('3B-Air transport'!AD$67="no"," ",ROUND(S2762,4))</f>
        <v>0.73899999999999999</v>
      </c>
      <c r="V2762" s="110">
        <f>IF('3B-Air transport'!AD$68="no"," ",ROUND(S2762,4))</f>
        <v>0.73899999999999999</v>
      </c>
      <c r="W2762" s="110"/>
      <c r="AB2762" s="110">
        <f t="shared" si="179"/>
        <v>0.73900000000000055</v>
      </c>
      <c r="AC2762" s="110">
        <f>IF('3C-Water transport'!AD$56="no"," ",ROUND(AB2762,4))</f>
        <v>0.73899999999999999</v>
      </c>
      <c r="AD2762" s="110">
        <f>IF('3C-Water transport'!AD$57="no"," ",ROUND(AB2762,4))</f>
        <v>0.73899999999999999</v>
      </c>
      <c r="AE2762" s="110">
        <f>IF('3C-Water transport'!AD$58="no"," ",ROUND(AB2762,4))</f>
        <v>0.73899999999999999</v>
      </c>
    </row>
    <row r="2763" spans="5:31" x14ac:dyDescent="0.25">
      <c r="E2763" s="110">
        <f t="shared" si="177"/>
        <v>0.74000000000000055</v>
      </c>
      <c r="F2763" s="110">
        <f>IF('3A-Rail transport'!$AD$56="no"," ",ROUND(E2763,4))</f>
        <v>0.74</v>
      </c>
      <c r="G2763" s="110">
        <f>IF('3A-Rail transport'!$AD$57="no"," ",ROUND(E2763,4))</f>
        <v>0.74</v>
      </c>
      <c r="H2763" s="110"/>
      <c r="S2763" s="110">
        <f t="shared" si="178"/>
        <v>0.74000000000000055</v>
      </c>
      <c r="T2763" s="110">
        <f>IF('3B-Air transport'!AD$66="no"," ",ROUND(S2763,4))</f>
        <v>0.74</v>
      </c>
      <c r="U2763" s="110">
        <f>IF('3B-Air transport'!AD$67="no"," ",ROUND(S2763,4))</f>
        <v>0.74</v>
      </c>
      <c r="V2763" s="110">
        <f>IF('3B-Air transport'!AD$68="no"," ",ROUND(S2763,4))</f>
        <v>0.74</v>
      </c>
      <c r="W2763" s="110"/>
      <c r="AB2763" s="110">
        <f t="shared" si="179"/>
        <v>0.74000000000000055</v>
      </c>
      <c r="AC2763" s="110">
        <f>IF('3C-Water transport'!AD$56="no"," ",ROUND(AB2763,4))</f>
        <v>0.74</v>
      </c>
      <c r="AD2763" s="110">
        <f>IF('3C-Water transport'!AD$57="no"," ",ROUND(AB2763,4))</f>
        <v>0.74</v>
      </c>
      <c r="AE2763" s="110">
        <f>IF('3C-Water transport'!AD$58="no"," ",ROUND(AB2763,4))</f>
        <v>0.74</v>
      </c>
    </row>
    <row r="2764" spans="5:31" x14ac:dyDescent="0.25">
      <c r="E2764" s="110">
        <f t="shared" si="177"/>
        <v>0.74100000000000055</v>
      </c>
      <c r="F2764" s="110">
        <f>IF('3A-Rail transport'!$AD$56="no"," ",ROUND(E2764,4))</f>
        <v>0.74099999999999999</v>
      </c>
      <c r="G2764" s="110">
        <f>IF('3A-Rail transport'!$AD$57="no"," ",ROUND(E2764,4))</f>
        <v>0.74099999999999999</v>
      </c>
      <c r="H2764" s="110"/>
      <c r="S2764" s="110">
        <f t="shared" si="178"/>
        <v>0.74100000000000055</v>
      </c>
      <c r="T2764" s="110">
        <f>IF('3B-Air transport'!AD$66="no"," ",ROUND(S2764,4))</f>
        <v>0.74099999999999999</v>
      </c>
      <c r="U2764" s="110">
        <f>IF('3B-Air transport'!AD$67="no"," ",ROUND(S2764,4))</f>
        <v>0.74099999999999999</v>
      </c>
      <c r="V2764" s="110">
        <f>IF('3B-Air transport'!AD$68="no"," ",ROUND(S2764,4))</f>
        <v>0.74099999999999999</v>
      </c>
      <c r="W2764" s="110"/>
      <c r="AB2764" s="110">
        <f t="shared" si="179"/>
        <v>0.74100000000000055</v>
      </c>
      <c r="AC2764" s="110">
        <f>IF('3C-Water transport'!AD$56="no"," ",ROUND(AB2764,4))</f>
        <v>0.74099999999999999</v>
      </c>
      <c r="AD2764" s="110">
        <f>IF('3C-Water transport'!AD$57="no"," ",ROUND(AB2764,4))</f>
        <v>0.74099999999999999</v>
      </c>
      <c r="AE2764" s="110">
        <f>IF('3C-Water transport'!AD$58="no"," ",ROUND(AB2764,4))</f>
        <v>0.74099999999999999</v>
      </c>
    </row>
    <row r="2765" spans="5:31" x14ac:dyDescent="0.25">
      <c r="E2765" s="110">
        <f t="shared" si="177"/>
        <v>0.74200000000000055</v>
      </c>
      <c r="F2765" s="110">
        <f>IF('3A-Rail transport'!$AD$56="no"," ",ROUND(E2765,4))</f>
        <v>0.74199999999999999</v>
      </c>
      <c r="G2765" s="110">
        <f>IF('3A-Rail transport'!$AD$57="no"," ",ROUND(E2765,4))</f>
        <v>0.74199999999999999</v>
      </c>
      <c r="H2765" s="110"/>
      <c r="S2765" s="110">
        <f t="shared" si="178"/>
        <v>0.74200000000000055</v>
      </c>
      <c r="T2765" s="110">
        <f>IF('3B-Air transport'!AD$66="no"," ",ROUND(S2765,4))</f>
        <v>0.74199999999999999</v>
      </c>
      <c r="U2765" s="110">
        <f>IF('3B-Air transport'!AD$67="no"," ",ROUND(S2765,4))</f>
        <v>0.74199999999999999</v>
      </c>
      <c r="V2765" s="110">
        <f>IF('3B-Air transport'!AD$68="no"," ",ROUND(S2765,4))</f>
        <v>0.74199999999999999</v>
      </c>
      <c r="W2765" s="110"/>
      <c r="AB2765" s="110">
        <f t="shared" si="179"/>
        <v>0.74200000000000055</v>
      </c>
      <c r="AC2765" s="110">
        <f>IF('3C-Water transport'!AD$56="no"," ",ROUND(AB2765,4))</f>
        <v>0.74199999999999999</v>
      </c>
      <c r="AD2765" s="110">
        <f>IF('3C-Water transport'!AD$57="no"," ",ROUND(AB2765,4))</f>
        <v>0.74199999999999999</v>
      </c>
      <c r="AE2765" s="110">
        <f>IF('3C-Water transport'!AD$58="no"," ",ROUND(AB2765,4))</f>
        <v>0.74199999999999999</v>
      </c>
    </row>
    <row r="2766" spans="5:31" x14ac:dyDescent="0.25">
      <c r="E2766" s="110">
        <f t="shared" si="177"/>
        <v>0.74300000000000055</v>
      </c>
      <c r="F2766" s="110">
        <f>IF('3A-Rail transport'!$AD$56="no"," ",ROUND(E2766,4))</f>
        <v>0.74299999999999999</v>
      </c>
      <c r="G2766" s="110">
        <f>IF('3A-Rail transport'!$AD$57="no"," ",ROUND(E2766,4))</f>
        <v>0.74299999999999999</v>
      </c>
      <c r="H2766" s="110"/>
      <c r="S2766" s="110">
        <f t="shared" si="178"/>
        <v>0.74300000000000055</v>
      </c>
      <c r="T2766" s="110">
        <f>IF('3B-Air transport'!AD$66="no"," ",ROUND(S2766,4))</f>
        <v>0.74299999999999999</v>
      </c>
      <c r="U2766" s="110">
        <f>IF('3B-Air transport'!AD$67="no"," ",ROUND(S2766,4))</f>
        <v>0.74299999999999999</v>
      </c>
      <c r="V2766" s="110">
        <f>IF('3B-Air transport'!AD$68="no"," ",ROUND(S2766,4))</f>
        <v>0.74299999999999999</v>
      </c>
      <c r="W2766" s="110"/>
      <c r="AB2766" s="110">
        <f t="shared" si="179"/>
        <v>0.74300000000000055</v>
      </c>
      <c r="AC2766" s="110">
        <f>IF('3C-Water transport'!AD$56="no"," ",ROUND(AB2766,4))</f>
        <v>0.74299999999999999</v>
      </c>
      <c r="AD2766" s="110">
        <f>IF('3C-Water transport'!AD$57="no"," ",ROUND(AB2766,4))</f>
        <v>0.74299999999999999</v>
      </c>
      <c r="AE2766" s="110">
        <f>IF('3C-Water transport'!AD$58="no"," ",ROUND(AB2766,4))</f>
        <v>0.74299999999999999</v>
      </c>
    </row>
    <row r="2767" spans="5:31" x14ac:dyDescent="0.25">
      <c r="E2767" s="110">
        <f t="shared" si="177"/>
        <v>0.74400000000000055</v>
      </c>
      <c r="F2767" s="110">
        <f>IF('3A-Rail transport'!$AD$56="no"," ",ROUND(E2767,4))</f>
        <v>0.74399999999999999</v>
      </c>
      <c r="G2767" s="110">
        <f>IF('3A-Rail transport'!$AD$57="no"," ",ROUND(E2767,4))</f>
        <v>0.74399999999999999</v>
      </c>
      <c r="H2767" s="110"/>
      <c r="S2767" s="110">
        <f t="shared" si="178"/>
        <v>0.74400000000000055</v>
      </c>
      <c r="T2767" s="110">
        <f>IF('3B-Air transport'!AD$66="no"," ",ROUND(S2767,4))</f>
        <v>0.74399999999999999</v>
      </c>
      <c r="U2767" s="110">
        <f>IF('3B-Air transport'!AD$67="no"," ",ROUND(S2767,4))</f>
        <v>0.74399999999999999</v>
      </c>
      <c r="V2767" s="110">
        <f>IF('3B-Air transport'!AD$68="no"," ",ROUND(S2767,4))</f>
        <v>0.74399999999999999</v>
      </c>
      <c r="W2767" s="110"/>
      <c r="AB2767" s="110">
        <f t="shared" si="179"/>
        <v>0.74400000000000055</v>
      </c>
      <c r="AC2767" s="110">
        <f>IF('3C-Water transport'!AD$56="no"," ",ROUND(AB2767,4))</f>
        <v>0.74399999999999999</v>
      </c>
      <c r="AD2767" s="110">
        <f>IF('3C-Water transport'!AD$57="no"," ",ROUND(AB2767,4))</f>
        <v>0.74399999999999999</v>
      </c>
      <c r="AE2767" s="110">
        <f>IF('3C-Water transport'!AD$58="no"," ",ROUND(AB2767,4))</f>
        <v>0.74399999999999999</v>
      </c>
    </row>
    <row r="2768" spans="5:31" x14ac:dyDescent="0.25">
      <c r="E2768" s="110">
        <f t="shared" si="177"/>
        <v>0.74500000000000055</v>
      </c>
      <c r="F2768" s="110">
        <f>IF('3A-Rail transport'!$AD$56="no"," ",ROUND(E2768,4))</f>
        <v>0.745</v>
      </c>
      <c r="G2768" s="110">
        <f>IF('3A-Rail transport'!$AD$57="no"," ",ROUND(E2768,4))</f>
        <v>0.745</v>
      </c>
      <c r="H2768" s="110"/>
      <c r="S2768" s="110">
        <f t="shared" si="178"/>
        <v>0.74500000000000055</v>
      </c>
      <c r="T2768" s="110">
        <f>IF('3B-Air transport'!AD$66="no"," ",ROUND(S2768,4))</f>
        <v>0.745</v>
      </c>
      <c r="U2768" s="110">
        <f>IF('3B-Air transport'!AD$67="no"," ",ROUND(S2768,4))</f>
        <v>0.745</v>
      </c>
      <c r="V2768" s="110">
        <f>IF('3B-Air transport'!AD$68="no"," ",ROUND(S2768,4))</f>
        <v>0.745</v>
      </c>
      <c r="W2768" s="110"/>
      <c r="AB2768" s="110">
        <f t="shared" si="179"/>
        <v>0.74500000000000055</v>
      </c>
      <c r="AC2768" s="110">
        <f>IF('3C-Water transport'!AD$56="no"," ",ROUND(AB2768,4))</f>
        <v>0.745</v>
      </c>
      <c r="AD2768" s="110">
        <f>IF('3C-Water transport'!AD$57="no"," ",ROUND(AB2768,4))</f>
        <v>0.745</v>
      </c>
      <c r="AE2768" s="110">
        <f>IF('3C-Water transport'!AD$58="no"," ",ROUND(AB2768,4))</f>
        <v>0.745</v>
      </c>
    </row>
    <row r="2769" spans="5:31" x14ac:dyDescent="0.25">
      <c r="E2769" s="110">
        <f t="shared" si="177"/>
        <v>0.74600000000000055</v>
      </c>
      <c r="F2769" s="110">
        <f>IF('3A-Rail transport'!$AD$56="no"," ",ROUND(E2769,4))</f>
        <v>0.746</v>
      </c>
      <c r="G2769" s="110">
        <f>IF('3A-Rail transport'!$AD$57="no"," ",ROUND(E2769,4))</f>
        <v>0.746</v>
      </c>
      <c r="H2769" s="110"/>
      <c r="S2769" s="110">
        <f t="shared" si="178"/>
        <v>0.74600000000000055</v>
      </c>
      <c r="T2769" s="110">
        <f>IF('3B-Air transport'!AD$66="no"," ",ROUND(S2769,4))</f>
        <v>0.746</v>
      </c>
      <c r="U2769" s="110">
        <f>IF('3B-Air transport'!AD$67="no"," ",ROUND(S2769,4))</f>
        <v>0.746</v>
      </c>
      <c r="V2769" s="110">
        <f>IF('3B-Air transport'!AD$68="no"," ",ROUND(S2769,4))</f>
        <v>0.746</v>
      </c>
      <c r="W2769" s="110"/>
      <c r="AB2769" s="110">
        <f t="shared" si="179"/>
        <v>0.74600000000000055</v>
      </c>
      <c r="AC2769" s="110">
        <f>IF('3C-Water transport'!AD$56="no"," ",ROUND(AB2769,4))</f>
        <v>0.746</v>
      </c>
      <c r="AD2769" s="110">
        <f>IF('3C-Water transport'!AD$57="no"," ",ROUND(AB2769,4))</f>
        <v>0.746</v>
      </c>
      <c r="AE2769" s="110">
        <f>IF('3C-Water transport'!AD$58="no"," ",ROUND(AB2769,4))</f>
        <v>0.746</v>
      </c>
    </row>
    <row r="2770" spans="5:31" x14ac:dyDescent="0.25">
      <c r="E2770" s="110">
        <f t="shared" si="177"/>
        <v>0.74700000000000055</v>
      </c>
      <c r="F2770" s="110">
        <f>IF('3A-Rail transport'!$AD$56="no"," ",ROUND(E2770,4))</f>
        <v>0.747</v>
      </c>
      <c r="G2770" s="110">
        <f>IF('3A-Rail transport'!$AD$57="no"," ",ROUND(E2770,4))</f>
        <v>0.747</v>
      </c>
      <c r="H2770" s="110"/>
      <c r="S2770" s="110">
        <f t="shared" si="178"/>
        <v>0.74700000000000055</v>
      </c>
      <c r="T2770" s="110">
        <f>IF('3B-Air transport'!AD$66="no"," ",ROUND(S2770,4))</f>
        <v>0.747</v>
      </c>
      <c r="U2770" s="110">
        <f>IF('3B-Air transport'!AD$67="no"," ",ROUND(S2770,4))</f>
        <v>0.747</v>
      </c>
      <c r="V2770" s="110">
        <f>IF('3B-Air transport'!AD$68="no"," ",ROUND(S2770,4))</f>
        <v>0.747</v>
      </c>
      <c r="W2770" s="110"/>
      <c r="AB2770" s="110">
        <f t="shared" si="179"/>
        <v>0.74700000000000055</v>
      </c>
      <c r="AC2770" s="110">
        <f>IF('3C-Water transport'!AD$56="no"," ",ROUND(AB2770,4))</f>
        <v>0.747</v>
      </c>
      <c r="AD2770" s="110">
        <f>IF('3C-Water transport'!AD$57="no"," ",ROUND(AB2770,4))</f>
        <v>0.747</v>
      </c>
      <c r="AE2770" s="110">
        <f>IF('3C-Water transport'!AD$58="no"," ",ROUND(AB2770,4))</f>
        <v>0.747</v>
      </c>
    </row>
    <row r="2771" spans="5:31" x14ac:dyDescent="0.25">
      <c r="E2771" s="110">
        <f t="shared" si="177"/>
        <v>0.74800000000000055</v>
      </c>
      <c r="F2771" s="110">
        <f>IF('3A-Rail transport'!$AD$56="no"," ",ROUND(E2771,4))</f>
        <v>0.748</v>
      </c>
      <c r="G2771" s="110">
        <f>IF('3A-Rail transport'!$AD$57="no"," ",ROUND(E2771,4))</f>
        <v>0.748</v>
      </c>
      <c r="H2771" s="110"/>
      <c r="S2771" s="110">
        <f t="shared" si="178"/>
        <v>0.74800000000000055</v>
      </c>
      <c r="T2771" s="110">
        <f>IF('3B-Air transport'!AD$66="no"," ",ROUND(S2771,4))</f>
        <v>0.748</v>
      </c>
      <c r="U2771" s="110">
        <f>IF('3B-Air transport'!AD$67="no"," ",ROUND(S2771,4))</f>
        <v>0.748</v>
      </c>
      <c r="V2771" s="110">
        <f>IF('3B-Air transport'!AD$68="no"," ",ROUND(S2771,4))</f>
        <v>0.748</v>
      </c>
      <c r="W2771" s="110"/>
      <c r="AB2771" s="110">
        <f t="shared" si="179"/>
        <v>0.74800000000000055</v>
      </c>
      <c r="AC2771" s="110">
        <f>IF('3C-Water transport'!AD$56="no"," ",ROUND(AB2771,4))</f>
        <v>0.748</v>
      </c>
      <c r="AD2771" s="110">
        <f>IF('3C-Water transport'!AD$57="no"," ",ROUND(AB2771,4))</f>
        <v>0.748</v>
      </c>
      <c r="AE2771" s="110">
        <f>IF('3C-Water transport'!AD$58="no"," ",ROUND(AB2771,4))</f>
        <v>0.748</v>
      </c>
    </row>
    <row r="2772" spans="5:31" x14ac:dyDescent="0.25">
      <c r="E2772" s="110">
        <f t="shared" si="177"/>
        <v>0.74900000000000055</v>
      </c>
      <c r="F2772" s="110">
        <f>IF('3A-Rail transport'!$AD$56="no"," ",ROUND(E2772,4))</f>
        <v>0.749</v>
      </c>
      <c r="G2772" s="110">
        <f>IF('3A-Rail transport'!$AD$57="no"," ",ROUND(E2772,4))</f>
        <v>0.749</v>
      </c>
      <c r="H2772" s="110"/>
      <c r="S2772" s="110">
        <f t="shared" si="178"/>
        <v>0.74900000000000055</v>
      </c>
      <c r="T2772" s="110">
        <f>IF('3B-Air transport'!AD$66="no"," ",ROUND(S2772,4))</f>
        <v>0.749</v>
      </c>
      <c r="U2772" s="110">
        <f>IF('3B-Air transport'!AD$67="no"," ",ROUND(S2772,4))</f>
        <v>0.749</v>
      </c>
      <c r="V2772" s="110">
        <f>IF('3B-Air transport'!AD$68="no"," ",ROUND(S2772,4))</f>
        <v>0.749</v>
      </c>
      <c r="W2772" s="110"/>
      <c r="AB2772" s="110">
        <f t="shared" si="179"/>
        <v>0.74900000000000055</v>
      </c>
      <c r="AC2772" s="110">
        <f>IF('3C-Water transport'!AD$56="no"," ",ROUND(AB2772,4))</f>
        <v>0.749</v>
      </c>
      <c r="AD2772" s="110">
        <f>IF('3C-Water transport'!AD$57="no"," ",ROUND(AB2772,4))</f>
        <v>0.749</v>
      </c>
      <c r="AE2772" s="110">
        <f>IF('3C-Water transport'!AD$58="no"," ",ROUND(AB2772,4))</f>
        <v>0.749</v>
      </c>
    </row>
    <row r="2773" spans="5:31" x14ac:dyDescent="0.25">
      <c r="E2773" s="110">
        <f t="shared" si="177"/>
        <v>0.75000000000000056</v>
      </c>
      <c r="F2773" s="110">
        <f>IF('3A-Rail transport'!$AD$56="no"," ",ROUND(E2773,4))</f>
        <v>0.75</v>
      </c>
      <c r="G2773" s="110">
        <f>IF('3A-Rail transport'!$AD$57="no"," ",ROUND(E2773,4))</f>
        <v>0.75</v>
      </c>
      <c r="H2773" s="110"/>
      <c r="S2773" s="110">
        <f t="shared" si="178"/>
        <v>0.75000000000000056</v>
      </c>
      <c r="T2773" s="110">
        <f>IF('3B-Air transport'!AD$66="no"," ",ROUND(S2773,4))</f>
        <v>0.75</v>
      </c>
      <c r="U2773" s="110">
        <f>IF('3B-Air transport'!AD$67="no"," ",ROUND(S2773,4))</f>
        <v>0.75</v>
      </c>
      <c r="V2773" s="110">
        <f>IF('3B-Air transport'!AD$68="no"," ",ROUND(S2773,4))</f>
        <v>0.75</v>
      </c>
      <c r="W2773" s="110"/>
      <c r="AB2773" s="110">
        <f t="shared" si="179"/>
        <v>0.75000000000000056</v>
      </c>
      <c r="AC2773" s="110">
        <f>IF('3C-Water transport'!AD$56="no"," ",ROUND(AB2773,4))</f>
        <v>0.75</v>
      </c>
      <c r="AD2773" s="110">
        <f>IF('3C-Water transport'!AD$57="no"," ",ROUND(AB2773,4))</f>
        <v>0.75</v>
      </c>
      <c r="AE2773" s="110">
        <f>IF('3C-Water transport'!AD$58="no"," ",ROUND(AB2773,4))</f>
        <v>0.75</v>
      </c>
    </row>
    <row r="2774" spans="5:31" x14ac:dyDescent="0.25">
      <c r="E2774" s="110">
        <f t="shared" si="177"/>
        <v>0.75100000000000056</v>
      </c>
      <c r="F2774" s="110">
        <f>IF('3A-Rail transport'!$AD$56="no"," ",ROUND(E2774,4))</f>
        <v>0.751</v>
      </c>
      <c r="G2774" s="110">
        <f>IF('3A-Rail transport'!$AD$57="no"," ",ROUND(E2774,4))</f>
        <v>0.751</v>
      </c>
      <c r="H2774" s="110"/>
      <c r="S2774" s="110">
        <f t="shared" si="178"/>
        <v>0.75100000000000056</v>
      </c>
      <c r="T2774" s="110">
        <f>IF('3B-Air transport'!AD$66="no"," ",ROUND(S2774,4))</f>
        <v>0.751</v>
      </c>
      <c r="U2774" s="110">
        <f>IF('3B-Air transport'!AD$67="no"," ",ROUND(S2774,4))</f>
        <v>0.751</v>
      </c>
      <c r="V2774" s="110">
        <f>IF('3B-Air transport'!AD$68="no"," ",ROUND(S2774,4))</f>
        <v>0.751</v>
      </c>
      <c r="W2774" s="110"/>
      <c r="AB2774" s="110">
        <f t="shared" si="179"/>
        <v>0.75100000000000056</v>
      </c>
      <c r="AC2774" s="110">
        <f>IF('3C-Water transport'!AD$56="no"," ",ROUND(AB2774,4))</f>
        <v>0.751</v>
      </c>
      <c r="AD2774" s="110">
        <f>IF('3C-Water transport'!AD$57="no"," ",ROUND(AB2774,4))</f>
        <v>0.751</v>
      </c>
      <c r="AE2774" s="110">
        <f>IF('3C-Water transport'!AD$58="no"," ",ROUND(AB2774,4))</f>
        <v>0.751</v>
      </c>
    </row>
    <row r="2775" spans="5:31" x14ac:dyDescent="0.25">
      <c r="E2775" s="110">
        <f t="shared" si="177"/>
        <v>0.75200000000000056</v>
      </c>
      <c r="F2775" s="110">
        <f>IF('3A-Rail transport'!$AD$56="no"," ",ROUND(E2775,4))</f>
        <v>0.752</v>
      </c>
      <c r="G2775" s="110">
        <f>IF('3A-Rail transport'!$AD$57="no"," ",ROUND(E2775,4))</f>
        <v>0.752</v>
      </c>
      <c r="H2775" s="110"/>
      <c r="S2775" s="110">
        <f t="shared" si="178"/>
        <v>0.75200000000000056</v>
      </c>
      <c r="T2775" s="110">
        <f>IF('3B-Air transport'!AD$66="no"," ",ROUND(S2775,4))</f>
        <v>0.752</v>
      </c>
      <c r="U2775" s="110">
        <f>IF('3B-Air transport'!AD$67="no"," ",ROUND(S2775,4))</f>
        <v>0.752</v>
      </c>
      <c r="V2775" s="110">
        <f>IF('3B-Air transport'!AD$68="no"," ",ROUND(S2775,4))</f>
        <v>0.752</v>
      </c>
      <c r="W2775" s="110"/>
      <c r="AB2775" s="110">
        <f t="shared" si="179"/>
        <v>0.75200000000000056</v>
      </c>
      <c r="AC2775" s="110">
        <f>IF('3C-Water transport'!AD$56="no"," ",ROUND(AB2775,4))</f>
        <v>0.752</v>
      </c>
      <c r="AD2775" s="110">
        <f>IF('3C-Water transport'!AD$57="no"," ",ROUND(AB2775,4))</f>
        <v>0.752</v>
      </c>
      <c r="AE2775" s="110">
        <f>IF('3C-Water transport'!AD$58="no"," ",ROUND(AB2775,4))</f>
        <v>0.752</v>
      </c>
    </row>
    <row r="2776" spans="5:31" x14ac:dyDescent="0.25">
      <c r="E2776" s="110">
        <f t="shared" si="177"/>
        <v>0.75300000000000056</v>
      </c>
      <c r="F2776" s="110">
        <f>IF('3A-Rail transport'!$AD$56="no"," ",ROUND(E2776,4))</f>
        <v>0.753</v>
      </c>
      <c r="G2776" s="110">
        <f>IF('3A-Rail transport'!$AD$57="no"," ",ROUND(E2776,4))</f>
        <v>0.753</v>
      </c>
      <c r="H2776" s="110"/>
      <c r="S2776" s="110">
        <f t="shared" si="178"/>
        <v>0.75300000000000056</v>
      </c>
      <c r="T2776" s="110">
        <f>IF('3B-Air transport'!AD$66="no"," ",ROUND(S2776,4))</f>
        <v>0.753</v>
      </c>
      <c r="U2776" s="110">
        <f>IF('3B-Air transport'!AD$67="no"," ",ROUND(S2776,4))</f>
        <v>0.753</v>
      </c>
      <c r="V2776" s="110">
        <f>IF('3B-Air transport'!AD$68="no"," ",ROUND(S2776,4))</f>
        <v>0.753</v>
      </c>
      <c r="W2776" s="110"/>
      <c r="AB2776" s="110">
        <f t="shared" si="179"/>
        <v>0.75300000000000056</v>
      </c>
      <c r="AC2776" s="110">
        <f>IF('3C-Water transport'!AD$56="no"," ",ROUND(AB2776,4))</f>
        <v>0.753</v>
      </c>
      <c r="AD2776" s="110">
        <f>IF('3C-Water transport'!AD$57="no"," ",ROUND(AB2776,4))</f>
        <v>0.753</v>
      </c>
      <c r="AE2776" s="110">
        <f>IF('3C-Water transport'!AD$58="no"," ",ROUND(AB2776,4))</f>
        <v>0.753</v>
      </c>
    </row>
    <row r="2777" spans="5:31" x14ac:dyDescent="0.25">
      <c r="E2777" s="110">
        <f t="shared" si="177"/>
        <v>0.75400000000000056</v>
      </c>
      <c r="F2777" s="110">
        <f>IF('3A-Rail transport'!$AD$56="no"," ",ROUND(E2777,4))</f>
        <v>0.754</v>
      </c>
      <c r="G2777" s="110">
        <f>IF('3A-Rail transport'!$AD$57="no"," ",ROUND(E2777,4))</f>
        <v>0.754</v>
      </c>
      <c r="H2777" s="110"/>
      <c r="S2777" s="110">
        <f t="shared" si="178"/>
        <v>0.75400000000000056</v>
      </c>
      <c r="T2777" s="110">
        <f>IF('3B-Air transport'!AD$66="no"," ",ROUND(S2777,4))</f>
        <v>0.754</v>
      </c>
      <c r="U2777" s="110">
        <f>IF('3B-Air transport'!AD$67="no"," ",ROUND(S2777,4))</f>
        <v>0.754</v>
      </c>
      <c r="V2777" s="110">
        <f>IF('3B-Air transport'!AD$68="no"," ",ROUND(S2777,4))</f>
        <v>0.754</v>
      </c>
      <c r="W2777" s="110"/>
      <c r="AB2777" s="110">
        <f t="shared" si="179"/>
        <v>0.75400000000000056</v>
      </c>
      <c r="AC2777" s="110">
        <f>IF('3C-Water transport'!AD$56="no"," ",ROUND(AB2777,4))</f>
        <v>0.754</v>
      </c>
      <c r="AD2777" s="110">
        <f>IF('3C-Water transport'!AD$57="no"," ",ROUND(AB2777,4))</f>
        <v>0.754</v>
      </c>
      <c r="AE2777" s="110">
        <f>IF('3C-Water transport'!AD$58="no"," ",ROUND(AB2777,4))</f>
        <v>0.754</v>
      </c>
    </row>
    <row r="2778" spans="5:31" x14ac:dyDescent="0.25">
      <c r="E2778" s="110">
        <f t="shared" si="177"/>
        <v>0.75500000000000056</v>
      </c>
      <c r="F2778" s="110">
        <f>IF('3A-Rail transport'!$AD$56="no"," ",ROUND(E2778,4))</f>
        <v>0.755</v>
      </c>
      <c r="G2778" s="110">
        <f>IF('3A-Rail transport'!$AD$57="no"," ",ROUND(E2778,4))</f>
        <v>0.755</v>
      </c>
      <c r="H2778" s="110"/>
      <c r="S2778" s="110">
        <f t="shared" si="178"/>
        <v>0.75500000000000056</v>
      </c>
      <c r="T2778" s="110">
        <f>IF('3B-Air transport'!AD$66="no"," ",ROUND(S2778,4))</f>
        <v>0.755</v>
      </c>
      <c r="U2778" s="110">
        <f>IF('3B-Air transport'!AD$67="no"," ",ROUND(S2778,4))</f>
        <v>0.755</v>
      </c>
      <c r="V2778" s="110">
        <f>IF('3B-Air transport'!AD$68="no"," ",ROUND(S2778,4))</f>
        <v>0.755</v>
      </c>
      <c r="W2778" s="110"/>
      <c r="AB2778" s="110">
        <f t="shared" si="179"/>
        <v>0.75500000000000056</v>
      </c>
      <c r="AC2778" s="110">
        <f>IF('3C-Water transport'!AD$56="no"," ",ROUND(AB2778,4))</f>
        <v>0.755</v>
      </c>
      <c r="AD2778" s="110">
        <f>IF('3C-Water transport'!AD$57="no"," ",ROUND(AB2778,4))</f>
        <v>0.755</v>
      </c>
      <c r="AE2778" s="110">
        <f>IF('3C-Water transport'!AD$58="no"," ",ROUND(AB2778,4))</f>
        <v>0.755</v>
      </c>
    </row>
    <row r="2779" spans="5:31" x14ac:dyDescent="0.25">
      <c r="E2779" s="110">
        <f t="shared" si="177"/>
        <v>0.75600000000000056</v>
      </c>
      <c r="F2779" s="110">
        <f>IF('3A-Rail transport'!$AD$56="no"," ",ROUND(E2779,4))</f>
        <v>0.75600000000000001</v>
      </c>
      <c r="G2779" s="110">
        <f>IF('3A-Rail transport'!$AD$57="no"," ",ROUND(E2779,4))</f>
        <v>0.75600000000000001</v>
      </c>
      <c r="H2779" s="110"/>
      <c r="S2779" s="110">
        <f t="shared" si="178"/>
        <v>0.75600000000000056</v>
      </c>
      <c r="T2779" s="110">
        <f>IF('3B-Air transport'!AD$66="no"," ",ROUND(S2779,4))</f>
        <v>0.75600000000000001</v>
      </c>
      <c r="U2779" s="110">
        <f>IF('3B-Air transport'!AD$67="no"," ",ROUND(S2779,4))</f>
        <v>0.75600000000000001</v>
      </c>
      <c r="V2779" s="110">
        <f>IF('3B-Air transport'!AD$68="no"," ",ROUND(S2779,4))</f>
        <v>0.75600000000000001</v>
      </c>
      <c r="W2779" s="110"/>
      <c r="AB2779" s="110">
        <f t="shared" si="179"/>
        <v>0.75600000000000056</v>
      </c>
      <c r="AC2779" s="110">
        <f>IF('3C-Water transport'!AD$56="no"," ",ROUND(AB2779,4))</f>
        <v>0.75600000000000001</v>
      </c>
      <c r="AD2779" s="110">
        <f>IF('3C-Water transport'!AD$57="no"," ",ROUND(AB2779,4))</f>
        <v>0.75600000000000001</v>
      </c>
      <c r="AE2779" s="110">
        <f>IF('3C-Water transport'!AD$58="no"," ",ROUND(AB2779,4))</f>
        <v>0.75600000000000001</v>
      </c>
    </row>
    <row r="2780" spans="5:31" x14ac:dyDescent="0.25">
      <c r="E2780" s="110">
        <f t="shared" si="177"/>
        <v>0.75700000000000056</v>
      </c>
      <c r="F2780" s="110">
        <f>IF('3A-Rail transport'!$AD$56="no"," ",ROUND(E2780,4))</f>
        <v>0.75700000000000001</v>
      </c>
      <c r="G2780" s="110">
        <f>IF('3A-Rail transport'!$AD$57="no"," ",ROUND(E2780,4))</f>
        <v>0.75700000000000001</v>
      </c>
      <c r="H2780" s="110"/>
      <c r="S2780" s="110">
        <f t="shared" si="178"/>
        <v>0.75700000000000056</v>
      </c>
      <c r="T2780" s="110">
        <f>IF('3B-Air transport'!AD$66="no"," ",ROUND(S2780,4))</f>
        <v>0.75700000000000001</v>
      </c>
      <c r="U2780" s="110">
        <f>IF('3B-Air transport'!AD$67="no"," ",ROUND(S2780,4))</f>
        <v>0.75700000000000001</v>
      </c>
      <c r="V2780" s="110">
        <f>IF('3B-Air transport'!AD$68="no"," ",ROUND(S2780,4))</f>
        <v>0.75700000000000001</v>
      </c>
      <c r="W2780" s="110"/>
      <c r="AB2780" s="110">
        <f t="shared" si="179"/>
        <v>0.75700000000000056</v>
      </c>
      <c r="AC2780" s="110">
        <f>IF('3C-Water transport'!AD$56="no"," ",ROUND(AB2780,4))</f>
        <v>0.75700000000000001</v>
      </c>
      <c r="AD2780" s="110">
        <f>IF('3C-Water transport'!AD$57="no"," ",ROUND(AB2780,4))</f>
        <v>0.75700000000000001</v>
      </c>
      <c r="AE2780" s="110">
        <f>IF('3C-Water transport'!AD$58="no"," ",ROUND(AB2780,4))</f>
        <v>0.75700000000000001</v>
      </c>
    </row>
    <row r="2781" spans="5:31" x14ac:dyDescent="0.25">
      <c r="E2781" s="110">
        <f t="shared" si="177"/>
        <v>0.75800000000000056</v>
      </c>
      <c r="F2781" s="110">
        <f>IF('3A-Rail transport'!$AD$56="no"," ",ROUND(E2781,4))</f>
        <v>0.75800000000000001</v>
      </c>
      <c r="G2781" s="110">
        <f>IF('3A-Rail transport'!$AD$57="no"," ",ROUND(E2781,4))</f>
        <v>0.75800000000000001</v>
      </c>
      <c r="H2781" s="110"/>
      <c r="S2781" s="110">
        <f t="shared" si="178"/>
        <v>0.75800000000000056</v>
      </c>
      <c r="T2781" s="110">
        <f>IF('3B-Air transport'!AD$66="no"," ",ROUND(S2781,4))</f>
        <v>0.75800000000000001</v>
      </c>
      <c r="U2781" s="110">
        <f>IF('3B-Air transport'!AD$67="no"," ",ROUND(S2781,4))</f>
        <v>0.75800000000000001</v>
      </c>
      <c r="V2781" s="110">
        <f>IF('3B-Air transport'!AD$68="no"," ",ROUND(S2781,4))</f>
        <v>0.75800000000000001</v>
      </c>
      <c r="W2781" s="110"/>
      <c r="AB2781" s="110">
        <f t="shared" si="179"/>
        <v>0.75800000000000056</v>
      </c>
      <c r="AC2781" s="110">
        <f>IF('3C-Water transport'!AD$56="no"," ",ROUND(AB2781,4))</f>
        <v>0.75800000000000001</v>
      </c>
      <c r="AD2781" s="110">
        <f>IF('3C-Water transport'!AD$57="no"," ",ROUND(AB2781,4))</f>
        <v>0.75800000000000001</v>
      </c>
      <c r="AE2781" s="110">
        <f>IF('3C-Water transport'!AD$58="no"," ",ROUND(AB2781,4))</f>
        <v>0.75800000000000001</v>
      </c>
    </row>
    <row r="2782" spans="5:31" x14ac:dyDescent="0.25">
      <c r="E2782" s="110">
        <f t="shared" si="177"/>
        <v>0.75900000000000056</v>
      </c>
      <c r="F2782" s="110">
        <f>IF('3A-Rail transport'!$AD$56="no"," ",ROUND(E2782,4))</f>
        <v>0.75900000000000001</v>
      </c>
      <c r="G2782" s="110">
        <f>IF('3A-Rail transport'!$AD$57="no"," ",ROUND(E2782,4))</f>
        <v>0.75900000000000001</v>
      </c>
      <c r="H2782" s="110"/>
      <c r="S2782" s="110">
        <f t="shared" si="178"/>
        <v>0.75900000000000056</v>
      </c>
      <c r="T2782" s="110">
        <f>IF('3B-Air transport'!AD$66="no"," ",ROUND(S2782,4))</f>
        <v>0.75900000000000001</v>
      </c>
      <c r="U2782" s="110">
        <f>IF('3B-Air transport'!AD$67="no"," ",ROUND(S2782,4))</f>
        <v>0.75900000000000001</v>
      </c>
      <c r="V2782" s="110">
        <f>IF('3B-Air transport'!AD$68="no"," ",ROUND(S2782,4))</f>
        <v>0.75900000000000001</v>
      </c>
      <c r="W2782" s="110"/>
      <c r="AB2782" s="110">
        <f t="shared" si="179"/>
        <v>0.75900000000000056</v>
      </c>
      <c r="AC2782" s="110">
        <f>IF('3C-Water transport'!AD$56="no"," ",ROUND(AB2782,4))</f>
        <v>0.75900000000000001</v>
      </c>
      <c r="AD2782" s="110">
        <f>IF('3C-Water transport'!AD$57="no"," ",ROUND(AB2782,4))</f>
        <v>0.75900000000000001</v>
      </c>
      <c r="AE2782" s="110">
        <f>IF('3C-Water transport'!AD$58="no"," ",ROUND(AB2782,4))</f>
        <v>0.75900000000000001</v>
      </c>
    </row>
    <row r="2783" spans="5:31" x14ac:dyDescent="0.25">
      <c r="E2783" s="110">
        <f t="shared" si="177"/>
        <v>0.76000000000000056</v>
      </c>
      <c r="F2783" s="110">
        <f>IF('3A-Rail transport'!$AD$56="no"," ",ROUND(E2783,4))</f>
        <v>0.76</v>
      </c>
      <c r="G2783" s="110">
        <f>IF('3A-Rail transport'!$AD$57="no"," ",ROUND(E2783,4))</f>
        <v>0.76</v>
      </c>
      <c r="H2783" s="110"/>
      <c r="S2783" s="110">
        <f t="shared" si="178"/>
        <v>0.76000000000000056</v>
      </c>
      <c r="T2783" s="110">
        <f>IF('3B-Air transport'!AD$66="no"," ",ROUND(S2783,4))</f>
        <v>0.76</v>
      </c>
      <c r="U2783" s="110">
        <f>IF('3B-Air transport'!AD$67="no"," ",ROUND(S2783,4))</f>
        <v>0.76</v>
      </c>
      <c r="V2783" s="110">
        <f>IF('3B-Air transport'!AD$68="no"," ",ROUND(S2783,4))</f>
        <v>0.76</v>
      </c>
      <c r="W2783" s="110"/>
      <c r="AB2783" s="110">
        <f t="shared" si="179"/>
        <v>0.76000000000000056</v>
      </c>
      <c r="AC2783" s="110">
        <f>IF('3C-Water transport'!AD$56="no"," ",ROUND(AB2783,4))</f>
        <v>0.76</v>
      </c>
      <c r="AD2783" s="110">
        <f>IF('3C-Water transport'!AD$57="no"," ",ROUND(AB2783,4))</f>
        <v>0.76</v>
      </c>
      <c r="AE2783" s="110">
        <f>IF('3C-Water transport'!AD$58="no"," ",ROUND(AB2783,4))</f>
        <v>0.76</v>
      </c>
    </row>
    <row r="2784" spans="5:31" x14ac:dyDescent="0.25">
      <c r="E2784" s="110">
        <f t="shared" si="177"/>
        <v>0.76100000000000056</v>
      </c>
      <c r="F2784" s="110">
        <f>IF('3A-Rail transport'!$AD$56="no"," ",ROUND(E2784,4))</f>
        <v>0.76100000000000001</v>
      </c>
      <c r="G2784" s="110">
        <f>IF('3A-Rail transport'!$AD$57="no"," ",ROUND(E2784,4))</f>
        <v>0.76100000000000001</v>
      </c>
      <c r="H2784" s="110"/>
      <c r="S2784" s="110">
        <f t="shared" si="178"/>
        <v>0.76100000000000056</v>
      </c>
      <c r="T2784" s="110">
        <f>IF('3B-Air transport'!AD$66="no"," ",ROUND(S2784,4))</f>
        <v>0.76100000000000001</v>
      </c>
      <c r="U2784" s="110">
        <f>IF('3B-Air transport'!AD$67="no"," ",ROUND(S2784,4))</f>
        <v>0.76100000000000001</v>
      </c>
      <c r="V2784" s="110">
        <f>IF('3B-Air transport'!AD$68="no"," ",ROUND(S2784,4))</f>
        <v>0.76100000000000001</v>
      </c>
      <c r="W2784" s="110"/>
      <c r="AB2784" s="110">
        <f t="shared" si="179"/>
        <v>0.76100000000000056</v>
      </c>
      <c r="AC2784" s="110">
        <f>IF('3C-Water transport'!AD$56="no"," ",ROUND(AB2784,4))</f>
        <v>0.76100000000000001</v>
      </c>
      <c r="AD2784" s="110">
        <f>IF('3C-Water transport'!AD$57="no"," ",ROUND(AB2784,4))</f>
        <v>0.76100000000000001</v>
      </c>
      <c r="AE2784" s="110">
        <f>IF('3C-Water transport'!AD$58="no"," ",ROUND(AB2784,4))</f>
        <v>0.76100000000000001</v>
      </c>
    </row>
    <row r="2785" spans="5:31" x14ac:dyDescent="0.25">
      <c r="E2785" s="110">
        <f t="shared" si="177"/>
        <v>0.76200000000000057</v>
      </c>
      <c r="F2785" s="110">
        <f>IF('3A-Rail transport'!$AD$56="no"," ",ROUND(E2785,4))</f>
        <v>0.76200000000000001</v>
      </c>
      <c r="G2785" s="110">
        <f>IF('3A-Rail transport'!$AD$57="no"," ",ROUND(E2785,4))</f>
        <v>0.76200000000000001</v>
      </c>
      <c r="H2785" s="110"/>
      <c r="S2785" s="110">
        <f t="shared" si="178"/>
        <v>0.76200000000000057</v>
      </c>
      <c r="T2785" s="110">
        <f>IF('3B-Air transport'!AD$66="no"," ",ROUND(S2785,4))</f>
        <v>0.76200000000000001</v>
      </c>
      <c r="U2785" s="110">
        <f>IF('3B-Air transport'!AD$67="no"," ",ROUND(S2785,4))</f>
        <v>0.76200000000000001</v>
      </c>
      <c r="V2785" s="110">
        <f>IF('3B-Air transport'!AD$68="no"," ",ROUND(S2785,4))</f>
        <v>0.76200000000000001</v>
      </c>
      <c r="W2785" s="110"/>
      <c r="AB2785" s="110">
        <f t="shared" si="179"/>
        <v>0.76200000000000057</v>
      </c>
      <c r="AC2785" s="110">
        <f>IF('3C-Water transport'!AD$56="no"," ",ROUND(AB2785,4))</f>
        <v>0.76200000000000001</v>
      </c>
      <c r="AD2785" s="110">
        <f>IF('3C-Water transport'!AD$57="no"," ",ROUND(AB2785,4))</f>
        <v>0.76200000000000001</v>
      </c>
      <c r="AE2785" s="110">
        <f>IF('3C-Water transport'!AD$58="no"," ",ROUND(AB2785,4))</f>
        <v>0.76200000000000001</v>
      </c>
    </row>
    <row r="2786" spans="5:31" x14ac:dyDescent="0.25">
      <c r="E2786" s="110">
        <f t="shared" si="177"/>
        <v>0.76300000000000057</v>
      </c>
      <c r="F2786" s="110">
        <f>IF('3A-Rail transport'!$AD$56="no"," ",ROUND(E2786,4))</f>
        <v>0.76300000000000001</v>
      </c>
      <c r="G2786" s="110">
        <f>IF('3A-Rail transport'!$AD$57="no"," ",ROUND(E2786,4))</f>
        <v>0.76300000000000001</v>
      </c>
      <c r="H2786" s="110"/>
      <c r="S2786" s="110">
        <f t="shared" si="178"/>
        <v>0.76300000000000057</v>
      </c>
      <c r="T2786" s="110">
        <f>IF('3B-Air transport'!AD$66="no"," ",ROUND(S2786,4))</f>
        <v>0.76300000000000001</v>
      </c>
      <c r="U2786" s="110">
        <f>IF('3B-Air transport'!AD$67="no"," ",ROUND(S2786,4))</f>
        <v>0.76300000000000001</v>
      </c>
      <c r="V2786" s="110">
        <f>IF('3B-Air transport'!AD$68="no"," ",ROUND(S2786,4))</f>
        <v>0.76300000000000001</v>
      </c>
      <c r="W2786" s="110"/>
      <c r="AB2786" s="110">
        <f t="shared" si="179"/>
        <v>0.76300000000000057</v>
      </c>
      <c r="AC2786" s="110">
        <f>IF('3C-Water transport'!AD$56="no"," ",ROUND(AB2786,4))</f>
        <v>0.76300000000000001</v>
      </c>
      <c r="AD2786" s="110">
        <f>IF('3C-Water transport'!AD$57="no"," ",ROUND(AB2786,4))</f>
        <v>0.76300000000000001</v>
      </c>
      <c r="AE2786" s="110">
        <f>IF('3C-Water transport'!AD$58="no"," ",ROUND(AB2786,4))</f>
        <v>0.76300000000000001</v>
      </c>
    </row>
    <row r="2787" spans="5:31" x14ac:dyDescent="0.25">
      <c r="E2787" s="110">
        <f t="shared" si="177"/>
        <v>0.76400000000000057</v>
      </c>
      <c r="F2787" s="110">
        <f>IF('3A-Rail transport'!$AD$56="no"," ",ROUND(E2787,4))</f>
        <v>0.76400000000000001</v>
      </c>
      <c r="G2787" s="110">
        <f>IF('3A-Rail transport'!$AD$57="no"," ",ROUND(E2787,4))</f>
        <v>0.76400000000000001</v>
      </c>
      <c r="H2787" s="110"/>
      <c r="S2787" s="110">
        <f t="shared" si="178"/>
        <v>0.76400000000000057</v>
      </c>
      <c r="T2787" s="110">
        <f>IF('3B-Air transport'!AD$66="no"," ",ROUND(S2787,4))</f>
        <v>0.76400000000000001</v>
      </c>
      <c r="U2787" s="110">
        <f>IF('3B-Air transport'!AD$67="no"," ",ROUND(S2787,4))</f>
        <v>0.76400000000000001</v>
      </c>
      <c r="V2787" s="110">
        <f>IF('3B-Air transport'!AD$68="no"," ",ROUND(S2787,4))</f>
        <v>0.76400000000000001</v>
      </c>
      <c r="W2787" s="110"/>
      <c r="AB2787" s="110">
        <f t="shared" si="179"/>
        <v>0.76400000000000057</v>
      </c>
      <c r="AC2787" s="110">
        <f>IF('3C-Water transport'!AD$56="no"," ",ROUND(AB2787,4))</f>
        <v>0.76400000000000001</v>
      </c>
      <c r="AD2787" s="110">
        <f>IF('3C-Water transport'!AD$57="no"," ",ROUND(AB2787,4))</f>
        <v>0.76400000000000001</v>
      </c>
      <c r="AE2787" s="110">
        <f>IF('3C-Water transport'!AD$58="no"," ",ROUND(AB2787,4))</f>
        <v>0.76400000000000001</v>
      </c>
    </row>
    <row r="2788" spans="5:31" x14ac:dyDescent="0.25">
      <c r="E2788" s="110">
        <f t="shared" si="177"/>
        <v>0.76500000000000057</v>
      </c>
      <c r="F2788" s="110">
        <f>IF('3A-Rail transport'!$AD$56="no"," ",ROUND(E2788,4))</f>
        <v>0.76500000000000001</v>
      </c>
      <c r="G2788" s="110">
        <f>IF('3A-Rail transport'!$AD$57="no"," ",ROUND(E2788,4))</f>
        <v>0.76500000000000001</v>
      </c>
      <c r="H2788" s="110"/>
      <c r="S2788" s="110">
        <f t="shared" si="178"/>
        <v>0.76500000000000057</v>
      </c>
      <c r="T2788" s="110">
        <f>IF('3B-Air transport'!AD$66="no"," ",ROUND(S2788,4))</f>
        <v>0.76500000000000001</v>
      </c>
      <c r="U2788" s="110">
        <f>IF('3B-Air transport'!AD$67="no"," ",ROUND(S2788,4))</f>
        <v>0.76500000000000001</v>
      </c>
      <c r="V2788" s="110">
        <f>IF('3B-Air transport'!AD$68="no"," ",ROUND(S2788,4))</f>
        <v>0.76500000000000001</v>
      </c>
      <c r="W2788" s="110"/>
      <c r="AB2788" s="110">
        <f t="shared" si="179"/>
        <v>0.76500000000000057</v>
      </c>
      <c r="AC2788" s="110">
        <f>IF('3C-Water transport'!AD$56="no"," ",ROUND(AB2788,4))</f>
        <v>0.76500000000000001</v>
      </c>
      <c r="AD2788" s="110">
        <f>IF('3C-Water transport'!AD$57="no"," ",ROUND(AB2788,4))</f>
        <v>0.76500000000000001</v>
      </c>
      <c r="AE2788" s="110">
        <f>IF('3C-Water transport'!AD$58="no"," ",ROUND(AB2788,4))</f>
        <v>0.76500000000000001</v>
      </c>
    </row>
    <row r="2789" spans="5:31" x14ac:dyDescent="0.25">
      <c r="E2789" s="110">
        <f t="shared" si="177"/>
        <v>0.76600000000000057</v>
      </c>
      <c r="F2789" s="110">
        <f>IF('3A-Rail transport'!$AD$56="no"," ",ROUND(E2789,4))</f>
        <v>0.76600000000000001</v>
      </c>
      <c r="G2789" s="110">
        <f>IF('3A-Rail transport'!$AD$57="no"," ",ROUND(E2789,4))</f>
        <v>0.76600000000000001</v>
      </c>
      <c r="H2789" s="110"/>
      <c r="S2789" s="110">
        <f t="shared" si="178"/>
        <v>0.76600000000000057</v>
      </c>
      <c r="T2789" s="110">
        <f>IF('3B-Air transport'!AD$66="no"," ",ROUND(S2789,4))</f>
        <v>0.76600000000000001</v>
      </c>
      <c r="U2789" s="110">
        <f>IF('3B-Air transport'!AD$67="no"," ",ROUND(S2789,4))</f>
        <v>0.76600000000000001</v>
      </c>
      <c r="V2789" s="110">
        <f>IF('3B-Air transport'!AD$68="no"," ",ROUND(S2789,4))</f>
        <v>0.76600000000000001</v>
      </c>
      <c r="W2789" s="110"/>
      <c r="AB2789" s="110">
        <f t="shared" si="179"/>
        <v>0.76600000000000057</v>
      </c>
      <c r="AC2789" s="110">
        <f>IF('3C-Water transport'!AD$56="no"," ",ROUND(AB2789,4))</f>
        <v>0.76600000000000001</v>
      </c>
      <c r="AD2789" s="110">
        <f>IF('3C-Water transport'!AD$57="no"," ",ROUND(AB2789,4))</f>
        <v>0.76600000000000001</v>
      </c>
      <c r="AE2789" s="110">
        <f>IF('3C-Water transport'!AD$58="no"," ",ROUND(AB2789,4))</f>
        <v>0.76600000000000001</v>
      </c>
    </row>
    <row r="2790" spans="5:31" x14ac:dyDescent="0.25">
      <c r="E2790" s="110">
        <f t="shared" si="177"/>
        <v>0.76700000000000057</v>
      </c>
      <c r="F2790" s="110">
        <f>IF('3A-Rail transport'!$AD$56="no"," ",ROUND(E2790,4))</f>
        <v>0.76700000000000002</v>
      </c>
      <c r="G2790" s="110">
        <f>IF('3A-Rail transport'!$AD$57="no"," ",ROUND(E2790,4))</f>
        <v>0.76700000000000002</v>
      </c>
      <c r="H2790" s="110"/>
      <c r="S2790" s="110">
        <f t="shared" si="178"/>
        <v>0.76700000000000057</v>
      </c>
      <c r="T2790" s="110">
        <f>IF('3B-Air transport'!AD$66="no"," ",ROUND(S2790,4))</f>
        <v>0.76700000000000002</v>
      </c>
      <c r="U2790" s="110">
        <f>IF('3B-Air transport'!AD$67="no"," ",ROUND(S2790,4))</f>
        <v>0.76700000000000002</v>
      </c>
      <c r="V2790" s="110">
        <f>IF('3B-Air transport'!AD$68="no"," ",ROUND(S2790,4))</f>
        <v>0.76700000000000002</v>
      </c>
      <c r="W2790" s="110"/>
      <c r="AB2790" s="110">
        <f t="shared" si="179"/>
        <v>0.76700000000000057</v>
      </c>
      <c r="AC2790" s="110">
        <f>IF('3C-Water transport'!AD$56="no"," ",ROUND(AB2790,4))</f>
        <v>0.76700000000000002</v>
      </c>
      <c r="AD2790" s="110">
        <f>IF('3C-Water transport'!AD$57="no"," ",ROUND(AB2790,4))</f>
        <v>0.76700000000000002</v>
      </c>
      <c r="AE2790" s="110">
        <f>IF('3C-Water transport'!AD$58="no"," ",ROUND(AB2790,4))</f>
        <v>0.76700000000000002</v>
      </c>
    </row>
    <row r="2791" spans="5:31" x14ac:dyDescent="0.25">
      <c r="E2791" s="110">
        <f t="shared" si="177"/>
        <v>0.76800000000000057</v>
      </c>
      <c r="F2791" s="110">
        <f>IF('3A-Rail transport'!$AD$56="no"," ",ROUND(E2791,4))</f>
        <v>0.76800000000000002</v>
      </c>
      <c r="G2791" s="110">
        <f>IF('3A-Rail transport'!$AD$57="no"," ",ROUND(E2791,4))</f>
        <v>0.76800000000000002</v>
      </c>
      <c r="H2791" s="110"/>
      <c r="S2791" s="110">
        <f t="shared" si="178"/>
        <v>0.76800000000000057</v>
      </c>
      <c r="T2791" s="110">
        <f>IF('3B-Air transport'!AD$66="no"," ",ROUND(S2791,4))</f>
        <v>0.76800000000000002</v>
      </c>
      <c r="U2791" s="110">
        <f>IF('3B-Air transport'!AD$67="no"," ",ROUND(S2791,4))</f>
        <v>0.76800000000000002</v>
      </c>
      <c r="V2791" s="110">
        <f>IF('3B-Air transport'!AD$68="no"," ",ROUND(S2791,4))</f>
        <v>0.76800000000000002</v>
      </c>
      <c r="W2791" s="110"/>
      <c r="AB2791" s="110">
        <f t="shared" si="179"/>
        <v>0.76800000000000057</v>
      </c>
      <c r="AC2791" s="110">
        <f>IF('3C-Water transport'!AD$56="no"," ",ROUND(AB2791,4))</f>
        <v>0.76800000000000002</v>
      </c>
      <c r="AD2791" s="110">
        <f>IF('3C-Water transport'!AD$57="no"," ",ROUND(AB2791,4))</f>
        <v>0.76800000000000002</v>
      </c>
      <c r="AE2791" s="110">
        <f>IF('3C-Water transport'!AD$58="no"," ",ROUND(AB2791,4))</f>
        <v>0.76800000000000002</v>
      </c>
    </row>
    <row r="2792" spans="5:31" x14ac:dyDescent="0.25">
      <c r="E2792" s="110">
        <f t="shared" ref="E2792:E2855" si="180">E2791+0.001</f>
        <v>0.76900000000000057</v>
      </c>
      <c r="F2792" s="110">
        <f>IF('3A-Rail transport'!$AD$56="no"," ",ROUND(E2792,4))</f>
        <v>0.76900000000000002</v>
      </c>
      <c r="G2792" s="110">
        <f>IF('3A-Rail transport'!$AD$57="no"," ",ROUND(E2792,4))</f>
        <v>0.76900000000000002</v>
      </c>
      <c r="H2792" s="110"/>
      <c r="S2792" s="110">
        <f t="shared" ref="S2792:S2855" si="181">S2791+0.001</f>
        <v>0.76900000000000057</v>
      </c>
      <c r="T2792" s="110">
        <f>IF('3B-Air transport'!AD$66="no"," ",ROUND(S2792,4))</f>
        <v>0.76900000000000002</v>
      </c>
      <c r="U2792" s="110">
        <f>IF('3B-Air transport'!AD$67="no"," ",ROUND(S2792,4))</f>
        <v>0.76900000000000002</v>
      </c>
      <c r="V2792" s="110">
        <f>IF('3B-Air transport'!AD$68="no"," ",ROUND(S2792,4))</f>
        <v>0.76900000000000002</v>
      </c>
      <c r="W2792" s="110"/>
      <c r="AB2792" s="110">
        <f t="shared" ref="AB2792:AB2855" si="182">AB2791+0.001</f>
        <v>0.76900000000000057</v>
      </c>
      <c r="AC2792" s="110">
        <f>IF('3C-Water transport'!AD$56="no"," ",ROUND(AB2792,4))</f>
        <v>0.76900000000000002</v>
      </c>
      <c r="AD2792" s="110">
        <f>IF('3C-Water transport'!AD$57="no"," ",ROUND(AB2792,4))</f>
        <v>0.76900000000000002</v>
      </c>
      <c r="AE2792" s="110">
        <f>IF('3C-Water transport'!AD$58="no"," ",ROUND(AB2792,4))</f>
        <v>0.76900000000000002</v>
      </c>
    </row>
    <row r="2793" spans="5:31" x14ac:dyDescent="0.25">
      <c r="E2793" s="110">
        <f t="shared" si="180"/>
        <v>0.77000000000000057</v>
      </c>
      <c r="F2793" s="110">
        <f>IF('3A-Rail transport'!$AD$56="no"," ",ROUND(E2793,4))</f>
        <v>0.77</v>
      </c>
      <c r="G2793" s="110">
        <f>IF('3A-Rail transport'!$AD$57="no"," ",ROUND(E2793,4))</f>
        <v>0.77</v>
      </c>
      <c r="H2793" s="110"/>
      <c r="S2793" s="110">
        <f t="shared" si="181"/>
        <v>0.77000000000000057</v>
      </c>
      <c r="T2793" s="110">
        <f>IF('3B-Air transport'!AD$66="no"," ",ROUND(S2793,4))</f>
        <v>0.77</v>
      </c>
      <c r="U2793" s="110">
        <f>IF('3B-Air transport'!AD$67="no"," ",ROUND(S2793,4))</f>
        <v>0.77</v>
      </c>
      <c r="V2793" s="110">
        <f>IF('3B-Air transport'!AD$68="no"," ",ROUND(S2793,4))</f>
        <v>0.77</v>
      </c>
      <c r="W2793" s="110"/>
      <c r="AB2793" s="110">
        <f t="shared" si="182"/>
        <v>0.77000000000000057</v>
      </c>
      <c r="AC2793" s="110">
        <f>IF('3C-Water transport'!AD$56="no"," ",ROUND(AB2793,4))</f>
        <v>0.77</v>
      </c>
      <c r="AD2793" s="110">
        <f>IF('3C-Water transport'!AD$57="no"," ",ROUND(AB2793,4))</f>
        <v>0.77</v>
      </c>
      <c r="AE2793" s="110">
        <f>IF('3C-Water transport'!AD$58="no"," ",ROUND(AB2793,4))</f>
        <v>0.77</v>
      </c>
    </row>
    <row r="2794" spans="5:31" x14ac:dyDescent="0.25">
      <c r="E2794" s="110">
        <f t="shared" si="180"/>
        <v>0.77100000000000057</v>
      </c>
      <c r="F2794" s="110">
        <f>IF('3A-Rail transport'!$AD$56="no"," ",ROUND(E2794,4))</f>
        <v>0.77100000000000002</v>
      </c>
      <c r="G2794" s="110">
        <f>IF('3A-Rail transport'!$AD$57="no"," ",ROUND(E2794,4))</f>
        <v>0.77100000000000002</v>
      </c>
      <c r="H2794" s="110"/>
      <c r="S2794" s="110">
        <f t="shared" si="181"/>
        <v>0.77100000000000057</v>
      </c>
      <c r="T2794" s="110">
        <f>IF('3B-Air transport'!AD$66="no"," ",ROUND(S2794,4))</f>
        <v>0.77100000000000002</v>
      </c>
      <c r="U2794" s="110">
        <f>IF('3B-Air transport'!AD$67="no"," ",ROUND(S2794,4))</f>
        <v>0.77100000000000002</v>
      </c>
      <c r="V2794" s="110">
        <f>IF('3B-Air transport'!AD$68="no"," ",ROUND(S2794,4))</f>
        <v>0.77100000000000002</v>
      </c>
      <c r="W2794" s="110"/>
      <c r="AB2794" s="110">
        <f t="shared" si="182"/>
        <v>0.77100000000000057</v>
      </c>
      <c r="AC2794" s="110">
        <f>IF('3C-Water transport'!AD$56="no"," ",ROUND(AB2794,4))</f>
        <v>0.77100000000000002</v>
      </c>
      <c r="AD2794" s="110">
        <f>IF('3C-Water transport'!AD$57="no"," ",ROUND(AB2794,4))</f>
        <v>0.77100000000000002</v>
      </c>
      <c r="AE2794" s="110">
        <f>IF('3C-Water transport'!AD$58="no"," ",ROUND(AB2794,4))</f>
        <v>0.77100000000000002</v>
      </c>
    </row>
    <row r="2795" spans="5:31" x14ac:dyDescent="0.25">
      <c r="E2795" s="110">
        <f t="shared" si="180"/>
        <v>0.77200000000000057</v>
      </c>
      <c r="F2795" s="110">
        <f>IF('3A-Rail transport'!$AD$56="no"," ",ROUND(E2795,4))</f>
        <v>0.77200000000000002</v>
      </c>
      <c r="G2795" s="110">
        <f>IF('3A-Rail transport'!$AD$57="no"," ",ROUND(E2795,4))</f>
        <v>0.77200000000000002</v>
      </c>
      <c r="H2795" s="110"/>
      <c r="S2795" s="110">
        <f t="shared" si="181"/>
        <v>0.77200000000000057</v>
      </c>
      <c r="T2795" s="110">
        <f>IF('3B-Air transport'!AD$66="no"," ",ROUND(S2795,4))</f>
        <v>0.77200000000000002</v>
      </c>
      <c r="U2795" s="110">
        <f>IF('3B-Air transport'!AD$67="no"," ",ROUND(S2795,4))</f>
        <v>0.77200000000000002</v>
      </c>
      <c r="V2795" s="110">
        <f>IF('3B-Air transport'!AD$68="no"," ",ROUND(S2795,4))</f>
        <v>0.77200000000000002</v>
      </c>
      <c r="W2795" s="110"/>
      <c r="AB2795" s="110">
        <f t="shared" si="182"/>
        <v>0.77200000000000057</v>
      </c>
      <c r="AC2795" s="110">
        <f>IF('3C-Water transport'!AD$56="no"," ",ROUND(AB2795,4))</f>
        <v>0.77200000000000002</v>
      </c>
      <c r="AD2795" s="110">
        <f>IF('3C-Water transport'!AD$57="no"," ",ROUND(AB2795,4))</f>
        <v>0.77200000000000002</v>
      </c>
      <c r="AE2795" s="110">
        <f>IF('3C-Water transport'!AD$58="no"," ",ROUND(AB2795,4))</f>
        <v>0.77200000000000002</v>
      </c>
    </row>
    <row r="2796" spans="5:31" x14ac:dyDescent="0.25">
      <c r="E2796" s="110">
        <f t="shared" si="180"/>
        <v>0.77300000000000058</v>
      </c>
      <c r="F2796" s="110">
        <f>IF('3A-Rail transport'!$AD$56="no"," ",ROUND(E2796,4))</f>
        <v>0.77300000000000002</v>
      </c>
      <c r="G2796" s="110">
        <f>IF('3A-Rail transport'!$AD$57="no"," ",ROUND(E2796,4))</f>
        <v>0.77300000000000002</v>
      </c>
      <c r="H2796" s="110"/>
      <c r="S2796" s="110">
        <f t="shared" si="181"/>
        <v>0.77300000000000058</v>
      </c>
      <c r="T2796" s="110">
        <f>IF('3B-Air transport'!AD$66="no"," ",ROUND(S2796,4))</f>
        <v>0.77300000000000002</v>
      </c>
      <c r="U2796" s="110">
        <f>IF('3B-Air transport'!AD$67="no"," ",ROUND(S2796,4))</f>
        <v>0.77300000000000002</v>
      </c>
      <c r="V2796" s="110">
        <f>IF('3B-Air transport'!AD$68="no"," ",ROUND(S2796,4))</f>
        <v>0.77300000000000002</v>
      </c>
      <c r="W2796" s="110"/>
      <c r="AB2796" s="110">
        <f t="shared" si="182"/>
        <v>0.77300000000000058</v>
      </c>
      <c r="AC2796" s="110">
        <f>IF('3C-Water transport'!AD$56="no"," ",ROUND(AB2796,4))</f>
        <v>0.77300000000000002</v>
      </c>
      <c r="AD2796" s="110">
        <f>IF('3C-Water transport'!AD$57="no"," ",ROUND(AB2796,4))</f>
        <v>0.77300000000000002</v>
      </c>
      <c r="AE2796" s="110">
        <f>IF('3C-Water transport'!AD$58="no"," ",ROUND(AB2796,4))</f>
        <v>0.77300000000000002</v>
      </c>
    </row>
    <row r="2797" spans="5:31" x14ac:dyDescent="0.25">
      <c r="E2797" s="110">
        <f t="shared" si="180"/>
        <v>0.77400000000000058</v>
      </c>
      <c r="F2797" s="110">
        <f>IF('3A-Rail transport'!$AD$56="no"," ",ROUND(E2797,4))</f>
        <v>0.77400000000000002</v>
      </c>
      <c r="G2797" s="110">
        <f>IF('3A-Rail transport'!$AD$57="no"," ",ROUND(E2797,4))</f>
        <v>0.77400000000000002</v>
      </c>
      <c r="H2797" s="110"/>
      <c r="S2797" s="110">
        <f t="shared" si="181"/>
        <v>0.77400000000000058</v>
      </c>
      <c r="T2797" s="110">
        <f>IF('3B-Air transport'!AD$66="no"," ",ROUND(S2797,4))</f>
        <v>0.77400000000000002</v>
      </c>
      <c r="U2797" s="110">
        <f>IF('3B-Air transport'!AD$67="no"," ",ROUND(S2797,4))</f>
        <v>0.77400000000000002</v>
      </c>
      <c r="V2797" s="110">
        <f>IF('3B-Air transport'!AD$68="no"," ",ROUND(S2797,4))</f>
        <v>0.77400000000000002</v>
      </c>
      <c r="W2797" s="110"/>
      <c r="AB2797" s="110">
        <f t="shared" si="182"/>
        <v>0.77400000000000058</v>
      </c>
      <c r="AC2797" s="110">
        <f>IF('3C-Water transport'!AD$56="no"," ",ROUND(AB2797,4))</f>
        <v>0.77400000000000002</v>
      </c>
      <c r="AD2797" s="110">
        <f>IF('3C-Water transport'!AD$57="no"," ",ROUND(AB2797,4))</f>
        <v>0.77400000000000002</v>
      </c>
      <c r="AE2797" s="110">
        <f>IF('3C-Water transport'!AD$58="no"," ",ROUND(AB2797,4))</f>
        <v>0.77400000000000002</v>
      </c>
    </row>
    <row r="2798" spans="5:31" x14ac:dyDescent="0.25">
      <c r="E2798" s="110">
        <f t="shared" si="180"/>
        <v>0.77500000000000058</v>
      </c>
      <c r="F2798" s="110">
        <f>IF('3A-Rail transport'!$AD$56="no"," ",ROUND(E2798,4))</f>
        <v>0.77500000000000002</v>
      </c>
      <c r="G2798" s="110">
        <f>IF('3A-Rail transport'!$AD$57="no"," ",ROUND(E2798,4))</f>
        <v>0.77500000000000002</v>
      </c>
      <c r="H2798" s="110"/>
      <c r="S2798" s="110">
        <f t="shared" si="181"/>
        <v>0.77500000000000058</v>
      </c>
      <c r="T2798" s="110">
        <f>IF('3B-Air transport'!AD$66="no"," ",ROUND(S2798,4))</f>
        <v>0.77500000000000002</v>
      </c>
      <c r="U2798" s="110">
        <f>IF('3B-Air transport'!AD$67="no"," ",ROUND(S2798,4))</f>
        <v>0.77500000000000002</v>
      </c>
      <c r="V2798" s="110">
        <f>IF('3B-Air transport'!AD$68="no"," ",ROUND(S2798,4))</f>
        <v>0.77500000000000002</v>
      </c>
      <c r="W2798" s="110"/>
      <c r="AB2798" s="110">
        <f t="shared" si="182"/>
        <v>0.77500000000000058</v>
      </c>
      <c r="AC2798" s="110">
        <f>IF('3C-Water transport'!AD$56="no"," ",ROUND(AB2798,4))</f>
        <v>0.77500000000000002</v>
      </c>
      <c r="AD2798" s="110">
        <f>IF('3C-Water transport'!AD$57="no"," ",ROUND(AB2798,4))</f>
        <v>0.77500000000000002</v>
      </c>
      <c r="AE2798" s="110">
        <f>IF('3C-Water transport'!AD$58="no"," ",ROUND(AB2798,4))</f>
        <v>0.77500000000000002</v>
      </c>
    </row>
    <row r="2799" spans="5:31" x14ac:dyDescent="0.25">
      <c r="E2799" s="110">
        <f t="shared" si="180"/>
        <v>0.77600000000000058</v>
      </c>
      <c r="F2799" s="110">
        <f>IF('3A-Rail transport'!$AD$56="no"," ",ROUND(E2799,4))</f>
        <v>0.77600000000000002</v>
      </c>
      <c r="G2799" s="110">
        <f>IF('3A-Rail transport'!$AD$57="no"," ",ROUND(E2799,4))</f>
        <v>0.77600000000000002</v>
      </c>
      <c r="H2799" s="110"/>
      <c r="S2799" s="110">
        <f t="shared" si="181"/>
        <v>0.77600000000000058</v>
      </c>
      <c r="T2799" s="110">
        <f>IF('3B-Air transport'!AD$66="no"," ",ROUND(S2799,4))</f>
        <v>0.77600000000000002</v>
      </c>
      <c r="U2799" s="110">
        <f>IF('3B-Air transport'!AD$67="no"," ",ROUND(S2799,4))</f>
        <v>0.77600000000000002</v>
      </c>
      <c r="V2799" s="110">
        <f>IF('3B-Air transport'!AD$68="no"," ",ROUND(S2799,4))</f>
        <v>0.77600000000000002</v>
      </c>
      <c r="W2799" s="110"/>
      <c r="AB2799" s="110">
        <f t="shared" si="182"/>
        <v>0.77600000000000058</v>
      </c>
      <c r="AC2799" s="110">
        <f>IF('3C-Water transport'!AD$56="no"," ",ROUND(AB2799,4))</f>
        <v>0.77600000000000002</v>
      </c>
      <c r="AD2799" s="110">
        <f>IF('3C-Water transport'!AD$57="no"," ",ROUND(AB2799,4))</f>
        <v>0.77600000000000002</v>
      </c>
      <c r="AE2799" s="110">
        <f>IF('3C-Water transport'!AD$58="no"," ",ROUND(AB2799,4))</f>
        <v>0.77600000000000002</v>
      </c>
    </row>
    <row r="2800" spans="5:31" x14ac:dyDescent="0.25">
      <c r="E2800" s="110">
        <f t="shared" si="180"/>
        <v>0.77700000000000058</v>
      </c>
      <c r="F2800" s="110">
        <f>IF('3A-Rail transport'!$AD$56="no"," ",ROUND(E2800,4))</f>
        <v>0.77700000000000002</v>
      </c>
      <c r="G2800" s="110">
        <f>IF('3A-Rail transport'!$AD$57="no"," ",ROUND(E2800,4))</f>
        <v>0.77700000000000002</v>
      </c>
      <c r="H2800" s="110"/>
      <c r="S2800" s="110">
        <f t="shared" si="181"/>
        <v>0.77700000000000058</v>
      </c>
      <c r="T2800" s="110">
        <f>IF('3B-Air transport'!AD$66="no"," ",ROUND(S2800,4))</f>
        <v>0.77700000000000002</v>
      </c>
      <c r="U2800" s="110">
        <f>IF('3B-Air transport'!AD$67="no"," ",ROUND(S2800,4))</f>
        <v>0.77700000000000002</v>
      </c>
      <c r="V2800" s="110">
        <f>IF('3B-Air transport'!AD$68="no"," ",ROUND(S2800,4))</f>
        <v>0.77700000000000002</v>
      </c>
      <c r="W2800" s="110"/>
      <c r="AB2800" s="110">
        <f t="shared" si="182"/>
        <v>0.77700000000000058</v>
      </c>
      <c r="AC2800" s="110">
        <f>IF('3C-Water transport'!AD$56="no"," ",ROUND(AB2800,4))</f>
        <v>0.77700000000000002</v>
      </c>
      <c r="AD2800" s="110">
        <f>IF('3C-Water transport'!AD$57="no"," ",ROUND(AB2800,4))</f>
        <v>0.77700000000000002</v>
      </c>
      <c r="AE2800" s="110">
        <f>IF('3C-Water transport'!AD$58="no"," ",ROUND(AB2800,4))</f>
        <v>0.77700000000000002</v>
      </c>
    </row>
    <row r="2801" spans="5:31" x14ac:dyDescent="0.25">
      <c r="E2801" s="110">
        <f t="shared" si="180"/>
        <v>0.77800000000000058</v>
      </c>
      <c r="F2801" s="110">
        <f>IF('3A-Rail transport'!$AD$56="no"," ",ROUND(E2801,4))</f>
        <v>0.77800000000000002</v>
      </c>
      <c r="G2801" s="110">
        <f>IF('3A-Rail transport'!$AD$57="no"," ",ROUND(E2801,4))</f>
        <v>0.77800000000000002</v>
      </c>
      <c r="H2801" s="110"/>
      <c r="S2801" s="110">
        <f t="shared" si="181"/>
        <v>0.77800000000000058</v>
      </c>
      <c r="T2801" s="110">
        <f>IF('3B-Air transport'!AD$66="no"," ",ROUND(S2801,4))</f>
        <v>0.77800000000000002</v>
      </c>
      <c r="U2801" s="110">
        <f>IF('3B-Air transport'!AD$67="no"," ",ROUND(S2801,4))</f>
        <v>0.77800000000000002</v>
      </c>
      <c r="V2801" s="110">
        <f>IF('3B-Air transport'!AD$68="no"," ",ROUND(S2801,4))</f>
        <v>0.77800000000000002</v>
      </c>
      <c r="W2801" s="110"/>
      <c r="AB2801" s="110">
        <f t="shared" si="182"/>
        <v>0.77800000000000058</v>
      </c>
      <c r="AC2801" s="110">
        <f>IF('3C-Water transport'!AD$56="no"," ",ROUND(AB2801,4))</f>
        <v>0.77800000000000002</v>
      </c>
      <c r="AD2801" s="110">
        <f>IF('3C-Water transport'!AD$57="no"," ",ROUND(AB2801,4))</f>
        <v>0.77800000000000002</v>
      </c>
      <c r="AE2801" s="110">
        <f>IF('3C-Water transport'!AD$58="no"," ",ROUND(AB2801,4))</f>
        <v>0.77800000000000002</v>
      </c>
    </row>
    <row r="2802" spans="5:31" x14ac:dyDescent="0.25">
      <c r="E2802" s="110">
        <f t="shared" si="180"/>
        <v>0.77900000000000058</v>
      </c>
      <c r="F2802" s="110">
        <f>IF('3A-Rail transport'!$AD$56="no"," ",ROUND(E2802,4))</f>
        <v>0.77900000000000003</v>
      </c>
      <c r="G2802" s="110">
        <f>IF('3A-Rail transport'!$AD$57="no"," ",ROUND(E2802,4))</f>
        <v>0.77900000000000003</v>
      </c>
      <c r="H2802" s="110"/>
      <c r="S2802" s="110">
        <f t="shared" si="181"/>
        <v>0.77900000000000058</v>
      </c>
      <c r="T2802" s="110">
        <f>IF('3B-Air transport'!AD$66="no"," ",ROUND(S2802,4))</f>
        <v>0.77900000000000003</v>
      </c>
      <c r="U2802" s="110">
        <f>IF('3B-Air transport'!AD$67="no"," ",ROUND(S2802,4))</f>
        <v>0.77900000000000003</v>
      </c>
      <c r="V2802" s="110">
        <f>IF('3B-Air transport'!AD$68="no"," ",ROUND(S2802,4))</f>
        <v>0.77900000000000003</v>
      </c>
      <c r="W2802" s="110"/>
      <c r="AB2802" s="110">
        <f t="shared" si="182"/>
        <v>0.77900000000000058</v>
      </c>
      <c r="AC2802" s="110">
        <f>IF('3C-Water transport'!AD$56="no"," ",ROUND(AB2802,4))</f>
        <v>0.77900000000000003</v>
      </c>
      <c r="AD2802" s="110">
        <f>IF('3C-Water transport'!AD$57="no"," ",ROUND(AB2802,4))</f>
        <v>0.77900000000000003</v>
      </c>
      <c r="AE2802" s="110">
        <f>IF('3C-Water transport'!AD$58="no"," ",ROUND(AB2802,4))</f>
        <v>0.77900000000000003</v>
      </c>
    </row>
    <row r="2803" spans="5:31" x14ac:dyDescent="0.25">
      <c r="E2803" s="110">
        <f t="shared" si="180"/>
        <v>0.78000000000000058</v>
      </c>
      <c r="F2803" s="110">
        <f>IF('3A-Rail transport'!$AD$56="no"," ",ROUND(E2803,4))</f>
        <v>0.78</v>
      </c>
      <c r="G2803" s="110">
        <f>IF('3A-Rail transport'!$AD$57="no"," ",ROUND(E2803,4))</f>
        <v>0.78</v>
      </c>
      <c r="H2803" s="110"/>
      <c r="S2803" s="110">
        <f t="shared" si="181"/>
        <v>0.78000000000000058</v>
      </c>
      <c r="T2803" s="110">
        <f>IF('3B-Air transport'!AD$66="no"," ",ROUND(S2803,4))</f>
        <v>0.78</v>
      </c>
      <c r="U2803" s="110">
        <f>IF('3B-Air transport'!AD$67="no"," ",ROUND(S2803,4))</f>
        <v>0.78</v>
      </c>
      <c r="V2803" s="110">
        <f>IF('3B-Air transport'!AD$68="no"," ",ROUND(S2803,4))</f>
        <v>0.78</v>
      </c>
      <c r="W2803" s="110"/>
      <c r="AB2803" s="110">
        <f t="shared" si="182"/>
        <v>0.78000000000000058</v>
      </c>
      <c r="AC2803" s="110">
        <f>IF('3C-Water transport'!AD$56="no"," ",ROUND(AB2803,4))</f>
        <v>0.78</v>
      </c>
      <c r="AD2803" s="110">
        <f>IF('3C-Water transport'!AD$57="no"," ",ROUND(AB2803,4))</f>
        <v>0.78</v>
      </c>
      <c r="AE2803" s="110">
        <f>IF('3C-Water transport'!AD$58="no"," ",ROUND(AB2803,4))</f>
        <v>0.78</v>
      </c>
    </row>
    <row r="2804" spans="5:31" x14ac:dyDescent="0.25">
      <c r="E2804" s="110">
        <f t="shared" si="180"/>
        <v>0.78100000000000058</v>
      </c>
      <c r="F2804" s="110">
        <f>IF('3A-Rail transport'!$AD$56="no"," ",ROUND(E2804,4))</f>
        <v>0.78100000000000003</v>
      </c>
      <c r="G2804" s="110">
        <f>IF('3A-Rail transport'!$AD$57="no"," ",ROUND(E2804,4))</f>
        <v>0.78100000000000003</v>
      </c>
      <c r="H2804" s="110"/>
      <c r="S2804" s="110">
        <f t="shared" si="181"/>
        <v>0.78100000000000058</v>
      </c>
      <c r="T2804" s="110">
        <f>IF('3B-Air transport'!AD$66="no"," ",ROUND(S2804,4))</f>
        <v>0.78100000000000003</v>
      </c>
      <c r="U2804" s="110">
        <f>IF('3B-Air transport'!AD$67="no"," ",ROUND(S2804,4))</f>
        <v>0.78100000000000003</v>
      </c>
      <c r="V2804" s="110">
        <f>IF('3B-Air transport'!AD$68="no"," ",ROUND(S2804,4))</f>
        <v>0.78100000000000003</v>
      </c>
      <c r="W2804" s="110"/>
      <c r="AB2804" s="110">
        <f t="shared" si="182"/>
        <v>0.78100000000000058</v>
      </c>
      <c r="AC2804" s="110">
        <f>IF('3C-Water transport'!AD$56="no"," ",ROUND(AB2804,4))</f>
        <v>0.78100000000000003</v>
      </c>
      <c r="AD2804" s="110">
        <f>IF('3C-Water transport'!AD$57="no"," ",ROUND(AB2804,4))</f>
        <v>0.78100000000000003</v>
      </c>
      <c r="AE2804" s="110">
        <f>IF('3C-Water transport'!AD$58="no"," ",ROUND(AB2804,4))</f>
        <v>0.78100000000000003</v>
      </c>
    </row>
    <row r="2805" spans="5:31" x14ac:dyDescent="0.25">
      <c r="E2805" s="110">
        <f t="shared" si="180"/>
        <v>0.78200000000000058</v>
      </c>
      <c r="F2805" s="110">
        <f>IF('3A-Rail transport'!$AD$56="no"," ",ROUND(E2805,4))</f>
        <v>0.78200000000000003</v>
      </c>
      <c r="G2805" s="110">
        <f>IF('3A-Rail transport'!$AD$57="no"," ",ROUND(E2805,4))</f>
        <v>0.78200000000000003</v>
      </c>
      <c r="H2805" s="110"/>
      <c r="S2805" s="110">
        <f t="shared" si="181"/>
        <v>0.78200000000000058</v>
      </c>
      <c r="T2805" s="110">
        <f>IF('3B-Air transport'!AD$66="no"," ",ROUND(S2805,4))</f>
        <v>0.78200000000000003</v>
      </c>
      <c r="U2805" s="110">
        <f>IF('3B-Air transport'!AD$67="no"," ",ROUND(S2805,4))</f>
        <v>0.78200000000000003</v>
      </c>
      <c r="V2805" s="110">
        <f>IF('3B-Air transport'!AD$68="no"," ",ROUND(S2805,4))</f>
        <v>0.78200000000000003</v>
      </c>
      <c r="W2805" s="110"/>
      <c r="AB2805" s="110">
        <f t="shared" si="182"/>
        <v>0.78200000000000058</v>
      </c>
      <c r="AC2805" s="110">
        <f>IF('3C-Water transport'!AD$56="no"," ",ROUND(AB2805,4))</f>
        <v>0.78200000000000003</v>
      </c>
      <c r="AD2805" s="110">
        <f>IF('3C-Water transport'!AD$57="no"," ",ROUND(AB2805,4))</f>
        <v>0.78200000000000003</v>
      </c>
      <c r="AE2805" s="110">
        <f>IF('3C-Water transport'!AD$58="no"," ",ROUND(AB2805,4))</f>
        <v>0.78200000000000003</v>
      </c>
    </row>
    <row r="2806" spans="5:31" x14ac:dyDescent="0.25">
      <c r="E2806" s="110">
        <f t="shared" si="180"/>
        <v>0.78300000000000058</v>
      </c>
      <c r="F2806" s="110">
        <f>IF('3A-Rail transport'!$AD$56="no"," ",ROUND(E2806,4))</f>
        <v>0.78300000000000003</v>
      </c>
      <c r="G2806" s="110">
        <f>IF('3A-Rail transport'!$AD$57="no"," ",ROUND(E2806,4))</f>
        <v>0.78300000000000003</v>
      </c>
      <c r="H2806" s="110"/>
      <c r="S2806" s="110">
        <f t="shared" si="181"/>
        <v>0.78300000000000058</v>
      </c>
      <c r="T2806" s="110">
        <f>IF('3B-Air transport'!AD$66="no"," ",ROUND(S2806,4))</f>
        <v>0.78300000000000003</v>
      </c>
      <c r="U2806" s="110">
        <f>IF('3B-Air transport'!AD$67="no"," ",ROUND(S2806,4))</f>
        <v>0.78300000000000003</v>
      </c>
      <c r="V2806" s="110">
        <f>IF('3B-Air transport'!AD$68="no"," ",ROUND(S2806,4))</f>
        <v>0.78300000000000003</v>
      </c>
      <c r="W2806" s="110"/>
      <c r="AB2806" s="110">
        <f t="shared" si="182"/>
        <v>0.78300000000000058</v>
      </c>
      <c r="AC2806" s="110">
        <f>IF('3C-Water transport'!AD$56="no"," ",ROUND(AB2806,4))</f>
        <v>0.78300000000000003</v>
      </c>
      <c r="AD2806" s="110">
        <f>IF('3C-Water transport'!AD$57="no"," ",ROUND(AB2806,4))</f>
        <v>0.78300000000000003</v>
      </c>
      <c r="AE2806" s="110">
        <f>IF('3C-Water transport'!AD$58="no"," ",ROUND(AB2806,4))</f>
        <v>0.78300000000000003</v>
      </c>
    </row>
    <row r="2807" spans="5:31" x14ac:dyDescent="0.25">
      <c r="E2807" s="110">
        <f t="shared" si="180"/>
        <v>0.78400000000000059</v>
      </c>
      <c r="F2807" s="110">
        <f>IF('3A-Rail transport'!$AD$56="no"," ",ROUND(E2807,4))</f>
        <v>0.78400000000000003</v>
      </c>
      <c r="G2807" s="110">
        <f>IF('3A-Rail transport'!$AD$57="no"," ",ROUND(E2807,4))</f>
        <v>0.78400000000000003</v>
      </c>
      <c r="H2807" s="110"/>
      <c r="S2807" s="110">
        <f t="shared" si="181"/>
        <v>0.78400000000000059</v>
      </c>
      <c r="T2807" s="110">
        <f>IF('3B-Air transport'!AD$66="no"," ",ROUND(S2807,4))</f>
        <v>0.78400000000000003</v>
      </c>
      <c r="U2807" s="110">
        <f>IF('3B-Air transport'!AD$67="no"," ",ROUND(S2807,4))</f>
        <v>0.78400000000000003</v>
      </c>
      <c r="V2807" s="110">
        <f>IF('3B-Air transport'!AD$68="no"," ",ROUND(S2807,4))</f>
        <v>0.78400000000000003</v>
      </c>
      <c r="W2807" s="110"/>
      <c r="AB2807" s="110">
        <f t="shared" si="182"/>
        <v>0.78400000000000059</v>
      </c>
      <c r="AC2807" s="110">
        <f>IF('3C-Water transport'!AD$56="no"," ",ROUND(AB2807,4))</f>
        <v>0.78400000000000003</v>
      </c>
      <c r="AD2807" s="110">
        <f>IF('3C-Water transport'!AD$57="no"," ",ROUND(AB2807,4))</f>
        <v>0.78400000000000003</v>
      </c>
      <c r="AE2807" s="110">
        <f>IF('3C-Water transport'!AD$58="no"," ",ROUND(AB2807,4))</f>
        <v>0.78400000000000003</v>
      </c>
    </row>
    <row r="2808" spans="5:31" x14ac:dyDescent="0.25">
      <c r="E2808" s="110">
        <f t="shared" si="180"/>
        <v>0.78500000000000059</v>
      </c>
      <c r="F2808" s="110">
        <f>IF('3A-Rail transport'!$AD$56="no"," ",ROUND(E2808,4))</f>
        <v>0.78500000000000003</v>
      </c>
      <c r="G2808" s="110">
        <f>IF('3A-Rail transport'!$AD$57="no"," ",ROUND(E2808,4))</f>
        <v>0.78500000000000003</v>
      </c>
      <c r="H2808" s="110"/>
      <c r="S2808" s="110">
        <f t="shared" si="181"/>
        <v>0.78500000000000059</v>
      </c>
      <c r="T2808" s="110">
        <f>IF('3B-Air transport'!AD$66="no"," ",ROUND(S2808,4))</f>
        <v>0.78500000000000003</v>
      </c>
      <c r="U2808" s="110">
        <f>IF('3B-Air transport'!AD$67="no"," ",ROUND(S2808,4))</f>
        <v>0.78500000000000003</v>
      </c>
      <c r="V2808" s="110">
        <f>IF('3B-Air transport'!AD$68="no"," ",ROUND(S2808,4))</f>
        <v>0.78500000000000003</v>
      </c>
      <c r="W2808" s="110"/>
      <c r="AB2808" s="110">
        <f t="shared" si="182"/>
        <v>0.78500000000000059</v>
      </c>
      <c r="AC2808" s="110">
        <f>IF('3C-Water transport'!AD$56="no"," ",ROUND(AB2808,4))</f>
        <v>0.78500000000000003</v>
      </c>
      <c r="AD2808" s="110">
        <f>IF('3C-Water transport'!AD$57="no"," ",ROUND(AB2808,4))</f>
        <v>0.78500000000000003</v>
      </c>
      <c r="AE2808" s="110">
        <f>IF('3C-Water transport'!AD$58="no"," ",ROUND(AB2808,4))</f>
        <v>0.78500000000000003</v>
      </c>
    </row>
    <row r="2809" spans="5:31" x14ac:dyDescent="0.25">
      <c r="E2809" s="110">
        <f t="shared" si="180"/>
        <v>0.78600000000000059</v>
      </c>
      <c r="F2809" s="110">
        <f>IF('3A-Rail transport'!$AD$56="no"," ",ROUND(E2809,4))</f>
        <v>0.78600000000000003</v>
      </c>
      <c r="G2809" s="110">
        <f>IF('3A-Rail transport'!$AD$57="no"," ",ROUND(E2809,4))</f>
        <v>0.78600000000000003</v>
      </c>
      <c r="H2809" s="110"/>
      <c r="S2809" s="110">
        <f t="shared" si="181"/>
        <v>0.78600000000000059</v>
      </c>
      <c r="T2809" s="110">
        <f>IF('3B-Air transport'!AD$66="no"," ",ROUND(S2809,4))</f>
        <v>0.78600000000000003</v>
      </c>
      <c r="U2809" s="110">
        <f>IF('3B-Air transport'!AD$67="no"," ",ROUND(S2809,4))</f>
        <v>0.78600000000000003</v>
      </c>
      <c r="V2809" s="110">
        <f>IF('3B-Air transport'!AD$68="no"," ",ROUND(S2809,4))</f>
        <v>0.78600000000000003</v>
      </c>
      <c r="W2809" s="110"/>
      <c r="AB2809" s="110">
        <f t="shared" si="182"/>
        <v>0.78600000000000059</v>
      </c>
      <c r="AC2809" s="110">
        <f>IF('3C-Water transport'!AD$56="no"," ",ROUND(AB2809,4))</f>
        <v>0.78600000000000003</v>
      </c>
      <c r="AD2809" s="110">
        <f>IF('3C-Water transport'!AD$57="no"," ",ROUND(AB2809,4))</f>
        <v>0.78600000000000003</v>
      </c>
      <c r="AE2809" s="110">
        <f>IF('3C-Water transport'!AD$58="no"," ",ROUND(AB2809,4))</f>
        <v>0.78600000000000003</v>
      </c>
    </row>
    <row r="2810" spans="5:31" x14ac:dyDescent="0.25">
      <c r="E2810" s="110">
        <f t="shared" si="180"/>
        <v>0.78700000000000059</v>
      </c>
      <c r="F2810" s="110">
        <f>IF('3A-Rail transport'!$AD$56="no"," ",ROUND(E2810,4))</f>
        <v>0.78700000000000003</v>
      </c>
      <c r="G2810" s="110">
        <f>IF('3A-Rail transport'!$AD$57="no"," ",ROUND(E2810,4))</f>
        <v>0.78700000000000003</v>
      </c>
      <c r="H2810" s="110"/>
      <c r="S2810" s="110">
        <f t="shared" si="181"/>
        <v>0.78700000000000059</v>
      </c>
      <c r="T2810" s="110">
        <f>IF('3B-Air transport'!AD$66="no"," ",ROUND(S2810,4))</f>
        <v>0.78700000000000003</v>
      </c>
      <c r="U2810" s="110">
        <f>IF('3B-Air transport'!AD$67="no"," ",ROUND(S2810,4))</f>
        <v>0.78700000000000003</v>
      </c>
      <c r="V2810" s="110">
        <f>IF('3B-Air transport'!AD$68="no"," ",ROUND(S2810,4))</f>
        <v>0.78700000000000003</v>
      </c>
      <c r="W2810" s="110"/>
      <c r="AB2810" s="110">
        <f t="shared" si="182"/>
        <v>0.78700000000000059</v>
      </c>
      <c r="AC2810" s="110">
        <f>IF('3C-Water transport'!AD$56="no"," ",ROUND(AB2810,4))</f>
        <v>0.78700000000000003</v>
      </c>
      <c r="AD2810" s="110">
        <f>IF('3C-Water transport'!AD$57="no"," ",ROUND(AB2810,4))</f>
        <v>0.78700000000000003</v>
      </c>
      <c r="AE2810" s="110">
        <f>IF('3C-Water transport'!AD$58="no"," ",ROUND(AB2810,4))</f>
        <v>0.78700000000000003</v>
      </c>
    </row>
    <row r="2811" spans="5:31" x14ac:dyDescent="0.25">
      <c r="E2811" s="110">
        <f t="shared" si="180"/>
        <v>0.78800000000000059</v>
      </c>
      <c r="F2811" s="110">
        <f>IF('3A-Rail transport'!$AD$56="no"," ",ROUND(E2811,4))</f>
        <v>0.78800000000000003</v>
      </c>
      <c r="G2811" s="110">
        <f>IF('3A-Rail transport'!$AD$57="no"," ",ROUND(E2811,4))</f>
        <v>0.78800000000000003</v>
      </c>
      <c r="H2811" s="110"/>
      <c r="S2811" s="110">
        <f t="shared" si="181"/>
        <v>0.78800000000000059</v>
      </c>
      <c r="T2811" s="110">
        <f>IF('3B-Air transport'!AD$66="no"," ",ROUND(S2811,4))</f>
        <v>0.78800000000000003</v>
      </c>
      <c r="U2811" s="110">
        <f>IF('3B-Air transport'!AD$67="no"," ",ROUND(S2811,4))</f>
        <v>0.78800000000000003</v>
      </c>
      <c r="V2811" s="110">
        <f>IF('3B-Air transport'!AD$68="no"," ",ROUND(S2811,4))</f>
        <v>0.78800000000000003</v>
      </c>
      <c r="W2811" s="110"/>
      <c r="AB2811" s="110">
        <f t="shared" si="182"/>
        <v>0.78800000000000059</v>
      </c>
      <c r="AC2811" s="110">
        <f>IF('3C-Water transport'!AD$56="no"," ",ROUND(AB2811,4))</f>
        <v>0.78800000000000003</v>
      </c>
      <c r="AD2811" s="110">
        <f>IF('3C-Water transport'!AD$57="no"," ",ROUND(AB2811,4))</f>
        <v>0.78800000000000003</v>
      </c>
      <c r="AE2811" s="110">
        <f>IF('3C-Water transport'!AD$58="no"," ",ROUND(AB2811,4))</f>
        <v>0.78800000000000003</v>
      </c>
    </row>
    <row r="2812" spans="5:31" x14ac:dyDescent="0.25">
      <c r="E2812" s="110">
        <f t="shared" si="180"/>
        <v>0.78900000000000059</v>
      </c>
      <c r="F2812" s="110">
        <f>IF('3A-Rail transport'!$AD$56="no"," ",ROUND(E2812,4))</f>
        <v>0.78900000000000003</v>
      </c>
      <c r="G2812" s="110">
        <f>IF('3A-Rail transport'!$AD$57="no"," ",ROUND(E2812,4))</f>
        <v>0.78900000000000003</v>
      </c>
      <c r="H2812" s="110"/>
      <c r="S2812" s="110">
        <f t="shared" si="181"/>
        <v>0.78900000000000059</v>
      </c>
      <c r="T2812" s="110">
        <f>IF('3B-Air transport'!AD$66="no"," ",ROUND(S2812,4))</f>
        <v>0.78900000000000003</v>
      </c>
      <c r="U2812" s="110">
        <f>IF('3B-Air transport'!AD$67="no"," ",ROUND(S2812,4))</f>
        <v>0.78900000000000003</v>
      </c>
      <c r="V2812" s="110">
        <f>IF('3B-Air transport'!AD$68="no"," ",ROUND(S2812,4))</f>
        <v>0.78900000000000003</v>
      </c>
      <c r="W2812" s="110"/>
      <c r="AB2812" s="110">
        <f t="shared" si="182"/>
        <v>0.78900000000000059</v>
      </c>
      <c r="AC2812" s="110">
        <f>IF('3C-Water transport'!AD$56="no"," ",ROUND(AB2812,4))</f>
        <v>0.78900000000000003</v>
      </c>
      <c r="AD2812" s="110">
        <f>IF('3C-Water transport'!AD$57="no"," ",ROUND(AB2812,4))</f>
        <v>0.78900000000000003</v>
      </c>
      <c r="AE2812" s="110">
        <f>IF('3C-Water transport'!AD$58="no"," ",ROUND(AB2812,4))</f>
        <v>0.78900000000000003</v>
      </c>
    </row>
    <row r="2813" spans="5:31" x14ac:dyDescent="0.25">
      <c r="E2813" s="110">
        <f t="shared" si="180"/>
        <v>0.79000000000000059</v>
      </c>
      <c r="F2813" s="110">
        <f>IF('3A-Rail transport'!$AD$56="no"," ",ROUND(E2813,4))</f>
        <v>0.79</v>
      </c>
      <c r="G2813" s="110">
        <f>IF('3A-Rail transport'!$AD$57="no"," ",ROUND(E2813,4))</f>
        <v>0.79</v>
      </c>
      <c r="H2813" s="110"/>
      <c r="S2813" s="110">
        <f t="shared" si="181"/>
        <v>0.79000000000000059</v>
      </c>
      <c r="T2813" s="110">
        <f>IF('3B-Air transport'!AD$66="no"," ",ROUND(S2813,4))</f>
        <v>0.79</v>
      </c>
      <c r="U2813" s="110">
        <f>IF('3B-Air transport'!AD$67="no"," ",ROUND(S2813,4))</f>
        <v>0.79</v>
      </c>
      <c r="V2813" s="110">
        <f>IF('3B-Air transport'!AD$68="no"," ",ROUND(S2813,4))</f>
        <v>0.79</v>
      </c>
      <c r="W2813" s="110"/>
      <c r="AB2813" s="110">
        <f t="shared" si="182"/>
        <v>0.79000000000000059</v>
      </c>
      <c r="AC2813" s="110">
        <f>IF('3C-Water transport'!AD$56="no"," ",ROUND(AB2813,4))</f>
        <v>0.79</v>
      </c>
      <c r="AD2813" s="110">
        <f>IF('3C-Water transport'!AD$57="no"," ",ROUND(AB2813,4))</f>
        <v>0.79</v>
      </c>
      <c r="AE2813" s="110">
        <f>IF('3C-Water transport'!AD$58="no"," ",ROUND(AB2813,4))</f>
        <v>0.79</v>
      </c>
    </row>
    <row r="2814" spans="5:31" x14ac:dyDescent="0.25">
      <c r="E2814" s="110">
        <f t="shared" si="180"/>
        <v>0.79100000000000059</v>
      </c>
      <c r="F2814" s="110">
        <f>IF('3A-Rail transport'!$AD$56="no"," ",ROUND(E2814,4))</f>
        <v>0.79100000000000004</v>
      </c>
      <c r="G2814" s="110">
        <f>IF('3A-Rail transport'!$AD$57="no"," ",ROUND(E2814,4))</f>
        <v>0.79100000000000004</v>
      </c>
      <c r="H2814" s="110"/>
      <c r="S2814" s="110">
        <f t="shared" si="181"/>
        <v>0.79100000000000059</v>
      </c>
      <c r="T2814" s="110">
        <f>IF('3B-Air transport'!AD$66="no"," ",ROUND(S2814,4))</f>
        <v>0.79100000000000004</v>
      </c>
      <c r="U2814" s="110">
        <f>IF('3B-Air transport'!AD$67="no"," ",ROUND(S2814,4))</f>
        <v>0.79100000000000004</v>
      </c>
      <c r="V2814" s="110">
        <f>IF('3B-Air transport'!AD$68="no"," ",ROUND(S2814,4))</f>
        <v>0.79100000000000004</v>
      </c>
      <c r="W2814" s="110"/>
      <c r="AB2814" s="110">
        <f t="shared" si="182"/>
        <v>0.79100000000000059</v>
      </c>
      <c r="AC2814" s="110">
        <f>IF('3C-Water transport'!AD$56="no"," ",ROUND(AB2814,4))</f>
        <v>0.79100000000000004</v>
      </c>
      <c r="AD2814" s="110">
        <f>IF('3C-Water transport'!AD$57="no"," ",ROUND(AB2814,4))</f>
        <v>0.79100000000000004</v>
      </c>
      <c r="AE2814" s="110">
        <f>IF('3C-Water transport'!AD$58="no"," ",ROUND(AB2814,4))</f>
        <v>0.79100000000000004</v>
      </c>
    </row>
    <row r="2815" spans="5:31" x14ac:dyDescent="0.25">
      <c r="E2815" s="110">
        <f t="shared" si="180"/>
        <v>0.79200000000000059</v>
      </c>
      <c r="F2815" s="110">
        <f>IF('3A-Rail transport'!$AD$56="no"," ",ROUND(E2815,4))</f>
        <v>0.79200000000000004</v>
      </c>
      <c r="G2815" s="110">
        <f>IF('3A-Rail transport'!$AD$57="no"," ",ROUND(E2815,4))</f>
        <v>0.79200000000000004</v>
      </c>
      <c r="H2815" s="110"/>
      <c r="S2815" s="110">
        <f t="shared" si="181"/>
        <v>0.79200000000000059</v>
      </c>
      <c r="T2815" s="110">
        <f>IF('3B-Air transport'!AD$66="no"," ",ROUND(S2815,4))</f>
        <v>0.79200000000000004</v>
      </c>
      <c r="U2815" s="110">
        <f>IF('3B-Air transport'!AD$67="no"," ",ROUND(S2815,4))</f>
        <v>0.79200000000000004</v>
      </c>
      <c r="V2815" s="110">
        <f>IF('3B-Air transport'!AD$68="no"," ",ROUND(S2815,4))</f>
        <v>0.79200000000000004</v>
      </c>
      <c r="W2815" s="110"/>
      <c r="AB2815" s="110">
        <f t="shared" si="182"/>
        <v>0.79200000000000059</v>
      </c>
      <c r="AC2815" s="110">
        <f>IF('3C-Water transport'!AD$56="no"," ",ROUND(AB2815,4))</f>
        <v>0.79200000000000004</v>
      </c>
      <c r="AD2815" s="110">
        <f>IF('3C-Water transport'!AD$57="no"," ",ROUND(AB2815,4))</f>
        <v>0.79200000000000004</v>
      </c>
      <c r="AE2815" s="110">
        <f>IF('3C-Water transport'!AD$58="no"," ",ROUND(AB2815,4))</f>
        <v>0.79200000000000004</v>
      </c>
    </row>
    <row r="2816" spans="5:31" x14ac:dyDescent="0.25">
      <c r="E2816" s="110">
        <f t="shared" si="180"/>
        <v>0.79300000000000059</v>
      </c>
      <c r="F2816" s="110">
        <f>IF('3A-Rail transport'!$AD$56="no"," ",ROUND(E2816,4))</f>
        <v>0.79300000000000004</v>
      </c>
      <c r="G2816" s="110">
        <f>IF('3A-Rail transport'!$AD$57="no"," ",ROUND(E2816,4))</f>
        <v>0.79300000000000004</v>
      </c>
      <c r="H2816" s="110"/>
      <c r="S2816" s="110">
        <f t="shared" si="181"/>
        <v>0.79300000000000059</v>
      </c>
      <c r="T2816" s="110">
        <f>IF('3B-Air transport'!AD$66="no"," ",ROUND(S2816,4))</f>
        <v>0.79300000000000004</v>
      </c>
      <c r="U2816" s="110">
        <f>IF('3B-Air transport'!AD$67="no"," ",ROUND(S2816,4))</f>
        <v>0.79300000000000004</v>
      </c>
      <c r="V2816" s="110">
        <f>IF('3B-Air transport'!AD$68="no"," ",ROUND(S2816,4))</f>
        <v>0.79300000000000004</v>
      </c>
      <c r="W2816" s="110"/>
      <c r="AB2816" s="110">
        <f t="shared" si="182"/>
        <v>0.79300000000000059</v>
      </c>
      <c r="AC2816" s="110">
        <f>IF('3C-Water transport'!AD$56="no"," ",ROUND(AB2816,4))</f>
        <v>0.79300000000000004</v>
      </c>
      <c r="AD2816" s="110">
        <f>IF('3C-Water transport'!AD$57="no"," ",ROUND(AB2816,4))</f>
        <v>0.79300000000000004</v>
      </c>
      <c r="AE2816" s="110">
        <f>IF('3C-Water transport'!AD$58="no"," ",ROUND(AB2816,4))</f>
        <v>0.79300000000000004</v>
      </c>
    </row>
    <row r="2817" spans="5:31" x14ac:dyDescent="0.25">
      <c r="E2817" s="110">
        <f t="shared" si="180"/>
        <v>0.79400000000000059</v>
      </c>
      <c r="F2817" s="110">
        <f>IF('3A-Rail transport'!$AD$56="no"," ",ROUND(E2817,4))</f>
        <v>0.79400000000000004</v>
      </c>
      <c r="G2817" s="110">
        <f>IF('3A-Rail transport'!$AD$57="no"," ",ROUND(E2817,4))</f>
        <v>0.79400000000000004</v>
      </c>
      <c r="H2817" s="110"/>
      <c r="S2817" s="110">
        <f t="shared" si="181"/>
        <v>0.79400000000000059</v>
      </c>
      <c r="T2817" s="110">
        <f>IF('3B-Air transport'!AD$66="no"," ",ROUND(S2817,4))</f>
        <v>0.79400000000000004</v>
      </c>
      <c r="U2817" s="110">
        <f>IF('3B-Air transport'!AD$67="no"," ",ROUND(S2817,4))</f>
        <v>0.79400000000000004</v>
      </c>
      <c r="V2817" s="110">
        <f>IF('3B-Air transport'!AD$68="no"," ",ROUND(S2817,4))</f>
        <v>0.79400000000000004</v>
      </c>
      <c r="W2817" s="110"/>
      <c r="AB2817" s="110">
        <f t="shared" si="182"/>
        <v>0.79400000000000059</v>
      </c>
      <c r="AC2817" s="110">
        <f>IF('3C-Water transport'!AD$56="no"," ",ROUND(AB2817,4))</f>
        <v>0.79400000000000004</v>
      </c>
      <c r="AD2817" s="110">
        <f>IF('3C-Water transport'!AD$57="no"," ",ROUND(AB2817,4))</f>
        <v>0.79400000000000004</v>
      </c>
      <c r="AE2817" s="110">
        <f>IF('3C-Water transport'!AD$58="no"," ",ROUND(AB2817,4))</f>
        <v>0.79400000000000004</v>
      </c>
    </row>
    <row r="2818" spans="5:31" x14ac:dyDescent="0.25">
      <c r="E2818" s="110">
        <f t="shared" si="180"/>
        <v>0.7950000000000006</v>
      </c>
      <c r="F2818" s="110">
        <f>IF('3A-Rail transport'!$AD$56="no"," ",ROUND(E2818,4))</f>
        <v>0.79500000000000004</v>
      </c>
      <c r="G2818" s="110">
        <f>IF('3A-Rail transport'!$AD$57="no"," ",ROUND(E2818,4))</f>
        <v>0.79500000000000004</v>
      </c>
      <c r="H2818" s="110"/>
      <c r="S2818" s="110">
        <f t="shared" si="181"/>
        <v>0.7950000000000006</v>
      </c>
      <c r="T2818" s="110">
        <f>IF('3B-Air transport'!AD$66="no"," ",ROUND(S2818,4))</f>
        <v>0.79500000000000004</v>
      </c>
      <c r="U2818" s="110">
        <f>IF('3B-Air transport'!AD$67="no"," ",ROUND(S2818,4))</f>
        <v>0.79500000000000004</v>
      </c>
      <c r="V2818" s="110">
        <f>IF('3B-Air transport'!AD$68="no"," ",ROUND(S2818,4))</f>
        <v>0.79500000000000004</v>
      </c>
      <c r="W2818" s="110"/>
      <c r="AB2818" s="110">
        <f t="shared" si="182"/>
        <v>0.7950000000000006</v>
      </c>
      <c r="AC2818" s="110">
        <f>IF('3C-Water transport'!AD$56="no"," ",ROUND(AB2818,4))</f>
        <v>0.79500000000000004</v>
      </c>
      <c r="AD2818" s="110">
        <f>IF('3C-Water transport'!AD$57="no"," ",ROUND(AB2818,4))</f>
        <v>0.79500000000000004</v>
      </c>
      <c r="AE2818" s="110">
        <f>IF('3C-Water transport'!AD$58="no"," ",ROUND(AB2818,4))</f>
        <v>0.79500000000000004</v>
      </c>
    </row>
    <row r="2819" spans="5:31" x14ac:dyDescent="0.25">
      <c r="E2819" s="110">
        <f t="shared" si="180"/>
        <v>0.7960000000000006</v>
      </c>
      <c r="F2819" s="110">
        <f>IF('3A-Rail transport'!$AD$56="no"," ",ROUND(E2819,4))</f>
        <v>0.79600000000000004</v>
      </c>
      <c r="G2819" s="110">
        <f>IF('3A-Rail transport'!$AD$57="no"," ",ROUND(E2819,4))</f>
        <v>0.79600000000000004</v>
      </c>
      <c r="H2819" s="110"/>
      <c r="S2819" s="110">
        <f t="shared" si="181"/>
        <v>0.7960000000000006</v>
      </c>
      <c r="T2819" s="110">
        <f>IF('3B-Air transport'!AD$66="no"," ",ROUND(S2819,4))</f>
        <v>0.79600000000000004</v>
      </c>
      <c r="U2819" s="110">
        <f>IF('3B-Air transport'!AD$67="no"," ",ROUND(S2819,4))</f>
        <v>0.79600000000000004</v>
      </c>
      <c r="V2819" s="110">
        <f>IF('3B-Air transport'!AD$68="no"," ",ROUND(S2819,4))</f>
        <v>0.79600000000000004</v>
      </c>
      <c r="W2819" s="110"/>
      <c r="AB2819" s="110">
        <f t="shared" si="182"/>
        <v>0.7960000000000006</v>
      </c>
      <c r="AC2819" s="110">
        <f>IF('3C-Water transport'!AD$56="no"," ",ROUND(AB2819,4))</f>
        <v>0.79600000000000004</v>
      </c>
      <c r="AD2819" s="110">
        <f>IF('3C-Water transport'!AD$57="no"," ",ROUND(AB2819,4))</f>
        <v>0.79600000000000004</v>
      </c>
      <c r="AE2819" s="110">
        <f>IF('3C-Water transport'!AD$58="no"," ",ROUND(AB2819,4))</f>
        <v>0.79600000000000004</v>
      </c>
    </row>
    <row r="2820" spans="5:31" x14ac:dyDescent="0.25">
      <c r="E2820" s="110">
        <f t="shared" si="180"/>
        <v>0.7970000000000006</v>
      </c>
      <c r="F2820" s="110">
        <f>IF('3A-Rail transport'!$AD$56="no"," ",ROUND(E2820,4))</f>
        <v>0.79700000000000004</v>
      </c>
      <c r="G2820" s="110">
        <f>IF('3A-Rail transport'!$AD$57="no"," ",ROUND(E2820,4))</f>
        <v>0.79700000000000004</v>
      </c>
      <c r="H2820" s="110"/>
      <c r="S2820" s="110">
        <f t="shared" si="181"/>
        <v>0.7970000000000006</v>
      </c>
      <c r="T2820" s="110">
        <f>IF('3B-Air transport'!AD$66="no"," ",ROUND(S2820,4))</f>
        <v>0.79700000000000004</v>
      </c>
      <c r="U2820" s="110">
        <f>IF('3B-Air transport'!AD$67="no"," ",ROUND(S2820,4))</f>
        <v>0.79700000000000004</v>
      </c>
      <c r="V2820" s="110">
        <f>IF('3B-Air transport'!AD$68="no"," ",ROUND(S2820,4))</f>
        <v>0.79700000000000004</v>
      </c>
      <c r="W2820" s="110"/>
      <c r="AB2820" s="110">
        <f t="shared" si="182"/>
        <v>0.7970000000000006</v>
      </c>
      <c r="AC2820" s="110">
        <f>IF('3C-Water transport'!AD$56="no"," ",ROUND(AB2820,4))</f>
        <v>0.79700000000000004</v>
      </c>
      <c r="AD2820" s="110">
        <f>IF('3C-Water transport'!AD$57="no"," ",ROUND(AB2820,4))</f>
        <v>0.79700000000000004</v>
      </c>
      <c r="AE2820" s="110">
        <f>IF('3C-Water transport'!AD$58="no"," ",ROUND(AB2820,4))</f>
        <v>0.79700000000000004</v>
      </c>
    </row>
    <row r="2821" spans="5:31" x14ac:dyDescent="0.25">
      <c r="E2821" s="110">
        <f t="shared" si="180"/>
        <v>0.7980000000000006</v>
      </c>
      <c r="F2821" s="110">
        <f>IF('3A-Rail transport'!$AD$56="no"," ",ROUND(E2821,4))</f>
        <v>0.79800000000000004</v>
      </c>
      <c r="G2821" s="110">
        <f>IF('3A-Rail transport'!$AD$57="no"," ",ROUND(E2821,4))</f>
        <v>0.79800000000000004</v>
      </c>
      <c r="H2821" s="110"/>
      <c r="S2821" s="110">
        <f t="shared" si="181"/>
        <v>0.7980000000000006</v>
      </c>
      <c r="T2821" s="110">
        <f>IF('3B-Air transport'!AD$66="no"," ",ROUND(S2821,4))</f>
        <v>0.79800000000000004</v>
      </c>
      <c r="U2821" s="110">
        <f>IF('3B-Air transport'!AD$67="no"," ",ROUND(S2821,4))</f>
        <v>0.79800000000000004</v>
      </c>
      <c r="V2821" s="110">
        <f>IF('3B-Air transport'!AD$68="no"," ",ROUND(S2821,4))</f>
        <v>0.79800000000000004</v>
      </c>
      <c r="W2821" s="110"/>
      <c r="AB2821" s="110">
        <f t="shared" si="182"/>
        <v>0.7980000000000006</v>
      </c>
      <c r="AC2821" s="110">
        <f>IF('3C-Water transport'!AD$56="no"," ",ROUND(AB2821,4))</f>
        <v>0.79800000000000004</v>
      </c>
      <c r="AD2821" s="110">
        <f>IF('3C-Water transport'!AD$57="no"," ",ROUND(AB2821,4))</f>
        <v>0.79800000000000004</v>
      </c>
      <c r="AE2821" s="110">
        <f>IF('3C-Water transport'!AD$58="no"," ",ROUND(AB2821,4))</f>
        <v>0.79800000000000004</v>
      </c>
    </row>
    <row r="2822" spans="5:31" x14ac:dyDescent="0.25">
      <c r="E2822" s="110">
        <f t="shared" si="180"/>
        <v>0.7990000000000006</v>
      </c>
      <c r="F2822" s="110">
        <f>IF('3A-Rail transport'!$AD$56="no"," ",ROUND(E2822,4))</f>
        <v>0.79900000000000004</v>
      </c>
      <c r="G2822" s="110">
        <f>IF('3A-Rail transport'!$AD$57="no"," ",ROUND(E2822,4))</f>
        <v>0.79900000000000004</v>
      </c>
      <c r="H2822" s="110"/>
      <c r="S2822" s="110">
        <f t="shared" si="181"/>
        <v>0.7990000000000006</v>
      </c>
      <c r="T2822" s="110">
        <f>IF('3B-Air transport'!AD$66="no"," ",ROUND(S2822,4))</f>
        <v>0.79900000000000004</v>
      </c>
      <c r="U2822" s="110">
        <f>IF('3B-Air transport'!AD$67="no"," ",ROUND(S2822,4))</f>
        <v>0.79900000000000004</v>
      </c>
      <c r="V2822" s="110">
        <f>IF('3B-Air transport'!AD$68="no"," ",ROUND(S2822,4))</f>
        <v>0.79900000000000004</v>
      </c>
      <c r="W2822" s="110"/>
      <c r="AB2822" s="110">
        <f t="shared" si="182"/>
        <v>0.7990000000000006</v>
      </c>
      <c r="AC2822" s="110">
        <f>IF('3C-Water transport'!AD$56="no"," ",ROUND(AB2822,4))</f>
        <v>0.79900000000000004</v>
      </c>
      <c r="AD2822" s="110">
        <f>IF('3C-Water transport'!AD$57="no"," ",ROUND(AB2822,4))</f>
        <v>0.79900000000000004</v>
      </c>
      <c r="AE2822" s="110">
        <f>IF('3C-Water transport'!AD$58="no"," ",ROUND(AB2822,4))</f>
        <v>0.79900000000000004</v>
      </c>
    </row>
    <row r="2823" spans="5:31" x14ac:dyDescent="0.25">
      <c r="E2823" s="110">
        <f t="shared" si="180"/>
        <v>0.8000000000000006</v>
      </c>
      <c r="F2823" s="110">
        <f>IF('3A-Rail transport'!$AD$56="no"," ",ROUND(E2823,4))</f>
        <v>0.8</v>
      </c>
      <c r="G2823" s="110">
        <f>IF('3A-Rail transport'!$AD$57="no"," ",ROUND(E2823,4))</f>
        <v>0.8</v>
      </c>
      <c r="H2823" s="110"/>
      <c r="S2823" s="110">
        <f t="shared" si="181"/>
        <v>0.8000000000000006</v>
      </c>
      <c r="T2823" s="110">
        <f>IF('3B-Air transport'!AD$66="no"," ",ROUND(S2823,4))</f>
        <v>0.8</v>
      </c>
      <c r="U2823" s="110">
        <f>IF('3B-Air transport'!AD$67="no"," ",ROUND(S2823,4))</f>
        <v>0.8</v>
      </c>
      <c r="V2823" s="110">
        <f>IF('3B-Air transport'!AD$68="no"," ",ROUND(S2823,4))</f>
        <v>0.8</v>
      </c>
      <c r="W2823" s="110"/>
      <c r="AB2823" s="110">
        <f t="shared" si="182"/>
        <v>0.8000000000000006</v>
      </c>
      <c r="AC2823" s="110">
        <f>IF('3C-Water transport'!AD$56="no"," ",ROUND(AB2823,4))</f>
        <v>0.8</v>
      </c>
      <c r="AD2823" s="110">
        <f>IF('3C-Water transport'!AD$57="no"," ",ROUND(AB2823,4))</f>
        <v>0.8</v>
      </c>
      <c r="AE2823" s="110">
        <f>IF('3C-Water transport'!AD$58="no"," ",ROUND(AB2823,4))</f>
        <v>0.8</v>
      </c>
    </row>
    <row r="2824" spans="5:31" x14ac:dyDescent="0.25">
      <c r="E2824" s="110">
        <f t="shared" si="180"/>
        <v>0.8010000000000006</v>
      </c>
      <c r="F2824" s="110">
        <f>IF('3A-Rail transport'!$AD$56="no"," ",ROUND(E2824,4))</f>
        <v>0.80100000000000005</v>
      </c>
      <c r="G2824" s="110">
        <f>IF('3A-Rail transport'!$AD$57="no"," ",ROUND(E2824,4))</f>
        <v>0.80100000000000005</v>
      </c>
      <c r="H2824" s="110"/>
      <c r="S2824" s="110">
        <f t="shared" si="181"/>
        <v>0.8010000000000006</v>
      </c>
      <c r="T2824" s="110">
        <f>IF('3B-Air transport'!AD$66="no"," ",ROUND(S2824,4))</f>
        <v>0.80100000000000005</v>
      </c>
      <c r="U2824" s="110">
        <f>IF('3B-Air transport'!AD$67="no"," ",ROUND(S2824,4))</f>
        <v>0.80100000000000005</v>
      </c>
      <c r="V2824" s="110">
        <f>IF('3B-Air transport'!AD$68="no"," ",ROUND(S2824,4))</f>
        <v>0.80100000000000005</v>
      </c>
      <c r="W2824" s="110"/>
      <c r="AB2824" s="110">
        <f t="shared" si="182"/>
        <v>0.8010000000000006</v>
      </c>
      <c r="AC2824" s="110">
        <f>IF('3C-Water transport'!AD$56="no"," ",ROUND(AB2824,4))</f>
        <v>0.80100000000000005</v>
      </c>
      <c r="AD2824" s="110">
        <f>IF('3C-Water transport'!AD$57="no"," ",ROUND(AB2824,4))</f>
        <v>0.80100000000000005</v>
      </c>
      <c r="AE2824" s="110">
        <f>IF('3C-Water transport'!AD$58="no"," ",ROUND(AB2824,4))</f>
        <v>0.80100000000000005</v>
      </c>
    </row>
    <row r="2825" spans="5:31" x14ac:dyDescent="0.25">
      <c r="E2825" s="110">
        <f t="shared" si="180"/>
        <v>0.8020000000000006</v>
      </c>
      <c r="F2825" s="110">
        <f>IF('3A-Rail transport'!$AD$56="no"," ",ROUND(E2825,4))</f>
        <v>0.80200000000000005</v>
      </c>
      <c r="G2825" s="110">
        <f>IF('3A-Rail transport'!$AD$57="no"," ",ROUND(E2825,4))</f>
        <v>0.80200000000000005</v>
      </c>
      <c r="H2825" s="110"/>
      <c r="S2825" s="110">
        <f t="shared" si="181"/>
        <v>0.8020000000000006</v>
      </c>
      <c r="T2825" s="110">
        <f>IF('3B-Air transport'!AD$66="no"," ",ROUND(S2825,4))</f>
        <v>0.80200000000000005</v>
      </c>
      <c r="U2825" s="110">
        <f>IF('3B-Air transport'!AD$67="no"," ",ROUND(S2825,4))</f>
        <v>0.80200000000000005</v>
      </c>
      <c r="V2825" s="110">
        <f>IF('3B-Air transport'!AD$68="no"," ",ROUND(S2825,4))</f>
        <v>0.80200000000000005</v>
      </c>
      <c r="W2825" s="110"/>
      <c r="AB2825" s="110">
        <f t="shared" si="182"/>
        <v>0.8020000000000006</v>
      </c>
      <c r="AC2825" s="110">
        <f>IF('3C-Water transport'!AD$56="no"," ",ROUND(AB2825,4))</f>
        <v>0.80200000000000005</v>
      </c>
      <c r="AD2825" s="110">
        <f>IF('3C-Water transport'!AD$57="no"," ",ROUND(AB2825,4))</f>
        <v>0.80200000000000005</v>
      </c>
      <c r="AE2825" s="110">
        <f>IF('3C-Water transport'!AD$58="no"," ",ROUND(AB2825,4))</f>
        <v>0.80200000000000005</v>
      </c>
    </row>
    <row r="2826" spans="5:31" x14ac:dyDescent="0.25">
      <c r="E2826" s="110">
        <f t="shared" si="180"/>
        <v>0.8030000000000006</v>
      </c>
      <c r="F2826" s="110">
        <f>IF('3A-Rail transport'!$AD$56="no"," ",ROUND(E2826,4))</f>
        <v>0.80300000000000005</v>
      </c>
      <c r="G2826" s="110">
        <f>IF('3A-Rail transport'!$AD$57="no"," ",ROUND(E2826,4))</f>
        <v>0.80300000000000005</v>
      </c>
      <c r="H2826" s="110"/>
      <c r="S2826" s="110">
        <f t="shared" si="181"/>
        <v>0.8030000000000006</v>
      </c>
      <c r="T2826" s="110">
        <f>IF('3B-Air transport'!AD$66="no"," ",ROUND(S2826,4))</f>
        <v>0.80300000000000005</v>
      </c>
      <c r="U2826" s="110">
        <f>IF('3B-Air transport'!AD$67="no"," ",ROUND(S2826,4))</f>
        <v>0.80300000000000005</v>
      </c>
      <c r="V2826" s="110">
        <f>IF('3B-Air transport'!AD$68="no"," ",ROUND(S2826,4))</f>
        <v>0.80300000000000005</v>
      </c>
      <c r="W2826" s="110"/>
      <c r="AB2826" s="110">
        <f t="shared" si="182"/>
        <v>0.8030000000000006</v>
      </c>
      <c r="AC2826" s="110">
        <f>IF('3C-Water transport'!AD$56="no"," ",ROUND(AB2826,4))</f>
        <v>0.80300000000000005</v>
      </c>
      <c r="AD2826" s="110">
        <f>IF('3C-Water transport'!AD$57="no"," ",ROUND(AB2826,4))</f>
        <v>0.80300000000000005</v>
      </c>
      <c r="AE2826" s="110">
        <f>IF('3C-Water transport'!AD$58="no"," ",ROUND(AB2826,4))</f>
        <v>0.80300000000000005</v>
      </c>
    </row>
    <row r="2827" spans="5:31" x14ac:dyDescent="0.25">
      <c r="E2827" s="110">
        <f t="shared" si="180"/>
        <v>0.8040000000000006</v>
      </c>
      <c r="F2827" s="110">
        <f>IF('3A-Rail transport'!$AD$56="no"," ",ROUND(E2827,4))</f>
        <v>0.80400000000000005</v>
      </c>
      <c r="G2827" s="110">
        <f>IF('3A-Rail transport'!$AD$57="no"," ",ROUND(E2827,4))</f>
        <v>0.80400000000000005</v>
      </c>
      <c r="H2827" s="110"/>
      <c r="S2827" s="110">
        <f t="shared" si="181"/>
        <v>0.8040000000000006</v>
      </c>
      <c r="T2827" s="110">
        <f>IF('3B-Air transport'!AD$66="no"," ",ROUND(S2827,4))</f>
        <v>0.80400000000000005</v>
      </c>
      <c r="U2827" s="110">
        <f>IF('3B-Air transport'!AD$67="no"," ",ROUND(S2827,4))</f>
        <v>0.80400000000000005</v>
      </c>
      <c r="V2827" s="110">
        <f>IF('3B-Air transport'!AD$68="no"," ",ROUND(S2827,4))</f>
        <v>0.80400000000000005</v>
      </c>
      <c r="W2827" s="110"/>
      <c r="AB2827" s="110">
        <f t="shared" si="182"/>
        <v>0.8040000000000006</v>
      </c>
      <c r="AC2827" s="110">
        <f>IF('3C-Water transport'!AD$56="no"," ",ROUND(AB2827,4))</f>
        <v>0.80400000000000005</v>
      </c>
      <c r="AD2827" s="110">
        <f>IF('3C-Water transport'!AD$57="no"," ",ROUND(AB2827,4))</f>
        <v>0.80400000000000005</v>
      </c>
      <c r="AE2827" s="110">
        <f>IF('3C-Water transport'!AD$58="no"," ",ROUND(AB2827,4))</f>
        <v>0.80400000000000005</v>
      </c>
    </row>
    <row r="2828" spans="5:31" x14ac:dyDescent="0.25">
      <c r="E2828" s="110">
        <f t="shared" si="180"/>
        <v>0.8050000000000006</v>
      </c>
      <c r="F2828" s="110">
        <f>IF('3A-Rail transport'!$AD$56="no"," ",ROUND(E2828,4))</f>
        <v>0.80500000000000005</v>
      </c>
      <c r="G2828" s="110">
        <f>IF('3A-Rail transport'!$AD$57="no"," ",ROUND(E2828,4))</f>
        <v>0.80500000000000005</v>
      </c>
      <c r="H2828" s="110"/>
      <c r="S2828" s="110">
        <f t="shared" si="181"/>
        <v>0.8050000000000006</v>
      </c>
      <c r="T2828" s="110">
        <f>IF('3B-Air transport'!AD$66="no"," ",ROUND(S2828,4))</f>
        <v>0.80500000000000005</v>
      </c>
      <c r="U2828" s="110">
        <f>IF('3B-Air transport'!AD$67="no"," ",ROUND(S2828,4))</f>
        <v>0.80500000000000005</v>
      </c>
      <c r="V2828" s="110">
        <f>IF('3B-Air transport'!AD$68="no"," ",ROUND(S2828,4))</f>
        <v>0.80500000000000005</v>
      </c>
      <c r="W2828" s="110"/>
      <c r="AB2828" s="110">
        <f t="shared" si="182"/>
        <v>0.8050000000000006</v>
      </c>
      <c r="AC2828" s="110">
        <f>IF('3C-Water transport'!AD$56="no"," ",ROUND(AB2828,4))</f>
        <v>0.80500000000000005</v>
      </c>
      <c r="AD2828" s="110">
        <f>IF('3C-Water transport'!AD$57="no"," ",ROUND(AB2828,4))</f>
        <v>0.80500000000000005</v>
      </c>
      <c r="AE2828" s="110">
        <f>IF('3C-Water transport'!AD$58="no"," ",ROUND(AB2828,4))</f>
        <v>0.80500000000000005</v>
      </c>
    </row>
    <row r="2829" spans="5:31" x14ac:dyDescent="0.25">
      <c r="E2829" s="110">
        <f t="shared" si="180"/>
        <v>0.8060000000000006</v>
      </c>
      <c r="F2829" s="110">
        <f>IF('3A-Rail transport'!$AD$56="no"," ",ROUND(E2829,4))</f>
        <v>0.80600000000000005</v>
      </c>
      <c r="G2829" s="110">
        <f>IF('3A-Rail transport'!$AD$57="no"," ",ROUND(E2829,4))</f>
        <v>0.80600000000000005</v>
      </c>
      <c r="H2829" s="110"/>
      <c r="S2829" s="110">
        <f t="shared" si="181"/>
        <v>0.8060000000000006</v>
      </c>
      <c r="T2829" s="110">
        <f>IF('3B-Air transport'!AD$66="no"," ",ROUND(S2829,4))</f>
        <v>0.80600000000000005</v>
      </c>
      <c r="U2829" s="110">
        <f>IF('3B-Air transport'!AD$67="no"," ",ROUND(S2829,4))</f>
        <v>0.80600000000000005</v>
      </c>
      <c r="V2829" s="110">
        <f>IF('3B-Air transport'!AD$68="no"," ",ROUND(S2829,4))</f>
        <v>0.80600000000000005</v>
      </c>
      <c r="W2829" s="110"/>
      <c r="AB2829" s="110">
        <f t="shared" si="182"/>
        <v>0.8060000000000006</v>
      </c>
      <c r="AC2829" s="110">
        <f>IF('3C-Water transport'!AD$56="no"," ",ROUND(AB2829,4))</f>
        <v>0.80600000000000005</v>
      </c>
      <c r="AD2829" s="110">
        <f>IF('3C-Water transport'!AD$57="no"," ",ROUND(AB2829,4))</f>
        <v>0.80600000000000005</v>
      </c>
      <c r="AE2829" s="110">
        <f>IF('3C-Water transport'!AD$58="no"," ",ROUND(AB2829,4))</f>
        <v>0.80600000000000005</v>
      </c>
    </row>
    <row r="2830" spans="5:31" x14ac:dyDescent="0.25">
      <c r="E2830" s="110">
        <f t="shared" si="180"/>
        <v>0.80700000000000061</v>
      </c>
      <c r="F2830" s="110">
        <f>IF('3A-Rail transport'!$AD$56="no"," ",ROUND(E2830,4))</f>
        <v>0.80700000000000005</v>
      </c>
      <c r="G2830" s="110">
        <f>IF('3A-Rail transport'!$AD$57="no"," ",ROUND(E2830,4))</f>
        <v>0.80700000000000005</v>
      </c>
      <c r="H2830" s="110"/>
      <c r="S2830" s="110">
        <f t="shared" si="181"/>
        <v>0.80700000000000061</v>
      </c>
      <c r="T2830" s="110">
        <f>IF('3B-Air transport'!AD$66="no"," ",ROUND(S2830,4))</f>
        <v>0.80700000000000005</v>
      </c>
      <c r="U2830" s="110">
        <f>IF('3B-Air transport'!AD$67="no"," ",ROUND(S2830,4))</f>
        <v>0.80700000000000005</v>
      </c>
      <c r="V2830" s="110">
        <f>IF('3B-Air transport'!AD$68="no"," ",ROUND(S2830,4))</f>
        <v>0.80700000000000005</v>
      </c>
      <c r="W2830" s="110"/>
      <c r="AB2830" s="110">
        <f t="shared" si="182"/>
        <v>0.80700000000000061</v>
      </c>
      <c r="AC2830" s="110">
        <f>IF('3C-Water transport'!AD$56="no"," ",ROUND(AB2830,4))</f>
        <v>0.80700000000000005</v>
      </c>
      <c r="AD2830" s="110">
        <f>IF('3C-Water transport'!AD$57="no"," ",ROUND(AB2830,4))</f>
        <v>0.80700000000000005</v>
      </c>
      <c r="AE2830" s="110">
        <f>IF('3C-Water transport'!AD$58="no"," ",ROUND(AB2830,4))</f>
        <v>0.80700000000000005</v>
      </c>
    </row>
    <row r="2831" spans="5:31" x14ac:dyDescent="0.25">
      <c r="E2831" s="110">
        <f t="shared" si="180"/>
        <v>0.80800000000000061</v>
      </c>
      <c r="F2831" s="110">
        <f>IF('3A-Rail transport'!$AD$56="no"," ",ROUND(E2831,4))</f>
        <v>0.80800000000000005</v>
      </c>
      <c r="G2831" s="110">
        <f>IF('3A-Rail transport'!$AD$57="no"," ",ROUND(E2831,4))</f>
        <v>0.80800000000000005</v>
      </c>
      <c r="H2831" s="110"/>
      <c r="S2831" s="110">
        <f t="shared" si="181"/>
        <v>0.80800000000000061</v>
      </c>
      <c r="T2831" s="110">
        <f>IF('3B-Air transport'!AD$66="no"," ",ROUND(S2831,4))</f>
        <v>0.80800000000000005</v>
      </c>
      <c r="U2831" s="110">
        <f>IF('3B-Air transport'!AD$67="no"," ",ROUND(S2831,4))</f>
        <v>0.80800000000000005</v>
      </c>
      <c r="V2831" s="110">
        <f>IF('3B-Air transport'!AD$68="no"," ",ROUND(S2831,4))</f>
        <v>0.80800000000000005</v>
      </c>
      <c r="W2831" s="110"/>
      <c r="AB2831" s="110">
        <f t="shared" si="182"/>
        <v>0.80800000000000061</v>
      </c>
      <c r="AC2831" s="110">
        <f>IF('3C-Water transport'!AD$56="no"," ",ROUND(AB2831,4))</f>
        <v>0.80800000000000005</v>
      </c>
      <c r="AD2831" s="110">
        <f>IF('3C-Water transport'!AD$57="no"," ",ROUND(AB2831,4))</f>
        <v>0.80800000000000005</v>
      </c>
      <c r="AE2831" s="110">
        <f>IF('3C-Water transport'!AD$58="no"," ",ROUND(AB2831,4))</f>
        <v>0.80800000000000005</v>
      </c>
    </row>
    <row r="2832" spans="5:31" x14ac:dyDescent="0.25">
      <c r="E2832" s="110">
        <f t="shared" si="180"/>
        <v>0.80900000000000061</v>
      </c>
      <c r="F2832" s="110">
        <f>IF('3A-Rail transport'!$AD$56="no"," ",ROUND(E2832,4))</f>
        <v>0.80900000000000005</v>
      </c>
      <c r="G2832" s="110">
        <f>IF('3A-Rail transport'!$AD$57="no"," ",ROUND(E2832,4))</f>
        <v>0.80900000000000005</v>
      </c>
      <c r="H2832" s="110"/>
      <c r="S2832" s="110">
        <f t="shared" si="181"/>
        <v>0.80900000000000061</v>
      </c>
      <c r="T2832" s="110">
        <f>IF('3B-Air transport'!AD$66="no"," ",ROUND(S2832,4))</f>
        <v>0.80900000000000005</v>
      </c>
      <c r="U2832" s="110">
        <f>IF('3B-Air transport'!AD$67="no"," ",ROUND(S2832,4))</f>
        <v>0.80900000000000005</v>
      </c>
      <c r="V2832" s="110">
        <f>IF('3B-Air transport'!AD$68="no"," ",ROUND(S2832,4))</f>
        <v>0.80900000000000005</v>
      </c>
      <c r="W2832" s="110"/>
      <c r="AB2832" s="110">
        <f t="shared" si="182"/>
        <v>0.80900000000000061</v>
      </c>
      <c r="AC2832" s="110">
        <f>IF('3C-Water transport'!AD$56="no"," ",ROUND(AB2832,4))</f>
        <v>0.80900000000000005</v>
      </c>
      <c r="AD2832" s="110">
        <f>IF('3C-Water transport'!AD$57="no"," ",ROUND(AB2832,4))</f>
        <v>0.80900000000000005</v>
      </c>
      <c r="AE2832" s="110">
        <f>IF('3C-Water transport'!AD$58="no"," ",ROUND(AB2832,4))</f>
        <v>0.80900000000000005</v>
      </c>
    </row>
    <row r="2833" spans="5:31" x14ac:dyDescent="0.25">
      <c r="E2833" s="110">
        <f t="shared" si="180"/>
        <v>0.81000000000000061</v>
      </c>
      <c r="F2833" s="110">
        <f>IF('3A-Rail transport'!$AD$56="no"," ",ROUND(E2833,4))</f>
        <v>0.81</v>
      </c>
      <c r="G2833" s="110">
        <f>IF('3A-Rail transport'!$AD$57="no"," ",ROUND(E2833,4))</f>
        <v>0.81</v>
      </c>
      <c r="H2833" s="110"/>
      <c r="S2833" s="110">
        <f t="shared" si="181"/>
        <v>0.81000000000000061</v>
      </c>
      <c r="T2833" s="110">
        <f>IF('3B-Air transport'!AD$66="no"," ",ROUND(S2833,4))</f>
        <v>0.81</v>
      </c>
      <c r="U2833" s="110">
        <f>IF('3B-Air transport'!AD$67="no"," ",ROUND(S2833,4))</f>
        <v>0.81</v>
      </c>
      <c r="V2833" s="110">
        <f>IF('3B-Air transport'!AD$68="no"," ",ROUND(S2833,4))</f>
        <v>0.81</v>
      </c>
      <c r="W2833" s="110"/>
      <c r="AB2833" s="110">
        <f t="shared" si="182"/>
        <v>0.81000000000000061</v>
      </c>
      <c r="AC2833" s="110">
        <f>IF('3C-Water transport'!AD$56="no"," ",ROUND(AB2833,4))</f>
        <v>0.81</v>
      </c>
      <c r="AD2833" s="110">
        <f>IF('3C-Water transport'!AD$57="no"," ",ROUND(AB2833,4))</f>
        <v>0.81</v>
      </c>
      <c r="AE2833" s="110">
        <f>IF('3C-Water transport'!AD$58="no"," ",ROUND(AB2833,4))</f>
        <v>0.81</v>
      </c>
    </row>
    <row r="2834" spans="5:31" x14ac:dyDescent="0.25">
      <c r="E2834" s="110">
        <f t="shared" si="180"/>
        <v>0.81100000000000061</v>
      </c>
      <c r="F2834" s="110">
        <f>IF('3A-Rail transport'!$AD$56="no"," ",ROUND(E2834,4))</f>
        <v>0.81100000000000005</v>
      </c>
      <c r="G2834" s="110">
        <f>IF('3A-Rail transport'!$AD$57="no"," ",ROUND(E2834,4))</f>
        <v>0.81100000000000005</v>
      </c>
      <c r="H2834" s="110"/>
      <c r="S2834" s="110">
        <f t="shared" si="181"/>
        <v>0.81100000000000061</v>
      </c>
      <c r="T2834" s="110">
        <f>IF('3B-Air transport'!AD$66="no"," ",ROUND(S2834,4))</f>
        <v>0.81100000000000005</v>
      </c>
      <c r="U2834" s="110">
        <f>IF('3B-Air transport'!AD$67="no"," ",ROUND(S2834,4))</f>
        <v>0.81100000000000005</v>
      </c>
      <c r="V2834" s="110">
        <f>IF('3B-Air transport'!AD$68="no"," ",ROUND(S2834,4))</f>
        <v>0.81100000000000005</v>
      </c>
      <c r="W2834" s="110"/>
      <c r="AB2834" s="110">
        <f t="shared" si="182"/>
        <v>0.81100000000000061</v>
      </c>
      <c r="AC2834" s="110">
        <f>IF('3C-Water transport'!AD$56="no"," ",ROUND(AB2834,4))</f>
        <v>0.81100000000000005</v>
      </c>
      <c r="AD2834" s="110">
        <f>IF('3C-Water transport'!AD$57="no"," ",ROUND(AB2834,4))</f>
        <v>0.81100000000000005</v>
      </c>
      <c r="AE2834" s="110">
        <f>IF('3C-Water transport'!AD$58="no"," ",ROUND(AB2834,4))</f>
        <v>0.81100000000000005</v>
      </c>
    </row>
    <row r="2835" spans="5:31" x14ac:dyDescent="0.25">
      <c r="E2835" s="110">
        <f t="shared" si="180"/>
        <v>0.81200000000000061</v>
      </c>
      <c r="F2835" s="110">
        <f>IF('3A-Rail transport'!$AD$56="no"," ",ROUND(E2835,4))</f>
        <v>0.81200000000000006</v>
      </c>
      <c r="G2835" s="110">
        <f>IF('3A-Rail transport'!$AD$57="no"," ",ROUND(E2835,4))</f>
        <v>0.81200000000000006</v>
      </c>
      <c r="H2835" s="110"/>
      <c r="S2835" s="110">
        <f t="shared" si="181"/>
        <v>0.81200000000000061</v>
      </c>
      <c r="T2835" s="110">
        <f>IF('3B-Air transport'!AD$66="no"," ",ROUND(S2835,4))</f>
        <v>0.81200000000000006</v>
      </c>
      <c r="U2835" s="110">
        <f>IF('3B-Air transport'!AD$67="no"," ",ROUND(S2835,4))</f>
        <v>0.81200000000000006</v>
      </c>
      <c r="V2835" s="110">
        <f>IF('3B-Air transport'!AD$68="no"," ",ROUND(S2835,4))</f>
        <v>0.81200000000000006</v>
      </c>
      <c r="W2835" s="110"/>
      <c r="AB2835" s="110">
        <f t="shared" si="182"/>
        <v>0.81200000000000061</v>
      </c>
      <c r="AC2835" s="110">
        <f>IF('3C-Water transport'!AD$56="no"," ",ROUND(AB2835,4))</f>
        <v>0.81200000000000006</v>
      </c>
      <c r="AD2835" s="110">
        <f>IF('3C-Water transport'!AD$57="no"," ",ROUND(AB2835,4))</f>
        <v>0.81200000000000006</v>
      </c>
      <c r="AE2835" s="110">
        <f>IF('3C-Water transport'!AD$58="no"," ",ROUND(AB2835,4))</f>
        <v>0.81200000000000006</v>
      </c>
    </row>
    <row r="2836" spans="5:31" x14ac:dyDescent="0.25">
      <c r="E2836" s="110">
        <f t="shared" si="180"/>
        <v>0.81300000000000061</v>
      </c>
      <c r="F2836" s="110">
        <f>IF('3A-Rail transport'!$AD$56="no"," ",ROUND(E2836,4))</f>
        <v>0.81299999999999994</v>
      </c>
      <c r="G2836" s="110">
        <f>IF('3A-Rail transport'!$AD$57="no"," ",ROUND(E2836,4))</f>
        <v>0.81299999999999994</v>
      </c>
      <c r="H2836" s="110"/>
      <c r="S2836" s="110">
        <f t="shared" si="181"/>
        <v>0.81300000000000061</v>
      </c>
      <c r="T2836" s="110">
        <f>IF('3B-Air transport'!AD$66="no"," ",ROUND(S2836,4))</f>
        <v>0.81299999999999994</v>
      </c>
      <c r="U2836" s="110">
        <f>IF('3B-Air transport'!AD$67="no"," ",ROUND(S2836,4))</f>
        <v>0.81299999999999994</v>
      </c>
      <c r="V2836" s="110">
        <f>IF('3B-Air transport'!AD$68="no"," ",ROUND(S2836,4))</f>
        <v>0.81299999999999994</v>
      </c>
      <c r="W2836" s="110"/>
      <c r="AB2836" s="110">
        <f t="shared" si="182"/>
        <v>0.81300000000000061</v>
      </c>
      <c r="AC2836" s="110">
        <f>IF('3C-Water transport'!AD$56="no"," ",ROUND(AB2836,4))</f>
        <v>0.81299999999999994</v>
      </c>
      <c r="AD2836" s="110">
        <f>IF('3C-Water transport'!AD$57="no"," ",ROUND(AB2836,4))</f>
        <v>0.81299999999999994</v>
      </c>
      <c r="AE2836" s="110">
        <f>IF('3C-Water transport'!AD$58="no"," ",ROUND(AB2836,4))</f>
        <v>0.81299999999999994</v>
      </c>
    </row>
    <row r="2837" spans="5:31" x14ac:dyDescent="0.25">
      <c r="E2837" s="110">
        <f t="shared" si="180"/>
        <v>0.81400000000000061</v>
      </c>
      <c r="F2837" s="110">
        <f>IF('3A-Rail transport'!$AD$56="no"," ",ROUND(E2837,4))</f>
        <v>0.81399999999999995</v>
      </c>
      <c r="G2837" s="110">
        <f>IF('3A-Rail transport'!$AD$57="no"," ",ROUND(E2837,4))</f>
        <v>0.81399999999999995</v>
      </c>
      <c r="H2837" s="110"/>
      <c r="S2837" s="110">
        <f t="shared" si="181"/>
        <v>0.81400000000000061</v>
      </c>
      <c r="T2837" s="110">
        <f>IF('3B-Air transport'!AD$66="no"," ",ROUND(S2837,4))</f>
        <v>0.81399999999999995</v>
      </c>
      <c r="U2837" s="110">
        <f>IF('3B-Air transport'!AD$67="no"," ",ROUND(S2837,4))</f>
        <v>0.81399999999999995</v>
      </c>
      <c r="V2837" s="110">
        <f>IF('3B-Air transport'!AD$68="no"," ",ROUND(S2837,4))</f>
        <v>0.81399999999999995</v>
      </c>
      <c r="W2837" s="110"/>
      <c r="AB2837" s="110">
        <f t="shared" si="182"/>
        <v>0.81400000000000061</v>
      </c>
      <c r="AC2837" s="110">
        <f>IF('3C-Water transport'!AD$56="no"," ",ROUND(AB2837,4))</f>
        <v>0.81399999999999995</v>
      </c>
      <c r="AD2837" s="110">
        <f>IF('3C-Water transport'!AD$57="no"," ",ROUND(AB2837,4))</f>
        <v>0.81399999999999995</v>
      </c>
      <c r="AE2837" s="110">
        <f>IF('3C-Water transport'!AD$58="no"," ",ROUND(AB2837,4))</f>
        <v>0.81399999999999995</v>
      </c>
    </row>
    <row r="2838" spans="5:31" x14ac:dyDescent="0.25">
      <c r="E2838" s="110">
        <f t="shared" si="180"/>
        <v>0.81500000000000061</v>
      </c>
      <c r="F2838" s="110">
        <f>IF('3A-Rail transport'!$AD$56="no"," ",ROUND(E2838,4))</f>
        <v>0.81499999999999995</v>
      </c>
      <c r="G2838" s="110">
        <f>IF('3A-Rail transport'!$AD$57="no"," ",ROUND(E2838,4))</f>
        <v>0.81499999999999995</v>
      </c>
      <c r="H2838" s="110"/>
      <c r="S2838" s="110">
        <f t="shared" si="181"/>
        <v>0.81500000000000061</v>
      </c>
      <c r="T2838" s="110">
        <f>IF('3B-Air transport'!AD$66="no"," ",ROUND(S2838,4))</f>
        <v>0.81499999999999995</v>
      </c>
      <c r="U2838" s="110">
        <f>IF('3B-Air transport'!AD$67="no"," ",ROUND(S2838,4))</f>
        <v>0.81499999999999995</v>
      </c>
      <c r="V2838" s="110">
        <f>IF('3B-Air transport'!AD$68="no"," ",ROUND(S2838,4))</f>
        <v>0.81499999999999995</v>
      </c>
      <c r="W2838" s="110"/>
      <c r="AB2838" s="110">
        <f t="shared" si="182"/>
        <v>0.81500000000000061</v>
      </c>
      <c r="AC2838" s="110">
        <f>IF('3C-Water transport'!AD$56="no"," ",ROUND(AB2838,4))</f>
        <v>0.81499999999999995</v>
      </c>
      <c r="AD2838" s="110">
        <f>IF('3C-Water transport'!AD$57="no"," ",ROUND(AB2838,4))</f>
        <v>0.81499999999999995</v>
      </c>
      <c r="AE2838" s="110">
        <f>IF('3C-Water transport'!AD$58="no"," ",ROUND(AB2838,4))</f>
        <v>0.81499999999999995</v>
      </c>
    </row>
    <row r="2839" spans="5:31" x14ac:dyDescent="0.25">
      <c r="E2839" s="110">
        <f t="shared" si="180"/>
        <v>0.81600000000000061</v>
      </c>
      <c r="F2839" s="110">
        <f>IF('3A-Rail transport'!$AD$56="no"," ",ROUND(E2839,4))</f>
        <v>0.81599999999999995</v>
      </c>
      <c r="G2839" s="110">
        <f>IF('3A-Rail transport'!$AD$57="no"," ",ROUND(E2839,4))</f>
        <v>0.81599999999999995</v>
      </c>
      <c r="H2839" s="110"/>
      <c r="S2839" s="110">
        <f t="shared" si="181"/>
        <v>0.81600000000000061</v>
      </c>
      <c r="T2839" s="110">
        <f>IF('3B-Air transport'!AD$66="no"," ",ROUND(S2839,4))</f>
        <v>0.81599999999999995</v>
      </c>
      <c r="U2839" s="110">
        <f>IF('3B-Air transport'!AD$67="no"," ",ROUND(S2839,4))</f>
        <v>0.81599999999999995</v>
      </c>
      <c r="V2839" s="110">
        <f>IF('3B-Air transport'!AD$68="no"," ",ROUND(S2839,4))</f>
        <v>0.81599999999999995</v>
      </c>
      <c r="W2839" s="110"/>
      <c r="AB2839" s="110">
        <f t="shared" si="182"/>
        <v>0.81600000000000061</v>
      </c>
      <c r="AC2839" s="110">
        <f>IF('3C-Water transport'!AD$56="no"," ",ROUND(AB2839,4))</f>
        <v>0.81599999999999995</v>
      </c>
      <c r="AD2839" s="110">
        <f>IF('3C-Water transport'!AD$57="no"," ",ROUND(AB2839,4))</f>
        <v>0.81599999999999995</v>
      </c>
      <c r="AE2839" s="110">
        <f>IF('3C-Water transport'!AD$58="no"," ",ROUND(AB2839,4))</f>
        <v>0.81599999999999995</v>
      </c>
    </row>
    <row r="2840" spans="5:31" x14ac:dyDescent="0.25">
      <c r="E2840" s="110">
        <f t="shared" si="180"/>
        <v>0.81700000000000061</v>
      </c>
      <c r="F2840" s="110">
        <f>IF('3A-Rail transport'!$AD$56="no"," ",ROUND(E2840,4))</f>
        <v>0.81699999999999995</v>
      </c>
      <c r="G2840" s="110">
        <f>IF('3A-Rail transport'!$AD$57="no"," ",ROUND(E2840,4))</f>
        <v>0.81699999999999995</v>
      </c>
      <c r="H2840" s="110"/>
      <c r="S2840" s="110">
        <f t="shared" si="181"/>
        <v>0.81700000000000061</v>
      </c>
      <c r="T2840" s="110">
        <f>IF('3B-Air transport'!AD$66="no"," ",ROUND(S2840,4))</f>
        <v>0.81699999999999995</v>
      </c>
      <c r="U2840" s="110">
        <f>IF('3B-Air transport'!AD$67="no"," ",ROUND(S2840,4))</f>
        <v>0.81699999999999995</v>
      </c>
      <c r="V2840" s="110">
        <f>IF('3B-Air transport'!AD$68="no"," ",ROUND(S2840,4))</f>
        <v>0.81699999999999995</v>
      </c>
      <c r="W2840" s="110"/>
      <c r="AB2840" s="110">
        <f t="shared" si="182"/>
        <v>0.81700000000000061</v>
      </c>
      <c r="AC2840" s="110">
        <f>IF('3C-Water transport'!AD$56="no"," ",ROUND(AB2840,4))</f>
        <v>0.81699999999999995</v>
      </c>
      <c r="AD2840" s="110">
        <f>IF('3C-Water transport'!AD$57="no"," ",ROUND(AB2840,4))</f>
        <v>0.81699999999999995</v>
      </c>
      <c r="AE2840" s="110">
        <f>IF('3C-Water transport'!AD$58="no"," ",ROUND(AB2840,4))</f>
        <v>0.81699999999999995</v>
      </c>
    </row>
    <row r="2841" spans="5:31" x14ac:dyDescent="0.25">
      <c r="E2841" s="110">
        <f t="shared" si="180"/>
        <v>0.81800000000000062</v>
      </c>
      <c r="F2841" s="110">
        <f>IF('3A-Rail transport'!$AD$56="no"," ",ROUND(E2841,4))</f>
        <v>0.81799999999999995</v>
      </c>
      <c r="G2841" s="110">
        <f>IF('3A-Rail transport'!$AD$57="no"," ",ROUND(E2841,4))</f>
        <v>0.81799999999999995</v>
      </c>
      <c r="H2841" s="110"/>
      <c r="S2841" s="110">
        <f t="shared" si="181"/>
        <v>0.81800000000000062</v>
      </c>
      <c r="T2841" s="110">
        <f>IF('3B-Air transport'!AD$66="no"," ",ROUND(S2841,4))</f>
        <v>0.81799999999999995</v>
      </c>
      <c r="U2841" s="110">
        <f>IF('3B-Air transport'!AD$67="no"," ",ROUND(S2841,4))</f>
        <v>0.81799999999999995</v>
      </c>
      <c r="V2841" s="110">
        <f>IF('3B-Air transport'!AD$68="no"," ",ROUND(S2841,4))</f>
        <v>0.81799999999999995</v>
      </c>
      <c r="W2841" s="110"/>
      <c r="AB2841" s="110">
        <f t="shared" si="182"/>
        <v>0.81800000000000062</v>
      </c>
      <c r="AC2841" s="110">
        <f>IF('3C-Water transport'!AD$56="no"," ",ROUND(AB2841,4))</f>
        <v>0.81799999999999995</v>
      </c>
      <c r="AD2841" s="110">
        <f>IF('3C-Water transport'!AD$57="no"," ",ROUND(AB2841,4))</f>
        <v>0.81799999999999995</v>
      </c>
      <c r="AE2841" s="110">
        <f>IF('3C-Water transport'!AD$58="no"," ",ROUND(AB2841,4))</f>
        <v>0.81799999999999995</v>
      </c>
    </row>
    <row r="2842" spans="5:31" x14ac:dyDescent="0.25">
      <c r="E2842" s="110">
        <f t="shared" si="180"/>
        <v>0.81900000000000062</v>
      </c>
      <c r="F2842" s="110">
        <f>IF('3A-Rail transport'!$AD$56="no"," ",ROUND(E2842,4))</f>
        <v>0.81899999999999995</v>
      </c>
      <c r="G2842" s="110">
        <f>IF('3A-Rail transport'!$AD$57="no"," ",ROUND(E2842,4))</f>
        <v>0.81899999999999995</v>
      </c>
      <c r="H2842" s="110"/>
      <c r="S2842" s="110">
        <f t="shared" si="181"/>
        <v>0.81900000000000062</v>
      </c>
      <c r="T2842" s="110">
        <f>IF('3B-Air transport'!AD$66="no"," ",ROUND(S2842,4))</f>
        <v>0.81899999999999995</v>
      </c>
      <c r="U2842" s="110">
        <f>IF('3B-Air transport'!AD$67="no"," ",ROUND(S2842,4))</f>
        <v>0.81899999999999995</v>
      </c>
      <c r="V2842" s="110">
        <f>IF('3B-Air transport'!AD$68="no"," ",ROUND(S2842,4))</f>
        <v>0.81899999999999995</v>
      </c>
      <c r="W2842" s="110"/>
      <c r="AB2842" s="110">
        <f t="shared" si="182"/>
        <v>0.81900000000000062</v>
      </c>
      <c r="AC2842" s="110">
        <f>IF('3C-Water transport'!AD$56="no"," ",ROUND(AB2842,4))</f>
        <v>0.81899999999999995</v>
      </c>
      <c r="AD2842" s="110">
        <f>IF('3C-Water transport'!AD$57="no"," ",ROUND(AB2842,4))</f>
        <v>0.81899999999999995</v>
      </c>
      <c r="AE2842" s="110">
        <f>IF('3C-Water transport'!AD$58="no"," ",ROUND(AB2842,4))</f>
        <v>0.81899999999999995</v>
      </c>
    </row>
    <row r="2843" spans="5:31" x14ac:dyDescent="0.25">
      <c r="E2843" s="110">
        <f t="shared" si="180"/>
        <v>0.82000000000000062</v>
      </c>
      <c r="F2843" s="110">
        <f>IF('3A-Rail transport'!$AD$56="no"," ",ROUND(E2843,4))</f>
        <v>0.82</v>
      </c>
      <c r="G2843" s="110">
        <f>IF('3A-Rail transport'!$AD$57="no"," ",ROUND(E2843,4))</f>
        <v>0.82</v>
      </c>
      <c r="H2843" s="110"/>
      <c r="S2843" s="110">
        <f t="shared" si="181"/>
        <v>0.82000000000000062</v>
      </c>
      <c r="T2843" s="110">
        <f>IF('3B-Air transport'!AD$66="no"," ",ROUND(S2843,4))</f>
        <v>0.82</v>
      </c>
      <c r="U2843" s="110">
        <f>IF('3B-Air transport'!AD$67="no"," ",ROUND(S2843,4))</f>
        <v>0.82</v>
      </c>
      <c r="V2843" s="110">
        <f>IF('3B-Air transport'!AD$68="no"," ",ROUND(S2843,4))</f>
        <v>0.82</v>
      </c>
      <c r="W2843" s="110"/>
      <c r="AB2843" s="110">
        <f t="shared" si="182"/>
        <v>0.82000000000000062</v>
      </c>
      <c r="AC2843" s="110">
        <f>IF('3C-Water transport'!AD$56="no"," ",ROUND(AB2843,4))</f>
        <v>0.82</v>
      </c>
      <c r="AD2843" s="110">
        <f>IF('3C-Water transport'!AD$57="no"," ",ROUND(AB2843,4))</f>
        <v>0.82</v>
      </c>
      <c r="AE2843" s="110">
        <f>IF('3C-Water transport'!AD$58="no"," ",ROUND(AB2843,4))</f>
        <v>0.82</v>
      </c>
    </row>
    <row r="2844" spans="5:31" x14ac:dyDescent="0.25">
      <c r="E2844" s="110">
        <f t="shared" si="180"/>
        <v>0.82100000000000062</v>
      </c>
      <c r="F2844" s="110">
        <f>IF('3A-Rail transport'!$AD$56="no"," ",ROUND(E2844,4))</f>
        <v>0.82099999999999995</v>
      </c>
      <c r="G2844" s="110">
        <f>IF('3A-Rail transport'!$AD$57="no"," ",ROUND(E2844,4))</f>
        <v>0.82099999999999995</v>
      </c>
      <c r="H2844" s="110"/>
      <c r="S2844" s="110">
        <f t="shared" si="181"/>
        <v>0.82100000000000062</v>
      </c>
      <c r="T2844" s="110">
        <f>IF('3B-Air transport'!AD$66="no"," ",ROUND(S2844,4))</f>
        <v>0.82099999999999995</v>
      </c>
      <c r="U2844" s="110">
        <f>IF('3B-Air transport'!AD$67="no"," ",ROUND(S2844,4))</f>
        <v>0.82099999999999995</v>
      </c>
      <c r="V2844" s="110">
        <f>IF('3B-Air transport'!AD$68="no"," ",ROUND(S2844,4))</f>
        <v>0.82099999999999995</v>
      </c>
      <c r="W2844" s="110"/>
      <c r="AB2844" s="110">
        <f t="shared" si="182"/>
        <v>0.82100000000000062</v>
      </c>
      <c r="AC2844" s="110">
        <f>IF('3C-Water transport'!AD$56="no"," ",ROUND(AB2844,4))</f>
        <v>0.82099999999999995</v>
      </c>
      <c r="AD2844" s="110">
        <f>IF('3C-Water transport'!AD$57="no"," ",ROUND(AB2844,4))</f>
        <v>0.82099999999999995</v>
      </c>
      <c r="AE2844" s="110">
        <f>IF('3C-Water transport'!AD$58="no"," ",ROUND(AB2844,4))</f>
        <v>0.82099999999999995</v>
      </c>
    </row>
    <row r="2845" spans="5:31" x14ac:dyDescent="0.25">
      <c r="E2845" s="110">
        <f t="shared" si="180"/>
        <v>0.82200000000000062</v>
      </c>
      <c r="F2845" s="110">
        <f>IF('3A-Rail transport'!$AD$56="no"," ",ROUND(E2845,4))</f>
        <v>0.82199999999999995</v>
      </c>
      <c r="G2845" s="110">
        <f>IF('3A-Rail transport'!$AD$57="no"," ",ROUND(E2845,4))</f>
        <v>0.82199999999999995</v>
      </c>
      <c r="H2845" s="110"/>
      <c r="S2845" s="110">
        <f t="shared" si="181"/>
        <v>0.82200000000000062</v>
      </c>
      <c r="T2845" s="110">
        <f>IF('3B-Air transport'!AD$66="no"," ",ROUND(S2845,4))</f>
        <v>0.82199999999999995</v>
      </c>
      <c r="U2845" s="110">
        <f>IF('3B-Air transport'!AD$67="no"," ",ROUND(S2845,4))</f>
        <v>0.82199999999999995</v>
      </c>
      <c r="V2845" s="110">
        <f>IF('3B-Air transport'!AD$68="no"," ",ROUND(S2845,4))</f>
        <v>0.82199999999999995</v>
      </c>
      <c r="W2845" s="110"/>
      <c r="AB2845" s="110">
        <f t="shared" si="182"/>
        <v>0.82200000000000062</v>
      </c>
      <c r="AC2845" s="110">
        <f>IF('3C-Water transport'!AD$56="no"," ",ROUND(AB2845,4))</f>
        <v>0.82199999999999995</v>
      </c>
      <c r="AD2845" s="110">
        <f>IF('3C-Water transport'!AD$57="no"," ",ROUND(AB2845,4))</f>
        <v>0.82199999999999995</v>
      </c>
      <c r="AE2845" s="110">
        <f>IF('3C-Water transport'!AD$58="no"," ",ROUND(AB2845,4))</f>
        <v>0.82199999999999995</v>
      </c>
    </row>
    <row r="2846" spans="5:31" x14ac:dyDescent="0.25">
      <c r="E2846" s="110">
        <f t="shared" si="180"/>
        <v>0.82300000000000062</v>
      </c>
      <c r="F2846" s="110">
        <f>IF('3A-Rail transport'!$AD$56="no"," ",ROUND(E2846,4))</f>
        <v>0.82299999999999995</v>
      </c>
      <c r="G2846" s="110">
        <f>IF('3A-Rail transport'!$AD$57="no"," ",ROUND(E2846,4))</f>
        <v>0.82299999999999995</v>
      </c>
      <c r="H2846" s="110"/>
      <c r="S2846" s="110">
        <f t="shared" si="181"/>
        <v>0.82300000000000062</v>
      </c>
      <c r="T2846" s="110">
        <f>IF('3B-Air transport'!AD$66="no"," ",ROUND(S2846,4))</f>
        <v>0.82299999999999995</v>
      </c>
      <c r="U2846" s="110">
        <f>IF('3B-Air transport'!AD$67="no"," ",ROUND(S2846,4))</f>
        <v>0.82299999999999995</v>
      </c>
      <c r="V2846" s="110">
        <f>IF('3B-Air transport'!AD$68="no"," ",ROUND(S2846,4))</f>
        <v>0.82299999999999995</v>
      </c>
      <c r="W2846" s="110"/>
      <c r="AB2846" s="110">
        <f t="shared" si="182"/>
        <v>0.82300000000000062</v>
      </c>
      <c r="AC2846" s="110">
        <f>IF('3C-Water transport'!AD$56="no"," ",ROUND(AB2846,4))</f>
        <v>0.82299999999999995</v>
      </c>
      <c r="AD2846" s="110">
        <f>IF('3C-Water transport'!AD$57="no"," ",ROUND(AB2846,4))</f>
        <v>0.82299999999999995</v>
      </c>
      <c r="AE2846" s="110">
        <f>IF('3C-Water transport'!AD$58="no"," ",ROUND(AB2846,4))</f>
        <v>0.82299999999999995</v>
      </c>
    </row>
    <row r="2847" spans="5:31" x14ac:dyDescent="0.25">
      <c r="E2847" s="110">
        <f t="shared" si="180"/>
        <v>0.82400000000000062</v>
      </c>
      <c r="F2847" s="110">
        <f>IF('3A-Rail transport'!$AD$56="no"," ",ROUND(E2847,4))</f>
        <v>0.82399999999999995</v>
      </c>
      <c r="G2847" s="110">
        <f>IF('3A-Rail transport'!$AD$57="no"," ",ROUND(E2847,4))</f>
        <v>0.82399999999999995</v>
      </c>
      <c r="H2847" s="110"/>
      <c r="S2847" s="110">
        <f t="shared" si="181"/>
        <v>0.82400000000000062</v>
      </c>
      <c r="T2847" s="110">
        <f>IF('3B-Air transport'!AD$66="no"," ",ROUND(S2847,4))</f>
        <v>0.82399999999999995</v>
      </c>
      <c r="U2847" s="110">
        <f>IF('3B-Air transport'!AD$67="no"," ",ROUND(S2847,4))</f>
        <v>0.82399999999999995</v>
      </c>
      <c r="V2847" s="110">
        <f>IF('3B-Air transport'!AD$68="no"," ",ROUND(S2847,4))</f>
        <v>0.82399999999999995</v>
      </c>
      <c r="W2847" s="110"/>
      <c r="AB2847" s="110">
        <f t="shared" si="182"/>
        <v>0.82400000000000062</v>
      </c>
      <c r="AC2847" s="110">
        <f>IF('3C-Water transport'!AD$56="no"," ",ROUND(AB2847,4))</f>
        <v>0.82399999999999995</v>
      </c>
      <c r="AD2847" s="110">
        <f>IF('3C-Water transport'!AD$57="no"," ",ROUND(AB2847,4))</f>
        <v>0.82399999999999995</v>
      </c>
      <c r="AE2847" s="110">
        <f>IF('3C-Water transport'!AD$58="no"," ",ROUND(AB2847,4))</f>
        <v>0.82399999999999995</v>
      </c>
    </row>
    <row r="2848" spans="5:31" x14ac:dyDescent="0.25">
      <c r="E2848" s="110">
        <f t="shared" si="180"/>
        <v>0.82500000000000062</v>
      </c>
      <c r="F2848" s="110">
        <f>IF('3A-Rail transport'!$AD$56="no"," ",ROUND(E2848,4))</f>
        <v>0.82499999999999996</v>
      </c>
      <c r="G2848" s="110">
        <f>IF('3A-Rail transport'!$AD$57="no"," ",ROUND(E2848,4))</f>
        <v>0.82499999999999996</v>
      </c>
      <c r="H2848" s="110"/>
      <c r="S2848" s="110">
        <f t="shared" si="181"/>
        <v>0.82500000000000062</v>
      </c>
      <c r="T2848" s="110">
        <f>IF('3B-Air transport'!AD$66="no"," ",ROUND(S2848,4))</f>
        <v>0.82499999999999996</v>
      </c>
      <c r="U2848" s="110">
        <f>IF('3B-Air transport'!AD$67="no"," ",ROUND(S2848,4))</f>
        <v>0.82499999999999996</v>
      </c>
      <c r="V2848" s="110">
        <f>IF('3B-Air transport'!AD$68="no"," ",ROUND(S2848,4))</f>
        <v>0.82499999999999996</v>
      </c>
      <c r="W2848" s="110"/>
      <c r="AB2848" s="110">
        <f t="shared" si="182"/>
        <v>0.82500000000000062</v>
      </c>
      <c r="AC2848" s="110">
        <f>IF('3C-Water transport'!AD$56="no"," ",ROUND(AB2848,4))</f>
        <v>0.82499999999999996</v>
      </c>
      <c r="AD2848" s="110">
        <f>IF('3C-Water transport'!AD$57="no"," ",ROUND(AB2848,4))</f>
        <v>0.82499999999999996</v>
      </c>
      <c r="AE2848" s="110">
        <f>IF('3C-Water transport'!AD$58="no"," ",ROUND(AB2848,4))</f>
        <v>0.82499999999999996</v>
      </c>
    </row>
    <row r="2849" spans="5:31" x14ac:dyDescent="0.25">
      <c r="E2849" s="110">
        <f t="shared" si="180"/>
        <v>0.82600000000000062</v>
      </c>
      <c r="F2849" s="110">
        <f>IF('3A-Rail transport'!$AD$56="no"," ",ROUND(E2849,4))</f>
        <v>0.82599999999999996</v>
      </c>
      <c r="G2849" s="110">
        <f>IF('3A-Rail transport'!$AD$57="no"," ",ROUND(E2849,4))</f>
        <v>0.82599999999999996</v>
      </c>
      <c r="H2849" s="110"/>
      <c r="S2849" s="110">
        <f t="shared" si="181"/>
        <v>0.82600000000000062</v>
      </c>
      <c r="T2849" s="110">
        <f>IF('3B-Air transport'!AD$66="no"," ",ROUND(S2849,4))</f>
        <v>0.82599999999999996</v>
      </c>
      <c r="U2849" s="110">
        <f>IF('3B-Air transport'!AD$67="no"," ",ROUND(S2849,4))</f>
        <v>0.82599999999999996</v>
      </c>
      <c r="V2849" s="110">
        <f>IF('3B-Air transport'!AD$68="no"," ",ROUND(S2849,4))</f>
        <v>0.82599999999999996</v>
      </c>
      <c r="W2849" s="110"/>
      <c r="AB2849" s="110">
        <f t="shared" si="182"/>
        <v>0.82600000000000062</v>
      </c>
      <c r="AC2849" s="110">
        <f>IF('3C-Water transport'!AD$56="no"," ",ROUND(AB2849,4))</f>
        <v>0.82599999999999996</v>
      </c>
      <c r="AD2849" s="110">
        <f>IF('3C-Water transport'!AD$57="no"," ",ROUND(AB2849,4))</f>
        <v>0.82599999999999996</v>
      </c>
      <c r="AE2849" s="110">
        <f>IF('3C-Water transport'!AD$58="no"," ",ROUND(AB2849,4))</f>
        <v>0.82599999999999996</v>
      </c>
    </row>
    <row r="2850" spans="5:31" x14ac:dyDescent="0.25">
      <c r="E2850" s="110">
        <f t="shared" si="180"/>
        <v>0.82700000000000062</v>
      </c>
      <c r="F2850" s="110">
        <f>IF('3A-Rail transport'!$AD$56="no"," ",ROUND(E2850,4))</f>
        <v>0.82699999999999996</v>
      </c>
      <c r="G2850" s="110">
        <f>IF('3A-Rail transport'!$AD$57="no"," ",ROUND(E2850,4))</f>
        <v>0.82699999999999996</v>
      </c>
      <c r="H2850" s="110"/>
      <c r="S2850" s="110">
        <f t="shared" si="181"/>
        <v>0.82700000000000062</v>
      </c>
      <c r="T2850" s="110">
        <f>IF('3B-Air transport'!AD$66="no"," ",ROUND(S2850,4))</f>
        <v>0.82699999999999996</v>
      </c>
      <c r="U2850" s="110">
        <f>IF('3B-Air transport'!AD$67="no"," ",ROUND(S2850,4))</f>
        <v>0.82699999999999996</v>
      </c>
      <c r="V2850" s="110">
        <f>IF('3B-Air transport'!AD$68="no"," ",ROUND(S2850,4))</f>
        <v>0.82699999999999996</v>
      </c>
      <c r="W2850" s="110"/>
      <c r="AB2850" s="110">
        <f t="shared" si="182"/>
        <v>0.82700000000000062</v>
      </c>
      <c r="AC2850" s="110">
        <f>IF('3C-Water transport'!AD$56="no"," ",ROUND(AB2850,4))</f>
        <v>0.82699999999999996</v>
      </c>
      <c r="AD2850" s="110">
        <f>IF('3C-Water transport'!AD$57="no"," ",ROUND(AB2850,4))</f>
        <v>0.82699999999999996</v>
      </c>
      <c r="AE2850" s="110">
        <f>IF('3C-Water transport'!AD$58="no"," ",ROUND(AB2850,4))</f>
        <v>0.82699999999999996</v>
      </c>
    </row>
    <row r="2851" spans="5:31" x14ac:dyDescent="0.25">
      <c r="E2851" s="110">
        <f t="shared" si="180"/>
        <v>0.82800000000000062</v>
      </c>
      <c r="F2851" s="110">
        <f>IF('3A-Rail transport'!$AD$56="no"," ",ROUND(E2851,4))</f>
        <v>0.82799999999999996</v>
      </c>
      <c r="G2851" s="110">
        <f>IF('3A-Rail transport'!$AD$57="no"," ",ROUND(E2851,4))</f>
        <v>0.82799999999999996</v>
      </c>
      <c r="H2851" s="110"/>
      <c r="S2851" s="110">
        <f t="shared" si="181"/>
        <v>0.82800000000000062</v>
      </c>
      <c r="T2851" s="110">
        <f>IF('3B-Air transport'!AD$66="no"," ",ROUND(S2851,4))</f>
        <v>0.82799999999999996</v>
      </c>
      <c r="U2851" s="110">
        <f>IF('3B-Air transport'!AD$67="no"," ",ROUND(S2851,4))</f>
        <v>0.82799999999999996</v>
      </c>
      <c r="V2851" s="110">
        <f>IF('3B-Air transport'!AD$68="no"," ",ROUND(S2851,4))</f>
        <v>0.82799999999999996</v>
      </c>
      <c r="W2851" s="110"/>
      <c r="AB2851" s="110">
        <f t="shared" si="182"/>
        <v>0.82800000000000062</v>
      </c>
      <c r="AC2851" s="110">
        <f>IF('3C-Water transport'!AD$56="no"," ",ROUND(AB2851,4))</f>
        <v>0.82799999999999996</v>
      </c>
      <c r="AD2851" s="110">
        <f>IF('3C-Water transport'!AD$57="no"," ",ROUND(AB2851,4))</f>
        <v>0.82799999999999996</v>
      </c>
      <c r="AE2851" s="110">
        <f>IF('3C-Water transport'!AD$58="no"," ",ROUND(AB2851,4))</f>
        <v>0.82799999999999996</v>
      </c>
    </row>
    <row r="2852" spans="5:31" x14ac:dyDescent="0.25">
      <c r="E2852" s="110">
        <f t="shared" si="180"/>
        <v>0.82900000000000063</v>
      </c>
      <c r="F2852" s="110">
        <f>IF('3A-Rail transport'!$AD$56="no"," ",ROUND(E2852,4))</f>
        <v>0.82899999999999996</v>
      </c>
      <c r="G2852" s="110">
        <f>IF('3A-Rail transport'!$AD$57="no"," ",ROUND(E2852,4))</f>
        <v>0.82899999999999996</v>
      </c>
      <c r="H2852" s="110"/>
      <c r="S2852" s="110">
        <f t="shared" si="181"/>
        <v>0.82900000000000063</v>
      </c>
      <c r="T2852" s="110">
        <f>IF('3B-Air transport'!AD$66="no"," ",ROUND(S2852,4))</f>
        <v>0.82899999999999996</v>
      </c>
      <c r="U2852" s="110">
        <f>IF('3B-Air transport'!AD$67="no"," ",ROUND(S2852,4))</f>
        <v>0.82899999999999996</v>
      </c>
      <c r="V2852" s="110">
        <f>IF('3B-Air transport'!AD$68="no"," ",ROUND(S2852,4))</f>
        <v>0.82899999999999996</v>
      </c>
      <c r="W2852" s="110"/>
      <c r="AB2852" s="110">
        <f t="shared" si="182"/>
        <v>0.82900000000000063</v>
      </c>
      <c r="AC2852" s="110">
        <f>IF('3C-Water transport'!AD$56="no"," ",ROUND(AB2852,4))</f>
        <v>0.82899999999999996</v>
      </c>
      <c r="AD2852" s="110">
        <f>IF('3C-Water transport'!AD$57="no"," ",ROUND(AB2852,4))</f>
        <v>0.82899999999999996</v>
      </c>
      <c r="AE2852" s="110">
        <f>IF('3C-Water transport'!AD$58="no"," ",ROUND(AB2852,4))</f>
        <v>0.82899999999999996</v>
      </c>
    </row>
    <row r="2853" spans="5:31" x14ac:dyDescent="0.25">
      <c r="E2853" s="110">
        <f t="shared" si="180"/>
        <v>0.83000000000000063</v>
      </c>
      <c r="F2853" s="110">
        <f>IF('3A-Rail transport'!$AD$56="no"," ",ROUND(E2853,4))</f>
        <v>0.83</v>
      </c>
      <c r="G2853" s="110">
        <f>IF('3A-Rail transport'!$AD$57="no"," ",ROUND(E2853,4))</f>
        <v>0.83</v>
      </c>
      <c r="H2853" s="110"/>
      <c r="S2853" s="110">
        <f t="shared" si="181"/>
        <v>0.83000000000000063</v>
      </c>
      <c r="T2853" s="110">
        <f>IF('3B-Air transport'!AD$66="no"," ",ROUND(S2853,4))</f>
        <v>0.83</v>
      </c>
      <c r="U2853" s="110">
        <f>IF('3B-Air transport'!AD$67="no"," ",ROUND(S2853,4))</f>
        <v>0.83</v>
      </c>
      <c r="V2853" s="110">
        <f>IF('3B-Air transport'!AD$68="no"," ",ROUND(S2853,4))</f>
        <v>0.83</v>
      </c>
      <c r="W2853" s="110"/>
      <c r="AB2853" s="110">
        <f t="shared" si="182"/>
        <v>0.83000000000000063</v>
      </c>
      <c r="AC2853" s="110">
        <f>IF('3C-Water transport'!AD$56="no"," ",ROUND(AB2853,4))</f>
        <v>0.83</v>
      </c>
      <c r="AD2853" s="110">
        <f>IF('3C-Water transport'!AD$57="no"," ",ROUND(AB2853,4))</f>
        <v>0.83</v>
      </c>
      <c r="AE2853" s="110">
        <f>IF('3C-Water transport'!AD$58="no"," ",ROUND(AB2853,4))</f>
        <v>0.83</v>
      </c>
    </row>
    <row r="2854" spans="5:31" x14ac:dyDescent="0.25">
      <c r="E2854" s="110">
        <f t="shared" si="180"/>
        <v>0.83100000000000063</v>
      </c>
      <c r="F2854" s="110">
        <f>IF('3A-Rail transport'!$AD$56="no"," ",ROUND(E2854,4))</f>
        <v>0.83099999999999996</v>
      </c>
      <c r="G2854" s="110">
        <f>IF('3A-Rail transport'!$AD$57="no"," ",ROUND(E2854,4))</f>
        <v>0.83099999999999996</v>
      </c>
      <c r="H2854" s="110"/>
      <c r="S2854" s="110">
        <f t="shared" si="181"/>
        <v>0.83100000000000063</v>
      </c>
      <c r="T2854" s="110">
        <f>IF('3B-Air transport'!AD$66="no"," ",ROUND(S2854,4))</f>
        <v>0.83099999999999996</v>
      </c>
      <c r="U2854" s="110">
        <f>IF('3B-Air transport'!AD$67="no"," ",ROUND(S2854,4))</f>
        <v>0.83099999999999996</v>
      </c>
      <c r="V2854" s="110">
        <f>IF('3B-Air transport'!AD$68="no"," ",ROUND(S2854,4))</f>
        <v>0.83099999999999996</v>
      </c>
      <c r="W2854" s="110"/>
      <c r="AB2854" s="110">
        <f t="shared" si="182"/>
        <v>0.83100000000000063</v>
      </c>
      <c r="AC2854" s="110">
        <f>IF('3C-Water transport'!AD$56="no"," ",ROUND(AB2854,4))</f>
        <v>0.83099999999999996</v>
      </c>
      <c r="AD2854" s="110">
        <f>IF('3C-Water transport'!AD$57="no"," ",ROUND(AB2854,4))</f>
        <v>0.83099999999999996</v>
      </c>
      <c r="AE2854" s="110">
        <f>IF('3C-Water transport'!AD$58="no"," ",ROUND(AB2854,4))</f>
        <v>0.83099999999999996</v>
      </c>
    </row>
    <row r="2855" spans="5:31" x14ac:dyDescent="0.25">
      <c r="E2855" s="110">
        <f t="shared" si="180"/>
        <v>0.83200000000000063</v>
      </c>
      <c r="F2855" s="110">
        <f>IF('3A-Rail transport'!$AD$56="no"," ",ROUND(E2855,4))</f>
        <v>0.83199999999999996</v>
      </c>
      <c r="G2855" s="110">
        <f>IF('3A-Rail transport'!$AD$57="no"," ",ROUND(E2855,4))</f>
        <v>0.83199999999999996</v>
      </c>
      <c r="H2855" s="110"/>
      <c r="S2855" s="110">
        <f t="shared" si="181"/>
        <v>0.83200000000000063</v>
      </c>
      <c r="T2855" s="110">
        <f>IF('3B-Air transport'!AD$66="no"," ",ROUND(S2855,4))</f>
        <v>0.83199999999999996</v>
      </c>
      <c r="U2855" s="110">
        <f>IF('3B-Air transport'!AD$67="no"," ",ROUND(S2855,4))</f>
        <v>0.83199999999999996</v>
      </c>
      <c r="V2855" s="110">
        <f>IF('3B-Air transport'!AD$68="no"," ",ROUND(S2855,4))</f>
        <v>0.83199999999999996</v>
      </c>
      <c r="W2855" s="110"/>
      <c r="AB2855" s="110">
        <f t="shared" si="182"/>
        <v>0.83200000000000063</v>
      </c>
      <c r="AC2855" s="110">
        <f>IF('3C-Water transport'!AD$56="no"," ",ROUND(AB2855,4))</f>
        <v>0.83199999999999996</v>
      </c>
      <c r="AD2855" s="110">
        <f>IF('3C-Water transport'!AD$57="no"," ",ROUND(AB2855,4))</f>
        <v>0.83199999999999996</v>
      </c>
      <c r="AE2855" s="110">
        <f>IF('3C-Water transport'!AD$58="no"," ",ROUND(AB2855,4))</f>
        <v>0.83199999999999996</v>
      </c>
    </row>
    <row r="2856" spans="5:31" x14ac:dyDescent="0.25">
      <c r="E2856" s="110">
        <f t="shared" ref="E2856:E2919" si="183">E2855+0.001</f>
        <v>0.83300000000000063</v>
      </c>
      <c r="F2856" s="110">
        <f>IF('3A-Rail transport'!$AD$56="no"," ",ROUND(E2856,4))</f>
        <v>0.83299999999999996</v>
      </c>
      <c r="G2856" s="110">
        <f>IF('3A-Rail transport'!$AD$57="no"," ",ROUND(E2856,4))</f>
        <v>0.83299999999999996</v>
      </c>
      <c r="H2856" s="110"/>
      <c r="S2856" s="110">
        <f t="shared" ref="S2856:S2919" si="184">S2855+0.001</f>
        <v>0.83300000000000063</v>
      </c>
      <c r="T2856" s="110">
        <f>IF('3B-Air transport'!AD$66="no"," ",ROUND(S2856,4))</f>
        <v>0.83299999999999996</v>
      </c>
      <c r="U2856" s="110">
        <f>IF('3B-Air transport'!AD$67="no"," ",ROUND(S2856,4))</f>
        <v>0.83299999999999996</v>
      </c>
      <c r="V2856" s="110">
        <f>IF('3B-Air transport'!AD$68="no"," ",ROUND(S2856,4))</f>
        <v>0.83299999999999996</v>
      </c>
      <c r="W2856" s="110"/>
      <c r="AB2856" s="110">
        <f t="shared" ref="AB2856:AB2919" si="185">AB2855+0.001</f>
        <v>0.83300000000000063</v>
      </c>
      <c r="AC2856" s="110">
        <f>IF('3C-Water transport'!AD$56="no"," ",ROUND(AB2856,4))</f>
        <v>0.83299999999999996</v>
      </c>
      <c r="AD2856" s="110">
        <f>IF('3C-Water transport'!AD$57="no"," ",ROUND(AB2856,4))</f>
        <v>0.83299999999999996</v>
      </c>
      <c r="AE2856" s="110">
        <f>IF('3C-Water transport'!AD$58="no"," ",ROUND(AB2856,4))</f>
        <v>0.83299999999999996</v>
      </c>
    </row>
    <row r="2857" spans="5:31" x14ac:dyDescent="0.25">
      <c r="E2857" s="110">
        <f t="shared" si="183"/>
        <v>0.83400000000000063</v>
      </c>
      <c r="F2857" s="110">
        <f>IF('3A-Rail transport'!$AD$56="no"," ",ROUND(E2857,4))</f>
        <v>0.83399999999999996</v>
      </c>
      <c r="G2857" s="110">
        <f>IF('3A-Rail transport'!$AD$57="no"," ",ROUND(E2857,4))</f>
        <v>0.83399999999999996</v>
      </c>
      <c r="H2857" s="110"/>
      <c r="S2857" s="110">
        <f t="shared" si="184"/>
        <v>0.83400000000000063</v>
      </c>
      <c r="T2857" s="110">
        <f>IF('3B-Air transport'!AD$66="no"," ",ROUND(S2857,4))</f>
        <v>0.83399999999999996</v>
      </c>
      <c r="U2857" s="110">
        <f>IF('3B-Air transport'!AD$67="no"," ",ROUND(S2857,4))</f>
        <v>0.83399999999999996</v>
      </c>
      <c r="V2857" s="110">
        <f>IF('3B-Air transport'!AD$68="no"," ",ROUND(S2857,4))</f>
        <v>0.83399999999999996</v>
      </c>
      <c r="W2857" s="110"/>
      <c r="AB2857" s="110">
        <f t="shared" si="185"/>
        <v>0.83400000000000063</v>
      </c>
      <c r="AC2857" s="110">
        <f>IF('3C-Water transport'!AD$56="no"," ",ROUND(AB2857,4))</f>
        <v>0.83399999999999996</v>
      </c>
      <c r="AD2857" s="110">
        <f>IF('3C-Water transport'!AD$57="no"," ",ROUND(AB2857,4))</f>
        <v>0.83399999999999996</v>
      </c>
      <c r="AE2857" s="110">
        <f>IF('3C-Water transport'!AD$58="no"," ",ROUND(AB2857,4))</f>
        <v>0.83399999999999996</v>
      </c>
    </row>
    <row r="2858" spans="5:31" x14ac:dyDescent="0.25">
      <c r="E2858" s="110">
        <f t="shared" si="183"/>
        <v>0.83500000000000063</v>
      </c>
      <c r="F2858" s="110">
        <f>IF('3A-Rail transport'!$AD$56="no"," ",ROUND(E2858,4))</f>
        <v>0.83499999999999996</v>
      </c>
      <c r="G2858" s="110">
        <f>IF('3A-Rail transport'!$AD$57="no"," ",ROUND(E2858,4))</f>
        <v>0.83499999999999996</v>
      </c>
      <c r="H2858" s="110"/>
      <c r="S2858" s="110">
        <f t="shared" si="184"/>
        <v>0.83500000000000063</v>
      </c>
      <c r="T2858" s="110">
        <f>IF('3B-Air transport'!AD$66="no"," ",ROUND(S2858,4))</f>
        <v>0.83499999999999996</v>
      </c>
      <c r="U2858" s="110">
        <f>IF('3B-Air transport'!AD$67="no"," ",ROUND(S2858,4))</f>
        <v>0.83499999999999996</v>
      </c>
      <c r="V2858" s="110">
        <f>IF('3B-Air transport'!AD$68="no"," ",ROUND(S2858,4))</f>
        <v>0.83499999999999996</v>
      </c>
      <c r="W2858" s="110"/>
      <c r="AB2858" s="110">
        <f t="shared" si="185"/>
        <v>0.83500000000000063</v>
      </c>
      <c r="AC2858" s="110">
        <f>IF('3C-Water transport'!AD$56="no"," ",ROUND(AB2858,4))</f>
        <v>0.83499999999999996</v>
      </c>
      <c r="AD2858" s="110">
        <f>IF('3C-Water transport'!AD$57="no"," ",ROUND(AB2858,4))</f>
        <v>0.83499999999999996</v>
      </c>
      <c r="AE2858" s="110">
        <f>IF('3C-Water transport'!AD$58="no"," ",ROUND(AB2858,4))</f>
        <v>0.83499999999999996</v>
      </c>
    </row>
    <row r="2859" spans="5:31" x14ac:dyDescent="0.25">
      <c r="E2859" s="110">
        <f t="shared" si="183"/>
        <v>0.83600000000000063</v>
      </c>
      <c r="F2859" s="110">
        <f>IF('3A-Rail transport'!$AD$56="no"," ",ROUND(E2859,4))</f>
        <v>0.83599999999999997</v>
      </c>
      <c r="G2859" s="110">
        <f>IF('3A-Rail transport'!$AD$57="no"," ",ROUND(E2859,4))</f>
        <v>0.83599999999999997</v>
      </c>
      <c r="H2859" s="110"/>
      <c r="S2859" s="110">
        <f t="shared" si="184"/>
        <v>0.83600000000000063</v>
      </c>
      <c r="T2859" s="110">
        <f>IF('3B-Air transport'!AD$66="no"," ",ROUND(S2859,4))</f>
        <v>0.83599999999999997</v>
      </c>
      <c r="U2859" s="110">
        <f>IF('3B-Air transport'!AD$67="no"," ",ROUND(S2859,4))</f>
        <v>0.83599999999999997</v>
      </c>
      <c r="V2859" s="110">
        <f>IF('3B-Air transport'!AD$68="no"," ",ROUND(S2859,4))</f>
        <v>0.83599999999999997</v>
      </c>
      <c r="W2859" s="110"/>
      <c r="AB2859" s="110">
        <f t="shared" si="185"/>
        <v>0.83600000000000063</v>
      </c>
      <c r="AC2859" s="110">
        <f>IF('3C-Water transport'!AD$56="no"," ",ROUND(AB2859,4))</f>
        <v>0.83599999999999997</v>
      </c>
      <c r="AD2859" s="110">
        <f>IF('3C-Water transport'!AD$57="no"," ",ROUND(AB2859,4))</f>
        <v>0.83599999999999997</v>
      </c>
      <c r="AE2859" s="110">
        <f>IF('3C-Water transport'!AD$58="no"," ",ROUND(AB2859,4))</f>
        <v>0.83599999999999997</v>
      </c>
    </row>
    <row r="2860" spans="5:31" x14ac:dyDescent="0.25">
      <c r="E2860" s="110">
        <f t="shared" si="183"/>
        <v>0.83700000000000063</v>
      </c>
      <c r="F2860" s="110">
        <f>IF('3A-Rail transport'!$AD$56="no"," ",ROUND(E2860,4))</f>
        <v>0.83699999999999997</v>
      </c>
      <c r="G2860" s="110">
        <f>IF('3A-Rail transport'!$AD$57="no"," ",ROUND(E2860,4))</f>
        <v>0.83699999999999997</v>
      </c>
      <c r="H2860" s="110"/>
      <c r="S2860" s="110">
        <f t="shared" si="184"/>
        <v>0.83700000000000063</v>
      </c>
      <c r="T2860" s="110">
        <f>IF('3B-Air transport'!AD$66="no"," ",ROUND(S2860,4))</f>
        <v>0.83699999999999997</v>
      </c>
      <c r="U2860" s="110">
        <f>IF('3B-Air transport'!AD$67="no"," ",ROUND(S2860,4))</f>
        <v>0.83699999999999997</v>
      </c>
      <c r="V2860" s="110">
        <f>IF('3B-Air transport'!AD$68="no"," ",ROUND(S2860,4))</f>
        <v>0.83699999999999997</v>
      </c>
      <c r="W2860" s="110"/>
      <c r="AB2860" s="110">
        <f t="shared" si="185"/>
        <v>0.83700000000000063</v>
      </c>
      <c r="AC2860" s="110">
        <f>IF('3C-Water transport'!AD$56="no"," ",ROUND(AB2860,4))</f>
        <v>0.83699999999999997</v>
      </c>
      <c r="AD2860" s="110">
        <f>IF('3C-Water transport'!AD$57="no"," ",ROUND(AB2860,4))</f>
        <v>0.83699999999999997</v>
      </c>
      <c r="AE2860" s="110">
        <f>IF('3C-Water transport'!AD$58="no"," ",ROUND(AB2860,4))</f>
        <v>0.83699999999999997</v>
      </c>
    </row>
    <row r="2861" spans="5:31" x14ac:dyDescent="0.25">
      <c r="E2861" s="110">
        <f t="shared" si="183"/>
        <v>0.83800000000000063</v>
      </c>
      <c r="F2861" s="110">
        <f>IF('3A-Rail transport'!$AD$56="no"," ",ROUND(E2861,4))</f>
        <v>0.83799999999999997</v>
      </c>
      <c r="G2861" s="110">
        <f>IF('3A-Rail transport'!$AD$57="no"," ",ROUND(E2861,4))</f>
        <v>0.83799999999999997</v>
      </c>
      <c r="H2861" s="110"/>
      <c r="S2861" s="110">
        <f t="shared" si="184"/>
        <v>0.83800000000000063</v>
      </c>
      <c r="T2861" s="110">
        <f>IF('3B-Air transport'!AD$66="no"," ",ROUND(S2861,4))</f>
        <v>0.83799999999999997</v>
      </c>
      <c r="U2861" s="110">
        <f>IF('3B-Air transport'!AD$67="no"," ",ROUND(S2861,4))</f>
        <v>0.83799999999999997</v>
      </c>
      <c r="V2861" s="110">
        <f>IF('3B-Air transport'!AD$68="no"," ",ROUND(S2861,4))</f>
        <v>0.83799999999999997</v>
      </c>
      <c r="W2861" s="110"/>
      <c r="AB2861" s="110">
        <f t="shared" si="185"/>
        <v>0.83800000000000063</v>
      </c>
      <c r="AC2861" s="110">
        <f>IF('3C-Water transport'!AD$56="no"," ",ROUND(AB2861,4))</f>
        <v>0.83799999999999997</v>
      </c>
      <c r="AD2861" s="110">
        <f>IF('3C-Water transport'!AD$57="no"," ",ROUND(AB2861,4))</f>
        <v>0.83799999999999997</v>
      </c>
      <c r="AE2861" s="110">
        <f>IF('3C-Water transport'!AD$58="no"," ",ROUND(AB2861,4))</f>
        <v>0.83799999999999997</v>
      </c>
    </row>
    <row r="2862" spans="5:31" x14ac:dyDescent="0.25">
      <c r="E2862" s="110">
        <f t="shared" si="183"/>
        <v>0.83900000000000063</v>
      </c>
      <c r="F2862" s="110">
        <f>IF('3A-Rail transport'!$AD$56="no"," ",ROUND(E2862,4))</f>
        <v>0.83899999999999997</v>
      </c>
      <c r="G2862" s="110">
        <f>IF('3A-Rail transport'!$AD$57="no"," ",ROUND(E2862,4))</f>
        <v>0.83899999999999997</v>
      </c>
      <c r="H2862" s="110"/>
      <c r="S2862" s="110">
        <f t="shared" si="184"/>
        <v>0.83900000000000063</v>
      </c>
      <c r="T2862" s="110">
        <f>IF('3B-Air transport'!AD$66="no"," ",ROUND(S2862,4))</f>
        <v>0.83899999999999997</v>
      </c>
      <c r="U2862" s="110">
        <f>IF('3B-Air transport'!AD$67="no"," ",ROUND(S2862,4))</f>
        <v>0.83899999999999997</v>
      </c>
      <c r="V2862" s="110">
        <f>IF('3B-Air transport'!AD$68="no"," ",ROUND(S2862,4))</f>
        <v>0.83899999999999997</v>
      </c>
      <c r="W2862" s="110"/>
      <c r="AB2862" s="110">
        <f t="shared" si="185"/>
        <v>0.83900000000000063</v>
      </c>
      <c r="AC2862" s="110">
        <f>IF('3C-Water transport'!AD$56="no"," ",ROUND(AB2862,4))</f>
        <v>0.83899999999999997</v>
      </c>
      <c r="AD2862" s="110">
        <f>IF('3C-Water transport'!AD$57="no"," ",ROUND(AB2862,4))</f>
        <v>0.83899999999999997</v>
      </c>
      <c r="AE2862" s="110">
        <f>IF('3C-Water transport'!AD$58="no"," ",ROUND(AB2862,4))</f>
        <v>0.83899999999999997</v>
      </c>
    </row>
    <row r="2863" spans="5:31" x14ac:dyDescent="0.25">
      <c r="E2863" s="110">
        <f t="shared" si="183"/>
        <v>0.84000000000000064</v>
      </c>
      <c r="F2863" s="110">
        <f>IF('3A-Rail transport'!$AD$56="no"," ",ROUND(E2863,4))</f>
        <v>0.84</v>
      </c>
      <c r="G2863" s="110">
        <f>IF('3A-Rail transport'!$AD$57="no"," ",ROUND(E2863,4))</f>
        <v>0.84</v>
      </c>
      <c r="H2863" s="110"/>
      <c r="S2863" s="110">
        <f t="shared" si="184"/>
        <v>0.84000000000000064</v>
      </c>
      <c r="T2863" s="110">
        <f>IF('3B-Air transport'!AD$66="no"," ",ROUND(S2863,4))</f>
        <v>0.84</v>
      </c>
      <c r="U2863" s="110">
        <f>IF('3B-Air transport'!AD$67="no"," ",ROUND(S2863,4))</f>
        <v>0.84</v>
      </c>
      <c r="V2863" s="110">
        <f>IF('3B-Air transport'!AD$68="no"," ",ROUND(S2863,4))</f>
        <v>0.84</v>
      </c>
      <c r="W2863" s="110"/>
      <c r="AB2863" s="110">
        <f t="shared" si="185"/>
        <v>0.84000000000000064</v>
      </c>
      <c r="AC2863" s="110">
        <f>IF('3C-Water transport'!AD$56="no"," ",ROUND(AB2863,4))</f>
        <v>0.84</v>
      </c>
      <c r="AD2863" s="110">
        <f>IF('3C-Water transport'!AD$57="no"," ",ROUND(AB2863,4))</f>
        <v>0.84</v>
      </c>
      <c r="AE2863" s="110">
        <f>IF('3C-Water transport'!AD$58="no"," ",ROUND(AB2863,4))</f>
        <v>0.84</v>
      </c>
    </row>
    <row r="2864" spans="5:31" x14ac:dyDescent="0.25">
      <c r="E2864" s="110">
        <f t="shared" si="183"/>
        <v>0.84100000000000064</v>
      </c>
      <c r="F2864" s="110">
        <f>IF('3A-Rail transport'!$AD$56="no"," ",ROUND(E2864,4))</f>
        <v>0.84099999999999997</v>
      </c>
      <c r="G2864" s="110">
        <f>IF('3A-Rail transport'!$AD$57="no"," ",ROUND(E2864,4))</f>
        <v>0.84099999999999997</v>
      </c>
      <c r="H2864" s="110"/>
      <c r="S2864" s="110">
        <f t="shared" si="184"/>
        <v>0.84100000000000064</v>
      </c>
      <c r="T2864" s="110">
        <f>IF('3B-Air transport'!AD$66="no"," ",ROUND(S2864,4))</f>
        <v>0.84099999999999997</v>
      </c>
      <c r="U2864" s="110">
        <f>IF('3B-Air transport'!AD$67="no"," ",ROUND(S2864,4))</f>
        <v>0.84099999999999997</v>
      </c>
      <c r="V2864" s="110">
        <f>IF('3B-Air transport'!AD$68="no"," ",ROUND(S2864,4))</f>
        <v>0.84099999999999997</v>
      </c>
      <c r="W2864" s="110"/>
      <c r="AB2864" s="110">
        <f t="shared" si="185"/>
        <v>0.84100000000000064</v>
      </c>
      <c r="AC2864" s="110">
        <f>IF('3C-Water transport'!AD$56="no"," ",ROUND(AB2864,4))</f>
        <v>0.84099999999999997</v>
      </c>
      <c r="AD2864" s="110">
        <f>IF('3C-Water transport'!AD$57="no"," ",ROUND(AB2864,4))</f>
        <v>0.84099999999999997</v>
      </c>
      <c r="AE2864" s="110">
        <f>IF('3C-Water transport'!AD$58="no"," ",ROUND(AB2864,4))</f>
        <v>0.84099999999999997</v>
      </c>
    </row>
    <row r="2865" spans="5:31" x14ac:dyDescent="0.25">
      <c r="E2865" s="110">
        <f t="shared" si="183"/>
        <v>0.84200000000000064</v>
      </c>
      <c r="F2865" s="110">
        <f>IF('3A-Rail transport'!$AD$56="no"," ",ROUND(E2865,4))</f>
        <v>0.84199999999999997</v>
      </c>
      <c r="G2865" s="110">
        <f>IF('3A-Rail transport'!$AD$57="no"," ",ROUND(E2865,4))</f>
        <v>0.84199999999999997</v>
      </c>
      <c r="H2865" s="110"/>
      <c r="S2865" s="110">
        <f t="shared" si="184"/>
        <v>0.84200000000000064</v>
      </c>
      <c r="T2865" s="110">
        <f>IF('3B-Air transport'!AD$66="no"," ",ROUND(S2865,4))</f>
        <v>0.84199999999999997</v>
      </c>
      <c r="U2865" s="110">
        <f>IF('3B-Air transport'!AD$67="no"," ",ROUND(S2865,4))</f>
        <v>0.84199999999999997</v>
      </c>
      <c r="V2865" s="110">
        <f>IF('3B-Air transport'!AD$68="no"," ",ROUND(S2865,4))</f>
        <v>0.84199999999999997</v>
      </c>
      <c r="W2865" s="110"/>
      <c r="AB2865" s="110">
        <f t="shared" si="185"/>
        <v>0.84200000000000064</v>
      </c>
      <c r="AC2865" s="110">
        <f>IF('3C-Water transport'!AD$56="no"," ",ROUND(AB2865,4))</f>
        <v>0.84199999999999997</v>
      </c>
      <c r="AD2865" s="110">
        <f>IF('3C-Water transport'!AD$57="no"," ",ROUND(AB2865,4))</f>
        <v>0.84199999999999997</v>
      </c>
      <c r="AE2865" s="110">
        <f>IF('3C-Water transport'!AD$58="no"," ",ROUND(AB2865,4))</f>
        <v>0.84199999999999997</v>
      </c>
    </row>
    <row r="2866" spans="5:31" x14ac:dyDescent="0.25">
      <c r="E2866" s="110">
        <f t="shared" si="183"/>
        <v>0.84300000000000064</v>
      </c>
      <c r="F2866" s="110">
        <f>IF('3A-Rail transport'!$AD$56="no"," ",ROUND(E2866,4))</f>
        <v>0.84299999999999997</v>
      </c>
      <c r="G2866" s="110">
        <f>IF('3A-Rail transport'!$AD$57="no"," ",ROUND(E2866,4))</f>
        <v>0.84299999999999997</v>
      </c>
      <c r="H2866" s="110"/>
      <c r="S2866" s="110">
        <f t="shared" si="184"/>
        <v>0.84300000000000064</v>
      </c>
      <c r="T2866" s="110">
        <f>IF('3B-Air transport'!AD$66="no"," ",ROUND(S2866,4))</f>
        <v>0.84299999999999997</v>
      </c>
      <c r="U2866" s="110">
        <f>IF('3B-Air transport'!AD$67="no"," ",ROUND(S2866,4))</f>
        <v>0.84299999999999997</v>
      </c>
      <c r="V2866" s="110">
        <f>IF('3B-Air transport'!AD$68="no"," ",ROUND(S2866,4))</f>
        <v>0.84299999999999997</v>
      </c>
      <c r="W2866" s="110"/>
      <c r="AB2866" s="110">
        <f t="shared" si="185"/>
        <v>0.84300000000000064</v>
      </c>
      <c r="AC2866" s="110">
        <f>IF('3C-Water transport'!AD$56="no"," ",ROUND(AB2866,4))</f>
        <v>0.84299999999999997</v>
      </c>
      <c r="AD2866" s="110">
        <f>IF('3C-Water transport'!AD$57="no"," ",ROUND(AB2866,4))</f>
        <v>0.84299999999999997</v>
      </c>
      <c r="AE2866" s="110">
        <f>IF('3C-Water transport'!AD$58="no"," ",ROUND(AB2866,4))</f>
        <v>0.84299999999999997</v>
      </c>
    </row>
    <row r="2867" spans="5:31" x14ac:dyDescent="0.25">
      <c r="E2867" s="110">
        <f t="shared" si="183"/>
        <v>0.84400000000000064</v>
      </c>
      <c r="F2867" s="110">
        <f>IF('3A-Rail transport'!$AD$56="no"," ",ROUND(E2867,4))</f>
        <v>0.84399999999999997</v>
      </c>
      <c r="G2867" s="110">
        <f>IF('3A-Rail transport'!$AD$57="no"," ",ROUND(E2867,4))</f>
        <v>0.84399999999999997</v>
      </c>
      <c r="H2867" s="110"/>
      <c r="S2867" s="110">
        <f t="shared" si="184"/>
        <v>0.84400000000000064</v>
      </c>
      <c r="T2867" s="110">
        <f>IF('3B-Air transport'!AD$66="no"," ",ROUND(S2867,4))</f>
        <v>0.84399999999999997</v>
      </c>
      <c r="U2867" s="110">
        <f>IF('3B-Air transport'!AD$67="no"," ",ROUND(S2867,4))</f>
        <v>0.84399999999999997</v>
      </c>
      <c r="V2867" s="110">
        <f>IF('3B-Air transport'!AD$68="no"," ",ROUND(S2867,4))</f>
        <v>0.84399999999999997</v>
      </c>
      <c r="W2867" s="110"/>
      <c r="AB2867" s="110">
        <f t="shared" si="185"/>
        <v>0.84400000000000064</v>
      </c>
      <c r="AC2867" s="110">
        <f>IF('3C-Water transport'!AD$56="no"," ",ROUND(AB2867,4))</f>
        <v>0.84399999999999997</v>
      </c>
      <c r="AD2867" s="110">
        <f>IF('3C-Water transport'!AD$57="no"," ",ROUND(AB2867,4))</f>
        <v>0.84399999999999997</v>
      </c>
      <c r="AE2867" s="110">
        <f>IF('3C-Water transport'!AD$58="no"," ",ROUND(AB2867,4))</f>
        <v>0.84399999999999997</v>
      </c>
    </row>
    <row r="2868" spans="5:31" x14ac:dyDescent="0.25">
      <c r="E2868" s="110">
        <f t="shared" si="183"/>
        <v>0.84500000000000064</v>
      </c>
      <c r="F2868" s="110">
        <f>IF('3A-Rail transport'!$AD$56="no"," ",ROUND(E2868,4))</f>
        <v>0.84499999999999997</v>
      </c>
      <c r="G2868" s="110">
        <f>IF('3A-Rail transport'!$AD$57="no"," ",ROUND(E2868,4))</f>
        <v>0.84499999999999997</v>
      </c>
      <c r="H2868" s="110"/>
      <c r="S2868" s="110">
        <f t="shared" si="184"/>
        <v>0.84500000000000064</v>
      </c>
      <c r="T2868" s="110">
        <f>IF('3B-Air transport'!AD$66="no"," ",ROUND(S2868,4))</f>
        <v>0.84499999999999997</v>
      </c>
      <c r="U2868" s="110">
        <f>IF('3B-Air transport'!AD$67="no"," ",ROUND(S2868,4))</f>
        <v>0.84499999999999997</v>
      </c>
      <c r="V2868" s="110">
        <f>IF('3B-Air transport'!AD$68="no"," ",ROUND(S2868,4))</f>
        <v>0.84499999999999997</v>
      </c>
      <c r="W2868" s="110"/>
      <c r="AB2868" s="110">
        <f t="shared" si="185"/>
        <v>0.84500000000000064</v>
      </c>
      <c r="AC2868" s="110">
        <f>IF('3C-Water transport'!AD$56="no"," ",ROUND(AB2868,4))</f>
        <v>0.84499999999999997</v>
      </c>
      <c r="AD2868" s="110">
        <f>IF('3C-Water transport'!AD$57="no"," ",ROUND(AB2868,4))</f>
        <v>0.84499999999999997</v>
      </c>
      <c r="AE2868" s="110">
        <f>IF('3C-Water transport'!AD$58="no"," ",ROUND(AB2868,4))</f>
        <v>0.84499999999999997</v>
      </c>
    </row>
    <row r="2869" spans="5:31" x14ac:dyDescent="0.25">
      <c r="E2869" s="110">
        <f t="shared" si="183"/>
        <v>0.84600000000000064</v>
      </c>
      <c r="F2869" s="110">
        <f>IF('3A-Rail transport'!$AD$56="no"," ",ROUND(E2869,4))</f>
        <v>0.84599999999999997</v>
      </c>
      <c r="G2869" s="110">
        <f>IF('3A-Rail transport'!$AD$57="no"," ",ROUND(E2869,4))</f>
        <v>0.84599999999999997</v>
      </c>
      <c r="H2869" s="110"/>
      <c r="S2869" s="110">
        <f t="shared" si="184"/>
        <v>0.84600000000000064</v>
      </c>
      <c r="T2869" s="110">
        <f>IF('3B-Air transport'!AD$66="no"," ",ROUND(S2869,4))</f>
        <v>0.84599999999999997</v>
      </c>
      <c r="U2869" s="110">
        <f>IF('3B-Air transport'!AD$67="no"," ",ROUND(S2869,4))</f>
        <v>0.84599999999999997</v>
      </c>
      <c r="V2869" s="110">
        <f>IF('3B-Air transport'!AD$68="no"," ",ROUND(S2869,4))</f>
        <v>0.84599999999999997</v>
      </c>
      <c r="W2869" s="110"/>
      <c r="AB2869" s="110">
        <f t="shared" si="185"/>
        <v>0.84600000000000064</v>
      </c>
      <c r="AC2869" s="110">
        <f>IF('3C-Water transport'!AD$56="no"," ",ROUND(AB2869,4))</f>
        <v>0.84599999999999997</v>
      </c>
      <c r="AD2869" s="110">
        <f>IF('3C-Water transport'!AD$57="no"," ",ROUND(AB2869,4))</f>
        <v>0.84599999999999997</v>
      </c>
      <c r="AE2869" s="110">
        <f>IF('3C-Water transport'!AD$58="no"," ",ROUND(AB2869,4))</f>
        <v>0.84599999999999997</v>
      </c>
    </row>
    <row r="2870" spans="5:31" x14ac:dyDescent="0.25">
      <c r="E2870" s="110">
        <f t="shared" si="183"/>
        <v>0.84700000000000064</v>
      </c>
      <c r="F2870" s="110">
        <f>IF('3A-Rail transport'!$AD$56="no"," ",ROUND(E2870,4))</f>
        <v>0.84699999999999998</v>
      </c>
      <c r="G2870" s="110">
        <f>IF('3A-Rail transport'!$AD$57="no"," ",ROUND(E2870,4))</f>
        <v>0.84699999999999998</v>
      </c>
      <c r="H2870" s="110"/>
      <c r="S2870" s="110">
        <f t="shared" si="184"/>
        <v>0.84700000000000064</v>
      </c>
      <c r="T2870" s="110">
        <f>IF('3B-Air transport'!AD$66="no"," ",ROUND(S2870,4))</f>
        <v>0.84699999999999998</v>
      </c>
      <c r="U2870" s="110">
        <f>IF('3B-Air transport'!AD$67="no"," ",ROUND(S2870,4))</f>
        <v>0.84699999999999998</v>
      </c>
      <c r="V2870" s="110">
        <f>IF('3B-Air transport'!AD$68="no"," ",ROUND(S2870,4))</f>
        <v>0.84699999999999998</v>
      </c>
      <c r="W2870" s="110"/>
      <c r="AB2870" s="110">
        <f t="shared" si="185"/>
        <v>0.84700000000000064</v>
      </c>
      <c r="AC2870" s="110">
        <f>IF('3C-Water transport'!AD$56="no"," ",ROUND(AB2870,4))</f>
        <v>0.84699999999999998</v>
      </c>
      <c r="AD2870" s="110">
        <f>IF('3C-Water transport'!AD$57="no"," ",ROUND(AB2870,4))</f>
        <v>0.84699999999999998</v>
      </c>
      <c r="AE2870" s="110">
        <f>IF('3C-Water transport'!AD$58="no"," ",ROUND(AB2870,4))</f>
        <v>0.84699999999999998</v>
      </c>
    </row>
    <row r="2871" spans="5:31" x14ac:dyDescent="0.25">
      <c r="E2871" s="110">
        <f t="shared" si="183"/>
        <v>0.84800000000000064</v>
      </c>
      <c r="F2871" s="110">
        <f>IF('3A-Rail transport'!$AD$56="no"," ",ROUND(E2871,4))</f>
        <v>0.84799999999999998</v>
      </c>
      <c r="G2871" s="110">
        <f>IF('3A-Rail transport'!$AD$57="no"," ",ROUND(E2871,4))</f>
        <v>0.84799999999999998</v>
      </c>
      <c r="H2871" s="110"/>
      <c r="S2871" s="110">
        <f t="shared" si="184"/>
        <v>0.84800000000000064</v>
      </c>
      <c r="T2871" s="110">
        <f>IF('3B-Air transport'!AD$66="no"," ",ROUND(S2871,4))</f>
        <v>0.84799999999999998</v>
      </c>
      <c r="U2871" s="110">
        <f>IF('3B-Air transport'!AD$67="no"," ",ROUND(S2871,4))</f>
        <v>0.84799999999999998</v>
      </c>
      <c r="V2871" s="110">
        <f>IF('3B-Air transport'!AD$68="no"," ",ROUND(S2871,4))</f>
        <v>0.84799999999999998</v>
      </c>
      <c r="W2871" s="110"/>
      <c r="AB2871" s="110">
        <f t="shared" si="185"/>
        <v>0.84800000000000064</v>
      </c>
      <c r="AC2871" s="110">
        <f>IF('3C-Water transport'!AD$56="no"," ",ROUND(AB2871,4))</f>
        <v>0.84799999999999998</v>
      </c>
      <c r="AD2871" s="110">
        <f>IF('3C-Water transport'!AD$57="no"," ",ROUND(AB2871,4))</f>
        <v>0.84799999999999998</v>
      </c>
      <c r="AE2871" s="110">
        <f>IF('3C-Water transport'!AD$58="no"," ",ROUND(AB2871,4))</f>
        <v>0.84799999999999998</v>
      </c>
    </row>
    <row r="2872" spans="5:31" x14ac:dyDescent="0.25">
      <c r="E2872" s="110">
        <f t="shared" si="183"/>
        <v>0.84900000000000064</v>
      </c>
      <c r="F2872" s="110">
        <f>IF('3A-Rail transport'!$AD$56="no"," ",ROUND(E2872,4))</f>
        <v>0.84899999999999998</v>
      </c>
      <c r="G2872" s="110">
        <f>IF('3A-Rail transport'!$AD$57="no"," ",ROUND(E2872,4))</f>
        <v>0.84899999999999998</v>
      </c>
      <c r="H2872" s="110"/>
      <c r="S2872" s="110">
        <f t="shared" si="184"/>
        <v>0.84900000000000064</v>
      </c>
      <c r="T2872" s="110">
        <f>IF('3B-Air transport'!AD$66="no"," ",ROUND(S2872,4))</f>
        <v>0.84899999999999998</v>
      </c>
      <c r="U2872" s="110">
        <f>IF('3B-Air transport'!AD$67="no"," ",ROUND(S2872,4))</f>
        <v>0.84899999999999998</v>
      </c>
      <c r="V2872" s="110">
        <f>IF('3B-Air transport'!AD$68="no"," ",ROUND(S2872,4))</f>
        <v>0.84899999999999998</v>
      </c>
      <c r="W2872" s="110"/>
      <c r="AB2872" s="110">
        <f t="shared" si="185"/>
        <v>0.84900000000000064</v>
      </c>
      <c r="AC2872" s="110">
        <f>IF('3C-Water transport'!AD$56="no"," ",ROUND(AB2872,4))</f>
        <v>0.84899999999999998</v>
      </c>
      <c r="AD2872" s="110">
        <f>IF('3C-Water transport'!AD$57="no"," ",ROUND(AB2872,4))</f>
        <v>0.84899999999999998</v>
      </c>
      <c r="AE2872" s="110">
        <f>IF('3C-Water transport'!AD$58="no"," ",ROUND(AB2872,4))</f>
        <v>0.84899999999999998</v>
      </c>
    </row>
    <row r="2873" spans="5:31" x14ac:dyDescent="0.25">
      <c r="E2873" s="110">
        <f t="shared" si="183"/>
        <v>0.85000000000000064</v>
      </c>
      <c r="F2873" s="110">
        <f>IF('3A-Rail transport'!$AD$56="no"," ",ROUND(E2873,4))</f>
        <v>0.85</v>
      </c>
      <c r="G2873" s="110">
        <f>IF('3A-Rail transport'!$AD$57="no"," ",ROUND(E2873,4))</f>
        <v>0.85</v>
      </c>
      <c r="H2873" s="110"/>
      <c r="S2873" s="110">
        <f t="shared" si="184"/>
        <v>0.85000000000000064</v>
      </c>
      <c r="T2873" s="110">
        <f>IF('3B-Air transport'!AD$66="no"," ",ROUND(S2873,4))</f>
        <v>0.85</v>
      </c>
      <c r="U2873" s="110">
        <f>IF('3B-Air transport'!AD$67="no"," ",ROUND(S2873,4))</f>
        <v>0.85</v>
      </c>
      <c r="V2873" s="110">
        <f>IF('3B-Air transport'!AD$68="no"," ",ROUND(S2873,4))</f>
        <v>0.85</v>
      </c>
      <c r="W2873" s="110"/>
      <c r="AB2873" s="110">
        <f t="shared" si="185"/>
        <v>0.85000000000000064</v>
      </c>
      <c r="AC2873" s="110">
        <f>IF('3C-Water transport'!AD$56="no"," ",ROUND(AB2873,4))</f>
        <v>0.85</v>
      </c>
      <c r="AD2873" s="110">
        <f>IF('3C-Water transport'!AD$57="no"," ",ROUND(AB2873,4))</f>
        <v>0.85</v>
      </c>
      <c r="AE2873" s="110">
        <f>IF('3C-Water transport'!AD$58="no"," ",ROUND(AB2873,4))</f>
        <v>0.85</v>
      </c>
    </row>
    <row r="2874" spans="5:31" x14ac:dyDescent="0.25">
      <c r="E2874" s="110">
        <f t="shared" si="183"/>
        <v>0.85100000000000064</v>
      </c>
      <c r="F2874" s="110">
        <f>IF('3A-Rail transport'!$AD$56="no"," ",ROUND(E2874,4))</f>
        <v>0.85099999999999998</v>
      </c>
      <c r="G2874" s="110">
        <f>IF('3A-Rail transport'!$AD$57="no"," ",ROUND(E2874,4))</f>
        <v>0.85099999999999998</v>
      </c>
      <c r="H2874" s="110"/>
      <c r="S2874" s="110">
        <f t="shared" si="184"/>
        <v>0.85100000000000064</v>
      </c>
      <c r="T2874" s="110">
        <f>IF('3B-Air transport'!AD$66="no"," ",ROUND(S2874,4))</f>
        <v>0.85099999999999998</v>
      </c>
      <c r="U2874" s="110">
        <f>IF('3B-Air transport'!AD$67="no"," ",ROUND(S2874,4))</f>
        <v>0.85099999999999998</v>
      </c>
      <c r="V2874" s="110">
        <f>IF('3B-Air transport'!AD$68="no"," ",ROUND(S2874,4))</f>
        <v>0.85099999999999998</v>
      </c>
      <c r="W2874" s="110"/>
      <c r="AB2874" s="110">
        <f t="shared" si="185"/>
        <v>0.85100000000000064</v>
      </c>
      <c r="AC2874" s="110">
        <f>IF('3C-Water transport'!AD$56="no"," ",ROUND(AB2874,4))</f>
        <v>0.85099999999999998</v>
      </c>
      <c r="AD2874" s="110">
        <f>IF('3C-Water transport'!AD$57="no"," ",ROUND(AB2874,4))</f>
        <v>0.85099999999999998</v>
      </c>
      <c r="AE2874" s="110">
        <f>IF('3C-Water transport'!AD$58="no"," ",ROUND(AB2874,4))</f>
        <v>0.85099999999999998</v>
      </c>
    </row>
    <row r="2875" spans="5:31" x14ac:dyDescent="0.25">
      <c r="E2875" s="110">
        <f t="shared" si="183"/>
        <v>0.85200000000000065</v>
      </c>
      <c r="F2875" s="110">
        <f>IF('3A-Rail transport'!$AD$56="no"," ",ROUND(E2875,4))</f>
        <v>0.85199999999999998</v>
      </c>
      <c r="G2875" s="110">
        <f>IF('3A-Rail transport'!$AD$57="no"," ",ROUND(E2875,4))</f>
        <v>0.85199999999999998</v>
      </c>
      <c r="H2875" s="110"/>
      <c r="S2875" s="110">
        <f t="shared" si="184"/>
        <v>0.85200000000000065</v>
      </c>
      <c r="T2875" s="110">
        <f>IF('3B-Air transport'!AD$66="no"," ",ROUND(S2875,4))</f>
        <v>0.85199999999999998</v>
      </c>
      <c r="U2875" s="110">
        <f>IF('3B-Air transport'!AD$67="no"," ",ROUND(S2875,4))</f>
        <v>0.85199999999999998</v>
      </c>
      <c r="V2875" s="110">
        <f>IF('3B-Air transport'!AD$68="no"," ",ROUND(S2875,4))</f>
        <v>0.85199999999999998</v>
      </c>
      <c r="W2875" s="110"/>
      <c r="AB2875" s="110">
        <f t="shared" si="185"/>
        <v>0.85200000000000065</v>
      </c>
      <c r="AC2875" s="110">
        <f>IF('3C-Water transport'!AD$56="no"," ",ROUND(AB2875,4))</f>
        <v>0.85199999999999998</v>
      </c>
      <c r="AD2875" s="110">
        <f>IF('3C-Water transport'!AD$57="no"," ",ROUND(AB2875,4))</f>
        <v>0.85199999999999998</v>
      </c>
      <c r="AE2875" s="110">
        <f>IF('3C-Water transport'!AD$58="no"," ",ROUND(AB2875,4))</f>
        <v>0.85199999999999998</v>
      </c>
    </row>
    <row r="2876" spans="5:31" x14ac:dyDescent="0.25">
      <c r="E2876" s="110">
        <f t="shared" si="183"/>
        <v>0.85300000000000065</v>
      </c>
      <c r="F2876" s="110">
        <f>IF('3A-Rail transport'!$AD$56="no"," ",ROUND(E2876,4))</f>
        <v>0.85299999999999998</v>
      </c>
      <c r="G2876" s="110">
        <f>IF('3A-Rail transport'!$AD$57="no"," ",ROUND(E2876,4))</f>
        <v>0.85299999999999998</v>
      </c>
      <c r="H2876" s="110"/>
      <c r="S2876" s="110">
        <f t="shared" si="184"/>
        <v>0.85300000000000065</v>
      </c>
      <c r="T2876" s="110">
        <f>IF('3B-Air transport'!AD$66="no"," ",ROUND(S2876,4))</f>
        <v>0.85299999999999998</v>
      </c>
      <c r="U2876" s="110">
        <f>IF('3B-Air transport'!AD$67="no"," ",ROUND(S2876,4))</f>
        <v>0.85299999999999998</v>
      </c>
      <c r="V2876" s="110">
        <f>IF('3B-Air transport'!AD$68="no"," ",ROUND(S2876,4))</f>
        <v>0.85299999999999998</v>
      </c>
      <c r="W2876" s="110"/>
      <c r="AB2876" s="110">
        <f t="shared" si="185"/>
        <v>0.85300000000000065</v>
      </c>
      <c r="AC2876" s="110">
        <f>IF('3C-Water transport'!AD$56="no"," ",ROUND(AB2876,4))</f>
        <v>0.85299999999999998</v>
      </c>
      <c r="AD2876" s="110">
        <f>IF('3C-Water transport'!AD$57="no"," ",ROUND(AB2876,4))</f>
        <v>0.85299999999999998</v>
      </c>
      <c r="AE2876" s="110">
        <f>IF('3C-Water transport'!AD$58="no"," ",ROUND(AB2876,4))</f>
        <v>0.85299999999999998</v>
      </c>
    </row>
    <row r="2877" spans="5:31" x14ac:dyDescent="0.25">
      <c r="E2877" s="110">
        <f t="shared" si="183"/>
        <v>0.85400000000000065</v>
      </c>
      <c r="F2877" s="110">
        <f>IF('3A-Rail transport'!$AD$56="no"," ",ROUND(E2877,4))</f>
        <v>0.85399999999999998</v>
      </c>
      <c r="G2877" s="110">
        <f>IF('3A-Rail transport'!$AD$57="no"," ",ROUND(E2877,4))</f>
        <v>0.85399999999999998</v>
      </c>
      <c r="H2877" s="110"/>
      <c r="S2877" s="110">
        <f t="shared" si="184"/>
        <v>0.85400000000000065</v>
      </c>
      <c r="T2877" s="110">
        <f>IF('3B-Air transport'!AD$66="no"," ",ROUND(S2877,4))</f>
        <v>0.85399999999999998</v>
      </c>
      <c r="U2877" s="110">
        <f>IF('3B-Air transport'!AD$67="no"," ",ROUND(S2877,4))</f>
        <v>0.85399999999999998</v>
      </c>
      <c r="V2877" s="110">
        <f>IF('3B-Air transport'!AD$68="no"," ",ROUND(S2877,4))</f>
        <v>0.85399999999999998</v>
      </c>
      <c r="W2877" s="110"/>
      <c r="AB2877" s="110">
        <f t="shared" si="185"/>
        <v>0.85400000000000065</v>
      </c>
      <c r="AC2877" s="110">
        <f>IF('3C-Water transport'!AD$56="no"," ",ROUND(AB2877,4))</f>
        <v>0.85399999999999998</v>
      </c>
      <c r="AD2877" s="110">
        <f>IF('3C-Water transport'!AD$57="no"," ",ROUND(AB2877,4))</f>
        <v>0.85399999999999998</v>
      </c>
      <c r="AE2877" s="110">
        <f>IF('3C-Water transport'!AD$58="no"," ",ROUND(AB2877,4))</f>
        <v>0.85399999999999998</v>
      </c>
    </row>
    <row r="2878" spans="5:31" x14ac:dyDescent="0.25">
      <c r="E2878" s="110">
        <f t="shared" si="183"/>
        <v>0.85500000000000065</v>
      </c>
      <c r="F2878" s="110">
        <f>IF('3A-Rail transport'!$AD$56="no"," ",ROUND(E2878,4))</f>
        <v>0.85499999999999998</v>
      </c>
      <c r="G2878" s="110">
        <f>IF('3A-Rail transport'!$AD$57="no"," ",ROUND(E2878,4))</f>
        <v>0.85499999999999998</v>
      </c>
      <c r="H2878" s="110"/>
      <c r="S2878" s="110">
        <f t="shared" si="184"/>
        <v>0.85500000000000065</v>
      </c>
      <c r="T2878" s="110">
        <f>IF('3B-Air transport'!AD$66="no"," ",ROUND(S2878,4))</f>
        <v>0.85499999999999998</v>
      </c>
      <c r="U2878" s="110">
        <f>IF('3B-Air transport'!AD$67="no"," ",ROUND(S2878,4))</f>
        <v>0.85499999999999998</v>
      </c>
      <c r="V2878" s="110">
        <f>IF('3B-Air transport'!AD$68="no"," ",ROUND(S2878,4))</f>
        <v>0.85499999999999998</v>
      </c>
      <c r="W2878" s="110"/>
      <c r="AB2878" s="110">
        <f t="shared" si="185"/>
        <v>0.85500000000000065</v>
      </c>
      <c r="AC2878" s="110">
        <f>IF('3C-Water transport'!AD$56="no"," ",ROUND(AB2878,4))</f>
        <v>0.85499999999999998</v>
      </c>
      <c r="AD2878" s="110">
        <f>IF('3C-Water transport'!AD$57="no"," ",ROUND(AB2878,4))</f>
        <v>0.85499999999999998</v>
      </c>
      <c r="AE2878" s="110">
        <f>IF('3C-Water transport'!AD$58="no"," ",ROUND(AB2878,4))</f>
        <v>0.85499999999999998</v>
      </c>
    </row>
    <row r="2879" spans="5:31" x14ac:dyDescent="0.25">
      <c r="E2879" s="110">
        <f t="shared" si="183"/>
        <v>0.85600000000000065</v>
      </c>
      <c r="F2879" s="110">
        <f>IF('3A-Rail transport'!$AD$56="no"," ",ROUND(E2879,4))</f>
        <v>0.85599999999999998</v>
      </c>
      <c r="G2879" s="110">
        <f>IF('3A-Rail transport'!$AD$57="no"," ",ROUND(E2879,4))</f>
        <v>0.85599999999999998</v>
      </c>
      <c r="H2879" s="110"/>
      <c r="S2879" s="110">
        <f t="shared" si="184"/>
        <v>0.85600000000000065</v>
      </c>
      <c r="T2879" s="110">
        <f>IF('3B-Air transport'!AD$66="no"," ",ROUND(S2879,4))</f>
        <v>0.85599999999999998</v>
      </c>
      <c r="U2879" s="110">
        <f>IF('3B-Air transport'!AD$67="no"," ",ROUND(S2879,4))</f>
        <v>0.85599999999999998</v>
      </c>
      <c r="V2879" s="110">
        <f>IF('3B-Air transport'!AD$68="no"," ",ROUND(S2879,4))</f>
        <v>0.85599999999999998</v>
      </c>
      <c r="W2879" s="110"/>
      <c r="AB2879" s="110">
        <f t="shared" si="185"/>
        <v>0.85600000000000065</v>
      </c>
      <c r="AC2879" s="110">
        <f>IF('3C-Water transport'!AD$56="no"," ",ROUND(AB2879,4))</f>
        <v>0.85599999999999998</v>
      </c>
      <c r="AD2879" s="110">
        <f>IF('3C-Water transport'!AD$57="no"," ",ROUND(AB2879,4))</f>
        <v>0.85599999999999998</v>
      </c>
      <c r="AE2879" s="110">
        <f>IF('3C-Water transport'!AD$58="no"," ",ROUND(AB2879,4))</f>
        <v>0.85599999999999998</v>
      </c>
    </row>
    <row r="2880" spans="5:31" x14ac:dyDescent="0.25">
      <c r="E2880" s="110">
        <f t="shared" si="183"/>
        <v>0.85700000000000065</v>
      </c>
      <c r="F2880" s="110">
        <f>IF('3A-Rail transport'!$AD$56="no"," ",ROUND(E2880,4))</f>
        <v>0.85699999999999998</v>
      </c>
      <c r="G2880" s="110">
        <f>IF('3A-Rail transport'!$AD$57="no"," ",ROUND(E2880,4))</f>
        <v>0.85699999999999998</v>
      </c>
      <c r="H2880" s="110"/>
      <c r="S2880" s="110">
        <f t="shared" si="184"/>
        <v>0.85700000000000065</v>
      </c>
      <c r="T2880" s="110">
        <f>IF('3B-Air transport'!AD$66="no"," ",ROUND(S2880,4))</f>
        <v>0.85699999999999998</v>
      </c>
      <c r="U2880" s="110">
        <f>IF('3B-Air transport'!AD$67="no"," ",ROUND(S2880,4))</f>
        <v>0.85699999999999998</v>
      </c>
      <c r="V2880" s="110">
        <f>IF('3B-Air transport'!AD$68="no"," ",ROUND(S2880,4))</f>
        <v>0.85699999999999998</v>
      </c>
      <c r="W2880" s="110"/>
      <c r="AB2880" s="110">
        <f t="shared" si="185"/>
        <v>0.85700000000000065</v>
      </c>
      <c r="AC2880" s="110">
        <f>IF('3C-Water transport'!AD$56="no"," ",ROUND(AB2880,4))</f>
        <v>0.85699999999999998</v>
      </c>
      <c r="AD2880" s="110">
        <f>IF('3C-Water transport'!AD$57="no"," ",ROUND(AB2880,4))</f>
        <v>0.85699999999999998</v>
      </c>
      <c r="AE2880" s="110">
        <f>IF('3C-Water transport'!AD$58="no"," ",ROUND(AB2880,4))</f>
        <v>0.85699999999999998</v>
      </c>
    </row>
    <row r="2881" spans="5:31" x14ac:dyDescent="0.25">
      <c r="E2881" s="110">
        <f t="shared" si="183"/>
        <v>0.85800000000000065</v>
      </c>
      <c r="F2881" s="110">
        <f>IF('3A-Rail transport'!$AD$56="no"," ",ROUND(E2881,4))</f>
        <v>0.85799999999999998</v>
      </c>
      <c r="G2881" s="110">
        <f>IF('3A-Rail transport'!$AD$57="no"," ",ROUND(E2881,4))</f>
        <v>0.85799999999999998</v>
      </c>
      <c r="H2881" s="110"/>
      <c r="S2881" s="110">
        <f t="shared" si="184"/>
        <v>0.85800000000000065</v>
      </c>
      <c r="T2881" s="110">
        <f>IF('3B-Air transport'!AD$66="no"," ",ROUND(S2881,4))</f>
        <v>0.85799999999999998</v>
      </c>
      <c r="U2881" s="110">
        <f>IF('3B-Air transport'!AD$67="no"," ",ROUND(S2881,4))</f>
        <v>0.85799999999999998</v>
      </c>
      <c r="V2881" s="110">
        <f>IF('3B-Air transport'!AD$68="no"," ",ROUND(S2881,4))</f>
        <v>0.85799999999999998</v>
      </c>
      <c r="W2881" s="110"/>
      <c r="AB2881" s="110">
        <f t="shared" si="185"/>
        <v>0.85800000000000065</v>
      </c>
      <c r="AC2881" s="110">
        <f>IF('3C-Water transport'!AD$56="no"," ",ROUND(AB2881,4))</f>
        <v>0.85799999999999998</v>
      </c>
      <c r="AD2881" s="110">
        <f>IF('3C-Water transport'!AD$57="no"," ",ROUND(AB2881,4))</f>
        <v>0.85799999999999998</v>
      </c>
      <c r="AE2881" s="110">
        <f>IF('3C-Water transport'!AD$58="no"," ",ROUND(AB2881,4))</f>
        <v>0.85799999999999998</v>
      </c>
    </row>
    <row r="2882" spans="5:31" x14ac:dyDescent="0.25">
      <c r="E2882" s="110">
        <f t="shared" si="183"/>
        <v>0.85900000000000065</v>
      </c>
      <c r="F2882" s="110">
        <f>IF('3A-Rail transport'!$AD$56="no"," ",ROUND(E2882,4))</f>
        <v>0.85899999999999999</v>
      </c>
      <c r="G2882" s="110">
        <f>IF('3A-Rail transport'!$AD$57="no"," ",ROUND(E2882,4))</f>
        <v>0.85899999999999999</v>
      </c>
      <c r="H2882" s="110"/>
      <c r="S2882" s="110">
        <f t="shared" si="184"/>
        <v>0.85900000000000065</v>
      </c>
      <c r="T2882" s="110">
        <f>IF('3B-Air transport'!AD$66="no"," ",ROUND(S2882,4))</f>
        <v>0.85899999999999999</v>
      </c>
      <c r="U2882" s="110">
        <f>IF('3B-Air transport'!AD$67="no"," ",ROUND(S2882,4))</f>
        <v>0.85899999999999999</v>
      </c>
      <c r="V2882" s="110">
        <f>IF('3B-Air transport'!AD$68="no"," ",ROUND(S2882,4))</f>
        <v>0.85899999999999999</v>
      </c>
      <c r="W2882" s="110"/>
      <c r="AB2882" s="110">
        <f t="shared" si="185"/>
        <v>0.85900000000000065</v>
      </c>
      <c r="AC2882" s="110">
        <f>IF('3C-Water transport'!AD$56="no"," ",ROUND(AB2882,4))</f>
        <v>0.85899999999999999</v>
      </c>
      <c r="AD2882" s="110">
        <f>IF('3C-Water transport'!AD$57="no"," ",ROUND(AB2882,4))</f>
        <v>0.85899999999999999</v>
      </c>
      <c r="AE2882" s="110">
        <f>IF('3C-Water transport'!AD$58="no"," ",ROUND(AB2882,4))</f>
        <v>0.85899999999999999</v>
      </c>
    </row>
    <row r="2883" spans="5:31" x14ac:dyDescent="0.25">
      <c r="E2883" s="110">
        <f t="shared" si="183"/>
        <v>0.86000000000000065</v>
      </c>
      <c r="F2883" s="110">
        <f>IF('3A-Rail transport'!$AD$56="no"," ",ROUND(E2883,4))</f>
        <v>0.86</v>
      </c>
      <c r="G2883" s="110">
        <f>IF('3A-Rail transport'!$AD$57="no"," ",ROUND(E2883,4))</f>
        <v>0.86</v>
      </c>
      <c r="H2883" s="110"/>
      <c r="S2883" s="110">
        <f t="shared" si="184"/>
        <v>0.86000000000000065</v>
      </c>
      <c r="T2883" s="110">
        <f>IF('3B-Air transport'!AD$66="no"," ",ROUND(S2883,4))</f>
        <v>0.86</v>
      </c>
      <c r="U2883" s="110">
        <f>IF('3B-Air transport'!AD$67="no"," ",ROUND(S2883,4))</f>
        <v>0.86</v>
      </c>
      <c r="V2883" s="110">
        <f>IF('3B-Air transport'!AD$68="no"," ",ROUND(S2883,4))</f>
        <v>0.86</v>
      </c>
      <c r="W2883" s="110"/>
      <c r="AB2883" s="110">
        <f t="shared" si="185"/>
        <v>0.86000000000000065</v>
      </c>
      <c r="AC2883" s="110">
        <f>IF('3C-Water transport'!AD$56="no"," ",ROUND(AB2883,4))</f>
        <v>0.86</v>
      </c>
      <c r="AD2883" s="110">
        <f>IF('3C-Water transport'!AD$57="no"," ",ROUND(AB2883,4))</f>
        <v>0.86</v>
      </c>
      <c r="AE2883" s="110">
        <f>IF('3C-Water transport'!AD$58="no"," ",ROUND(AB2883,4))</f>
        <v>0.86</v>
      </c>
    </row>
    <row r="2884" spans="5:31" x14ac:dyDescent="0.25">
      <c r="E2884" s="110">
        <f t="shared" si="183"/>
        <v>0.86100000000000065</v>
      </c>
      <c r="F2884" s="110">
        <f>IF('3A-Rail transport'!$AD$56="no"," ",ROUND(E2884,4))</f>
        <v>0.86099999999999999</v>
      </c>
      <c r="G2884" s="110">
        <f>IF('3A-Rail transport'!$AD$57="no"," ",ROUND(E2884,4))</f>
        <v>0.86099999999999999</v>
      </c>
      <c r="H2884" s="110"/>
      <c r="S2884" s="110">
        <f t="shared" si="184"/>
        <v>0.86100000000000065</v>
      </c>
      <c r="T2884" s="110">
        <f>IF('3B-Air transport'!AD$66="no"," ",ROUND(S2884,4))</f>
        <v>0.86099999999999999</v>
      </c>
      <c r="U2884" s="110">
        <f>IF('3B-Air transport'!AD$67="no"," ",ROUND(S2884,4))</f>
        <v>0.86099999999999999</v>
      </c>
      <c r="V2884" s="110">
        <f>IF('3B-Air transport'!AD$68="no"," ",ROUND(S2884,4))</f>
        <v>0.86099999999999999</v>
      </c>
      <c r="W2884" s="110"/>
      <c r="AB2884" s="110">
        <f t="shared" si="185"/>
        <v>0.86100000000000065</v>
      </c>
      <c r="AC2884" s="110">
        <f>IF('3C-Water transport'!AD$56="no"," ",ROUND(AB2884,4))</f>
        <v>0.86099999999999999</v>
      </c>
      <c r="AD2884" s="110">
        <f>IF('3C-Water transport'!AD$57="no"," ",ROUND(AB2884,4))</f>
        <v>0.86099999999999999</v>
      </c>
      <c r="AE2884" s="110">
        <f>IF('3C-Water transport'!AD$58="no"," ",ROUND(AB2884,4))</f>
        <v>0.86099999999999999</v>
      </c>
    </row>
    <row r="2885" spans="5:31" x14ac:dyDescent="0.25">
      <c r="E2885" s="110">
        <f t="shared" si="183"/>
        <v>0.86200000000000065</v>
      </c>
      <c r="F2885" s="110">
        <f>IF('3A-Rail transport'!$AD$56="no"," ",ROUND(E2885,4))</f>
        <v>0.86199999999999999</v>
      </c>
      <c r="G2885" s="110">
        <f>IF('3A-Rail transport'!$AD$57="no"," ",ROUND(E2885,4))</f>
        <v>0.86199999999999999</v>
      </c>
      <c r="H2885" s="110"/>
      <c r="S2885" s="110">
        <f t="shared" si="184"/>
        <v>0.86200000000000065</v>
      </c>
      <c r="T2885" s="110">
        <f>IF('3B-Air transport'!AD$66="no"," ",ROUND(S2885,4))</f>
        <v>0.86199999999999999</v>
      </c>
      <c r="U2885" s="110">
        <f>IF('3B-Air transport'!AD$67="no"," ",ROUND(S2885,4))</f>
        <v>0.86199999999999999</v>
      </c>
      <c r="V2885" s="110">
        <f>IF('3B-Air transport'!AD$68="no"," ",ROUND(S2885,4))</f>
        <v>0.86199999999999999</v>
      </c>
      <c r="W2885" s="110"/>
      <c r="AB2885" s="110">
        <f t="shared" si="185"/>
        <v>0.86200000000000065</v>
      </c>
      <c r="AC2885" s="110">
        <f>IF('3C-Water transport'!AD$56="no"," ",ROUND(AB2885,4))</f>
        <v>0.86199999999999999</v>
      </c>
      <c r="AD2885" s="110">
        <f>IF('3C-Water transport'!AD$57="no"," ",ROUND(AB2885,4))</f>
        <v>0.86199999999999999</v>
      </c>
      <c r="AE2885" s="110">
        <f>IF('3C-Water transport'!AD$58="no"," ",ROUND(AB2885,4))</f>
        <v>0.86199999999999999</v>
      </c>
    </row>
    <row r="2886" spans="5:31" x14ac:dyDescent="0.25">
      <c r="E2886" s="110">
        <f t="shared" si="183"/>
        <v>0.86300000000000066</v>
      </c>
      <c r="F2886" s="110">
        <f>IF('3A-Rail transport'!$AD$56="no"," ",ROUND(E2886,4))</f>
        <v>0.86299999999999999</v>
      </c>
      <c r="G2886" s="110">
        <f>IF('3A-Rail transport'!$AD$57="no"," ",ROUND(E2886,4))</f>
        <v>0.86299999999999999</v>
      </c>
      <c r="H2886" s="110"/>
      <c r="S2886" s="110">
        <f t="shared" si="184"/>
        <v>0.86300000000000066</v>
      </c>
      <c r="T2886" s="110">
        <f>IF('3B-Air transport'!AD$66="no"," ",ROUND(S2886,4))</f>
        <v>0.86299999999999999</v>
      </c>
      <c r="U2886" s="110">
        <f>IF('3B-Air transport'!AD$67="no"," ",ROUND(S2886,4))</f>
        <v>0.86299999999999999</v>
      </c>
      <c r="V2886" s="110">
        <f>IF('3B-Air transport'!AD$68="no"," ",ROUND(S2886,4))</f>
        <v>0.86299999999999999</v>
      </c>
      <c r="W2886" s="110"/>
      <c r="AB2886" s="110">
        <f t="shared" si="185"/>
        <v>0.86300000000000066</v>
      </c>
      <c r="AC2886" s="110">
        <f>IF('3C-Water transport'!AD$56="no"," ",ROUND(AB2886,4))</f>
        <v>0.86299999999999999</v>
      </c>
      <c r="AD2886" s="110">
        <f>IF('3C-Water transport'!AD$57="no"," ",ROUND(AB2886,4))</f>
        <v>0.86299999999999999</v>
      </c>
      <c r="AE2886" s="110">
        <f>IF('3C-Water transport'!AD$58="no"," ",ROUND(AB2886,4))</f>
        <v>0.86299999999999999</v>
      </c>
    </row>
    <row r="2887" spans="5:31" x14ac:dyDescent="0.25">
      <c r="E2887" s="110">
        <f t="shared" si="183"/>
        <v>0.86400000000000066</v>
      </c>
      <c r="F2887" s="110">
        <f>IF('3A-Rail transport'!$AD$56="no"," ",ROUND(E2887,4))</f>
        <v>0.86399999999999999</v>
      </c>
      <c r="G2887" s="110">
        <f>IF('3A-Rail transport'!$AD$57="no"," ",ROUND(E2887,4))</f>
        <v>0.86399999999999999</v>
      </c>
      <c r="H2887" s="110"/>
      <c r="S2887" s="110">
        <f t="shared" si="184"/>
        <v>0.86400000000000066</v>
      </c>
      <c r="T2887" s="110">
        <f>IF('3B-Air transport'!AD$66="no"," ",ROUND(S2887,4))</f>
        <v>0.86399999999999999</v>
      </c>
      <c r="U2887" s="110">
        <f>IF('3B-Air transport'!AD$67="no"," ",ROUND(S2887,4))</f>
        <v>0.86399999999999999</v>
      </c>
      <c r="V2887" s="110">
        <f>IF('3B-Air transport'!AD$68="no"," ",ROUND(S2887,4))</f>
        <v>0.86399999999999999</v>
      </c>
      <c r="W2887" s="110"/>
      <c r="AB2887" s="110">
        <f t="shared" si="185"/>
        <v>0.86400000000000066</v>
      </c>
      <c r="AC2887" s="110">
        <f>IF('3C-Water transport'!AD$56="no"," ",ROUND(AB2887,4))</f>
        <v>0.86399999999999999</v>
      </c>
      <c r="AD2887" s="110">
        <f>IF('3C-Water transport'!AD$57="no"," ",ROUND(AB2887,4))</f>
        <v>0.86399999999999999</v>
      </c>
      <c r="AE2887" s="110">
        <f>IF('3C-Water transport'!AD$58="no"," ",ROUND(AB2887,4))</f>
        <v>0.86399999999999999</v>
      </c>
    </row>
    <row r="2888" spans="5:31" x14ac:dyDescent="0.25">
      <c r="E2888" s="110">
        <f t="shared" si="183"/>
        <v>0.86500000000000066</v>
      </c>
      <c r="F2888" s="110">
        <f>IF('3A-Rail transport'!$AD$56="no"," ",ROUND(E2888,4))</f>
        <v>0.86499999999999999</v>
      </c>
      <c r="G2888" s="110">
        <f>IF('3A-Rail transport'!$AD$57="no"," ",ROUND(E2888,4))</f>
        <v>0.86499999999999999</v>
      </c>
      <c r="H2888" s="110"/>
      <c r="S2888" s="110">
        <f t="shared" si="184"/>
        <v>0.86500000000000066</v>
      </c>
      <c r="T2888" s="110">
        <f>IF('3B-Air transport'!AD$66="no"," ",ROUND(S2888,4))</f>
        <v>0.86499999999999999</v>
      </c>
      <c r="U2888" s="110">
        <f>IF('3B-Air transport'!AD$67="no"," ",ROUND(S2888,4))</f>
        <v>0.86499999999999999</v>
      </c>
      <c r="V2888" s="110">
        <f>IF('3B-Air transport'!AD$68="no"," ",ROUND(S2888,4))</f>
        <v>0.86499999999999999</v>
      </c>
      <c r="W2888" s="110"/>
      <c r="AB2888" s="110">
        <f t="shared" si="185"/>
        <v>0.86500000000000066</v>
      </c>
      <c r="AC2888" s="110">
        <f>IF('3C-Water transport'!AD$56="no"," ",ROUND(AB2888,4))</f>
        <v>0.86499999999999999</v>
      </c>
      <c r="AD2888" s="110">
        <f>IF('3C-Water transport'!AD$57="no"," ",ROUND(AB2888,4))</f>
        <v>0.86499999999999999</v>
      </c>
      <c r="AE2888" s="110">
        <f>IF('3C-Water transport'!AD$58="no"," ",ROUND(AB2888,4))</f>
        <v>0.86499999999999999</v>
      </c>
    </row>
    <row r="2889" spans="5:31" x14ac:dyDescent="0.25">
      <c r="E2889" s="110">
        <f t="shared" si="183"/>
        <v>0.86600000000000066</v>
      </c>
      <c r="F2889" s="110">
        <f>IF('3A-Rail transport'!$AD$56="no"," ",ROUND(E2889,4))</f>
        <v>0.86599999999999999</v>
      </c>
      <c r="G2889" s="110">
        <f>IF('3A-Rail transport'!$AD$57="no"," ",ROUND(E2889,4))</f>
        <v>0.86599999999999999</v>
      </c>
      <c r="H2889" s="110"/>
      <c r="S2889" s="110">
        <f t="shared" si="184"/>
        <v>0.86600000000000066</v>
      </c>
      <c r="T2889" s="110">
        <f>IF('3B-Air transport'!AD$66="no"," ",ROUND(S2889,4))</f>
        <v>0.86599999999999999</v>
      </c>
      <c r="U2889" s="110">
        <f>IF('3B-Air transport'!AD$67="no"," ",ROUND(S2889,4))</f>
        <v>0.86599999999999999</v>
      </c>
      <c r="V2889" s="110">
        <f>IF('3B-Air transport'!AD$68="no"," ",ROUND(S2889,4))</f>
        <v>0.86599999999999999</v>
      </c>
      <c r="W2889" s="110"/>
      <c r="AB2889" s="110">
        <f t="shared" si="185"/>
        <v>0.86600000000000066</v>
      </c>
      <c r="AC2889" s="110">
        <f>IF('3C-Water transport'!AD$56="no"," ",ROUND(AB2889,4))</f>
        <v>0.86599999999999999</v>
      </c>
      <c r="AD2889" s="110">
        <f>IF('3C-Water transport'!AD$57="no"," ",ROUND(AB2889,4))</f>
        <v>0.86599999999999999</v>
      </c>
      <c r="AE2889" s="110">
        <f>IF('3C-Water transport'!AD$58="no"," ",ROUND(AB2889,4))</f>
        <v>0.86599999999999999</v>
      </c>
    </row>
    <row r="2890" spans="5:31" x14ac:dyDescent="0.25">
      <c r="E2890" s="110">
        <f t="shared" si="183"/>
        <v>0.86700000000000066</v>
      </c>
      <c r="F2890" s="110">
        <f>IF('3A-Rail transport'!$AD$56="no"," ",ROUND(E2890,4))</f>
        <v>0.86699999999999999</v>
      </c>
      <c r="G2890" s="110">
        <f>IF('3A-Rail transport'!$AD$57="no"," ",ROUND(E2890,4))</f>
        <v>0.86699999999999999</v>
      </c>
      <c r="H2890" s="110"/>
      <c r="S2890" s="110">
        <f t="shared" si="184"/>
        <v>0.86700000000000066</v>
      </c>
      <c r="T2890" s="110">
        <f>IF('3B-Air transport'!AD$66="no"," ",ROUND(S2890,4))</f>
        <v>0.86699999999999999</v>
      </c>
      <c r="U2890" s="110">
        <f>IF('3B-Air transport'!AD$67="no"," ",ROUND(S2890,4))</f>
        <v>0.86699999999999999</v>
      </c>
      <c r="V2890" s="110">
        <f>IF('3B-Air transport'!AD$68="no"," ",ROUND(S2890,4))</f>
        <v>0.86699999999999999</v>
      </c>
      <c r="W2890" s="110"/>
      <c r="AB2890" s="110">
        <f t="shared" si="185"/>
        <v>0.86700000000000066</v>
      </c>
      <c r="AC2890" s="110">
        <f>IF('3C-Water transport'!AD$56="no"," ",ROUND(AB2890,4))</f>
        <v>0.86699999999999999</v>
      </c>
      <c r="AD2890" s="110">
        <f>IF('3C-Water transport'!AD$57="no"," ",ROUND(AB2890,4))</f>
        <v>0.86699999999999999</v>
      </c>
      <c r="AE2890" s="110">
        <f>IF('3C-Water transport'!AD$58="no"," ",ROUND(AB2890,4))</f>
        <v>0.86699999999999999</v>
      </c>
    </row>
    <row r="2891" spans="5:31" x14ac:dyDescent="0.25">
      <c r="E2891" s="110">
        <f t="shared" si="183"/>
        <v>0.86800000000000066</v>
      </c>
      <c r="F2891" s="110">
        <f>IF('3A-Rail transport'!$AD$56="no"," ",ROUND(E2891,4))</f>
        <v>0.86799999999999999</v>
      </c>
      <c r="G2891" s="110">
        <f>IF('3A-Rail transport'!$AD$57="no"," ",ROUND(E2891,4))</f>
        <v>0.86799999999999999</v>
      </c>
      <c r="H2891" s="110"/>
      <c r="S2891" s="110">
        <f t="shared" si="184"/>
        <v>0.86800000000000066</v>
      </c>
      <c r="T2891" s="110">
        <f>IF('3B-Air transport'!AD$66="no"," ",ROUND(S2891,4))</f>
        <v>0.86799999999999999</v>
      </c>
      <c r="U2891" s="110">
        <f>IF('3B-Air transport'!AD$67="no"," ",ROUND(S2891,4))</f>
        <v>0.86799999999999999</v>
      </c>
      <c r="V2891" s="110">
        <f>IF('3B-Air transport'!AD$68="no"," ",ROUND(S2891,4))</f>
        <v>0.86799999999999999</v>
      </c>
      <c r="W2891" s="110"/>
      <c r="AB2891" s="110">
        <f t="shared" si="185"/>
        <v>0.86800000000000066</v>
      </c>
      <c r="AC2891" s="110">
        <f>IF('3C-Water transport'!AD$56="no"," ",ROUND(AB2891,4))</f>
        <v>0.86799999999999999</v>
      </c>
      <c r="AD2891" s="110">
        <f>IF('3C-Water transport'!AD$57="no"," ",ROUND(AB2891,4))</f>
        <v>0.86799999999999999</v>
      </c>
      <c r="AE2891" s="110">
        <f>IF('3C-Water transport'!AD$58="no"," ",ROUND(AB2891,4))</f>
        <v>0.86799999999999999</v>
      </c>
    </row>
    <row r="2892" spans="5:31" x14ac:dyDescent="0.25">
      <c r="E2892" s="110">
        <f t="shared" si="183"/>
        <v>0.86900000000000066</v>
      </c>
      <c r="F2892" s="110">
        <f>IF('3A-Rail transport'!$AD$56="no"," ",ROUND(E2892,4))</f>
        <v>0.86899999999999999</v>
      </c>
      <c r="G2892" s="110">
        <f>IF('3A-Rail transport'!$AD$57="no"," ",ROUND(E2892,4))</f>
        <v>0.86899999999999999</v>
      </c>
      <c r="H2892" s="110"/>
      <c r="S2892" s="110">
        <f t="shared" si="184"/>
        <v>0.86900000000000066</v>
      </c>
      <c r="T2892" s="110">
        <f>IF('3B-Air transport'!AD$66="no"," ",ROUND(S2892,4))</f>
        <v>0.86899999999999999</v>
      </c>
      <c r="U2892" s="110">
        <f>IF('3B-Air transport'!AD$67="no"," ",ROUND(S2892,4))</f>
        <v>0.86899999999999999</v>
      </c>
      <c r="V2892" s="110">
        <f>IF('3B-Air transport'!AD$68="no"," ",ROUND(S2892,4))</f>
        <v>0.86899999999999999</v>
      </c>
      <c r="W2892" s="110"/>
      <c r="AB2892" s="110">
        <f t="shared" si="185"/>
        <v>0.86900000000000066</v>
      </c>
      <c r="AC2892" s="110">
        <f>IF('3C-Water transport'!AD$56="no"," ",ROUND(AB2892,4))</f>
        <v>0.86899999999999999</v>
      </c>
      <c r="AD2892" s="110">
        <f>IF('3C-Water transport'!AD$57="no"," ",ROUND(AB2892,4))</f>
        <v>0.86899999999999999</v>
      </c>
      <c r="AE2892" s="110">
        <f>IF('3C-Water transport'!AD$58="no"," ",ROUND(AB2892,4))</f>
        <v>0.86899999999999999</v>
      </c>
    </row>
    <row r="2893" spans="5:31" x14ac:dyDescent="0.25">
      <c r="E2893" s="110">
        <f t="shared" si="183"/>
        <v>0.87000000000000066</v>
      </c>
      <c r="F2893" s="110">
        <f>IF('3A-Rail transport'!$AD$56="no"," ",ROUND(E2893,4))</f>
        <v>0.87</v>
      </c>
      <c r="G2893" s="110">
        <f>IF('3A-Rail transport'!$AD$57="no"," ",ROUND(E2893,4))</f>
        <v>0.87</v>
      </c>
      <c r="H2893" s="110"/>
      <c r="S2893" s="110">
        <f t="shared" si="184"/>
        <v>0.87000000000000066</v>
      </c>
      <c r="T2893" s="110">
        <f>IF('3B-Air transport'!AD$66="no"," ",ROUND(S2893,4))</f>
        <v>0.87</v>
      </c>
      <c r="U2893" s="110">
        <f>IF('3B-Air transport'!AD$67="no"," ",ROUND(S2893,4))</f>
        <v>0.87</v>
      </c>
      <c r="V2893" s="110">
        <f>IF('3B-Air transport'!AD$68="no"," ",ROUND(S2893,4))</f>
        <v>0.87</v>
      </c>
      <c r="W2893" s="110"/>
      <c r="AB2893" s="110">
        <f t="shared" si="185"/>
        <v>0.87000000000000066</v>
      </c>
      <c r="AC2893" s="110">
        <f>IF('3C-Water transport'!AD$56="no"," ",ROUND(AB2893,4))</f>
        <v>0.87</v>
      </c>
      <c r="AD2893" s="110">
        <f>IF('3C-Water transport'!AD$57="no"," ",ROUND(AB2893,4))</f>
        <v>0.87</v>
      </c>
      <c r="AE2893" s="110">
        <f>IF('3C-Water transport'!AD$58="no"," ",ROUND(AB2893,4))</f>
        <v>0.87</v>
      </c>
    </row>
    <row r="2894" spans="5:31" x14ac:dyDescent="0.25">
      <c r="E2894" s="110">
        <f t="shared" si="183"/>
        <v>0.87100000000000066</v>
      </c>
      <c r="F2894" s="110">
        <f>IF('3A-Rail transport'!$AD$56="no"," ",ROUND(E2894,4))</f>
        <v>0.871</v>
      </c>
      <c r="G2894" s="110">
        <f>IF('3A-Rail transport'!$AD$57="no"," ",ROUND(E2894,4))</f>
        <v>0.871</v>
      </c>
      <c r="H2894" s="110"/>
      <c r="S2894" s="110">
        <f t="shared" si="184"/>
        <v>0.87100000000000066</v>
      </c>
      <c r="T2894" s="110">
        <f>IF('3B-Air transport'!AD$66="no"," ",ROUND(S2894,4))</f>
        <v>0.871</v>
      </c>
      <c r="U2894" s="110">
        <f>IF('3B-Air transport'!AD$67="no"," ",ROUND(S2894,4))</f>
        <v>0.871</v>
      </c>
      <c r="V2894" s="110">
        <f>IF('3B-Air transport'!AD$68="no"," ",ROUND(S2894,4))</f>
        <v>0.871</v>
      </c>
      <c r="W2894" s="110"/>
      <c r="AB2894" s="110">
        <f t="shared" si="185"/>
        <v>0.87100000000000066</v>
      </c>
      <c r="AC2894" s="110">
        <f>IF('3C-Water transport'!AD$56="no"," ",ROUND(AB2894,4))</f>
        <v>0.871</v>
      </c>
      <c r="AD2894" s="110">
        <f>IF('3C-Water transport'!AD$57="no"," ",ROUND(AB2894,4))</f>
        <v>0.871</v>
      </c>
      <c r="AE2894" s="110">
        <f>IF('3C-Water transport'!AD$58="no"," ",ROUND(AB2894,4))</f>
        <v>0.871</v>
      </c>
    </row>
    <row r="2895" spans="5:31" x14ac:dyDescent="0.25">
      <c r="E2895" s="110">
        <f t="shared" si="183"/>
        <v>0.87200000000000066</v>
      </c>
      <c r="F2895" s="110">
        <f>IF('3A-Rail transport'!$AD$56="no"," ",ROUND(E2895,4))</f>
        <v>0.872</v>
      </c>
      <c r="G2895" s="110">
        <f>IF('3A-Rail transport'!$AD$57="no"," ",ROUND(E2895,4))</f>
        <v>0.872</v>
      </c>
      <c r="H2895" s="110"/>
      <c r="S2895" s="110">
        <f t="shared" si="184"/>
        <v>0.87200000000000066</v>
      </c>
      <c r="T2895" s="110">
        <f>IF('3B-Air transport'!AD$66="no"," ",ROUND(S2895,4))</f>
        <v>0.872</v>
      </c>
      <c r="U2895" s="110">
        <f>IF('3B-Air transport'!AD$67="no"," ",ROUND(S2895,4))</f>
        <v>0.872</v>
      </c>
      <c r="V2895" s="110">
        <f>IF('3B-Air transport'!AD$68="no"," ",ROUND(S2895,4))</f>
        <v>0.872</v>
      </c>
      <c r="W2895" s="110"/>
      <c r="AB2895" s="110">
        <f t="shared" si="185"/>
        <v>0.87200000000000066</v>
      </c>
      <c r="AC2895" s="110">
        <f>IF('3C-Water transport'!AD$56="no"," ",ROUND(AB2895,4))</f>
        <v>0.872</v>
      </c>
      <c r="AD2895" s="110">
        <f>IF('3C-Water transport'!AD$57="no"," ",ROUND(AB2895,4))</f>
        <v>0.872</v>
      </c>
      <c r="AE2895" s="110">
        <f>IF('3C-Water transport'!AD$58="no"," ",ROUND(AB2895,4))</f>
        <v>0.872</v>
      </c>
    </row>
    <row r="2896" spans="5:31" x14ac:dyDescent="0.25">
      <c r="E2896" s="110">
        <f t="shared" si="183"/>
        <v>0.87300000000000066</v>
      </c>
      <c r="F2896" s="110">
        <f>IF('3A-Rail transport'!$AD$56="no"," ",ROUND(E2896,4))</f>
        <v>0.873</v>
      </c>
      <c r="G2896" s="110">
        <f>IF('3A-Rail transport'!$AD$57="no"," ",ROUND(E2896,4))</f>
        <v>0.873</v>
      </c>
      <c r="H2896" s="110"/>
      <c r="S2896" s="110">
        <f t="shared" si="184"/>
        <v>0.87300000000000066</v>
      </c>
      <c r="T2896" s="110">
        <f>IF('3B-Air transport'!AD$66="no"," ",ROUND(S2896,4))</f>
        <v>0.873</v>
      </c>
      <c r="U2896" s="110">
        <f>IF('3B-Air transport'!AD$67="no"," ",ROUND(S2896,4))</f>
        <v>0.873</v>
      </c>
      <c r="V2896" s="110">
        <f>IF('3B-Air transport'!AD$68="no"," ",ROUND(S2896,4))</f>
        <v>0.873</v>
      </c>
      <c r="W2896" s="110"/>
      <c r="AB2896" s="110">
        <f t="shared" si="185"/>
        <v>0.87300000000000066</v>
      </c>
      <c r="AC2896" s="110">
        <f>IF('3C-Water transport'!AD$56="no"," ",ROUND(AB2896,4))</f>
        <v>0.873</v>
      </c>
      <c r="AD2896" s="110">
        <f>IF('3C-Water transport'!AD$57="no"," ",ROUND(AB2896,4))</f>
        <v>0.873</v>
      </c>
      <c r="AE2896" s="110">
        <f>IF('3C-Water transport'!AD$58="no"," ",ROUND(AB2896,4))</f>
        <v>0.873</v>
      </c>
    </row>
    <row r="2897" spans="5:31" x14ac:dyDescent="0.25">
      <c r="E2897" s="110">
        <f t="shared" si="183"/>
        <v>0.87400000000000067</v>
      </c>
      <c r="F2897" s="110">
        <f>IF('3A-Rail transport'!$AD$56="no"," ",ROUND(E2897,4))</f>
        <v>0.874</v>
      </c>
      <c r="G2897" s="110">
        <f>IF('3A-Rail transport'!$AD$57="no"," ",ROUND(E2897,4))</f>
        <v>0.874</v>
      </c>
      <c r="H2897" s="110"/>
      <c r="S2897" s="110">
        <f t="shared" si="184"/>
        <v>0.87400000000000067</v>
      </c>
      <c r="T2897" s="110">
        <f>IF('3B-Air transport'!AD$66="no"," ",ROUND(S2897,4))</f>
        <v>0.874</v>
      </c>
      <c r="U2897" s="110">
        <f>IF('3B-Air transport'!AD$67="no"," ",ROUND(S2897,4))</f>
        <v>0.874</v>
      </c>
      <c r="V2897" s="110">
        <f>IF('3B-Air transport'!AD$68="no"," ",ROUND(S2897,4))</f>
        <v>0.874</v>
      </c>
      <c r="W2897" s="110"/>
      <c r="AB2897" s="110">
        <f t="shared" si="185"/>
        <v>0.87400000000000067</v>
      </c>
      <c r="AC2897" s="110">
        <f>IF('3C-Water transport'!AD$56="no"," ",ROUND(AB2897,4))</f>
        <v>0.874</v>
      </c>
      <c r="AD2897" s="110">
        <f>IF('3C-Water transport'!AD$57="no"," ",ROUND(AB2897,4))</f>
        <v>0.874</v>
      </c>
      <c r="AE2897" s="110">
        <f>IF('3C-Water transport'!AD$58="no"," ",ROUND(AB2897,4))</f>
        <v>0.874</v>
      </c>
    </row>
    <row r="2898" spans="5:31" x14ac:dyDescent="0.25">
      <c r="E2898" s="110">
        <f t="shared" si="183"/>
        <v>0.87500000000000067</v>
      </c>
      <c r="F2898" s="110">
        <f>IF('3A-Rail transport'!$AD$56="no"," ",ROUND(E2898,4))</f>
        <v>0.875</v>
      </c>
      <c r="G2898" s="110">
        <f>IF('3A-Rail transport'!$AD$57="no"," ",ROUND(E2898,4))</f>
        <v>0.875</v>
      </c>
      <c r="H2898" s="110"/>
      <c r="S2898" s="110">
        <f t="shared" si="184"/>
        <v>0.87500000000000067</v>
      </c>
      <c r="T2898" s="110">
        <f>IF('3B-Air transport'!AD$66="no"," ",ROUND(S2898,4))</f>
        <v>0.875</v>
      </c>
      <c r="U2898" s="110">
        <f>IF('3B-Air transport'!AD$67="no"," ",ROUND(S2898,4))</f>
        <v>0.875</v>
      </c>
      <c r="V2898" s="110">
        <f>IF('3B-Air transport'!AD$68="no"," ",ROUND(S2898,4))</f>
        <v>0.875</v>
      </c>
      <c r="W2898" s="110"/>
      <c r="AB2898" s="110">
        <f t="shared" si="185"/>
        <v>0.87500000000000067</v>
      </c>
      <c r="AC2898" s="110">
        <f>IF('3C-Water transport'!AD$56="no"," ",ROUND(AB2898,4))</f>
        <v>0.875</v>
      </c>
      <c r="AD2898" s="110">
        <f>IF('3C-Water transport'!AD$57="no"," ",ROUND(AB2898,4))</f>
        <v>0.875</v>
      </c>
      <c r="AE2898" s="110">
        <f>IF('3C-Water transport'!AD$58="no"," ",ROUND(AB2898,4))</f>
        <v>0.875</v>
      </c>
    </row>
    <row r="2899" spans="5:31" x14ac:dyDescent="0.25">
      <c r="E2899" s="110">
        <f t="shared" si="183"/>
        <v>0.87600000000000067</v>
      </c>
      <c r="F2899" s="110">
        <f>IF('3A-Rail transport'!$AD$56="no"," ",ROUND(E2899,4))</f>
        <v>0.876</v>
      </c>
      <c r="G2899" s="110">
        <f>IF('3A-Rail transport'!$AD$57="no"," ",ROUND(E2899,4))</f>
        <v>0.876</v>
      </c>
      <c r="H2899" s="110"/>
      <c r="S2899" s="110">
        <f t="shared" si="184"/>
        <v>0.87600000000000067</v>
      </c>
      <c r="T2899" s="110">
        <f>IF('3B-Air transport'!AD$66="no"," ",ROUND(S2899,4))</f>
        <v>0.876</v>
      </c>
      <c r="U2899" s="110">
        <f>IF('3B-Air transport'!AD$67="no"," ",ROUND(S2899,4))</f>
        <v>0.876</v>
      </c>
      <c r="V2899" s="110">
        <f>IF('3B-Air transport'!AD$68="no"," ",ROUND(S2899,4))</f>
        <v>0.876</v>
      </c>
      <c r="W2899" s="110"/>
      <c r="AB2899" s="110">
        <f t="shared" si="185"/>
        <v>0.87600000000000067</v>
      </c>
      <c r="AC2899" s="110">
        <f>IF('3C-Water transport'!AD$56="no"," ",ROUND(AB2899,4))</f>
        <v>0.876</v>
      </c>
      <c r="AD2899" s="110">
        <f>IF('3C-Water transport'!AD$57="no"," ",ROUND(AB2899,4))</f>
        <v>0.876</v>
      </c>
      <c r="AE2899" s="110">
        <f>IF('3C-Water transport'!AD$58="no"," ",ROUND(AB2899,4))</f>
        <v>0.876</v>
      </c>
    </row>
    <row r="2900" spans="5:31" x14ac:dyDescent="0.25">
      <c r="E2900" s="110">
        <f t="shared" si="183"/>
        <v>0.87700000000000067</v>
      </c>
      <c r="F2900" s="110">
        <f>IF('3A-Rail transport'!$AD$56="no"," ",ROUND(E2900,4))</f>
        <v>0.877</v>
      </c>
      <c r="G2900" s="110">
        <f>IF('3A-Rail transport'!$AD$57="no"," ",ROUND(E2900,4))</f>
        <v>0.877</v>
      </c>
      <c r="H2900" s="110"/>
      <c r="S2900" s="110">
        <f t="shared" si="184"/>
        <v>0.87700000000000067</v>
      </c>
      <c r="T2900" s="110">
        <f>IF('3B-Air transport'!AD$66="no"," ",ROUND(S2900,4))</f>
        <v>0.877</v>
      </c>
      <c r="U2900" s="110">
        <f>IF('3B-Air transport'!AD$67="no"," ",ROUND(S2900,4))</f>
        <v>0.877</v>
      </c>
      <c r="V2900" s="110">
        <f>IF('3B-Air transport'!AD$68="no"," ",ROUND(S2900,4))</f>
        <v>0.877</v>
      </c>
      <c r="W2900" s="110"/>
      <c r="AB2900" s="110">
        <f t="shared" si="185"/>
        <v>0.87700000000000067</v>
      </c>
      <c r="AC2900" s="110">
        <f>IF('3C-Water transport'!AD$56="no"," ",ROUND(AB2900,4))</f>
        <v>0.877</v>
      </c>
      <c r="AD2900" s="110">
        <f>IF('3C-Water transport'!AD$57="no"," ",ROUND(AB2900,4))</f>
        <v>0.877</v>
      </c>
      <c r="AE2900" s="110">
        <f>IF('3C-Water transport'!AD$58="no"," ",ROUND(AB2900,4))</f>
        <v>0.877</v>
      </c>
    </row>
    <row r="2901" spans="5:31" x14ac:dyDescent="0.25">
      <c r="E2901" s="110">
        <f t="shared" si="183"/>
        <v>0.87800000000000067</v>
      </c>
      <c r="F2901" s="110">
        <f>IF('3A-Rail transport'!$AD$56="no"," ",ROUND(E2901,4))</f>
        <v>0.878</v>
      </c>
      <c r="G2901" s="110">
        <f>IF('3A-Rail transport'!$AD$57="no"," ",ROUND(E2901,4))</f>
        <v>0.878</v>
      </c>
      <c r="H2901" s="110"/>
      <c r="S2901" s="110">
        <f t="shared" si="184"/>
        <v>0.87800000000000067</v>
      </c>
      <c r="T2901" s="110">
        <f>IF('3B-Air transport'!AD$66="no"," ",ROUND(S2901,4))</f>
        <v>0.878</v>
      </c>
      <c r="U2901" s="110">
        <f>IF('3B-Air transport'!AD$67="no"," ",ROUND(S2901,4))</f>
        <v>0.878</v>
      </c>
      <c r="V2901" s="110">
        <f>IF('3B-Air transport'!AD$68="no"," ",ROUND(S2901,4))</f>
        <v>0.878</v>
      </c>
      <c r="W2901" s="110"/>
      <c r="AB2901" s="110">
        <f t="shared" si="185"/>
        <v>0.87800000000000067</v>
      </c>
      <c r="AC2901" s="110">
        <f>IF('3C-Water transport'!AD$56="no"," ",ROUND(AB2901,4))</f>
        <v>0.878</v>
      </c>
      <c r="AD2901" s="110">
        <f>IF('3C-Water transport'!AD$57="no"," ",ROUND(AB2901,4))</f>
        <v>0.878</v>
      </c>
      <c r="AE2901" s="110">
        <f>IF('3C-Water transport'!AD$58="no"," ",ROUND(AB2901,4))</f>
        <v>0.878</v>
      </c>
    </row>
    <row r="2902" spans="5:31" x14ac:dyDescent="0.25">
      <c r="E2902" s="110">
        <f t="shared" si="183"/>
        <v>0.87900000000000067</v>
      </c>
      <c r="F2902" s="110">
        <f>IF('3A-Rail transport'!$AD$56="no"," ",ROUND(E2902,4))</f>
        <v>0.879</v>
      </c>
      <c r="G2902" s="110">
        <f>IF('3A-Rail transport'!$AD$57="no"," ",ROUND(E2902,4))</f>
        <v>0.879</v>
      </c>
      <c r="H2902" s="110"/>
      <c r="S2902" s="110">
        <f t="shared" si="184"/>
        <v>0.87900000000000067</v>
      </c>
      <c r="T2902" s="110">
        <f>IF('3B-Air transport'!AD$66="no"," ",ROUND(S2902,4))</f>
        <v>0.879</v>
      </c>
      <c r="U2902" s="110">
        <f>IF('3B-Air transport'!AD$67="no"," ",ROUND(S2902,4))</f>
        <v>0.879</v>
      </c>
      <c r="V2902" s="110">
        <f>IF('3B-Air transport'!AD$68="no"," ",ROUND(S2902,4))</f>
        <v>0.879</v>
      </c>
      <c r="W2902" s="110"/>
      <c r="AB2902" s="110">
        <f t="shared" si="185"/>
        <v>0.87900000000000067</v>
      </c>
      <c r="AC2902" s="110">
        <f>IF('3C-Water transport'!AD$56="no"," ",ROUND(AB2902,4))</f>
        <v>0.879</v>
      </c>
      <c r="AD2902" s="110">
        <f>IF('3C-Water transport'!AD$57="no"," ",ROUND(AB2902,4))</f>
        <v>0.879</v>
      </c>
      <c r="AE2902" s="110">
        <f>IF('3C-Water transport'!AD$58="no"," ",ROUND(AB2902,4))</f>
        <v>0.879</v>
      </c>
    </row>
    <row r="2903" spans="5:31" x14ac:dyDescent="0.25">
      <c r="E2903" s="110">
        <f t="shared" si="183"/>
        <v>0.88000000000000067</v>
      </c>
      <c r="F2903" s="110">
        <f>IF('3A-Rail transport'!$AD$56="no"," ",ROUND(E2903,4))</f>
        <v>0.88</v>
      </c>
      <c r="G2903" s="110">
        <f>IF('3A-Rail transport'!$AD$57="no"," ",ROUND(E2903,4))</f>
        <v>0.88</v>
      </c>
      <c r="H2903" s="110"/>
      <c r="S2903" s="110">
        <f t="shared" si="184"/>
        <v>0.88000000000000067</v>
      </c>
      <c r="T2903" s="110">
        <f>IF('3B-Air transport'!AD$66="no"," ",ROUND(S2903,4))</f>
        <v>0.88</v>
      </c>
      <c r="U2903" s="110">
        <f>IF('3B-Air transport'!AD$67="no"," ",ROUND(S2903,4))</f>
        <v>0.88</v>
      </c>
      <c r="V2903" s="110">
        <f>IF('3B-Air transport'!AD$68="no"," ",ROUND(S2903,4))</f>
        <v>0.88</v>
      </c>
      <c r="W2903" s="110"/>
      <c r="AB2903" s="110">
        <f t="shared" si="185"/>
        <v>0.88000000000000067</v>
      </c>
      <c r="AC2903" s="110">
        <f>IF('3C-Water transport'!AD$56="no"," ",ROUND(AB2903,4))</f>
        <v>0.88</v>
      </c>
      <c r="AD2903" s="110">
        <f>IF('3C-Water transport'!AD$57="no"," ",ROUND(AB2903,4))</f>
        <v>0.88</v>
      </c>
      <c r="AE2903" s="110">
        <f>IF('3C-Water transport'!AD$58="no"," ",ROUND(AB2903,4))</f>
        <v>0.88</v>
      </c>
    </row>
    <row r="2904" spans="5:31" x14ac:dyDescent="0.25">
      <c r="E2904" s="110">
        <f t="shared" si="183"/>
        <v>0.88100000000000067</v>
      </c>
      <c r="F2904" s="110">
        <f>IF('3A-Rail transport'!$AD$56="no"," ",ROUND(E2904,4))</f>
        <v>0.88100000000000001</v>
      </c>
      <c r="G2904" s="110">
        <f>IF('3A-Rail transport'!$AD$57="no"," ",ROUND(E2904,4))</f>
        <v>0.88100000000000001</v>
      </c>
      <c r="H2904" s="110"/>
      <c r="S2904" s="110">
        <f t="shared" si="184"/>
        <v>0.88100000000000067</v>
      </c>
      <c r="T2904" s="110">
        <f>IF('3B-Air transport'!AD$66="no"," ",ROUND(S2904,4))</f>
        <v>0.88100000000000001</v>
      </c>
      <c r="U2904" s="110">
        <f>IF('3B-Air transport'!AD$67="no"," ",ROUND(S2904,4))</f>
        <v>0.88100000000000001</v>
      </c>
      <c r="V2904" s="110">
        <f>IF('3B-Air transport'!AD$68="no"," ",ROUND(S2904,4))</f>
        <v>0.88100000000000001</v>
      </c>
      <c r="W2904" s="110"/>
      <c r="AB2904" s="110">
        <f t="shared" si="185"/>
        <v>0.88100000000000067</v>
      </c>
      <c r="AC2904" s="110">
        <f>IF('3C-Water transport'!AD$56="no"," ",ROUND(AB2904,4))</f>
        <v>0.88100000000000001</v>
      </c>
      <c r="AD2904" s="110">
        <f>IF('3C-Water transport'!AD$57="no"," ",ROUND(AB2904,4))</f>
        <v>0.88100000000000001</v>
      </c>
      <c r="AE2904" s="110">
        <f>IF('3C-Water transport'!AD$58="no"," ",ROUND(AB2904,4))</f>
        <v>0.88100000000000001</v>
      </c>
    </row>
    <row r="2905" spans="5:31" x14ac:dyDescent="0.25">
      <c r="E2905" s="110">
        <f t="shared" si="183"/>
        <v>0.88200000000000067</v>
      </c>
      <c r="F2905" s="110">
        <f>IF('3A-Rail transport'!$AD$56="no"," ",ROUND(E2905,4))</f>
        <v>0.88200000000000001</v>
      </c>
      <c r="G2905" s="110">
        <f>IF('3A-Rail transport'!$AD$57="no"," ",ROUND(E2905,4))</f>
        <v>0.88200000000000001</v>
      </c>
      <c r="H2905" s="110"/>
      <c r="S2905" s="110">
        <f t="shared" si="184"/>
        <v>0.88200000000000067</v>
      </c>
      <c r="T2905" s="110">
        <f>IF('3B-Air transport'!AD$66="no"," ",ROUND(S2905,4))</f>
        <v>0.88200000000000001</v>
      </c>
      <c r="U2905" s="110">
        <f>IF('3B-Air transport'!AD$67="no"," ",ROUND(S2905,4))</f>
        <v>0.88200000000000001</v>
      </c>
      <c r="V2905" s="110">
        <f>IF('3B-Air transport'!AD$68="no"," ",ROUND(S2905,4))</f>
        <v>0.88200000000000001</v>
      </c>
      <c r="W2905" s="110"/>
      <c r="AB2905" s="110">
        <f t="shared" si="185"/>
        <v>0.88200000000000067</v>
      </c>
      <c r="AC2905" s="110">
        <f>IF('3C-Water transport'!AD$56="no"," ",ROUND(AB2905,4))</f>
        <v>0.88200000000000001</v>
      </c>
      <c r="AD2905" s="110">
        <f>IF('3C-Water transport'!AD$57="no"," ",ROUND(AB2905,4))</f>
        <v>0.88200000000000001</v>
      </c>
      <c r="AE2905" s="110">
        <f>IF('3C-Water transport'!AD$58="no"," ",ROUND(AB2905,4))</f>
        <v>0.88200000000000001</v>
      </c>
    </row>
    <row r="2906" spans="5:31" x14ac:dyDescent="0.25">
      <c r="E2906" s="110">
        <f t="shared" si="183"/>
        <v>0.88300000000000067</v>
      </c>
      <c r="F2906" s="110">
        <f>IF('3A-Rail transport'!$AD$56="no"," ",ROUND(E2906,4))</f>
        <v>0.88300000000000001</v>
      </c>
      <c r="G2906" s="110">
        <f>IF('3A-Rail transport'!$AD$57="no"," ",ROUND(E2906,4))</f>
        <v>0.88300000000000001</v>
      </c>
      <c r="H2906" s="110"/>
      <c r="S2906" s="110">
        <f t="shared" si="184"/>
        <v>0.88300000000000067</v>
      </c>
      <c r="T2906" s="110">
        <f>IF('3B-Air transport'!AD$66="no"," ",ROUND(S2906,4))</f>
        <v>0.88300000000000001</v>
      </c>
      <c r="U2906" s="110">
        <f>IF('3B-Air transport'!AD$67="no"," ",ROUND(S2906,4))</f>
        <v>0.88300000000000001</v>
      </c>
      <c r="V2906" s="110">
        <f>IF('3B-Air transport'!AD$68="no"," ",ROUND(S2906,4))</f>
        <v>0.88300000000000001</v>
      </c>
      <c r="W2906" s="110"/>
      <c r="AB2906" s="110">
        <f t="shared" si="185"/>
        <v>0.88300000000000067</v>
      </c>
      <c r="AC2906" s="110">
        <f>IF('3C-Water transport'!AD$56="no"," ",ROUND(AB2906,4))</f>
        <v>0.88300000000000001</v>
      </c>
      <c r="AD2906" s="110">
        <f>IF('3C-Water transport'!AD$57="no"," ",ROUND(AB2906,4))</f>
        <v>0.88300000000000001</v>
      </c>
      <c r="AE2906" s="110">
        <f>IF('3C-Water transport'!AD$58="no"," ",ROUND(AB2906,4))</f>
        <v>0.88300000000000001</v>
      </c>
    </row>
    <row r="2907" spans="5:31" x14ac:dyDescent="0.25">
      <c r="E2907" s="110">
        <f t="shared" si="183"/>
        <v>0.88400000000000067</v>
      </c>
      <c r="F2907" s="110">
        <f>IF('3A-Rail transport'!$AD$56="no"," ",ROUND(E2907,4))</f>
        <v>0.88400000000000001</v>
      </c>
      <c r="G2907" s="110">
        <f>IF('3A-Rail transport'!$AD$57="no"," ",ROUND(E2907,4))</f>
        <v>0.88400000000000001</v>
      </c>
      <c r="H2907" s="110"/>
      <c r="S2907" s="110">
        <f t="shared" si="184"/>
        <v>0.88400000000000067</v>
      </c>
      <c r="T2907" s="110">
        <f>IF('3B-Air transport'!AD$66="no"," ",ROUND(S2907,4))</f>
        <v>0.88400000000000001</v>
      </c>
      <c r="U2907" s="110">
        <f>IF('3B-Air transport'!AD$67="no"," ",ROUND(S2907,4))</f>
        <v>0.88400000000000001</v>
      </c>
      <c r="V2907" s="110">
        <f>IF('3B-Air transport'!AD$68="no"," ",ROUND(S2907,4))</f>
        <v>0.88400000000000001</v>
      </c>
      <c r="W2907" s="110"/>
      <c r="AB2907" s="110">
        <f t="shared" si="185"/>
        <v>0.88400000000000067</v>
      </c>
      <c r="AC2907" s="110">
        <f>IF('3C-Water transport'!AD$56="no"," ",ROUND(AB2907,4))</f>
        <v>0.88400000000000001</v>
      </c>
      <c r="AD2907" s="110">
        <f>IF('3C-Water transport'!AD$57="no"," ",ROUND(AB2907,4))</f>
        <v>0.88400000000000001</v>
      </c>
      <c r="AE2907" s="110">
        <f>IF('3C-Water transport'!AD$58="no"," ",ROUND(AB2907,4))</f>
        <v>0.88400000000000001</v>
      </c>
    </row>
    <row r="2908" spans="5:31" x14ac:dyDescent="0.25">
      <c r="E2908" s="110">
        <f t="shared" si="183"/>
        <v>0.88500000000000068</v>
      </c>
      <c r="F2908" s="110">
        <f>IF('3A-Rail transport'!$AD$56="no"," ",ROUND(E2908,4))</f>
        <v>0.88500000000000001</v>
      </c>
      <c r="G2908" s="110">
        <f>IF('3A-Rail transport'!$AD$57="no"," ",ROUND(E2908,4))</f>
        <v>0.88500000000000001</v>
      </c>
      <c r="H2908" s="110"/>
      <c r="S2908" s="110">
        <f t="shared" si="184"/>
        <v>0.88500000000000068</v>
      </c>
      <c r="T2908" s="110">
        <f>IF('3B-Air transport'!AD$66="no"," ",ROUND(S2908,4))</f>
        <v>0.88500000000000001</v>
      </c>
      <c r="U2908" s="110">
        <f>IF('3B-Air transport'!AD$67="no"," ",ROUND(S2908,4))</f>
        <v>0.88500000000000001</v>
      </c>
      <c r="V2908" s="110">
        <f>IF('3B-Air transport'!AD$68="no"," ",ROUND(S2908,4))</f>
        <v>0.88500000000000001</v>
      </c>
      <c r="W2908" s="110"/>
      <c r="AB2908" s="110">
        <f t="shared" si="185"/>
        <v>0.88500000000000068</v>
      </c>
      <c r="AC2908" s="110">
        <f>IF('3C-Water transport'!AD$56="no"," ",ROUND(AB2908,4))</f>
        <v>0.88500000000000001</v>
      </c>
      <c r="AD2908" s="110">
        <f>IF('3C-Water transport'!AD$57="no"," ",ROUND(AB2908,4))</f>
        <v>0.88500000000000001</v>
      </c>
      <c r="AE2908" s="110">
        <f>IF('3C-Water transport'!AD$58="no"," ",ROUND(AB2908,4))</f>
        <v>0.88500000000000001</v>
      </c>
    </row>
    <row r="2909" spans="5:31" x14ac:dyDescent="0.25">
      <c r="E2909" s="110">
        <f t="shared" si="183"/>
        <v>0.88600000000000068</v>
      </c>
      <c r="F2909" s="110">
        <f>IF('3A-Rail transport'!$AD$56="no"," ",ROUND(E2909,4))</f>
        <v>0.88600000000000001</v>
      </c>
      <c r="G2909" s="110">
        <f>IF('3A-Rail transport'!$AD$57="no"," ",ROUND(E2909,4))</f>
        <v>0.88600000000000001</v>
      </c>
      <c r="H2909" s="110"/>
      <c r="S2909" s="110">
        <f t="shared" si="184"/>
        <v>0.88600000000000068</v>
      </c>
      <c r="T2909" s="110">
        <f>IF('3B-Air transport'!AD$66="no"," ",ROUND(S2909,4))</f>
        <v>0.88600000000000001</v>
      </c>
      <c r="U2909" s="110">
        <f>IF('3B-Air transport'!AD$67="no"," ",ROUND(S2909,4))</f>
        <v>0.88600000000000001</v>
      </c>
      <c r="V2909" s="110">
        <f>IF('3B-Air transport'!AD$68="no"," ",ROUND(S2909,4))</f>
        <v>0.88600000000000001</v>
      </c>
      <c r="W2909" s="110"/>
      <c r="AB2909" s="110">
        <f t="shared" si="185"/>
        <v>0.88600000000000068</v>
      </c>
      <c r="AC2909" s="110">
        <f>IF('3C-Water transport'!AD$56="no"," ",ROUND(AB2909,4))</f>
        <v>0.88600000000000001</v>
      </c>
      <c r="AD2909" s="110">
        <f>IF('3C-Water transport'!AD$57="no"," ",ROUND(AB2909,4))</f>
        <v>0.88600000000000001</v>
      </c>
      <c r="AE2909" s="110">
        <f>IF('3C-Water transport'!AD$58="no"," ",ROUND(AB2909,4))</f>
        <v>0.88600000000000001</v>
      </c>
    </row>
    <row r="2910" spans="5:31" x14ac:dyDescent="0.25">
      <c r="E2910" s="110">
        <f t="shared" si="183"/>
        <v>0.88700000000000068</v>
      </c>
      <c r="F2910" s="110">
        <f>IF('3A-Rail transport'!$AD$56="no"," ",ROUND(E2910,4))</f>
        <v>0.88700000000000001</v>
      </c>
      <c r="G2910" s="110">
        <f>IF('3A-Rail transport'!$AD$57="no"," ",ROUND(E2910,4))</f>
        <v>0.88700000000000001</v>
      </c>
      <c r="H2910" s="110"/>
      <c r="S2910" s="110">
        <f t="shared" si="184"/>
        <v>0.88700000000000068</v>
      </c>
      <c r="T2910" s="110">
        <f>IF('3B-Air transport'!AD$66="no"," ",ROUND(S2910,4))</f>
        <v>0.88700000000000001</v>
      </c>
      <c r="U2910" s="110">
        <f>IF('3B-Air transport'!AD$67="no"," ",ROUND(S2910,4))</f>
        <v>0.88700000000000001</v>
      </c>
      <c r="V2910" s="110">
        <f>IF('3B-Air transport'!AD$68="no"," ",ROUND(S2910,4))</f>
        <v>0.88700000000000001</v>
      </c>
      <c r="W2910" s="110"/>
      <c r="AB2910" s="110">
        <f t="shared" si="185"/>
        <v>0.88700000000000068</v>
      </c>
      <c r="AC2910" s="110">
        <f>IF('3C-Water transport'!AD$56="no"," ",ROUND(AB2910,4))</f>
        <v>0.88700000000000001</v>
      </c>
      <c r="AD2910" s="110">
        <f>IF('3C-Water transport'!AD$57="no"," ",ROUND(AB2910,4))</f>
        <v>0.88700000000000001</v>
      </c>
      <c r="AE2910" s="110">
        <f>IF('3C-Water transport'!AD$58="no"," ",ROUND(AB2910,4))</f>
        <v>0.88700000000000001</v>
      </c>
    </row>
    <row r="2911" spans="5:31" x14ac:dyDescent="0.25">
      <c r="E2911" s="110">
        <f t="shared" si="183"/>
        <v>0.88800000000000068</v>
      </c>
      <c r="F2911" s="110">
        <f>IF('3A-Rail transport'!$AD$56="no"," ",ROUND(E2911,4))</f>
        <v>0.88800000000000001</v>
      </c>
      <c r="G2911" s="110">
        <f>IF('3A-Rail transport'!$AD$57="no"," ",ROUND(E2911,4))</f>
        <v>0.88800000000000001</v>
      </c>
      <c r="H2911" s="110"/>
      <c r="S2911" s="110">
        <f t="shared" si="184"/>
        <v>0.88800000000000068</v>
      </c>
      <c r="T2911" s="110">
        <f>IF('3B-Air transport'!AD$66="no"," ",ROUND(S2911,4))</f>
        <v>0.88800000000000001</v>
      </c>
      <c r="U2911" s="110">
        <f>IF('3B-Air transport'!AD$67="no"," ",ROUND(S2911,4))</f>
        <v>0.88800000000000001</v>
      </c>
      <c r="V2911" s="110">
        <f>IF('3B-Air transport'!AD$68="no"," ",ROUND(S2911,4))</f>
        <v>0.88800000000000001</v>
      </c>
      <c r="W2911" s="110"/>
      <c r="AB2911" s="110">
        <f t="shared" si="185"/>
        <v>0.88800000000000068</v>
      </c>
      <c r="AC2911" s="110">
        <f>IF('3C-Water transport'!AD$56="no"," ",ROUND(AB2911,4))</f>
        <v>0.88800000000000001</v>
      </c>
      <c r="AD2911" s="110">
        <f>IF('3C-Water transport'!AD$57="no"," ",ROUND(AB2911,4))</f>
        <v>0.88800000000000001</v>
      </c>
      <c r="AE2911" s="110">
        <f>IF('3C-Water transport'!AD$58="no"," ",ROUND(AB2911,4))</f>
        <v>0.88800000000000001</v>
      </c>
    </row>
    <row r="2912" spans="5:31" x14ac:dyDescent="0.25">
      <c r="E2912" s="110">
        <f t="shared" si="183"/>
        <v>0.88900000000000068</v>
      </c>
      <c r="F2912" s="110">
        <f>IF('3A-Rail transport'!$AD$56="no"," ",ROUND(E2912,4))</f>
        <v>0.88900000000000001</v>
      </c>
      <c r="G2912" s="110">
        <f>IF('3A-Rail transport'!$AD$57="no"," ",ROUND(E2912,4))</f>
        <v>0.88900000000000001</v>
      </c>
      <c r="H2912" s="110"/>
      <c r="S2912" s="110">
        <f t="shared" si="184"/>
        <v>0.88900000000000068</v>
      </c>
      <c r="T2912" s="110">
        <f>IF('3B-Air transport'!AD$66="no"," ",ROUND(S2912,4))</f>
        <v>0.88900000000000001</v>
      </c>
      <c r="U2912" s="110">
        <f>IF('3B-Air transport'!AD$67="no"," ",ROUND(S2912,4))</f>
        <v>0.88900000000000001</v>
      </c>
      <c r="V2912" s="110">
        <f>IF('3B-Air transport'!AD$68="no"," ",ROUND(S2912,4))</f>
        <v>0.88900000000000001</v>
      </c>
      <c r="W2912" s="110"/>
      <c r="AB2912" s="110">
        <f t="shared" si="185"/>
        <v>0.88900000000000068</v>
      </c>
      <c r="AC2912" s="110">
        <f>IF('3C-Water transport'!AD$56="no"," ",ROUND(AB2912,4))</f>
        <v>0.88900000000000001</v>
      </c>
      <c r="AD2912" s="110">
        <f>IF('3C-Water transport'!AD$57="no"," ",ROUND(AB2912,4))</f>
        <v>0.88900000000000001</v>
      </c>
      <c r="AE2912" s="110">
        <f>IF('3C-Water transport'!AD$58="no"," ",ROUND(AB2912,4))</f>
        <v>0.88900000000000001</v>
      </c>
    </row>
    <row r="2913" spans="5:31" x14ac:dyDescent="0.25">
      <c r="E2913" s="110">
        <f t="shared" si="183"/>
        <v>0.89000000000000068</v>
      </c>
      <c r="F2913" s="110">
        <f>IF('3A-Rail transport'!$AD$56="no"," ",ROUND(E2913,4))</f>
        <v>0.89</v>
      </c>
      <c r="G2913" s="110">
        <f>IF('3A-Rail transport'!$AD$57="no"," ",ROUND(E2913,4))</f>
        <v>0.89</v>
      </c>
      <c r="H2913" s="110"/>
      <c r="S2913" s="110">
        <f t="shared" si="184"/>
        <v>0.89000000000000068</v>
      </c>
      <c r="T2913" s="110">
        <f>IF('3B-Air transport'!AD$66="no"," ",ROUND(S2913,4))</f>
        <v>0.89</v>
      </c>
      <c r="U2913" s="110">
        <f>IF('3B-Air transport'!AD$67="no"," ",ROUND(S2913,4))</f>
        <v>0.89</v>
      </c>
      <c r="V2913" s="110">
        <f>IF('3B-Air transport'!AD$68="no"," ",ROUND(S2913,4))</f>
        <v>0.89</v>
      </c>
      <c r="W2913" s="110"/>
      <c r="AB2913" s="110">
        <f t="shared" si="185"/>
        <v>0.89000000000000068</v>
      </c>
      <c r="AC2913" s="110">
        <f>IF('3C-Water transport'!AD$56="no"," ",ROUND(AB2913,4))</f>
        <v>0.89</v>
      </c>
      <c r="AD2913" s="110">
        <f>IF('3C-Water transport'!AD$57="no"," ",ROUND(AB2913,4))</f>
        <v>0.89</v>
      </c>
      <c r="AE2913" s="110">
        <f>IF('3C-Water transport'!AD$58="no"," ",ROUND(AB2913,4))</f>
        <v>0.89</v>
      </c>
    </row>
    <row r="2914" spans="5:31" x14ac:dyDescent="0.25">
      <c r="E2914" s="110">
        <f t="shared" si="183"/>
        <v>0.89100000000000068</v>
      </c>
      <c r="F2914" s="110">
        <f>IF('3A-Rail transport'!$AD$56="no"," ",ROUND(E2914,4))</f>
        <v>0.89100000000000001</v>
      </c>
      <c r="G2914" s="110">
        <f>IF('3A-Rail transport'!$AD$57="no"," ",ROUND(E2914,4))</f>
        <v>0.89100000000000001</v>
      </c>
      <c r="H2914" s="110"/>
      <c r="S2914" s="110">
        <f t="shared" si="184"/>
        <v>0.89100000000000068</v>
      </c>
      <c r="T2914" s="110">
        <f>IF('3B-Air transport'!AD$66="no"," ",ROUND(S2914,4))</f>
        <v>0.89100000000000001</v>
      </c>
      <c r="U2914" s="110">
        <f>IF('3B-Air transport'!AD$67="no"," ",ROUND(S2914,4))</f>
        <v>0.89100000000000001</v>
      </c>
      <c r="V2914" s="110">
        <f>IF('3B-Air transport'!AD$68="no"," ",ROUND(S2914,4))</f>
        <v>0.89100000000000001</v>
      </c>
      <c r="W2914" s="110"/>
      <c r="AB2914" s="110">
        <f t="shared" si="185"/>
        <v>0.89100000000000068</v>
      </c>
      <c r="AC2914" s="110">
        <f>IF('3C-Water transport'!AD$56="no"," ",ROUND(AB2914,4))</f>
        <v>0.89100000000000001</v>
      </c>
      <c r="AD2914" s="110">
        <f>IF('3C-Water transport'!AD$57="no"," ",ROUND(AB2914,4))</f>
        <v>0.89100000000000001</v>
      </c>
      <c r="AE2914" s="110">
        <f>IF('3C-Water transport'!AD$58="no"," ",ROUND(AB2914,4))</f>
        <v>0.89100000000000001</v>
      </c>
    </row>
    <row r="2915" spans="5:31" x14ac:dyDescent="0.25">
      <c r="E2915" s="110">
        <f t="shared" si="183"/>
        <v>0.89200000000000068</v>
      </c>
      <c r="F2915" s="110">
        <f>IF('3A-Rail transport'!$AD$56="no"," ",ROUND(E2915,4))</f>
        <v>0.89200000000000002</v>
      </c>
      <c r="G2915" s="110">
        <f>IF('3A-Rail transport'!$AD$57="no"," ",ROUND(E2915,4))</f>
        <v>0.89200000000000002</v>
      </c>
      <c r="H2915" s="110"/>
      <c r="S2915" s="110">
        <f t="shared" si="184"/>
        <v>0.89200000000000068</v>
      </c>
      <c r="T2915" s="110">
        <f>IF('3B-Air transport'!AD$66="no"," ",ROUND(S2915,4))</f>
        <v>0.89200000000000002</v>
      </c>
      <c r="U2915" s="110">
        <f>IF('3B-Air transport'!AD$67="no"," ",ROUND(S2915,4))</f>
        <v>0.89200000000000002</v>
      </c>
      <c r="V2915" s="110">
        <f>IF('3B-Air transport'!AD$68="no"," ",ROUND(S2915,4))</f>
        <v>0.89200000000000002</v>
      </c>
      <c r="W2915" s="110"/>
      <c r="AB2915" s="110">
        <f t="shared" si="185"/>
        <v>0.89200000000000068</v>
      </c>
      <c r="AC2915" s="110">
        <f>IF('3C-Water transport'!AD$56="no"," ",ROUND(AB2915,4))</f>
        <v>0.89200000000000002</v>
      </c>
      <c r="AD2915" s="110">
        <f>IF('3C-Water transport'!AD$57="no"," ",ROUND(AB2915,4))</f>
        <v>0.89200000000000002</v>
      </c>
      <c r="AE2915" s="110">
        <f>IF('3C-Water transport'!AD$58="no"," ",ROUND(AB2915,4))</f>
        <v>0.89200000000000002</v>
      </c>
    </row>
    <row r="2916" spans="5:31" x14ac:dyDescent="0.25">
      <c r="E2916" s="110">
        <f t="shared" si="183"/>
        <v>0.89300000000000068</v>
      </c>
      <c r="F2916" s="110">
        <f>IF('3A-Rail transport'!$AD$56="no"," ",ROUND(E2916,4))</f>
        <v>0.89300000000000002</v>
      </c>
      <c r="G2916" s="110">
        <f>IF('3A-Rail transport'!$AD$57="no"," ",ROUND(E2916,4))</f>
        <v>0.89300000000000002</v>
      </c>
      <c r="H2916" s="110"/>
      <c r="S2916" s="110">
        <f t="shared" si="184"/>
        <v>0.89300000000000068</v>
      </c>
      <c r="T2916" s="110">
        <f>IF('3B-Air transport'!AD$66="no"," ",ROUND(S2916,4))</f>
        <v>0.89300000000000002</v>
      </c>
      <c r="U2916" s="110">
        <f>IF('3B-Air transport'!AD$67="no"," ",ROUND(S2916,4))</f>
        <v>0.89300000000000002</v>
      </c>
      <c r="V2916" s="110">
        <f>IF('3B-Air transport'!AD$68="no"," ",ROUND(S2916,4))</f>
        <v>0.89300000000000002</v>
      </c>
      <c r="W2916" s="110"/>
      <c r="AB2916" s="110">
        <f t="shared" si="185"/>
        <v>0.89300000000000068</v>
      </c>
      <c r="AC2916" s="110">
        <f>IF('3C-Water transport'!AD$56="no"," ",ROUND(AB2916,4))</f>
        <v>0.89300000000000002</v>
      </c>
      <c r="AD2916" s="110">
        <f>IF('3C-Water transport'!AD$57="no"," ",ROUND(AB2916,4))</f>
        <v>0.89300000000000002</v>
      </c>
      <c r="AE2916" s="110">
        <f>IF('3C-Water transport'!AD$58="no"," ",ROUND(AB2916,4))</f>
        <v>0.89300000000000002</v>
      </c>
    </row>
    <row r="2917" spans="5:31" x14ac:dyDescent="0.25">
      <c r="E2917" s="110">
        <f t="shared" si="183"/>
        <v>0.89400000000000068</v>
      </c>
      <c r="F2917" s="110">
        <f>IF('3A-Rail transport'!$AD$56="no"," ",ROUND(E2917,4))</f>
        <v>0.89400000000000002</v>
      </c>
      <c r="G2917" s="110">
        <f>IF('3A-Rail transport'!$AD$57="no"," ",ROUND(E2917,4))</f>
        <v>0.89400000000000002</v>
      </c>
      <c r="H2917" s="110"/>
      <c r="S2917" s="110">
        <f t="shared" si="184"/>
        <v>0.89400000000000068</v>
      </c>
      <c r="T2917" s="110">
        <f>IF('3B-Air transport'!AD$66="no"," ",ROUND(S2917,4))</f>
        <v>0.89400000000000002</v>
      </c>
      <c r="U2917" s="110">
        <f>IF('3B-Air transport'!AD$67="no"," ",ROUND(S2917,4))</f>
        <v>0.89400000000000002</v>
      </c>
      <c r="V2917" s="110">
        <f>IF('3B-Air transport'!AD$68="no"," ",ROUND(S2917,4))</f>
        <v>0.89400000000000002</v>
      </c>
      <c r="W2917" s="110"/>
      <c r="AB2917" s="110">
        <f t="shared" si="185"/>
        <v>0.89400000000000068</v>
      </c>
      <c r="AC2917" s="110">
        <f>IF('3C-Water transport'!AD$56="no"," ",ROUND(AB2917,4))</f>
        <v>0.89400000000000002</v>
      </c>
      <c r="AD2917" s="110">
        <f>IF('3C-Water transport'!AD$57="no"," ",ROUND(AB2917,4))</f>
        <v>0.89400000000000002</v>
      </c>
      <c r="AE2917" s="110">
        <f>IF('3C-Water transport'!AD$58="no"," ",ROUND(AB2917,4))</f>
        <v>0.89400000000000002</v>
      </c>
    </row>
    <row r="2918" spans="5:31" x14ac:dyDescent="0.25">
      <c r="E2918" s="110">
        <f t="shared" si="183"/>
        <v>0.89500000000000068</v>
      </c>
      <c r="F2918" s="110">
        <f>IF('3A-Rail transport'!$AD$56="no"," ",ROUND(E2918,4))</f>
        <v>0.89500000000000002</v>
      </c>
      <c r="G2918" s="110">
        <f>IF('3A-Rail transport'!$AD$57="no"," ",ROUND(E2918,4))</f>
        <v>0.89500000000000002</v>
      </c>
      <c r="H2918" s="110"/>
      <c r="S2918" s="110">
        <f t="shared" si="184"/>
        <v>0.89500000000000068</v>
      </c>
      <c r="T2918" s="110">
        <f>IF('3B-Air transport'!AD$66="no"," ",ROUND(S2918,4))</f>
        <v>0.89500000000000002</v>
      </c>
      <c r="U2918" s="110">
        <f>IF('3B-Air transport'!AD$67="no"," ",ROUND(S2918,4))</f>
        <v>0.89500000000000002</v>
      </c>
      <c r="V2918" s="110">
        <f>IF('3B-Air transport'!AD$68="no"," ",ROUND(S2918,4))</f>
        <v>0.89500000000000002</v>
      </c>
      <c r="W2918" s="110"/>
      <c r="AB2918" s="110">
        <f t="shared" si="185"/>
        <v>0.89500000000000068</v>
      </c>
      <c r="AC2918" s="110">
        <f>IF('3C-Water transport'!AD$56="no"," ",ROUND(AB2918,4))</f>
        <v>0.89500000000000002</v>
      </c>
      <c r="AD2918" s="110">
        <f>IF('3C-Water transport'!AD$57="no"," ",ROUND(AB2918,4))</f>
        <v>0.89500000000000002</v>
      </c>
      <c r="AE2918" s="110">
        <f>IF('3C-Water transport'!AD$58="no"," ",ROUND(AB2918,4))</f>
        <v>0.89500000000000002</v>
      </c>
    </row>
    <row r="2919" spans="5:31" x14ac:dyDescent="0.25">
      <c r="E2919" s="110">
        <f t="shared" si="183"/>
        <v>0.89600000000000068</v>
      </c>
      <c r="F2919" s="110">
        <f>IF('3A-Rail transport'!$AD$56="no"," ",ROUND(E2919,4))</f>
        <v>0.89600000000000002</v>
      </c>
      <c r="G2919" s="110">
        <f>IF('3A-Rail transport'!$AD$57="no"," ",ROUND(E2919,4))</f>
        <v>0.89600000000000002</v>
      </c>
      <c r="H2919" s="110"/>
      <c r="S2919" s="110">
        <f t="shared" si="184"/>
        <v>0.89600000000000068</v>
      </c>
      <c r="T2919" s="110">
        <f>IF('3B-Air transport'!AD$66="no"," ",ROUND(S2919,4))</f>
        <v>0.89600000000000002</v>
      </c>
      <c r="U2919" s="110">
        <f>IF('3B-Air transport'!AD$67="no"," ",ROUND(S2919,4))</f>
        <v>0.89600000000000002</v>
      </c>
      <c r="V2919" s="110">
        <f>IF('3B-Air transport'!AD$68="no"," ",ROUND(S2919,4))</f>
        <v>0.89600000000000002</v>
      </c>
      <c r="W2919" s="110"/>
      <c r="AB2919" s="110">
        <f t="shared" si="185"/>
        <v>0.89600000000000068</v>
      </c>
      <c r="AC2919" s="110">
        <f>IF('3C-Water transport'!AD$56="no"," ",ROUND(AB2919,4))</f>
        <v>0.89600000000000002</v>
      </c>
      <c r="AD2919" s="110">
        <f>IF('3C-Water transport'!AD$57="no"," ",ROUND(AB2919,4))</f>
        <v>0.89600000000000002</v>
      </c>
      <c r="AE2919" s="110">
        <f>IF('3C-Water transport'!AD$58="no"," ",ROUND(AB2919,4))</f>
        <v>0.89600000000000002</v>
      </c>
    </row>
    <row r="2920" spans="5:31" x14ac:dyDescent="0.25">
      <c r="E2920" s="110">
        <f t="shared" ref="E2920:E2983" si="186">E2919+0.001</f>
        <v>0.89700000000000069</v>
      </c>
      <c r="F2920" s="110">
        <f>IF('3A-Rail transport'!$AD$56="no"," ",ROUND(E2920,4))</f>
        <v>0.89700000000000002</v>
      </c>
      <c r="G2920" s="110">
        <f>IF('3A-Rail transport'!$AD$57="no"," ",ROUND(E2920,4))</f>
        <v>0.89700000000000002</v>
      </c>
      <c r="H2920" s="110"/>
      <c r="S2920" s="110">
        <f t="shared" ref="S2920:S2983" si="187">S2919+0.001</f>
        <v>0.89700000000000069</v>
      </c>
      <c r="T2920" s="110">
        <f>IF('3B-Air transport'!AD$66="no"," ",ROUND(S2920,4))</f>
        <v>0.89700000000000002</v>
      </c>
      <c r="U2920" s="110">
        <f>IF('3B-Air transport'!AD$67="no"," ",ROUND(S2920,4))</f>
        <v>0.89700000000000002</v>
      </c>
      <c r="V2920" s="110">
        <f>IF('3B-Air transport'!AD$68="no"," ",ROUND(S2920,4))</f>
        <v>0.89700000000000002</v>
      </c>
      <c r="W2920" s="110"/>
      <c r="AB2920" s="110">
        <f t="shared" ref="AB2920:AB2983" si="188">AB2919+0.001</f>
        <v>0.89700000000000069</v>
      </c>
      <c r="AC2920" s="110">
        <f>IF('3C-Water transport'!AD$56="no"," ",ROUND(AB2920,4))</f>
        <v>0.89700000000000002</v>
      </c>
      <c r="AD2920" s="110">
        <f>IF('3C-Water transport'!AD$57="no"," ",ROUND(AB2920,4))</f>
        <v>0.89700000000000002</v>
      </c>
      <c r="AE2920" s="110">
        <f>IF('3C-Water transport'!AD$58="no"," ",ROUND(AB2920,4))</f>
        <v>0.89700000000000002</v>
      </c>
    </row>
    <row r="2921" spans="5:31" x14ac:dyDescent="0.25">
      <c r="E2921" s="110">
        <f t="shared" si="186"/>
        <v>0.89800000000000069</v>
      </c>
      <c r="F2921" s="110">
        <f>IF('3A-Rail transport'!$AD$56="no"," ",ROUND(E2921,4))</f>
        <v>0.89800000000000002</v>
      </c>
      <c r="G2921" s="110">
        <f>IF('3A-Rail transport'!$AD$57="no"," ",ROUND(E2921,4))</f>
        <v>0.89800000000000002</v>
      </c>
      <c r="H2921" s="110"/>
      <c r="S2921" s="110">
        <f t="shared" si="187"/>
        <v>0.89800000000000069</v>
      </c>
      <c r="T2921" s="110">
        <f>IF('3B-Air transport'!AD$66="no"," ",ROUND(S2921,4))</f>
        <v>0.89800000000000002</v>
      </c>
      <c r="U2921" s="110">
        <f>IF('3B-Air transport'!AD$67="no"," ",ROUND(S2921,4))</f>
        <v>0.89800000000000002</v>
      </c>
      <c r="V2921" s="110">
        <f>IF('3B-Air transport'!AD$68="no"," ",ROUND(S2921,4))</f>
        <v>0.89800000000000002</v>
      </c>
      <c r="W2921" s="110"/>
      <c r="AB2921" s="110">
        <f t="shared" si="188"/>
        <v>0.89800000000000069</v>
      </c>
      <c r="AC2921" s="110">
        <f>IF('3C-Water transport'!AD$56="no"," ",ROUND(AB2921,4))</f>
        <v>0.89800000000000002</v>
      </c>
      <c r="AD2921" s="110">
        <f>IF('3C-Water transport'!AD$57="no"," ",ROUND(AB2921,4))</f>
        <v>0.89800000000000002</v>
      </c>
      <c r="AE2921" s="110">
        <f>IF('3C-Water transport'!AD$58="no"," ",ROUND(AB2921,4))</f>
        <v>0.89800000000000002</v>
      </c>
    </row>
    <row r="2922" spans="5:31" x14ac:dyDescent="0.25">
      <c r="E2922" s="110">
        <f t="shared" si="186"/>
        <v>0.89900000000000069</v>
      </c>
      <c r="F2922" s="110">
        <f>IF('3A-Rail transport'!$AD$56="no"," ",ROUND(E2922,4))</f>
        <v>0.89900000000000002</v>
      </c>
      <c r="G2922" s="110">
        <f>IF('3A-Rail transport'!$AD$57="no"," ",ROUND(E2922,4))</f>
        <v>0.89900000000000002</v>
      </c>
      <c r="H2922" s="110"/>
      <c r="S2922" s="110">
        <f t="shared" si="187"/>
        <v>0.89900000000000069</v>
      </c>
      <c r="T2922" s="110">
        <f>IF('3B-Air transport'!AD$66="no"," ",ROUND(S2922,4))</f>
        <v>0.89900000000000002</v>
      </c>
      <c r="U2922" s="110">
        <f>IF('3B-Air transport'!AD$67="no"," ",ROUND(S2922,4))</f>
        <v>0.89900000000000002</v>
      </c>
      <c r="V2922" s="110">
        <f>IF('3B-Air transport'!AD$68="no"," ",ROUND(S2922,4))</f>
        <v>0.89900000000000002</v>
      </c>
      <c r="W2922" s="110"/>
      <c r="AB2922" s="110">
        <f t="shared" si="188"/>
        <v>0.89900000000000069</v>
      </c>
      <c r="AC2922" s="110">
        <f>IF('3C-Water transport'!AD$56="no"," ",ROUND(AB2922,4))</f>
        <v>0.89900000000000002</v>
      </c>
      <c r="AD2922" s="110">
        <f>IF('3C-Water transport'!AD$57="no"," ",ROUND(AB2922,4))</f>
        <v>0.89900000000000002</v>
      </c>
      <c r="AE2922" s="110">
        <f>IF('3C-Water transport'!AD$58="no"," ",ROUND(AB2922,4))</f>
        <v>0.89900000000000002</v>
      </c>
    </row>
    <row r="2923" spans="5:31" x14ac:dyDescent="0.25">
      <c r="E2923" s="110">
        <f t="shared" si="186"/>
        <v>0.90000000000000069</v>
      </c>
      <c r="F2923" s="110">
        <f>IF('3A-Rail transport'!$AD$56="no"," ",ROUND(E2923,4))</f>
        <v>0.9</v>
      </c>
      <c r="G2923" s="110">
        <f>IF('3A-Rail transport'!$AD$57="no"," ",ROUND(E2923,4))</f>
        <v>0.9</v>
      </c>
      <c r="H2923" s="110"/>
      <c r="S2923" s="110">
        <f t="shared" si="187"/>
        <v>0.90000000000000069</v>
      </c>
      <c r="T2923" s="110">
        <f>IF('3B-Air transport'!AD$66="no"," ",ROUND(S2923,4))</f>
        <v>0.9</v>
      </c>
      <c r="U2923" s="110">
        <f>IF('3B-Air transport'!AD$67="no"," ",ROUND(S2923,4))</f>
        <v>0.9</v>
      </c>
      <c r="V2923" s="110">
        <f>IF('3B-Air transport'!AD$68="no"," ",ROUND(S2923,4))</f>
        <v>0.9</v>
      </c>
      <c r="W2923" s="110"/>
      <c r="AB2923" s="110">
        <f t="shared" si="188"/>
        <v>0.90000000000000069</v>
      </c>
      <c r="AC2923" s="110">
        <f>IF('3C-Water transport'!AD$56="no"," ",ROUND(AB2923,4))</f>
        <v>0.9</v>
      </c>
      <c r="AD2923" s="110">
        <f>IF('3C-Water transport'!AD$57="no"," ",ROUND(AB2923,4))</f>
        <v>0.9</v>
      </c>
      <c r="AE2923" s="110">
        <f>IF('3C-Water transport'!AD$58="no"," ",ROUND(AB2923,4))</f>
        <v>0.9</v>
      </c>
    </row>
    <row r="2924" spans="5:31" x14ac:dyDescent="0.25">
      <c r="E2924" s="110">
        <f t="shared" si="186"/>
        <v>0.90100000000000069</v>
      </c>
      <c r="F2924" s="110">
        <f>IF('3A-Rail transport'!$AD$56="no"," ",ROUND(E2924,4))</f>
        <v>0.90100000000000002</v>
      </c>
      <c r="G2924" s="110">
        <f>IF('3A-Rail transport'!$AD$57="no"," ",ROUND(E2924,4))</f>
        <v>0.90100000000000002</v>
      </c>
      <c r="H2924" s="110"/>
      <c r="S2924" s="110">
        <f t="shared" si="187"/>
        <v>0.90100000000000069</v>
      </c>
      <c r="T2924" s="110">
        <f>IF('3B-Air transport'!AD$66="no"," ",ROUND(S2924,4))</f>
        <v>0.90100000000000002</v>
      </c>
      <c r="U2924" s="110">
        <f>IF('3B-Air transport'!AD$67="no"," ",ROUND(S2924,4))</f>
        <v>0.90100000000000002</v>
      </c>
      <c r="V2924" s="110">
        <f>IF('3B-Air transport'!AD$68="no"," ",ROUND(S2924,4))</f>
        <v>0.90100000000000002</v>
      </c>
      <c r="W2924" s="110"/>
      <c r="AB2924" s="110">
        <f t="shared" si="188"/>
        <v>0.90100000000000069</v>
      </c>
      <c r="AC2924" s="110">
        <f>IF('3C-Water transport'!AD$56="no"," ",ROUND(AB2924,4))</f>
        <v>0.90100000000000002</v>
      </c>
      <c r="AD2924" s="110">
        <f>IF('3C-Water transport'!AD$57="no"," ",ROUND(AB2924,4))</f>
        <v>0.90100000000000002</v>
      </c>
      <c r="AE2924" s="110">
        <f>IF('3C-Water transport'!AD$58="no"," ",ROUND(AB2924,4))</f>
        <v>0.90100000000000002</v>
      </c>
    </row>
    <row r="2925" spans="5:31" x14ac:dyDescent="0.25">
      <c r="E2925" s="110">
        <f t="shared" si="186"/>
        <v>0.90200000000000069</v>
      </c>
      <c r="F2925" s="110">
        <f>IF('3A-Rail transport'!$AD$56="no"," ",ROUND(E2925,4))</f>
        <v>0.90200000000000002</v>
      </c>
      <c r="G2925" s="110">
        <f>IF('3A-Rail transport'!$AD$57="no"," ",ROUND(E2925,4))</f>
        <v>0.90200000000000002</v>
      </c>
      <c r="H2925" s="110"/>
      <c r="S2925" s="110">
        <f t="shared" si="187"/>
        <v>0.90200000000000069</v>
      </c>
      <c r="T2925" s="110">
        <f>IF('3B-Air transport'!AD$66="no"," ",ROUND(S2925,4))</f>
        <v>0.90200000000000002</v>
      </c>
      <c r="U2925" s="110">
        <f>IF('3B-Air transport'!AD$67="no"," ",ROUND(S2925,4))</f>
        <v>0.90200000000000002</v>
      </c>
      <c r="V2925" s="110">
        <f>IF('3B-Air transport'!AD$68="no"," ",ROUND(S2925,4))</f>
        <v>0.90200000000000002</v>
      </c>
      <c r="W2925" s="110"/>
      <c r="AB2925" s="110">
        <f t="shared" si="188"/>
        <v>0.90200000000000069</v>
      </c>
      <c r="AC2925" s="110">
        <f>IF('3C-Water transport'!AD$56="no"," ",ROUND(AB2925,4))</f>
        <v>0.90200000000000002</v>
      </c>
      <c r="AD2925" s="110">
        <f>IF('3C-Water transport'!AD$57="no"," ",ROUND(AB2925,4))</f>
        <v>0.90200000000000002</v>
      </c>
      <c r="AE2925" s="110">
        <f>IF('3C-Water transport'!AD$58="no"," ",ROUND(AB2925,4))</f>
        <v>0.90200000000000002</v>
      </c>
    </row>
    <row r="2926" spans="5:31" x14ac:dyDescent="0.25">
      <c r="E2926" s="110">
        <f t="shared" si="186"/>
        <v>0.90300000000000069</v>
      </c>
      <c r="F2926" s="110">
        <f>IF('3A-Rail transport'!$AD$56="no"," ",ROUND(E2926,4))</f>
        <v>0.90300000000000002</v>
      </c>
      <c r="G2926" s="110">
        <f>IF('3A-Rail transport'!$AD$57="no"," ",ROUND(E2926,4))</f>
        <v>0.90300000000000002</v>
      </c>
      <c r="H2926" s="110"/>
      <c r="S2926" s="110">
        <f t="shared" si="187"/>
        <v>0.90300000000000069</v>
      </c>
      <c r="T2926" s="110">
        <f>IF('3B-Air transport'!AD$66="no"," ",ROUND(S2926,4))</f>
        <v>0.90300000000000002</v>
      </c>
      <c r="U2926" s="110">
        <f>IF('3B-Air transport'!AD$67="no"," ",ROUND(S2926,4))</f>
        <v>0.90300000000000002</v>
      </c>
      <c r="V2926" s="110">
        <f>IF('3B-Air transport'!AD$68="no"," ",ROUND(S2926,4))</f>
        <v>0.90300000000000002</v>
      </c>
      <c r="W2926" s="110"/>
      <c r="AB2926" s="110">
        <f t="shared" si="188"/>
        <v>0.90300000000000069</v>
      </c>
      <c r="AC2926" s="110">
        <f>IF('3C-Water transport'!AD$56="no"," ",ROUND(AB2926,4))</f>
        <v>0.90300000000000002</v>
      </c>
      <c r="AD2926" s="110">
        <f>IF('3C-Water transport'!AD$57="no"," ",ROUND(AB2926,4))</f>
        <v>0.90300000000000002</v>
      </c>
      <c r="AE2926" s="110">
        <f>IF('3C-Water transport'!AD$58="no"," ",ROUND(AB2926,4))</f>
        <v>0.90300000000000002</v>
      </c>
    </row>
    <row r="2927" spans="5:31" x14ac:dyDescent="0.25">
      <c r="E2927" s="110">
        <f t="shared" si="186"/>
        <v>0.90400000000000069</v>
      </c>
      <c r="F2927" s="110">
        <f>IF('3A-Rail transport'!$AD$56="no"," ",ROUND(E2927,4))</f>
        <v>0.90400000000000003</v>
      </c>
      <c r="G2927" s="110">
        <f>IF('3A-Rail transport'!$AD$57="no"," ",ROUND(E2927,4))</f>
        <v>0.90400000000000003</v>
      </c>
      <c r="H2927" s="110"/>
      <c r="S2927" s="110">
        <f t="shared" si="187"/>
        <v>0.90400000000000069</v>
      </c>
      <c r="T2927" s="110">
        <f>IF('3B-Air transport'!AD$66="no"," ",ROUND(S2927,4))</f>
        <v>0.90400000000000003</v>
      </c>
      <c r="U2927" s="110">
        <f>IF('3B-Air transport'!AD$67="no"," ",ROUND(S2927,4))</f>
        <v>0.90400000000000003</v>
      </c>
      <c r="V2927" s="110">
        <f>IF('3B-Air transport'!AD$68="no"," ",ROUND(S2927,4))</f>
        <v>0.90400000000000003</v>
      </c>
      <c r="W2927" s="110"/>
      <c r="AB2927" s="110">
        <f t="shared" si="188"/>
        <v>0.90400000000000069</v>
      </c>
      <c r="AC2927" s="110">
        <f>IF('3C-Water transport'!AD$56="no"," ",ROUND(AB2927,4))</f>
        <v>0.90400000000000003</v>
      </c>
      <c r="AD2927" s="110">
        <f>IF('3C-Water transport'!AD$57="no"," ",ROUND(AB2927,4))</f>
        <v>0.90400000000000003</v>
      </c>
      <c r="AE2927" s="110">
        <f>IF('3C-Water transport'!AD$58="no"," ",ROUND(AB2927,4))</f>
        <v>0.90400000000000003</v>
      </c>
    </row>
    <row r="2928" spans="5:31" x14ac:dyDescent="0.25">
      <c r="E2928" s="110">
        <f t="shared" si="186"/>
        <v>0.90500000000000069</v>
      </c>
      <c r="F2928" s="110">
        <f>IF('3A-Rail transport'!$AD$56="no"," ",ROUND(E2928,4))</f>
        <v>0.90500000000000003</v>
      </c>
      <c r="G2928" s="110">
        <f>IF('3A-Rail transport'!$AD$57="no"," ",ROUND(E2928,4))</f>
        <v>0.90500000000000003</v>
      </c>
      <c r="H2928" s="110"/>
      <c r="S2928" s="110">
        <f t="shared" si="187"/>
        <v>0.90500000000000069</v>
      </c>
      <c r="T2928" s="110">
        <f>IF('3B-Air transport'!AD$66="no"," ",ROUND(S2928,4))</f>
        <v>0.90500000000000003</v>
      </c>
      <c r="U2928" s="110">
        <f>IF('3B-Air transport'!AD$67="no"," ",ROUND(S2928,4))</f>
        <v>0.90500000000000003</v>
      </c>
      <c r="V2928" s="110">
        <f>IF('3B-Air transport'!AD$68="no"," ",ROUND(S2928,4))</f>
        <v>0.90500000000000003</v>
      </c>
      <c r="W2928" s="110"/>
      <c r="AB2928" s="110">
        <f t="shared" si="188"/>
        <v>0.90500000000000069</v>
      </c>
      <c r="AC2928" s="110">
        <f>IF('3C-Water transport'!AD$56="no"," ",ROUND(AB2928,4))</f>
        <v>0.90500000000000003</v>
      </c>
      <c r="AD2928" s="110">
        <f>IF('3C-Water transport'!AD$57="no"," ",ROUND(AB2928,4))</f>
        <v>0.90500000000000003</v>
      </c>
      <c r="AE2928" s="110">
        <f>IF('3C-Water transport'!AD$58="no"," ",ROUND(AB2928,4))</f>
        <v>0.90500000000000003</v>
      </c>
    </row>
    <row r="2929" spans="5:31" x14ac:dyDescent="0.25">
      <c r="E2929" s="110">
        <f t="shared" si="186"/>
        <v>0.90600000000000069</v>
      </c>
      <c r="F2929" s="110">
        <f>IF('3A-Rail transport'!$AD$56="no"," ",ROUND(E2929,4))</f>
        <v>0.90600000000000003</v>
      </c>
      <c r="G2929" s="110">
        <f>IF('3A-Rail transport'!$AD$57="no"," ",ROUND(E2929,4))</f>
        <v>0.90600000000000003</v>
      </c>
      <c r="H2929" s="110"/>
      <c r="S2929" s="110">
        <f t="shared" si="187"/>
        <v>0.90600000000000069</v>
      </c>
      <c r="T2929" s="110">
        <f>IF('3B-Air transport'!AD$66="no"," ",ROUND(S2929,4))</f>
        <v>0.90600000000000003</v>
      </c>
      <c r="U2929" s="110">
        <f>IF('3B-Air transport'!AD$67="no"," ",ROUND(S2929,4))</f>
        <v>0.90600000000000003</v>
      </c>
      <c r="V2929" s="110">
        <f>IF('3B-Air transport'!AD$68="no"," ",ROUND(S2929,4))</f>
        <v>0.90600000000000003</v>
      </c>
      <c r="W2929" s="110"/>
      <c r="AB2929" s="110">
        <f t="shared" si="188"/>
        <v>0.90600000000000069</v>
      </c>
      <c r="AC2929" s="110">
        <f>IF('3C-Water transport'!AD$56="no"," ",ROUND(AB2929,4))</f>
        <v>0.90600000000000003</v>
      </c>
      <c r="AD2929" s="110">
        <f>IF('3C-Water transport'!AD$57="no"," ",ROUND(AB2929,4))</f>
        <v>0.90600000000000003</v>
      </c>
      <c r="AE2929" s="110">
        <f>IF('3C-Water transport'!AD$58="no"," ",ROUND(AB2929,4))</f>
        <v>0.90600000000000003</v>
      </c>
    </row>
    <row r="2930" spans="5:31" x14ac:dyDescent="0.25">
      <c r="E2930" s="110">
        <f t="shared" si="186"/>
        <v>0.90700000000000069</v>
      </c>
      <c r="F2930" s="110">
        <f>IF('3A-Rail transport'!$AD$56="no"," ",ROUND(E2930,4))</f>
        <v>0.90700000000000003</v>
      </c>
      <c r="G2930" s="110">
        <f>IF('3A-Rail transport'!$AD$57="no"," ",ROUND(E2930,4))</f>
        <v>0.90700000000000003</v>
      </c>
      <c r="H2930" s="110"/>
      <c r="S2930" s="110">
        <f t="shared" si="187"/>
        <v>0.90700000000000069</v>
      </c>
      <c r="T2930" s="110">
        <f>IF('3B-Air transport'!AD$66="no"," ",ROUND(S2930,4))</f>
        <v>0.90700000000000003</v>
      </c>
      <c r="U2930" s="110">
        <f>IF('3B-Air transport'!AD$67="no"," ",ROUND(S2930,4))</f>
        <v>0.90700000000000003</v>
      </c>
      <c r="V2930" s="110">
        <f>IF('3B-Air transport'!AD$68="no"," ",ROUND(S2930,4))</f>
        <v>0.90700000000000003</v>
      </c>
      <c r="W2930" s="110"/>
      <c r="AB2930" s="110">
        <f t="shared" si="188"/>
        <v>0.90700000000000069</v>
      </c>
      <c r="AC2930" s="110">
        <f>IF('3C-Water transport'!AD$56="no"," ",ROUND(AB2930,4))</f>
        <v>0.90700000000000003</v>
      </c>
      <c r="AD2930" s="110">
        <f>IF('3C-Water transport'!AD$57="no"," ",ROUND(AB2930,4))</f>
        <v>0.90700000000000003</v>
      </c>
      <c r="AE2930" s="110">
        <f>IF('3C-Water transport'!AD$58="no"," ",ROUND(AB2930,4))</f>
        <v>0.90700000000000003</v>
      </c>
    </row>
    <row r="2931" spans="5:31" x14ac:dyDescent="0.25">
      <c r="E2931" s="110">
        <f t="shared" si="186"/>
        <v>0.9080000000000007</v>
      </c>
      <c r="F2931" s="110">
        <f>IF('3A-Rail transport'!$AD$56="no"," ",ROUND(E2931,4))</f>
        <v>0.90800000000000003</v>
      </c>
      <c r="G2931" s="110">
        <f>IF('3A-Rail transport'!$AD$57="no"," ",ROUND(E2931,4))</f>
        <v>0.90800000000000003</v>
      </c>
      <c r="H2931" s="110"/>
      <c r="S2931" s="110">
        <f t="shared" si="187"/>
        <v>0.9080000000000007</v>
      </c>
      <c r="T2931" s="110">
        <f>IF('3B-Air transport'!AD$66="no"," ",ROUND(S2931,4))</f>
        <v>0.90800000000000003</v>
      </c>
      <c r="U2931" s="110">
        <f>IF('3B-Air transport'!AD$67="no"," ",ROUND(S2931,4))</f>
        <v>0.90800000000000003</v>
      </c>
      <c r="V2931" s="110">
        <f>IF('3B-Air transport'!AD$68="no"," ",ROUND(S2931,4))</f>
        <v>0.90800000000000003</v>
      </c>
      <c r="W2931" s="110"/>
      <c r="AB2931" s="110">
        <f t="shared" si="188"/>
        <v>0.9080000000000007</v>
      </c>
      <c r="AC2931" s="110">
        <f>IF('3C-Water transport'!AD$56="no"," ",ROUND(AB2931,4))</f>
        <v>0.90800000000000003</v>
      </c>
      <c r="AD2931" s="110">
        <f>IF('3C-Water transport'!AD$57="no"," ",ROUND(AB2931,4))</f>
        <v>0.90800000000000003</v>
      </c>
      <c r="AE2931" s="110">
        <f>IF('3C-Water transport'!AD$58="no"," ",ROUND(AB2931,4))</f>
        <v>0.90800000000000003</v>
      </c>
    </row>
    <row r="2932" spans="5:31" x14ac:dyDescent="0.25">
      <c r="E2932" s="110">
        <f t="shared" si="186"/>
        <v>0.9090000000000007</v>
      </c>
      <c r="F2932" s="110">
        <f>IF('3A-Rail transport'!$AD$56="no"," ",ROUND(E2932,4))</f>
        <v>0.90900000000000003</v>
      </c>
      <c r="G2932" s="110">
        <f>IF('3A-Rail transport'!$AD$57="no"," ",ROUND(E2932,4))</f>
        <v>0.90900000000000003</v>
      </c>
      <c r="H2932" s="110"/>
      <c r="S2932" s="110">
        <f t="shared" si="187"/>
        <v>0.9090000000000007</v>
      </c>
      <c r="T2932" s="110">
        <f>IF('3B-Air transport'!AD$66="no"," ",ROUND(S2932,4))</f>
        <v>0.90900000000000003</v>
      </c>
      <c r="U2932" s="110">
        <f>IF('3B-Air transport'!AD$67="no"," ",ROUND(S2932,4))</f>
        <v>0.90900000000000003</v>
      </c>
      <c r="V2932" s="110">
        <f>IF('3B-Air transport'!AD$68="no"," ",ROUND(S2932,4))</f>
        <v>0.90900000000000003</v>
      </c>
      <c r="W2932" s="110"/>
      <c r="AB2932" s="110">
        <f t="shared" si="188"/>
        <v>0.9090000000000007</v>
      </c>
      <c r="AC2932" s="110">
        <f>IF('3C-Water transport'!AD$56="no"," ",ROUND(AB2932,4))</f>
        <v>0.90900000000000003</v>
      </c>
      <c r="AD2932" s="110">
        <f>IF('3C-Water transport'!AD$57="no"," ",ROUND(AB2932,4))</f>
        <v>0.90900000000000003</v>
      </c>
      <c r="AE2932" s="110">
        <f>IF('3C-Water transport'!AD$58="no"," ",ROUND(AB2932,4))</f>
        <v>0.90900000000000003</v>
      </c>
    </row>
    <row r="2933" spans="5:31" x14ac:dyDescent="0.25">
      <c r="E2933" s="110">
        <f t="shared" si="186"/>
        <v>0.9100000000000007</v>
      </c>
      <c r="F2933" s="110">
        <f>IF('3A-Rail transport'!$AD$56="no"," ",ROUND(E2933,4))</f>
        <v>0.91</v>
      </c>
      <c r="G2933" s="110">
        <f>IF('3A-Rail transport'!$AD$57="no"," ",ROUND(E2933,4))</f>
        <v>0.91</v>
      </c>
      <c r="H2933" s="110"/>
      <c r="S2933" s="110">
        <f t="shared" si="187"/>
        <v>0.9100000000000007</v>
      </c>
      <c r="T2933" s="110">
        <f>IF('3B-Air transport'!AD$66="no"," ",ROUND(S2933,4))</f>
        <v>0.91</v>
      </c>
      <c r="U2933" s="110">
        <f>IF('3B-Air transport'!AD$67="no"," ",ROUND(S2933,4))</f>
        <v>0.91</v>
      </c>
      <c r="V2933" s="110">
        <f>IF('3B-Air transport'!AD$68="no"," ",ROUND(S2933,4))</f>
        <v>0.91</v>
      </c>
      <c r="W2933" s="110"/>
      <c r="AB2933" s="110">
        <f t="shared" si="188"/>
        <v>0.9100000000000007</v>
      </c>
      <c r="AC2933" s="110">
        <f>IF('3C-Water transport'!AD$56="no"," ",ROUND(AB2933,4))</f>
        <v>0.91</v>
      </c>
      <c r="AD2933" s="110">
        <f>IF('3C-Water transport'!AD$57="no"," ",ROUND(AB2933,4))</f>
        <v>0.91</v>
      </c>
      <c r="AE2933" s="110">
        <f>IF('3C-Water transport'!AD$58="no"," ",ROUND(AB2933,4))</f>
        <v>0.91</v>
      </c>
    </row>
    <row r="2934" spans="5:31" x14ac:dyDescent="0.25">
      <c r="E2934" s="110">
        <f t="shared" si="186"/>
        <v>0.9110000000000007</v>
      </c>
      <c r="F2934" s="110">
        <f>IF('3A-Rail transport'!$AD$56="no"," ",ROUND(E2934,4))</f>
        <v>0.91100000000000003</v>
      </c>
      <c r="G2934" s="110">
        <f>IF('3A-Rail transport'!$AD$57="no"," ",ROUND(E2934,4))</f>
        <v>0.91100000000000003</v>
      </c>
      <c r="H2934" s="110"/>
      <c r="S2934" s="110">
        <f t="shared" si="187"/>
        <v>0.9110000000000007</v>
      </c>
      <c r="T2934" s="110">
        <f>IF('3B-Air transport'!AD$66="no"," ",ROUND(S2934,4))</f>
        <v>0.91100000000000003</v>
      </c>
      <c r="U2934" s="110">
        <f>IF('3B-Air transport'!AD$67="no"," ",ROUND(S2934,4))</f>
        <v>0.91100000000000003</v>
      </c>
      <c r="V2934" s="110">
        <f>IF('3B-Air transport'!AD$68="no"," ",ROUND(S2934,4))</f>
        <v>0.91100000000000003</v>
      </c>
      <c r="W2934" s="110"/>
      <c r="AB2934" s="110">
        <f t="shared" si="188"/>
        <v>0.9110000000000007</v>
      </c>
      <c r="AC2934" s="110">
        <f>IF('3C-Water transport'!AD$56="no"," ",ROUND(AB2934,4))</f>
        <v>0.91100000000000003</v>
      </c>
      <c r="AD2934" s="110">
        <f>IF('3C-Water transport'!AD$57="no"," ",ROUND(AB2934,4))</f>
        <v>0.91100000000000003</v>
      </c>
      <c r="AE2934" s="110">
        <f>IF('3C-Water transport'!AD$58="no"," ",ROUND(AB2934,4))</f>
        <v>0.91100000000000003</v>
      </c>
    </row>
    <row r="2935" spans="5:31" x14ac:dyDescent="0.25">
      <c r="E2935" s="110">
        <f t="shared" si="186"/>
        <v>0.9120000000000007</v>
      </c>
      <c r="F2935" s="110">
        <f>IF('3A-Rail transport'!$AD$56="no"," ",ROUND(E2935,4))</f>
        <v>0.91200000000000003</v>
      </c>
      <c r="G2935" s="110">
        <f>IF('3A-Rail transport'!$AD$57="no"," ",ROUND(E2935,4))</f>
        <v>0.91200000000000003</v>
      </c>
      <c r="H2935" s="110"/>
      <c r="S2935" s="110">
        <f t="shared" si="187"/>
        <v>0.9120000000000007</v>
      </c>
      <c r="T2935" s="110">
        <f>IF('3B-Air transport'!AD$66="no"," ",ROUND(S2935,4))</f>
        <v>0.91200000000000003</v>
      </c>
      <c r="U2935" s="110">
        <f>IF('3B-Air transport'!AD$67="no"," ",ROUND(S2935,4))</f>
        <v>0.91200000000000003</v>
      </c>
      <c r="V2935" s="110">
        <f>IF('3B-Air transport'!AD$68="no"," ",ROUND(S2935,4))</f>
        <v>0.91200000000000003</v>
      </c>
      <c r="W2935" s="110"/>
      <c r="AB2935" s="110">
        <f t="shared" si="188"/>
        <v>0.9120000000000007</v>
      </c>
      <c r="AC2935" s="110">
        <f>IF('3C-Water transport'!AD$56="no"," ",ROUND(AB2935,4))</f>
        <v>0.91200000000000003</v>
      </c>
      <c r="AD2935" s="110">
        <f>IF('3C-Water transport'!AD$57="no"," ",ROUND(AB2935,4))</f>
        <v>0.91200000000000003</v>
      </c>
      <c r="AE2935" s="110">
        <f>IF('3C-Water transport'!AD$58="no"," ",ROUND(AB2935,4))</f>
        <v>0.91200000000000003</v>
      </c>
    </row>
    <row r="2936" spans="5:31" x14ac:dyDescent="0.25">
      <c r="E2936" s="110">
        <f t="shared" si="186"/>
        <v>0.9130000000000007</v>
      </c>
      <c r="F2936" s="110">
        <f>IF('3A-Rail transport'!$AD$56="no"," ",ROUND(E2936,4))</f>
        <v>0.91300000000000003</v>
      </c>
      <c r="G2936" s="110">
        <f>IF('3A-Rail transport'!$AD$57="no"," ",ROUND(E2936,4))</f>
        <v>0.91300000000000003</v>
      </c>
      <c r="H2936" s="110"/>
      <c r="S2936" s="110">
        <f t="shared" si="187"/>
        <v>0.9130000000000007</v>
      </c>
      <c r="T2936" s="110">
        <f>IF('3B-Air transport'!AD$66="no"," ",ROUND(S2936,4))</f>
        <v>0.91300000000000003</v>
      </c>
      <c r="U2936" s="110">
        <f>IF('3B-Air transport'!AD$67="no"," ",ROUND(S2936,4))</f>
        <v>0.91300000000000003</v>
      </c>
      <c r="V2936" s="110">
        <f>IF('3B-Air transport'!AD$68="no"," ",ROUND(S2936,4))</f>
        <v>0.91300000000000003</v>
      </c>
      <c r="W2936" s="110"/>
      <c r="AB2936" s="110">
        <f t="shared" si="188"/>
        <v>0.9130000000000007</v>
      </c>
      <c r="AC2936" s="110">
        <f>IF('3C-Water transport'!AD$56="no"," ",ROUND(AB2936,4))</f>
        <v>0.91300000000000003</v>
      </c>
      <c r="AD2936" s="110">
        <f>IF('3C-Water transport'!AD$57="no"," ",ROUND(AB2936,4))</f>
        <v>0.91300000000000003</v>
      </c>
      <c r="AE2936" s="110">
        <f>IF('3C-Water transport'!AD$58="no"," ",ROUND(AB2936,4))</f>
        <v>0.91300000000000003</v>
      </c>
    </row>
    <row r="2937" spans="5:31" x14ac:dyDescent="0.25">
      <c r="E2937" s="110">
        <f t="shared" si="186"/>
        <v>0.9140000000000007</v>
      </c>
      <c r="F2937" s="110">
        <f>IF('3A-Rail transport'!$AD$56="no"," ",ROUND(E2937,4))</f>
        <v>0.91400000000000003</v>
      </c>
      <c r="G2937" s="110">
        <f>IF('3A-Rail transport'!$AD$57="no"," ",ROUND(E2937,4))</f>
        <v>0.91400000000000003</v>
      </c>
      <c r="H2937" s="110"/>
      <c r="S2937" s="110">
        <f t="shared" si="187"/>
        <v>0.9140000000000007</v>
      </c>
      <c r="T2937" s="110">
        <f>IF('3B-Air transport'!AD$66="no"," ",ROUND(S2937,4))</f>
        <v>0.91400000000000003</v>
      </c>
      <c r="U2937" s="110">
        <f>IF('3B-Air transport'!AD$67="no"," ",ROUND(S2937,4))</f>
        <v>0.91400000000000003</v>
      </c>
      <c r="V2937" s="110">
        <f>IF('3B-Air transport'!AD$68="no"," ",ROUND(S2937,4))</f>
        <v>0.91400000000000003</v>
      </c>
      <c r="W2937" s="110"/>
      <c r="AB2937" s="110">
        <f t="shared" si="188"/>
        <v>0.9140000000000007</v>
      </c>
      <c r="AC2937" s="110">
        <f>IF('3C-Water transport'!AD$56="no"," ",ROUND(AB2937,4))</f>
        <v>0.91400000000000003</v>
      </c>
      <c r="AD2937" s="110">
        <f>IF('3C-Water transport'!AD$57="no"," ",ROUND(AB2937,4))</f>
        <v>0.91400000000000003</v>
      </c>
      <c r="AE2937" s="110">
        <f>IF('3C-Water transport'!AD$58="no"," ",ROUND(AB2937,4))</f>
        <v>0.91400000000000003</v>
      </c>
    </row>
    <row r="2938" spans="5:31" x14ac:dyDescent="0.25">
      <c r="E2938" s="110">
        <f t="shared" si="186"/>
        <v>0.9150000000000007</v>
      </c>
      <c r="F2938" s="110">
        <f>IF('3A-Rail transport'!$AD$56="no"," ",ROUND(E2938,4))</f>
        <v>0.91500000000000004</v>
      </c>
      <c r="G2938" s="110">
        <f>IF('3A-Rail transport'!$AD$57="no"," ",ROUND(E2938,4))</f>
        <v>0.91500000000000004</v>
      </c>
      <c r="H2938" s="110"/>
      <c r="S2938" s="110">
        <f t="shared" si="187"/>
        <v>0.9150000000000007</v>
      </c>
      <c r="T2938" s="110">
        <f>IF('3B-Air transport'!AD$66="no"," ",ROUND(S2938,4))</f>
        <v>0.91500000000000004</v>
      </c>
      <c r="U2938" s="110">
        <f>IF('3B-Air transport'!AD$67="no"," ",ROUND(S2938,4))</f>
        <v>0.91500000000000004</v>
      </c>
      <c r="V2938" s="110">
        <f>IF('3B-Air transport'!AD$68="no"," ",ROUND(S2938,4))</f>
        <v>0.91500000000000004</v>
      </c>
      <c r="W2938" s="110"/>
      <c r="AB2938" s="110">
        <f t="shared" si="188"/>
        <v>0.9150000000000007</v>
      </c>
      <c r="AC2938" s="110">
        <f>IF('3C-Water transport'!AD$56="no"," ",ROUND(AB2938,4))</f>
        <v>0.91500000000000004</v>
      </c>
      <c r="AD2938" s="110">
        <f>IF('3C-Water transport'!AD$57="no"," ",ROUND(AB2938,4))</f>
        <v>0.91500000000000004</v>
      </c>
      <c r="AE2938" s="110">
        <f>IF('3C-Water transport'!AD$58="no"," ",ROUND(AB2938,4))</f>
        <v>0.91500000000000004</v>
      </c>
    </row>
    <row r="2939" spans="5:31" x14ac:dyDescent="0.25">
      <c r="E2939" s="110">
        <f t="shared" si="186"/>
        <v>0.9160000000000007</v>
      </c>
      <c r="F2939" s="110">
        <f>IF('3A-Rail transport'!$AD$56="no"," ",ROUND(E2939,4))</f>
        <v>0.91600000000000004</v>
      </c>
      <c r="G2939" s="110">
        <f>IF('3A-Rail transport'!$AD$57="no"," ",ROUND(E2939,4))</f>
        <v>0.91600000000000004</v>
      </c>
      <c r="H2939" s="110"/>
      <c r="S2939" s="110">
        <f t="shared" si="187"/>
        <v>0.9160000000000007</v>
      </c>
      <c r="T2939" s="110">
        <f>IF('3B-Air transport'!AD$66="no"," ",ROUND(S2939,4))</f>
        <v>0.91600000000000004</v>
      </c>
      <c r="U2939" s="110">
        <f>IF('3B-Air transport'!AD$67="no"," ",ROUND(S2939,4))</f>
        <v>0.91600000000000004</v>
      </c>
      <c r="V2939" s="110">
        <f>IF('3B-Air transport'!AD$68="no"," ",ROUND(S2939,4))</f>
        <v>0.91600000000000004</v>
      </c>
      <c r="W2939" s="110"/>
      <c r="AB2939" s="110">
        <f t="shared" si="188"/>
        <v>0.9160000000000007</v>
      </c>
      <c r="AC2939" s="110">
        <f>IF('3C-Water transport'!AD$56="no"," ",ROUND(AB2939,4))</f>
        <v>0.91600000000000004</v>
      </c>
      <c r="AD2939" s="110">
        <f>IF('3C-Water transport'!AD$57="no"," ",ROUND(AB2939,4))</f>
        <v>0.91600000000000004</v>
      </c>
      <c r="AE2939" s="110">
        <f>IF('3C-Water transport'!AD$58="no"," ",ROUND(AB2939,4))</f>
        <v>0.91600000000000004</v>
      </c>
    </row>
    <row r="2940" spans="5:31" x14ac:dyDescent="0.25">
      <c r="E2940" s="110">
        <f t="shared" si="186"/>
        <v>0.9170000000000007</v>
      </c>
      <c r="F2940" s="110">
        <f>IF('3A-Rail transport'!$AD$56="no"," ",ROUND(E2940,4))</f>
        <v>0.91700000000000004</v>
      </c>
      <c r="G2940" s="110">
        <f>IF('3A-Rail transport'!$AD$57="no"," ",ROUND(E2940,4))</f>
        <v>0.91700000000000004</v>
      </c>
      <c r="H2940" s="110"/>
      <c r="S2940" s="110">
        <f t="shared" si="187"/>
        <v>0.9170000000000007</v>
      </c>
      <c r="T2940" s="110">
        <f>IF('3B-Air transport'!AD$66="no"," ",ROUND(S2940,4))</f>
        <v>0.91700000000000004</v>
      </c>
      <c r="U2940" s="110">
        <f>IF('3B-Air transport'!AD$67="no"," ",ROUND(S2940,4))</f>
        <v>0.91700000000000004</v>
      </c>
      <c r="V2940" s="110">
        <f>IF('3B-Air transport'!AD$68="no"," ",ROUND(S2940,4))</f>
        <v>0.91700000000000004</v>
      </c>
      <c r="W2940" s="110"/>
      <c r="AB2940" s="110">
        <f t="shared" si="188"/>
        <v>0.9170000000000007</v>
      </c>
      <c r="AC2940" s="110">
        <f>IF('3C-Water transport'!AD$56="no"," ",ROUND(AB2940,4))</f>
        <v>0.91700000000000004</v>
      </c>
      <c r="AD2940" s="110">
        <f>IF('3C-Water transport'!AD$57="no"," ",ROUND(AB2940,4))</f>
        <v>0.91700000000000004</v>
      </c>
      <c r="AE2940" s="110">
        <f>IF('3C-Water transport'!AD$58="no"," ",ROUND(AB2940,4))</f>
        <v>0.91700000000000004</v>
      </c>
    </row>
    <row r="2941" spans="5:31" x14ac:dyDescent="0.25">
      <c r="E2941" s="110">
        <f t="shared" si="186"/>
        <v>0.9180000000000007</v>
      </c>
      <c r="F2941" s="110">
        <f>IF('3A-Rail transport'!$AD$56="no"," ",ROUND(E2941,4))</f>
        <v>0.91800000000000004</v>
      </c>
      <c r="G2941" s="110">
        <f>IF('3A-Rail transport'!$AD$57="no"," ",ROUND(E2941,4))</f>
        <v>0.91800000000000004</v>
      </c>
      <c r="H2941" s="110"/>
      <c r="S2941" s="110">
        <f t="shared" si="187"/>
        <v>0.9180000000000007</v>
      </c>
      <c r="T2941" s="110">
        <f>IF('3B-Air transport'!AD$66="no"," ",ROUND(S2941,4))</f>
        <v>0.91800000000000004</v>
      </c>
      <c r="U2941" s="110">
        <f>IF('3B-Air transport'!AD$67="no"," ",ROUND(S2941,4))</f>
        <v>0.91800000000000004</v>
      </c>
      <c r="V2941" s="110">
        <f>IF('3B-Air transport'!AD$68="no"," ",ROUND(S2941,4))</f>
        <v>0.91800000000000004</v>
      </c>
      <c r="W2941" s="110"/>
      <c r="AB2941" s="110">
        <f t="shared" si="188"/>
        <v>0.9180000000000007</v>
      </c>
      <c r="AC2941" s="110">
        <f>IF('3C-Water transport'!AD$56="no"," ",ROUND(AB2941,4))</f>
        <v>0.91800000000000004</v>
      </c>
      <c r="AD2941" s="110">
        <f>IF('3C-Water transport'!AD$57="no"," ",ROUND(AB2941,4))</f>
        <v>0.91800000000000004</v>
      </c>
      <c r="AE2941" s="110">
        <f>IF('3C-Water transport'!AD$58="no"," ",ROUND(AB2941,4))</f>
        <v>0.91800000000000004</v>
      </c>
    </row>
    <row r="2942" spans="5:31" x14ac:dyDescent="0.25">
      <c r="E2942" s="110">
        <f t="shared" si="186"/>
        <v>0.91900000000000071</v>
      </c>
      <c r="F2942" s="110">
        <f>IF('3A-Rail transport'!$AD$56="no"," ",ROUND(E2942,4))</f>
        <v>0.91900000000000004</v>
      </c>
      <c r="G2942" s="110">
        <f>IF('3A-Rail transport'!$AD$57="no"," ",ROUND(E2942,4))</f>
        <v>0.91900000000000004</v>
      </c>
      <c r="H2942" s="110"/>
      <c r="S2942" s="110">
        <f t="shared" si="187"/>
        <v>0.91900000000000071</v>
      </c>
      <c r="T2942" s="110">
        <f>IF('3B-Air transport'!AD$66="no"," ",ROUND(S2942,4))</f>
        <v>0.91900000000000004</v>
      </c>
      <c r="U2942" s="110">
        <f>IF('3B-Air transport'!AD$67="no"," ",ROUND(S2942,4))</f>
        <v>0.91900000000000004</v>
      </c>
      <c r="V2942" s="110">
        <f>IF('3B-Air transport'!AD$68="no"," ",ROUND(S2942,4))</f>
        <v>0.91900000000000004</v>
      </c>
      <c r="W2942" s="110"/>
      <c r="AB2942" s="110">
        <f t="shared" si="188"/>
        <v>0.91900000000000071</v>
      </c>
      <c r="AC2942" s="110">
        <f>IF('3C-Water transport'!AD$56="no"," ",ROUND(AB2942,4))</f>
        <v>0.91900000000000004</v>
      </c>
      <c r="AD2942" s="110">
        <f>IF('3C-Water transport'!AD$57="no"," ",ROUND(AB2942,4))</f>
        <v>0.91900000000000004</v>
      </c>
      <c r="AE2942" s="110">
        <f>IF('3C-Water transport'!AD$58="no"," ",ROUND(AB2942,4))</f>
        <v>0.91900000000000004</v>
      </c>
    </row>
    <row r="2943" spans="5:31" x14ac:dyDescent="0.25">
      <c r="E2943" s="110">
        <f t="shared" si="186"/>
        <v>0.92000000000000071</v>
      </c>
      <c r="F2943" s="110">
        <f>IF('3A-Rail transport'!$AD$56="no"," ",ROUND(E2943,4))</f>
        <v>0.92</v>
      </c>
      <c r="G2943" s="110">
        <f>IF('3A-Rail transport'!$AD$57="no"," ",ROUND(E2943,4))</f>
        <v>0.92</v>
      </c>
      <c r="H2943" s="110"/>
      <c r="S2943" s="110">
        <f t="shared" si="187"/>
        <v>0.92000000000000071</v>
      </c>
      <c r="T2943" s="110">
        <f>IF('3B-Air transport'!AD$66="no"," ",ROUND(S2943,4))</f>
        <v>0.92</v>
      </c>
      <c r="U2943" s="110">
        <f>IF('3B-Air transport'!AD$67="no"," ",ROUND(S2943,4))</f>
        <v>0.92</v>
      </c>
      <c r="V2943" s="110">
        <f>IF('3B-Air transport'!AD$68="no"," ",ROUND(S2943,4))</f>
        <v>0.92</v>
      </c>
      <c r="W2943" s="110"/>
      <c r="AB2943" s="110">
        <f t="shared" si="188"/>
        <v>0.92000000000000071</v>
      </c>
      <c r="AC2943" s="110">
        <f>IF('3C-Water transport'!AD$56="no"," ",ROUND(AB2943,4))</f>
        <v>0.92</v>
      </c>
      <c r="AD2943" s="110">
        <f>IF('3C-Water transport'!AD$57="no"," ",ROUND(AB2943,4))</f>
        <v>0.92</v>
      </c>
      <c r="AE2943" s="110">
        <f>IF('3C-Water transport'!AD$58="no"," ",ROUND(AB2943,4))</f>
        <v>0.92</v>
      </c>
    </row>
    <row r="2944" spans="5:31" x14ac:dyDescent="0.25">
      <c r="E2944" s="110">
        <f t="shared" si="186"/>
        <v>0.92100000000000071</v>
      </c>
      <c r="F2944" s="110">
        <f>IF('3A-Rail transport'!$AD$56="no"," ",ROUND(E2944,4))</f>
        <v>0.92100000000000004</v>
      </c>
      <c r="G2944" s="110">
        <f>IF('3A-Rail transport'!$AD$57="no"," ",ROUND(E2944,4))</f>
        <v>0.92100000000000004</v>
      </c>
      <c r="H2944" s="110"/>
      <c r="S2944" s="110">
        <f t="shared" si="187"/>
        <v>0.92100000000000071</v>
      </c>
      <c r="T2944" s="110">
        <f>IF('3B-Air transport'!AD$66="no"," ",ROUND(S2944,4))</f>
        <v>0.92100000000000004</v>
      </c>
      <c r="U2944" s="110">
        <f>IF('3B-Air transport'!AD$67="no"," ",ROUND(S2944,4))</f>
        <v>0.92100000000000004</v>
      </c>
      <c r="V2944" s="110">
        <f>IF('3B-Air transport'!AD$68="no"," ",ROUND(S2944,4))</f>
        <v>0.92100000000000004</v>
      </c>
      <c r="W2944" s="110"/>
      <c r="AB2944" s="110">
        <f t="shared" si="188"/>
        <v>0.92100000000000071</v>
      </c>
      <c r="AC2944" s="110">
        <f>IF('3C-Water transport'!AD$56="no"," ",ROUND(AB2944,4))</f>
        <v>0.92100000000000004</v>
      </c>
      <c r="AD2944" s="110">
        <f>IF('3C-Water transport'!AD$57="no"," ",ROUND(AB2944,4))</f>
        <v>0.92100000000000004</v>
      </c>
      <c r="AE2944" s="110">
        <f>IF('3C-Water transport'!AD$58="no"," ",ROUND(AB2944,4))</f>
        <v>0.92100000000000004</v>
      </c>
    </row>
    <row r="2945" spans="5:31" x14ac:dyDescent="0.25">
      <c r="E2945" s="110">
        <f t="shared" si="186"/>
        <v>0.92200000000000071</v>
      </c>
      <c r="F2945" s="110">
        <f>IF('3A-Rail transport'!$AD$56="no"," ",ROUND(E2945,4))</f>
        <v>0.92200000000000004</v>
      </c>
      <c r="G2945" s="110">
        <f>IF('3A-Rail transport'!$AD$57="no"," ",ROUND(E2945,4))</f>
        <v>0.92200000000000004</v>
      </c>
      <c r="H2945" s="110"/>
      <c r="S2945" s="110">
        <f t="shared" si="187"/>
        <v>0.92200000000000071</v>
      </c>
      <c r="T2945" s="110">
        <f>IF('3B-Air transport'!AD$66="no"," ",ROUND(S2945,4))</f>
        <v>0.92200000000000004</v>
      </c>
      <c r="U2945" s="110">
        <f>IF('3B-Air transport'!AD$67="no"," ",ROUND(S2945,4))</f>
        <v>0.92200000000000004</v>
      </c>
      <c r="V2945" s="110">
        <f>IF('3B-Air transport'!AD$68="no"," ",ROUND(S2945,4))</f>
        <v>0.92200000000000004</v>
      </c>
      <c r="W2945" s="110"/>
      <c r="AB2945" s="110">
        <f t="shared" si="188"/>
        <v>0.92200000000000071</v>
      </c>
      <c r="AC2945" s="110">
        <f>IF('3C-Water transport'!AD$56="no"," ",ROUND(AB2945,4))</f>
        <v>0.92200000000000004</v>
      </c>
      <c r="AD2945" s="110">
        <f>IF('3C-Water transport'!AD$57="no"," ",ROUND(AB2945,4))</f>
        <v>0.92200000000000004</v>
      </c>
      <c r="AE2945" s="110">
        <f>IF('3C-Water transport'!AD$58="no"," ",ROUND(AB2945,4))</f>
        <v>0.92200000000000004</v>
      </c>
    </row>
    <row r="2946" spans="5:31" x14ac:dyDescent="0.25">
      <c r="E2946" s="110">
        <f t="shared" si="186"/>
        <v>0.92300000000000071</v>
      </c>
      <c r="F2946" s="110">
        <f>IF('3A-Rail transport'!$AD$56="no"," ",ROUND(E2946,4))</f>
        <v>0.92300000000000004</v>
      </c>
      <c r="G2946" s="110">
        <f>IF('3A-Rail transport'!$AD$57="no"," ",ROUND(E2946,4))</f>
        <v>0.92300000000000004</v>
      </c>
      <c r="H2946" s="110"/>
      <c r="S2946" s="110">
        <f t="shared" si="187"/>
        <v>0.92300000000000071</v>
      </c>
      <c r="T2946" s="110">
        <f>IF('3B-Air transport'!AD$66="no"," ",ROUND(S2946,4))</f>
        <v>0.92300000000000004</v>
      </c>
      <c r="U2946" s="110">
        <f>IF('3B-Air transport'!AD$67="no"," ",ROUND(S2946,4))</f>
        <v>0.92300000000000004</v>
      </c>
      <c r="V2946" s="110">
        <f>IF('3B-Air transport'!AD$68="no"," ",ROUND(S2946,4))</f>
        <v>0.92300000000000004</v>
      </c>
      <c r="W2946" s="110"/>
      <c r="AB2946" s="110">
        <f t="shared" si="188"/>
        <v>0.92300000000000071</v>
      </c>
      <c r="AC2946" s="110">
        <f>IF('3C-Water transport'!AD$56="no"," ",ROUND(AB2946,4))</f>
        <v>0.92300000000000004</v>
      </c>
      <c r="AD2946" s="110">
        <f>IF('3C-Water transport'!AD$57="no"," ",ROUND(AB2946,4))</f>
        <v>0.92300000000000004</v>
      </c>
      <c r="AE2946" s="110">
        <f>IF('3C-Water transport'!AD$58="no"," ",ROUND(AB2946,4))</f>
        <v>0.92300000000000004</v>
      </c>
    </row>
    <row r="2947" spans="5:31" x14ac:dyDescent="0.25">
      <c r="E2947" s="110">
        <f t="shared" si="186"/>
        <v>0.92400000000000071</v>
      </c>
      <c r="F2947" s="110">
        <f>IF('3A-Rail transport'!$AD$56="no"," ",ROUND(E2947,4))</f>
        <v>0.92400000000000004</v>
      </c>
      <c r="G2947" s="110">
        <f>IF('3A-Rail transport'!$AD$57="no"," ",ROUND(E2947,4))</f>
        <v>0.92400000000000004</v>
      </c>
      <c r="H2947" s="110"/>
      <c r="S2947" s="110">
        <f t="shared" si="187"/>
        <v>0.92400000000000071</v>
      </c>
      <c r="T2947" s="110">
        <f>IF('3B-Air transport'!AD$66="no"," ",ROUND(S2947,4))</f>
        <v>0.92400000000000004</v>
      </c>
      <c r="U2947" s="110">
        <f>IF('3B-Air transport'!AD$67="no"," ",ROUND(S2947,4))</f>
        <v>0.92400000000000004</v>
      </c>
      <c r="V2947" s="110">
        <f>IF('3B-Air transport'!AD$68="no"," ",ROUND(S2947,4))</f>
        <v>0.92400000000000004</v>
      </c>
      <c r="W2947" s="110"/>
      <c r="AB2947" s="110">
        <f t="shared" si="188"/>
        <v>0.92400000000000071</v>
      </c>
      <c r="AC2947" s="110">
        <f>IF('3C-Water transport'!AD$56="no"," ",ROUND(AB2947,4))</f>
        <v>0.92400000000000004</v>
      </c>
      <c r="AD2947" s="110">
        <f>IF('3C-Water transport'!AD$57="no"," ",ROUND(AB2947,4))</f>
        <v>0.92400000000000004</v>
      </c>
      <c r="AE2947" s="110">
        <f>IF('3C-Water transport'!AD$58="no"," ",ROUND(AB2947,4))</f>
        <v>0.92400000000000004</v>
      </c>
    </row>
    <row r="2948" spans="5:31" x14ac:dyDescent="0.25">
      <c r="E2948" s="110">
        <f t="shared" si="186"/>
        <v>0.92500000000000071</v>
      </c>
      <c r="F2948" s="110">
        <f>IF('3A-Rail transport'!$AD$56="no"," ",ROUND(E2948,4))</f>
        <v>0.92500000000000004</v>
      </c>
      <c r="G2948" s="110">
        <f>IF('3A-Rail transport'!$AD$57="no"," ",ROUND(E2948,4))</f>
        <v>0.92500000000000004</v>
      </c>
      <c r="H2948" s="110"/>
      <c r="S2948" s="110">
        <f t="shared" si="187"/>
        <v>0.92500000000000071</v>
      </c>
      <c r="T2948" s="110">
        <f>IF('3B-Air transport'!AD$66="no"," ",ROUND(S2948,4))</f>
        <v>0.92500000000000004</v>
      </c>
      <c r="U2948" s="110">
        <f>IF('3B-Air transport'!AD$67="no"," ",ROUND(S2948,4))</f>
        <v>0.92500000000000004</v>
      </c>
      <c r="V2948" s="110">
        <f>IF('3B-Air transport'!AD$68="no"," ",ROUND(S2948,4))</f>
        <v>0.92500000000000004</v>
      </c>
      <c r="W2948" s="110"/>
      <c r="AB2948" s="110">
        <f t="shared" si="188"/>
        <v>0.92500000000000071</v>
      </c>
      <c r="AC2948" s="110">
        <f>IF('3C-Water transport'!AD$56="no"," ",ROUND(AB2948,4))</f>
        <v>0.92500000000000004</v>
      </c>
      <c r="AD2948" s="110">
        <f>IF('3C-Water transport'!AD$57="no"," ",ROUND(AB2948,4))</f>
        <v>0.92500000000000004</v>
      </c>
      <c r="AE2948" s="110">
        <f>IF('3C-Water transport'!AD$58="no"," ",ROUND(AB2948,4))</f>
        <v>0.92500000000000004</v>
      </c>
    </row>
    <row r="2949" spans="5:31" x14ac:dyDescent="0.25">
      <c r="E2949" s="110">
        <f t="shared" si="186"/>
        <v>0.92600000000000071</v>
      </c>
      <c r="F2949" s="110">
        <f>IF('3A-Rail transport'!$AD$56="no"," ",ROUND(E2949,4))</f>
        <v>0.92600000000000005</v>
      </c>
      <c r="G2949" s="110">
        <f>IF('3A-Rail transport'!$AD$57="no"," ",ROUND(E2949,4))</f>
        <v>0.92600000000000005</v>
      </c>
      <c r="H2949" s="110"/>
      <c r="S2949" s="110">
        <f t="shared" si="187"/>
        <v>0.92600000000000071</v>
      </c>
      <c r="T2949" s="110">
        <f>IF('3B-Air transport'!AD$66="no"," ",ROUND(S2949,4))</f>
        <v>0.92600000000000005</v>
      </c>
      <c r="U2949" s="110">
        <f>IF('3B-Air transport'!AD$67="no"," ",ROUND(S2949,4))</f>
        <v>0.92600000000000005</v>
      </c>
      <c r="V2949" s="110">
        <f>IF('3B-Air transport'!AD$68="no"," ",ROUND(S2949,4))</f>
        <v>0.92600000000000005</v>
      </c>
      <c r="W2949" s="110"/>
      <c r="AB2949" s="110">
        <f t="shared" si="188"/>
        <v>0.92600000000000071</v>
      </c>
      <c r="AC2949" s="110">
        <f>IF('3C-Water transport'!AD$56="no"," ",ROUND(AB2949,4))</f>
        <v>0.92600000000000005</v>
      </c>
      <c r="AD2949" s="110">
        <f>IF('3C-Water transport'!AD$57="no"," ",ROUND(AB2949,4))</f>
        <v>0.92600000000000005</v>
      </c>
      <c r="AE2949" s="110">
        <f>IF('3C-Water transport'!AD$58="no"," ",ROUND(AB2949,4))</f>
        <v>0.92600000000000005</v>
      </c>
    </row>
    <row r="2950" spans="5:31" x14ac:dyDescent="0.25">
      <c r="E2950" s="110">
        <f t="shared" si="186"/>
        <v>0.92700000000000071</v>
      </c>
      <c r="F2950" s="110">
        <f>IF('3A-Rail transport'!$AD$56="no"," ",ROUND(E2950,4))</f>
        <v>0.92700000000000005</v>
      </c>
      <c r="G2950" s="110">
        <f>IF('3A-Rail transport'!$AD$57="no"," ",ROUND(E2950,4))</f>
        <v>0.92700000000000005</v>
      </c>
      <c r="H2950" s="110"/>
      <c r="S2950" s="110">
        <f t="shared" si="187"/>
        <v>0.92700000000000071</v>
      </c>
      <c r="T2950" s="110">
        <f>IF('3B-Air transport'!AD$66="no"," ",ROUND(S2950,4))</f>
        <v>0.92700000000000005</v>
      </c>
      <c r="U2950" s="110">
        <f>IF('3B-Air transport'!AD$67="no"," ",ROUND(S2950,4))</f>
        <v>0.92700000000000005</v>
      </c>
      <c r="V2950" s="110">
        <f>IF('3B-Air transport'!AD$68="no"," ",ROUND(S2950,4))</f>
        <v>0.92700000000000005</v>
      </c>
      <c r="W2950" s="110"/>
      <c r="AB2950" s="110">
        <f t="shared" si="188"/>
        <v>0.92700000000000071</v>
      </c>
      <c r="AC2950" s="110">
        <f>IF('3C-Water transport'!AD$56="no"," ",ROUND(AB2950,4))</f>
        <v>0.92700000000000005</v>
      </c>
      <c r="AD2950" s="110">
        <f>IF('3C-Water transport'!AD$57="no"," ",ROUND(AB2950,4))</f>
        <v>0.92700000000000005</v>
      </c>
      <c r="AE2950" s="110">
        <f>IF('3C-Water transport'!AD$58="no"," ",ROUND(AB2950,4))</f>
        <v>0.92700000000000005</v>
      </c>
    </row>
    <row r="2951" spans="5:31" x14ac:dyDescent="0.25">
      <c r="E2951" s="110">
        <f t="shared" si="186"/>
        <v>0.92800000000000071</v>
      </c>
      <c r="F2951" s="110">
        <f>IF('3A-Rail transport'!$AD$56="no"," ",ROUND(E2951,4))</f>
        <v>0.92800000000000005</v>
      </c>
      <c r="G2951" s="110">
        <f>IF('3A-Rail transport'!$AD$57="no"," ",ROUND(E2951,4))</f>
        <v>0.92800000000000005</v>
      </c>
      <c r="H2951" s="110"/>
      <c r="S2951" s="110">
        <f t="shared" si="187"/>
        <v>0.92800000000000071</v>
      </c>
      <c r="T2951" s="110">
        <f>IF('3B-Air transport'!AD$66="no"," ",ROUND(S2951,4))</f>
        <v>0.92800000000000005</v>
      </c>
      <c r="U2951" s="110">
        <f>IF('3B-Air transport'!AD$67="no"," ",ROUND(S2951,4))</f>
        <v>0.92800000000000005</v>
      </c>
      <c r="V2951" s="110">
        <f>IF('3B-Air transport'!AD$68="no"," ",ROUND(S2951,4))</f>
        <v>0.92800000000000005</v>
      </c>
      <c r="W2951" s="110"/>
      <c r="AB2951" s="110">
        <f t="shared" si="188"/>
        <v>0.92800000000000071</v>
      </c>
      <c r="AC2951" s="110">
        <f>IF('3C-Water transport'!AD$56="no"," ",ROUND(AB2951,4))</f>
        <v>0.92800000000000005</v>
      </c>
      <c r="AD2951" s="110">
        <f>IF('3C-Water transport'!AD$57="no"," ",ROUND(AB2951,4))</f>
        <v>0.92800000000000005</v>
      </c>
      <c r="AE2951" s="110">
        <f>IF('3C-Water transport'!AD$58="no"," ",ROUND(AB2951,4))</f>
        <v>0.92800000000000005</v>
      </c>
    </row>
    <row r="2952" spans="5:31" x14ac:dyDescent="0.25">
      <c r="E2952" s="110">
        <f t="shared" si="186"/>
        <v>0.92900000000000071</v>
      </c>
      <c r="F2952" s="110">
        <f>IF('3A-Rail transport'!$AD$56="no"," ",ROUND(E2952,4))</f>
        <v>0.92900000000000005</v>
      </c>
      <c r="G2952" s="110">
        <f>IF('3A-Rail transport'!$AD$57="no"," ",ROUND(E2952,4))</f>
        <v>0.92900000000000005</v>
      </c>
      <c r="H2952" s="110"/>
      <c r="S2952" s="110">
        <f t="shared" si="187"/>
        <v>0.92900000000000071</v>
      </c>
      <c r="T2952" s="110">
        <f>IF('3B-Air transport'!AD$66="no"," ",ROUND(S2952,4))</f>
        <v>0.92900000000000005</v>
      </c>
      <c r="U2952" s="110">
        <f>IF('3B-Air transport'!AD$67="no"," ",ROUND(S2952,4))</f>
        <v>0.92900000000000005</v>
      </c>
      <c r="V2952" s="110">
        <f>IF('3B-Air transport'!AD$68="no"," ",ROUND(S2952,4))</f>
        <v>0.92900000000000005</v>
      </c>
      <c r="W2952" s="110"/>
      <c r="AB2952" s="110">
        <f t="shared" si="188"/>
        <v>0.92900000000000071</v>
      </c>
      <c r="AC2952" s="110">
        <f>IF('3C-Water transport'!AD$56="no"," ",ROUND(AB2952,4))</f>
        <v>0.92900000000000005</v>
      </c>
      <c r="AD2952" s="110">
        <f>IF('3C-Water transport'!AD$57="no"," ",ROUND(AB2952,4))</f>
        <v>0.92900000000000005</v>
      </c>
      <c r="AE2952" s="110">
        <f>IF('3C-Water transport'!AD$58="no"," ",ROUND(AB2952,4))</f>
        <v>0.92900000000000005</v>
      </c>
    </row>
    <row r="2953" spans="5:31" x14ac:dyDescent="0.25">
      <c r="E2953" s="110">
        <f t="shared" si="186"/>
        <v>0.93000000000000071</v>
      </c>
      <c r="F2953" s="110">
        <f>IF('3A-Rail transport'!$AD$56="no"," ",ROUND(E2953,4))</f>
        <v>0.93</v>
      </c>
      <c r="G2953" s="110">
        <f>IF('3A-Rail transport'!$AD$57="no"," ",ROUND(E2953,4))</f>
        <v>0.93</v>
      </c>
      <c r="H2953" s="110"/>
      <c r="S2953" s="110">
        <f t="shared" si="187"/>
        <v>0.93000000000000071</v>
      </c>
      <c r="T2953" s="110">
        <f>IF('3B-Air transport'!AD$66="no"," ",ROUND(S2953,4))</f>
        <v>0.93</v>
      </c>
      <c r="U2953" s="110">
        <f>IF('3B-Air transport'!AD$67="no"," ",ROUND(S2953,4))</f>
        <v>0.93</v>
      </c>
      <c r="V2953" s="110">
        <f>IF('3B-Air transport'!AD$68="no"," ",ROUND(S2953,4))</f>
        <v>0.93</v>
      </c>
      <c r="W2953" s="110"/>
      <c r="AB2953" s="110">
        <f t="shared" si="188"/>
        <v>0.93000000000000071</v>
      </c>
      <c r="AC2953" s="110">
        <f>IF('3C-Water transport'!AD$56="no"," ",ROUND(AB2953,4))</f>
        <v>0.93</v>
      </c>
      <c r="AD2953" s="110">
        <f>IF('3C-Water transport'!AD$57="no"," ",ROUND(AB2953,4))</f>
        <v>0.93</v>
      </c>
      <c r="AE2953" s="110">
        <f>IF('3C-Water transport'!AD$58="no"," ",ROUND(AB2953,4))</f>
        <v>0.93</v>
      </c>
    </row>
    <row r="2954" spans="5:31" x14ac:dyDescent="0.25">
      <c r="E2954" s="110">
        <f t="shared" si="186"/>
        <v>0.93100000000000072</v>
      </c>
      <c r="F2954" s="110">
        <f>IF('3A-Rail transport'!$AD$56="no"," ",ROUND(E2954,4))</f>
        <v>0.93100000000000005</v>
      </c>
      <c r="G2954" s="110">
        <f>IF('3A-Rail transport'!$AD$57="no"," ",ROUND(E2954,4))</f>
        <v>0.93100000000000005</v>
      </c>
      <c r="H2954" s="110"/>
      <c r="S2954" s="110">
        <f t="shared" si="187"/>
        <v>0.93100000000000072</v>
      </c>
      <c r="T2954" s="110">
        <f>IF('3B-Air transport'!AD$66="no"," ",ROUND(S2954,4))</f>
        <v>0.93100000000000005</v>
      </c>
      <c r="U2954" s="110">
        <f>IF('3B-Air transport'!AD$67="no"," ",ROUND(S2954,4))</f>
        <v>0.93100000000000005</v>
      </c>
      <c r="V2954" s="110">
        <f>IF('3B-Air transport'!AD$68="no"," ",ROUND(S2954,4))</f>
        <v>0.93100000000000005</v>
      </c>
      <c r="W2954" s="110"/>
      <c r="AB2954" s="110">
        <f t="shared" si="188"/>
        <v>0.93100000000000072</v>
      </c>
      <c r="AC2954" s="110">
        <f>IF('3C-Water transport'!AD$56="no"," ",ROUND(AB2954,4))</f>
        <v>0.93100000000000005</v>
      </c>
      <c r="AD2954" s="110">
        <f>IF('3C-Water transport'!AD$57="no"," ",ROUND(AB2954,4))</f>
        <v>0.93100000000000005</v>
      </c>
      <c r="AE2954" s="110">
        <f>IF('3C-Water transport'!AD$58="no"," ",ROUND(AB2954,4))</f>
        <v>0.93100000000000005</v>
      </c>
    </row>
    <row r="2955" spans="5:31" x14ac:dyDescent="0.25">
      <c r="E2955" s="110">
        <f t="shared" si="186"/>
        <v>0.93200000000000072</v>
      </c>
      <c r="F2955" s="110">
        <f>IF('3A-Rail transport'!$AD$56="no"," ",ROUND(E2955,4))</f>
        <v>0.93200000000000005</v>
      </c>
      <c r="G2955" s="110">
        <f>IF('3A-Rail transport'!$AD$57="no"," ",ROUND(E2955,4))</f>
        <v>0.93200000000000005</v>
      </c>
      <c r="H2955" s="110"/>
      <c r="S2955" s="110">
        <f t="shared" si="187"/>
        <v>0.93200000000000072</v>
      </c>
      <c r="T2955" s="110">
        <f>IF('3B-Air transport'!AD$66="no"," ",ROUND(S2955,4))</f>
        <v>0.93200000000000005</v>
      </c>
      <c r="U2955" s="110">
        <f>IF('3B-Air transport'!AD$67="no"," ",ROUND(S2955,4))</f>
        <v>0.93200000000000005</v>
      </c>
      <c r="V2955" s="110">
        <f>IF('3B-Air transport'!AD$68="no"," ",ROUND(S2955,4))</f>
        <v>0.93200000000000005</v>
      </c>
      <c r="W2955" s="110"/>
      <c r="AB2955" s="110">
        <f t="shared" si="188"/>
        <v>0.93200000000000072</v>
      </c>
      <c r="AC2955" s="110">
        <f>IF('3C-Water transport'!AD$56="no"," ",ROUND(AB2955,4))</f>
        <v>0.93200000000000005</v>
      </c>
      <c r="AD2955" s="110">
        <f>IF('3C-Water transport'!AD$57="no"," ",ROUND(AB2955,4))</f>
        <v>0.93200000000000005</v>
      </c>
      <c r="AE2955" s="110">
        <f>IF('3C-Water transport'!AD$58="no"," ",ROUND(AB2955,4))</f>
        <v>0.93200000000000005</v>
      </c>
    </row>
    <row r="2956" spans="5:31" x14ac:dyDescent="0.25">
      <c r="E2956" s="110">
        <f t="shared" si="186"/>
        <v>0.93300000000000072</v>
      </c>
      <c r="F2956" s="110">
        <f>IF('3A-Rail transport'!$AD$56="no"," ",ROUND(E2956,4))</f>
        <v>0.93300000000000005</v>
      </c>
      <c r="G2956" s="110">
        <f>IF('3A-Rail transport'!$AD$57="no"," ",ROUND(E2956,4))</f>
        <v>0.93300000000000005</v>
      </c>
      <c r="H2956" s="110"/>
      <c r="S2956" s="110">
        <f t="shared" si="187"/>
        <v>0.93300000000000072</v>
      </c>
      <c r="T2956" s="110">
        <f>IF('3B-Air transport'!AD$66="no"," ",ROUND(S2956,4))</f>
        <v>0.93300000000000005</v>
      </c>
      <c r="U2956" s="110">
        <f>IF('3B-Air transport'!AD$67="no"," ",ROUND(S2956,4))</f>
        <v>0.93300000000000005</v>
      </c>
      <c r="V2956" s="110">
        <f>IF('3B-Air transport'!AD$68="no"," ",ROUND(S2956,4))</f>
        <v>0.93300000000000005</v>
      </c>
      <c r="W2956" s="110"/>
      <c r="AB2956" s="110">
        <f t="shared" si="188"/>
        <v>0.93300000000000072</v>
      </c>
      <c r="AC2956" s="110">
        <f>IF('3C-Water transport'!AD$56="no"," ",ROUND(AB2956,4))</f>
        <v>0.93300000000000005</v>
      </c>
      <c r="AD2956" s="110">
        <f>IF('3C-Water transport'!AD$57="no"," ",ROUND(AB2956,4))</f>
        <v>0.93300000000000005</v>
      </c>
      <c r="AE2956" s="110">
        <f>IF('3C-Water transport'!AD$58="no"," ",ROUND(AB2956,4))</f>
        <v>0.93300000000000005</v>
      </c>
    </row>
    <row r="2957" spans="5:31" x14ac:dyDescent="0.25">
      <c r="E2957" s="110">
        <f t="shared" si="186"/>
        <v>0.93400000000000072</v>
      </c>
      <c r="F2957" s="110">
        <f>IF('3A-Rail transport'!$AD$56="no"," ",ROUND(E2957,4))</f>
        <v>0.93400000000000005</v>
      </c>
      <c r="G2957" s="110">
        <f>IF('3A-Rail transport'!$AD$57="no"," ",ROUND(E2957,4))</f>
        <v>0.93400000000000005</v>
      </c>
      <c r="H2957" s="110"/>
      <c r="S2957" s="110">
        <f t="shared" si="187"/>
        <v>0.93400000000000072</v>
      </c>
      <c r="T2957" s="110">
        <f>IF('3B-Air transport'!AD$66="no"," ",ROUND(S2957,4))</f>
        <v>0.93400000000000005</v>
      </c>
      <c r="U2957" s="110">
        <f>IF('3B-Air transport'!AD$67="no"," ",ROUND(S2957,4))</f>
        <v>0.93400000000000005</v>
      </c>
      <c r="V2957" s="110">
        <f>IF('3B-Air transport'!AD$68="no"," ",ROUND(S2957,4))</f>
        <v>0.93400000000000005</v>
      </c>
      <c r="W2957" s="110"/>
      <c r="AB2957" s="110">
        <f t="shared" si="188"/>
        <v>0.93400000000000072</v>
      </c>
      <c r="AC2957" s="110">
        <f>IF('3C-Water transport'!AD$56="no"," ",ROUND(AB2957,4))</f>
        <v>0.93400000000000005</v>
      </c>
      <c r="AD2957" s="110">
        <f>IF('3C-Water transport'!AD$57="no"," ",ROUND(AB2957,4))</f>
        <v>0.93400000000000005</v>
      </c>
      <c r="AE2957" s="110">
        <f>IF('3C-Water transport'!AD$58="no"," ",ROUND(AB2957,4))</f>
        <v>0.93400000000000005</v>
      </c>
    </row>
    <row r="2958" spans="5:31" x14ac:dyDescent="0.25">
      <c r="E2958" s="110">
        <f t="shared" si="186"/>
        <v>0.93500000000000072</v>
      </c>
      <c r="F2958" s="110">
        <f>IF('3A-Rail transport'!$AD$56="no"," ",ROUND(E2958,4))</f>
        <v>0.93500000000000005</v>
      </c>
      <c r="G2958" s="110">
        <f>IF('3A-Rail transport'!$AD$57="no"," ",ROUND(E2958,4))</f>
        <v>0.93500000000000005</v>
      </c>
      <c r="H2958" s="110"/>
      <c r="S2958" s="110">
        <f t="shared" si="187"/>
        <v>0.93500000000000072</v>
      </c>
      <c r="T2958" s="110">
        <f>IF('3B-Air transport'!AD$66="no"," ",ROUND(S2958,4))</f>
        <v>0.93500000000000005</v>
      </c>
      <c r="U2958" s="110">
        <f>IF('3B-Air transport'!AD$67="no"," ",ROUND(S2958,4))</f>
        <v>0.93500000000000005</v>
      </c>
      <c r="V2958" s="110">
        <f>IF('3B-Air transport'!AD$68="no"," ",ROUND(S2958,4))</f>
        <v>0.93500000000000005</v>
      </c>
      <c r="W2958" s="110"/>
      <c r="AB2958" s="110">
        <f t="shared" si="188"/>
        <v>0.93500000000000072</v>
      </c>
      <c r="AC2958" s="110">
        <f>IF('3C-Water transport'!AD$56="no"," ",ROUND(AB2958,4))</f>
        <v>0.93500000000000005</v>
      </c>
      <c r="AD2958" s="110">
        <f>IF('3C-Water transport'!AD$57="no"," ",ROUND(AB2958,4))</f>
        <v>0.93500000000000005</v>
      </c>
      <c r="AE2958" s="110">
        <f>IF('3C-Water transport'!AD$58="no"," ",ROUND(AB2958,4))</f>
        <v>0.93500000000000005</v>
      </c>
    </row>
    <row r="2959" spans="5:31" x14ac:dyDescent="0.25">
      <c r="E2959" s="110">
        <f t="shared" si="186"/>
        <v>0.93600000000000072</v>
      </c>
      <c r="F2959" s="110">
        <f>IF('3A-Rail transport'!$AD$56="no"," ",ROUND(E2959,4))</f>
        <v>0.93600000000000005</v>
      </c>
      <c r="G2959" s="110">
        <f>IF('3A-Rail transport'!$AD$57="no"," ",ROUND(E2959,4))</f>
        <v>0.93600000000000005</v>
      </c>
      <c r="H2959" s="110"/>
      <c r="S2959" s="110">
        <f t="shared" si="187"/>
        <v>0.93600000000000072</v>
      </c>
      <c r="T2959" s="110">
        <f>IF('3B-Air transport'!AD$66="no"," ",ROUND(S2959,4))</f>
        <v>0.93600000000000005</v>
      </c>
      <c r="U2959" s="110">
        <f>IF('3B-Air transport'!AD$67="no"," ",ROUND(S2959,4))</f>
        <v>0.93600000000000005</v>
      </c>
      <c r="V2959" s="110">
        <f>IF('3B-Air transport'!AD$68="no"," ",ROUND(S2959,4))</f>
        <v>0.93600000000000005</v>
      </c>
      <c r="W2959" s="110"/>
      <c r="AB2959" s="110">
        <f t="shared" si="188"/>
        <v>0.93600000000000072</v>
      </c>
      <c r="AC2959" s="110">
        <f>IF('3C-Water transport'!AD$56="no"," ",ROUND(AB2959,4))</f>
        <v>0.93600000000000005</v>
      </c>
      <c r="AD2959" s="110">
        <f>IF('3C-Water transport'!AD$57="no"," ",ROUND(AB2959,4))</f>
        <v>0.93600000000000005</v>
      </c>
      <c r="AE2959" s="110">
        <f>IF('3C-Water transport'!AD$58="no"," ",ROUND(AB2959,4))</f>
        <v>0.93600000000000005</v>
      </c>
    </row>
    <row r="2960" spans="5:31" x14ac:dyDescent="0.25">
      <c r="E2960" s="110">
        <f t="shared" si="186"/>
        <v>0.93700000000000072</v>
      </c>
      <c r="F2960" s="110">
        <f>IF('3A-Rail transport'!$AD$56="no"," ",ROUND(E2960,4))</f>
        <v>0.93700000000000006</v>
      </c>
      <c r="G2960" s="110">
        <f>IF('3A-Rail transport'!$AD$57="no"," ",ROUND(E2960,4))</f>
        <v>0.93700000000000006</v>
      </c>
      <c r="H2960" s="110"/>
      <c r="S2960" s="110">
        <f t="shared" si="187"/>
        <v>0.93700000000000072</v>
      </c>
      <c r="T2960" s="110">
        <f>IF('3B-Air transport'!AD$66="no"," ",ROUND(S2960,4))</f>
        <v>0.93700000000000006</v>
      </c>
      <c r="U2960" s="110">
        <f>IF('3B-Air transport'!AD$67="no"," ",ROUND(S2960,4))</f>
        <v>0.93700000000000006</v>
      </c>
      <c r="V2960" s="110">
        <f>IF('3B-Air transport'!AD$68="no"," ",ROUND(S2960,4))</f>
        <v>0.93700000000000006</v>
      </c>
      <c r="W2960" s="110"/>
      <c r="AB2960" s="110">
        <f t="shared" si="188"/>
        <v>0.93700000000000072</v>
      </c>
      <c r="AC2960" s="110">
        <f>IF('3C-Water transport'!AD$56="no"," ",ROUND(AB2960,4))</f>
        <v>0.93700000000000006</v>
      </c>
      <c r="AD2960" s="110">
        <f>IF('3C-Water transport'!AD$57="no"," ",ROUND(AB2960,4))</f>
        <v>0.93700000000000006</v>
      </c>
      <c r="AE2960" s="110">
        <f>IF('3C-Water transport'!AD$58="no"," ",ROUND(AB2960,4))</f>
        <v>0.93700000000000006</v>
      </c>
    </row>
    <row r="2961" spans="5:31" x14ac:dyDescent="0.25">
      <c r="E2961" s="110">
        <f t="shared" si="186"/>
        <v>0.93800000000000072</v>
      </c>
      <c r="F2961" s="110">
        <f>IF('3A-Rail transport'!$AD$56="no"," ",ROUND(E2961,4))</f>
        <v>0.93799999999999994</v>
      </c>
      <c r="G2961" s="110">
        <f>IF('3A-Rail transport'!$AD$57="no"," ",ROUND(E2961,4))</f>
        <v>0.93799999999999994</v>
      </c>
      <c r="H2961" s="110"/>
      <c r="S2961" s="110">
        <f t="shared" si="187"/>
        <v>0.93800000000000072</v>
      </c>
      <c r="T2961" s="110">
        <f>IF('3B-Air transport'!AD$66="no"," ",ROUND(S2961,4))</f>
        <v>0.93799999999999994</v>
      </c>
      <c r="U2961" s="110">
        <f>IF('3B-Air transport'!AD$67="no"," ",ROUND(S2961,4))</f>
        <v>0.93799999999999994</v>
      </c>
      <c r="V2961" s="110">
        <f>IF('3B-Air transport'!AD$68="no"," ",ROUND(S2961,4))</f>
        <v>0.93799999999999994</v>
      </c>
      <c r="W2961" s="110"/>
      <c r="AB2961" s="110">
        <f t="shared" si="188"/>
        <v>0.93800000000000072</v>
      </c>
      <c r="AC2961" s="110">
        <f>IF('3C-Water transport'!AD$56="no"," ",ROUND(AB2961,4))</f>
        <v>0.93799999999999994</v>
      </c>
      <c r="AD2961" s="110">
        <f>IF('3C-Water transport'!AD$57="no"," ",ROUND(AB2961,4))</f>
        <v>0.93799999999999994</v>
      </c>
      <c r="AE2961" s="110">
        <f>IF('3C-Water transport'!AD$58="no"," ",ROUND(AB2961,4))</f>
        <v>0.93799999999999994</v>
      </c>
    </row>
    <row r="2962" spans="5:31" x14ac:dyDescent="0.25">
      <c r="E2962" s="110">
        <f t="shared" si="186"/>
        <v>0.93900000000000072</v>
      </c>
      <c r="F2962" s="110">
        <f>IF('3A-Rail transport'!$AD$56="no"," ",ROUND(E2962,4))</f>
        <v>0.93899999999999995</v>
      </c>
      <c r="G2962" s="110">
        <f>IF('3A-Rail transport'!$AD$57="no"," ",ROUND(E2962,4))</f>
        <v>0.93899999999999995</v>
      </c>
      <c r="H2962" s="110"/>
      <c r="S2962" s="110">
        <f t="shared" si="187"/>
        <v>0.93900000000000072</v>
      </c>
      <c r="T2962" s="110">
        <f>IF('3B-Air transport'!AD$66="no"," ",ROUND(S2962,4))</f>
        <v>0.93899999999999995</v>
      </c>
      <c r="U2962" s="110">
        <f>IF('3B-Air transport'!AD$67="no"," ",ROUND(S2962,4))</f>
        <v>0.93899999999999995</v>
      </c>
      <c r="V2962" s="110">
        <f>IF('3B-Air transport'!AD$68="no"," ",ROUND(S2962,4))</f>
        <v>0.93899999999999995</v>
      </c>
      <c r="W2962" s="110"/>
      <c r="AB2962" s="110">
        <f t="shared" si="188"/>
        <v>0.93900000000000072</v>
      </c>
      <c r="AC2962" s="110">
        <f>IF('3C-Water transport'!AD$56="no"," ",ROUND(AB2962,4))</f>
        <v>0.93899999999999995</v>
      </c>
      <c r="AD2962" s="110">
        <f>IF('3C-Water transport'!AD$57="no"," ",ROUND(AB2962,4))</f>
        <v>0.93899999999999995</v>
      </c>
      <c r="AE2962" s="110">
        <f>IF('3C-Water transport'!AD$58="no"," ",ROUND(AB2962,4))</f>
        <v>0.93899999999999995</v>
      </c>
    </row>
    <row r="2963" spans="5:31" x14ac:dyDescent="0.25">
      <c r="E2963" s="110">
        <f t="shared" si="186"/>
        <v>0.94000000000000072</v>
      </c>
      <c r="F2963" s="110">
        <f>IF('3A-Rail transport'!$AD$56="no"," ",ROUND(E2963,4))</f>
        <v>0.94</v>
      </c>
      <c r="G2963" s="110">
        <f>IF('3A-Rail transport'!$AD$57="no"," ",ROUND(E2963,4))</f>
        <v>0.94</v>
      </c>
      <c r="H2963" s="110"/>
      <c r="S2963" s="110">
        <f t="shared" si="187"/>
        <v>0.94000000000000072</v>
      </c>
      <c r="T2963" s="110">
        <f>IF('3B-Air transport'!AD$66="no"," ",ROUND(S2963,4))</f>
        <v>0.94</v>
      </c>
      <c r="U2963" s="110">
        <f>IF('3B-Air transport'!AD$67="no"," ",ROUND(S2963,4))</f>
        <v>0.94</v>
      </c>
      <c r="V2963" s="110">
        <f>IF('3B-Air transport'!AD$68="no"," ",ROUND(S2963,4))</f>
        <v>0.94</v>
      </c>
      <c r="W2963" s="110"/>
      <c r="AB2963" s="110">
        <f t="shared" si="188"/>
        <v>0.94000000000000072</v>
      </c>
      <c r="AC2963" s="110">
        <f>IF('3C-Water transport'!AD$56="no"," ",ROUND(AB2963,4))</f>
        <v>0.94</v>
      </c>
      <c r="AD2963" s="110">
        <f>IF('3C-Water transport'!AD$57="no"," ",ROUND(AB2963,4))</f>
        <v>0.94</v>
      </c>
      <c r="AE2963" s="110">
        <f>IF('3C-Water transport'!AD$58="no"," ",ROUND(AB2963,4))</f>
        <v>0.94</v>
      </c>
    </row>
    <row r="2964" spans="5:31" x14ac:dyDescent="0.25">
      <c r="E2964" s="110">
        <f t="shared" si="186"/>
        <v>0.94100000000000072</v>
      </c>
      <c r="F2964" s="110">
        <f>IF('3A-Rail transport'!$AD$56="no"," ",ROUND(E2964,4))</f>
        <v>0.94099999999999995</v>
      </c>
      <c r="G2964" s="110">
        <f>IF('3A-Rail transport'!$AD$57="no"," ",ROUND(E2964,4))</f>
        <v>0.94099999999999995</v>
      </c>
      <c r="H2964" s="110"/>
      <c r="S2964" s="110">
        <f t="shared" si="187"/>
        <v>0.94100000000000072</v>
      </c>
      <c r="T2964" s="110">
        <f>IF('3B-Air transport'!AD$66="no"," ",ROUND(S2964,4))</f>
        <v>0.94099999999999995</v>
      </c>
      <c r="U2964" s="110">
        <f>IF('3B-Air transport'!AD$67="no"," ",ROUND(S2964,4))</f>
        <v>0.94099999999999995</v>
      </c>
      <c r="V2964" s="110">
        <f>IF('3B-Air transport'!AD$68="no"," ",ROUND(S2964,4))</f>
        <v>0.94099999999999995</v>
      </c>
      <c r="W2964" s="110"/>
      <c r="AB2964" s="110">
        <f t="shared" si="188"/>
        <v>0.94100000000000072</v>
      </c>
      <c r="AC2964" s="110">
        <f>IF('3C-Water transport'!AD$56="no"," ",ROUND(AB2964,4))</f>
        <v>0.94099999999999995</v>
      </c>
      <c r="AD2964" s="110">
        <f>IF('3C-Water transport'!AD$57="no"," ",ROUND(AB2964,4))</f>
        <v>0.94099999999999995</v>
      </c>
      <c r="AE2964" s="110">
        <f>IF('3C-Water transport'!AD$58="no"," ",ROUND(AB2964,4))</f>
        <v>0.94099999999999995</v>
      </c>
    </row>
    <row r="2965" spans="5:31" x14ac:dyDescent="0.25">
      <c r="E2965" s="110">
        <f t="shared" si="186"/>
        <v>0.94200000000000073</v>
      </c>
      <c r="F2965" s="110">
        <f>IF('3A-Rail transport'!$AD$56="no"," ",ROUND(E2965,4))</f>
        <v>0.94199999999999995</v>
      </c>
      <c r="G2965" s="110">
        <f>IF('3A-Rail transport'!$AD$57="no"," ",ROUND(E2965,4))</f>
        <v>0.94199999999999995</v>
      </c>
      <c r="H2965" s="110"/>
      <c r="S2965" s="110">
        <f t="shared" si="187"/>
        <v>0.94200000000000073</v>
      </c>
      <c r="T2965" s="110">
        <f>IF('3B-Air transport'!AD$66="no"," ",ROUND(S2965,4))</f>
        <v>0.94199999999999995</v>
      </c>
      <c r="U2965" s="110">
        <f>IF('3B-Air transport'!AD$67="no"," ",ROUND(S2965,4))</f>
        <v>0.94199999999999995</v>
      </c>
      <c r="V2965" s="110">
        <f>IF('3B-Air transport'!AD$68="no"," ",ROUND(S2965,4))</f>
        <v>0.94199999999999995</v>
      </c>
      <c r="W2965" s="110"/>
      <c r="AB2965" s="110">
        <f t="shared" si="188"/>
        <v>0.94200000000000073</v>
      </c>
      <c r="AC2965" s="110">
        <f>IF('3C-Water transport'!AD$56="no"," ",ROUND(AB2965,4))</f>
        <v>0.94199999999999995</v>
      </c>
      <c r="AD2965" s="110">
        <f>IF('3C-Water transport'!AD$57="no"," ",ROUND(AB2965,4))</f>
        <v>0.94199999999999995</v>
      </c>
      <c r="AE2965" s="110">
        <f>IF('3C-Water transport'!AD$58="no"," ",ROUND(AB2965,4))</f>
        <v>0.94199999999999995</v>
      </c>
    </row>
    <row r="2966" spans="5:31" x14ac:dyDescent="0.25">
      <c r="E2966" s="110">
        <f t="shared" si="186"/>
        <v>0.94300000000000073</v>
      </c>
      <c r="F2966" s="110">
        <f>IF('3A-Rail transport'!$AD$56="no"," ",ROUND(E2966,4))</f>
        <v>0.94299999999999995</v>
      </c>
      <c r="G2966" s="110">
        <f>IF('3A-Rail transport'!$AD$57="no"," ",ROUND(E2966,4))</f>
        <v>0.94299999999999995</v>
      </c>
      <c r="H2966" s="110"/>
      <c r="S2966" s="110">
        <f t="shared" si="187"/>
        <v>0.94300000000000073</v>
      </c>
      <c r="T2966" s="110">
        <f>IF('3B-Air transport'!AD$66="no"," ",ROUND(S2966,4))</f>
        <v>0.94299999999999995</v>
      </c>
      <c r="U2966" s="110">
        <f>IF('3B-Air transport'!AD$67="no"," ",ROUND(S2966,4))</f>
        <v>0.94299999999999995</v>
      </c>
      <c r="V2966" s="110">
        <f>IF('3B-Air transport'!AD$68="no"," ",ROUND(S2966,4))</f>
        <v>0.94299999999999995</v>
      </c>
      <c r="W2966" s="110"/>
      <c r="AB2966" s="110">
        <f t="shared" si="188"/>
        <v>0.94300000000000073</v>
      </c>
      <c r="AC2966" s="110">
        <f>IF('3C-Water transport'!AD$56="no"," ",ROUND(AB2966,4))</f>
        <v>0.94299999999999995</v>
      </c>
      <c r="AD2966" s="110">
        <f>IF('3C-Water transport'!AD$57="no"," ",ROUND(AB2966,4))</f>
        <v>0.94299999999999995</v>
      </c>
      <c r="AE2966" s="110">
        <f>IF('3C-Water transport'!AD$58="no"," ",ROUND(AB2966,4))</f>
        <v>0.94299999999999995</v>
      </c>
    </row>
    <row r="2967" spans="5:31" x14ac:dyDescent="0.25">
      <c r="E2967" s="110">
        <f t="shared" si="186"/>
        <v>0.94400000000000073</v>
      </c>
      <c r="F2967" s="110">
        <f>IF('3A-Rail transport'!$AD$56="no"," ",ROUND(E2967,4))</f>
        <v>0.94399999999999995</v>
      </c>
      <c r="G2967" s="110">
        <f>IF('3A-Rail transport'!$AD$57="no"," ",ROUND(E2967,4))</f>
        <v>0.94399999999999995</v>
      </c>
      <c r="H2967" s="110"/>
      <c r="S2967" s="110">
        <f t="shared" si="187"/>
        <v>0.94400000000000073</v>
      </c>
      <c r="T2967" s="110">
        <f>IF('3B-Air transport'!AD$66="no"," ",ROUND(S2967,4))</f>
        <v>0.94399999999999995</v>
      </c>
      <c r="U2967" s="110">
        <f>IF('3B-Air transport'!AD$67="no"," ",ROUND(S2967,4))</f>
        <v>0.94399999999999995</v>
      </c>
      <c r="V2967" s="110">
        <f>IF('3B-Air transport'!AD$68="no"," ",ROUND(S2967,4))</f>
        <v>0.94399999999999995</v>
      </c>
      <c r="W2967" s="110"/>
      <c r="AB2967" s="110">
        <f t="shared" si="188"/>
        <v>0.94400000000000073</v>
      </c>
      <c r="AC2967" s="110">
        <f>IF('3C-Water transport'!AD$56="no"," ",ROUND(AB2967,4))</f>
        <v>0.94399999999999995</v>
      </c>
      <c r="AD2967" s="110">
        <f>IF('3C-Water transport'!AD$57="no"," ",ROUND(AB2967,4))</f>
        <v>0.94399999999999995</v>
      </c>
      <c r="AE2967" s="110">
        <f>IF('3C-Water transport'!AD$58="no"," ",ROUND(AB2967,4))</f>
        <v>0.94399999999999995</v>
      </c>
    </row>
    <row r="2968" spans="5:31" x14ac:dyDescent="0.25">
      <c r="E2968" s="110">
        <f t="shared" si="186"/>
        <v>0.94500000000000073</v>
      </c>
      <c r="F2968" s="110">
        <f>IF('3A-Rail transport'!$AD$56="no"," ",ROUND(E2968,4))</f>
        <v>0.94499999999999995</v>
      </c>
      <c r="G2968" s="110">
        <f>IF('3A-Rail transport'!$AD$57="no"," ",ROUND(E2968,4))</f>
        <v>0.94499999999999995</v>
      </c>
      <c r="H2968" s="110"/>
      <c r="S2968" s="110">
        <f t="shared" si="187"/>
        <v>0.94500000000000073</v>
      </c>
      <c r="T2968" s="110">
        <f>IF('3B-Air transport'!AD$66="no"," ",ROUND(S2968,4))</f>
        <v>0.94499999999999995</v>
      </c>
      <c r="U2968" s="110">
        <f>IF('3B-Air transport'!AD$67="no"," ",ROUND(S2968,4))</f>
        <v>0.94499999999999995</v>
      </c>
      <c r="V2968" s="110">
        <f>IF('3B-Air transport'!AD$68="no"," ",ROUND(S2968,4))</f>
        <v>0.94499999999999995</v>
      </c>
      <c r="W2968" s="110"/>
      <c r="AB2968" s="110">
        <f t="shared" si="188"/>
        <v>0.94500000000000073</v>
      </c>
      <c r="AC2968" s="110">
        <f>IF('3C-Water transport'!AD$56="no"," ",ROUND(AB2968,4))</f>
        <v>0.94499999999999995</v>
      </c>
      <c r="AD2968" s="110">
        <f>IF('3C-Water transport'!AD$57="no"," ",ROUND(AB2968,4))</f>
        <v>0.94499999999999995</v>
      </c>
      <c r="AE2968" s="110">
        <f>IF('3C-Water transport'!AD$58="no"," ",ROUND(AB2968,4))</f>
        <v>0.94499999999999995</v>
      </c>
    </row>
    <row r="2969" spans="5:31" x14ac:dyDescent="0.25">
      <c r="E2969" s="110">
        <f t="shared" si="186"/>
        <v>0.94600000000000073</v>
      </c>
      <c r="F2969" s="110">
        <f>IF('3A-Rail transport'!$AD$56="no"," ",ROUND(E2969,4))</f>
        <v>0.94599999999999995</v>
      </c>
      <c r="G2969" s="110">
        <f>IF('3A-Rail transport'!$AD$57="no"," ",ROUND(E2969,4))</f>
        <v>0.94599999999999995</v>
      </c>
      <c r="H2969" s="110"/>
      <c r="S2969" s="110">
        <f t="shared" si="187"/>
        <v>0.94600000000000073</v>
      </c>
      <c r="T2969" s="110">
        <f>IF('3B-Air transport'!AD$66="no"," ",ROUND(S2969,4))</f>
        <v>0.94599999999999995</v>
      </c>
      <c r="U2969" s="110">
        <f>IF('3B-Air transport'!AD$67="no"," ",ROUND(S2969,4))</f>
        <v>0.94599999999999995</v>
      </c>
      <c r="V2969" s="110">
        <f>IF('3B-Air transport'!AD$68="no"," ",ROUND(S2969,4))</f>
        <v>0.94599999999999995</v>
      </c>
      <c r="W2969" s="110"/>
      <c r="AB2969" s="110">
        <f t="shared" si="188"/>
        <v>0.94600000000000073</v>
      </c>
      <c r="AC2969" s="110">
        <f>IF('3C-Water transport'!AD$56="no"," ",ROUND(AB2969,4))</f>
        <v>0.94599999999999995</v>
      </c>
      <c r="AD2969" s="110">
        <f>IF('3C-Water transport'!AD$57="no"," ",ROUND(AB2969,4))</f>
        <v>0.94599999999999995</v>
      </c>
      <c r="AE2969" s="110">
        <f>IF('3C-Water transport'!AD$58="no"," ",ROUND(AB2969,4))</f>
        <v>0.94599999999999995</v>
      </c>
    </row>
    <row r="2970" spans="5:31" x14ac:dyDescent="0.25">
      <c r="E2970" s="110">
        <f t="shared" si="186"/>
        <v>0.94700000000000073</v>
      </c>
      <c r="F2970" s="110">
        <f>IF('3A-Rail transport'!$AD$56="no"," ",ROUND(E2970,4))</f>
        <v>0.94699999999999995</v>
      </c>
      <c r="G2970" s="110">
        <f>IF('3A-Rail transport'!$AD$57="no"," ",ROUND(E2970,4))</f>
        <v>0.94699999999999995</v>
      </c>
      <c r="H2970" s="110"/>
      <c r="S2970" s="110">
        <f t="shared" si="187"/>
        <v>0.94700000000000073</v>
      </c>
      <c r="T2970" s="110">
        <f>IF('3B-Air transport'!AD$66="no"," ",ROUND(S2970,4))</f>
        <v>0.94699999999999995</v>
      </c>
      <c r="U2970" s="110">
        <f>IF('3B-Air transport'!AD$67="no"," ",ROUND(S2970,4))</f>
        <v>0.94699999999999995</v>
      </c>
      <c r="V2970" s="110">
        <f>IF('3B-Air transport'!AD$68="no"," ",ROUND(S2970,4))</f>
        <v>0.94699999999999995</v>
      </c>
      <c r="W2970" s="110"/>
      <c r="AB2970" s="110">
        <f t="shared" si="188"/>
        <v>0.94700000000000073</v>
      </c>
      <c r="AC2970" s="110">
        <f>IF('3C-Water transport'!AD$56="no"," ",ROUND(AB2970,4))</f>
        <v>0.94699999999999995</v>
      </c>
      <c r="AD2970" s="110">
        <f>IF('3C-Water transport'!AD$57="no"," ",ROUND(AB2970,4))</f>
        <v>0.94699999999999995</v>
      </c>
      <c r="AE2970" s="110">
        <f>IF('3C-Water transport'!AD$58="no"," ",ROUND(AB2970,4))</f>
        <v>0.94699999999999995</v>
      </c>
    </row>
    <row r="2971" spans="5:31" x14ac:dyDescent="0.25">
      <c r="E2971" s="110">
        <f t="shared" si="186"/>
        <v>0.94800000000000073</v>
      </c>
      <c r="F2971" s="110">
        <f>IF('3A-Rail transport'!$AD$56="no"," ",ROUND(E2971,4))</f>
        <v>0.94799999999999995</v>
      </c>
      <c r="G2971" s="110">
        <f>IF('3A-Rail transport'!$AD$57="no"," ",ROUND(E2971,4))</f>
        <v>0.94799999999999995</v>
      </c>
      <c r="H2971" s="110"/>
      <c r="S2971" s="110">
        <f t="shared" si="187"/>
        <v>0.94800000000000073</v>
      </c>
      <c r="T2971" s="110">
        <f>IF('3B-Air transport'!AD$66="no"," ",ROUND(S2971,4))</f>
        <v>0.94799999999999995</v>
      </c>
      <c r="U2971" s="110">
        <f>IF('3B-Air transport'!AD$67="no"," ",ROUND(S2971,4))</f>
        <v>0.94799999999999995</v>
      </c>
      <c r="V2971" s="110">
        <f>IF('3B-Air transport'!AD$68="no"," ",ROUND(S2971,4))</f>
        <v>0.94799999999999995</v>
      </c>
      <c r="W2971" s="110"/>
      <c r="AB2971" s="110">
        <f t="shared" si="188"/>
        <v>0.94800000000000073</v>
      </c>
      <c r="AC2971" s="110">
        <f>IF('3C-Water transport'!AD$56="no"," ",ROUND(AB2971,4))</f>
        <v>0.94799999999999995</v>
      </c>
      <c r="AD2971" s="110">
        <f>IF('3C-Water transport'!AD$57="no"," ",ROUND(AB2971,4))</f>
        <v>0.94799999999999995</v>
      </c>
      <c r="AE2971" s="110">
        <f>IF('3C-Water transport'!AD$58="no"," ",ROUND(AB2971,4))</f>
        <v>0.94799999999999995</v>
      </c>
    </row>
    <row r="2972" spans="5:31" x14ac:dyDescent="0.25">
      <c r="E2972" s="110">
        <f t="shared" si="186"/>
        <v>0.94900000000000073</v>
      </c>
      <c r="F2972" s="110">
        <f>IF('3A-Rail transport'!$AD$56="no"," ",ROUND(E2972,4))</f>
        <v>0.94899999999999995</v>
      </c>
      <c r="G2972" s="110">
        <f>IF('3A-Rail transport'!$AD$57="no"," ",ROUND(E2972,4))</f>
        <v>0.94899999999999995</v>
      </c>
      <c r="H2972" s="110"/>
      <c r="S2972" s="110">
        <f t="shared" si="187"/>
        <v>0.94900000000000073</v>
      </c>
      <c r="T2972" s="110">
        <f>IF('3B-Air transport'!AD$66="no"," ",ROUND(S2972,4))</f>
        <v>0.94899999999999995</v>
      </c>
      <c r="U2972" s="110">
        <f>IF('3B-Air transport'!AD$67="no"," ",ROUND(S2972,4))</f>
        <v>0.94899999999999995</v>
      </c>
      <c r="V2972" s="110">
        <f>IF('3B-Air transport'!AD$68="no"," ",ROUND(S2972,4))</f>
        <v>0.94899999999999995</v>
      </c>
      <c r="W2972" s="110"/>
      <c r="AB2972" s="110">
        <f t="shared" si="188"/>
        <v>0.94900000000000073</v>
      </c>
      <c r="AC2972" s="110">
        <f>IF('3C-Water transport'!AD$56="no"," ",ROUND(AB2972,4))</f>
        <v>0.94899999999999995</v>
      </c>
      <c r="AD2972" s="110">
        <f>IF('3C-Water transport'!AD$57="no"," ",ROUND(AB2972,4))</f>
        <v>0.94899999999999995</v>
      </c>
      <c r="AE2972" s="110">
        <f>IF('3C-Water transport'!AD$58="no"," ",ROUND(AB2972,4))</f>
        <v>0.94899999999999995</v>
      </c>
    </row>
    <row r="2973" spans="5:31" x14ac:dyDescent="0.25">
      <c r="E2973" s="110">
        <f t="shared" si="186"/>
        <v>0.95000000000000073</v>
      </c>
      <c r="F2973" s="110">
        <f>IF('3A-Rail transport'!$AD$56="no"," ",ROUND(E2973,4))</f>
        <v>0.95</v>
      </c>
      <c r="G2973" s="110">
        <f>IF('3A-Rail transport'!$AD$57="no"," ",ROUND(E2973,4))</f>
        <v>0.95</v>
      </c>
      <c r="H2973" s="110"/>
      <c r="S2973" s="110">
        <f t="shared" si="187"/>
        <v>0.95000000000000073</v>
      </c>
      <c r="T2973" s="110">
        <f>IF('3B-Air transport'!AD$66="no"," ",ROUND(S2973,4))</f>
        <v>0.95</v>
      </c>
      <c r="U2973" s="110">
        <f>IF('3B-Air transport'!AD$67="no"," ",ROUND(S2973,4))</f>
        <v>0.95</v>
      </c>
      <c r="V2973" s="110">
        <f>IF('3B-Air transport'!AD$68="no"," ",ROUND(S2973,4))</f>
        <v>0.95</v>
      </c>
      <c r="W2973" s="110"/>
      <c r="AB2973" s="110">
        <f t="shared" si="188"/>
        <v>0.95000000000000073</v>
      </c>
      <c r="AC2973" s="110">
        <f>IF('3C-Water transport'!AD$56="no"," ",ROUND(AB2973,4))</f>
        <v>0.95</v>
      </c>
      <c r="AD2973" s="110">
        <f>IF('3C-Water transport'!AD$57="no"," ",ROUND(AB2973,4))</f>
        <v>0.95</v>
      </c>
      <c r="AE2973" s="110">
        <f>IF('3C-Water transport'!AD$58="no"," ",ROUND(AB2973,4))</f>
        <v>0.95</v>
      </c>
    </row>
    <row r="2974" spans="5:31" x14ac:dyDescent="0.25">
      <c r="E2974" s="110">
        <f t="shared" si="186"/>
        <v>0.95100000000000073</v>
      </c>
      <c r="F2974" s="110">
        <f>IF('3A-Rail transport'!$AD$56="no"," ",ROUND(E2974,4))</f>
        <v>0.95099999999999996</v>
      </c>
      <c r="G2974" s="110">
        <f>IF('3A-Rail transport'!$AD$57="no"," ",ROUND(E2974,4))</f>
        <v>0.95099999999999996</v>
      </c>
      <c r="H2974" s="110"/>
      <c r="S2974" s="110">
        <f t="shared" si="187"/>
        <v>0.95100000000000073</v>
      </c>
      <c r="T2974" s="110">
        <f>IF('3B-Air transport'!AD$66="no"," ",ROUND(S2974,4))</f>
        <v>0.95099999999999996</v>
      </c>
      <c r="U2974" s="110">
        <f>IF('3B-Air transport'!AD$67="no"," ",ROUND(S2974,4))</f>
        <v>0.95099999999999996</v>
      </c>
      <c r="V2974" s="110">
        <f>IF('3B-Air transport'!AD$68="no"," ",ROUND(S2974,4))</f>
        <v>0.95099999999999996</v>
      </c>
      <c r="W2974" s="110"/>
      <c r="AB2974" s="110">
        <f t="shared" si="188"/>
        <v>0.95100000000000073</v>
      </c>
      <c r="AC2974" s="110">
        <f>IF('3C-Water transport'!AD$56="no"," ",ROUND(AB2974,4))</f>
        <v>0.95099999999999996</v>
      </c>
      <c r="AD2974" s="110">
        <f>IF('3C-Water transport'!AD$57="no"," ",ROUND(AB2974,4))</f>
        <v>0.95099999999999996</v>
      </c>
      <c r="AE2974" s="110">
        <f>IF('3C-Water transport'!AD$58="no"," ",ROUND(AB2974,4))</f>
        <v>0.95099999999999996</v>
      </c>
    </row>
    <row r="2975" spans="5:31" x14ac:dyDescent="0.25">
      <c r="E2975" s="110">
        <f t="shared" si="186"/>
        <v>0.95200000000000073</v>
      </c>
      <c r="F2975" s="110">
        <f>IF('3A-Rail transport'!$AD$56="no"," ",ROUND(E2975,4))</f>
        <v>0.95199999999999996</v>
      </c>
      <c r="G2975" s="110">
        <f>IF('3A-Rail transport'!$AD$57="no"," ",ROUND(E2975,4))</f>
        <v>0.95199999999999996</v>
      </c>
      <c r="H2975" s="110"/>
      <c r="S2975" s="110">
        <f t="shared" si="187"/>
        <v>0.95200000000000073</v>
      </c>
      <c r="T2975" s="110">
        <f>IF('3B-Air transport'!AD$66="no"," ",ROUND(S2975,4))</f>
        <v>0.95199999999999996</v>
      </c>
      <c r="U2975" s="110">
        <f>IF('3B-Air transport'!AD$67="no"," ",ROUND(S2975,4))</f>
        <v>0.95199999999999996</v>
      </c>
      <c r="V2975" s="110">
        <f>IF('3B-Air transport'!AD$68="no"," ",ROUND(S2975,4))</f>
        <v>0.95199999999999996</v>
      </c>
      <c r="W2975" s="110"/>
      <c r="AB2975" s="110">
        <f t="shared" si="188"/>
        <v>0.95200000000000073</v>
      </c>
      <c r="AC2975" s="110">
        <f>IF('3C-Water transport'!AD$56="no"," ",ROUND(AB2975,4))</f>
        <v>0.95199999999999996</v>
      </c>
      <c r="AD2975" s="110">
        <f>IF('3C-Water transport'!AD$57="no"," ",ROUND(AB2975,4))</f>
        <v>0.95199999999999996</v>
      </c>
      <c r="AE2975" s="110">
        <f>IF('3C-Water transport'!AD$58="no"," ",ROUND(AB2975,4))</f>
        <v>0.95199999999999996</v>
      </c>
    </row>
    <row r="2976" spans="5:31" x14ac:dyDescent="0.25">
      <c r="E2976" s="110">
        <f t="shared" si="186"/>
        <v>0.95300000000000074</v>
      </c>
      <c r="F2976" s="110">
        <f>IF('3A-Rail transport'!$AD$56="no"," ",ROUND(E2976,4))</f>
        <v>0.95299999999999996</v>
      </c>
      <c r="G2976" s="110">
        <f>IF('3A-Rail transport'!$AD$57="no"," ",ROUND(E2976,4))</f>
        <v>0.95299999999999996</v>
      </c>
      <c r="H2976" s="110"/>
      <c r="S2976" s="110">
        <f t="shared" si="187"/>
        <v>0.95300000000000074</v>
      </c>
      <c r="T2976" s="110">
        <f>IF('3B-Air transport'!AD$66="no"," ",ROUND(S2976,4))</f>
        <v>0.95299999999999996</v>
      </c>
      <c r="U2976" s="110">
        <f>IF('3B-Air transport'!AD$67="no"," ",ROUND(S2976,4))</f>
        <v>0.95299999999999996</v>
      </c>
      <c r="V2976" s="110">
        <f>IF('3B-Air transport'!AD$68="no"," ",ROUND(S2976,4))</f>
        <v>0.95299999999999996</v>
      </c>
      <c r="W2976" s="110"/>
      <c r="AB2976" s="110">
        <f t="shared" si="188"/>
        <v>0.95300000000000074</v>
      </c>
      <c r="AC2976" s="110">
        <f>IF('3C-Water transport'!AD$56="no"," ",ROUND(AB2976,4))</f>
        <v>0.95299999999999996</v>
      </c>
      <c r="AD2976" s="110">
        <f>IF('3C-Water transport'!AD$57="no"," ",ROUND(AB2976,4))</f>
        <v>0.95299999999999996</v>
      </c>
      <c r="AE2976" s="110">
        <f>IF('3C-Water transport'!AD$58="no"," ",ROUND(AB2976,4))</f>
        <v>0.95299999999999996</v>
      </c>
    </row>
    <row r="2977" spans="5:31" x14ac:dyDescent="0.25">
      <c r="E2977" s="110">
        <f t="shared" si="186"/>
        <v>0.95400000000000074</v>
      </c>
      <c r="F2977" s="110">
        <f>IF('3A-Rail transport'!$AD$56="no"," ",ROUND(E2977,4))</f>
        <v>0.95399999999999996</v>
      </c>
      <c r="G2977" s="110">
        <f>IF('3A-Rail transport'!$AD$57="no"," ",ROUND(E2977,4))</f>
        <v>0.95399999999999996</v>
      </c>
      <c r="H2977" s="110"/>
      <c r="S2977" s="110">
        <f t="shared" si="187"/>
        <v>0.95400000000000074</v>
      </c>
      <c r="T2977" s="110">
        <f>IF('3B-Air transport'!AD$66="no"," ",ROUND(S2977,4))</f>
        <v>0.95399999999999996</v>
      </c>
      <c r="U2977" s="110">
        <f>IF('3B-Air transport'!AD$67="no"," ",ROUND(S2977,4))</f>
        <v>0.95399999999999996</v>
      </c>
      <c r="V2977" s="110">
        <f>IF('3B-Air transport'!AD$68="no"," ",ROUND(S2977,4))</f>
        <v>0.95399999999999996</v>
      </c>
      <c r="W2977" s="110"/>
      <c r="AB2977" s="110">
        <f t="shared" si="188"/>
        <v>0.95400000000000074</v>
      </c>
      <c r="AC2977" s="110">
        <f>IF('3C-Water transport'!AD$56="no"," ",ROUND(AB2977,4))</f>
        <v>0.95399999999999996</v>
      </c>
      <c r="AD2977" s="110">
        <f>IF('3C-Water transport'!AD$57="no"," ",ROUND(AB2977,4))</f>
        <v>0.95399999999999996</v>
      </c>
      <c r="AE2977" s="110">
        <f>IF('3C-Water transport'!AD$58="no"," ",ROUND(AB2977,4))</f>
        <v>0.95399999999999996</v>
      </c>
    </row>
    <row r="2978" spans="5:31" x14ac:dyDescent="0.25">
      <c r="E2978" s="110">
        <f t="shared" si="186"/>
        <v>0.95500000000000074</v>
      </c>
      <c r="F2978" s="110">
        <f>IF('3A-Rail transport'!$AD$56="no"," ",ROUND(E2978,4))</f>
        <v>0.95499999999999996</v>
      </c>
      <c r="G2978" s="110">
        <f>IF('3A-Rail transport'!$AD$57="no"," ",ROUND(E2978,4))</f>
        <v>0.95499999999999996</v>
      </c>
      <c r="H2978" s="110"/>
      <c r="S2978" s="110">
        <f t="shared" si="187"/>
        <v>0.95500000000000074</v>
      </c>
      <c r="T2978" s="110">
        <f>IF('3B-Air transport'!AD$66="no"," ",ROUND(S2978,4))</f>
        <v>0.95499999999999996</v>
      </c>
      <c r="U2978" s="110">
        <f>IF('3B-Air transport'!AD$67="no"," ",ROUND(S2978,4))</f>
        <v>0.95499999999999996</v>
      </c>
      <c r="V2978" s="110">
        <f>IF('3B-Air transport'!AD$68="no"," ",ROUND(S2978,4))</f>
        <v>0.95499999999999996</v>
      </c>
      <c r="W2978" s="110"/>
      <c r="AB2978" s="110">
        <f t="shared" si="188"/>
        <v>0.95500000000000074</v>
      </c>
      <c r="AC2978" s="110">
        <f>IF('3C-Water transport'!AD$56="no"," ",ROUND(AB2978,4))</f>
        <v>0.95499999999999996</v>
      </c>
      <c r="AD2978" s="110">
        <f>IF('3C-Water transport'!AD$57="no"," ",ROUND(AB2978,4))</f>
        <v>0.95499999999999996</v>
      </c>
      <c r="AE2978" s="110">
        <f>IF('3C-Water transport'!AD$58="no"," ",ROUND(AB2978,4))</f>
        <v>0.95499999999999996</v>
      </c>
    </row>
    <row r="2979" spans="5:31" x14ac:dyDescent="0.25">
      <c r="E2979" s="110">
        <f t="shared" si="186"/>
        <v>0.95600000000000074</v>
      </c>
      <c r="F2979" s="110">
        <f>IF('3A-Rail transport'!$AD$56="no"," ",ROUND(E2979,4))</f>
        <v>0.95599999999999996</v>
      </c>
      <c r="G2979" s="110">
        <f>IF('3A-Rail transport'!$AD$57="no"," ",ROUND(E2979,4))</f>
        <v>0.95599999999999996</v>
      </c>
      <c r="H2979" s="110"/>
      <c r="S2979" s="110">
        <f t="shared" si="187"/>
        <v>0.95600000000000074</v>
      </c>
      <c r="T2979" s="110">
        <f>IF('3B-Air transport'!AD$66="no"," ",ROUND(S2979,4))</f>
        <v>0.95599999999999996</v>
      </c>
      <c r="U2979" s="110">
        <f>IF('3B-Air transport'!AD$67="no"," ",ROUND(S2979,4))</f>
        <v>0.95599999999999996</v>
      </c>
      <c r="V2979" s="110">
        <f>IF('3B-Air transport'!AD$68="no"," ",ROUND(S2979,4))</f>
        <v>0.95599999999999996</v>
      </c>
      <c r="W2979" s="110"/>
      <c r="AB2979" s="110">
        <f t="shared" si="188"/>
        <v>0.95600000000000074</v>
      </c>
      <c r="AC2979" s="110">
        <f>IF('3C-Water transport'!AD$56="no"," ",ROUND(AB2979,4))</f>
        <v>0.95599999999999996</v>
      </c>
      <c r="AD2979" s="110">
        <f>IF('3C-Water transport'!AD$57="no"," ",ROUND(AB2979,4))</f>
        <v>0.95599999999999996</v>
      </c>
      <c r="AE2979" s="110">
        <f>IF('3C-Water transport'!AD$58="no"," ",ROUND(AB2979,4))</f>
        <v>0.95599999999999996</v>
      </c>
    </row>
    <row r="2980" spans="5:31" x14ac:dyDescent="0.25">
      <c r="E2980" s="110">
        <f t="shared" si="186"/>
        <v>0.95700000000000074</v>
      </c>
      <c r="F2980" s="110">
        <f>IF('3A-Rail transport'!$AD$56="no"," ",ROUND(E2980,4))</f>
        <v>0.95699999999999996</v>
      </c>
      <c r="G2980" s="110">
        <f>IF('3A-Rail transport'!$AD$57="no"," ",ROUND(E2980,4))</f>
        <v>0.95699999999999996</v>
      </c>
      <c r="H2980" s="110"/>
      <c r="S2980" s="110">
        <f t="shared" si="187"/>
        <v>0.95700000000000074</v>
      </c>
      <c r="T2980" s="110">
        <f>IF('3B-Air transport'!AD$66="no"," ",ROUND(S2980,4))</f>
        <v>0.95699999999999996</v>
      </c>
      <c r="U2980" s="110">
        <f>IF('3B-Air transport'!AD$67="no"," ",ROUND(S2980,4))</f>
        <v>0.95699999999999996</v>
      </c>
      <c r="V2980" s="110">
        <f>IF('3B-Air transport'!AD$68="no"," ",ROUND(S2980,4))</f>
        <v>0.95699999999999996</v>
      </c>
      <c r="W2980" s="110"/>
      <c r="AB2980" s="110">
        <f t="shared" si="188"/>
        <v>0.95700000000000074</v>
      </c>
      <c r="AC2980" s="110">
        <f>IF('3C-Water transport'!AD$56="no"," ",ROUND(AB2980,4))</f>
        <v>0.95699999999999996</v>
      </c>
      <c r="AD2980" s="110">
        <f>IF('3C-Water transport'!AD$57="no"," ",ROUND(AB2980,4))</f>
        <v>0.95699999999999996</v>
      </c>
      <c r="AE2980" s="110">
        <f>IF('3C-Water transport'!AD$58="no"," ",ROUND(AB2980,4))</f>
        <v>0.95699999999999996</v>
      </c>
    </row>
    <row r="2981" spans="5:31" x14ac:dyDescent="0.25">
      <c r="E2981" s="110">
        <f t="shared" si="186"/>
        <v>0.95800000000000074</v>
      </c>
      <c r="F2981" s="110">
        <f>IF('3A-Rail transport'!$AD$56="no"," ",ROUND(E2981,4))</f>
        <v>0.95799999999999996</v>
      </c>
      <c r="G2981" s="110">
        <f>IF('3A-Rail transport'!$AD$57="no"," ",ROUND(E2981,4))</f>
        <v>0.95799999999999996</v>
      </c>
      <c r="H2981" s="110"/>
      <c r="S2981" s="110">
        <f t="shared" si="187"/>
        <v>0.95800000000000074</v>
      </c>
      <c r="T2981" s="110">
        <f>IF('3B-Air transport'!AD$66="no"," ",ROUND(S2981,4))</f>
        <v>0.95799999999999996</v>
      </c>
      <c r="U2981" s="110">
        <f>IF('3B-Air transport'!AD$67="no"," ",ROUND(S2981,4))</f>
        <v>0.95799999999999996</v>
      </c>
      <c r="V2981" s="110">
        <f>IF('3B-Air transport'!AD$68="no"," ",ROUND(S2981,4))</f>
        <v>0.95799999999999996</v>
      </c>
      <c r="W2981" s="110"/>
      <c r="AB2981" s="110">
        <f t="shared" si="188"/>
        <v>0.95800000000000074</v>
      </c>
      <c r="AC2981" s="110">
        <f>IF('3C-Water transport'!AD$56="no"," ",ROUND(AB2981,4))</f>
        <v>0.95799999999999996</v>
      </c>
      <c r="AD2981" s="110">
        <f>IF('3C-Water transport'!AD$57="no"," ",ROUND(AB2981,4))</f>
        <v>0.95799999999999996</v>
      </c>
      <c r="AE2981" s="110">
        <f>IF('3C-Water transport'!AD$58="no"," ",ROUND(AB2981,4))</f>
        <v>0.95799999999999996</v>
      </c>
    </row>
    <row r="2982" spans="5:31" x14ac:dyDescent="0.25">
      <c r="E2982" s="110">
        <f t="shared" si="186"/>
        <v>0.95900000000000074</v>
      </c>
      <c r="F2982" s="110">
        <f>IF('3A-Rail transport'!$AD$56="no"," ",ROUND(E2982,4))</f>
        <v>0.95899999999999996</v>
      </c>
      <c r="G2982" s="110">
        <f>IF('3A-Rail transport'!$AD$57="no"," ",ROUND(E2982,4))</f>
        <v>0.95899999999999996</v>
      </c>
      <c r="H2982" s="110"/>
      <c r="S2982" s="110">
        <f t="shared" si="187"/>
        <v>0.95900000000000074</v>
      </c>
      <c r="T2982" s="110">
        <f>IF('3B-Air transport'!AD$66="no"," ",ROUND(S2982,4))</f>
        <v>0.95899999999999996</v>
      </c>
      <c r="U2982" s="110">
        <f>IF('3B-Air transport'!AD$67="no"," ",ROUND(S2982,4))</f>
        <v>0.95899999999999996</v>
      </c>
      <c r="V2982" s="110">
        <f>IF('3B-Air transport'!AD$68="no"," ",ROUND(S2982,4))</f>
        <v>0.95899999999999996</v>
      </c>
      <c r="W2982" s="110"/>
      <c r="AB2982" s="110">
        <f t="shared" si="188"/>
        <v>0.95900000000000074</v>
      </c>
      <c r="AC2982" s="110">
        <f>IF('3C-Water transport'!AD$56="no"," ",ROUND(AB2982,4))</f>
        <v>0.95899999999999996</v>
      </c>
      <c r="AD2982" s="110">
        <f>IF('3C-Water transport'!AD$57="no"," ",ROUND(AB2982,4))</f>
        <v>0.95899999999999996</v>
      </c>
      <c r="AE2982" s="110">
        <f>IF('3C-Water transport'!AD$58="no"," ",ROUND(AB2982,4))</f>
        <v>0.95899999999999996</v>
      </c>
    </row>
    <row r="2983" spans="5:31" x14ac:dyDescent="0.25">
      <c r="E2983" s="110">
        <f t="shared" si="186"/>
        <v>0.96000000000000074</v>
      </c>
      <c r="F2983" s="110">
        <f>IF('3A-Rail transport'!$AD$56="no"," ",ROUND(E2983,4))</f>
        <v>0.96</v>
      </c>
      <c r="G2983" s="110">
        <f>IF('3A-Rail transport'!$AD$57="no"," ",ROUND(E2983,4))</f>
        <v>0.96</v>
      </c>
      <c r="H2983" s="110"/>
      <c r="S2983" s="110">
        <f t="shared" si="187"/>
        <v>0.96000000000000074</v>
      </c>
      <c r="T2983" s="110">
        <f>IF('3B-Air transport'!AD$66="no"," ",ROUND(S2983,4))</f>
        <v>0.96</v>
      </c>
      <c r="U2983" s="110">
        <f>IF('3B-Air transport'!AD$67="no"," ",ROUND(S2983,4))</f>
        <v>0.96</v>
      </c>
      <c r="V2983" s="110">
        <f>IF('3B-Air transport'!AD$68="no"," ",ROUND(S2983,4))</f>
        <v>0.96</v>
      </c>
      <c r="W2983" s="110"/>
      <c r="AB2983" s="110">
        <f t="shared" si="188"/>
        <v>0.96000000000000074</v>
      </c>
      <c r="AC2983" s="110">
        <f>IF('3C-Water transport'!AD$56="no"," ",ROUND(AB2983,4))</f>
        <v>0.96</v>
      </c>
      <c r="AD2983" s="110">
        <f>IF('3C-Water transport'!AD$57="no"," ",ROUND(AB2983,4))</f>
        <v>0.96</v>
      </c>
      <c r="AE2983" s="110">
        <f>IF('3C-Water transport'!AD$58="no"," ",ROUND(AB2983,4))</f>
        <v>0.96</v>
      </c>
    </row>
    <row r="2984" spans="5:31" x14ac:dyDescent="0.25">
      <c r="E2984" s="110">
        <f t="shared" ref="E2984:E3023" si="189">E2983+0.001</f>
        <v>0.96100000000000074</v>
      </c>
      <c r="F2984" s="110">
        <f>IF('3A-Rail transport'!$AD$56="no"," ",ROUND(E2984,4))</f>
        <v>0.96099999999999997</v>
      </c>
      <c r="G2984" s="110">
        <f>IF('3A-Rail transport'!$AD$57="no"," ",ROUND(E2984,4))</f>
        <v>0.96099999999999997</v>
      </c>
      <c r="H2984" s="110"/>
      <c r="S2984" s="110">
        <f t="shared" ref="S2984:S3023" si="190">S2983+0.001</f>
        <v>0.96100000000000074</v>
      </c>
      <c r="T2984" s="110">
        <f>IF('3B-Air transport'!AD$66="no"," ",ROUND(S2984,4))</f>
        <v>0.96099999999999997</v>
      </c>
      <c r="U2984" s="110">
        <f>IF('3B-Air transport'!AD$67="no"," ",ROUND(S2984,4))</f>
        <v>0.96099999999999997</v>
      </c>
      <c r="V2984" s="110">
        <f>IF('3B-Air transport'!AD$68="no"," ",ROUND(S2984,4))</f>
        <v>0.96099999999999997</v>
      </c>
      <c r="W2984" s="110"/>
      <c r="AB2984" s="110">
        <f t="shared" ref="AB2984:AB3023" si="191">AB2983+0.001</f>
        <v>0.96100000000000074</v>
      </c>
      <c r="AC2984" s="110">
        <f>IF('3C-Water transport'!AD$56="no"," ",ROUND(AB2984,4))</f>
        <v>0.96099999999999997</v>
      </c>
      <c r="AD2984" s="110">
        <f>IF('3C-Water transport'!AD$57="no"," ",ROUND(AB2984,4))</f>
        <v>0.96099999999999997</v>
      </c>
      <c r="AE2984" s="110">
        <f>IF('3C-Water transport'!AD$58="no"," ",ROUND(AB2984,4))</f>
        <v>0.96099999999999997</v>
      </c>
    </row>
    <row r="2985" spans="5:31" x14ac:dyDescent="0.25">
      <c r="E2985" s="110">
        <f t="shared" si="189"/>
        <v>0.96200000000000074</v>
      </c>
      <c r="F2985" s="110">
        <f>IF('3A-Rail transport'!$AD$56="no"," ",ROUND(E2985,4))</f>
        <v>0.96199999999999997</v>
      </c>
      <c r="G2985" s="110">
        <f>IF('3A-Rail transport'!$AD$57="no"," ",ROUND(E2985,4))</f>
        <v>0.96199999999999997</v>
      </c>
      <c r="H2985" s="110"/>
      <c r="S2985" s="110">
        <f t="shared" si="190"/>
        <v>0.96200000000000074</v>
      </c>
      <c r="T2985" s="110">
        <f>IF('3B-Air transport'!AD$66="no"," ",ROUND(S2985,4))</f>
        <v>0.96199999999999997</v>
      </c>
      <c r="U2985" s="110">
        <f>IF('3B-Air transport'!AD$67="no"," ",ROUND(S2985,4))</f>
        <v>0.96199999999999997</v>
      </c>
      <c r="V2985" s="110">
        <f>IF('3B-Air transport'!AD$68="no"," ",ROUND(S2985,4))</f>
        <v>0.96199999999999997</v>
      </c>
      <c r="W2985" s="110"/>
      <c r="AB2985" s="110">
        <f t="shared" si="191"/>
        <v>0.96200000000000074</v>
      </c>
      <c r="AC2985" s="110">
        <f>IF('3C-Water transport'!AD$56="no"," ",ROUND(AB2985,4))</f>
        <v>0.96199999999999997</v>
      </c>
      <c r="AD2985" s="110">
        <f>IF('3C-Water transport'!AD$57="no"," ",ROUND(AB2985,4))</f>
        <v>0.96199999999999997</v>
      </c>
      <c r="AE2985" s="110">
        <f>IF('3C-Water transport'!AD$58="no"," ",ROUND(AB2985,4))</f>
        <v>0.96199999999999997</v>
      </c>
    </row>
    <row r="2986" spans="5:31" x14ac:dyDescent="0.25">
      <c r="E2986" s="110">
        <f t="shared" si="189"/>
        <v>0.96300000000000074</v>
      </c>
      <c r="F2986" s="110">
        <f>IF('3A-Rail transport'!$AD$56="no"," ",ROUND(E2986,4))</f>
        <v>0.96299999999999997</v>
      </c>
      <c r="G2986" s="110">
        <f>IF('3A-Rail transport'!$AD$57="no"," ",ROUND(E2986,4))</f>
        <v>0.96299999999999997</v>
      </c>
      <c r="H2986" s="110"/>
      <c r="S2986" s="110">
        <f t="shared" si="190"/>
        <v>0.96300000000000074</v>
      </c>
      <c r="T2986" s="110">
        <f>IF('3B-Air transport'!AD$66="no"," ",ROUND(S2986,4))</f>
        <v>0.96299999999999997</v>
      </c>
      <c r="U2986" s="110">
        <f>IF('3B-Air transport'!AD$67="no"," ",ROUND(S2986,4))</f>
        <v>0.96299999999999997</v>
      </c>
      <c r="V2986" s="110">
        <f>IF('3B-Air transport'!AD$68="no"," ",ROUND(S2986,4))</f>
        <v>0.96299999999999997</v>
      </c>
      <c r="W2986" s="110"/>
      <c r="AB2986" s="110">
        <f t="shared" si="191"/>
        <v>0.96300000000000074</v>
      </c>
      <c r="AC2986" s="110">
        <f>IF('3C-Water transport'!AD$56="no"," ",ROUND(AB2986,4))</f>
        <v>0.96299999999999997</v>
      </c>
      <c r="AD2986" s="110">
        <f>IF('3C-Water transport'!AD$57="no"," ",ROUND(AB2986,4))</f>
        <v>0.96299999999999997</v>
      </c>
      <c r="AE2986" s="110">
        <f>IF('3C-Water transport'!AD$58="no"," ",ROUND(AB2986,4))</f>
        <v>0.96299999999999997</v>
      </c>
    </row>
    <row r="2987" spans="5:31" x14ac:dyDescent="0.25">
      <c r="E2987" s="110">
        <f t="shared" si="189"/>
        <v>0.96400000000000075</v>
      </c>
      <c r="F2987" s="110">
        <f>IF('3A-Rail transport'!$AD$56="no"," ",ROUND(E2987,4))</f>
        <v>0.96399999999999997</v>
      </c>
      <c r="G2987" s="110">
        <f>IF('3A-Rail transport'!$AD$57="no"," ",ROUND(E2987,4))</f>
        <v>0.96399999999999997</v>
      </c>
      <c r="H2987" s="110"/>
      <c r="S2987" s="110">
        <f t="shared" si="190"/>
        <v>0.96400000000000075</v>
      </c>
      <c r="T2987" s="110">
        <f>IF('3B-Air transport'!AD$66="no"," ",ROUND(S2987,4))</f>
        <v>0.96399999999999997</v>
      </c>
      <c r="U2987" s="110">
        <f>IF('3B-Air transport'!AD$67="no"," ",ROUND(S2987,4))</f>
        <v>0.96399999999999997</v>
      </c>
      <c r="V2987" s="110">
        <f>IF('3B-Air transport'!AD$68="no"," ",ROUND(S2987,4))</f>
        <v>0.96399999999999997</v>
      </c>
      <c r="W2987" s="110"/>
      <c r="AB2987" s="110">
        <f t="shared" si="191"/>
        <v>0.96400000000000075</v>
      </c>
      <c r="AC2987" s="110">
        <f>IF('3C-Water transport'!AD$56="no"," ",ROUND(AB2987,4))</f>
        <v>0.96399999999999997</v>
      </c>
      <c r="AD2987" s="110">
        <f>IF('3C-Water transport'!AD$57="no"," ",ROUND(AB2987,4))</f>
        <v>0.96399999999999997</v>
      </c>
      <c r="AE2987" s="110">
        <f>IF('3C-Water transport'!AD$58="no"," ",ROUND(AB2987,4))</f>
        <v>0.96399999999999997</v>
      </c>
    </row>
    <row r="2988" spans="5:31" x14ac:dyDescent="0.25">
      <c r="E2988" s="110">
        <f t="shared" si="189"/>
        <v>0.96500000000000075</v>
      </c>
      <c r="F2988" s="110">
        <f>IF('3A-Rail transport'!$AD$56="no"," ",ROUND(E2988,4))</f>
        <v>0.96499999999999997</v>
      </c>
      <c r="G2988" s="110">
        <f>IF('3A-Rail transport'!$AD$57="no"," ",ROUND(E2988,4))</f>
        <v>0.96499999999999997</v>
      </c>
      <c r="H2988" s="110"/>
      <c r="S2988" s="110">
        <f t="shared" si="190"/>
        <v>0.96500000000000075</v>
      </c>
      <c r="T2988" s="110">
        <f>IF('3B-Air transport'!AD$66="no"," ",ROUND(S2988,4))</f>
        <v>0.96499999999999997</v>
      </c>
      <c r="U2988" s="110">
        <f>IF('3B-Air transport'!AD$67="no"," ",ROUND(S2988,4))</f>
        <v>0.96499999999999997</v>
      </c>
      <c r="V2988" s="110">
        <f>IF('3B-Air transport'!AD$68="no"," ",ROUND(S2988,4))</f>
        <v>0.96499999999999997</v>
      </c>
      <c r="W2988" s="110"/>
      <c r="AB2988" s="110">
        <f t="shared" si="191"/>
        <v>0.96500000000000075</v>
      </c>
      <c r="AC2988" s="110">
        <f>IF('3C-Water transport'!AD$56="no"," ",ROUND(AB2988,4))</f>
        <v>0.96499999999999997</v>
      </c>
      <c r="AD2988" s="110">
        <f>IF('3C-Water transport'!AD$57="no"," ",ROUND(AB2988,4))</f>
        <v>0.96499999999999997</v>
      </c>
      <c r="AE2988" s="110">
        <f>IF('3C-Water transport'!AD$58="no"," ",ROUND(AB2988,4))</f>
        <v>0.96499999999999997</v>
      </c>
    </row>
    <row r="2989" spans="5:31" x14ac:dyDescent="0.25">
      <c r="E2989" s="110">
        <f t="shared" si="189"/>
        <v>0.96600000000000075</v>
      </c>
      <c r="F2989" s="110">
        <f>IF('3A-Rail transport'!$AD$56="no"," ",ROUND(E2989,4))</f>
        <v>0.96599999999999997</v>
      </c>
      <c r="G2989" s="110">
        <f>IF('3A-Rail transport'!$AD$57="no"," ",ROUND(E2989,4))</f>
        <v>0.96599999999999997</v>
      </c>
      <c r="H2989" s="110"/>
      <c r="S2989" s="110">
        <f t="shared" si="190"/>
        <v>0.96600000000000075</v>
      </c>
      <c r="T2989" s="110">
        <f>IF('3B-Air transport'!AD$66="no"," ",ROUND(S2989,4))</f>
        <v>0.96599999999999997</v>
      </c>
      <c r="U2989" s="110">
        <f>IF('3B-Air transport'!AD$67="no"," ",ROUND(S2989,4))</f>
        <v>0.96599999999999997</v>
      </c>
      <c r="V2989" s="110">
        <f>IF('3B-Air transport'!AD$68="no"," ",ROUND(S2989,4))</f>
        <v>0.96599999999999997</v>
      </c>
      <c r="W2989" s="110"/>
      <c r="AB2989" s="110">
        <f t="shared" si="191"/>
        <v>0.96600000000000075</v>
      </c>
      <c r="AC2989" s="110">
        <f>IF('3C-Water transport'!AD$56="no"," ",ROUND(AB2989,4))</f>
        <v>0.96599999999999997</v>
      </c>
      <c r="AD2989" s="110">
        <f>IF('3C-Water transport'!AD$57="no"," ",ROUND(AB2989,4))</f>
        <v>0.96599999999999997</v>
      </c>
      <c r="AE2989" s="110">
        <f>IF('3C-Water transport'!AD$58="no"," ",ROUND(AB2989,4))</f>
        <v>0.96599999999999997</v>
      </c>
    </row>
    <row r="2990" spans="5:31" x14ac:dyDescent="0.25">
      <c r="E2990" s="110">
        <f t="shared" si="189"/>
        <v>0.96700000000000075</v>
      </c>
      <c r="F2990" s="110">
        <f>IF('3A-Rail transport'!$AD$56="no"," ",ROUND(E2990,4))</f>
        <v>0.96699999999999997</v>
      </c>
      <c r="G2990" s="110">
        <f>IF('3A-Rail transport'!$AD$57="no"," ",ROUND(E2990,4))</f>
        <v>0.96699999999999997</v>
      </c>
      <c r="H2990" s="110"/>
      <c r="S2990" s="110">
        <f t="shared" si="190"/>
        <v>0.96700000000000075</v>
      </c>
      <c r="T2990" s="110">
        <f>IF('3B-Air transport'!AD$66="no"," ",ROUND(S2990,4))</f>
        <v>0.96699999999999997</v>
      </c>
      <c r="U2990" s="110">
        <f>IF('3B-Air transport'!AD$67="no"," ",ROUND(S2990,4))</f>
        <v>0.96699999999999997</v>
      </c>
      <c r="V2990" s="110">
        <f>IF('3B-Air transport'!AD$68="no"," ",ROUND(S2990,4))</f>
        <v>0.96699999999999997</v>
      </c>
      <c r="W2990" s="110"/>
      <c r="AB2990" s="110">
        <f t="shared" si="191"/>
        <v>0.96700000000000075</v>
      </c>
      <c r="AC2990" s="110">
        <f>IF('3C-Water transport'!AD$56="no"," ",ROUND(AB2990,4))</f>
        <v>0.96699999999999997</v>
      </c>
      <c r="AD2990" s="110">
        <f>IF('3C-Water transport'!AD$57="no"," ",ROUND(AB2990,4))</f>
        <v>0.96699999999999997</v>
      </c>
      <c r="AE2990" s="110">
        <f>IF('3C-Water transport'!AD$58="no"," ",ROUND(AB2990,4))</f>
        <v>0.96699999999999997</v>
      </c>
    </row>
    <row r="2991" spans="5:31" x14ac:dyDescent="0.25">
      <c r="E2991" s="110">
        <f t="shared" si="189"/>
        <v>0.96800000000000075</v>
      </c>
      <c r="F2991" s="110">
        <f>IF('3A-Rail transport'!$AD$56="no"," ",ROUND(E2991,4))</f>
        <v>0.96799999999999997</v>
      </c>
      <c r="G2991" s="110">
        <f>IF('3A-Rail transport'!$AD$57="no"," ",ROUND(E2991,4))</f>
        <v>0.96799999999999997</v>
      </c>
      <c r="H2991" s="110"/>
      <c r="S2991" s="110">
        <f t="shared" si="190"/>
        <v>0.96800000000000075</v>
      </c>
      <c r="T2991" s="110">
        <f>IF('3B-Air transport'!AD$66="no"," ",ROUND(S2991,4))</f>
        <v>0.96799999999999997</v>
      </c>
      <c r="U2991" s="110">
        <f>IF('3B-Air transport'!AD$67="no"," ",ROUND(S2991,4))</f>
        <v>0.96799999999999997</v>
      </c>
      <c r="V2991" s="110">
        <f>IF('3B-Air transport'!AD$68="no"," ",ROUND(S2991,4))</f>
        <v>0.96799999999999997</v>
      </c>
      <c r="W2991" s="110"/>
      <c r="AB2991" s="110">
        <f t="shared" si="191"/>
        <v>0.96800000000000075</v>
      </c>
      <c r="AC2991" s="110">
        <f>IF('3C-Water transport'!AD$56="no"," ",ROUND(AB2991,4))</f>
        <v>0.96799999999999997</v>
      </c>
      <c r="AD2991" s="110">
        <f>IF('3C-Water transport'!AD$57="no"," ",ROUND(AB2991,4))</f>
        <v>0.96799999999999997</v>
      </c>
      <c r="AE2991" s="110">
        <f>IF('3C-Water transport'!AD$58="no"," ",ROUND(AB2991,4))</f>
        <v>0.96799999999999997</v>
      </c>
    </row>
    <row r="2992" spans="5:31" x14ac:dyDescent="0.25">
      <c r="E2992" s="110">
        <f t="shared" si="189"/>
        <v>0.96900000000000075</v>
      </c>
      <c r="F2992" s="110">
        <f>IF('3A-Rail transport'!$AD$56="no"," ",ROUND(E2992,4))</f>
        <v>0.96899999999999997</v>
      </c>
      <c r="G2992" s="110">
        <f>IF('3A-Rail transport'!$AD$57="no"," ",ROUND(E2992,4))</f>
        <v>0.96899999999999997</v>
      </c>
      <c r="H2992" s="110"/>
      <c r="S2992" s="110">
        <f t="shared" si="190"/>
        <v>0.96900000000000075</v>
      </c>
      <c r="T2992" s="110">
        <f>IF('3B-Air transport'!AD$66="no"," ",ROUND(S2992,4))</f>
        <v>0.96899999999999997</v>
      </c>
      <c r="U2992" s="110">
        <f>IF('3B-Air transport'!AD$67="no"," ",ROUND(S2992,4))</f>
        <v>0.96899999999999997</v>
      </c>
      <c r="V2992" s="110">
        <f>IF('3B-Air transport'!AD$68="no"," ",ROUND(S2992,4))</f>
        <v>0.96899999999999997</v>
      </c>
      <c r="W2992" s="110"/>
      <c r="AB2992" s="110">
        <f t="shared" si="191"/>
        <v>0.96900000000000075</v>
      </c>
      <c r="AC2992" s="110">
        <f>IF('3C-Water transport'!AD$56="no"," ",ROUND(AB2992,4))</f>
        <v>0.96899999999999997</v>
      </c>
      <c r="AD2992" s="110">
        <f>IF('3C-Water transport'!AD$57="no"," ",ROUND(AB2992,4))</f>
        <v>0.96899999999999997</v>
      </c>
      <c r="AE2992" s="110">
        <f>IF('3C-Water transport'!AD$58="no"," ",ROUND(AB2992,4))</f>
        <v>0.96899999999999997</v>
      </c>
    </row>
    <row r="2993" spans="5:31" x14ac:dyDescent="0.25">
      <c r="E2993" s="110">
        <f t="shared" si="189"/>
        <v>0.97000000000000075</v>
      </c>
      <c r="F2993" s="110">
        <f>IF('3A-Rail transport'!$AD$56="no"," ",ROUND(E2993,4))</f>
        <v>0.97</v>
      </c>
      <c r="G2993" s="110">
        <f>IF('3A-Rail transport'!$AD$57="no"," ",ROUND(E2993,4))</f>
        <v>0.97</v>
      </c>
      <c r="H2993" s="110"/>
      <c r="S2993" s="110">
        <f t="shared" si="190"/>
        <v>0.97000000000000075</v>
      </c>
      <c r="T2993" s="110">
        <f>IF('3B-Air transport'!AD$66="no"," ",ROUND(S2993,4))</f>
        <v>0.97</v>
      </c>
      <c r="U2993" s="110">
        <f>IF('3B-Air transport'!AD$67="no"," ",ROUND(S2993,4))</f>
        <v>0.97</v>
      </c>
      <c r="V2993" s="110">
        <f>IF('3B-Air transport'!AD$68="no"," ",ROUND(S2993,4))</f>
        <v>0.97</v>
      </c>
      <c r="W2993" s="110"/>
      <c r="AB2993" s="110">
        <f t="shared" si="191"/>
        <v>0.97000000000000075</v>
      </c>
      <c r="AC2993" s="110">
        <f>IF('3C-Water transport'!AD$56="no"," ",ROUND(AB2993,4))</f>
        <v>0.97</v>
      </c>
      <c r="AD2993" s="110">
        <f>IF('3C-Water transport'!AD$57="no"," ",ROUND(AB2993,4))</f>
        <v>0.97</v>
      </c>
      <c r="AE2993" s="110">
        <f>IF('3C-Water transport'!AD$58="no"," ",ROUND(AB2993,4))</f>
        <v>0.97</v>
      </c>
    </row>
    <row r="2994" spans="5:31" x14ac:dyDescent="0.25">
      <c r="E2994" s="110">
        <f t="shared" si="189"/>
        <v>0.97100000000000075</v>
      </c>
      <c r="F2994" s="110">
        <f>IF('3A-Rail transport'!$AD$56="no"," ",ROUND(E2994,4))</f>
        <v>0.97099999999999997</v>
      </c>
      <c r="G2994" s="110">
        <f>IF('3A-Rail transport'!$AD$57="no"," ",ROUND(E2994,4))</f>
        <v>0.97099999999999997</v>
      </c>
      <c r="H2994" s="110"/>
      <c r="S2994" s="110">
        <f t="shared" si="190"/>
        <v>0.97100000000000075</v>
      </c>
      <c r="T2994" s="110">
        <f>IF('3B-Air transport'!AD$66="no"," ",ROUND(S2994,4))</f>
        <v>0.97099999999999997</v>
      </c>
      <c r="U2994" s="110">
        <f>IF('3B-Air transport'!AD$67="no"," ",ROUND(S2994,4))</f>
        <v>0.97099999999999997</v>
      </c>
      <c r="V2994" s="110">
        <f>IF('3B-Air transport'!AD$68="no"," ",ROUND(S2994,4))</f>
        <v>0.97099999999999997</v>
      </c>
      <c r="W2994" s="110"/>
      <c r="AB2994" s="110">
        <f t="shared" si="191"/>
        <v>0.97100000000000075</v>
      </c>
      <c r="AC2994" s="110">
        <f>IF('3C-Water transport'!AD$56="no"," ",ROUND(AB2994,4))</f>
        <v>0.97099999999999997</v>
      </c>
      <c r="AD2994" s="110">
        <f>IF('3C-Water transport'!AD$57="no"," ",ROUND(AB2994,4))</f>
        <v>0.97099999999999997</v>
      </c>
      <c r="AE2994" s="110">
        <f>IF('3C-Water transport'!AD$58="no"," ",ROUND(AB2994,4))</f>
        <v>0.97099999999999997</v>
      </c>
    </row>
    <row r="2995" spans="5:31" x14ac:dyDescent="0.25">
      <c r="E2995" s="110">
        <f t="shared" si="189"/>
        <v>0.97200000000000075</v>
      </c>
      <c r="F2995" s="110">
        <f>IF('3A-Rail transport'!$AD$56="no"," ",ROUND(E2995,4))</f>
        <v>0.97199999999999998</v>
      </c>
      <c r="G2995" s="110">
        <f>IF('3A-Rail transport'!$AD$57="no"," ",ROUND(E2995,4))</f>
        <v>0.97199999999999998</v>
      </c>
      <c r="H2995" s="110"/>
      <c r="S2995" s="110">
        <f t="shared" si="190"/>
        <v>0.97200000000000075</v>
      </c>
      <c r="T2995" s="110">
        <f>IF('3B-Air transport'!AD$66="no"," ",ROUND(S2995,4))</f>
        <v>0.97199999999999998</v>
      </c>
      <c r="U2995" s="110">
        <f>IF('3B-Air transport'!AD$67="no"," ",ROUND(S2995,4))</f>
        <v>0.97199999999999998</v>
      </c>
      <c r="V2995" s="110">
        <f>IF('3B-Air transport'!AD$68="no"," ",ROUND(S2995,4))</f>
        <v>0.97199999999999998</v>
      </c>
      <c r="W2995" s="110"/>
      <c r="AB2995" s="110">
        <f t="shared" si="191"/>
        <v>0.97200000000000075</v>
      </c>
      <c r="AC2995" s="110">
        <f>IF('3C-Water transport'!AD$56="no"," ",ROUND(AB2995,4))</f>
        <v>0.97199999999999998</v>
      </c>
      <c r="AD2995" s="110">
        <f>IF('3C-Water transport'!AD$57="no"," ",ROUND(AB2995,4))</f>
        <v>0.97199999999999998</v>
      </c>
      <c r="AE2995" s="110">
        <f>IF('3C-Water transport'!AD$58="no"," ",ROUND(AB2995,4))</f>
        <v>0.97199999999999998</v>
      </c>
    </row>
    <row r="2996" spans="5:31" x14ac:dyDescent="0.25">
      <c r="E2996" s="110">
        <f t="shared" si="189"/>
        <v>0.97300000000000075</v>
      </c>
      <c r="F2996" s="110">
        <f>IF('3A-Rail transport'!$AD$56="no"," ",ROUND(E2996,4))</f>
        <v>0.97299999999999998</v>
      </c>
      <c r="G2996" s="110">
        <f>IF('3A-Rail transport'!$AD$57="no"," ",ROUND(E2996,4))</f>
        <v>0.97299999999999998</v>
      </c>
      <c r="H2996" s="110"/>
      <c r="S2996" s="110">
        <f t="shared" si="190"/>
        <v>0.97300000000000075</v>
      </c>
      <c r="T2996" s="110">
        <f>IF('3B-Air transport'!AD$66="no"," ",ROUND(S2996,4))</f>
        <v>0.97299999999999998</v>
      </c>
      <c r="U2996" s="110">
        <f>IF('3B-Air transport'!AD$67="no"," ",ROUND(S2996,4))</f>
        <v>0.97299999999999998</v>
      </c>
      <c r="V2996" s="110">
        <f>IF('3B-Air transport'!AD$68="no"," ",ROUND(S2996,4))</f>
        <v>0.97299999999999998</v>
      </c>
      <c r="W2996" s="110"/>
      <c r="AB2996" s="110">
        <f t="shared" si="191"/>
        <v>0.97300000000000075</v>
      </c>
      <c r="AC2996" s="110">
        <f>IF('3C-Water transport'!AD$56="no"," ",ROUND(AB2996,4))</f>
        <v>0.97299999999999998</v>
      </c>
      <c r="AD2996" s="110">
        <f>IF('3C-Water transport'!AD$57="no"," ",ROUND(AB2996,4))</f>
        <v>0.97299999999999998</v>
      </c>
      <c r="AE2996" s="110">
        <f>IF('3C-Water transport'!AD$58="no"," ",ROUND(AB2996,4))</f>
        <v>0.97299999999999998</v>
      </c>
    </row>
    <row r="2997" spans="5:31" x14ac:dyDescent="0.25">
      <c r="E2997" s="110">
        <f t="shared" si="189"/>
        <v>0.97400000000000075</v>
      </c>
      <c r="F2997" s="110">
        <f>IF('3A-Rail transport'!$AD$56="no"," ",ROUND(E2997,4))</f>
        <v>0.97399999999999998</v>
      </c>
      <c r="G2997" s="110">
        <f>IF('3A-Rail transport'!$AD$57="no"," ",ROUND(E2997,4))</f>
        <v>0.97399999999999998</v>
      </c>
      <c r="H2997" s="110"/>
      <c r="S2997" s="110">
        <f t="shared" si="190"/>
        <v>0.97400000000000075</v>
      </c>
      <c r="T2997" s="110">
        <f>IF('3B-Air transport'!AD$66="no"," ",ROUND(S2997,4))</f>
        <v>0.97399999999999998</v>
      </c>
      <c r="U2997" s="110">
        <f>IF('3B-Air transport'!AD$67="no"," ",ROUND(S2997,4))</f>
        <v>0.97399999999999998</v>
      </c>
      <c r="V2997" s="110">
        <f>IF('3B-Air transport'!AD$68="no"," ",ROUND(S2997,4))</f>
        <v>0.97399999999999998</v>
      </c>
      <c r="W2997" s="110"/>
      <c r="AB2997" s="110">
        <f t="shared" si="191"/>
        <v>0.97400000000000075</v>
      </c>
      <c r="AC2997" s="110">
        <f>IF('3C-Water transport'!AD$56="no"," ",ROUND(AB2997,4))</f>
        <v>0.97399999999999998</v>
      </c>
      <c r="AD2997" s="110">
        <f>IF('3C-Water transport'!AD$57="no"," ",ROUND(AB2997,4))</f>
        <v>0.97399999999999998</v>
      </c>
      <c r="AE2997" s="110">
        <f>IF('3C-Water transport'!AD$58="no"," ",ROUND(AB2997,4))</f>
        <v>0.97399999999999998</v>
      </c>
    </row>
    <row r="2998" spans="5:31" x14ac:dyDescent="0.25">
      <c r="E2998" s="110">
        <f t="shared" si="189"/>
        <v>0.97500000000000075</v>
      </c>
      <c r="F2998" s="110">
        <f>IF('3A-Rail transport'!$AD$56="no"," ",ROUND(E2998,4))</f>
        <v>0.97499999999999998</v>
      </c>
      <c r="G2998" s="110">
        <f>IF('3A-Rail transport'!$AD$57="no"," ",ROUND(E2998,4))</f>
        <v>0.97499999999999998</v>
      </c>
      <c r="H2998" s="110"/>
      <c r="S2998" s="110">
        <f t="shared" si="190"/>
        <v>0.97500000000000075</v>
      </c>
      <c r="T2998" s="110">
        <f>IF('3B-Air transport'!AD$66="no"," ",ROUND(S2998,4))</f>
        <v>0.97499999999999998</v>
      </c>
      <c r="U2998" s="110">
        <f>IF('3B-Air transport'!AD$67="no"," ",ROUND(S2998,4))</f>
        <v>0.97499999999999998</v>
      </c>
      <c r="V2998" s="110">
        <f>IF('3B-Air transport'!AD$68="no"," ",ROUND(S2998,4))</f>
        <v>0.97499999999999998</v>
      </c>
      <c r="W2998" s="110"/>
      <c r="AB2998" s="110">
        <f t="shared" si="191"/>
        <v>0.97500000000000075</v>
      </c>
      <c r="AC2998" s="110">
        <f>IF('3C-Water transport'!AD$56="no"," ",ROUND(AB2998,4))</f>
        <v>0.97499999999999998</v>
      </c>
      <c r="AD2998" s="110">
        <f>IF('3C-Water transport'!AD$57="no"," ",ROUND(AB2998,4))</f>
        <v>0.97499999999999998</v>
      </c>
      <c r="AE2998" s="110">
        <f>IF('3C-Water transport'!AD$58="no"," ",ROUND(AB2998,4))</f>
        <v>0.97499999999999998</v>
      </c>
    </row>
    <row r="2999" spans="5:31" x14ac:dyDescent="0.25">
      <c r="E2999" s="110">
        <f t="shared" si="189"/>
        <v>0.97600000000000076</v>
      </c>
      <c r="F2999" s="110">
        <f>IF('3A-Rail transport'!$AD$56="no"," ",ROUND(E2999,4))</f>
        <v>0.97599999999999998</v>
      </c>
      <c r="G2999" s="110">
        <f>IF('3A-Rail transport'!$AD$57="no"," ",ROUND(E2999,4))</f>
        <v>0.97599999999999998</v>
      </c>
      <c r="H2999" s="110"/>
      <c r="S2999" s="110">
        <f t="shared" si="190"/>
        <v>0.97600000000000076</v>
      </c>
      <c r="T2999" s="110">
        <f>IF('3B-Air transport'!AD$66="no"," ",ROUND(S2999,4))</f>
        <v>0.97599999999999998</v>
      </c>
      <c r="U2999" s="110">
        <f>IF('3B-Air transport'!AD$67="no"," ",ROUND(S2999,4))</f>
        <v>0.97599999999999998</v>
      </c>
      <c r="V2999" s="110">
        <f>IF('3B-Air transport'!AD$68="no"," ",ROUND(S2999,4))</f>
        <v>0.97599999999999998</v>
      </c>
      <c r="W2999" s="110"/>
      <c r="AB2999" s="110">
        <f t="shared" si="191"/>
        <v>0.97600000000000076</v>
      </c>
      <c r="AC2999" s="110">
        <f>IF('3C-Water transport'!AD$56="no"," ",ROUND(AB2999,4))</f>
        <v>0.97599999999999998</v>
      </c>
      <c r="AD2999" s="110">
        <f>IF('3C-Water transport'!AD$57="no"," ",ROUND(AB2999,4))</f>
        <v>0.97599999999999998</v>
      </c>
      <c r="AE2999" s="110">
        <f>IF('3C-Water transport'!AD$58="no"," ",ROUND(AB2999,4))</f>
        <v>0.97599999999999998</v>
      </c>
    </row>
    <row r="3000" spans="5:31" x14ac:dyDescent="0.25">
      <c r="E3000" s="110">
        <f t="shared" si="189"/>
        <v>0.97700000000000076</v>
      </c>
      <c r="F3000" s="110">
        <f>IF('3A-Rail transport'!$AD$56="no"," ",ROUND(E3000,4))</f>
        <v>0.97699999999999998</v>
      </c>
      <c r="G3000" s="110">
        <f>IF('3A-Rail transport'!$AD$57="no"," ",ROUND(E3000,4))</f>
        <v>0.97699999999999998</v>
      </c>
      <c r="H3000" s="110"/>
      <c r="S3000" s="110">
        <f t="shared" si="190"/>
        <v>0.97700000000000076</v>
      </c>
      <c r="T3000" s="110">
        <f>IF('3B-Air transport'!AD$66="no"," ",ROUND(S3000,4))</f>
        <v>0.97699999999999998</v>
      </c>
      <c r="U3000" s="110">
        <f>IF('3B-Air transport'!AD$67="no"," ",ROUND(S3000,4))</f>
        <v>0.97699999999999998</v>
      </c>
      <c r="V3000" s="110">
        <f>IF('3B-Air transport'!AD$68="no"," ",ROUND(S3000,4))</f>
        <v>0.97699999999999998</v>
      </c>
      <c r="W3000" s="110"/>
      <c r="AB3000" s="110">
        <f t="shared" si="191"/>
        <v>0.97700000000000076</v>
      </c>
      <c r="AC3000" s="110">
        <f>IF('3C-Water transport'!AD$56="no"," ",ROUND(AB3000,4))</f>
        <v>0.97699999999999998</v>
      </c>
      <c r="AD3000" s="110">
        <f>IF('3C-Water transport'!AD$57="no"," ",ROUND(AB3000,4))</f>
        <v>0.97699999999999998</v>
      </c>
      <c r="AE3000" s="110">
        <f>IF('3C-Water transport'!AD$58="no"," ",ROUND(AB3000,4))</f>
        <v>0.97699999999999998</v>
      </c>
    </row>
    <row r="3001" spans="5:31" x14ac:dyDescent="0.25">
      <c r="E3001" s="110">
        <f t="shared" si="189"/>
        <v>0.97800000000000076</v>
      </c>
      <c r="F3001" s="110">
        <f>IF('3A-Rail transport'!$AD$56="no"," ",ROUND(E3001,4))</f>
        <v>0.97799999999999998</v>
      </c>
      <c r="G3001" s="110">
        <f>IF('3A-Rail transport'!$AD$57="no"," ",ROUND(E3001,4))</f>
        <v>0.97799999999999998</v>
      </c>
      <c r="H3001" s="110"/>
      <c r="S3001" s="110">
        <f t="shared" si="190"/>
        <v>0.97800000000000076</v>
      </c>
      <c r="T3001" s="110">
        <f>IF('3B-Air transport'!AD$66="no"," ",ROUND(S3001,4))</f>
        <v>0.97799999999999998</v>
      </c>
      <c r="U3001" s="110">
        <f>IF('3B-Air transport'!AD$67="no"," ",ROUND(S3001,4))</f>
        <v>0.97799999999999998</v>
      </c>
      <c r="V3001" s="110">
        <f>IF('3B-Air transport'!AD$68="no"," ",ROUND(S3001,4))</f>
        <v>0.97799999999999998</v>
      </c>
      <c r="W3001" s="110"/>
      <c r="AB3001" s="110">
        <f t="shared" si="191"/>
        <v>0.97800000000000076</v>
      </c>
      <c r="AC3001" s="110">
        <f>IF('3C-Water transport'!AD$56="no"," ",ROUND(AB3001,4))</f>
        <v>0.97799999999999998</v>
      </c>
      <c r="AD3001" s="110">
        <f>IF('3C-Water transport'!AD$57="no"," ",ROUND(AB3001,4))</f>
        <v>0.97799999999999998</v>
      </c>
      <c r="AE3001" s="110">
        <f>IF('3C-Water transport'!AD$58="no"," ",ROUND(AB3001,4))</f>
        <v>0.97799999999999998</v>
      </c>
    </row>
    <row r="3002" spans="5:31" x14ac:dyDescent="0.25">
      <c r="E3002" s="110">
        <f t="shared" si="189"/>
        <v>0.97900000000000076</v>
      </c>
      <c r="F3002" s="110">
        <f>IF('3A-Rail transport'!$AD$56="no"," ",ROUND(E3002,4))</f>
        <v>0.97899999999999998</v>
      </c>
      <c r="G3002" s="110">
        <f>IF('3A-Rail transport'!$AD$57="no"," ",ROUND(E3002,4))</f>
        <v>0.97899999999999998</v>
      </c>
      <c r="H3002" s="110"/>
      <c r="S3002" s="110">
        <f t="shared" si="190"/>
        <v>0.97900000000000076</v>
      </c>
      <c r="T3002" s="110">
        <f>IF('3B-Air transport'!AD$66="no"," ",ROUND(S3002,4))</f>
        <v>0.97899999999999998</v>
      </c>
      <c r="U3002" s="110">
        <f>IF('3B-Air transport'!AD$67="no"," ",ROUND(S3002,4))</f>
        <v>0.97899999999999998</v>
      </c>
      <c r="V3002" s="110">
        <f>IF('3B-Air transport'!AD$68="no"," ",ROUND(S3002,4))</f>
        <v>0.97899999999999998</v>
      </c>
      <c r="W3002" s="110"/>
      <c r="AB3002" s="110">
        <f t="shared" si="191"/>
        <v>0.97900000000000076</v>
      </c>
      <c r="AC3002" s="110">
        <f>IF('3C-Water transport'!AD$56="no"," ",ROUND(AB3002,4))</f>
        <v>0.97899999999999998</v>
      </c>
      <c r="AD3002" s="110">
        <f>IF('3C-Water transport'!AD$57="no"," ",ROUND(AB3002,4))</f>
        <v>0.97899999999999998</v>
      </c>
      <c r="AE3002" s="110">
        <f>IF('3C-Water transport'!AD$58="no"," ",ROUND(AB3002,4))</f>
        <v>0.97899999999999998</v>
      </c>
    </row>
    <row r="3003" spans="5:31" x14ac:dyDescent="0.25">
      <c r="E3003" s="110">
        <f t="shared" si="189"/>
        <v>0.98000000000000076</v>
      </c>
      <c r="F3003" s="110">
        <f>IF('3A-Rail transport'!$AD$56="no"," ",ROUND(E3003,4))</f>
        <v>0.98</v>
      </c>
      <c r="G3003" s="110">
        <f>IF('3A-Rail transport'!$AD$57="no"," ",ROUND(E3003,4))</f>
        <v>0.98</v>
      </c>
      <c r="H3003" s="110"/>
      <c r="S3003" s="110">
        <f t="shared" si="190"/>
        <v>0.98000000000000076</v>
      </c>
      <c r="T3003" s="110">
        <f>IF('3B-Air transport'!AD$66="no"," ",ROUND(S3003,4))</f>
        <v>0.98</v>
      </c>
      <c r="U3003" s="110">
        <f>IF('3B-Air transport'!AD$67="no"," ",ROUND(S3003,4))</f>
        <v>0.98</v>
      </c>
      <c r="V3003" s="110">
        <f>IF('3B-Air transport'!AD$68="no"," ",ROUND(S3003,4))</f>
        <v>0.98</v>
      </c>
      <c r="W3003" s="110"/>
      <c r="AB3003" s="110">
        <f t="shared" si="191"/>
        <v>0.98000000000000076</v>
      </c>
      <c r="AC3003" s="110">
        <f>IF('3C-Water transport'!AD$56="no"," ",ROUND(AB3003,4))</f>
        <v>0.98</v>
      </c>
      <c r="AD3003" s="110">
        <f>IF('3C-Water transport'!AD$57="no"," ",ROUND(AB3003,4))</f>
        <v>0.98</v>
      </c>
      <c r="AE3003" s="110">
        <f>IF('3C-Water transport'!AD$58="no"," ",ROUND(AB3003,4))</f>
        <v>0.98</v>
      </c>
    </row>
    <row r="3004" spans="5:31" x14ac:dyDescent="0.25">
      <c r="E3004" s="110">
        <f t="shared" si="189"/>
        <v>0.98100000000000076</v>
      </c>
      <c r="F3004" s="110">
        <f>IF('3A-Rail transport'!$AD$56="no"," ",ROUND(E3004,4))</f>
        <v>0.98099999999999998</v>
      </c>
      <c r="G3004" s="110">
        <f>IF('3A-Rail transport'!$AD$57="no"," ",ROUND(E3004,4))</f>
        <v>0.98099999999999998</v>
      </c>
      <c r="H3004" s="110"/>
      <c r="S3004" s="110">
        <f t="shared" si="190"/>
        <v>0.98100000000000076</v>
      </c>
      <c r="T3004" s="110">
        <f>IF('3B-Air transport'!AD$66="no"," ",ROUND(S3004,4))</f>
        <v>0.98099999999999998</v>
      </c>
      <c r="U3004" s="110">
        <f>IF('3B-Air transport'!AD$67="no"," ",ROUND(S3004,4))</f>
        <v>0.98099999999999998</v>
      </c>
      <c r="V3004" s="110">
        <f>IF('3B-Air transport'!AD$68="no"," ",ROUND(S3004,4))</f>
        <v>0.98099999999999998</v>
      </c>
      <c r="W3004" s="110"/>
      <c r="AB3004" s="110">
        <f t="shared" si="191"/>
        <v>0.98100000000000076</v>
      </c>
      <c r="AC3004" s="110">
        <f>IF('3C-Water transport'!AD$56="no"," ",ROUND(AB3004,4))</f>
        <v>0.98099999999999998</v>
      </c>
      <c r="AD3004" s="110">
        <f>IF('3C-Water transport'!AD$57="no"," ",ROUND(AB3004,4))</f>
        <v>0.98099999999999998</v>
      </c>
      <c r="AE3004" s="110">
        <f>IF('3C-Water transport'!AD$58="no"," ",ROUND(AB3004,4))</f>
        <v>0.98099999999999998</v>
      </c>
    </row>
    <row r="3005" spans="5:31" x14ac:dyDescent="0.25">
      <c r="E3005" s="110">
        <f t="shared" si="189"/>
        <v>0.98200000000000076</v>
      </c>
      <c r="F3005" s="110">
        <f>IF('3A-Rail transport'!$AD$56="no"," ",ROUND(E3005,4))</f>
        <v>0.98199999999999998</v>
      </c>
      <c r="G3005" s="110">
        <f>IF('3A-Rail transport'!$AD$57="no"," ",ROUND(E3005,4))</f>
        <v>0.98199999999999998</v>
      </c>
      <c r="H3005" s="110"/>
      <c r="S3005" s="110">
        <f t="shared" si="190"/>
        <v>0.98200000000000076</v>
      </c>
      <c r="T3005" s="110">
        <f>IF('3B-Air transport'!AD$66="no"," ",ROUND(S3005,4))</f>
        <v>0.98199999999999998</v>
      </c>
      <c r="U3005" s="110">
        <f>IF('3B-Air transport'!AD$67="no"," ",ROUND(S3005,4))</f>
        <v>0.98199999999999998</v>
      </c>
      <c r="V3005" s="110">
        <f>IF('3B-Air transport'!AD$68="no"," ",ROUND(S3005,4))</f>
        <v>0.98199999999999998</v>
      </c>
      <c r="W3005" s="110"/>
      <c r="AB3005" s="110">
        <f t="shared" si="191"/>
        <v>0.98200000000000076</v>
      </c>
      <c r="AC3005" s="110">
        <f>IF('3C-Water transport'!AD$56="no"," ",ROUND(AB3005,4))</f>
        <v>0.98199999999999998</v>
      </c>
      <c r="AD3005" s="110">
        <f>IF('3C-Water transport'!AD$57="no"," ",ROUND(AB3005,4))</f>
        <v>0.98199999999999998</v>
      </c>
      <c r="AE3005" s="110">
        <f>IF('3C-Water transport'!AD$58="no"," ",ROUND(AB3005,4))</f>
        <v>0.98199999999999998</v>
      </c>
    </row>
    <row r="3006" spans="5:31" x14ac:dyDescent="0.25">
      <c r="E3006" s="110">
        <f t="shared" si="189"/>
        <v>0.98300000000000076</v>
      </c>
      <c r="F3006" s="110">
        <f>IF('3A-Rail transport'!$AD$56="no"," ",ROUND(E3006,4))</f>
        <v>0.98299999999999998</v>
      </c>
      <c r="G3006" s="110">
        <f>IF('3A-Rail transport'!$AD$57="no"," ",ROUND(E3006,4))</f>
        <v>0.98299999999999998</v>
      </c>
      <c r="H3006" s="110"/>
      <c r="S3006" s="110">
        <f t="shared" si="190"/>
        <v>0.98300000000000076</v>
      </c>
      <c r="T3006" s="110">
        <f>IF('3B-Air transport'!AD$66="no"," ",ROUND(S3006,4))</f>
        <v>0.98299999999999998</v>
      </c>
      <c r="U3006" s="110">
        <f>IF('3B-Air transport'!AD$67="no"," ",ROUND(S3006,4))</f>
        <v>0.98299999999999998</v>
      </c>
      <c r="V3006" s="110">
        <f>IF('3B-Air transport'!AD$68="no"," ",ROUND(S3006,4))</f>
        <v>0.98299999999999998</v>
      </c>
      <c r="W3006" s="110"/>
      <c r="AB3006" s="110">
        <f t="shared" si="191"/>
        <v>0.98300000000000076</v>
      </c>
      <c r="AC3006" s="110">
        <f>IF('3C-Water transport'!AD$56="no"," ",ROUND(AB3006,4))</f>
        <v>0.98299999999999998</v>
      </c>
      <c r="AD3006" s="110">
        <f>IF('3C-Water transport'!AD$57="no"," ",ROUND(AB3006,4))</f>
        <v>0.98299999999999998</v>
      </c>
      <c r="AE3006" s="110">
        <f>IF('3C-Water transport'!AD$58="no"," ",ROUND(AB3006,4))</f>
        <v>0.98299999999999998</v>
      </c>
    </row>
    <row r="3007" spans="5:31" x14ac:dyDescent="0.25">
      <c r="E3007" s="110">
        <f t="shared" si="189"/>
        <v>0.98400000000000076</v>
      </c>
      <c r="F3007" s="110">
        <f>IF('3A-Rail transport'!$AD$56="no"," ",ROUND(E3007,4))</f>
        <v>0.98399999999999999</v>
      </c>
      <c r="G3007" s="110">
        <f>IF('3A-Rail transport'!$AD$57="no"," ",ROUND(E3007,4))</f>
        <v>0.98399999999999999</v>
      </c>
      <c r="H3007" s="110"/>
      <c r="S3007" s="110">
        <f t="shared" si="190"/>
        <v>0.98400000000000076</v>
      </c>
      <c r="T3007" s="110">
        <f>IF('3B-Air transport'!AD$66="no"," ",ROUND(S3007,4))</f>
        <v>0.98399999999999999</v>
      </c>
      <c r="U3007" s="110">
        <f>IF('3B-Air transport'!AD$67="no"," ",ROUND(S3007,4))</f>
        <v>0.98399999999999999</v>
      </c>
      <c r="V3007" s="110">
        <f>IF('3B-Air transport'!AD$68="no"," ",ROUND(S3007,4))</f>
        <v>0.98399999999999999</v>
      </c>
      <c r="W3007" s="110"/>
      <c r="AB3007" s="110">
        <f t="shared" si="191"/>
        <v>0.98400000000000076</v>
      </c>
      <c r="AC3007" s="110">
        <f>IF('3C-Water transport'!AD$56="no"," ",ROUND(AB3007,4))</f>
        <v>0.98399999999999999</v>
      </c>
      <c r="AD3007" s="110">
        <f>IF('3C-Water transport'!AD$57="no"," ",ROUND(AB3007,4))</f>
        <v>0.98399999999999999</v>
      </c>
      <c r="AE3007" s="110">
        <f>IF('3C-Water transport'!AD$58="no"," ",ROUND(AB3007,4))</f>
        <v>0.98399999999999999</v>
      </c>
    </row>
    <row r="3008" spans="5:31" x14ac:dyDescent="0.25">
      <c r="E3008" s="110">
        <f t="shared" si="189"/>
        <v>0.98500000000000076</v>
      </c>
      <c r="F3008" s="110">
        <f>IF('3A-Rail transport'!$AD$56="no"," ",ROUND(E3008,4))</f>
        <v>0.98499999999999999</v>
      </c>
      <c r="G3008" s="110">
        <f>IF('3A-Rail transport'!$AD$57="no"," ",ROUND(E3008,4))</f>
        <v>0.98499999999999999</v>
      </c>
      <c r="H3008" s="110"/>
      <c r="S3008" s="110">
        <f t="shared" si="190"/>
        <v>0.98500000000000076</v>
      </c>
      <c r="T3008" s="110">
        <f>IF('3B-Air transport'!AD$66="no"," ",ROUND(S3008,4))</f>
        <v>0.98499999999999999</v>
      </c>
      <c r="U3008" s="110">
        <f>IF('3B-Air transport'!AD$67="no"," ",ROUND(S3008,4))</f>
        <v>0.98499999999999999</v>
      </c>
      <c r="V3008" s="110">
        <f>IF('3B-Air transport'!AD$68="no"," ",ROUND(S3008,4))</f>
        <v>0.98499999999999999</v>
      </c>
      <c r="W3008" s="110"/>
      <c r="AB3008" s="110">
        <f t="shared" si="191"/>
        <v>0.98500000000000076</v>
      </c>
      <c r="AC3008" s="110">
        <f>IF('3C-Water transport'!AD$56="no"," ",ROUND(AB3008,4))</f>
        <v>0.98499999999999999</v>
      </c>
      <c r="AD3008" s="110">
        <f>IF('3C-Water transport'!AD$57="no"," ",ROUND(AB3008,4))</f>
        <v>0.98499999999999999</v>
      </c>
      <c r="AE3008" s="110">
        <f>IF('3C-Water transport'!AD$58="no"," ",ROUND(AB3008,4))</f>
        <v>0.98499999999999999</v>
      </c>
    </row>
    <row r="3009" spans="5:31" x14ac:dyDescent="0.25">
      <c r="E3009" s="110">
        <f t="shared" si="189"/>
        <v>0.98600000000000076</v>
      </c>
      <c r="F3009" s="110">
        <f>IF('3A-Rail transport'!$AD$56="no"," ",ROUND(E3009,4))</f>
        <v>0.98599999999999999</v>
      </c>
      <c r="G3009" s="110">
        <f>IF('3A-Rail transport'!$AD$57="no"," ",ROUND(E3009,4))</f>
        <v>0.98599999999999999</v>
      </c>
      <c r="H3009" s="110"/>
      <c r="S3009" s="110">
        <f t="shared" si="190"/>
        <v>0.98600000000000076</v>
      </c>
      <c r="T3009" s="110">
        <f>IF('3B-Air transport'!AD$66="no"," ",ROUND(S3009,4))</f>
        <v>0.98599999999999999</v>
      </c>
      <c r="U3009" s="110">
        <f>IF('3B-Air transport'!AD$67="no"," ",ROUND(S3009,4))</f>
        <v>0.98599999999999999</v>
      </c>
      <c r="V3009" s="110">
        <f>IF('3B-Air transport'!AD$68="no"," ",ROUND(S3009,4))</f>
        <v>0.98599999999999999</v>
      </c>
      <c r="W3009" s="110"/>
      <c r="AB3009" s="110">
        <f t="shared" si="191"/>
        <v>0.98600000000000076</v>
      </c>
      <c r="AC3009" s="110">
        <f>IF('3C-Water transport'!AD$56="no"," ",ROUND(AB3009,4))</f>
        <v>0.98599999999999999</v>
      </c>
      <c r="AD3009" s="110">
        <f>IF('3C-Water transport'!AD$57="no"," ",ROUND(AB3009,4))</f>
        <v>0.98599999999999999</v>
      </c>
      <c r="AE3009" s="110">
        <f>IF('3C-Water transport'!AD$58="no"," ",ROUND(AB3009,4))</f>
        <v>0.98599999999999999</v>
      </c>
    </row>
    <row r="3010" spans="5:31" x14ac:dyDescent="0.25">
      <c r="E3010" s="110">
        <f t="shared" si="189"/>
        <v>0.98700000000000077</v>
      </c>
      <c r="F3010" s="110">
        <f>IF('3A-Rail transport'!$AD$56="no"," ",ROUND(E3010,4))</f>
        <v>0.98699999999999999</v>
      </c>
      <c r="G3010" s="110">
        <f>IF('3A-Rail transport'!$AD$57="no"," ",ROUND(E3010,4))</f>
        <v>0.98699999999999999</v>
      </c>
      <c r="H3010" s="110"/>
      <c r="S3010" s="110">
        <f t="shared" si="190"/>
        <v>0.98700000000000077</v>
      </c>
      <c r="T3010" s="110">
        <f>IF('3B-Air transport'!AD$66="no"," ",ROUND(S3010,4))</f>
        <v>0.98699999999999999</v>
      </c>
      <c r="U3010" s="110">
        <f>IF('3B-Air transport'!AD$67="no"," ",ROUND(S3010,4))</f>
        <v>0.98699999999999999</v>
      </c>
      <c r="V3010" s="110">
        <f>IF('3B-Air transport'!AD$68="no"," ",ROUND(S3010,4))</f>
        <v>0.98699999999999999</v>
      </c>
      <c r="W3010" s="110"/>
      <c r="AB3010" s="110">
        <f t="shared" si="191"/>
        <v>0.98700000000000077</v>
      </c>
      <c r="AC3010" s="110">
        <f>IF('3C-Water transport'!AD$56="no"," ",ROUND(AB3010,4))</f>
        <v>0.98699999999999999</v>
      </c>
      <c r="AD3010" s="110">
        <f>IF('3C-Water transport'!AD$57="no"," ",ROUND(AB3010,4))</f>
        <v>0.98699999999999999</v>
      </c>
      <c r="AE3010" s="110">
        <f>IF('3C-Water transport'!AD$58="no"," ",ROUND(AB3010,4))</f>
        <v>0.98699999999999999</v>
      </c>
    </row>
    <row r="3011" spans="5:31" x14ac:dyDescent="0.25">
      <c r="E3011" s="110">
        <f t="shared" si="189"/>
        <v>0.98800000000000077</v>
      </c>
      <c r="F3011" s="110">
        <f>IF('3A-Rail transport'!$AD$56="no"," ",ROUND(E3011,4))</f>
        <v>0.98799999999999999</v>
      </c>
      <c r="G3011" s="110">
        <f>IF('3A-Rail transport'!$AD$57="no"," ",ROUND(E3011,4))</f>
        <v>0.98799999999999999</v>
      </c>
      <c r="H3011" s="110"/>
      <c r="S3011" s="110">
        <f t="shared" si="190"/>
        <v>0.98800000000000077</v>
      </c>
      <c r="T3011" s="110">
        <f>IF('3B-Air transport'!AD$66="no"," ",ROUND(S3011,4))</f>
        <v>0.98799999999999999</v>
      </c>
      <c r="U3011" s="110">
        <f>IF('3B-Air transport'!AD$67="no"," ",ROUND(S3011,4))</f>
        <v>0.98799999999999999</v>
      </c>
      <c r="V3011" s="110">
        <f>IF('3B-Air transport'!AD$68="no"," ",ROUND(S3011,4))</f>
        <v>0.98799999999999999</v>
      </c>
      <c r="W3011" s="110"/>
      <c r="AB3011" s="110">
        <f t="shared" si="191"/>
        <v>0.98800000000000077</v>
      </c>
      <c r="AC3011" s="110">
        <f>IF('3C-Water transport'!AD$56="no"," ",ROUND(AB3011,4))</f>
        <v>0.98799999999999999</v>
      </c>
      <c r="AD3011" s="110">
        <f>IF('3C-Water transport'!AD$57="no"," ",ROUND(AB3011,4))</f>
        <v>0.98799999999999999</v>
      </c>
      <c r="AE3011" s="110">
        <f>IF('3C-Water transport'!AD$58="no"," ",ROUND(AB3011,4))</f>
        <v>0.98799999999999999</v>
      </c>
    </row>
    <row r="3012" spans="5:31" x14ac:dyDescent="0.25">
      <c r="E3012" s="110">
        <f t="shared" si="189"/>
        <v>0.98900000000000077</v>
      </c>
      <c r="F3012" s="110">
        <f>IF('3A-Rail transport'!$AD$56="no"," ",ROUND(E3012,4))</f>
        <v>0.98899999999999999</v>
      </c>
      <c r="G3012" s="110">
        <f>IF('3A-Rail transport'!$AD$57="no"," ",ROUND(E3012,4))</f>
        <v>0.98899999999999999</v>
      </c>
      <c r="H3012" s="110"/>
      <c r="S3012" s="110">
        <f t="shared" si="190"/>
        <v>0.98900000000000077</v>
      </c>
      <c r="T3012" s="110">
        <f>IF('3B-Air transport'!AD$66="no"," ",ROUND(S3012,4))</f>
        <v>0.98899999999999999</v>
      </c>
      <c r="U3012" s="110">
        <f>IF('3B-Air transport'!AD$67="no"," ",ROUND(S3012,4))</f>
        <v>0.98899999999999999</v>
      </c>
      <c r="V3012" s="110">
        <f>IF('3B-Air transport'!AD$68="no"," ",ROUND(S3012,4))</f>
        <v>0.98899999999999999</v>
      </c>
      <c r="W3012" s="110"/>
      <c r="AB3012" s="110">
        <f t="shared" si="191"/>
        <v>0.98900000000000077</v>
      </c>
      <c r="AC3012" s="110">
        <f>IF('3C-Water transport'!AD$56="no"," ",ROUND(AB3012,4))</f>
        <v>0.98899999999999999</v>
      </c>
      <c r="AD3012" s="110">
        <f>IF('3C-Water transport'!AD$57="no"," ",ROUND(AB3012,4))</f>
        <v>0.98899999999999999</v>
      </c>
      <c r="AE3012" s="110">
        <f>IF('3C-Water transport'!AD$58="no"," ",ROUND(AB3012,4))</f>
        <v>0.98899999999999999</v>
      </c>
    </row>
    <row r="3013" spans="5:31" x14ac:dyDescent="0.25">
      <c r="E3013" s="110">
        <f t="shared" si="189"/>
        <v>0.99000000000000077</v>
      </c>
      <c r="F3013" s="110">
        <f>IF('3A-Rail transport'!$AD$56="no"," ",ROUND(E3013,4))</f>
        <v>0.99</v>
      </c>
      <c r="G3013" s="110">
        <f>IF('3A-Rail transport'!$AD$57="no"," ",ROUND(E3013,4))</f>
        <v>0.99</v>
      </c>
      <c r="H3013" s="110"/>
      <c r="S3013" s="110">
        <f t="shared" si="190"/>
        <v>0.99000000000000077</v>
      </c>
      <c r="T3013" s="110">
        <f>IF('3B-Air transport'!AD$66="no"," ",ROUND(S3013,4))</f>
        <v>0.99</v>
      </c>
      <c r="U3013" s="110">
        <f>IF('3B-Air transport'!AD$67="no"," ",ROUND(S3013,4))</f>
        <v>0.99</v>
      </c>
      <c r="V3013" s="110">
        <f>IF('3B-Air transport'!AD$68="no"," ",ROUND(S3013,4))</f>
        <v>0.99</v>
      </c>
      <c r="W3013" s="110"/>
      <c r="AB3013" s="110">
        <f t="shared" si="191"/>
        <v>0.99000000000000077</v>
      </c>
      <c r="AC3013" s="110">
        <f>IF('3C-Water transport'!AD$56="no"," ",ROUND(AB3013,4))</f>
        <v>0.99</v>
      </c>
      <c r="AD3013" s="110">
        <f>IF('3C-Water transport'!AD$57="no"," ",ROUND(AB3013,4))</f>
        <v>0.99</v>
      </c>
      <c r="AE3013" s="110">
        <f>IF('3C-Water transport'!AD$58="no"," ",ROUND(AB3013,4))</f>
        <v>0.99</v>
      </c>
    </row>
    <row r="3014" spans="5:31" x14ac:dyDescent="0.25">
      <c r="E3014" s="110">
        <f t="shared" si="189"/>
        <v>0.99100000000000077</v>
      </c>
      <c r="F3014" s="110">
        <f>IF('3A-Rail transport'!$AD$56="no"," ",ROUND(E3014,4))</f>
        <v>0.99099999999999999</v>
      </c>
      <c r="G3014" s="110">
        <f>IF('3A-Rail transport'!$AD$57="no"," ",ROUND(E3014,4))</f>
        <v>0.99099999999999999</v>
      </c>
      <c r="H3014" s="110"/>
      <c r="S3014" s="110">
        <f t="shared" si="190"/>
        <v>0.99100000000000077</v>
      </c>
      <c r="T3014" s="110">
        <f>IF('3B-Air transport'!AD$66="no"," ",ROUND(S3014,4))</f>
        <v>0.99099999999999999</v>
      </c>
      <c r="U3014" s="110">
        <f>IF('3B-Air transport'!AD$67="no"," ",ROUND(S3014,4))</f>
        <v>0.99099999999999999</v>
      </c>
      <c r="V3014" s="110">
        <f>IF('3B-Air transport'!AD$68="no"," ",ROUND(S3014,4))</f>
        <v>0.99099999999999999</v>
      </c>
      <c r="W3014" s="110"/>
      <c r="AB3014" s="110">
        <f t="shared" si="191"/>
        <v>0.99100000000000077</v>
      </c>
      <c r="AC3014" s="110">
        <f>IF('3C-Water transport'!AD$56="no"," ",ROUND(AB3014,4))</f>
        <v>0.99099999999999999</v>
      </c>
      <c r="AD3014" s="110">
        <f>IF('3C-Water transport'!AD$57="no"," ",ROUND(AB3014,4))</f>
        <v>0.99099999999999999</v>
      </c>
      <c r="AE3014" s="110">
        <f>IF('3C-Water transport'!AD$58="no"," ",ROUND(AB3014,4))</f>
        <v>0.99099999999999999</v>
      </c>
    </row>
    <row r="3015" spans="5:31" x14ac:dyDescent="0.25">
      <c r="E3015" s="110">
        <f t="shared" si="189"/>
        <v>0.99200000000000077</v>
      </c>
      <c r="F3015" s="110">
        <f>IF('3A-Rail transport'!$AD$56="no"," ",ROUND(E3015,4))</f>
        <v>0.99199999999999999</v>
      </c>
      <c r="G3015" s="110">
        <f>IF('3A-Rail transport'!$AD$57="no"," ",ROUND(E3015,4))</f>
        <v>0.99199999999999999</v>
      </c>
      <c r="H3015" s="110"/>
      <c r="S3015" s="110">
        <f t="shared" si="190"/>
        <v>0.99200000000000077</v>
      </c>
      <c r="T3015" s="110">
        <f>IF('3B-Air transport'!AD$66="no"," ",ROUND(S3015,4))</f>
        <v>0.99199999999999999</v>
      </c>
      <c r="U3015" s="110">
        <f>IF('3B-Air transport'!AD$67="no"," ",ROUND(S3015,4))</f>
        <v>0.99199999999999999</v>
      </c>
      <c r="V3015" s="110">
        <f>IF('3B-Air transport'!AD$68="no"," ",ROUND(S3015,4))</f>
        <v>0.99199999999999999</v>
      </c>
      <c r="W3015" s="110"/>
      <c r="AB3015" s="110">
        <f t="shared" si="191"/>
        <v>0.99200000000000077</v>
      </c>
      <c r="AC3015" s="110">
        <f>IF('3C-Water transport'!AD$56="no"," ",ROUND(AB3015,4))</f>
        <v>0.99199999999999999</v>
      </c>
      <c r="AD3015" s="110">
        <f>IF('3C-Water transport'!AD$57="no"," ",ROUND(AB3015,4))</f>
        <v>0.99199999999999999</v>
      </c>
      <c r="AE3015" s="110">
        <f>IF('3C-Water transport'!AD$58="no"," ",ROUND(AB3015,4))</f>
        <v>0.99199999999999999</v>
      </c>
    </row>
    <row r="3016" spans="5:31" x14ac:dyDescent="0.25">
      <c r="E3016" s="110">
        <f t="shared" si="189"/>
        <v>0.99300000000000077</v>
      </c>
      <c r="F3016" s="110">
        <f>IF('3A-Rail transport'!$AD$56="no"," ",ROUND(E3016,4))</f>
        <v>0.99299999999999999</v>
      </c>
      <c r="G3016" s="110">
        <f>IF('3A-Rail transport'!$AD$57="no"," ",ROUND(E3016,4))</f>
        <v>0.99299999999999999</v>
      </c>
      <c r="H3016" s="110"/>
      <c r="S3016" s="110">
        <f t="shared" si="190"/>
        <v>0.99300000000000077</v>
      </c>
      <c r="T3016" s="110">
        <f>IF('3B-Air transport'!AD$66="no"," ",ROUND(S3016,4))</f>
        <v>0.99299999999999999</v>
      </c>
      <c r="U3016" s="110">
        <f>IF('3B-Air transport'!AD$67="no"," ",ROUND(S3016,4))</f>
        <v>0.99299999999999999</v>
      </c>
      <c r="V3016" s="110">
        <f>IF('3B-Air transport'!AD$68="no"," ",ROUND(S3016,4))</f>
        <v>0.99299999999999999</v>
      </c>
      <c r="W3016" s="110"/>
      <c r="AB3016" s="110">
        <f t="shared" si="191"/>
        <v>0.99300000000000077</v>
      </c>
      <c r="AC3016" s="110">
        <f>IF('3C-Water transport'!AD$56="no"," ",ROUND(AB3016,4))</f>
        <v>0.99299999999999999</v>
      </c>
      <c r="AD3016" s="110">
        <f>IF('3C-Water transport'!AD$57="no"," ",ROUND(AB3016,4))</f>
        <v>0.99299999999999999</v>
      </c>
      <c r="AE3016" s="110">
        <f>IF('3C-Water transport'!AD$58="no"," ",ROUND(AB3016,4))</f>
        <v>0.99299999999999999</v>
      </c>
    </row>
    <row r="3017" spans="5:31" x14ac:dyDescent="0.25">
      <c r="E3017" s="110">
        <f t="shared" si="189"/>
        <v>0.99400000000000077</v>
      </c>
      <c r="F3017" s="110">
        <f>IF('3A-Rail transport'!$AD$56="no"," ",ROUND(E3017,4))</f>
        <v>0.99399999999999999</v>
      </c>
      <c r="G3017" s="110">
        <f>IF('3A-Rail transport'!$AD$57="no"," ",ROUND(E3017,4))</f>
        <v>0.99399999999999999</v>
      </c>
      <c r="H3017" s="110"/>
      <c r="S3017" s="110">
        <f t="shared" si="190"/>
        <v>0.99400000000000077</v>
      </c>
      <c r="T3017" s="110">
        <f>IF('3B-Air transport'!AD$66="no"," ",ROUND(S3017,4))</f>
        <v>0.99399999999999999</v>
      </c>
      <c r="U3017" s="110">
        <f>IF('3B-Air transport'!AD$67="no"," ",ROUND(S3017,4))</f>
        <v>0.99399999999999999</v>
      </c>
      <c r="V3017" s="110">
        <f>IF('3B-Air transport'!AD$68="no"," ",ROUND(S3017,4))</f>
        <v>0.99399999999999999</v>
      </c>
      <c r="W3017" s="110"/>
      <c r="AB3017" s="110">
        <f t="shared" si="191"/>
        <v>0.99400000000000077</v>
      </c>
      <c r="AC3017" s="110">
        <f>IF('3C-Water transport'!AD$56="no"," ",ROUND(AB3017,4))</f>
        <v>0.99399999999999999</v>
      </c>
      <c r="AD3017" s="110">
        <f>IF('3C-Water transport'!AD$57="no"," ",ROUND(AB3017,4))</f>
        <v>0.99399999999999999</v>
      </c>
      <c r="AE3017" s="110">
        <f>IF('3C-Water transport'!AD$58="no"," ",ROUND(AB3017,4))</f>
        <v>0.99399999999999999</v>
      </c>
    </row>
    <row r="3018" spans="5:31" x14ac:dyDescent="0.25">
      <c r="E3018" s="110">
        <f t="shared" si="189"/>
        <v>0.99500000000000077</v>
      </c>
      <c r="F3018" s="110">
        <f>IF('3A-Rail transport'!$AD$56="no"," ",ROUND(E3018,4))</f>
        <v>0.995</v>
      </c>
      <c r="G3018" s="110">
        <f>IF('3A-Rail transport'!$AD$57="no"," ",ROUND(E3018,4))</f>
        <v>0.995</v>
      </c>
      <c r="H3018" s="110"/>
      <c r="S3018" s="110">
        <f t="shared" si="190"/>
        <v>0.99500000000000077</v>
      </c>
      <c r="T3018" s="110">
        <f>IF('3B-Air transport'!AD$66="no"," ",ROUND(S3018,4))</f>
        <v>0.995</v>
      </c>
      <c r="U3018" s="110">
        <f>IF('3B-Air transport'!AD$67="no"," ",ROUND(S3018,4))</f>
        <v>0.995</v>
      </c>
      <c r="V3018" s="110">
        <f>IF('3B-Air transport'!AD$68="no"," ",ROUND(S3018,4))</f>
        <v>0.995</v>
      </c>
      <c r="W3018" s="110"/>
      <c r="AB3018" s="110">
        <f t="shared" si="191"/>
        <v>0.99500000000000077</v>
      </c>
      <c r="AC3018" s="110">
        <f>IF('3C-Water transport'!AD$56="no"," ",ROUND(AB3018,4))</f>
        <v>0.995</v>
      </c>
      <c r="AD3018" s="110">
        <f>IF('3C-Water transport'!AD$57="no"," ",ROUND(AB3018,4))</f>
        <v>0.995</v>
      </c>
      <c r="AE3018" s="110">
        <f>IF('3C-Water transport'!AD$58="no"," ",ROUND(AB3018,4))</f>
        <v>0.995</v>
      </c>
    </row>
    <row r="3019" spans="5:31" x14ac:dyDescent="0.25">
      <c r="E3019" s="110">
        <f t="shared" si="189"/>
        <v>0.99600000000000077</v>
      </c>
      <c r="F3019" s="110">
        <f>IF('3A-Rail transport'!$AD$56="no"," ",ROUND(E3019,4))</f>
        <v>0.996</v>
      </c>
      <c r="G3019" s="110">
        <f>IF('3A-Rail transport'!$AD$57="no"," ",ROUND(E3019,4))</f>
        <v>0.996</v>
      </c>
      <c r="H3019" s="110"/>
      <c r="S3019" s="110">
        <f t="shared" si="190"/>
        <v>0.99600000000000077</v>
      </c>
      <c r="T3019" s="110">
        <f>IF('3B-Air transport'!AD$66="no"," ",ROUND(S3019,4))</f>
        <v>0.996</v>
      </c>
      <c r="U3019" s="110">
        <f>IF('3B-Air transport'!AD$67="no"," ",ROUND(S3019,4))</f>
        <v>0.996</v>
      </c>
      <c r="V3019" s="110">
        <f>IF('3B-Air transport'!AD$68="no"," ",ROUND(S3019,4))</f>
        <v>0.996</v>
      </c>
      <c r="W3019" s="110"/>
      <c r="AB3019" s="110">
        <f t="shared" si="191"/>
        <v>0.99600000000000077</v>
      </c>
      <c r="AC3019" s="110">
        <f>IF('3C-Water transport'!AD$56="no"," ",ROUND(AB3019,4))</f>
        <v>0.996</v>
      </c>
      <c r="AD3019" s="110">
        <f>IF('3C-Water transport'!AD$57="no"," ",ROUND(AB3019,4))</f>
        <v>0.996</v>
      </c>
      <c r="AE3019" s="110">
        <f>IF('3C-Water transport'!AD$58="no"," ",ROUND(AB3019,4))</f>
        <v>0.996</v>
      </c>
    </row>
    <row r="3020" spans="5:31" x14ac:dyDescent="0.25">
      <c r="E3020" s="110">
        <f t="shared" si="189"/>
        <v>0.99700000000000077</v>
      </c>
      <c r="F3020" s="110">
        <f>IF('3A-Rail transport'!$AD$56="no"," ",ROUND(E3020,4))</f>
        <v>0.997</v>
      </c>
      <c r="G3020" s="110">
        <f>IF('3A-Rail transport'!$AD$57="no"," ",ROUND(E3020,4))</f>
        <v>0.997</v>
      </c>
      <c r="H3020" s="110"/>
      <c r="S3020" s="110">
        <f t="shared" si="190"/>
        <v>0.99700000000000077</v>
      </c>
      <c r="T3020" s="110">
        <f>IF('3B-Air transport'!AD$66="no"," ",ROUND(S3020,4))</f>
        <v>0.997</v>
      </c>
      <c r="U3020" s="110">
        <f>IF('3B-Air transport'!AD$67="no"," ",ROUND(S3020,4))</f>
        <v>0.997</v>
      </c>
      <c r="V3020" s="110">
        <f>IF('3B-Air transport'!AD$68="no"," ",ROUND(S3020,4))</f>
        <v>0.997</v>
      </c>
      <c r="W3020" s="110"/>
      <c r="AB3020" s="110">
        <f t="shared" si="191"/>
        <v>0.99700000000000077</v>
      </c>
      <c r="AC3020" s="110">
        <f>IF('3C-Water transport'!AD$56="no"," ",ROUND(AB3020,4))</f>
        <v>0.997</v>
      </c>
      <c r="AD3020" s="110">
        <f>IF('3C-Water transport'!AD$57="no"," ",ROUND(AB3020,4))</f>
        <v>0.997</v>
      </c>
      <c r="AE3020" s="110">
        <f>IF('3C-Water transport'!AD$58="no"," ",ROUND(AB3020,4))</f>
        <v>0.997</v>
      </c>
    </row>
    <row r="3021" spans="5:31" x14ac:dyDescent="0.25">
      <c r="E3021" s="110">
        <f t="shared" si="189"/>
        <v>0.99800000000000078</v>
      </c>
      <c r="F3021" s="110">
        <f>IF('3A-Rail transport'!$AD$56="no"," ",ROUND(E3021,4))</f>
        <v>0.998</v>
      </c>
      <c r="G3021" s="110">
        <f>IF('3A-Rail transport'!$AD$57="no"," ",ROUND(E3021,4))</f>
        <v>0.998</v>
      </c>
      <c r="H3021" s="110"/>
      <c r="S3021" s="110">
        <f t="shared" si="190"/>
        <v>0.99800000000000078</v>
      </c>
      <c r="T3021" s="110">
        <f>IF('3B-Air transport'!AD$66="no"," ",ROUND(S3021,4))</f>
        <v>0.998</v>
      </c>
      <c r="U3021" s="110">
        <f>IF('3B-Air transport'!AD$67="no"," ",ROUND(S3021,4))</f>
        <v>0.998</v>
      </c>
      <c r="V3021" s="110">
        <f>IF('3B-Air transport'!AD$68="no"," ",ROUND(S3021,4))</f>
        <v>0.998</v>
      </c>
      <c r="W3021" s="110"/>
      <c r="AB3021" s="110">
        <f t="shared" si="191"/>
        <v>0.99800000000000078</v>
      </c>
      <c r="AC3021" s="110">
        <f>IF('3C-Water transport'!AD$56="no"," ",ROUND(AB3021,4))</f>
        <v>0.998</v>
      </c>
      <c r="AD3021" s="110">
        <f>IF('3C-Water transport'!AD$57="no"," ",ROUND(AB3021,4))</f>
        <v>0.998</v>
      </c>
      <c r="AE3021" s="110">
        <f>IF('3C-Water transport'!AD$58="no"," ",ROUND(AB3021,4))</f>
        <v>0.998</v>
      </c>
    </row>
    <row r="3022" spans="5:31" x14ac:dyDescent="0.25">
      <c r="E3022" s="110">
        <f t="shared" si="189"/>
        <v>0.99900000000000078</v>
      </c>
      <c r="F3022" s="110">
        <f>IF('3A-Rail transport'!$AD$56="no"," ",ROUND(E3022,4))</f>
        <v>0.999</v>
      </c>
      <c r="G3022" s="110">
        <f>IF('3A-Rail transport'!$AD$57="no"," ",ROUND(E3022,4))</f>
        <v>0.999</v>
      </c>
      <c r="H3022" s="110"/>
      <c r="S3022" s="110">
        <f t="shared" si="190"/>
        <v>0.99900000000000078</v>
      </c>
      <c r="T3022" s="110">
        <f>IF('3B-Air transport'!AD$66="no"," ",ROUND(S3022,4))</f>
        <v>0.999</v>
      </c>
      <c r="U3022" s="110">
        <f>IF('3B-Air transport'!AD$67="no"," ",ROUND(S3022,4))</f>
        <v>0.999</v>
      </c>
      <c r="V3022" s="110">
        <f>IF('3B-Air transport'!AD$68="no"," ",ROUND(S3022,4))</f>
        <v>0.999</v>
      </c>
      <c r="W3022" s="110"/>
      <c r="AB3022" s="110">
        <f t="shared" si="191"/>
        <v>0.99900000000000078</v>
      </c>
      <c r="AC3022" s="110">
        <f>IF('3C-Water transport'!AD$56="no"," ",ROUND(AB3022,4))</f>
        <v>0.999</v>
      </c>
      <c r="AD3022" s="110">
        <f>IF('3C-Water transport'!AD$57="no"," ",ROUND(AB3022,4))</f>
        <v>0.999</v>
      </c>
      <c r="AE3022" s="110">
        <f>IF('3C-Water transport'!AD$58="no"," ",ROUND(AB3022,4))</f>
        <v>0.999</v>
      </c>
    </row>
    <row r="3023" spans="5:31" x14ac:dyDescent="0.25">
      <c r="E3023" s="110">
        <f t="shared" si="189"/>
        <v>1.0000000000000007</v>
      </c>
      <c r="F3023" s="110">
        <f>IF('3A-Rail transport'!$AD$56="no"," ",ROUND(E3023,4))</f>
        <v>1</v>
      </c>
      <c r="G3023" s="110">
        <f>IF('3A-Rail transport'!$AD$57="no"," ",ROUND(E3023,4))</f>
        <v>1</v>
      </c>
      <c r="H3023" s="110"/>
      <c r="S3023" s="110">
        <f t="shared" si="190"/>
        <v>1.0000000000000007</v>
      </c>
      <c r="T3023" s="110">
        <f>IF('3B-Air transport'!AD$66="no"," ",ROUND(S3023,4))</f>
        <v>1</v>
      </c>
      <c r="U3023" s="110">
        <f>IF('3B-Air transport'!AD$67="no"," ",ROUND(S3023,4))</f>
        <v>1</v>
      </c>
      <c r="V3023" s="110">
        <f>IF('3B-Air transport'!AD$68="no"," ",ROUND(S3023,4))</f>
        <v>1</v>
      </c>
      <c r="W3023" s="110"/>
      <c r="AB3023" s="110">
        <f t="shared" si="191"/>
        <v>1.0000000000000007</v>
      </c>
      <c r="AC3023" s="110">
        <f>IF('3C-Water transport'!AD$56="no"," ",ROUND(AB3023,4))</f>
        <v>1</v>
      </c>
      <c r="AD3023" s="110">
        <f>IF('3C-Water transport'!AD$57="no"," ",ROUND(AB3023,4))</f>
        <v>1</v>
      </c>
      <c r="AE3023" s="110">
        <f>IF('3C-Water transport'!AD$58="no"," ",ROUND(AB3023,4))</f>
        <v>1</v>
      </c>
    </row>
    <row r="3031" spans="1:31" ht="23" x14ac:dyDescent="0.25">
      <c r="E3031" s="9" t="s">
        <v>73</v>
      </c>
      <c r="F3031" s="109">
        <f>IF(LEFT(F3033,14)="not applicable",1,COUNT(F3033:F4033))</f>
        <v>1001</v>
      </c>
      <c r="G3031" s="109">
        <f t="shared" ref="G3031" si="192">IF(LEFT(G3033,14)="not applicable",1,COUNT(G3033:G4033))</f>
        <v>1001</v>
      </c>
      <c r="S3031" s="9" t="s">
        <v>73</v>
      </c>
      <c r="T3031" s="109">
        <f>IF(LEFT(T3033,14)="not applicable",1,COUNT(T3033:T4033))</f>
        <v>1001</v>
      </c>
      <c r="U3031" s="109">
        <f t="shared" ref="U3031:V3031" si="193">IF(LEFT(U3033,14)="not applicable",1,COUNT(U3033:U4033))</f>
        <v>1001</v>
      </c>
      <c r="V3031" s="109">
        <f t="shared" si="193"/>
        <v>1001</v>
      </c>
      <c r="AB3031" s="9" t="s">
        <v>73</v>
      </c>
      <c r="AC3031" s="109">
        <f>IF(LEFT(AC3033,14)="not applicable",1,COUNT(AC3033:AC4033))</f>
        <v>1001</v>
      </c>
      <c r="AD3031" s="109">
        <f t="shared" ref="AD3031:AE3031" si="194">IF(LEFT(AD3033,14)="not applicable",1,COUNT(AD3033:AD4033))</f>
        <v>1001</v>
      </c>
      <c r="AE3031" s="109">
        <f t="shared" si="194"/>
        <v>1001</v>
      </c>
    </row>
    <row r="3032" spans="1:31" ht="23" x14ac:dyDescent="0.25">
      <c r="A3032" s="109" t="s">
        <v>1309</v>
      </c>
      <c r="F3032" s="109" t="s">
        <v>690</v>
      </c>
      <c r="G3032" s="109" t="s">
        <v>691</v>
      </c>
      <c r="S3032" s="9" t="s">
        <v>89</v>
      </c>
      <c r="T3032" s="109" t="s">
        <v>700</v>
      </c>
      <c r="U3032" s="109" t="s">
        <v>701</v>
      </c>
      <c r="V3032" s="109" t="s">
        <v>702</v>
      </c>
      <c r="AB3032" s="9"/>
      <c r="AC3032" s="109" t="s">
        <v>714</v>
      </c>
      <c r="AD3032" s="109" t="s">
        <v>715</v>
      </c>
      <c r="AE3032" s="109" t="s">
        <v>716</v>
      </c>
    </row>
    <row r="3033" spans="1:31" x14ac:dyDescent="0.25">
      <c r="A3033" s="109" t="s">
        <v>1310</v>
      </c>
      <c r="E3033" s="110">
        <v>0</v>
      </c>
      <c r="F3033" s="110">
        <f>IF('3A-Rail transport'!$AG$56="no","not applicable (Q3a.2.6 answered with 'no')",ROUND(E3033,4))</f>
        <v>0</v>
      </c>
      <c r="G3033" s="110">
        <f>IF('3A-Rail transport'!$AG$57="no","not applicable (Q3a.2.6 answered with 'no')",ROUND(E3033,4))</f>
        <v>0</v>
      </c>
      <c r="H3033" s="110"/>
      <c r="S3033" s="110">
        <v>0</v>
      </c>
      <c r="T3033" s="110">
        <f>IF('3B-Air transport'!AG$66="no","not applicable (Q3b.1.6 answered with 'no')",ROUND(S3033,4))</f>
        <v>0</v>
      </c>
      <c r="U3033" s="110">
        <f>IF('3B-Air transport'!AG$67="no","not applicable (Q3b.1.6 answered with 'no')",ROUND(S3033,4))</f>
        <v>0</v>
      </c>
      <c r="V3033" s="110">
        <f>IF('3B-Air transport'!AG$68="no","not applicable (Q3b.1.6 answered with 'no')",ROUND(S3033,4))</f>
        <v>0</v>
      </c>
      <c r="W3033" s="110"/>
      <c r="AB3033" s="110">
        <v>0</v>
      </c>
      <c r="AC3033" s="110">
        <f>IF('3C-Water transport'!AG56="no","not applicable (Q3c.1.6 answered with 'no')",ROUND(AB3033,4))</f>
        <v>0</v>
      </c>
      <c r="AD3033" s="110">
        <f>IF('3C-Water transport'!AG57="no","not applicable (Q3c.1.6 answered with 'no')",ROUND(AB3033,4))</f>
        <v>0</v>
      </c>
      <c r="AE3033" s="110">
        <f>IF('3C-Water transport'!AG58="no","not applicable (Q3c.1.6 answered with 'no')",ROUND(AB3033,4))</f>
        <v>0</v>
      </c>
    </row>
    <row r="3034" spans="1:31" x14ac:dyDescent="0.25">
      <c r="E3034" s="110">
        <f t="shared" ref="E3034:E3097" si="195">E3033+0.001</f>
        <v>1E-3</v>
      </c>
      <c r="F3034" s="110">
        <f>IF('3A-Rail transport'!$AG$56="no"," ",ROUND(E3034,4))</f>
        <v>1E-3</v>
      </c>
      <c r="G3034" s="110">
        <f>IF('3A-Rail transport'!$AG$57="no"," ",ROUND(E3034,4))</f>
        <v>1E-3</v>
      </c>
      <c r="H3034" s="110"/>
      <c r="S3034" s="110">
        <f t="shared" ref="S3034:S3097" si="196">S3033+0.001</f>
        <v>1E-3</v>
      </c>
      <c r="T3034" s="110">
        <f>IF('3B-Air transport'!AG$66="no"," ",ROUND(S3034,4))</f>
        <v>1E-3</v>
      </c>
      <c r="U3034" s="110">
        <f>IF('3B-Air transport'!AG$67="no"," ",ROUND(S3034,4))</f>
        <v>1E-3</v>
      </c>
      <c r="V3034" s="110">
        <f>IF('3B-Air transport'!AG$68="no"," ",ROUND(S3034,4))</f>
        <v>1E-3</v>
      </c>
      <c r="W3034" s="110"/>
      <c r="AB3034" s="110">
        <f t="shared" ref="AB3034:AB3097" si="197">AB3033+0.001</f>
        <v>1E-3</v>
      </c>
      <c r="AC3034" s="110">
        <f>IF('3C-Water transport'!AG$56="no"," ",ROUND(AB3034,4))</f>
        <v>1E-3</v>
      </c>
      <c r="AD3034" s="110">
        <f>IF('3C-Water transport'!AG$57="no"," ",ROUND(AB3034,4))</f>
        <v>1E-3</v>
      </c>
      <c r="AE3034" s="110">
        <f>IF('3C-Water transport'!AG$58="no"," ",ROUND(AB3034,4))</f>
        <v>1E-3</v>
      </c>
    </row>
    <row r="3035" spans="1:31" x14ac:dyDescent="0.25">
      <c r="E3035" s="110">
        <f t="shared" si="195"/>
        <v>2E-3</v>
      </c>
      <c r="F3035" s="110">
        <f>IF('3A-Rail transport'!$AG$56="no"," ",ROUND(E3035,4))</f>
        <v>2E-3</v>
      </c>
      <c r="G3035" s="110">
        <f>IF('3A-Rail transport'!$AG$57="no"," ",ROUND(E3035,4))</f>
        <v>2E-3</v>
      </c>
      <c r="H3035" s="110"/>
      <c r="S3035" s="110">
        <f t="shared" si="196"/>
        <v>2E-3</v>
      </c>
      <c r="T3035" s="110">
        <f>IF('3B-Air transport'!AG$66="no"," ",ROUND(S3035,4))</f>
        <v>2E-3</v>
      </c>
      <c r="U3035" s="110">
        <f>IF('3B-Air transport'!AG$67="no"," ",ROUND(S3035,4))</f>
        <v>2E-3</v>
      </c>
      <c r="V3035" s="110">
        <f>IF('3B-Air transport'!AG$68="no"," ",ROUND(S3035,4))</f>
        <v>2E-3</v>
      </c>
      <c r="W3035" s="110"/>
      <c r="AB3035" s="110">
        <f t="shared" si="197"/>
        <v>2E-3</v>
      </c>
      <c r="AC3035" s="110">
        <f>IF('3C-Water transport'!AG$56="no"," ",ROUND(AB3035,4))</f>
        <v>2E-3</v>
      </c>
      <c r="AD3035" s="110">
        <f>IF('3C-Water transport'!AG$57="no"," ",ROUND(AB3035,4))</f>
        <v>2E-3</v>
      </c>
      <c r="AE3035" s="110">
        <f>IF('3C-Water transport'!AG$58="no"," ",ROUND(AB3035,4))</f>
        <v>2E-3</v>
      </c>
    </row>
    <row r="3036" spans="1:31" x14ac:dyDescent="0.25">
      <c r="E3036" s="110">
        <f t="shared" si="195"/>
        <v>3.0000000000000001E-3</v>
      </c>
      <c r="F3036" s="110">
        <f>IF('3A-Rail transport'!$AG$56="no"," ",ROUND(E3036,4))</f>
        <v>3.0000000000000001E-3</v>
      </c>
      <c r="G3036" s="110">
        <f>IF('3A-Rail transport'!$AG$57="no"," ",ROUND(E3036,4))</f>
        <v>3.0000000000000001E-3</v>
      </c>
      <c r="H3036" s="110"/>
      <c r="S3036" s="110">
        <f t="shared" si="196"/>
        <v>3.0000000000000001E-3</v>
      </c>
      <c r="T3036" s="110">
        <f>IF('3B-Air transport'!AG$66="no"," ",ROUND(S3036,4))</f>
        <v>3.0000000000000001E-3</v>
      </c>
      <c r="U3036" s="110">
        <f>IF('3B-Air transport'!AG$67="no"," ",ROUND(S3036,4))</f>
        <v>3.0000000000000001E-3</v>
      </c>
      <c r="V3036" s="110">
        <f>IF('3B-Air transport'!AG$68="no"," ",ROUND(S3036,4))</f>
        <v>3.0000000000000001E-3</v>
      </c>
      <c r="W3036" s="110"/>
      <c r="AB3036" s="110">
        <f t="shared" si="197"/>
        <v>3.0000000000000001E-3</v>
      </c>
      <c r="AC3036" s="110">
        <f>IF('3C-Water transport'!AG$56="no"," ",ROUND(AB3036,4))</f>
        <v>3.0000000000000001E-3</v>
      </c>
      <c r="AD3036" s="110">
        <f>IF('3C-Water transport'!AG$57="no"," ",ROUND(AB3036,4))</f>
        <v>3.0000000000000001E-3</v>
      </c>
      <c r="AE3036" s="110">
        <f>IF('3C-Water transport'!AG$58="no"," ",ROUND(AB3036,4))</f>
        <v>3.0000000000000001E-3</v>
      </c>
    </row>
    <row r="3037" spans="1:31" x14ac:dyDescent="0.25">
      <c r="E3037" s="110">
        <f t="shared" si="195"/>
        <v>4.0000000000000001E-3</v>
      </c>
      <c r="F3037" s="110">
        <f>IF('3A-Rail transport'!$AG$56="no"," ",ROUND(E3037,4))</f>
        <v>4.0000000000000001E-3</v>
      </c>
      <c r="G3037" s="110">
        <f>IF('3A-Rail transport'!$AG$57="no"," ",ROUND(E3037,4))</f>
        <v>4.0000000000000001E-3</v>
      </c>
      <c r="H3037" s="110"/>
      <c r="S3037" s="110">
        <f t="shared" si="196"/>
        <v>4.0000000000000001E-3</v>
      </c>
      <c r="T3037" s="110">
        <f>IF('3B-Air transport'!AG$66="no"," ",ROUND(S3037,4))</f>
        <v>4.0000000000000001E-3</v>
      </c>
      <c r="U3037" s="110">
        <f>IF('3B-Air transport'!AG$67="no"," ",ROUND(S3037,4))</f>
        <v>4.0000000000000001E-3</v>
      </c>
      <c r="V3037" s="110">
        <f>IF('3B-Air transport'!AG$68="no"," ",ROUND(S3037,4))</f>
        <v>4.0000000000000001E-3</v>
      </c>
      <c r="W3037" s="110"/>
      <c r="AB3037" s="110">
        <f t="shared" si="197"/>
        <v>4.0000000000000001E-3</v>
      </c>
      <c r="AC3037" s="110">
        <f>IF('3C-Water transport'!AG$56="no"," ",ROUND(AB3037,4))</f>
        <v>4.0000000000000001E-3</v>
      </c>
      <c r="AD3037" s="110">
        <f>IF('3C-Water transport'!AG$57="no"," ",ROUND(AB3037,4))</f>
        <v>4.0000000000000001E-3</v>
      </c>
      <c r="AE3037" s="110">
        <f>IF('3C-Water transport'!AG$58="no"," ",ROUND(AB3037,4))</f>
        <v>4.0000000000000001E-3</v>
      </c>
    </row>
    <row r="3038" spans="1:31" x14ac:dyDescent="0.25">
      <c r="E3038" s="110">
        <f t="shared" si="195"/>
        <v>5.0000000000000001E-3</v>
      </c>
      <c r="F3038" s="110">
        <f>IF('3A-Rail transport'!$AG$56="no"," ",ROUND(E3038,4))</f>
        <v>5.0000000000000001E-3</v>
      </c>
      <c r="G3038" s="110">
        <f>IF('3A-Rail transport'!$AG$57="no"," ",ROUND(E3038,4))</f>
        <v>5.0000000000000001E-3</v>
      </c>
      <c r="H3038" s="110"/>
      <c r="S3038" s="110">
        <f t="shared" si="196"/>
        <v>5.0000000000000001E-3</v>
      </c>
      <c r="T3038" s="110">
        <f>IF('3B-Air transport'!AG$66="no"," ",ROUND(S3038,4))</f>
        <v>5.0000000000000001E-3</v>
      </c>
      <c r="U3038" s="110">
        <f>IF('3B-Air transport'!AG$67="no"," ",ROUND(S3038,4))</f>
        <v>5.0000000000000001E-3</v>
      </c>
      <c r="V3038" s="110">
        <f>IF('3B-Air transport'!AG$68="no"," ",ROUND(S3038,4))</f>
        <v>5.0000000000000001E-3</v>
      </c>
      <c r="W3038" s="110"/>
      <c r="AB3038" s="110">
        <f t="shared" si="197"/>
        <v>5.0000000000000001E-3</v>
      </c>
      <c r="AC3038" s="110">
        <f>IF('3C-Water transport'!AG$56="no"," ",ROUND(AB3038,4))</f>
        <v>5.0000000000000001E-3</v>
      </c>
      <c r="AD3038" s="110">
        <f>IF('3C-Water transport'!AG$57="no"," ",ROUND(AB3038,4))</f>
        <v>5.0000000000000001E-3</v>
      </c>
      <c r="AE3038" s="110">
        <f>IF('3C-Water transport'!AG$58="no"," ",ROUND(AB3038,4))</f>
        <v>5.0000000000000001E-3</v>
      </c>
    </row>
    <row r="3039" spans="1:31" x14ac:dyDescent="0.25">
      <c r="E3039" s="110">
        <f t="shared" si="195"/>
        <v>6.0000000000000001E-3</v>
      </c>
      <c r="F3039" s="110">
        <f>IF('3A-Rail transport'!$AG$56="no"," ",ROUND(E3039,4))</f>
        <v>6.0000000000000001E-3</v>
      </c>
      <c r="G3039" s="110">
        <f>IF('3A-Rail transport'!$AG$57="no"," ",ROUND(E3039,4))</f>
        <v>6.0000000000000001E-3</v>
      </c>
      <c r="H3039" s="110"/>
      <c r="S3039" s="110">
        <f t="shared" si="196"/>
        <v>6.0000000000000001E-3</v>
      </c>
      <c r="T3039" s="110">
        <f>IF('3B-Air transport'!AG$66="no"," ",ROUND(S3039,4))</f>
        <v>6.0000000000000001E-3</v>
      </c>
      <c r="U3039" s="110">
        <f>IF('3B-Air transport'!AG$67="no"," ",ROUND(S3039,4))</f>
        <v>6.0000000000000001E-3</v>
      </c>
      <c r="V3039" s="110">
        <f>IF('3B-Air transport'!AG$68="no"," ",ROUND(S3039,4))</f>
        <v>6.0000000000000001E-3</v>
      </c>
      <c r="W3039" s="110"/>
      <c r="AB3039" s="110">
        <f t="shared" si="197"/>
        <v>6.0000000000000001E-3</v>
      </c>
      <c r="AC3039" s="110">
        <f>IF('3C-Water transport'!AG$56="no"," ",ROUND(AB3039,4))</f>
        <v>6.0000000000000001E-3</v>
      </c>
      <c r="AD3039" s="110">
        <f>IF('3C-Water transport'!AG$57="no"," ",ROUND(AB3039,4))</f>
        <v>6.0000000000000001E-3</v>
      </c>
      <c r="AE3039" s="110">
        <f>IF('3C-Water transport'!AG$58="no"," ",ROUND(AB3039,4))</f>
        <v>6.0000000000000001E-3</v>
      </c>
    </row>
    <row r="3040" spans="1:31" x14ac:dyDescent="0.25">
      <c r="E3040" s="110">
        <f t="shared" si="195"/>
        <v>7.0000000000000001E-3</v>
      </c>
      <c r="F3040" s="110">
        <f>IF('3A-Rail transport'!$AG$56="no"," ",ROUND(E3040,4))</f>
        <v>7.0000000000000001E-3</v>
      </c>
      <c r="G3040" s="110">
        <f>IF('3A-Rail transport'!$AG$57="no"," ",ROUND(E3040,4))</f>
        <v>7.0000000000000001E-3</v>
      </c>
      <c r="H3040" s="110"/>
      <c r="S3040" s="110">
        <f t="shared" si="196"/>
        <v>7.0000000000000001E-3</v>
      </c>
      <c r="T3040" s="110">
        <f>IF('3B-Air transport'!AG$66="no"," ",ROUND(S3040,4))</f>
        <v>7.0000000000000001E-3</v>
      </c>
      <c r="U3040" s="110">
        <f>IF('3B-Air transport'!AG$67="no"," ",ROUND(S3040,4))</f>
        <v>7.0000000000000001E-3</v>
      </c>
      <c r="V3040" s="110">
        <f>IF('3B-Air transport'!AG$68="no"," ",ROUND(S3040,4))</f>
        <v>7.0000000000000001E-3</v>
      </c>
      <c r="W3040" s="110"/>
      <c r="AB3040" s="110">
        <f t="shared" si="197"/>
        <v>7.0000000000000001E-3</v>
      </c>
      <c r="AC3040" s="110">
        <f>IF('3C-Water transport'!AG$56="no"," ",ROUND(AB3040,4))</f>
        <v>7.0000000000000001E-3</v>
      </c>
      <c r="AD3040" s="110">
        <f>IF('3C-Water transport'!AG$57="no"," ",ROUND(AB3040,4))</f>
        <v>7.0000000000000001E-3</v>
      </c>
      <c r="AE3040" s="110">
        <f>IF('3C-Water transport'!AG$58="no"," ",ROUND(AB3040,4))</f>
        <v>7.0000000000000001E-3</v>
      </c>
    </row>
    <row r="3041" spans="5:31" x14ac:dyDescent="0.25">
      <c r="E3041" s="110">
        <f t="shared" si="195"/>
        <v>8.0000000000000002E-3</v>
      </c>
      <c r="F3041" s="110">
        <f>IF('3A-Rail transport'!$AG$56="no"," ",ROUND(E3041,4))</f>
        <v>8.0000000000000002E-3</v>
      </c>
      <c r="G3041" s="110">
        <f>IF('3A-Rail transport'!$AG$57="no"," ",ROUND(E3041,4))</f>
        <v>8.0000000000000002E-3</v>
      </c>
      <c r="H3041" s="110"/>
      <c r="S3041" s="110">
        <f t="shared" si="196"/>
        <v>8.0000000000000002E-3</v>
      </c>
      <c r="T3041" s="110">
        <f>IF('3B-Air transport'!AG$66="no"," ",ROUND(S3041,4))</f>
        <v>8.0000000000000002E-3</v>
      </c>
      <c r="U3041" s="110">
        <f>IF('3B-Air transport'!AG$67="no"," ",ROUND(S3041,4))</f>
        <v>8.0000000000000002E-3</v>
      </c>
      <c r="V3041" s="110">
        <f>IF('3B-Air transport'!AG$68="no"," ",ROUND(S3041,4))</f>
        <v>8.0000000000000002E-3</v>
      </c>
      <c r="W3041" s="110"/>
      <c r="AB3041" s="110">
        <f t="shared" si="197"/>
        <v>8.0000000000000002E-3</v>
      </c>
      <c r="AC3041" s="110">
        <f>IF('3C-Water transport'!AG$56="no"," ",ROUND(AB3041,4))</f>
        <v>8.0000000000000002E-3</v>
      </c>
      <c r="AD3041" s="110">
        <f>IF('3C-Water transport'!AG$57="no"," ",ROUND(AB3041,4))</f>
        <v>8.0000000000000002E-3</v>
      </c>
      <c r="AE3041" s="110">
        <f>IF('3C-Water transport'!AG$58="no"," ",ROUND(AB3041,4))</f>
        <v>8.0000000000000002E-3</v>
      </c>
    </row>
    <row r="3042" spans="5:31" x14ac:dyDescent="0.25">
      <c r="E3042" s="110">
        <f t="shared" si="195"/>
        <v>9.0000000000000011E-3</v>
      </c>
      <c r="F3042" s="110">
        <f>IF('3A-Rail transport'!$AG$56="no"," ",ROUND(E3042,4))</f>
        <v>8.9999999999999993E-3</v>
      </c>
      <c r="G3042" s="110">
        <f>IF('3A-Rail transport'!$AG$57="no"," ",ROUND(E3042,4))</f>
        <v>8.9999999999999993E-3</v>
      </c>
      <c r="H3042" s="110"/>
      <c r="S3042" s="110">
        <f t="shared" si="196"/>
        <v>9.0000000000000011E-3</v>
      </c>
      <c r="T3042" s="110">
        <f>IF('3B-Air transport'!AG$66="no"," ",ROUND(S3042,4))</f>
        <v>8.9999999999999993E-3</v>
      </c>
      <c r="U3042" s="110">
        <f>IF('3B-Air transport'!AG$67="no"," ",ROUND(S3042,4))</f>
        <v>8.9999999999999993E-3</v>
      </c>
      <c r="V3042" s="110">
        <f>IF('3B-Air transport'!AG$68="no"," ",ROUND(S3042,4))</f>
        <v>8.9999999999999993E-3</v>
      </c>
      <c r="W3042" s="110"/>
      <c r="AB3042" s="110">
        <f t="shared" si="197"/>
        <v>9.0000000000000011E-3</v>
      </c>
      <c r="AC3042" s="110">
        <f>IF('3C-Water transport'!AG$56="no"," ",ROUND(AB3042,4))</f>
        <v>8.9999999999999993E-3</v>
      </c>
      <c r="AD3042" s="110">
        <f>IF('3C-Water transport'!AG$57="no"," ",ROUND(AB3042,4))</f>
        <v>8.9999999999999993E-3</v>
      </c>
      <c r="AE3042" s="110">
        <f>IF('3C-Water transport'!AG$58="no"," ",ROUND(AB3042,4))</f>
        <v>8.9999999999999993E-3</v>
      </c>
    </row>
    <row r="3043" spans="5:31" x14ac:dyDescent="0.25">
      <c r="E3043" s="110">
        <f t="shared" si="195"/>
        <v>1.0000000000000002E-2</v>
      </c>
      <c r="F3043" s="110">
        <f>IF('3A-Rail transport'!$AG$56="no"," ",ROUND(E3043,4))</f>
        <v>0.01</v>
      </c>
      <c r="G3043" s="110">
        <f>IF('3A-Rail transport'!$AG$57="no"," ",ROUND(E3043,4))</f>
        <v>0.01</v>
      </c>
      <c r="H3043" s="110"/>
      <c r="S3043" s="110">
        <f t="shared" si="196"/>
        <v>1.0000000000000002E-2</v>
      </c>
      <c r="T3043" s="110">
        <f>IF('3B-Air transport'!AG$66="no"," ",ROUND(S3043,4))</f>
        <v>0.01</v>
      </c>
      <c r="U3043" s="110">
        <f>IF('3B-Air transport'!AG$67="no"," ",ROUND(S3043,4))</f>
        <v>0.01</v>
      </c>
      <c r="V3043" s="110">
        <f>IF('3B-Air transport'!AG$68="no"," ",ROUND(S3043,4))</f>
        <v>0.01</v>
      </c>
      <c r="W3043" s="110"/>
      <c r="AB3043" s="110">
        <f t="shared" si="197"/>
        <v>1.0000000000000002E-2</v>
      </c>
      <c r="AC3043" s="110">
        <f>IF('3C-Water transport'!AG$56="no"," ",ROUND(AB3043,4))</f>
        <v>0.01</v>
      </c>
      <c r="AD3043" s="110">
        <f>IF('3C-Water transport'!AG$57="no"," ",ROUND(AB3043,4))</f>
        <v>0.01</v>
      </c>
      <c r="AE3043" s="110">
        <f>IF('3C-Water transport'!AG$58="no"," ",ROUND(AB3043,4))</f>
        <v>0.01</v>
      </c>
    </row>
    <row r="3044" spans="5:31" x14ac:dyDescent="0.25">
      <c r="E3044" s="110">
        <f t="shared" si="195"/>
        <v>1.1000000000000003E-2</v>
      </c>
      <c r="F3044" s="110">
        <f>IF('3A-Rail transport'!$AG$56="no"," ",ROUND(E3044,4))</f>
        <v>1.0999999999999999E-2</v>
      </c>
      <c r="G3044" s="110">
        <f>IF('3A-Rail transport'!$AG$57="no"," ",ROUND(E3044,4))</f>
        <v>1.0999999999999999E-2</v>
      </c>
      <c r="H3044" s="110"/>
      <c r="S3044" s="110">
        <f t="shared" si="196"/>
        <v>1.1000000000000003E-2</v>
      </c>
      <c r="T3044" s="110">
        <f>IF('3B-Air transport'!AG$66="no"," ",ROUND(S3044,4))</f>
        <v>1.0999999999999999E-2</v>
      </c>
      <c r="U3044" s="110">
        <f>IF('3B-Air transport'!AG$67="no"," ",ROUND(S3044,4))</f>
        <v>1.0999999999999999E-2</v>
      </c>
      <c r="V3044" s="110">
        <f>IF('3B-Air transport'!AG$68="no"," ",ROUND(S3044,4))</f>
        <v>1.0999999999999999E-2</v>
      </c>
      <c r="W3044" s="110"/>
      <c r="AB3044" s="110">
        <f t="shared" si="197"/>
        <v>1.1000000000000003E-2</v>
      </c>
      <c r="AC3044" s="110">
        <f>IF('3C-Water transport'!AG$56="no"," ",ROUND(AB3044,4))</f>
        <v>1.0999999999999999E-2</v>
      </c>
      <c r="AD3044" s="110">
        <f>IF('3C-Water transport'!AG$57="no"," ",ROUND(AB3044,4))</f>
        <v>1.0999999999999999E-2</v>
      </c>
      <c r="AE3044" s="110">
        <f>IF('3C-Water transport'!AG$58="no"," ",ROUND(AB3044,4))</f>
        <v>1.0999999999999999E-2</v>
      </c>
    </row>
    <row r="3045" spans="5:31" x14ac:dyDescent="0.25">
      <c r="E3045" s="110">
        <f t="shared" si="195"/>
        <v>1.2000000000000004E-2</v>
      </c>
      <c r="F3045" s="110">
        <f>IF('3A-Rail transport'!$AG$56="no"," ",ROUND(E3045,4))</f>
        <v>1.2E-2</v>
      </c>
      <c r="G3045" s="110">
        <f>IF('3A-Rail transport'!$AG$57="no"," ",ROUND(E3045,4))</f>
        <v>1.2E-2</v>
      </c>
      <c r="H3045" s="110"/>
      <c r="S3045" s="110">
        <f t="shared" si="196"/>
        <v>1.2000000000000004E-2</v>
      </c>
      <c r="T3045" s="110">
        <f>IF('3B-Air transport'!AG$66="no"," ",ROUND(S3045,4))</f>
        <v>1.2E-2</v>
      </c>
      <c r="U3045" s="110">
        <f>IF('3B-Air transport'!AG$67="no"," ",ROUND(S3045,4))</f>
        <v>1.2E-2</v>
      </c>
      <c r="V3045" s="110">
        <f>IF('3B-Air transport'!AG$68="no"," ",ROUND(S3045,4))</f>
        <v>1.2E-2</v>
      </c>
      <c r="W3045" s="110"/>
      <c r="AB3045" s="110">
        <f t="shared" si="197"/>
        <v>1.2000000000000004E-2</v>
      </c>
      <c r="AC3045" s="110">
        <f>IF('3C-Water transport'!AG$56="no"," ",ROUND(AB3045,4))</f>
        <v>1.2E-2</v>
      </c>
      <c r="AD3045" s="110">
        <f>IF('3C-Water transport'!AG$57="no"," ",ROUND(AB3045,4))</f>
        <v>1.2E-2</v>
      </c>
      <c r="AE3045" s="110">
        <f>IF('3C-Water transport'!AG$58="no"," ",ROUND(AB3045,4))</f>
        <v>1.2E-2</v>
      </c>
    </row>
    <row r="3046" spans="5:31" x14ac:dyDescent="0.25">
      <c r="E3046" s="110">
        <f t="shared" si="195"/>
        <v>1.3000000000000005E-2</v>
      </c>
      <c r="F3046" s="110">
        <f>IF('3A-Rail transport'!$AG$56="no"," ",ROUND(E3046,4))</f>
        <v>1.2999999999999999E-2</v>
      </c>
      <c r="G3046" s="110">
        <f>IF('3A-Rail transport'!$AG$57="no"," ",ROUND(E3046,4))</f>
        <v>1.2999999999999999E-2</v>
      </c>
      <c r="H3046" s="110"/>
      <c r="S3046" s="110">
        <f t="shared" si="196"/>
        <v>1.3000000000000005E-2</v>
      </c>
      <c r="T3046" s="110">
        <f>IF('3B-Air transport'!AG$66="no"," ",ROUND(S3046,4))</f>
        <v>1.2999999999999999E-2</v>
      </c>
      <c r="U3046" s="110">
        <f>IF('3B-Air transport'!AG$67="no"," ",ROUND(S3046,4))</f>
        <v>1.2999999999999999E-2</v>
      </c>
      <c r="V3046" s="110">
        <f>IF('3B-Air transport'!AG$68="no"," ",ROUND(S3046,4))</f>
        <v>1.2999999999999999E-2</v>
      </c>
      <c r="W3046" s="110"/>
      <c r="AB3046" s="110">
        <f t="shared" si="197"/>
        <v>1.3000000000000005E-2</v>
      </c>
      <c r="AC3046" s="110">
        <f>IF('3C-Water transport'!AG$56="no"," ",ROUND(AB3046,4))</f>
        <v>1.2999999999999999E-2</v>
      </c>
      <c r="AD3046" s="110">
        <f>IF('3C-Water transport'!AG$57="no"," ",ROUND(AB3046,4))</f>
        <v>1.2999999999999999E-2</v>
      </c>
      <c r="AE3046" s="110">
        <f>IF('3C-Water transport'!AG$58="no"," ",ROUND(AB3046,4))</f>
        <v>1.2999999999999999E-2</v>
      </c>
    </row>
    <row r="3047" spans="5:31" x14ac:dyDescent="0.25">
      <c r="E3047" s="110">
        <f t="shared" si="195"/>
        <v>1.4000000000000005E-2</v>
      </c>
      <c r="F3047" s="110">
        <f>IF('3A-Rail transport'!$AG$56="no"," ",ROUND(E3047,4))</f>
        <v>1.4E-2</v>
      </c>
      <c r="G3047" s="110">
        <f>IF('3A-Rail transport'!$AG$57="no"," ",ROUND(E3047,4))</f>
        <v>1.4E-2</v>
      </c>
      <c r="H3047" s="110"/>
      <c r="S3047" s="110">
        <f t="shared" si="196"/>
        <v>1.4000000000000005E-2</v>
      </c>
      <c r="T3047" s="110">
        <f>IF('3B-Air transport'!AG$66="no"," ",ROUND(S3047,4))</f>
        <v>1.4E-2</v>
      </c>
      <c r="U3047" s="110">
        <f>IF('3B-Air transport'!AG$67="no"," ",ROUND(S3047,4))</f>
        <v>1.4E-2</v>
      </c>
      <c r="V3047" s="110">
        <f>IF('3B-Air transport'!AG$68="no"," ",ROUND(S3047,4))</f>
        <v>1.4E-2</v>
      </c>
      <c r="W3047" s="110"/>
      <c r="AB3047" s="110">
        <f t="shared" si="197"/>
        <v>1.4000000000000005E-2</v>
      </c>
      <c r="AC3047" s="110">
        <f>IF('3C-Water transport'!AG$56="no"," ",ROUND(AB3047,4))</f>
        <v>1.4E-2</v>
      </c>
      <c r="AD3047" s="110">
        <f>IF('3C-Water transport'!AG$57="no"," ",ROUND(AB3047,4))</f>
        <v>1.4E-2</v>
      </c>
      <c r="AE3047" s="110">
        <f>IF('3C-Water transport'!AG$58="no"," ",ROUND(AB3047,4))</f>
        <v>1.4E-2</v>
      </c>
    </row>
    <row r="3048" spans="5:31" x14ac:dyDescent="0.25">
      <c r="E3048" s="110">
        <f t="shared" si="195"/>
        <v>1.5000000000000006E-2</v>
      </c>
      <c r="F3048" s="110">
        <f>IF('3A-Rail transport'!$AG$56="no"," ",ROUND(E3048,4))</f>
        <v>1.4999999999999999E-2</v>
      </c>
      <c r="G3048" s="110">
        <f>IF('3A-Rail transport'!$AG$57="no"," ",ROUND(E3048,4))</f>
        <v>1.4999999999999999E-2</v>
      </c>
      <c r="H3048" s="110"/>
      <c r="S3048" s="110">
        <f t="shared" si="196"/>
        <v>1.5000000000000006E-2</v>
      </c>
      <c r="T3048" s="110">
        <f>IF('3B-Air transport'!AG$66="no"," ",ROUND(S3048,4))</f>
        <v>1.4999999999999999E-2</v>
      </c>
      <c r="U3048" s="110">
        <f>IF('3B-Air transport'!AG$67="no"," ",ROUND(S3048,4))</f>
        <v>1.4999999999999999E-2</v>
      </c>
      <c r="V3048" s="110">
        <f>IF('3B-Air transport'!AG$68="no"," ",ROUND(S3048,4))</f>
        <v>1.4999999999999999E-2</v>
      </c>
      <c r="W3048" s="110"/>
      <c r="AB3048" s="110">
        <f t="shared" si="197"/>
        <v>1.5000000000000006E-2</v>
      </c>
      <c r="AC3048" s="110">
        <f>IF('3C-Water transport'!AG$56="no"," ",ROUND(AB3048,4))</f>
        <v>1.4999999999999999E-2</v>
      </c>
      <c r="AD3048" s="110">
        <f>IF('3C-Water transport'!AG$57="no"," ",ROUND(AB3048,4))</f>
        <v>1.4999999999999999E-2</v>
      </c>
      <c r="AE3048" s="110">
        <f>IF('3C-Water transport'!AG$58="no"," ",ROUND(AB3048,4))</f>
        <v>1.4999999999999999E-2</v>
      </c>
    </row>
    <row r="3049" spans="5:31" x14ac:dyDescent="0.25">
      <c r="E3049" s="110">
        <f t="shared" si="195"/>
        <v>1.6000000000000007E-2</v>
      </c>
      <c r="F3049" s="110">
        <f>IF('3A-Rail transport'!$AG$56="no"," ",ROUND(E3049,4))</f>
        <v>1.6E-2</v>
      </c>
      <c r="G3049" s="110">
        <f>IF('3A-Rail transport'!$AG$57="no"," ",ROUND(E3049,4))</f>
        <v>1.6E-2</v>
      </c>
      <c r="H3049" s="110"/>
      <c r="S3049" s="110">
        <f t="shared" si="196"/>
        <v>1.6000000000000007E-2</v>
      </c>
      <c r="T3049" s="110">
        <f>IF('3B-Air transport'!AG$66="no"," ",ROUND(S3049,4))</f>
        <v>1.6E-2</v>
      </c>
      <c r="U3049" s="110">
        <f>IF('3B-Air transport'!AG$67="no"," ",ROUND(S3049,4))</f>
        <v>1.6E-2</v>
      </c>
      <c r="V3049" s="110">
        <f>IF('3B-Air transport'!AG$68="no"," ",ROUND(S3049,4))</f>
        <v>1.6E-2</v>
      </c>
      <c r="W3049" s="110"/>
      <c r="AB3049" s="110">
        <f t="shared" si="197"/>
        <v>1.6000000000000007E-2</v>
      </c>
      <c r="AC3049" s="110">
        <f>IF('3C-Water transport'!AG$56="no"," ",ROUND(AB3049,4))</f>
        <v>1.6E-2</v>
      </c>
      <c r="AD3049" s="110">
        <f>IF('3C-Water transport'!AG$57="no"," ",ROUND(AB3049,4))</f>
        <v>1.6E-2</v>
      </c>
      <c r="AE3049" s="110">
        <f>IF('3C-Water transport'!AG$58="no"," ",ROUND(AB3049,4))</f>
        <v>1.6E-2</v>
      </c>
    </row>
    <row r="3050" spans="5:31" x14ac:dyDescent="0.25">
      <c r="E3050" s="110">
        <f t="shared" si="195"/>
        <v>1.7000000000000008E-2</v>
      </c>
      <c r="F3050" s="110">
        <f>IF('3A-Rail transport'!$AG$56="no"," ",ROUND(E3050,4))</f>
        <v>1.7000000000000001E-2</v>
      </c>
      <c r="G3050" s="110">
        <f>IF('3A-Rail transport'!$AG$57="no"," ",ROUND(E3050,4))</f>
        <v>1.7000000000000001E-2</v>
      </c>
      <c r="H3050" s="110"/>
      <c r="S3050" s="110">
        <f t="shared" si="196"/>
        <v>1.7000000000000008E-2</v>
      </c>
      <c r="T3050" s="110">
        <f>IF('3B-Air transport'!AG$66="no"," ",ROUND(S3050,4))</f>
        <v>1.7000000000000001E-2</v>
      </c>
      <c r="U3050" s="110">
        <f>IF('3B-Air transport'!AG$67="no"," ",ROUND(S3050,4))</f>
        <v>1.7000000000000001E-2</v>
      </c>
      <c r="V3050" s="110">
        <f>IF('3B-Air transport'!AG$68="no"," ",ROUND(S3050,4))</f>
        <v>1.7000000000000001E-2</v>
      </c>
      <c r="W3050" s="110"/>
      <c r="AB3050" s="110">
        <f t="shared" si="197"/>
        <v>1.7000000000000008E-2</v>
      </c>
      <c r="AC3050" s="110">
        <f>IF('3C-Water transport'!AG$56="no"," ",ROUND(AB3050,4))</f>
        <v>1.7000000000000001E-2</v>
      </c>
      <c r="AD3050" s="110">
        <f>IF('3C-Water transport'!AG$57="no"," ",ROUND(AB3050,4))</f>
        <v>1.7000000000000001E-2</v>
      </c>
      <c r="AE3050" s="110">
        <f>IF('3C-Water transport'!AG$58="no"," ",ROUND(AB3050,4))</f>
        <v>1.7000000000000001E-2</v>
      </c>
    </row>
    <row r="3051" spans="5:31" x14ac:dyDescent="0.25">
      <c r="E3051" s="110">
        <f t="shared" si="195"/>
        <v>1.8000000000000009E-2</v>
      </c>
      <c r="F3051" s="110">
        <f>IF('3A-Rail transport'!$AG$56="no"," ",ROUND(E3051,4))</f>
        <v>1.7999999999999999E-2</v>
      </c>
      <c r="G3051" s="110">
        <f>IF('3A-Rail transport'!$AG$57="no"," ",ROUND(E3051,4))</f>
        <v>1.7999999999999999E-2</v>
      </c>
      <c r="H3051" s="110"/>
      <c r="S3051" s="110">
        <f t="shared" si="196"/>
        <v>1.8000000000000009E-2</v>
      </c>
      <c r="T3051" s="110">
        <f>IF('3B-Air transport'!AG$66="no"," ",ROUND(S3051,4))</f>
        <v>1.7999999999999999E-2</v>
      </c>
      <c r="U3051" s="110">
        <f>IF('3B-Air transport'!AG$67="no"," ",ROUND(S3051,4))</f>
        <v>1.7999999999999999E-2</v>
      </c>
      <c r="V3051" s="110">
        <f>IF('3B-Air transport'!AG$68="no"," ",ROUND(S3051,4))</f>
        <v>1.7999999999999999E-2</v>
      </c>
      <c r="W3051" s="110"/>
      <c r="AB3051" s="110">
        <f t="shared" si="197"/>
        <v>1.8000000000000009E-2</v>
      </c>
      <c r="AC3051" s="110">
        <f>IF('3C-Water transport'!AG$56="no"," ",ROUND(AB3051,4))</f>
        <v>1.7999999999999999E-2</v>
      </c>
      <c r="AD3051" s="110">
        <f>IF('3C-Water transport'!AG$57="no"," ",ROUND(AB3051,4))</f>
        <v>1.7999999999999999E-2</v>
      </c>
      <c r="AE3051" s="110">
        <f>IF('3C-Water transport'!AG$58="no"," ",ROUND(AB3051,4))</f>
        <v>1.7999999999999999E-2</v>
      </c>
    </row>
    <row r="3052" spans="5:31" x14ac:dyDescent="0.25">
      <c r="E3052" s="110">
        <f t="shared" si="195"/>
        <v>1.900000000000001E-2</v>
      </c>
      <c r="F3052" s="110">
        <f>IF('3A-Rail transport'!$AG$56="no"," ",ROUND(E3052,4))</f>
        <v>1.9E-2</v>
      </c>
      <c r="G3052" s="110">
        <f>IF('3A-Rail transport'!$AG$57="no"," ",ROUND(E3052,4))</f>
        <v>1.9E-2</v>
      </c>
      <c r="H3052" s="110"/>
      <c r="S3052" s="110">
        <f t="shared" si="196"/>
        <v>1.900000000000001E-2</v>
      </c>
      <c r="T3052" s="110">
        <f>IF('3B-Air transport'!AG$66="no"," ",ROUND(S3052,4))</f>
        <v>1.9E-2</v>
      </c>
      <c r="U3052" s="110">
        <f>IF('3B-Air transport'!AG$67="no"," ",ROUND(S3052,4))</f>
        <v>1.9E-2</v>
      </c>
      <c r="V3052" s="110">
        <f>IF('3B-Air transport'!AG$68="no"," ",ROUND(S3052,4))</f>
        <v>1.9E-2</v>
      </c>
      <c r="W3052" s="110"/>
      <c r="AB3052" s="110">
        <f t="shared" si="197"/>
        <v>1.900000000000001E-2</v>
      </c>
      <c r="AC3052" s="110">
        <f>IF('3C-Water transport'!AG$56="no"," ",ROUND(AB3052,4))</f>
        <v>1.9E-2</v>
      </c>
      <c r="AD3052" s="110">
        <f>IF('3C-Water transport'!AG$57="no"," ",ROUND(AB3052,4))</f>
        <v>1.9E-2</v>
      </c>
      <c r="AE3052" s="110">
        <f>IF('3C-Water transport'!AG$58="no"," ",ROUND(AB3052,4))</f>
        <v>1.9E-2</v>
      </c>
    </row>
    <row r="3053" spans="5:31" x14ac:dyDescent="0.25">
      <c r="E3053" s="110">
        <f t="shared" si="195"/>
        <v>2.0000000000000011E-2</v>
      </c>
      <c r="F3053" s="110">
        <f>IF('3A-Rail transport'!$AG$56="no"," ",ROUND(E3053,4))</f>
        <v>0.02</v>
      </c>
      <c r="G3053" s="110">
        <f>IF('3A-Rail transport'!$AG$57="no"," ",ROUND(E3053,4))</f>
        <v>0.02</v>
      </c>
      <c r="H3053" s="110"/>
      <c r="S3053" s="110">
        <f t="shared" si="196"/>
        <v>2.0000000000000011E-2</v>
      </c>
      <c r="T3053" s="110">
        <f>IF('3B-Air transport'!AG$66="no"," ",ROUND(S3053,4))</f>
        <v>0.02</v>
      </c>
      <c r="U3053" s="110">
        <f>IF('3B-Air transport'!AG$67="no"," ",ROUND(S3053,4))</f>
        <v>0.02</v>
      </c>
      <c r="V3053" s="110">
        <f>IF('3B-Air transport'!AG$68="no"," ",ROUND(S3053,4))</f>
        <v>0.02</v>
      </c>
      <c r="W3053" s="110"/>
      <c r="AB3053" s="110">
        <f t="shared" si="197"/>
        <v>2.0000000000000011E-2</v>
      </c>
      <c r="AC3053" s="110">
        <f>IF('3C-Water transport'!AG$56="no"," ",ROUND(AB3053,4))</f>
        <v>0.02</v>
      </c>
      <c r="AD3053" s="110">
        <f>IF('3C-Water transport'!AG$57="no"," ",ROUND(AB3053,4))</f>
        <v>0.02</v>
      </c>
      <c r="AE3053" s="110">
        <f>IF('3C-Water transport'!AG$58="no"," ",ROUND(AB3053,4))</f>
        <v>0.02</v>
      </c>
    </row>
    <row r="3054" spans="5:31" x14ac:dyDescent="0.25">
      <c r="E3054" s="110">
        <f t="shared" si="195"/>
        <v>2.1000000000000012E-2</v>
      </c>
      <c r="F3054" s="110">
        <f>IF('3A-Rail transport'!$AG$56="no"," ",ROUND(E3054,4))</f>
        <v>2.1000000000000001E-2</v>
      </c>
      <c r="G3054" s="110">
        <f>IF('3A-Rail transport'!$AG$57="no"," ",ROUND(E3054,4))</f>
        <v>2.1000000000000001E-2</v>
      </c>
      <c r="H3054" s="110"/>
      <c r="S3054" s="110">
        <f t="shared" si="196"/>
        <v>2.1000000000000012E-2</v>
      </c>
      <c r="T3054" s="110">
        <f>IF('3B-Air transport'!AG$66="no"," ",ROUND(S3054,4))</f>
        <v>2.1000000000000001E-2</v>
      </c>
      <c r="U3054" s="110">
        <f>IF('3B-Air transport'!AG$67="no"," ",ROUND(S3054,4))</f>
        <v>2.1000000000000001E-2</v>
      </c>
      <c r="V3054" s="110">
        <f>IF('3B-Air transport'!AG$68="no"," ",ROUND(S3054,4))</f>
        <v>2.1000000000000001E-2</v>
      </c>
      <c r="W3054" s="110"/>
      <c r="AB3054" s="110">
        <f t="shared" si="197"/>
        <v>2.1000000000000012E-2</v>
      </c>
      <c r="AC3054" s="110">
        <f>IF('3C-Water transport'!AG$56="no"," ",ROUND(AB3054,4))</f>
        <v>2.1000000000000001E-2</v>
      </c>
      <c r="AD3054" s="110">
        <f>IF('3C-Water transport'!AG$57="no"," ",ROUND(AB3054,4))</f>
        <v>2.1000000000000001E-2</v>
      </c>
      <c r="AE3054" s="110">
        <f>IF('3C-Water transport'!AG$58="no"," ",ROUND(AB3054,4))</f>
        <v>2.1000000000000001E-2</v>
      </c>
    </row>
    <row r="3055" spans="5:31" x14ac:dyDescent="0.25">
      <c r="E3055" s="110">
        <f t="shared" si="195"/>
        <v>2.2000000000000013E-2</v>
      </c>
      <c r="F3055" s="110">
        <f>IF('3A-Rail transport'!$AG$56="no"," ",ROUND(E3055,4))</f>
        <v>2.1999999999999999E-2</v>
      </c>
      <c r="G3055" s="110">
        <f>IF('3A-Rail transport'!$AG$57="no"," ",ROUND(E3055,4))</f>
        <v>2.1999999999999999E-2</v>
      </c>
      <c r="H3055" s="110"/>
      <c r="S3055" s="110">
        <f t="shared" si="196"/>
        <v>2.2000000000000013E-2</v>
      </c>
      <c r="T3055" s="110">
        <f>IF('3B-Air transport'!AG$66="no"," ",ROUND(S3055,4))</f>
        <v>2.1999999999999999E-2</v>
      </c>
      <c r="U3055" s="110">
        <f>IF('3B-Air transport'!AG$67="no"," ",ROUND(S3055,4))</f>
        <v>2.1999999999999999E-2</v>
      </c>
      <c r="V3055" s="110">
        <f>IF('3B-Air transport'!AG$68="no"," ",ROUND(S3055,4))</f>
        <v>2.1999999999999999E-2</v>
      </c>
      <c r="W3055" s="110"/>
      <c r="AB3055" s="110">
        <f t="shared" si="197"/>
        <v>2.2000000000000013E-2</v>
      </c>
      <c r="AC3055" s="110">
        <f>IF('3C-Water transport'!AG$56="no"," ",ROUND(AB3055,4))</f>
        <v>2.1999999999999999E-2</v>
      </c>
      <c r="AD3055" s="110">
        <f>IF('3C-Water transport'!AG$57="no"," ",ROUND(AB3055,4))</f>
        <v>2.1999999999999999E-2</v>
      </c>
      <c r="AE3055" s="110">
        <f>IF('3C-Water transport'!AG$58="no"," ",ROUND(AB3055,4))</f>
        <v>2.1999999999999999E-2</v>
      </c>
    </row>
    <row r="3056" spans="5:31" x14ac:dyDescent="0.25">
      <c r="E3056" s="110">
        <f t="shared" si="195"/>
        <v>2.3000000000000013E-2</v>
      </c>
      <c r="F3056" s="110">
        <f>IF('3A-Rail transport'!$AG$56="no"," ",ROUND(E3056,4))</f>
        <v>2.3E-2</v>
      </c>
      <c r="G3056" s="110">
        <f>IF('3A-Rail transport'!$AG$57="no"," ",ROUND(E3056,4))</f>
        <v>2.3E-2</v>
      </c>
      <c r="H3056" s="110"/>
      <c r="S3056" s="110">
        <f t="shared" si="196"/>
        <v>2.3000000000000013E-2</v>
      </c>
      <c r="T3056" s="110">
        <f>IF('3B-Air transport'!AG$66="no"," ",ROUND(S3056,4))</f>
        <v>2.3E-2</v>
      </c>
      <c r="U3056" s="110">
        <f>IF('3B-Air transport'!AG$67="no"," ",ROUND(S3056,4))</f>
        <v>2.3E-2</v>
      </c>
      <c r="V3056" s="110">
        <f>IF('3B-Air transport'!AG$68="no"," ",ROUND(S3056,4))</f>
        <v>2.3E-2</v>
      </c>
      <c r="W3056" s="110"/>
      <c r="AB3056" s="110">
        <f t="shared" si="197"/>
        <v>2.3000000000000013E-2</v>
      </c>
      <c r="AC3056" s="110">
        <f>IF('3C-Water transport'!AG$56="no"," ",ROUND(AB3056,4))</f>
        <v>2.3E-2</v>
      </c>
      <c r="AD3056" s="110">
        <f>IF('3C-Water transport'!AG$57="no"," ",ROUND(AB3056,4))</f>
        <v>2.3E-2</v>
      </c>
      <c r="AE3056" s="110">
        <f>IF('3C-Water transport'!AG$58="no"," ",ROUND(AB3056,4))</f>
        <v>2.3E-2</v>
      </c>
    </row>
    <row r="3057" spans="5:31" x14ac:dyDescent="0.25">
      <c r="E3057" s="110">
        <f t="shared" si="195"/>
        <v>2.4000000000000014E-2</v>
      </c>
      <c r="F3057" s="110">
        <f>IF('3A-Rail transport'!$AG$56="no"," ",ROUND(E3057,4))</f>
        <v>2.4E-2</v>
      </c>
      <c r="G3057" s="110">
        <f>IF('3A-Rail transport'!$AG$57="no"," ",ROUND(E3057,4))</f>
        <v>2.4E-2</v>
      </c>
      <c r="H3057" s="110"/>
      <c r="S3057" s="110">
        <f t="shared" si="196"/>
        <v>2.4000000000000014E-2</v>
      </c>
      <c r="T3057" s="110">
        <f>IF('3B-Air transport'!AG$66="no"," ",ROUND(S3057,4))</f>
        <v>2.4E-2</v>
      </c>
      <c r="U3057" s="110">
        <f>IF('3B-Air transport'!AG$67="no"," ",ROUND(S3057,4))</f>
        <v>2.4E-2</v>
      </c>
      <c r="V3057" s="110">
        <f>IF('3B-Air transport'!AG$68="no"," ",ROUND(S3057,4))</f>
        <v>2.4E-2</v>
      </c>
      <c r="W3057" s="110"/>
      <c r="AB3057" s="110">
        <f t="shared" si="197"/>
        <v>2.4000000000000014E-2</v>
      </c>
      <c r="AC3057" s="110">
        <f>IF('3C-Water transport'!AG$56="no"," ",ROUND(AB3057,4))</f>
        <v>2.4E-2</v>
      </c>
      <c r="AD3057" s="110">
        <f>IF('3C-Water transport'!AG$57="no"," ",ROUND(AB3057,4))</f>
        <v>2.4E-2</v>
      </c>
      <c r="AE3057" s="110">
        <f>IF('3C-Water transport'!AG$58="no"," ",ROUND(AB3057,4))</f>
        <v>2.4E-2</v>
      </c>
    </row>
    <row r="3058" spans="5:31" x14ac:dyDescent="0.25">
      <c r="E3058" s="110">
        <f t="shared" si="195"/>
        <v>2.5000000000000015E-2</v>
      </c>
      <c r="F3058" s="110">
        <f>IF('3A-Rail transport'!$AG$56="no"," ",ROUND(E3058,4))</f>
        <v>2.5000000000000001E-2</v>
      </c>
      <c r="G3058" s="110">
        <f>IF('3A-Rail transport'!$AG$57="no"," ",ROUND(E3058,4))</f>
        <v>2.5000000000000001E-2</v>
      </c>
      <c r="H3058" s="110"/>
      <c r="S3058" s="110">
        <f t="shared" si="196"/>
        <v>2.5000000000000015E-2</v>
      </c>
      <c r="T3058" s="110">
        <f>IF('3B-Air transport'!AG$66="no"," ",ROUND(S3058,4))</f>
        <v>2.5000000000000001E-2</v>
      </c>
      <c r="U3058" s="110">
        <f>IF('3B-Air transport'!AG$67="no"," ",ROUND(S3058,4))</f>
        <v>2.5000000000000001E-2</v>
      </c>
      <c r="V3058" s="110">
        <f>IF('3B-Air transport'!AG$68="no"," ",ROUND(S3058,4))</f>
        <v>2.5000000000000001E-2</v>
      </c>
      <c r="W3058" s="110"/>
      <c r="AB3058" s="110">
        <f t="shared" si="197"/>
        <v>2.5000000000000015E-2</v>
      </c>
      <c r="AC3058" s="110">
        <f>IF('3C-Water transport'!AG$56="no"," ",ROUND(AB3058,4))</f>
        <v>2.5000000000000001E-2</v>
      </c>
      <c r="AD3058" s="110">
        <f>IF('3C-Water transport'!AG$57="no"," ",ROUND(AB3058,4))</f>
        <v>2.5000000000000001E-2</v>
      </c>
      <c r="AE3058" s="110">
        <f>IF('3C-Water transport'!AG$58="no"," ",ROUND(AB3058,4))</f>
        <v>2.5000000000000001E-2</v>
      </c>
    </row>
    <row r="3059" spans="5:31" x14ac:dyDescent="0.25">
      <c r="E3059" s="110">
        <f t="shared" si="195"/>
        <v>2.6000000000000016E-2</v>
      </c>
      <c r="F3059" s="110">
        <f>IF('3A-Rail transport'!$AG$56="no"," ",ROUND(E3059,4))</f>
        <v>2.5999999999999999E-2</v>
      </c>
      <c r="G3059" s="110">
        <f>IF('3A-Rail transport'!$AG$57="no"," ",ROUND(E3059,4))</f>
        <v>2.5999999999999999E-2</v>
      </c>
      <c r="H3059" s="110"/>
      <c r="S3059" s="110">
        <f t="shared" si="196"/>
        <v>2.6000000000000016E-2</v>
      </c>
      <c r="T3059" s="110">
        <f>IF('3B-Air transport'!AG$66="no"," ",ROUND(S3059,4))</f>
        <v>2.5999999999999999E-2</v>
      </c>
      <c r="U3059" s="110">
        <f>IF('3B-Air transport'!AG$67="no"," ",ROUND(S3059,4))</f>
        <v>2.5999999999999999E-2</v>
      </c>
      <c r="V3059" s="110">
        <f>IF('3B-Air transport'!AG$68="no"," ",ROUND(S3059,4))</f>
        <v>2.5999999999999999E-2</v>
      </c>
      <c r="W3059" s="110"/>
      <c r="AB3059" s="110">
        <f t="shared" si="197"/>
        <v>2.6000000000000016E-2</v>
      </c>
      <c r="AC3059" s="110">
        <f>IF('3C-Water transport'!AG$56="no"," ",ROUND(AB3059,4))</f>
        <v>2.5999999999999999E-2</v>
      </c>
      <c r="AD3059" s="110">
        <f>IF('3C-Water transport'!AG$57="no"," ",ROUND(AB3059,4))</f>
        <v>2.5999999999999999E-2</v>
      </c>
      <c r="AE3059" s="110">
        <f>IF('3C-Water transport'!AG$58="no"," ",ROUND(AB3059,4))</f>
        <v>2.5999999999999999E-2</v>
      </c>
    </row>
    <row r="3060" spans="5:31" x14ac:dyDescent="0.25">
      <c r="E3060" s="110">
        <f t="shared" si="195"/>
        <v>2.7000000000000017E-2</v>
      </c>
      <c r="F3060" s="110">
        <f>IF('3A-Rail transport'!$AG$56="no"," ",ROUND(E3060,4))</f>
        <v>2.7E-2</v>
      </c>
      <c r="G3060" s="110">
        <f>IF('3A-Rail transport'!$AG$57="no"," ",ROUND(E3060,4))</f>
        <v>2.7E-2</v>
      </c>
      <c r="H3060" s="110"/>
      <c r="S3060" s="110">
        <f t="shared" si="196"/>
        <v>2.7000000000000017E-2</v>
      </c>
      <c r="T3060" s="110">
        <f>IF('3B-Air transport'!AG$66="no"," ",ROUND(S3060,4))</f>
        <v>2.7E-2</v>
      </c>
      <c r="U3060" s="110">
        <f>IF('3B-Air transport'!AG$67="no"," ",ROUND(S3060,4))</f>
        <v>2.7E-2</v>
      </c>
      <c r="V3060" s="110">
        <f>IF('3B-Air transport'!AG$68="no"," ",ROUND(S3060,4))</f>
        <v>2.7E-2</v>
      </c>
      <c r="W3060" s="110"/>
      <c r="AB3060" s="110">
        <f t="shared" si="197"/>
        <v>2.7000000000000017E-2</v>
      </c>
      <c r="AC3060" s="110">
        <f>IF('3C-Water transport'!AG$56="no"," ",ROUND(AB3060,4))</f>
        <v>2.7E-2</v>
      </c>
      <c r="AD3060" s="110">
        <f>IF('3C-Water transport'!AG$57="no"," ",ROUND(AB3060,4))</f>
        <v>2.7E-2</v>
      </c>
      <c r="AE3060" s="110">
        <f>IF('3C-Water transport'!AG$58="no"," ",ROUND(AB3060,4))</f>
        <v>2.7E-2</v>
      </c>
    </row>
    <row r="3061" spans="5:31" x14ac:dyDescent="0.25">
      <c r="E3061" s="110">
        <f t="shared" si="195"/>
        <v>2.8000000000000018E-2</v>
      </c>
      <c r="F3061" s="110">
        <f>IF('3A-Rail transport'!$AG$56="no"," ",ROUND(E3061,4))</f>
        <v>2.8000000000000001E-2</v>
      </c>
      <c r="G3061" s="110">
        <f>IF('3A-Rail transport'!$AG$57="no"," ",ROUND(E3061,4))</f>
        <v>2.8000000000000001E-2</v>
      </c>
      <c r="H3061" s="110"/>
      <c r="S3061" s="110">
        <f t="shared" si="196"/>
        <v>2.8000000000000018E-2</v>
      </c>
      <c r="T3061" s="110">
        <f>IF('3B-Air transport'!AG$66="no"," ",ROUND(S3061,4))</f>
        <v>2.8000000000000001E-2</v>
      </c>
      <c r="U3061" s="110">
        <f>IF('3B-Air transport'!AG$67="no"," ",ROUND(S3061,4))</f>
        <v>2.8000000000000001E-2</v>
      </c>
      <c r="V3061" s="110">
        <f>IF('3B-Air transport'!AG$68="no"," ",ROUND(S3061,4))</f>
        <v>2.8000000000000001E-2</v>
      </c>
      <c r="W3061" s="110"/>
      <c r="AB3061" s="110">
        <f t="shared" si="197"/>
        <v>2.8000000000000018E-2</v>
      </c>
      <c r="AC3061" s="110">
        <f>IF('3C-Water transport'!AG$56="no"," ",ROUND(AB3061,4))</f>
        <v>2.8000000000000001E-2</v>
      </c>
      <c r="AD3061" s="110">
        <f>IF('3C-Water transport'!AG$57="no"," ",ROUND(AB3061,4))</f>
        <v>2.8000000000000001E-2</v>
      </c>
      <c r="AE3061" s="110">
        <f>IF('3C-Water transport'!AG$58="no"," ",ROUND(AB3061,4))</f>
        <v>2.8000000000000001E-2</v>
      </c>
    </row>
    <row r="3062" spans="5:31" x14ac:dyDescent="0.25">
      <c r="E3062" s="110">
        <f t="shared" si="195"/>
        <v>2.9000000000000019E-2</v>
      </c>
      <c r="F3062" s="110">
        <f>IF('3A-Rail transport'!$AG$56="no"," ",ROUND(E3062,4))</f>
        <v>2.9000000000000001E-2</v>
      </c>
      <c r="G3062" s="110">
        <f>IF('3A-Rail transport'!$AG$57="no"," ",ROUND(E3062,4))</f>
        <v>2.9000000000000001E-2</v>
      </c>
      <c r="H3062" s="110"/>
      <c r="S3062" s="110">
        <f t="shared" si="196"/>
        <v>2.9000000000000019E-2</v>
      </c>
      <c r="T3062" s="110">
        <f>IF('3B-Air transport'!AG$66="no"," ",ROUND(S3062,4))</f>
        <v>2.9000000000000001E-2</v>
      </c>
      <c r="U3062" s="110">
        <f>IF('3B-Air transport'!AG$67="no"," ",ROUND(S3062,4))</f>
        <v>2.9000000000000001E-2</v>
      </c>
      <c r="V3062" s="110">
        <f>IF('3B-Air transport'!AG$68="no"," ",ROUND(S3062,4))</f>
        <v>2.9000000000000001E-2</v>
      </c>
      <c r="W3062" s="110"/>
      <c r="AB3062" s="110">
        <f t="shared" si="197"/>
        <v>2.9000000000000019E-2</v>
      </c>
      <c r="AC3062" s="110">
        <f>IF('3C-Water transport'!AG$56="no"," ",ROUND(AB3062,4))</f>
        <v>2.9000000000000001E-2</v>
      </c>
      <c r="AD3062" s="110">
        <f>IF('3C-Water transport'!AG$57="no"," ",ROUND(AB3062,4))</f>
        <v>2.9000000000000001E-2</v>
      </c>
      <c r="AE3062" s="110">
        <f>IF('3C-Water transport'!AG$58="no"," ",ROUND(AB3062,4))</f>
        <v>2.9000000000000001E-2</v>
      </c>
    </row>
    <row r="3063" spans="5:31" x14ac:dyDescent="0.25">
      <c r="E3063" s="110">
        <f t="shared" si="195"/>
        <v>3.000000000000002E-2</v>
      </c>
      <c r="F3063" s="110">
        <f>IF('3A-Rail transport'!$AG$56="no"," ",ROUND(E3063,4))</f>
        <v>0.03</v>
      </c>
      <c r="G3063" s="110">
        <f>IF('3A-Rail transport'!$AG$57="no"," ",ROUND(E3063,4))</f>
        <v>0.03</v>
      </c>
      <c r="H3063" s="110"/>
      <c r="S3063" s="110">
        <f t="shared" si="196"/>
        <v>3.000000000000002E-2</v>
      </c>
      <c r="T3063" s="110">
        <f>IF('3B-Air transport'!AG$66="no"," ",ROUND(S3063,4))</f>
        <v>0.03</v>
      </c>
      <c r="U3063" s="110">
        <f>IF('3B-Air transport'!AG$67="no"," ",ROUND(S3063,4))</f>
        <v>0.03</v>
      </c>
      <c r="V3063" s="110">
        <f>IF('3B-Air transport'!AG$68="no"," ",ROUND(S3063,4))</f>
        <v>0.03</v>
      </c>
      <c r="W3063" s="110"/>
      <c r="AB3063" s="110">
        <f t="shared" si="197"/>
        <v>3.000000000000002E-2</v>
      </c>
      <c r="AC3063" s="110">
        <f>IF('3C-Water transport'!AG$56="no"," ",ROUND(AB3063,4))</f>
        <v>0.03</v>
      </c>
      <c r="AD3063" s="110">
        <f>IF('3C-Water transport'!AG$57="no"," ",ROUND(AB3063,4))</f>
        <v>0.03</v>
      </c>
      <c r="AE3063" s="110">
        <f>IF('3C-Water transport'!AG$58="no"," ",ROUND(AB3063,4))</f>
        <v>0.03</v>
      </c>
    </row>
    <row r="3064" spans="5:31" x14ac:dyDescent="0.25">
      <c r="E3064" s="110">
        <f t="shared" si="195"/>
        <v>3.1000000000000021E-2</v>
      </c>
      <c r="F3064" s="110">
        <f>IF('3A-Rail transport'!$AG$56="no"," ",ROUND(E3064,4))</f>
        <v>3.1E-2</v>
      </c>
      <c r="G3064" s="110">
        <f>IF('3A-Rail transport'!$AG$57="no"," ",ROUND(E3064,4))</f>
        <v>3.1E-2</v>
      </c>
      <c r="H3064" s="110"/>
      <c r="S3064" s="110">
        <f t="shared" si="196"/>
        <v>3.1000000000000021E-2</v>
      </c>
      <c r="T3064" s="110">
        <f>IF('3B-Air transport'!AG$66="no"," ",ROUND(S3064,4))</f>
        <v>3.1E-2</v>
      </c>
      <c r="U3064" s="110">
        <f>IF('3B-Air transport'!AG$67="no"," ",ROUND(S3064,4))</f>
        <v>3.1E-2</v>
      </c>
      <c r="V3064" s="110">
        <f>IF('3B-Air transport'!AG$68="no"," ",ROUND(S3064,4))</f>
        <v>3.1E-2</v>
      </c>
      <c r="W3064" s="110"/>
      <c r="AB3064" s="110">
        <f t="shared" si="197"/>
        <v>3.1000000000000021E-2</v>
      </c>
      <c r="AC3064" s="110">
        <f>IF('3C-Water transport'!AG$56="no"," ",ROUND(AB3064,4))</f>
        <v>3.1E-2</v>
      </c>
      <c r="AD3064" s="110">
        <f>IF('3C-Water transport'!AG$57="no"," ",ROUND(AB3064,4))</f>
        <v>3.1E-2</v>
      </c>
      <c r="AE3064" s="110">
        <f>IF('3C-Water transport'!AG$58="no"," ",ROUND(AB3064,4))</f>
        <v>3.1E-2</v>
      </c>
    </row>
    <row r="3065" spans="5:31" x14ac:dyDescent="0.25">
      <c r="E3065" s="110">
        <f t="shared" si="195"/>
        <v>3.2000000000000021E-2</v>
      </c>
      <c r="F3065" s="110">
        <f>IF('3A-Rail transport'!$AG$56="no"," ",ROUND(E3065,4))</f>
        <v>3.2000000000000001E-2</v>
      </c>
      <c r="G3065" s="110">
        <f>IF('3A-Rail transport'!$AG$57="no"," ",ROUND(E3065,4))</f>
        <v>3.2000000000000001E-2</v>
      </c>
      <c r="H3065" s="110"/>
      <c r="S3065" s="110">
        <f t="shared" si="196"/>
        <v>3.2000000000000021E-2</v>
      </c>
      <c r="T3065" s="110">
        <f>IF('3B-Air transport'!AG$66="no"," ",ROUND(S3065,4))</f>
        <v>3.2000000000000001E-2</v>
      </c>
      <c r="U3065" s="110">
        <f>IF('3B-Air transport'!AG$67="no"," ",ROUND(S3065,4))</f>
        <v>3.2000000000000001E-2</v>
      </c>
      <c r="V3065" s="110">
        <f>IF('3B-Air transport'!AG$68="no"," ",ROUND(S3065,4))</f>
        <v>3.2000000000000001E-2</v>
      </c>
      <c r="W3065" s="110"/>
      <c r="AB3065" s="110">
        <f t="shared" si="197"/>
        <v>3.2000000000000021E-2</v>
      </c>
      <c r="AC3065" s="110">
        <f>IF('3C-Water transport'!AG$56="no"," ",ROUND(AB3065,4))</f>
        <v>3.2000000000000001E-2</v>
      </c>
      <c r="AD3065" s="110">
        <f>IF('3C-Water transport'!AG$57="no"," ",ROUND(AB3065,4))</f>
        <v>3.2000000000000001E-2</v>
      </c>
      <c r="AE3065" s="110">
        <f>IF('3C-Water transport'!AG$58="no"," ",ROUND(AB3065,4))</f>
        <v>3.2000000000000001E-2</v>
      </c>
    </row>
    <row r="3066" spans="5:31" x14ac:dyDescent="0.25">
      <c r="E3066" s="110">
        <f t="shared" si="195"/>
        <v>3.3000000000000022E-2</v>
      </c>
      <c r="F3066" s="110">
        <f>IF('3A-Rail transport'!$AG$56="no"," ",ROUND(E3066,4))</f>
        <v>3.3000000000000002E-2</v>
      </c>
      <c r="G3066" s="110">
        <f>IF('3A-Rail transport'!$AG$57="no"," ",ROUND(E3066,4))</f>
        <v>3.3000000000000002E-2</v>
      </c>
      <c r="H3066" s="110"/>
      <c r="S3066" s="110">
        <f t="shared" si="196"/>
        <v>3.3000000000000022E-2</v>
      </c>
      <c r="T3066" s="110">
        <f>IF('3B-Air transport'!AG$66="no"," ",ROUND(S3066,4))</f>
        <v>3.3000000000000002E-2</v>
      </c>
      <c r="U3066" s="110">
        <f>IF('3B-Air transport'!AG$67="no"," ",ROUND(S3066,4))</f>
        <v>3.3000000000000002E-2</v>
      </c>
      <c r="V3066" s="110">
        <f>IF('3B-Air transport'!AG$68="no"," ",ROUND(S3066,4))</f>
        <v>3.3000000000000002E-2</v>
      </c>
      <c r="W3066" s="110"/>
      <c r="AB3066" s="110">
        <f t="shared" si="197"/>
        <v>3.3000000000000022E-2</v>
      </c>
      <c r="AC3066" s="110">
        <f>IF('3C-Water transport'!AG$56="no"," ",ROUND(AB3066,4))</f>
        <v>3.3000000000000002E-2</v>
      </c>
      <c r="AD3066" s="110">
        <f>IF('3C-Water transport'!AG$57="no"," ",ROUND(AB3066,4))</f>
        <v>3.3000000000000002E-2</v>
      </c>
      <c r="AE3066" s="110">
        <f>IF('3C-Water transport'!AG$58="no"," ",ROUND(AB3066,4))</f>
        <v>3.3000000000000002E-2</v>
      </c>
    </row>
    <row r="3067" spans="5:31" x14ac:dyDescent="0.25">
      <c r="E3067" s="110">
        <f t="shared" si="195"/>
        <v>3.4000000000000023E-2</v>
      </c>
      <c r="F3067" s="110">
        <f>IF('3A-Rail transport'!$AG$56="no"," ",ROUND(E3067,4))</f>
        <v>3.4000000000000002E-2</v>
      </c>
      <c r="G3067" s="110">
        <f>IF('3A-Rail transport'!$AG$57="no"," ",ROUND(E3067,4))</f>
        <v>3.4000000000000002E-2</v>
      </c>
      <c r="H3067" s="110"/>
      <c r="S3067" s="110">
        <f t="shared" si="196"/>
        <v>3.4000000000000023E-2</v>
      </c>
      <c r="T3067" s="110">
        <f>IF('3B-Air transport'!AG$66="no"," ",ROUND(S3067,4))</f>
        <v>3.4000000000000002E-2</v>
      </c>
      <c r="U3067" s="110">
        <f>IF('3B-Air transport'!AG$67="no"," ",ROUND(S3067,4))</f>
        <v>3.4000000000000002E-2</v>
      </c>
      <c r="V3067" s="110">
        <f>IF('3B-Air transport'!AG$68="no"," ",ROUND(S3067,4))</f>
        <v>3.4000000000000002E-2</v>
      </c>
      <c r="W3067" s="110"/>
      <c r="AB3067" s="110">
        <f t="shared" si="197"/>
        <v>3.4000000000000023E-2</v>
      </c>
      <c r="AC3067" s="110">
        <f>IF('3C-Water transport'!AG$56="no"," ",ROUND(AB3067,4))</f>
        <v>3.4000000000000002E-2</v>
      </c>
      <c r="AD3067" s="110">
        <f>IF('3C-Water transport'!AG$57="no"," ",ROUND(AB3067,4))</f>
        <v>3.4000000000000002E-2</v>
      </c>
      <c r="AE3067" s="110">
        <f>IF('3C-Water transport'!AG$58="no"," ",ROUND(AB3067,4))</f>
        <v>3.4000000000000002E-2</v>
      </c>
    </row>
    <row r="3068" spans="5:31" x14ac:dyDescent="0.25">
      <c r="E3068" s="110">
        <f t="shared" si="195"/>
        <v>3.5000000000000024E-2</v>
      </c>
      <c r="F3068" s="110">
        <f>IF('3A-Rail transport'!$AG$56="no"," ",ROUND(E3068,4))</f>
        <v>3.5000000000000003E-2</v>
      </c>
      <c r="G3068" s="110">
        <f>IF('3A-Rail transport'!$AG$57="no"," ",ROUND(E3068,4))</f>
        <v>3.5000000000000003E-2</v>
      </c>
      <c r="H3068" s="110"/>
      <c r="S3068" s="110">
        <f t="shared" si="196"/>
        <v>3.5000000000000024E-2</v>
      </c>
      <c r="T3068" s="110">
        <f>IF('3B-Air transport'!AG$66="no"," ",ROUND(S3068,4))</f>
        <v>3.5000000000000003E-2</v>
      </c>
      <c r="U3068" s="110">
        <f>IF('3B-Air transport'!AG$67="no"," ",ROUND(S3068,4))</f>
        <v>3.5000000000000003E-2</v>
      </c>
      <c r="V3068" s="110">
        <f>IF('3B-Air transport'!AG$68="no"," ",ROUND(S3068,4))</f>
        <v>3.5000000000000003E-2</v>
      </c>
      <c r="W3068" s="110"/>
      <c r="AB3068" s="110">
        <f t="shared" si="197"/>
        <v>3.5000000000000024E-2</v>
      </c>
      <c r="AC3068" s="110">
        <f>IF('3C-Water transport'!AG$56="no"," ",ROUND(AB3068,4))</f>
        <v>3.5000000000000003E-2</v>
      </c>
      <c r="AD3068" s="110">
        <f>IF('3C-Water transport'!AG$57="no"," ",ROUND(AB3068,4))</f>
        <v>3.5000000000000003E-2</v>
      </c>
      <c r="AE3068" s="110">
        <f>IF('3C-Water transport'!AG$58="no"," ",ROUND(AB3068,4))</f>
        <v>3.5000000000000003E-2</v>
      </c>
    </row>
    <row r="3069" spans="5:31" x14ac:dyDescent="0.25">
      <c r="E3069" s="110">
        <f t="shared" si="195"/>
        <v>3.6000000000000025E-2</v>
      </c>
      <c r="F3069" s="110">
        <f>IF('3A-Rail transport'!$AG$56="no"," ",ROUND(E3069,4))</f>
        <v>3.5999999999999997E-2</v>
      </c>
      <c r="G3069" s="110">
        <f>IF('3A-Rail transport'!$AG$57="no"," ",ROUND(E3069,4))</f>
        <v>3.5999999999999997E-2</v>
      </c>
      <c r="H3069" s="110"/>
      <c r="S3069" s="110">
        <f t="shared" si="196"/>
        <v>3.6000000000000025E-2</v>
      </c>
      <c r="T3069" s="110">
        <f>IF('3B-Air transport'!AG$66="no"," ",ROUND(S3069,4))</f>
        <v>3.5999999999999997E-2</v>
      </c>
      <c r="U3069" s="110">
        <f>IF('3B-Air transport'!AG$67="no"," ",ROUND(S3069,4))</f>
        <v>3.5999999999999997E-2</v>
      </c>
      <c r="V3069" s="110">
        <f>IF('3B-Air transport'!AG$68="no"," ",ROUND(S3069,4))</f>
        <v>3.5999999999999997E-2</v>
      </c>
      <c r="W3069" s="110"/>
      <c r="AB3069" s="110">
        <f t="shared" si="197"/>
        <v>3.6000000000000025E-2</v>
      </c>
      <c r="AC3069" s="110">
        <f>IF('3C-Water transport'!AG$56="no"," ",ROUND(AB3069,4))</f>
        <v>3.5999999999999997E-2</v>
      </c>
      <c r="AD3069" s="110">
        <f>IF('3C-Water transport'!AG$57="no"," ",ROUND(AB3069,4))</f>
        <v>3.5999999999999997E-2</v>
      </c>
      <c r="AE3069" s="110">
        <f>IF('3C-Water transport'!AG$58="no"," ",ROUND(AB3069,4))</f>
        <v>3.5999999999999997E-2</v>
      </c>
    </row>
    <row r="3070" spans="5:31" x14ac:dyDescent="0.25">
      <c r="E3070" s="110">
        <f t="shared" si="195"/>
        <v>3.7000000000000026E-2</v>
      </c>
      <c r="F3070" s="110">
        <f>IF('3A-Rail transport'!$AG$56="no"," ",ROUND(E3070,4))</f>
        <v>3.6999999999999998E-2</v>
      </c>
      <c r="G3070" s="110">
        <f>IF('3A-Rail transport'!$AG$57="no"," ",ROUND(E3070,4))</f>
        <v>3.6999999999999998E-2</v>
      </c>
      <c r="H3070" s="110"/>
      <c r="S3070" s="110">
        <f t="shared" si="196"/>
        <v>3.7000000000000026E-2</v>
      </c>
      <c r="T3070" s="110">
        <f>IF('3B-Air transport'!AG$66="no"," ",ROUND(S3070,4))</f>
        <v>3.6999999999999998E-2</v>
      </c>
      <c r="U3070" s="110">
        <f>IF('3B-Air transport'!AG$67="no"," ",ROUND(S3070,4))</f>
        <v>3.6999999999999998E-2</v>
      </c>
      <c r="V3070" s="110">
        <f>IF('3B-Air transport'!AG$68="no"," ",ROUND(S3070,4))</f>
        <v>3.6999999999999998E-2</v>
      </c>
      <c r="W3070" s="110"/>
      <c r="AB3070" s="110">
        <f t="shared" si="197"/>
        <v>3.7000000000000026E-2</v>
      </c>
      <c r="AC3070" s="110">
        <f>IF('3C-Water transport'!AG$56="no"," ",ROUND(AB3070,4))</f>
        <v>3.6999999999999998E-2</v>
      </c>
      <c r="AD3070" s="110">
        <f>IF('3C-Water transport'!AG$57="no"," ",ROUND(AB3070,4))</f>
        <v>3.6999999999999998E-2</v>
      </c>
      <c r="AE3070" s="110">
        <f>IF('3C-Water transport'!AG$58="no"," ",ROUND(AB3070,4))</f>
        <v>3.6999999999999998E-2</v>
      </c>
    </row>
    <row r="3071" spans="5:31" x14ac:dyDescent="0.25">
      <c r="E3071" s="110">
        <f t="shared" si="195"/>
        <v>3.8000000000000027E-2</v>
      </c>
      <c r="F3071" s="110">
        <f>IF('3A-Rail transport'!$AG$56="no"," ",ROUND(E3071,4))</f>
        <v>3.7999999999999999E-2</v>
      </c>
      <c r="G3071" s="110">
        <f>IF('3A-Rail transport'!$AG$57="no"," ",ROUND(E3071,4))</f>
        <v>3.7999999999999999E-2</v>
      </c>
      <c r="H3071" s="110"/>
      <c r="S3071" s="110">
        <f t="shared" si="196"/>
        <v>3.8000000000000027E-2</v>
      </c>
      <c r="T3071" s="110">
        <f>IF('3B-Air transport'!AG$66="no"," ",ROUND(S3071,4))</f>
        <v>3.7999999999999999E-2</v>
      </c>
      <c r="U3071" s="110">
        <f>IF('3B-Air transport'!AG$67="no"," ",ROUND(S3071,4))</f>
        <v>3.7999999999999999E-2</v>
      </c>
      <c r="V3071" s="110">
        <f>IF('3B-Air transport'!AG$68="no"," ",ROUND(S3071,4))</f>
        <v>3.7999999999999999E-2</v>
      </c>
      <c r="W3071" s="110"/>
      <c r="AB3071" s="110">
        <f t="shared" si="197"/>
        <v>3.8000000000000027E-2</v>
      </c>
      <c r="AC3071" s="110">
        <f>IF('3C-Water transport'!AG$56="no"," ",ROUND(AB3071,4))</f>
        <v>3.7999999999999999E-2</v>
      </c>
      <c r="AD3071" s="110">
        <f>IF('3C-Water transport'!AG$57="no"," ",ROUND(AB3071,4))</f>
        <v>3.7999999999999999E-2</v>
      </c>
      <c r="AE3071" s="110">
        <f>IF('3C-Water transport'!AG$58="no"," ",ROUND(AB3071,4))</f>
        <v>3.7999999999999999E-2</v>
      </c>
    </row>
    <row r="3072" spans="5:31" x14ac:dyDescent="0.25">
      <c r="E3072" s="110">
        <f t="shared" si="195"/>
        <v>3.9000000000000028E-2</v>
      </c>
      <c r="F3072" s="110">
        <f>IF('3A-Rail transport'!$AG$56="no"," ",ROUND(E3072,4))</f>
        <v>3.9E-2</v>
      </c>
      <c r="G3072" s="110">
        <f>IF('3A-Rail transport'!$AG$57="no"," ",ROUND(E3072,4))</f>
        <v>3.9E-2</v>
      </c>
      <c r="H3072" s="110"/>
      <c r="S3072" s="110">
        <f t="shared" si="196"/>
        <v>3.9000000000000028E-2</v>
      </c>
      <c r="T3072" s="110">
        <f>IF('3B-Air transport'!AG$66="no"," ",ROUND(S3072,4))</f>
        <v>3.9E-2</v>
      </c>
      <c r="U3072" s="110">
        <f>IF('3B-Air transport'!AG$67="no"," ",ROUND(S3072,4))</f>
        <v>3.9E-2</v>
      </c>
      <c r="V3072" s="110">
        <f>IF('3B-Air transport'!AG$68="no"," ",ROUND(S3072,4))</f>
        <v>3.9E-2</v>
      </c>
      <c r="W3072" s="110"/>
      <c r="AB3072" s="110">
        <f t="shared" si="197"/>
        <v>3.9000000000000028E-2</v>
      </c>
      <c r="AC3072" s="110">
        <f>IF('3C-Water transport'!AG$56="no"," ",ROUND(AB3072,4))</f>
        <v>3.9E-2</v>
      </c>
      <c r="AD3072" s="110">
        <f>IF('3C-Water transport'!AG$57="no"," ",ROUND(AB3072,4))</f>
        <v>3.9E-2</v>
      </c>
      <c r="AE3072" s="110">
        <f>IF('3C-Water transport'!AG$58="no"," ",ROUND(AB3072,4))</f>
        <v>3.9E-2</v>
      </c>
    </row>
    <row r="3073" spans="5:31" x14ac:dyDescent="0.25">
      <c r="E3073" s="110">
        <f t="shared" si="195"/>
        <v>4.0000000000000029E-2</v>
      </c>
      <c r="F3073" s="110">
        <f>IF('3A-Rail transport'!$AG$56="no"," ",ROUND(E3073,4))</f>
        <v>0.04</v>
      </c>
      <c r="G3073" s="110">
        <f>IF('3A-Rail transport'!$AG$57="no"," ",ROUND(E3073,4))</f>
        <v>0.04</v>
      </c>
      <c r="H3073" s="110"/>
      <c r="S3073" s="110">
        <f t="shared" si="196"/>
        <v>4.0000000000000029E-2</v>
      </c>
      <c r="T3073" s="110">
        <f>IF('3B-Air transport'!AG$66="no"," ",ROUND(S3073,4))</f>
        <v>0.04</v>
      </c>
      <c r="U3073" s="110">
        <f>IF('3B-Air transport'!AG$67="no"," ",ROUND(S3073,4))</f>
        <v>0.04</v>
      </c>
      <c r="V3073" s="110">
        <f>IF('3B-Air transport'!AG$68="no"," ",ROUND(S3073,4))</f>
        <v>0.04</v>
      </c>
      <c r="W3073" s="110"/>
      <c r="AB3073" s="110">
        <f t="shared" si="197"/>
        <v>4.0000000000000029E-2</v>
      </c>
      <c r="AC3073" s="110">
        <f>IF('3C-Water transport'!AG$56="no"," ",ROUND(AB3073,4))</f>
        <v>0.04</v>
      </c>
      <c r="AD3073" s="110">
        <f>IF('3C-Water transport'!AG$57="no"," ",ROUND(AB3073,4))</f>
        <v>0.04</v>
      </c>
      <c r="AE3073" s="110">
        <f>IF('3C-Water transport'!AG$58="no"," ",ROUND(AB3073,4))</f>
        <v>0.04</v>
      </c>
    </row>
    <row r="3074" spans="5:31" x14ac:dyDescent="0.25">
      <c r="E3074" s="110">
        <f t="shared" si="195"/>
        <v>4.1000000000000029E-2</v>
      </c>
      <c r="F3074" s="110">
        <f>IF('3A-Rail transport'!$AG$56="no"," ",ROUND(E3074,4))</f>
        <v>4.1000000000000002E-2</v>
      </c>
      <c r="G3074" s="110">
        <f>IF('3A-Rail transport'!$AG$57="no"," ",ROUND(E3074,4))</f>
        <v>4.1000000000000002E-2</v>
      </c>
      <c r="H3074" s="110"/>
      <c r="S3074" s="110">
        <f t="shared" si="196"/>
        <v>4.1000000000000029E-2</v>
      </c>
      <c r="T3074" s="110">
        <f>IF('3B-Air transport'!AG$66="no"," ",ROUND(S3074,4))</f>
        <v>4.1000000000000002E-2</v>
      </c>
      <c r="U3074" s="110">
        <f>IF('3B-Air transport'!AG$67="no"," ",ROUND(S3074,4))</f>
        <v>4.1000000000000002E-2</v>
      </c>
      <c r="V3074" s="110">
        <f>IF('3B-Air transport'!AG$68="no"," ",ROUND(S3074,4))</f>
        <v>4.1000000000000002E-2</v>
      </c>
      <c r="W3074" s="110"/>
      <c r="AB3074" s="110">
        <f t="shared" si="197"/>
        <v>4.1000000000000029E-2</v>
      </c>
      <c r="AC3074" s="110">
        <f>IF('3C-Water transport'!AG$56="no"," ",ROUND(AB3074,4))</f>
        <v>4.1000000000000002E-2</v>
      </c>
      <c r="AD3074" s="110">
        <f>IF('3C-Water transport'!AG$57="no"," ",ROUND(AB3074,4))</f>
        <v>4.1000000000000002E-2</v>
      </c>
      <c r="AE3074" s="110">
        <f>IF('3C-Water transport'!AG$58="no"," ",ROUND(AB3074,4))</f>
        <v>4.1000000000000002E-2</v>
      </c>
    </row>
    <row r="3075" spans="5:31" x14ac:dyDescent="0.25">
      <c r="E3075" s="110">
        <f t="shared" si="195"/>
        <v>4.200000000000003E-2</v>
      </c>
      <c r="F3075" s="110">
        <f>IF('3A-Rail transport'!$AG$56="no"," ",ROUND(E3075,4))</f>
        <v>4.2000000000000003E-2</v>
      </c>
      <c r="G3075" s="110">
        <f>IF('3A-Rail transport'!$AG$57="no"," ",ROUND(E3075,4))</f>
        <v>4.2000000000000003E-2</v>
      </c>
      <c r="H3075" s="110"/>
      <c r="S3075" s="110">
        <f t="shared" si="196"/>
        <v>4.200000000000003E-2</v>
      </c>
      <c r="T3075" s="110">
        <f>IF('3B-Air transport'!AG$66="no"," ",ROUND(S3075,4))</f>
        <v>4.2000000000000003E-2</v>
      </c>
      <c r="U3075" s="110">
        <f>IF('3B-Air transport'!AG$67="no"," ",ROUND(S3075,4))</f>
        <v>4.2000000000000003E-2</v>
      </c>
      <c r="V3075" s="110">
        <f>IF('3B-Air transport'!AG$68="no"," ",ROUND(S3075,4))</f>
        <v>4.2000000000000003E-2</v>
      </c>
      <c r="W3075" s="110"/>
      <c r="AB3075" s="110">
        <f t="shared" si="197"/>
        <v>4.200000000000003E-2</v>
      </c>
      <c r="AC3075" s="110">
        <f>IF('3C-Water transport'!AG$56="no"," ",ROUND(AB3075,4))</f>
        <v>4.2000000000000003E-2</v>
      </c>
      <c r="AD3075" s="110">
        <f>IF('3C-Water transport'!AG$57="no"," ",ROUND(AB3075,4))</f>
        <v>4.2000000000000003E-2</v>
      </c>
      <c r="AE3075" s="110">
        <f>IF('3C-Water transport'!AG$58="no"," ",ROUND(AB3075,4))</f>
        <v>4.2000000000000003E-2</v>
      </c>
    </row>
    <row r="3076" spans="5:31" x14ac:dyDescent="0.25">
      <c r="E3076" s="110">
        <f t="shared" si="195"/>
        <v>4.3000000000000031E-2</v>
      </c>
      <c r="F3076" s="110">
        <f>IF('3A-Rail transport'!$AG$56="no"," ",ROUND(E3076,4))</f>
        <v>4.2999999999999997E-2</v>
      </c>
      <c r="G3076" s="110">
        <f>IF('3A-Rail transport'!$AG$57="no"," ",ROUND(E3076,4))</f>
        <v>4.2999999999999997E-2</v>
      </c>
      <c r="H3076" s="110"/>
      <c r="S3076" s="110">
        <f t="shared" si="196"/>
        <v>4.3000000000000031E-2</v>
      </c>
      <c r="T3076" s="110">
        <f>IF('3B-Air transport'!AG$66="no"," ",ROUND(S3076,4))</f>
        <v>4.2999999999999997E-2</v>
      </c>
      <c r="U3076" s="110">
        <f>IF('3B-Air transport'!AG$67="no"," ",ROUND(S3076,4))</f>
        <v>4.2999999999999997E-2</v>
      </c>
      <c r="V3076" s="110">
        <f>IF('3B-Air transport'!AG$68="no"," ",ROUND(S3076,4))</f>
        <v>4.2999999999999997E-2</v>
      </c>
      <c r="W3076" s="110"/>
      <c r="AB3076" s="110">
        <f t="shared" si="197"/>
        <v>4.3000000000000031E-2</v>
      </c>
      <c r="AC3076" s="110">
        <f>IF('3C-Water transport'!AG$56="no"," ",ROUND(AB3076,4))</f>
        <v>4.2999999999999997E-2</v>
      </c>
      <c r="AD3076" s="110">
        <f>IF('3C-Water transport'!AG$57="no"," ",ROUND(AB3076,4))</f>
        <v>4.2999999999999997E-2</v>
      </c>
      <c r="AE3076" s="110">
        <f>IF('3C-Water transport'!AG$58="no"," ",ROUND(AB3076,4))</f>
        <v>4.2999999999999997E-2</v>
      </c>
    </row>
    <row r="3077" spans="5:31" x14ac:dyDescent="0.25">
      <c r="E3077" s="110">
        <f t="shared" si="195"/>
        <v>4.4000000000000032E-2</v>
      </c>
      <c r="F3077" s="110">
        <f>IF('3A-Rail transport'!$AG$56="no"," ",ROUND(E3077,4))</f>
        <v>4.3999999999999997E-2</v>
      </c>
      <c r="G3077" s="110">
        <f>IF('3A-Rail transport'!$AG$57="no"," ",ROUND(E3077,4))</f>
        <v>4.3999999999999997E-2</v>
      </c>
      <c r="H3077" s="110"/>
      <c r="S3077" s="110">
        <f t="shared" si="196"/>
        <v>4.4000000000000032E-2</v>
      </c>
      <c r="T3077" s="110">
        <f>IF('3B-Air transport'!AG$66="no"," ",ROUND(S3077,4))</f>
        <v>4.3999999999999997E-2</v>
      </c>
      <c r="U3077" s="110">
        <f>IF('3B-Air transport'!AG$67="no"," ",ROUND(S3077,4))</f>
        <v>4.3999999999999997E-2</v>
      </c>
      <c r="V3077" s="110">
        <f>IF('3B-Air transport'!AG$68="no"," ",ROUND(S3077,4))</f>
        <v>4.3999999999999997E-2</v>
      </c>
      <c r="W3077" s="110"/>
      <c r="AB3077" s="110">
        <f t="shared" si="197"/>
        <v>4.4000000000000032E-2</v>
      </c>
      <c r="AC3077" s="110">
        <f>IF('3C-Water transport'!AG$56="no"," ",ROUND(AB3077,4))</f>
        <v>4.3999999999999997E-2</v>
      </c>
      <c r="AD3077" s="110">
        <f>IF('3C-Water transport'!AG$57="no"," ",ROUND(AB3077,4))</f>
        <v>4.3999999999999997E-2</v>
      </c>
      <c r="AE3077" s="110">
        <f>IF('3C-Water transport'!AG$58="no"," ",ROUND(AB3077,4))</f>
        <v>4.3999999999999997E-2</v>
      </c>
    </row>
    <row r="3078" spans="5:31" x14ac:dyDescent="0.25">
      <c r="E3078" s="110">
        <f t="shared" si="195"/>
        <v>4.5000000000000033E-2</v>
      </c>
      <c r="F3078" s="110">
        <f>IF('3A-Rail transport'!$AG$56="no"," ",ROUND(E3078,4))</f>
        <v>4.4999999999999998E-2</v>
      </c>
      <c r="G3078" s="110">
        <f>IF('3A-Rail transport'!$AG$57="no"," ",ROUND(E3078,4))</f>
        <v>4.4999999999999998E-2</v>
      </c>
      <c r="H3078" s="110"/>
      <c r="S3078" s="110">
        <f t="shared" si="196"/>
        <v>4.5000000000000033E-2</v>
      </c>
      <c r="T3078" s="110">
        <f>IF('3B-Air transport'!AG$66="no"," ",ROUND(S3078,4))</f>
        <v>4.4999999999999998E-2</v>
      </c>
      <c r="U3078" s="110">
        <f>IF('3B-Air transport'!AG$67="no"," ",ROUND(S3078,4))</f>
        <v>4.4999999999999998E-2</v>
      </c>
      <c r="V3078" s="110">
        <f>IF('3B-Air transport'!AG$68="no"," ",ROUND(S3078,4))</f>
        <v>4.4999999999999998E-2</v>
      </c>
      <c r="W3078" s="110"/>
      <c r="AB3078" s="110">
        <f t="shared" si="197"/>
        <v>4.5000000000000033E-2</v>
      </c>
      <c r="AC3078" s="110">
        <f>IF('3C-Water transport'!AG$56="no"," ",ROUND(AB3078,4))</f>
        <v>4.4999999999999998E-2</v>
      </c>
      <c r="AD3078" s="110">
        <f>IF('3C-Water transport'!AG$57="no"," ",ROUND(AB3078,4))</f>
        <v>4.4999999999999998E-2</v>
      </c>
      <c r="AE3078" s="110">
        <f>IF('3C-Water transport'!AG$58="no"," ",ROUND(AB3078,4))</f>
        <v>4.4999999999999998E-2</v>
      </c>
    </row>
    <row r="3079" spans="5:31" x14ac:dyDescent="0.25">
      <c r="E3079" s="110">
        <f t="shared" si="195"/>
        <v>4.6000000000000034E-2</v>
      </c>
      <c r="F3079" s="110">
        <f>IF('3A-Rail transport'!$AG$56="no"," ",ROUND(E3079,4))</f>
        <v>4.5999999999999999E-2</v>
      </c>
      <c r="G3079" s="110">
        <f>IF('3A-Rail transport'!$AG$57="no"," ",ROUND(E3079,4))</f>
        <v>4.5999999999999999E-2</v>
      </c>
      <c r="H3079" s="110"/>
      <c r="S3079" s="110">
        <f t="shared" si="196"/>
        <v>4.6000000000000034E-2</v>
      </c>
      <c r="T3079" s="110">
        <f>IF('3B-Air transport'!AG$66="no"," ",ROUND(S3079,4))</f>
        <v>4.5999999999999999E-2</v>
      </c>
      <c r="U3079" s="110">
        <f>IF('3B-Air transport'!AG$67="no"," ",ROUND(S3079,4))</f>
        <v>4.5999999999999999E-2</v>
      </c>
      <c r="V3079" s="110">
        <f>IF('3B-Air transport'!AG$68="no"," ",ROUND(S3079,4))</f>
        <v>4.5999999999999999E-2</v>
      </c>
      <c r="W3079" s="110"/>
      <c r="AB3079" s="110">
        <f t="shared" si="197"/>
        <v>4.6000000000000034E-2</v>
      </c>
      <c r="AC3079" s="110">
        <f>IF('3C-Water transport'!AG$56="no"," ",ROUND(AB3079,4))</f>
        <v>4.5999999999999999E-2</v>
      </c>
      <c r="AD3079" s="110">
        <f>IF('3C-Water transport'!AG$57="no"," ",ROUND(AB3079,4))</f>
        <v>4.5999999999999999E-2</v>
      </c>
      <c r="AE3079" s="110">
        <f>IF('3C-Water transport'!AG$58="no"," ",ROUND(AB3079,4))</f>
        <v>4.5999999999999999E-2</v>
      </c>
    </row>
    <row r="3080" spans="5:31" x14ac:dyDescent="0.25">
      <c r="E3080" s="110">
        <f t="shared" si="195"/>
        <v>4.7000000000000035E-2</v>
      </c>
      <c r="F3080" s="110">
        <f>IF('3A-Rail transport'!$AG$56="no"," ",ROUND(E3080,4))</f>
        <v>4.7E-2</v>
      </c>
      <c r="G3080" s="110">
        <f>IF('3A-Rail transport'!$AG$57="no"," ",ROUND(E3080,4))</f>
        <v>4.7E-2</v>
      </c>
      <c r="H3080" s="110"/>
      <c r="S3080" s="110">
        <f t="shared" si="196"/>
        <v>4.7000000000000035E-2</v>
      </c>
      <c r="T3080" s="110">
        <f>IF('3B-Air transport'!AG$66="no"," ",ROUND(S3080,4))</f>
        <v>4.7E-2</v>
      </c>
      <c r="U3080" s="110">
        <f>IF('3B-Air transport'!AG$67="no"," ",ROUND(S3080,4))</f>
        <v>4.7E-2</v>
      </c>
      <c r="V3080" s="110">
        <f>IF('3B-Air transport'!AG$68="no"," ",ROUND(S3080,4))</f>
        <v>4.7E-2</v>
      </c>
      <c r="W3080" s="110"/>
      <c r="AB3080" s="110">
        <f t="shared" si="197"/>
        <v>4.7000000000000035E-2</v>
      </c>
      <c r="AC3080" s="110">
        <f>IF('3C-Water transport'!AG$56="no"," ",ROUND(AB3080,4))</f>
        <v>4.7E-2</v>
      </c>
      <c r="AD3080" s="110">
        <f>IF('3C-Water transport'!AG$57="no"," ",ROUND(AB3080,4))</f>
        <v>4.7E-2</v>
      </c>
      <c r="AE3080" s="110">
        <f>IF('3C-Water transport'!AG$58="no"," ",ROUND(AB3080,4))</f>
        <v>4.7E-2</v>
      </c>
    </row>
    <row r="3081" spans="5:31" x14ac:dyDescent="0.25">
      <c r="E3081" s="110">
        <f t="shared" si="195"/>
        <v>4.8000000000000036E-2</v>
      </c>
      <c r="F3081" s="110">
        <f>IF('3A-Rail transport'!$AG$56="no"," ",ROUND(E3081,4))</f>
        <v>4.8000000000000001E-2</v>
      </c>
      <c r="G3081" s="110">
        <f>IF('3A-Rail transport'!$AG$57="no"," ",ROUND(E3081,4))</f>
        <v>4.8000000000000001E-2</v>
      </c>
      <c r="H3081" s="110"/>
      <c r="S3081" s="110">
        <f t="shared" si="196"/>
        <v>4.8000000000000036E-2</v>
      </c>
      <c r="T3081" s="110">
        <f>IF('3B-Air transport'!AG$66="no"," ",ROUND(S3081,4))</f>
        <v>4.8000000000000001E-2</v>
      </c>
      <c r="U3081" s="110">
        <f>IF('3B-Air transport'!AG$67="no"," ",ROUND(S3081,4))</f>
        <v>4.8000000000000001E-2</v>
      </c>
      <c r="V3081" s="110">
        <f>IF('3B-Air transport'!AG$68="no"," ",ROUND(S3081,4))</f>
        <v>4.8000000000000001E-2</v>
      </c>
      <c r="W3081" s="110"/>
      <c r="AB3081" s="110">
        <f t="shared" si="197"/>
        <v>4.8000000000000036E-2</v>
      </c>
      <c r="AC3081" s="110">
        <f>IF('3C-Water transport'!AG$56="no"," ",ROUND(AB3081,4))</f>
        <v>4.8000000000000001E-2</v>
      </c>
      <c r="AD3081" s="110">
        <f>IF('3C-Water transport'!AG$57="no"," ",ROUND(AB3081,4))</f>
        <v>4.8000000000000001E-2</v>
      </c>
      <c r="AE3081" s="110">
        <f>IF('3C-Water transport'!AG$58="no"," ",ROUND(AB3081,4))</f>
        <v>4.8000000000000001E-2</v>
      </c>
    </row>
    <row r="3082" spans="5:31" x14ac:dyDescent="0.25">
      <c r="E3082" s="110">
        <f t="shared" si="195"/>
        <v>4.9000000000000037E-2</v>
      </c>
      <c r="F3082" s="110">
        <f>IF('3A-Rail transport'!$AG$56="no"," ",ROUND(E3082,4))</f>
        <v>4.9000000000000002E-2</v>
      </c>
      <c r="G3082" s="110">
        <f>IF('3A-Rail transport'!$AG$57="no"," ",ROUND(E3082,4))</f>
        <v>4.9000000000000002E-2</v>
      </c>
      <c r="H3082" s="110"/>
      <c r="S3082" s="110">
        <f t="shared" si="196"/>
        <v>4.9000000000000037E-2</v>
      </c>
      <c r="T3082" s="110">
        <f>IF('3B-Air transport'!AG$66="no"," ",ROUND(S3082,4))</f>
        <v>4.9000000000000002E-2</v>
      </c>
      <c r="U3082" s="110">
        <f>IF('3B-Air transport'!AG$67="no"," ",ROUND(S3082,4))</f>
        <v>4.9000000000000002E-2</v>
      </c>
      <c r="V3082" s="110">
        <f>IF('3B-Air transport'!AG$68="no"," ",ROUND(S3082,4))</f>
        <v>4.9000000000000002E-2</v>
      </c>
      <c r="W3082" s="110"/>
      <c r="AB3082" s="110">
        <f t="shared" si="197"/>
        <v>4.9000000000000037E-2</v>
      </c>
      <c r="AC3082" s="110">
        <f>IF('3C-Water transport'!AG$56="no"," ",ROUND(AB3082,4))</f>
        <v>4.9000000000000002E-2</v>
      </c>
      <c r="AD3082" s="110">
        <f>IF('3C-Water transport'!AG$57="no"," ",ROUND(AB3082,4))</f>
        <v>4.9000000000000002E-2</v>
      </c>
      <c r="AE3082" s="110">
        <f>IF('3C-Water transport'!AG$58="no"," ",ROUND(AB3082,4))</f>
        <v>4.9000000000000002E-2</v>
      </c>
    </row>
    <row r="3083" spans="5:31" x14ac:dyDescent="0.25">
      <c r="E3083" s="110">
        <f t="shared" si="195"/>
        <v>5.0000000000000037E-2</v>
      </c>
      <c r="F3083" s="110">
        <f>IF('3A-Rail transport'!$AG$56="no"," ",ROUND(E3083,4))</f>
        <v>0.05</v>
      </c>
      <c r="G3083" s="110">
        <f>IF('3A-Rail transport'!$AG$57="no"," ",ROUND(E3083,4))</f>
        <v>0.05</v>
      </c>
      <c r="H3083" s="110"/>
      <c r="S3083" s="110">
        <f t="shared" si="196"/>
        <v>5.0000000000000037E-2</v>
      </c>
      <c r="T3083" s="110">
        <f>IF('3B-Air transport'!AG$66="no"," ",ROUND(S3083,4))</f>
        <v>0.05</v>
      </c>
      <c r="U3083" s="110">
        <f>IF('3B-Air transport'!AG$67="no"," ",ROUND(S3083,4))</f>
        <v>0.05</v>
      </c>
      <c r="V3083" s="110">
        <f>IF('3B-Air transport'!AG$68="no"," ",ROUND(S3083,4))</f>
        <v>0.05</v>
      </c>
      <c r="W3083" s="110"/>
      <c r="AB3083" s="110">
        <f t="shared" si="197"/>
        <v>5.0000000000000037E-2</v>
      </c>
      <c r="AC3083" s="110">
        <f>IF('3C-Water transport'!AG$56="no"," ",ROUND(AB3083,4))</f>
        <v>0.05</v>
      </c>
      <c r="AD3083" s="110">
        <f>IF('3C-Water transport'!AG$57="no"," ",ROUND(AB3083,4))</f>
        <v>0.05</v>
      </c>
      <c r="AE3083" s="110">
        <f>IF('3C-Water transport'!AG$58="no"," ",ROUND(AB3083,4))</f>
        <v>0.05</v>
      </c>
    </row>
    <row r="3084" spans="5:31" x14ac:dyDescent="0.25">
      <c r="E3084" s="110">
        <f t="shared" si="195"/>
        <v>5.1000000000000038E-2</v>
      </c>
      <c r="F3084" s="110">
        <f>IF('3A-Rail transport'!$AG$56="no"," ",ROUND(E3084,4))</f>
        <v>5.0999999999999997E-2</v>
      </c>
      <c r="G3084" s="110">
        <f>IF('3A-Rail transport'!$AG$57="no"," ",ROUND(E3084,4))</f>
        <v>5.0999999999999997E-2</v>
      </c>
      <c r="H3084" s="110"/>
      <c r="S3084" s="110">
        <f t="shared" si="196"/>
        <v>5.1000000000000038E-2</v>
      </c>
      <c r="T3084" s="110">
        <f>IF('3B-Air transport'!AG$66="no"," ",ROUND(S3084,4))</f>
        <v>5.0999999999999997E-2</v>
      </c>
      <c r="U3084" s="110">
        <f>IF('3B-Air transport'!AG$67="no"," ",ROUND(S3084,4))</f>
        <v>5.0999999999999997E-2</v>
      </c>
      <c r="V3084" s="110">
        <f>IF('3B-Air transport'!AG$68="no"," ",ROUND(S3084,4))</f>
        <v>5.0999999999999997E-2</v>
      </c>
      <c r="W3084" s="110"/>
      <c r="AB3084" s="110">
        <f t="shared" si="197"/>
        <v>5.1000000000000038E-2</v>
      </c>
      <c r="AC3084" s="110">
        <f>IF('3C-Water transport'!AG$56="no"," ",ROUND(AB3084,4))</f>
        <v>5.0999999999999997E-2</v>
      </c>
      <c r="AD3084" s="110">
        <f>IF('3C-Water transport'!AG$57="no"," ",ROUND(AB3084,4))</f>
        <v>5.0999999999999997E-2</v>
      </c>
      <c r="AE3084" s="110">
        <f>IF('3C-Water transport'!AG$58="no"," ",ROUND(AB3084,4))</f>
        <v>5.0999999999999997E-2</v>
      </c>
    </row>
    <row r="3085" spans="5:31" x14ac:dyDescent="0.25">
      <c r="E3085" s="110">
        <f t="shared" si="195"/>
        <v>5.2000000000000039E-2</v>
      </c>
      <c r="F3085" s="110">
        <f>IF('3A-Rail transport'!$AG$56="no"," ",ROUND(E3085,4))</f>
        <v>5.1999999999999998E-2</v>
      </c>
      <c r="G3085" s="110">
        <f>IF('3A-Rail transport'!$AG$57="no"," ",ROUND(E3085,4))</f>
        <v>5.1999999999999998E-2</v>
      </c>
      <c r="H3085" s="110"/>
      <c r="S3085" s="110">
        <f t="shared" si="196"/>
        <v>5.2000000000000039E-2</v>
      </c>
      <c r="T3085" s="110">
        <f>IF('3B-Air transport'!AG$66="no"," ",ROUND(S3085,4))</f>
        <v>5.1999999999999998E-2</v>
      </c>
      <c r="U3085" s="110">
        <f>IF('3B-Air transport'!AG$67="no"," ",ROUND(S3085,4))</f>
        <v>5.1999999999999998E-2</v>
      </c>
      <c r="V3085" s="110">
        <f>IF('3B-Air transport'!AG$68="no"," ",ROUND(S3085,4))</f>
        <v>5.1999999999999998E-2</v>
      </c>
      <c r="W3085" s="110"/>
      <c r="AB3085" s="110">
        <f t="shared" si="197"/>
        <v>5.2000000000000039E-2</v>
      </c>
      <c r="AC3085" s="110">
        <f>IF('3C-Water transport'!AG$56="no"," ",ROUND(AB3085,4))</f>
        <v>5.1999999999999998E-2</v>
      </c>
      <c r="AD3085" s="110">
        <f>IF('3C-Water transport'!AG$57="no"," ",ROUND(AB3085,4))</f>
        <v>5.1999999999999998E-2</v>
      </c>
      <c r="AE3085" s="110">
        <f>IF('3C-Water transport'!AG$58="no"," ",ROUND(AB3085,4))</f>
        <v>5.1999999999999998E-2</v>
      </c>
    </row>
    <row r="3086" spans="5:31" x14ac:dyDescent="0.25">
      <c r="E3086" s="110">
        <f t="shared" si="195"/>
        <v>5.300000000000004E-2</v>
      </c>
      <c r="F3086" s="110">
        <f>IF('3A-Rail transport'!$AG$56="no"," ",ROUND(E3086,4))</f>
        <v>5.2999999999999999E-2</v>
      </c>
      <c r="G3086" s="110">
        <f>IF('3A-Rail transport'!$AG$57="no"," ",ROUND(E3086,4))</f>
        <v>5.2999999999999999E-2</v>
      </c>
      <c r="H3086" s="110"/>
      <c r="S3086" s="110">
        <f t="shared" si="196"/>
        <v>5.300000000000004E-2</v>
      </c>
      <c r="T3086" s="110">
        <f>IF('3B-Air transport'!AG$66="no"," ",ROUND(S3086,4))</f>
        <v>5.2999999999999999E-2</v>
      </c>
      <c r="U3086" s="110">
        <f>IF('3B-Air transport'!AG$67="no"," ",ROUND(S3086,4))</f>
        <v>5.2999999999999999E-2</v>
      </c>
      <c r="V3086" s="110">
        <f>IF('3B-Air transport'!AG$68="no"," ",ROUND(S3086,4))</f>
        <v>5.2999999999999999E-2</v>
      </c>
      <c r="W3086" s="110"/>
      <c r="AB3086" s="110">
        <f t="shared" si="197"/>
        <v>5.300000000000004E-2</v>
      </c>
      <c r="AC3086" s="110">
        <f>IF('3C-Water transport'!AG$56="no"," ",ROUND(AB3086,4))</f>
        <v>5.2999999999999999E-2</v>
      </c>
      <c r="AD3086" s="110">
        <f>IF('3C-Water transport'!AG$57="no"," ",ROUND(AB3086,4))</f>
        <v>5.2999999999999999E-2</v>
      </c>
      <c r="AE3086" s="110">
        <f>IF('3C-Water transport'!AG$58="no"," ",ROUND(AB3086,4))</f>
        <v>5.2999999999999999E-2</v>
      </c>
    </row>
    <row r="3087" spans="5:31" x14ac:dyDescent="0.25">
      <c r="E3087" s="110">
        <f t="shared" si="195"/>
        <v>5.4000000000000041E-2</v>
      </c>
      <c r="F3087" s="110">
        <f>IF('3A-Rail transport'!$AG$56="no"," ",ROUND(E3087,4))</f>
        <v>5.3999999999999999E-2</v>
      </c>
      <c r="G3087" s="110">
        <f>IF('3A-Rail transport'!$AG$57="no"," ",ROUND(E3087,4))</f>
        <v>5.3999999999999999E-2</v>
      </c>
      <c r="H3087" s="110"/>
      <c r="S3087" s="110">
        <f t="shared" si="196"/>
        <v>5.4000000000000041E-2</v>
      </c>
      <c r="T3087" s="110">
        <f>IF('3B-Air transport'!AG$66="no"," ",ROUND(S3087,4))</f>
        <v>5.3999999999999999E-2</v>
      </c>
      <c r="U3087" s="110">
        <f>IF('3B-Air transport'!AG$67="no"," ",ROUND(S3087,4))</f>
        <v>5.3999999999999999E-2</v>
      </c>
      <c r="V3087" s="110">
        <f>IF('3B-Air transport'!AG$68="no"," ",ROUND(S3087,4))</f>
        <v>5.3999999999999999E-2</v>
      </c>
      <c r="W3087" s="110"/>
      <c r="AB3087" s="110">
        <f t="shared" si="197"/>
        <v>5.4000000000000041E-2</v>
      </c>
      <c r="AC3087" s="110">
        <f>IF('3C-Water transport'!AG$56="no"," ",ROUND(AB3087,4))</f>
        <v>5.3999999999999999E-2</v>
      </c>
      <c r="AD3087" s="110">
        <f>IF('3C-Water transport'!AG$57="no"," ",ROUND(AB3087,4))</f>
        <v>5.3999999999999999E-2</v>
      </c>
      <c r="AE3087" s="110">
        <f>IF('3C-Water transport'!AG$58="no"," ",ROUND(AB3087,4))</f>
        <v>5.3999999999999999E-2</v>
      </c>
    </row>
    <row r="3088" spans="5:31" x14ac:dyDescent="0.25">
      <c r="E3088" s="110">
        <f t="shared" si="195"/>
        <v>5.5000000000000042E-2</v>
      </c>
      <c r="F3088" s="110">
        <f>IF('3A-Rail transport'!$AG$56="no"," ",ROUND(E3088,4))</f>
        <v>5.5E-2</v>
      </c>
      <c r="G3088" s="110">
        <f>IF('3A-Rail transport'!$AG$57="no"," ",ROUND(E3088,4))</f>
        <v>5.5E-2</v>
      </c>
      <c r="H3088" s="110"/>
      <c r="S3088" s="110">
        <f t="shared" si="196"/>
        <v>5.5000000000000042E-2</v>
      </c>
      <c r="T3088" s="110">
        <f>IF('3B-Air transport'!AG$66="no"," ",ROUND(S3088,4))</f>
        <v>5.5E-2</v>
      </c>
      <c r="U3088" s="110">
        <f>IF('3B-Air transport'!AG$67="no"," ",ROUND(S3088,4))</f>
        <v>5.5E-2</v>
      </c>
      <c r="V3088" s="110">
        <f>IF('3B-Air transport'!AG$68="no"," ",ROUND(S3088,4))</f>
        <v>5.5E-2</v>
      </c>
      <c r="W3088" s="110"/>
      <c r="AB3088" s="110">
        <f t="shared" si="197"/>
        <v>5.5000000000000042E-2</v>
      </c>
      <c r="AC3088" s="110">
        <f>IF('3C-Water transport'!AG$56="no"," ",ROUND(AB3088,4))</f>
        <v>5.5E-2</v>
      </c>
      <c r="AD3088" s="110">
        <f>IF('3C-Water transport'!AG$57="no"," ",ROUND(AB3088,4))</f>
        <v>5.5E-2</v>
      </c>
      <c r="AE3088" s="110">
        <f>IF('3C-Water transport'!AG$58="no"," ",ROUND(AB3088,4))</f>
        <v>5.5E-2</v>
      </c>
    </row>
    <row r="3089" spans="5:31" x14ac:dyDescent="0.25">
      <c r="E3089" s="110">
        <f t="shared" si="195"/>
        <v>5.6000000000000043E-2</v>
      </c>
      <c r="F3089" s="110">
        <f>IF('3A-Rail transport'!$AG$56="no"," ",ROUND(E3089,4))</f>
        <v>5.6000000000000001E-2</v>
      </c>
      <c r="G3089" s="110">
        <f>IF('3A-Rail transport'!$AG$57="no"," ",ROUND(E3089,4))</f>
        <v>5.6000000000000001E-2</v>
      </c>
      <c r="H3089" s="110"/>
      <c r="S3089" s="110">
        <f t="shared" si="196"/>
        <v>5.6000000000000043E-2</v>
      </c>
      <c r="T3089" s="110">
        <f>IF('3B-Air transport'!AG$66="no"," ",ROUND(S3089,4))</f>
        <v>5.6000000000000001E-2</v>
      </c>
      <c r="U3089" s="110">
        <f>IF('3B-Air transport'!AG$67="no"," ",ROUND(S3089,4))</f>
        <v>5.6000000000000001E-2</v>
      </c>
      <c r="V3089" s="110">
        <f>IF('3B-Air transport'!AG$68="no"," ",ROUND(S3089,4))</f>
        <v>5.6000000000000001E-2</v>
      </c>
      <c r="W3089" s="110"/>
      <c r="AB3089" s="110">
        <f t="shared" si="197"/>
        <v>5.6000000000000043E-2</v>
      </c>
      <c r="AC3089" s="110">
        <f>IF('3C-Water transport'!AG$56="no"," ",ROUND(AB3089,4))</f>
        <v>5.6000000000000001E-2</v>
      </c>
      <c r="AD3089" s="110">
        <f>IF('3C-Water transport'!AG$57="no"," ",ROUND(AB3089,4))</f>
        <v>5.6000000000000001E-2</v>
      </c>
      <c r="AE3089" s="110">
        <f>IF('3C-Water transport'!AG$58="no"," ",ROUND(AB3089,4))</f>
        <v>5.6000000000000001E-2</v>
      </c>
    </row>
    <row r="3090" spans="5:31" x14ac:dyDescent="0.25">
      <c r="E3090" s="110">
        <f t="shared" si="195"/>
        <v>5.7000000000000044E-2</v>
      </c>
      <c r="F3090" s="110">
        <f>IF('3A-Rail transport'!$AG$56="no"," ",ROUND(E3090,4))</f>
        <v>5.7000000000000002E-2</v>
      </c>
      <c r="G3090" s="110">
        <f>IF('3A-Rail transport'!$AG$57="no"," ",ROUND(E3090,4))</f>
        <v>5.7000000000000002E-2</v>
      </c>
      <c r="H3090" s="110"/>
      <c r="S3090" s="110">
        <f t="shared" si="196"/>
        <v>5.7000000000000044E-2</v>
      </c>
      <c r="T3090" s="110">
        <f>IF('3B-Air transport'!AG$66="no"," ",ROUND(S3090,4))</f>
        <v>5.7000000000000002E-2</v>
      </c>
      <c r="U3090" s="110">
        <f>IF('3B-Air transport'!AG$67="no"," ",ROUND(S3090,4))</f>
        <v>5.7000000000000002E-2</v>
      </c>
      <c r="V3090" s="110">
        <f>IF('3B-Air transport'!AG$68="no"," ",ROUND(S3090,4))</f>
        <v>5.7000000000000002E-2</v>
      </c>
      <c r="W3090" s="110"/>
      <c r="AB3090" s="110">
        <f t="shared" si="197"/>
        <v>5.7000000000000044E-2</v>
      </c>
      <c r="AC3090" s="110">
        <f>IF('3C-Water transport'!AG$56="no"," ",ROUND(AB3090,4))</f>
        <v>5.7000000000000002E-2</v>
      </c>
      <c r="AD3090" s="110">
        <f>IF('3C-Water transport'!AG$57="no"," ",ROUND(AB3090,4))</f>
        <v>5.7000000000000002E-2</v>
      </c>
      <c r="AE3090" s="110">
        <f>IF('3C-Water transport'!AG$58="no"," ",ROUND(AB3090,4))</f>
        <v>5.7000000000000002E-2</v>
      </c>
    </row>
    <row r="3091" spans="5:31" x14ac:dyDescent="0.25">
      <c r="E3091" s="110">
        <f t="shared" si="195"/>
        <v>5.8000000000000045E-2</v>
      </c>
      <c r="F3091" s="110">
        <f>IF('3A-Rail transport'!$AG$56="no"," ",ROUND(E3091,4))</f>
        <v>5.8000000000000003E-2</v>
      </c>
      <c r="G3091" s="110">
        <f>IF('3A-Rail transport'!$AG$57="no"," ",ROUND(E3091,4))</f>
        <v>5.8000000000000003E-2</v>
      </c>
      <c r="H3091" s="110"/>
      <c r="S3091" s="110">
        <f t="shared" si="196"/>
        <v>5.8000000000000045E-2</v>
      </c>
      <c r="T3091" s="110">
        <f>IF('3B-Air transport'!AG$66="no"," ",ROUND(S3091,4))</f>
        <v>5.8000000000000003E-2</v>
      </c>
      <c r="U3091" s="110">
        <f>IF('3B-Air transport'!AG$67="no"," ",ROUND(S3091,4))</f>
        <v>5.8000000000000003E-2</v>
      </c>
      <c r="V3091" s="110">
        <f>IF('3B-Air transport'!AG$68="no"," ",ROUND(S3091,4))</f>
        <v>5.8000000000000003E-2</v>
      </c>
      <c r="W3091" s="110"/>
      <c r="AB3091" s="110">
        <f t="shared" si="197"/>
        <v>5.8000000000000045E-2</v>
      </c>
      <c r="AC3091" s="110">
        <f>IF('3C-Water transport'!AG$56="no"," ",ROUND(AB3091,4))</f>
        <v>5.8000000000000003E-2</v>
      </c>
      <c r="AD3091" s="110">
        <f>IF('3C-Water transport'!AG$57="no"," ",ROUND(AB3091,4))</f>
        <v>5.8000000000000003E-2</v>
      </c>
      <c r="AE3091" s="110">
        <f>IF('3C-Water transport'!AG$58="no"," ",ROUND(AB3091,4))</f>
        <v>5.8000000000000003E-2</v>
      </c>
    </row>
    <row r="3092" spans="5:31" x14ac:dyDescent="0.25">
      <c r="E3092" s="110">
        <f t="shared" si="195"/>
        <v>5.9000000000000045E-2</v>
      </c>
      <c r="F3092" s="110">
        <f>IF('3A-Rail transport'!$AG$56="no"," ",ROUND(E3092,4))</f>
        <v>5.8999999999999997E-2</v>
      </c>
      <c r="G3092" s="110">
        <f>IF('3A-Rail transport'!$AG$57="no"," ",ROUND(E3092,4))</f>
        <v>5.8999999999999997E-2</v>
      </c>
      <c r="H3092" s="110"/>
      <c r="S3092" s="110">
        <f t="shared" si="196"/>
        <v>5.9000000000000045E-2</v>
      </c>
      <c r="T3092" s="110">
        <f>IF('3B-Air transport'!AG$66="no"," ",ROUND(S3092,4))</f>
        <v>5.8999999999999997E-2</v>
      </c>
      <c r="U3092" s="110">
        <f>IF('3B-Air transport'!AG$67="no"," ",ROUND(S3092,4))</f>
        <v>5.8999999999999997E-2</v>
      </c>
      <c r="V3092" s="110">
        <f>IF('3B-Air transport'!AG$68="no"," ",ROUND(S3092,4))</f>
        <v>5.8999999999999997E-2</v>
      </c>
      <c r="W3092" s="110"/>
      <c r="AB3092" s="110">
        <f t="shared" si="197"/>
        <v>5.9000000000000045E-2</v>
      </c>
      <c r="AC3092" s="110">
        <f>IF('3C-Water transport'!AG$56="no"," ",ROUND(AB3092,4))</f>
        <v>5.8999999999999997E-2</v>
      </c>
      <c r="AD3092" s="110">
        <f>IF('3C-Water transport'!AG$57="no"," ",ROUND(AB3092,4))</f>
        <v>5.8999999999999997E-2</v>
      </c>
      <c r="AE3092" s="110">
        <f>IF('3C-Water transport'!AG$58="no"," ",ROUND(AB3092,4))</f>
        <v>5.8999999999999997E-2</v>
      </c>
    </row>
    <row r="3093" spans="5:31" x14ac:dyDescent="0.25">
      <c r="E3093" s="110">
        <f t="shared" si="195"/>
        <v>6.0000000000000046E-2</v>
      </c>
      <c r="F3093" s="110">
        <f>IF('3A-Rail transport'!$AG$56="no"," ",ROUND(E3093,4))</f>
        <v>0.06</v>
      </c>
      <c r="G3093" s="110">
        <f>IF('3A-Rail transport'!$AG$57="no"," ",ROUND(E3093,4))</f>
        <v>0.06</v>
      </c>
      <c r="H3093" s="110"/>
      <c r="S3093" s="110">
        <f t="shared" si="196"/>
        <v>6.0000000000000046E-2</v>
      </c>
      <c r="T3093" s="110">
        <f>IF('3B-Air transport'!AG$66="no"," ",ROUND(S3093,4))</f>
        <v>0.06</v>
      </c>
      <c r="U3093" s="110">
        <f>IF('3B-Air transport'!AG$67="no"," ",ROUND(S3093,4))</f>
        <v>0.06</v>
      </c>
      <c r="V3093" s="110">
        <f>IF('3B-Air transport'!AG$68="no"," ",ROUND(S3093,4))</f>
        <v>0.06</v>
      </c>
      <c r="W3093" s="110"/>
      <c r="AB3093" s="110">
        <f t="shared" si="197"/>
        <v>6.0000000000000046E-2</v>
      </c>
      <c r="AC3093" s="110">
        <f>IF('3C-Water transport'!AG$56="no"," ",ROUND(AB3093,4))</f>
        <v>0.06</v>
      </c>
      <c r="AD3093" s="110">
        <f>IF('3C-Water transport'!AG$57="no"," ",ROUND(AB3093,4))</f>
        <v>0.06</v>
      </c>
      <c r="AE3093" s="110">
        <f>IF('3C-Water transport'!AG$58="no"," ",ROUND(AB3093,4))</f>
        <v>0.06</v>
      </c>
    </row>
    <row r="3094" spans="5:31" x14ac:dyDescent="0.25">
      <c r="E3094" s="110">
        <f t="shared" si="195"/>
        <v>6.1000000000000047E-2</v>
      </c>
      <c r="F3094" s="110">
        <f>IF('3A-Rail transport'!$AG$56="no"," ",ROUND(E3094,4))</f>
        <v>6.0999999999999999E-2</v>
      </c>
      <c r="G3094" s="110">
        <f>IF('3A-Rail transport'!$AG$57="no"," ",ROUND(E3094,4))</f>
        <v>6.0999999999999999E-2</v>
      </c>
      <c r="H3094" s="110"/>
      <c r="S3094" s="110">
        <f t="shared" si="196"/>
        <v>6.1000000000000047E-2</v>
      </c>
      <c r="T3094" s="110">
        <f>IF('3B-Air transport'!AG$66="no"," ",ROUND(S3094,4))</f>
        <v>6.0999999999999999E-2</v>
      </c>
      <c r="U3094" s="110">
        <f>IF('3B-Air transport'!AG$67="no"," ",ROUND(S3094,4))</f>
        <v>6.0999999999999999E-2</v>
      </c>
      <c r="V3094" s="110">
        <f>IF('3B-Air transport'!AG$68="no"," ",ROUND(S3094,4))</f>
        <v>6.0999999999999999E-2</v>
      </c>
      <c r="W3094" s="110"/>
      <c r="AB3094" s="110">
        <f t="shared" si="197"/>
        <v>6.1000000000000047E-2</v>
      </c>
      <c r="AC3094" s="110">
        <f>IF('3C-Water transport'!AG$56="no"," ",ROUND(AB3094,4))</f>
        <v>6.0999999999999999E-2</v>
      </c>
      <c r="AD3094" s="110">
        <f>IF('3C-Water transport'!AG$57="no"," ",ROUND(AB3094,4))</f>
        <v>6.0999999999999999E-2</v>
      </c>
      <c r="AE3094" s="110">
        <f>IF('3C-Water transport'!AG$58="no"," ",ROUND(AB3094,4))</f>
        <v>6.0999999999999999E-2</v>
      </c>
    </row>
    <row r="3095" spans="5:31" x14ac:dyDescent="0.25">
      <c r="E3095" s="110">
        <f t="shared" si="195"/>
        <v>6.2000000000000048E-2</v>
      </c>
      <c r="F3095" s="110">
        <f>IF('3A-Rail transport'!$AG$56="no"," ",ROUND(E3095,4))</f>
        <v>6.2E-2</v>
      </c>
      <c r="G3095" s="110">
        <f>IF('3A-Rail transport'!$AG$57="no"," ",ROUND(E3095,4))</f>
        <v>6.2E-2</v>
      </c>
      <c r="H3095" s="110"/>
      <c r="S3095" s="110">
        <f t="shared" si="196"/>
        <v>6.2000000000000048E-2</v>
      </c>
      <c r="T3095" s="110">
        <f>IF('3B-Air transport'!AG$66="no"," ",ROUND(S3095,4))</f>
        <v>6.2E-2</v>
      </c>
      <c r="U3095" s="110">
        <f>IF('3B-Air transport'!AG$67="no"," ",ROUND(S3095,4))</f>
        <v>6.2E-2</v>
      </c>
      <c r="V3095" s="110">
        <f>IF('3B-Air transport'!AG$68="no"," ",ROUND(S3095,4))</f>
        <v>6.2E-2</v>
      </c>
      <c r="W3095" s="110"/>
      <c r="AB3095" s="110">
        <f t="shared" si="197"/>
        <v>6.2000000000000048E-2</v>
      </c>
      <c r="AC3095" s="110">
        <f>IF('3C-Water transport'!AG$56="no"," ",ROUND(AB3095,4))</f>
        <v>6.2E-2</v>
      </c>
      <c r="AD3095" s="110">
        <f>IF('3C-Water transport'!AG$57="no"," ",ROUND(AB3095,4))</f>
        <v>6.2E-2</v>
      </c>
      <c r="AE3095" s="110">
        <f>IF('3C-Water transport'!AG$58="no"," ",ROUND(AB3095,4))</f>
        <v>6.2E-2</v>
      </c>
    </row>
    <row r="3096" spans="5:31" x14ac:dyDescent="0.25">
      <c r="E3096" s="110">
        <f t="shared" si="195"/>
        <v>6.3000000000000042E-2</v>
      </c>
      <c r="F3096" s="110">
        <f>IF('3A-Rail transport'!$AG$56="no"," ",ROUND(E3096,4))</f>
        <v>6.3E-2</v>
      </c>
      <c r="G3096" s="110">
        <f>IF('3A-Rail transport'!$AG$57="no"," ",ROUND(E3096,4))</f>
        <v>6.3E-2</v>
      </c>
      <c r="H3096" s="110"/>
      <c r="S3096" s="110">
        <f t="shared" si="196"/>
        <v>6.3000000000000042E-2</v>
      </c>
      <c r="T3096" s="110">
        <f>IF('3B-Air transport'!AG$66="no"," ",ROUND(S3096,4))</f>
        <v>6.3E-2</v>
      </c>
      <c r="U3096" s="110">
        <f>IF('3B-Air transport'!AG$67="no"," ",ROUND(S3096,4))</f>
        <v>6.3E-2</v>
      </c>
      <c r="V3096" s="110">
        <f>IF('3B-Air transport'!AG$68="no"," ",ROUND(S3096,4))</f>
        <v>6.3E-2</v>
      </c>
      <c r="W3096" s="110"/>
      <c r="AB3096" s="110">
        <f t="shared" si="197"/>
        <v>6.3000000000000042E-2</v>
      </c>
      <c r="AC3096" s="110">
        <f>IF('3C-Water transport'!AG$56="no"," ",ROUND(AB3096,4))</f>
        <v>6.3E-2</v>
      </c>
      <c r="AD3096" s="110">
        <f>IF('3C-Water transport'!AG$57="no"," ",ROUND(AB3096,4))</f>
        <v>6.3E-2</v>
      </c>
      <c r="AE3096" s="110">
        <f>IF('3C-Water transport'!AG$58="no"," ",ROUND(AB3096,4))</f>
        <v>6.3E-2</v>
      </c>
    </row>
    <row r="3097" spans="5:31" x14ac:dyDescent="0.25">
      <c r="E3097" s="110">
        <f t="shared" si="195"/>
        <v>6.4000000000000043E-2</v>
      </c>
      <c r="F3097" s="110">
        <f>IF('3A-Rail transport'!$AG$56="no"," ",ROUND(E3097,4))</f>
        <v>6.4000000000000001E-2</v>
      </c>
      <c r="G3097" s="110">
        <f>IF('3A-Rail transport'!$AG$57="no"," ",ROUND(E3097,4))</f>
        <v>6.4000000000000001E-2</v>
      </c>
      <c r="H3097" s="110"/>
      <c r="S3097" s="110">
        <f t="shared" si="196"/>
        <v>6.4000000000000043E-2</v>
      </c>
      <c r="T3097" s="110">
        <f>IF('3B-Air transport'!AG$66="no"," ",ROUND(S3097,4))</f>
        <v>6.4000000000000001E-2</v>
      </c>
      <c r="U3097" s="110">
        <f>IF('3B-Air transport'!AG$67="no"," ",ROUND(S3097,4))</f>
        <v>6.4000000000000001E-2</v>
      </c>
      <c r="V3097" s="110">
        <f>IF('3B-Air transport'!AG$68="no"," ",ROUND(S3097,4))</f>
        <v>6.4000000000000001E-2</v>
      </c>
      <c r="W3097" s="110"/>
      <c r="AB3097" s="110">
        <f t="shared" si="197"/>
        <v>6.4000000000000043E-2</v>
      </c>
      <c r="AC3097" s="110">
        <f>IF('3C-Water transport'!AG$56="no"," ",ROUND(AB3097,4))</f>
        <v>6.4000000000000001E-2</v>
      </c>
      <c r="AD3097" s="110">
        <f>IF('3C-Water transport'!AG$57="no"," ",ROUND(AB3097,4))</f>
        <v>6.4000000000000001E-2</v>
      </c>
      <c r="AE3097" s="110">
        <f>IF('3C-Water transport'!AG$58="no"," ",ROUND(AB3097,4))</f>
        <v>6.4000000000000001E-2</v>
      </c>
    </row>
    <row r="3098" spans="5:31" x14ac:dyDescent="0.25">
      <c r="E3098" s="110">
        <f t="shared" ref="E3098:E3161" si="198">E3097+0.001</f>
        <v>6.5000000000000044E-2</v>
      </c>
      <c r="F3098" s="110">
        <f>IF('3A-Rail transport'!$AG$56="no"," ",ROUND(E3098,4))</f>
        <v>6.5000000000000002E-2</v>
      </c>
      <c r="G3098" s="110">
        <f>IF('3A-Rail transport'!$AG$57="no"," ",ROUND(E3098,4))</f>
        <v>6.5000000000000002E-2</v>
      </c>
      <c r="H3098" s="110"/>
      <c r="S3098" s="110">
        <f t="shared" ref="S3098:S3161" si="199">S3097+0.001</f>
        <v>6.5000000000000044E-2</v>
      </c>
      <c r="T3098" s="110">
        <f>IF('3B-Air transport'!AG$66="no"," ",ROUND(S3098,4))</f>
        <v>6.5000000000000002E-2</v>
      </c>
      <c r="U3098" s="110">
        <f>IF('3B-Air transport'!AG$67="no"," ",ROUND(S3098,4))</f>
        <v>6.5000000000000002E-2</v>
      </c>
      <c r="V3098" s="110">
        <f>IF('3B-Air transport'!AG$68="no"," ",ROUND(S3098,4))</f>
        <v>6.5000000000000002E-2</v>
      </c>
      <c r="W3098" s="110"/>
      <c r="AB3098" s="110">
        <f t="shared" ref="AB3098:AB3161" si="200">AB3097+0.001</f>
        <v>6.5000000000000044E-2</v>
      </c>
      <c r="AC3098" s="110">
        <f>IF('3C-Water transport'!AG$56="no"," ",ROUND(AB3098,4))</f>
        <v>6.5000000000000002E-2</v>
      </c>
      <c r="AD3098" s="110">
        <f>IF('3C-Water transport'!AG$57="no"," ",ROUND(AB3098,4))</f>
        <v>6.5000000000000002E-2</v>
      </c>
      <c r="AE3098" s="110">
        <f>IF('3C-Water transport'!AG$58="no"," ",ROUND(AB3098,4))</f>
        <v>6.5000000000000002E-2</v>
      </c>
    </row>
    <row r="3099" spans="5:31" x14ac:dyDescent="0.25">
      <c r="E3099" s="110">
        <f t="shared" si="198"/>
        <v>6.6000000000000045E-2</v>
      </c>
      <c r="F3099" s="110">
        <f>IF('3A-Rail transport'!$AG$56="no"," ",ROUND(E3099,4))</f>
        <v>6.6000000000000003E-2</v>
      </c>
      <c r="G3099" s="110">
        <f>IF('3A-Rail transport'!$AG$57="no"," ",ROUND(E3099,4))</f>
        <v>6.6000000000000003E-2</v>
      </c>
      <c r="H3099" s="110"/>
      <c r="S3099" s="110">
        <f t="shared" si="199"/>
        <v>6.6000000000000045E-2</v>
      </c>
      <c r="T3099" s="110">
        <f>IF('3B-Air transport'!AG$66="no"," ",ROUND(S3099,4))</f>
        <v>6.6000000000000003E-2</v>
      </c>
      <c r="U3099" s="110">
        <f>IF('3B-Air transport'!AG$67="no"," ",ROUND(S3099,4))</f>
        <v>6.6000000000000003E-2</v>
      </c>
      <c r="V3099" s="110">
        <f>IF('3B-Air transport'!AG$68="no"," ",ROUND(S3099,4))</f>
        <v>6.6000000000000003E-2</v>
      </c>
      <c r="W3099" s="110"/>
      <c r="AB3099" s="110">
        <f t="shared" si="200"/>
        <v>6.6000000000000045E-2</v>
      </c>
      <c r="AC3099" s="110">
        <f>IF('3C-Water transport'!AG$56="no"," ",ROUND(AB3099,4))</f>
        <v>6.6000000000000003E-2</v>
      </c>
      <c r="AD3099" s="110">
        <f>IF('3C-Water transport'!AG$57="no"," ",ROUND(AB3099,4))</f>
        <v>6.6000000000000003E-2</v>
      </c>
      <c r="AE3099" s="110">
        <f>IF('3C-Water transport'!AG$58="no"," ",ROUND(AB3099,4))</f>
        <v>6.6000000000000003E-2</v>
      </c>
    </row>
    <row r="3100" spans="5:31" x14ac:dyDescent="0.25">
      <c r="E3100" s="110">
        <f t="shared" si="198"/>
        <v>6.7000000000000046E-2</v>
      </c>
      <c r="F3100" s="110">
        <f>IF('3A-Rail transport'!$AG$56="no"," ",ROUND(E3100,4))</f>
        <v>6.7000000000000004E-2</v>
      </c>
      <c r="G3100" s="110">
        <f>IF('3A-Rail transport'!$AG$57="no"," ",ROUND(E3100,4))</f>
        <v>6.7000000000000004E-2</v>
      </c>
      <c r="H3100" s="110"/>
      <c r="S3100" s="110">
        <f t="shared" si="199"/>
        <v>6.7000000000000046E-2</v>
      </c>
      <c r="T3100" s="110">
        <f>IF('3B-Air transport'!AG$66="no"," ",ROUND(S3100,4))</f>
        <v>6.7000000000000004E-2</v>
      </c>
      <c r="U3100" s="110">
        <f>IF('3B-Air transport'!AG$67="no"," ",ROUND(S3100,4))</f>
        <v>6.7000000000000004E-2</v>
      </c>
      <c r="V3100" s="110">
        <f>IF('3B-Air transport'!AG$68="no"," ",ROUND(S3100,4))</f>
        <v>6.7000000000000004E-2</v>
      </c>
      <c r="W3100" s="110"/>
      <c r="AB3100" s="110">
        <f t="shared" si="200"/>
        <v>6.7000000000000046E-2</v>
      </c>
      <c r="AC3100" s="110">
        <f>IF('3C-Water transport'!AG$56="no"," ",ROUND(AB3100,4))</f>
        <v>6.7000000000000004E-2</v>
      </c>
      <c r="AD3100" s="110">
        <f>IF('3C-Water transport'!AG$57="no"," ",ROUND(AB3100,4))</f>
        <v>6.7000000000000004E-2</v>
      </c>
      <c r="AE3100" s="110">
        <f>IF('3C-Water transport'!AG$58="no"," ",ROUND(AB3100,4))</f>
        <v>6.7000000000000004E-2</v>
      </c>
    </row>
    <row r="3101" spans="5:31" x14ac:dyDescent="0.25">
      <c r="E3101" s="110">
        <f t="shared" si="198"/>
        <v>6.8000000000000047E-2</v>
      </c>
      <c r="F3101" s="110">
        <f>IF('3A-Rail transport'!$AG$56="no"," ",ROUND(E3101,4))</f>
        <v>6.8000000000000005E-2</v>
      </c>
      <c r="G3101" s="110">
        <f>IF('3A-Rail transport'!$AG$57="no"," ",ROUND(E3101,4))</f>
        <v>6.8000000000000005E-2</v>
      </c>
      <c r="H3101" s="110"/>
      <c r="S3101" s="110">
        <f t="shared" si="199"/>
        <v>6.8000000000000047E-2</v>
      </c>
      <c r="T3101" s="110">
        <f>IF('3B-Air transport'!AG$66="no"," ",ROUND(S3101,4))</f>
        <v>6.8000000000000005E-2</v>
      </c>
      <c r="U3101" s="110">
        <f>IF('3B-Air transport'!AG$67="no"," ",ROUND(S3101,4))</f>
        <v>6.8000000000000005E-2</v>
      </c>
      <c r="V3101" s="110">
        <f>IF('3B-Air transport'!AG$68="no"," ",ROUND(S3101,4))</f>
        <v>6.8000000000000005E-2</v>
      </c>
      <c r="W3101" s="110"/>
      <c r="AB3101" s="110">
        <f t="shared" si="200"/>
        <v>6.8000000000000047E-2</v>
      </c>
      <c r="AC3101" s="110">
        <f>IF('3C-Water transport'!AG$56="no"," ",ROUND(AB3101,4))</f>
        <v>6.8000000000000005E-2</v>
      </c>
      <c r="AD3101" s="110">
        <f>IF('3C-Water transport'!AG$57="no"," ",ROUND(AB3101,4))</f>
        <v>6.8000000000000005E-2</v>
      </c>
      <c r="AE3101" s="110">
        <f>IF('3C-Water transport'!AG$58="no"," ",ROUND(AB3101,4))</f>
        <v>6.8000000000000005E-2</v>
      </c>
    </row>
    <row r="3102" spans="5:31" x14ac:dyDescent="0.25">
      <c r="E3102" s="110">
        <f t="shared" si="198"/>
        <v>6.9000000000000047E-2</v>
      </c>
      <c r="F3102" s="110">
        <f>IF('3A-Rail transport'!$AG$56="no"," ",ROUND(E3102,4))</f>
        <v>6.9000000000000006E-2</v>
      </c>
      <c r="G3102" s="110">
        <f>IF('3A-Rail transport'!$AG$57="no"," ",ROUND(E3102,4))</f>
        <v>6.9000000000000006E-2</v>
      </c>
      <c r="H3102" s="110"/>
      <c r="S3102" s="110">
        <f t="shared" si="199"/>
        <v>6.9000000000000047E-2</v>
      </c>
      <c r="T3102" s="110">
        <f>IF('3B-Air transport'!AG$66="no"," ",ROUND(S3102,4))</f>
        <v>6.9000000000000006E-2</v>
      </c>
      <c r="U3102" s="110">
        <f>IF('3B-Air transport'!AG$67="no"," ",ROUND(S3102,4))</f>
        <v>6.9000000000000006E-2</v>
      </c>
      <c r="V3102" s="110">
        <f>IF('3B-Air transport'!AG$68="no"," ",ROUND(S3102,4))</f>
        <v>6.9000000000000006E-2</v>
      </c>
      <c r="W3102" s="110"/>
      <c r="AB3102" s="110">
        <f t="shared" si="200"/>
        <v>6.9000000000000047E-2</v>
      </c>
      <c r="AC3102" s="110">
        <f>IF('3C-Water transport'!AG$56="no"," ",ROUND(AB3102,4))</f>
        <v>6.9000000000000006E-2</v>
      </c>
      <c r="AD3102" s="110">
        <f>IF('3C-Water transport'!AG$57="no"," ",ROUND(AB3102,4))</f>
        <v>6.9000000000000006E-2</v>
      </c>
      <c r="AE3102" s="110">
        <f>IF('3C-Water transport'!AG$58="no"," ",ROUND(AB3102,4))</f>
        <v>6.9000000000000006E-2</v>
      </c>
    </row>
    <row r="3103" spans="5:31" x14ac:dyDescent="0.25">
      <c r="E3103" s="110">
        <f t="shared" si="198"/>
        <v>7.0000000000000048E-2</v>
      </c>
      <c r="F3103" s="110">
        <f>IF('3A-Rail transport'!$AG$56="no"," ",ROUND(E3103,4))</f>
        <v>7.0000000000000007E-2</v>
      </c>
      <c r="G3103" s="110">
        <f>IF('3A-Rail transport'!$AG$57="no"," ",ROUND(E3103,4))</f>
        <v>7.0000000000000007E-2</v>
      </c>
      <c r="H3103" s="110"/>
      <c r="S3103" s="110">
        <f t="shared" si="199"/>
        <v>7.0000000000000048E-2</v>
      </c>
      <c r="T3103" s="110">
        <f>IF('3B-Air transport'!AG$66="no"," ",ROUND(S3103,4))</f>
        <v>7.0000000000000007E-2</v>
      </c>
      <c r="U3103" s="110">
        <f>IF('3B-Air transport'!AG$67="no"," ",ROUND(S3103,4))</f>
        <v>7.0000000000000007E-2</v>
      </c>
      <c r="V3103" s="110">
        <f>IF('3B-Air transport'!AG$68="no"," ",ROUND(S3103,4))</f>
        <v>7.0000000000000007E-2</v>
      </c>
      <c r="W3103" s="110"/>
      <c r="AB3103" s="110">
        <f t="shared" si="200"/>
        <v>7.0000000000000048E-2</v>
      </c>
      <c r="AC3103" s="110">
        <f>IF('3C-Water transport'!AG$56="no"," ",ROUND(AB3103,4))</f>
        <v>7.0000000000000007E-2</v>
      </c>
      <c r="AD3103" s="110">
        <f>IF('3C-Water transport'!AG$57="no"," ",ROUND(AB3103,4))</f>
        <v>7.0000000000000007E-2</v>
      </c>
      <c r="AE3103" s="110">
        <f>IF('3C-Water transport'!AG$58="no"," ",ROUND(AB3103,4))</f>
        <v>7.0000000000000007E-2</v>
      </c>
    </row>
    <row r="3104" spans="5:31" x14ac:dyDescent="0.25">
      <c r="E3104" s="110">
        <f t="shared" si="198"/>
        <v>7.1000000000000049E-2</v>
      </c>
      <c r="F3104" s="110">
        <f>IF('3A-Rail transport'!$AG$56="no"," ",ROUND(E3104,4))</f>
        <v>7.0999999999999994E-2</v>
      </c>
      <c r="G3104" s="110">
        <f>IF('3A-Rail transport'!$AG$57="no"," ",ROUND(E3104,4))</f>
        <v>7.0999999999999994E-2</v>
      </c>
      <c r="H3104" s="110"/>
      <c r="S3104" s="110">
        <f t="shared" si="199"/>
        <v>7.1000000000000049E-2</v>
      </c>
      <c r="T3104" s="110">
        <f>IF('3B-Air transport'!AG$66="no"," ",ROUND(S3104,4))</f>
        <v>7.0999999999999994E-2</v>
      </c>
      <c r="U3104" s="110">
        <f>IF('3B-Air transport'!AG$67="no"," ",ROUND(S3104,4))</f>
        <v>7.0999999999999994E-2</v>
      </c>
      <c r="V3104" s="110">
        <f>IF('3B-Air transport'!AG$68="no"," ",ROUND(S3104,4))</f>
        <v>7.0999999999999994E-2</v>
      </c>
      <c r="W3104" s="110"/>
      <c r="AB3104" s="110">
        <f t="shared" si="200"/>
        <v>7.1000000000000049E-2</v>
      </c>
      <c r="AC3104" s="110">
        <f>IF('3C-Water transport'!AG$56="no"," ",ROUND(AB3104,4))</f>
        <v>7.0999999999999994E-2</v>
      </c>
      <c r="AD3104" s="110">
        <f>IF('3C-Water transport'!AG$57="no"," ",ROUND(AB3104,4))</f>
        <v>7.0999999999999994E-2</v>
      </c>
      <c r="AE3104" s="110">
        <f>IF('3C-Water transport'!AG$58="no"," ",ROUND(AB3104,4))</f>
        <v>7.0999999999999994E-2</v>
      </c>
    </row>
    <row r="3105" spans="5:31" x14ac:dyDescent="0.25">
      <c r="E3105" s="110">
        <f t="shared" si="198"/>
        <v>7.200000000000005E-2</v>
      </c>
      <c r="F3105" s="110">
        <f>IF('3A-Rail transport'!$AG$56="no"," ",ROUND(E3105,4))</f>
        <v>7.1999999999999995E-2</v>
      </c>
      <c r="G3105" s="110">
        <f>IF('3A-Rail transport'!$AG$57="no"," ",ROUND(E3105,4))</f>
        <v>7.1999999999999995E-2</v>
      </c>
      <c r="H3105" s="110"/>
      <c r="S3105" s="110">
        <f t="shared" si="199"/>
        <v>7.200000000000005E-2</v>
      </c>
      <c r="T3105" s="110">
        <f>IF('3B-Air transport'!AG$66="no"," ",ROUND(S3105,4))</f>
        <v>7.1999999999999995E-2</v>
      </c>
      <c r="U3105" s="110">
        <f>IF('3B-Air transport'!AG$67="no"," ",ROUND(S3105,4))</f>
        <v>7.1999999999999995E-2</v>
      </c>
      <c r="V3105" s="110">
        <f>IF('3B-Air transport'!AG$68="no"," ",ROUND(S3105,4))</f>
        <v>7.1999999999999995E-2</v>
      </c>
      <c r="W3105" s="110"/>
      <c r="AB3105" s="110">
        <f t="shared" si="200"/>
        <v>7.200000000000005E-2</v>
      </c>
      <c r="AC3105" s="110">
        <f>IF('3C-Water transport'!AG$56="no"," ",ROUND(AB3105,4))</f>
        <v>7.1999999999999995E-2</v>
      </c>
      <c r="AD3105" s="110">
        <f>IF('3C-Water transport'!AG$57="no"," ",ROUND(AB3105,4))</f>
        <v>7.1999999999999995E-2</v>
      </c>
      <c r="AE3105" s="110">
        <f>IF('3C-Water transport'!AG$58="no"," ",ROUND(AB3105,4))</f>
        <v>7.1999999999999995E-2</v>
      </c>
    </row>
    <row r="3106" spans="5:31" x14ac:dyDescent="0.25">
      <c r="E3106" s="110">
        <f t="shared" si="198"/>
        <v>7.3000000000000051E-2</v>
      </c>
      <c r="F3106" s="110">
        <f>IF('3A-Rail transport'!$AG$56="no"," ",ROUND(E3106,4))</f>
        <v>7.2999999999999995E-2</v>
      </c>
      <c r="G3106" s="110">
        <f>IF('3A-Rail transport'!$AG$57="no"," ",ROUND(E3106,4))</f>
        <v>7.2999999999999995E-2</v>
      </c>
      <c r="H3106" s="110"/>
      <c r="S3106" s="110">
        <f t="shared" si="199"/>
        <v>7.3000000000000051E-2</v>
      </c>
      <c r="T3106" s="110">
        <f>IF('3B-Air transport'!AG$66="no"," ",ROUND(S3106,4))</f>
        <v>7.2999999999999995E-2</v>
      </c>
      <c r="U3106" s="110">
        <f>IF('3B-Air transport'!AG$67="no"," ",ROUND(S3106,4))</f>
        <v>7.2999999999999995E-2</v>
      </c>
      <c r="V3106" s="110">
        <f>IF('3B-Air transport'!AG$68="no"," ",ROUND(S3106,4))</f>
        <v>7.2999999999999995E-2</v>
      </c>
      <c r="W3106" s="110"/>
      <c r="AB3106" s="110">
        <f t="shared" si="200"/>
        <v>7.3000000000000051E-2</v>
      </c>
      <c r="AC3106" s="110">
        <f>IF('3C-Water transport'!AG$56="no"," ",ROUND(AB3106,4))</f>
        <v>7.2999999999999995E-2</v>
      </c>
      <c r="AD3106" s="110">
        <f>IF('3C-Water transport'!AG$57="no"," ",ROUND(AB3106,4))</f>
        <v>7.2999999999999995E-2</v>
      </c>
      <c r="AE3106" s="110">
        <f>IF('3C-Water transport'!AG$58="no"," ",ROUND(AB3106,4))</f>
        <v>7.2999999999999995E-2</v>
      </c>
    </row>
    <row r="3107" spans="5:31" x14ac:dyDescent="0.25">
      <c r="E3107" s="110">
        <f t="shared" si="198"/>
        <v>7.4000000000000052E-2</v>
      </c>
      <c r="F3107" s="110">
        <f>IF('3A-Rail transport'!$AG$56="no"," ",ROUND(E3107,4))</f>
        <v>7.3999999999999996E-2</v>
      </c>
      <c r="G3107" s="110">
        <f>IF('3A-Rail transport'!$AG$57="no"," ",ROUND(E3107,4))</f>
        <v>7.3999999999999996E-2</v>
      </c>
      <c r="H3107" s="110"/>
      <c r="S3107" s="110">
        <f t="shared" si="199"/>
        <v>7.4000000000000052E-2</v>
      </c>
      <c r="T3107" s="110">
        <f>IF('3B-Air transport'!AG$66="no"," ",ROUND(S3107,4))</f>
        <v>7.3999999999999996E-2</v>
      </c>
      <c r="U3107" s="110">
        <f>IF('3B-Air transport'!AG$67="no"," ",ROUND(S3107,4))</f>
        <v>7.3999999999999996E-2</v>
      </c>
      <c r="V3107" s="110">
        <f>IF('3B-Air transport'!AG$68="no"," ",ROUND(S3107,4))</f>
        <v>7.3999999999999996E-2</v>
      </c>
      <c r="W3107" s="110"/>
      <c r="AB3107" s="110">
        <f t="shared" si="200"/>
        <v>7.4000000000000052E-2</v>
      </c>
      <c r="AC3107" s="110">
        <f>IF('3C-Water transport'!AG$56="no"," ",ROUND(AB3107,4))</f>
        <v>7.3999999999999996E-2</v>
      </c>
      <c r="AD3107" s="110">
        <f>IF('3C-Water transport'!AG$57="no"," ",ROUND(AB3107,4))</f>
        <v>7.3999999999999996E-2</v>
      </c>
      <c r="AE3107" s="110">
        <f>IF('3C-Water transport'!AG$58="no"," ",ROUND(AB3107,4))</f>
        <v>7.3999999999999996E-2</v>
      </c>
    </row>
    <row r="3108" spans="5:31" x14ac:dyDescent="0.25">
      <c r="E3108" s="110">
        <f t="shared" si="198"/>
        <v>7.5000000000000053E-2</v>
      </c>
      <c r="F3108" s="110">
        <f>IF('3A-Rail transport'!$AG$56="no"," ",ROUND(E3108,4))</f>
        <v>7.4999999999999997E-2</v>
      </c>
      <c r="G3108" s="110">
        <f>IF('3A-Rail transport'!$AG$57="no"," ",ROUND(E3108,4))</f>
        <v>7.4999999999999997E-2</v>
      </c>
      <c r="H3108" s="110"/>
      <c r="S3108" s="110">
        <f t="shared" si="199"/>
        <v>7.5000000000000053E-2</v>
      </c>
      <c r="T3108" s="110">
        <f>IF('3B-Air transport'!AG$66="no"," ",ROUND(S3108,4))</f>
        <v>7.4999999999999997E-2</v>
      </c>
      <c r="U3108" s="110">
        <f>IF('3B-Air transport'!AG$67="no"," ",ROUND(S3108,4))</f>
        <v>7.4999999999999997E-2</v>
      </c>
      <c r="V3108" s="110">
        <f>IF('3B-Air transport'!AG$68="no"," ",ROUND(S3108,4))</f>
        <v>7.4999999999999997E-2</v>
      </c>
      <c r="W3108" s="110"/>
      <c r="AB3108" s="110">
        <f t="shared" si="200"/>
        <v>7.5000000000000053E-2</v>
      </c>
      <c r="AC3108" s="110">
        <f>IF('3C-Water transport'!AG$56="no"," ",ROUND(AB3108,4))</f>
        <v>7.4999999999999997E-2</v>
      </c>
      <c r="AD3108" s="110">
        <f>IF('3C-Water transport'!AG$57="no"," ",ROUND(AB3108,4))</f>
        <v>7.4999999999999997E-2</v>
      </c>
      <c r="AE3108" s="110">
        <f>IF('3C-Water transport'!AG$58="no"," ",ROUND(AB3108,4))</f>
        <v>7.4999999999999997E-2</v>
      </c>
    </row>
    <row r="3109" spans="5:31" x14ac:dyDescent="0.25">
      <c r="E3109" s="110">
        <f t="shared" si="198"/>
        <v>7.6000000000000054E-2</v>
      </c>
      <c r="F3109" s="110">
        <f>IF('3A-Rail transport'!$AG$56="no"," ",ROUND(E3109,4))</f>
        <v>7.5999999999999998E-2</v>
      </c>
      <c r="G3109" s="110">
        <f>IF('3A-Rail transport'!$AG$57="no"," ",ROUND(E3109,4))</f>
        <v>7.5999999999999998E-2</v>
      </c>
      <c r="H3109" s="110"/>
      <c r="S3109" s="110">
        <f t="shared" si="199"/>
        <v>7.6000000000000054E-2</v>
      </c>
      <c r="T3109" s="110">
        <f>IF('3B-Air transport'!AG$66="no"," ",ROUND(S3109,4))</f>
        <v>7.5999999999999998E-2</v>
      </c>
      <c r="U3109" s="110">
        <f>IF('3B-Air transport'!AG$67="no"," ",ROUND(S3109,4))</f>
        <v>7.5999999999999998E-2</v>
      </c>
      <c r="V3109" s="110">
        <f>IF('3B-Air transport'!AG$68="no"," ",ROUND(S3109,4))</f>
        <v>7.5999999999999998E-2</v>
      </c>
      <c r="W3109" s="110"/>
      <c r="AB3109" s="110">
        <f t="shared" si="200"/>
        <v>7.6000000000000054E-2</v>
      </c>
      <c r="AC3109" s="110">
        <f>IF('3C-Water transport'!AG$56="no"," ",ROUND(AB3109,4))</f>
        <v>7.5999999999999998E-2</v>
      </c>
      <c r="AD3109" s="110">
        <f>IF('3C-Water transport'!AG$57="no"," ",ROUND(AB3109,4))</f>
        <v>7.5999999999999998E-2</v>
      </c>
      <c r="AE3109" s="110">
        <f>IF('3C-Water transport'!AG$58="no"," ",ROUND(AB3109,4))</f>
        <v>7.5999999999999998E-2</v>
      </c>
    </row>
    <row r="3110" spans="5:31" x14ac:dyDescent="0.25">
      <c r="E3110" s="110">
        <f t="shared" si="198"/>
        <v>7.7000000000000055E-2</v>
      </c>
      <c r="F3110" s="110">
        <f>IF('3A-Rail transport'!$AG$56="no"," ",ROUND(E3110,4))</f>
        <v>7.6999999999999999E-2</v>
      </c>
      <c r="G3110" s="110">
        <f>IF('3A-Rail transport'!$AG$57="no"," ",ROUND(E3110,4))</f>
        <v>7.6999999999999999E-2</v>
      </c>
      <c r="H3110" s="110"/>
      <c r="S3110" s="110">
        <f t="shared" si="199"/>
        <v>7.7000000000000055E-2</v>
      </c>
      <c r="T3110" s="110">
        <f>IF('3B-Air transport'!AG$66="no"," ",ROUND(S3110,4))</f>
        <v>7.6999999999999999E-2</v>
      </c>
      <c r="U3110" s="110">
        <f>IF('3B-Air transport'!AG$67="no"," ",ROUND(S3110,4))</f>
        <v>7.6999999999999999E-2</v>
      </c>
      <c r="V3110" s="110">
        <f>IF('3B-Air transport'!AG$68="no"," ",ROUND(S3110,4))</f>
        <v>7.6999999999999999E-2</v>
      </c>
      <c r="W3110" s="110"/>
      <c r="AB3110" s="110">
        <f t="shared" si="200"/>
        <v>7.7000000000000055E-2</v>
      </c>
      <c r="AC3110" s="110">
        <f>IF('3C-Water transport'!AG$56="no"," ",ROUND(AB3110,4))</f>
        <v>7.6999999999999999E-2</v>
      </c>
      <c r="AD3110" s="110">
        <f>IF('3C-Water transport'!AG$57="no"," ",ROUND(AB3110,4))</f>
        <v>7.6999999999999999E-2</v>
      </c>
      <c r="AE3110" s="110">
        <f>IF('3C-Water transport'!AG$58="no"," ",ROUND(AB3110,4))</f>
        <v>7.6999999999999999E-2</v>
      </c>
    </row>
    <row r="3111" spans="5:31" x14ac:dyDescent="0.25">
      <c r="E3111" s="110">
        <f t="shared" si="198"/>
        <v>7.8000000000000055E-2</v>
      </c>
      <c r="F3111" s="110">
        <f>IF('3A-Rail transport'!$AG$56="no"," ",ROUND(E3111,4))</f>
        <v>7.8E-2</v>
      </c>
      <c r="G3111" s="110">
        <f>IF('3A-Rail transport'!$AG$57="no"," ",ROUND(E3111,4))</f>
        <v>7.8E-2</v>
      </c>
      <c r="H3111" s="110"/>
      <c r="S3111" s="110">
        <f t="shared" si="199"/>
        <v>7.8000000000000055E-2</v>
      </c>
      <c r="T3111" s="110">
        <f>IF('3B-Air transport'!AG$66="no"," ",ROUND(S3111,4))</f>
        <v>7.8E-2</v>
      </c>
      <c r="U3111" s="110">
        <f>IF('3B-Air transport'!AG$67="no"," ",ROUND(S3111,4))</f>
        <v>7.8E-2</v>
      </c>
      <c r="V3111" s="110">
        <f>IF('3B-Air transport'!AG$68="no"," ",ROUND(S3111,4))</f>
        <v>7.8E-2</v>
      </c>
      <c r="W3111" s="110"/>
      <c r="AB3111" s="110">
        <f t="shared" si="200"/>
        <v>7.8000000000000055E-2</v>
      </c>
      <c r="AC3111" s="110">
        <f>IF('3C-Water transport'!AG$56="no"," ",ROUND(AB3111,4))</f>
        <v>7.8E-2</v>
      </c>
      <c r="AD3111" s="110">
        <f>IF('3C-Water transport'!AG$57="no"," ",ROUND(AB3111,4))</f>
        <v>7.8E-2</v>
      </c>
      <c r="AE3111" s="110">
        <f>IF('3C-Water transport'!AG$58="no"," ",ROUND(AB3111,4))</f>
        <v>7.8E-2</v>
      </c>
    </row>
    <row r="3112" spans="5:31" x14ac:dyDescent="0.25">
      <c r="E3112" s="110">
        <f t="shared" si="198"/>
        <v>7.9000000000000056E-2</v>
      </c>
      <c r="F3112" s="110">
        <f>IF('3A-Rail transport'!$AG$56="no"," ",ROUND(E3112,4))</f>
        <v>7.9000000000000001E-2</v>
      </c>
      <c r="G3112" s="110">
        <f>IF('3A-Rail transport'!$AG$57="no"," ",ROUND(E3112,4))</f>
        <v>7.9000000000000001E-2</v>
      </c>
      <c r="H3112" s="110"/>
      <c r="S3112" s="110">
        <f t="shared" si="199"/>
        <v>7.9000000000000056E-2</v>
      </c>
      <c r="T3112" s="110">
        <f>IF('3B-Air transport'!AG$66="no"," ",ROUND(S3112,4))</f>
        <v>7.9000000000000001E-2</v>
      </c>
      <c r="U3112" s="110">
        <f>IF('3B-Air transport'!AG$67="no"," ",ROUND(S3112,4))</f>
        <v>7.9000000000000001E-2</v>
      </c>
      <c r="V3112" s="110">
        <f>IF('3B-Air transport'!AG$68="no"," ",ROUND(S3112,4))</f>
        <v>7.9000000000000001E-2</v>
      </c>
      <c r="W3112" s="110"/>
      <c r="AB3112" s="110">
        <f t="shared" si="200"/>
        <v>7.9000000000000056E-2</v>
      </c>
      <c r="AC3112" s="110">
        <f>IF('3C-Water transport'!AG$56="no"," ",ROUND(AB3112,4))</f>
        <v>7.9000000000000001E-2</v>
      </c>
      <c r="AD3112" s="110">
        <f>IF('3C-Water transport'!AG$57="no"," ",ROUND(AB3112,4))</f>
        <v>7.9000000000000001E-2</v>
      </c>
      <c r="AE3112" s="110">
        <f>IF('3C-Water transport'!AG$58="no"," ",ROUND(AB3112,4))</f>
        <v>7.9000000000000001E-2</v>
      </c>
    </row>
    <row r="3113" spans="5:31" x14ac:dyDescent="0.25">
      <c r="E3113" s="110">
        <f t="shared" si="198"/>
        <v>8.0000000000000057E-2</v>
      </c>
      <c r="F3113" s="110">
        <f>IF('3A-Rail transport'!$AG$56="no"," ",ROUND(E3113,4))</f>
        <v>0.08</v>
      </c>
      <c r="G3113" s="110">
        <f>IF('3A-Rail transport'!$AG$57="no"," ",ROUND(E3113,4))</f>
        <v>0.08</v>
      </c>
      <c r="H3113" s="110"/>
      <c r="S3113" s="110">
        <f t="shared" si="199"/>
        <v>8.0000000000000057E-2</v>
      </c>
      <c r="T3113" s="110">
        <f>IF('3B-Air transport'!AG$66="no"," ",ROUND(S3113,4))</f>
        <v>0.08</v>
      </c>
      <c r="U3113" s="110">
        <f>IF('3B-Air transport'!AG$67="no"," ",ROUND(S3113,4))</f>
        <v>0.08</v>
      </c>
      <c r="V3113" s="110">
        <f>IF('3B-Air transport'!AG$68="no"," ",ROUND(S3113,4))</f>
        <v>0.08</v>
      </c>
      <c r="W3113" s="110"/>
      <c r="AB3113" s="110">
        <f t="shared" si="200"/>
        <v>8.0000000000000057E-2</v>
      </c>
      <c r="AC3113" s="110">
        <f>IF('3C-Water transport'!AG$56="no"," ",ROUND(AB3113,4))</f>
        <v>0.08</v>
      </c>
      <c r="AD3113" s="110">
        <f>IF('3C-Water transport'!AG$57="no"," ",ROUND(AB3113,4))</f>
        <v>0.08</v>
      </c>
      <c r="AE3113" s="110">
        <f>IF('3C-Water transport'!AG$58="no"," ",ROUND(AB3113,4))</f>
        <v>0.08</v>
      </c>
    </row>
    <row r="3114" spans="5:31" x14ac:dyDescent="0.25">
      <c r="E3114" s="110">
        <f t="shared" si="198"/>
        <v>8.1000000000000058E-2</v>
      </c>
      <c r="F3114" s="110">
        <f>IF('3A-Rail transport'!$AG$56="no"," ",ROUND(E3114,4))</f>
        <v>8.1000000000000003E-2</v>
      </c>
      <c r="G3114" s="110">
        <f>IF('3A-Rail transport'!$AG$57="no"," ",ROUND(E3114,4))</f>
        <v>8.1000000000000003E-2</v>
      </c>
      <c r="H3114" s="110"/>
      <c r="S3114" s="110">
        <f t="shared" si="199"/>
        <v>8.1000000000000058E-2</v>
      </c>
      <c r="T3114" s="110">
        <f>IF('3B-Air transport'!AG$66="no"," ",ROUND(S3114,4))</f>
        <v>8.1000000000000003E-2</v>
      </c>
      <c r="U3114" s="110">
        <f>IF('3B-Air transport'!AG$67="no"," ",ROUND(S3114,4))</f>
        <v>8.1000000000000003E-2</v>
      </c>
      <c r="V3114" s="110">
        <f>IF('3B-Air transport'!AG$68="no"," ",ROUND(S3114,4))</f>
        <v>8.1000000000000003E-2</v>
      </c>
      <c r="W3114" s="110"/>
      <c r="AB3114" s="110">
        <f t="shared" si="200"/>
        <v>8.1000000000000058E-2</v>
      </c>
      <c r="AC3114" s="110">
        <f>IF('3C-Water transport'!AG$56="no"," ",ROUND(AB3114,4))</f>
        <v>8.1000000000000003E-2</v>
      </c>
      <c r="AD3114" s="110">
        <f>IF('3C-Water transport'!AG$57="no"," ",ROUND(AB3114,4))</f>
        <v>8.1000000000000003E-2</v>
      </c>
      <c r="AE3114" s="110">
        <f>IF('3C-Water transport'!AG$58="no"," ",ROUND(AB3114,4))</f>
        <v>8.1000000000000003E-2</v>
      </c>
    </row>
    <row r="3115" spans="5:31" x14ac:dyDescent="0.25">
      <c r="E3115" s="110">
        <f t="shared" si="198"/>
        <v>8.2000000000000059E-2</v>
      </c>
      <c r="F3115" s="110">
        <f>IF('3A-Rail transport'!$AG$56="no"," ",ROUND(E3115,4))</f>
        <v>8.2000000000000003E-2</v>
      </c>
      <c r="G3115" s="110">
        <f>IF('3A-Rail transport'!$AG$57="no"," ",ROUND(E3115,4))</f>
        <v>8.2000000000000003E-2</v>
      </c>
      <c r="H3115" s="110"/>
      <c r="S3115" s="110">
        <f t="shared" si="199"/>
        <v>8.2000000000000059E-2</v>
      </c>
      <c r="T3115" s="110">
        <f>IF('3B-Air transport'!AG$66="no"," ",ROUND(S3115,4))</f>
        <v>8.2000000000000003E-2</v>
      </c>
      <c r="U3115" s="110">
        <f>IF('3B-Air transport'!AG$67="no"," ",ROUND(S3115,4))</f>
        <v>8.2000000000000003E-2</v>
      </c>
      <c r="V3115" s="110">
        <f>IF('3B-Air transport'!AG$68="no"," ",ROUND(S3115,4))</f>
        <v>8.2000000000000003E-2</v>
      </c>
      <c r="W3115" s="110"/>
      <c r="AB3115" s="110">
        <f t="shared" si="200"/>
        <v>8.2000000000000059E-2</v>
      </c>
      <c r="AC3115" s="110">
        <f>IF('3C-Water transport'!AG$56="no"," ",ROUND(AB3115,4))</f>
        <v>8.2000000000000003E-2</v>
      </c>
      <c r="AD3115" s="110">
        <f>IF('3C-Water transport'!AG$57="no"," ",ROUND(AB3115,4))</f>
        <v>8.2000000000000003E-2</v>
      </c>
      <c r="AE3115" s="110">
        <f>IF('3C-Water transport'!AG$58="no"," ",ROUND(AB3115,4))</f>
        <v>8.2000000000000003E-2</v>
      </c>
    </row>
    <row r="3116" spans="5:31" x14ac:dyDescent="0.25">
      <c r="E3116" s="110">
        <f t="shared" si="198"/>
        <v>8.300000000000006E-2</v>
      </c>
      <c r="F3116" s="110">
        <f>IF('3A-Rail transport'!$AG$56="no"," ",ROUND(E3116,4))</f>
        <v>8.3000000000000004E-2</v>
      </c>
      <c r="G3116" s="110">
        <f>IF('3A-Rail transport'!$AG$57="no"," ",ROUND(E3116,4))</f>
        <v>8.3000000000000004E-2</v>
      </c>
      <c r="H3116" s="110"/>
      <c r="S3116" s="110">
        <f t="shared" si="199"/>
        <v>8.300000000000006E-2</v>
      </c>
      <c r="T3116" s="110">
        <f>IF('3B-Air transport'!AG$66="no"," ",ROUND(S3116,4))</f>
        <v>8.3000000000000004E-2</v>
      </c>
      <c r="U3116" s="110">
        <f>IF('3B-Air transport'!AG$67="no"," ",ROUND(S3116,4))</f>
        <v>8.3000000000000004E-2</v>
      </c>
      <c r="V3116" s="110">
        <f>IF('3B-Air transport'!AG$68="no"," ",ROUND(S3116,4))</f>
        <v>8.3000000000000004E-2</v>
      </c>
      <c r="W3116" s="110"/>
      <c r="AB3116" s="110">
        <f t="shared" si="200"/>
        <v>8.300000000000006E-2</v>
      </c>
      <c r="AC3116" s="110">
        <f>IF('3C-Water transport'!AG$56="no"," ",ROUND(AB3116,4))</f>
        <v>8.3000000000000004E-2</v>
      </c>
      <c r="AD3116" s="110">
        <f>IF('3C-Water transport'!AG$57="no"," ",ROUND(AB3116,4))</f>
        <v>8.3000000000000004E-2</v>
      </c>
      <c r="AE3116" s="110">
        <f>IF('3C-Water transport'!AG$58="no"," ",ROUND(AB3116,4))</f>
        <v>8.3000000000000004E-2</v>
      </c>
    </row>
    <row r="3117" spans="5:31" x14ac:dyDescent="0.25">
      <c r="E3117" s="110">
        <f t="shared" si="198"/>
        <v>8.4000000000000061E-2</v>
      </c>
      <c r="F3117" s="110">
        <f>IF('3A-Rail transport'!$AG$56="no"," ",ROUND(E3117,4))</f>
        <v>8.4000000000000005E-2</v>
      </c>
      <c r="G3117" s="110">
        <f>IF('3A-Rail transport'!$AG$57="no"," ",ROUND(E3117,4))</f>
        <v>8.4000000000000005E-2</v>
      </c>
      <c r="H3117" s="110"/>
      <c r="S3117" s="110">
        <f t="shared" si="199"/>
        <v>8.4000000000000061E-2</v>
      </c>
      <c r="T3117" s="110">
        <f>IF('3B-Air transport'!AG$66="no"," ",ROUND(S3117,4))</f>
        <v>8.4000000000000005E-2</v>
      </c>
      <c r="U3117" s="110">
        <f>IF('3B-Air transport'!AG$67="no"," ",ROUND(S3117,4))</f>
        <v>8.4000000000000005E-2</v>
      </c>
      <c r="V3117" s="110">
        <f>IF('3B-Air transport'!AG$68="no"," ",ROUND(S3117,4))</f>
        <v>8.4000000000000005E-2</v>
      </c>
      <c r="W3117" s="110"/>
      <c r="AB3117" s="110">
        <f t="shared" si="200"/>
        <v>8.4000000000000061E-2</v>
      </c>
      <c r="AC3117" s="110">
        <f>IF('3C-Water transport'!AG$56="no"," ",ROUND(AB3117,4))</f>
        <v>8.4000000000000005E-2</v>
      </c>
      <c r="AD3117" s="110">
        <f>IF('3C-Water transport'!AG$57="no"," ",ROUND(AB3117,4))</f>
        <v>8.4000000000000005E-2</v>
      </c>
      <c r="AE3117" s="110">
        <f>IF('3C-Water transport'!AG$58="no"," ",ROUND(AB3117,4))</f>
        <v>8.4000000000000005E-2</v>
      </c>
    </row>
    <row r="3118" spans="5:31" x14ac:dyDescent="0.25">
      <c r="E3118" s="110">
        <f t="shared" si="198"/>
        <v>8.5000000000000062E-2</v>
      </c>
      <c r="F3118" s="110">
        <f>IF('3A-Rail transport'!$AG$56="no"," ",ROUND(E3118,4))</f>
        <v>8.5000000000000006E-2</v>
      </c>
      <c r="G3118" s="110">
        <f>IF('3A-Rail transport'!$AG$57="no"," ",ROUND(E3118,4))</f>
        <v>8.5000000000000006E-2</v>
      </c>
      <c r="H3118" s="110"/>
      <c r="S3118" s="110">
        <f t="shared" si="199"/>
        <v>8.5000000000000062E-2</v>
      </c>
      <c r="T3118" s="110">
        <f>IF('3B-Air transport'!AG$66="no"," ",ROUND(S3118,4))</f>
        <v>8.5000000000000006E-2</v>
      </c>
      <c r="U3118" s="110">
        <f>IF('3B-Air transport'!AG$67="no"," ",ROUND(S3118,4))</f>
        <v>8.5000000000000006E-2</v>
      </c>
      <c r="V3118" s="110">
        <f>IF('3B-Air transport'!AG$68="no"," ",ROUND(S3118,4))</f>
        <v>8.5000000000000006E-2</v>
      </c>
      <c r="W3118" s="110"/>
      <c r="AB3118" s="110">
        <f t="shared" si="200"/>
        <v>8.5000000000000062E-2</v>
      </c>
      <c r="AC3118" s="110">
        <f>IF('3C-Water transport'!AG$56="no"," ",ROUND(AB3118,4))</f>
        <v>8.5000000000000006E-2</v>
      </c>
      <c r="AD3118" s="110">
        <f>IF('3C-Water transport'!AG$57="no"," ",ROUND(AB3118,4))</f>
        <v>8.5000000000000006E-2</v>
      </c>
      <c r="AE3118" s="110">
        <f>IF('3C-Water transport'!AG$58="no"," ",ROUND(AB3118,4))</f>
        <v>8.5000000000000006E-2</v>
      </c>
    </row>
    <row r="3119" spans="5:31" x14ac:dyDescent="0.25">
      <c r="E3119" s="110">
        <f t="shared" si="198"/>
        <v>8.6000000000000063E-2</v>
      </c>
      <c r="F3119" s="110">
        <f>IF('3A-Rail transport'!$AG$56="no"," ",ROUND(E3119,4))</f>
        <v>8.5999999999999993E-2</v>
      </c>
      <c r="G3119" s="110">
        <f>IF('3A-Rail transport'!$AG$57="no"," ",ROUND(E3119,4))</f>
        <v>8.5999999999999993E-2</v>
      </c>
      <c r="H3119" s="110"/>
      <c r="S3119" s="110">
        <f t="shared" si="199"/>
        <v>8.6000000000000063E-2</v>
      </c>
      <c r="T3119" s="110">
        <f>IF('3B-Air transport'!AG$66="no"," ",ROUND(S3119,4))</f>
        <v>8.5999999999999993E-2</v>
      </c>
      <c r="U3119" s="110">
        <f>IF('3B-Air transport'!AG$67="no"," ",ROUND(S3119,4))</f>
        <v>8.5999999999999993E-2</v>
      </c>
      <c r="V3119" s="110">
        <f>IF('3B-Air transport'!AG$68="no"," ",ROUND(S3119,4))</f>
        <v>8.5999999999999993E-2</v>
      </c>
      <c r="W3119" s="110"/>
      <c r="AB3119" s="110">
        <f t="shared" si="200"/>
        <v>8.6000000000000063E-2</v>
      </c>
      <c r="AC3119" s="110">
        <f>IF('3C-Water transport'!AG$56="no"," ",ROUND(AB3119,4))</f>
        <v>8.5999999999999993E-2</v>
      </c>
      <c r="AD3119" s="110">
        <f>IF('3C-Water transport'!AG$57="no"," ",ROUND(AB3119,4))</f>
        <v>8.5999999999999993E-2</v>
      </c>
      <c r="AE3119" s="110">
        <f>IF('3C-Water transport'!AG$58="no"," ",ROUND(AB3119,4))</f>
        <v>8.5999999999999993E-2</v>
      </c>
    </row>
    <row r="3120" spans="5:31" x14ac:dyDescent="0.25">
      <c r="E3120" s="110">
        <f t="shared" si="198"/>
        <v>8.7000000000000063E-2</v>
      </c>
      <c r="F3120" s="110">
        <f>IF('3A-Rail transport'!$AG$56="no"," ",ROUND(E3120,4))</f>
        <v>8.6999999999999994E-2</v>
      </c>
      <c r="G3120" s="110">
        <f>IF('3A-Rail transport'!$AG$57="no"," ",ROUND(E3120,4))</f>
        <v>8.6999999999999994E-2</v>
      </c>
      <c r="H3120" s="110"/>
      <c r="S3120" s="110">
        <f t="shared" si="199"/>
        <v>8.7000000000000063E-2</v>
      </c>
      <c r="T3120" s="110">
        <f>IF('3B-Air transport'!AG$66="no"," ",ROUND(S3120,4))</f>
        <v>8.6999999999999994E-2</v>
      </c>
      <c r="U3120" s="110">
        <f>IF('3B-Air transport'!AG$67="no"," ",ROUND(S3120,4))</f>
        <v>8.6999999999999994E-2</v>
      </c>
      <c r="V3120" s="110">
        <f>IF('3B-Air transport'!AG$68="no"," ",ROUND(S3120,4))</f>
        <v>8.6999999999999994E-2</v>
      </c>
      <c r="W3120" s="110"/>
      <c r="AB3120" s="110">
        <f t="shared" si="200"/>
        <v>8.7000000000000063E-2</v>
      </c>
      <c r="AC3120" s="110">
        <f>IF('3C-Water transport'!AG$56="no"," ",ROUND(AB3120,4))</f>
        <v>8.6999999999999994E-2</v>
      </c>
      <c r="AD3120" s="110">
        <f>IF('3C-Water transport'!AG$57="no"," ",ROUND(AB3120,4))</f>
        <v>8.6999999999999994E-2</v>
      </c>
      <c r="AE3120" s="110">
        <f>IF('3C-Water transport'!AG$58="no"," ",ROUND(AB3120,4))</f>
        <v>8.6999999999999994E-2</v>
      </c>
    </row>
    <row r="3121" spans="5:31" x14ac:dyDescent="0.25">
      <c r="E3121" s="110">
        <f t="shared" si="198"/>
        <v>8.8000000000000064E-2</v>
      </c>
      <c r="F3121" s="110">
        <f>IF('3A-Rail transport'!$AG$56="no"," ",ROUND(E3121,4))</f>
        <v>8.7999999999999995E-2</v>
      </c>
      <c r="G3121" s="110">
        <f>IF('3A-Rail transport'!$AG$57="no"," ",ROUND(E3121,4))</f>
        <v>8.7999999999999995E-2</v>
      </c>
      <c r="H3121" s="110"/>
      <c r="S3121" s="110">
        <f t="shared" si="199"/>
        <v>8.8000000000000064E-2</v>
      </c>
      <c r="T3121" s="110">
        <f>IF('3B-Air transport'!AG$66="no"," ",ROUND(S3121,4))</f>
        <v>8.7999999999999995E-2</v>
      </c>
      <c r="U3121" s="110">
        <f>IF('3B-Air transport'!AG$67="no"," ",ROUND(S3121,4))</f>
        <v>8.7999999999999995E-2</v>
      </c>
      <c r="V3121" s="110">
        <f>IF('3B-Air transport'!AG$68="no"," ",ROUND(S3121,4))</f>
        <v>8.7999999999999995E-2</v>
      </c>
      <c r="W3121" s="110"/>
      <c r="AB3121" s="110">
        <f t="shared" si="200"/>
        <v>8.8000000000000064E-2</v>
      </c>
      <c r="AC3121" s="110">
        <f>IF('3C-Water transport'!AG$56="no"," ",ROUND(AB3121,4))</f>
        <v>8.7999999999999995E-2</v>
      </c>
      <c r="AD3121" s="110">
        <f>IF('3C-Water transport'!AG$57="no"," ",ROUND(AB3121,4))</f>
        <v>8.7999999999999995E-2</v>
      </c>
      <c r="AE3121" s="110">
        <f>IF('3C-Water transport'!AG$58="no"," ",ROUND(AB3121,4))</f>
        <v>8.7999999999999995E-2</v>
      </c>
    </row>
    <row r="3122" spans="5:31" x14ac:dyDescent="0.25">
      <c r="E3122" s="110">
        <f t="shared" si="198"/>
        <v>8.9000000000000065E-2</v>
      </c>
      <c r="F3122" s="110">
        <f>IF('3A-Rail transport'!$AG$56="no"," ",ROUND(E3122,4))</f>
        <v>8.8999999999999996E-2</v>
      </c>
      <c r="G3122" s="110">
        <f>IF('3A-Rail transport'!$AG$57="no"," ",ROUND(E3122,4))</f>
        <v>8.8999999999999996E-2</v>
      </c>
      <c r="H3122" s="110"/>
      <c r="S3122" s="110">
        <f t="shared" si="199"/>
        <v>8.9000000000000065E-2</v>
      </c>
      <c r="T3122" s="110">
        <f>IF('3B-Air transport'!AG$66="no"," ",ROUND(S3122,4))</f>
        <v>8.8999999999999996E-2</v>
      </c>
      <c r="U3122" s="110">
        <f>IF('3B-Air transport'!AG$67="no"," ",ROUND(S3122,4))</f>
        <v>8.8999999999999996E-2</v>
      </c>
      <c r="V3122" s="110">
        <f>IF('3B-Air transport'!AG$68="no"," ",ROUND(S3122,4))</f>
        <v>8.8999999999999996E-2</v>
      </c>
      <c r="W3122" s="110"/>
      <c r="AB3122" s="110">
        <f t="shared" si="200"/>
        <v>8.9000000000000065E-2</v>
      </c>
      <c r="AC3122" s="110">
        <f>IF('3C-Water transport'!AG$56="no"," ",ROUND(AB3122,4))</f>
        <v>8.8999999999999996E-2</v>
      </c>
      <c r="AD3122" s="110">
        <f>IF('3C-Water transport'!AG$57="no"," ",ROUND(AB3122,4))</f>
        <v>8.8999999999999996E-2</v>
      </c>
      <c r="AE3122" s="110">
        <f>IF('3C-Water transport'!AG$58="no"," ",ROUND(AB3122,4))</f>
        <v>8.8999999999999996E-2</v>
      </c>
    </row>
    <row r="3123" spans="5:31" x14ac:dyDescent="0.25">
      <c r="E3123" s="110">
        <f t="shared" si="198"/>
        <v>9.0000000000000066E-2</v>
      </c>
      <c r="F3123" s="110">
        <f>IF('3A-Rail transport'!$AG$56="no"," ",ROUND(E3123,4))</f>
        <v>0.09</v>
      </c>
      <c r="G3123" s="110">
        <f>IF('3A-Rail transport'!$AG$57="no"," ",ROUND(E3123,4))</f>
        <v>0.09</v>
      </c>
      <c r="H3123" s="110"/>
      <c r="S3123" s="110">
        <f t="shared" si="199"/>
        <v>9.0000000000000066E-2</v>
      </c>
      <c r="T3123" s="110">
        <f>IF('3B-Air transport'!AG$66="no"," ",ROUND(S3123,4))</f>
        <v>0.09</v>
      </c>
      <c r="U3123" s="110">
        <f>IF('3B-Air transport'!AG$67="no"," ",ROUND(S3123,4))</f>
        <v>0.09</v>
      </c>
      <c r="V3123" s="110">
        <f>IF('3B-Air transport'!AG$68="no"," ",ROUND(S3123,4))</f>
        <v>0.09</v>
      </c>
      <c r="W3123" s="110"/>
      <c r="AB3123" s="110">
        <f t="shared" si="200"/>
        <v>9.0000000000000066E-2</v>
      </c>
      <c r="AC3123" s="110">
        <f>IF('3C-Water transport'!AG$56="no"," ",ROUND(AB3123,4))</f>
        <v>0.09</v>
      </c>
      <c r="AD3123" s="110">
        <f>IF('3C-Water transport'!AG$57="no"," ",ROUND(AB3123,4))</f>
        <v>0.09</v>
      </c>
      <c r="AE3123" s="110">
        <f>IF('3C-Water transport'!AG$58="no"," ",ROUND(AB3123,4))</f>
        <v>0.09</v>
      </c>
    </row>
    <row r="3124" spans="5:31" x14ac:dyDescent="0.25">
      <c r="E3124" s="110">
        <f t="shared" si="198"/>
        <v>9.1000000000000067E-2</v>
      </c>
      <c r="F3124" s="110">
        <f>IF('3A-Rail transport'!$AG$56="no"," ",ROUND(E3124,4))</f>
        <v>9.0999999999999998E-2</v>
      </c>
      <c r="G3124" s="110">
        <f>IF('3A-Rail transport'!$AG$57="no"," ",ROUND(E3124,4))</f>
        <v>9.0999999999999998E-2</v>
      </c>
      <c r="H3124" s="110"/>
      <c r="S3124" s="110">
        <f t="shared" si="199"/>
        <v>9.1000000000000067E-2</v>
      </c>
      <c r="T3124" s="110">
        <f>IF('3B-Air transport'!AG$66="no"," ",ROUND(S3124,4))</f>
        <v>9.0999999999999998E-2</v>
      </c>
      <c r="U3124" s="110">
        <f>IF('3B-Air transport'!AG$67="no"," ",ROUND(S3124,4))</f>
        <v>9.0999999999999998E-2</v>
      </c>
      <c r="V3124" s="110">
        <f>IF('3B-Air transport'!AG$68="no"," ",ROUND(S3124,4))</f>
        <v>9.0999999999999998E-2</v>
      </c>
      <c r="W3124" s="110"/>
      <c r="AB3124" s="110">
        <f t="shared" si="200"/>
        <v>9.1000000000000067E-2</v>
      </c>
      <c r="AC3124" s="110">
        <f>IF('3C-Water transport'!AG$56="no"," ",ROUND(AB3124,4))</f>
        <v>9.0999999999999998E-2</v>
      </c>
      <c r="AD3124" s="110">
        <f>IF('3C-Water transport'!AG$57="no"," ",ROUND(AB3124,4))</f>
        <v>9.0999999999999998E-2</v>
      </c>
      <c r="AE3124" s="110">
        <f>IF('3C-Water transport'!AG$58="no"," ",ROUND(AB3124,4))</f>
        <v>9.0999999999999998E-2</v>
      </c>
    </row>
    <row r="3125" spans="5:31" x14ac:dyDescent="0.25">
      <c r="E3125" s="110">
        <f t="shared" si="198"/>
        <v>9.2000000000000068E-2</v>
      </c>
      <c r="F3125" s="110">
        <f>IF('3A-Rail transport'!$AG$56="no"," ",ROUND(E3125,4))</f>
        <v>9.1999999999999998E-2</v>
      </c>
      <c r="G3125" s="110">
        <f>IF('3A-Rail transport'!$AG$57="no"," ",ROUND(E3125,4))</f>
        <v>9.1999999999999998E-2</v>
      </c>
      <c r="H3125" s="110"/>
      <c r="S3125" s="110">
        <f t="shared" si="199"/>
        <v>9.2000000000000068E-2</v>
      </c>
      <c r="T3125" s="110">
        <f>IF('3B-Air transport'!AG$66="no"," ",ROUND(S3125,4))</f>
        <v>9.1999999999999998E-2</v>
      </c>
      <c r="U3125" s="110">
        <f>IF('3B-Air transport'!AG$67="no"," ",ROUND(S3125,4))</f>
        <v>9.1999999999999998E-2</v>
      </c>
      <c r="V3125" s="110">
        <f>IF('3B-Air transport'!AG$68="no"," ",ROUND(S3125,4))</f>
        <v>9.1999999999999998E-2</v>
      </c>
      <c r="W3125" s="110"/>
      <c r="AB3125" s="110">
        <f t="shared" si="200"/>
        <v>9.2000000000000068E-2</v>
      </c>
      <c r="AC3125" s="110">
        <f>IF('3C-Water transport'!AG$56="no"," ",ROUND(AB3125,4))</f>
        <v>9.1999999999999998E-2</v>
      </c>
      <c r="AD3125" s="110">
        <f>IF('3C-Water transport'!AG$57="no"," ",ROUND(AB3125,4))</f>
        <v>9.1999999999999998E-2</v>
      </c>
      <c r="AE3125" s="110">
        <f>IF('3C-Water transport'!AG$58="no"," ",ROUND(AB3125,4))</f>
        <v>9.1999999999999998E-2</v>
      </c>
    </row>
    <row r="3126" spans="5:31" x14ac:dyDescent="0.25">
      <c r="E3126" s="110">
        <f t="shared" si="198"/>
        <v>9.3000000000000069E-2</v>
      </c>
      <c r="F3126" s="110">
        <f>IF('3A-Rail transport'!$AG$56="no"," ",ROUND(E3126,4))</f>
        <v>9.2999999999999999E-2</v>
      </c>
      <c r="G3126" s="110">
        <f>IF('3A-Rail transport'!$AG$57="no"," ",ROUND(E3126,4))</f>
        <v>9.2999999999999999E-2</v>
      </c>
      <c r="H3126" s="110"/>
      <c r="S3126" s="110">
        <f t="shared" si="199"/>
        <v>9.3000000000000069E-2</v>
      </c>
      <c r="T3126" s="110">
        <f>IF('3B-Air transport'!AG$66="no"," ",ROUND(S3126,4))</f>
        <v>9.2999999999999999E-2</v>
      </c>
      <c r="U3126" s="110">
        <f>IF('3B-Air transport'!AG$67="no"," ",ROUND(S3126,4))</f>
        <v>9.2999999999999999E-2</v>
      </c>
      <c r="V3126" s="110">
        <f>IF('3B-Air transport'!AG$68="no"," ",ROUND(S3126,4))</f>
        <v>9.2999999999999999E-2</v>
      </c>
      <c r="W3126" s="110"/>
      <c r="AB3126" s="110">
        <f t="shared" si="200"/>
        <v>9.3000000000000069E-2</v>
      </c>
      <c r="AC3126" s="110">
        <f>IF('3C-Water transport'!AG$56="no"," ",ROUND(AB3126,4))</f>
        <v>9.2999999999999999E-2</v>
      </c>
      <c r="AD3126" s="110">
        <f>IF('3C-Water transport'!AG$57="no"," ",ROUND(AB3126,4))</f>
        <v>9.2999999999999999E-2</v>
      </c>
      <c r="AE3126" s="110">
        <f>IF('3C-Water transport'!AG$58="no"," ",ROUND(AB3126,4))</f>
        <v>9.2999999999999999E-2</v>
      </c>
    </row>
    <row r="3127" spans="5:31" x14ac:dyDescent="0.25">
      <c r="E3127" s="110">
        <f t="shared" si="198"/>
        <v>9.400000000000007E-2</v>
      </c>
      <c r="F3127" s="110">
        <f>IF('3A-Rail transport'!$AG$56="no"," ",ROUND(E3127,4))</f>
        <v>9.4E-2</v>
      </c>
      <c r="G3127" s="110">
        <f>IF('3A-Rail transport'!$AG$57="no"," ",ROUND(E3127,4))</f>
        <v>9.4E-2</v>
      </c>
      <c r="H3127" s="110"/>
      <c r="S3127" s="110">
        <f t="shared" si="199"/>
        <v>9.400000000000007E-2</v>
      </c>
      <c r="T3127" s="110">
        <f>IF('3B-Air transport'!AG$66="no"," ",ROUND(S3127,4))</f>
        <v>9.4E-2</v>
      </c>
      <c r="U3127" s="110">
        <f>IF('3B-Air transport'!AG$67="no"," ",ROUND(S3127,4))</f>
        <v>9.4E-2</v>
      </c>
      <c r="V3127" s="110">
        <f>IF('3B-Air transport'!AG$68="no"," ",ROUND(S3127,4))</f>
        <v>9.4E-2</v>
      </c>
      <c r="W3127" s="110"/>
      <c r="AB3127" s="110">
        <f t="shared" si="200"/>
        <v>9.400000000000007E-2</v>
      </c>
      <c r="AC3127" s="110">
        <f>IF('3C-Water transport'!AG$56="no"," ",ROUND(AB3127,4))</f>
        <v>9.4E-2</v>
      </c>
      <c r="AD3127" s="110">
        <f>IF('3C-Water transport'!AG$57="no"," ",ROUND(AB3127,4))</f>
        <v>9.4E-2</v>
      </c>
      <c r="AE3127" s="110">
        <f>IF('3C-Water transport'!AG$58="no"," ",ROUND(AB3127,4))</f>
        <v>9.4E-2</v>
      </c>
    </row>
    <row r="3128" spans="5:31" x14ac:dyDescent="0.25">
      <c r="E3128" s="110">
        <f t="shared" si="198"/>
        <v>9.500000000000007E-2</v>
      </c>
      <c r="F3128" s="110">
        <f>IF('3A-Rail transport'!$AG$56="no"," ",ROUND(E3128,4))</f>
        <v>9.5000000000000001E-2</v>
      </c>
      <c r="G3128" s="110">
        <f>IF('3A-Rail transport'!$AG$57="no"," ",ROUND(E3128,4))</f>
        <v>9.5000000000000001E-2</v>
      </c>
      <c r="H3128" s="110"/>
      <c r="S3128" s="110">
        <f t="shared" si="199"/>
        <v>9.500000000000007E-2</v>
      </c>
      <c r="T3128" s="110">
        <f>IF('3B-Air transport'!AG$66="no"," ",ROUND(S3128,4))</f>
        <v>9.5000000000000001E-2</v>
      </c>
      <c r="U3128" s="110">
        <f>IF('3B-Air transport'!AG$67="no"," ",ROUND(S3128,4))</f>
        <v>9.5000000000000001E-2</v>
      </c>
      <c r="V3128" s="110">
        <f>IF('3B-Air transport'!AG$68="no"," ",ROUND(S3128,4))</f>
        <v>9.5000000000000001E-2</v>
      </c>
      <c r="W3128" s="110"/>
      <c r="AB3128" s="110">
        <f t="shared" si="200"/>
        <v>9.500000000000007E-2</v>
      </c>
      <c r="AC3128" s="110">
        <f>IF('3C-Water transport'!AG$56="no"," ",ROUND(AB3128,4))</f>
        <v>9.5000000000000001E-2</v>
      </c>
      <c r="AD3128" s="110">
        <f>IF('3C-Water transport'!AG$57="no"," ",ROUND(AB3128,4))</f>
        <v>9.5000000000000001E-2</v>
      </c>
      <c r="AE3128" s="110">
        <f>IF('3C-Water transport'!AG$58="no"," ",ROUND(AB3128,4))</f>
        <v>9.5000000000000001E-2</v>
      </c>
    </row>
    <row r="3129" spans="5:31" x14ac:dyDescent="0.25">
      <c r="E3129" s="110">
        <f t="shared" si="198"/>
        <v>9.6000000000000071E-2</v>
      </c>
      <c r="F3129" s="110">
        <f>IF('3A-Rail transport'!$AG$56="no"," ",ROUND(E3129,4))</f>
        <v>9.6000000000000002E-2</v>
      </c>
      <c r="G3129" s="110">
        <f>IF('3A-Rail transport'!$AG$57="no"," ",ROUND(E3129,4))</f>
        <v>9.6000000000000002E-2</v>
      </c>
      <c r="H3129" s="110"/>
      <c r="S3129" s="110">
        <f t="shared" si="199"/>
        <v>9.6000000000000071E-2</v>
      </c>
      <c r="T3129" s="110">
        <f>IF('3B-Air transport'!AG$66="no"," ",ROUND(S3129,4))</f>
        <v>9.6000000000000002E-2</v>
      </c>
      <c r="U3129" s="110">
        <f>IF('3B-Air transport'!AG$67="no"," ",ROUND(S3129,4))</f>
        <v>9.6000000000000002E-2</v>
      </c>
      <c r="V3129" s="110">
        <f>IF('3B-Air transport'!AG$68="no"," ",ROUND(S3129,4))</f>
        <v>9.6000000000000002E-2</v>
      </c>
      <c r="W3129" s="110"/>
      <c r="AB3129" s="110">
        <f t="shared" si="200"/>
        <v>9.6000000000000071E-2</v>
      </c>
      <c r="AC3129" s="110">
        <f>IF('3C-Water transport'!AG$56="no"," ",ROUND(AB3129,4))</f>
        <v>9.6000000000000002E-2</v>
      </c>
      <c r="AD3129" s="110">
        <f>IF('3C-Water transport'!AG$57="no"," ",ROUND(AB3129,4))</f>
        <v>9.6000000000000002E-2</v>
      </c>
      <c r="AE3129" s="110">
        <f>IF('3C-Water transport'!AG$58="no"," ",ROUND(AB3129,4))</f>
        <v>9.6000000000000002E-2</v>
      </c>
    </row>
    <row r="3130" spans="5:31" x14ac:dyDescent="0.25">
      <c r="E3130" s="110">
        <f t="shared" si="198"/>
        <v>9.7000000000000072E-2</v>
      </c>
      <c r="F3130" s="110">
        <f>IF('3A-Rail transport'!$AG$56="no"," ",ROUND(E3130,4))</f>
        <v>9.7000000000000003E-2</v>
      </c>
      <c r="G3130" s="110">
        <f>IF('3A-Rail transport'!$AG$57="no"," ",ROUND(E3130,4))</f>
        <v>9.7000000000000003E-2</v>
      </c>
      <c r="H3130" s="110"/>
      <c r="S3130" s="110">
        <f t="shared" si="199"/>
        <v>9.7000000000000072E-2</v>
      </c>
      <c r="T3130" s="110">
        <f>IF('3B-Air transport'!AG$66="no"," ",ROUND(S3130,4))</f>
        <v>9.7000000000000003E-2</v>
      </c>
      <c r="U3130" s="110">
        <f>IF('3B-Air transport'!AG$67="no"," ",ROUND(S3130,4))</f>
        <v>9.7000000000000003E-2</v>
      </c>
      <c r="V3130" s="110">
        <f>IF('3B-Air transport'!AG$68="no"," ",ROUND(S3130,4))</f>
        <v>9.7000000000000003E-2</v>
      </c>
      <c r="W3130" s="110"/>
      <c r="AB3130" s="110">
        <f t="shared" si="200"/>
        <v>9.7000000000000072E-2</v>
      </c>
      <c r="AC3130" s="110">
        <f>IF('3C-Water transport'!AG$56="no"," ",ROUND(AB3130,4))</f>
        <v>9.7000000000000003E-2</v>
      </c>
      <c r="AD3130" s="110">
        <f>IF('3C-Water transport'!AG$57="no"," ",ROUND(AB3130,4))</f>
        <v>9.7000000000000003E-2</v>
      </c>
      <c r="AE3130" s="110">
        <f>IF('3C-Water transport'!AG$58="no"," ",ROUND(AB3130,4))</f>
        <v>9.7000000000000003E-2</v>
      </c>
    </row>
    <row r="3131" spans="5:31" x14ac:dyDescent="0.25">
      <c r="E3131" s="110">
        <f t="shared" si="198"/>
        <v>9.8000000000000073E-2</v>
      </c>
      <c r="F3131" s="110">
        <f>IF('3A-Rail transport'!$AG$56="no"," ",ROUND(E3131,4))</f>
        <v>9.8000000000000004E-2</v>
      </c>
      <c r="G3131" s="110">
        <f>IF('3A-Rail transport'!$AG$57="no"," ",ROUND(E3131,4))</f>
        <v>9.8000000000000004E-2</v>
      </c>
      <c r="H3131" s="110"/>
      <c r="S3131" s="110">
        <f t="shared" si="199"/>
        <v>9.8000000000000073E-2</v>
      </c>
      <c r="T3131" s="110">
        <f>IF('3B-Air transport'!AG$66="no"," ",ROUND(S3131,4))</f>
        <v>9.8000000000000004E-2</v>
      </c>
      <c r="U3131" s="110">
        <f>IF('3B-Air transport'!AG$67="no"," ",ROUND(S3131,4))</f>
        <v>9.8000000000000004E-2</v>
      </c>
      <c r="V3131" s="110">
        <f>IF('3B-Air transport'!AG$68="no"," ",ROUND(S3131,4))</f>
        <v>9.8000000000000004E-2</v>
      </c>
      <c r="W3131" s="110"/>
      <c r="AB3131" s="110">
        <f t="shared" si="200"/>
        <v>9.8000000000000073E-2</v>
      </c>
      <c r="AC3131" s="110">
        <f>IF('3C-Water transport'!AG$56="no"," ",ROUND(AB3131,4))</f>
        <v>9.8000000000000004E-2</v>
      </c>
      <c r="AD3131" s="110">
        <f>IF('3C-Water transport'!AG$57="no"," ",ROUND(AB3131,4))</f>
        <v>9.8000000000000004E-2</v>
      </c>
      <c r="AE3131" s="110">
        <f>IF('3C-Water transport'!AG$58="no"," ",ROUND(AB3131,4))</f>
        <v>9.8000000000000004E-2</v>
      </c>
    </row>
    <row r="3132" spans="5:31" x14ac:dyDescent="0.25">
      <c r="E3132" s="110">
        <f t="shared" si="198"/>
        <v>9.9000000000000074E-2</v>
      </c>
      <c r="F3132" s="110">
        <f>IF('3A-Rail transport'!$AG$56="no"," ",ROUND(E3132,4))</f>
        <v>9.9000000000000005E-2</v>
      </c>
      <c r="G3132" s="110">
        <f>IF('3A-Rail transport'!$AG$57="no"," ",ROUND(E3132,4))</f>
        <v>9.9000000000000005E-2</v>
      </c>
      <c r="H3132" s="110"/>
      <c r="S3132" s="110">
        <f t="shared" si="199"/>
        <v>9.9000000000000074E-2</v>
      </c>
      <c r="T3132" s="110">
        <f>IF('3B-Air transport'!AG$66="no"," ",ROUND(S3132,4))</f>
        <v>9.9000000000000005E-2</v>
      </c>
      <c r="U3132" s="110">
        <f>IF('3B-Air transport'!AG$67="no"," ",ROUND(S3132,4))</f>
        <v>9.9000000000000005E-2</v>
      </c>
      <c r="V3132" s="110">
        <f>IF('3B-Air transport'!AG$68="no"," ",ROUND(S3132,4))</f>
        <v>9.9000000000000005E-2</v>
      </c>
      <c r="W3132" s="110"/>
      <c r="AB3132" s="110">
        <f t="shared" si="200"/>
        <v>9.9000000000000074E-2</v>
      </c>
      <c r="AC3132" s="110">
        <f>IF('3C-Water transport'!AG$56="no"," ",ROUND(AB3132,4))</f>
        <v>9.9000000000000005E-2</v>
      </c>
      <c r="AD3132" s="110">
        <f>IF('3C-Water transport'!AG$57="no"," ",ROUND(AB3132,4))</f>
        <v>9.9000000000000005E-2</v>
      </c>
      <c r="AE3132" s="110">
        <f>IF('3C-Water transport'!AG$58="no"," ",ROUND(AB3132,4))</f>
        <v>9.9000000000000005E-2</v>
      </c>
    </row>
    <row r="3133" spans="5:31" x14ac:dyDescent="0.25">
      <c r="E3133" s="110">
        <f t="shared" si="198"/>
        <v>0.10000000000000007</v>
      </c>
      <c r="F3133" s="110">
        <f>IF('3A-Rail transport'!$AG$56="no"," ",ROUND(E3133,4))</f>
        <v>0.1</v>
      </c>
      <c r="G3133" s="110">
        <f>IF('3A-Rail transport'!$AG$57="no"," ",ROUND(E3133,4))</f>
        <v>0.1</v>
      </c>
      <c r="H3133" s="110"/>
      <c r="S3133" s="110">
        <f t="shared" si="199"/>
        <v>0.10000000000000007</v>
      </c>
      <c r="T3133" s="110">
        <f>IF('3B-Air transport'!AG$66="no"," ",ROUND(S3133,4))</f>
        <v>0.1</v>
      </c>
      <c r="U3133" s="110">
        <f>IF('3B-Air transport'!AG$67="no"," ",ROUND(S3133,4))</f>
        <v>0.1</v>
      </c>
      <c r="V3133" s="110">
        <f>IF('3B-Air transport'!AG$68="no"," ",ROUND(S3133,4))</f>
        <v>0.1</v>
      </c>
      <c r="W3133" s="110"/>
      <c r="AB3133" s="110">
        <f t="shared" si="200"/>
        <v>0.10000000000000007</v>
      </c>
      <c r="AC3133" s="110">
        <f>IF('3C-Water transport'!AG$56="no"," ",ROUND(AB3133,4))</f>
        <v>0.1</v>
      </c>
      <c r="AD3133" s="110">
        <f>IF('3C-Water transport'!AG$57="no"," ",ROUND(AB3133,4))</f>
        <v>0.1</v>
      </c>
      <c r="AE3133" s="110">
        <f>IF('3C-Water transport'!AG$58="no"," ",ROUND(AB3133,4))</f>
        <v>0.1</v>
      </c>
    </row>
    <row r="3134" spans="5:31" x14ac:dyDescent="0.25">
      <c r="E3134" s="110">
        <f t="shared" si="198"/>
        <v>0.10100000000000008</v>
      </c>
      <c r="F3134" s="110">
        <f>IF('3A-Rail transport'!$AG$56="no"," ",ROUND(E3134,4))</f>
        <v>0.10100000000000001</v>
      </c>
      <c r="G3134" s="110">
        <f>IF('3A-Rail transport'!$AG$57="no"," ",ROUND(E3134,4))</f>
        <v>0.10100000000000001</v>
      </c>
      <c r="H3134" s="110"/>
      <c r="S3134" s="110">
        <f t="shared" si="199"/>
        <v>0.10100000000000008</v>
      </c>
      <c r="T3134" s="110">
        <f>IF('3B-Air transport'!AG$66="no"," ",ROUND(S3134,4))</f>
        <v>0.10100000000000001</v>
      </c>
      <c r="U3134" s="110">
        <f>IF('3B-Air transport'!AG$67="no"," ",ROUND(S3134,4))</f>
        <v>0.10100000000000001</v>
      </c>
      <c r="V3134" s="110">
        <f>IF('3B-Air transport'!AG$68="no"," ",ROUND(S3134,4))</f>
        <v>0.10100000000000001</v>
      </c>
      <c r="W3134" s="110"/>
      <c r="AB3134" s="110">
        <f t="shared" si="200"/>
        <v>0.10100000000000008</v>
      </c>
      <c r="AC3134" s="110">
        <f>IF('3C-Water transport'!AG$56="no"," ",ROUND(AB3134,4))</f>
        <v>0.10100000000000001</v>
      </c>
      <c r="AD3134" s="110">
        <f>IF('3C-Water transport'!AG$57="no"," ",ROUND(AB3134,4))</f>
        <v>0.10100000000000001</v>
      </c>
      <c r="AE3134" s="110">
        <f>IF('3C-Water transport'!AG$58="no"," ",ROUND(AB3134,4))</f>
        <v>0.10100000000000001</v>
      </c>
    </row>
    <row r="3135" spans="5:31" x14ac:dyDescent="0.25">
      <c r="E3135" s="110">
        <f t="shared" si="198"/>
        <v>0.10200000000000008</v>
      </c>
      <c r="F3135" s="110">
        <f>IF('3A-Rail transport'!$AG$56="no"," ",ROUND(E3135,4))</f>
        <v>0.10199999999999999</v>
      </c>
      <c r="G3135" s="110">
        <f>IF('3A-Rail transport'!$AG$57="no"," ",ROUND(E3135,4))</f>
        <v>0.10199999999999999</v>
      </c>
      <c r="H3135" s="110"/>
      <c r="S3135" s="110">
        <f t="shared" si="199"/>
        <v>0.10200000000000008</v>
      </c>
      <c r="T3135" s="110">
        <f>IF('3B-Air transport'!AG$66="no"," ",ROUND(S3135,4))</f>
        <v>0.10199999999999999</v>
      </c>
      <c r="U3135" s="110">
        <f>IF('3B-Air transport'!AG$67="no"," ",ROUND(S3135,4))</f>
        <v>0.10199999999999999</v>
      </c>
      <c r="V3135" s="110">
        <f>IF('3B-Air transport'!AG$68="no"," ",ROUND(S3135,4))</f>
        <v>0.10199999999999999</v>
      </c>
      <c r="W3135" s="110"/>
      <c r="AB3135" s="110">
        <f t="shared" si="200"/>
        <v>0.10200000000000008</v>
      </c>
      <c r="AC3135" s="110">
        <f>IF('3C-Water transport'!AG$56="no"," ",ROUND(AB3135,4))</f>
        <v>0.10199999999999999</v>
      </c>
      <c r="AD3135" s="110">
        <f>IF('3C-Water transport'!AG$57="no"," ",ROUND(AB3135,4))</f>
        <v>0.10199999999999999</v>
      </c>
      <c r="AE3135" s="110">
        <f>IF('3C-Water transport'!AG$58="no"," ",ROUND(AB3135,4))</f>
        <v>0.10199999999999999</v>
      </c>
    </row>
    <row r="3136" spans="5:31" x14ac:dyDescent="0.25">
      <c r="E3136" s="110">
        <f t="shared" si="198"/>
        <v>0.10300000000000008</v>
      </c>
      <c r="F3136" s="110">
        <f>IF('3A-Rail transport'!$AG$56="no"," ",ROUND(E3136,4))</f>
        <v>0.10299999999999999</v>
      </c>
      <c r="G3136" s="110">
        <f>IF('3A-Rail transport'!$AG$57="no"," ",ROUND(E3136,4))</f>
        <v>0.10299999999999999</v>
      </c>
      <c r="H3136" s="110"/>
      <c r="S3136" s="110">
        <f t="shared" si="199"/>
        <v>0.10300000000000008</v>
      </c>
      <c r="T3136" s="110">
        <f>IF('3B-Air transport'!AG$66="no"," ",ROUND(S3136,4))</f>
        <v>0.10299999999999999</v>
      </c>
      <c r="U3136" s="110">
        <f>IF('3B-Air transport'!AG$67="no"," ",ROUND(S3136,4))</f>
        <v>0.10299999999999999</v>
      </c>
      <c r="V3136" s="110">
        <f>IF('3B-Air transport'!AG$68="no"," ",ROUND(S3136,4))</f>
        <v>0.10299999999999999</v>
      </c>
      <c r="W3136" s="110"/>
      <c r="AB3136" s="110">
        <f t="shared" si="200"/>
        <v>0.10300000000000008</v>
      </c>
      <c r="AC3136" s="110">
        <f>IF('3C-Water transport'!AG$56="no"," ",ROUND(AB3136,4))</f>
        <v>0.10299999999999999</v>
      </c>
      <c r="AD3136" s="110">
        <f>IF('3C-Water transport'!AG$57="no"," ",ROUND(AB3136,4))</f>
        <v>0.10299999999999999</v>
      </c>
      <c r="AE3136" s="110">
        <f>IF('3C-Water transport'!AG$58="no"," ",ROUND(AB3136,4))</f>
        <v>0.10299999999999999</v>
      </c>
    </row>
    <row r="3137" spans="5:31" x14ac:dyDescent="0.25">
      <c r="E3137" s="110">
        <f t="shared" si="198"/>
        <v>0.10400000000000008</v>
      </c>
      <c r="F3137" s="110">
        <f>IF('3A-Rail transport'!$AG$56="no"," ",ROUND(E3137,4))</f>
        <v>0.104</v>
      </c>
      <c r="G3137" s="110">
        <f>IF('3A-Rail transport'!$AG$57="no"," ",ROUND(E3137,4))</f>
        <v>0.104</v>
      </c>
      <c r="H3137" s="110"/>
      <c r="S3137" s="110">
        <f t="shared" si="199"/>
        <v>0.10400000000000008</v>
      </c>
      <c r="T3137" s="110">
        <f>IF('3B-Air transport'!AG$66="no"," ",ROUND(S3137,4))</f>
        <v>0.104</v>
      </c>
      <c r="U3137" s="110">
        <f>IF('3B-Air transport'!AG$67="no"," ",ROUND(S3137,4))</f>
        <v>0.104</v>
      </c>
      <c r="V3137" s="110">
        <f>IF('3B-Air transport'!AG$68="no"," ",ROUND(S3137,4))</f>
        <v>0.104</v>
      </c>
      <c r="W3137" s="110"/>
      <c r="AB3137" s="110">
        <f t="shared" si="200"/>
        <v>0.10400000000000008</v>
      </c>
      <c r="AC3137" s="110">
        <f>IF('3C-Water transport'!AG$56="no"," ",ROUND(AB3137,4))</f>
        <v>0.104</v>
      </c>
      <c r="AD3137" s="110">
        <f>IF('3C-Water transport'!AG$57="no"," ",ROUND(AB3137,4))</f>
        <v>0.104</v>
      </c>
      <c r="AE3137" s="110">
        <f>IF('3C-Water transport'!AG$58="no"," ",ROUND(AB3137,4))</f>
        <v>0.104</v>
      </c>
    </row>
    <row r="3138" spans="5:31" x14ac:dyDescent="0.25">
      <c r="E3138" s="110">
        <f t="shared" si="198"/>
        <v>0.10500000000000008</v>
      </c>
      <c r="F3138" s="110">
        <f>IF('3A-Rail transport'!$AG$56="no"," ",ROUND(E3138,4))</f>
        <v>0.105</v>
      </c>
      <c r="G3138" s="110">
        <f>IF('3A-Rail transport'!$AG$57="no"," ",ROUND(E3138,4))</f>
        <v>0.105</v>
      </c>
      <c r="H3138" s="110"/>
      <c r="S3138" s="110">
        <f t="shared" si="199"/>
        <v>0.10500000000000008</v>
      </c>
      <c r="T3138" s="110">
        <f>IF('3B-Air transport'!AG$66="no"," ",ROUND(S3138,4))</f>
        <v>0.105</v>
      </c>
      <c r="U3138" s="110">
        <f>IF('3B-Air transport'!AG$67="no"," ",ROUND(S3138,4))</f>
        <v>0.105</v>
      </c>
      <c r="V3138" s="110">
        <f>IF('3B-Air transport'!AG$68="no"," ",ROUND(S3138,4))</f>
        <v>0.105</v>
      </c>
      <c r="W3138" s="110"/>
      <c r="AB3138" s="110">
        <f t="shared" si="200"/>
        <v>0.10500000000000008</v>
      </c>
      <c r="AC3138" s="110">
        <f>IF('3C-Water transport'!AG$56="no"," ",ROUND(AB3138,4))</f>
        <v>0.105</v>
      </c>
      <c r="AD3138" s="110">
        <f>IF('3C-Water transport'!AG$57="no"," ",ROUND(AB3138,4))</f>
        <v>0.105</v>
      </c>
      <c r="AE3138" s="110">
        <f>IF('3C-Water transport'!AG$58="no"," ",ROUND(AB3138,4))</f>
        <v>0.105</v>
      </c>
    </row>
    <row r="3139" spans="5:31" x14ac:dyDescent="0.25">
      <c r="E3139" s="110">
        <f t="shared" si="198"/>
        <v>0.10600000000000008</v>
      </c>
      <c r="F3139" s="110">
        <f>IF('3A-Rail transport'!$AG$56="no"," ",ROUND(E3139,4))</f>
        <v>0.106</v>
      </c>
      <c r="G3139" s="110">
        <f>IF('3A-Rail transport'!$AG$57="no"," ",ROUND(E3139,4))</f>
        <v>0.106</v>
      </c>
      <c r="H3139" s="110"/>
      <c r="S3139" s="110">
        <f t="shared" si="199"/>
        <v>0.10600000000000008</v>
      </c>
      <c r="T3139" s="110">
        <f>IF('3B-Air transport'!AG$66="no"," ",ROUND(S3139,4))</f>
        <v>0.106</v>
      </c>
      <c r="U3139" s="110">
        <f>IF('3B-Air transport'!AG$67="no"," ",ROUND(S3139,4))</f>
        <v>0.106</v>
      </c>
      <c r="V3139" s="110">
        <f>IF('3B-Air transport'!AG$68="no"," ",ROUND(S3139,4))</f>
        <v>0.106</v>
      </c>
      <c r="W3139" s="110"/>
      <c r="AB3139" s="110">
        <f t="shared" si="200"/>
        <v>0.10600000000000008</v>
      </c>
      <c r="AC3139" s="110">
        <f>IF('3C-Water transport'!AG$56="no"," ",ROUND(AB3139,4))</f>
        <v>0.106</v>
      </c>
      <c r="AD3139" s="110">
        <f>IF('3C-Water transport'!AG$57="no"," ",ROUND(AB3139,4))</f>
        <v>0.106</v>
      </c>
      <c r="AE3139" s="110">
        <f>IF('3C-Water transport'!AG$58="no"," ",ROUND(AB3139,4))</f>
        <v>0.106</v>
      </c>
    </row>
    <row r="3140" spans="5:31" x14ac:dyDescent="0.25">
      <c r="E3140" s="110">
        <f t="shared" si="198"/>
        <v>0.10700000000000008</v>
      </c>
      <c r="F3140" s="110">
        <f>IF('3A-Rail transport'!$AG$56="no"," ",ROUND(E3140,4))</f>
        <v>0.107</v>
      </c>
      <c r="G3140" s="110">
        <f>IF('3A-Rail transport'!$AG$57="no"," ",ROUND(E3140,4))</f>
        <v>0.107</v>
      </c>
      <c r="H3140" s="110"/>
      <c r="S3140" s="110">
        <f t="shared" si="199"/>
        <v>0.10700000000000008</v>
      </c>
      <c r="T3140" s="110">
        <f>IF('3B-Air transport'!AG$66="no"," ",ROUND(S3140,4))</f>
        <v>0.107</v>
      </c>
      <c r="U3140" s="110">
        <f>IF('3B-Air transport'!AG$67="no"," ",ROUND(S3140,4))</f>
        <v>0.107</v>
      </c>
      <c r="V3140" s="110">
        <f>IF('3B-Air transport'!AG$68="no"," ",ROUND(S3140,4))</f>
        <v>0.107</v>
      </c>
      <c r="W3140" s="110"/>
      <c r="AB3140" s="110">
        <f t="shared" si="200"/>
        <v>0.10700000000000008</v>
      </c>
      <c r="AC3140" s="110">
        <f>IF('3C-Water transport'!AG$56="no"," ",ROUND(AB3140,4))</f>
        <v>0.107</v>
      </c>
      <c r="AD3140" s="110">
        <f>IF('3C-Water transport'!AG$57="no"," ",ROUND(AB3140,4))</f>
        <v>0.107</v>
      </c>
      <c r="AE3140" s="110">
        <f>IF('3C-Water transport'!AG$58="no"," ",ROUND(AB3140,4))</f>
        <v>0.107</v>
      </c>
    </row>
    <row r="3141" spans="5:31" x14ac:dyDescent="0.25">
      <c r="E3141" s="110">
        <f t="shared" si="198"/>
        <v>0.10800000000000008</v>
      </c>
      <c r="F3141" s="110">
        <f>IF('3A-Rail transport'!$AG$56="no"," ",ROUND(E3141,4))</f>
        <v>0.108</v>
      </c>
      <c r="G3141" s="110">
        <f>IF('3A-Rail transport'!$AG$57="no"," ",ROUND(E3141,4))</f>
        <v>0.108</v>
      </c>
      <c r="H3141" s="110"/>
      <c r="S3141" s="110">
        <f t="shared" si="199"/>
        <v>0.10800000000000008</v>
      </c>
      <c r="T3141" s="110">
        <f>IF('3B-Air transport'!AG$66="no"," ",ROUND(S3141,4))</f>
        <v>0.108</v>
      </c>
      <c r="U3141" s="110">
        <f>IF('3B-Air transport'!AG$67="no"," ",ROUND(S3141,4))</f>
        <v>0.108</v>
      </c>
      <c r="V3141" s="110">
        <f>IF('3B-Air transport'!AG$68="no"," ",ROUND(S3141,4))</f>
        <v>0.108</v>
      </c>
      <c r="W3141" s="110"/>
      <c r="AB3141" s="110">
        <f t="shared" si="200"/>
        <v>0.10800000000000008</v>
      </c>
      <c r="AC3141" s="110">
        <f>IF('3C-Water transport'!AG$56="no"," ",ROUND(AB3141,4))</f>
        <v>0.108</v>
      </c>
      <c r="AD3141" s="110">
        <f>IF('3C-Water transport'!AG$57="no"," ",ROUND(AB3141,4))</f>
        <v>0.108</v>
      </c>
      <c r="AE3141" s="110">
        <f>IF('3C-Water transport'!AG$58="no"," ",ROUND(AB3141,4))</f>
        <v>0.108</v>
      </c>
    </row>
    <row r="3142" spans="5:31" x14ac:dyDescent="0.25">
      <c r="E3142" s="110">
        <f t="shared" si="198"/>
        <v>0.10900000000000008</v>
      </c>
      <c r="F3142" s="110">
        <f>IF('3A-Rail transport'!$AG$56="no"," ",ROUND(E3142,4))</f>
        <v>0.109</v>
      </c>
      <c r="G3142" s="110">
        <f>IF('3A-Rail transport'!$AG$57="no"," ",ROUND(E3142,4))</f>
        <v>0.109</v>
      </c>
      <c r="H3142" s="110"/>
      <c r="S3142" s="110">
        <f t="shared" si="199"/>
        <v>0.10900000000000008</v>
      </c>
      <c r="T3142" s="110">
        <f>IF('3B-Air transport'!AG$66="no"," ",ROUND(S3142,4))</f>
        <v>0.109</v>
      </c>
      <c r="U3142" s="110">
        <f>IF('3B-Air transport'!AG$67="no"," ",ROUND(S3142,4))</f>
        <v>0.109</v>
      </c>
      <c r="V3142" s="110">
        <f>IF('3B-Air transport'!AG$68="no"," ",ROUND(S3142,4))</f>
        <v>0.109</v>
      </c>
      <c r="W3142" s="110"/>
      <c r="AB3142" s="110">
        <f t="shared" si="200"/>
        <v>0.10900000000000008</v>
      </c>
      <c r="AC3142" s="110">
        <f>IF('3C-Water transport'!AG$56="no"," ",ROUND(AB3142,4))</f>
        <v>0.109</v>
      </c>
      <c r="AD3142" s="110">
        <f>IF('3C-Water transport'!AG$57="no"," ",ROUND(AB3142,4))</f>
        <v>0.109</v>
      </c>
      <c r="AE3142" s="110">
        <f>IF('3C-Water transport'!AG$58="no"," ",ROUND(AB3142,4))</f>
        <v>0.109</v>
      </c>
    </row>
    <row r="3143" spans="5:31" x14ac:dyDescent="0.25">
      <c r="E3143" s="110">
        <f t="shared" si="198"/>
        <v>0.11000000000000008</v>
      </c>
      <c r="F3143" s="110">
        <f>IF('3A-Rail transport'!$AG$56="no"," ",ROUND(E3143,4))</f>
        <v>0.11</v>
      </c>
      <c r="G3143" s="110">
        <f>IF('3A-Rail transport'!$AG$57="no"," ",ROUND(E3143,4))</f>
        <v>0.11</v>
      </c>
      <c r="H3143" s="110"/>
      <c r="S3143" s="110">
        <f t="shared" si="199"/>
        <v>0.11000000000000008</v>
      </c>
      <c r="T3143" s="110">
        <f>IF('3B-Air transport'!AG$66="no"," ",ROUND(S3143,4))</f>
        <v>0.11</v>
      </c>
      <c r="U3143" s="110">
        <f>IF('3B-Air transport'!AG$67="no"," ",ROUND(S3143,4))</f>
        <v>0.11</v>
      </c>
      <c r="V3143" s="110">
        <f>IF('3B-Air transport'!AG$68="no"," ",ROUND(S3143,4))</f>
        <v>0.11</v>
      </c>
      <c r="W3143" s="110"/>
      <c r="AB3143" s="110">
        <f t="shared" si="200"/>
        <v>0.11000000000000008</v>
      </c>
      <c r="AC3143" s="110">
        <f>IF('3C-Water transport'!AG$56="no"," ",ROUND(AB3143,4))</f>
        <v>0.11</v>
      </c>
      <c r="AD3143" s="110">
        <f>IF('3C-Water transport'!AG$57="no"," ",ROUND(AB3143,4))</f>
        <v>0.11</v>
      </c>
      <c r="AE3143" s="110">
        <f>IF('3C-Water transport'!AG$58="no"," ",ROUND(AB3143,4))</f>
        <v>0.11</v>
      </c>
    </row>
    <row r="3144" spans="5:31" x14ac:dyDescent="0.25">
      <c r="E3144" s="110">
        <f t="shared" si="198"/>
        <v>0.11100000000000008</v>
      </c>
      <c r="F3144" s="110">
        <f>IF('3A-Rail transport'!$AG$56="no"," ",ROUND(E3144,4))</f>
        <v>0.111</v>
      </c>
      <c r="G3144" s="110">
        <f>IF('3A-Rail transport'!$AG$57="no"," ",ROUND(E3144,4))</f>
        <v>0.111</v>
      </c>
      <c r="H3144" s="110"/>
      <c r="S3144" s="110">
        <f t="shared" si="199"/>
        <v>0.11100000000000008</v>
      </c>
      <c r="T3144" s="110">
        <f>IF('3B-Air transport'!AG$66="no"," ",ROUND(S3144,4))</f>
        <v>0.111</v>
      </c>
      <c r="U3144" s="110">
        <f>IF('3B-Air transport'!AG$67="no"," ",ROUND(S3144,4))</f>
        <v>0.111</v>
      </c>
      <c r="V3144" s="110">
        <f>IF('3B-Air transport'!AG$68="no"," ",ROUND(S3144,4))</f>
        <v>0.111</v>
      </c>
      <c r="W3144" s="110"/>
      <c r="AB3144" s="110">
        <f t="shared" si="200"/>
        <v>0.11100000000000008</v>
      </c>
      <c r="AC3144" s="110">
        <f>IF('3C-Water transport'!AG$56="no"," ",ROUND(AB3144,4))</f>
        <v>0.111</v>
      </c>
      <c r="AD3144" s="110">
        <f>IF('3C-Water transport'!AG$57="no"," ",ROUND(AB3144,4))</f>
        <v>0.111</v>
      </c>
      <c r="AE3144" s="110">
        <f>IF('3C-Water transport'!AG$58="no"," ",ROUND(AB3144,4))</f>
        <v>0.111</v>
      </c>
    </row>
    <row r="3145" spans="5:31" x14ac:dyDescent="0.25">
      <c r="E3145" s="110">
        <f t="shared" si="198"/>
        <v>0.11200000000000009</v>
      </c>
      <c r="F3145" s="110">
        <f>IF('3A-Rail transport'!$AG$56="no"," ",ROUND(E3145,4))</f>
        <v>0.112</v>
      </c>
      <c r="G3145" s="110">
        <f>IF('3A-Rail transport'!$AG$57="no"," ",ROUND(E3145,4))</f>
        <v>0.112</v>
      </c>
      <c r="H3145" s="110"/>
      <c r="S3145" s="110">
        <f t="shared" si="199"/>
        <v>0.11200000000000009</v>
      </c>
      <c r="T3145" s="110">
        <f>IF('3B-Air transport'!AG$66="no"," ",ROUND(S3145,4))</f>
        <v>0.112</v>
      </c>
      <c r="U3145" s="110">
        <f>IF('3B-Air transport'!AG$67="no"," ",ROUND(S3145,4))</f>
        <v>0.112</v>
      </c>
      <c r="V3145" s="110">
        <f>IF('3B-Air transport'!AG$68="no"," ",ROUND(S3145,4))</f>
        <v>0.112</v>
      </c>
      <c r="W3145" s="110"/>
      <c r="AB3145" s="110">
        <f t="shared" si="200"/>
        <v>0.11200000000000009</v>
      </c>
      <c r="AC3145" s="110">
        <f>IF('3C-Water transport'!AG$56="no"," ",ROUND(AB3145,4))</f>
        <v>0.112</v>
      </c>
      <c r="AD3145" s="110">
        <f>IF('3C-Water transport'!AG$57="no"," ",ROUND(AB3145,4))</f>
        <v>0.112</v>
      </c>
      <c r="AE3145" s="110">
        <f>IF('3C-Water transport'!AG$58="no"," ",ROUND(AB3145,4))</f>
        <v>0.112</v>
      </c>
    </row>
    <row r="3146" spans="5:31" x14ac:dyDescent="0.25">
      <c r="E3146" s="110">
        <f t="shared" si="198"/>
        <v>0.11300000000000009</v>
      </c>
      <c r="F3146" s="110">
        <f>IF('3A-Rail transport'!$AG$56="no"," ",ROUND(E3146,4))</f>
        <v>0.113</v>
      </c>
      <c r="G3146" s="110">
        <f>IF('3A-Rail transport'!$AG$57="no"," ",ROUND(E3146,4))</f>
        <v>0.113</v>
      </c>
      <c r="H3146" s="110"/>
      <c r="S3146" s="110">
        <f t="shared" si="199"/>
        <v>0.11300000000000009</v>
      </c>
      <c r="T3146" s="110">
        <f>IF('3B-Air transport'!AG$66="no"," ",ROUND(S3146,4))</f>
        <v>0.113</v>
      </c>
      <c r="U3146" s="110">
        <f>IF('3B-Air transport'!AG$67="no"," ",ROUND(S3146,4))</f>
        <v>0.113</v>
      </c>
      <c r="V3146" s="110">
        <f>IF('3B-Air transport'!AG$68="no"," ",ROUND(S3146,4))</f>
        <v>0.113</v>
      </c>
      <c r="W3146" s="110"/>
      <c r="AB3146" s="110">
        <f t="shared" si="200"/>
        <v>0.11300000000000009</v>
      </c>
      <c r="AC3146" s="110">
        <f>IF('3C-Water transport'!AG$56="no"," ",ROUND(AB3146,4))</f>
        <v>0.113</v>
      </c>
      <c r="AD3146" s="110">
        <f>IF('3C-Water transport'!AG$57="no"," ",ROUND(AB3146,4))</f>
        <v>0.113</v>
      </c>
      <c r="AE3146" s="110">
        <f>IF('3C-Water transport'!AG$58="no"," ",ROUND(AB3146,4))</f>
        <v>0.113</v>
      </c>
    </row>
    <row r="3147" spans="5:31" x14ac:dyDescent="0.25">
      <c r="E3147" s="110">
        <f t="shared" si="198"/>
        <v>0.11400000000000009</v>
      </c>
      <c r="F3147" s="110">
        <f>IF('3A-Rail transport'!$AG$56="no"," ",ROUND(E3147,4))</f>
        <v>0.114</v>
      </c>
      <c r="G3147" s="110">
        <f>IF('3A-Rail transport'!$AG$57="no"," ",ROUND(E3147,4))</f>
        <v>0.114</v>
      </c>
      <c r="H3147" s="110"/>
      <c r="S3147" s="110">
        <f t="shared" si="199"/>
        <v>0.11400000000000009</v>
      </c>
      <c r="T3147" s="110">
        <f>IF('3B-Air transport'!AG$66="no"," ",ROUND(S3147,4))</f>
        <v>0.114</v>
      </c>
      <c r="U3147" s="110">
        <f>IF('3B-Air transport'!AG$67="no"," ",ROUND(S3147,4))</f>
        <v>0.114</v>
      </c>
      <c r="V3147" s="110">
        <f>IF('3B-Air transport'!AG$68="no"," ",ROUND(S3147,4))</f>
        <v>0.114</v>
      </c>
      <c r="W3147" s="110"/>
      <c r="AB3147" s="110">
        <f t="shared" si="200"/>
        <v>0.11400000000000009</v>
      </c>
      <c r="AC3147" s="110">
        <f>IF('3C-Water transport'!AG$56="no"," ",ROUND(AB3147,4))</f>
        <v>0.114</v>
      </c>
      <c r="AD3147" s="110">
        <f>IF('3C-Water transport'!AG$57="no"," ",ROUND(AB3147,4))</f>
        <v>0.114</v>
      </c>
      <c r="AE3147" s="110">
        <f>IF('3C-Water transport'!AG$58="no"," ",ROUND(AB3147,4))</f>
        <v>0.114</v>
      </c>
    </row>
    <row r="3148" spans="5:31" x14ac:dyDescent="0.25">
      <c r="E3148" s="110">
        <f t="shared" si="198"/>
        <v>0.11500000000000009</v>
      </c>
      <c r="F3148" s="110">
        <f>IF('3A-Rail transport'!$AG$56="no"," ",ROUND(E3148,4))</f>
        <v>0.115</v>
      </c>
      <c r="G3148" s="110">
        <f>IF('3A-Rail transport'!$AG$57="no"," ",ROUND(E3148,4))</f>
        <v>0.115</v>
      </c>
      <c r="H3148" s="110"/>
      <c r="S3148" s="110">
        <f t="shared" si="199"/>
        <v>0.11500000000000009</v>
      </c>
      <c r="T3148" s="110">
        <f>IF('3B-Air transport'!AG$66="no"," ",ROUND(S3148,4))</f>
        <v>0.115</v>
      </c>
      <c r="U3148" s="110">
        <f>IF('3B-Air transport'!AG$67="no"," ",ROUND(S3148,4))</f>
        <v>0.115</v>
      </c>
      <c r="V3148" s="110">
        <f>IF('3B-Air transport'!AG$68="no"," ",ROUND(S3148,4))</f>
        <v>0.115</v>
      </c>
      <c r="W3148" s="110"/>
      <c r="AB3148" s="110">
        <f t="shared" si="200"/>
        <v>0.11500000000000009</v>
      </c>
      <c r="AC3148" s="110">
        <f>IF('3C-Water transport'!AG$56="no"," ",ROUND(AB3148,4))</f>
        <v>0.115</v>
      </c>
      <c r="AD3148" s="110">
        <f>IF('3C-Water transport'!AG$57="no"," ",ROUND(AB3148,4))</f>
        <v>0.115</v>
      </c>
      <c r="AE3148" s="110">
        <f>IF('3C-Water transport'!AG$58="no"," ",ROUND(AB3148,4))</f>
        <v>0.115</v>
      </c>
    </row>
    <row r="3149" spans="5:31" x14ac:dyDescent="0.25">
      <c r="E3149" s="110">
        <f t="shared" si="198"/>
        <v>0.11600000000000009</v>
      </c>
      <c r="F3149" s="110">
        <f>IF('3A-Rail transport'!$AG$56="no"," ",ROUND(E3149,4))</f>
        <v>0.11600000000000001</v>
      </c>
      <c r="G3149" s="110">
        <f>IF('3A-Rail transport'!$AG$57="no"," ",ROUND(E3149,4))</f>
        <v>0.11600000000000001</v>
      </c>
      <c r="H3149" s="110"/>
      <c r="S3149" s="110">
        <f t="shared" si="199"/>
        <v>0.11600000000000009</v>
      </c>
      <c r="T3149" s="110">
        <f>IF('3B-Air transport'!AG$66="no"," ",ROUND(S3149,4))</f>
        <v>0.11600000000000001</v>
      </c>
      <c r="U3149" s="110">
        <f>IF('3B-Air transport'!AG$67="no"," ",ROUND(S3149,4))</f>
        <v>0.11600000000000001</v>
      </c>
      <c r="V3149" s="110">
        <f>IF('3B-Air transport'!AG$68="no"," ",ROUND(S3149,4))</f>
        <v>0.11600000000000001</v>
      </c>
      <c r="W3149" s="110"/>
      <c r="AB3149" s="110">
        <f t="shared" si="200"/>
        <v>0.11600000000000009</v>
      </c>
      <c r="AC3149" s="110">
        <f>IF('3C-Water transport'!AG$56="no"," ",ROUND(AB3149,4))</f>
        <v>0.11600000000000001</v>
      </c>
      <c r="AD3149" s="110">
        <f>IF('3C-Water transport'!AG$57="no"," ",ROUND(AB3149,4))</f>
        <v>0.11600000000000001</v>
      </c>
      <c r="AE3149" s="110">
        <f>IF('3C-Water transport'!AG$58="no"," ",ROUND(AB3149,4))</f>
        <v>0.11600000000000001</v>
      </c>
    </row>
    <row r="3150" spans="5:31" x14ac:dyDescent="0.25">
      <c r="E3150" s="110">
        <f t="shared" si="198"/>
        <v>0.11700000000000009</v>
      </c>
      <c r="F3150" s="110">
        <f>IF('3A-Rail transport'!$AG$56="no"," ",ROUND(E3150,4))</f>
        <v>0.11700000000000001</v>
      </c>
      <c r="G3150" s="110">
        <f>IF('3A-Rail transport'!$AG$57="no"," ",ROUND(E3150,4))</f>
        <v>0.11700000000000001</v>
      </c>
      <c r="H3150" s="110"/>
      <c r="S3150" s="110">
        <f t="shared" si="199"/>
        <v>0.11700000000000009</v>
      </c>
      <c r="T3150" s="110">
        <f>IF('3B-Air transport'!AG$66="no"," ",ROUND(S3150,4))</f>
        <v>0.11700000000000001</v>
      </c>
      <c r="U3150" s="110">
        <f>IF('3B-Air transport'!AG$67="no"," ",ROUND(S3150,4))</f>
        <v>0.11700000000000001</v>
      </c>
      <c r="V3150" s="110">
        <f>IF('3B-Air transport'!AG$68="no"," ",ROUND(S3150,4))</f>
        <v>0.11700000000000001</v>
      </c>
      <c r="W3150" s="110"/>
      <c r="AB3150" s="110">
        <f t="shared" si="200"/>
        <v>0.11700000000000009</v>
      </c>
      <c r="AC3150" s="110">
        <f>IF('3C-Water transport'!AG$56="no"," ",ROUND(AB3150,4))</f>
        <v>0.11700000000000001</v>
      </c>
      <c r="AD3150" s="110">
        <f>IF('3C-Water transport'!AG$57="no"," ",ROUND(AB3150,4))</f>
        <v>0.11700000000000001</v>
      </c>
      <c r="AE3150" s="110">
        <f>IF('3C-Water transport'!AG$58="no"," ",ROUND(AB3150,4))</f>
        <v>0.11700000000000001</v>
      </c>
    </row>
    <row r="3151" spans="5:31" x14ac:dyDescent="0.25">
      <c r="E3151" s="110">
        <f t="shared" si="198"/>
        <v>0.11800000000000009</v>
      </c>
      <c r="F3151" s="110">
        <f>IF('3A-Rail transport'!$AG$56="no"," ",ROUND(E3151,4))</f>
        <v>0.11799999999999999</v>
      </c>
      <c r="G3151" s="110">
        <f>IF('3A-Rail transport'!$AG$57="no"," ",ROUND(E3151,4))</f>
        <v>0.11799999999999999</v>
      </c>
      <c r="H3151" s="110"/>
      <c r="S3151" s="110">
        <f t="shared" si="199"/>
        <v>0.11800000000000009</v>
      </c>
      <c r="T3151" s="110">
        <f>IF('3B-Air transport'!AG$66="no"," ",ROUND(S3151,4))</f>
        <v>0.11799999999999999</v>
      </c>
      <c r="U3151" s="110">
        <f>IF('3B-Air transport'!AG$67="no"," ",ROUND(S3151,4))</f>
        <v>0.11799999999999999</v>
      </c>
      <c r="V3151" s="110">
        <f>IF('3B-Air transport'!AG$68="no"," ",ROUND(S3151,4))</f>
        <v>0.11799999999999999</v>
      </c>
      <c r="W3151" s="110"/>
      <c r="AB3151" s="110">
        <f t="shared" si="200"/>
        <v>0.11800000000000009</v>
      </c>
      <c r="AC3151" s="110">
        <f>IF('3C-Water transport'!AG$56="no"," ",ROUND(AB3151,4))</f>
        <v>0.11799999999999999</v>
      </c>
      <c r="AD3151" s="110">
        <f>IF('3C-Water transport'!AG$57="no"," ",ROUND(AB3151,4))</f>
        <v>0.11799999999999999</v>
      </c>
      <c r="AE3151" s="110">
        <f>IF('3C-Water transport'!AG$58="no"," ",ROUND(AB3151,4))</f>
        <v>0.11799999999999999</v>
      </c>
    </row>
    <row r="3152" spans="5:31" x14ac:dyDescent="0.25">
      <c r="E3152" s="110">
        <f t="shared" si="198"/>
        <v>0.11900000000000009</v>
      </c>
      <c r="F3152" s="110">
        <f>IF('3A-Rail transport'!$AG$56="no"," ",ROUND(E3152,4))</f>
        <v>0.11899999999999999</v>
      </c>
      <c r="G3152" s="110">
        <f>IF('3A-Rail transport'!$AG$57="no"," ",ROUND(E3152,4))</f>
        <v>0.11899999999999999</v>
      </c>
      <c r="H3152" s="110"/>
      <c r="S3152" s="110">
        <f t="shared" si="199"/>
        <v>0.11900000000000009</v>
      </c>
      <c r="T3152" s="110">
        <f>IF('3B-Air transport'!AG$66="no"," ",ROUND(S3152,4))</f>
        <v>0.11899999999999999</v>
      </c>
      <c r="U3152" s="110">
        <f>IF('3B-Air transport'!AG$67="no"," ",ROUND(S3152,4))</f>
        <v>0.11899999999999999</v>
      </c>
      <c r="V3152" s="110">
        <f>IF('3B-Air transport'!AG$68="no"," ",ROUND(S3152,4))</f>
        <v>0.11899999999999999</v>
      </c>
      <c r="W3152" s="110"/>
      <c r="AB3152" s="110">
        <f t="shared" si="200"/>
        <v>0.11900000000000009</v>
      </c>
      <c r="AC3152" s="110">
        <f>IF('3C-Water transport'!AG$56="no"," ",ROUND(AB3152,4))</f>
        <v>0.11899999999999999</v>
      </c>
      <c r="AD3152" s="110">
        <f>IF('3C-Water transport'!AG$57="no"," ",ROUND(AB3152,4))</f>
        <v>0.11899999999999999</v>
      </c>
      <c r="AE3152" s="110">
        <f>IF('3C-Water transport'!AG$58="no"," ",ROUND(AB3152,4))</f>
        <v>0.11899999999999999</v>
      </c>
    </row>
    <row r="3153" spans="5:31" x14ac:dyDescent="0.25">
      <c r="E3153" s="110">
        <f t="shared" si="198"/>
        <v>0.12000000000000009</v>
      </c>
      <c r="F3153" s="110">
        <f>IF('3A-Rail transport'!$AG$56="no"," ",ROUND(E3153,4))</f>
        <v>0.12</v>
      </c>
      <c r="G3153" s="110">
        <f>IF('3A-Rail transport'!$AG$57="no"," ",ROUND(E3153,4))</f>
        <v>0.12</v>
      </c>
      <c r="H3153" s="110"/>
      <c r="S3153" s="110">
        <f t="shared" si="199"/>
        <v>0.12000000000000009</v>
      </c>
      <c r="T3153" s="110">
        <f>IF('3B-Air transport'!AG$66="no"," ",ROUND(S3153,4))</f>
        <v>0.12</v>
      </c>
      <c r="U3153" s="110">
        <f>IF('3B-Air transport'!AG$67="no"," ",ROUND(S3153,4))</f>
        <v>0.12</v>
      </c>
      <c r="V3153" s="110">
        <f>IF('3B-Air transport'!AG$68="no"," ",ROUND(S3153,4))</f>
        <v>0.12</v>
      </c>
      <c r="W3153" s="110"/>
      <c r="AB3153" s="110">
        <f t="shared" si="200"/>
        <v>0.12000000000000009</v>
      </c>
      <c r="AC3153" s="110">
        <f>IF('3C-Water transport'!AG$56="no"," ",ROUND(AB3153,4))</f>
        <v>0.12</v>
      </c>
      <c r="AD3153" s="110">
        <f>IF('3C-Water transport'!AG$57="no"," ",ROUND(AB3153,4))</f>
        <v>0.12</v>
      </c>
      <c r="AE3153" s="110">
        <f>IF('3C-Water transport'!AG$58="no"," ",ROUND(AB3153,4))</f>
        <v>0.12</v>
      </c>
    </row>
    <row r="3154" spans="5:31" x14ac:dyDescent="0.25">
      <c r="E3154" s="110">
        <f t="shared" si="198"/>
        <v>0.12100000000000009</v>
      </c>
      <c r="F3154" s="110">
        <f>IF('3A-Rail transport'!$AG$56="no"," ",ROUND(E3154,4))</f>
        <v>0.121</v>
      </c>
      <c r="G3154" s="110">
        <f>IF('3A-Rail transport'!$AG$57="no"," ",ROUND(E3154,4))</f>
        <v>0.121</v>
      </c>
      <c r="H3154" s="110"/>
      <c r="S3154" s="110">
        <f t="shared" si="199"/>
        <v>0.12100000000000009</v>
      </c>
      <c r="T3154" s="110">
        <f>IF('3B-Air transport'!AG$66="no"," ",ROUND(S3154,4))</f>
        <v>0.121</v>
      </c>
      <c r="U3154" s="110">
        <f>IF('3B-Air transport'!AG$67="no"," ",ROUND(S3154,4))</f>
        <v>0.121</v>
      </c>
      <c r="V3154" s="110">
        <f>IF('3B-Air transport'!AG$68="no"," ",ROUND(S3154,4))</f>
        <v>0.121</v>
      </c>
      <c r="W3154" s="110"/>
      <c r="AB3154" s="110">
        <f t="shared" si="200"/>
        <v>0.12100000000000009</v>
      </c>
      <c r="AC3154" s="110">
        <f>IF('3C-Water transport'!AG$56="no"," ",ROUND(AB3154,4))</f>
        <v>0.121</v>
      </c>
      <c r="AD3154" s="110">
        <f>IF('3C-Water transport'!AG$57="no"," ",ROUND(AB3154,4))</f>
        <v>0.121</v>
      </c>
      <c r="AE3154" s="110">
        <f>IF('3C-Water transport'!AG$58="no"," ",ROUND(AB3154,4))</f>
        <v>0.121</v>
      </c>
    </row>
    <row r="3155" spans="5:31" x14ac:dyDescent="0.25">
      <c r="E3155" s="110">
        <f t="shared" si="198"/>
        <v>0.12200000000000009</v>
      </c>
      <c r="F3155" s="110">
        <f>IF('3A-Rail transport'!$AG$56="no"," ",ROUND(E3155,4))</f>
        <v>0.122</v>
      </c>
      <c r="G3155" s="110">
        <f>IF('3A-Rail transport'!$AG$57="no"," ",ROUND(E3155,4))</f>
        <v>0.122</v>
      </c>
      <c r="H3155" s="110"/>
      <c r="S3155" s="110">
        <f t="shared" si="199"/>
        <v>0.12200000000000009</v>
      </c>
      <c r="T3155" s="110">
        <f>IF('3B-Air transport'!AG$66="no"," ",ROUND(S3155,4))</f>
        <v>0.122</v>
      </c>
      <c r="U3155" s="110">
        <f>IF('3B-Air transport'!AG$67="no"," ",ROUND(S3155,4))</f>
        <v>0.122</v>
      </c>
      <c r="V3155" s="110">
        <f>IF('3B-Air transport'!AG$68="no"," ",ROUND(S3155,4))</f>
        <v>0.122</v>
      </c>
      <c r="W3155" s="110"/>
      <c r="AB3155" s="110">
        <f t="shared" si="200"/>
        <v>0.12200000000000009</v>
      </c>
      <c r="AC3155" s="110">
        <f>IF('3C-Water transport'!AG$56="no"," ",ROUND(AB3155,4))</f>
        <v>0.122</v>
      </c>
      <c r="AD3155" s="110">
        <f>IF('3C-Water transport'!AG$57="no"," ",ROUND(AB3155,4))</f>
        <v>0.122</v>
      </c>
      <c r="AE3155" s="110">
        <f>IF('3C-Water transport'!AG$58="no"," ",ROUND(AB3155,4))</f>
        <v>0.122</v>
      </c>
    </row>
    <row r="3156" spans="5:31" x14ac:dyDescent="0.25">
      <c r="E3156" s="110">
        <f t="shared" si="198"/>
        <v>0.1230000000000001</v>
      </c>
      <c r="F3156" s="110">
        <f>IF('3A-Rail transport'!$AG$56="no"," ",ROUND(E3156,4))</f>
        <v>0.123</v>
      </c>
      <c r="G3156" s="110">
        <f>IF('3A-Rail transport'!$AG$57="no"," ",ROUND(E3156,4))</f>
        <v>0.123</v>
      </c>
      <c r="H3156" s="110"/>
      <c r="S3156" s="110">
        <f t="shared" si="199"/>
        <v>0.1230000000000001</v>
      </c>
      <c r="T3156" s="110">
        <f>IF('3B-Air transport'!AG$66="no"," ",ROUND(S3156,4))</f>
        <v>0.123</v>
      </c>
      <c r="U3156" s="110">
        <f>IF('3B-Air transport'!AG$67="no"," ",ROUND(S3156,4))</f>
        <v>0.123</v>
      </c>
      <c r="V3156" s="110">
        <f>IF('3B-Air transport'!AG$68="no"," ",ROUND(S3156,4))</f>
        <v>0.123</v>
      </c>
      <c r="W3156" s="110"/>
      <c r="AB3156" s="110">
        <f t="shared" si="200"/>
        <v>0.1230000000000001</v>
      </c>
      <c r="AC3156" s="110">
        <f>IF('3C-Water transport'!AG$56="no"," ",ROUND(AB3156,4))</f>
        <v>0.123</v>
      </c>
      <c r="AD3156" s="110">
        <f>IF('3C-Water transport'!AG$57="no"," ",ROUND(AB3156,4))</f>
        <v>0.123</v>
      </c>
      <c r="AE3156" s="110">
        <f>IF('3C-Water transport'!AG$58="no"," ",ROUND(AB3156,4))</f>
        <v>0.123</v>
      </c>
    </row>
    <row r="3157" spans="5:31" x14ac:dyDescent="0.25">
      <c r="E3157" s="110">
        <f t="shared" si="198"/>
        <v>0.1240000000000001</v>
      </c>
      <c r="F3157" s="110">
        <f>IF('3A-Rail transport'!$AG$56="no"," ",ROUND(E3157,4))</f>
        <v>0.124</v>
      </c>
      <c r="G3157" s="110">
        <f>IF('3A-Rail transport'!$AG$57="no"," ",ROUND(E3157,4))</f>
        <v>0.124</v>
      </c>
      <c r="H3157" s="110"/>
      <c r="S3157" s="110">
        <f t="shared" si="199"/>
        <v>0.1240000000000001</v>
      </c>
      <c r="T3157" s="110">
        <f>IF('3B-Air transport'!AG$66="no"," ",ROUND(S3157,4))</f>
        <v>0.124</v>
      </c>
      <c r="U3157" s="110">
        <f>IF('3B-Air transport'!AG$67="no"," ",ROUND(S3157,4))</f>
        <v>0.124</v>
      </c>
      <c r="V3157" s="110">
        <f>IF('3B-Air transport'!AG$68="no"," ",ROUND(S3157,4))</f>
        <v>0.124</v>
      </c>
      <c r="W3157" s="110"/>
      <c r="AB3157" s="110">
        <f t="shared" si="200"/>
        <v>0.1240000000000001</v>
      </c>
      <c r="AC3157" s="110">
        <f>IF('3C-Water transport'!AG$56="no"," ",ROUND(AB3157,4))</f>
        <v>0.124</v>
      </c>
      <c r="AD3157" s="110">
        <f>IF('3C-Water transport'!AG$57="no"," ",ROUND(AB3157,4))</f>
        <v>0.124</v>
      </c>
      <c r="AE3157" s="110">
        <f>IF('3C-Water transport'!AG$58="no"," ",ROUND(AB3157,4))</f>
        <v>0.124</v>
      </c>
    </row>
    <row r="3158" spans="5:31" x14ac:dyDescent="0.25">
      <c r="E3158" s="110">
        <f t="shared" si="198"/>
        <v>0.12500000000000008</v>
      </c>
      <c r="F3158" s="110">
        <f>IF('3A-Rail transport'!$AG$56="no"," ",ROUND(E3158,4))</f>
        <v>0.125</v>
      </c>
      <c r="G3158" s="110">
        <f>IF('3A-Rail transport'!$AG$57="no"," ",ROUND(E3158,4))</f>
        <v>0.125</v>
      </c>
      <c r="H3158" s="110"/>
      <c r="S3158" s="110">
        <f t="shared" si="199"/>
        <v>0.12500000000000008</v>
      </c>
      <c r="T3158" s="110">
        <f>IF('3B-Air transport'!AG$66="no"," ",ROUND(S3158,4))</f>
        <v>0.125</v>
      </c>
      <c r="U3158" s="110">
        <f>IF('3B-Air transport'!AG$67="no"," ",ROUND(S3158,4))</f>
        <v>0.125</v>
      </c>
      <c r="V3158" s="110">
        <f>IF('3B-Air transport'!AG$68="no"," ",ROUND(S3158,4))</f>
        <v>0.125</v>
      </c>
      <c r="W3158" s="110"/>
      <c r="AB3158" s="110">
        <f t="shared" si="200"/>
        <v>0.12500000000000008</v>
      </c>
      <c r="AC3158" s="110">
        <f>IF('3C-Water transport'!AG$56="no"," ",ROUND(AB3158,4))</f>
        <v>0.125</v>
      </c>
      <c r="AD3158" s="110">
        <f>IF('3C-Water transport'!AG$57="no"," ",ROUND(AB3158,4))</f>
        <v>0.125</v>
      </c>
      <c r="AE3158" s="110">
        <f>IF('3C-Water transport'!AG$58="no"," ",ROUND(AB3158,4))</f>
        <v>0.125</v>
      </c>
    </row>
    <row r="3159" spans="5:31" x14ac:dyDescent="0.25">
      <c r="E3159" s="110">
        <f t="shared" si="198"/>
        <v>0.12600000000000008</v>
      </c>
      <c r="F3159" s="110">
        <f>IF('3A-Rail transport'!$AG$56="no"," ",ROUND(E3159,4))</f>
        <v>0.126</v>
      </c>
      <c r="G3159" s="110">
        <f>IF('3A-Rail transport'!$AG$57="no"," ",ROUND(E3159,4))</f>
        <v>0.126</v>
      </c>
      <c r="H3159" s="110"/>
      <c r="S3159" s="110">
        <f t="shared" si="199"/>
        <v>0.12600000000000008</v>
      </c>
      <c r="T3159" s="110">
        <f>IF('3B-Air transport'!AG$66="no"," ",ROUND(S3159,4))</f>
        <v>0.126</v>
      </c>
      <c r="U3159" s="110">
        <f>IF('3B-Air transport'!AG$67="no"," ",ROUND(S3159,4))</f>
        <v>0.126</v>
      </c>
      <c r="V3159" s="110">
        <f>IF('3B-Air transport'!AG$68="no"," ",ROUND(S3159,4))</f>
        <v>0.126</v>
      </c>
      <c r="W3159" s="110"/>
      <c r="AB3159" s="110">
        <f t="shared" si="200"/>
        <v>0.12600000000000008</v>
      </c>
      <c r="AC3159" s="110">
        <f>IF('3C-Water transport'!AG$56="no"," ",ROUND(AB3159,4))</f>
        <v>0.126</v>
      </c>
      <c r="AD3159" s="110">
        <f>IF('3C-Water transport'!AG$57="no"," ",ROUND(AB3159,4))</f>
        <v>0.126</v>
      </c>
      <c r="AE3159" s="110">
        <f>IF('3C-Water transport'!AG$58="no"," ",ROUND(AB3159,4))</f>
        <v>0.126</v>
      </c>
    </row>
    <row r="3160" spans="5:31" x14ac:dyDescent="0.25">
      <c r="E3160" s="110">
        <f t="shared" si="198"/>
        <v>0.12700000000000009</v>
      </c>
      <c r="F3160" s="110">
        <f>IF('3A-Rail transport'!$AG$56="no"," ",ROUND(E3160,4))</f>
        <v>0.127</v>
      </c>
      <c r="G3160" s="110">
        <f>IF('3A-Rail transport'!$AG$57="no"," ",ROUND(E3160,4))</f>
        <v>0.127</v>
      </c>
      <c r="H3160" s="110"/>
      <c r="S3160" s="110">
        <f t="shared" si="199"/>
        <v>0.12700000000000009</v>
      </c>
      <c r="T3160" s="110">
        <f>IF('3B-Air transport'!AG$66="no"," ",ROUND(S3160,4))</f>
        <v>0.127</v>
      </c>
      <c r="U3160" s="110">
        <f>IF('3B-Air transport'!AG$67="no"," ",ROUND(S3160,4))</f>
        <v>0.127</v>
      </c>
      <c r="V3160" s="110">
        <f>IF('3B-Air transport'!AG$68="no"," ",ROUND(S3160,4))</f>
        <v>0.127</v>
      </c>
      <c r="W3160" s="110"/>
      <c r="AB3160" s="110">
        <f t="shared" si="200"/>
        <v>0.12700000000000009</v>
      </c>
      <c r="AC3160" s="110">
        <f>IF('3C-Water transport'!AG$56="no"," ",ROUND(AB3160,4))</f>
        <v>0.127</v>
      </c>
      <c r="AD3160" s="110">
        <f>IF('3C-Water transport'!AG$57="no"," ",ROUND(AB3160,4))</f>
        <v>0.127</v>
      </c>
      <c r="AE3160" s="110">
        <f>IF('3C-Water transport'!AG$58="no"," ",ROUND(AB3160,4))</f>
        <v>0.127</v>
      </c>
    </row>
    <row r="3161" spans="5:31" x14ac:dyDescent="0.25">
      <c r="E3161" s="110">
        <f t="shared" si="198"/>
        <v>0.12800000000000009</v>
      </c>
      <c r="F3161" s="110">
        <f>IF('3A-Rail transport'!$AG$56="no"," ",ROUND(E3161,4))</f>
        <v>0.128</v>
      </c>
      <c r="G3161" s="110">
        <f>IF('3A-Rail transport'!$AG$57="no"," ",ROUND(E3161,4))</f>
        <v>0.128</v>
      </c>
      <c r="H3161" s="110"/>
      <c r="S3161" s="110">
        <f t="shared" si="199"/>
        <v>0.12800000000000009</v>
      </c>
      <c r="T3161" s="110">
        <f>IF('3B-Air transport'!AG$66="no"," ",ROUND(S3161,4))</f>
        <v>0.128</v>
      </c>
      <c r="U3161" s="110">
        <f>IF('3B-Air transport'!AG$67="no"," ",ROUND(S3161,4))</f>
        <v>0.128</v>
      </c>
      <c r="V3161" s="110">
        <f>IF('3B-Air transport'!AG$68="no"," ",ROUND(S3161,4))</f>
        <v>0.128</v>
      </c>
      <c r="W3161" s="110"/>
      <c r="AB3161" s="110">
        <f t="shared" si="200"/>
        <v>0.12800000000000009</v>
      </c>
      <c r="AC3161" s="110">
        <f>IF('3C-Water transport'!AG$56="no"," ",ROUND(AB3161,4))</f>
        <v>0.128</v>
      </c>
      <c r="AD3161" s="110">
        <f>IF('3C-Water transport'!AG$57="no"," ",ROUND(AB3161,4))</f>
        <v>0.128</v>
      </c>
      <c r="AE3161" s="110">
        <f>IF('3C-Water transport'!AG$58="no"," ",ROUND(AB3161,4))</f>
        <v>0.128</v>
      </c>
    </row>
    <row r="3162" spans="5:31" x14ac:dyDescent="0.25">
      <c r="E3162" s="110">
        <f t="shared" ref="E3162:E3225" si="201">E3161+0.001</f>
        <v>0.12900000000000009</v>
      </c>
      <c r="F3162" s="110">
        <f>IF('3A-Rail transport'!$AG$56="no"," ",ROUND(E3162,4))</f>
        <v>0.129</v>
      </c>
      <c r="G3162" s="110">
        <f>IF('3A-Rail transport'!$AG$57="no"," ",ROUND(E3162,4))</f>
        <v>0.129</v>
      </c>
      <c r="H3162" s="110"/>
      <c r="S3162" s="110">
        <f t="shared" ref="S3162:S3225" si="202">S3161+0.001</f>
        <v>0.12900000000000009</v>
      </c>
      <c r="T3162" s="110">
        <f>IF('3B-Air transport'!AG$66="no"," ",ROUND(S3162,4))</f>
        <v>0.129</v>
      </c>
      <c r="U3162" s="110">
        <f>IF('3B-Air transport'!AG$67="no"," ",ROUND(S3162,4))</f>
        <v>0.129</v>
      </c>
      <c r="V3162" s="110">
        <f>IF('3B-Air transport'!AG$68="no"," ",ROUND(S3162,4))</f>
        <v>0.129</v>
      </c>
      <c r="W3162" s="110"/>
      <c r="AB3162" s="110">
        <f t="shared" ref="AB3162:AB3225" si="203">AB3161+0.001</f>
        <v>0.12900000000000009</v>
      </c>
      <c r="AC3162" s="110">
        <f>IF('3C-Water transport'!AG$56="no"," ",ROUND(AB3162,4))</f>
        <v>0.129</v>
      </c>
      <c r="AD3162" s="110">
        <f>IF('3C-Water transport'!AG$57="no"," ",ROUND(AB3162,4))</f>
        <v>0.129</v>
      </c>
      <c r="AE3162" s="110">
        <f>IF('3C-Water transport'!AG$58="no"," ",ROUND(AB3162,4))</f>
        <v>0.129</v>
      </c>
    </row>
    <row r="3163" spans="5:31" x14ac:dyDescent="0.25">
      <c r="E3163" s="110">
        <f t="shared" si="201"/>
        <v>0.13000000000000009</v>
      </c>
      <c r="F3163" s="110">
        <f>IF('3A-Rail transport'!$AG$56="no"," ",ROUND(E3163,4))</f>
        <v>0.13</v>
      </c>
      <c r="G3163" s="110">
        <f>IF('3A-Rail transport'!$AG$57="no"," ",ROUND(E3163,4))</f>
        <v>0.13</v>
      </c>
      <c r="H3163" s="110"/>
      <c r="S3163" s="110">
        <f t="shared" si="202"/>
        <v>0.13000000000000009</v>
      </c>
      <c r="T3163" s="110">
        <f>IF('3B-Air transport'!AG$66="no"," ",ROUND(S3163,4))</f>
        <v>0.13</v>
      </c>
      <c r="U3163" s="110">
        <f>IF('3B-Air transport'!AG$67="no"," ",ROUND(S3163,4))</f>
        <v>0.13</v>
      </c>
      <c r="V3163" s="110">
        <f>IF('3B-Air transport'!AG$68="no"," ",ROUND(S3163,4))</f>
        <v>0.13</v>
      </c>
      <c r="W3163" s="110"/>
      <c r="AB3163" s="110">
        <f t="shared" si="203"/>
        <v>0.13000000000000009</v>
      </c>
      <c r="AC3163" s="110">
        <f>IF('3C-Water transport'!AG$56="no"," ",ROUND(AB3163,4))</f>
        <v>0.13</v>
      </c>
      <c r="AD3163" s="110">
        <f>IF('3C-Water transport'!AG$57="no"," ",ROUND(AB3163,4))</f>
        <v>0.13</v>
      </c>
      <c r="AE3163" s="110">
        <f>IF('3C-Water transport'!AG$58="no"," ",ROUND(AB3163,4))</f>
        <v>0.13</v>
      </c>
    </row>
    <row r="3164" spans="5:31" x14ac:dyDescent="0.25">
      <c r="E3164" s="110">
        <f t="shared" si="201"/>
        <v>0.13100000000000009</v>
      </c>
      <c r="F3164" s="110">
        <f>IF('3A-Rail transport'!$AG$56="no"," ",ROUND(E3164,4))</f>
        <v>0.13100000000000001</v>
      </c>
      <c r="G3164" s="110">
        <f>IF('3A-Rail transport'!$AG$57="no"," ",ROUND(E3164,4))</f>
        <v>0.13100000000000001</v>
      </c>
      <c r="H3164" s="110"/>
      <c r="S3164" s="110">
        <f t="shared" si="202"/>
        <v>0.13100000000000009</v>
      </c>
      <c r="T3164" s="110">
        <f>IF('3B-Air transport'!AG$66="no"," ",ROUND(S3164,4))</f>
        <v>0.13100000000000001</v>
      </c>
      <c r="U3164" s="110">
        <f>IF('3B-Air transport'!AG$67="no"," ",ROUND(S3164,4))</f>
        <v>0.13100000000000001</v>
      </c>
      <c r="V3164" s="110">
        <f>IF('3B-Air transport'!AG$68="no"," ",ROUND(S3164,4))</f>
        <v>0.13100000000000001</v>
      </c>
      <c r="W3164" s="110"/>
      <c r="AB3164" s="110">
        <f t="shared" si="203"/>
        <v>0.13100000000000009</v>
      </c>
      <c r="AC3164" s="110">
        <f>IF('3C-Water transport'!AG$56="no"," ",ROUND(AB3164,4))</f>
        <v>0.13100000000000001</v>
      </c>
      <c r="AD3164" s="110">
        <f>IF('3C-Water transport'!AG$57="no"," ",ROUND(AB3164,4))</f>
        <v>0.13100000000000001</v>
      </c>
      <c r="AE3164" s="110">
        <f>IF('3C-Water transport'!AG$58="no"," ",ROUND(AB3164,4))</f>
        <v>0.13100000000000001</v>
      </c>
    </row>
    <row r="3165" spans="5:31" x14ac:dyDescent="0.25">
      <c r="E3165" s="110">
        <f t="shared" si="201"/>
        <v>0.13200000000000009</v>
      </c>
      <c r="F3165" s="110">
        <f>IF('3A-Rail transport'!$AG$56="no"," ",ROUND(E3165,4))</f>
        <v>0.13200000000000001</v>
      </c>
      <c r="G3165" s="110">
        <f>IF('3A-Rail transport'!$AG$57="no"," ",ROUND(E3165,4))</f>
        <v>0.13200000000000001</v>
      </c>
      <c r="H3165" s="110"/>
      <c r="S3165" s="110">
        <f t="shared" si="202"/>
        <v>0.13200000000000009</v>
      </c>
      <c r="T3165" s="110">
        <f>IF('3B-Air transport'!AG$66="no"," ",ROUND(S3165,4))</f>
        <v>0.13200000000000001</v>
      </c>
      <c r="U3165" s="110">
        <f>IF('3B-Air transport'!AG$67="no"," ",ROUND(S3165,4))</f>
        <v>0.13200000000000001</v>
      </c>
      <c r="V3165" s="110">
        <f>IF('3B-Air transport'!AG$68="no"," ",ROUND(S3165,4))</f>
        <v>0.13200000000000001</v>
      </c>
      <c r="W3165" s="110"/>
      <c r="AB3165" s="110">
        <f t="shared" si="203"/>
        <v>0.13200000000000009</v>
      </c>
      <c r="AC3165" s="110">
        <f>IF('3C-Water transport'!AG$56="no"," ",ROUND(AB3165,4))</f>
        <v>0.13200000000000001</v>
      </c>
      <c r="AD3165" s="110">
        <f>IF('3C-Water transport'!AG$57="no"," ",ROUND(AB3165,4))</f>
        <v>0.13200000000000001</v>
      </c>
      <c r="AE3165" s="110">
        <f>IF('3C-Water transport'!AG$58="no"," ",ROUND(AB3165,4))</f>
        <v>0.13200000000000001</v>
      </c>
    </row>
    <row r="3166" spans="5:31" x14ac:dyDescent="0.25">
      <c r="E3166" s="110">
        <f t="shared" si="201"/>
        <v>0.13300000000000009</v>
      </c>
      <c r="F3166" s="110">
        <f>IF('3A-Rail transport'!$AG$56="no"," ",ROUND(E3166,4))</f>
        <v>0.13300000000000001</v>
      </c>
      <c r="G3166" s="110">
        <f>IF('3A-Rail transport'!$AG$57="no"," ",ROUND(E3166,4))</f>
        <v>0.13300000000000001</v>
      </c>
      <c r="H3166" s="110"/>
      <c r="S3166" s="110">
        <f t="shared" si="202"/>
        <v>0.13300000000000009</v>
      </c>
      <c r="T3166" s="110">
        <f>IF('3B-Air transport'!AG$66="no"," ",ROUND(S3166,4))</f>
        <v>0.13300000000000001</v>
      </c>
      <c r="U3166" s="110">
        <f>IF('3B-Air transport'!AG$67="no"," ",ROUND(S3166,4))</f>
        <v>0.13300000000000001</v>
      </c>
      <c r="V3166" s="110">
        <f>IF('3B-Air transport'!AG$68="no"," ",ROUND(S3166,4))</f>
        <v>0.13300000000000001</v>
      </c>
      <c r="W3166" s="110"/>
      <c r="AB3166" s="110">
        <f t="shared" si="203"/>
        <v>0.13300000000000009</v>
      </c>
      <c r="AC3166" s="110">
        <f>IF('3C-Water transport'!AG$56="no"," ",ROUND(AB3166,4))</f>
        <v>0.13300000000000001</v>
      </c>
      <c r="AD3166" s="110">
        <f>IF('3C-Water transport'!AG$57="no"," ",ROUND(AB3166,4))</f>
        <v>0.13300000000000001</v>
      </c>
      <c r="AE3166" s="110">
        <f>IF('3C-Water transport'!AG$58="no"," ",ROUND(AB3166,4))</f>
        <v>0.13300000000000001</v>
      </c>
    </row>
    <row r="3167" spans="5:31" x14ac:dyDescent="0.25">
      <c r="E3167" s="110">
        <f t="shared" si="201"/>
        <v>0.13400000000000009</v>
      </c>
      <c r="F3167" s="110">
        <f>IF('3A-Rail transport'!$AG$56="no"," ",ROUND(E3167,4))</f>
        <v>0.13400000000000001</v>
      </c>
      <c r="G3167" s="110">
        <f>IF('3A-Rail transport'!$AG$57="no"," ",ROUND(E3167,4))</f>
        <v>0.13400000000000001</v>
      </c>
      <c r="H3167" s="110"/>
      <c r="S3167" s="110">
        <f t="shared" si="202"/>
        <v>0.13400000000000009</v>
      </c>
      <c r="T3167" s="110">
        <f>IF('3B-Air transport'!AG$66="no"," ",ROUND(S3167,4))</f>
        <v>0.13400000000000001</v>
      </c>
      <c r="U3167" s="110">
        <f>IF('3B-Air transport'!AG$67="no"," ",ROUND(S3167,4))</f>
        <v>0.13400000000000001</v>
      </c>
      <c r="V3167" s="110">
        <f>IF('3B-Air transport'!AG$68="no"," ",ROUND(S3167,4))</f>
        <v>0.13400000000000001</v>
      </c>
      <c r="W3167" s="110"/>
      <c r="AB3167" s="110">
        <f t="shared" si="203"/>
        <v>0.13400000000000009</v>
      </c>
      <c r="AC3167" s="110">
        <f>IF('3C-Water transport'!AG$56="no"," ",ROUND(AB3167,4))</f>
        <v>0.13400000000000001</v>
      </c>
      <c r="AD3167" s="110">
        <f>IF('3C-Water transport'!AG$57="no"," ",ROUND(AB3167,4))</f>
        <v>0.13400000000000001</v>
      </c>
      <c r="AE3167" s="110">
        <f>IF('3C-Water transport'!AG$58="no"," ",ROUND(AB3167,4))</f>
        <v>0.13400000000000001</v>
      </c>
    </row>
    <row r="3168" spans="5:31" x14ac:dyDescent="0.25">
      <c r="E3168" s="110">
        <f t="shared" si="201"/>
        <v>0.13500000000000009</v>
      </c>
      <c r="F3168" s="110">
        <f>IF('3A-Rail transport'!$AG$56="no"," ",ROUND(E3168,4))</f>
        <v>0.13500000000000001</v>
      </c>
      <c r="G3168" s="110">
        <f>IF('3A-Rail transport'!$AG$57="no"," ",ROUND(E3168,4))</f>
        <v>0.13500000000000001</v>
      </c>
      <c r="H3168" s="110"/>
      <c r="S3168" s="110">
        <f t="shared" si="202"/>
        <v>0.13500000000000009</v>
      </c>
      <c r="T3168" s="110">
        <f>IF('3B-Air transport'!AG$66="no"," ",ROUND(S3168,4))</f>
        <v>0.13500000000000001</v>
      </c>
      <c r="U3168" s="110">
        <f>IF('3B-Air transport'!AG$67="no"," ",ROUND(S3168,4))</f>
        <v>0.13500000000000001</v>
      </c>
      <c r="V3168" s="110">
        <f>IF('3B-Air transport'!AG$68="no"," ",ROUND(S3168,4))</f>
        <v>0.13500000000000001</v>
      </c>
      <c r="W3168" s="110"/>
      <c r="AB3168" s="110">
        <f t="shared" si="203"/>
        <v>0.13500000000000009</v>
      </c>
      <c r="AC3168" s="110">
        <f>IF('3C-Water transport'!AG$56="no"," ",ROUND(AB3168,4))</f>
        <v>0.13500000000000001</v>
      </c>
      <c r="AD3168" s="110">
        <f>IF('3C-Water transport'!AG$57="no"," ",ROUND(AB3168,4))</f>
        <v>0.13500000000000001</v>
      </c>
      <c r="AE3168" s="110">
        <f>IF('3C-Water transport'!AG$58="no"," ",ROUND(AB3168,4))</f>
        <v>0.13500000000000001</v>
      </c>
    </row>
    <row r="3169" spans="5:31" x14ac:dyDescent="0.25">
      <c r="E3169" s="110">
        <f t="shared" si="201"/>
        <v>0.13600000000000009</v>
      </c>
      <c r="F3169" s="110">
        <f>IF('3A-Rail transport'!$AG$56="no"," ",ROUND(E3169,4))</f>
        <v>0.13600000000000001</v>
      </c>
      <c r="G3169" s="110">
        <f>IF('3A-Rail transport'!$AG$57="no"," ",ROUND(E3169,4))</f>
        <v>0.13600000000000001</v>
      </c>
      <c r="H3169" s="110"/>
      <c r="S3169" s="110">
        <f t="shared" si="202"/>
        <v>0.13600000000000009</v>
      </c>
      <c r="T3169" s="110">
        <f>IF('3B-Air transport'!AG$66="no"," ",ROUND(S3169,4))</f>
        <v>0.13600000000000001</v>
      </c>
      <c r="U3169" s="110">
        <f>IF('3B-Air transport'!AG$67="no"," ",ROUND(S3169,4))</f>
        <v>0.13600000000000001</v>
      </c>
      <c r="V3169" s="110">
        <f>IF('3B-Air transport'!AG$68="no"," ",ROUND(S3169,4))</f>
        <v>0.13600000000000001</v>
      </c>
      <c r="W3169" s="110"/>
      <c r="AB3169" s="110">
        <f t="shared" si="203"/>
        <v>0.13600000000000009</v>
      </c>
      <c r="AC3169" s="110">
        <f>IF('3C-Water transport'!AG$56="no"," ",ROUND(AB3169,4))</f>
        <v>0.13600000000000001</v>
      </c>
      <c r="AD3169" s="110">
        <f>IF('3C-Water transport'!AG$57="no"," ",ROUND(AB3169,4))</f>
        <v>0.13600000000000001</v>
      </c>
      <c r="AE3169" s="110">
        <f>IF('3C-Water transport'!AG$58="no"," ",ROUND(AB3169,4))</f>
        <v>0.13600000000000001</v>
      </c>
    </row>
    <row r="3170" spans="5:31" x14ac:dyDescent="0.25">
      <c r="E3170" s="110">
        <f t="shared" si="201"/>
        <v>0.13700000000000009</v>
      </c>
      <c r="F3170" s="110">
        <f>IF('3A-Rail transport'!$AG$56="no"," ",ROUND(E3170,4))</f>
        <v>0.13700000000000001</v>
      </c>
      <c r="G3170" s="110">
        <f>IF('3A-Rail transport'!$AG$57="no"," ",ROUND(E3170,4))</f>
        <v>0.13700000000000001</v>
      </c>
      <c r="H3170" s="110"/>
      <c r="S3170" s="110">
        <f t="shared" si="202"/>
        <v>0.13700000000000009</v>
      </c>
      <c r="T3170" s="110">
        <f>IF('3B-Air transport'!AG$66="no"," ",ROUND(S3170,4))</f>
        <v>0.13700000000000001</v>
      </c>
      <c r="U3170" s="110">
        <f>IF('3B-Air transport'!AG$67="no"," ",ROUND(S3170,4))</f>
        <v>0.13700000000000001</v>
      </c>
      <c r="V3170" s="110">
        <f>IF('3B-Air transport'!AG$68="no"," ",ROUND(S3170,4))</f>
        <v>0.13700000000000001</v>
      </c>
      <c r="W3170" s="110"/>
      <c r="AB3170" s="110">
        <f t="shared" si="203"/>
        <v>0.13700000000000009</v>
      </c>
      <c r="AC3170" s="110">
        <f>IF('3C-Water transport'!AG$56="no"," ",ROUND(AB3170,4))</f>
        <v>0.13700000000000001</v>
      </c>
      <c r="AD3170" s="110">
        <f>IF('3C-Water transport'!AG$57="no"," ",ROUND(AB3170,4))</f>
        <v>0.13700000000000001</v>
      </c>
      <c r="AE3170" s="110">
        <f>IF('3C-Water transport'!AG$58="no"," ",ROUND(AB3170,4))</f>
        <v>0.13700000000000001</v>
      </c>
    </row>
    <row r="3171" spans="5:31" x14ac:dyDescent="0.25">
      <c r="E3171" s="110">
        <f t="shared" si="201"/>
        <v>0.13800000000000009</v>
      </c>
      <c r="F3171" s="110">
        <f>IF('3A-Rail transport'!$AG$56="no"," ",ROUND(E3171,4))</f>
        <v>0.13800000000000001</v>
      </c>
      <c r="G3171" s="110">
        <f>IF('3A-Rail transport'!$AG$57="no"," ",ROUND(E3171,4))</f>
        <v>0.13800000000000001</v>
      </c>
      <c r="H3171" s="110"/>
      <c r="S3171" s="110">
        <f t="shared" si="202"/>
        <v>0.13800000000000009</v>
      </c>
      <c r="T3171" s="110">
        <f>IF('3B-Air transport'!AG$66="no"," ",ROUND(S3171,4))</f>
        <v>0.13800000000000001</v>
      </c>
      <c r="U3171" s="110">
        <f>IF('3B-Air transport'!AG$67="no"," ",ROUND(S3171,4))</f>
        <v>0.13800000000000001</v>
      </c>
      <c r="V3171" s="110">
        <f>IF('3B-Air transport'!AG$68="no"," ",ROUND(S3171,4))</f>
        <v>0.13800000000000001</v>
      </c>
      <c r="W3171" s="110"/>
      <c r="AB3171" s="110">
        <f t="shared" si="203"/>
        <v>0.13800000000000009</v>
      </c>
      <c r="AC3171" s="110">
        <f>IF('3C-Water transport'!AG$56="no"," ",ROUND(AB3171,4))</f>
        <v>0.13800000000000001</v>
      </c>
      <c r="AD3171" s="110">
        <f>IF('3C-Water transport'!AG$57="no"," ",ROUND(AB3171,4))</f>
        <v>0.13800000000000001</v>
      </c>
      <c r="AE3171" s="110">
        <f>IF('3C-Water transport'!AG$58="no"," ",ROUND(AB3171,4))</f>
        <v>0.13800000000000001</v>
      </c>
    </row>
    <row r="3172" spans="5:31" x14ac:dyDescent="0.25">
      <c r="E3172" s="110">
        <f t="shared" si="201"/>
        <v>0.1390000000000001</v>
      </c>
      <c r="F3172" s="110">
        <f>IF('3A-Rail transport'!$AG$56="no"," ",ROUND(E3172,4))</f>
        <v>0.13900000000000001</v>
      </c>
      <c r="G3172" s="110">
        <f>IF('3A-Rail transport'!$AG$57="no"," ",ROUND(E3172,4))</f>
        <v>0.13900000000000001</v>
      </c>
      <c r="H3172" s="110"/>
      <c r="S3172" s="110">
        <f t="shared" si="202"/>
        <v>0.1390000000000001</v>
      </c>
      <c r="T3172" s="110">
        <f>IF('3B-Air transport'!AG$66="no"," ",ROUND(S3172,4))</f>
        <v>0.13900000000000001</v>
      </c>
      <c r="U3172" s="110">
        <f>IF('3B-Air transport'!AG$67="no"," ",ROUND(S3172,4))</f>
        <v>0.13900000000000001</v>
      </c>
      <c r="V3172" s="110">
        <f>IF('3B-Air transport'!AG$68="no"," ",ROUND(S3172,4))</f>
        <v>0.13900000000000001</v>
      </c>
      <c r="W3172" s="110"/>
      <c r="AB3172" s="110">
        <f t="shared" si="203"/>
        <v>0.1390000000000001</v>
      </c>
      <c r="AC3172" s="110">
        <f>IF('3C-Water transport'!AG$56="no"," ",ROUND(AB3172,4))</f>
        <v>0.13900000000000001</v>
      </c>
      <c r="AD3172" s="110">
        <f>IF('3C-Water transport'!AG$57="no"," ",ROUND(AB3172,4))</f>
        <v>0.13900000000000001</v>
      </c>
      <c r="AE3172" s="110">
        <f>IF('3C-Water transport'!AG$58="no"," ",ROUND(AB3172,4))</f>
        <v>0.13900000000000001</v>
      </c>
    </row>
    <row r="3173" spans="5:31" x14ac:dyDescent="0.25">
      <c r="E3173" s="110">
        <f t="shared" si="201"/>
        <v>0.1400000000000001</v>
      </c>
      <c r="F3173" s="110">
        <f>IF('3A-Rail transport'!$AG$56="no"," ",ROUND(E3173,4))</f>
        <v>0.14000000000000001</v>
      </c>
      <c r="G3173" s="110">
        <f>IF('3A-Rail transport'!$AG$57="no"," ",ROUND(E3173,4))</f>
        <v>0.14000000000000001</v>
      </c>
      <c r="H3173" s="110"/>
      <c r="S3173" s="110">
        <f t="shared" si="202"/>
        <v>0.1400000000000001</v>
      </c>
      <c r="T3173" s="110">
        <f>IF('3B-Air transport'!AG$66="no"," ",ROUND(S3173,4))</f>
        <v>0.14000000000000001</v>
      </c>
      <c r="U3173" s="110">
        <f>IF('3B-Air transport'!AG$67="no"," ",ROUND(S3173,4))</f>
        <v>0.14000000000000001</v>
      </c>
      <c r="V3173" s="110">
        <f>IF('3B-Air transport'!AG$68="no"," ",ROUND(S3173,4))</f>
        <v>0.14000000000000001</v>
      </c>
      <c r="W3173" s="110"/>
      <c r="AB3173" s="110">
        <f t="shared" si="203"/>
        <v>0.1400000000000001</v>
      </c>
      <c r="AC3173" s="110">
        <f>IF('3C-Water transport'!AG$56="no"," ",ROUND(AB3173,4))</f>
        <v>0.14000000000000001</v>
      </c>
      <c r="AD3173" s="110">
        <f>IF('3C-Water transport'!AG$57="no"," ",ROUND(AB3173,4))</f>
        <v>0.14000000000000001</v>
      </c>
      <c r="AE3173" s="110">
        <f>IF('3C-Water transport'!AG$58="no"," ",ROUND(AB3173,4))</f>
        <v>0.14000000000000001</v>
      </c>
    </row>
    <row r="3174" spans="5:31" x14ac:dyDescent="0.25">
      <c r="E3174" s="110">
        <f t="shared" si="201"/>
        <v>0.1410000000000001</v>
      </c>
      <c r="F3174" s="110">
        <f>IF('3A-Rail transport'!$AG$56="no"," ",ROUND(E3174,4))</f>
        <v>0.14099999999999999</v>
      </c>
      <c r="G3174" s="110">
        <f>IF('3A-Rail transport'!$AG$57="no"," ",ROUND(E3174,4))</f>
        <v>0.14099999999999999</v>
      </c>
      <c r="H3174" s="110"/>
      <c r="S3174" s="110">
        <f t="shared" si="202"/>
        <v>0.1410000000000001</v>
      </c>
      <c r="T3174" s="110">
        <f>IF('3B-Air transport'!AG$66="no"," ",ROUND(S3174,4))</f>
        <v>0.14099999999999999</v>
      </c>
      <c r="U3174" s="110">
        <f>IF('3B-Air transport'!AG$67="no"," ",ROUND(S3174,4))</f>
        <v>0.14099999999999999</v>
      </c>
      <c r="V3174" s="110">
        <f>IF('3B-Air transport'!AG$68="no"," ",ROUND(S3174,4))</f>
        <v>0.14099999999999999</v>
      </c>
      <c r="W3174" s="110"/>
      <c r="AB3174" s="110">
        <f t="shared" si="203"/>
        <v>0.1410000000000001</v>
      </c>
      <c r="AC3174" s="110">
        <f>IF('3C-Water transport'!AG$56="no"," ",ROUND(AB3174,4))</f>
        <v>0.14099999999999999</v>
      </c>
      <c r="AD3174" s="110">
        <f>IF('3C-Water transport'!AG$57="no"," ",ROUND(AB3174,4))</f>
        <v>0.14099999999999999</v>
      </c>
      <c r="AE3174" s="110">
        <f>IF('3C-Water transport'!AG$58="no"," ",ROUND(AB3174,4))</f>
        <v>0.14099999999999999</v>
      </c>
    </row>
    <row r="3175" spans="5:31" x14ac:dyDescent="0.25">
      <c r="E3175" s="110">
        <f t="shared" si="201"/>
        <v>0.1420000000000001</v>
      </c>
      <c r="F3175" s="110">
        <f>IF('3A-Rail transport'!$AG$56="no"," ",ROUND(E3175,4))</f>
        <v>0.14199999999999999</v>
      </c>
      <c r="G3175" s="110">
        <f>IF('3A-Rail transport'!$AG$57="no"," ",ROUND(E3175,4))</f>
        <v>0.14199999999999999</v>
      </c>
      <c r="H3175" s="110"/>
      <c r="S3175" s="110">
        <f t="shared" si="202"/>
        <v>0.1420000000000001</v>
      </c>
      <c r="T3175" s="110">
        <f>IF('3B-Air transport'!AG$66="no"," ",ROUND(S3175,4))</f>
        <v>0.14199999999999999</v>
      </c>
      <c r="U3175" s="110">
        <f>IF('3B-Air transport'!AG$67="no"," ",ROUND(S3175,4))</f>
        <v>0.14199999999999999</v>
      </c>
      <c r="V3175" s="110">
        <f>IF('3B-Air transport'!AG$68="no"," ",ROUND(S3175,4))</f>
        <v>0.14199999999999999</v>
      </c>
      <c r="W3175" s="110"/>
      <c r="AB3175" s="110">
        <f t="shared" si="203"/>
        <v>0.1420000000000001</v>
      </c>
      <c r="AC3175" s="110">
        <f>IF('3C-Water transport'!AG$56="no"," ",ROUND(AB3175,4))</f>
        <v>0.14199999999999999</v>
      </c>
      <c r="AD3175" s="110">
        <f>IF('3C-Water transport'!AG$57="no"," ",ROUND(AB3175,4))</f>
        <v>0.14199999999999999</v>
      </c>
      <c r="AE3175" s="110">
        <f>IF('3C-Water transport'!AG$58="no"," ",ROUND(AB3175,4))</f>
        <v>0.14199999999999999</v>
      </c>
    </row>
    <row r="3176" spans="5:31" x14ac:dyDescent="0.25">
      <c r="E3176" s="110">
        <f t="shared" si="201"/>
        <v>0.1430000000000001</v>
      </c>
      <c r="F3176" s="110">
        <f>IF('3A-Rail transport'!$AG$56="no"," ",ROUND(E3176,4))</f>
        <v>0.14299999999999999</v>
      </c>
      <c r="G3176" s="110">
        <f>IF('3A-Rail transport'!$AG$57="no"," ",ROUND(E3176,4))</f>
        <v>0.14299999999999999</v>
      </c>
      <c r="H3176" s="110"/>
      <c r="S3176" s="110">
        <f t="shared" si="202"/>
        <v>0.1430000000000001</v>
      </c>
      <c r="T3176" s="110">
        <f>IF('3B-Air transport'!AG$66="no"," ",ROUND(S3176,4))</f>
        <v>0.14299999999999999</v>
      </c>
      <c r="U3176" s="110">
        <f>IF('3B-Air transport'!AG$67="no"," ",ROUND(S3176,4))</f>
        <v>0.14299999999999999</v>
      </c>
      <c r="V3176" s="110">
        <f>IF('3B-Air transport'!AG$68="no"," ",ROUND(S3176,4))</f>
        <v>0.14299999999999999</v>
      </c>
      <c r="W3176" s="110"/>
      <c r="AB3176" s="110">
        <f t="shared" si="203"/>
        <v>0.1430000000000001</v>
      </c>
      <c r="AC3176" s="110">
        <f>IF('3C-Water transport'!AG$56="no"," ",ROUND(AB3176,4))</f>
        <v>0.14299999999999999</v>
      </c>
      <c r="AD3176" s="110">
        <f>IF('3C-Water transport'!AG$57="no"," ",ROUND(AB3176,4))</f>
        <v>0.14299999999999999</v>
      </c>
      <c r="AE3176" s="110">
        <f>IF('3C-Water transport'!AG$58="no"," ",ROUND(AB3176,4))</f>
        <v>0.14299999999999999</v>
      </c>
    </row>
    <row r="3177" spans="5:31" x14ac:dyDescent="0.25">
      <c r="E3177" s="110">
        <f t="shared" si="201"/>
        <v>0.1440000000000001</v>
      </c>
      <c r="F3177" s="110">
        <f>IF('3A-Rail transport'!$AG$56="no"," ",ROUND(E3177,4))</f>
        <v>0.14399999999999999</v>
      </c>
      <c r="G3177" s="110">
        <f>IF('3A-Rail transport'!$AG$57="no"," ",ROUND(E3177,4))</f>
        <v>0.14399999999999999</v>
      </c>
      <c r="H3177" s="110"/>
      <c r="S3177" s="110">
        <f t="shared" si="202"/>
        <v>0.1440000000000001</v>
      </c>
      <c r="T3177" s="110">
        <f>IF('3B-Air transport'!AG$66="no"," ",ROUND(S3177,4))</f>
        <v>0.14399999999999999</v>
      </c>
      <c r="U3177" s="110">
        <f>IF('3B-Air transport'!AG$67="no"," ",ROUND(S3177,4))</f>
        <v>0.14399999999999999</v>
      </c>
      <c r="V3177" s="110">
        <f>IF('3B-Air transport'!AG$68="no"," ",ROUND(S3177,4))</f>
        <v>0.14399999999999999</v>
      </c>
      <c r="W3177" s="110"/>
      <c r="AB3177" s="110">
        <f t="shared" si="203"/>
        <v>0.1440000000000001</v>
      </c>
      <c r="AC3177" s="110">
        <f>IF('3C-Water transport'!AG$56="no"," ",ROUND(AB3177,4))</f>
        <v>0.14399999999999999</v>
      </c>
      <c r="AD3177" s="110">
        <f>IF('3C-Water transport'!AG$57="no"," ",ROUND(AB3177,4))</f>
        <v>0.14399999999999999</v>
      </c>
      <c r="AE3177" s="110">
        <f>IF('3C-Water transport'!AG$58="no"," ",ROUND(AB3177,4))</f>
        <v>0.14399999999999999</v>
      </c>
    </row>
    <row r="3178" spans="5:31" x14ac:dyDescent="0.25">
      <c r="E3178" s="110">
        <f t="shared" si="201"/>
        <v>0.1450000000000001</v>
      </c>
      <c r="F3178" s="110">
        <f>IF('3A-Rail transport'!$AG$56="no"," ",ROUND(E3178,4))</f>
        <v>0.14499999999999999</v>
      </c>
      <c r="G3178" s="110">
        <f>IF('3A-Rail transport'!$AG$57="no"," ",ROUND(E3178,4))</f>
        <v>0.14499999999999999</v>
      </c>
      <c r="H3178" s="110"/>
      <c r="S3178" s="110">
        <f t="shared" si="202"/>
        <v>0.1450000000000001</v>
      </c>
      <c r="T3178" s="110">
        <f>IF('3B-Air transport'!AG$66="no"," ",ROUND(S3178,4))</f>
        <v>0.14499999999999999</v>
      </c>
      <c r="U3178" s="110">
        <f>IF('3B-Air transport'!AG$67="no"," ",ROUND(S3178,4))</f>
        <v>0.14499999999999999</v>
      </c>
      <c r="V3178" s="110">
        <f>IF('3B-Air transport'!AG$68="no"," ",ROUND(S3178,4))</f>
        <v>0.14499999999999999</v>
      </c>
      <c r="W3178" s="110"/>
      <c r="AB3178" s="110">
        <f t="shared" si="203"/>
        <v>0.1450000000000001</v>
      </c>
      <c r="AC3178" s="110">
        <f>IF('3C-Water transport'!AG$56="no"," ",ROUND(AB3178,4))</f>
        <v>0.14499999999999999</v>
      </c>
      <c r="AD3178" s="110">
        <f>IF('3C-Water transport'!AG$57="no"," ",ROUND(AB3178,4))</f>
        <v>0.14499999999999999</v>
      </c>
      <c r="AE3178" s="110">
        <f>IF('3C-Water transport'!AG$58="no"," ",ROUND(AB3178,4))</f>
        <v>0.14499999999999999</v>
      </c>
    </row>
    <row r="3179" spans="5:31" x14ac:dyDescent="0.25">
      <c r="E3179" s="110">
        <f t="shared" si="201"/>
        <v>0.1460000000000001</v>
      </c>
      <c r="F3179" s="110">
        <f>IF('3A-Rail transport'!$AG$56="no"," ",ROUND(E3179,4))</f>
        <v>0.14599999999999999</v>
      </c>
      <c r="G3179" s="110">
        <f>IF('3A-Rail transport'!$AG$57="no"," ",ROUND(E3179,4))</f>
        <v>0.14599999999999999</v>
      </c>
      <c r="H3179" s="110"/>
      <c r="S3179" s="110">
        <f t="shared" si="202"/>
        <v>0.1460000000000001</v>
      </c>
      <c r="T3179" s="110">
        <f>IF('3B-Air transport'!AG$66="no"," ",ROUND(S3179,4))</f>
        <v>0.14599999999999999</v>
      </c>
      <c r="U3179" s="110">
        <f>IF('3B-Air transport'!AG$67="no"," ",ROUND(S3179,4))</f>
        <v>0.14599999999999999</v>
      </c>
      <c r="V3179" s="110">
        <f>IF('3B-Air transport'!AG$68="no"," ",ROUND(S3179,4))</f>
        <v>0.14599999999999999</v>
      </c>
      <c r="W3179" s="110"/>
      <c r="AB3179" s="110">
        <f t="shared" si="203"/>
        <v>0.1460000000000001</v>
      </c>
      <c r="AC3179" s="110">
        <f>IF('3C-Water transport'!AG$56="no"," ",ROUND(AB3179,4))</f>
        <v>0.14599999999999999</v>
      </c>
      <c r="AD3179" s="110">
        <f>IF('3C-Water transport'!AG$57="no"," ",ROUND(AB3179,4))</f>
        <v>0.14599999999999999</v>
      </c>
      <c r="AE3179" s="110">
        <f>IF('3C-Water transport'!AG$58="no"," ",ROUND(AB3179,4))</f>
        <v>0.14599999999999999</v>
      </c>
    </row>
    <row r="3180" spans="5:31" x14ac:dyDescent="0.25">
      <c r="E3180" s="110">
        <f t="shared" si="201"/>
        <v>0.1470000000000001</v>
      </c>
      <c r="F3180" s="110">
        <f>IF('3A-Rail transport'!$AG$56="no"," ",ROUND(E3180,4))</f>
        <v>0.14699999999999999</v>
      </c>
      <c r="G3180" s="110">
        <f>IF('3A-Rail transport'!$AG$57="no"," ",ROUND(E3180,4))</f>
        <v>0.14699999999999999</v>
      </c>
      <c r="H3180" s="110"/>
      <c r="S3180" s="110">
        <f t="shared" si="202"/>
        <v>0.1470000000000001</v>
      </c>
      <c r="T3180" s="110">
        <f>IF('3B-Air transport'!AG$66="no"," ",ROUND(S3180,4))</f>
        <v>0.14699999999999999</v>
      </c>
      <c r="U3180" s="110">
        <f>IF('3B-Air transport'!AG$67="no"," ",ROUND(S3180,4))</f>
        <v>0.14699999999999999</v>
      </c>
      <c r="V3180" s="110">
        <f>IF('3B-Air transport'!AG$68="no"," ",ROUND(S3180,4))</f>
        <v>0.14699999999999999</v>
      </c>
      <c r="W3180" s="110"/>
      <c r="AB3180" s="110">
        <f t="shared" si="203"/>
        <v>0.1470000000000001</v>
      </c>
      <c r="AC3180" s="110">
        <f>IF('3C-Water transport'!AG$56="no"," ",ROUND(AB3180,4))</f>
        <v>0.14699999999999999</v>
      </c>
      <c r="AD3180" s="110">
        <f>IF('3C-Water transport'!AG$57="no"," ",ROUND(AB3180,4))</f>
        <v>0.14699999999999999</v>
      </c>
      <c r="AE3180" s="110">
        <f>IF('3C-Water transport'!AG$58="no"," ",ROUND(AB3180,4))</f>
        <v>0.14699999999999999</v>
      </c>
    </row>
    <row r="3181" spans="5:31" x14ac:dyDescent="0.25">
      <c r="E3181" s="110">
        <f t="shared" si="201"/>
        <v>0.1480000000000001</v>
      </c>
      <c r="F3181" s="110">
        <f>IF('3A-Rail transport'!$AG$56="no"," ",ROUND(E3181,4))</f>
        <v>0.14799999999999999</v>
      </c>
      <c r="G3181" s="110">
        <f>IF('3A-Rail transport'!$AG$57="no"," ",ROUND(E3181,4))</f>
        <v>0.14799999999999999</v>
      </c>
      <c r="H3181" s="110"/>
      <c r="S3181" s="110">
        <f t="shared" si="202"/>
        <v>0.1480000000000001</v>
      </c>
      <c r="T3181" s="110">
        <f>IF('3B-Air transport'!AG$66="no"," ",ROUND(S3181,4))</f>
        <v>0.14799999999999999</v>
      </c>
      <c r="U3181" s="110">
        <f>IF('3B-Air transport'!AG$67="no"," ",ROUND(S3181,4))</f>
        <v>0.14799999999999999</v>
      </c>
      <c r="V3181" s="110">
        <f>IF('3B-Air transport'!AG$68="no"," ",ROUND(S3181,4))</f>
        <v>0.14799999999999999</v>
      </c>
      <c r="W3181" s="110"/>
      <c r="AB3181" s="110">
        <f t="shared" si="203"/>
        <v>0.1480000000000001</v>
      </c>
      <c r="AC3181" s="110">
        <f>IF('3C-Water transport'!AG$56="no"," ",ROUND(AB3181,4))</f>
        <v>0.14799999999999999</v>
      </c>
      <c r="AD3181" s="110">
        <f>IF('3C-Water transport'!AG$57="no"," ",ROUND(AB3181,4))</f>
        <v>0.14799999999999999</v>
      </c>
      <c r="AE3181" s="110">
        <f>IF('3C-Water transport'!AG$58="no"," ",ROUND(AB3181,4))</f>
        <v>0.14799999999999999</v>
      </c>
    </row>
    <row r="3182" spans="5:31" x14ac:dyDescent="0.25">
      <c r="E3182" s="110">
        <f t="shared" si="201"/>
        <v>0.1490000000000001</v>
      </c>
      <c r="F3182" s="110">
        <f>IF('3A-Rail transport'!$AG$56="no"," ",ROUND(E3182,4))</f>
        <v>0.14899999999999999</v>
      </c>
      <c r="G3182" s="110">
        <f>IF('3A-Rail transport'!$AG$57="no"," ",ROUND(E3182,4))</f>
        <v>0.14899999999999999</v>
      </c>
      <c r="H3182" s="110"/>
      <c r="S3182" s="110">
        <f t="shared" si="202"/>
        <v>0.1490000000000001</v>
      </c>
      <c r="T3182" s="110">
        <f>IF('3B-Air transport'!AG$66="no"," ",ROUND(S3182,4))</f>
        <v>0.14899999999999999</v>
      </c>
      <c r="U3182" s="110">
        <f>IF('3B-Air transport'!AG$67="no"," ",ROUND(S3182,4))</f>
        <v>0.14899999999999999</v>
      </c>
      <c r="V3182" s="110">
        <f>IF('3B-Air transport'!AG$68="no"," ",ROUND(S3182,4))</f>
        <v>0.14899999999999999</v>
      </c>
      <c r="W3182" s="110"/>
      <c r="AB3182" s="110">
        <f t="shared" si="203"/>
        <v>0.1490000000000001</v>
      </c>
      <c r="AC3182" s="110">
        <f>IF('3C-Water transport'!AG$56="no"," ",ROUND(AB3182,4))</f>
        <v>0.14899999999999999</v>
      </c>
      <c r="AD3182" s="110">
        <f>IF('3C-Water transport'!AG$57="no"," ",ROUND(AB3182,4))</f>
        <v>0.14899999999999999</v>
      </c>
      <c r="AE3182" s="110">
        <f>IF('3C-Water transport'!AG$58="no"," ",ROUND(AB3182,4))</f>
        <v>0.14899999999999999</v>
      </c>
    </row>
    <row r="3183" spans="5:31" x14ac:dyDescent="0.25">
      <c r="E3183" s="110">
        <f t="shared" si="201"/>
        <v>0.15000000000000011</v>
      </c>
      <c r="F3183" s="110">
        <f>IF('3A-Rail transport'!$AG$56="no"," ",ROUND(E3183,4))</f>
        <v>0.15</v>
      </c>
      <c r="G3183" s="110">
        <f>IF('3A-Rail transport'!$AG$57="no"," ",ROUND(E3183,4))</f>
        <v>0.15</v>
      </c>
      <c r="H3183" s="110"/>
      <c r="S3183" s="110">
        <f t="shared" si="202"/>
        <v>0.15000000000000011</v>
      </c>
      <c r="T3183" s="110">
        <f>IF('3B-Air transport'!AG$66="no"," ",ROUND(S3183,4))</f>
        <v>0.15</v>
      </c>
      <c r="U3183" s="110">
        <f>IF('3B-Air transport'!AG$67="no"," ",ROUND(S3183,4))</f>
        <v>0.15</v>
      </c>
      <c r="V3183" s="110">
        <f>IF('3B-Air transport'!AG$68="no"," ",ROUND(S3183,4))</f>
        <v>0.15</v>
      </c>
      <c r="W3183" s="110"/>
      <c r="AB3183" s="110">
        <f t="shared" si="203"/>
        <v>0.15000000000000011</v>
      </c>
      <c r="AC3183" s="110">
        <f>IF('3C-Water transport'!AG$56="no"," ",ROUND(AB3183,4))</f>
        <v>0.15</v>
      </c>
      <c r="AD3183" s="110">
        <f>IF('3C-Water transport'!AG$57="no"," ",ROUND(AB3183,4))</f>
        <v>0.15</v>
      </c>
      <c r="AE3183" s="110">
        <f>IF('3C-Water transport'!AG$58="no"," ",ROUND(AB3183,4))</f>
        <v>0.15</v>
      </c>
    </row>
    <row r="3184" spans="5:31" x14ac:dyDescent="0.25">
      <c r="E3184" s="110">
        <f t="shared" si="201"/>
        <v>0.15100000000000011</v>
      </c>
      <c r="F3184" s="110">
        <f>IF('3A-Rail transport'!$AG$56="no"," ",ROUND(E3184,4))</f>
        <v>0.151</v>
      </c>
      <c r="G3184" s="110">
        <f>IF('3A-Rail transport'!$AG$57="no"," ",ROUND(E3184,4))</f>
        <v>0.151</v>
      </c>
      <c r="H3184" s="110"/>
      <c r="S3184" s="110">
        <f t="shared" si="202"/>
        <v>0.15100000000000011</v>
      </c>
      <c r="T3184" s="110">
        <f>IF('3B-Air transport'!AG$66="no"," ",ROUND(S3184,4))</f>
        <v>0.151</v>
      </c>
      <c r="U3184" s="110">
        <f>IF('3B-Air transport'!AG$67="no"," ",ROUND(S3184,4))</f>
        <v>0.151</v>
      </c>
      <c r="V3184" s="110">
        <f>IF('3B-Air transport'!AG$68="no"," ",ROUND(S3184,4))</f>
        <v>0.151</v>
      </c>
      <c r="W3184" s="110"/>
      <c r="AB3184" s="110">
        <f t="shared" si="203"/>
        <v>0.15100000000000011</v>
      </c>
      <c r="AC3184" s="110">
        <f>IF('3C-Water transport'!AG$56="no"," ",ROUND(AB3184,4))</f>
        <v>0.151</v>
      </c>
      <c r="AD3184" s="110">
        <f>IF('3C-Water transport'!AG$57="no"," ",ROUND(AB3184,4))</f>
        <v>0.151</v>
      </c>
      <c r="AE3184" s="110">
        <f>IF('3C-Water transport'!AG$58="no"," ",ROUND(AB3184,4))</f>
        <v>0.151</v>
      </c>
    </row>
    <row r="3185" spans="5:31" x14ac:dyDescent="0.25">
      <c r="E3185" s="110">
        <f t="shared" si="201"/>
        <v>0.15200000000000011</v>
      </c>
      <c r="F3185" s="110">
        <f>IF('3A-Rail transport'!$AG$56="no"," ",ROUND(E3185,4))</f>
        <v>0.152</v>
      </c>
      <c r="G3185" s="110">
        <f>IF('3A-Rail transport'!$AG$57="no"," ",ROUND(E3185,4))</f>
        <v>0.152</v>
      </c>
      <c r="H3185" s="110"/>
      <c r="S3185" s="110">
        <f t="shared" si="202"/>
        <v>0.15200000000000011</v>
      </c>
      <c r="T3185" s="110">
        <f>IF('3B-Air transport'!AG$66="no"," ",ROUND(S3185,4))</f>
        <v>0.152</v>
      </c>
      <c r="U3185" s="110">
        <f>IF('3B-Air transport'!AG$67="no"," ",ROUND(S3185,4))</f>
        <v>0.152</v>
      </c>
      <c r="V3185" s="110">
        <f>IF('3B-Air transport'!AG$68="no"," ",ROUND(S3185,4))</f>
        <v>0.152</v>
      </c>
      <c r="W3185" s="110"/>
      <c r="AB3185" s="110">
        <f t="shared" si="203"/>
        <v>0.15200000000000011</v>
      </c>
      <c r="AC3185" s="110">
        <f>IF('3C-Water transport'!AG$56="no"," ",ROUND(AB3185,4))</f>
        <v>0.152</v>
      </c>
      <c r="AD3185" s="110">
        <f>IF('3C-Water transport'!AG$57="no"," ",ROUND(AB3185,4))</f>
        <v>0.152</v>
      </c>
      <c r="AE3185" s="110">
        <f>IF('3C-Water transport'!AG$58="no"," ",ROUND(AB3185,4))</f>
        <v>0.152</v>
      </c>
    </row>
    <row r="3186" spans="5:31" x14ac:dyDescent="0.25">
      <c r="E3186" s="110">
        <f t="shared" si="201"/>
        <v>0.15300000000000011</v>
      </c>
      <c r="F3186" s="110">
        <f>IF('3A-Rail transport'!$AG$56="no"," ",ROUND(E3186,4))</f>
        <v>0.153</v>
      </c>
      <c r="G3186" s="110">
        <f>IF('3A-Rail transport'!$AG$57="no"," ",ROUND(E3186,4))</f>
        <v>0.153</v>
      </c>
      <c r="H3186" s="110"/>
      <c r="S3186" s="110">
        <f t="shared" si="202"/>
        <v>0.15300000000000011</v>
      </c>
      <c r="T3186" s="110">
        <f>IF('3B-Air transport'!AG$66="no"," ",ROUND(S3186,4))</f>
        <v>0.153</v>
      </c>
      <c r="U3186" s="110">
        <f>IF('3B-Air transport'!AG$67="no"," ",ROUND(S3186,4))</f>
        <v>0.153</v>
      </c>
      <c r="V3186" s="110">
        <f>IF('3B-Air transport'!AG$68="no"," ",ROUND(S3186,4))</f>
        <v>0.153</v>
      </c>
      <c r="W3186" s="110"/>
      <c r="AB3186" s="110">
        <f t="shared" si="203"/>
        <v>0.15300000000000011</v>
      </c>
      <c r="AC3186" s="110">
        <f>IF('3C-Water transport'!AG$56="no"," ",ROUND(AB3186,4))</f>
        <v>0.153</v>
      </c>
      <c r="AD3186" s="110">
        <f>IF('3C-Water transport'!AG$57="no"," ",ROUND(AB3186,4))</f>
        <v>0.153</v>
      </c>
      <c r="AE3186" s="110">
        <f>IF('3C-Water transport'!AG$58="no"," ",ROUND(AB3186,4))</f>
        <v>0.153</v>
      </c>
    </row>
    <row r="3187" spans="5:31" x14ac:dyDescent="0.25">
      <c r="E3187" s="110">
        <f t="shared" si="201"/>
        <v>0.15400000000000011</v>
      </c>
      <c r="F3187" s="110">
        <f>IF('3A-Rail transport'!$AG$56="no"," ",ROUND(E3187,4))</f>
        <v>0.154</v>
      </c>
      <c r="G3187" s="110">
        <f>IF('3A-Rail transport'!$AG$57="no"," ",ROUND(E3187,4))</f>
        <v>0.154</v>
      </c>
      <c r="H3187" s="110"/>
      <c r="S3187" s="110">
        <f t="shared" si="202"/>
        <v>0.15400000000000011</v>
      </c>
      <c r="T3187" s="110">
        <f>IF('3B-Air transport'!AG$66="no"," ",ROUND(S3187,4))</f>
        <v>0.154</v>
      </c>
      <c r="U3187" s="110">
        <f>IF('3B-Air transport'!AG$67="no"," ",ROUND(S3187,4))</f>
        <v>0.154</v>
      </c>
      <c r="V3187" s="110">
        <f>IF('3B-Air transport'!AG$68="no"," ",ROUND(S3187,4))</f>
        <v>0.154</v>
      </c>
      <c r="W3187" s="110"/>
      <c r="AB3187" s="110">
        <f t="shared" si="203"/>
        <v>0.15400000000000011</v>
      </c>
      <c r="AC3187" s="110">
        <f>IF('3C-Water transport'!AG$56="no"," ",ROUND(AB3187,4))</f>
        <v>0.154</v>
      </c>
      <c r="AD3187" s="110">
        <f>IF('3C-Water transport'!AG$57="no"," ",ROUND(AB3187,4))</f>
        <v>0.154</v>
      </c>
      <c r="AE3187" s="110">
        <f>IF('3C-Water transport'!AG$58="no"," ",ROUND(AB3187,4))</f>
        <v>0.154</v>
      </c>
    </row>
    <row r="3188" spans="5:31" x14ac:dyDescent="0.25">
      <c r="E3188" s="110">
        <f t="shared" si="201"/>
        <v>0.15500000000000011</v>
      </c>
      <c r="F3188" s="110">
        <f>IF('3A-Rail transport'!$AG$56="no"," ",ROUND(E3188,4))</f>
        <v>0.155</v>
      </c>
      <c r="G3188" s="110">
        <f>IF('3A-Rail transport'!$AG$57="no"," ",ROUND(E3188,4))</f>
        <v>0.155</v>
      </c>
      <c r="H3188" s="110"/>
      <c r="S3188" s="110">
        <f t="shared" si="202"/>
        <v>0.15500000000000011</v>
      </c>
      <c r="T3188" s="110">
        <f>IF('3B-Air transport'!AG$66="no"," ",ROUND(S3188,4))</f>
        <v>0.155</v>
      </c>
      <c r="U3188" s="110">
        <f>IF('3B-Air transport'!AG$67="no"," ",ROUND(S3188,4))</f>
        <v>0.155</v>
      </c>
      <c r="V3188" s="110">
        <f>IF('3B-Air transport'!AG$68="no"," ",ROUND(S3188,4))</f>
        <v>0.155</v>
      </c>
      <c r="W3188" s="110"/>
      <c r="AB3188" s="110">
        <f t="shared" si="203"/>
        <v>0.15500000000000011</v>
      </c>
      <c r="AC3188" s="110">
        <f>IF('3C-Water transport'!AG$56="no"," ",ROUND(AB3188,4))</f>
        <v>0.155</v>
      </c>
      <c r="AD3188" s="110">
        <f>IF('3C-Water transport'!AG$57="no"," ",ROUND(AB3188,4))</f>
        <v>0.155</v>
      </c>
      <c r="AE3188" s="110">
        <f>IF('3C-Water transport'!AG$58="no"," ",ROUND(AB3188,4))</f>
        <v>0.155</v>
      </c>
    </row>
    <row r="3189" spans="5:31" x14ac:dyDescent="0.25">
      <c r="E3189" s="110">
        <f t="shared" si="201"/>
        <v>0.15600000000000011</v>
      </c>
      <c r="F3189" s="110">
        <f>IF('3A-Rail transport'!$AG$56="no"," ",ROUND(E3189,4))</f>
        <v>0.156</v>
      </c>
      <c r="G3189" s="110">
        <f>IF('3A-Rail transport'!$AG$57="no"," ",ROUND(E3189,4))</f>
        <v>0.156</v>
      </c>
      <c r="H3189" s="110"/>
      <c r="S3189" s="110">
        <f t="shared" si="202"/>
        <v>0.15600000000000011</v>
      </c>
      <c r="T3189" s="110">
        <f>IF('3B-Air transport'!AG$66="no"," ",ROUND(S3189,4))</f>
        <v>0.156</v>
      </c>
      <c r="U3189" s="110">
        <f>IF('3B-Air transport'!AG$67="no"," ",ROUND(S3189,4))</f>
        <v>0.156</v>
      </c>
      <c r="V3189" s="110">
        <f>IF('3B-Air transport'!AG$68="no"," ",ROUND(S3189,4))</f>
        <v>0.156</v>
      </c>
      <c r="W3189" s="110"/>
      <c r="AB3189" s="110">
        <f t="shared" si="203"/>
        <v>0.15600000000000011</v>
      </c>
      <c r="AC3189" s="110">
        <f>IF('3C-Water transport'!AG$56="no"," ",ROUND(AB3189,4))</f>
        <v>0.156</v>
      </c>
      <c r="AD3189" s="110">
        <f>IF('3C-Water transport'!AG$57="no"," ",ROUND(AB3189,4))</f>
        <v>0.156</v>
      </c>
      <c r="AE3189" s="110">
        <f>IF('3C-Water transport'!AG$58="no"," ",ROUND(AB3189,4))</f>
        <v>0.156</v>
      </c>
    </row>
    <row r="3190" spans="5:31" x14ac:dyDescent="0.25">
      <c r="E3190" s="110">
        <f t="shared" si="201"/>
        <v>0.15700000000000011</v>
      </c>
      <c r="F3190" s="110">
        <f>IF('3A-Rail transport'!$AG$56="no"," ",ROUND(E3190,4))</f>
        <v>0.157</v>
      </c>
      <c r="G3190" s="110">
        <f>IF('3A-Rail transport'!$AG$57="no"," ",ROUND(E3190,4))</f>
        <v>0.157</v>
      </c>
      <c r="H3190" s="110"/>
      <c r="S3190" s="110">
        <f t="shared" si="202"/>
        <v>0.15700000000000011</v>
      </c>
      <c r="T3190" s="110">
        <f>IF('3B-Air transport'!AG$66="no"," ",ROUND(S3190,4))</f>
        <v>0.157</v>
      </c>
      <c r="U3190" s="110">
        <f>IF('3B-Air transport'!AG$67="no"," ",ROUND(S3190,4))</f>
        <v>0.157</v>
      </c>
      <c r="V3190" s="110">
        <f>IF('3B-Air transport'!AG$68="no"," ",ROUND(S3190,4))</f>
        <v>0.157</v>
      </c>
      <c r="W3190" s="110"/>
      <c r="AB3190" s="110">
        <f t="shared" si="203"/>
        <v>0.15700000000000011</v>
      </c>
      <c r="AC3190" s="110">
        <f>IF('3C-Water transport'!AG$56="no"," ",ROUND(AB3190,4))</f>
        <v>0.157</v>
      </c>
      <c r="AD3190" s="110">
        <f>IF('3C-Water transport'!AG$57="no"," ",ROUND(AB3190,4))</f>
        <v>0.157</v>
      </c>
      <c r="AE3190" s="110">
        <f>IF('3C-Water transport'!AG$58="no"," ",ROUND(AB3190,4))</f>
        <v>0.157</v>
      </c>
    </row>
    <row r="3191" spans="5:31" x14ac:dyDescent="0.25">
      <c r="E3191" s="110">
        <f t="shared" si="201"/>
        <v>0.15800000000000011</v>
      </c>
      <c r="F3191" s="110">
        <f>IF('3A-Rail transport'!$AG$56="no"," ",ROUND(E3191,4))</f>
        <v>0.158</v>
      </c>
      <c r="G3191" s="110">
        <f>IF('3A-Rail transport'!$AG$57="no"," ",ROUND(E3191,4))</f>
        <v>0.158</v>
      </c>
      <c r="H3191" s="110"/>
      <c r="S3191" s="110">
        <f t="shared" si="202"/>
        <v>0.15800000000000011</v>
      </c>
      <c r="T3191" s="110">
        <f>IF('3B-Air transport'!AG$66="no"," ",ROUND(S3191,4))</f>
        <v>0.158</v>
      </c>
      <c r="U3191" s="110">
        <f>IF('3B-Air transport'!AG$67="no"," ",ROUND(S3191,4))</f>
        <v>0.158</v>
      </c>
      <c r="V3191" s="110">
        <f>IF('3B-Air transport'!AG$68="no"," ",ROUND(S3191,4))</f>
        <v>0.158</v>
      </c>
      <c r="W3191" s="110"/>
      <c r="AB3191" s="110">
        <f t="shared" si="203"/>
        <v>0.15800000000000011</v>
      </c>
      <c r="AC3191" s="110">
        <f>IF('3C-Water transport'!AG$56="no"," ",ROUND(AB3191,4))</f>
        <v>0.158</v>
      </c>
      <c r="AD3191" s="110">
        <f>IF('3C-Water transport'!AG$57="no"," ",ROUND(AB3191,4))</f>
        <v>0.158</v>
      </c>
      <c r="AE3191" s="110">
        <f>IF('3C-Water transport'!AG$58="no"," ",ROUND(AB3191,4))</f>
        <v>0.158</v>
      </c>
    </row>
    <row r="3192" spans="5:31" x14ac:dyDescent="0.25">
      <c r="E3192" s="110">
        <f t="shared" si="201"/>
        <v>0.15900000000000011</v>
      </c>
      <c r="F3192" s="110">
        <f>IF('3A-Rail transport'!$AG$56="no"," ",ROUND(E3192,4))</f>
        <v>0.159</v>
      </c>
      <c r="G3192" s="110">
        <f>IF('3A-Rail transport'!$AG$57="no"," ",ROUND(E3192,4))</f>
        <v>0.159</v>
      </c>
      <c r="H3192" s="110"/>
      <c r="S3192" s="110">
        <f t="shared" si="202"/>
        <v>0.15900000000000011</v>
      </c>
      <c r="T3192" s="110">
        <f>IF('3B-Air transport'!AG$66="no"," ",ROUND(S3192,4))</f>
        <v>0.159</v>
      </c>
      <c r="U3192" s="110">
        <f>IF('3B-Air transport'!AG$67="no"," ",ROUND(S3192,4))</f>
        <v>0.159</v>
      </c>
      <c r="V3192" s="110">
        <f>IF('3B-Air transport'!AG$68="no"," ",ROUND(S3192,4))</f>
        <v>0.159</v>
      </c>
      <c r="W3192" s="110"/>
      <c r="AB3192" s="110">
        <f t="shared" si="203"/>
        <v>0.15900000000000011</v>
      </c>
      <c r="AC3192" s="110">
        <f>IF('3C-Water transport'!AG$56="no"," ",ROUND(AB3192,4))</f>
        <v>0.159</v>
      </c>
      <c r="AD3192" s="110">
        <f>IF('3C-Water transport'!AG$57="no"," ",ROUND(AB3192,4))</f>
        <v>0.159</v>
      </c>
      <c r="AE3192" s="110">
        <f>IF('3C-Water transport'!AG$58="no"," ",ROUND(AB3192,4))</f>
        <v>0.159</v>
      </c>
    </row>
    <row r="3193" spans="5:31" x14ac:dyDescent="0.25">
      <c r="E3193" s="110">
        <f t="shared" si="201"/>
        <v>0.16000000000000011</v>
      </c>
      <c r="F3193" s="110">
        <f>IF('3A-Rail transport'!$AG$56="no"," ",ROUND(E3193,4))</f>
        <v>0.16</v>
      </c>
      <c r="G3193" s="110">
        <f>IF('3A-Rail transport'!$AG$57="no"," ",ROUND(E3193,4))</f>
        <v>0.16</v>
      </c>
      <c r="H3193" s="110"/>
      <c r="S3193" s="110">
        <f t="shared" si="202"/>
        <v>0.16000000000000011</v>
      </c>
      <c r="T3193" s="110">
        <f>IF('3B-Air transport'!AG$66="no"," ",ROUND(S3193,4))</f>
        <v>0.16</v>
      </c>
      <c r="U3193" s="110">
        <f>IF('3B-Air transport'!AG$67="no"," ",ROUND(S3193,4))</f>
        <v>0.16</v>
      </c>
      <c r="V3193" s="110">
        <f>IF('3B-Air transport'!AG$68="no"," ",ROUND(S3193,4))</f>
        <v>0.16</v>
      </c>
      <c r="W3193" s="110"/>
      <c r="AB3193" s="110">
        <f t="shared" si="203"/>
        <v>0.16000000000000011</v>
      </c>
      <c r="AC3193" s="110">
        <f>IF('3C-Water transport'!AG$56="no"," ",ROUND(AB3193,4))</f>
        <v>0.16</v>
      </c>
      <c r="AD3193" s="110">
        <f>IF('3C-Water transport'!AG$57="no"," ",ROUND(AB3193,4))</f>
        <v>0.16</v>
      </c>
      <c r="AE3193" s="110">
        <f>IF('3C-Water transport'!AG$58="no"," ",ROUND(AB3193,4))</f>
        <v>0.16</v>
      </c>
    </row>
    <row r="3194" spans="5:31" x14ac:dyDescent="0.25">
      <c r="E3194" s="110">
        <f t="shared" si="201"/>
        <v>0.16100000000000012</v>
      </c>
      <c r="F3194" s="110">
        <f>IF('3A-Rail transport'!$AG$56="no"," ",ROUND(E3194,4))</f>
        <v>0.161</v>
      </c>
      <c r="G3194" s="110">
        <f>IF('3A-Rail transport'!$AG$57="no"," ",ROUND(E3194,4))</f>
        <v>0.161</v>
      </c>
      <c r="H3194" s="110"/>
      <c r="S3194" s="110">
        <f t="shared" si="202"/>
        <v>0.16100000000000012</v>
      </c>
      <c r="T3194" s="110">
        <f>IF('3B-Air transport'!AG$66="no"," ",ROUND(S3194,4))</f>
        <v>0.161</v>
      </c>
      <c r="U3194" s="110">
        <f>IF('3B-Air transport'!AG$67="no"," ",ROUND(S3194,4))</f>
        <v>0.161</v>
      </c>
      <c r="V3194" s="110">
        <f>IF('3B-Air transport'!AG$68="no"," ",ROUND(S3194,4))</f>
        <v>0.161</v>
      </c>
      <c r="W3194" s="110"/>
      <c r="AB3194" s="110">
        <f t="shared" si="203"/>
        <v>0.16100000000000012</v>
      </c>
      <c r="AC3194" s="110">
        <f>IF('3C-Water transport'!AG$56="no"," ",ROUND(AB3194,4))</f>
        <v>0.161</v>
      </c>
      <c r="AD3194" s="110">
        <f>IF('3C-Water transport'!AG$57="no"," ",ROUND(AB3194,4))</f>
        <v>0.161</v>
      </c>
      <c r="AE3194" s="110">
        <f>IF('3C-Water transport'!AG$58="no"," ",ROUND(AB3194,4))</f>
        <v>0.161</v>
      </c>
    </row>
    <row r="3195" spans="5:31" x14ac:dyDescent="0.25">
      <c r="E3195" s="110">
        <f t="shared" si="201"/>
        <v>0.16200000000000012</v>
      </c>
      <c r="F3195" s="110">
        <f>IF('3A-Rail transport'!$AG$56="no"," ",ROUND(E3195,4))</f>
        <v>0.16200000000000001</v>
      </c>
      <c r="G3195" s="110">
        <f>IF('3A-Rail transport'!$AG$57="no"," ",ROUND(E3195,4))</f>
        <v>0.16200000000000001</v>
      </c>
      <c r="H3195" s="110"/>
      <c r="S3195" s="110">
        <f t="shared" si="202"/>
        <v>0.16200000000000012</v>
      </c>
      <c r="T3195" s="110">
        <f>IF('3B-Air transport'!AG$66="no"," ",ROUND(S3195,4))</f>
        <v>0.16200000000000001</v>
      </c>
      <c r="U3195" s="110">
        <f>IF('3B-Air transport'!AG$67="no"," ",ROUND(S3195,4))</f>
        <v>0.16200000000000001</v>
      </c>
      <c r="V3195" s="110">
        <f>IF('3B-Air transport'!AG$68="no"," ",ROUND(S3195,4))</f>
        <v>0.16200000000000001</v>
      </c>
      <c r="W3195" s="110"/>
      <c r="AB3195" s="110">
        <f t="shared" si="203"/>
        <v>0.16200000000000012</v>
      </c>
      <c r="AC3195" s="110">
        <f>IF('3C-Water transport'!AG$56="no"," ",ROUND(AB3195,4))</f>
        <v>0.16200000000000001</v>
      </c>
      <c r="AD3195" s="110">
        <f>IF('3C-Water transport'!AG$57="no"," ",ROUND(AB3195,4))</f>
        <v>0.16200000000000001</v>
      </c>
      <c r="AE3195" s="110">
        <f>IF('3C-Water transport'!AG$58="no"," ",ROUND(AB3195,4))</f>
        <v>0.16200000000000001</v>
      </c>
    </row>
    <row r="3196" spans="5:31" x14ac:dyDescent="0.25">
      <c r="E3196" s="110">
        <f t="shared" si="201"/>
        <v>0.16300000000000012</v>
      </c>
      <c r="F3196" s="110">
        <f>IF('3A-Rail transport'!$AG$56="no"," ",ROUND(E3196,4))</f>
        <v>0.16300000000000001</v>
      </c>
      <c r="G3196" s="110">
        <f>IF('3A-Rail transport'!$AG$57="no"," ",ROUND(E3196,4))</f>
        <v>0.16300000000000001</v>
      </c>
      <c r="H3196" s="110"/>
      <c r="S3196" s="110">
        <f t="shared" si="202"/>
        <v>0.16300000000000012</v>
      </c>
      <c r="T3196" s="110">
        <f>IF('3B-Air transport'!AG$66="no"," ",ROUND(S3196,4))</f>
        <v>0.16300000000000001</v>
      </c>
      <c r="U3196" s="110">
        <f>IF('3B-Air transport'!AG$67="no"," ",ROUND(S3196,4))</f>
        <v>0.16300000000000001</v>
      </c>
      <c r="V3196" s="110">
        <f>IF('3B-Air transport'!AG$68="no"," ",ROUND(S3196,4))</f>
        <v>0.16300000000000001</v>
      </c>
      <c r="W3196" s="110"/>
      <c r="AB3196" s="110">
        <f t="shared" si="203"/>
        <v>0.16300000000000012</v>
      </c>
      <c r="AC3196" s="110">
        <f>IF('3C-Water transport'!AG$56="no"," ",ROUND(AB3196,4))</f>
        <v>0.16300000000000001</v>
      </c>
      <c r="AD3196" s="110">
        <f>IF('3C-Water transport'!AG$57="no"," ",ROUND(AB3196,4))</f>
        <v>0.16300000000000001</v>
      </c>
      <c r="AE3196" s="110">
        <f>IF('3C-Water transport'!AG$58="no"," ",ROUND(AB3196,4))</f>
        <v>0.16300000000000001</v>
      </c>
    </row>
    <row r="3197" spans="5:31" x14ac:dyDescent="0.25">
      <c r="E3197" s="110">
        <f t="shared" si="201"/>
        <v>0.16400000000000012</v>
      </c>
      <c r="F3197" s="110">
        <f>IF('3A-Rail transport'!$AG$56="no"," ",ROUND(E3197,4))</f>
        <v>0.16400000000000001</v>
      </c>
      <c r="G3197" s="110">
        <f>IF('3A-Rail transport'!$AG$57="no"," ",ROUND(E3197,4))</f>
        <v>0.16400000000000001</v>
      </c>
      <c r="H3197" s="110"/>
      <c r="S3197" s="110">
        <f t="shared" si="202"/>
        <v>0.16400000000000012</v>
      </c>
      <c r="T3197" s="110">
        <f>IF('3B-Air transport'!AG$66="no"," ",ROUND(S3197,4))</f>
        <v>0.16400000000000001</v>
      </c>
      <c r="U3197" s="110">
        <f>IF('3B-Air transport'!AG$67="no"," ",ROUND(S3197,4))</f>
        <v>0.16400000000000001</v>
      </c>
      <c r="V3197" s="110">
        <f>IF('3B-Air transport'!AG$68="no"," ",ROUND(S3197,4))</f>
        <v>0.16400000000000001</v>
      </c>
      <c r="W3197" s="110"/>
      <c r="AB3197" s="110">
        <f t="shared" si="203"/>
        <v>0.16400000000000012</v>
      </c>
      <c r="AC3197" s="110">
        <f>IF('3C-Water transport'!AG$56="no"," ",ROUND(AB3197,4))</f>
        <v>0.16400000000000001</v>
      </c>
      <c r="AD3197" s="110">
        <f>IF('3C-Water transport'!AG$57="no"," ",ROUND(AB3197,4))</f>
        <v>0.16400000000000001</v>
      </c>
      <c r="AE3197" s="110">
        <f>IF('3C-Water transport'!AG$58="no"," ",ROUND(AB3197,4))</f>
        <v>0.16400000000000001</v>
      </c>
    </row>
    <row r="3198" spans="5:31" x14ac:dyDescent="0.25">
      <c r="E3198" s="110">
        <f t="shared" si="201"/>
        <v>0.16500000000000012</v>
      </c>
      <c r="F3198" s="110">
        <f>IF('3A-Rail transport'!$AG$56="no"," ",ROUND(E3198,4))</f>
        <v>0.16500000000000001</v>
      </c>
      <c r="G3198" s="110">
        <f>IF('3A-Rail transport'!$AG$57="no"," ",ROUND(E3198,4))</f>
        <v>0.16500000000000001</v>
      </c>
      <c r="H3198" s="110"/>
      <c r="S3198" s="110">
        <f t="shared" si="202"/>
        <v>0.16500000000000012</v>
      </c>
      <c r="T3198" s="110">
        <f>IF('3B-Air transport'!AG$66="no"," ",ROUND(S3198,4))</f>
        <v>0.16500000000000001</v>
      </c>
      <c r="U3198" s="110">
        <f>IF('3B-Air transport'!AG$67="no"," ",ROUND(S3198,4))</f>
        <v>0.16500000000000001</v>
      </c>
      <c r="V3198" s="110">
        <f>IF('3B-Air transport'!AG$68="no"," ",ROUND(S3198,4))</f>
        <v>0.16500000000000001</v>
      </c>
      <c r="W3198" s="110"/>
      <c r="AB3198" s="110">
        <f t="shared" si="203"/>
        <v>0.16500000000000012</v>
      </c>
      <c r="AC3198" s="110">
        <f>IF('3C-Water transport'!AG$56="no"," ",ROUND(AB3198,4))</f>
        <v>0.16500000000000001</v>
      </c>
      <c r="AD3198" s="110">
        <f>IF('3C-Water transport'!AG$57="no"," ",ROUND(AB3198,4))</f>
        <v>0.16500000000000001</v>
      </c>
      <c r="AE3198" s="110">
        <f>IF('3C-Water transport'!AG$58="no"," ",ROUND(AB3198,4))</f>
        <v>0.16500000000000001</v>
      </c>
    </row>
    <row r="3199" spans="5:31" x14ac:dyDescent="0.25">
      <c r="E3199" s="110">
        <f t="shared" si="201"/>
        <v>0.16600000000000012</v>
      </c>
      <c r="F3199" s="110">
        <f>IF('3A-Rail transport'!$AG$56="no"," ",ROUND(E3199,4))</f>
        <v>0.16600000000000001</v>
      </c>
      <c r="G3199" s="110">
        <f>IF('3A-Rail transport'!$AG$57="no"," ",ROUND(E3199,4))</f>
        <v>0.16600000000000001</v>
      </c>
      <c r="H3199" s="110"/>
      <c r="S3199" s="110">
        <f t="shared" si="202"/>
        <v>0.16600000000000012</v>
      </c>
      <c r="T3199" s="110">
        <f>IF('3B-Air transport'!AG$66="no"," ",ROUND(S3199,4))</f>
        <v>0.16600000000000001</v>
      </c>
      <c r="U3199" s="110">
        <f>IF('3B-Air transport'!AG$67="no"," ",ROUND(S3199,4))</f>
        <v>0.16600000000000001</v>
      </c>
      <c r="V3199" s="110">
        <f>IF('3B-Air transport'!AG$68="no"," ",ROUND(S3199,4))</f>
        <v>0.16600000000000001</v>
      </c>
      <c r="W3199" s="110"/>
      <c r="AB3199" s="110">
        <f t="shared" si="203"/>
        <v>0.16600000000000012</v>
      </c>
      <c r="AC3199" s="110">
        <f>IF('3C-Water transport'!AG$56="no"," ",ROUND(AB3199,4))</f>
        <v>0.16600000000000001</v>
      </c>
      <c r="AD3199" s="110">
        <f>IF('3C-Water transport'!AG$57="no"," ",ROUND(AB3199,4))</f>
        <v>0.16600000000000001</v>
      </c>
      <c r="AE3199" s="110">
        <f>IF('3C-Water transport'!AG$58="no"," ",ROUND(AB3199,4))</f>
        <v>0.16600000000000001</v>
      </c>
    </row>
    <row r="3200" spans="5:31" x14ac:dyDescent="0.25">
      <c r="E3200" s="110">
        <f t="shared" si="201"/>
        <v>0.16700000000000012</v>
      </c>
      <c r="F3200" s="110">
        <f>IF('3A-Rail transport'!$AG$56="no"," ",ROUND(E3200,4))</f>
        <v>0.16700000000000001</v>
      </c>
      <c r="G3200" s="110">
        <f>IF('3A-Rail transport'!$AG$57="no"," ",ROUND(E3200,4))</f>
        <v>0.16700000000000001</v>
      </c>
      <c r="H3200" s="110"/>
      <c r="S3200" s="110">
        <f t="shared" si="202"/>
        <v>0.16700000000000012</v>
      </c>
      <c r="T3200" s="110">
        <f>IF('3B-Air transport'!AG$66="no"," ",ROUND(S3200,4))</f>
        <v>0.16700000000000001</v>
      </c>
      <c r="U3200" s="110">
        <f>IF('3B-Air transport'!AG$67="no"," ",ROUND(S3200,4))</f>
        <v>0.16700000000000001</v>
      </c>
      <c r="V3200" s="110">
        <f>IF('3B-Air transport'!AG$68="no"," ",ROUND(S3200,4))</f>
        <v>0.16700000000000001</v>
      </c>
      <c r="W3200" s="110"/>
      <c r="AB3200" s="110">
        <f t="shared" si="203"/>
        <v>0.16700000000000012</v>
      </c>
      <c r="AC3200" s="110">
        <f>IF('3C-Water transport'!AG$56="no"," ",ROUND(AB3200,4))</f>
        <v>0.16700000000000001</v>
      </c>
      <c r="AD3200" s="110">
        <f>IF('3C-Water transport'!AG$57="no"," ",ROUND(AB3200,4))</f>
        <v>0.16700000000000001</v>
      </c>
      <c r="AE3200" s="110">
        <f>IF('3C-Water transport'!AG$58="no"," ",ROUND(AB3200,4))</f>
        <v>0.16700000000000001</v>
      </c>
    </row>
    <row r="3201" spans="5:31" x14ac:dyDescent="0.25">
      <c r="E3201" s="110">
        <f t="shared" si="201"/>
        <v>0.16800000000000012</v>
      </c>
      <c r="F3201" s="110">
        <f>IF('3A-Rail transport'!$AG$56="no"," ",ROUND(E3201,4))</f>
        <v>0.16800000000000001</v>
      </c>
      <c r="G3201" s="110">
        <f>IF('3A-Rail transport'!$AG$57="no"," ",ROUND(E3201,4))</f>
        <v>0.16800000000000001</v>
      </c>
      <c r="H3201" s="110"/>
      <c r="S3201" s="110">
        <f t="shared" si="202"/>
        <v>0.16800000000000012</v>
      </c>
      <c r="T3201" s="110">
        <f>IF('3B-Air transport'!AG$66="no"," ",ROUND(S3201,4))</f>
        <v>0.16800000000000001</v>
      </c>
      <c r="U3201" s="110">
        <f>IF('3B-Air transport'!AG$67="no"," ",ROUND(S3201,4))</f>
        <v>0.16800000000000001</v>
      </c>
      <c r="V3201" s="110">
        <f>IF('3B-Air transport'!AG$68="no"," ",ROUND(S3201,4))</f>
        <v>0.16800000000000001</v>
      </c>
      <c r="W3201" s="110"/>
      <c r="AB3201" s="110">
        <f t="shared" si="203"/>
        <v>0.16800000000000012</v>
      </c>
      <c r="AC3201" s="110">
        <f>IF('3C-Water transport'!AG$56="no"," ",ROUND(AB3201,4))</f>
        <v>0.16800000000000001</v>
      </c>
      <c r="AD3201" s="110">
        <f>IF('3C-Water transport'!AG$57="no"," ",ROUND(AB3201,4))</f>
        <v>0.16800000000000001</v>
      </c>
      <c r="AE3201" s="110">
        <f>IF('3C-Water transport'!AG$58="no"," ",ROUND(AB3201,4))</f>
        <v>0.16800000000000001</v>
      </c>
    </row>
    <row r="3202" spans="5:31" x14ac:dyDescent="0.25">
      <c r="E3202" s="110">
        <f t="shared" si="201"/>
        <v>0.16900000000000012</v>
      </c>
      <c r="F3202" s="110">
        <f>IF('3A-Rail transport'!$AG$56="no"," ",ROUND(E3202,4))</f>
        <v>0.16900000000000001</v>
      </c>
      <c r="G3202" s="110">
        <f>IF('3A-Rail transport'!$AG$57="no"," ",ROUND(E3202,4))</f>
        <v>0.16900000000000001</v>
      </c>
      <c r="H3202" s="110"/>
      <c r="S3202" s="110">
        <f t="shared" si="202"/>
        <v>0.16900000000000012</v>
      </c>
      <c r="T3202" s="110">
        <f>IF('3B-Air transport'!AG$66="no"," ",ROUND(S3202,4))</f>
        <v>0.16900000000000001</v>
      </c>
      <c r="U3202" s="110">
        <f>IF('3B-Air transport'!AG$67="no"," ",ROUND(S3202,4))</f>
        <v>0.16900000000000001</v>
      </c>
      <c r="V3202" s="110">
        <f>IF('3B-Air transport'!AG$68="no"," ",ROUND(S3202,4))</f>
        <v>0.16900000000000001</v>
      </c>
      <c r="W3202" s="110"/>
      <c r="AB3202" s="110">
        <f t="shared" si="203"/>
        <v>0.16900000000000012</v>
      </c>
      <c r="AC3202" s="110">
        <f>IF('3C-Water transport'!AG$56="no"," ",ROUND(AB3202,4))</f>
        <v>0.16900000000000001</v>
      </c>
      <c r="AD3202" s="110">
        <f>IF('3C-Water transport'!AG$57="no"," ",ROUND(AB3202,4))</f>
        <v>0.16900000000000001</v>
      </c>
      <c r="AE3202" s="110">
        <f>IF('3C-Water transport'!AG$58="no"," ",ROUND(AB3202,4))</f>
        <v>0.16900000000000001</v>
      </c>
    </row>
    <row r="3203" spans="5:31" x14ac:dyDescent="0.25">
      <c r="E3203" s="110">
        <f t="shared" si="201"/>
        <v>0.17000000000000012</v>
      </c>
      <c r="F3203" s="110">
        <f>IF('3A-Rail transport'!$AG$56="no"," ",ROUND(E3203,4))</f>
        <v>0.17</v>
      </c>
      <c r="G3203" s="110">
        <f>IF('3A-Rail transport'!$AG$57="no"," ",ROUND(E3203,4))</f>
        <v>0.17</v>
      </c>
      <c r="H3203" s="110"/>
      <c r="S3203" s="110">
        <f t="shared" si="202"/>
        <v>0.17000000000000012</v>
      </c>
      <c r="T3203" s="110">
        <f>IF('3B-Air transport'!AG$66="no"," ",ROUND(S3203,4))</f>
        <v>0.17</v>
      </c>
      <c r="U3203" s="110">
        <f>IF('3B-Air transport'!AG$67="no"," ",ROUND(S3203,4))</f>
        <v>0.17</v>
      </c>
      <c r="V3203" s="110">
        <f>IF('3B-Air transport'!AG$68="no"," ",ROUND(S3203,4))</f>
        <v>0.17</v>
      </c>
      <c r="W3203" s="110"/>
      <c r="AB3203" s="110">
        <f t="shared" si="203"/>
        <v>0.17000000000000012</v>
      </c>
      <c r="AC3203" s="110">
        <f>IF('3C-Water transport'!AG$56="no"," ",ROUND(AB3203,4))</f>
        <v>0.17</v>
      </c>
      <c r="AD3203" s="110">
        <f>IF('3C-Water transport'!AG$57="no"," ",ROUND(AB3203,4))</f>
        <v>0.17</v>
      </c>
      <c r="AE3203" s="110">
        <f>IF('3C-Water transport'!AG$58="no"," ",ROUND(AB3203,4))</f>
        <v>0.17</v>
      </c>
    </row>
    <row r="3204" spans="5:31" x14ac:dyDescent="0.25">
      <c r="E3204" s="110">
        <f t="shared" si="201"/>
        <v>0.17100000000000012</v>
      </c>
      <c r="F3204" s="110">
        <f>IF('3A-Rail transport'!$AG$56="no"," ",ROUND(E3204,4))</f>
        <v>0.17100000000000001</v>
      </c>
      <c r="G3204" s="110">
        <f>IF('3A-Rail transport'!$AG$57="no"," ",ROUND(E3204,4))</f>
        <v>0.17100000000000001</v>
      </c>
      <c r="H3204" s="110"/>
      <c r="S3204" s="110">
        <f t="shared" si="202"/>
        <v>0.17100000000000012</v>
      </c>
      <c r="T3204" s="110">
        <f>IF('3B-Air transport'!AG$66="no"," ",ROUND(S3204,4))</f>
        <v>0.17100000000000001</v>
      </c>
      <c r="U3204" s="110">
        <f>IF('3B-Air transport'!AG$67="no"," ",ROUND(S3204,4))</f>
        <v>0.17100000000000001</v>
      </c>
      <c r="V3204" s="110">
        <f>IF('3B-Air transport'!AG$68="no"," ",ROUND(S3204,4))</f>
        <v>0.17100000000000001</v>
      </c>
      <c r="W3204" s="110"/>
      <c r="AB3204" s="110">
        <f t="shared" si="203"/>
        <v>0.17100000000000012</v>
      </c>
      <c r="AC3204" s="110">
        <f>IF('3C-Water transport'!AG$56="no"," ",ROUND(AB3204,4))</f>
        <v>0.17100000000000001</v>
      </c>
      <c r="AD3204" s="110">
        <f>IF('3C-Water transport'!AG$57="no"," ",ROUND(AB3204,4))</f>
        <v>0.17100000000000001</v>
      </c>
      <c r="AE3204" s="110">
        <f>IF('3C-Water transport'!AG$58="no"," ",ROUND(AB3204,4))</f>
        <v>0.17100000000000001</v>
      </c>
    </row>
    <row r="3205" spans="5:31" x14ac:dyDescent="0.25">
      <c r="E3205" s="110">
        <f t="shared" si="201"/>
        <v>0.17200000000000013</v>
      </c>
      <c r="F3205" s="110">
        <f>IF('3A-Rail transport'!$AG$56="no"," ",ROUND(E3205,4))</f>
        <v>0.17199999999999999</v>
      </c>
      <c r="G3205" s="110">
        <f>IF('3A-Rail transport'!$AG$57="no"," ",ROUND(E3205,4))</f>
        <v>0.17199999999999999</v>
      </c>
      <c r="H3205" s="110"/>
      <c r="S3205" s="110">
        <f t="shared" si="202"/>
        <v>0.17200000000000013</v>
      </c>
      <c r="T3205" s="110">
        <f>IF('3B-Air transport'!AG$66="no"," ",ROUND(S3205,4))</f>
        <v>0.17199999999999999</v>
      </c>
      <c r="U3205" s="110">
        <f>IF('3B-Air transport'!AG$67="no"," ",ROUND(S3205,4))</f>
        <v>0.17199999999999999</v>
      </c>
      <c r="V3205" s="110">
        <f>IF('3B-Air transport'!AG$68="no"," ",ROUND(S3205,4))</f>
        <v>0.17199999999999999</v>
      </c>
      <c r="W3205" s="110"/>
      <c r="AB3205" s="110">
        <f t="shared" si="203"/>
        <v>0.17200000000000013</v>
      </c>
      <c r="AC3205" s="110">
        <f>IF('3C-Water transport'!AG$56="no"," ",ROUND(AB3205,4))</f>
        <v>0.17199999999999999</v>
      </c>
      <c r="AD3205" s="110">
        <f>IF('3C-Water transport'!AG$57="no"," ",ROUND(AB3205,4))</f>
        <v>0.17199999999999999</v>
      </c>
      <c r="AE3205" s="110">
        <f>IF('3C-Water transport'!AG$58="no"," ",ROUND(AB3205,4))</f>
        <v>0.17199999999999999</v>
      </c>
    </row>
    <row r="3206" spans="5:31" x14ac:dyDescent="0.25">
      <c r="E3206" s="110">
        <f t="shared" si="201"/>
        <v>0.17300000000000013</v>
      </c>
      <c r="F3206" s="110">
        <f>IF('3A-Rail transport'!$AG$56="no"," ",ROUND(E3206,4))</f>
        <v>0.17299999999999999</v>
      </c>
      <c r="G3206" s="110">
        <f>IF('3A-Rail transport'!$AG$57="no"," ",ROUND(E3206,4))</f>
        <v>0.17299999999999999</v>
      </c>
      <c r="H3206" s="110"/>
      <c r="S3206" s="110">
        <f t="shared" si="202"/>
        <v>0.17300000000000013</v>
      </c>
      <c r="T3206" s="110">
        <f>IF('3B-Air transport'!AG$66="no"," ",ROUND(S3206,4))</f>
        <v>0.17299999999999999</v>
      </c>
      <c r="U3206" s="110">
        <f>IF('3B-Air transport'!AG$67="no"," ",ROUND(S3206,4))</f>
        <v>0.17299999999999999</v>
      </c>
      <c r="V3206" s="110">
        <f>IF('3B-Air transport'!AG$68="no"," ",ROUND(S3206,4))</f>
        <v>0.17299999999999999</v>
      </c>
      <c r="W3206" s="110"/>
      <c r="AB3206" s="110">
        <f t="shared" si="203"/>
        <v>0.17300000000000013</v>
      </c>
      <c r="AC3206" s="110">
        <f>IF('3C-Water transport'!AG$56="no"," ",ROUND(AB3206,4))</f>
        <v>0.17299999999999999</v>
      </c>
      <c r="AD3206" s="110">
        <f>IF('3C-Water transport'!AG$57="no"," ",ROUND(AB3206,4))</f>
        <v>0.17299999999999999</v>
      </c>
      <c r="AE3206" s="110">
        <f>IF('3C-Water transport'!AG$58="no"," ",ROUND(AB3206,4))</f>
        <v>0.17299999999999999</v>
      </c>
    </row>
    <row r="3207" spans="5:31" x14ac:dyDescent="0.25">
      <c r="E3207" s="110">
        <f t="shared" si="201"/>
        <v>0.17400000000000013</v>
      </c>
      <c r="F3207" s="110">
        <f>IF('3A-Rail transport'!$AG$56="no"," ",ROUND(E3207,4))</f>
        <v>0.17399999999999999</v>
      </c>
      <c r="G3207" s="110">
        <f>IF('3A-Rail transport'!$AG$57="no"," ",ROUND(E3207,4))</f>
        <v>0.17399999999999999</v>
      </c>
      <c r="H3207" s="110"/>
      <c r="S3207" s="110">
        <f t="shared" si="202"/>
        <v>0.17400000000000013</v>
      </c>
      <c r="T3207" s="110">
        <f>IF('3B-Air transport'!AG$66="no"," ",ROUND(S3207,4))</f>
        <v>0.17399999999999999</v>
      </c>
      <c r="U3207" s="110">
        <f>IF('3B-Air transport'!AG$67="no"," ",ROUND(S3207,4))</f>
        <v>0.17399999999999999</v>
      </c>
      <c r="V3207" s="110">
        <f>IF('3B-Air transport'!AG$68="no"," ",ROUND(S3207,4))</f>
        <v>0.17399999999999999</v>
      </c>
      <c r="W3207" s="110"/>
      <c r="AB3207" s="110">
        <f t="shared" si="203"/>
        <v>0.17400000000000013</v>
      </c>
      <c r="AC3207" s="110">
        <f>IF('3C-Water transport'!AG$56="no"," ",ROUND(AB3207,4))</f>
        <v>0.17399999999999999</v>
      </c>
      <c r="AD3207" s="110">
        <f>IF('3C-Water transport'!AG$57="no"," ",ROUND(AB3207,4))</f>
        <v>0.17399999999999999</v>
      </c>
      <c r="AE3207" s="110">
        <f>IF('3C-Water transport'!AG$58="no"," ",ROUND(AB3207,4))</f>
        <v>0.17399999999999999</v>
      </c>
    </row>
    <row r="3208" spans="5:31" x14ac:dyDescent="0.25">
      <c r="E3208" s="110">
        <f t="shared" si="201"/>
        <v>0.17500000000000013</v>
      </c>
      <c r="F3208" s="110">
        <f>IF('3A-Rail transport'!$AG$56="no"," ",ROUND(E3208,4))</f>
        <v>0.17499999999999999</v>
      </c>
      <c r="G3208" s="110">
        <f>IF('3A-Rail transport'!$AG$57="no"," ",ROUND(E3208,4))</f>
        <v>0.17499999999999999</v>
      </c>
      <c r="H3208" s="110"/>
      <c r="S3208" s="110">
        <f t="shared" si="202"/>
        <v>0.17500000000000013</v>
      </c>
      <c r="T3208" s="110">
        <f>IF('3B-Air transport'!AG$66="no"," ",ROUND(S3208,4))</f>
        <v>0.17499999999999999</v>
      </c>
      <c r="U3208" s="110">
        <f>IF('3B-Air transport'!AG$67="no"," ",ROUND(S3208,4))</f>
        <v>0.17499999999999999</v>
      </c>
      <c r="V3208" s="110">
        <f>IF('3B-Air transport'!AG$68="no"," ",ROUND(S3208,4))</f>
        <v>0.17499999999999999</v>
      </c>
      <c r="W3208" s="110"/>
      <c r="AB3208" s="110">
        <f t="shared" si="203"/>
        <v>0.17500000000000013</v>
      </c>
      <c r="AC3208" s="110">
        <f>IF('3C-Water transport'!AG$56="no"," ",ROUND(AB3208,4))</f>
        <v>0.17499999999999999</v>
      </c>
      <c r="AD3208" s="110">
        <f>IF('3C-Water transport'!AG$57="no"," ",ROUND(AB3208,4))</f>
        <v>0.17499999999999999</v>
      </c>
      <c r="AE3208" s="110">
        <f>IF('3C-Water transport'!AG$58="no"," ",ROUND(AB3208,4))</f>
        <v>0.17499999999999999</v>
      </c>
    </row>
    <row r="3209" spans="5:31" x14ac:dyDescent="0.25">
      <c r="E3209" s="110">
        <f t="shared" si="201"/>
        <v>0.17600000000000013</v>
      </c>
      <c r="F3209" s="110">
        <f>IF('3A-Rail transport'!$AG$56="no"," ",ROUND(E3209,4))</f>
        <v>0.17599999999999999</v>
      </c>
      <c r="G3209" s="110">
        <f>IF('3A-Rail transport'!$AG$57="no"," ",ROUND(E3209,4))</f>
        <v>0.17599999999999999</v>
      </c>
      <c r="H3209" s="110"/>
      <c r="S3209" s="110">
        <f t="shared" si="202"/>
        <v>0.17600000000000013</v>
      </c>
      <c r="T3209" s="110">
        <f>IF('3B-Air transport'!AG$66="no"," ",ROUND(S3209,4))</f>
        <v>0.17599999999999999</v>
      </c>
      <c r="U3209" s="110">
        <f>IF('3B-Air transport'!AG$67="no"," ",ROUND(S3209,4))</f>
        <v>0.17599999999999999</v>
      </c>
      <c r="V3209" s="110">
        <f>IF('3B-Air transport'!AG$68="no"," ",ROUND(S3209,4))</f>
        <v>0.17599999999999999</v>
      </c>
      <c r="W3209" s="110"/>
      <c r="AB3209" s="110">
        <f t="shared" si="203"/>
        <v>0.17600000000000013</v>
      </c>
      <c r="AC3209" s="110">
        <f>IF('3C-Water transport'!AG$56="no"," ",ROUND(AB3209,4))</f>
        <v>0.17599999999999999</v>
      </c>
      <c r="AD3209" s="110">
        <f>IF('3C-Water transport'!AG$57="no"," ",ROUND(AB3209,4))</f>
        <v>0.17599999999999999</v>
      </c>
      <c r="AE3209" s="110">
        <f>IF('3C-Water transport'!AG$58="no"," ",ROUND(AB3209,4))</f>
        <v>0.17599999999999999</v>
      </c>
    </row>
    <row r="3210" spans="5:31" x14ac:dyDescent="0.25">
      <c r="E3210" s="110">
        <f t="shared" si="201"/>
        <v>0.17700000000000013</v>
      </c>
      <c r="F3210" s="110">
        <f>IF('3A-Rail transport'!$AG$56="no"," ",ROUND(E3210,4))</f>
        <v>0.17699999999999999</v>
      </c>
      <c r="G3210" s="110">
        <f>IF('3A-Rail transport'!$AG$57="no"," ",ROUND(E3210,4))</f>
        <v>0.17699999999999999</v>
      </c>
      <c r="H3210" s="110"/>
      <c r="S3210" s="110">
        <f t="shared" si="202"/>
        <v>0.17700000000000013</v>
      </c>
      <c r="T3210" s="110">
        <f>IF('3B-Air transport'!AG$66="no"," ",ROUND(S3210,4))</f>
        <v>0.17699999999999999</v>
      </c>
      <c r="U3210" s="110">
        <f>IF('3B-Air transport'!AG$67="no"," ",ROUND(S3210,4))</f>
        <v>0.17699999999999999</v>
      </c>
      <c r="V3210" s="110">
        <f>IF('3B-Air transport'!AG$68="no"," ",ROUND(S3210,4))</f>
        <v>0.17699999999999999</v>
      </c>
      <c r="W3210" s="110"/>
      <c r="AB3210" s="110">
        <f t="shared" si="203"/>
        <v>0.17700000000000013</v>
      </c>
      <c r="AC3210" s="110">
        <f>IF('3C-Water transport'!AG$56="no"," ",ROUND(AB3210,4))</f>
        <v>0.17699999999999999</v>
      </c>
      <c r="AD3210" s="110">
        <f>IF('3C-Water transport'!AG$57="no"," ",ROUND(AB3210,4))</f>
        <v>0.17699999999999999</v>
      </c>
      <c r="AE3210" s="110">
        <f>IF('3C-Water transport'!AG$58="no"," ",ROUND(AB3210,4))</f>
        <v>0.17699999999999999</v>
      </c>
    </row>
    <row r="3211" spans="5:31" x14ac:dyDescent="0.25">
      <c r="E3211" s="110">
        <f t="shared" si="201"/>
        <v>0.17800000000000013</v>
      </c>
      <c r="F3211" s="110">
        <f>IF('3A-Rail transport'!$AG$56="no"," ",ROUND(E3211,4))</f>
        <v>0.17799999999999999</v>
      </c>
      <c r="G3211" s="110">
        <f>IF('3A-Rail transport'!$AG$57="no"," ",ROUND(E3211,4))</f>
        <v>0.17799999999999999</v>
      </c>
      <c r="H3211" s="110"/>
      <c r="S3211" s="110">
        <f t="shared" si="202"/>
        <v>0.17800000000000013</v>
      </c>
      <c r="T3211" s="110">
        <f>IF('3B-Air transport'!AG$66="no"," ",ROUND(S3211,4))</f>
        <v>0.17799999999999999</v>
      </c>
      <c r="U3211" s="110">
        <f>IF('3B-Air transport'!AG$67="no"," ",ROUND(S3211,4))</f>
        <v>0.17799999999999999</v>
      </c>
      <c r="V3211" s="110">
        <f>IF('3B-Air transport'!AG$68="no"," ",ROUND(S3211,4))</f>
        <v>0.17799999999999999</v>
      </c>
      <c r="W3211" s="110"/>
      <c r="AB3211" s="110">
        <f t="shared" si="203"/>
        <v>0.17800000000000013</v>
      </c>
      <c r="AC3211" s="110">
        <f>IF('3C-Water transport'!AG$56="no"," ",ROUND(AB3211,4))</f>
        <v>0.17799999999999999</v>
      </c>
      <c r="AD3211" s="110">
        <f>IF('3C-Water transport'!AG$57="no"," ",ROUND(AB3211,4))</f>
        <v>0.17799999999999999</v>
      </c>
      <c r="AE3211" s="110">
        <f>IF('3C-Water transport'!AG$58="no"," ",ROUND(AB3211,4))</f>
        <v>0.17799999999999999</v>
      </c>
    </row>
    <row r="3212" spans="5:31" x14ac:dyDescent="0.25">
      <c r="E3212" s="110">
        <f t="shared" si="201"/>
        <v>0.17900000000000013</v>
      </c>
      <c r="F3212" s="110">
        <f>IF('3A-Rail transport'!$AG$56="no"," ",ROUND(E3212,4))</f>
        <v>0.17899999999999999</v>
      </c>
      <c r="G3212" s="110">
        <f>IF('3A-Rail transport'!$AG$57="no"," ",ROUND(E3212,4))</f>
        <v>0.17899999999999999</v>
      </c>
      <c r="H3212" s="110"/>
      <c r="S3212" s="110">
        <f t="shared" si="202"/>
        <v>0.17900000000000013</v>
      </c>
      <c r="T3212" s="110">
        <f>IF('3B-Air transport'!AG$66="no"," ",ROUND(S3212,4))</f>
        <v>0.17899999999999999</v>
      </c>
      <c r="U3212" s="110">
        <f>IF('3B-Air transport'!AG$67="no"," ",ROUND(S3212,4))</f>
        <v>0.17899999999999999</v>
      </c>
      <c r="V3212" s="110">
        <f>IF('3B-Air transport'!AG$68="no"," ",ROUND(S3212,4))</f>
        <v>0.17899999999999999</v>
      </c>
      <c r="W3212" s="110"/>
      <c r="AB3212" s="110">
        <f t="shared" si="203"/>
        <v>0.17900000000000013</v>
      </c>
      <c r="AC3212" s="110">
        <f>IF('3C-Water transport'!AG$56="no"," ",ROUND(AB3212,4))</f>
        <v>0.17899999999999999</v>
      </c>
      <c r="AD3212" s="110">
        <f>IF('3C-Water transport'!AG$57="no"," ",ROUND(AB3212,4))</f>
        <v>0.17899999999999999</v>
      </c>
      <c r="AE3212" s="110">
        <f>IF('3C-Water transport'!AG$58="no"," ",ROUND(AB3212,4))</f>
        <v>0.17899999999999999</v>
      </c>
    </row>
    <row r="3213" spans="5:31" x14ac:dyDescent="0.25">
      <c r="E3213" s="110">
        <f t="shared" si="201"/>
        <v>0.18000000000000013</v>
      </c>
      <c r="F3213" s="110">
        <f>IF('3A-Rail transport'!$AG$56="no"," ",ROUND(E3213,4))</f>
        <v>0.18</v>
      </c>
      <c r="G3213" s="110">
        <f>IF('3A-Rail transport'!$AG$57="no"," ",ROUND(E3213,4))</f>
        <v>0.18</v>
      </c>
      <c r="H3213" s="110"/>
      <c r="S3213" s="110">
        <f t="shared" si="202"/>
        <v>0.18000000000000013</v>
      </c>
      <c r="T3213" s="110">
        <f>IF('3B-Air transport'!AG$66="no"," ",ROUND(S3213,4))</f>
        <v>0.18</v>
      </c>
      <c r="U3213" s="110">
        <f>IF('3B-Air transport'!AG$67="no"," ",ROUND(S3213,4))</f>
        <v>0.18</v>
      </c>
      <c r="V3213" s="110">
        <f>IF('3B-Air transport'!AG$68="no"," ",ROUND(S3213,4))</f>
        <v>0.18</v>
      </c>
      <c r="W3213" s="110"/>
      <c r="AB3213" s="110">
        <f t="shared" si="203"/>
        <v>0.18000000000000013</v>
      </c>
      <c r="AC3213" s="110">
        <f>IF('3C-Water transport'!AG$56="no"," ",ROUND(AB3213,4))</f>
        <v>0.18</v>
      </c>
      <c r="AD3213" s="110">
        <f>IF('3C-Water transport'!AG$57="no"," ",ROUND(AB3213,4))</f>
        <v>0.18</v>
      </c>
      <c r="AE3213" s="110">
        <f>IF('3C-Water transport'!AG$58="no"," ",ROUND(AB3213,4))</f>
        <v>0.18</v>
      </c>
    </row>
    <row r="3214" spans="5:31" x14ac:dyDescent="0.25">
      <c r="E3214" s="110">
        <f t="shared" si="201"/>
        <v>0.18100000000000013</v>
      </c>
      <c r="F3214" s="110">
        <f>IF('3A-Rail transport'!$AG$56="no"," ",ROUND(E3214,4))</f>
        <v>0.18099999999999999</v>
      </c>
      <c r="G3214" s="110">
        <f>IF('3A-Rail transport'!$AG$57="no"," ",ROUND(E3214,4))</f>
        <v>0.18099999999999999</v>
      </c>
      <c r="H3214" s="110"/>
      <c r="S3214" s="110">
        <f t="shared" si="202"/>
        <v>0.18100000000000013</v>
      </c>
      <c r="T3214" s="110">
        <f>IF('3B-Air transport'!AG$66="no"," ",ROUND(S3214,4))</f>
        <v>0.18099999999999999</v>
      </c>
      <c r="U3214" s="110">
        <f>IF('3B-Air transport'!AG$67="no"," ",ROUND(S3214,4))</f>
        <v>0.18099999999999999</v>
      </c>
      <c r="V3214" s="110">
        <f>IF('3B-Air transport'!AG$68="no"," ",ROUND(S3214,4))</f>
        <v>0.18099999999999999</v>
      </c>
      <c r="W3214" s="110"/>
      <c r="AB3214" s="110">
        <f t="shared" si="203"/>
        <v>0.18100000000000013</v>
      </c>
      <c r="AC3214" s="110">
        <f>IF('3C-Water transport'!AG$56="no"," ",ROUND(AB3214,4))</f>
        <v>0.18099999999999999</v>
      </c>
      <c r="AD3214" s="110">
        <f>IF('3C-Water transport'!AG$57="no"," ",ROUND(AB3214,4))</f>
        <v>0.18099999999999999</v>
      </c>
      <c r="AE3214" s="110">
        <f>IF('3C-Water transport'!AG$58="no"," ",ROUND(AB3214,4))</f>
        <v>0.18099999999999999</v>
      </c>
    </row>
    <row r="3215" spans="5:31" x14ac:dyDescent="0.25">
      <c r="E3215" s="110">
        <f t="shared" si="201"/>
        <v>0.18200000000000013</v>
      </c>
      <c r="F3215" s="110">
        <f>IF('3A-Rail transport'!$AG$56="no"," ",ROUND(E3215,4))</f>
        <v>0.182</v>
      </c>
      <c r="G3215" s="110">
        <f>IF('3A-Rail transport'!$AG$57="no"," ",ROUND(E3215,4))</f>
        <v>0.182</v>
      </c>
      <c r="H3215" s="110"/>
      <c r="S3215" s="110">
        <f t="shared" si="202"/>
        <v>0.18200000000000013</v>
      </c>
      <c r="T3215" s="110">
        <f>IF('3B-Air transport'!AG$66="no"," ",ROUND(S3215,4))</f>
        <v>0.182</v>
      </c>
      <c r="U3215" s="110">
        <f>IF('3B-Air transport'!AG$67="no"," ",ROUND(S3215,4))</f>
        <v>0.182</v>
      </c>
      <c r="V3215" s="110">
        <f>IF('3B-Air transport'!AG$68="no"," ",ROUND(S3215,4))</f>
        <v>0.182</v>
      </c>
      <c r="W3215" s="110"/>
      <c r="AB3215" s="110">
        <f t="shared" si="203"/>
        <v>0.18200000000000013</v>
      </c>
      <c r="AC3215" s="110">
        <f>IF('3C-Water transport'!AG$56="no"," ",ROUND(AB3215,4))</f>
        <v>0.182</v>
      </c>
      <c r="AD3215" s="110">
        <f>IF('3C-Water transport'!AG$57="no"," ",ROUND(AB3215,4))</f>
        <v>0.182</v>
      </c>
      <c r="AE3215" s="110">
        <f>IF('3C-Water transport'!AG$58="no"," ",ROUND(AB3215,4))</f>
        <v>0.182</v>
      </c>
    </row>
    <row r="3216" spans="5:31" x14ac:dyDescent="0.25">
      <c r="E3216" s="110">
        <f t="shared" si="201"/>
        <v>0.18300000000000013</v>
      </c>
      <c r="F3216" s="110">
        <f>IF('3A-Rail transport'!$AG$56="no"," ",ROUND(E3216,4))</f>
        <v>0.183</v>
      </c>
      <c r="G3216" s="110">
        <f>IF('3A-Rail transport'!$AG$57="no"," ",ROUND(E3216,4))</f>
        <v>0.183</v>
      </c>
      <c r="H3216" s="110"/>
      <c r="S3216" s="110">
        <f t="shared" si="202"/>
        <v>0.18300000000000013</v>
      </c>
      <c r="T3216" s="110">
        <f>IF('3B-Air transport'!AG$66="no"," ",ROUND(S3216,4))</f>
        <v>0.183</v>
      </c>
      <c r="U3216" s="110">
        <f>IF('3B-Air transport'!AG$67="no"," ",ROUND(S3216,4))</f>
        <v>0.183</v>
      </c>
      <c r="V3216" s="110">
        <f>IF('3B-Air transport'!AG$68="no"," ",ROUND(S3216,4))</f>
        <v>0.183</v>
      </c>
      <c r="W3216" s="110"/>
      <c r="AB3216" s="110">
        <f t="shared" si="203"/>
        <v>0.18300000000000013</v>
      </c>
      <c r="AC3216" s="110">
        <f>IF('3C-Water transport'!AG$56="no"," ",ROUND(AB3216,4))</f>
        <v>0.183</v>
      </c>
      <c r="AD3216" s="110">
        <f>IF('3C-Water transport'!AG$57="no"," ",ROUND(AB3216,4))</f>
        <v>0.183</v>
      </c>
      <c r="AE3216" s="110">
        <f>IF('3C-Water transport'!AG$58="no"," ",ROUND(AB3216,4))</f>
        <v>0.183</v>
      </c>
    </row>
    <row r="3217" spans="5:31" x14ac:dyDescent="0.25">
      <c r="E3217" s="110">
        <f t="shared" si="201"/>
        <v>0.18400000000000014</v>
      </c>
      <c r="F3217" s="110">
        <f>IF('3A-Rail transport'!$AG$56="no"," ",ROUND(E3217,4))</f>
        <v>0.184</v>
      </c>
      <c r="G3217" s="110">
        <f>IF('3A-Rail transport'!$AG$57="no"," ",ROUND(E3217,4))</f>
        <v>0.184</v>
      </c>
      <c r="H3217" s="110"/>
      <c r="S3217" s="110">
        <f t="shared" si="202"/>
        <v>0.18400000000000014</v>
      </c>
      <c r="T3217" s="110">
        <f>IF('3B-Air transport'!AG$66="no"," ",ROUND(S3217,4))</f>
        <v>0.184</v>
      </c>
      <c r="U3217" s="110">
        <f>IF('3B-Air transport'!AG$67="no"," ",ROUND(S3217,4))</f>
        <v>0.184</v>
      </c>
      <c r="V3217" s="110">
        <f>IF('3B-Air transport'!AG$68="no"," ",ROUND(S3217,4))</f>
        <v>0.184</v>
      </c>
      <c r="W3217" s="110"/>
      <c r="AB3217" s="110">
        <f t="shared" si="203"/>
        <v>0.18400000000000014</v>
      </c>
      <c r="AC3217" s="110">
        <f>IF('3C-Water transport'!AG$56="no"," ",ROUND(AB3217,4))</f>
        <v>0.184</v>
      </c>
      <c r="AD3217" s="110">
        <f>IF('3C-Water transport'!AG$57="no"," ",ROUND(AB3217,4))</f>
        <v>0.184</v>
      </c>
      <c r="AE3217" s="110">
        <f>IF('3C-Water transport'!AG$58="no"," ",ROUND(AB3217,4))</f>
        <v>0.184</v>
      </c>
    </row>
    <row r="3218" spans="5:31" x14ac:dyDescent="0.25">
      <c r="E3218" s="110">
        <f t="shared" si="201"/>
        <v>0.18500000000000014</v>
      </c>
      <c r="F3218" s="110">
        <f>IF('3A-Rail transport'!$AG$56="no"," ",ROUND(E3218,4))</f>
        <v>0.185</v>
      </c>
      <c r="G3218" s="110">
        <f>IF('3A-Rail transport'!$AG$57="no"," ",ROUND(E3218,4))</f>
        <v>0.185</v>
      </c>
      <c r="H3218" s="110"/>
      <c r="S3218" s="110">
        <f t="shared" si="202"/>
        <v>0.18500000000000014</v>
      </c>
      <c r="T3218" s="110">
        <f>IF('3B-Air transport'!AG$66="no"," ",ROUND(S3218,4))</f>
        <v>0.185</v>
      </c>
      <c r="U3218" s="110">
        <f>IF('3B-Air transport'!AG$67="no"," ",ROUND(S3218,4))</f>
        <v>0.185</v>
      </c>
      <c r="V3218" s="110">
        <f>IF('3B-Air transport'!AG$68="no"," ",ROUND(S3218,4))</f>
        <v>0.185</v>
      </c>
      <c r="W3218" s="110"/>
      <c r="AB3218" s="110">
        <f t="shared" si="203"/>
        <v>0.18500000000000014</v>
      </c>
      <c r="AC3218" s="110">
        <f>IF('3C-Water transport'!AG$56="no"," ",ROUND(AB3218,4))</f>
        <v>0.185</v>
      </c>
      <c r="AD3218" s="110">
        <f>IF('3C-Water transport'!AG$57="no"," ",ROUND(AB3218,4))</f>
        <v>0.185</v>
      </c>
      <c r="AE3218" s="110">
        <f>IF('3C-Water transport'!AG$58="no"," ",ROUND(AB3218,4))</f>
        <v>0.185</v>
      </c>
    </row>
    <row r="3219" spans="5:31" x14ac:dyDescent="0.25">
      <c r="E3219" s="110">
        <f t="shared" si="201"/>
        <v>0.18600000000000014</v>
      </c>
      <c r="F3219" s="110">
        <f>IF('3A-Rail transport'!$AG$56="no"," ",ROUND(E3219,4))</f>
        <v>0.186</v>
      </c>
      <c r="G3219" s="110">
        <f>IF('3A-Rail transport'!$AG$57="no"," ",ROUND(E3219,4))</f>
        <v>0.186</v>
      </c>
      <c r="H3219" s="110"/>
      <c r="S3219" s="110">
        <f t="shared" si="202"/>
        <v>0.18600000000000014</v>
      </c>
      <c r="T3219" s="110">
        <f>IF('3B-Air transport'!AG$66="no"," ",ROUND(S3219,4))</f>
        <v>0.186</v>
      </c>
      <c r="U3219" s="110">
        <f>IF('3B-Air transport'!AG$67="no"," ",ROUND(S3219,4))</f>
        <v>0.186</v>
      </c>
      <c r="V3219" s="110">
        <f>IF('3B-Air transport'!AG$68="no"," ",ROUND(S3219,4))</f>
        <v>0.186</v>
      </c>
      <c r="W3219" s="110"/>
      <c r="AB3219" s="110">
        <f t="shared" si="203"/>
        <v>0.18600000000000014</v>
      </c>
      <c r="AC3219" s="110">
        <f>IF('3C-Water transport'!AG$56="no"," ",ROUND(AB3219,4))</f>
        <v>0.186</v>
      </c>
      <c r="AD3219" s="110">
        <f>IF('3C-Water transport'!AG$57="no"," ",ROUND(AB3219,4))</f>
        <v>0.186</v>
      </c>
      <c r="AE3219" s="110">
        <f>IF('3C-Water transport'!AG$58="no"," ",ROUND(AB3219,4))</f>
        <v>0.186</v>
      </c>
    </row>
    <row r="3220" spans="5:31" x14ac:dyDescent="0.25">
      <c r="E3220" s="110">
        <f t="shared" si="201"/>
        <v>0.18700000000000014</v>
      </c>
      <c r="F3220" s="110">
        <f>IF('3A-Rail transport'!$AG$56="no"," ",ROUND(E3220,4))</f>
        <v>0.187</v>
      </c>
      <c r="G3220" s="110">
        <f>IF('3A-Rail transport'!$AG$57="no"," ",ROUND(E3220,4))</f>
        <v>0.187</v>
      </c>
      <c r="H3220" s="110"/>
      <c r="S3220" s="110">
        <f t="shared" si="202"/>
        <v>0.18700000000000014</v>
      </c>
      <c r="T3220" s="110">
        <f>IF('3B-Air transport'!AG$66="no"," ",ROUND(S3220,4))</f>
        <v>0.187</v>
      </c>
      <c r="U3220" s="110">
        <f>IF('3B-Air transport'!AG$67="no"," ",ROUND(S3220,4))</f>
        <v>0.187</v>
      </c>
      <c r="V3220" s="110">
        <f>IF('3B-Air transport'!AG$68="no"," ",ROUND(S3220,4))</f>
        <v>0.187</v>
      </c>
      <c r="W3220" s="110"/>
      <c r="AB3220" s="110">
        <f t="shared" si="203"/>
        <v>0.18700000000000014</v>
      </c>
      <c r="AC3220" s="110">
        <f>IF('3C-Water transport'!AG$56="no"," ",ROUND(AB3220,4))</f>
        <v>0.187</v>
      </c>
      <c r="AD3220" s="110">
        <f>IF('3C-Water transport'!AG$57="no"," ",ROUND(AB3220,4))</f>
        <v>0.187</v>
      </c>
      <c r="AE3220" s="110">
        <f>IF('3C-Water transport'!AG$58="no"," ",ROUND(AB3220,4))</f>
        <v>0.187</v>
      </c>
    </row>
    <row r="3221" spans="5:31" x14ac:dyDescent="0.25">
      <c r="E3221" s="110">
        <f t="shared" si="201"/>
        <v>0.18800000000000014</v>
      </c>
      <c r="F3221" s="110">
        <f>IF('3A-Rail transport'!$AG$56="no"," ",ROUND(E3221,4))</f>
        <v>0.188</v>
      </c>
      <c r="G3221" s="110">
        <f>IF('3A-Rail transport'!$AG$57="no"," ",ROUND(E3221,4))</f>
        <v>0.188</v>
      </c>
      <c r="H3221" s="110"/>
      <c r="S3221" s="110">
        <f t="shared" si="202"/>
        <v>0.18800000000000014</v>
      </c>
      <c r="T3221" s="110">
        <f>IF('3B-Air transport'!AG$66="no"," ",ROUND(S3221,4))</f>
        <v>0.188</v>
      </c>
      <c r="U3221" s="110">
        <f>IF('3B-Air transport'!AG$67="no"," ",ROUND(S3221,4))</f>
        <v>0.188</v>
      </c>
      <c r="V3221" s="110">
        <f>IF('3B-Air transport'!AG$68="no"," ",ROUND(S3221,4))</f>
        <v>0.188</v>
      </c>
      <c r="W3221" s="110"/>
      <c r="AB3221" s="110">
        <f t="shared" si="203"/>
        <v>0.18800000000000014</v>
      </c>
      <c r="AC3221" s="110">
        <f>IF('3C-Water transport'!AG$56="no"," ",ROUND(AB3221,4))</f>
        <v>0.188</v>
      </c>
      <c r="AD3221" s="110">
        <f>IF('3C-Water transport'!AG$57="no"," ",ROUND(AB3221,4))</f>
        <v>0.188</v>
      </c>
      <c r="AE3221" s="110">
        <f>IF('3C-Water transport'!AG$58="no"," ",ROUND(AB3221,4))</f>
        <v>0.188</v>
      </c>
    </row>
    <row r="3222" spans="5:31" x14ac:dyDescent="0.25">
      <c r="E3222" s="110">
        <f t="shared" si="201"/>
        <v>0.18900000000000014</v>
      </c>
      <c r="F3222" s="110">
        <f>IF('3A-Rail transport'!$AG$56="no"," ",ROUND(E3222,4))</f>
        <v>0.189</v>
      </c>
      <c r="G3222" s="110">
        <f>IF('3A-Rail transport'!$AG$57="no"," ",ROUND(E3222,4))</f>
        <v>0.189</v>
      </c>
      <c r="H3222" s="110"/>
      <c r="S3222" s="110">
        <f t="shared" si="202"/>
        <v>0.18900000000000014</v>
      </c>
      <c r="T3222" s="110">
        <f>IF('3B-Air transport'!AG$66="no"," ",ROUND(S3222,4))</f>
        <v>0.189</v>
      </c>
      <c r="U3222" s="110">
        <f>IF('3B-Air transport'!AG$67="no"," ",ROUND(S3222,4))</f>
        <v>0.189</v>
      </c>
      <c r="V3222" s="110">
        <f>IF('3B-Air transport'!AG$68="no"," ",ROUND(S3222,4))</f>
        <v>0.189</v>
      </c>
      <c r="W3222" s="110"/>
      <c r="AB3222" s="110">
        <f t="shared" si="203"/>
        <v>0.18900000000000014</v>
      </c>
      <c r="AC3222" s="110">
        <f>IF('3C-Water transport'!AG$56="no"," ",ROUND(AB3222,4))</f>
        <v>0.189</v>
      </c>
      <c r="AD3222" s="110">
        <f>IF('3C-Water transport'!AG$57="no"," ",ROUND(AB3222,4))</f>
        <v>0.189</v>
      </c>
      <c r="AE3222" s="110">
        <f>IF('3C-Water transport'!AG$58="no"," ",ROUND(AB3222,4))</f>
        <v>0.189</v>
      </c>
    </row>
    <row r="3223" spans="5:31" x14ac:dyDescent="0.25">
      <c r="E3223" s="110">
        <f t="shared" si="201"/>
        <v>0.19000000000000014</v>
      </c>
      <c r="F3223" s="110">
        <f>IF('3A-Rail transport'!$AG$56="no"," ",ROUND(E3223,4))</f>
        <v>0.19</v>
      </c>
      <c r="G3223" s="110">
        <f>IF('3A-Rail transport'!$AG$57="no"," ",ROUND(E3223,4))</f>
        <v>0.19</v>
      </c>
      <c r="H3223" s="110"/>
      <c r="S3223" s="110">
        <f t="shared" si="202"/>
        <v>0.19000000000000014</v>
      </c>
      <c r="T3223" s="110">
        <f>IF('3B-Air transport'!AG$66="no"," ",ROUND(S3223,4))</f>
        <v>0.19</v>
      </c>
      <c r="U3223" s="110">
        <f>IF('3B-Air transport'!AG$67="no"," ",ROUND(S3223,4))</f>
        <v>0.19</v>
      </c>
      <c r="V3223" s="110">
        <f>IF('3B-Air transport'!AG$68="no"," ",ROUND(S3223,4))</f>
        <v>0.19</v>
      </c>
      <c r="W3223" s="110"/>
      <c r="AB3223" s="110">
        <f t="shared" si="203"/>
        <v>0.19000000000000014</v>
      </c>
      <c r="AC3223" s="110">
        <f>IF('3C-Water transport'!AG$56="no"," ",ROUND(AB3223,4))</f>
        <v>0.19</v>
      </c>
      <c r="AD3223" s="110">
        <f>IF('3C-Water transport'!AG$57="no"," ",ROUND(AB3223,4))</f>
        <v>0.19</v>
      </c>
      <c r="AE3223" s="110">
        <f>IF('3C-Water transport'!AG$58="no"," ",ROUND(AB3223,4))</f>
        <v>0.19</v>
      </c>
    </row>
    <row r="3224" spans="5:31" x14ac:dyDescent="0.25">
      <c r="E3224" s="110">
        <f t="shared" si="201"/>
        <v>0.19100000000000014</v>
      </c>
      <c r="F3224" s="110">
        <f>IF('3A-Rail transport'!$AG$56="no"," ",ROUND(E3224,4))</f>
        <v>0.191</v>
      </c>
      <c r="G3224" s="110">
        <f>IF('3A-Rail transport'!$AG$57="no"," ",ROUND(E3224,4))</f>
        <v>0.191</v>
      </c>
      <c r="H3224" s="110"/>
      <c r="S3224" s="110">
        <f t="shared" si="202"/>
        <v>0.19100000000000014</v>
      </c>
      <c r="T3224" s="110">
        <f>IF('3B-Air transport'!AG$66="no"," ",ROUND(S3224,4))</f>
        <v>0.191</v>
      </c>
      <c r="U3224" s="110">
        <f>IF('3B-Air transport'!AG$67="no"," ",ROUND(S3224,4))</f>
        <v>0.191</v>
      </c>
      <c r="V3224" s="110">
        <f>IF('3B-Air transport'!AG$68="no"," ",ROUND(S3224,4))</f>
        <v>0.191</v>
      </c>
      <c r="W3224" s="110"/>
      <c r="AB3224" s="110">
        <f t="shared" si="203"/>
        <v>0.19100000000000014</v>
      </c>
      <c r="AC3224" s="110">
        <f>IF('3C-Water transport'!AG$56="no"," ",ROUND(AB3224,4))</f>
        <v>0.191</v>
      </c>
      <c r="AD3224" s="110">
        <f>IF('3C-Water transport'!AG$57="no"," ",ROUND(AB3224,4))</f>
        <v>0.191</v>
      </c>
      <c r="AE3224" s="110">
        <f>IF('3C-Water transport'!AG$58="no"," ",ROUND(AB3224,4))</f>
        <v>0.191</v>
      </c>
    </row>
    <row r="3225" spans="5:31" x14ac:dyDescent="0.25">
      <c r="E3225" s="110">
        <f t="shared" si="201"/>
        <v>0.19200000000000014</v>
      </c>
      <c r="F3225" s="110">
        <f>IF('3A-Rail transport'!$AG$56="no"," ",ROUND(E3225,4))</f>
        <v>0.192</v>
      </c>
      <c r="G3225" s="110">
        <f>IF('3A-Rail transport'!$AG$57="no"," ",ROUND(E3225,4))</f>
        <v>0.192</v>
      </c>
      <c r="H3225" s="110"/>
      <c r="S3225" s="110">
        <f t="shared" si="202"/>
        <v>0.19200000000000014</v>
      </c>
      <c r="T3225" s="110">
        <f>IF('3B-Air transport'!AG$66="no"," ",ROUND(S3225,4))</f>
        <v>0.192</v>
      </c>
      <c r="U3225" s="110">
        <f>IF('3B-Air transport'!AG$67="no"," ",ROUND(S3225,4))</f>
        <v>0.192</v>
      </c>
      <c r="V3225" s="110">
        <f>IF('3B-Air transport'!AG$68="no"," ",ROUND(S3225,4))</f>
        <v>0.192</v>
      </c>
      <c r="W3225" s="110"/>
      <c r="AB3225" s="110">
        <f t="shared" si="203"/>
        <v>0.19200000000000014</v>
      </c>
      <c r="AC3225" s="110">
        <f>IF('3C-Water transport'!AG$56="no"," ",ROUND(AB3225,4))</f>
        <v>0.192</v>
      </c>
      <c r="AD3225" s="110">
        <f>IF('3C-Water transport'!AG$57="no"," ",ROUND(AB3225,4))</f>
        <v>0.192</v>
      </c>
      <c r="AE3225" s="110">
        <f>IF('3C-Water transport'!AG$58="no"," ",ROUND(AB3225,4))</f>
        <v>0.192</v>
      </c>
    </row>
    <row r="3226" spans="5:31" x14ac:dyDescent="0.25">
      <c r="E3226" s="110">
        <f t="shared" ref="E3226:E3289" si="204">E3225+0.001</f>
        <v>0.19300000000000014</v>
      </c>
      <c r="F3226" s="110">
        <f>IF('3A-Rail transport'!$AG$56="no"," ",ROUND(E3226,4))</f>
        <v>0.193</v>
      </c>
      <c r="G3226" s="110">
        <f>IF('3A-Rail transport'!$AG$57="no"," ",ROUND(E3226,4))</f>
        <v>0.193</v>
      </c>
      <c r="H3226" s="110"/>
      <c r="S3226" s="110">
        <f t="shared" ref="S3226:S3289" si="205">S3225+0.001</f>
        <v>0.19300000000000014</v>
      </c>
      <c r="T3226" s="110">
        <f>IF('3B-Air transport'!AG$66="no"," ",ROUND(S3226,4))</f>
        <v>0.193</v>
      </c>
      <c r="U3226" s="110">
        <f>IF('3B-Air transport'!AG$67="no"," ",ROUND(S3226,4))</f>
        <v>0.193</v>
      </c>
      <c r="V3226" s="110">
        <f>IF('3B-Air transport'!AG$68="no"," ",ROUND(S3226,4))</f>
        <v>0.193</v>
      </c>
      <c r="W3226" s="110"/>
      <c r="AB3226" s="110">
        <f t="shared" ref="AB3226:AB3289" si="206">AB3225+0.001</f>
        <v>0.19300000000000014</v>
      </c>
      <c r="AC3226" s="110">
        <f>IF('3C-Water transport'!AG$56="no"," ",ROUND(AB3226,4))</f>
        <v>0.193</v>
      </c>
      <c r="AD3226" s="110">
        <f>IF('3C-Water transport'!AG$57="no"," ",ROUND(AB3226,4))</f>
        <v>0.193</v>
      </c>
      <c r="AE3226" s="110">
        <f>IF('3C-Water transport'!AG$58="no"," ",ROUND(AB3226,4))</f>
        <v>0.193</v>
      </c>
    </row>
    <row r="3227" spans="5:31" x14ac:dyDescent="0.25">
      <c r="E3227" s="110">
        <f t="shared" si="204"/>
        <v>0.19400000000000014</v>
      </c>
      <c r="F3227" s="110">
        <f>IF('3A-Rail transport'!$AG$56="no"," ",ROUND(E3227,4))</f>
        <v>0.19400000000000001</v>
      </c>
      <c r="G3227" s="110">
        <f>IF('3A-Rail transport'!$AG$57="no"," ",ROUND(E3227,4))</f>
        <v>0.19400000000000001</v>
      </c>
      <c r="H3227" s="110"/>
      <c r="S3227" s="110">
        <f t="shared" si="205"/>
        <v>0.19400000000000014</v>
      </c>
      <c r="T3227" s="110">
        <f>IF('3B-Air transport'!AG$66="no"," ",ROUND(S3227,4))</f>
        <v>0.19400000000000001</v>
      </c>
      <c r="U3227" s="110">
        <f>IF('3B-Air transport'!AG$67="no"," ",ROUND(S3227,4))</f>
        <v>0.19400000000000001</v>
      </c>
      <c r="V3227" s="110">
        <f>IF('3B-Air transport'!AG$68="no"," ",ROUND(S3227,4))</f>
        <v>0.19400000000000001</v>
      </c>
      <c r="W3227" s="110"/>
      <c r="AB3227" s="110">
        <f t="shared" si="206"/>
        <v>0.19400000000000014</v>
      </c>
      <c r="AC3227" s="110">
        <f>IF('3C-Water transport'!AG$56="no"," ",ROUND(AB3227,4))</f>
        <v>0.19400000000000001</v>
      </c>
      <c r="AD3227" s="110">
        <f>IF('3C-Water transport'!AG$57="no"," ",ROUND(AB3227,4))</f>
        <v>0.19400000000000001</v>
      </c>
      <c r="AE3227" s="110">
        <f>IF('3C-Water transport'!AG$58="no"," ",ROUND(AB3227,4))</f>
        <v>0.19400000000000001</v>
      </c>
    </row>
    <row r="3228" spans="5:31" x14ac:dyDescent="0.25">
      <c r="E3228" s="110">
        <f t="shared" si="204"/>
        <v>0.19500000000000015</v>
      </c>
      <c r="F3228" s="110">
        <f>IF('3A-Rail transport'!$AG$56="no"," ",ROUND(E3228,4))</f>
        <v>0.19500000000000001</v>
      </c>
      <c r="G3228" s="110">
        <f>IF('3A-Rail transport'!$AG$57="no"," ",ROUND(E3228,4))</f>
        <v>0.19500000000000001</v>
      </c>
      <c r="H3228" s="110"/>
      <c r="S3228" s="110">
        <f t="shared" si="205"/>
        <v>0.19500000000000015</v>
      </c>
      <c r="T3228" s="110">
        <f>IF('3B-Air transport'!AG$66="no"," ",ROUND(S3228,4))</f>
        <v>0.19500000000000001</v>
      </c>
      <c r="U3228" s="110">
        <f>IF('3B-Air transport'!AG$67="no"," ",ROUND(S3228,4))</f>
        <v>0.19500000000000001</v>
      </c>
      <c r="V3228" s="110">
        <f>IF('3B-Air transport'!AG$68="no"," ",ROUND(S3228,4))</f>
        <v>0.19500000000000001</v>
      </c>
      <c r="W3228" s="110"/>
      <c r="AB3228" s="110">
        <f t="shared" si="206"/>
        <v>0.19500000000000015</v>
      </c>
      <c r="AC3228" s="110">
        <f>IF('3C-Water transport'!AG$56="no"," ",ROUND(AB3228,4))</f>
        <v>0.19500000000000001</v>
      </c>
      <c r="AD3228" s="110">
        <f>IF('3C-Water transport'!AG$57="no"," ",ROUND(AB3228,4))</f>
        <v>0.19500000000000001</v>
      </c>
      <c r="AE3228" s="110">
        <f>IF('3C-Water transport'!AG$58="no"," ",ROUND(AB3228,4))</f>
        <v>0.19500000000000001</v>
      </c>
    </row>
    <row r="3229" spans="5:31" x14ac:dyDescent="0.25">
      <c r="E3229" s="110">
        <f t="shared" si="204"/>
        <v>0.19600000000000015</v>
      </c>
      <c r="F3229" s="110">
        <f>IF('3A-Rail transport'!$AG$56="no"," ",ROUND(E3229,4))</f>
        <v>0.19600000000000001</v>
      </c>
      <c r="G3229" s="110">
        <f>IF('3A-Rail transport'!$AG$57="no"," ",ROUND(E3229,4))</f>
        <v>0.19600000000000001</v>
      </c>
      <c r="H3229" s="110"/>
      <c r="S3229" s="110">
        <f t="shared" si="205"/>
        <v>0.19600000000000015</v>
      </c>
      <c r="T3229" s="110">
        <f>IF('3B-Air transport'!AG$66="no"," ",ROUND(S3229,4))</f>
        <v>0.19600000000000001</v>
      </c>
      <c r="U3229" s="110">
        <f>IF('3B-Air transport'!AG$67="no"," ",ROUND(S3229,4))</f>
        <v>0.19600000000000001</v>
      </c>
      <c r="V3229" s="110">
        <f>IF('3B-Air transport'!AG$68="no"," ",ROUND(S3229,4))</f>
        <v>0.19600000000000001</v>
      </c>
      <c r="W3229" s="110"/>
      <c r="AB3229" s="110">
        <f t="shared" si="206"/>
        <v>0.19600000000000015</v>
      </c>
      <c r="AC3229" s="110">
        <f>IF('3C-Water transport'!AG$56="no"," ",ROUND(AB3229,4))</f>
        <v>0.19600000000000001</v>
      </c>
      <c r="AD3229" s="110">
        <f>IF('3C-Water transport'!AG$57="no"," ",ROUND(AB3229,4))</f>
        <v>0.19600000000000001</v>
      </c>
      <c r="AE3229" s="110">
        <f>IF('3C-Water transport'!AG$58="no"," ",ROUND(AB3229,4))</f>
        <v>0.19600000000000001</v>
      </c>
    </row>
    <row r="3230" spans="5:31" x14ac:dyDescent="0.25">
      <c r="E3230" s="110">
        <f t="shared" si="204"/>
        <v>0.19700000000000015</v>
      </c>
      <c r="F3230" s="110">
        <f>IF('3A-Rail transport'!$AG$56="no"," ",ROUND(E3230,4))</f>
        <v>0.19700000000000001</v>
      </c>
      <c r="G3230" s="110">
        <f>IF('3A-Rail transport'!$AG$57="no"," ",ROUND(E3230,4))</f>
        <v>0.19700000000000001</v>
      </c>
      <c r="H3230" s="110"/>
      <c r="S3230" s="110">
        <f t="shared" si="205"/>
        <v>0.19700000000000015</v>
      </c>
      <c r="T3230" s="110">
        <f>IF('3B-Air transport'!AG$66="no"," ",ROUND(S3230,4))</f>
        <v>0.19700000000000001</v>
      </c>
      <c r="U3230" s="110">
        <f>IF('3B-Air transport'!AG$67="no"," ",ROUND(S3230,4))</f>
        <v>0.19700000000000001</v>
      </c>
      <c r="V3230" s="110">
        <f>IF('3B-Air transport'!AG$68="no"," ",ROUND(S3230,4))</f>
        <v>0.19700000000000001</v>
      </c>
      <c r="W3230" s="110"/>
      <c r="AB3230" s="110">
        <f t="shared" si="206"/>
        <v>0.19700000000000015</v>
      </c>
      <c r="AC3230" s="110">
        <f>IF('3C-Water transport'!AG$56="no"," ",ROUND(AB3230,4))</f>
        <v>0.19700000000000001</v>
      </c>
      <c r="AD3230" s="110">
        <f>IF('3C-Water transport'!AG$57="no"," ",ROUND(AB3230,4))</f>
        <v>0.19700000000000001</v>
      </c>
      <c r="AE3230" s="110">
        <f>IF('3C-Water transport'!AG$58="no"," ",ROUND(AB3230,4))</f>
        <v>0.19700000000000001</v>
      </c>
    </row>
    <row r="3231" spans="5:31" x14ac:dyDescent="0.25">
      <c r="E3231" s="110">
        <f t="shared" si="204"/>
        <v>0.19800000000000015</v>
      </c>
      <c r="F3231" s="110">
        <f>IF('3A-Rail transport'!$AG$56="no"," ",ROUND(E3231,4))</f>
        <v>0.19800000000000001</v>
      </c>
      <c r="G3231" s="110">
        <f>IF('3A-Rail transport'!$AG$57="no"," ",ROUND(E3231,4))</f>
        <v>0.19800000000000001</v>
      </c>
      <c r="H3231" s="110"/>
      <c r="S3231" s="110">
        <f t="shared" si="205"/>
        <v>0.19800000000000015</v>
      </c>
      <c r="T3231" s="110">
        <f>IF('3B-Air transport'!AG$66="no"," ",ROUND(S3231,4))</f>
        <v>0.19800000000000001</v>
      </c>
      <c r="U3231" s="110">
        <f>IF('3B-Air transport'!AG$67="no"," ",ROUND(S3231,4))</f>
        <v>0.19800000000000001</v>
      </c>
      <c r="V3231" s="110">
        <f>IF('3B-Air transport'!AG$68="no"," ",ROUND(S3231,4))</f>
        <v>0.19800000000000001</v>
      </c>
      <c r="W3231" s="110"/>
      <c r="AB3231" s="110">
        <f t="shared" si="206"/>
        <v>0.19800000000000015</v>
      </c>
      <c r="AC3231" s="110">
        <f>IF('3C-Water transport'!AG$56="no"," ",ROUND(AB3231,4))</f>
        <v>0.19800000000000001</v>
      </c>
      <c r="AD3231" s="110">
        <f>IF('3C-Water transport'!AG$57="no"," ",ROUND(AB3231,4))</f>
        <v>0.19800000000000001</v>
      </c>
      <c r="AE3231" s="110">
        <f>IF('3C-Water transport'!AG$58="no"," ",ROUND(AB3231,4))</f>
        <v>0.19800000000000001</v>
      </c>
    </row>
    <row r="3232" spans="5:31" x14ac:dyDescent="0.25">
      <c r="E3232" s="110">
        <f t="shared" si="204"/>
        <v>0.19900000000000015</v>
      </c>
      <c r="F3232" s="110">
        <f>IF('3A-Rail transport'!$AG$56="no"," ",ROUND(E3232,4))</f>
        <v>0.19900000000000001</v>
      </c>
      <c r="G3232" s="110">
        <f>IF('3A-Rail transport'!$AG$57="no"," ",ROUND(E3232,4))</f>
        <v>0.19900000000000001</v>
      </c>
      <c r="H3232" s="110"/>
      <c r="S3232" s="110">
        <f t="shared" si="205"/>
        <v>0.19900000000000015</v>
      </c>
      <c r="T3232" s="110">
        <f>IF('3B-Air transport'!AG$66="no"," ",ROUND(S3232,4))</f>
        <v>0.19900000000000001</v>
      </c>
      <c r="U3232" s="110">
        <f>IF('3B-Air transport'!AG$67="no"," ",ROUND(S3232,4))</f>
        <v>0.19900000000000001</v>
      </c>
      <c r="V3232" s="110">
        <f>IF('3B-Air transport'!AG$68="no"," ",ROUND(S3232,4))</f>
        <v>0.19900000000000001</v>
      </c>
      <c r="W3232" s="110"/>
      <c r="AB3232" s="110">
        <f t="shared" si="206"/>
        <v>0.19900000000000015</v>
      </c>
      <c r="AC3232" s="110">
        <f>IF('3C-Water transport'!AG$56="no"," ",ROUND(AB3232,4))</f>
        <v>0.19900000000000001</v>
      </c>
      <c r="AD3232" s="110">
        <f>IF('3C-Water transport'!AG$57="no"," ",ROUND(AB3232,4))</f>
        <v>0.19900000000000001</v>
      </c>
      <c r="AE3232" s="110">
        <f>IF('3C-Water transport'!AG$58="no"," ",ROUND(AB3232,4))</f>
        <v>0.19900000000000001</v>
      </c>
    </row>
    <row r="3233" spans="5:31" x14ac:dyDescent="0.25">
      <c r="E3233" s="110">
        <f t="shared" si="204"/>
        <v>0.20000000000000015</v>
      </c>
      <c r="F3233" s="110">
        <f>IF('3A-Rail transport'!$AG$56="no"," ",ROUND(E3233,4))</f>
        <v>0.2</v>
      </c>
      <c r="G3233" s="110">
        <f>IF('3A-Rail transport'!$AG$57="no"," ",ROUND(E3233,4))</f>
        <v>0.2</v>
      </c>
      <c r="H3233" s="110"/>
      <c r="S3233" s="110">
        <f t="shared" si="205"/>
        <v>0.20000000000000015</v>
      </c>
      <c r="T3233" s="110">
        <f>IF('3B-Air transport'!AG$66="no"," ",ROUND(S3233,4))</f>
        <v>0.2</v>
      </c>
      <c r="U3233" s="110">
        <f>IF('3B-Air transport'!AG$67="no"," ",ROUND(S3233,4))</f>
        <v>0.2</v>
      </c>
      <c r="V3233" s="110">
        <f>IF('3B-Air transport'!AG$68="no"," ",ROUND(S3233,4))</f>
        <v>0.2</v>
      </c>
      <c r="W3233" s="110"/>
      <c r="AB3233" s="110">
        <f t="shared" si="206"/>
        <v>0.20000000000000015</v>
      </c>
      <c r="AC3233" s="110">
        <f>IF('3C-Water transport'!AG$56="no"," ",ROUND(AB3233,4))</f>
        <v>0.2</v>
      </c>
      <c r="AD3233" s="110">
        <f>IF('3C-Water transport'!AG$57="no"," ",ROUND(AB3233,4))</f>
        <v>0.2</v>
      </c>
      <c r="AE3233" s="110">
        <f>IF('3C-Water transport'!AG$58="no"," ",ROUND(AB3233,4))</f>
        <v>0.2</v>
      </c>
    </row>
    <row r="3234" spans="5:31" x14ac:dyDescent="0.25">
      <c r="E3234" s="110">
        <f t="shared" si="204"/>
        <v>0.20100000000000015</v>
      </c>
      <c r="F3234" s="110">
        <f>IF('3A-Rail transport'!$AG$56="no"," ",ROUND(E3234,4))</f>
        <v>0.20100000000000001</v>
      </c>
      <c r="G3234" s="110">
        <f>IF('3A-Rail transport'!$AG$57="no"," ",ROUND(E3234,4))</f>
        <v>0.20100000000000001</v>
      </c>
      <c r="H3234" s="110"/>
      <c r="S3234" s="110">
        <f t="shared" si="205"/>
        <v>0.20100000000000015</v>
      </c>
      <c r="T3234" s="110">
        <f>IF('3B-Air transport'!AG$66="no"," ",ROUND(S3234,4))</f>
        <v>0.20100000000000001</v>
      </c>
      <c r="U3234" s="110">
        <f>IF('3B-Air transport'!AG$67="no"," ",ROUND(S3234,4))</f>
        <v>0.20100000000000001</v>
      </c>
      <c r="V3234" s="110">
        <f>IF('3B-Air transport'!AG$68="no"," ",ROUND(S3234,4))</f>
        <v>0.20100000000000001</v>
      </c>
      <c r="W3234" s="110"/>
      <c r="AB3234" s="110">
        <f t="shared" si="206"/>
        <v>0.20100000000000015</v>
      </c>
      <c r="AC3234" s="110">
        <f>IF('3C-Water transport'!AG$56="no"," ",ROUND(AB3234,4))</f>
        <v>0.20100000000000001</v>
      </c>
      <c r="AD3234" s="110">
        <f>IF('3C-Water transport'!AG$57="no"," ",ROUND(AB3234,4))</f>
        <v>0.20100000000000001</v>
      </c>
      <c r="AE3234" s="110">
        <f>IF('3C-Water transport'!AG$58="no"," ",ROUND(AB3234,4))</f>
        <v>0.20100000000000001</v>
      </c>
    </row>
    <row r="3235" spans="5:31" x14ac:dyDescent="0.25">
      <c r="E3235" s="110">
        <f t="shared" si="204"/>
        <v>0.20200000000000015</v>
      </c>
      <c r="F3235" s="110">
        <f>IF('3A-Rail transport'!$AG$56="no"," ",ROUND(E3235,4))</f>
        <v>0.20200000000000001</v>
      </c>
      <c r="G3235" s="110">
        <f>IF('3A-Rail transport'!$AG$57="no"," ",ROUND(E3235,4))</f>
        <v>0.20200000000000001</v>
      </c>
      <c r="H3235" s="110"/>
      <c r="S3235" s="110">
        <f t="shared" si="205"/>
        <v>0.20200000000000015</v>
      </c>
      <c r="T3235" s="110">
        <f>IF('3B-Air transport'!AG$66="no"," ",ROUND(S3235,4))</f>
        <v>0.20200000000000001</v>
      </c>
      <c r="U3235" s="110">
        <f>IF('3B-Air transport'!AG$67="no"," ",ROUND(S3235,4))</f>
        <v>0.20200000000000001</v>
      </c>
      <c r="V3235" s="110">
        <f>IF('3B-Air transport'!AG$68="no"," ",ROUND(S3235,4))</f>
        <v>0.20200000000000001</v>
      </c>
      <c r="W3235" s="110"/>
      <c r="AB3235" s="110">
        <f t="shared" si="206"/>
        <v>0.20200000000000015</v>
      </c>
      <c r="AC3235" s="110">
        <f>IF('3C-Water transport'!AG$56="no"," ",ROUND(AB3235,4))</f>
        <v>0.20200000000000001</v>
      </c>
      <c r="AD3235" s="110">
        <f>IF('3C-Water transport'!AG$57="no"," ",ROUND(AB3235,4))</f>
        <v>0.20200000000000001</v>
      </c>
      <c r="AE3235" s="110">
        <f>IF('3C-Water transport'!AG$58="no"," ",ROUND(AB3235,4))</f>
        <v>0.20200000000000001</v>
      </c>
    </row>
    <row r="3236" spans="5:31" x14ac:dyDescent="0.25">
      <c r="E3236" s="110">
        <f t="shared" si="204"/>
        <v>0.20300000000000015</v>
      </c>
      <c r="F3236" s="110">
        <f>IF('3A-Rail transport'!$AG$56="no"," ",ROUND(E3236,4))</f>
        <v>0.20300000000000001</v>
      </c>
      <c r="G3236" s="110">
        <f>IF('3A-Rail transport'!$AG$57="no"," ",ROUND(E3236,4))</f>
        <v>0.20300000000000001</v>
      </c>
      <c r="H3236" s="110"/>
      <c r="S3236" s="110">
        <f t="shared" si="205"/>
        <v>0.20300000000000015</v>
      </c>
      <c r="T3236" s="110">
        <f>IF('3B-Air transport'!AG$66="no"," ",ROUND(S3236,4))</f>
        <v>0.20300000000000001</v>
      </c>
      <c r="U3236" s="110">
        <f>IF('3B-Air transport'!AG$67="no"," ",ROUND(S3236,4))</f>
        <v>0.20300000000000001</v>
      </c>
      <c r="V3236" s="110">
        <f>IF('3B-Air transport'!AG$68="no"," ",ROUND(S3236,4))</f>
        <v>0.20300000000000001</v>
      </c>
      <c r="W3236" s="110"/>
      <c r="AB3236" s="110">
        <f t="shared" si="206"/>
        <v>0.20300000000000015</v>
      </c>
      <c r="AC3236" s="110">
        <f>IF('3C-Water transport'!AG$56="no"," ",ROUND(AB3236,4))</f>
        <v>0.20300000000000001</v>
      </c>
      <c r="AD3236" s="110">
        <f>IF('3C-Water transport'!AG$57="no"," ",ROUND(AB3236,4))</f>
        <v>0.20300000000000001</v>
      </c>
      <c r="AE3236" s="110">
        <f>IF('3C-Water transport'!AG$58="no"," ",ROUND(AB3236,4))</f>
        <v>0.20300000000000001</v>
      </c>
    </row>
    <row r="3237" spans="5:31" x14ac:dyDescent="0.25">
      <c r="E3237" s="110">
        <f t="shared" si="204"/>
        <v>0.20400000000000015</v>
      </c>
      <c r="F3237" s="110">
        <f>IF('3A-Rail transport'!$AG$56="no"," ",ROUND(E3237,4))</f>
        <v>0.20399999999999999</v>
      </c>
      <c r="G3237" s="110">
        <f>IF('3A-Rail transport'!$AG$57="no"," ",ROUND(E3237,4))</f>
        <v>0.20399999999999999</v>
      </c>
      <c r="H3237" s="110"/>
      <c r="S3237" s="110">
        <f t="shared" si="205"/>
        <v>0.20400000000000015</v>
      </c>
      <c r="T3237" s="110">
        <f>IF('3B-Air transport'!AG$66="no"," ",ROUND(S3237,4))</f>
        <v>0.20399999999999999</v>
      </c>
      <c r="U3237" s="110">
        <f>IF('3B-Air transport'!AG$67="no"," ",ROUND(S3237,4))</f>
        <v>0.20399999999999999</v>
      </c>
      <c r="V3237" s="110">
        <f>IF('3B-Air transport'!AG$68="no"," ",ROUND(S3237,4))</f>
        <v>0.20399999999999999</v>
      </c>
      <c r="W3237" s="110"/>
      <c r="AB3237" s="110">
        <f t="shared" si="206"/>
        <v>0.20400000000000015</v>
      </c>
      <c r="AC3237" s="110">
        <f>IF('3C-Water transport'!AG$56="no"," ",ROUND(AB3237,4))</f>
        <v>0.20399999999999999</v>
      </c>
      <c r="AD3237" s="110">
        <f>IF('3C-Water transport'!AG$57="no"," ",ROUND(AB3237,4))</f>
        <v>0.20399999999999999</v>
      </c>
      <c r="AE3237" s="110">
        <f>IF('3C-Water transport'!AG$58="no"," ",ROUND(AB3237,4))</f>
        <v>0.20399999999999999</v>
      </c>
    </row>
    <row r="3238" spans="5:31" x14ac:dyDescent="0.25">
      <c r="E3238" s="110">
        <f t="shared" si="204"/>
        <v>0.20500000000000015</v>
      </c>
      <c r="F3238" s="110">
        <f>IF('3A-Rail transport'!$AG$56="no"," ",ROUND(E3238,4))</f>
        <v>0.20499999999999999</v>
      </c>
      <c r="G3238" s="110">
        <f>IF('3A-Rail transport'!$AG$57="no"," ",ROUND(E3238,4))</f>
        <v>0.20499999999999999</v>
      </c>
      <c r="H3238" s="110"/>
      <c r="S3238" s="110">
        <f t="shared" si="205"/>
        <v>0.20500000000000015</v>
      </c>
      <c r="T3238" s="110">
        <f>IF('3B-Air transport'!AG$66="no"," ",ROUND(S3238,4))</f>
        <v>0.20499999999999999</v>
      </c>
      <c r="U3238" s="110">
        <f>IF('3B-Air transport'!AG$67="no"," ",ROUND(S3238,4))</f>
        <v>0.20499999999999999</v>
      </c>
      <c r="V3238" s="110">
        <f>IF('3B-Air transport'!AG$68="no"," ",ROUND(S3238,4))</f>
        <v>0.20499999999999999</v>
      </c>
      <c r="W3238" s="110"/>
      <c r="AB3238" s="110">
        <f t="shared" si="206"/>
        <v>0.20500000000000015</v>
      </c>
      <c r="AC3238" s="110">
        <f>IF('3C-Water transport'!AG$56="no"," ",ROUND(AB3238,4))</f>
        <v>0.20499999999999999</v>
      </c>
      <c r="AD3238" s="110">
        <f>IF('3C-Water transport'!AG$57="no"," ",ROUND(AB3238,4))</f>
        <v>0.20499999999999999</v>
      </c>
      <c r="AE3238" s="110">
        <f>IF('3C-Water transport'!AG$58="no"," ",ROUND(AB3238,4))</f>
        <v>0.20499999999999999</v>
      </c>
    </row>
    <row r="3239" spans="5:31" x14ac:dyDescent="0.25">
      <c r="E3239" s="110">
        <f t="shared" si="204"/>
        <v>0.20600000000000016</v>
      </c>
      <c r="F3239" s="110">
        <f>IF('3A-Rail transport'!$AG$56="no"," ",ROUND(E3239,4))</f>
        <v>0.20599999999999999</v>
      </c>
      <c r="G3239" s="110">
        <f>IF('3A-Rail transport'!$AG$57="no"," ",ROUND(E3239,4))</f>
        <v>0.20599999999999999</v>
      </c>
      <c r="H3239" s="110"/>
      <c r="S3239" s="110">
        <f t="shared" si="205"/>
        <v>0.20600000000000016</v>
      </c>
      <c r="T3239" s="110">
        <f>IF('3B-Air transport'!AG$66="no"," ",ROUND(S3239,4))</f>
        <v>0.20599999999999999</v>
      </c>
      <c r="U3239" s="110">
        <f>IF('3B-Air transport'!AG$67="no"," ",ROUND(S3239,4))</f>
        <v>0.20599999999999999</v>
      </c>
      <c r="V3239" s="110">
        <f>IF('3B-Air transport'!AG$68="no"," ",ROUND(S3239,4))</f>
        <v>0.20599999999999999</v>
      </c>
      <c r="W3239" s="110"/>
      <c r="AB3239" s="110">
        <f t="shared" si="206"/>
        <v>0.20600000000000016</v>
      </c>
      <c r="AC3239" s="110">
        <f>IF('3C-Water transport'!AG$56="no"," ",ROUND(AB3239,4))</f>
        <v>0.20599999999999999</v>
      </c>
      <c r="AD3239" s="110">
        <f>IF('3C-Water transport'!AG$57="no"," ",ROUND(AB3239,4))</f>
        <v>0.20599999999999999</v>
      </c>
      <c r="AE3239" s="110">
        <f>IF('3C-Water transport'!AG$58="no"," ",ROUND(AB3239,4))</f>
        <v>0.20599999999999999</v>
      </c>
    </row>
    <row r="3240" spans="5:31" x14ac:dyDescent="0.25">
      <c r="E3240" s="110">
        <f t="shared" si="204"/>
        <v>0.20700000000000016</v>
      </c>
      <c r="F3240" s="110">
        <f>IF('3A-Rail transport'!$AG$56="no"," ",ROUND(E3240,4))</f>
        <v>0.20699999999999999</v>
      </c>
      <c r="G3240" s="110">
        <f>IF('3A-Rail transport'!$AG$57="no"," ",ROUND(E3240,4))</f>
        <v>0.20699999999999999</v>
      </c>
      <c r="H3240" s="110"/>
      <c r="S3240" s="110">
        <f t="shared" si="205"/>
        <v>0.20700000000000016</v>
      </c>
      <c r="T3240" s="110">
        <f>IF('3B-Air transport'!AG$66="no"," ",ROUND(S3240,4))</f>
        <v>0.20699999999999999</v>
      </c>
      <c r="U3240" s="110">
        <f>IF('3B-Air transport'!AG$67="no"," ",ROUND(S3240,4))</f>
        <v>0.20699999999999999</v>
      </c>
      <c r="V3240" s="110">
        <f>IF('3B-Air transport'!AG$68="no"," ",ROUND(S3240,4))</f>
        <v>0.20699999999999999</v>
      </c>
      <c r="W3240" s="110"/>
      <c r="AB3240" s="110">
        <f t="shared" si="206"/>
        <v>0.20700000000000016</v>
      </c>
      <c r="AC3240" s="110">
        <f>IF('3C-Water transport'!AG$56="no"," ",ROUND(AB3240,4))</f>
        <v>0.20699999999999999</v>
      </c>
      <c r="AD3240" s="110">
        <f>IF('3C-Water transport'!AG$57="no"," ",ROUND(AB3240,4))</f>
        <v>0.20699999999999999</v>
      </c>
      <c r="AE3240" s="110">
        <f>IF('3C-Water transport'!AG$58="no"," ",ROUND(AB3240,4))</f>
        <v>0.20699999999999999</v>
      </c>
    </row>
    <row r="3241" spans="5:31" x14ac:dyDescent="0.25">
      <c r="E3241" s="110">
        <f t="shared" si="204"/>
        <v>0.20800000000000016</v>
      </c>
      <c r="F3241" s="110">
        <f>IF('3A-Rail transport'!$AG$56="no"," ",ROUND(E3241,4))</f>
        <v>0.20799999999999999</v>
      </c>
      <c r="G3241" s="110">
        <f>IF('3A-Rail transport'!$AG$57="no"," ",ROUND(E3241,4))</f>
        <v>0.20799999999999999</v>
      </c>
      <c r="H3241" s="110"/>
      <c r="S3241" s="110">
        <f t="shared" si="205"/>
        <v>0.20800000000000016</v>
      </c>
      <c r="T3241" s="110">
        <f>IF('3B-Air transport'!AG$66="no"," ",ROUND(S3241,4))</f>
        <v>0.20799999999999999</v>
      </c>
      <c r="U3241" s="110">
        <f>IF('3B-Air transport'!AG$67="no"," ",ROUND(S3241,4))</f>
        <v>0.20799999999999999</v>
      </c>
      <c r="V3241" s="110">
        <f>IF('3B-Air transport'!AG$68="no"," ",ROUND(S3241,4))</f>
        <v>0.20799999999999999</v>
      </c>
      <c r="W3241" s="110"/>
      <c r="AB3241" s="110">
        <f t="shared" si="206"/>
        <v>0.20800000000000016</v>
      </c>
      <c r="AC3241" s="110">
        <f>IF('3C-Water transport'!AG$56="no"," ",ROUND(AB3241,4))</f>
        <v>0.20799999999999999</v>
      </c>
      <c r="AD3241" s="110">
        <f>IF('3C-Water transport'!AG$57="no"," ",ROUND(AB3241,4))</f>
        <v>0.20799999999999999</v>
      </c>
      <c r="AE3241" s="110">
        <f>IF('3C-Water transport'!AG$58="no"," ",ROUND(AB3241,4))</f>
        <v>0.20799999999999999</v>
      </c>
    </row>
    <row r="3242" spans="5:31" x14ac:dyDescent="0.25">
      <c r="E3242" s="110">
        <f t="shared" si="204"/>
        <v>0.20900000000000016</v>
      </c>
      <c r="F3242" s="110">
        <f>IF('3A-Rail transport'!$AG$56="no"," ",ROUND(E3242,4))</f>
        <v>0.20899999999999999</v>
      </c>
      <c r="G3242" s="110">
        <f>IF('3A-Rail transport'!$AG$57="no"," ",ROUND(E3242,4))</f>
        <v>0.20899999999999999</v>
      </c>
      <c r="H3242" s="110"/>
      <c r="S3242" s="110">
        <f t="shared" si="205"/>
        <v>0.20900000000000016</v>
      </c>
      <c r="T3242" s="110">
        <f>IF('3B-Air transport'!AG$66="no"," ",ROUND(S3242,4))</f>
        <v>0.20899999999999999</v>
      </c>
      <c r="U3242" s="110">
        <f>IF('3B-Air transport'!AG$67="no"," ",ROUND(S3242,4))</f>
        <v>0.20899999999999999</v>
      </c>
      <c r="V3242" s="110">
        <f>IF('3B-Air transport'!AG$68="no"," ",ROUND(S3242,4))</f>
        <v>0.20899999999999999</v>
      </c>
      <c r="W3242" s="110"/>
      <c r="AB3242" s="110">
        <f t="shared" si="206"/>
        <v>0.20900000000000016</v>
      </c>
      <c r="AC3242" s="110">
        <f>IF('3C-Water transport'!AG$56="no"," ",ROUND(AB3242,4))</f>
        <v>0.20899999999999999</v>
      </c>
      <c r="AD3242" s="110">
        <f>IF('3C-Water transport'!AG$57="no"," ",ROUND(AB3242,4))</f>
        <v>0.20899999999999999</v>
      </c>
      <c r="AE3242" s="110">
        <f>IF('3C-Water transport'!AG$58="no"," ",ROUND(AB3242,4))</f>
        <v>0.20899999999999999</v>
      </c>
    </row>
    <row r="3243" spans="5:31" x14ac:dyDescent="0.25">
      <c r="E3243" s="110">
        <f t="shared" si="204"/>
        <v>0.21000000000000016</v>
      </c>
      <c r="F3243" s="110">
        <f>IF('3A-Rail transport'!$AG$56="no"," ",ROUND(E3243,4))</f>
        <v>0.21</v>
      </c>
      <c r="G3243" s="110">
        <f>IF('3A-Rail transport'!$AG$57="no"," ",ROUND(E3243,4))</f>
        <v>0.21</v>
      </c>
      <c r="H3243" s="110"/>
      <c r="S3243" s="110">
        <f t="shared" si="205"/>
        <v>0.21000000000000016</v>
      </c>
      <c r="T3243" s="110">
        <f>IF('3B-Air transport'!AG$66="no"," ",ROUND(S3243,4))</f>
        <v>0.21</v>
      </c>
      <c r="U3243" s="110">
        <f>IF('3B-Air transport'!AG$67="no"," ",ROUND(S3243,4))</f>
        <v>0.21</v>
      </c>
      <c r="V3243" s="110">
        <f>IF('3B-Air transport'!AG$68="no"," ",ROUND(S3243,4))</f>
        <v>0.21</v>
      </c>
      <c r="W3243" s="110"/>
      <c r="AB3243" s="110">
        <f t="shared" si="206"/>
        <v>0.21000000000000016</v>
      </c>
      <c r="AC3243" s="110">
        <f>IF('3C-Water transport'!AG$56="no"," ",ROUND(AB3243,4))</f>
        <v>0.21</v>
      </c>
      <c r="AD3243" s="110">
        <f>IF('3C-Water transport'!AG$57="no"," ",ROUND(AB3243,4))</f>
        <v>0.21</v>
      </c>
      <c r="AE3243" s="110">
        <f>IF('3C-Water transport'!AG$58="no"," ",ROUND(AB3243,4))</f>
        <v>0.21</v>
      </c>
    </row>
    <row r="3244" spans="5:31" x14ac:dyDescent="0.25">
      <c r="E3244" s="110">
        <f t="shared" si="204"/>
        <v>0.21100000000000016</v>
      </c>
      <c r="F3244" s="110">
        <f>IF('3A-Rail transport'!$AG$56="no"," ",ROUND(E3244,4))</f>
        <v>0.21099999999999999</v>
      </c>
      <c r="G3244" s="110">
        <f>IF('3A-Rail transport'!$AG$57="no"," ",ROUND(E3244,4))</f>
        <v>0.21099999999999999</v>
      </c>
      <c r="H3244" s="110"/>
      <c r="S3244" s="110">
        <f t="shared" si="205"/>
        <v>0.21100000000000016</v>
      </c>
      <c r="T3244" s="110">
        <f>IF('3B-Air transport'!AG$66="no"," ",ROUND(S3244,4))</f>
        <v>0.21099999999999999</v>
      </c>
      <c r="U3244" s="110">
        <f>IF('3B-Air transport'!AG$67="no"," ",ROUND(S3244,4))</f>
        <v>0.21099999999999999</v>
      </c>
      <c r="V3244" s="110">
        <f>IF('3B-Air transport'!AG$68="no"," ",ROUND(S3244,4))</f>
        <v>0.21099999999999999</v>
      </c>
      <c r="W3244" s="110"/>
      <c r="AB3244" s="110">
        <f t="shared" si="206"/>
        <v>0.21100000000000016</v>
      </c>
      <c r="AC3244" s="110">
        <f>IF('3C-Water transport'!AG$56="no"," ",ROUND(AB3244,4))</f>
        <v>0.21099999999999999</v>
      </c>
      <c r="AD3244" s="110">
        <f>IF('3C-Water transport'!AG$57="no"," ",ROUND(AB3244,4))</f>
        <v>0.21099999999999999</v>
      </c>
      <c r="AE3244" s="110">
        <f>IF('3C-Water transport'!AG$58="no"," ",ROUND(AB3244,4))</f>
        <v>0.21099999999999999</v>
      </c>
    </row>
    <row r="3245" spans="5:31" x14ac:dyDescent="0.25">
      <c r="E3245" s="110">
        <f t="shared" si="204"/>
        <v>0.21200000000000016</v>
      </c>
      <c r="F3245" s="110">
        <f>IF('3A-Rail transport'!$AG$56="no"," ",ROUND(E3245,4))</f>
        <v>0.21199999999999999</v>
      </c>
      <c r="G3245" s="110">
        <f>IF('3A-Rail transport'!$AG$57="no"," ",ROUND(E3245,4))</f>
        <v>0.21199999999999999</v>
      </c>
      <c r="H3245" s="110"/>
      <c r="S3245" s="110">
        <f t="shared" si="205"/>
        <v>0.21200000000000016</v>
      </c>
      <c r="T3245" s="110">
        <f>IF('3B-Air transport'!AG$66="no"," ",ROUND(S3245,4))</f>
        <v>0.21199999999999999</v>
      </c>
      <c r="U3245" s="110">
        <f>IF('3B-Air transport'!AG$67="no"," ",ROUND(S3245,4))</f>
        <v>0.21199999999999999</v>
      </c>
      <c r="V3245" s="110">
        <f>IF('3B-Air transport'!AG$68="no"," ",ROUND(S3245,4))</f>
        <v>0.21199999999999999</v>
      </c>
      <c r="W3245" s="110"/>
      <c r="AB3245" s="110">
        <f t="shared" si="206"/>
        <v>0.21200000000000016</v>
      </c>
      <c r="AC3245" s="110">
        <f>IF('3C-Water transport'!AG$56="no"," ",ROUND(AB3245,4))</f>
        <v>0.21199999999999999</v>
      </c>
      <c r="AD3245" s="110">
        <f>IF('3C-Water transport'!AG$57="no"," ",ROUND(AB3245,4))</f>
        <v>0.21199999999999999</v>
      </c>
      <c r="AE3245" s="110">
        <f>IF('3C-Water transport'!AG$58="no"," ",ROUND(AB3245,4))</f>
        <v>0.21199999999999999</v>
      </c>
    </row>
    <row r="3246" spans="5:31" x14ac:dyDescent="0.25">
      <c r="E3246" s="110">
        <f t="shared" si="204"/>
        <v>0.21300000000000016</v>
      </c>
      <c r="F3246" s="110">
        <f>IF('3A-Rail transport'!$AG$56="no"," ",ROUND(E3246,4))</f>
        <v>0.21299999999999999</v>
      </c>
      <c r="G3246" s="110">
        <f>IF('3A-Rail transport'!$AG$57="no"," ",ROUND(E3246,4))</f>
        <v>0.21299999999999999</v>
      </c>
      <c r="H3246" s="110"/>
      <c r="S3246" s="110">
        <f t="shared" si="205"/>
        <v>0.21300000000000016</v>
      </c>
      <c r="T3246" s="110">
        <f>IF('3B-Air transport'!AG$66="no"," ",ROUND(S3246,4))</f>
        <v>0.21299999999999999</v>
      </c>
      <c r="U3246" s="110">
        <f>IF('3B-Air transport'!AG$67="no"," ",ROUND(S3246,4))</f>
        <v>0.21299999999999999</v>
      </c>
      <c r="V3246" s="110">
        <f>IF('3B-Air transport'!AG$68="no"," ",ROUND(S3246,4))</f>
        <v>0.21299999999999999</v>
      </c>
      <c r="W3246" s="110"/>
      <c r="AB3246" s="110">
        <f t="shared" si="206"/>
        <v>0.21300000000000016</v>
      </c>
      <c r="AC3246" s="110">
        <f>IF('3C-Water transport'!AG$56="no"," ",ROUND(AB3246,4))</f>
        <v>0.21299999999999999</v>
      </c>
      <c r="AD3246" s="110">
        <f>IF('3C-Water transport'!AG$57="no"," ",ROUND(AB3246,4))</f>
        <v>0.21299999999999999</v>
      </c>
      <c r="AE3246" s="110">
        <f>IF('3C-Water transport'!AG$58="no"," ",ROUND(AB3246,4))</f>
        <v>0.21299999999999999</v>
      </c>
    </row>
    <row r="3247" spans="5:31" x14ac:dyDescent="0.25">
      <c r="E3247" s="110">
        <f t="shared" si="204"/>
        <v>0.21400000000000016</v>
      </c>
      <c r="F3247" s="110">
        <f>IF('3A-Rail transport'!$AG$56="no"," ",ROUND(E3247,4))</f>
        <v>0.214</v>
      </c>
      <c r="G3247" s="110">
        <f>IF('3A-Rail transport'!$AG$57="no"," ",ROUND(E3247,4))</f>
        <v>0.214</v>
      </c>
      <c r="H3247" s="110"/>
      <c r="S3247" s="110">
        <f t="shared" si="205"/>
        <v>0.21400000000000016</v>
      </c>
      <c r="T3247" s="110">
        <f>IF('3B-Air transport'!AG$66="no"," ",ROUND(S3247,4))</f>
        <v>0.214</v>
      </c>
      <c r="U3247" s="110">
        <f>IF('3B-Air transport'!AG$67="no"," ",ROUND(S3247,4))</f>
        <v>0.214</v>
      </c>
      <c r="V3247" s="110">
        <f>IF('3B-Air transport'!AG$68="no"," ",ROUND(S3247,4))</f>
        <v>0.214</v>
      </c>
      <c r="W3247" s="110"/>
      <c r="AB3247" s="110">
        <f t="shared" si="206"/>
        <v>0.21400000000000016</v>
      </c>
      <c r="AC3247" s="110">
        <f>IF('3C-Water transport'!AG$56="no"," ",ROUND(AB3247,4))</f>
        <v>0.214</v>
      </c>
      <c r="AD3247" s="110">
        <f>IF('3C-Water transport'!AG$57="no"," ",ROUND(AB3247,4))</f>
        <v>0.214</v>
      </c>
      <c r="AE3247" s="110">
        <f>IF('3C-Water transport'!AG$58="no"," ",ROUND(AB3247,4))</f>
        <v>0.214</v>
      </c>
    </row>
    <row r="3248" spans="5:31" x14ac:dyDescent="0.25">
      <c r="E3248" s="110">
        <f t="shared" si="204"/>
        <v>0.21500000000000016</v>
      </c>
      <c r="F3248" s="110">
        <f>IF('3A-Rail transport'!$AG$56="no"," ",ROUND(E3248,4))</f>
        <v>0.215</v>
      </c>
      <c r="G3248" s="110">
        <f>IF('3A-Rail transport'!$AG$57="no"," ",ROUND(E3248,4))</f>
        <v>0.215</v>
      </c>
      <c r="H3248" s="110"/>
      <c r="S3248" s="110">
        <f t="shared" si="205"/>
        <v>0.21500000000000016</v>
      </c>
      <c r="T3248" s="110">
        <f>IF('3B-Air transport'!AG$66="no"," ",ROUND(S3248,4))</f>
        <v>0.215</v>
      </c>
      <c r="U3248" s="110">
        <f>IF('3B-Air transport'!AG$67="no"," ",ROUND(S3248,4))</f>
        <v>0.215</v>
      </c>
      <c r="V3248" s="110">
        <f>IF('3B-Air transport'!AG$68="no"," ",ROUND(S3248,4))</f>
        <v>0.215</v>
      </c>
      <c r="W3248" s="110"/>
      <c r="AB3248" s="110">
        <f t="shared" si="206"/>
        <v>0.21500000000000016</v>
      </c>
      <c r="AC3248" s="110">
        <f>IF('3C-Water transport'!AG$56="no"," ",ROUND(AB3248,4))</f>
        <v>0.215</v>
      </c>
      <c r="AD3248" s="110">
        <f>IF('3C-Water transport'!AG$57="no"," ",ROUND(AB3248,4))</f>
        <v>0.215</v>
      </c>
      <c r="AE3248" s="110">
        <f>IF('3C-Water transport'!AG$58="no"," ",ROUND(AB3248,4))</f>
        <v>0.215</v>
      </c>
    </row>
    <row r="3249" spans="5:31" x14ac:dyDescent="0.25">
      <c r="E3249" s="110">
        <f t="shared" si="204"/>
        <v>0.21600000000000016</v>
      </c>
      <c r="F3249" s="110">
        <f>IF('3A-Rail transport'!$AG$56="no"," ",ROUND(E3249,4))</f>
        <v>0.216</v>
      </c>
      <c r="G3249" s="110">
        <f>IF('3A-Rail transport'!$AG$57="no"," ",ROUND(E3249,4))</f>
        <v>0.216</v>
      </c>
      <c r="H3249" s="110"/>
      <c r="S3249" s="110">
        <f t="shared" si="205"/>
        <v>0.21600000000000016</v>
      </c>
      <c r="T3249" s="110">
        <f>IF('3B-Air transport'!AG$66="no"," ",ROUND(S3249,4))</f>
        <v>0.216</v>
      </c>
      <c r="U3249" s="110">
        <f>IF('3B-Air transport'!AG$67="no"," ",ROUND(S3249,4))</f>
        <v>0.216</v>
      </c>
      <c r="V3249" s="110">
        <f>IF('3B-Air transport'!AG$68="no"," ",ROUND(S3249,4))</f>
        <v>0.216</v>
      </c>
      <c r="W3249" s="110"/>
      <c r="AB3249" s="110">
        <f t="shared" si="206"/>
        <v>0.21600000000000016</v>
      </c>
      <c r="AC3249" s="110">
        <f>IF('3C-Water transport'!AG$56="no"," ",ROUND(AB3249,4))</f>
        <v>0.216</v>
      </c>
      <c r="AD3249" s="110">
        <f>IF('3C-Water transport'!AG$57="no"," ",ROUND(AB3249,4))</f>
        <v>0.216</v>
      </c>
      <c r="AE3249" s="110">
        <f>IF('3C-Water transport'!AG$58="no"," ",ROUND(AB3249,4))</f>
        <v>0.216</v>
      </c>
    </row>
    <row r="3250" spans="5:31" x14ac:dyDescent="0.25">
      <c r="E3250" s="110">
        <f t="shared" si="204"/>
        <v>0.21700000000000016</v>
      </c>
      <c r="F3250" s="110">
        <f>IF('3A-Rail transport'!$AG$56="no"," ",ROUND(E3250,4))</f>
        <v>0.217</v>
      </c>
      <c r="G3250" s="110">
        <f>IF('3A-Rail transport'!$AG$57="no"," ",ROUND(E3250,4))</f>
        <v>0.217</v>
      </c>
      <c r="H3250" s="110"/>
      <c r="S3250" s="110">
        <f t="shared" si="205"/>
        <v>0.21700000000000016</v>
      </c>
      <c r="T3250" s="110">
        <f>IF('3B-Air transport'!AG$66="no"," ",ROUND(S3250,4))</f>
        <v>0.217</v>
      </c>
      <c r="U3250" s="110">
        <f>IF('3B-Air transport'!AG$67="no"," ",ROUND(S3250,4))</f>
        <v>0.217</v>
      </c>
      <c r="V3250" s="110">
        <f>IF('3B-Air transport'!AG$68="no"," ",ROUND(S3250,4))</f>
        <v>0.217</v>
      </c>
      <c r="W3250" s="110"/>
      <c r="AB3250" s="110">
        <f t="shared" si="206"/>
        <v>0.21700000000000016</v>
      </c>
      <c r="AC3250" s="110">
        <f>IF('3C-Water transport'!AG$56="no"," ",ROUND(AB3250,4))</f>
        <v>0.217</v>
      </c>
      <c r="AD3250" s="110">
        <f>IF('3C-Water transport'!AG$57="no"," ",ROUND(AB3250,4))</f>
        <v>0.217</v>
      </c>
      <c r="AE3250" s="110">
        <f>IF('3C-Water transport'!AG$58="no"," ",ROUND(AB3250,4))</f>
        <v>0.217</v>
      </c>
    </row>
    <row r="3251" spans="5:31" x14ac:dyDescent="0.25">
      <c r="E3251" s="110">
        <f t="shared" si="204"/>
        <v>0.21800000000000017</v>
      </c>
      <c r="F3251" s="110">
        <f>IF('3A-Rail transport'!$AG$56="no"," ",ROUND(E3251,4))</f>
        <v>0.218</v>
      </c>
      <c r="G3251" s="110">
        <f>IF('3A-Rail transport'!$AG$57="no"," ",ROUND(E3251,4))</f>
        <v>0.218</v>
      </c>
      <c r="H3251" s="110"/>
      <c r="S3251" s="110">
        <f t="shared" si="205"/>
        <v>0.21800000000000017</v>
      </c>
      <c r="T3251" s="110">
        <f>IF('3B-Air transport'!AG$66="no"," ",ROUND(S3251,4))</f>
        <v>0.218</v>
      </c>
      <c r="U3251" s="110">
        <f>IF('3B-Air transport'!AG$67="no"," ",ROUND(S3251,4))</f>
        <v>0.218</v>
      </c>
      <c r="V3251" s="110">
        <f>IF('3B-Air transport'!AG$68="no"," ",ROUND(S3251,4))</f>
        <v>0.218</v>
      </c>
      <c r="W3251" s="110"/>
      <c r="AB3251" s="110">
        <f t="shared" si="206"/>
        <v>0.21800000000000017</v>
      </c>
      <c r="AC3251" s="110">
        <f>IF('3C-Water transport'!AG$56="no"," ",ROUND(AB3251,4))</f>
        <v>0.218</v>
      </c>
      <c r="AD3251" s="110">
        <f>IF('3C-Water transport'!AG$57="no"," ",ROUND(AB3251,4))</f>
        <v>0.218</v>
      </c>
      <c r="AE3251" s="110">
        <f>IF('3C-Water transport'!AG$58="no"," ",ROUND(AB3251,4))</f>
        <v>0.218</v>
      </c>
    </row>
    <row r="3252" spans="5:31" x14ac:dyDescent="0.25">
      <c r="E3252" s="110">
        <f t="shared" si="204"/>
        <v>0.21900000000000017</v>
      </c>
      <c r="F3252" s="110">
        <f>IF('3A-Rail transport'!$AG$56="no"," ",ROUND(E3252,4))</f>
        <v>0.219</v>
      </c>
      <c r="G3252" s="110">
        <f>IF('3A-Rail transport'!$AG$57="no"," ",ROUND(E3252,4))</f>
        <v>0.219</v>
      </c>
      <c r="H3252" s="110"/>
      <c r="S3252" s="110">
        <f t="shared" si="205"/>
        <v>0.21900000000000017</v>
      </c>
      <c r="T3252" s="110">
        <f>IF('3B-Air transport'!AG$66="no"," ",ROUND(S3252,4))</f>
        <v>0.219</v>
      </c>
      <c r="U3252" s="110">
        <f>IF('3B-Air transport'!AG$67="no"," ",ROUND(S3252,4))</f>
        <v>0.219</v>
      </c>
      <c r="V3252" s="110">
        <f>IF('3B-Air transport'!AG$68="no"," ",ROUND(S3252,4))</f>
        <v>0.219</v>
      </c>
      <c r="W3252" s="110"/>
      <c r="AB3252" s="110">
        <f t="shared" si="206"/>
        <v>0.21900000000000017</v>
      </c>
      <c r="AC3252" s="110">
        <f>IF('3C-Water transport'!AG$56="no"," ",ROUND(AB3252,4))</f>
        <v>0.219</v>
      </c>
      <c r="AD3252" s="110">
        <f>IF('3C-Water transport'!AG$57="no"," ",ROUND(AB3252,4))</f>
        <v>0.219</v>
      </c>
      <c r="AE3252" s="110">
        <f>IF('3C-Water transport'!AG$58="no"," ",ROUND(AB3252,4))</f>
        <v>0.219</v>
      </c>
    </row>
    <row r="3253" spans="5:31" x14ac:dyDescent="0.25">
      <c r="E3253" s="110">
        <f t="shared" si="204"/>
        <v>0.22000000000000017</v>
      </c>
      <c r="F3253" s="110">
        <f>IF('3A-Rail transport'!$AG$56="no"," ",ROUND(E3253,4))</f>
        <v>0.22</v>
      </c>
      <c r="G3253" s="110">
        <f>IF('3A-Rail transport'!$AG$57="no"," ",ROUND(E3253,4))</f>
        <v>0.22</v>
      </c>
      <c r="H3253" s="110"/>
      <c r="S3253" s="110">
        <f t="shared" si="205"/>
        <v>0.22000000000000017</v>
      </c>
      <c r="T3253" s="110">
        <f>IF('3B-Air transport'!AG$66="no"," ",ROUND(S3253,4))</f>
        <v>0.22</v>
      </c>
      <c r="U3253" s="110">
        <f>IF('3B-Air transport'!AG$67="no"," ",ROUND(S3253,4))</f>
        <v>0.22</v>
      </c>
      <c r="V3253" s="110">
        <f>IF('3B-Air transport'!AG$68="no"," ",ROUND(S3253,4))</f>
        <v>0.22</v>
      </c>
      <c r="W3253" s="110"/>
      <c r="AB3253" s="110">
        <f t="shared" si="206"/>
        <v>0.22000000000000017</v>
      </c>
      <c r="AC3253" s="110">
        <f>IF('3C-Water transport'!AG$56="no"," ",ROUND(AB3253,4))</f>
        <v>0.22</v>
      </c>
      <c r="AD3253" s="110">
        <f>IF('3C-Water transport'!AG$57="no"," ",ROUND(AB3253,4))</f>
        <v>0.22</v>
      </c>
      <c r="AE3253" s="110">
        <f>IF('3C-Water transport'!AG$58="no"," ",ROUND(AB3253,4))</f>
        <v>0.22</v>
      </c>
    </row>
    <row r="3254" spans="5:31" x14ac:dyDescent="0.25">
      <c r="E3254" s="110">
        <f t="shared" si="204"/>
        <v>0.22100000000000017</v>
      </c>
      <c r="F3254" s="110">
        <f>IF('3A-Rail transport'!$AG$56="no"," ",ROUND(E3254,4))</f>
        <v>0.221</v>
      </c>
      <c r="G3254" s="110">
        <f>IF('3A-Rail transport'!$AG$57="no"," ",ROUND(E3254,4))</f>
        <v>0.221</v>
      </c>
      <c r="H3254" s="110"/>
      <c r="S3254" s="110">
        <f t="shared" si="205"/>
        <v>0.22100000000000017</v>
      </c>
      <c r="T3254" s="110">
        <f>IF('3B-Air transport'!AG$66="no"," ",ROUND(S3254,4))</f>
        <v>0.221</v>
      </c>
      <c r="U3254" s="110">
        <f>IF('3B-Air transport'!AG$67="no"," ",ROUND(S3254,4))</f>
        <v>0.221</v>
      </c>
      <c r="V3254" s="110">
        <f>IF('3B-Air transport'!AG$68="no"," ",ROUND(S3254,4))</f>
        <v>0.221</v>
      </c>
      <c r="W3254" s="110"/>
      <c r="AB3254" s="110">
        <f t="shared" si="206"/>
        <v>0.22100000000000017</v>
      </c>
      <c r="AC3254" s="110">
        <f>IF('3C-Water transport'!AG$56="no"," ",ROUND(AB3254,4))</f>
        <v>0.221</v>
      </c>
      <c r="AD3254" s="110">
        <f>IF('3C-Water transport'!AG$57="no"," ",ROUND(AB3254,4))</f>
        <v>0.221</v>
      </c>
      <c r="AE3254" s="110">
        <f>IF('3C-Water transport'!AG$58="no"," ",ROUND(AB3254,4))</f>
        <v>0.221</v>
      </c>
    </row>
    <row r="3255" spans="5:31" x14ac:dyDescent="0.25">
      <c r="E3255" s="110">
        <f t="shared" si="204"/>
        <v>0.22200000000000017</v>
      </c>
      <c r="F3255" s="110">
        <f>IF('3A-Rail transport'!$AG$56="no"," ",ROUND(E3255,4))</f>
        <v>0.222</v>
      </c>
      <c r="G3255" s="110">
        <f>IF('3A-Rail transport'!$AG$57="no"," ",ROUND(E3255,4))</f>
        <v>0.222</v>
      </c>
      <c r="H3255" s="110"/>
      <c r="S3255" s="110">
        <f t="shared" si="205"/>
        <v>0.22200000000000017</v>
      </c>
      <c r="T3255" s="110">
        <f>IF('3B-Air transport'!AG$66="no"," ",ROUND(S3255,4))</f>
        <v>0.222</v>
      </c>
      <c r="U3255" s="110">
        <f>IF('3B-Air transport'!AG$67="no"," ",ROUND(S3255,4))</f>
        <v>0.222</v>
      </c>
      <c r="V3255" s="110">
        <f>IF('3B-Air transport'!AG$68="no"," ",ROUND(S3255,4))</f>
        <v>0.222</v>
      </c>
      <c r="W3255" s="110"/>
      <c r="AB3255" s="110">
        <f t="shared" si="206"/>
        <v>0.22200000000000017</v>
      </c>
      <c r="AC3255" s="110">
        <f>IF('3C-Water transport'!AG$56="no"," ",ROUND(AB3255,4))</f>
        <v>0.222</v>
      </c>
      <c r="AD3255" s="110">
        <f>IF('3C-Water transport'!AG$57="no"," ",ROUND(AB3255,4))</f>
        <v>0.222</v>
      </c>
      <c r="AE3255" s="110">
        <f>IF('3C-Water transport'!AG$58="no"," ",ROUND(AB3255,4))</f>
        <v>0.222</v>
      </c>
    </row>
    <row r="3256" spans="5:31" x14ac:dyDescent="0.25">
      <c r="E3256" s="110">
        <f t="shared" si="204"/>
        <v>0.22300000000000017</v>
      </c>
      <c r="F3256" s="110">
        <f>IF('3A-Rail transport'!$AG$56="no"," ",ROUND(E3256,4))</f>
        <v>0.223</v>
      </c>
      <c r="G3256" s="110">
        <f>IF('3A-Rail transport'!$AG$57="no"," ",ROUND(E3256,4))</f>
        <v>0.223</v>
      </c>
      <c r="H3256" s="110"/>
      <c r="S3256" s="110">
        <f t="shared" si="205"/>
        <v>0.22300000000000017</v>
      </c>
      <c r="T3256" s="110">
        <f>IF('3B-Air transport'!AG$66="no"," ",ROUND(S3256,4))</f>
        <v>0.223</v>
      </c>
      <c r="U3256" s="110">
        <f>IF('3B-Air transport'!AG$67="no"," ",ROUND(S3256,4))</f>
        <v>0.223</v>
      </c>
      <c r="V3256" s="110">
        <f>IF('3B-Air transport'!AG$68="no"," ",ROUND(S3256,4))</f>
        <v>0.223</v>
      </c>
      <c r="W3256" s="110"/>
      <c r="AB3256" s="110">
        <f t="shared" si="206"/>
        <v>0.22300000000000017</v>
      </c>
      <c r="AC3256" s="110">
        <f>IF('3C-Water transport'!AG$56="no"," ",ROUND(AB3256,4))</f>
        <v>0.223</v>
      </c>
      <c r="AD3256" s="110">
        <f>IF('3C-Water transport'!AG$57="no"," ",ROUND(AB3256,4))</f>
        <v>0.223</v>
      </c>
      <c r="AE3256" s="110">
        <f>IF('3C-Water transport'!AG$58="no"," ",ROUND(AB3256,4))</f>
        <v>0.223</v>
      </c>
    </row>
    <row r="3257" spans="5:31" x14ac:dyDescent="0.25">
      <c r="E3257" s="110">
        <f t="shared" si="204"/>
        <v>0.22400000000000017</v>
      </c>
      <c r="F3257" s="110">
        <f>IF('3A-Rail transport'!$AG$56="no"," ",ROUND(E3257,4))</f>
        <v>0.224</v>
      </c>
      <c r="G3257" s="110">
        <f>IF('3A-Rail transport'!$AG$57="no"," ",ROUND(E3257,4))</f>
        <v>0.224</v>
      </c>
      <c r="H3257" s="110"/>
      <c r="S3257" s="110">
        <f t="shared" si="205"/>
        <v>0.22400000000000017</v>
      </c>
      <c r="T3257" s="110">
        <f>IF('3B-Air transport'!AG$66="no"," ",ROUND(S3257,4))</f>
        <v>0.224</v>
      </c>
      <c r="U3257" s="110">
        <f>IF('3B-Air transport'!AG$67="no"," ",ROUND(S3257,4))</f>
        <v>0.224</v>
      </c>
      <c r="V3257" s="110">
        <f>IF('3B-Air transport'!AG$68="no"," ",ROUND(S3257,4))</f>
        <v>0.224</v>
      </c>
      <c r="W3257" s="110"/>
      <c r="AB3257" s="110">
        <f t="shared" si="206"/>
        <v>0.22400000000000017</v>
      </c>
      <c r="AC3257" s="110">
        <f>IF('3C-Water transport'!AG$56="no"," ",ROUND(AB3257,4))</f>
        <v>0.224</v>
      </c>
      <c r="AD3257" s="110">
        <f>IF('3C-Water transport'!AG$57="no"," ",ROUND(AB3257,4))</f>
        <v>0.224</v>
      </c>
      <c r="AE3257" s="110">
        <f>IF('3C-Water transport'!AG$58="no"," ",ROUND(AB3257,4))</f>
        <v>0.224</v>
      </c>
    </row>
    <row r="3258" spans="5:31" x14ac:dyDescent="0.25">
      <c r="E3258" s="110">
        <f t="shared" si="204"/>
        <v>0.22500000000000017</v>
      </c>
      <c r="F3258" s="110">
        <f>IF('3A-Rail transport'!$AG$56="no"," ",ROUND(E3258,4))</f>
        <v>0.22500000000000001</v>
      </c>
      <c r="G3258" s="110">
        <f>IF('3A-Rail transport'!$AG$57="no"," ",ROUND(E3258,4))</f>
        <v>0.22500000000000001</v>
      </c>
      <c r="H3258" s="110"/>
      <c r="S3258" s="110">
        <f t="shared" si="205"/>
        <v>0.22500000000000017</v>
      </c>
      <c r="T3258" s="110">
        <f>IF('3B-Air transport'!AG$66="no"," ",ROUND(S3258,4))</f>
        <v>0.22500000000000001</v>
      </c>
      <c r="U3258" s="110">
        <f>IF('3B-Air transport'!AG$67="no"," ",ROUND(S3258,4))</f>
        <v>0.22500000000000001</v>
      </c>
      <c r="V3258" s="110">
        <f>IF('3B-Air transport'!AG$68="no"," ",ROUND(S3258,4))</f>
        <v>0.22500000000000001</v>
      </c>
      <c r="W3258" s="110"/>
      <c r="AB3258" s="110">
        <f t="shared" si="206"/>
        <v>0.22500000000000017</v>
      </c>
      <c r="AC3258" s="110">
        <f>IF('3C-Water transport'!AG$56="no"," ",ROUND(AB3258,4))</f>
        <v>0.22500000000000001</v>
      </c>
      <c r="AD3258" s="110">
        <f>IF('3C-Water transport'!AG$57="no"," ",ROUND(AB3258,4))</f>
        <v>0.22500000000000001</v>
      </c>
      <c r="AE3258" s="110">
        <f>IF('3C-Water transport'!AG$58="no"," ",ROUND(AB3258,4))</f>
        <v>0.22500000000000001</v>
      </c>
    </row>
    <row r="3259" spans="5:31" x14ac:dyDescent="0.25">
      <c r="E3259" s="110">
        <f t="shared" si="204"/>
        <v>0.22600000000000017</v>
      </c>
      <c r="F3259" s="110">
        <f>IF('3A-Rail transport'!$AG$56="no"," ",ROUND(E3259,4))</f>
        <v>0.22600000000000001</v>
      </c>
      <c r="G3259" s="110">
        <f>IF('3A-Rail transport'!$AG$57="no"," ",ROUND(E3259,4))</f>
        <v>0.22600000000000001</v>
      </c>
      <c r="H3259" s="110"/>
      <c r="S3259" s="110">
        <f t="shared" si="205"/>
        <v>0.22600000000000017</v>
      </c>
      <c r="T3259" s="110">
        <f>IF('3B-Air transport'!AG$66="no"," ",ROUND(S3259,4))</f>
        <v>0.22600000000000001</v>
      </c>
      <c r="U3259" s="110">
        <f>IF('3B-Air transport'!AG$67="no"," ",ROUND(S3259,4))</f>
        <v>0.22600000000000001</v>
      </c>
      <c r="V3259" s="110">
        <f>IF('3B-Air transport'!AG$68="no"," ",ROUND(S3259,4))</f>
        <v>0.22600000000000001</v>
      </c>
      <c r="W3259" s="110"/>
      <c r="AB3259" s="110">
        <f t="shared" si="206"/>
        <v>0.22600000000000017</v>
      </c>
      <c r="AC3259" s="110">
        <f>IF('3C-Water transport'!AG$56="no"," ",ROUND(AB3259,4))</f>
        <v>0.22600000000000001</v>
      </c>
      <c r="AD3259" s="110">
        <f>IF('3C-Water transport'!AG$57="no"," ",ROUND(AB3259,4))</f>
        <v>0.22600000000000001</v>
      </c>
      <c r="AE3259" s="110">
        <f>IF('3C-Water transport'!AG$58="no"," ",ROUND(AB3259,4))</f>
        <v>0.22600000000000001</v>
      </c>
    </row>
    <row r="3260" spans="5:31" x14ac:dyDescent="0.25">
      <c r="E3260" s="110">
        <f t="shared" si="204"/>
        <v>0.22700000000000017</v>
      </c>
      <c r="F3260" s="110">
        <f>IF('3A-Rail transport'!$AG$56="no"," ",ROUND(E3260,4))</f>
        <v>0.22700000000000001</v>
      </c>
      <c r="G3260" s="110">
        <f>IF('3A-Rail transport'!$AG$57="no"," ",ROUND(E3260,4))</f>
        <v>0.22700000000000001</v>
      </c>
      <c r="H3260" s="110"/>
      <c r="S3260" s="110">
        <f t="shared" si="205"/>
        <v>0.22700000000000017</v>
      </c>
      <c r="T3260" s="110">
        <f>IF('3B-Air transport'!AG$66="no"," ",ROUND(S3260,4))</f>
        <v>0.22700000000000001</v>
      </c>
      <c r="U3260" s="110">
        <f>IF('3B-Air transport'!AG$67="no"," ",ROUND(S3260,4))</f>
        <v>0.22700000000000001</v>
      </c>
      <c r="V3260" s="110">
        <f>IF('3B-Air transport'!AG$68="no"," ",ROUND(S3260,4))</f>
        <v>0.22700000000000001</v>
      </c>
      <c r="W3260" s="110"/>
      <c r="AB3260" s="110">
        <f t="shared" si="206"/>
        <v>0.22700000000000017</v>
      </c>
      <c r="AC3260" s="110">
        <f>IF('3C-Water transport'!AG$56="no"," ",ROUND(AB3260,4))</f>
        <v>0.22700000000000001</v>
      </c>
      <c r="AD3260" s="110">
        <f>IF('3C-Water transport'!AG$57="no"," ",ROUND(AB3260,4))</f>
        <v>0.22700000000000001</v>
      </c>
      <c r="AE3260" s="110">
        <f>IF('3C-Water transport'!AG$58="no"," ",ROUND(AB3260,4))</f>
        <v>0.22700000000000001</v>
      </c>
    </row>
    <row r="3261" spans="5:31" x14ac:dyDescent="0.25">
      <c r="E3261" s="110">
        <f t="shared" si="204"/>
        <v>0.22800000000000017</v>
      </c>
      <c r="F3261" s="110">
        <f>IF('3A-Rail transport'!$AG$56="no"," ",ROUND(E3261,4))</f>
        <v>0.22800000000000001</v>
      </c>
      <c r="G3261" s="110">
        <f>IF('3A-Rail transport'!$AG$57="no"," ",ROUND(E3261,4))</f>
        <v>0.22800000000000001</v>
      </c>
      <c r="H3261" s="110"/>
      <c r="S3261" s="110">
        <f t="shared" si="205"/>
        <v>0.22800000000000017</v>
      </c>
      <c r="T3261" s="110">
        <f>IF('3B-Air transport'!AG$66="no"," ",ROUND(S3261,4))</f>
        <v>0.22800000000000001</v>
      </c>
      <c r="U3261" s="110">
        <f>IF('3B-Air transport'!AG$67="no"," ",ROUND(S3261,4))</f>
        <v>0.22800000000000001</v>
      </c>
      <c r="V3261" s="110">
        <f>IF('3B-Air transport'!AG$68="no"," ",ROUND(S3261,4))</f>
        <v>0.22800000000000001</v>
      </c>
      <c r="W3261" s="110"/>
      <c r="AB3261" s="110">
        <f t="shared" si="206"/>
        <v>0.22800000000000017</v>
      </c>
      <c r="AC3261" s="110">
        <f>IF('3C-Water transport'!AG$56="no"," ",ROUND(AB3261,4))</f>
        <v>0.22800000000000001</v>
      </c>
      <c r="AD3261" s="110">
        <f>IF('3C-Water transport'!AG$57="no"," ",ROUND(AB3261,4))</f>
        <v>0.22800000000000001</v>
      </c>
      <c r="AE3261" s="110">
        <f>IF('3C-Water transport'!AG$58="no"," ",ROUND(AB3261,4))</f>
        <v>0.22800000000000001</v>
      </c>
    </row>
    <row r="3262" spans="5:31" x14ac:dyDescent="0.25">
      <c r="E3262" s="110">
        <f t="shared" si="204"/>
        <v>0.22900000000000018</v>
      </c>
      <c r="F3262" s="110">
        <f>IF('3A-Rail transport'!$AG$56="no"," ",ROUND(E3262,4))</f>
        <v>0.22900000000000001</v>
      </c>
      <c r="G3262" s="110">
        <f>IF('3A-Rail transport'!$AG$57="no"," ",ROUND(E3262,4))</f>
        <v>0.22900000000000001</v>
      </c>
      <c r="H3262" s="110"/>
      <c r="S3262" s="110">
        <f t="shared" si="205"/>
        <v>0.22900000000000018</v>
      </c>
      <c r="T3262" s="110">
        <f>IF('3B-Air transport'!AG$66="no"," ",ROUND(S3262,4))</f>
        <v>0.22900000000000001</v>
      </c>
      <c r="U3262" s="110">
        <f>IF('3B-Air transport'!AG$67="no"," ",ROUND(S3262,4))</f>
        <v>0.22900000000000001</v>
      </c>
      <c r="V3262" s="110">
        <f>IF('3B-Air transport'!AG$68="no"," ",ROUND(S3262,4))</f>
        <v>0.22900000000000001</v>
      </c>
      <c r="W3262" s="110"/>
      <c r="AB3262" s="110">
        <f t="shared" si="206"/>
        <v>0.22900000000000018</v>
      </c>
      <c r="AC3262" s="110">
        <f>IF('3C-Water transport'!AG$56="no"," ",ROUND(AB3262,4))</f>
        <v>0.22900000000000001</v>
      </c>
      <c r="AD3262" s="110">
        <f>IF('3C-Water transport'!AG$57="no"," ",ROUND(AB3262,4))</f>
        <v>0.22900000000000001</v>
      </c>
      <c r="AE3262" s="110">
        <f>IF('3C-Water transport'!AG$58="no"," ",ROUND(AB3262,4))</f>
        <v>0.22900000000000001</v>
      </c>
    </row>
    <row r="3263" spans="5:31" x14ac:dyDescent="0.25">
      <c r="E3263" s="110">
        <f t="shared" si="204"/>
        <v>0.23000000000000018</v>
      </c>
      <c r="F3263" s="110">
        <f>IF('3A-Rail transport'!$AG$56="no"," ",ROUND(E3263,4))</f>
        <v>0.23</v>
      </c>
      <c r="G3263" s="110">
        <f>IF('3A-Rail transport'!$AG$57="no"," ",ROUND(E3263,4))</f>
        <v>0.23</v>
      </c>
      <c r="H3263" s="110"/>
      <c r="S3263" s="110">
        <f t="shared" si="205"/>
        <v>0.23000000000000018</v>
      </c>
      <c r="T3263" s="110">
        <f>IF('3B-Air transport'!AG$66="no"," ",ROUND(S3263,4))</f>
        <v>0.23</v>
      </c>
      <c r="U3263" s="110">
        <f>IF('3B-Air transport'!AG$67="no"," ",ROUND(S3263,4))</f>
        <v>0.23</v>
      </c>
      <c r="V3263" s="110">
        <f>IF('3B-Air transport'!AG$68="no"," ",ROUND(S3263,4))</f>
        <v>0.23</v>
      </c>
      <c r="W3263" s="110"/>
      <c r="AB3263" s="110">
        <f t="shared" si="206"/>
        <v>0.23000000000000018</v>
      </c>
      <c r="AC3263" s="110">
        <f>IF('3C-Water transport'!AG$56="no"," ",ROUND(AB3263,4))</f>
        <v>0.23</v>
      </c>
      <c r="AD3263" s="110">
        <f>IF('3C-Water transport'!AG$57="no"," ",ROUND(AB3263,4))</f>
        <v>0.23</v>
      </c>
      <c r="AE3263" s="110">
        <f>IF('3C-Water transport'!AG$58="no"," ",ROUND(AB3263,4))</f>
        <v>0.23</v>
      </c>
    </row>
    <row r="3264" spans="5:31" x14ac:dyDescent="0.25">
      <c r="E3264" s="110">
        <f t="shared" si="204"/>
        <v>0.23100000000000018</v>
      </c>
      <c r="F3264" s="110">
        <f>IF('3A-Rail transport'!$AG$56="no"," ",ROUND(E3264,4))</f>
        <v>0.23100000000000001</v>
      </c>
      <c r="G3264" s="110">
        <f>IF('3A-Rail transport'!$AG$57="no"," ",ROUND(E3264,4))</f>
        <v>0.23100000000000001</v>
      </c>
      <c r="H3264" s="110"/>
      <c r="S3264" s="110">
        <f t="shared" si="205"/>
        <v>0.23100000000000018</v>
      </c>
      <c r="T3264" s="110">
        <f>IF('3B-Air transport'!AG$66="no"," ",ROUND(S3264,4))</f>
        <v>0.23100000000000001</v>
      </c>
      <c r="U3264" s="110">
        <f>IF('3B-Air transport'!AG$67="no"," ",ROUND(S3264,4))</f>
        <v>0.23100000000000001</v>
      </c>
      <c r="V3264" s="110">
        <f>IF('3B-Air transport'!AG$68="no"," ",ROUND(S3264,4))</f>
        <v>0.23100000000000001</v>
      </c>
      <c r="W3264" s="110"/>
      <c r="AB3264" s="110">
        <f t="shared" si="206"/>
        <v>0.23100000000000018</v>
      </c>
      <c r="AC3264" s="110">
        <f>IF('3C-Water transport'!AG$56="no"," ",ROUND(AB3264,4))</f>
        <v>0.23100000000000001</v>
      </c>
      <c r="AD3264" s="110">
        <f>IF('3C-Water transport'!AG$57="no"," ",ROUND(AB3264,4))</f>
        <v>0.23100000000000001</v>
      </c>
      <c r="AE3264" s="110">
        <f>IF('3C-Water transport'!AG$58="no"," ",ROUND(AB3264,4))</f>
        <v>0.23100000000000001</v>
      </c>
    </row>
    <row r="3265" spans="5:31" x14ac:dyDescent="0.25">
      <c r="E3265" s="110">
        <f t="shared" si="204"/>
        <v>0.23200000000000018</v>
      </c>
      <c r="F3265" s="110">
        <f>IF('3A-Rail transport'!$AG$56="no"," ",ROUND(E3265,4))</f>
        <v>0.23200000000000001</v>
      </c>
      <c r="G3265" s="110">
        <f>IF('3A-Rail transport'!$AG$57="no"," ",ROUND(E3265,4))</f>
        <v>0.23200000000000001</v>
      </c>
      <c r="H3265" s="110"/>
      <c r="S3265" s="110">
        <f t="shared" si="205"/>
        <v>0.23200000000000018</v>
      </c>
      <c r="T3265" s="110">
        <f>IF('3B-Air transport'!AG$66="no"," ",ROUND(S3265,4))</f>
        <v>0.23200000000000001</v>
      </c>
      <c r="U3265" s="110">
        <f>IF('3B-Air transport'!AG$67="no"," ",ROUND(S3265,4))</f>
        <v>0.23200000000000001</v>
      </c>
      <c r="V3265" s="110">
        <f>IF('3B-Air transport'!AG$68="no"," ",ROUND(S3265,4))</f>
        <v>0.23200000000000001</v>
      </c>
      <c r="W3265" s="110"/>
      <c r="AB3265" s="110">
        <f t="shared" si="206"/>
        <v>0.23200000000000018</v>
      </c>
      <c r="AC3265" s="110">
        <f>IF('3C-Water transport'!AG$56="no"," ",ROUND(AB3265,4))</f>
        <v>0.23200000000000001</v>
      </c>
      <c r="AD3265" s="110">
        <f>IF('3C-Water transport'!AG$57="no"," ",ROUND(AB3265,4))</f>
        <v>0.23200000000000001</v>
      </c>
      <c r="AE3265" s="110">
        <f>IF('3C-Water transport'!AG$58="no"," ",ROUND(AB3265,4))</f>
        <v>0.23200000000000001</v>
      </c>
    </row>
    <row r="3266" spans="5:31" x14ac:dyDescent="0.25">
      <c r="E3266" s="110">
        <f t="shared" si="204"/>
        <v>0.23300000000000018</v>
      </c>
      <c r="F3266" s="110">
        <f>IF('3A-Rail transport'!$AG$56="no"," ",ROUND(E3266,4))</f>
        <v>0.23300000000000001</v>
      </c>
      <c r="G3266" s="110">
        <f>IF('3A-Rail transport'!$AG$57="no"," ",ROUND(E3266,4))</f>
        <v>0.23300000000000001</v>
      </c>
      <c r="H3266" s="110"/>
      <c r="S3266" s="110">
        <f t="shared" si="205"/>
        <v>0.23300000000000018</v>
      </c>
      <c r="T3266" s="110">
        <f>IF('3B-Air transport'!AG$66="no"," ",ROUND(S3266,4))</f>
        <v>0.23300000000000001</v>
      </c>
      <c r="U3266" s="110">
        <f>IF('3B-Air transport'!AG$67="no"," ",ROUND(S3266,4))</f>
        <v>0.23300000000000001</v>
      </c>
      <c r="V3266" s="110">
        <f>IF('3B-Air transport'!AG$68="no"," ",ROUND(S3266,4))</f>
        <v>0.23300000000000001</v>
      </c>
      <c r="W3266" s="110"/>
      <c r="AB3266" s="110">
        <f t="shared" si="206"/>
        <v>0.23300000000000018</v>
      </c>
      <c r="AC3266" s="110">
        <f>IF('3C-Water transport'!AG$56="no"," ",ROUND(AB3266,4))</f>
        <v>0.23300000000000001</v>
      </c>
      <c r="AD3266" s="110">
        <f>IF('3C-Water transport'!AG$57="no"," ",ROUND(AB3266,4))</f>
        <v>0.23300000000000001</v>
      </c>
      <c r="AE3266" s="110">
        <f>IF('3C-Water transport'!AG$58="no"," ",ROUND(AB3266,4))</f>
        <v>0.23300000000000001</v>
      </c>
    </row>
    <row r="3267" spans="5:31" x14ac:dyDescent="0.25">
      <c r="E3267" s="110">
        <f t="shared" si="204"/>
        <v>0.23400000000000018</v>
      </c>
      <c r="F3267" s="110">
        <f>IF('3A-Rail transport'!$AG$56="no"," ",ROUND(E3267,4))</f>
        <v>0.23400000000000001</v>
      </c>
      <c r="G3267" s="110">
        <f>IF('3A-Rail transport'!$AG$57="no"," ",ROUND(E3267,4))</f>
        <v>0.23400000000000001</v>
      </c>
      <c r="H3267" s="110"/>
      <c r="S3267" s="110">
        <f t="shared" si="205"/>
        <v>0.23400000000000018</v>
      </c>
      <c r="T3267" s="110">
        <f>IF('3B-Air transport'!AG$66="no"," ",ROUND(S3267,4))</f>
        <v>0.23400000000000001</v>
      </c>
      <c r="U3267" s="110">
        <f>IF('3B-Air transport'!AG$67="no"," ",ROUND(S3267,4))</f>
        <v>0.23400000000000001</v>
      </c>
      <c r="V3267" s="110">
        <f>IF('3B-Air transport'!AG$68="no"," ",ROUND(S3267,4))</f>
        <v>0.23400000000000001</v>
      </c>
      <c r="W3267" s="110"/>
      <c r="AB3267" s="110">
        <f t="shared" si="206"/>
        <v>0.23400000000000018</v>
      </c>
      <c r="AC3267" s="110">
        <f>IF('3C-Water transport'!AG$56="no"," ",ROUND(AB3267,4))</f>
        <v>0.23400000000000001</v>
      </c>
      <c r="AD3267" s="110">
        <f>IF('3C-Water transport'!AG$57="no"," ",ROUND(AB3267,4))</f>
        <v>0.23400000000000001</v>
      </c>
      <c r="AE3267" s="110">
        <f>IF('3C-Water transport'!AG$58="no"," ",ROUND(AB3267,4))</f>
        <v>0.23400000000000001</v>
      </c>
    </row>
    <row r="3268" spans="5:31" x14ac:dyDescent="0.25">
      <c r="E3268" s="110">
        <f t="shared" si="204"/>
        <v>0.23500000000000018</v>
      </c>
      <c r="F3268" s="110">
        <f>IF('3A-Rail transport'!$AG$56="no"," ",ROUND(E3268,4))</f>
        <v>0.23499999999999999</v>
      </c>
      <c r="G3268" s="110">
        <f>IF('3A-Rail transport'!$AG$57="no"," ",ROUND(E3268,4))</f>
        <v>0.23499999999999999</v>
      </c>
      <c r="H3268" s="110"/>
      <c r="S3268" s="110">
        <f t="shared" si="205"/>
        <v>0.23500000000000018</v>
      </c>
      <c r="T3268" s="110">
        <f>IF('3B-Air transport'!AG$66="no"," ",ROUND(S3268,4))</f>
        <v>0.23499999999999999</v>
      </c>
      <c r="U3268" s="110">
        <f>IF('3B-Air transport'!AG$67="no"," ",ROUND(S3268,4))</f>
        <v>0.23499999999999999</v>
      </c>
      <c r="V3268" s="110">
        <f>IF('3B-Air transport'!AG$68="no"," ",ROUND(S3268,4))</f>
        <v>0.23499999999999999</v>
      </c>
      <c r="W3268" s="110"/>
      <c r="AB3268" s="110">
        <f t="shared" si="206"/>
        <v>0.23500000000000018</v>
      </c>
      <c r="AC3268" s="110">
        <f>IF('3C-Water transport'!AG$56="no"," ",ROUND(AB3268,4))</f>
        <v>0.23499999999999999</v>
      </c>
      <c r="AD3268" s="110">
        <f>IF('3C-Water transport'!AG$57="no"," ",ROUND(AB3268,4))</f>
        <v>0.23499999999999999</v>
      </c>
      <c r="AE3268" s="110">
        <f>IF('3C-Water transport'!AG$58="no"," ",ROUND(AB3268,4))</f>
        <v>0.23499999999999999</v>
      </c>
    </row>
    <row r="3269" spans="5:31" x14ac:dyDescent="0.25">
      <c r="E3269" s="110">
        <f t="shared" si="204"/>
        <v>0.23600000000000018</v>
      </c>
      <c r="F3269" s="110">
        <f>IF('3A-Rail transport'!$AG$56="no"," ",ROUND(E3269,4))</f>
        <v>0.23599999999999999</v>
      </c>
      <c r="G3269" s="110">
        <f>IF('3A-Rail transport'!$AG$57="no"," ",ROUND(E3269,4))</f>
        <v>0.23599999999999999</v>
      </c>
      <c r="H3269" s="110"/>
      <c r="S3269" s="110">
        <f t="shared" si="205"/>
        <v>0.23600000000000018</v>
      </c>
      <c r="T3269" s="110">
        <f>IF('3B-Air transport'!AG$66="no"," ",ROUND(S3269,4))</f>
        <v>0.23599999999999999</v>
      </c>
      <c r="U3269" s="110">
        <f>IF('3B-Air transport'!AG$67="no"," ",ROUND(S3269,4))</f>
        <v>0.23599999999999999</v>
      </c>
      <c r="V3269" s="110">
        <f>IF('3B-Air transport'!AG$68="no"," ",ROUND(S3269,4))</f>
        <v>0.23599999999999999</v>
      </c>
      <c r="W3269" s="110"/>
      <c r="AB3269" s="110">
        <f t="shared" si="206"/>
        <v>0.23600000000000018</v>
      </c>
      <c r="AC3269" s="110">
        <f>IF('3C-Water transport'!AG$56="no"," ",ROUND(AB3269,4))</f>
        <v>0.23599999999999999</v>
      </c>
      <c r="AD3269" s="110">
        <f>IF('3C-Water transport'!AG$57="no"," ",ROUND(AB3269,4))</f>
        <v>0.23599999999999999</v>
      </c>
      <c r="AE3269" s="110">
        <f>IF('3C-Water transport'!AG$58="no"," ",ROUND(AB3269,4))</f>
        <v>0.23599999999999999</v>
      </c>
    </row>
    <row r="3270" spans="5:31" x14ac:dyDescent="0.25">
      <c r="E3270" s="110">
        <f t="shared" si="204"/>
        <v>0.23700000000000018</v>
      </c>
      <c r="F3270" s="110">
        <f>IF('3A-Rail transport'!$AG$56="no"," ",ROUND(E3270,4))</f>
        <v>0.23699999999999999</v>
      </c>
      <c r="G3270" s="110">
        <f>IF('3A-Rail transport'!$AG$57="no"," ",ROUND(E3270,4))</f>
        <v>0.23699999999999999</v>
      </c>
      <c r="H3270" s="110"/>
      <c r="S3270" s="110">
        <f t="shared" si="205"/>
        <v>0.23700000000000018</v>
      </c>
      <c r="T3270" s="110">
        <f>IF('3B-Air transport'!AG$66="no"," ",ROUND(S3270,4))</f>
        <v>0.23699999999999999</v>
      </c>
      <c r="U3270" s="110">
        <f>IF('3B-Air transport'!AG$67="no"," ",ROUND(S3270,4))</f>
        <v>0.23699999999999999</v>
      </c>
      <c r="V3270" s="110">
        <f>IF('3B-Air transport'!AG$68="no"," ",ROUND(S3270,4))</f>
        <v>0.23699999999999999</v>
      </c>
      <c r="W3270" s="110"/>
      <c r="AB3270" s="110">
        <f t="shared" si="206"/>
        <v>0.23700000000000018</v>
      </c>
      <c r="AC3270" s="110">
        <f>IF('3C-Water transport'!AG$56="no"," ",ROUND(AB3270,4))</f>
        <v>0.23699999999999999</v>
      </c>
      <c r="AD3270" s="110">
        <f>IF('3C-Water transport'!AG$57="no"," ",ROUND(AB3270,4))</f>
        <v>0.23699999999999999</v>
      </c>
      <c r="AE3270" s="110">
        <f>IF('3C-Water transport'!AG$58="no"," ",ROUND(AB3270,4))</f>
        <v>0.23699999999999999</v>
      </c>
    </row>
    <row r="3271" spans="5:31" x14ac:dyDescent="0.25">
      <c r="E3271" s="110">
        <f t="shared" si="204"/>
        <v>0.23800000000000018</v>
      </c>
      <c r="F3271" s="110">
        <f>IF('3A-Rail transport'!$AG$56="no"," ",ROUND(E3271,4))</f>
        <v>0.23799999999999999</v>
      </c>
      <c r="G3271" s="110">
        <f>IF('3A-Rail transport'!$AG$57="no"," ",ROUND(E3271,4))</f>
        <v>0.23799999999999999</v>
      </c>
      <c r="H3271" s="110"/>
      <c r="S3271" s="110">
        <f t="shared" si="205"/>
        <v>0.23800000000000018</v>
      </c>
      <c r="T3271" s="110">
        <f>IF('3B-Air transport'!AG$66="no"," ",ROUND(S3271,4))</f>
        <v>0.23799999999999999</v>
      </c>
      <c r="U3271" s="110">
        <f>IF('3B-Air transport'!AG$67="no"," ",ROUND(S3271,4))</f>
        <v>0.23799999999999999</v>
      </c>
      <c r="V3271" s="110">
        <f>IF('3B-Air transport'!AG$68="no"," ",ROUND(S3271,4))</f>
        <v>0.23799999999999999</v>
      </c>
      <c r="W3271" s="110"/>
      <c r="AB3271" s="110">
        <f t="shared" si="206"/>
        <v>0.23800000000000018</v>
      </c>
      <c r="AC3271" s="110">
        <f>IF('3C-Water transport'!AG$56="no"," ",ROUND(AB3271,4))</f>
        <v>0.23799999999999999</v>
      </c>
      <c r="AD3271" s="110">
        <f>IF('3C-Water transport'!AG$57="no"," ",ROUND(AB3271,4))</f>
        <v>0.23799999999999999</v>
      </c>
      <c r="AE3271" s="110">
        <f>IF('3C-Water transport'!AG$58="no"," ",ROUND(AB3271,4))</f>
        <v>0.23799999999999999</v>
      </c>
    </row>
    <row r="3272" spans="5:31" x14ac:dyDescent="0.25">
      <c r="E3272" s="110">
        <f t="shared" si="204"/>
        <v>0.23900000000000018</v>
      </c>
      <c r="F3272" s="110">
        <f>IF('3A-Rail transport'!$AG$56="no"," ",ROUND(E3272,4))</f>
        <v>0.23899999999999999</v>
      </c>
      <c r="G3272" s="110">
        <f>IF('3A-Rail transport'!$AG$57="no"," ",ROUND(E3272,4))</f>
        <v>0.23899999999999999</v>
      </c>
      <c r="H3272" s="110"/>
      <c r="S3272" s="110">
        <f t="shared" si="205"/>
        <v>0.23900000000000018</v>
      </c>
      <c r="T3272" s="110">
        <f>IF('3B-Air transport'!AG$66="no"," ",ROUND(S3272,4))</f>
        <v>0.23899999999999999</v>
      </c>
      <c r="U3272" s="110">
        <f>IF('3B-Air transport'!AG$67="no"," ",ROUND(S3272,4))</f>
        <v>0.23899999999999999</v>
      </c>
      <c r="V3272" s="110">
        <f>IF('3B-Air transport'!AG$68="no"," ",ROUND(S3272,4))</f>
        <v>0.23899999999999999</v>
      </c>
      <c r="W3272" s="110"/>
      <c r="AB3272" s="110">
        <f t="shared" si="206"/>
        <v>0.23900000000000018</v>
      </c>
      <c r="AC3272" s="110">
        <f>IF('3C-Water transport'!AG$56="no"," ",ROUND(AB3272,4))</f>
        <v>0.23899999999999999</v>
      </c>
      <c r="AD3272" s="110">
        <f>IF('3C-Water transport'!AG$57="no"," ",ROUND(AB3272,4))</f>
        <v>0.23899999999999999</v>
      </c>
      <c r="AE3272" s="110">
        <f>IF('3C-Water transport'!AG$58="no"," ",ROUND(AB3272,4))</f>
        <v>0.23899999999999999</v>
      </c>
    </row>
    <row r="3273" spans="5:31" x14ac:dyDescent="0.25">
      <c r="E3273" s="110">
        <f t="shared" si="204"/>
        <v>0.24000000000000019</v>
      </c>
      <c r="F3273" s="110">
        <f>IF('3A-Rail transport'!$AG$56="no"," ",ROUND(E3273,4))</f>
        <v>0.24</v>
      </c>
      <c r="G3273" s="110">
        <f>IF('3A-Rail transport'!$AG$57="no"," ",ROUND(E3273,4))</f>
        <v>0.24</v>
      </c>
      <c r="H3273" s="110"/>
      <c r="S3273" s="110">
        <f t="shared" si="205"/>
        <v>0.24000000000000019</v>
      </c>
      <c r="T3273" s="110">
        <f>IF('3B-Air transport'!AG$66="no"," ",ROUND(S3273,4))</f>
        <v>0.24</v>
      </c>
      <c r="U3273" s="110">
        <f>IF('3B-Air transport'!AG$67="no"," ",ROUND(S3273,4))</f>
        <v>0.24</v>
      </c>
      <c r="V3273" s="110">
        <f>IF('3B-Air transport'!AG$68="no"," ",ROUND(S3273,4))</f>
        <v>0.24</v>
      </c>
      <c r="W3273" s="110"/>
      <c r="AB3273" s="110">
        <f t="shared" si="206"/>
        <v>0.24000000000000019</v>
      </c>
      <c r="AC3273" s="110">
        <f>IF('3C-Water transport'!AG$56="no"," ",ROUND(AB3273,4))</f>
        <v>0.24</v>
      </c>
      <c r="AD3273" s="110">
        <f>IF('3C-Water transport'!AG$57="no"," ",ROUND(AB3273,4))</f>
        <v>0.24</v>
      </c>
      <c r="AE3273" s="110">
        <f>IF('3C-Water transport'!AG$58="no"," ",ROUND(AB3273,4))</f>
        <v>0.24</v>
      </c>
    </row>
    <row r="3274" spans="5:31" x14ac:dyDescent="0.25">
      <c r="E3274" s="110">
        <f t="shared" si="204"/>
        <v>0.24100000000000019</v>
      </c>
      <c r="F3274" s="110">
        <f>IF('3A-Rail transport'!$AG$56="no"," ",ROUND(E3274,4))</f>
        <v>0.24099999999999999</v>
      </c>
      <c r="G3274" s="110">
        <f>IF('3A-Rail transport'!$AG$57="no"," ",ROUND(E3274,4))</f>
        <v>0.24099999999999999</v>
      </c>
      <c r="H3274" s="110"/>
      <c r="S3274" s="110">
        <f t="shared" si="205"/>
        <v>0.24100000000000019</v>
      </c>
      <c r="T3274" s="110">
        <f>IF('3B-Air transport'!AG$66="no"," ",ROUND(S3274,4))</f>
        <v>0.24099999999999999</v>
      </c>
      <c r="U3274" s="110">
        <f>IF('3B-Air transport'!AG$67="no"," ",ROUND(S3274,4))</f>
        <v>0.24099999999999999</v>
      </c>
      <c r="V3274" s="110">
        <f>IF('3B-Air transport'!AG$68="no"," ",ROUND(S3274,4))</f>
        <v>0.24099999999999999</v>
      </c>
      <c r="W3274" s="110"/>
      <c r="AB3274" s="110">
        <f t="shared" si="206"/>
        <v>0.24100000000000019</v>
      </c>
      <c r="AC3274" s="110">
        <f>IF('3C-Water transport'!AG$56="no"," ",ROUND(AB3274,4))</f>
        <v>0.24099999999999999</v>
      </c>
      <c r="AD3274" s="110">
        <f>IF('3C-Water transport'!AG$57="no"," ",ROUND(AB3274,4))</f>
        <v>0.24099999999999999</v>
      </c>
      <c r="AE3274" s="110">
        <f>IF('3C-Water transport'!AG$58="no"," ",ROUND(AB3274,4))</f>
        <v>0.24099999999999999</v>
      </c>
    </row>
    <row r="3275" spans="5:31" x14ac:dyDescent="0.25">
      <c r="E3275" s="110">
        <f t="shared" si="204"/>
        <v>0.24200000000000019</v>
      </c>
      <c r="F3275" s="110">
        <f>IF('3A-Rail transport'!$AG$56="no"," ",ROUND(E3275,4))</f>
        <v>0.24199999999999999</v>
      </c>
      <c r="G3275" s="110">
        <f>IF('3A-Rail transport'!$AG$57="no"," ",ROUND(E3275,4))</f>
        <v>0.24199999999999999</v>
      </c>
      <c r="H3275" s="110"/>
      <c r="S3275" s="110">
        <f t="shared" si="205"/>
        <v>0.24200000000000019</v>
      </c>
      <c r="T3275" s="110">
        <f>IF('3B-Air transport'!AG$66="no"," ",ROUND(S3275,4))</f>
        <v>0.24199999999999999</v>
      </c>
      <c r="U3275" s="110">
        <f>IF('3B-Air transport'!AG$67="no"," ",ROUND(S3275,4))</f>
        <v>0.24199999999999999</v>
      </c>
      <c r="V3275" s="110">
        <f>IF('3B-Air transport'!AG$68="no"," ",ROUND(S3275,4))</f>
        <v>0.24199999999999999</v>
      </c>
      <c r="W3275" s="110"/>
      <c r="AB3275" s="110">
        <f t="shared" si="206"/>
        <v>0.24200000000000019</v>
      </c>
      <c r="AC3275" s="110">
        <f>IF('3C-Water transport'!AG$56="no"," ",ROUND(AB3275,4))</f>
        <v>0.24199999999999999</v>
      </c>
      <c r="AD3275" s="110">
        <f>IF('3C-Water transport'!AG$57="no"," ",ROUND(AB3275,4))</f>
        <v>0.24199999999999999</v>
      </c>
      <c r="AE3275" s="110">
        <f>IF('3C-Water transport'!AG$58="no"," ",ROUND(AB3275,4))</f>
        <v>0.24199999999999999</v>
      </c>
    </row>
    <row r="3276" spans="5:31" x14ac:dyDescent="0.25">
      <c r="E3276" s="110">
        <f t="shared" si="204"/>
        <v>0.24300000000000019</v>
      </c>
      <c r="F3276" s="110">
        <f>IF('3A-Rail transport'!$AG$56="no"," ",ROUND(E3276,4))</f>
        <v>0.24299999999999999</v>
      </c>
      <c r="G3276" s="110">
        <f>IF('3A-Rail transport'!$AG$57="no"," ",ROUND(E3276,4))</f>
        <v>0.24299999999999999</v>
      </c>
      <c r="H3276" s="110"/>
      <c r="S3276" s="110">
        <f t="shared" si="205"/>
        <v>0.24300000000000019</v>
      </c>
      <c r="T3276" s="110">
        <f>IF('3B-Air transport'!AG$66="no"," ",ROUND(S3276,4))</f>
        <v>0.24299999999999999</v>
      </c>
      <c r="U3276" s="110">
        <f>IF('3B-Air transport'!AG$67="no"," ",ROUND(S3276,4))</f>
        <v>0.24299999999999999</v>
      </c>
      <c r="V3276" s="110">
        <f>IF('3B-Air transport'!AG$68="no"," ",ROUND(S3276,4))</f>
        <v>0.24299999999999999</v>
      </c>
      <c r="W3276" s="110"/>
      <c r="AB3276" s="110">
        <f t="shared" si="206"/>
        <v>0.24300000000000019</v>
      </c>
      <c r="AC3276" s="110">
        <f>IF('3C-Water transport'!AG$56="no"," ",ROUND(AB3276,4))</f>
        <v>0.24299999999999999</v>
      </c>
      <c r="AD3276" s="110">
        <f>IF('3C-Water transport'!AG$57="no"," ",ROUND(AB3276,4))</f>
        <v>0.24299999999999999</v>
      </c>
      <c r="AE3276" s="110">
        <f>IF('3C-Water transport'!AG$58="no"," ",ROUND(AB3276,4))</f>
        <v>0.24299999999999999</v>
      </c>
    </row>
    <row r="3277" spans="5:31" x14ac:dyDescent="0.25">
      <c r="E3277" s="110">
        <f t="shared" si="204"/>
        <v>0.24400000000000019</v>
      </c>
      <c r="F3277" s="110">
        <f>IF('3A-Rail transport'!$AG$56="no"," ",ROUND(E3277,4))</f>
        <v>0.24399999999999999</v>
      </c>
      <c r="G3277" s="110">
        <f>IF('3A-Rail transport'!$AG$57="no"," ",ROUND(E3277,4))</f>
        <v>0.24399999999999999</v>
      </c>
      <c r="H3277" s="110"/>
      <c r="S3277" s="110">
        <f t="shared" si="205"/>
        <v>0.24400000000000019</v>
      </c>
      <c r="T3277" s="110">
        <f>IF('3B-Air transport'!AG$66="no"," ",ROUND(S3277,4))</f>
        <v>0.24399999999999999</v>
      </c>
      <c r="U3277" s="110">
        <f>IF('3B-Air transport'!AG$67="no"," ",ROUND(S3277,4))</f>
        <v>0.24399999999999999</v>
      </c>
      <c r="V3277" s="110">
        <f>IF('3B-Air transport'!AG$68="no"," ",ROUND(S3277,4))</f>
        <v>0.24399999999999999</v>
      </c>
      <c r="W3277" s="110"/>
      <c r="AB3277" s="110">
        <f t="shared" si="206"/>
        <v>0.24400000000000019</v>
      </c>
      <c r="AC3277" s="110">
        <f>IF('3C-Water transport'!AG$56="no"," ",ROUND(AB3277,4))</f>
        <v>0.24399999999999999</v>
      </c>
      <c r="AD3277" s="110">
        <f>IF('3C-Water transport'!AG$57="no"," ",ROUND(AB3277,4))</f>
        <v>0.24399999999999999</v>
      </c>
      <c r="AE3277" s="110">
        <f>IF('3C-Water transport'!AG$58="no"," ",ROUND(AB3277,4))</f>
        <v>0.24399999999999999</v>
      </c>
    </row>
    <row r="3278" spans="5:31" x14ac:dyDescent="0.25">
      <c r="E3278" s="110">
        <f t="shared" si="204"/>
        <v>0.24500000000000019</v>
      </c>
      <c r="F3278" s="110">
        <f>IF('3A-Rail transport'!$AG$56="no"," ",ROUND(E3278,4))</f>
        <v>0.245</v>
      </c>
      <c r="G3278" s="110">
        <f>IF('3A-Rail transport'!$AG$57="no"," ",ROUND(E3278,4))</f>
        <v>0.245</v>
      </c>
      <c r="H3278" s="110"/>
      <c r="S3278" s="110">
        <f t="shared" si="205"/>
        <v>0.24500000000000019</v>
      </c>
      <c r="T3278" s="110">
        <f>IF('3B-Air transport'!AG$66="no"," ",ROUND(S3278,4))</f>
        <v>0.245</v>
      </c>
      <c r="U3278" s="110">
        <f>IF('3B-Air transport'!AG$67="no"," ",ROUND(S3278,4))</f>
        <v>0.245</v>
      </c>
      <c r="V3278" s="110">
        <f>IF('3B-Air transport'!AG$68="no"," ",ROUND(S3278,4))</f>
        <v>0.245</v>
      </c>
      <c r="W3278" s="110"/>
      <c r="AB3278" s="110">
        <f t="shared" si="206"/>
        <v>0.24500000000000019</v>
      </c>
      <c r="AC3278" s="110">
        <f>IF('3C-Water transport'!AG$56="no"," ",ROUND(AB3278,4))</f>
        <v>0.245</v>
      </c>
      <c r="AD3278" s="110">
        <f>IF('3C-Water transport'!AG$57="no"," ",ROUND(AB3278,4))</f>
        <v>0.245</v>
      </c>
      <c r="AE3278" s="110">
        <f>IF('3C-Water transport'!AG$58="no"," ",ROUND(AB3278,4))</f>
        <v>0.245</v>
      </c>
    </row>
    <row r="3279" spans="5:31" x14ac:dyDescent="0.25">
      <c r="E3279" s="110">
        <f t="shared" si="204"/>
        <v>0.24600000000000019</v>
      </c>
      <c r="F3279" s="110">
        <f>IF('3A-Rail transport'!$AG$56="no"," ",ROUND(E3279,4))</f>
        <v>0.246</v>
      </c>
      <c r="G3279" s="110">
        <f>IF('3A-Rail transport'!$AG$57="no"," ",ROUND(E3279,4))</f>
        <v>0.246</v>
      </c>
      <c r="H3279" s="110"/>
      <c r="S3279" s="110">
        <f t="shared" si="205"/>
        <v>0.24600000000000019</v>
      </c>
      <c r="T3279" s="110">
        <f>IF('3B-Air transport'!AG$66="no"," ",ROUND(S3279,4))</f>
        <v>0.246</v>
      </c>
      <c r="U3279" s="110">
        <f>IF('3B-Air transport'!AG$67="no"," ",ROUND(S3279,4))</f>
        <v>0.246</v>
      </c>
      <c r="V3279" s="110">
        <f>IF('3B-Air transport'!AG$68="no"," ",ROUND(S3279,4))</f>
        <v>0.246</v>
      </c>
      <c r="W3279" s="110"/>
      <c r="AB3279" s="110">
        <f t="shared" si="206"/>
        <v>0.24600000000000019</v>
      </c>
      <c r="AC3279" s="110">
        <f>IF('3C-Water transport'!AG$56="no"," ",ROUND(AB3279,4))</f>
        <v>0.246</v>
      </c>
      <c r="AD3279" s="110">
        <f>IF('3C-Water transport'!AG$57="no"," ",ROUND(AB3279,4))</f>
        <v>0.246</v>
      </c>
      <c r="AE3279" s="110">
        <f>IF('3C-Water transport'!AG$58="no"," ",ROUND(AB3279,4))</f>
        <v>0.246</v>
      </c>
    </row>
    <row r="3280" spans="5:31" x14ac:dyDescent="0.25">
      <c r="E3280" s="110">
        <f t="shared" si="204"/>
        <v>0.24700000000000019</v>
      </c>
      <c r="F3280" s="110">
        <f>IF('3A-Rail transport'!$AG$56="no"," ",ROUND(E3280,4))</f>
        <v>0.247</v>
      </c>
      <c r="G3280" s="110">
        <f>IF('3A-Rail transport'!$AG$57="no"," ",ROUND(E3280,4))</f>
        <v>0.247</v>
      </c>
      <c r="H3280" s="110"/>
      <c r="S3280" s="110">
        <f t="shared" si="205"/>
        <v>0.24700000000000019</v>
      </c>
      <c r="T3280" s="110">
        <f>IF('3B-Air transport'!AG$66="no"," ",ROUND(S3280,4))</f>
        <v>0.247</v>
      </c>
      <c r="U3280" s="110">
        <f>IF('3B-Air transport'!AG$67="no"," ",ROUND(S3280,4))</f>
        <v>0.247</v>
      </c>
      <c r="V3280" s="110">
        <f>IF('3B-Air transport'!AG$68="no"," ",ROUND(S3280,4))</f>
        <v>0.247</v>
      </c>
      <c r="W3280" s="110"/>
      <c r="AB3280" s="110">
        <f t="shared" si="206"/>
        <v>0.24700000000000019</v>
      </c>
      <c r="AC3280" s="110">
        <f>IF('3C-Water transport'!AG$56="no"," ",ROUND(AB3280,4))</f>
        <v>0.247</v>
      </c>
      <c r="AD3280" s="110">
        <f>IF('3C-Water transport'!AG$57="no"," ",ROUND(AB3280,4))</f>
        <v>0.247</v>
      </c>
      <c r="AE3280" s="110">
        <f>IF('3C-Water transport'!AG$58="no"," ",ROUND(AB3280,4))</f>
        <v>0.247</v>
      </c>
    </row>
    <row r="3281" spans="5:31" x14ac:dyDescent="0.25">
      <c r="E3281" s="110">
        <f t="shared" si="204"/>
        <v>0.24800000000000019</v>
      </c>
      <c r="F3281" s="110">
        <f>IF('3A-Rail transport'!$AG$56="no"," ",ROUND(E3281,4))</f>
        <v>0.248</v>
      </c>
      <c r="G3281" s="110">
        <f>IF('3A-Rail transport'!$AG$57="no"," ",ROUND(E3281,4))</f>
        <v>0.248</v>
      </c>
      <c r="H3281" s="110"/>
      <c r="S3281" s="110">
        <f t="shared" si="205"/>
        <v>0.24800000000000019</v>
      </c>
      <c r="T3281" s="110">
        <f>IF('3B-Air transport'!AG$66="no"," ",ROUND(S3281,4))</f>
        <v>0.248</v>
      </c>
      <c r="U3281" s="110">
        <f>IF('3B-Air transport'!AG$67="no"," ",ROUND(S3281,4))</f>
        <v>0.248</v>
      </c>
      <c r="V3281" s="110">
        <f>IF('3B-Air transport'!AG$68="no"," ",ROUND(S3281,4))</f>
        <v>0.248</v>
      </c>
      <c r="W3281" s="110"/>
      <c r="AB3281" s="110">
        <f t="shared" si="206"/>
        <v>0.24800000000000019</v>
      </c>
      <c r="AC3281" s="110">
        <f>IF('3C-Water transport'!AG$56="no"," ",ROUND(AB3281,4))</f>
        <v>0.248</v>
      </c>
      <c r="AD3281" s="110">
        <f>IF('3C-Water transport'!AG$57="no"," ",ROUND(AB3281,4))</f>
        <v>0.248</v>
      </c>
      <c r="AE3281" s="110">
        <f>IF('3C-Water transport'!AG$58="no"," ",ROUND(AB3281,4))</f>
        <v>0.248</v>
      </c>
    </row>
    <row r="3282" spans="5:31" x14ac:dyDescent="0.25">
      <c r="E3282" s="110">
        <f t="shared" si="204"/>
        <v>0.24900000000000019</v>
      </c>
      <c r="F3282" s="110">
        <f>IF('3A-Rail transport'!$AG$56="no"," ",ROUND(E3282,4))</f>
        <v>0.249</v>
      </c>
      <c r="G3282" s="110">
        <f>IF('3A-Rail transport'!$AG$57="no"," ",ROUND(E3282,4))</f>
        <v>0.249</v>
      </c>
      <c r="H3282" s="110"/>
      <c r="S3282" s="110">
        <f t="shared" si="205"/>
        <v>0.24900000000000019</v>
      </c>
      <c r="T3282" s="110">
        <f>IF('3B-Air transport'!AG$66="no"," ",ROUND(S3282,4))</f>
        <v>0.249</v>
      </c>
      <c r="U3282" s="110">
        <f>IF('3B-Air transport'!AG$67="no"," ",ROUND(S3282,4))</f>
        <v>0.249</v>
      </c>
      <c r="V3282" s="110">
        <f>IF('3B-Air transport'!AG$68="no"," ",ROUND(S3282,4))</f>
        <v>0.249</v>
      </c>
      <c r="W3282" s="110"/>
      <c r="AB3282" s="110">
        <f t="shared" si="206"/>
        <v>0.24900000000000019</v>
      </c>
      <c r="AC3282" s="110">
        <f>IF('3C-Water transport'!AG$56="no"," ",ROUND(AB3282,4))</f>
        <v>0.249</v>
      </c>
      <c r="AD3282" s="110">
        <f>IF('3C-Water transport'!AG$57="no"," ",ROUND(AB3282,4))</f>
        <v>0.249</v>
      </c>
      <c r="AE3282" s="110">
        <f>IF('3C-Water transport'!AG$58="no"," ",ROUND(AB3282,4))</f>
        <v>0.249</v>
      </c>
    </row>
    <row r="3283" spans="5:31" x14ac:dyDescent="0.25">
      <c r="E3283" s="110">
        <f t="shared" si="204"/>
        <v>0.25000000000000017</v>
      </c>
      <c r="F3283" s="110">
        <f>IF('3A-Rail transport'!$AG$56="no"," ",ROUND(E3283,4))</f>
        <v>0.25</v>
      </c>
      <c r="G3283" s="110">
        <f>IF('3A-Rail transport'!$AG$57="no"," ",ROUND(E3283,4))</f>
        <v>0.25</v>
      </c>
      <c r="H3283" s="110"/>
      <c r="S3283" s="110">
        <f t="shared" si="205"/>
        <v>0.25000000000000017</v>
      </c>
      <c r="T3283" s="110">
        <f>IF('3B-Air transport'!AG$66="no"," ",ROUND(S3283,4))</f>
        <v>0.25</v>
      </c>
      <c r="U3283" s="110">
        <f>IF('3B-Air transport'!AG$67="no"," ",ROUND(S3283,4))</f>
        <v>0.25</v>
      </c>
      <c r="V3283" s="110">
        <f>IF('3B-Air transport'!AG$68="no"," ",ROUND(S3283,4))</f>
        <v>0.25</v>
      </c>
      <c r="W3283" s="110"/>
      <c r="AB3283" s="110">
        <f t="shared" si="206"/>
        <v>0.25000000000000017</v>
      </c>
      <c r="AC3283" s="110">
        <f>IF('3C-Water transport'!AG$56="no"," ",ROUND(AB3283,4))</f>
        <v>0.25</v>
      </c>
      <c r="AD3283" s="110">
        <f>IF('3C-Water transport'!AG$57="no"," ",ROUND(AB3283,4))</f>
        <v>0.25</v>
      </c>
      <c r="AE3283" s="110">
        <f>IF('3C-Water transport'!AG$58="no"," ",ROUND(AB3283,4))</f>
        <v>0.25</v>
      </c>
    </row>
    <row r="3284" spans="5:31" x14ac:dyDescent="0.25">
      <c r="E3284" s="110">
        <f t="shared" si="204"/>
        <v>0.25100000000000017</v>
      </c>
      <c r="F3284" s="110">
        <f>IF('3A-Rail transport'!$AG$56="no"," ",ROUND(E3284,4))</f>
        <v>0.251</v>
      </c>
      <c r="G3284" s="110">
        <f>IF('3A-Rail transport'!$AG$57="no"," ",ROUND(E3284,4))</f>
        <v>0.251</v>
      </c>
      <c r="H3284" s="110"/>
      <c r="S3284" s="110">
        <f t="shared" si="205"/>
        <v>0.25100000000000017</v>
      </c>
      <c r="T3284" s="110">
        <f>IF('3B-Air transport'!AG$66="no"," ",ROUND(S3284,4))</f>
        <v>0.251</v>
      </c>
      <c r="U3284" s="110">
        <f>IF('3B-Air transport'!AG$67="no"," ",ROUND(S3284,4))</f>
        <v>0.251</v>
      </c>
      <c r="V3284" s="110">
        <f>IF('3B-Air transport'!AG$68="no"," ",ROUND(S3284,4))</f>
        <v>0.251</v>
      </c>
      <c r="W3284" s="110"/>
      <c r="AB3284" s="110">
        <f t="shared" si="206"/>
        <v>0.25100000000000017</v>
      </c>
      <c r="AC3284" s="110">
        <f>IF('3C-Water transport'!AG$56="no"," ",ROUND(AB3284,4))</f>
        <v>0.251</v>
      </c>
      <c r="AD3284" s="110">
        <f>IF('3C-Water transport'!AG$57="no"," ",ROUND(AB3284,4))</f>
        <v>0.251</v>
      </c>
      <c r="AE3284" s="110">
        <f>IF('3C-Water transport'!AG$58="no"," ",ROUND(AB3284,4))</f>
        <v>0.251</v>
      </c>
    </row>
    <row r="3285" spans="5:31" x14ac:dyDescent="0.25">
      <c r="E3285" s="110">
        <f t="shared" si="204"/>
        <v>0.25200000000000017</v>
      </c>
      <c r="F3285" s="110">
        <f>IF('3A-Rail transport'!$AG$56="no"," ",ROUND(E3285,4))</f>
        <v>0.252</v>
      </c>
      <c r="G3285" s="110">
        <f>IF('3A-Rail transport'!$AG$57="no"," ",ROUND(E3285,4))</f>
        <v>0.252</v>
      </c>
      <c r="H3285" s="110"/>
      <c r="S3285" s="110">
        <f t="shared" si="205"/>
        <v>0.25200000000000017</v>
      </c>
      <c r="T3285" s="110">
        <f>IF('3B-Air transport'!AG$66="no"," ",ROUND(S3285,4))</f>
        <v>0.252</v>
      </c>
      <c r="U3285" s="110">
        <f>IF('3B-Air transport'!AG$67="no"," ",ROUND(S3285,4))</f>
        <v>0.252</v>
      </c>
      <c r="V3285" s="110">
        <f>IF('3B-Air transport'!AG$68="no"," ",ROUND(S3285,4))</f>
        <v>0.252</v>
      </c>
      <c r="W3285" s="110"/>
      <c r="AB3285" s="110">
        <f t="shared" si="206"/>
        <v>0.25200000000000017</v>
      </c>
      <c r="AC3285" s="110">
        <f>IF('3C-Water transport'!AG$56="no"," ",ROUND(AB3285,4))</f>
        <v>0.252</v>
      </c>
      <c r="AD3285" s="110">
        <f>IF('3C-Water transport'!AG$57="no"," ",ROUND(AB3285,4))</f>
        <v>0.252</v>
      </c>
      <c r="AE3285" s="110">
        <f>IF('3C-Water transport'!AG$58="no"," ",ROUND(AB3285,4))</f>
        <v>0.252</v>
      </c>
    </row>
    <row r="3286" spans="5:31" x14ac:dyDescent="0.25">
      <c r="E3286" s="110">
        <f t="shared" si="204"/>
        <v>0.25300000000000017</v>
      </c>
      <c r="F3286" s="110">
        <f>IF('3A-Rail transport'!$AG$56="no"," ",ROUND(E3286,4))</f>
        <v>0.253</v>
      </c>
      <c r="G3286" s="110">
        <f>IF('3A-Rail transport'!$AG$57="no"," ",ROUND(E3286,4))</f>
        <v>0.253</v>
      </c>
      <c r="H3286" s="110"/>
      <c r="S3286" s="110">
        <f t="shared" si="205"/>
        <v>0.25300000000000017</v>
      </c>
      <c r="T3286" s="110">
        <f>IF('3B-Air transport'!AG$66="no"," ",ROUND(S3286,4))</f>
        <v>0.253</v>
      </c>
      <c r="U3286" s="110">
        <f>IF('3B-Air transport'!AG$67="no"," ",ROUND(S3286,4))</f>
        <v>0.253</v>
      </c>
      <c r="V3286" s="110">
        <f>IF('3B-Air transport'!AG$68="no"," ",ROUND(S3286,4))</f>
        <v>0.253</v>
      </c>
      <c r="W3286" s="110"/>
      <c r="AB3286" s="110">
        <f t="shared" si="206"/>
        <v>0.25300000000000017</v>
      </c>
      <c r="AC3286" s="110">
        <f>IF('3C-Water transport'!AG$56="no"," ",ROUND(AB3286,4))</f>
        <v>0.253</v>
      </c>
      <c r="AD3286" s="110">
        <f>IF('3C-Water transport'!AG$57="no"," ",ROUND(AB3286,4))</f>
        <v>0.253</v>
      </c>
      <c r="AE3286" s="110">
        <f>IF('3C-Water transport'!AG$58="no"," ",ROUND(AB3286,4))</f>
        <v>0.253</v>
      </c>
    </row>
    <row r="3287" spans="5:31" x14ac:dyDescent="0.25">
      <c r="E3287" s="110">
        <f t="shared" si="204"/>
        <v>0.25400000000000017</v>
      </c>
      <c r="F3287" s="110">
        <f>IF('3A-Rail transport'!$AG$56="no"," ",ROUND(E3287,4))</f>
        <v>0.254</v>
      </c>
      <c r="G3287" s="110">
        <f>IF('3A-Rail transport'!$AG$57="no"," ",ROUND(E3287,4))</f>
        <v>0.254</v>
      </c>
      <c r="H3287" s="110"/>
      <c r="S3287" s="110">
        <f t="shared" si="205"/>
        <v>0.25400000000000017</v>
      </c>
      <c r="T3287" s="110">
        <f>IF('3B-Air transport'!AG$66="no"," ",ROUND(S3287,4))</f>
        <v>0.254</v>
      </c>
      <c r="U3287" s="110">
        <f>IF('3B-Air transport'!AG$67="no"," ",ROUND(S3287,4))</f>
        <v>0.254</v>
      </c>
      <c r="V3287" s="110">
        <f>IF('3B-Air transport'!AG$68="no"," ",ROUND(S3287,4))</f>
        <v>0.254</v>
      </c>
      <c r="W3287" s="110"/>
      <c r="AB3287" s="110">
        <f t="shared" si="206"/>
        <v>0.25400000000000017</v>
      </c>
      <c r="AC3287" s="110">
        <f>IF('3C-Water transport'!AG$56="no"," ",ROUND(AB3287,4))</f>
        <v>0.254</v>
      </c>
      <c r="AD3287" s="110">
        <f>IF('3C-Water transport'!AG$57="no"," ",ROUND(AB3287,4))</f>
        <v>0.254</v>
      </c>
      <c r="AE3287" s="110">
        <f>IF('3C-Water transport'!AG$58="no"," ",ROUND(AB3287,4))</f>
        <v>0.254</v>
      </c>
    </row>
    <row r="3288" spans="5:31" x14ac:dyDescent="0.25">
      <c r="E3288" s="110">
        <f t="shared" si="204"/>
        <v>0.25500000000000017</v>
      </c>
      <c r="F3288" s="110">
        <f>IF('3A-Rail transport'!$AG$56="no"," ",ROUND(E3288,4))</f>
        <v>0.255</v>
      </c>
      <c r="G3288" s="110">
        <f>IF('3A-Rail transport'!$AG$57="no"," ",ROUND(E3288,4))</f>
        <v>0.255</v>
      </c>
      <c r="H3288" s="110"/>
      <c r="S3288" s="110">
        <f t="shared" si="205"/>
        <v>0.25500000000000017</v>
      </c>
      <c r="T3288" s="110">
        <f>IF('3B-Air transport'!AG$66="no"," ",ROUND(S3288,4))</f>
        <v>0.255</v>
      </c>
      <c r="U3288" s="110">
        <f>IF('3B-Air transport'!AG$67="no"," ",ROUND(S3288,4))</f>
        <v>0.255</v>
      </c>
      <c r="V3288" s="110">
        <f>IF('3B-Air transport'!AG$68="no"," ",ROUND(S3288,4))</f>
        <v>0.255</v>
      </c>
      <c r="W3288" s="110"/>
      <c r="AB3288" s="110">
        <f t="shared" si="206"/>
        <v>0.25500000000000017</v>
      </c>
      <c r="AC3288" s="110">
        <f>IF('3C-Water transport'!AG$56="no"," ",ROUND(AB3288,4))</f>
        <v>0.255</v>
      </c>
      <c r="AD3288" s="110">
        <f>IF('3C-Water transport'!AG$57="no"," ",ROUND(AB3288,4))</f>
        <v>0.255</v>
      </c>
      <c r="AE3288" s="110">
        <f>IF('3C-Water transport'!AG$58="no"," ",ROUND(AB3288,4))</f>
        <v>0.255</v>
      </c>
    </row>
    <row r="3289" spans="5:31" x14ac:dyDescent="0.25">
      <c r="E3289" s="110">
        <f t="shared" si="204"/>
        <v>0.25600000000000017</v>
      </c>
      <c r="F3289" s="110">
        <f>IF('3A-Rail transport'!$AG$56="no"," ",ROUND(E3289,4))</f>
        <v>0.25600000000000001</v>
      </c>
      <c r="G3289" s="110">
        <f>IF('3A-Rail transport'!$AG$57="no"," ",ROUND(E3289,4))</f>
        <v>0.25600000000000001</v>
      </c>
      <c r="H3289" s="110"/>
      <c r="S3289" s="110">
        <f t="shared" si="205"/>
        <v>0.25600000000000017</v>
      </c>
      <c r="T3289" s="110">
        <f>IF('3B-Air transport'!AG$66="no"," ",ROUND(S3289,4))</f>
        <v>0.25600000000000001</v>
      </c>
      <c r="U3289" s="110">
        <f>IF('3B-Air transport'!AG$67="no"," ",ROUND(S3289,4))</f>
        <v>0.25600000000000001</v>
      </c>
      <c r="V3289" s="110">
        <f>IF('3B-Air transport'!AG$68="no"," ",ROUND(S3289,4))</f>
        <v>0.25600000000000001</v>
      </c>
      <c r="W3289" s="110"/>
      <c r="AB3289" s="110">
        <f t="shared" si="206"/>
        <v>0.25600000000000017</v>
      </c>
      <c r="AC3289" s="110">
        <f>IF('3C-Water transport'!AG$56="no"," ",ROUND(AB3289,4))</f>
        <v>0.25600000000000001</v>
      </c>
      <c r="AD3289" s="110">
        <f>IF('3C-Water transport'!AG$57="no"," ",ROUND(AB3289,4))</f>
        <v>0.25600000000000001</v>
      </c>
      <c r="AE3289" s="110">
        <f>IF('3C-Water transport'!AG$58="no"," ",ROUND(AB3289,4))</f>
        <v>0.25600000000000001</v>
      </c>
    </row>
    <row r="3290" spans="5:31" x14ac:dyDescent="0.25">
      <c r="E3290" s="110">
        <f t="shared" ref="E3290:E3353" si="207">E3289+0.001</f>
        <v>0.25700000000000017</v>
      </c>
      <c r="F3290" s="110">
        <f>IF('3A-Rail transport'!$AG$56="no"," ",ROUND(E3290,4))</f>
        <v>0.25700000000000001</v>
      </c>
      <c r="G3290" s="110">
        <f>IF('3A-Rail transport'!$AG$57="no"," ",ROUND(E3290,4))</f>
        <v>0.25700000000000001</v>
      </c>
      <c r="H3290" s="110"/>
      <c r="S3290" s="110">
        <f t="shared" ref="S3290:S3353" si="208">S3289+0.001</f>
        <v>0.25700000000000017</v>
      </c>
      <c r="T3290" s="110">
        <f>IF('3B-Air transport'!AG$66="no"," ",ROUND(S3290,4))</f>
        <v>0.25700000000000001</v>
      </c>
      <c r="U3290" s="110">
        <f>IF('3B-Air transport'!AG$67="no"," ",ROUND(S3290,4))</f>
        <v>0.25700000000000001</v>
      </c>
      <c r="V3290" s="110">
        <f>IF('3B-Air transport'!AG$68="no"," ",ROUND(S3290,4))</f>
        <v>0.25700000000000001</v>
      </c>
      <c r="W3290" s="110"/>
      <c r="AB3290" s="110">
        <f t="shared" ref="AB3290:AB3353" si="209">AB3289+0.001</f>
        <v>0.25700000000000017</v>
      </c>
      <c r="AC3290" s="110">
        <f>IF('3C-Water transport'!AG$56="no"," ",ROUND(AB3290,4))</f>
        <v>0.25700000000000001</v>
      </c>
      <c r="AD3290" s="110">
        <f>IF('3C-Water transport'!AG$57="no"," ",ROUND(AB3290,4))</f>
        <v>0.25700000000000001</v>
      </c>
      <c r="AE3290" s="110">
        <f>IF('3C-Water transport'!AG$58="no"," ",ROUND(AB3290,4))</f>
        <v>0.25700000000000001</v>
      </c>
    </row>
    <row r="3291" spans="5:31" x14ac:dyDescent="0.25">
      <c r="E3291" s="110">
        <f t="shared" si="207"/>
        <v>0.25800000000000017</v>
      </c>
      <c r="F3291" s="110">
        <f>IF('3A-Rail transport'!$AG$56="no"," ",ROUND(E3291,4))</f>
        <v>0.25800000000000001</v>
      </c>
      <c r="G3291" s="110">
        <f>IF('3A-Rail transport'!$AG$57="no"," ",ROUND(E3291,4))</f>
        <v>0.25800000000000001</v>
      </c>
      <c r="H3291" s="110"/>
      <c r="S3291" s="110">
        <f t="shared" si="208"/>
        <v>0.25800000000000017</v>
      </c>
      <c r="T3291" s="110">
        <f>IF('3B-Air transport'!AG$66="no"," ",ROUND(S3291,4))</f>
        <v>0.25800000000000001</v>
      </c>
      <c r="U3291" s="110">
        <f>IF('3B-Air transport'!AG$67="no"," ",ROUND(S3291,4))</f>
        <v>0.25800000000000001</v>
      </c>
      <c r="V3291" s="110">
        <f>IF('3B-Air transport'!AG$68="no"," ",ROUND(S3291,4))</f>
        <v>0.25800000000000001</v>
      </c>
      <c r="W3291" s="110"/>
      <c r="AB3291" s="110">
        <f t="shared" si="209"/>
        <v>0.25800000000000017</v>
      </c>
      <c r="AC3291" s="110">
        <f>IF('3C-Water transport'!AG$56="no"," ",ROUND(AB3291,4))</f>
        <v>0.25800000000000001</v>
      </c>
      <c r="AD3291" s="110">
        <f>IF('3C-Water transport'!AG$57="no"," ",ROUND(AB3291,4))</f>
        <v>0.25800000000000001</v>
      </c>
      <c r="AE3291" s="110">
        <f>IF('3C-Water transport'!AG$58="no"," ",ROUND(AB3291,4))</f>
        <v>0.25800000000000001</v>
      </c>
    </row>
    <row r="3292" spans="5:31" x14ac:dyDescent="0.25">
      <c r="E3292" s="110">
        <f t="shared" si="207"/>
        <v>0.25900000000000017</v>
      </c>
      <c r="F3292" s="110">
        <f>IF('3A-Rail transport'!$AG$56="no"," ",ROUND(E3292,4))</f>
        <v>0.25900000000000001</v>
      </c>
      <c r="G3292" s="110">
        <f>IF('3A-Rail transport'!$AG$57="no"," ",ROUND(E3292,4))</f>
        <v>0.25900000000000001</v>
      </c>
      <c r="H3292" s="110"/>
      <c r="S3292" s="110">
        <f t="shared" si="208"/>
        <v>0.25900000000000017</v>
      </c>
      <c r="T3292" s="110">
        <f>IF('3B-Air transport'!AG$66="no"," ",ROUND(S3292,4))</f>
        <v>0.25900000000000001</v>
      </c>
      <c r="U3292" s="110">
        <f>IF('3B-Air transport'!AG$67="no"," ",ROUND(S3292,4))</f>
        <v>0.25900000000000001</v>
      </c>
      <c r="V3292" s="110">
        <f>IF('3B-Air transport'!AG$68="no"," ",ROUND(S3292,4))</f>
        <v>0.25900000000000001</v>
      </c>
      <c r="W3292" s="110"/>
      <c r="AB3292" s="110">
        <f t="shared" si="209"/>
        <v>0.25900000000000017</v>
      </c>
      <c r="AC3292" s="110">
        <f>IF('3C-Water transport'!AG$56="no"," ",ROUND(AB3292,4))</f>
        <v>0.25900000000000001</v>
      </c>
      <c r="AD3292" s="110">
        <f>IF('3C-Water transport'!AG$57="no"," ",ROUND(AB3292,4))</f>
        <v>0.25900000000000001</v>
      </c>
      <c r="AE3292" s="110">
        <f>IF('3C-Water transport'!AG$58="no"," ",ROUND(AB3292,4))</f>
        <v>0.25900000000000001</v>
      </c>
    </row>
    <row r="3293" spans="5:31" x14ac:dyDescent="0.25">
      <c r="E3293" s="110">
        <f t="shared" si="207"/>
        <v>0.26000000000000018</v>
      </c>
      <c r="F3293" s="110">
        <f>IF('3A-Rail transport'!$AG$56="no"," ",ROUND(E3293,4))</f>
        <v>0.26</v>
      </c>
      <c r="G3293" s="110">
        <f>IF('3A-Rail transport'!$AG$57="no"," ",ROUND(E3293,4))</f>
        <v>0.26</v>
      </c>
      <c r="H3293" s="110"/>
      <c r="S3293" s="110">
        <f t="shared" si="208"/>
        <v>0.26000000000000018</v>
      </c>
      <c r="T3293" s="110">
        <f>IF('3B-Air transport'!AG$66="no"," ",ROUND(S3293,4))</f>
        <v>0.26</v>
      </c>
      <c r="U3293" s="110">
        <f>IF('3B-Air transport'!AG$67="no"," ",ROUND(S3293,4))</f>
        <v>0.26</v>
      </c>
      <c r="V3293" s="110">
        <f>IF('3B-Air transport'!AG$68="no"," ",ROUND(S3293,4))</f>
        <v>0.26</v>
      </c>
      <c r="W3293" s="110"/>
      <c r="AB3293" s="110">
        <f t="shared" si="209"/>
        <v>0.26000000000000018</v>
      </c>
      <c r="AC3293" s="110">
        <f>IF('3C-Water transport'!AG$56="no"," ",ROUND(AB3293,4))</f>
        <v>0.26</v>
      </c>
      <c r="AD3293" s="110">
        <f>IF('3C-Water transport'!AG$57="no"," ",ROUND(AB3293,4))</f>
        <v>0.26</v>
      </c>
      <c r="AE3293" s="110">
        <f>IF('3C-Water transport'!AG$58="no"," ",ROUND(AB3293,4))</f>
        <v>0.26</v>
      </c>
    </row>
    <row r="3294" spans="5:31" x14ac:dyDescent="0.25">
      <c r="E3294" s="110">
        <f t="shared" si="207"/>
        <v>0.26100000000000018</v>
      </c>
      <c r="F3294" s="110">
        <f>IF('3A-Rail transport'!$AG$56="no"," ",ROUND(E3294,4))</f>
        <v>0.26100000000000001</v>
      </c>
      <c r="G3294" s="110">
        <f>IF('3A-Rail transport'!$AG$57="no"," ",ROUND(E3294,4))</f>
        <v>0.26100000000000001</v>
      </c>
      <c r="H3294" s="110"/>
      <c r="S3294" s="110">
        <f t="shared" si="208"/>
        <v>0.26100000000000018</v>
      </c>
      <c r="T3294" s="110">
        <f>IF('3B-Air transport'!AG$66="no"," ",ROUND(S3294,4))</f>
        <v>0.26100000000000001</v>
      </c>
      <c r="U3294" s="110">
        <f>IF('3B-Air transport'!AG$67="no"," ",ROUND(S3294,4))</f>
        <v>0.26100000000000001</v>
      </c>
      <c r="V3294" s="110">
        <f>IF('3B-Air transport'!AG$68="no"," ",ROUND(S3294,4))</f>
        <v>0.26100000000000001</v>
      </c>
      <c r="W3294" s="110"/>
      <c r="AB3294" s="110">
        <f t="shared" si="209"/>
        <v>0.26100000000000018</v>
      </c>
      <c r="AC3294" s="110">
        <f>IF('3C-Water transport'!AG$56="no"," ",ROUND(AB3294,4))</f>
        <v>0.26100000000000001</v>
      </c>
      <c r="AD3294" s="110">
        <f>IF('3C-Water transport'!AG$57="no"," ",ROUND(AB3294,4))</f>
        <v>0.26100000000000001</v>
      </c>
      <c r="AE3294" s="110">
        <f>IF('3C-Water transport'!AG$58="no"," ",ROUND(AB3294,4))</f>
        <v>0.26100000000000001</v>
      </c>
    </row>
    <row r="3295" spans="5:31" x14ac:dyDescent="0.25">
      <c r="E3295" s="110">
        <f t="shared" si="207"/>
        <v>0.26200000000000018</v>
      </c>
      <c r="F3295" s="110">
        <f>IF('3A-Rail transport'!$AG$56="no"," ",ROUND(E3295,4))</f>
        <v>0.26200000000000001</v>
      </c>
      <c r="G3295" s="110">
        <f>IF('3A-Rail transport'!$AG$57="no"," ",ROUND(E3295,4))</f>
        <v>0.26200000000000001</v>
      </c>
      <c r="H3295" s="110"/>
      <c r="S3295" s="110">
        <f t="shared" si="208"/>
        <v>0.26200000000000018</v>
      </c>
      <c r="T3295" s="110">
        <f>IF('3B-Air transport'!AG$66="no"," ",ROUND(S3295,4))</f>
        <v>0.26200000000000001</v>
      </c>
      <c r="U3295" s="110">
        <f>IF('3B-Air transport'!AG$67="no"," ",ROUND(S3295,4))</f>
        <v>0.26200000000000001</v>
      </c>
      <c r="V3295" s="110">
        <f>IF('3B-Air transport'!AG$68="no"," ",ROUND(S3295,4))</f>
        <v>0.26200000000000001</v>
      </c>
      <c r="W3295" s="110"/>
      <c r="AB3295" s="110">
        <f t="shared" si="209"/>
        <v>0.26200000000000018</v>
      </c>
      <c r="AC3295" s="110">
        <f>IF('3C-Water transport'!AG$56="no"," ",ROUND(AB3295,4))</f>
        <v>0.26200000000000001</v>
      </c>
      <c r="AD3295" s="110">
        <f>IF('3C-Water transport'!AG$57="no"," ",ROUND(AB3295,4))</f>
        <v>0.26200000000000001</v>
      </c>
      <c r="AE3295" s="110">
        <f>IF('3C-Water transport'!AG$58="no"," ",ROUND(AB3295,4))</f>
        <v>0.26200000000000001</v>
      </c>
    </row>
    <row r="3296" spans="5:31" x14ac:dyDescent="0.25">
      <c r="E3296" s="110">
        <f t="shared" si="207"/>
        <v>0.26300000000000018</v>
      </c>
      <c r="F3296" s="110">
        <f>IF('3A-Rail transport'!$AG$56="no"," ",ROUND(E3296,4))</f>
        <v>0.26300000000000001</v>
      </c>
      <c r="G3296" s="110">
        <f>IF('3A-Rail transport'!$AG$57="no"," ",ROUND(E3296,4))</f>
        <v>0.26300000000000001</v>
      </c>
      <c r="H3296" s="110"/>
      <c r="S3296" s="110">
        <f t="shared" si="208"/>
        <v>0.26300000000000018</v>
      </c>
      <c r="T3296" s="110">
        <f>IF('3B-Air transport'!AG$66="no"," ",ROUND(S3296,4))</f>
        <v>0.26300000000000001</v>
      </c>
      <c r="U3296" s="110">
        <f>IF('3B-Air transport'!AG$67="no"," ",ROUND(S3296,4))</f>
        <v>0.26300000000000001</v>
      </c>
      <c r="V3296" s="110">
        <f>IF('3B-Air transport'!AG$68="no"," ",ROUND(S3296,4))</f>
        <v>0.26300000000000001</v>
      </c>
      <c r="W3296" s="110"/>
      <c r="AB3296" s="110">
        <f t="shared" si="209"/>
        <v>0.26300000000000018</v>
      </c>
      <c r="AC3296" s="110">
        <f>IF('3C-Water transport'!AG$56="no"," ",ROUND(AB3296,4))</f>
        <v>0.26300000000000001</v>
      </c>
      <c r="AD3296" s="110">
        <f>IF('3C-Water transport'!AG$57="no"," ",ROUND(AB3296,4))</f>
        <v>0.26300000000000001</v>
      </c>
      <c r="AE3296" s="110">
        <f>IF('3C-Water transport'!AG$58="no"," ",ROUND(AB3296,4))</f>
        <v>0.26300000000000001</v>
      </c>
    </row>
    <row r="3297" spans="5:31" x14ac:dyDescent="0.25">
      <c r="E3297" s="110">
        <f t="shared" si="207"/>
        <v>0.26400000000000018</v>
      </c>
      <c r="F3297" s="110">
        <f>IF('3A-Rail transport'!$AG$56="no"," ",ROUND(E3297,4))</f>
        <v>0.26400000000000001</v>
      </c>
      <c r="G3297" s="110">
        <f>IF('3A-Rail transport'!$AG$57="no"," ",ROUND(E3297,4))</f>
        <v>0.26400000000000001</v>
      </c>
      <c r="H3297" s="110"/>
      <c r="S3297" s="110">
        <f t="shared" si="208"/>
        <v>0.26400000000000018</v>
      </c>
      <c r="T3297" s="110">
        <f>IF('3B-Air transport'!AG$66="no"," ",ROUND(S3297,4))</f>
        <v>0.26400000000000001</v>
      </c>
      <c r="U3297" s="110">
        <f>IF('3B-Air transport'!AG$67="no"," ",ROUND(S3297,4))</f>
        <v>0.26400000000000001</v>
      </c>
      <c r="V3297" s="110">
        <f>IF('3B-Air transport'!AG$68="no"," ",ROUND(S3297,4))</f>
        <v>0.26400000000000001</v>
      </c>
      <c r="W3297" s="110"/>
      <c r="AB3297" s="110">
        <f t="shared" si="209"/>
        <v>0.26400000000000018</v>
      </c>
      <c r="AC3297" s="110">
        <f>IF('3C-Water transport'!AG$56="no"," ",ROUND(AB3297,4))</f>
        <v>0.26400000000000001</v>
      </c>
      <c r="AD3297" s="110">
        <f>IF('3C-Water transport'!AG$57="no"," ",ROUND(AB3297,4))</f>
        <v>0.26400000000000001</v>
      </c>
      <c r="AE3297" s="110">
        <f>IF('3C-Water transport'!AG$58="no"," ",ROUND(AB3297,4))</f>
        <v>0.26400000000000001</v>
      </c>
    </row>
    <row r="3298" spans="5:31" x14ac:dyDescent="0.25">
      <c r="E3298" s="110">
        <f t="shared" si="207"/>
        <v>0.26500000000000018</v>
      </c>
      <c r="F3298" s="110">
        <f>IF('3A-Rail transport'!$AG$56="no"," ",ROUND(E3298,4))</f>
        <v>0.26500000000000001</v>
      </c>
      <c r="G3298" s="110">
        <f>IF('3A-Rail transport'!$AG$57="no"," ",ROUND(E3298,4))</f>
        <v>0.26500000000000001</v>
      </c>
      <c r="H3298" s="110"/>
      <c r="S3298" s="110">
        <f t="shared" si="208"/>
        <v>0.26500000000000018</v>
      </c>
      <c r="T3298" s="110">
        <f>IF('3B-Air transport'!AG$66="no"," ",ROUND(S3298,4))</f>
        <v>0.26500000000000001</v>
      </c>
      <c r="U3298" s="110">
        <f>IF('3B-Air transport'!AG$67="no"," ",ROUND(S3298,4))</f>
        <v>0.26500000000000001</v>
      </c>
      <c r="V3298" s="110">
        <f>IF('3B-Air transport'!AG$68="no"," ",ROUND(S3298,4))</f>
        <v>0.26500000000000001</v>
      </c>
      <c r="W3298" s="110"/>
      <c r="AB3298" s="110">
        <f t="shared" si="209"/>
        <v>0.26500000000000018</v>
      </c>
      <c r="AC3298" s="110">
        <f>IF('3C-Water transport'!AG$56="no"," ",ROUND(AB3298,4))</f>
        <v>0.26500000000000001</v>
      </c>
      <c r="AD3298" s="110">
        <f>IF('3C-Water transport'!AG$57="no"," ",ROUND(AB3298,4))</f>
        <v>0.26500000000000001</v>
      </c>
      <c r="AE3298" s="110">
        <f>IF('3C-Water transport'!AG$58="no"," ",ROUND(AB3298,4))</f>
        <v>0.26500000000000001</v>
      </c>
    </row>
    <row r="3299" spans="5:31" x14ac:dyDescent="0.25">
      <c r="E3299" s="110">
        <f t="shared" si="207"/>
        <v>0.26600000000000018</v>
      </c>
      <c r="F3299" s="110">
        <f>IF('3A-Rail transport'!$AG$56="no"," ",ROUND(E3299,4))</f>
        <v>0.26600000000000001</v>
      </c>
      <c r="G3299" s="110">
        <f>IF('3A-Rail transport'!$AG$57="no"," ",ROUND(E3299,4))</f>
        <v>0.26600000000000001</v>
      </c>
      <c r="H3299" s="110"/>
      <c r="S3299" s="110">
        <f t="shared" si="208"/>
        <v>0.26600000000000018</v>
      </c>
      <c r="T3299" s="110">
        <f>IF('3B-Air transport'!AG$66="no"," ",ROUND(S3299,4))</f>
        <v>0.26600000000000001</v>
      </c>
      <c r="U3299" s="110">
        <f>IF('3B-Air transport'!AG$67="no"," ",ROUND(S3299,4))</f>
        <v>0.26600000000000001</v>
      </c>
      <c r="V3299" s="110">
        <f>IF('3B-Air transport'!AG$68="no"," ",ROUND(S3299,4))</f>
        <v>0.26600000000000001</v>
      </c>
      <c r="W3299" s="110"/>
      <c r="AB3299" s="110">
        <f t="shared" si="209"/>
        <v>0.26600000000000018</v>
      </c>
      <c r="AC3299" s="110">
        <f>IF('3C-Water transport'!AG$56="no"," ",ROUND(AB3299,4))</f>
        <v>0.26600000000000001</v>
      </c>
      <c r="AD3299" s="110">
        <f>IF('3C-Water transport'!AG$57="no"," ",ROUND(AB3299,4))</f>
        <v>0.26600000000000001</v>
      </c>
      <c r="AE3299" s="110">
        <f>IF('3C-Water transport'!AG$58="no"," ",ROUND(AB3299,4))</f>
        <v>0.26600000000000001</v>
      </c>
    </row>
    <row r="3300" spans="5:31" x14ac:dyDescent="0.25">
      <c r="E3300" s="110">
        <f t="shared" si="207"/>
        <v>0.26700000000000018</v>
      </c>
      <c r="F3300" s="110">
        <f>IF('3A-Rail transport'!$AG$56="no"," ",ROUND(E3300,4))</f>
        <v>0.26700000000000002</v>
      </c>
      <c r="G3300" s="110">
        <f>IF('3A-Rail transport'!$AG$57="no"," ",ROUND(E3300,4))</f>
        <v>0.26700000000000002</v>
      </c>
      <c r="H3300" s="110"/>
      <c r="S3300" s="110">
        <f t="shared" si="208"/>
        <v>0.26700000000000018</v>
      </c>
      <c r="T3300" s="110">
        <f>IF('3B-Air transport'!AG$66="no"," ",ROUND(S3300,4))</f>
        <v>0.26700000000000002</v>
      </c>
      <c r="U3300" s="110">
        <f>IF('3B-Air transport'!AG$67="no"," ",ROUND(S3300,4))</f>
        <v>0.26700000000000002</v>
      </c>
      <c r="V3300" s="110">
        <f>IF('3B-Air transport'!AG$68="no"," ",ROUND(S3300,4))</f>
        <v>0.26700000000000002</v>
      </c>
      <c r="W3300" s="110"/>
      <c r="AB3300" s="110">
        <f t="shared" si="209"/>
        <v>0.26700000000000018</v>
      </c>
      <c r="AC3300" s="110">
        <f>IF('3C-Water transport'!AG$56="no"," ",ROUND(AB3300,4))</f>
        <v>0.26700000000000002</v>
      </c>
      <c r="AD3300" s="110">
        <f>IF('3C-Water transport'!AG$57="no"," ",ROUND(AB3300,4))</f>
        <v>0.26700000000000002</v>
      </c>
      <c r="AE3300" s="110">
        <f>IF('3C-Water transport'!AG$58="no"," ",ROUND(AB3300,4))</f>
        <v>0.26700000000000002</v>
      </c>
    </row>
    <row r="3301" spans="5:31" x14ac:dyDescent="0.25">
      <c r="E3301" s="110">
        <f t="shared" si="207"/>
        <v>0.26800000000000018</v>
      </c>
      <c r="F3301" s="110">
        <f>IF('3A-Rail transport'!$AG$56="no"," ",ROUND(E3301,4))</f>
        <v>0.26800000000000002</v>
      </c>
      <c r="G3301" s="110">
        <f>IF('3A-Rail transport'!$AG$57="no"," ",ROUND(E3301,4))</f>
        <v>0.26800000000000002</v>
      </c>
      <c r="H3301" s="110"/>
      <c r="S3301" s="110">
        <f t="shared" si="208"/>
        <v>0.26800000000000018</v>
      </c>
      <c r="T3301" s="110">
        <f>IF('3B-Air transport'!AG$66="no"," ",ROUND(S3301,4))</f>
        <v>0.26800000000000002</v>
      </c>
      <c r="U3301" s="110">
        <f>IF('3B-Air transport'!AG$67="no"," ",ROUND(S3301,4))</f>
        <v>0.26800000000000002</v>
      </c>
      <c r="V3301" s="110">
        <f>IF('3B-Air transport'!AG$68="no"," ",ROUND(S3301,4))</f>
        <v>0.26800000000000002</v>
      </c>
      <c r="W3301" s="110"/>
      <c r="AB3301" s="110">
        <f t="shared" si="209"/>
        <v>0.26800000000000018</v>
      </c>
      <c r="AC3301" s="110">
        <f>IF('3C-Water transport'!AG$56="no"," ",ROUND(AB3301,4))</f>
        <v>0.26800000000000002</v>
      </c>
      <c r="AD3301" s="110">
        <f>IF('3C-Water transport'!AG$57="no"," ",ROUND(AB3301,4))</f>
        <v>0.26800000000000002</v>
      </c>
      <c r="AE3301" s="110">
        <f>IF('3C-Water transport'!AG$58="no"," ",ROUND(AB3301,4))</f>
        <v>0.26800000000000002</v>
      </c>
    </row>
    <row r="3302" spans="5:31" x14ac:dyDescent="0.25">
      <c r="E3302" s="110">
        <f t="shared" si="207"/>
        <v>0.26900000000000018</v>
      </c>
      <c r="F3302" s="110">
        <f>IF('3A-Rail transport'!$AG$56="no"," ",ROUND(E3302,4))</f>
        <v>0.26900000000000002</v>
      </c>
      <c r="G3302" s="110">
        <f>IF('3A-Rail transport'!$AG$57="no"," ",ROUND(E3302,4))</f>
        <v>0.26900000000000002</v>
      </c>
      <c r="H3302" s="110"/>
      <c r="S3302" s="110">
        <f t="shared" si="208"/>
        <v>0.26900000000000018</v>
      </c>
      <c r="T3302" s="110">
        <f>IF('3B-Air transport'!AG$66="no"," ",ROUND(S3302,4))</f>
        <v>0.26900000000000002</v>
      </c>
      <c r="U3302" s="110">
        <f>IF('3B-Air transport'!AG$67="no"," ",ROUND(S3302,4))</f>
        <v>0.26900000000000002</v>
      </c>
      <c r="V3302" s="110">
        <f>IF('3B-Air transport'!AG$68="no"," ",ROUND(S3302,4))</f>
        <v>0.26900000000000002</v>
      </c>
      <c r="W3302" s="110"/>
      <c r="AB3302" s="110">
        <f t="shared" si="209"/>
        <v>0.26900000000000018</v>
      </c>
      <c r="AC3302" s="110">
        <f>IF('3C-Water transport'!AG$56="no"," ",ROUND(AB3302,4))</f>
        <v>0.26900000000000002</v>
      </c>
      <c r="AD3302" s="110">
        <f>IF('3C-Water transport'!AG$57="no"," ",ROUND(AB3302,4))</f>
        <v>0.26900000000000002</v>
      </c>
      <c r="AE3302" s="110">
        <f>IF('3C-Water transport'!AG$58="no"," ",ROUND(AB3302,4))</f>
        <v>0.26900000000000002</v>
      </c>
    </row>
    <row r="3303" spans="5:31" x14ac:dyDescent="0.25">
      <c r="E3303" s="110">
        <f t="shared" si="207"/>
        <v>0.27000000000000018</v>
      </c>
      <c r="F3303" s="110">
        <f>IF('3A-Rail transport'!$AG$56="no"," ",ROUND(E3303,4))</f>
        <v>0.27</v>
      </c>
      <c r="G3303" s="110">
        <f>IF('3A-Rail transport'!$AG$57="no"," ",ROUND(E3303,4))</f>
        <v>0.27</v>
      </c>
      <c r="H3303" s="110"/>
      <c r="S3303" s="110">
        <f t="shared" si="208"/>
        <v>0.27000000000000018</v>
      </c>
      <c r="T3303" s="110">
        <f>IF('3B-Air transport'!AG$66="no"," ",ROUND(S3303,4))</f>
        <v>0.27</v>
      </c>
      <c r="U3303" s="110">
        <f>IF('3B-Air transport'!AG$67="no"," ",ROUND(S3303,4))</f>
        <v>0.27</v>
      </c>
      <c r="V3303" s="110">
        <f>IF('3B-Air transport'!AG$68="no"," ",ROUND(S3303,4))</f>
        <v>0.27</v>
      </c>
      <c r="W3303" s="110"/>
      <c r="AB3303" s="110">
        <f t="shared" si="209"/>
        <v>0.27000000000000018</v>
      </c>
      <c r="AC3303" s="110">
        <f>IF('3C-Water transport'!AG$56="no"," ",ROUND(AB3303,4))</f>
        <v>0.27</v>
      </c>
      <c r="AD3303" s="110">
        <f>IF('3C-Water transport'!AG$57="no"," ",ROUND(AB3303,4))</f>
        <v>0.27</v>
      </c>
      <c r="AE3303" s="110">
        <f>IF('3C-Water transport'!AG$58="no"," ",ROUND(AB3303,4))</f>
        <v>0.27</v>
      </c>
    </row>
    <row r="3304" spans="5:31" x14ac:dyDescent="0.25">
      <c r="E3304" s="110">
        <f t="shared" si="207"/>
        <v>0.27100000000000019</v>
      </c>
      <c r="F3304" s="110">
        <f>IF('3A-Rail transport'!$AG$56="no"," ",ROUND(E3304,4))</f>
        <v>0.27100000000000002</v>
      </c>
      <c r="G3304" s="110">
        <f>IF('3A-Rail transport'!$AG$57="no"," ",ROUND(E3304,4))</f>
        <v>0.27100000000000002</v>
      </c>
      <c r="H3304" s="110"/>
      <c r="S3304" s="110">
        <f t="shared" si="208"/>
        <v>0.27100000000000019</v>
      </c>
      <c r="T3304" s="110">
        <f>IF('3B-Air transport'!AG$66="no"," ",ROUND(S3304,4))</f>
        <v>0.27100000000000002</v>
      </c>
      <c r="U3304" s="110">
        <f>IF('3B-Air transport'!AG$67="no"," ",ROUND(S3304,4))</f>
        <v>0.27100000000000002</v>
      </c>
      <c r="V3304" s="110">
        <f>IF('3B-Air transport'!AG$68="no"," ",ROUND(S3304,4))</f>
        <v>0.27100000000000002</v>
      </c>
      <c r="W3304" s="110"/>
      <c r="AB3304" s="110">
        <f t="shared" si="209"/>
        <v>0.27100000000000019</v>
      </c>
      <c r="AC3304" s="110">
        <f>IF('3C-Water transport'!AG$56="no"," ",ROUND(AB3304,4))</f>
        <v>0.27100000000000002</v>
      </c>
      <c r="AD3304" s="110">
        <f>IF('3C-Water transport'!AG$57="no"," ",ROUND(AB3304,4))</f>
        <v>0.27100000000000002</v>
      </c>
      <c r="AE3304" s="110">
        <f>IF('3C-Water transport'!AG$58="no"," ",ROUND(AB3304,4))</f>
        <v>0.27100000000000002</v>
      </c>
    </row>
    <row r="3305" spans="5:31" x14ac:dyDescent="0.25">
      <c r="E3305" s="110">
        <f t="shared" si="207"/>
        <v>0.27200000000000019</v>
      </c>
      <c r="F3305" s="110">
        <f>IF('3A-Rail transport'!$AG$56="no"," ",ROUND(E3305,4))</f>
        <v>0.27200000000000002</v>
      </c>
      <c r="G3305" s="110">
        <f>IF('3A-Rail transport'!$AG$57="no"," ",ROUND(E3305,4))</f>
        <v>0.27200000000000002</v>
      </c>
      <c r="H3305" s="110"/>
      <c r="S3305" s="110">
        <f t="shared" si="208"/>
        <v>0.27200000000000019</v>
      </c>
      <c r="T3305" s="110">
        <f>IF('3B-Air transport'!AG$66="no"," ",ROUND(S3305,4))</f>
        <v>0.27200000000000002</v>
      </c>
      <c r="U3305" s="110">
        <f>IF('3B-Air transport'!AG$67="no"," ",ROUND(S3305,4))</f>
        <v>0.27200000000000002</v>
      </c>
      <c r="V3305" s="110">
        <f>IF('3B-Air transport'!AG$68="no"," ",ROUND(S3305,4))</f>
        <v>0.27200000000000002</v>
      </c>
      <c r="W3305" s="110"/>
      <c r="AB3305" s="110">
        <f t="shared" si="209"/>
        <v>0.27200000000000019</v>
      </c>
      <c r="AC3305" s="110">
        <f>IF('3C-Water transport'!AG$56="no"," ",ROUND(AB3305,4))</f>
        <v>0.27200000000000002</v>
      </c>
      <c r="AD3305" s="110">
        <f>IF('3C-Water transport'!AG$57="no"," ",ROUND(AB3305,4))</f>
        <v>0.27200000000000002</v>
      </c>
      <c r="AE3305" s="110">
        <f>IF('3C-Water transport'!AG$58="no"," ",ROUND(AB3305,4))</f>
        <v>0.27200000000000002</v>
      </c>
    </row>
    <row r="3306" spans="5:31" x14ac:dyDescent="0.25">
      <c r="E3306" s="110">
        <f t="shared" si="207"/>
        <v>0.27300000000000019</v>
      </c>
      <c r="F3306" s="110">
        <f>IF('3A-Rail transport'!$AG$56="no"," ",ROUND(E3306,4))</f>
        <v>0.27300000000000002</v>
      </c>
      <c r="G3306" s="110">
        <f>IF('3A-Rail transport'!$AG$57="no"," ",ROUND(E3306,4))</f>
        <v>0.27300000000000002</v>
      </c>
      <c r="H3306" s="110"/>
      <c r="S3306" s="110">
        <f t="shared" si="208"/>
        <v>0.27300000000000019</v>
      </c>
      <c r="T3306" s="110">
        <f>IF('3B-Air transport'!AG$66="no"," ",ROUND(S3306,4))</f>
        <v>0.27300000000000002</v>
      </c>
      <c r="U3306" s="110">
        <f>IF('3B-Air transport'!AG$67="no"," ",ROUND(S3306,4))</f>
        <v>0.27300000000000002</v>
      </c>
      <c r="V3306" s="110">
        <f>IF('3B-Air transport'!AG$68="no"," ",ROUND(S3306,4))</f>
        <v>0.27300000000000002</v>
      </c>
      <c r="W3306" s="110"/>
      <c r="AB3306" s="110">
        <f t="shared" si="209"/>
        <v>0.27300000000000019</v>
      </c>
      <c r="AC3306" s="110">
        <f>IF('3C-Water transport'!AG$56="no"," ",ROUND(AB3306,4))</f>
        <v>0.27300000000000002</v>
      </c>
      <c r="AD3306" s="110">
        <f>IF('3C-Water transport'!AG$57="no"," ",ROUND(AB3306,4))</f>
        <v>0.27300000000000002</v>
      </c>
      <c r="AE3306" s="110">
        <f>IF('3C-Water transport'!AG$58="no"," ",ROUND(AB3306,4))</f>
        <v>0.27300000000000002</v>
      </c>
    </row>
    <row r="3307" spans="5:31" x14ac:dyDescent="0.25">
      <c r="E3307" s="110">
        <f t="shared" si="207"/>
        <v>0.27400000000000019</v>
      </c>
      <c r="F3307" s="110">
        <f>IF('3A-Rail transport'!$AG$56="no"," ",ROUND(E3307,4))</f>
        <v>0.27400000000000002</v>
      </c>
      <c r="G3307" s="110">
        <f>IF('3A-Rail transport'!$AG$57="no"," ",ROUND(E3307,4))</f>
        <v>0.27400000000000002</v>
      </c>
      <c r="H3307" s="110"/>
      <c r="S3307" s="110">
        <f t="shared" si="208"/>
        <v>0.27400000000000019</v>
      </c>
      <c r="T3307" s="110">
        <f>IF('3B-Air transport'!AG$66="no"," ",ROUND(S3307,4))</f>
        <v>0.27400000000000002</v>
      </c>
      <c r="U3307" s="110">
        <f>IF('3B-Air transport'!AG$67="no"," ",ROUND(S3307,4))</f>
        <v>0.27400000000000002</v>
      </c>
      <c r="V3307" s="110">
        <f>IF('3B-Air transport'!AG$68="no"," ",ROUND(S3307,4))</f>
        <v>0.27400000000000002</v>
      </c>
      <c r="W3307" s="110"/>
      <c r="AB3307" s="110">
        <f t="shared" si="209"/>
        <v>0.27400000000000019</v>
      </c>
      <c r="AC3307" s="110">
        <f>IF('3C-Water transport'!AG$56="no"," ",ROUND(AB3307,4))</f>
        <v>0.27400000000000002</v>
      </c>
      <c r="AD3307" s="110">
        <f>IF('3C-Water transport'!AG$57="no"," ",ROUND(AB3307,4))</f>
        <v>0.27400000000000002</v>
      </c>
      <c r="AE3307" s="110">
        <f>IF('3C-Water transport'!AG$58="no"," ",ROUND(AB3307,4))</f>
        <v>0.27400000000000002</v>
      </c>
    </row>
    <row r="3308" spans="5:31" x14ac:dyDescent="0.25">
      <c r="E3308" s="110">
        <f t="shared" si="207"/>
        <v>0.27500000000000019</v>
      </c>
      <c r="F3308" s="110">
        <f>IF('3A-Rail transport'!$AG$56="no"," ",ROUND(E3308,4))</f>
        <v>0.27500000000000002</v>
      </c>
      <c r="G3308" s="110">
        <f>IF('3A-Rail transport'!$AG$57="no"," ",ROUND(E3308,4))</f>
        <v>0.27500000000000002</v>
      </c>
      <c r="H3308" s="110"/>
      <c r="S3308" s="110">
        <f t="shared" si="208"/>
        <v>0.27500000000000019</v>
      </c>
      <c r="T3308" s="110">
        <f>IF('3B-Air transport'!AG$66="no"," ",ROUND(S3308,4))</f>
        <v>0.27500000000000002</v>
      </c>
      <c r="U3308" s="110">
        <f>IF('3B-Air transport'!AG$67="no"," ",ROUND(S3308,4))</f>
        <v>0.27500000000000002</v>
      </c>
      <c r="V3308" s="110">
        <f>IF('3B-Air transport'!AG$68="no"," ",ROUND(S3308,4))</f>
        <v>0.27500000000000002</v>
      </c>
      <c r="W3308" s="110"/>
      <c r="AB3308" s="110">
        <f t="shared" si="209"/>
        <v>0.27500000000000019</v>
      </c>
      <c r="AC3308" s="110">
        <f>IF('3C-Water transport'!AG$56="no"," ",ROUND(AB3308,4))</f>
        <v>0.27500000000000002</v>
      </c>
      <c r="AD3308" s="110">
        <f>IF('3C-Water transport'!AG$57="no"," ",ROUND(AB3308,4))</f>
        <v>0.27500000000000002</v>
      </c>
      <c r="AE3308" s="110">
        <f>IF('3C-Water transport'!AG$58="no"," ",ROUND(AB3308,4))</f>
        <v>0.27500000000000002</v>
      </c>
    </row>
    <row r="3309" spans="5:31" x14ac:dyDescent="0.25">
      <c r="E3309" s="110">
        <f t="shared" si="207"/>
        <v>0.27600000000000019</v>
      </c>
      <c r="F3309" s="110">
        <f>IF('3A-Rail transport'!$AG$56="no"," ",ROUND(E3309,4))</f>
        <v>0.27600000000000002</v>
      </c>
      <c r="G3309" s="110">
        <f>IF('3A-Rail transport'!$AG$57="no"," ",ROUND(E3309,4))</f>
        <v>0.27600000000000002</v>
      </c>
      <c r="H3309" s="110"/>
      <c r="S3309" s="110">
        <f t="shared" si="208"/>
        <v>0.27600000000000019</v>
      </c>
      <c r="T3309" s="110">
        <f>IF('3B-Air transport'!AG$66="no"," ",ROUND(S3309,4))</f>
        <v>0.27600000000000002</v>
      </c>
      <c r="U3309" s="110">
        <f>IF('3B-Air transport'!AG$67="no"," ",ROUND(S3309,4))</f>
        <v>0.27600000000000002</v>
      </c>
      <c r="V3309" s="110">
        <f>IF('3B-Air transport'!AG$68="no"," ",ROUND(S3309,4))</f>
        <v>0.27600000000000002</v>
      </c>
      <c r="W3309" s="110"/>
      <c r="AB3309" s="110">
        <f t="shared" si="209"/>
        <v>0.27600000000000019</v>
      </c>
      <c r="AC3309" s="110">
        <f>IF('3C-Water transport'!AG$56="no"," ",ROUND(AB3309,4))</f>
        <v>0.27600000000000002</v>
      </c>
      <c r="AD3309" s="110">
        <f>IF('3C-Water transport'!AG$57="no"," ",ROUND(AB3309,4))</f>
        <v>0.27600000000000002</v>
      </c>
      <c r="AE3309" s="110">
        <f>IF('3C-Water transport'!AG$58="no"," ",ROUND(AB3309,4))</f>
        <v>0.27600000000000002</v>
      </c>
    </row>
    <row r="3310" spans="5:31" x14ac:dyDescent="0.25">
      <c r="E3310" s="110">
        <f t="shared" si="207"/>
        <v>0.27700000000000019</v>
      </c>
      <c r="F3310" s="110">
        <f>IF('3A-Rail transport'!$AG$56="no"," ",ROUND(E3310,4))</f>
        <v>0.27700000000000002</v>
      </c>
      <c r="G3310" s="110">
        <f>IF('3A-Rail transport'!$AG$57="no"," ",ROUND(E3310,4))</f>
        <v>0.27700000000000002</v>
      </c>
      <c r="H3310" s="110"/>
      <c r="S3310" s="110">
        <f t="shared" si="208"/>
        <v>0.27700000000000019</v>
      </c>
      <c r="T3310" s="110">
        <f>IF('3B-Air transport'!AG$66="no"," ",ROUND(S3310,4))</f>
        <v>0.27700000000000002</v>
      </c>
      <c r="U3310" s="110">
        <f>IF('3B-Air transport'!AG$67="no"," ",ROUND(S3310,4))</f>
        <v>0.27700000000000002</v>
      </c>
      <c r="V3310" s="110">
        <f>IF('3B-Air transport'!AG$68="no"," ",ROUND(S3310,4))</f>
        <v>0.27700000000000002</v>
      </c>
      <c r="W3310" s="110"/>
      <c r="AB3310" s="110">
        <f t="shared" si="209"/>
        <v>0.27700000000000019</v>
      </c>
      <c r="AC3310" s="110">
        <f>IF('3C-Water transport'!AG$56="no"," ",ROUND(AB3310,4))</f>
        <v>0.27700000000000002</v>
      </c>
      <c r="AD3310" s="110">
        <f>IF('3C-Water transport'!AG$57="no"," ",ROUND(AB3310,4))</f>
        <v>0.27700000000000002</v>
      </c>
      <c r="AE3310" s="110">
        <f>IF('3C-Water transport'!AG$58="no"," ",ROUND(AB3310,4))</f>
        <v>0.27700000000000002</v>
      </c>
    </row>
    <row r="3311" spans="5:31" x14ac:dyDescent="0.25">
      <c r="E3311" s="110">
        <f t="shared" si="207"/>
        <v>0.27800000000000019</v>
      </c>
      <c r="F3311" s="110">
        <f>IF('3A-Rail transport'!$AG$56="no"," ",ROUND(E3311,4))</f>
        <v>0.27800000000000002</v>
      </c>
      <c r="G3311" s="110">
        <f>IF('3A-Rail transport'!$AG$57="no"," ",ROUND(E3311,4))</f>
        <v>0.27800000000000002</v>
      </c>
      <c r="H3311" s="110"/>
      <c r="S3311" s="110">
        <f t="shared" si="208"/>
        <v>0.27800000000000019</v>
      </c>
      <c r="T3311" s="110">
        <f>IF('3B-Air transport'!AG$66="no"," ",ROUND(S3311,4))</f>
        <v>0.27800000000000002</v>
      </c>
      <c r="U3311" s="110">
        <f>IF('3B-Air transport'!AG$67="no"," ",ROUND(S3311,4))</f>
        <v>0.27800000000000002</v>
      </c>
      <c r="V3311" s="110">
        <f>IF('3B-Air transport'!AG$68="no"," ",ROUND(S3311,4))</f>
        <v>0.27800000000000002</v>
      </c>
      <c r="W3311" s="110"/>
      <c r="AB3311" s="110">
        <f t="shared" si="209"/>
        <v>0.27800000000000019</v>
      </c>
      <c r="AC3311" s="110">
        <f>IF('3C-Water transport'!AG$56="no"," ",ROUND(AB3311,4))</f>
        <v>0.27800000000000002</v>
      </c>
      <c r="AD3311" s="110">
        <f>IF('3C-Water transport'!AG$57="no"," ",ROUND(AB3311,4))</f>
        <v>0.27800000000000002</v>
      </c>
      <c r="AE3311" s="110">
        <f>IF('3C-Water transport'!AG$58="no"," ",ROUND(AB3311,4))</f>
        <v>0.27800000000000002</v>
      </c>
    </row>
    <row r="3312" spans="5:31" x14ac:dyDescent="0.25">
      <c r="E3312" s="110">
        <f t="shared" si="207"/>
        <v>0.27900000000000019</v>
      </c>
      <c r="F3312" s="110">
        <f>IF('3A-Rail transport'!$AG$56="no"," ",ROUND(E3312,4))</f>
        <v>0.27900000000000003</v>
      </c>
      <c r="G3312" s="110">
        <f>IF('3A-Rail transport'!$AG$57="no"," ",ROUND(E3312,4))</f>
        <v>0.27900000000000003</v>
      </c>
      <c r="H3312" s="110"/>
      <c r="S3312" s="110">
        <f t="shared" si="208"/>
        <v>0.27900000000000019</v>
      </c>
      <c r="T3312" s="110">
        <f>IF('3B-Air transport'!AG$66="no"," ",ROUND(S3312,4))</f>
        <v>0.27900000000000003</v>
      </c>
      <c r="U3312" s="110">
        <f>IF('3B-Air transport'!AG$67="no"," ",ROUND(S3312,4))</f>
        <v>0.27900000000000003</v>
      </c>
      <c r="V3312" s="110">
        <f>IF('3B-Air transport'!AG$68="no"," ",ROUND(S3312,4))</f>
        <v>0.27900000000000003</v>
      </c>
      <c r="W3312" s="110"/>
      <c r="AB3312" s="110">
        <f t="shared" si="209"/>
        <v>0.27900000000000019</v>
      </c>
      <c r="AC3312" s="110">
        <f>IF('3C-Water transport'!AG$56="no"," ",ROUND(AB3312,4))</f>
        <v>0.27900000000000003</v>
      </c>
      <c r="AD3312" s="110">
        <f>IF('3C-Water transport'!AG$57="no"," ",ROUND(AB3312,4))</f>
        <v>0.27900000000000003</v>
      </c>
      <c r="AE3312" s="110">
        <f>IF('3C-Water transport'!AG$58="no"," ",ROUND(AB3312,4))</f>
        <v>0.27900000000000003</v>
      </c>
    </row>
    <row r="3313" spans="5:31" x14ac:dyDescent="0.25">
      <c r="E3313" s="110">
        <f t="shared" si="207"/>
        <v>0.28000000000000019</v>
      </c>
      <c r="F3313" s="110">
        <f>IF('3A-Rail transport'!$AG$56="no"," ",ROUND(E3313,4))</f>
        <v>0.28000000000000003</v>
      </c>
      <c r="G3313" s="110">
        <f>IF('3A-Rail transport'!$AG$57="no"," ",ROUND(E3313,4))</f>
        <v>0.28000000000000003</v>
      </c>
      <c r="H3313" s="110"/>
      <c r="S3313" s="110">
        <f t="shared" si="208"/>
        <v>0.28000000000000019</v>
      </c>
      <c r="T3313" s="110">
        <f>IF('3B-Air transport'!AG$66="no"," ",ROUND(S3313,4))</f>
        <v>0.28000000000000003</v>
      </c>
      <c r="U3313" s="110">
        <f>IF('3B-Air transport'!AG$67="no"," ",ROUND(S3313,4))</f>
        <v>0.28000000000000003</v>
      </c>
      <c r="V3313" s="110">
        <f>IF('3B-Air transport'!AG$68="no"," ",ROUND(S3313,4))</f>
        <v>0.28000000000000003</v>
      </c>
      <c r="W3313" s="110"/>
      <c r="AB3313" s="110">
        <f t="shared" si="209"/>
        <v>0.28000000000000019</v>
      </c>
      <c r="AC3313" s="110">
        <f>IF('3C-Water transport'!AG$56="no"," ",ROUND(AB3313,4))</f>
        <v>0.28000000000000003</v>
      </c>
      <c r="AD3313" s="110">
        <f>IF('3C-Water transport'!AG$57="no"," ",ROUND(AB3313,4))</f>
        <v>0.28000000000000003</v>
      </c>
      <c r="AE3313" s="110">
        <f>IF('3C-Water transport'!AG$58="no"," ",ROUND(AB3313,4))</f>
        <v>0.28000000000000003</v>
      </c>
    </row>
    <row r="3314" spans="5:31" x14ac:dyDescent="0.25">
      <c r="E3314" s="110">
        <f t="shared" si="207"/>
        <v>0.28100000000000019</v>
      </c>
      <c r="F3314" s="110">
        <f>IF('3A-Rail transport'!$AG$56="no"," ",ROUND(E3314,4))</f>
        <v>0.28100000000000003</v>
      </c>
      <c r="G3314" s="110">
        <f>IF('3A-Rail transport'!$AG$57="no"," ",ROUND(E3314,4))</f>
        <v>0.28100000000000003</v>
      </c>
      <c r="H3314" s="110"/>
      <c r="S3314" s="110">
        <f t="shared" si="208"/>
        <v>0.28100000000000019</v>
      </c>
      <c r="T3314" s="110">
        <f>IF('3B-Air transport'!AG$66="no"," ",ROUND(S3314,4))</f>
        <v>0.28100000000000003</v>
      </c>
      <c r="U3314" s="110">
        <f>IF('3B-Air transport'!AG$67="no"," ",ROUND(S3314,4))</f>
        <v>0.28100000000000003</v>
      </c>
      <c r="V3314" s="110">
        <f>IF('3B-Air transport'!AG$68="no"," ",ROUND(S3314,4))</f>
        <v>0.28100000000000003</v>
      </c>
      <c r="W3314" s="110"/>
      <c r="AB3314" s="110">
        <f t="shared" si="209"/>
        <v>0.28100000000000019</v>
      </c>
      <c r="AC3314" s="110">
        <f>IF('3C-Water transport'!AG$56="no"," ",ROUND(AB3314,4))</f>
        <v>0.28100000000000003</v>
      </c>
      <c r="AD3314" s="110">
        <f>IF('3C-Water transport'!AG$57="no"," ",ROUND(AB3314,4))</f>
        <v>0.28100000000000003</v>
      </c>
      <c r="AE3314" s="110">
        <f>IF('3C-Water transport'!AG$58="no"," ",ROUND(AB3314,4))</f>
        <v>0.28100000000000003</v>
      </c>
    </row>
    <row r="3315" spans="5:31" x14ac:dyDescent="0.25">
      <c r="E3315" s="110">
        <f t="shared" si="207"/>
        <v>0.28200000000000019</v>
      </c>
      <c r="F3315" s="110">
        <f>IF('3A-Rail transport'!$AG$56="no"," ",ROUND(E3315,4))</f>
        <v>0.28199999999999997</v>
      </c>
      <c r="G3315" s="110">
        <f>IF('3A-Rail transport'!$AG$57="no"," ",ROUND(E3315,4))</f>
        <v>0.28199999999999997</v>
      </c>
      <c r="H3315" s="110"/>
      <c r="S3315" s="110">
        <f t="shared" si="208"/>
        <v>0.28200000000000019</v>
      </c>
      <c r="T3315" s="110">
        <f>IF('3B-Air transport'!AG$66="no"," ",ROUND(S3315,4))</f>
        <v>0.28199999999999997</v>
      </c>
      <c r="U3315" s="110">
        <f>IF('3B-Air transport'!AG$67="no"," ",ROUND(S3315,4))</f>
        <v>0.28199999999999997</v>
      </c>
      <c r="V3315" s="110">
        <f>IF('3B-Air transport'!AG$68="no"," ",ROUND(S3315,4))</f>
        <v>0.28199999999999997</v>
      </c>
      <c r="W3315" s="110"/>
      <c r="AB3315" s="110">
        <f t="shared" si="209"/>
        <v>0.28200000000000019</v>
      </c>
      <c r="AC3315" s="110">
        <f>IF('3C-Water transport'!AG$56="no"," ",ROUND(AB3315,4))</f>
        <v>0.28199999999999997</v>
      </c>
      <c r="AD3315" s="110">
        <f>IF('3C-Water transport'!AG$57="no"," ",ROUND(AB3315,4))</f>
        <v>0.28199999999999997</v>
      </c>
      <c r="AE3315" s="110">
        <f>IF('3C-Water transport'!AG$58="no"," ",ROUND(AB3315,4))</f>
        <v>0.28199999999999997</v>
      </c>
    </row>
    <row r="3316" spans="5:31" x14ac:dyDescent="0.25">
      <c r="E3316" s="110">
        <f t="shared" si="207"/>
        <v>0.2830000000000002</v>
      </c>
      <c r="F3316" s="110">
        <f>IF('3A-Rail transport'!$AG$56="no"," ",ROUND(E3316,4))</f>
        <v>0.28299999999999997</v>
      </c>
      <c r="G3316" s="110">
        <f>IF('3A-Rail transport'!$AG$57="no"," ",ROUND(E3316,4))</f>
        <v>0.28299999999999997</v>
      </c>
      <c r="H3316" s="110"/>
      <c r="S3316" s="110">
        <f t="shared" si="208"/>
        <v>0.2830000000000002</v>
      </c>
      <c r="T3316" s="110">
        <f>IF('3B-Air transport'!AG$66="no"," ",ROUND(S3316,4))</f>
        <v>0.28299999999999997</v>
      </c>
      <c r="U3316" s="110">
        <f>IF('3B-Air transport'!AG$67="no"," ",ROUND(S3316,4))</f>
        <v>0.28299999999999997</v>
      </c>
      <c r="V3316" s="110">
        <f>IF('3B-Air transport'!AG$68="no"," ",ROUND(S3316,4))</f>
        <v>0.28299999999999997</v>
      </c>
      <c r="W3316" s="110"/>
      <c r="AB3316" s="110">
        <f t="shared" si="209"/>
        <v>0.2830000000000002</v>
      </c>
      <c r="AC3316" s="110">
        <f>IF('3C-Water transport'!AG$56="no"," ",ROUND(AB3316,4))</f>
        <v>0.28299999999999997</v>
      </c>
      <c r="AD3316" s="110">
        <f>IF('3C-Water transport'!AG$57="no"," ",ROUND(AB3316,4))</f>
        <v>0.28299999999999997</v>
      </c>
      <c r="AE3316" s="110">
        <f>IF('3C-Water transport'!AG$58="no"," ",ROUND(AB3316,4))</f>
        <v>0.28299999999999997</v>
      </c>
    </row>
    <row r="3317" spans="5:31" x14ac:dyDescent="0.25">
      <c r="E3317" s="110">
        <f t="shared" si="207"/>
        <v>0.2840000000000002</v>
      </c>
      <c r="F3317" s="110">
        <f>IF('3A-Rail transport'!$AG$56="no"," ",ROUND(E3317,4))</f>
        <v>0.28399999999999997</v>
      </c>
      <c r="G3317" s="110">
        <f>IF('3A-Rail transport'!$AG$57="no"," ",ROUND(E3317,4))</f>
        <v>0.28399999999999997</v>
      </c>
      <c r="H3317" s="110"/>
      <c r="S3317" s="110">
        <f t="shared" si="208"/>
        <v>0.2840000000000002</v>
      </c>
      <c r="T3317" s="110">
        <f>IF('3B-Air transport'!AG$66="no"," ",ROUND(S3317,4))</f>
        <v>0.28399999999999997</v>
      </c>
      <c r="U3317" s="110">
        <f>IF('3B-Air transport'!AG$67="no"," ",ROUND(S3317,4))</f>
        <v>0.28399999999999997</v>
      </c>
      <c r="V3317" s="110">
        <f>IF('3B-Air transport'!AG$68="no"," ",ROUND(S3317,4))</f>
        <v>0.28399999999999997</v>
      </c>
      <c r="W3317" s="110"/>
      <c r="AB3317" s="110">
        <f t="shared" si="209"/>
        <v>0.2840000000000002</v>
      </c>
      <c r="AC3317" s="110">
        <f>IF('3C-Water transport'!AG$56="no"," ",ROUND(AB3317,4))</f>
        <v>0.28399999999999997</v>
      </c>
      <c r="AD3317" s="110">
        <f>IF('3C-Water transport'!AG$57="no"," ",ROUND(AB3317,4))</f>
        <v>0.28399999999999997</v>
      </c>
      <c r="AE3317" s="110">
        <f>IF('3C-Water transport'!AG$58="no"," ",ROUND(AB3317,4))</f>
        <v>0.28399999999999997</v>
      </c>
    </row>
    <row r="3318" spans="5:31" x14ac:dyDescent="0.25">
      <c r="E3318" s="110">
        <f t="shared" si="207"/>
        <v>0.2850000000000002</v>
      </c>
      <c r="F3318" s="110">
        <f>IF('3A-Rail transport'!$AG$56="no"," ",ROUND(E3318,4))</f>
        <v>0.28499999999999998</v>
      </c>
      <c r="G3318" s="110">
        <f>IF('3A-Rail transport'!$AG$57="no"," ",ROUND(E3318,4))</f>
        <v>0.28499999999999998</v>
      </c>
      <c r="H3318" s="110"/>
      <c r="S3318" s="110">
        <f t="shared" si="208"/>
        <v>0.2850000000000002</v>
      </c>
      <c r="T3318" s="110">
        <f>IF('3B-Air transport'!AG$66="no"," ",ROUND(S3318,4))</f>
        <v>0.28499999999999998</v>
      </c>
      <c r="U3318" s="110">
        <f>IF('3B-Air transport'!AG$67="no"," ",ROUND(S3318,4))</f>
        <v>0.28499999999999998</v>
      </c>
      <c r="V3318" s="110">
        <f>IF('3B-Air transport'!AG$68="no"," ",ROUND(S3318,4))</f>
        <v>0.28499999999999998</v>
      </c>
      <c r="W3318" s="110"/>
      <c r="AB3318" s="110">
        <f t="shared" si="209"/>
        <v>0.2850000000000002</v>
      </c>
      <c r="AC3318" s="110">
        <f>IF('3C-Water transport'!AG$56="no"," ",ROUND(AB3318,4))</f>
        <v>0.28499999999999998</v>
      </c>
      <c r="AD3318" s="110">
        <f>IF('3C-Water transport'!AG$57="no"," ",ROUND(AB3318,4))</f>
        <v>0.28499999999999998</v>
      </c>
      <c r="AE3318" s="110">
        <f>IF('3C-Water transport'!AG$58="no"," ",ROUND(AB3318,4))</f>
        <v>0.28499999999999998</v>
      </c>
    </row>
    <row r="3319" spans="5:31" x14ac:dyDescent="0.25">
      <c r="E3319" s="110">
        <f t="shared" si="207"/>
        <v>0.2860000000000002</v>
      </c>
      <c r="F3319" s="110">
        <f>IF('3A-Rail transport'!$AG$56="no"," ",ROUND(E3319,4))</f>
        <v>0.28599999999999998</v>
      </c>
      <c r="G3319" s="110">
        <f>IF('3A-Rail transport'!$AG$57="no"," ",ROUND(E3319,4))</f>
        <v>0.28599999999999998</v>
      </c>
      <c r="H3319" s="110"/>
      <c r="S3319" s="110">
        <f t="shared" si="208"/>
        <v>0.2860000000000002</v>
      </c>
      <c r="T3319" s="110">
        <f>IF('3B-Air transport'!AG$66="no"," ",ROUND(S3319,4))</f>
        <v>0.28599999999999998</v>
      </c>
      <c r="U3319" s="110">
        <f>IF('3B-Air transport'!AG$67="no"," ",ROUND(S3319,4))</f>
        <v>0.28599999999999998</v>
      </c>
      <c r="V3319" s="110">
        <f>IF('3B-Air transport'!AG$68="no"," ",ROUND(S3319,4))</f>
        <v>0.28599999999999998</v>
      </c>
      <c r="W3319" s="110"/>
      <c r="AB3319" s="110">
        <f t="shared" si="209"/>
        <v>0.2860000000000002</v>
      </c>
      <c r="AC3319" s="110">
        <f>IF('3C-Water transport'!AG$56="no"," ",ROUND(AB3319,4))</f>
        <v>0.28599999999999998</v>
      </c>
      <c r="AD3319" s="110">
        <f>IF('3C-Water transport'!AG$57="no"," ",ROUND(AB3319,4))</f>
        <v>0.28599999999999998</v>
      </c>
      <c r="AE3319" s="110">
        <f>IF('3C-Water transport'!AG$58="no"," ",ROUND(AB3319,4))</f>
        <v>0.28599999999999998</v>
      </c>
    </row>
    <row r="3320" spans="5:31" x14ac:dyDescent="0.25">
      <c r="E3320" s="110">
        <f t="shared" si="207"/>
        <v>0.2870000000000002</v>
      </c>
      <c r="F3320" s="110">
        <f>IF('3A-Rail transport'!$AG$56="no"," ",ROUND(E3320,4))</f>
        <v>0.28699999999999998</v>
      </c>
      <c r="G3320" s="110">
        <f>IF('3A-Rail transport'!$AG$57="no"," ",ROUND(E3320,4))</f>
        <v>0.28699999999999998</v>
      </c>
      <c r="H3320" s="110"/>
      <c r="S3320" s="110">
        <f t="shared" si="208"/>
        <v>0.2870000000000002</v>
      </c>
      <c r="T3320" s="110">
        <f>IF('3B-Air transport'!AG$66="no"," ",ROUND(S3320,4))</f>
        <v>0.28699999999999998</v>
      </c>
      <c r="U3320" s="110">
        <f>IF('3B-Air transport'!AG$67="no"," ",ROUND(S3320,4))</f>
        <v>0.28699999999999998</v>
      </c>
      <c r="V3320" s="110">
        <f>IF('3B-Air transport'!AG$68="no"," ",ROUND(S3320,4))</f>
        <v>0.28699999999999998</v>
      </c>
      <c r="W3320" s="110"/>
      <c r="AB3320" s="110">
        <f t="shared" si="209"/>
        <v>0.2870000000000002</v>
      </c>
      <c r="AC3320" s="110">
        <f>IF('3C-Water transport'!AG$56="no"," ",ROUND(AB3320,4))</f>
        <v>0.28699999999999998</v>
      </c>
      <c r="AD3320" s="110">
        <f>IF('3C-Water transport'!AG$57="no"," ",ROUND(AB3320,4))</f>
        <v>0.28699999999999998</v>
      </c>
      <c r="AE3320" s="110">
        <f>IF('3C-Water transport'!AG$58="no"," ",ROUND(AB3320,4))</f>
        <v>0.28699999999999998</v>
      </c>
    </row>
    <row r="3321" spans="5:31" x14ac:dyDescent="0.25">
      <c r="E3321" s="110">
        <f t="shared" si="207"/>
        <v>0.2880000000000002</v>
      </c>
      <c r="F3321" s="110">
        <f>IF('3A-Rail transport'!$AG$56="no"," ",ROUND(E3321,4))</f>
        <v>0.28799999999999998</v>
      </c>
      <c r="G3321" s="110">
        <f>IF('3A-Rail transport'!$AG$57="no"," ",ROUND(E3321,4))</f>
        <v>0.28799999999999998</v>
      </c>
      <c r="H3321" s="110"/>
      <c r="S3321" s="110">
        <f t="shared" si="208"/>
        <v>0.2880000000000002</v>
      </c>
      <c r="T3321" s="110">
        <f>IF('3B-Air transport'!AG$66="no"," ",ROUND(S3321,4))</f>
        <v>0.28799999999999998</v>
      </c>
      <c r="U3321" s="110">
        <f>IF('3B-Air transport'!AG$67="no"," ",ROUND(S3321,4))</f>
        <v>0.28799999999999998</v>
      </c>
      <c r="V3321" s="110">
        <f>IF('3B-Air transport'!AG$68="no"," ",ROUND(S3321,4))</f>
        <v>0.28799999999999998</v>
      </c>
      <c r="W3321" s="110"/>
      <c r="AB3321" s="110">
        <f t="shared" si="209"/>
        <v>0.2880000000000002</v>
      </c>
      <c r="AC3321" s="110">
        <f>IF('3C-Water transport'!AG$56="no"," ",ROUND(AB3321,4))</f>
        <v>0.28799999999999998</v>
      </c>
      <c r="AD3321" s="110">
        <f>IF('3C-Water transport'!AG$57="no"," ",ROUND(AB3321,4))</f>
        <v>0.28799999999999998</v>
      </c>
      <c r="AE3321" s="110">
        <f>IF('3C-Water transport'!AG$58="no"," ",ROUND(AB3321,4))</f>
        <v>0.28799999999999998</v>
      </c>
    </row>
    <row r="3322" spans="5:31" x14ac:dyDescent="0.25">
      <c r="E3322" s="110">
        <f t="shared" si="207"/>
        <v>0.2890000000000002</v>
      </c>
      <c r="F3322" s="110">
        <f>IF('3A-Rail transport'!$AG$56="no"," ",ROUND(E3322,4))</f>
        <v>0.28899999999999998</v>
      </c>
      <c r="G3322" s="110">
        <f>IF('3A-Rail transport'!$AG$57="no"," ",ROUND(E3322,4))</f>
        <v>0.28899999999999998</v>
      </c>
      <c r="H3322" s="110"/>
      <c r="S3322" s="110">
        <f t="shared" si="208"/>
        <v>0.2890000000000002</v>
      </c>
      <c r="T3322" s="110">
        <f>IF('3B-Air transport'!AG$66="no"," ",ROUND(S3322,4))</f>
        <v>0.28899999999999998</v>
      </c>
      <c r="U3322" s="110">
        <f>IF('3B-Air transport'!AG$67="no"," ",ROUND(S3322,4))</f>
        <v>0.28899999999999998</v>
      </c>
      <c r="V3322" s="110">
        <f>IF('3B-Air transport'!AG$68="no"," ",ROUND(S3322,4))</f>
        <v>0.28899999999999998</v>
      </c>
      <c r="W3322" s="110"/>
      <c r="AB3322" s="110">
        <f t="shared" si="209"/>
        <v>0.2890000000000002</v>
      </c>
      <c r="AC3322" s="110">
        <f>IF('3C-Water transport'!AG$56="no"," ",ROUND(AB3322,4))</f>
        <v>0.28899999999999998</v>
      </c>
      <c r="AD3322" s="110">
        <f>IF('3C-Water transport'!AG$57="no"," ",ROUND(AB3322,4))</f>
        <v>0.28899999999999998</v>
      </c>
      <c r="AE3322" s="110">
        <f>IF('3C-Water transport'!AG$58="no"," ",ROUND(AB3322,4))</f>
        <v>0.28899999999999998</v>
      </c>
    </row>
    <row r="3323" spans="5:31" x14ac:dyDescent="0.25">
      <c r="E3323" s="110">
        <f t="shared" si="207"/>
        <v>0.2900000000000002</v>
      </c>
      <c r="F3323" s="110">
        <f>IF('3A-Rail transport'!$AG$56="no"," ",ROUND(E3323,4))</f>
        <v>0.28999999999999998</v>
      </c>
      <c r="G3323" s="110">
        <f>IF('3A-Rail transport'!$AG$57="no"," ",ROUND(E3323,4))</f>
        <v>0.28999999999999998</v>
      </c>
      <c r="H3323" s="110"/>
      <c r="S3323" s="110">
        <f t="shared" si="208"/>
        <v>0.2900000000000002</v>
      </c>
      <c r="T3323" s="110">
        <f>IF('3B-Air transport'!AG$66="no"," ",ROUND(S3323,4))</f>
        <v>0.28999999999999998</v>
      </c>
      <c r="U3323" s="110">
        <f>IF('3B-Air transport'!AG$67="no"," ",ROUND(S3323,4))</f>
        <v>0.28999999999999998</v>
      </c>
      <c r="V3323" s="110">
        <f>IF('3B-Air transport'!AG$68="no"," ",ROUND(S3323,4))</f>
        <v>0.28999999999999998</v>
      </c>
      <c r="W3323" s="110"/>
      <c r="AB3323" s="110">
        <f t="shared" si="209"/>
        <v>0.2900000000000002</v>
      </c>
      <c r="AC3323" s="110">
        <f>IF('3C-Water transport'!AG$56="no"," ",ROUND(AB3323,4))</f>
        <v>0.28999999999999998</v>
      </c>
      <c r="AD3323" s="110">
        <f>IF('3C-Water transport'!AG$57="no"," ",ROUND(AB3323,4))</f>
        <v>0.28999999999999998</v>
      </c>
      <c r="AE3323" s="110">
        <f>IF('3C-Water transport'!AG$58="no"," ",ROUND(AB3323,4))</f>
        <v>0.28999999999999998</v>
      </c>
    </row>
    <row r="3324" spans="5:31" x14ac:dyDescent="0.25">
      <c r="E3324" s="110">
        <f t="shared" si="207"/>
        <v>0.2910000000000002</v>
      </c>
      <c r="F3324" s="110">
        <f>IF('3A-Rail transport'!$AG$56="no"," ",ROUND(E3324,4))</f>
        <v>0.29099999999999998</v>
      </c>
      <c r="G3324" s="110">
        <f>IF('3A-Rail transport'!$AG$57="no"," ",ROUND(E3324,4))</f>
        <v>0.29099999999999998</v>
      </c>
      <c r="H3324" s="110"/>
      <c r="S3324" s="110">
        <f t="shared" si="208"/>
        <v>0.2910000000000002</v>
      </c>
      <c r="T3324" s="110">
        <f>IF('3B-Air transport'!AG$66="no"," ",ROUND(S3324,4))</f>
        <v>0.29099999999999998</v>
      </c>
      <c r="U3324" s="110">
        <f>IF('3B-Air transport'!AG$67="no"," ",ROUND(S3324,4))</f>
        <v>0.29099999999999998</v>
      </c>
      <c r="V3324" s="110">
        <f>IF('3B-Air transport'!AG$68="no"," ",ROUND(S3324,4))</f>
        <v>0.29099999999999998</v>
      </c>
      <c r="W3324" s="110"/>
      <c r="AB3324" s="110">
        <f t="shared" si="209"/>
        <v>0.2910000000000002</v>
      </c>
      <c r="AC3324" s="110">
        <f>IF('3C-Water transport'!AG$56="no"," ",ROUND(AB3324,4))</f>
        <v>0.29099999999999998</v>
      </c>
      <c r="AD3324" s="110">
        <f>IF('3C-Water transport'!AG$57="no"," ",ROUND(AB3324,4))</f>
        <v>0.29099999999999998</v>
      </c>
      <c r="AE3324" s="110">
        <f>IF('3C-Water transport'!AG$58="no"," ",ROUND(AB3324,4))</f>
        <v>0.29099999999999998</v>
      </c>
    </row>
    <row r="3325" spans="5:31" x14ac:dyDescent="0.25">
      <c r="E3325" s="110">
        <f t="shared" si="207"/>
        <v>0.2920000000000002</v>
      </c>
      <c r="F3325" s="110">
        <f>IF('3A-Rail transport'!$AG$56="no"," ",ROUND(E3325,4))</f>
        <v>0.29199999999999998</v>
      </c>
      <c r="G3325" s="110">
        <f>IF('3A-Rail transport'!$AG$57="no"," ",ROUND(E3325,4))</f>
        <v>0.29199999999999998</v>
      </c>
      <c r="H3325" s="110"/>
      <c r="S3325" s="110">
        <f t="shared" si="208"/>
        <v>0.2920000000000002</v>
      </c>
      <c r="T3325" s="110">
        <f>IF('3B-Air transport'!AG$66="no"," ",ROUND(S3325,4))</f>
        <v>0.29199999999999998</v>
      </c>
      <c r="U3325" s="110">
        <f>IF('3B-Air transport'!AG$67="no"," ",ROUND(S3325,4))</f>
        <v>0.29199999999999998</v>
      </c>
      <c r="V3325" s="110">
        <f>IF('3B-Air transport'!AG$68="no"," ",ROUND(S3325,4))</f>
        <v>0.29199999999999998</v>
      </c>
      <c r="W3325" s="110"/>
      <c r="AB3325" s="110">
        <f t="shared" si="209"/>
        <v>0.2920000000000002</v>
      </c>
      <c r="AC3325" s="110">
        <f>IF('3C-Water transport'!AG$56="no"," ",ROUND(AB3325,4))</f>
        <v>0.29199999999999998</v>
      </c>
      <c r="AD3325" s="110">
        <f>IF('3C-Water transport'!AG$57="no"," ",ROUND(AB3325,4))</f>
        <v>0.29199999999999998</v>
      </c>
      <c r="AE3325" s="110">
        <f>IF('3C-Water transport'!AG$58="no"," ",ROUND(AB3325,4))</f>
        <v>0.29199999999999998</v>
      </c>
    </row>
    <row r="3326" spans="5:31" x14ac:dyDescent="0.25">
      <c r="E3326" s="110">
        <f t="shared" si="207"/>
        <v>0.2930000000000002</v>
      </c>
      <c r="F3326" s="110">
        <f>IF('3A-Rail transport'!$AG$56="no"," ",ROUND(E3326,4))</f>
        <v>0.29299999999999998</v>
      </c>
      <c r="G3326" s="110">
        <f>IF('3A-Rail transport'!$AG$57="no"," ",ROUND(E3326,4))</f>
        <v>0.29299999999999998</v>
      </c>
      <c r="H3326" s="110"/>
      <c r="S3326" s="110">
        <f t="shared" si="208"/>
        <v>0.2930000000000002</v>
      </c>
      <c r="T3326" s="110">
        <f>IF('3B-Air transport'!AG$66="no"," ",ROUND(S3326,4))</f>
        <v>0.29299999999999998</v>
      </c>
      <c r="U3326" s="110">
        <f>IF('3B-Air transport'!AG$67="no"," ",ROUND(S3326,4))</f>
        <v>0.29299999999999998</v>
      </c>
      <c r="V3326" s="110">
        <f>IF('3B-Air transport'!AG$68="no"," ",ROUND(S3326,4))</f>
        <v>0.29299999999999998</v>
      </c>
      <c r="W3326" s="110"/>
      <c r="AB3326" s="110">
        <f t="shared" si="209"/>
        <v>0.2930000000000002</v>
      </c>
      <c r="AC3326" s="110">
        <f>IF('3C-Water transport'!AG$56="no"," ",ROUND(AB3326,4))</f>
        <v>0.29299999999999998</v>
      </c>
      <c r="AD3326" s="110">
        <f>IF('3C-Water transport'!AG$57="no"," ",ROUND(AB3326,4))</f>
        <v>0.29299999999999998</v>
      </c>
      <c r="AE3326" s="110">
        <f>IF('3C-Water transport'!AG$58="no"," ",ROUND(AB3326,4))</f>
        <v>0.29299999999999998</v>
      </c>
    </row>
    <row r="3327" spans="5:31" x14ac:dyDescent="0.25">
      <c r="E3327" s="110">
        <f t="shared" si="207"/>
        <v>0.29400000000000021</v>
      </c>
      <c r="F3327" s="110">
        <f>IF('3A-Rail transport'!$AG$56="no"," ",ROUND(E3327,4))</f>
        <v>0.29399999999999998</v>
      </c>
      <c r="G3327" s="110">
        <f>IF('3A-Rail transport'!$AG$57="no"," ",ROUND(E3327,4))</f>
        <v>0.29399999999999998</v>
      </c>
      <c r="H3327" s="110"/>
      <c r="S3327" s="110">
        <f t="shared" si="208"/>
        <v>0.29400000000000021</v>
      </c>
      <c r="T3327" s="110">
        <f>IF('3B-Air transport'!AG$66="no"," ",ROUND(S3327,4))</f>
        <v>0.29399999999999998</v>
      </c>
      <c r="U3327" s="110">
        <f>IF('3B-Air transport'!AG$67="no"," ",ROUND(S3327,4))</f>
        <v>0.29399999999999998</v>
      </c>
      <c r="V3327" s="110">
        <f>IF('3B-Air transport'!AG$68="no"," ",ROUND(S3327,4))</f>
        <v>0.29399999999999998</v>
      </c>
      <c r="W3327" s="110"/>
      <c r="AB3327" s="110">
        <f t="shared" si="209"/>
        <v>0.29400000000000021</v>
      </c>
      <c r="AC3327" s="110">
        <f>IF('3C-Water transport'!AG$56="no"," ",ROUND(AB3327,4))</f>
        <v>0.29399999999999998</v>
      </c>
      <c r="AD3327" s="110">
        <f>IF('3C-Water transport'!AG$57="no"," ",ROUND(AB3327,4))</f>
        <v>0.29399999999999998</v>
      </c>
      <c r="AE3327" s="110">
        <f>IF('3C-Water transport'!AG$58="no"," ",ROUND(AB3327,4))</f>
        <v>0.29399999999999998</v>
      </c>
    </row>
    <row r="3328" spans="5:31" x14ac:dyDescent="0.25">
      <c r="E3328" s="110">
        <f t="shared" si="207"/>
        <v>0.29500000000000021</v>
      </c>
      <c r="F3328" s="110">
        <f>IF('3A-Rail transport'!$AG$56="no"," ",ROUND(E3328,4))</f>
        <v>0.29499999999999998</v>
      </c>
      <c r="G3328" s="110">
        <f>IF('3A-Rail transport'!$AG$57="no"," ",ROUND(E3328,4))</f>
        <v>0.29499999999999998</v>
      </c>
      <c r="H3328" s="110"/>
      <c r="S3328" s="110">
        <f t="shared" si="208"/>
        <v>0.29500000000000021</v>
      </c>
      <c r="T3328" s="110">
        <f>IF('3B-Air transport'!AG$66="no"," ",ROUND(S3328,4))</f>
        <v>0.29499999999999998</v>
      </c>
      <c r="U3328" s="110">
        <f>IF('3B-Air transport'!AG$67="no"," ",ROUND(S3328,4))</f>
        <v>0.29499999999999998</v>
      </c>
      <c r="V3328" s="110">
        <f>IF('3B-Air transport'!AG$68="no"," ",ROUND(S3328,4))</f>
        <v>0.29499999999999998</v>
      </c>
      <c r="W3328" s="110"/>
      <c r="AB3328" s="110">
        <f t="shared" si="209"/>
        <v>0.29500000000000021</v>
      </c>
      <c r="AC3328" s="110">
        <f>IF('3C-Water transport'!AG$56="no"," ",ROUND(AB3328,4))</f>
        <v>0.29499999999999998</v>
      </c>
      <c r="AD3328" s="110">
        <f>IF('3C-Water transport'!AG$57="no"," ",ROUND(AB3328,4))</f>
        <v>0.29499999999999998</v>
      </c>
      <c r="AE3328" s="110">
        <f>IF('3C-Water transport'!AG$58="no"," ",ROUND(AB3328,4))</f>
        <v>0.29499999999999998</v>
      </c>
    </row>
    <row r="3329" spans="5:31" x14ac:dyDescent="0.25">
      <c r="E3329" s="110">
        <f t="shared" si="207"/>
        <v>0.29600000000000021</v>
      </c>
      <c r="F3329" s="110">
        <f>IF('3A-Rail transport'!$AG$56="no"," ",ROUND(E3329,4))</f>
        <v>0.29599999999999999</v>
      </c>
      <c r="G3329" s="110">
        <f>IF('3A-Rail transport'!$AG$57="no"," ",ROUND(E3329,4))</f>
        <v>0.29599999999999999</v>
      </c>
      <c r="H3329" s="110"/>
      <c r="S3329" s="110">
        <f t="shared" si="208"/>
        <v>0.29600000000000021</v>
      </c>
      <c r="T3329" s="110">
        <f>IF('3B-Air transport'!AG$66="no"," ",ROUND(S3329,4))</f>
        <v>0.29599999999999999</v>
      </c>
      <c r="U3329" s="110">
        <f>IF('3B-Air transport'!AG$67="no"," ",ROUND(S3329,4))</f>
        <v>0.29599999999999999</v>
      </c>
      <c r="V3329" s="110">
        <f>IF('3B-Air transport'!AG$68="no"," ",ROUND(S3329,4))</f>
        <v>0.29599999999999999</v>
      </c>
      <c r="W3329" s="110"/>
      <c r="AB3329" s="110">
        <f t="shared" si="209"/>
        <v>0.29600000000000021</v>
      </c>
      <c r="AC3329" s="110">
        <f>IF('3C-Water transport'!AG$56="no"," ",ROUND(AB3329,4))</f>
        <v>0.29599999999999999</v>
      </c>
      <c r="AD3329" s="110">
        <f>IF('3C-Water transport'!AG$57="no"," ",ROUND(AB3329,4))</f>
        <v>0.29599999999999999</v>
      </c>
      <c r="AE3329" s="110">
        <f>IF('3C-Water transport'!AG$58="no"," ",ROUND(AB3329,4))</f>
        <v>0.29599999999999999</v>
      </c>
    </row>
    <row r="3330" spans="5:31" x14ac:dyDescent="0.25">
      <c r="E3330" s="110">
        <f t="shared" si="207"/>
        <v>0.29700000000000021</v>
      </c>
      <c r="F3330" s="110">
        <f>IF('3A-Rail transport'!$AG$56="no"," ",ROUND(E3330,4))</f>
        <v>0.29699999999999999</v>
      </c>
      <c r="G3330" s="110">
        <f>IF('3A-Rail transport'!$AG$57="no"," ",ROUND(E3330,4))</f>
        <v>0.29699999999999999</v>
      </c>
      <c r="H3330" s="110"/>
      <c r="S3330" s="110">
        <f t="shared" si="208"/>
        <v>0.29700000000000021</v>
      </c>
      <c r="T3330" s="110">
        <f>IF('3B-Air transport'!AG$66="no"," ",ROUND(S3330,4))</f>
        <v>0.29699999999999999</v>
      </c>
      <c r="U3330" s="110">
        <f>IF('3B-Air transport'!AG$67="no"," ",ROUND(S3330,4))</f>
        <v>0.29699999999999999</v>
      </c>
      <c r="V3330" s="110">
        <f>IF('3B-Air transport'!AG$68="no"," ",ROUND(S3330,4))</f>
        <v>0.29699999999999999</v>
      </c>
      <c r="W3330" s="110"/>
      <c r="AB3330" s="110">
        <f t="shared" si="209"/>
        <v>0.29700000000000021</v>
      </c>
      <c r="AC3330" s="110">
        <f>IF('3C-Water transport'!AG$56="no"," ",ROUND(AB3330,4))</f>
        <v>0.29699999999999999</v>
      </c>
      <c r="AD3330" s="110">
        <f>IF('3C-Water transport'!AG$57="no"," ",ROUND(AB3330,4))</f>
        <v>0.29699999999999999</v>
      </c>
      <c r="AE3330" s="110">
        <f>IF('3C-Water transport'!AG$58="no"," ",ROUND(AB3330,4))</f>
        <v>0.29699999999999999</v>
      </c>
    </row>
    <row r="3331" spans="5:31" x14ac:dyDescent="0.25">
      <c r="E3331" s="110">
        <f t="shared" si="207"/>
        <v>0.29800000000000021</v>
      </c>
      <c r="F3331" s="110">
        <f>IF('3A-Rail transport'!$AG$56="no"," ",ROUND(E3331,4))</f>
        <v>0.29799999999999999</v>
      </c>
      <c r="G3331" s="110">
        <f>IF('3A-Rail transport'!$AG$57="no"," ",ROUND(E3331,4))</f>
        <v>0.29799999999999999</v>
      </c>
      <c r="H3331" s="110"/>
      <c r="S3331" s="110">
        <f t="shared" si="208"/>
        <v>0.29800000000000021</v>
      </c>
      <c r="T3331" s="110">
        <f>IF('3B-Air transport'!AG$66="no"," ",ROUND(S3331,4))</f>
        <v>0.29799999999999999</v>
      </c>
      <c r="U3331" s="110">
        <f>IF('3B-Air transport'!AG$67="no"," ",ROUND(S3331,4))</f>
        <v>0.29799999999999999</v>
      </c>
      <c r="V3331" s="110">
        <f>IF('3B-Air transport'!AG$68="no"," ",ROUND(S3331,4))</f>
        <v>0.29799999999999999</v>
      </c>
      <c r="W3331" s="110"/>
      <c r="AB3331" s="110">
        <f t="shared" si="209"/>
        <v>0.29800000000000021</v>
      </c>
      <c r="AC3331" s="110">
        <f>IF('3C-Water transport'!AG$56="no"," ",ROUND(AB3331,4))</f>
        <v>0.29799999999999999</v>
      </c>
      <c r="AD3331" s="110">
        <f>IF('3C-Water transport'!AG$57="no"," ",ROUND(AB3331,4))</f>
        <v>0.29799999999999999</v>
      </c>
      <c r="AE3331" s="110">
        <f>IF('3C-Water transport'!AG$58="no"," ",ROUND(AB3331,4))</f>
        <v>0.29799999999999999</v>
      </c>
    </row>
    <row r="3332" spans="5:31" x14ac:dyDescent="0.25">
      <c r="E3332" s="110">
        <f t="shared" si="207"/>
        <v>0.29900000000000021</v>
      </c>
      <c r="F3332" s="110">
        <f>IF('3A-Rail transport'!$AG$56="no"," ",ROUND(E3332,4))</f>
        <v>0.29899999999999999</v>
      </c>
      <c r="G3332" s="110">
        <f>IF('3A-Rail transport'!$AG$57="no"," ",ROUND(E3332,4))</f>
        <v>0.29899999999999999</v>
      </c>
      <c r="H3332" s="110"/>
      <c r="S3332" s="110">
        <f t="shared" si="208"/>
        <v>0.29900000000000021</v>
      </c>
      <c r="T3332" s="110">
        <f>IF('3B-Air transport'!AG$66="no"," ",ROUND(S3332,4))</f>
        <v>0.29899999999999999</v>
      </c>
      <c r="U3332" s="110">
        <f>IF('3B-Air transport'!AG$67="no"," ",ROUND(S3332,4))</f>
        <v>0.29899999999999999</v>
      </c>
      <c r="V3332" s="110">
        <f>IF('3B-Air transport'!AG$68="no"," ",ROUND(S3332,4))</f>
        <v>0.29899999999999999</v>
      </c>
      <c r="W3332" s="110"/>
      <c r="AB3332" s="110">
        <f t="shared" si="209"/>
        <v>0.29900000000000021</v>
      </c>
      <c r="AC3332" s="110">
        <f>IF('3C-Water transport'!AG$56="no"," ",ROUND(AB3332,4))</f>
        <v>0.29899999999999999</v>
      </c>
      <c r="AD3332" s="110">
        <f>IF('3C-Water transport'!AG$57="no"," ",ROUND(AB3332,4))</f>
        <v>0.29899999999999999</v>
      </c>
      <c r="AE3332" s="110">
        <f>IF('3C-Water transport'!AG$58="no"," ",ROUND(AB3332,4))</f>
        <v>0.29899999999999999</v>
      </c>
    </row>
    <row r="3333" spans="5:31" x14ac:dyDescent="0.25">
      <c r="E3333" s="110">
        <f t="shared" si="207"/>
        <v>0.30000000000000021</v>
      </c>
      <c r="F3333" s="110">
        <f>IF('3A-Rail transport'!$AG$56="no"," ",ROUND(E3333,4))</f>
        <v>0.3</v>
      </c>
      <c r="G3333" s="110">
        <f>IF('3A-Rail transport'!$AG$57="no"," ",ROUND(E3333,4))</f>
        <v>0.3</v>
      </c>
      <c r="H3333" s="110"/>
      <c r="S3333" s="110">
        <f t="shared" si="208"/>
        <v>0.30000000000000021</v>
      </c>
      <c r="T3333" s="110">
        <f>IF('3B-Air transport'!AG$66="no"," ",ROUND(S3333,4))</f>
        <v>0.3</v>
      </c>
      <c r="U3333" s="110">
        <f>IF('3B-Air transport'!AG$67="no"," ",ROUND(S3333,4))</f>
        <v>0.3</v>
      </c>
      <c r="V3333" s="110">
        <f>IF('3B-Air transport'!AG$68="no"," ",ROUND(S3333,4))</f>
        <v>0.3</v>
      </c>
      <c r="W3333" s="110"/>
      <c r="AB3333" s="110">
        <f t="shared" si="209"/>
        <v>0.30000000000000021</v>
      </c>
      <c r="AC3333" s="110">
        <f>IF('3C-Water transport'!AG$56="no"," ",ROUND(AB3333,4))</f>
        <v>0.3</v>
      </c>
      <c r="AD3333" s="110">
        <f>IF('3C-Water transport'!AG$57="no"," ",ROUND(AB3333,4))</f>
        <v>0.3</v>
      </c>
      <c r="AE3333" s="110">
        <f>IF('3C-Water transport'!AG$58="no"," ",ROUND(AB3333,4))</f>
        <v>0.3</v>
      </c>
    </row>
    <row r="3334" spans="5:31" x14ac:dyDescent="0.25">
      <c r="E3334" s="110">
        <f t="shared" si="207"/>
        <v>0.30100000000000021</v>
      </c>
      <c r="F3334" s="110">
        <f>IF('3A-Rail transport'!$AG$56="no"," ",ROUND(E3334,4))</f>
        <v>0.30099999999999999</v>
      </c>
      <c r="G3334" s="110">
        <f>IF('3A-Rail transport'!$AG$57="no"," ",ROUND(E3334,4))</f>
        <v>0.30099999999999999</v>
      </c>
      <c r="H3334" s="110"/>
      <c r="S3334" s="110">
        <f t="shared" si="208"/>
        <v>0.30100000000000021</v>
      </c>
      <c r="T3334" s="110">
        <f>IF('3B-Air transport'!AG$66="no"," ",ROUND(S3334,4))</f>
        <v>0.30099999999999999</v>
      </c>
      <c r="U3334" s="110">
        <f>IF('3B-Air transport'!AG$67="no"," ",ROUND(S3334,4))</f>
        <v>0.30099999999999999</v>
      </c>
      <c r="V3334" s="110">
        <f>IF('3B-Air transport'!AG$68="no"," ",ROUND(S3334,4))</f>
        <v>0.30099999999999999</v>
      </c>
      <c r="W3334" s="110"/>
      <c r="AB3334" s="110">
        <f t="shared" si="209"/>
        <v>0.30100000000000021</v>
      </c>
      <c r="AC3334" s="110">
        <f>IF('3C-Water transport'!AG$56="no"," ",ROUND(AB3334,4))</f>
        <v>0.30099999999999999</v>
      </c>
      <c r="AD3334" s="110">
        <f>IF('3C-Water transport'!AG$57="no"," ",ROUND(AB3334,4))</f>
        <v>0.30099999999999999</v>
      </c>
      <c r="AE3334" s="110">
        <f>IF('3C-Water transport'!AG$58="no"," ",ROUND(AB3334,4))</f>
        <v>0.30099999999999999</v>
      </c>
    </row>
    <row r="3335" spans="5:31" x14ac:dyDescent="0.25">
      <c r="E3335" s="110">
        <f t="shared" si="207"/>
        <v>0.30200000000000021</v>
      </c>
      <c r="F3335" s="110">
        <f>IF('3A-Rail transport'!$AG$56="no"," ",ROUND(E3335,4))</f>
        <v>0.30199999999999999</v>
      </c>
      <c r="G3335" s="110">
        <f>IF('3A-Rail transport'!$AG$57="no"," ",ROUND(E3335,4))</f>
        <v>0.30199999999999999</v>
      </c>
      <c r="H3335" s="110"/>
      <c r="S3335" s="110">
        <f t="shared" si="208"/>
        <v>0.30200000000000021</v>
      </c>
      <c r="T3335" s="110">
        <f>IF('3B-Air transport'!AG$66="no"," ",ROUND(S3335,4))</f>
        <v>0.30199999999999999</v>
      </c>
      <c r="U3335" s="110">
        <f>IF('3B-Air transport'!AG$67="no"," ",ROUND(S3335,4))</f>
        <v>0.30199999999999999</v>
      </c>
      <c r="V3335" s="110">
        <f>IF('3B-Air transport'!AG$68="no"," ",ROUND(S3335,4))</f>
        <v>0.30199999999999999</v>
      </c>
      <c r="W3335" s="110"/>
      <c r="AB3335" s="110">
        <f t="shared" si="209"/>
        <v>0.30200000000000021</v>
      </c>
      <c r="AC3335" s="110">
        <f>IF('3C-Water transport'!AG$56="no"," ",ROUND(AB3335,4))</f>
        <v>0.30199999999999999</v>
      </c>
      <c r="AD3335" s="110">
        <f>IF('3C-Water transport'!AG$57="no"," ",ROUND(AB3335,4))</f>
        <v>0.30199999999999999</v>
      </c>
      <c r="AE3335" s="110">
        <f>IF('3C-Water transport'!AG$58="no"," ",ROUND(AB3335,4))</f>
        <v>0.30199999999999999</v>
      </c>
    </row>
    <row r="3336" spans="5:31" x14ac:dyDescent="0.25">
      <c r="E3336" s="110">
        <f t="shared" si="207"/>
        <v>0.30300000000000021</v>
      </c>
      <c r="F3336" s="110">
        <f>IF('3A-Rail transport'!$AG$56="no"," ",ROUND(E3336,4))</f>
        <v>0.30299999999999999</v>
      </c>
      <c r="G3336" s="110">
        <f>IF('3A-Rail transport'!$AG$57="no"," ",ROUND(E3336,4))</f>
        <v>0.30299999999999999</v>
      </c>
      <c r="H3336" s="110"/>
      <c r="S3336" s="110">
        <f t="shared" si="208"/>
        <v>0.30300000000000021</v>
      </c>
      <c r="T3336" s="110">
        <f>IF('3B-Air transport'!AG$66="no"," ",ROUND(S3336,4))</f>
        <v>0.30299999999999999</v>
      </c>
      <c r="U3336" s="110">
        <f>IF('3B-Air transport'!AG$67="no"," ",ROUND(S3336,4))</f>
        <v>0.30299999999999999</v>
      </c>
      <c r="V3336" s="110">
        <f>IF('3B-Air transport'!AG$68="no"," ",ROUND(S3336,4))</f>
        <v>0.30299999999999999</v>
      </c>
      <c r="W3336" s="110"/>
      <c r="AB3336" s="110">
        <f t="shared" si="209"/>
        <v>0.30300000000000021</v>
      </c>
      <c r="AC3336" s="110">
        <f>IF('3C-Water transport'!AG$56="no"," ",ROUND(AB3336,4))</f>
        <v>0.30299999999999999</v>
      </c>
      <c r="AD3336" s="110">
        <f>IF('3C-Water transport'!AG$57="no"," ",ROUND(AB3336,4))</f>
        <v>0.30299999999999999</v>
      </c>
      <c r="AE3336" s="110">
        <f>IF('3C-Water transport'!AG$58="no"," ",ROUND(AB3336,4))</f>
        <v>0.30299999999999999</v>
      </c>
    </row>
    <row r="3337" spans="5:31" x14ac:dyDescent="0.25">
      <c r="E3337" s="110">
        <f t="shared" si="207"/>
        <v>0.30400000000000021</v>
      </c>
      <c r="F3337" s="110">
        <f>IF('3A-Rail transport'!$AG$56="no"," ",ROUND(E3337,4))</f>
        <v>0.30399999999999999</v>
      </c>
      <c r="G3337" s="110">
        <f>IF('3A-Rail transport'!$AG$57="no"," ",ROUND(E3337,4))</f>
        <v>0.30399999999999999</v>
      </c>
      <c r="H3337" s="110"/>
      <c r="S3337" s="110">
        <f t="shared" si="208"/>
        <v>0.30400000000000021</v>
      </c>
      <c r="T3337" s="110">
        <f>IF('3B-Air transport'!AG$66="no"," ",ROUND(S3337,4))</f>
        <v>0.30399999999999999</v>
      </c>
      <c r="U3337" s="110">
        <f>IF('3B-Air transport'!AG$67="no"," ",ROUND(S3337,4))</f>
        <v>0.30399999999999999</v>
      </c>
      <c r="V3337" s="110">
        <f>IF('3B-Air transport'!AG$68="no"," ",ROUND(S3337,4))</f>
        <v>0.30399999999999999</v>
      </c>
      <c r="W3337" s="110"/>
      <c r="AB3337" s="110">
        <f t="shared" si="209"/>
        <v>0.30400000000000021</v>
      </c>
      <c r="AC3337" s="110">
        <f>IF('3C-Water transport'!AG$56="no"," ",ROUND(AB3337,4))</f>
        <v>0.30399999999999999</v>
      </c>
      <c r="AD3337" s="110">
        <f>IF('3C-Water transport'!AG$57="no"," ",ROUND(AB3337,4))</f>
        <v>0.30399999999999999</v>
      </c>
      <c r="AE3337" s="110">
        <f>IF('3C-Water transport'!AG$58="no"," ",ROUND(AB3337,4))</f>
        <v>0.30399999999999999</v>
      </c>
    </row>
    <row r="3338" spans="5:31" x14ac:dyDescent="0.25">
      <c r="E3338" s="110">
        <f t="shared" si="207"/>
        <v>0.30500000000000022</v>
      </c>
      <c r="F3338" s="110">
        <f>IF('3A-Rail transport'!$AG$56="no"," ",ROUND(E3338,4))</f>
        <v>0.30499999999999999</v>
      </c>
      <c r="G3338" s="110">
        <f>IF('3A-Rail transport'!$AG$57="no"," ",ROUND(E3338,4))</f>
        <v>0.30499999999999999</v>
      </c>
      <c r="H3338" s="110"/>
      <c r="S3338" s="110">
        <f t="shared" si="208"/>
        <v>0.30500000000000022</v>
      </c>
      <c r="T3338" s="110">
        <f>IF('3B-Air transport'!AG$66="no"," ",ROUND(S3338,4))</f>
        <v>0.30499999999999999</v>
      </c>
      <c r="U3338" s="110">
        <f>IF('3B-Air transport'!AG$67="no"," ",ROUND(S3338,4))</f>
        <v>0.30499999999999999</v>
      </c>
      <c r="V3338" s="110">
        <f>IF('3B-Air transport'!AG$68="no"," ",ROUND(S3338,4))</f>
        <v>0.30499999999999999</v>
      </c>
      <c r="W3338" s="110"/>
      <c r="AB3338" s="110">
        <f t="shared" si="209"/>
        <v>0.30500000000000022</v>
      </c>
      <c r="AC3338" s="110">
        <f>IF('3C-Water transport'!AG$56="no"," ",ROUND(AB3338,4))</f>
        <v>0.30499999999999999</v>
      </c>
      <c r="AD3338" s="110">
        <f>IF('3C-Water transport'!AG$57="no"," ",ROUND(AB3338,4))</f>
        <v>0.30499999999999999</v>
      </c>
      <c r="AE3338" s="110">
        <f>IF('3C-Water transport'!AG$58="no"," ",ROUND(AB3338,4))</f>
        <v>0.30499999999999999</v>
      </c>
    </row>
    <row r="3339" spans="5:31" x14ac:dyDescent="0.25">
      <c r="E3339" s="110">
        <f t="shared" si="207"/>
        <v>0.30600000000000022</v>
      </c>
      <c r="F3339" s="110">
        <f>IF('3A-Rail transport'!$AG$56="no"," ",ROUND(E3339,4))</f>
        <v>0.30599999999999999</v>
      </c>
      <c r="G3339" s="110">
        <f>IF('3A-Rail transport'!$AG$57="no"," ",ROUND(E3339,4))</f>
        <v>0.30599999999999999</v>
      </c>
      <c r="H3339" s="110"/>
      <c r="S3339" s="110">
        <f t="shared" si="208"/>
        <v>0.30600000000000022</v>
      </c>
      <c r="T3339" s="110">
        <f>IF('3B-Air transport'!AG$66="no"," ",ROUND(S3339,4))</f>
        <v>0.30599999999999999</v>
      </c>
      <c r="U3339" s="110">
        <f>IF('3B-Air transport'!AG$67="no"," ",ROUND(S3339,4))</f>
        <v>0.30599999999999999</v>
      </c>
      <c r="V3339" s="110">
        <f>IF('3B-Air transport'!AG$68="no"," ",ROUND(S3339,4))</f>
        <v>0.30599999999999999</v>
      </c>
      <c r="W3339" s="110"/>
      <c r="AB3339" s="110">
        <f t="shared" si="209"/>
        <v>0.30600000000000022</v>
      </c>
      <c r="AC3339" s="110">
        <f>IF('3C-Water transport'!AG$56="no"," ",ROUND(AB3339,4))</f>
        <v>0.30599999999999999</v>
      </c>
      <c r="AD3339" s="110">
        <f>IF('3C-Water transport'!AG$57="no"," ",ROUND(AB3339,4))</f>
        <v>0.30599999999999999</v>
      </c>
      <c r="AE3339" s="110">
        <f>IF('3C-Water transport'!AG$58="no"," ",ROUND(AB3339,4))</f>
        <v>0.30599999999999999</v>
      </c>
    </row>
    <row r="3340" spans="5:31" x14ac:dyDescent="0.25">
      <c r="E3340" s="110">
        <f t="shared" si="207"/>
        <v>0.30700000000000022</v>
      </c>
      <c r="F3340" s="110">
        <f>IF('3A-Rail transport'!$AG$56="no"," ",ROUND(E3340,4))</f>
        <v>0.307</v>
      </c>
      <c r="G3340" s="110">
        <f>IF('3A-Rail transport'!$AG$57="no"," ",ROUND(E3340,4))</f>
        <v>0.307</v>
      </c>
      <c r="H3340" s="110"/>
      <c r="S3340" s="110">
        <f t="shared" si="208"/>
        <v>0.30700000000000022</v>
      </c>
      <c r="T3340" s="110">
        <f>IF('3B-Air transport'!AG$66="no"," ",ROUND(S3340,4))</f>
        <v>0.307</v>
      </c>
      <c r="U3340" s="110">
        <f>IF('3B-Air transport'!AG$67="no"," ",ROUND(S3340,4))</f>
        <v>0.307</v>
      </c>
      <c r="V3340" s="110">
        <f>IF('3B-Air transport'!AG$68="no"," ",ROUND(S3340,4))</f>
        <v>0.307</v>
      </c>
      <c r="W3340" s="110"/>
      <c r="AB3340" s="110">
        <f t="shared" si="209"/>
        <v>0.30700000000000022</v>
      </c>
      <c r="AC3340" s="110">
        <f>IF('3C-Water transport'!AG$56="no"," ",ROUND(AB3340,4))</f>
        <v>0.307</v>
      </c>
      <c r="AD3340" s="110">
        <f>IF('3C-Water transport'!AG$57="no"," ",ROUND(AB3340,4))</f>
        <v>0.307</v>
      </c>
      <c r="AE3340" s="110">
        <f>IF('3C-Water transport'!AG$58="no"," ",ROUND(AB3340,4))</f>
        <v>0.307</v>
      </c>
    </row>
    <row r="3341" spans="5:31" x14ac:dyDescent="0.25">
      <c r="E3341" s="110">
        <f t="shared" si="207"/>
        <v>0.30800000000000022</v>
      </c>
      <c r="F3341" s="110">
        <f>IF('3A-Rail transport'!$AG$56="no"," ",ROUND(E3341,4))</f>
        <v>0.308</v>
      </c>
      <c r="G3341" s="110">
        <f>IF('3A-Rail transport'!$AG$57="no"," ",ROUND(E3341,4))</f>
        <v>0.308</v>
      </c>
      <c r="H3341" s="110"/>
      <c r="S3341" s="110">
        <f t="shared" si="208"/>
        <v>0.30800000000000022</v>
      </c>
      <c r="T3341" s="110">
        <f>IF('3B-Air transport'!AG$66="no"," ",ROUND(S3341,4))</f>
        <v>0.308</v>
      </c>
      <c r="U3341" s="110">
        <f>IF('3B-Air transport'!AG$67="no"," ",ROUND(S3341,4))</f>
        <v>0.308</v>
      </c>
      <c r="V3341" s="110">
        <f>IF('3B-Air transport'!AG$68="no"," ",ROUND(S3341,4))</f>
        <v>0.308</v>
      </c>
      <c r="W3341" s="110"/>
      <c r="AB3341" s="110">
        <f t="shared" si="209"/>
        <v>0.30800000000000022</v>
      </c>
      <c r="AC3341" s="110">
        <f>IF('3C-Water transport'!AG$56="no"," ",ROUND(AB3341,4))</f>
        <v>0.308</v>
      </c>
      <c r="AD3341" s="110">
        <f>IF('3C-Water transport'!AG$57="no"," ",ROUND(AB3341,4))</f>
        <v>0.308</v>
      </c>
      <c r="AE3341" s="110">
        <f>IF('3C-Water transport'!AG$58="no"," ",ROUND(AB3341,4))</f>
        <v>0.308</v>
      </c>
    </row>
    <row r="3342" spans="5:31" x14ac:dyDescent="0.25">
      <c r="E3342" s="110">
        <f t="shared" si="207"/>
        <v>0.30900000000000022</v>
      </c>
      <c r="F3342" s="110">
        <f>IF('3A-Rail transport'!$AG$56="no"," ",ROUND(E3342,4))</f>
        <v>0.309</v>
      </c>
      <c r="G3342" s="110">
        <f>IF('3A-Rail transport'!$AG$57="no"," ",ROUND(E3342,4))</f>
        <v>0.309</v>
      </c>
      <c r="H3342" s="110"/>
      <c r="S3342" s="110">
        <f t="shared" si="208"/>
        <v>0.30900000000000022</v>
      </c>
      <c r="T3342" s="110">
        <f>IF('3B-Air transport'!AG$66="no"," ",ROUND(S3342,4))</f>
        <v>0.309</v>
      </c>
      <c r="U3342" s="110">
        <f>IF('3B-Air transport'!AG$67="no"," ",ROUND(S3342,4))</f>
        <v>0.309</v>
      </c>
      <c r="V3342" s="110">
        <f>IF('3B-Air transport'!AG$68="no"," ",ROUND(S3342,4))</f>
        <v>0.309</v>
      </c>
      <c r="W3342" s="110"/>
      <c r="AB3342" s="110">
        <f t="shared" si="209"/>
        <v>0.30900000000000022</v>
      </c>
      <c r="AC3342" s="110">
        <f>IF('3C-Water transport'!AG$56="no"," ",ROUND(AB3342,4))</f>
        <v>0.309</v>
      </c>
      <c r="AD3342" s="110">
        <f>IF('3C-Water transport'!AG$57="no"," ",ROUND(AB3342,4))</f>
        <v>0.309</v>
      </c>
      <c r="AE3342" s="110">
        <f>IF('3C-Water transport'!AG$58="no"," ",ROUND(AB3342,4))</f>
        <v>0.309</v>
      </c>
    </row>
    <row r="3343" spans="5:31" x14ac:dyDescent="0.25">
      <c r="E3343" s="110">
        <f t="shared" si="207"/>
        <v>0.31000000000000022</v>
      </c>
      <c r="F3343" s="110">
        <f>IF('3A-Rail transport'!$AG$56="no"," ",ROUND(E3343,4))</f>
        <v>0.31</v>
      </c>
      <c r="G3343" s="110">
        <f>IF('3A-Rail transport'!$AG$57="no"," ",ROUND(E3343,4))</f>
        <v>0.31</v>
      </c>
      <c r="H3343" s="110"/>
      <c r="S3343" s="110">
        <f t="shared" si="208"/>
        <v>0.31000000000000022</v>
      </c>
      <c r="T3343" s="110">
        <f>IF('3B-Air transport'!AG$66="no"," ",ROUND(S3343,4))</f>
        <v>0.31</v>
      </c>
      <c r="U3343" s="110">
        <f>IF('3B-Air transport'!AG$67="no"," ",ROUND(S3343,4))</f>
        <v>0.31</v>
      </c>
      <c r="V3343" s="110">
        <f>IF('3B-Air transport'!AG$68="no"," ",ROUND(S3343,4))</f>
        <v>0.31</v>
      </c>
      <c r="W3343" s="110"/>
      <c r="AB3343" s="110">
        <f t="shared" si="209"/>
        <v>0.31000000000000022</v>
      </c>
      <c r="AC3343" s="110">
        <f>IF('3C-Water transport'!AG$56="no"," ",ROUND(AB3343,4))</f>
        <v>0.31</v>
      </c>
      <c r="AD3343" s="110">
        <f>IF('3C-Water transport'!AG$57="no"," ",ROUND(AB3343,4))</f>
        <v>0.31</v>
      </c>
      <c r="AE3343" s="110">
        <f>IF('3C-Water transport'!AG$58="no"," ",ROUND(AB3343,4))</f>
        <v>0.31</v>
      </c>
    </row>
    <row r="3344" spans="5:31" x14ac:dyDescent="0.25">
      <c r="E3344" s="110">
        <f t="shared" si="207"/>
        <v>0.31100000000000022</v>
      </c>
      <c r="F3344" s="110">
        <f>IF('3A-Rail transport'!$AG$56="no"," ",ROUND(E3344,4))</f>
        <v>0.311</v>
      </c>
      <c r="G3344" s="110">
        <f>IF('3A-Rail transport'!$AG$57="no"," ",ROUND(E3344,4))</f>
        <v>0.311</v>
      </c>
      <c r="H3344" s="110"/>
      <c r="S3344" s="110">
        <f t="shared" si="208"/>
        <v>0.31100000000000022</v>
      </c>
      <c r="T3344" s="110">
        <f>IF('3B-Air transport'!AG$66="no"," ",ROUND(S3344,4))</f>
        <v>0.311</v>
      </c>
      <c r="U3344" s="110">
        <f>IF('3B-Air transport'!AG$67="no"," ",ROUND(S3344,4))</f>
        <v>0.311</v>
      </c>
      <c r="V3344" s="110">
        <f>IF('3B-Air transport'!AG$68="no"," ",ROUND(S3344,4))</f>
        <v>0.311</v>
      </c>
      <c r="W3344" s="110"/>
      <c r="AB3344" s="110">
        <f t="shared" si="209"/>
        <v>0.31100000000000022</v>
      </c>
      <c r="AC3344" s="110">
        <f>IF('3C-Water transport'!AG$56="no"," ",ROUND(AB3344,4))</f>
        <v>0.311</v>
      </c>
      <c r="AD3344" s="110">
        <f>IF('3C-Water transport'!AG$57="no"," ",ROUND(AB3344,4))</f>
        <v>0.311</v>
      </c>
      <c r="AE3344" s="110">
        <f>IF('3C-Water transport'!AG$58="no"," ",ROUND(AB3344,4))</f>
        <v>0.311</v>
      </c>
    </row>
    <row r="3345" spans="5:31" x14ac:dyDescent="0.25">
      <c r="E3345" s="110">
        <f t="shared" si="207"/>
        <v>0.31200000000000022</v>
      </c>
      <c r="F3345" s="110">
        <f>IF('3A-Rail transport'!$AG$56="no"," ",ROUND(E3345,4))</f>
        <v>0.312</v>
      </c>
      <c r="G3345" s="110">
        <f>IF('3A-Rail transport'!$AG$57="no"," ",ROUND(E3345,4))</f>
        <v>0.312</v>
      </c>
      <c r="H3345" s="110"/>
      <c r="S3345" s="110">
        <f t="shared" si="208"/>
        <v>0.31200000000000022</v>
      </c>
      <c r="T3345" s="110">
        <f>IF('3B-Air transport'!AG$66="no"," ",ROUND(S3345,4))</f>
        <v>0.312</v>
      </c>
      <c r="U3345" s="110">
        <f>IF('3B-Air transport'!AG$67="no"," ",ROUND(S3345,4))</f>
        <v>0.312</v>
      </c>
      <c r="V3345" s="110">
        <f>IF('3B-Air transport'!AG$68="no"," ",ROUND(S3345,4))</f>
        <v>0.312</v>
      </c>
      <c r="W3345" s="110"/>
      <c r="AB3345" s="110">
        <f t="shared" si="209"/>
        <v>0.31200000000000022</v>
      </c>
      <c r="AC3345" s="110">
        <f>IF('3C-Water transport'!AG$56="no"," ",ROUND(AB3345,4))</f>
        <v>0.312</v>
      </c>
      <c r="AD3345" s="110">
        <f>IF('3C-Water transport'!AG$57="no"," ",ROUND(AB3345,4))</f>
        <v>0.312</v>
      </c>
      <c r="AE3345" s="110">
        <f>IF('3C-Water transport'!AG$58="no"," ",ROUND(AB3345,4))</f>
        <v>0.312</v>
      </c>
    </row>
    <row r="3346" spans="5:31" x14ac:dyDescent="0.25">
      <c r="E3346" s="110">
        <f t="shared" si="207"/>
        <v>0.31300000000000022</v>
      </c>
      <c r="F3346" s="110">
        <f>IF('3A-Rail transport'!$AG$56="no"," ",ROUND(E3346,4))</f>
        <v>0.313</v>
      </c>
      <c r="G3346" s="110">
        <f>IF('3A-Rail transport'!$AG$57="no"," ",ROUND(E3346,4))</f>
        <v>0.313</v>
      </c>
      <c r="H3346" s="110"/>
      <c r="S3346" s="110">
        <f t="shared" si="208"/>
        <v>0.31300000000000022</v>
      </c>
      <c r="T3346" s="110">
        <f>IF('3B-Air transport'!AG$66="no"," ",ROUND(S3346,4))</f>
        <v>0.313</v>
      </c>
      <c r="U3346" s="110">
        <f>IF('3B-Air transport'!AG$67="no"," ",ROUND(S3346,4))</f>
        <v>0.313</v>
      </c>
      <c r="V3346" s="110">
        <f>IF('3B-Air transport'!AG$68="no"," ",ROUND(S3346,4))</f>
        <v>0.313</v>
      </c>
      <c r="W3346" s="110"/>
      <c r="AB3346" s="110">
        <f t="shared" si="209"/>
        <v>0.31300000000000022</v>
      </c>
      <c r="AC3346" s="110">
        <f>IF('3C-Water transport'!AG$56="no"," ",ROUND(AB3346,4))</f>
        <v>0.313</v>
      </c>
      <c r="AD3346" s="110">
        <f>IF('3C-Water transport'!AG$57="no"," ",ROUND(AB3346,4))</f>
        <v>0.313</v>
      </c>
      <c r="AE3346" s="110">
        <f>IF('3C-Water transport'!AG$58="no"," ",ROUND(AB3346,4))</f>
        <v>0.313</v>
      </c>
    </row>
    <row r="3347" spans="5:31" x14ac:dyDescent="0.25">
      <c r="E3347" s="110">
        <f t="shared" si="207"/>
        <v>0.31400000000000022</v>
      </c>
      <c r="F3347" s="110">
        <f>IF('3A-Rail transport'!$AG$56="no"," ",ROUND(E3347,4))</f>
        <v>0.314</v>
      </c>
      <c r="G3347" s="110">
        <f>IF('3A-Rail transport'!$AG$57="no"," ",ROUND(E3347,4))</f>
        <v>0.314</v>
      </c>
      <c r="H3347" s="110"/>
      <c r="S3347" s="110">
        <f t="shared" si="208"/>
        <v>0.31400000000000022</v>
      </c>
      <c r="T3347" s="110">
        <f>IF('3B-Air transport'!AG$66="no"," ",ROUND(S3347,4))</f>
        <v>0.314</v>
      </c>
      <c r="U3347" s="110">
        <f>IF('3B-Air transport'!AG$67="no"," ",ROUND(S3347,4))</f>
        <v>0.314</v>
      </c>
      <c r="V3347" s="110">
        <f>IF('3B-Air transport'!AG$68="no"," ",ROUND(S3347,4))</f>
        <v>0.314</v>
      </c>
      <c r="W3347" s="110"/>
      <c r="AB3347" s="110">
        <f t="shared" si="209"/>
        <v>0.31400000000000022</v>
      </c>
      <c r="AC3347" s="110">
        <f>IF('3C-Water transport'!AG$56="no"," ",ROUND(AB3347,4))</f>
        <v>0.314</v>
      </c>
      <c r="AD3347" s="110">
        <f>IF('3C-Water transport'!AG$57="no"," ",ROUND(AB3347,4))</f>
        <v>0.314</v>
      </c>
      <c r="AE3347" s="110">
        <f>IF('3C-Water transport'!AG$58="no"," ",ROUND(AB3347,4))</f>
        <v>0.314</v>
      </c>
    </row>
    <row r="3348" spans="5:31" x14ac:dyDescent="0.25">
      <c r="E3348" s="110">
        <f t="shared" si="207"/>
        <v>0.31500000000000022</v>
      </c>
      <c r="F3348" s="110">
        <f>IF('3A-Rail transport'!$AG$56="no"," ",ROUND(E3348,4))</f>
        <v>0.315</v>
      </c>
      <c r="G3348" s="110">
        <f>IF('3A-Rail transport'!$AG$57="no"," ",ROUND(E3348,4))</f>
        <v>0.315</v>
      </c>
      <c r="H3348" s="110"/>
      <c r="S3348" s="110">
        <f t="shared" si="208"/>
        <v>0.31500000000000022</v>
      </c>
      <c r="T3348" s="110">
        <f>IF('3B-Air transport'!AG$66="no"," ",ROUND(S3348,4))</f>
        <v>0.315</v>
      </c>
      <c r="U3348" s="110">
        <f>IF('3B-Air transport'!AG$67="no"," ",ROUND(S3348,4))</f>
        <v>0.315</v>
      </c>
      <c r="V3348" s="110">
        <f>IF('3B-Air transport'!AG$68="no"," ",ROUND(S3348,4))</f>
        <v>0.315</v>
      </c>
      <c r="W3348" s="110"/>
      <c r="AB3348" s="110">
        <f t="shared" si="209"/>
        <v>0.31500000000000022</v>
      </c>
      <c r="AC3348" s="110">
        <f>IF('3C-Water transport'!AG$56="no"," ",ROUND(AB3348,4))</f>
        <v>0.315</v>
      </c>
      <c r="AD3348" s="110">
        <f>IF('3C-Water transport'!AG$57="no"," ",ROUND(AB3348,4))</f>
        <v>0.315</v>
      </c>
      <c r="AE3348" s="110">
        <f>IF('3C-Water transport'!AG$58="no"," ",ROUND(AB3348,4))</f>
        <v>0.315</v>
      </c>
    </row>
    <row r="3349" spans="5:31" x14ac:dyDescent="0.25">
      <c r="E3349" s="110">
        <f t="shared" si="207"/>
        <v>0.31600000000000023</v>
      </c>
      <c r="F3349" s="110">
        <f>IF('3A-Rail transport'!$AG$56="no"," ",ROUND(E3349,4))</f>
        <v>0.316</v>
      </c>
      <c r="G3349" s="110">
        <f>IF('3A-Rail transport'!$AG$57="no"," ",ROUND(E3349,4))</f>
        <v>0.316</v>
      </c>
      <c r="H3349" s="110"/>
      <c r="S3349" s="110">
        <f t="shared" si="208"/>
        <v>0.31600000000000023</v>
      </c>
      <c r="T3349" s="110">
        <f>IF('3B-Air transport'!AG$66="no"," ",ROUND(S3349,4))</f>
        <v>0.316</v>
      </c>
      <c r="U3349" s="110">
        <f>IF('3B-Air transport'!AG$67="no"," ",ROUND(S3349,4))</f>
        <v>0.316</v>
      </c>
      <c r="V3349" s="110">
        <f>IF('3B-Air transport'!AG$68="no"," ",ROUND(S3349,4))</f>
        <v>0.316</v>
      </c>
      <c r="W3349" s="110"/>
      <c r="AB3349" s="110">
        <f t="shared" si="209"/>
        <v>0.31600000000000023</v>
      </c>
      <c r="AC3349" s="110">
        <f>IF('3C-Water transport'!AG$56="no"," ",ROUND(AB3349,4))</f>
        <v>0.316</v>
      </c>
      <c r="AD3349" s="110">
        <f>IF('3C-Water transport'!AG$57="no"," ",ROUND(AB3349,4))</f>
        <v>0.316</v>
      </c>
      <c r="AE3349" s="110">
        <f>IF('3C-Water transport'!AG$58="no"," ",ROUND(AB3349,4))</f>
        <v>0.316</v>
      </c>
    </row>
    <row r="3350" spans="5:31" x14ac:dyDescent="0.25">
      <c r="E3350" s="110">
        <f t="shared" si="207"/>
        <v>0.31700000000000023</v>
      </c>
      <c r="F3350" s="110">
        <f>IF('3A-Rail transport'!$AG$56="no"," ",ROUND(E3350,4))</f>
        <v>0.317</v>
      </c>
      <c r="G3350" s="110">
        <f>IF('3A-Rail transport'!$AG$57="no"," ",ROUND(E3350,4))</f>
        <v>0.317</v>
      </c>
      <c r="H3350" s="110"/>
      <c r="S3350" s="110">
        <f t="shared" si="208"/>
        <v>0.31700000000000023</v>
      </c>
      <c r="T3350" s="110">
        <f>IF('3B-Air transport'!AG$66="no"," ",ROUND(S3350,4))</f>
        <v>0.317</v>
      </c>
      <c r="U3350" s="110">
        <f>IF('3B-Air transport'!AG$67="no"," ",ROUND(S3350,4))</f>
        <v>0.317</v>
      </c>
      <c r="V3350" s="110">
        <f>IF('3B-Air transport'!AG$68="no"," ",ROUND(S3350,4))</f>
        <v>0.317</v>
      </c>
      <c r="W3350" s="110"/>
      <c r="AB3350" s="110">
        <f t="shared" si="209"/>
        <v>0.31700000000000023</v>
      </c>
      <c r="AC3350" s="110">
        <f>IF('3C-Water transport'!AG$56="no"," ",ROUND(AB3350,4))</f>
        <v>0.317</v>
      </c>
      <c r="AD3350" s="110">
        <f>IF('3C-Water transport'!AG$57="no"," ",ROUND(AB3350,4))</f>
        <v>0.317</v>
      </c>
      <c r="AE3350" s="110">
        <f>IF('3C-Water transport'!AG$58="no"," ",ROUND(AB3350,4))</f>
        <v>0.317</v>
      </c>
    </row>
    <row r="3351" spans="5:31" x14ac:dyDescent="0.25">
      <c r="E3351" s="110">
        <f t="shared" si="207"/>
        <v>0.31800000000000023</v>
      </c>
      <c r="F3351" s="110">
        <f>IF('3A-Rail transport'!$AG$56="no"," ",ROUND(E3351,4))</f>
        <v>0.318</v>
      </c>
      <c r="G3351" s="110">
        <f>IF('3A-Rail transport'!$AG$57="no"," ",ROUND(E3351,4))</f>
        <v>0.318</v>
      </c>
      <c r="H3351" s="110"/>
      <c r="S3351" s="110">
        <f t="shared" si="208"/>
        <v>0.31800000000000023</v>
      </c>
      <c r="T3351" s="110">
        <f>IF('3B-Air transport'!AG$66="no"," ",ROUND(S3351,4))</f>
        <v>0.318</v>
      </c>
      <c r="U3351" s="110">
        <f>IF('3B-Air transport'!AG$67="no"," ",ROUND(S3351,4))</f>
        <v>0.318</v>
      </c>
      <c r="V3351" s="110">
        <f>IF('3B-Air transport'!AG$68="no"," ",ROUND(S3351,4))</f>
        <v>0.318</v>
      </c>
      <c r="W3351" s="110"/>
      <c r="AB3351" s="110">
        <f t="shared" si="209"/>
        <v>0.31800000000000023</v>
      </c>
      <c r="AC3351" s="110">
        <f>IF('3C-Water transport'!AG$56="no"," ",ROUND(AB3351,4))</f>
        <v>0.318</v>
      </c>
      <c r="AD3351" s="110">
        <f>IF('3C-Water transport'!AG$57="no"," ",ROUND(AB3351,4))</f>
        <v>0.318</v>
      </c>
      <c r="AE3351" s="110">
        <f>IF('3C-Water transport'!AG$58="no"," ",ROUND(AB3351,4))</f>
        <v>0.318</v>
      </c>
    </row>
    <row r="3352" spans="5:31" x14ac:dyDescent="0.25">
      <c r="E3352" s="110">
        <f t="shared" si="207"/>
        <v>0.31900000000000023</v>
      </c>
      <c r="F3352" s="110">
        <f>IF('3A-Rail transport'!$AG$56="no"," ",ROUND(E3352,4))</f>
        <v>0.31900000000000001</v>
      </c>
      <c r="G3352" s="110">
        <f>IF('3A-Rail transport'!$AG$57="no"," ",ROUND(E3352,4))</f>
        <v>0.31900000000000001</v>
      </c>
      <c r="H3352" s="110"/>
      <c r="S3352" s="110">
        <f t="shared" si="208"/>
        <v>0.31900000000000023</v>
      </c>
      <c r="T3352" s="110">
        <f>IF('3B-Air transport'!AG$66="no"," ",ROUND(S3352,4))</f>
        <v>0.31900000000000001</v>
      </c>
      <c r="U3352" s="110">
        <f>IF('3B-Air transport'!AG$67="no"," ",ROUND(S3352,4))</f>
        <v>0.31900000000000001</v>
      </c>
      <c r="V3352" s="110">
        <f>IF('3B-Air transport'!AG$68="no"," ",ROUND(S3352,4))</f>
        <v>0.31900000000000001</v>
      </c>
      <c r="W3352" s="110"/>
      <c r="AB3352" s="110">
        <f t="shared" si="209"/>
        <v>0.31900000000000023</v>
      </c>
      <c r="AC3352" s="110">
        <f>IF('3C-Water transport'!AG$56="no"," ",ROUND(AB3352,4))</f>
        <v>0.31900000000000001</v>
      </c>
      <c r="AD3352" s="110">
        <f>IF('3C-Water transport'!AG$57="no"," ",ROUND(AB3352,4))</f>
        <v>0.31900000000000001</v>
      </c>
      <c r="AE3352" s="110">
        <f>IF('3C-Water transport'!AG$58="no"," ",ROUND(AB3352,4))</f>
        <v>0.31900000000000001</v>
      </c>
    </row>
    <row r="3353" spans="5:31" x14ac:dyDescent="0.25">
      <c r="E3353" s="110">
        <f t="shared" si="207"/>
        <v>0.32000000000000023</v>
      </c>
      <c r="F3353" s="110">
        <f>IF('3A-Rail transport'!$AG$56="no"," ",ROUND(E3353,4))</f>
        <v>0.32</v>
      </c>
      <c r="G3353" s="110">
        <f>IF('3A-Rail transport'!$AG$57="no"," ",ROUND(E3353,4))</f>
        <v>0.32</v>
      </c>
      <c r="H3353" s="110"/>
      <c r="S3353" s="110">
        <f t="shared" si="208"/>
        <v>0.32000000000000023</v>
      </c>
      <c r="T3353" s="110">
        <f>IF('3B-Air transport'!AG$66="no"," ",ROUND(S3353,4))</f>
        <v>0.32</v>
      </c>
      <c r="U3353" s="110">
        <f>IF('3B-Air transport'!AG$67="no"," ",ROUND(S3353,4))</f>
        <v>0.32</v>
      </c>
      <c r="V3353" s="110">
        <f>IF('3B-Air transport'!AG$68="no"," ",ROUND(S3353,4))</f>
        <v>0.32</v>
      </c>
      <c r="W3353" s="110"/>
      <c r="AB3353" s="110">
        <f t="shared" si="209"/>
        <v>0.32000000000000023</v>
      </c>
      <c r="AC3353" s="110">
        <f>IF('3C-Water transport'!AG$56="no"," ",ROUND(AB3353,4))</f>
        <v>0.32</v>
      </c>
      <c r="AD3353" s="110">
        <f>IF('3C-Water transport'!AG$57="no"," ",ROUND(AB3353,4))</f>
        <v>0.32</v>
      </c>
      <c r="AE3353" s="110">
        <f>IF('3C-Water transport'!AG$58="no"," ",ROUND(AB3353,4))</f>
        <v>0.32</v>
      </c>
    </row>
    <row r="3354" spans="5:31" x14ac:dyDescent="0.25">
      <c r="E3354" s="110">
        <f t="shared" ref="E3354:E3417" si="210">E3353+0.001</f>
        <v>0.32100000000000023</v>
      </c>
      <c r="F3354" s="110">
        <f>IF('3A-Rail transport'!$AG$56="no"," ",ROUND(E3354,4))</f>
        <v>0.32100000000000001</v>
      </c>
      <c r="G3354" s="110">
        <f>IF('3A-Rail transport'!$AG$57="no"," ",ROUND(E3354,4))</f>
        <v>0.32100000000000001</v>
      </c>
      <c r="H3354" s="110"/>
      <c r="S3354" s="110">
        <f t="shared" ref="S3354:S3417" si="211">S3353+0.001</f>
        <v>0.32100000000000023</v>
      </c>
      <c r="T3354" s="110">
        <f>IF('3B-Air transport'!AG$66="no"," ",ROUND(S3354,4))</f>
        <v>0.32100000000000001</v>
      </c>
      <c r="U3354" s="110">
        <f>IF('3B-Air transport'!AG$67="no"," ",ROUND(S3354,4))</f>
        <v>0.32100000000000001</v>
      </c>
      <c r="V3354" s="110">
        <f>IF('3B-Air transport'!AG$68="no"," ",ROUND(S3354,4))</f>
        <v>0.32100000000000001</v>
      </c>
      <c r="W3354" s="110"/>
      <c r="AB3354" s="110">
        <f t="shared" ref="AB3354:AB3417" si="212">AB3353+0.001</f>
        <v>0.32100000000000023</v>
      </c>
      <c r="AC3354" s="110">
        <f>IF('3C-Water transport'!AG$56="no"," ",ROUND(AB3354,4))</f>
        <v>0.32100000000000001</v>
      </c>
      <c r="AD3354" s="110">
        <f>IF('3C-Water transport'!AG$57="no"," ",ROUND(AB3354,4))</f>
        <v>0.32100000000000001</v>
      </c>
      <c r="AE3354" s="110">
        <f>IF('3C-Water transport'!AG$58="no"," ",ROUND(AB3354,4))</f>
        <v>0.32100000000000001</v>
      </c>
    </row>
    <row r="3355" spans="5:31" x14ac:dyDescent="0.25">
      <c r="E3355" s="110">
        <f t="shared" si="210"/>
        <v>0.32200000000000023</v>
      </c>
      <c r="F3355" s="110">
        <f>IF('3A-Rail transport'!$AG$56="no"," ",ROUND(E3355,4))</f>
        <v>0.32200000000000001</v>
      </c>
      <c r="G3355" s="110">
        <f>IF('3A-Rail transport'!$AG$57="no"," ",ROUND(E3355,4))</f>
        <v>0.32200000000000001</v>
      </c>
      <c r="H3355" s="110"/>
      <c r="S3355" s="110">
        <f t="shared" si="211"/>
        <v>0.32200000000000023</v>
      </c>
      <c r="T3355" s="110">
        <f>IF('3B-Air transport'!AG$66="no"," ",ROUND(S3355,4))</f>
        <v>0.32200000000000001</v>
      </c>
      <c r="U3355" s="110">
        <f>IF('3B-Air transport'!AG$67="no"," ",ROUND(S3355,4))</f>
        <v>0.32200000000000001</v>
      </c>
      <c r="V3355" s="110">
        <f>IF('3B-Air transport'!AG$68="no"," ",ROUND(S3355,4))</f>
        <v>0.32200000000000001</v>
      </c>
      <c r="W3355" s="110"/>
      <c r="AB3355" s="110">
        <f t="shared" si="212"/>
        <v>0.32200000000000023</v>
      </c>
      <c r="AC3355" s="110">
        <f>IF('3C-Water transport'!AG$56="no"," ",ROUND(AB3355,4))</f>
        <v>0.32200000000000001</v>
      </c>
      <c r="AD3355" s="110">
        <f>IF('3C-Water transport'!AG$57="no"," ",ROUND(AB3355,4))</f>
        <v>0.32200000000000001</v>
      </c>
      <c r="AE3355" s="110">
        <f>IF('3C-Water transport'!AG$58="no"," ",ROUND(AB3355,4))</f>
        <v>0.32200000000000001</v>
      </c>
    </row>
    <row r="3356" spans="5:31" x14ac:dyDescent="0.25">
      <c r="E3356" s="110">
        <f t="shared" si="210"/>
        <v>0.32300000000000023</v>
      </c>
      <c r="F3356" s="110">
        <f>IF('3A-Rail transport'!$AG$56="no"," ",ROUND(E3356,4))</f>
        <v>0.32300000000000001</v>
      </c>
      <c r="G3356" s="110">
        <f>IF('3A-Rail transport'!$AG$57="no"," ",ROUND(E3356,4))</f>
        <v>0.32300000000000001</v>
      </c>
      <c r="H3356" s="110"/>
      <c r="S3356" s="110">
        <f t="shared" si="211"/>
        <v>0.32300000000000023</v>
      </c>
      <c r="T3356" s="110">
        <f>IF('3B-Air transport'!AG$66="no"," ",ROUND(S3356,4))</f>
        <v>0.32300000000000001</v>
      </c>
      <c r="U3356" s="110">
        <f>IF('3B-Air transport'!AG$67="no"," ",ROUND(S3356,4))</f>
        <v>0.32300000000000001</v>
      </c>
      <c r="V3356" s="110">
        <f>IF('3B-Air transport'!AG$68="no"," ",ROUND(S3356,4))</f>
        <v>0.32300000000000001</v>
      </c>
      <c r="W3356" s="110"/>
      <c r="AB3356" s="110">
        <f t="shared" si="212"/>
        <v>0.32300000000000023</v>
      </c>
      <c r="AC3356" s="110">
        <f>IF('3C-Water transport'!AG$56="no"," ",ROUND(AB3356,4))</f>
        <v>0.32300000000000001</v>
      </c>
      <c r="AD3356" s="110">
        <f>IF('3C-Water transport'!AG$57="no"," ",ROUND(AB3356,4))</f>
        <v>0.32300000000000001</v>
      </c>
      <c r="AE3356" s="110">
        <f>IF('3C-Water transport'!AG$58="no"," ",ROUND(AB3356,4))</f>
        <v>0.32300000000000001</v>
      </c>
    </row>
    <row r="3357" spans="5:31" x14ac:dyDescent="0.25">
      <c r="E3357" s="110">
        <f t="shared" si="210"/>
        <v>0.32400000000000023</v>
      </c>
      <c r="F3357" s="110">
        <f>IF('3A-Rail transport'!$AG$56="no"," ",ROUND(E3357,4))</f>
        <v>0.32400000000000001</v>
      </c>
      <c r="G3357" s="110">
        <f>IF('3A-Rail transport'!$AG$57="no"," ",ROUND(E3357,4))</f>
        <v>0.32400000000000001</v>
      </c>
      <c r="H3357" s="110"/>
      <c r="S3357" s="110">
        <f t="shared" si="211"/>
        <v>0.32400000000000023</v>
      </c>
      <c r="T3357" s="110">
        <f>IF('3B-Air transport'!AG$66="no"," ",ROUND(S3357,4))</f>
        <v>0.32400000000000001</v>
      </c>
      <c r="U3357" s="110">
        <f>IF('3B-Air transport'!AG$67="no"," ",ROUND(S3357,4))</f>
        <v>0.32400000000000001</v>
      </c>
      <c r="V3357" s="110">
        <f>IF('3B-Air transport'!AG$68="no"," ",ROUND(S3357,4))</f>
        <v>0.32400000000000001</v>
      </c>
      <c r="W3357" s="110"/>
      <c r="AB3357" s="110">
        <f t="shared" si="212"/>
        <v>0.32400000000000023</v>
      </c>
      <c r="AC3357" s="110">
        <f>IF('3C-Water transport'!AG$56="no"," ",ROUND(AB3357,4))</f>
        <v>0.32400000000000001</v>
      </c>
      <c r="AD3357" s="110">
        <f>IF('3C-Water transport'!AG$57="no"," ",ROUND(AB3357,4))</f>
        <v>0.32400000000000001</v>
      </c>
      <c r="AE3357" s="110">
        <f>IF('3C-Water transport'!AG$58="no"," ",ROUND(AB3357,4))</f>
        <v>0.32400000000000001</v>
      </c>
    </row>
    <row r="3358" spans="5:31" x14ac:dyDescent="0.25">
      <c r="E3358" s="110">
        <f t="shared" si="210"/>
        <v>0.32500000000000023</v>
      </c>
      <c r="F3358" s="110">
        <f>IF('3A-Rail transport'!$AG$56="no"," ",ROUND(E3358,4))</f>
        <v>0.32500000000000001</v>
      </c>
      <c r="G3358" s="110">
        <f>IF('3A-Rail transport'!$AG$57="no"," ",ROUND(E3358,4))</f>
        <v>0.32500000000000001</v>
      </c>
      <c r="H3358" s="110"/>
      <c r="S3358" s="110">
        <f t="shared" si="211"/>
        <v>0.32500000000000023</v>
      </c>
      <c r="T3358" s="110">
        <f>IF('3B-Air transport'!AG$66="no"," ",ROUND(S3358,4))</f>
        <v>0.32500000000000001</v>
      </c>
      <c r="U3358" s="110">
        <f>IF('3B-Air transport'!AG$67="no"," ",ROUND(S3358,4))</f>
        <v>0.32500000000000001</v>
      </c>
      <c r="V3358" s="110">
        <f>IF('3B-Air transport'!AG$68="no"," ",ROUND(S3358,4))</f>
        <v>0.32500000000000001</v>
      </c>
      <c r="W3358" s="110"/>
      <c r="AB3358" s="110">
        <f t="shared" si="212"/>
        <v>0.32500000000000023</v>
      </c>
      <c r="AC3358" s="110">
        <f>IF('3C-Water transport'!AG$56="no"," ",ROUND(AB3358,4))</f>
        <v>0.32500000000000001</v>
      </c>
      <c r="AD3358" s="110">
        <f>IF('3C-Water transport'!AG$57="no"," ",ROUND(AB3358,4))</f>
        <v>0.32500000000000001</v>
      </c>
      <c r="AE3358" s="110">
        <f>IF('3C-Water transport'!AG$58="no"," ",ROUND(AB3358,4))</f>
        <v>0.32500000000000001</v>
      </c>
    </row>
    <row r="3359" spans="5:31" x14ac:dyDescent="0.25">
      <c r="E3359" s="110">
        <f t="shared" si="210"/>
        <v>0.32600000000000023</v>
      </c>
      <c r="F3359" s="110">
        <f>IF('3A-Rail transport'!$AG$56="no"," ",ROUND(E3359,4))</f>
        <v>0.32600000000000001</v>
      </c>
      <c r="G3359" s="110">
        <f>IF('3A-Rail transport'!$AG$57="no"," ",ROUND(E3359,4))</f>
        <v>0.32600000000000001</v>
      </c>
      <c r="H3359" s="110"/>
      <c r="S3359" s="110">
        <f t="shared" si="211"/>
        <v>0.32600000000000023</v>
      </c>
      <c r="T3359" s="110">
        <f>IF('3B-Air transport'!AG$66="no"," ",ROUND(S3359,4))</f>
        <v>0.32600000000000001</v>
      </c>
      <c r="U3359" s="110">
        <f>IF('3B-Air transport'!AG$67="no"," ",ROUND(S3359,4))</f>
        <v>0.32600000000000001</v>
      </c>
      <c r="V3359" s="110">
        <f>IF('3B-Air transport'!AG$68="no"," ",ROUND(S3359,4))</f>
        <v>0.32600000000000001</v>
      </c>
      <c r="W3359" s="110"/>
      <c r="AB3359" s="110">
        <f t="shared" si="212"/>
        <v>0.32600000000000023</v>
      </c>
      <c r="AC3359" s="110">
        <f>IF('3C-Water transport'!AG$56="no"," ",ROUND(AB3359,4))</f>
        <v>0.32600000000000001</v>
      </c>
      <c r="AD3359" s="110">
        <f>IF('3C-Water transport'!AG$57="no"," ",ROUND(AB3359,4))</f>
        <v>0.32600000000000001</v>
      </c>
      <c r="AE3359" s="110">
        <f>IF('3C-Water transport'!AG$58="no"," ",ROUND(AB3359,4))</f>
        <v>0.32600000000000001</v>
      </c>
    </row>
    <row r="3360" spans="5:31" x14ac:dyDescent="0.25">
      <c r="E3360" s="110">
        <f t="shared" si="210"/>
        <v>0.32700000000000023</v>
      </c>
      <c r="F3360" s="110">
        <f>IF('3A-Rail transport'!$AG$56="no"," ",ROUND(E3360,4))</f>
        <v>0.32700000000000001</v>
      </c>
      <c r="G3360" s="110">
        <f>IF('3A-Rail transport'!$AG$57="no"," ",ROUND(E3360,4))</f>
        <v>0.32700000000000001</v>
      </c>
      <c r="H3360" s="110"/>
      <c r="S3360" s="110">
        <f t="shared" si="211"/>
        <v>0.32700000000000023</v>
      </c>
      <c r="T3360" s="110">
        <f>IF('3B-Air transport'!AG$66="no"," ",ROUND(S3360,4))</f>
        <v>0.32700000000000001</v>
      </c>
      <c r="U3360" s="110">
        <f>IF('3B-Air transport'!AG$67="no"," ",ROUND(S3360,4))</f>
        <v>0.32700000000000001</v>
      </c>
      <c r="V3360" s="110">
        <f>IF('3B-Air transport'!AG$68="no"," ",ROUND(S3360,4))</f>
        <v>0.32700000000000001</v>
      </c>
      <c r="W3360" s="110"/>
      <c r="AB3360" s="110">
        <f t="shared" si="212"/>
        <v>0.32700000000000023</v>
      </c>
      <c r="AC3360" s="110">
        <f>IF('3C-Water transport'!AG$56="no"," ",ROUND(AB3360,4))</f>
        <v>0.32700000000000001</v>
      </c>
      <c r="AD3360" s="110">
        <f>IF('3C-Water transport'!AG$57="no"," ",ROUND(AB3360,4))</f>
        <v>0.32700000000000001</v>
      </c>
      <c r="AE3360" s="110">
        <f>IF('3C-Water transport'!AG$58="no"," ",ROUND(AB3360,4))</f>
        <v>0.32700000000000001</v>
      </c>
    </row>
    <row r="3361" spans="5:31" x14ac:dyDescent="0.25">
      <c r="E3361" s="110">
        <f t="shared" si="210"/>
        <v>0.32800000000000024</v>
      </c>
      <c r="F3361" s="110">
        <f>IF('3A-Rail transport'!$AG$56="no"," ",ROUND(E3361,4))</f>
        <v>0.32800000000000001</v>
      </c>
      <c r="G3361" s="110">
        <f>IF('3A-Rail transport'!$AG$57="no"," ",ROUND(E3361,4))</f>
        <v>0.32800000000000001</v>
      </c>
      <c r="H3361" s="110"/>
      <c r="S3361" s="110">
        <f t="shared" si="211"/>
        <v>0.32800000000000024</v>
      </c>
      <c r="T3361" s="110">
        <f>IF('3B-Air transport'!AG$66="no"," ",ROUND(S3361,4))</f>
        <v>0.32800000000000001</v>
      </c>
      <c r="U3361" s="110">
        <f>IF('3B-Air transport'!AG$67="no"," ",ROUND(S3361,4))</f>
        <v>0.32800000000000001</v>
      </c>
      <c r="V3361" s="110">
        <f>IF('3B-Air transport'!AG$68="no"," ",ROUND(S3361,4))</f>
        <v>0.32800000000000001</v>
      </c>
      <c r="W3361" s="110"/>
      <c r="AB3361" s="110">
        <f t="shared" si="212"/>
        <v>0.32800000000000024</v>
      </c>
      <c r="AC3361" s="110">
        <f>IF('3C-Water transport'!AG$56="no"," ",ROUND(AB3361,4))</f>
        <v>0.32800000000000001</v>
      </c>
      <c r="AD3361" s="110">
        <f>IF('3C-Water transport'!AG$57="no"," ",ROUND(AB3361,4))</f>
        <v>0.32800000000000001</v>
      </c>
      <c r="AE3361" s="110">
        <f>IF('3C-Water transport'!AG$58="no"," ",ROUND(AB3361,4))</f>
        <v>0.32800000000000001</v>
      </c>
    </row>
    <row r="3362" spans="5:31" x14ac:dyDescent="0.25">
      <c r="E3362" s="110">
        <f t="shared" si="210"/>
        <v>0.32900000000000024</v>
      </c>
      <c r="F3362" s="110">
        <f>IF('3A-Rail transport'!$AG$56="no"," ",ROUND(E3362,4))</f>
        <v>0.32900000000000001</v>
      </c>
      <c r="G3362" s="110">
        <f>IF('3A-Rail transport'!$AG$57="no"," ",ROUND(E3362,4))</f>
        <v>0.32900000000000001</v>
      </c>
      <c r="H3362" s="110"/>
      <c r="S3362" s="110">
        <f t="shared" si="211"/>
        <v>0.32900000000000024</v>
      </c>
      <c r="T3362" s="110">
        <f>IF('3B-Air transport'!AG$66="no"," ",ROUND(S3362,4))</f>
        <v>0.32900000000000001</v>
      </c>
      <c r="U3362" s="110">
        <f>IF('3B-Air transport'!AG$67="no"," ",ROUND(S3362,4))</f>
        <v>0.32900000000000001</v>
      </c>
      <c r="V3362" s="110">
        <f>IF('3B-Air transport'!AG$68="no"," ",ROUND(S3362,4))</f>
        <v>0.32900000000000001</v>
      </c>
      <c r="W3362" s="110"/>
      <c r="AB3362" s="110">
        <f t="shared" si="212"/>
        <v>0.32900000000000024</v>
      </c>
      <c r="AC3362" s="110">
        <f>IF('3C-Water transport'!AG$56="no"," ",ROUND(AB3362,4))</f>
        <v>0.32900000000000001</v>
      </c>
      <c r="AD3362" s="110">
        <f>IF('3C-Water transport'!AG$57="no"," ",ROUND(AB3362,4))</f>
        <v>0.32900000000000001</v>
      </c>
      <c r="AE3362" s="110">
        <f>IF('3C-Water transport'!AG$58="no"," ",ROUND(AB3362,4))</f>
        <v>0.32900000000000001</v>
      </c>
    </row>
    <row r="3363" spans="5:31" x14ac:dyDescent="0.25">
      <c r="E3363" s="110">
        <f t="shared" si="210"/>
        <v>0.33000000000000024</v>
      </c>
      <c r="F3363" s="110">
        <f>IF('3A-Rail transport'!$AG$56="no"," ",ROUND(E3363,4))</f>
        <v>0.33</v>
      </c>
      <c r="G3363" s="110">
        <f>IF('3A-Rail transport'!$AG$57="no"," ",ROUND(E3363,4))</f>
        <v>0.33</v>
      </c>
      <c r="H3363" s="110"/>
      <c r="S3363" s="110">
        <f t="shared" si="211"/>
        <v>0.33000000000000024</v>
      </c>
      <c r="T3363" s="110">
        <f>IF('3B-Air transport'!AG$66="no"," ",ROUND(S3363,4))</f>
        <v>0.33</v>
      </c>
      <c r="U3363" s="110">
        <f>IF('3B-Air transport'!AG$67="no"," ",ROUND(S3363,4))</f>
        <v>0.33</v>
      </c>
      <c r="V3363" s="110">
        <f>IF('3B-Air transport'!AG$68="no"," ",ROUND(S3363,4))</f>
        <v>0.33</v>
      </c>
      <c r="W3363" s="110"/>
      <c r="AB3363" s="110">
        <f t="shared" si="212"/>
        <v>0.33000000000000024</v>
      </c>
      <c r="AC3363" s="110">
        <f>IF('3C-Water transport'!AG$56="no"," ",ROUND(AB3363,4))</f>
        <v>0.33</v>
      </c>
      <c r="AD3363" s="110">
        <f>IF('3C-Water transport'!AG$57="no"," ",ROUND(AB3363,4))</f>
        <v>0.33</v>
      </c>
      <c r="AE3363" s="110">
        <f>IF('3C-Water transport'!AG$58="no"," ",ROUND(AB3363,4))</f>
        <v>0.33</v>
      </c>
    </row>
    <row r="3364" spans="5:31" x14ac:dyDescent="0.25">
      <c r="E3364" s="110">
        <f t="shared" si="210"/>
        <v>0.33100000000000024</v>
      </c>
      <c r="F3364" s="110">
        <f>IF('3A-Rail transport'!$AG$56="no"," ",ROUND(E3364,4))</f>
        <v>0.33100000000000002</v>
      </c>
      <c r="G3364" s="110">
        <f>IF('3A-Rail transport'!$AG$57="no"," ",ROUND(E3364,4))</f>
        <v>0.33100000000000002</v>
      </c>
      <c r="H3364" s="110"/>
      <c r="S3364" s="110">
        <f t="shared" si="211"/>
        <v>0.33100000000000024</v>
      </c>
      <c r="T3364" s="110">
        <f>IF('3B-Air transport'!AG$66="no"," ",ROUND(S3364,4))</f>
        <v>0.33100000000000002</v>
      </c>
      <c r="U3364" s="110">
        <f>IF('3B-Air transport'!AG$67="no"," ",ROUND(S3364,4))</f>
        <v>0.33100000000000002</v>
      </c>
      <c r="V3364" s="110">
        <f>IF('3B-Air transport'!AG$68="no"," ",ROUND(S3364,4))</f>
        <v>0.33100000000000002</v>
      </c>
      <c r="W3364" s="110"/>
      <c r="AB3364" s="110">
        <f t="shared" si="212"/>
        <v>0.33100000000000024</v>
      </c>
      <c r="AC3364" s="110">
        <f>IF('3C-Water transport'!AG$56="no"," ",ROUND(AB3364,4))</f>
        <v>0.33100000000000002</v>
      </c>
      <c r="AD3364" s="110">
        <f>IF('3C-Water transport'!AG$57="no"," ",ROUND(AB3364,4))</f>
        <v>0.33100000000000002</v>
      </c>
      <c r="AE3364" s="110">
        <f>IF('3C-Water transport'!AG$58="no"," ",ROUND(AB3364,4))</f>
        <v>0.33100000000000002</v>
      </c>
    </row>
    <row r="3365" spans="5:31" x14ac:dyDescent="0.25">
      <c r="E3365" s="110">
        <f t="shared" si="210"/>
        <v>0.33200000000000024</v>
      </c>
      <c r="F3365" s="110">
        <f>IF('3A-Rail transport'!$AG$56="no"," ",ROUND(E3365,4))</f>
        <v>0.33200000000000002</v>
      </c>
      <c r="G3365" s="110">
        <f>IF('3A-Rail transport'!$AG$57="no"," ",ROUND(E3365,4))</f>
        <v>0.33200000000000002</v>
      </c>
      <c r="H3365" s="110"/>
      <c r="S3365" s="110">
        <f t="shared" si="211"/>
        <v>0.33200000000000024</v>
      </c>
      <c r="T3365" s="110">
        <f>IF('3B-Air transport'!AG$66="no"," ",ROUND(S3365,4))</f>
        <v>0.33200000000000002</v>
      </c>
      <c r="U3365" s="110">
        <f>IF('3B-Air transport'!AG$67="no"," ",ROUND(S3365,4))</f>
        <v>0.33200000000000002</v>
      </c>
      <c r="V3365" s="110">
        <f>IF('3B-Air transport'!AG$68="no"," ",ROUND(S3365,4))</f>
        <v>0.33200000000000002</v>
      </c>
      <c r="W3365" s="110"/>
      <c r="AB3365" s="110">
        <f t="shared" si="212"/>
        <v>0.33200000000000024</v>
      </c>
      <c r="AC3365" s="110">
        <f>IF('3C-Water transport'!AG$56="no"," ",ROUND(AB3365,4))</f>
        <v>0.33200000000000002</v>
      </c>
      <c r="AD3365" s="110">
        <f>IF('3C-Water transport'!AG$57="no"," ",ROUND(AB3365,4))</f>
        <v>0.33200000000000002</v>
      </c>
      <c r="AE3365" s="110">
        <f>IF('3C-Water transport'!AG$58="no"," ",ROUND(AB3365,4))</f>
        <v>0.33200000000000002</v>
      </c>
    </row>
    <row r="3366" spans="5:31" x14ac:dyDescent="0.25">
      <c r="E3366" s="110">
        <f t="shared" si="210"/>
        <v>0.33300000000000024</v>
      </c>
      <c r="F3366" s="110">
        <f>IF('3A-Rail transport'!$AG$56="no"," ",ROUND(E3366,4))</f>
        <v>0.33300000000000002</v>
      </c>
      <c r="G3366" s="110">
        <f>IF('3A-Rail transport'!$AG$57="no"," ",ROUND(E3366,4))</f>
        <v>0.33300000000000002</v>
      </c>
      <c r="H3366" s="110"/>
      <c r="S3366" s="110">
        <f t="shared" si="211"/>
        <v>0.33300000000000024</v>
      </c>
      <c r="T3366" s="110">
        <f>IF('3B-Air transport'!AG$66="no"," ",ROUND(S3366,4))</f>
        <v>0.33300000000000002</v>
      </c>
      <c r="U3366" s="110">
        <f>IF('3B-Air transport'!AG$67="no"," ",ROUND(S3366,4))</f>
        <v>0.33300000000000002</v>
      </c>
      <c r="V3366" s="110">
        <f>IF('3B-Air transport'!AG$68="no"," ",ROUND(S3366,4))</f>
        <v>0.33300000000000002</v>
      </c>
      <c r="W3366" s="110"/>
      <c r="AB3366" s="110">
        <f t="shared" si="212"/>
        <v>0.33300000000000024</v>
      </c>
      <c r="AC3366" s="110">
        <f>IF('3C-Water transport'!AG$56="no"," ",ROUND(AB3366,4))</f>
        <v>0.33300000000000002</v>
      </c>
      <c r="AD3366" s="110">
        <f>IF('3C-Water transport'!AG$57="no"," ",ROUND(AB3366,4))</f>
        <v>0.33300000000000002</v>
      </c>
      <c r="AE3366" s="110">
        <f>IF('3C-Water transport'!AG$58="no"," ",ROUND(AB3366,4))</f>
        <v>0.33300000000000002</v>
      </c>
    </row>
    <row r="3367" spans="5:31" x14ac:dyDescent="0.25">
      <c r="E3367" s="110">
        <f t="shared" si="210"/>
        <v>0.33400000000000024</v>
      </c>
      <c r="F3367" s="110">
        <f>IF('3A-Rail transport'!$AG$56="no"," ",ROUND(E3367,4))</f>
        <v>0.33400000000000002</v>
      </c>
      <c r="G3367" s="110">
        <f>IF('3A-Rail transport'!$AG$57="no"," ",ROUND(E3367,4))</f>
        <v>0.33400000000000002</v>
      </c>
      <c r="H3367" s="110"/>
      <c r="S3367" s="110">
        <f t="shared" si="211"/>
        <v>0.33400000000000024</v>
      </c>
      <c r="T3367" s="110">
        <f>IF('3B-Air transport'!AG$66="no"," ",ROUND(S3367,4))</f>
        <v>0.33400000000000002</v>
      </c>
      <c r="U3367" s="110">
        <f>IF('3B-Air transport'!AG$67="no"," ",ROUND(S3367,4))</f>
        <v>0.33400000000000002</v>
      </c>
      <c r="V3367" s="110">
        <f>IF('3B-Air transport'!AG$68="no"," ",ROUND(S3367,4))</f>
        <v>0.33400000000000002</v>
      </c>
      <c r="W3367" s="110"/>
      <c r="AB3367" s="110">
        <f t="shared" si="212"/>
        <v>0.33400000000000024</v>
      </c>
      <c r="AC3367" s="110">
        <f>IF('3C-Water transport'!AG$56="no"," ",ROUND(AB3367,4))</f>
        <v>0.33400000000000002</v>
      </c>
      <c r="AD3367" s="110">
        <f>IF('3C-Water transport'!AG$57="no"," ",ROUND(AB3367,4))</f>
        <v>0.33400000000000002</v>
      </c>
      <c r="AE3367" s="110">
        <f>IF('3C-Water transport'!AG$58="no"," ",ROUND(AB3367,4))</f>
        <v>0.33400000000000002</v>
      </c>
    </row>
    <row r="3368" spans="5:31" x14ac:dyDescent="0.25">
      <c r="E3368" s="110">
        <f t="shared" si="210"/>
        <v>0.33500000000000024</v>
      </c>
      <c r="F3368" s="110">
        <f>IF('3A-Rail transport'!$AG$56="no"," ",ROUND(E3368,4))</f>
        <v>0.33500000000000002</v>
      </c>
      <c r="G3368" s="110">
        <f>IF('3A-Rail transport'!$AG$57="no"," ",ROUND(E3368,4))</f>
        <v>0.33500000000000002</v>
      </c>
      <c r="H3368" s="110"/>
      <c r="S3368" s="110">
        <f t="shared" si="211"/>
        <v>0.33500000000000024</v>
      </c>
      <c r="T3368" s="110">
        <f>IF('3B-Air transport'!AG$66="no"," ",ROUND(S3368,4))</f>
        <v>0.33500000000000002</v>
      </c>
      <c r="U3368" s="110">
        <f>IF('3B-Air transport'!AG$67="no"," ",ROUND(S3368,4))</f>
        <v>0.33500000000000002</v>
      </c>
      <c r="V3368" s="110">
        <f>IF('3B-Air transport'!AG$68="no"," ",ROUND(S3368,4))</f>
        <v>0.33500000000000002</v>
      </c>
      <c r="W3368" s="110"/>
      <c r="AB3368" s="110">
        <f t="shared" si="212"/>
        <v>0.33500000000000024</v>
      </c>
      <c r="AC3368" s="110">
        <f>IF('3C-Water transport'!AG$56="no"," ",ROUND(AB3368,4))</f>
        <v>0.33500000000000002</v>
      </c>
      <c r="AD3368" s="110">
        <f>IF('3C-Water transport'!AG$57="no"," ",ROUND(AB3368,4))</f>
        <v>0.33500000000000002</v>
      </c>
      <c r="AE3368" s="110">
        <f>IF('3C-Water transport'!AG$58="no"," ",ROUND(AB3368,4))</f>
        <v>0.33500000000000002</v>
      </c>
    </row>
    <row r="3369" spans="5:31" x14ac:dyDescent="0.25">
      <c r="E3369" s="110">
        <f t="shared" si="210"/>
        <v>0.33600000000000024</v>
      </c>
      <c r="F3369" s="110">
        <f>IF('3A-Rail transport'!$AG$56="no"," ",ROUND(E3369,4))</f>
        <v>0.33600000000000002</v>
      </c>
      <c r="G3369" s="110">
        <f>IF('3A-Rail transport'!$AG$57="no"," ",ROUND(E3369,4))</f>
        <v>0.33600000000000002</v>
      </c>
      <c r="H3369" s="110"/>
      <c r="S3369" s="110">
        <f t="shared" si="211"/>
        <v>0.33600000000000024</v>
      </c>
      <c r="T3369" s="110">
        <f>IF('3B-Air transport'!AG$66="no"," ",ROUND(S3369,4))</f>
        <v>0.33600000000000002</v>
      </c>
      <c r="U3369" s="110">
        <f>IF('3B-Air transport'!AG$67="no"," ",ROUND(S3369,4))</f>
        <v>0.33600000000000002</v>
      </c>
      <c r="V3369" s="110">
        <f>IF('3B-Air transport'!AG$68="no"," ",ROUND(S3369,4))</f>
        <v>0.33600000000000002</v>
      </c>
      <c r="W3369" s="110"/>
      <c r="AB3369" s="110">
        <f t="shared" si="212"/>
        <v>0.33600000000000024</v>
      </c>
      <c r="AC3369" s="110">
        <f>IF('3C-Water transport'!AG$56="no"," ",ROUND(AB3369,4))</f>
        <v>0.33600000000000002</v>
      </c>
      <c r="AD3369" s="110">
        <f>IF('3C-Water transport'!AG$57="no"," ",ROUND(AB3369,4))</f>
        <v>0.33600000000000002</v>
      </c>
      <c r="AE3369" s="110">
        <f>IF('3C-Water transport'!AG$58="no"," ",ROUND(AB3369,4))</f>
        <v>0.33600000000000002</v>
      </c>
    </row>
    <row r="3370" spans="5:31" x14ac:dyDescent="0.25">
      <c r="E3370" s="110">
        <f t="shared" si="210"/>
        <v>0.33700000000000024</v>
      </c>
      <c r="F3370" s="110">
        <f>IF('3A-Rail transport'!$AG$56="no"," ",ROUND(E3370,4))</f>
        <v>0.33700000000000002</v>
      </c>
      <c r="G3370" s="110">
        <f>IF('3A-Rail transport'!$AG$57="no"," ",ROUND(E3370,4))</f>
        <v>0.33700000000000002</v>
      </c>
      <c r="H3370" s="110"/>
      <c r="S3370" s="110">
        <f t="shared" si="211"/>
        <v>0.33700000000000024</v>
      </c>
      <c r="T3370" s="110">
        <f>IF('3B-Air transport'!AG$66="no"," ",ROUND(S3370,4))</f>
        <v>0.33700000000000002</v>
      </c>
      <c r="U3370" s="110">
        <f>IF('3B-Air transport'!AG$67="no"," ",ROUND(S3370,4))</f>
        <v>0.33700000000000002</v>
      </c>
      <c r="V3370" s="110">
        <f>IF('3B-Air transport'!AG$68="no"," ",ROUND(S3370,4))</f>
        <v>0.33700000000000002</v>
      </c>
      <c r="W3370" s="110"/>
      <c r="AB3370" s="110">
        <f t="shared" si="212"/>
        <v>0.33700000000000024</v>
      </c>
      <c r="AC3370" s="110">
        <f>IF('3C-Water transport'!AG$56="no"," ",ROUND(AB3370,4))</f>
        <v>0.33700000000000002</v>
      </c>
      <c r="AD3370" s="110">
        <f>IF('3C-Water transport'!AG$57="no"," ",ROUND(AB3370,4))</f>
        <v>0.33700000000000002</v>
      </c>
      <c r="AE3370" s="110">
        <f>IF('3C-Water transport'!AG$58="no"," ",ROUND(AB3370,4))</f>
        <v>0.33700000000000002</v>
      </c>
    </row>
    <row r="3371" spans="5:31" x14ac:dyDescent="0.25">
      <c r="E3371" s="110">
        <f t="shared" si="210"/>
        <v>0.33800000000000024</v>
      </c>
      <c r="F3371" s="110">
        <f>IF('3A-Rail transport'!$AG$56="no"," ",ROUND(E3371,4))</f>
        <v>0.33800000000000002</v>
      </c>
      <c r="G3371" s="110">
        <f>IF('3A-Rail transport'!$AG$57="no"," ",ROUND(E3371,4))</f>
        <v>0.33800000000000002</v>
      </c>
      <c r="H3371" s="110"/>
      <c r="S3371" s="110">
        <f t="shared" si="211"/>
        <v>0.33800000000000024</v>
      </c>
      <c r="T3371" s="110">
        <f>IF('3B-Air transport'!AG$66="no"," ",ROUND(S3371,4))</f>
        <v>0.33800000000000002</v>
      </c>
      <c r="U3371" s="110">
        <f>IF('3B-Air transport'!AG$67="no"," ",ROUND(S3371,4))</f>
        <v>0.33800000000000002</v>
      </c>
      <c r="V3371" s="110">
        <f>IF('3B-Air transport'!AG$68="no"," ",ROUND(S3371,4))</f>
        <v>0.33800000000000002</v>
      </c>
      <c r="W3371" s="110"/>
      <c r="AB3371" s="110">
        <f t="shared" si="212"/>
        <v>0.33800000000000024</v>
      </c>
      <c r="AC3371" s="110">
        <f>IF('3C-Water transport'!AG$56="no"," ",ROUND(AB3371,4))</f>
        <v>0.33800000000000002</v>
      </c>
      <c r="AD3371" s="110">
        <f>IF('3C-Water transport'!AG$57="no"," ",ROUND(AB3371,4))</f>
        <v>0.33800000000000002</v>
      </c>
      <c r="AE3371" s="110">
        <f>IF('3C-Water transport'!AG$58="no"," ",ROUND(AB3371,4))</f>
        <v>0.33800000000000002</v>
      </c>
    </row>
    <row r="3372" spans="5:31" x14ac:dyDescent="0.25">
      <c r="E3372" s="110">
        <f t="shared" si="210"/>
        <v>0.33900000000000025</v>
      </c>
      <c r="F3372" s="110">
        <f>IF('3A-Rail transport'!$AG$56="no"," ",ROUND(E3372,4))</f>
        <v>0.33900000000000002</v>
      </c>
      <c r="G3372" s="110">
        <f>IF('3A-Rail transport'!$AG$57="no"," ",ROUND(E3372,4))</f>
        <v>0.33900000000000002</v>
      </c>
      <c r="H3372" s="110"/>
      <c r="S3372" s="110">
        <f t="shared" si="211"/>
        <v>0.33900000000000025</v>
      </c>
      <c r="T3372" s="110">
        <f>IF('3B-Air transport'!AG$66="no"," ",ROUND(S3372,4))</f>
        <v>0.33900000000000002</v>
      </c>
      <c r="U3372" s="110">
        <f>IF('3B-Air transport'!AG$67="no"," ",ROUND(S3372,4))</f>
        <v>0.33900000000000002</v>
      </c>
      <c r="V3372" s="110">
        <f>IF('3B-Air transport'!AG$68="no"," ",ROUND(S3372,4))</f>
        <v>0.33900000000000002</v>
      </c>
      <c r="W3372" s="110"/>
      <c r="AB3372" s="110">
        <f t="shared" si="212"/>
        <v>0.33900000000000025</v>
      </c>
      <c r="AC3372" s="110">
        <f>IF('3C-Water transport'!AG$56="no"," ",ROUND(AB3372,4))</f>
        <v>0.33900000000000002</v>
      </c>
      <c r="AD3372" s="110">
        <f>IF('3C-Water transport'!AG$57="no"," ",ROUND(AB3372,4))</f>
        <v>0.33900000000000002</v>
      </c>
      <c r="AE3372" s="110">
        <f>IF('3C-Water transport'!AG$58="no"," ",ROUND(AB3372,4))</f>
        <v>0.33900000000000002</v>
      </c>
    </row>
    <row r="3373" spans="5:31" x14ac:dyDescent="0.25">
      <c r="E3373" s="110">
        <f t="shared" si="210"/>
        <v>0.34000000000000025</v>
      </c>
      <c r="F3373" s="110">
        <f>IF('3A-Rail transport'!$AG$56="no"," ",ROUND(E3373,4))</f>
        <v>0.34</v>
      </c>
      <c r="G3373" s="110">
        <f>IF('3A-Rail transport'!$AG$57="no"," ",ROUND(E3373,4))</f>
        <v>0.34</v>
      </c>
      <c r="H3373" s="110"/>
      <c r="S3373" s="110">
        <f t="shared" si="211"/>
        <v>0.34000000000000025</v>
      </c>
      <c r="T3373" s="110">
        <f>IF('3B-Air transport'!AG$66="no"," ",ROUND(S3373,4))</f>
        <v>0.34</v>
      </c>
      <c r="U3373" s="110">
        <f>IF('3B-Air transport'!AG$67="no"," ",ROUND(S3373,4))</f>
        <v>0.34</v>
      </c>
      <c r="V3373" s="110">
        <f>IF('3B-Air transport'!AG$68="no"," ",ROUND(S3373,4))</f>
        <v>0.34</v>
      </c>
      <c r="W3373" s="110"/>
      <c r="AB3373" s="110">
        <f t="shared" si="212"/>
        <v>0.34000000000000025</v>
      </c>
      <c r="AC3373" s="110">
        <f>IF('3C-Water transport'!AG$56="no"," ",ROUND(AB3373,4))</f>
        <v>0.34</v>
      </c>
      <c r="AD3373" s="110">
        <f>IF('3C-Water transport'!AG$57="no"," ",ROUND(AB3373,4))</f>
        <v>0.34</v>
      </c>
      <c r="AE3373" s="110">
        <f>IF('3C-Water transport'!AG$58="no"," ",ROUND(AB3373,4))</f>
        <v>0.34</v>
      </c>
    </row>
    <row r="3374" spans="5:31" x14ac:dyDescent="0.25">
      <c r="E3374" s="110">
        <f t="shared" si="210"/>
        <v>0.34100000000000025</v>
      </c>
      <c r="F3374" s="110">
        <f>IF('3A-Rail transport'!$AG$56="no"," ",ROUND(E3374,4))</f>
        <v>0.34100000000000003</v>
      </c>
      <c r="G3374" s="110">
        <f>IF('3A-Rail transport'!$AG$57="no"," ",ROUND(E3374,4))</f>
        <v>0.34100000000000003</v>
      </c>
      <c r="H3374" s="110"/>
      <c r="S3374" s="110">
        <f t="shared" si="211"/>
        <v>0.34100000000000025</v>
      </c>
      <c r="T3374" s="110">
        <f>IF('3B-Air transport'!AG$66="no"," ",ROUND(S3374,4))</f>
        <v>0.34100000000000003</v>
      </c>
      <c r="U3374" s="110">
        <f>IF('3B-Air transport'!AG$67="no"," ",ROUND(S3374,4))</f>
        <v>0.34100000000000003</v>
      </c>
      <c r="V3374" s="110">
        <f>IF('3B-Air transport'!AG$68="no"," ",ROUND(S3374,4))</f>
        <v>0.34100000000000003</v>
      </c>
      <c r="W3374" s="110"/>
      <c r="AB3374" s="110">
        <f t="shared" si="212"/>
        <v>0.34100000000000025</v>
      </c>
      <c r="AC3374" s="110">
        <f>IF('3C-Water transport'!AG$56="no"," ",ROUND(AB3374,4))</f>
        <v>0.34100000000000003</v>
      </c>
      <c r="AD3374" s="110">
        <f>IF('3C-Water transport'!AG$57="no"," ",ROUND(AB3374,4))</f>
        <v>0.34100000000000003</v>
      </c>
      <c r="AE3374" s="110">
        <f>IF('3C-Water transport'!AG$58="no"," ",ROUND(AB3374,4))</f>
        <v>0.34100000000000003</v>
      </c>
    </row>
    <row r="3375" spans="5:31" x14ac:dyDescent="0.25">
      <c r="E3375" s="110">
        <f t="shared" si="210"/>
        <v>0.34200000000000025</v>
      </c>
      <c r="F3375" s="110">
        <f>IF('3A-Rail transport'!$AG$56="no"," ",ROUND(E3375,4))</f>
        <v>0.34200000000000003</v>
      </c>
      <c r="G3375" s="110">
        <f>IF('3A-Rail transport'!$AG$57="no"," ",ROUND(E3375,4))</f>
        <v>0.34200000000000003</v>
      </c>
      <c r="H3375" s="110"/>
      <c r="S3375" s="110">
        <f t="shared" si="211"/>
        <v>0.34200000000000025</v>
      </c>
      <c r="T3375" s="110">
        <f>IF('3B-Air transport'!AG$66="no"," ",ROUND(S3375,4))</f>
        <v>0.34200000000000003</v>
      </c>
      <c r="U3375" s="110">
        <f>IF('3B-Air transport'!AG$67="no"," ",ROUND(S3375,4))</f>
        <v>0.34200000000000003</v>
      </c>
      <c r="V3375" s="110">
        <f>IF('3B-Air transport'!AG$68="no"," ",ROUND(S3375,4))</f>
        <v>0.34200000000000003</v>
      </c>
      <c r="W3375" s="110"/>
      <c r="AB3375" s="110">
        <f t="shared" si="212"/>
        <v>0.34200000000000025</v>
      </c>
      <c r="AC3375" s="110">
        <f>IF('3C-Water transport'!AG$56="no"," ",ROUND(AB3375,4))</f>
        <v>0.34200000000000003</v>
      </c>
      <c r="AD3375" s="110">
        <f>IF('3C-Water transport'!AG$57="no"," ",ROUND(AB3375,4))</f>
        <v>0.34200000000000003</v>
      </c>
      <c r="AE3375" s="110">
        <f>IF('3C-Water transport'!AG$58="no"," ",ROUND(AB3375,4))</f>
        <v>0.34200000000000003</v>
      </c>
    </row>
    <row r="3376" spans="5:31" x14ac:dyDescent="0.25">
      <c r="E3376" s="110">
        <f t="shared" si="210"/>
        <v>0.34300000000000025</v>
      </c>
      <c r="F3376" s="110">
        <f>IF('3A-Rail transport'!$AG$56="no"," ",ROUND(E3376,4))</f>
        <v>0.34300000000000003</v>
      </c>
      <c r="G3376" s="110">
        <f>IF('3A-Rail transport'!$AG$57="no"," ",ROUND(E3376,4))</f>
        <v>0.34300000000000003</v>
      </c>
      <c r="H3376" s="110"/>
      <c r="S3376" s="110">
        <f t="shared" si="211"/>
        <v>0.34300000000000025</v>
      </c>
      <c r="T3376" s="110">
        <f>IF('3B-Air transport'!AG$66="no"," ",ROUND(S3376,4))</f>
        <v>0.34300000000000003</v>
      </c>
      <c r="U3376" s="110">
        <f>IF('3B-Air transport'!AG$67="no"," ",ROUND(S3376,4))</f>
        <v>0.34300000000000003</v>
      </c>
      <c r="V3376" s="110">
        <f>IF('3B-Air transport'!AG$68="no"," ",ROUND(S3376,4))</f>
        <v>0.34300000000000003</v>
      </c>
      <c r="W3376" s="110"/>
      <c r="AB3376" s="110">
        <f t="shared" si="212"/>
        <v>0.34300000000000025</v>
      </c>
      <c r="AC3376" s="110">
        <f>IF('3C-Water transport'!AG$56="no"," ",ROUND(AB3376,4))</f>
        <v>0.34300000000000003</v>
      </c>
      <c r="AD3376" s="110">
        <f>IF('3C-Water transport'!AG$57="no"," ",ROUND(AB3376,4))</f>
        <v>0.34300000000000003</v>
      </c>
      <c r="AE3376" s="110">
        <f>IF('3C-Water transport'!AG$58="no"," ",ROUND(AB3376,4))</f>
        <v>0.34300000000000003</v>
      </c>
    </row>
    <row r="3377" spans="5:31" x14ac:dyDescent="0.25">
      <c r="E3377" s="110">
        <f t="shared" si="210"/>
        <v>0.34400000000000025</v>
      </c>
      <c r="F3377" s="110">
        <f>IF('3A-Rail transport'!$AG$56="no"," ",ROUND(E3377,4))</f>
        <v>0.34399999999999997</v>
      </c>
      <c r="G3377" s="110">
        <f>IF('3A-Rail transport'!$AG$57="no"," ",ROUND(E3377,4))</f>
        <v>0.34399999999999997</v>
      </c>
      <c r="H3377" s="110"/>
      <c r="S3377" s="110">
        <f t="shared" si="211"/>
        <v>0.34400000000000025</v>
      </c>
      <c r="T3377" s="110">
        <f>IF('3B-Air transport'!AG$66="no"," ",ROUND(S3377,4))</f>
        <v>0.34399999999999997</v>
      </c>
      <c r="U3377" s="110">
        <f>IF('3B-Air transport'!AG$67="no"," ",ROUND(S3377,4))</f>
        <v>0.34399999999999997</v>
      </c>
      <c r="V3377" s="110">
        <f>IF('3B-Air transport'!AG$68="no"," ",ROUND(S3377,4))</f>
        <v>0.34399999999999997</v>
      </c>
      <c r="W3377" s="110"/>
      <c r="AB3377" s="110">
        <f t="shared" si="212"/>
        <v>0.34400000000000025</v>
      </c>
      <c r="AC3377" s="110">
        <f>IF('3C-Water transport'!AG$56="no"," ",ROUND(AB3377,4))</f>
        <v>0.34399999999999997</v>
      </c>
      <c r="AD3377" s="110">
        <f>IF('3C-Water transport'!AG$57="no"," ",ROUND(AB3377,4))</f>
        <v>0.34399999999999997</v>
      </c>
      <c r="AE3377" s="110">
        <f>IF('3C-Water transport'!AG$58="no"," ",ROUND(AB3377,4))</f>
        <v>0.34399999999999997</v>
      </c>
    </row>
    <row r="3378" spans="5:31" x14ac:dyDescent="0.25">
      <c r="E3378" s="110">
        <f t="shared" si="210"/>
        <v>0.34500000000000025</v>
      </c>
      <c r="F3378" s="110">
        <f>IF('3A-Rail transport'!$AG$56="no"," ",ROUND(E3378,4))</f>
        <v>0.34499999999999997</v>
      </c>
      <c r="G3378" s="110">
        <f>IF('3A-Rail transport'!$AG$57="no"," ",ROUND(E3378,4))</f>
        <v>0.34499999999999997</v>
      </c>
      <c r="H3378" s="110"/>
      <c r="S3378" s="110">
        <f t="shared" si="211"/>
        <v>0.34500000000000025</v>
      </c>
      <c r="T3378" s="110">
        <f>IF('3B-Air transport'!AG$66="no"," ",ROUND(S3378,4))</f>
        <v>0.34499999999999997</v>
      </c>
      <c r="U3378" s="110">
        <f>IF('3B-Air transport'!AG$67="no"," ",ROUND(S3378,4))</f>
        <v>0.34499999999999997</v>
      </c>
      <c r="V3378" s="110">
        <f>IF('3B-Air transport'!AG$68="no"," ",ROUND(S3378,4))</f>
        <v>0.34499999999999997</v>
      </c>
      <c r="W3378" s="110"/>
      <c r="AB3378" s="110">
        <f t="shared" si="212"/>
        <v>0.34500000000000025</v>
      </c>
      <c r="AC3378" s="110">
        <f>IF('3C-Water transport'!AG$56="no"," ",ROUND(AB3378,4))</f>
        <v>0.34499999999999997</v>
      </c>
      <c r="AD3378" s="110">
        <f>IF('3C-Water transport'!AG$57="no"," ",ROUND(AB3378,4))</f>
        <v>0.34499999999999997</v>
      </c>
      <c r="AE3378" s="110">
        <f>IF('3C-Water transport'!AG$58="no"," ",ROUND(AB3378,4))</f>
        <v>0.34499999999999997</v>
      </c>
    </row>
    <row r="3379" spans="5:31" x14ac:dyDescent="0.25">
      <c r="E3379" s="110">
        <f t="shared" si="210"/>
        <v>0.34600000000000025</v>
      </c>
      <c r="F3379" s="110">
        <f>IF('3A-Rail transport'!$AG$56="no"," ",ROUND(E3379,4))</f>
        <v>0.34599999999999997</v>
      </c>
      <c r="G3379" s="110">
        <f>IF('3A-Rail transport'!$AG$57="no"," ",ROUND(E3379,4))</f>
        <v>0.34599999999999997</v>
      </c>
      <c r="H3379" s="110"/>
      <c r="S3379" s="110">
        <f t="shared" si="211"/>
        <v>0.34600000000000025</v>
      </c>
      <c r="T3379" s="110">
        <f>IF('3B-Air transport'!AG$66="no"," ",ROUND(S3379,4))</f>
        <v>0.34599999999999997</v>
      </c>
      <c r="U3379" s="110">
        <f>IF('3B-Air transport'!AG$67="no"," ",ROUND(S3379,4))</f>
        <v>0.34599999999999997</v>
      </c>
      <c r="V3379" s="110">
        <f>IF('3B-Air transport'!AG$68="no"," ",ROUND(S3379,4))</f>
        <v>0.34599999999999997</v>
      </c>
      <c r="W3379" s="110"/>
      <c r="AB3379" s="110">
        <f t="shared" si="212"/>
        <v>0.34600000000000025</v>
      </c>
      <c r="AC3379" s="110">
        <f>IF('3C-Water transport'!AG$56="no"," ",ROUND(AB3379,4))</f>
        <v>0.34599999999999997</v>
      </c>
      <c r="AD3379" s="110">
        <f>IF('3C-Water transport'!AG$57="no"," ",ROUND(AB3379,4))</f>
        <v>0.34599999999999997</v>
      </c>
      <c r="AE3379" s="110">
        <f>IF('3C-Water transport'!AG$58="no"," ",ROUND(AB3379,4))</f>
        <v>0.34599999999999997</v>
      </c>
    </row>
    <row r="3380" spans="5:31" x14ac:dyDescent="0.25">
      <c r="E3380" s="110">
        <f t="shared" si="210"/>
        <v>0.34700000000000025</v>
      </c>
      <c r="F3380" s="110">
        <f>IF('3A-Rail transport'!$AG$56="no"," ",ROUND(E3380,4))</f>
        <v>0.34699999999999998</v>
      </c>
      <c r="G3380" s="110">
        <f>IF('3A-Rail transport'!$AG$57="no"," ",ROUND(E3380,4))</f>
        <v>0.34699999999999998</v>
      </c>
      <c r="H3380" s="110"/>
      <c r="S3380" s="110">
        <f t="shared" si="211"/>
        <v>0.34700000000000025</v>
      </c>
      <c r="T3380" s="110">
        <f>IF('3B-Air transport'!AG$66="no"," ",ROUND(S3380,4))</f>
        <v>0.34699999999999998</v>
      </c>
      <c r="U3380" s="110">
        <f>IF('3B-Air transport'!AG$67="no"," ",ROUND(S3380,4))</f>
        <v>0.34699999999999998</v>
      </c>
      <c r="V3380" s="110">
        <f>IF('3B-Air transport'!AG$68="no"," ",ROUND(S3380,4))</f>
        <v>0.34699999999999998</v>
      </c>
      <c r="W3380" s="110"/>
      <c r="AB3380" s="110">
        <f t="shared" si="212"/>
        <v>0.34700000000000025</v>
      </c>
      <c r="AC3380" s="110">
        <f>IF('3C-Water transport'!AG$56="no"," ",ROUND(AB3380,4))</f>
        <v>0.34699999999999998</v>
      </c>
      <c r="AD3380" s="110">
        <f>IF('3C-Water transport'!AG$57="no"," ",ROUND(AB3380,4))</f>
        <v>0.34699999999999998</v>
      </c>
      <c r="AE3380" s="110">
        <f>IF('3C-Water transport'!AG$58="no"," ",ROUND(AB3380,4))</f>
        <v>0.34699999999999998</v>
      </c>
    </row>
    <row r="3381" spans="5:31" x14ac:dyDescent="0.25">
      <c r="E3381" s="110">
        <f t="shared" si="210"/>
        <v>0.34800000000000025</v>
      </c>
      <c r="F3381" s="110">
        <f>IF('3A-Rail transport'!$AG$56="no"," ",ROUND(E3381,4))</f>
        <v>0.34799999999999998</v>
      </c>
      <c r="G3381" s="110">
        <f>IF('3A-Rail transport'!$AG$57="no"," ",ROUND(E3381,4))</f>
        <v>0.34799999999999998</v>
      </c>
      <c r="H3381" s="110"/>
      <c r="S3381" s="110">
        <f t="shared" si="211"/>
        <v>0.34800000000000025</v>
      </c>
      <c r="T3381" s="110">
        <f>IF('3B-Air transport'!AG$66="no"," ",ROUND(S3381,4))</f>
        <v>0.34799999999999998</v>
      </c>
      <c r="U3381" s="110">
        <f>IF('3B-Air transport'!AG$67="no"," ",ROUND(S3381,4))</f>
        <v>0.34799999999999998</v>
      </c>
      <c r="V3381" s="110">
        <f>IF('3B-Air transport'!AG$68="no"," ",ROUND(S3381,4))</f>
        <v>0.34799999999999998</v>
      </c>
      <c r="W3381" s="110"/>
      <c r="AB3381" s="110">
        <f t="shared" si="212"/>
        <v>0.34800000000000025</v>
      </c>
      <c r="AC3381" s="110">
        <f>IF('3C-Water transport'!AG$56="no"," ",ROUND(AB3381,4))</f>
        <v>0.34799999999999998</v>
      </c>
      <c r="AD3381" s="110">
        <f>IF('3C-Water transport'!AG$57="no"," ",ROUND(AB3381,4))</f>
        <v>0.34799999999999998</v>
      </c>
      <c r="AE3381" s="110">
        <f>IF('3C-Water transport'!AG$58="no"," ",ROUND(AB3381,4))</f>
        <v>0.34799999999999998</v>
      </c>
    </row>
    <row r="3382" spans="5:31" x14ac:dyDescent="0.25">
      <c r="E3382" s="110">
        <f t="shared" si="210"/>
        <v>0.34900000000000025</v>
      </c>
      <c r="F3382" s="110">
        <f>IF('3A-Rail transport'!$AG$56="no"," ",ROUND(E3382,4))</f>
        <v>0.34899999999999998</v>
      </c>
      <c r="G3382" s="110">
        <f>IF('3A-Rail transport'!$AG$57="no"," ",ROUND(E3382,4))</f>
        <v>0.34899999999999998</v>
      </c>
      <c r="H3382" s="110"/>
      <c r="S3382" s="110">
        <f t="shared" si="211"/>
        <v>0.34900000000000025</v>
      </c>
      <c r="T3382" s="110">
        <f>IF('3B-Air transport'!AG$66="no"," ",ROUND(S3382,4))</f>
        <v>0.34899999999999998</v>
      </c>
      <c r="U3382" s="110">
        <f>IF('3B-Air transport'!AG$67="no"," ",ROUND(S3382,4))</f>
        <v>0.34899999999999998</v>
      </c>
      <c r="V3382" s="110">
        <f>IF('3B-Air transport'!AG$68="no"," ",ROUND(S3382,4))</f>
        <v>0.34899999999999998</v>
      </c>
      <c r="W3382" s="110"/>
      <c r="AB3382" s="110">
        <f t="shared" si="212"/>
        <v>0.34900000000000025</v>
      </c>
      <c r="AC3382" s="110">
        <f>IF('3C-Water transport'!AG$56="no"," ",ROUND(AB3382,4))</f>
        <v>0.34899999999999998</v>
      </c>
      <c r="AD3382" s="110">
        <f>IF('3C-Water transport'!AG$57="no"," ",ROUND(AB3382,4))</f>
        <v>0.34899999999999998</v>
      </c>
      <c r="AE3382" s="110">
        <f>IF('3C-Water transport'!AG$58="no"," ",ROUND(AB3382,4))</f>
        <v>0.34899999999999998</v>
      </c>
    </row>
    <row r="3383" spans="5:31" x14ac:dyDescent="0.25">
      <c r="E3383" s="110">
        <f t="shared" si="210"/>
        <v>0.35000000000000026</v>
      </c>
      <c r="F3383" s="110">
        <f>IF('3A-Rail transport'!$AG$56="no"," ",ROUND(E3383,4))</f>
        <v>0.35</v>
      </c>
      <c r="G3383" s="110">
        <f>IF('3A-Rail transport'!$AG$57="no"," ",ROUND(E3383,4))</f>
        <v>0.35</v>
      </c>
      <c r="H3383" s="110"/>
      <c r="S3383" s="110">
        <f t="shared" si="211"/>
        <v>0.35000000000000026</v>
      </c>
      <c r="T3383" s="110">
        <f>IF('3B-Air transport'!AG$66="no"," ",ROUND(S3383,4))</f>
        <v>0.35</v>
      </c>
      <c r="U3383" s="110">
        <f>IF('3B-Air transport'!AG$67="no"," ",ROUND(S3383,4))</f>
        <v>0.35</v>
      </c>
      <c r="V3383" s="110">
        <f>IF('3B-Air transport'!AG$68="no"," ",ROUND(S3383,4))</f>
        <v>0.35</v>
      </c>
      <c r="W3383" s="110"/>
      <c r="AB3383" s="110">
        <f t="shared" si="212"/>
        <v>0.35000000000000026</v>
      </c>
      <c r="AC3383" s="110">
        <f>IF('3C-Water transport'!AG$56="no"," ",ROUND(AB3383,4))</f>
        <v>0.35</v>
      </c>
      <c r="AD3383" s="110">
        <f>IF('3C-Water transport'!AG$57="no"," ",ROUND(AB3383,4))</f>
        <v>0.35</v>
      </c>
      <c r="AE3383" s="110">
        <f>IF('3C-Water transport'!AG$58="no"," ",ROUND(AB3383,4))</f>
        <v>0.35</v>
      </c>
    </row>
    <row r="3384" spans="5:31" x14ac:dyDescent="0.25">
      <c r="E3384" s="110">
        <f t="shared" si="210"/>
        <v>0.35100000000000026</v>
      </c>
      <c r="F3384" s="110">
        <f>IF('3A-Rail transport'!$AG$56="no"," ",ROUND(E3384,4))</f>
        <v>0.35099999999999998</v>
      </c>
      <c r="G3384" s="110">
        <f>IF('3A-Rail transport'!$AG$57="no"," ",ROUND(E3384,4))</f>
        <v>0.35099999999999998</v>
      </c>
      <c r="H3384" s="110"/>
      <c r="S3384" s="110">
        <f t="shared" si="211"/>
        <v>0.35100000000000026</v>
      </c>
      <c r="T3384" s="110">
        <f>IF('3B-Air transport'!AG$66="no"," ",ROUND(S3384,4))</f>
        <v>0.35099999999999998</v>
      </c>
      <c r="U3384" s="110">
        <f>IF('3B-Air transport'!AG$67="no"," ",ROUND(S3384,4))</f>
        <v>0.35099999999999998</v>
      </c>
      <c r="V3384" s="110">
        <f>IF('3B-Air transport'!AG$68="no"," ",ROUND(S3384,4))</f>
        <v>0.35099999999999998</v>
      </c>
      <c r="W3384" s="110"/>
      <c r="AB3384" s="110">
        <f t="shared" si="212"/>
        <v>0.35100000000000026</v>
      </c>
      <c r="AC3384" s="110">
        <f>IF('3C-Water transport'!AG$56="no"," ",ROUND(AB3384,4))</f>
        <v>0.35099999999999998</v>
      </c>
      <c r="AD3384" s="110">
        <f>IF('3C-Water transport'!AG$57="no"," ",ROUND(AB3384,4))</f>
        <v>0.35099999999999998</v>
      </c>
      <c r="AE3384" s="110">
        <f>IF('3C-Water transport'!AG$58="no"," ",ROUND(AB3384,4))</f>
        <v>0.35099999999999998</v>
      </c>
    </row>
    <row r="3385" spans="5:31" x14ac:dyDescent="0.25">
      <c r="E3385" s="110">
        <f t="shared" si="210"/>
        <v>0.35200000000000026</v>
      </c>
      <c r="F3385" s="110">
        <f>IF('3A-Rail transport'!$AG$56="no"," ",ROUND(E3385,4))</f>
        <v>0.35199999999999998</v>
      </c>
      <c r="G3385" s="110">
        <f>IF('3A-Rail transport'!$AG$57="no"," ",ROUND(E3385,4))</f>
        <v>0.35199999999999998</v>
      </c>
      <c r="H3385" s="110"/>
      <c r="S3385" s="110">
        <f t="shared" si="211"/>
        <v>0.35200000000000026</v>
      </c>
      <c r="T3385" s="110">
        <f>IF('3B-Air transport'!AG$66="no"," ",ROUND(S3385,4))</f>
        <v>0.35199999999999998</v>
      </c>
      <c r="U3385" s="110">
        <f>IF('3B-Air transport'!AG$67="no"," ",ROUND(S3385,4))</f>
        <v>0.35199999999999998</v>
      </c>
      <c r="V3385" s="110">
        <f>IF('3B-Air transport'!AG$68="no"," ",ROUND(S3385,4))</f>
        <v>0.35199999999999998</v>
      </c>
      <c r="W3385" s="110"/>
      <c r="AB3385" s="110">
        <f t="shared" si="212"/>
        <v>0.35200000000000026</v>
      </c>
      <c r="AC3385" s="110">
        <f>IF('3C-Water transport'!AG$56="no"," ",ROUND(AB3385,4))</f>
        <v>0.35199999999999998</v>
      </c>
      <c r="AD3385" s="110">
        <f>IF('3C-Water transport'!AG$57="no"," ",ROUND(AB3385,4))</f>
        <v>0.35199999999999998</v>
      </c>
      <c r="AE3385" s="110">
        <f>IF('3C-Water transport'!AG$58="no"," ",ROUND(AB3385,4))</f>
        <v>0.35199999999999998</v>
      </c>
    </row>
    <row r="3386" spans="5:31" x14ac:dyDescent="0.25">
      <c r="E3386" s="110">
        <f t="shared" si="210"/>
        <v>0.35300000000000026</v>
      </c>
      <c r="F3386" s="110">
        <f>IF('3A-Rail transport'!$AG$56="no"," ",ROUND(E3386,4))</f>
        <v>0.35299999999999998</v>
      </c>
      <c r="G3386" s="110">
        <f>IF('3A-Rail transport'!$AG$57="no"," ",ROUND(E3386,4))</f>
        <v>0.35299999999999998</v>
      </c>
      <c r="H3386" s="110"/>
      <c r="S3386" s="110">
        <f t="shared" si="211"/>
        <v>0.35300000000000026</v>
      </c>
      <c r="T3386" s="110">
        <f>IF('3B-Air transport'!AG$66="no"," ",ROUND(S3386,4))</f>
        <v>0.35299999999999998</v>
      </c>
      <c r="U3386" s="110">
        <f>IF('3B-Air transport'!AG$67="no"," ",ROUND(S3386,4))</f>
        <v>0.35299999999999998</v>
      </c>
      <c r="V3386" s="110">
        <f>IF('3B-Air transport'!AG$68="no"," ",ROUND(S3386,4))</f>
        <v>0.35299999999999998</v>
      </c>
      <c r="W3386" s="110"/>
      <c r="AB3386" s="110">
        <f t="shared" si="212"/>
        <v>0.35300000000000026</v>
      </c>
      <c r="AC3386" s="110">
        <f>IF('3C-Water transport'!AG$56="no"," ",ROUND(AB3386,4))</f>
        <v>0.35299999999999998</v>
      </c>
      <c r="AD3386" s="110">
        <f>IF('3C-Water transport'!AG$57="no"," ",ROUND(AB3386,4))</f>
        <v>0.35299999999999998</v>
      </c>
      <c r="AE3386" s="110">
        <f>IF('3C-Water transport'!AG$58="no"," ",ROUND(AB3386,4))</f>
        <v>0.35299999999999998</v>
      </c>
    </row>
    <row r="3387" spans="5:31" x14ac:dyDescent="0.25">
      <c r="E3387" s="110">
        <f t="shared" si="210"/>
        <v>0.35400000000000026</v>
      </c>
      <c r="F3387" s="110">
        <f>IF('3A-Rail transport'!$AG$56="no"," ",ROUND(E3387,4))</f>
        <v>0.35399999999999998</v>
      </c>
      <c r="G3387" s="110">
        <f>IF('3A-Rail transport'!$AG$57="no"," ",ROUND(E3387,4))</f>
        <v>0.35399999999999998</v>
      </c>
      <c r="H3387" s="110"/>
      <c r="S3387" s="110">
        <f t="shared" si="211"/>
        <v>0.35400000000000026</v>
      </c>
      <c r="T3387" s="110">
        <f>IF('3B-Air transport'!AG$66="no"," ",ROUND(S3387,4))</f>
        <v>0.35399999999999998</v>
      </c>
      <c r="U3387" s="110">
        <f>IF('3B-Air transport'!AG$67="no"," ",ROUND(S3387,4))</f>
        <v>0.35399999999999998</v>
      </c>
      <c r="V3387" s="110">
        <f>IF('3B-Air transport'!AG$68="no"," ",ROUND(S3387,4))</f>
        <v>0.35399999999999998</v>
      </c>
      <c r="W3387" s="110"/>
      <c r="AB3387" s="110">
        <f t="shared" si="212"/>
        <v>0.35400000000000026</v>
      </c>
      <c r="AC3387" s="110">
        <f>IF('3C-Water transport'!AG$56="no"," ",ROUND(AB3387,4))</f>
        <v>0.35399999999999998</v>
      </c>
      <c r="AD3387" s="110">
        <f>IF('3C-Water transport'!AG$57="no"," ",ROUND(AB3387,4))</f>
        <v>0.35399999999999998</v>
      </c>
      <c r="AE3387" s="110">
        <f>IF('3C-Water transport'!AG$58="no"," ",ROUND(AB3387,4))</f>
        <v>0.35399999999999998</v>
      </c>
    </row>
    <row r="3388" spans="5:31" x14ac:dyDescent="0.25">
      <c r="E3388" s="110">
        <f t="shared" si="210"/>
        <v>0.35500000000000026</v>
      </c>
      <c r="F3388" s="110">
        <f>IF('3A-Rail transport'!$AG$56="no"," ",ROUND(E3388,4))</f>
        <v>0.35499999999999998</v>
      </c>
      <c r="G3388" s="110">
        <f>IF('3A-Rail transport'!$AG$57="no"," ",ROUND(E3388,4))</f>
        <v>0.35499999999999998</v>
      </c>
      <c r="H3388" s="110"/>
      <c r="S3388" s="110">
        <f t="shared" si="211"/>
        <v>0.35500000000000026</v>
      </c>
      <c r="T3388" s="110">
        <f>IF('3B-Air transport'!AG$66="no"," ",ROUND(S3388,4))</f>
        <v>0.35499999999999998</v>
      </c>
      <c r="U3388" s="110">
        <f>IF('3B-Air transport'!AG$67="no"," ",ROUND(S3388,4))</f>
        <v>0.35499999999999998</v>
      </c>
      <c r="V3388" s="110">
        <f>IF('3B-Air transport'!AG$68="no"," ",ROUND(S3388,4))</f>
        <v>0.35499999999999998</v>
      </c>
      <c r="W3388" s="110"/>
      <c r="AB3388" s="110">
        <f t="shared" si="212"/>
        <v>0.35500000000000026</v>
      </c>
      <c r="AC3388" s="110">
        <f>IF('3C-Water transport'!AG$56="no"," ",ROUND(AB3388,4))</f>
        <v>0.35499999999999998</v>
      </c>
      <c r="AD3388" s="110">
        <f>IF('3C-Water transport'!AG$57="no"," ",ROUND(AB3388,4))</f>
        <v>0.35499999999999998</v>
      </c>
      <c r="AE3388" s="110">
        <f>IF('3C-Water transport'!AG$58="no"," ",ROUND(AB3388,4))</f>
        <v>0.35499999999999998</v>
      </c>
    </row>
    <row r="3389" spans="5:31" x14ac:dyDescent="0.25">
      <c r="E3389" s="110">
        <f t="shared" si="210"/>
        <v>0.35600000000000026</v>
      </c>
      <c r="F3389" s="110">
        <f>IF('3A-Rail transport'!$AG$56="no"," ",ROUND(E3389,4))</f>
        <v>0.35599999999999998</v>
      </c>
      <c r="G3389" s="110">
        <f>IF('3A-Rail transport'!$AG$57="no"," ",ROUND(E3389,4))</f>
        <v>0.35599999999999998</v>
      </c>
      <c r="H3389" s="110"/>
      <c r="S3389" s="110">
        <f t="shared" si="211"/>
        <v>0.35600000000000026</v>
      </c>
      <c r="T3389" s="110">
        <f>IF('3B-Air transport'!AG$66="no"," ",ROUND(S3389,4))</f>
        <v>0.35599999999999998</v>
      </c>
      <c r="U3389" s="110">
        <f>IF('3B-Air transport'!AG$67="no"," ",ROUND(S3389,4))</f>
        <v>0.35599999999999998</v>
      </c>
      <c r="V3389" s="110">
        <f>IF('3B-Air transport'!AG$68="no"," ",ROUND(S3389,4))</f>
        <v>0.35599999999999998</v>
      </c>
      <c r="W3389" s="110"/>
      <c r="AB3389" s="110">
        <f t="shared" si="212"/>
        <v>0.35600000000000026</v>
      </c>
      <c r="AC3389" s="110">
        <f>IF('3C-Water transport'!AG$56="no"," ",ROUND(AB3389,4))</f>
        <v>0.35599999999999998</v>
      </c>
      <c r="AD3389" s="110">
        <f>IF('3C-Water transport'!AG$57="no"," ",ROUND(AB3389,4))</f>
        <v>0.35599999999999998</v>
      </c>
      <c r="AE3389" s="110">
        <f>IF('3C-Water transport'!AG$58="no"," ",ROUND(AB3389,4))</f>
        <v>0.35599999999999998</v>
      </c>
    </row>
    <row r="3390" spans="5:31" x14ac:dyDescent="0.25">
      <c r="E3390" s="110">
        <f t="shared" si="210"/>
        <v>0.35700000000000026</v>
      </c>
      <c r="F3390" s="110">
        <f>IF('3A-Rail transport'!$AG$56="no"," ",ROUND(E3390,4))</f>
        <v>0.35699999999999998</v>
      </c>
      <c r="G3390" s="110">
        <f>IF('3A-Rail transport'!$AG$57="no"," ",ROUND(E3390,4))</f>
        <v>0.35699999999999998</v>
      </c>
      <c r="H3390" s="110"/>
      <c r="S3390" s="110">
        <f t="shared" si="211"/>
        <v>0.35700000000000026</v>
      </c>
      <c r="T3390" s="110">
        <f>IF('3B-Air transport'!AG$66="no"," ",ROUND(S3390,4))</f>
        <v>0.35699999999999998</v>
      </c>
      <c r="U3390" s="110">
        <f>IF('3B-Air transport'!AG$67="no"," ",ROUND(S3390,4))</f>
        <v>0.35699999999999998</v>
      </c>
      <c r="V3390" s="110">
        <f>IF('3B-Air transport'!AG$68="no"," ",ROUND(S3390,4))</f>
        <v>0.35699999999999998</v>
      </c>
      <c r="W3390" s="110"/>
      <c r="AB3390" s="110">
        <f t="shared" si="212"/>
        <v>0.35700000000000026</v>
      </c>
      <c r="AC3390" s="110">
        <f>IF('3C-Water transport'!AG$56="no"," ",ROUND(AB3390,4))</f>
        <v>0.35699999999999998</v>
      </c>
      <c r="AD3390" s="110">
        <f>IF('3C-Water transport'!AG$57="no"," ",ROUND(AB3390,4))</f>
        <v>0.35699999999999998</v>
      </c>
      <c r="AE3390" s="110">
        <f>IF('3C-Water transport'!AG$58="no"," ",ROUND(AB3390,4))</f>
        <v>0.35699999999999998</v>
      </c>
    </row>
    <row r="3391" spans="5:31" x14ac:dyDescent="0.25">
      <c r="E3391" s="110">
        <f t="shared" si="210"/>
        <v>0.35800000000000026</v>
      </c>
      <c r="F3391" s="110">
        <f>IF('3A-Rail transport'!$AG$56="no"," ",ROUND(E3391,4))</f>
        <v>0.35799999999999998</v>
      </c>
      <c r="G3391" s="110">
        <f>IF('3A-Rail transport'!$AG$57="no"," ",ROUND(E3391,4))</f>
        <v>0.35799999999999998</v>
      </c>
      <c r="H3391" s="110"/>
      <c r="S3391" s="110">
        <f t="shared" si="211"/>
        <v>0.35800000000000026</v>
      </c>
      <c r="T3391" s="110">
        <f>IF('3B-Air transport'!AG$66="no"," ",ROUND(S3391,4))</f>
        <v>0.35799999999999998</v>
      </c>
      <c r="U3391" s="110">
        <f>IF('3B-Air transport'!AG$67="no"," ",ROUND(S3391,4))</f>
        <v>0.35799999999999998</v>
      </c>
      <c r="V3391" s="110">
        <f>IF('3B-Air transport'!AG$68="no"," ",ROUND(S3391,4))</f>
        <v>0.35799999999999998</v>
      </c>
      <c r="W3391" s="110"/>
      <c r="AB3391" s="110">
        <f t="shared" si="212"/>
        <v>0.35800000000000026</v>
      </c>
      <c r="AC3391" s="110">
        <f>IF('3C-Water transport'!AG$56="no"," ",ROUND(AB3391,4))</f>
        <v>0.35799999999999998</v>
      </c>
      <c r="AD3391" s="110">
        <f>IF('3C-Water transport'!AG$57="no"," ",ROUND(AB3391,4))</f>
        <v>0.35799999999999998</v>
      </c>
      <c r="AE3391" s="110">
        <f>IF('3C-Water transport'!AG$58="no"," ",ROUND(AB3391,4))</f>
        <v>0.35799999999999998</v>
      </c>
    </row>
    <row r="3392" spans="5:31" x14ac:dyDescent="0.25">
      <c r="E3392" s="110">
        <f t="shared" si="210"/>
        <v>0.35900000000000026</v>
      </c>
      <c r="F3392" s="110">
        <f>IF('3A-Rail transport'!$AG$56="no"," ",ROUND(E3392,4))</f>
        <v>0.35899999999999999</v>
      </c>
      <c r="G3392" s="110">
        <f>IF('3A-Rail transport'!$AG$57="no"," ",ROUND(E3392,4))</f>
        <v>0.35899999999999999</v>
      </c>
      <c r="H3392" s="110"/>
      <c r="S3392" s="110">
        <f t="shared" si="211"/>
        <v>0.35900000000000026</v>
      </c>
      <c r="T3392" s="110">
        <f>IF('3B-Air transport'!AG$66="no"," ",ROUND(S3392,4))</f>
        <v>0.35899999999999999</v>
      </c>
      <c r="U3392" s="110">
        <f>IF('3B-Air transport'!AG$67="no"," ",ROUND(S3392,4))</f>
        <v>0.35899999999999999</v>
      </c>
      <c r="V3392" s="110">
        <f>IF('3B-Air transport'!AG$68="no"," ",ROUND(S3392,4))</f>
        <v>0.35899999999999999</v>
      </c>
      <c r="W3392" s="110"/>
      <c r="AB3392" s="110">
        <f t="shared" si="212"/>
        <v>0.35900000000000026</v>
      </c>
      <c r="AC3392" s="110">
        <f>IF('3C-Water transport'!AG$56="no"," ",ROUND(AB3392,4))</f>
        <v>0.35899999999999999</v>
      </c>
      <c r="AD3392" s="110">
        <f>IF('3C-Water transport'!AG$57="no"," ",ROUND(AB3392,4))</f>
        <v>0.35899999999999999</v>
      </c>
      <c r="AE3392" s="110">
        <f>IF('3C-Water transport'!AG$58="no"," ",ROUND(AB3392,4))</f>
        <v>0.35899999999999999</v>
      </c>
    </row>
    <row r="3393" spans="5:31" x14ac:dyDescent="0.25">
      <c r="E3393" s="110">
        <f t="shared" si="210"/>
        <v>0.36000000000000026</v>
      </c>
      <c r="F3393" s="110">
        <f>IF('3A-Rail transport'!$AG$56="no"," ",ROUND(E3393,4))</f>
        <v>0.36</v>
      </c>
      <c r="G3393" s="110">
        <f>IF('3A-Rail transport'!$AG$57="no"," ",ROUND(E3393,4))</f>
        <v>0.36</v>
      </c>
      <c r="H3393" s="110"/>
      <c r="S3393" s="110">
        <f t="shared" si="211"/>
        <v>0.36000000000000026</v>
      </c>
      <c r="T3393" s="110">
        <f>IF('3B-Air transport'!AG$66="no"," ",ROUND(S3393,4))</f>
        <v>0.36</v>
      </c>
      <c r="U3393" s="110">
        <f>IF('3B-Air transport'!AG$67="no"," ",ROUND(S3393,4))</f>
        <v>0.36</v>
      </c>
      <c r="V3393" s="110">
        <f>IF('3B-Air transport'!AG$68="no"," ",ROUND(S3393,4))</f>
        <v>0.36</v>
      </c>
      <c r="W3393" s="110"/>
      <c r="AB3393" s="110">
        <f t="shared" si="212"/>
        <v>0.36000000000000026</v>
      </c>
      <c r="AC3393" s="110">
        <f>IF('3C-Water transport'!AG$56="no"," ",ROUND(AB3393,4))</f>
        <v>0.36</v>
      </c>
      <c r="AD3393" s="110">
        <f>IF('3C-Water transport'!AG$57="no"," ",ROUND(AB3393,4))</f>
        <v>0.36</v>
      </c>
      <c r="AE3393" s="110">
        <f>IF('3C-Water transport'!AG$58="no"," ",ROUND(AB3393,4))</f>
        <v>0.36</v>
      </c>
    </row>
    <row r="3394" spans="5:31" x14ac:dyDescent="0.25">
      <c r="E3394" s="110">
        <f t="shared" si="210"/>
        <v>0.36100000000000027</v>
      </c>
      <c r="F3394" s="110">
        <f>IF('3A-Rail transport'!$AG$56="no"," ",ROUND(E3394,4))</f>
        <v>0.36099999999999999</v>
      </c>
      <c r="G3394" s="110">
        <f>IF('3A-Rail transport'!$AG$57="no"," ",ROUND(E3394,4))</f>
        <v>0.36099999999999999</v>
      </c>
      <c r="H3394" s="110"/>
      <c r="S3394" s="110">
        <f t="shared" si="211"/>
        <v>0.36100000000000027</v>
      </c>
      <c r="T3394" s="110">
        <f>IF('3B-Air transport'!AG$66="no"," ",ROUND(S3394,4))</f>
        <v>0.36099999999999999</v>
      </c>
      <c r="U3394" s="110">
        <f>IF('3B-Air transport'!AG$67="no"," ",ROUND(S3394,4))</f>
        <v>0.36099999999999999</v>
      </c>
      <c r="V3394" s="110">
        <f>IF('3B-Air transport'!AG$68="no"," ",ROUND(S3394,4))</f>
        <v>0.36099999999999999</v>
      </c>
      <c r="W3394" s="110"/>
      <c r="AB3394" s="110">
        <f t="shared" si="212"/>
        <v>0.36100000000000027</v>
      </c>
      <c r="AC3394" s="110">
        <f>IF('3C-Water transport'!AG$56="no"," ",ROUND(AB3394,4))</f>
        <v>0.36099999999999999</v>
      </c>
      <c r="AD3394" s="110">
        <f>IF('3C-Water transport'!AG$57="no"," ",ROUND(AB3394,4))</f>
        <v>0.36099999999999999</v>
      </c>
      <c r="AE3394" s="110">
        <f>IF('3C-Water transport'!AG$58="no"," ",ROUND(AB3394,4))</f>
        <v>0.36099999999999999</v>
      </c>
    </row>
    <row r="3395" spans="5:31" x14ac:dyDescent="0.25">
      <c r="E3395" s="110">
        <f t="shared" si="210"/>
        <v>0.36200000000000027</v>
      </c>
      <c r="F3395" s="110">
        <f>IF('3A-Rail transport'!$AG$56="no"," ",ROUND(E3395,4))</f>
        <v>0.36199999999999999</v>
      </c>
      <c r="G3395" s="110">
        <f>IF('3A-Rail transport'!$AG$57="no"," ",ROUND(E3395,4))</f>
        <v>0.36199999999999999</v>
      </c>
      <c r="H3395" s="110"/>
      <c r="S3395" s="110">
        <f t="shared" si="211"/>
        <v>0.36200000000000027</v>
      </c>
      <c r="T3395" s="110">
        <f>IF('3B-Air transport'!AG$66="no"," ",ROUND(S3395,4))</f>
        <v>0.36199999999999999</v>
      </c>
      <c r="U3395" s="110">
        <f>IF('3B-Air transport'!AG$67="no"," ",ROUND(S3395,4))</f>
        <v>0.36199999999999999</v>
      </c>
      <c r="V3395" s="110">
        <f>IF('3B-Air transport'!AG$68="no"," ",ROUND(S3395,4))</f>
        <v>0.36199999999999999</v>
      </c>
      <c r="W3395" s="110"/>
      <c r="AB3395" s="110">
        <f t="shared" si="212"/>
        <v>0.36200000000000027</v>
      </c>
      <c r="AC3395" s="110">
        <f>IF('3C-Water transport'!AG$56="no"," ",ROUND(AB3395,4))</f>
        <v>0.36199999999999999</v>
      </c>
      <c r="AD3395" s="110">
        <f>IF('3C-Water transport'!AG$57="no"," ",ROUND(AB3395,4))</f>
        <v>0.36199999999999999</v>
      </c>
      <c r="AE3395" s="110">
        <f>IF('3C-Water transport'!AG$58="no"," ",ROUND(AB3395,4))</f>
        <v>0.36199999999999999</v>
      </c>
    </row>
    <row r="3396" spans="5:31" x14ac:dyDescent="0.25">
      <c r="E3396" s="110">
        <f t="shared" si="210"/>
        <v>0.36300000000000027</v>
      </c>
      <c r="F3396" s="110">
        <f>IF('3A-Rail transport'!$AG$56="no"," ",ROUND(E3396,4))</f>
        <v>0.36299999999999999</v>
      </c>
      <c r="G3396" s="110">
        <f>IF('3A-Rail transport'!$AG$57="no"," ",ROUND(E3396,4))</f>
        <v>0.36299999999999999</v>
      </c>
      <c r="H3396" s="110"/>
      <c r="S3396" s="110">
        <f t="shared" si="211"/>
        <v>0.36300000000000027</v>
      </c>
      <c r="T3396" s="110">
        <f>IF('3B-Air transport'!AG$66="no"," ",ROUND(S3396,4))</f>
        <v>0.36299999999999999</v>
      </c>
      <c r="U3396" s="110">
        <f>IF('3B-Air transport'!AG$67="no"," ",ROUND(S3396,4))</f>
        <v>0.36299999999999999</v>
      </c>
      <c r="V3396" s="110">
        <f>IF('3B-Air transport'!AG$68="no"," ",ROUND(S3396,4))</f>
        <v>0.36299999999999999</v>
      </c>
      <c r="W3396" s="110"/>
      <c r="AB3396" s="110">
        <f t="shared" si="212"/>
        <v>0.36300000000000027</v>
      </c>
      <c r="AC3396" s="110">
        <f>IF('3C-Water transport'!AG$56="no"," ",ROUND(AB3396,4))</f>
        <v>0.36299999999999999</v>
      </c>
      <c r="AD3396" s="110">
        <f>IF('3C-Water transport'!AG$57="no"," ",ROUND(AB3396,4))</f>
        <v>0.36299999999999999</v>
      </c>
      <c r="AE3396" s="110">
        <f>IF('3C-Water transport'!AG$58="no"," ",ROUND(AB3396,4))</f>
        <v>0.36299999999999999</v>
      </c>
    </row>
    <row r="3397" spans="5:31" x14ac:dyDescent="0.25">
      <c r="E3397" s="110">
        <f t="shared" si="210"/>
        <v>0.36400000000000027</v>
      </c>
      <c r="F3397" s="110">
        <f>IF('3A-Rail transport'!$AG$56="no"," ",ROUND(E3397,4))</f>
        <v>0.36399999999999999</v>
      </c>
      <c r="G3397" s="110">
        <f>IF('3A-Rail transport'!$AG$57="no"," ",ROUND(E3397,4))</f>
        <v>0.36399999999999999</v>
      </c>
      <c r="H3397" s="110"/>
      <c r="S3397" s="110">
        <f t="shared" si="211"/>
        <v>0.36400000000000027</v>
      </c>
      <c r="T3397" s="110">
        <f>IF('3B-Air transport'!AG$66="no"," ",ROUND(S3397,4))</f>
        <v>0.36399999999999999</v>
      </c>
      <c r="U3397" s="110">
        <f>IF('3B-Air transport'!AG$67="no"," ",ROUND(S3397,4))</f>
        <v>0.36399999999999999</v>
      </c>
      <c r="V3397" s="110">
        <f>IF('3B-Air transport'!AG$68="no"," ",ROUND(S3397,4))</f>
        <v>0.36399999999999999</v>
      </c>
      <c r="W3397" s="110"/>
      <c r="AB3397" s="110">
        <f t="shared" si="212"/>
        <v>0.36400000000000027</v>
      </c>
      <c r="AC3397" s="110">
        <f>IF('3C-Water transport'!AG$56="no"," ",ROUND(AB3397,4))</f>
        <v>0.36399999999999999</v>
      </c>
      <c r="AD3397" s="110">
        <f>IF('3C-Water transport'!AG$57="no"," ",ROUND(AB3397,4))</f>
        <v>0.36399999999999999</v>
      </c>
      <c r="AE3397" s="110">
        <f>IF('3C-Water transport'!AG$58="no"," ",ROUND(AB3397,4))</f>
        <v>0.36399999999999999</v>
      </c>
    </row>
    <row r="3398" spans="5:31" x14ac:dyDescent="0.25">
      <c r="E3398" s="110">
        <f t="shared" si="210"/>
        <v>0.36500000000000027</v>
      </c>
      <c r="F3398" s="110">
        <f>IF('3A-Rail transport'!$AG$56="no"," ",ROUND(E3398,4))</f>
        <v>0.36499999999999999</v>
      </c>
      <c r="G3398" s="110">
        <f>IF('3A-Rail transport'!$AG$57="no"," ",ROUND(E3398,4))</f>
        <v>0.36499999999999999</v>
      </c>
      <c r="H3398" s="110"/>
      <c r="S3398" s="110">
        <f t="shared" si="211"/>
        <v>0.36500000000000027</v>
      </c>
      <c r="T3398" s="110">
        <f>IF('3B-Air transport'!AG$66="no"," ",ROUND(S3398,4))</f>
        <v>0.36499999999999999</v>
      </c>
      <c r="U3398" s="110">
        <f>IF('3B-Air transport'!AG$67="no"," ",ROUND(S3398,4))</f>
        <v>0.36499999999999999</v>
      </c>
      <c r="V3398" s="110">
        <f>IF('3B-Air transport'!AG$68="no"," ",ROUND(S3398,4))</f>
        <v>0.36499999999999999</v>
      </c>
      <c r="W3398" s="110"/>
      <c r="AB3398" s="110">
        <f t="shared" si="212"/>
        <v>0.36500000000000027</v>
      </c>
      <c r="AC3398" s="110">
        <f>IF('3C-Water transport'!AG$56="no"," ",ROUND(AB3398,4))</f>
        <v>0.36499999999999999</v>
      </c>
      <c r="AD3398" s="110">
        <f>IF('3C-Water transport'!AG$57="no"," ",ROUND(AB3398,4))</f>
        <v>0.36499999999999999</v>
      </c>
      <c r="AE3398" s="110">
        <f>IF('3C-Water transport'!AG$58="no"," ",ROUND(AB3398,4))</f>
        <v>0.36499999999999999</v>
      </c>
    </row>
    <row r="3399" spans="5:31" x14ac:dyDescent="0.25">
      <c r="E3399" s="110">
        <f t="shared" si="210"/>
        <v>0.36600000000000027</v>
      </c>
      <c r="F3399" s="110">
        <f>IF('3A-Rail transport'!$AG$56="no"," ",ROUND(E3399,4))</f>
        <v>0.36599999999999999</v>
      </c>
      <c r="G3399" s="110">
        <f>IF('3A-Rail transport'!$AG$57="no"," ",ROUND(E3399,4))</f>
        <v>0.36599999999999999</v>
      </c>
      <c r="H3399" s="110"/>
      <c r="S3399" s="110">
        <f t="shared" si="211"/>
        <v>0.36600000000000027</v>
      </c>
      <c r="T3399" s="110">
        <f>IF('3B-Air transport'!AG$66="no"," ",ROUND(S3399,4))</f>
        <v>0.36599999999999999</v>
      </c>
      <c r="U3399" s="110">
        <f>IF('3B-Air transport'!AG$67="no"," ",ROUND(S3399,4))</f>
        <v>0.36599999999999999</v>
      </c>
      <c r="V3399" s="110">
        <f>IF('3B-Air transport'!AG$68="no"," ",ROUND(S3399,4))</f>
        <v>0.36599999999999999</v>
      </c>
      <c r="W3399" s="110"/>
      <c r="AB3399" s="110">
        <f t="shared" si="212"/>
        <v>0.36600000000000027</v>
      </c>
      <c r="AC3399" s="110">
        <f>IF('3C-Water transport'!AG$56="no"," ",ROUND(AB3399,4))</f>
        <v>0.36599999999999999</v>
      </c>
      <c r="AD3399" s="110">
        <f>IF('3C-Water transport'!AG$57="no"," ",ROUND(AB3399,4))</f>
        <v>0.36599999999999999</v>
      </c>
      <c r="AE3399" s="110">
        <f>IF('3C-Water transport'!AG$58="no"," ",ROUND(AB3399,4))</f>
        <v>0.36599999999999999</v>
      </c>
    </row>
    <row r="3400" spans="5:31" x14ac:dyDescent="0.25">
      <c r="E3400" s="110">
        <f t="shared" si="210"/>
        <v>0.36700000000000027</v>
      </c>
      <c r="F3400" s="110">
        <f>IF('3A-Rail transport'!$AG$56="no"," ",ROUND(E3400,4))</f>
        <v>0.36699999999999999</v>
      </c>
      <c r="G3400" s="110">
        <f>IF('3A-Rail transport'!$AG$57="no"," ",ROUND(E3400,4))</f>
        <v>0.36699999999999999</v>
      </c>
      <c r="H3400" s="110"/>
      <c r="S3400" s="110">
        <f t="shared" si="211"/>
        <v>0.36700000000000027</v>
      </c>
      <c r="T3400" s="110">
        <f>IF('3B-Air transport'!AG$66="no"," ",ROUND(S3400,4))</f>
        <v>0.36699999999999999</v>
      </c>
      <c r="U3400" s="110">
        <f>IF('3B-Air transport'!AG$67="no"," ",ROUND(S3400,4))</f>
        <v>0.36699999999999999</v>
      </c>
      <c r="V3400" s="110">
        <f>IF('3B-Air transport'!AG$68="no"," ",ROUND(S3400,4))</f>
        <v>0.36699999999999999</v>
      </c>
      <c r="W3400" s="110"/>
      <c r="AB3400" s="110">
        <f t="shared" si="212"/>
        <v>0.36700000000000027</v>
      </c>
      <c r="AC3400" s="110">
        <f>IF('3C-Water transport'!AG$56="no"," ",ROUND(AB3400,4))</f>
        <v>0.36699999999999999</v>
      </c>
      <c r="AD3400" s="110">
        <f>IF('3C-Water transport'!AG$57="no"," ",ROUND(AB3400,4))</f>
        <v>0.36699999999999999</v>
      </c>
      <c r="AE3400" s="110">
        <f>IF('3C-Water transport'!AG$58="no"," ",ROUND(AB3400,4))</f>
        <v>0.36699999999999999</v>
      </c>
    </row>
    <row r="3401" spans="5:31" x14ac:dyDescent="0.25">
      <c r="E3401" s="110">
        <f t="shared" si="210"/>
        <v>0.36800000000000027</v>
      </c>
      <c r="F3401" s="110">
        <f>IF('3A-Rail transport'!$AG$56="no"," ",ROUND(E3401,4))</f>
        <v>0.36799999999999999</v>
      </c>
      <c r="G3401" s="110">
        <f>IF('3A-Rail transport'!$AG$57="no"," ",ROUND(E3401,4))</f>
        <v>0.36799999999999999</v>
      </c>
      <c r="H3401" s="110"/>
      <c r="S3401" s="110">
        <f t="shared" si="211"/>
        <v>0.36800000000000027</v>
      </c>
      <c r="T3401" s="110">
        <f>IF('3B-Air transport'!AG$66="no"," ",ROUND(S3401,4))</f>
        <v>0.36799999999999999</v>
      </c>
      <c r="U3401" s="110">
        <f>IF('3B-Air transport'!AG$67="no"," ",ROUND(S3401,4))</f>
        <v>0.36799999999999999</v>
      </c>
      <c r="V3401" s="110">
        <f>IF('3B-Air transport'!AG$68="no"," ",ROUND(S3401,4))</f>
        <v>0.36799999999999999</v>
      </c>
      <c r="W3401" s="110"/>
      <c r="AB3401" s="110">
        <f t="shared" si="212"/>
        <v>0.36800000000000027</v>
      </c>
      <c r="AC3401" s="110">
        <f>IF('3C-Water transport'!AG$56="no"," ",ROUND(AB3401,4))</f>
        <v>0.36799999999999999</v>
      </c>
      <c r="AD3401" s="110">
        <f>IF('3C-Water transport'!AG$57="no"," ",ROUND(AB3401,4))</f>
        <v>0.36799999999999999</v>
      </c>
      <c r="AE3401" s="110">
        <f>IF('3C-Water transport'!AG$58="no"," ",ROUND(AB3401,4))</f>
        <v>0.36799999999999999</v>
      </c>
    </row>
    <row r="3402" spans="5:31" x14ac:dyDescent="0.25">
      <c r="E3402" s="110">
        <f t="shared" si="210"/>
        <v>0.36900000000000027</v>
      </c>
      <c r="F3402" s="110">
        <f>IF('3A-Rail transport'!$AG$56="no"," ",ROUND(E3402,4))</f>
        <v>0.36899999999999999</v>
      </c>
      <c r="G3402" s="110">
        <f>IF('3A-Rail transport'!$AG$57="no"," ",ROUND(E3402,4))</f>
        <v>0.36899999999999999</v>
      </c>
      <c r="H3402" s="110"/>
      <c r="S3402" s="110">
        <f t="shared" si="211"/>
        <v>0.36900000000000027</v>
      </c>
      <c r="T3402" s="110">
        <f>IF('3B-Air transport'!AG$66="no"," ",ROUND(S3402,4))</f>
        <v>0.36899999999999999</v>
      </c>
      <c r="U3402" s="110">
        <f>IF('3B-Air transport'!AG$67="no"," ",ROUND(S3402,4))</f>
        <v>0.36899999999999999</v>
      </c>
      <c r="V3402" s="110">
        <f>IF('3B-Air transport'!AG$68="no"," ",ROUND(S3402,4))</f>
        <v>0.36899999999999999</v>
      </c>
      <c r="W3402" s="110"/>
      <c r="AB3402" s="110">
        <f t="shared" si="212"/>
        <v>0.36900000000000027</v>
      </c>
      <c r="AC3402" s="110">
        <f>IF('3C-Water transport'!AG$56="no"," ",ROUND(AB3402,4))</f>
        <v>0.36899999999999999</v>
      </c>
      <c r="AD3402" s="110">
        <f>IF('3C-Water transport'!AG$57="no"," ",ROUND(AB3402,4))</f>
        <v>0.36899999999999999</v>
      </c>
      <c r="AE3402" s="110">
        <f>IF('3C-Water transport'!AG$58="no"," ",ROUND(AB3402,4))</f>
        <v>0.36899999999999999</v>
      </c>
    </row>
    <row r="3403" spans="5:31" x14ac:dyDescent="0.25">
      <c r="E3403" s="110">
        <f t="shared" si="210"/>
        <v>0.37000000000000027</v>
      </c>
      <c r="F3403" s="110">
        <f>IF('3A-Rail transport'!$AG$56="no"," ",ROUND(E3403,4))</f>
        <v>0.37</v>
      </c>
      <c r="G3403" s="110">
        <f>IF('3A-Rail transport'!$AG$57="no"," ",ROUND(E3403,4))</f>
        <v>0.37</v>
      </c>
      <c r="H3403" s="110"/>
      <c r="S3403" s="110">
        <f t="shared" si="211"/>
        <v>0.37000000000000027</v>
      </c>
      <c r="T3403" s="110">
        <f>IF('3B-Air transport'!AG$66="no"," ",ROUND(S3403,4))</f>
        <v>0.37</v>
      </c>
      <c r="U3403" s="110">
        <f>IF('3B-Air transport'!AG$67="no"," ",ROUND(S3403,4))</f>
        <v>0.37</v>
      </c>
      <c r="V3403" s="110">
        <f>IF('3B-Air transport'!AG$68="no"," ",ROUND(S3403,4))</f>
        <v>0.37</v>
      </c>
      <c r="W3403" s="110"/>
      <c r="AB3403" s="110">
        <f t="shared" si="212"/>
        <v>0.37000000000000027</v>
      </c>
      <c r="AC3403" s="110">
        <f>IF('3C-Water transport'!AG$56="no"," ",ROUND(AB3403,4))</f>
        <v>0.37</v>
      </c>
      <c r="AD3403" s="110">
        <f>IF('3C-Water transport'!AG$57="no"," ",ROUND(AB3403,4))</f>
        <v>0.37</v>
      </c>
      <c r="AE3403" s="110">
        <f>IF('3C-Water transport'!AG$58="no"," ",ROUND(AB3403,4))</f>
        <v>0.37</v>
      </c>
    </row>
    <row r="3404" spans="5:31" x14ac:dyDescent="0.25">
      <c r="E3404" s="110">
        <f t="shared" si="210"/>
        <v>0.37100000000000027</v>
      </c>
      <c r="F3404" s="110">
        <f>IF('3A-Rail transport'!$AG$56="no"," ",ROUND(E3404,4))</f>
        <v>0.371</v>
      </c>
      <c r="G3404" s="110">
        <f>IF('3A-Rail transport'!$AG$57="no"," ",ROUND(E3404,4))</f>
        <v>0.371</v>
      </c>
      <c r="H3404" s="110"/>
      <c r="S3404" s="110">
        <f t="shared" si="211"/>
        <v>0.37100000000000027</v>
      </c>
      <c r="T3404" s="110">
        <f>IF('3B-Air transport'!AG$66="no"," ",ROUND(S3404,4))</f>
        <v>0.371</v>
      </c>
      <c r="U3404" s="110">
        <f>IF('3B-Air transport'!AG$67="no"," ",ROUND(S3404,4))</f>
        <v>0.371</v>
      </c>
      <c r="V3404" s="110">
        <f>IF('3B-Air transport'!AG$68="no"," ",ROUND(S3404,4))</f>
        <v>0.371</v>
      </c>
      <c r="W3404" s="110"/>
      <c r="AB3404" s="110">
        <f t="shared" si="212"/>
        <v>0.37100000000000027</v>
      </c>
      <c r="AC3404" s="110">
        <f>IF('3C-Water transport'!AG$56="no"," ",ROUND(AB3404,4))</f>
        <v>0.371</v>
      </c>
      <c r="AD3404" s="110">
        <f>IF('3C-Water transport'!AG$57="no"," ",ROUND(AB3404,4))</f>
        <v>0.371</v>
      </c>
      <c r="AE3404" s="110">
        <f>IF('3C-Water transport'!AG$58="no"," ",ROUND(AB3404,4))</f>
        <v>0.371</v>
      </c>
    </row>
    <row r="3405" spans="5:31" x14ac:dyDescent="0.25">
      <c r="E3405" s="110">
        <f t="shared" si="210"/>
        <v>0.37200000000000027</v>
      </c>
      <c r="F3405" s="110">
        <f>IF('3A-Rail transport'!$AG$56="no"," ",ROUND(E3405,4))</f>
        <v>0.372</v>
      </c>
      <c r="G3405" s="110">
        <f>IF('3A-Rail transport'!$AG$57="no"," ",ROUND(E3405,4))</f>
        <v>0.372</v>
      </c>
      <c r="H3405" s="110"/>
      <c r="S3405" s="110">
        <f t="shared" si="211"/>
        <v>0.37200000000000027</v>
      </c>
      <c r="T3405" s="110">
        <f>IF('3B-Air transport'!AG$66="no"," ",ROUND(S3405,4))</f>
        <v>0.372</v>
      </c>
      <c r="U3405" s="110">
        <f>IF('3B-Air transport'!AG$67="no"," ",ROUND(S3405,4))</f>
        <v>0.372</v>
      </c>
      <c r="V3405" s="110">
        <f>IF('3B-Air transport'!AG$68="no"," ",ROUND(S3405,4))</f>
        <v>0.372</v>
      </c>
      <c r="W3405" s="110"/>
      <c r="AB3405" s="110">
        <f t="shared" si="212"/>
        <v>0.37200000000000027</v>
      </c>
      <c r="AC3405" s="110">
        <f>IF('3C-Water transport'!AG$56="no"," ",ROUND(AB3405,4))</f>
        <v>0.372</v>
      </c>
      <c r="AD3405" s="110">
        <f>IF('3C-Water transport'!AG$57="no"," ",ROUND(AB3405,4))</f>
        <v>0.372</v>
      </c>
      <c r="AE3405" s="110">
        <f>IF('3C-Water transport'!AG$58="no"," ",ROUND(AB3405,4))</f>
        <v>0.372</v>
      </c>
    </row>
    <row r="3406" spans="5:31" x14ac:dyDescent="0.25">
      <c r="E3406" s="110">
        <f t="shared" si="210"/>
        <v>0.37300000000000028</v>
      </c>
      <c r="F3406" s="110">
        <f>IF('3A-Rail transport'!$AG$56="no"," ",ROUND(E3406,4))</f>
        <v>0.373</v>
      </c>
      <c r="G3406" s="110">
        <f>IF('3A-Rail transport'!$AG$57="no"," ",ROUND(E3406,4))</f>
        <v>0.373</v>
      </c>
      <c r="H3406" s="110"/>
      <c r="S3406" s="110">
        <f t="shared" si="211"/>
        <v>0.37300000000000028</v>
      </c>
      <c r="T3406" s="110">
        <f>IF('3B-Air transport'!AG$66="no"," ",ROUND(S3406,4))</f>
        <v>0.373</v>
      </c>
      <c r="U3406" s="110">
        <f>IF('3B-Air transport'!AG$67="no"," ",ROUND(S3406,4))</f>
        <v>0.373</v>
      </c>
      <c r="V3406" s="110">
        <f>IF('3B-Air transport'!AG$68="no"," ",ROUND(S3406,4))</f>
        <v>0.373</v>
      </c>
      <c r="W3406" s="110"/>
      <c r="AB3406" s="110">
        <f t="shared" si="212"/>
        <v>0.37300000000000028</v>
      </c>
      <c r="AC3406" s="110">
        <f>IF('3C-Water transport'!AG$56="no"," ",ROUND(AB3406,4))</f>
        <v>0.373</v>
      </c>
      <c r="AD3406" s="110">
        <f>IF('3C-Water transport'!AG$57="no"," ",ROUND(AB3406,4))</f>
        <v>0.373</v>
      </c>
      <c r="AE3406" s="110">
        <f>IF('3C-Water transport'!AG$58="no"," ",ROUND(AB3406,4))</f>
        <v>0.373</v>
      </c>
    </row>
    <row r="3407" spans="5:31" x14ac:dyDescent="0.25">
      <c r="E3407" s="110">
        <f t="shared" si="210"/>
        <v>0.37400000000000028</v>
      </c>
      <c r="F3407" s="110">
        <f>IF('3A-Rail transport'!$AG$56="no"," ",ROUND(E3407,4))</f>
        <v>0.374</v>
      </c>
      <c r="G3407" s="110">
        <f>IF('3A-Rail transport'!$AG$57="no"," ",ROUND(E3407,4))</f>
        <v>0.374</v>
      </c>
      <c r="H3407" s="110"/>
      <c r="S3407" s="110">
        <f t="shared" si="211"/>
        <v>0.37400000000000028</v>
      </c>
      <c r="T3407" s="110">
        <f>IF('3B-Air transport'!AG$66="no"," ",ROUND(S3407,4))</f>
        <v>0.374</v>
      </c>
      <c r="U3407" s="110">
        <f>IF('3B-Air transport'!AG$67="no"," ",ROUND(S3407,4))</f>
        <v>0.374</v>
      </c>
      <c r="V3407" s="110">
        <f>IF('3B-Air transport'!AG$68="no"," ",ROUND(S3407,4))</f>
        <v>0.374</v>
      </c>
      <c r="W3407" s="110"/>
      <c r="AB3407" s="110">
        <f t="shared" si="212"/>
        <v>0.37400000000000028</v>
      </c>
      <c r="AC3407" s="110">
        <f>IF('3C-Water transport'!AG$56="no"," ",ROUND(AB3407,4))</f>
        <v>0.374</v>
      </c>
      <c r="AD3407" s="110">
        <f>IF('3C-Water transport'!AG$57="no"," ",ROUND(AB3407,4))</f>
        <v>0.374</v>
      </c>
      <c r="AE3407" s="110">
        <f>IF('3C-Water transport'!AG$58="no"," ",ROUND(AB3407,4))</f>
        <v>0.374</v>
      </c>
    </row>
    <row r="3408" spans="5:31" x14ac:dyDescent="0.25">
      <c r="E3408" s="110">
        <f t="shared" si="210"/>
        <v>0.37500000000000028</v>
      </c>
      <c r="F3408" s="110">
        <f>IF('3A-Rail transport'!$AG$56="no"," ",ROUND(E3408,4))</f>
        <v>0.375</v>
      </c>
      <c r="G3408" s="110">
        <f>IF('3A-Rail transport'!$AG$57="no"," ",ROUND(E3408,4))</f>
        <v>0.375</v>
      </c>
      <c r="H3408" s="110"/>
      <c r="S3408" s="110">
        <f t="shared" si="211"/>
        <v>0.37500000000000028</v>
      </c>
      <c r="T3408" s="110">
        <f>IF('3B-Air transport'!AG$66="no"," ",ROUND(S3408,4))</f>
        <v>0.375</v>
      </c>
      <c r="U3408" s="110">
        <f>IF('3B-Air transport'!AG$67="no"," ",ROUND(S3408,4))</f>
        <v>0.375</v>
      </c>
      <c r="V3408" s="110">
        <f>IF('3B-Air transport'!AG$68="no"," ",ROUND(S3408,4))</f>
        <v>0.375</v>
      </c>
      <c r="W3408" s="110"/>
      <c r="AB3408" s="110">
        <f t="shared" si="212"/>
        <v>0.37500000000000028</v>
      </c>
      <c r="AC3408" s="110">
        <f>IF('3C-Water transport'!AG$56="no"," ",ROUND(AB3408,4))</f>
        <v>0.375</v>
      </c>
      <c r="AD3408" s="110">
        <f>IF('3C-Water transport'!AG$57="no"," ",ROUND(AB3408,4))</f>
        <v>0.375</v>
      </c>
      <c r="AE3408" s="110">
        <f>IF('3C-Water transport'!AG$58="no"," ",ROUND(AB3408,4))</f>
        <v>0.375</v>
      </c>
    </row>
    <row r="3409" spans="5:31" x14ac:dyDescent="0.25">
      <c r="E3409" s="110">
        <f t="shared" si="210"/>
        <v>0.37600000000000028</v>
      </c>
      <c r="F3409" s="110">
        <f>IF('3A-Rail transport'!$AG$56="no"," ",ROUND(E3409,4))</f>
        <v>0.376</v>
      </c>
      <c r="G3409" s="110">
        <f>IF('3A-Rail transport'!$AG$57="no"," ",ROUND(E3409,4))</f>
        <v>0.376</v>
      </c>
      <c r="H3409" s="110"/>
      <c r="S3409" s="110">
        <f t="shared" si="211"/>
        <v>0.37600000000000028</v>
      </c>
      <c r="T3409" s="110">
        <f>IF('3B-Air transport'!AG$66="no"," ",ROUND(S3409,4))</f>
        <v>0.376</v>
      </c>
      <c r="U3409" s="110">
        <f>IF('3B-Air transport'!AG$67="no"," ",ROUND(S3409,4))</f>
        <v>0.376</v>
      </c>
      <c r="V3409" s="110">
        <f>IF('3B-Air transport'!AG$68="no"," ",ROUND(S3409,4))</f>
        <v>0.376</v>
      </c>
      <c r="W3409" s="110"/>
      <c r="AB3409" s="110">
        <f t="shared" si="212"/>
        <v>0.37600000000000028</v>
      </c>
      <c r="AC3409" s="110">
        <f>IF('3C-Water transport'!AG$56="no"," ",ROUND(AB3409,4))</f>
        <v>0.376</v>
      </c>
      <c r="AD3409" s="110">
        <f>IF('3C-Water transport'!AG$57="no"," ",ROUND(AB3409,4))</f>
        <v>0.376</v>
      </c>
      <c r="AE3409" s="110">
        <f>IF('3C-Water transport'!AG$58="no"," ",ROUND(AB3409,4))</f>
        <v>0.376</v>
      </c>
    </row>
    <row r="3410" spans="5:31" x14ac:dyDescent="0.25">
      <c r="E3410" s="110">
        <f t="shared" si="210"/>
        <v>0.37700000000000028</v>
      </c>
      <c r="F3410" s="110">
        <f>IF('3A-Rail transport'!$AG$56="no"," ",ROUND(E3410,4))</f>
        <v>0.377</v>
      </c>
      <c r="G3410" s="110">
        <f>IF('3A-Rail transport'!$AG$57="no"," ",ROUND(E3410,4))</f>
        <v>0.377</v>
      </c>
      <c r="H3410" s="110"/>
      <c r="S3410" s="110">
        <f t="shared" si="211"/>
        <v>0.37700000000000028</v>
      </c>
      <c r="T3410" s="110">
        <f>IF('3B-Air transport'!AG$66="no"," ",ROUND(S3410,4))</f>
        <v>0.377</v>
      </c>
      <c r="U3410" s="110">
        <f>IF('3B-Air transport'!AG$67="no"," ",ROUND(S3410,4))</f>
        <v>0.377</v>
      </c>
      <c r="V3410" s="110">
        <f>IF('3B-Air transport'!AG$68="no"," ",ROUND(S3410,4))</f>
        <v>0.377</v>
      </c>
      <c r="W3410" s="110"/>
      <c r="AB3410" s="110">
        <f t="shared" si="212"/>
        <v>0.37700000000000028</v>
      </c>
      <c r="AC3410" s="110">
        <f>IF('3C-Water transport'!AG$56="no"," ",ROUND(AB3410,4))</f>
        <v>0.377</v>
      </c>
      <c r="AD3410" s="110">
        <f>IF('3C-Water transport'!AG$57="no"," ",ROUND(AB3410,4))</f>
        <v>0.377</v>
      </c>
      <c r="AE3410" s="110">
        <f>IF('3C-Water transport'!AG$58="no"," ",ROUND(AB3410,4))</f>
        <v>0.377</v>
      </c>
    </row>
    <row r="3411" spans="5:31" x14ac:dyDescent="0.25">
      <c r="E3411" s="110">
        <f t="shared" si="210"/>
        <v>0.37800000000000028</v>
      </c>
      <c r="F3411" s="110">
        <f>IF('3A-Rail transport'!$AG$56="no"," ",ROUND(E3411,4))</f>
        <v>0.378</v>
      </c>
      <c r="G3411" s="110">
        <f>IF('3A-Rail transport'!$AG$57="no"," ",ROUND(E3411,4))</f>
        <v>0.378</v>
      </c>
      <c r="H3411" s="110"/>
      <c r="S3411" s="110">
        <f t="shared" si="211"/>
        <v>0.37800000000000028</v>
      </c>
      <c r="T3411" s="110">
        <f>IF('3B-Air transport'!AG$66="no"," ",ROUND(S3411,4))</f>
        <v>0.378</v>
      </c>
      <c r="U3411" s="110">
        <f>IF('3B-Air transport'!AG$67="no"," ",ROUND(S3411,4))</f>
        <v>0.378</v>
      </c>
      <c r="V3411" s="110">
        <f>IF('3B-Air transport'!AG$68="no"," ",ROUND(S3411,4))</f>
        <v>0.378</v>
      </c>
      <c r="W3411" s="110"/>
      <c r="AB3411" s="110">
        <f t="shared" si="212"/>
        <v>0.37800000000000028</v>
      </c>
      <c r="AC3411" s="110">
        <f>IF('3C-Water transport'!AG$56="no"," ",ROUND(AB3411,4))</f>
        <v>0.378</v>
      </c>
      <c r="AD3411" s="110">
        <f>IF('3C-Water transport'!AG$57="no"," ",ROUND(AB3411,4))</f>
        <v>0.378</v>
      </c>
      <c r="AE3411" s="110">
        <f>IF('3C-Water transport'!AG$58="no"," ",ROUND(AB3411,4))</f>
        <v>0.378</v>
      </c>
    </row>
    <row r="3412" spans="5:31" x14ac:dyDescent="0.25">
      <c r="E3412" s="110">
        <f t="shared" si="210"/>
        <v>0.37900000000000028</v>
      </c>
      <c r="F3412" s="110">
        <f>IF('3A-Rail transport'!$AG$56="no"," ",ROUND(E3412,4))</f>
        <v>0.379</v>
      </c>
      <c r="G3412" s="110">
        <f>IF('3A-Rail transport'!$AG$57="no"," ",ROUND(E3412,4))</f>
        <v>0.379</v>
      </c>
      <c r="H3412" s="110"/>
      <c r="S3412" s="110">
        <f t="shared" si="211"/>
        <v>0.37900000000000028</v>
      </c>
      <c r="T3412" s="110">
        <f>IF('3B-Air transport'!AG$66="no"," ",ROUND(S3412,4))</f>
        <v>0.379</v>
      </c>
      <c r="U3412" s="110">
        <f>IF('3B-Air transport'!AG$67="no"," ",ROUND(S3412,4))</f>
        <v>0.379</v>
      </c>
      <c r="V3412" s="110">
        <f>IF('3B-Air transport'!AG$68="no"," ",ROUND(S3412,4))</f>
        <v>0.379</v>
      </c>
      <c r="W3412" s="110"/>
      <c r="AB3412" s="110">
        <f t="shared" si="212"/>
        <v>0.37900000000000028</v>
      </c>
      <c r="AC3412" s="110">
        <f>IF('3C-Water transport'!AG$56="no"," ",ROUND(AB3412,4))</f>
        <v>0.379</v>
      </c>
      <c r="AD3412" s="110">
        <f>IF('3C-Water transport'!AG$57="no"," ",ROUND(AB3412,4))</f>
        <v>0.379</v>
      </c>
      <c r="AE3412" s="110">
        <f>IF('3C-Water transport'!AG$58="no"," ",ROUND(AB3412,4))</f>
        <v>0.379</v>
      </c>
    </row>
    <row r="3413" spans="5:31" x14ac:dyDescent="0.25">
      <c r="E3413" s="110">
        <f t="shared" si="210"/>
        <v>0.38000000000000028</v>
      </c>
      <c r="F3413" s="110">
        <f>IF('3A-Rail transport'!$AG$56="no"," ",ROUND(E3413,4))</f>
        <v>0.38</v>
      </c>
      <c r="G3413" s="110">
        <f>IF('3A-Rail transport'!$AG$57="no"," ",ROUND(E3413,4))</f>
        <v>0.38</v>
      </c>
      <c r="H3413" s="110"/>
      <c r="S3413" s="110">
        <f t="shared" si="211"/>
        <v>0.38000000000000028</v>
      </c>
      <c r="T3413" s="110">
        <f>IF('3B-Air transport'!AG$66="no"," ",ROUND(S3413,4))</f>
        <v>0.38</v>
      </c>
      <c r="U3413" s="110">
        <f>IF('3B-Air transport'!AG$67="no"," ",ROUND(S3413,4))</f>
        <v>0.38</v>
      </c>
      <c r="V3413" s="110">
        <f>IF('3B-Air transport'!AG$68="no"," ",ROUND(S3413,4))</f>
        <v>0.38</v>
      </c>
      <c r="W3413" s="110"/>
      <c r="AB3413" s="110">
        <f t="shared" si="212"/>
        <v>0.38000000000000028</v>
      </c>
      <c r="AC3413" s="110">
        <f>IF('3C-Water transport'!AG$56="no"," ",ROUND(AB3413,4))</f>
        <v>0.38</v>
      </c>
      <c r="AD3413" s="110">
        <f>IF('3C-Water transport'!AG$57="no"," ",ROUND(AB3413,4))</f>
        <v>0.38</v>
      </c>
      <c r="AE3413" s="110">
        <f>IF('3C-Water transport'!AG$58="no"," ",ROUND(AB3413,4))</f>
        <v>0.38</v>
      </c>
    </row>
    <row r="3414" spans="5:31" x14ac:dyDescent="0.25">
      <c r="E3414" s="110">
        <f t="shared" si="210"/>
        <v>0.38100000000000028</v>
      </c>
      <c r="F3414" s="110">
        <f>IF('3A-Rail transport'!$AG$56="no"," ",ROUND(E3414,4))</f>
        <v>0.38100000000000001</v>
      </c>
      <c r="G3414" s="110">
        <f>IF('3A-Rail transport'!$AG$57="no"," ",ROUND(E3414,4))</f>
        <v>0.38100000000000001</v>
      </c>
      <c r="H3414" s="110"/>
      <c r="S3414" s="110">
        <f t="shared" si="211"/>
        <v>0.38100000000000028</v>
      </c>
      <c r="T3414" s="110">
        <f>IF('3B-Air transport'!AG$66="no"," ",ROUND(S3414,4))</f>
        <v>0.38100000000000001</v>
      </c>
      <c r="U3414" s="110">
        <f>IF('3B-Air transport'!AG$67="no"," ",ROUND(S3414,4))</f>
        <v>0.38100000000000001</v>
      </c>
      <c r="V3414" s="110">
        <f>IF('3B-Air transport'!AG$68="no"," ",ROUND(S3414,4))</f>
        <v>0.38100000000000001</v>
      </c>
      <c r="W3414" s="110"/>
      <c r="AB3414" s="110">
        <f t="shared" si="212"/>
        <v>0.38100000000000028</v>
      </c>
      <c r="AC3414" s="110">
        <f>IF('3C-Water transport'!AG$56="no"," ",ROUND(AB3414,4))</f>
        <v>0.38100000000000001</v>
      </c>
      <c r="AD3414" s="110">
        <f>IF('3C-Water transport'!AG$57="no"," ",ROUND(AB3414,4))</f>
        <v>0.38100000000000001</v>
      </c>
      <c r="AE3414" s="110">
        <f>IF('3C-Water transport'!AG$58="no"," ",ROUND(AB3414,4))</f>
        <v>0.38100000000000001</v>
      </c>
    </row>
    <row r="3415" spans="5:31" x14ac:dyDescent="0.25">
      <c r="E3415" s="110">
        <f t="shared" si="210"/>
        <v>0.38200000000000028</v>
      </c>
      <c r="F3415" s="110">
        <f>IF('3A-Rail transport'!$AG$56="no"," ",ROUND(E3415,4))</f>
        <v>0.38200000000000001</v>
      </c>
      <c r="G3415" s="110">
        <f>IF('3A-Rail transport'!$AG$57="no"," ",ROUND(E3415,4))</f>
        <v>0.38200000000000001</v>
      </c>
      <c r="H3415" s="110"/>
      <c r="S3415" s="110">
        <f t="shared" si="211"/>
        <v>0.38200000000000028</v>
      </c>
      <c r="T3415" s="110">
        <f>IF('3B-Air transport'!AG$66="no"," ",ROUND(S3415,4))</f>
        <v>0.38200000000000001</v>
      </c>
      <c r="U3415" s="110">
        <f>IF('3B-Air transport'!AG$67="no"," ",ROUND(S3415,4))</f>
        <v>0.38200000000000001</v>
      </c>
      <c r="V3415" s="110">
        <f>IF('3B-Air transport'!AG$68="no"," ",ROUND(S3415,4))</f>
        <v>0.38200000000000001</v>
      </c>
      <c r="W3415" s="110"/>
      <c r="AB3415" s="110">
        <f t="shared" si="212"/>
        <v>0.38200000000000028</v>
      </c>
      <c r="AC3415" s="110">
        <f>IF('3C-Water transport'!AG$56="no"," ",ROUND(AB3415,4))</f>
        <v>0.38200000000000001</v>
      </c>
      <c r="AD3415" s="110">
        <f>IF('3C-Water transport'!AG$57="no"," ",ROUND(AB3415,4))</f>
        <v>0.38200000000000001</v>
      </c>
      <c r="AE3415" s="110">
        <f>IF('3C-Water transport'!AG$58="no"," ",ROUND(AB3415,4))</f>
        <v>0.38200000000000001</v>
      </c>
    </row>
    <row r="3416" spans="5:31" x14ac:dyDescent="0.25">
      <c r="E3416" s="110">
        <f t="shared" si="210"/>
        <v>0.38300000000000028</v>
      </c>
      <c r="F3416" s="110">
        <f>IF('3A-Rail transport'!$AG$56="no"," ",ROUND(E3416,4))</f>
        <v>0.38300000000000001</v>
      </c>
      <c r="G3416" s="110">
        <f>IF('3A-Rail transport'!$AG$57="no"," ",ROUND(E3416,4))</f>
        <v>0.38300000000000001</v>
      </c>
      <c r="H3416" s="110"/>
      <c r="S3416" s="110">
        <f t="shared" si="211"/>
        <v>0.38300000000000028</v>
      </c>
      <c r="T3416" s="110">
        <f>IF('3B-Air transport'!AG$66="no"," ",ROUND(S3416,4))</f>
        <v>0.38300000000000001</v>
      </c>
      <c r="U3416" s="110">
        <f>IF('3B-Air transport'!AG$67="no"," ",ROUND(S3416,4))</f>
        <v>0.38300000000000001</v>
      </c>
      <c r="V3416" s="110">
        <f>IF('3B-Air transport'!AG$68="no"," ",ROUND(S3416,4))</f>
        <v>0.38300000000000001</v>
      </c>
      <c r="W3416" s="110"/>
      <c r="AB3416" s="110">
        <f t="shared" si="212"/>
        <v>0.38300000000000028</v>
      </c>
      <c r="AC3416" s="110">
        <f>IF('3C-Water transport'!AG$56="no"," ",ROUND(AB3416,4))</f>
        <v>0.38300000000000001</v>
      </c>
      <c r="AD3416" s="110">
        <f>IF('3C-Water transport'!AG$57="no"," ",ROUND(AB3416,4))</f>
        <v>0.38300000000000001</v>
      </c>
      <c r="AE3416" s="110">
        <f>IF('3C-Water transport'!AG$58="no"," ",ROUND(AB3416,4))</f>
        <v>0.38300000000000001</v>
      </c>
    </row>
    <row r="3417" spans="5:31" x14ac:dyDescent="0.25">
      <c r="E3417" s="110">
        <f t="shared" si="210"/>
        <v>0.38400000000000029</v>
      </c>
      <c r="F3417" s="110">
        <f>IF('3A-Rail transport'!$AG$56="no"," ",ROUND(E3417,4))</f>
        <v>0.38400000000000001</v>
      </c>
      <c r="G3417" s="110">
        <f>IF('3A-Rail transport'!$AG$57="no"," ",ROUND(E3417,4))</f>
        <v>0.38400000000000001</v>
      </c>
      <c r="H3417" s="110"/>
      <c r="S3417" s="110">
        <f t="shared" si="211"/>
        <v>0.38400000000000029</v>
      </c>
      <c r="T3417" s="110">
        <f>IF('3B-Air transport'!AG$66="no"," ",ROUND(S3417,4))</f>
        <v>0.38400000000000001</v>
      </c>
      <c r="U3417" s="110">
        <f>IF('3B-Air transport'!AG$67="no"," ",ROUND(S3417,4))</f>
        <v>0.38400000000000001</v>
      </c>
      <c r="V3417" s="110">
        <f>IF('3B-Air transport'!AG$68="no"," ",ROUND(S3417,4))</f>
        <v>0.38400000000000001</v>
      </c>
      <c r="W3417" s="110"/>
      <c r="AB3417" s="110">
        <f t="shared" si="212"/>
        <v>0.38400000000000029</v>
      </c>
      <c r="AC3417" s="110">
        <f>IF('3C-Water transport'!AG$56="no"," ",ROUND(AB3417,4))</f>
        <v>0.38400000000000001</v>
      </c>
      <c r="AD3417" s="110">
        <f>IF('3C-Water transport'!AG$57="no"," ",ROUND(AB3417,4))</f>
        <v>0.38400000000000001</v>
      </c>
      <c r="AE3417" s="110">
        <f>IF('3C-Water transport'!AG$58="no"," ",ROUND(AB3417,4))</f>
        <v>0.38400000000000001</v>
      </c>
    </row>
    <row r="3418" spans="5:31" x14ac:dyDescent="0.25">
      <c r="E3418" s="110">
        <f t="shared" ref="E3418:E3481" si="213">E3417+0.001</f>
        <v>0.38500000000000029</v>
      </c>
      <c r="F3418" s="110">
        <f>IF('3A-Rail transport'!$AG$56="no"," ",ROUND(E3418,4))</f>
        <v>0.38500000000000001</v>
      </c>
      <c r="G3418" s="110">
        <f>IF('3A-Rail transport'!$AG$57="no"," ",ROUND(E3418,4))</f>
        <v>0.38500000000000001</v>
      </c>
      <c r="H3418" s="110"/>
      <c r="S3418" s="110">
        <f t="shared" ref="S3418:S3481" si="214">S3417+0.001</f>
        <v>0.38500000000000029</v>
      </c>
      <c r="T3418" s="110">
        <f>IF('3B-Air transport'!AG$66="no"," ",ROUND(S3418,4))</f>
        <v>0.38500000000000001</v>
      </c>
      <c r="U3418" s="110">
        <f>IF('3B-Air transport'!AG$67="no"," ",ROUND(S3418,4))</f>
        <v>0.38500000000000001</v>
      </c>
      <c r="V3418" s="110">
        <f>IF('3B-Air transport'!AG$68="no"," ",ROUND(S3418,4))</f>
        <v>0.38500000000000001</v>
      </c>
      <c r="W3418" s="110"/>
      <c r="AB3418" s="110">
        <f t="shared" ref="AB3418:AB3481" si="215">AB3417+0.001</f>
        <v>0.38500000000000029</v>
      </c>
      <c r="AC3418" s="110">
        <f>IF('3C-Water transport'!AG$56="no"," ",ROUND(AB3418,4))</f>
        <v>0.38500000000000001</v>
      </c>
      <c r="AD3418" s="110">
        <f>IF('3C-Water transport'!AG$57="no"," ",ROUND(AB3418,4))</f>
        <v>0.38500000000000001</v>
      </c>
      <c r="AE3418" s="110">
        <f>IF('3C-Water transport'!AG$58="no"," ",ROUND(AB3418,4))</f>
        <v>0.38500000000000001</v>
      </c>
    </row>
    <row r="3419" spans="5:31" x14ac:dyDescent="0.25">
      <c r="E3419" s="110">
        <f t="shared" si="213"/>
        <v>0.38600000000000029</v>
      </c>
      <c r="F3419" s="110">
        <f>IF('3A-Rail transport'!$AG$56="no"," ",ROUND(E3419,4))</f>
        <v>0.38600000000000001</v>
      </c>
      <c r="G3419" s="110">
        <f>IF('3A-Rail transport'!$AG$57="no"," ",ROUND(E3419,4))</f>
        <v>0.38600000000000001</v>
      </c>
      <c r="H3419" s="110"/>
      <c r="S3419" s="110">
        <f t="shared" si="214"/>
        <v>0.38600000000000029</v>
      </c>
      <c r="T3419" s="110">
        <f>IF('3B-Air transport'!AG$66="no"," ",ROUND(S3419,4))</f>
        <v>0.38600000000000001</v>
      </c>
      <c r="U3419" s="110">
        <f>IF('3B-Air transport'!AG$67="no"," ",ROUND(S3419,4))</f>
        <v>0.38600000000000001</v>
      </c>
      <c r="V3419" s="110">
        <f>IF('3B-Air transport'!AG$68="no"," ",ROUND(S3419,4))</f>
        <v>0.38600000000000001</v>
      </c>
      <c r="W3419" s="110"/>
      <c r="AB3419" s="110">
        <f t="shared" si="215"/>
        <v>0.38600000000000029</v>
      </c>
      <c r="AC3419" s="110">
        <f>IF('3C-Water transport'!AG$56="no"," ",ROUND(AB3419,4))</f>
        <v>0.38600000000000001</v>
      </c>
      <c r="AD3419" s="110">
        <f>IF('3C-Water transport'!AG$57="no"," ",ROUND(AB3419,4))</f>
        <v>0.38600000000000001</v>
      </c>
      <c r="AE3419" s="110">
        <f>IF('3C-Water transport'!AG$58="no"," ",ROUND(AB3419,4))</f>
        <v>0.38600000000000001</v>
      </c>
    </row>
    <row r="3420" spans="5:31" x14ac:dyDescent="0.25">
      <c r="E3420" s="110">
        <f t="shared" si="213"/>
        <v>0.38700000000000029</v>
      </c>
      <c r="F3420" s="110">
        <f>IF('3A-Rail transport'!$AG$56="no"," ",ROUND(E3420,4))</f>
        <v>0.38700000000000001</v>
      </c>
      <c r="G3420" s="110">
        <f>IF('3A-Rail transport'!$AG$57="no"," ",ROUND(E3420,4))</f>
        <v>0.38700000000000001</v>
      </c>
      <c r="H3420" s="110"/>
      <c r="S3420" s="110">
        <f t="shared" si="214"/>
        <v>0.38700000000000029</v>
      </c>
      <c r="T3420" s="110">
        <f>IF('3B-Air transport'!AG$66="no"," ",ROUND(S3420,4))</f>
        <v>0.38700000000000001</v>
      </c>
      <c r="U3420" s="110">
        <f>IF('3B-Air transport'!AG$67="no"," ",ROUND(S3420,4))</f>
        <v>0.38700000000000001</v>
      </c>
      <c r="V3420" s="110">
        <f>IF('3B-Air transport'!AG$68="no"," ",ROUND(S3420,4))</f>
        <v>0.38700000000000001</v>
      </c>
      <c r="W3420" s="110"/>
      <c r="AB3420" s="110">
        <f t="shared" si="215"/>
        <v>0.38700000000000029</v>
      </c>
      <c r="AC3420" s="110">
        <f>IF('3C-Water transport'!AG$56="no"," ",ROUND(AB3420,4))</f>
        <v>0.38700000000000001</v>
      </c>
      <c r="AD3420" s="110">
        <f>IF('3C-Water transport'!AG$57="no"," ",ROUND(AB3420,4))</f>
        <v>0.38700000000000001</v>
      </c>
      <c r="AE3420" s="110">
        <f>IF('3C-Water transport'!AG$58="no"," ",ROUND(AB3420,4))</f>
        <v>0.38700000000000001</v>
      </c>
    </row>
    <row r="3421" spans="5:31" x14ac:dyDescent="0.25">
      <c r="E3421" s="110">
        <f t="shared" si="213"/>
        <v>0.38800000000000029</v>
      </c>
      <c r="F3421" s="110">
        <f>IF('3A-Rail transport'!$AG$56="no"," ",ROUND(E3421,4))</f>
        <v>0.38800000000000001</v>
      </c>
      <c r="G3421" s="110">
        <f>IF('3A-Rail transport'!$AG$57="no"," ",ROUND(E3421,4))</f>
        <v>0.38800000000000001</v>
      </c>
      <c r="H3421" s="110"/>
      <c r="S3421" s="110">
        <f t="shared" si="214"/>
        <v>0.38800000000000029</v>
      </c>
      <c r="T3421" s="110">
        <f>IF('3B-Air transport'!AG$66="no"," ",ROUND(S3421,4))</f>
        <v>0.38800000000000001</v>
      </c>
      <c r="U3421" s="110">
        <f>IF('3B-Air transport'!AG$67="no"," ",ROUND(S3421,4))</f>
        <v>0.38800000000000001</v>
      </c>
      <c r="V3421" s="110">
        <f>IF('3B-Air transport'!AG$68="no"," ",ROUND(S3421,4))</f>
        <v>0.38800000000000001</v>
      </c>
      <c r="W3421" s="110"/>
      <c r="AB3421" s="110">
        <f t="shared" si="215"/>
        <v>0.38800000000000029</v>
      </c>
      <c r="AC3421" s="110">
        <f>IF('3C-Water transport'!AG$56="no"," ",ROUND(AB3421,4))</f>
        <v>0.38800000000000001</v>
      </c>
      <c r="AD3421" s="110">
        <f>IF('3C-Water transport'!AG$57="no"," ",ROUND(AB3421,4))</f>
        <v>0.38800000000000001</v>
      </c>
      <c r="AE3421" s="110">
        <f>IF('3C-Water transport'!AG$58="no"," ",ROUND(AB3421,4))</f>
        <v>0.38800000000000001</v>
      </c>
    </row>
    <row r="3422" spans="5:31" x14ac:dyDescent="0.25">
      <c r="E3422" s="110">
        <f t="shared" si="213"/>
        <v>0.38900000000000029</v>
      </c>
      <c r="F3422" s="110">
        <f>IF('3A-Rail transport'!$AG$56="no"," ",ROUND(E3422,4))</f>
        <v>0.38900000000000001</v>
      </c>
      <c r="G3422" s="110">
        <f>IF('3A-Rail transport'!$AG$57="no"," ",ROUND(E3422,4))</f>
        <v>0.38900000000000001</v>
      </c>
      <c r="H3422" s="110"/>
      <c r="S3422" s="110">
        <f t="shared" si="214"/>
        <v>0.38900000000000029</v>
      </c>
      <c r="T3422" s="110">
        <f>IF('3B-Air transport'!AG$66="no"," ",ROUND(S3422,4))</f>
        <v>0.38900000000000001</v>
      </c>
      <c r="U3422" s="110">
        <f>IF('3B-Air transport'!AG$67="no"," ",ROUND(S3422,4))</f>
        <v>0.38900000000000001</v>
      </c>
      <c r="V3422" s="110">
        <f>IF('3B-Air transport'!AG$68="no"," ",ROUND(S3422,4))</f>
        <v>0.38900000000000001</v>
      </c>
      <c r="W3422" s="110"/>
      <c r="AB3422" s="110">
        <f t="shared" si="215"/>
        <v>0.38900000000000029</v>
      </c>
      <c r="AC3422" s="110">
        <f>IF('3C-Water transport'!AG$56="no"," ",ROUND(AB3422,4))</f>
        <v>0.38900000000000001</v>
      </c>
      <c r="AD3422" s="110">
        <f>IF('3C-Water transport'!AG$57="no"," ",ROUND(AB3422,4))</f>
        <v>0.38900000000000001</v>
      </c>
      <c r="AE3422" s="110">
        <f>IF('3C-Water transport'!AG$58="no"," ",ROUND(AB3422,4))</f>
        <v>0.38900000000000001</v>
      </c>
    </row>
    <row r="3423" spans="5:31" x14ac:dyDescent="0.25">
      <c r="E3423" s="110">
        <f t="shared" si="213"/>
        <v>0.39000000000000029</v>
      </c>
      <c r="F3423" s="110">
        <f>IF('3A-Rail transport'!$AG$56="no"," ",ROUND(E3423,4))</f>
        <v>0.39</v>
      </c>
      <c r="G3423" s="110">
        <f>IF('3A-Rail transport'!$AG$57="no"," ",ROUND(E3423,4))</f>
        <v>0.39</v>
      </c>
      <c r="H3423" s="110"/>
      <c r="S3423" s="110">
        <f t="shared" si="214"/>
        <v>0.39000000000000029</v>
      </c>
      <c r="T3423" s="110">
        <f>IF('3B-Air transport'!AG$66="no"," ",ROUND(S3423,4))</f>
        <v>0.39</v>
      </c>
      <c r="U3423" s="110">
        <f>IF('3B-Air transport'!AG$67="no"," ",ROUND(S3423,4))</f>
        <v>0.39</v>
      </c>
      <c r="V3423" s="110">
        <f>IF('3B-Air transport'!AG$68="no"," ",ROUND(S3423,4))</f>
        <v>0.39</v>
      </c>
      <c r="W3423" s="110"/>
      <c r="AB3423" s="110">
        <f t="shared" si="215"/>
        <v>0.39000000000000029</v>
      </c>
      <c r="AC3423" s="110">
        <f>IF('3C-Water transport'!AG$56="no"," ",ROUND(AB3423,4))</f>
        <v>0.39</v>
      </c>
      <c r="AD3423" s="110">
        <f>IF('3C-Water transport'!AG$57="no"," ",ROUND(AB3423,4))</f>
        <v>0.39</v>
      </c>
      <c r="AE3423" s="110">
        <f>IF('3C-Water transport'!AG$58="no"," ",ROUND(AB3423,4))</f>
        <v>0.39</v>
      </c>
    </row>
    <row r="3424" spans="5:31" x14ac:dyDescent="0.25">
      <c r="E3424" s="110">
        <f t="shared" si="213"/>
        <v>0.39100000000000029</v>
      </c>
      <c r="F3424" s="110">
        <f>IF('3A-Rail transport'!$AG$56="no"," ",ROUND(E3424,4))</f>
        <v>0.39100000000000001</v>
      </c>
      <c r="G3424" s="110">
        <f>IF('3A-Rail transport'!$AG$57="no"," ",ROUND(E3424,4))</f>
        <v>0.39100000000000001</v>
      </c>
      <c r="H3424" s="110"/>
      <c r="S3424" s="110">
        <f t="shared" si="214"/>
        <v>0.39100000000000029</v>
      </c>
      <c r="T3424" s="110">
        <f>IF('3B-Air transport'!AG$66="no"," ",ROUND(S3424,4))</f>
        <v>0.39100000000000001</v>
      </c>
      <c r="U3424" s="110">
        <f>IF('3B-Air transport'!AG$67="no"," ",ROUND(S3424,4))</f>
        <v>0.39100000000000001</v>
      </c>
      <c r="V3424" s="110">
        <f>IF('3B-Air transport'!AG$68="no"," ",ROUND(S3424,4))</f>
        <v>0.39100000000000001</v>
      </c>
      <c r="W3424" s="110"/>
      <c r="AB3424" s="110">
        <f t="shared" si="215"/>
        <v>0.39100000000000029</v>
      </c>
      <c r="AC3424" s="110">
        <f>IF('3C-Water transport'!AG$56="no"," ",ROUND(AB3424,4))</f>
        <v>0.39100000000000001</v>
      </c>
      <c r="AD3424" s="110">
        <f>IF('3C-Water transport'!AG$57="no"," ",ROUND(AB3424,4))</f>
        <v>0.39100000000000001</v>
      </c>
      <c r="AE3424" s="110">
        <f>IF('3C-Water transport'!AG$58="no"," ",ROUND(AB3424,4))</f>
        <v>0.39100000000000001</v>
      </c>
    </row>
    <row r="3425" spans="5:31" x14ac:dyDescent="0.25">
      <c r="E3425" s="110">
        <f t="shared" si="213"/>
        <v>0.39200000000000029</v>
      </c>
      <c r="F3425" s="110">
        <f>IF('3A-Rail transport'!$AG$56="no"," ",ROUND(E3425,4))</f>
        <v>0.39200000000000002</v>
      </c>
      <c r="G3425" s="110">
        <f>IF('3A-Rail transport'!$AG$57="no"," ",ROUND(E3425,4))</f>
        <v>0.39200000000000002</v>
      </c>
      <c r="H3425" s="110"/>
      <c r="S3425" s="110">
        <f t="shared" si="214"/>
        <v>0.39200000000000029</v>
      </c>
      <c r="T3425" s="110">
        <f>IF('3B-Air transport'!AG$66="no"," ",ROUND(S3425,4))</f>
        <v>0.39200000000000002</v>
      </c>
      <c r="U3425" s="110">
        <f>IF('3B-Air transport'!AG$67="no"," ",ROUND(S3425,4))</f>
        <v>0.39200000000000002</v>
      </c>
      <c r="V3425" s="110">
        <f>IF('3B-Air transport'!AG$68="no"," ",ROUND(S3425,4))</f>
        <v>0.39200000000000002</v>
      </c>
      <c r="W3425" s="110"/>
      <c r="AB3425" s="110">
        <f t="shared" si="215"/>
        <v>0.39200000000000029</v>
      </c>
      <c r="AC3425" s="110">
        <f>IF('3C-Water transport'!AG$56="no"," ",ROUND(AB3425,4))</f>
        <v>0.39200000000000002</v>
      </c>
      <c r="AD3425" s="110">
        <f>IF('3C-Water transport'!AG$57="no"," ",ROUND(AB3425,4))</f>
        <v>0.39200000000000002</v>
      </c>
      <c r="AE3425" s="110">
        <f>IF('3C-Water transport'!AG$58="no"," ",ROUND(AB3425,4))</f>
        <v>0.39200000000000002</v>
      </c>
    </row>
    <row r="3426" spans="5:31" x14ac:dyDescent="0.25">
      <c r="E3426" s="110">
        <f t="shared" si="213"/>
        <v>0.39300000000000029</v>
      </c>
      <c r="F3426" s="110">
        <f>IF('3A-Rail transport'!$AG$56="no"," ",ROUND(E3426,4))</f>
        <v>0.39300000000000002</v>
      </c>
      <c r="G3426" s="110">
        <f>IF('3A-Rail transport'!$AG$57="no"," ",ROUND(E3426,4))</f>
        <v>0.39300000000000002</v>
      </c>
      <c r="H3426" s="110"/>
      <c r="S3426" s="110">
        <f t="shared" si="214"/>
        <v>0.39300000000000029</v>
      </c>
      <c r="T3426" s="110">
        <f>IF('3B-Air transport'!AG$66="no"," ",ROUND(S3426,4))</f>
        <v>0.39300000000000002</v>
      </c>
      <c r="U3426" s="110">
        <f>IF('3B-Air transport'!AG$67="no"," ",ROUND(S3426,4))</f>
        <v>0.39300000000000002</v>
      </c>
      <c r="V3426" s="110">
        <f>IF('3B-Air transport'!AG$68="no"," ",ROUND(S3426,4))</f>
        <v>0.39300000000000002</v>
      </c>
      <c r="W3426" s="110"/>
      <c r="AB3426" s="110">
        <f t="shared" si="215"/>
        <v>0.39300000000000029</v>
      </c>
      <c r="AC3426" s="110">
        <f>IF('3C-Water transport'!AG$56="no"," ",ROUND(AB3426,4))</f>
        <v>0.39300000000000002</v>
      </c>
      <c r="AD3426" s="110">
        <f>IF('3C-Water transport'!AG$57="no"," ",ROUND(AB3426,4))</f>
        <v>0.39300000000000002</v>
      </c>
      <c r="AE3426" s="110">
        <f>IF('3C-Water transport'!AG$58="no"," ",ROUND(AB3426,4))</f>
        <v>0.39300000000000002</v>
      </c>
    </row>
    <row r="3427" spans="5:31" x14ac:dyDescent="0.25">
      <c r="E3427" s="110">
        <f t="shared" si="213"/>
        <v>0.39400000000000029</v>
      </c>
      <c r="F3427" s="110">
        <f>IF('3A-Rail transport'!$AG$56="no"," ",ROUND(E3427,4))</f>
        <v>0.39400000000000002</v>
      </c>
      <c r="G3427" s="110">
        <f>IF('3A-Rail transport'!$AG$57="no"," ",ROUND(E3427,4))</f>
        <v>0.39400000000000002</v>
      </c>
      <c r="H3427" s="110"/>
      <c r="S3427" s="110">
        <f t="shared" si="214"/>
        <v>0.39400000000000029</v>
      </c>
      <c r="T3427" s="110">
        <f>IF('3B-Air transport'!AG$66="no"," ",ROUND(S3427,4))</f>
        <v>0.39400000000000002</v>
      </c>
      <c r="U3427" s="110">
        <f>IF('3B-Air transport'!AG$67="no"," ",ROUND(S3427,4))</f>
        <v>0.39400000000000002</v>
      </c>
      <c r="V3427" s="110">
        <f>IF('3B-Air transport'!AG$68="no"," ",ROUND(S3427,4))</f>
        <v>0.39400000000000002</v>
      </c>
      <c r="W3427" s="110"/>
      <c r="AB3427" s="110">
        <f t="shared" si="215"/>
        <v>0.39400000000000029</v>
      </c>
      <c r="AC3427" s="110">
        <f>IF('3C-Water transport'!AG$56="no"," ",ROUND(AB3427,4))</f>
        <v>0.39400000000000002</v>
      </c>
      <c r="AD3427" s="110">
        <f>IF('3C-Water transport'!AG$57="no"," ",ROUND(AB3427,4))</f>
        <v>0.39400000000000002</v>
      </c>
      <c r="AE3427" s="110">
        <f>IF('3C-Water transport'!AG$58="no"," ",ROUND(AB3427,4))</f>
        <v>0.39400000000000002</v>
      </c>
    </row>
    <row r="3428" spans="5:31" x14ac:dyDescent="0.25">
      <c r="E3428" s="110">
        <f t="shared" si="213"/>
        <v>0.3950000000000003</v>
      </c>
      <c r="F3428" s="110">
        <f>IF('3A-Rail transport'!$AG$56="no"," ",ROUND(E3428,4))</f>
        <v>0.39500000000000002</v>
      </c>
      <c r="G3428" s="110">
        <f>IF('3A-Rail transport'!$AG$57="no"," ",ROUND(E3428,4))</f>
        <v>0.39500000000000002</v>
      </c>
      <c r="H3428" s="110"/>
      <c r="S3428" s="110">
        <f t="shared" si="214"/>
        <v>0.3950000000000003</v>
      </c>
      <c r="T3428" s="110">
        <f>IF('3B-Air transport'!AG$66="no"," ",ROUND(S3428,4))</f>
        <v>0.39500000000000002</v>
      </c>
      <c r="U3428" s="110">
        <f>IF('3B-Air transport'!AG$67="no"," ",ROUND(S3428,4))</f>
        <v>0.39500000000000002</v>
      </c>
      <c r="V3428" s="110">
        <f>IF('3B-Air transport'!AG$68="no"," ",ROUND(S3428,4))</f>
        <v>0.39500000000000002</v>
      </c>
      <c r="W3428" s="110"/>
      <c r="AB3428" s="110">
        <f t="shared" si="215"/>
        <v>0.3950000000000003</v>
      </c>
      <c r="AC3428" s="110">
        <f>IF('3C-Water transport'!AG$56="no"," ",ROUND(AB3428,4))</f>
        <v>0.39500000000000002</v>
      </c>
      <c r="AD3428" s="110">
        <f>IF('3C-Water transport'!AG$57="no"," ",ROUND(AB3428,4))</f>
        <v>0.39500000000000002</v>
      </c>
      <c r="AE3428" s="110">
        <f>IF('3C-Water transport'!AG$58="no"," ",ROUND(AB3428,4))</f>
        <v>0.39500000000000002</v>
      </c>
    </row>
    <row r="3429" spans="5:31" x14ac:dyDescent="0.25">
      <c r="E3429" s="110">
        <f t="shared" si="213"/>
        <v>0.3960000000000003</v>
      </c>
      <c r="F3429" s="110">
        <f>IF('3A-Rail transport'!$AG$56="no"," ",ROUND(E3429,4))</f>
        <v>0.39600000000000002</v>
      </c>
      <c r="G3429" s="110">
        <f>IF('3A-Rail transport'!$AG$57="no"," ",ROUND(E3429,4))</f>
        <v>0.39600000000000002</v>
      </c>
      <c r="H3429" s="110"/>
      <c r="S3429" s="110">
        <f t="shared" si="214"/>
        <v>0.3960000000000003</v>
      </c>
      <c r="T3429" s="110">
        <f>IF('3B-Air transport'!AG$66="no"," ",ROUND(S3429,4))</f>
        <v>0.39600000000000002</v>
      </c>
      <c r="U3429" s="110">
        <f>IF('3B-Air transport'!AG$67="no"," ",ROUND(S3429,4))</f>
        <v>0.39600000000000002</v>
      </c>
      <c r="V3429" s="110">
        <f>IF('3B-Air transport'!AG$68="no"," ",ROUND(S3429,4))</f>
        <v>0.39600000000000002</v>
      </c>
      <c r="W3429" s="110"/>
      <c r="AB3429" s="110">
        <f t="shared" si="215"/>
        <v>0.3960000000000003</v>
      </c>
      <c r="AC3429" s="110">
        <f>IF('3C-Water transport'!AG$56="no"," ",ROUND(AB3429,4))</f>
        <v>0.39600000000000002</v>
      </c>
      <c r="AD3429" s="110">
        <f>IF('3C-Water transport'!AG$57="no"," ",ROUND(AB3429,4))</f>
        <v>0.39600000000000002</v>
      </c>
      <c r="AE3429" s="110">
        <f>IF('3C-Water transport'!AG$58="no"," ",ROUND(AB3429,4))</f>
        <v>0.39600000000000002</v>
      </c>
    </row>
    <row r="3430" spans="5:31" x14ac:dyDescent="0.25">
      <c r="E3430" s="110">
        <f t="shared" si="213"/>
        <v>0.3970000000000003</v>
      </c>
      <c r="F3430" s="110">
        <f>IF('3A-Rail transport'!$AG$56="no"," ",ROUND(E3430,4))</f>
        <v>0.39700000000000002</v>
      </c>
      <c r="G3430" s="110">
        <f>IF('3A-Rail transport'!$AG$57="no"," ",ROUND(E3430,4))</f>
        <v>0.39700000000000002</v>
      </c>
      <c r="H3430" s="110"/>
      <c r="S3430" s="110">
        <f t="shared" si="214"/>
        <v>0.3970000000000003</v>
      </c>
      <c r="T3430" s="110">
        <f>IF('3B-Air transport'!AG$66="no"," ",ROUND(S3430,4))</f>
        <v>0.39700000000000002</v>
      </c>
      <c r="U3430" s="110">
        <f>IF('3B-Air transport'!AG$67="no"," ",ROUND(S3430,4))</f>
        <v>0.39700000000000002</v>
      </c>
      <c r="V3430" s="110">
        <f>IF('3B-Air transport'!AG$68="no"," ",ROUND(S3430,4))</f>
        <v>0.39700000000000002</v>
      </c>
      <c r="W3430" s="110"/>
      <c r="AB3430" s="110">
        <f t="shared" si="215"/>
        <v>0.3970000000000003</v>
      </c>
      <c r="AC3430" s="110">
        <f>IF('3C-Water transport'!AG$56="no"," ",ROUND(AB3430,4))</f>
        <v>0.39700000000000002</v>
      </c>
      <c r="AD3430" s="110">
        <f>IF('3C-Water transport'!AG$57="no"," ",ROUND(AB3430,4))</f>
        <v>0.39700000000000002</v>
      </c>
      <c r="AE3430" s="110">
        <f>IF('3C-Water transport'!AG$58="no"," ",ROUND(AB3430,4))</f>
        <v>0.39700000000000002</v>
      </c>
    </row>
    <row r="3431" spans="5:31" x14ac:dyDescent="0.25">
      <c r="E3431" s="110">
        <f t="shared" si="213"/>
        <v>0.3980000000000003</v>
      </c>
      <c r="F3431" s="110">
        <f>IF('3A-Rail transport'!$AG$56="no"," ",ROUND(E3431,4))</f>
        <v>0.39800000000000002</v>
      </c>
      <c r="G3431" s="110">
        <f>IF('3A-Rail transport'!$AG$57="no"," ",ROUND(E3431,4))</f>
        <v>0.39800000000000002</v>
      </c>
      <c r="H3431" s="110"/>
      <c r="S3431" s="110">
        <f t="shared" si="214"/>
        <v>0.3980000000000003</v>
      </c>
      <c r="T3431" s="110">
        <f>IF('3B-Air transport'!AG$66="no"," ",ROUND(S3431,4))</f>
        <v>0.39800000000000002</v>
      </c>
      <c r="U3431" s="110">
        <f>IF('3B-Air transport'!AG$67="no"," ",ROUND(S3431,4))</f>
        <v>0.39800000000000002</v>
      </c>
      <c r="V3431" s="110">
        <f>IF('3B-Air transport'!AG$68="no"," ",ROUND(S3431,4))</f>
        <v>0.39800000000000002</v>
      </c>
      <c r="W3431" s="110"/>
      <c r="AB3431" s="110">
        <f t="shared" si="215"/>
        <v>0.3980000000000003</v>
      </c>
      <c r="AC3431" s="110">
        <f>IF('3C-Water transport'!AG$56="no"," ",ROUND(AB3431,4))</f>
        <v>0.39800000000000002</v>
      </c>
      <c r="AD3431" s="110">
        <f>IF('3C-Water transport'!AG$57="no"," ",ROUND(AB3431,4))</f>
        <v>0.39800000000000002</v>
      </c>
      <c r="AE3431" s="110">
        <f>IF('3C-Water transport'!AG$58="no"," ",ROUND(AB3431,4))</f>
        <v>0.39800000000000002</v>
      </c>
    </row>
    <row r="3432" spans="5:31" x14ac:dyDescent="0.25">
      <c r="E3432" s="110">
        <f t="shared" si="213"/>
        <v>0.3990000000000003</v>
      </c>
      <c r="F3432" s="110">
        <f>IF('3A-Rail transport'!$AG$56="no"," ",ROUND(E3432,4))</f>
        <v>0.39900000000000002</v>
      </c>
      <c r="G3432" s="110">
        <f>IF('3A-Rail transport'!$AG$57="no"," ",ROUND(E3432,4))</f>
        <v>0.39900000000000002</v>
      </c>
      <c r="H3432" s="110"/>
      <c r="S3432" s="110">
        <f t="shared" si="214"/>
        <v>0.3990000000000003</v>
      </c>
      <c r="T3432" s="110">
        <f>IF('3B-Air transport'!AG$66="no"," ",ROUND(S3432,4))</f>
        <v>0.39900000000000002</v>
      </c>
      <c r="U3432" s="110">
        <f>IF('3B-Air transport'!AG$67="no"," ",ROUND(S3432,4))</f>
        <v>0.39900000000000002</v>
      </c>
      <c r="V3432" s="110">
        <f>IF('3B-Air transport'!AG$68="no"," ",ROUND(S3432,4))</f>
        <v>0.39900000000000002</v>
      </c>
      <c r="W3432" s="110"/>
      <c r="AB3432" s="110">
        <f t="shared" si="215"/>
        <v>0.3990000000000003</v>
      </c>
      <c r="AC3432" s="110">
        <f>IF('3C-Water transport'!AG$56="no"," ",ROUND(AB3432,4))</f>
        <v>0.39900000000000002</v>
      </c>
      <c r="AD3432" s="110">
        <f>IF('3C-Water transport'!AG$57="no"," ",ROUND(AB3432,4))</f>
        <v>0.39900000000000002</v>
      </c>
      <c r="AE3432" s="110">
        <f>IF('3C-Water transport'!AG$58="no"," ",ROUND(AB3432,4))</f>
        <v>0.39900000000000002</v>
      </c>
    </row>
    <row r="3433" spans="5:31" x14ac:dyDescent="0.25">
      <c r="E3433" s="110">
        <f t="shared" si="213"/>
        <v>0.4000000000000003</v>
      </c>
      <c r="F3433" s="110">
        <f>IF('3A-Rail transport'!$AG$56="no"," ",ROUND(E3433,4))</f>
        <v>0.4</v>
      </c>
      <c r="G3433" s="110">
        <f>IF('3A-Rail transport'!$AG$57="no"," ",ROUND(E3433,4))</f>
        <v>0.4</v>
      </c>
      <c r="H3433" s="110"/>
      <c r="S3433" s="110">
        <f t="shared" si="214"/>
        <v>0.4000000000000003</v>
      </c>
      <c r="T3433" s="110">
        <f>IF('3B-Air transport'!AG$66="no"," ",ROUND(S3433,4))</f>
        <v>0.4</v>
      </c>
      <c r="U3433" s="110">
        <f>IF('3B-Air transport'!AG$67="no"," ",ROUND(S3433,4))</f>
        <v>0.4</v>
      </c>
      <c r="V3433" s="110">
        <f>IF('3B-Air transport'!AG$68="no"," ",ROUND(S3433,4))</f>
        <v>0.4</v>
      </c>
      <c r="W3433" s="110"/>
      <c r="AB3433" s="110">
        <f t="shared" si="215"/>
        <v>0.4000000000000003</v>
      </c>
      <c r="AC3433" s="110">
        <f>IF('3C-Water transport'!AG$56="no"," ",ROUND(AB3433,4))</f>
        <v>0.4</v>
      </c>
      <c r="AD3433" s="110">
        <f>IF('3C-Water transport'!AG$57="no"," ",ROUND(AB3433,4))</f>
        <v>0.4</v>
      </c>
      <c r="AE3433" s="110">
        <f>IF('3C-Water transport'!AG$58="no"," ",ROUND(AB3433,4))</f>
        <v>0.4</v>
      </c>
    </row>
    <row r="3434" spans="5:31" x14ac:dyDescent="0.25">
      <c r="E3434" s="110">
        <f t="shared" si="213"/>
        <v>0.4010000000000003</v>
      </c>
      <c r="F3434" s="110">
        <f>IF('3A-Rail transport'!$AG$56="no"," ",ROUND(E3434,4))</f>
        <v>0.40100000000000002</v>
      </c>
      <c r="G3434" s="110">
        <f>IF('3A-Rail transport'!$AG$57="no"," ",ROUND(E3434,4))</f>
        <v>0.40100000000000002</v>
      </c>
      <c r="H3434" s="110"/>
      <c r="S3434" s="110">
        <f t="shared" si="214"/>
        <v>0.4010000000000003</v>
      </c>
      <c r="T3434" s="110">
        <f>IF('3B-Air transport'!AG$66="no"," ",ROUND(S3434,4))</f>
        <v>0.40100000000000002</v>
      </c>
      <c r="U3434" s="110">
        <f>IF('3B-Air transport'!AG$67="no"," ",ROUND(S3434,4))</f>
        <v>0.40100000000000002</v>
      </c>
      <c r="V3434" s="110">
        <f>IF('3B-Air transport'!AG$68="no"," ",ROUND(S3434,4))</f>
        <v>0.40100000000000002</v>
      </c>
      <c r="W3434" s="110"/>
      <c r="AB3434" s="110">
        <f t="shared" si="215"/>
        <v>0.4010000000000003</v>
      </c>
      <c r="AC3434" s="110">
        <f>IF('3C-Water transport'!AG$56="no"," ",ROUND(AB3434,4))</f>
        <v>0.40100000000000002</v>
      </c>
      <c r="AD3434" s="110">
        <f>IF('3C-Water transport'!AG$57="no"," ",ROUND(AB3434,4))</f>
        <v>0.40100000000000002</v>
      </c>
      <c r="AE3434" s="110">
        <f>IF('3C-Water transport'!AG$58="no"," ",ROUND(AB3434,4))</f>
        <v>0.40100000000000002</v>
      </c>
    </row>
    <row r="3435" spans="5:31" x14ac:dyDescent="0.25">
      <c r="E3435" s="110">
        <f t="shared" si="213"/>
        <v>0.4020000000000003</v>
      </c>
      <c r="F3435" s="110">
        <f>IF('3A-Rail transport'!$AG$56="no"," ",ROUND(E3435,4))</f>
        <v>0.40200000000000002</v>
      </c>
      <c r="G3435" s="110">
        <f>IF('3A-Rail transport'!$AG$57="no"," ",ROUND(E3435,4))</f>
        <v>0.40200000000000002</v>
      </c>
      <c r="H3435" s="110"/>
      <c r="S3435" s="110">
        <f t="shared" si="214"/>
        <v>0.4020000000000003</v>
      </c>
      <c r="T3435" s="110">
        <f>IF('3B-Air transport'!AG$66="no"," ",ROUND(S3435,4))</f>
        <v>0.40200000000000002</v>
      </c>
      <c r="U3435" s="110">
        <f>IF('3B-Air transport'!AG$67="no"," ",ROUND(S3435,4))</f>
        <v>0.40200000000000002</v>
      </c>
      <c r="V3435" s="110">
        <f>IF('3B-Air transport'!AG$68="no"," ",ROUND(S3435,4))</f>
        <v>0.40200000000000002</v>
      </c>
      <c r="W3435" s="110"/>
      <c r="AB3435" s="110">
        <f t="shared" si="215"/>
        <v>0.4020000000000003</v>
      </c>
      <c r="AC3435" s="110">
        <f>IF('3C-Water transport'!AG$56="no"," ",ROUND(AB3435,4))</f>
        <v>0.40200000000000002</v>
      </c>
      <c r="AD3435" s="110">
        <f>IF('3C-Water transport'!AG$57="no"," ",ROUND(AB3435,4))</f>
        <v>0.40200000000000002</v>
      </c>
      <c r="AE3435" s="110">
        <f>IF('3C-Water transport'!AG$58="no"," ",ROUND(AB3435,4))</f>
        <v>0.40200000000000002</v>
      </c>
    </row>
    <row r="3436" spans="5:31" x14ac:dyDescent="0.25">
      <c r="E3436" s="110">
        <f t="shared" si="213"/>
        <v>0.4030000000000003</v>
      </c>
      <c r="F3436" s="110">
        <f>IF('3A-Rail transport'!$AG$56="no"," ",ROUND(E3436,4))</f>
        <v>0.40300000000000002</v>
      </c>
      <c r="G3436" s="110">
        <f>IF('3A-Rail transport'!$AG$57="no"," ",ROUND(E3436,4))</f>
        <v>0.40300000000000002</v>
      </c>
      <c r="H3436" s="110"/>
      <c r="S3436" s="110">
        <f t="shared" si="214"/>
        <v>0.4030000000000003</v>
      </c>
      <c r="T3436" s="110">
        <f>IF('3B-Air transport'!AG$66="no"," ",ROUND(S3436,4))</f>
        <v>0.40300000000000002</v>
      </c>
      <c r="U3436" s="110">
        <f>IF('3B-Air transport'!AG$67="no"," ",ROUND(S3436,4))</f>
        <v>0.40300000000000002</v>
      </c>
      <c r="V3436" s="110">
        <f>IF('3B-Air transport'!AG$68="no"," ",ROUND(S3436,4))</f>
        <v>0.40300000000000002</v>
      </c>
      <c r="W3436" s="110"/>
      <c r="AB3436" s="110">
        <f t="shared" si="215"/>
        <v>0.4030000000000003</v>
      </c>
      <c r="AC3436" s="110">
        <f>IF('3C-Water transport'!AG$56="no"," ",ROUND(AB3436,4))</f>
        <v>0.40300000000000002</v>
      </c>
      <c r="AD3436" s="110">
        <f>IF('3C-Water transport'!AG$57="no"," ",ROUND(AB3436,4))</f>
        <v>0.40300000000000002</v>
      </c>
      <c r="AE3436" s="110">
        <f>IF('3C-Water transport'!AG$58="no"," ",ROUND(AB3436,4))</f>
        <v>0.40300000000000002</v>
      </c>
    </row>
    <row r="3437" spans="5:31" x14ac:dyDescent="0.25">
      <c r="E3437" s="110">
        <f t="shared" si="213"/>
        <v>0.4040000000000003</v>
      </c>
      <c r="F3437" s="110">
        <f>IF('3A-Rail transport'!$AG$56="no"," ",ROUND(E3437,4))</f>
        <v>0.40400000000000003</v>
      </c>
      <c r="G3437" s="110">
        <f>IF('3A-Rail transport'!$AG$57="no"," ",ROUND(E3437,4))</f>
        <v>0.40400000000000003</v>
      </c>
      <c r="H3437" s="110"/>
      <c r="S3437" s="110">
        <f t="shared" si="214"/>
        <v>0.4040000000000003</v>
      </c>
      <c r="T3437" s="110">
        <f>IF('3B-Air transport'!AG$66="no"," ",ROUND(S3437,4))</f>
        <v>0.40400000000000003</v>
      </c>
      <c r="U3437" s="110">
        <f>IF('3B-Air transport'!AG$67="no"," ",ROUND(S3437,4))</f>
        <v>0.40400000000000003</v>
      </c>
      <c r="V3437" s="110">
        <f>IF('3B-Air transport'!AG$68="no"," ",ROUND(S3437,4))</f>
        <v>0.40400000000000003</v>
      </c>
      <c r="W3437" s="110"/>
      <c r="AB3437" s="110">
        <f t="shared" si="215"/>
        <v>0.4040000000000003</v>
      </c>
      <c r="AC3437" s="110">
        <f>IF('3C-Water transport'!AG$56="no"," ",ROUND(AB3437,4))</f>
        <v>0.40400000000000003</v>
      </c>
      <c r="AD3437" s="110">
        <f>IF('3C-Water transport'!AG$57="no"," ",ROUND(AB3437,4))</f>
        <v>0.40400000000000003</v>
      </c>
      <c r="AE3437" s="110">
        <f>IF('3C-Water transport'!AG$58="no"," ",ROUND(AB3437,4))</f>
        <v>0.40400000000000003</v>
      </c>
    </row>
    <row r="3438" spans="5:31" x14ac:dyDescent="0.25">
      <c r="E3438" s="110">
        <f t="shared" si="213"/>
        <v>0.4050000000000003</v>
      </c>
      <c r="F3438" s="110">
        <f>IF('3A-Rail transport'!$AG$56="no"," ",ROUND(E3438,4))</f>
        <v>0.40500000000000003</v>
      </c>
      <c r="G3438" s="110">
        <f>IF('3A-Rail transport'!$AG$57="no"," ",ROUND(E3438,4))</f>
        <v>0.40500000000000003</v>
      </c>
      <c r="H3438" s="110"/>
      <c r="S3438" s="110">
        <f t="shared" si="214"/>
        <v>0.4050000000000003</v>
      </c>
      <c r="T3438" s="110">
        <f>IF('3B-Air transport'!AG$66="no"," ",ROUND(S3438,4))</f>
        <v>0.40500000000000003</v>
      </c>
      <c r="U3438" s="110">
        <f>IF('3B-Air transport'!AG$67="no"," ",ROUND(S3438,4))</f>
        <v>0.40500000000000003</v>
      </c>
      <c r="V3438" s="110">
        <f>IF('3B-Air transport'!AG$68="no"," ",ROUND(S3438,4))</f>
        <v>0.40500000000000003</v>
      </c>
      <c r="W3438" s="110"/>
      <c r="AB3438" s="110">
        <f t="shared" si="215"/>
        <v>0.4050000000000003</v>
      </c>
      <c r="AC3438" s="110">
        <f>IF('3C-Water transport'!AG$56="no"," ",ROUND(AB3438,4))</f>
        <v>0.40500000000000003</v>
      </c>
      <c r="AD3438" s="110">
        <f>IF('3C-Water transport'!AG$57="no"," ",ROUND(AB3438,4))</f>
        <v>0.40500000000000003</v>
      </c>
      <c r="AE3438" s="110">
        <f>IF('3C-Water transport'!AG$58="no"," ",ROUND(AB3438,4))</f>
        <v>0.40500000000000003</v>
      </c>
    </row>
    <row r="3439" spans="5:31" x14ac:dyDescent="0.25">
      <c r="E3439" s="110">
        <f t="shared" si="213"/>
        <v>0.40600000000000031</v>
      </c>
      <c r="F3439" s="110">
        <f>IF('3A-Rail transport'!$AG$56="no"," ",ROUND(E3439,4))</f>
        <v>0.40600000000000003</v>
      </c>
      <c r="G3439" s="110">
        <f>IF('3A-Rail transport'!$AG$57="no"," ",ROUND(E3439,4))</f>
        <v>0.40600000000000003</v>
      </c>
      <c r="H3439" s="110"/>
      <c r="S3439" s="110">
        <f t="shared" si="214"/>
        <v>0.40600000000000031</v>
      </c>
      <c r="T3439" s="110">
        <f>IF('3B-Air transport'!AG$66="no"," ",ROUND(S3439,4))</f>
        <v>0.40600000000000003</v>
      </c>
      <c r="U3439" s="110">
        <f>IF('3B-Air transport'!AG$67="no"," ",ROUND(S3439,4))</f>
        <v>0.40600000000000003</v>
      </c>
      <c r="V3439" s="110">
        <f>IF('3B-Air transport'!AG$68="no"," ",ROUND(S3439,4))</f>
        <v>0.40600000000000003</v>
      </c>
      <c r="W3439" s="110"/>
      <c r="AB3439" s="110">
        <f t="shared" si="215"/>
        <v>0.40600000000000031</v>
      </c>
      <c r="AC3439" s="110">
        <f>IF('3C-Water transport'!AG$56="no"," ",ROUND(AB3439,4))</f>
        <v>0.40600000000000003</v>
      </c>
      <c r="AD3439" s="110">
        <f>IF('3C-Water transport'!AG$57="no"," ",ROUND(AB3439,4))</f>
        <v>0.40600000000000003</v>
      </c>
      <c r="AE3439" s="110">
        <f>IF('3C-Water transport'!AG$58="no"," ",ROUND(AB3439,4))</f>
        <v>0.40600000000000003</v>
      </c>
    </row>
    <row r="3440" spans="5:31" x14ac:dyDescent="0.25">
      <c r="E3440" s="110">
        <f t="shared" si="213"/>
        <v>0.40700000000000031</v>
      </c>
      <c r="F3440" s="110">
        <f>IF('3A-Rail transport'!$AG$56="no"," ",ROUND(E3440,4))</f>
        <v>0.40699999999999997</v>
      </c>
      <c r="G3440" s="110">
        <f>IF('3A-Rail transport'!$AG$57="no"," ",ROUND(E3440,4))</f>
        <v>0.40699999999999997</v>
      </c>
      <c r="H3440" s="110"/>
      <c r="S3440" s="110">
        <f t="shared" si="214"/>
        <v>0.40700000000000031</v>
      </c>
      <c r="T3440" s="110">
        <f>IF('3B-Air transport'!AG$66="no"," ",ROUND(S3440,4))</f>
        <v>0.40699999999999997</v>
      </c>
      <c r="U3440" s="110">
        <f>IF('3B-Air transport'!AG$67="no"," ",ROUND(S3440,4))</f>
        <v>0.40699999999999997</v>
      </c>
      <c r="V3440" s="110">
        <f>IF('3B-Air transport'!AG$68="no"," ",ROUND(S3440,4))</f>
        <v>0.40699999999999997</v>
      </c>
      <c r="W3440" s="110"/>
      <c r="AB3440" s="110">
        <f t="shared" si="215"/>
        <v>0.40700000000000031</v>
      </c>
      <c r="AC3440" s="110">
        <f>IF('3C-Water transport'!AG$56="no"," ",ROUND(AB3440,4))</f>
        <v>0.40699999999999997</v>
      </c>
      <c r="AD3440" s="110">
        <f>IF('3C-Water transport'!AG$57="no"," ",ROUND(AB3440,4))</f>
        <v>0.40699999999999997</v>
      </c>
      <c r="AE3440" s="110">
        <f>IF('3C-Water transport'!AG$58="no"," ",ROUND(AB3440,4))</f>
        <v>0.40699999999999997</v>
      </c>
    </row>
    <row r="3441" spans="5:31" x14ac:dyDescent="0.25">
      <c r="E3441" s="110">
        <f t="shared" si="213"/>
        <v>0.40800000000000031</v>
      </c>
      <c r="F3441" s="110">
        <f>IF('3A-Rail transport'!$AG$56="no"," ",ROUND(E3441,4))</f>
        <v>0.40799999999999997</v>
      </c>
      <c r="G3441" s="110">
        <f>IF('3A-Rail transport'!$AG$57="no"," ",ROUND(E3441,4))</f>
        <v>0.40799999999999997</v>
      </c>
      <c r="H3441" s="110"/>
      <c r="S3441" s="110">
        <f t="shared" si="214"/>
        <v>0.40800000000000031</v>
      </c>
      <c r="T3441" s="110">
        <f>IF('3B-Air transport'!AG$66="no"," ",ROUND(S3441,4))</f>
        <v>0.40799999999999997</v>
      </c>
      <c r="U3441" s="110">
        <f>IF('3B-Air transport'!AG$67="no"," ",ROUND(S3441,4))</f>
        <v>0.40799999999999997</v>
      </c>
      <c r="V3441" s="110">
        <f>IF('3B-Air transport'!AG$68="no"," ",ROUND(S3441,4))</f>
        <v>0.40799999999999997</v>
      </c>
      <c r="W3441" s="110"/>
      <c r="AB3441" s="110">
        <f t="shared" si="215"/>
        <v>0.40800000000000031</v>
      </c>
      <c r="AC3441" s="110">
        <f>IF('3C-Water transport'!AG$56="no"," ",ROUND(AB3441,4))</f>
        <v>0.40799999999999997</v>
      </c>
      <c r="AD3441" s="110">
        <f>IF('3C-Water transport'!AG$57="no"," ",ROUND(AB3441,4))</f>
        <v>0.40799999999999997</v>
      </c>
      <c r="AE3441" s="110">
        <f>IF('3C-Water transport'!AG$58="no"," ",ROUND(AB3441,4))</f>
        <v>0.40799999999999997</v>
      </c>
    </row>
    <row r="3442" spans="5:31" x14ac:dyDescent="0.25">
      <c r="E3442" s="110">
        <f t="shared" si="213"/>
        <v>0.40900000000000031</v>
      </c>
      <c r="F3442" s="110">
        <f>IF('3A-Rail transport'!$AG$56="no"," ",ROUND(E3442,4))</f>
        <v>0.40899999999999997</v>
      </c>
      <c r="G3442" s="110">
        <f>IF('3A-Rail transport'!$AG$57="no"," ",ROUND(E3442,4))</f>
        <v>0.40899999999999997</v>
      </c>
      <c r="H3442" s="110"/>
      <c r="S3442" s="110">
        <f t="shared" si="214"/>
        <v>0.40900000000000031</v>
      </c>
      <c r="T3442" s="110">
        <f>IF('3B-Air transport'!AG$66="no"," ",ROUND(S3442,4))</f>
        <v>0.40899999999999997</v>
      </c>
      <c r="U3442" s="110">
        <f>IF('3B-Air transport'!AG$67="no"," ",ROUND(S3442,4))</f>
        <v>0.40899999999999997</v>
      </c>
      <c r="V3442" s="110">
        <f>IF('3B-Air transport'!AG$68="no"," ",ROUND(S3442,4))</f>
        <v>0.40899999999999997</v>
      </c>
      <c r="W3442" s="110"/>
      <c r="AB3442" s="110">
        <f t="shared" si="215"/>
        <v>0.40900000000000031</v>
      </c>
      <c r="AC3442" s="110">
        <f>IF('3C-Water transport'!AG$56="no"," ",ROUND(AB3442,4))</f>
        <v>0.40899999999999997</v>
      </c>
      <c r="AD3442" s="110">
        <f>IF('3C-Water transport'!AG$57="no"," ",ROUND(AB3442,4))</f>
        <v>0.40899999999999997</v>
      </c>
      <c r="AE3442" s="110">
        <f>IF('3C-Water transport'!AG$58="no"," ",ROUND(AB3442,4))</f>
        <v>0.40899999999999997</v>
      </c>
    </row>
    <row r="3443" spans="5:31" x14ac:dyDescent="0.25">
      <c r="E3443" s="110">
        <f t="shared" si="213"/>
        <v>0.41000000000000031</v>
      </c>
      <c r="F3443" s="110">
        <f>IF('3A-Rail transport'!$AG$56="no"," ",ROUND(E3443,4))</f>
        <v>0.41</v>
      </c>
      <c r="G3443" s="110">
        <f>IF('3A-Rail transport'!$AG$57="no"," ",ROUND(E3443,4))</f>
        <v>0.41</v>
      </c>
      <c r="H3443" s="110"/>
      <c r="S3443" s="110">
        <f t="shared" si="214"/>
        <v>0.41000000000000031</v>
      </c>
      <c r="T3443" s="110">
        <f>IF('3B-Air transport'!AG$66="no"," ",ROUND(S3443,4))</f>
        <v>0.41</v>
      </c>
      <c r="U3443" s="110">
        <f>IF('3B-Air transport'!AG$67="no"," ",ROUND(S3443,4))</f>
        <v>0.41</v>
      </c>
      <c r="V3443" s="110">
        <f>IF('3B-Air transport'!AG$68="no"," ",ROUND(S3443,4))</f>
        <v>0.41</v>
      </c>
      <c r="W3443" s="110"/>
      <c r="AB3443" s="110">
        <f t="shared" si="215"/>
        <v>0.41000000000000031</v>
      </c>
      <c r="AC3443" s="110">
        <f>IF('3C-Water transport'!AG$56="no"," ",ROUND(AB3443,4))</f>
        <v>0.41</v>
      </c>
      <c r="AD3443" s="110">
        <f>IF('3C-Water transport'!AG$57="no"," ",ROUND(AB3443,4))</f>
        <v>0.41</v>
      </c>
      <c r="AE3443" s="110">
        <f>IF('3C-Water transport'!AG$58="no"," ",ROUND(AB3443,4))</f>
        <v>0.41</v>
      </c>
    </row>
    <row r="3444" spans="5:31" x14ac:dyDescent="0.25">
      <c r="E3444" s="110">
        <f t="shared" si="213"/>
        <v>0.41100000000000031</v>
      </c>
      <c r="F3444" s="110">
        <f>IF('3A-Rail transport'!$AG$56="no"," ",ROUND(E3444,4))</f>
        <v>0.41099999999999998</v>
      </c>
      <c r="G3444" s="110">
        <f>IF('3A-Rail transport'!$AG$57="no"," ",ROUND(E3444,4))</f>
        <v>0.41099999999999998</v>
      </c>
      <c r="H3444" s="110"/>
      <c r="S3444" s="110">
        <f t="shared" si="214"/>
        <v>0.41100000000000031</v>
      </c>
      <c r="T3444" s="110">
        <f>IF('3B-Air transport'!AG$66="no"," ",ROUND(S3444,4))</f>
        <v>0.41099999999999998</v>
      </c>
      <c r="U3444" s="110">
        <f>IF('3B-Air transport'!AG$67="no"," ",ROUND(S3444,4))</f>
        <v>0.41099999999999998</v>
      </c>
      <c r="V3444" s="110">
        <f>IF('3B-Air transport'!AG$68="no"," ",ROUND(S3444,4))</f>
        <v>0.41099999999999998</v>
      </c>
      <c r="W3444" s="110"/>
      <c r="AB3444" s="110">
        <f t="shared" si="215"/>
        <v>0.41100000000000031</v>
      </c>
      <c r="AC3444" s="110">
        <f>IF('3C-Water transport'!AG$56="no"," ",ROUND(AB3444,4))</f>
        <v>0.41099999999999998</v>
      </c>
      <c r="AD3444" s="110">
        <f>IF('3C-Water transport'!AG$57="no"," ",ROUND(AB3444,4))</f>
        <v>0.41099999999999998</v>
      </c>
      <c r="AE3444" s="110">
        <f>IF('3C-Water transport'!AG$58="no"," ",ROUND(AB3444,4))</f>
        <v>0.41099999999999998</v>
      </c>
    </row>
    <row r="3445" spans="5:31" x14ac:dyDescent="0.25">
      <c r="E3445" s="110">
        <f t="shared" si="213"/>
        <v>0.41200000000000031</v>
      </c>
      <c r="F3445" s="110">
        <f>IF('3A-Rail transport'!$AG$56="no"," ",ROUND(E3445,4))</f>
        <v>0.41199999999999998</v>
      </c>
      <c r="G3445" s="110">
        <f>IF('3A-Rail transport'!$AG$57="no"," ",ROUND(E3445,4))</f>
        <v>0.41199999999999998</v>
      </c>
      <c r="H3445" s="110"/>
      <c r="S3445" s="110">
        <f t="shared" si="214"/>
        <v>0.41200000000000031</v>
      </c>
      <c r="T3445" s="110">
        <f>IF('3B-Air transport'!AG$66="no"," ",ROUND(S3445,4))</f>
        <v>0.41199999999999998</v>
      </c>
      <c r="U3445" s="110">
        <f>IF('3B-Air transport'!AG$67="no"," ",ROUND(S3445,4))</f>
        <v>0.41199999999999998</v>
      </c>
      <c r="V3445" s="110">
        <f>IF('3B-Air transport'!AG$68="no"," ",ROUND(S3445,4))</f>
        <v>0.41199999999999998</v>
      </c>
      <c r="W3445" s="110"/>
      <c r="AB3445" s="110">
        <f t="shared" si="215"/>
        <v>0.41200000000000031</v>
      </c>
      <c r="AC3445" s="110">
        <f>IF('3C-Water transport'!AG$56="no"," ",ROUND(AB3445,4))</f>
        <v>0.41199999999999998</v>
      </c>
      <c r="AD3445" s="110">
        <f>IF('3C-Water transport'!AG$57="no"," ",ROUND(AB3445,4))</f>
        <v>0.41199999999999998</v>
      </c>
      <c r="AE3445" s="110">
        <f>IF('3C-Water transport'!AG$58="no"," ",ROUND(AB3445,4))</f>
        <v>0.41199999999999998</v>
      </c>
    </row>
    <row r="3446" spans="5:31" x14ac:dyDescent="0.25">
      <c r="E3446" s="110">
        <f t="shared" si="213"/>
        <v>0.41300000000000031</v>
      </c>
      <c r="F3446" s="110">
        <f>IF('3A-Rail transport'!$AG$56="no"," ",ROUND(E3446,4))</f>
        <v>0.41299999999999998</v>
      </c>
      <c r="G3446" s="110">
        <f>IF('3A-Rail transport'!$AG$57="no"," ",ROUND(E3446,4))</f>
        <v>0.41299999999999998</v>
      </c>
      <c r="H3446" s="110"/>
      <c r="S3446" s="110">
        <f t="shared" si="214"/>
        <v>0.41300000000000031</v>
      </c>
      <c r="T3446" s="110">
        <f>IF('3B-Air transport'!AG$66="no"," ",ROUND(S3446,4))</f>
        <v>0.41299999999999998</v>
      </c>
      <c r="U3446" s="110">
        <f>IF('3B-Air transport'!AG$67="no"," ",ROUND(S3446,4))</f>
        <v>0.41299999999999998</v>
      </c>
      <c r="V3446" s="110">
        <f>IF('3B-Air transport'!AG$68="no"," ",ROUND(S3446,4))</f>
        <v>0.41299999999999998</v>
      </c>
      <c r="W3446" s="110"/>
      <c r="AB3446" s="110">
        <f t="shared" si="215"/>
        <v>0.41300000000000031</v>
      </c>
      <c r="AC3446" s="110">
        <f>IF('3C-Water transport'!AG$56="no"," ",ROUND(AB3446,4))</f>
        <v>0.41299999999999998</v>
      </c>
      <c r="AD3446" s="110">
        <f>IF('3C-Water transport'!AG$57="no"," ",ROUND(AB3446,4))</f>
        <v>0.41299999999999998</v>
      </c>
      <c r="AE3446" s="110">
        <f>IF('3C-Water transport'!AG$58="no"," ",ROUND(AB3446,4))</f>
        <v>0.41299999999999998</v>
      </c>
    </row>
    <row r="3447" spans="5:31" x14ac:dyDescent="0.25">
      <c r="E3447" s="110">
        <f t="shared" si="213"/>
        <v>0.41400000000000031</v>
      </c>
      <c r="F3447" s="110">
        <f>IF('3A-Rail transport'!$AG$56="no"," ",ROUND(E3447,4))</f>
        <v>0.41399999999999998</v>
      </c>
      <c r="G3447" s="110">
        <f>IF('3A-Rail transport'!$AG$57="no"," ",ROUND(E3447,4))</f>
        <v>0.41399999999999998</v>
      </c>
      <c r="H3447" s="110"/>
      <c r="S3447" s="110">
        <f t="shared" si="214"/>
        <v>0.41400000000000031</v>
      </c>
      <c r="T3447" s="110">
        <f>IF('3B-Air transport'!AG$66="no"," ",ROUND(S3447,4))</f>
        <v>0.41399999999999998</v>
      </c>
      <c r="U3447" s="110">
        <f>IF('3B-Air transport'!AG$67="no"," ",ROUND(S3447,4))</f>
        <v>0.41399999999999998</v>
      </c>
      <c r="V3447" s="110">
        <f>IF('3B-Air transport'!AG$68="no"," ",ROUND(S3447,4))</f>
        <v>0.41399999999999998</v>
      </c>
      <c r="W3447" s="110"/>
      <c r="AB3447" s="110">
        <f t="shared" si="215"/>
        <v>0.41400000000000031</v>
      </c>
      <c r="AC3447" s="110">
        <f>IF('3C-Water transport'!AG$56="no"," ",ROUND(AB3447,4))</f>
        <v>0.41399999999999998</v>
      </c>
      <c r="AD3447" s="110">
        <f>IF('3C-Water transport'!AG$57="no"," ",ROUND(AB3447,4))</f>
        <v>0.41399999999999998</v>
      </c>
      <c r="AE3447" s="110">
        <f>IF('3C-Water transport'!AG$58="no"," ",ROUND(AB3447,4))</f>
        <v>0.41399999999999998</v>
      </c>
    </row>
    <row r="3448" spans="5:31" x14ac:dyDescent="0.25">
      <c r="E3448" s="110">
        <f t="shared" si="213"/>
        <v>0.41500000000000031</v>
      </c>
      <c r="F3448" s="110">
        <f>IF('3A-Rail transport'!$AG$56="no"," ",ROUND(E3448,4))</f>
        <v>0.41499999999999998</v>
      </c>
      <c r="G3448" s="110">
        <f>IF('3A-Rail transport'!$AG$57="no"," ",ROUND(E3448,4))</f>
        <v>0.41499999999999998</v>
      </c>
      <c r="H3448" s="110"/>
      <c r="S3448" s="110">
        <f t="shared" si="214"/>
        <v>0.41500000000000031</v>
      </c>
      <c r="T3448" s="110">
        <f>IF('3B-Air transport'!AG$66="no"," ",ROUND(S3448,4))</f>
        <v>0.41499999999999998</v>
      </c>
      <c r="U3448" s="110">
        <f>IF('3B-Air transport'!AG$67="no"," ",ROUND(S3448,4))</f>
        <v>0.41499999999999998</v>
      </c>
      <c r="V3448" s="110">
        <f>IF('3B-Air transport'!AG$68="no"," ",ROUND(S3448,4))</f>
        <v>0.41499999999999998</v>
      </c>
      <c r="W3448" s="110"/>
      <c r="AB3448" s="110">
        <f t="shared" si="215"/>
        <v>0.41500000000000031</v>
      </c>
      <c r="AC3448" s="110">
        <f>IF('3C-Water transport'!AG$56="no"," ",ROUND(AB3448,4))</f>
        <v>0.41499999999999998</v>
      </c>
      <c r="AD3448" s="110">
        <f>IF('3C-Water transport'!AG$57="no"," ",ROUND(AB3448,4))</f>
        <v>0.41499999999999998</v>
      </c>
      <c r="AE3448" s="110">
        <f>IF('3C-Water transport'!AG$58="no"," ",ROUND(AB3448,4))</f>
        <v>0.41499999999999998</v>
      </c>
    </row>
    <row r="3449" spans="5:31" x14ac:dyDescent="0.25">
      <c r="E3449" s="110">
        <f t="shared" si="213"/>
        <v>0.41600000000000031</v>
      </c>
      <c r="F3449" s="110">
        <f>IF('3A-Rail transport'!$AG$56="no"," ",ROUND(E3449,4))</f>
        <v>0.41599999999999998</v>
      </c>
      <c r="G3449" s="110">
        <f>IF('3A-Rail transport'!$AG$57="no"," ",ROUND(E3449,4))</f>
        <v>0.41599999999999998</v>
      </c>
      <c r="H3449" s="110"/>
      <c r="S3449" s="110">
        <f t="shared" si="214"/>
        <v>0.41600000000000031</v>
      </c>
      <c r="T3449" s="110">
        <f>IF('3B-Air transport'!AG$66="no"," ",ROUND(S3449,4))</f>
        <v>0.41599999999999998</v>
      </c>
      <c r="U3449" s="110">
        <f>IF('3B-Air transport'!AG$67="no"," ",ROUND(S3449,4))</f>
        <v>0.41599999999999998</v>
      </c>
      <c r="V3449" s="110">
        <f>IF('3B-Air transport'!AG$68="no"," ",ROUND(S3449,4))</f>
        <v>0.41599999999999998</v>
      </c>
      <c r="W3449" s="110"/>
      <c r="AB3449" s="110">
        <f t="shared" si="215"/>
        <v>0.41600000000000031</v>
      </c>
      <c r="AC3449" s="110">
        <f>IF('3C-Water transport'!AG$56="no"," ",ROUND(AB3449,4))</f>
        <v>0.41599999999999998</v>
      </c>
      <c r="AD3449" s="110">
        <f>IF('3C-Water transport'!AG$57="no"," ",ROUND(AB3449,4))</f>
        <v>0.41599999999999998</v>
      </c>
      <c r="AE3449" s="110">
        <f>IF('3C-Water transport'!AG$58="no"," ",ROUND(AB3449,4))</f>
        <v>0.41599999999999998</v>
      </c>
    </row>
    <row r="3450" spans="5:31" x14ac:dyDescent="0.25">
      <c r="E3450" s="110">
        <f t="shared" si="213"/>
        <v>0.41700000000000031</v>
      </c>
      <c r="F3450" s="110">
        <f>IF('3A-Rail transport'!$AG$56="no"," ",ROUND(E3450,4))</f>
        <v>0.41699999999999998</v>
      </c>
      <c r="G3450" s="110">
        <f>IF('3A-Rail transport'!$AG$57="no"," ",ROUND(E3450,4))</f>
        <v>0.41699999999999998</v>
      </c>
      <c r="H3450" s="110"/>
      <c r="S3450" s="110">
        <f t="shared" si="214"/>
        <v>0.41700000000000031</v>
      </c>
      <c r="T3450" s="110">
        <f>IF('3B-Air transport'!AG$66="no"," ",ROUND(S3450,4))</f>
        <v>0.41699999999999998</v>
      </c>
      <c r="U3450" s="110">
        <f>IF('3B-Air transport'!AG$67="no"," ",ROUND(S3450,4))</f>
        <v>0.41699999999999998</v>
      </c>
      <c r="V3450" s="110">
        <f>IF('3B-Air transport'!AG$68="no"," ",ROUND(S3450,4))</f>
        <v>0.41699999999999998</v>
      </c>
      <c r="W3450" s="110"/>
      <c r="AB3450" s="110">
        <f t="shared" si="215"/>
        <v>0.41700000000000031</v>
      </c>
      <c r="AC3450" s="110">
        <f>IF('3C-Water transport'!AG$56="no"," ",ROUND(AB3450,4))</f>
        <v>0.41699999999999998</v>
      </c>
      <c r="AD3450" s="110">
        <f>IF('3C-Water transport'!AG$57="no"," ",ROUND(AB3450,4))</f>
        <v>0.41699999999999998</v>
      </c>
      <c r="AE3450" s="110">
        <f>IF('3C-Water transport'!AG$58="no"," ",ROUND(AB3450,4))</f>
        <v>0.41699999999999998</v>
      </c>
    </row>
    <row r="3451" spans="5:31" x14ac:dyDescent="0.25">
      <c r="E3451" s="110">
        <f t="shared" si="213"/>
        <v>0.41800000000000032</v>
      </c>
      <c r="F3451" s="110">
        <f>IF('3A-Rail transport'!$AG$56="no"," ",ROUND(E3451,4))</f>
        <v>0.41799999999999998</v>
      </c>
      <c r="G3451" s="110">
        <f>IF('3A-Rail transport'!$AG$57="no"," ",ROUND(E3451,4))</f>
        <v>0.41799999999999998</v>
      </c>
      <c r="H3451" s="110"/>
      <c r="S3451" s="110">
        <f t="shared" si="214"/>
        <v>0.41800000000000032</v>
      </c>
      <c r="T3451" s="110">
        <f>IF('3B-Air transport'!AG$66="no"," ",ROUND(S3451,4))</f>
        <v>0.41799999999999998</v>
      </c>
      <c r="U3451" s="110">
        <f>IF('3B-Air transport'!AG$67="no"," ",ROUND(S3451,4))</f>
        <v>0.41799999999999998</v>
      </c>
      <c r="V3451" s="110">
        <f>IF('3B-Air transport'!AG$68="no"," ",ROUND(S3451,4))</f>
        <v>0.41799999999999998</v>
      </c>
      <c r="W3451" s="110"/>
      <c r="AB3451" s="110">
        <f t="shared" si="215"/>
        <v>0.41800000000000032</v>
      </c>
      <c r="AC3451" s="110">
        <f>IF('3C-Water transport'!AG$56="no"," ",ROUND(AB3451,4))</f>
        <v>0.41799999999999998</v>
      </c>
      <c r="AD3451" s="110">
        <f>IF('3C-Water transport'!AG$57="no"," ",ROUND(AB3451,4))</f>
        <v>0.41799999999999998</v>
      </c>
      <c r="AE3451" s="110">
        <f>IF('3C-Water transport'!AG$58="no"," ",ROUND(AB3451,4))</f>
        <v>0.41799999999999998</v>
      </c>
    </row>
    <row r="3452" spans="5:31" x14ac:dyDescent="0.25">
      <c r="E3452" s="110">
        <f t="shared" si="213"/>
        <v>0.41900000000000032</v>
      </c>
      <c r="F3452" s="110">
        <f>IF('3A-Rail transport'!$AG$56="no"," ",ROUND(E3452,4))</f>
        <v>0.41899999999999998</v>
      </c>
      <c r="G3452" s="110">
        <f>IF('3A-Rail transport'!$AG$57="no"," ",ROUND(E3452,4))</f>
        <v>0.41899999999999998</v>
      </c>
      <c r="H3452" s="110"/>
      <c r="S3452" s="110">
        <f t="shared" si="214"/>
        <v>0.41900000000000032</v>
      </c>
      <c r="T3452" s="110">
        <f>IF('3B-Air transport'!AG$66="no"," ",ROUND(S3452,4))</f>
        <v>0.41899999999999998</v>
      </c>
      <c r="U3452" s="110">
        <f>IF('3B-Air transport'!AG$67="no"," ",ROUND(S3452,4))</f>
        <v>0.41899999999999998</v>
      </c>
      <c r="V3452" s="110">
        <f>IF('3B-Air transport'!AG$68="no"," ",ROUND(S3452,4))</f>
        <v>0.41899999999999998</v>
      </c>
      <c r="W3452" s="110"/>
      <c r="AB3452" s="110">
        <f t="shared" si="215"/>
        <v>0.41900000000000032</v>
      </c>
      <c r="AC3452" s="110">
        <f>IF('3C-Water transport'!AG$56="no"," ",ROUND(AB3452,4))</f>
        <v>0.41899999999999998</v>
      </c>
      <c r="AD3452" s="110">
        <f>IF('3C-Water transport'!AG$57="no"," ",ROUND(AB3452,4))</f>
        <v>0.41899999999999998</v>
      </c>
      <c r="AE3452" s="110">
        <f>IF('3C-Water transport'!AG$58="no"," ",ROUND(AB3452,4))</f>
        <v>0.41899999999999998</v>
      </c>
    </row>
    <row r="3453" spans="5:31" x14ac:dyDescent="0.25">
      <c r="E3453" s="110">
        <f t="shared" si="213"/>
        <v>0.42000000000000032</v>
      </c>
      <c r="F3453" s="110">
        <f>IF('3A-Rail transport'!$AG$56="no"," ",ROUND(E3453,4))</f>
        <v>0.42</v>
      </c>
      <c r="G3453" s="110">
        <f>IF('3A-Rail transport'!$AG$57="no"," ",ROUND(E3453,4))</f>
        <v>0.42</v>
      </c>
      <c r="H3453" s="110"/>
      <c r="S3453" s="110">
        <f t="shared" si="214"/>
        <v>0.42000000000000032</v>
      </c>
      <c r="T3453" s="110">
        <f>IF('3B-Air transport'!AG$66="no"," ",ROUND(S3453,4))</f>
        <v>0.42</v>
      </c>
      <c r="U3453" s="110">
        <f>IF('3B-Air transport'!AG$67="no"," ",ROUND(S3453,4))</f>
        <v>0.42</v>
      </c>
      <c r="V3453" s="110">
        <f>IF('3B-Air transport'!AG$68="no"," ",ROUND(S3453,4))</f>
        <v>0.42</v>
      </c>
      <c r="W3453" s="110"/>
      <c r="AB3453" s="110">
        <f t="shared" si="215"/>
        <v>0.42000000000000032</v>
      </c>
      <c r="AC3453" s="110">
        <f>IF('3C-Water transport'!AG$56="no"," ",ROUND(AB3453,4))</f>
        <v>0.42</v>
      </c>
      <c r="AD3453" s="110">
        <f>IF('3C-Water transport'!AG$57="no"," ",ROUND(AB3453,4))</f>
        <v>0.42</v>
      </c>
      <c r="AE3453" s="110">
        <f>IF('3C-Water transport'!AG$58="no"," ",ROUND(AB3453,4))</f>
        <v>0.42</v>
      </c>
    </row>
    <row r="3454" spans="5:31" x14ac:dyDescent="0.25">
      <c r="E3454" s="110">
        <f t="shared" si="213"/>
        <v>0.42100000000000032</v>
      </c>
      <c r="F3454" s="110">
        <f>IF('3A-Rail transport'!$AG$56="no"," ",ROUND(E3454,4))</f>
        <v>0.42099999999999999</v>
      </c>
      <c r="G3454" s="110">
        <f>IF('3A-Rail transport'!$AG$57="no"," ",ROUND(E3454,4))</f>
        <v>0.42099999999999999</v>
      </c>
      <c r="H3454" s="110"/>
      <c r="S3454" s="110">
        <f t="shared" si="214"/>
        <v>0.42100000000000032</v>
      </c>
      <c r="T3454" s="110">
        <f>IF('3B-Air transport'!AG$66="no"," ",ROUND(S3454,4))</f>
        <v>0.42099999999999999</v>
      </c>
      <c r="U3454" s="110">
        <f>IF('3B-Air transport'!AG$67="no"," ",ROUND(S3454,4))</f>
        <v>0.42099999999999999</v>
      </c>
      <c r="V3454" s="110">
        <f>IF('3B-Air transport'!AG$68="no"," ",ROUND(S3454,4))</f>
        <v>0.42099999999999999</v>
      </c>
      <c r="W3454" s="110"/>
      <c r="AB3454" s="110">
        <f t="shared" si="215"/>
        <v>0.42100000000000032</v>
      </c>
      <c r="AC3454" s="110">
        <f>IF('3C-Water transport'!AG$56="no"," ",ROUND(AB3454,4))</f>
        <v>0.42099999999999999</v>
      </c>
      <c r="AD3454" s="110">
        <f>IF('3C-Water transport'!AG$57="no"," ",ROUND(AB3454,4))</f>
        <v>0.42099999999999999</v>
      </c>
      <c r="AE3454" s="110">
        <f>IF('3C-Water transport'!AG$58="no"," ",ROUND(AB3454,4))</f>
        <v>0.42099999999999999</v>
      </c>
    </row>
    <row r="3455" spans="5:31" x14ac:dyDescent="0.25">
      <c r="E3455" s="110">
        <f t="shared" si="213"/>
        <v>0.42200000000000032</v>
      </c>
      <c r="F3455" s="110">
        <f>IF('3A-Rail transport'!$AG$56="no"," ",ROUND(E3455,4))</f>
        <v>0.42199999999999999</v>
      </c>
      <c r="G3455" s="110">
        <f>IF('3A-Rail transport'!$AG$57="no"," ",ROUND(E3455,4))</f>
        <v>0.42199999999999999</v>
      </c>
      <c r="H3455" s="110"/>
      <c r="S3455" s="110">
        <f t="shared" si="214"/>
        <v>0.42200000000000032</v>
      </c>
      <c r="T3455" s="110">
        <f>IF('3B-Air transport'!AG$66="no"," ",ROUND(S3455,4))</f>
        <v>0.42199999999999999</v>
      </c>
      <c r="U3455" s="110">
        <f>IF('3B-Air transport'!AG$67="no"," ",ROUND(S3455,4))</f>
        <v>0.42199999999999999</v>
      </c>
      <c r="V3455" s="110">
        <f>IF('3B-Air transport'!AG$68="no"," ",ROUND(S3455,4))</f>
        <v>0.42199999999999999</v>
      </c>
      <c r="W3455" s="110"/>
      <c r="AB3455" s="110">
        <f t="shared" si="215"/>
        <v>0.42200000000000032</v>
      </c>
      <c r="AC3455" s="110">
        <f>IF('3C-Water transport'!AG$56="no"," ",ROUND(AB3455,4))</f>
        <v>0.42199999999999999</v>
      </c>
      <c r="AD3455" s="110">
        <f>IF('3C-Water transport'!AG$57="no"," ",ROUND(AB3455,4))</f>
        <v>0.42199999999999999</v>
      </c>
      <c r="AE3455" s="110">
        <f>IF('3C-Water transport'!AG$58="no"," ",ROUND(AB3455,4))</f>
        <v>0.42199999999999999</v>
      </c>
    </row>
    <row r="3456" spans="5:31" x14ac:dyDescent="0.25">
      <c r="E3456" s="110">
        <f t="shared" si="213"/>
        <v>0.42300000000000032</v>
      </c>
      <c r="F3456" s="110">
        <f>IF('3A-Rail transport'!$AG$56="no"," ",ROUND(E3456,4))</f>
        <v>0.42299999999999999</v>
      </c>
      <c r="G3456" s="110">
        <f>IF('3A-Rail transport'!$AG$57="no"," ",ROUND(E3456,4))</f>
        <v>0.42299999999999999</v>
      </c>
      <c r="H3456" s="110"/>
      <c r="S3456" s="110">
        <f t="shared" si="214"/>
        <v>0.42300000000000032</v>
      </c>
      <c r="T3456" s="110">
        <f>IF('3B-Air transport'!AG$66="no"," ",ROUND(S3456,4))</f>
        <v>0.42299999999999999</v>
      </c>
      <c r="U3456" s="110">
        <f>IF('3B-Air transport'!AG$67="no"," ",ROUND(S3456,4))</f>
        <v>0.42299999999999999</v>
      </c>
      <c r="V3456" s="110">
        <f>IF('3B-Air transport'!AG$68="no"," ",ROUND(S3456,4))</f>
        <v>0.42299999999999999</v>
      </c>
      <c r="W3456" s="110"/>
      <c r="AB3456" s="110">
        <f t="shared" si="215"/>
        <v>0.42300000000000032</v>
      </c>
      <c r="AC3456" s="110">
        <f>IF('3C-Water transport'!AG$56="no"," ",ROUND(AB3456,4))</f>
        <v>0.42299999999999999</v>
      </c>
      <c r="AD3456" s="110">
        <f>IF('3C-Water transport'!AG$57="no"," ",ROUND(AB3456,4))</f>
        <v>0.42299999999999999</v>
      </c>
      <c r="AE3456" s="110">
        <f>IF('3C-Water transport'!AG$58="no"," ",ROUND(AB3456,4))</f>
        <v>0.42299999999999999</v>
      </c>
    </row>
    <row r="3457" spans="5:31" x14ac:dyDescent="0.25">
      <c r="E3457" s="110">
        <f t="shared" si="213"/>
        <v>0.42400000000000032</v>
      </c>
      <c r="F3457" s="110">
        <f>IF('3A-Rail transport'!$AG$56="no"," ",ROUND(E3457,4))</f>
        <v>0.42399999999999999</v>
      </c>
      <c r="G3457" s="110">
        <f>IF('3A-Rail transport'!$AG$57="no"," ",ROUND(E3457,4))</f>
        <v>0.42399999999999999</v>
      </c>
      <c r="H3457" s="110"/>
      <c r="S3457" s="110">
        <f t="shared" si="214"/>
        <v>0.42400000000000032</v>
      </c>
      <c r="T3457" s="110">
        <f>IF('3B-Air transport'!AG$66="no"," ",ROUND(S3457,4))</f>
        <v>0.42399999999999999</v>
      </c>
      <c r="U3457" s="110">
        <f>IF('3B-Air transport'!AG$67="no"," ",ROUND(S3457,4))</f>
        <v>0.42399999999999999</v>
      </c>
      <c r="V3457" s="110">
        <f>IF('3B-Air transport'!AG$68="no"," ",ROUND(S3457,4))</f>
        <v>0.42399999999999999</v>
      </c>
      <c r="W3457" s="110"/>
      <c r="AB3457" s="110">
        <f t="shared" si="215"/>
        <v>0.42400000000000032</v>
      </c>
      <c r="AC3457" s="110">
        <f>IF('3C-Water transport'!AG$56="no"," ",ROUND(AB3457,4))</f>
        <v>0.42399999999999999</v>
      </c>
      <c r="AD3457" s="110">
        <f>IF('3C-Water transport'!AG$57="no"," ",ROUND(AB3457,4))</f>
        <v>0.42399999999999999</v>
      </c>
      <c r="AE3457" s="110">
        <f>IF('3C-Water transport'!AG$58="no"," ",ROUND(AB3457,4))</f>
        <v>0.42399999999999999</v>
      </c>
    </row>
    <row r="3458" spans="5:31" x14ac:dyDescent="0.25">
      <c r="E3458" s="110">
        <f t="shared" si="213"/>
        <v>0.42500000000000032</v>
      </c>
      <c r="F3458" s="110">
        <f>IF('3A-Rail transport'!$AG$56="no"," ",ROUND(E3458,4))</f>
        <v>0.42499999999999999</v>
      </c>
      <c r="G3458" s="110">
        <f>IF('3A-Rail transport'!$AG$57="no"," ",ROUND(E3458,4))</f>
        <v>0.42499999999999999</v>
      </c>
      <c r="H3458" s="110"/>
      <c r="S3458" s="110">
        <f t="shared" si="214"/>
        <v>0.42500000000000032</v>
      </c>
      <c r="T3458" s="110">
        <f>IF('3B-Air transport'!AG$66="no"," ",ROUND(S3458,4))</f>
        <v>0.42499999999999999</v>
      </c>
      <c r="U3458" s="110">
        <f>IF('3B-Air transport'!AG$67="no"," ",ROUND(S3458,4))</f>
        <v>0.42499999999999999</v>
      </c>
      <c r="V3458" s="110">
        <f>IF('3B-Air transport'!AG$68="no"," ",ROUND(S3458,4))</f>
        <v>0.42499999999999999</v>
      </c>
      <c r="W3458" s="110"/>
      <c r="AB3458" s="110">
        <f t="shared" si="215"/>
        <v>0.42500000000000032</v>
      </c>
      <c r="AC3458" s="110">
        <f>IF('3C-Water transport'!AG$56="no"," ",ROUND(AB3458,4))</f>
        <v>0.42499999999999999</v>
      </c>
      <c r="AD3458" s="110">
        <f>IF('3C-Water transport'!AG$57="no"," ",ROUND(AB3458,4))</f>
        <v>0.42499999999999999</v>
      </c>
      <c r="AE3458" s="110">
        <f>IF('3C-Water transport'!AG$58="no"," ",ROUND(AB3458,4))</f>
        <v>0.42499999999999999</v>
      </c>
    </row>
    <row r="3459" spans="5:31" x14ac:dyDescent="0.25">
      <c r="E3459" s="110">
        <f t="shared" si="213"/>
        <v>0.42600000000000032</v>
      </c>
      <c r="F3459" s="110">
        <f>IF('3A-Rail transport'!$AG$56="no"," ",ROUND(E3459,4))</f>
        <v>0.42599999999999999</v>
      </c>
      <c r="G3459" s="110">
        <f>IF('3A-Rail transport'!$AG$57="no"," ",ROUND(E3459,4))</f>
        <v>0.42599999999999999</v>
      </c>
      <c r="H3459" s="110"/>
      <c r="S3459" s="110">
        <f t="shared" si="214"/>
        <v>0.42600000000000032</v>
      </c>
      <c r="T3459" s="110">
        <f>IF('3B-Air transport'!AG$66="no"," ",ROUND(S3459,4))</f>
        <v>0.42599999999999999</v>
      </c>
      <c r="U3459" s="110">
        <f>IF('3B-Air transport'!AG$67="no"," ",ROUND(S3459,4))</f>
        <v>0.42599999999999999</v>
      </c>
      <c r="V3459" s="110">
        <f>IF('3B-Air transport'!AG$68="no"," ",ROUND(S3459,4))</f>
        <v>0.42599999999999999</v>
      </c>
      <c r="W3459" s="110"/>
      <c r="AB3459" s="110">
        <f t="shared" si="215"/>
        <v>0.42600000000000032</v>
      </c>
      <c r="AC3459" s="110">
        <f>IF('3C-Water transport'!AG$56="no"," ",ROUND(AB3459,4))</f>
        <v>0.42599999999999999</v>
      </c>
      <c r="AD3459" s="110">
        <f>IF('3C-Water transport'!AG$57="no"," ",ROUND(AB3459,4))</f>
        <v>0.42599999999999999</v>
      </c>
      <c r="AE3459" s="110">
        <f>IF('3C-Water transport'!AG$58="no"," ",ROUND(AB3459,4))</f>
        <v>0.42599999999999999</v>
      </c>
    </row>
    <row r="3460" spans="5:31" x14ac:dyDescent="0.25">
      <c r="E3460" s="110">
        <f t="shared" si="213"/>
        <v>0.42700000000000032</v>
      </c>
      <c r="F3460" s="110">
        <f>IF('3A-Rail transport'!$AG$56="no"," ",ROUND(E3460,4))</f>
        <v>0.42699999999999999</v>
      </c>
      <c r="G3460" s="110">
        <f>IF('3A-Rail transport'!$AG$57="no"," ",ROUND(E3460,4))</f>
        <v>0.42699999999999999</v>
      </c>
      <c r="H3460" s="110"/>
      <c r="S3460" s="110">
        <f t="shared" si="214"/>
        <v>0.42700000000000032</v>
      </c>
      <c r="T3460" s="110">
        <f>IF('3B-Air transport'!AG$66="no"," ",ROUND(S3460,4))</f>
        <v>0.42699999999999999</v>
      </c>
      <c r="U3460" s="110">
        <f>IF('3B-Air transport'!AG$67="no"," ",ROUND(S3460,4))</f>
        <v>0.42699999999999999</v>
      </c>
      <c r="V3460" s="110">
        <f>IF('3B-Air transport'!AG$68="no"," ",ROUND(S3460,4))</f>
        <v>0.42699999999999999</v>
      </c>
      <c r="W3460" s="110"/>
      <c r="AB3460" s="110">
        <f t="shared" si="215"/>
        <v>0.42700000000000032</v>
      </c>
      <c r="AC3460" s="110">
        <f>IF('3C-Water transport'!AG$56="no"," ",ROUND(AB3460,4))</f>
        <v>0.42699999999999999</v>
      </c>
      <c r="AD3460" s="110">
        <f>IF('3C-Water transport'!AG$57="no"," ",ROUND(AB3460,4))</f>
        <v>0.42699999999999999</v>
      </c>
      <c r="AE3460" s="110">
        <f>IF('3C-Water transport'!AG$58="no"," ",ROUND(AB3460,4))</f>
        <v>0.42699999999999999</v>
      </c>
    </row>
    <row r="3461" spans="5:31" x14ac:dyDescent="0.25">
      <c r="E3461" s="110">
        <f t="shared" si="213"/>
        <v>0.42800000000000032</v>
      </c>
      <c r="F3461" s="110">
        <f>IF('3A-Rail transport'!$AG$56="no"," ",ROUND(E3461,4))</f>
        <v>0.42799999999999999</v>
      </c>
      <c r="G3461" s="110">
        <f>IF('3A-Rail transport'!$AG$57="no"," ",ROUND(E3461,4))</f>
        <v>0.42799999999999999</v>
      </c>
      <c r="H3461" s="110"/>
      <c r="S3461" s="110">
        <f t="shared" si="214"/>
        <v>0.42800000000000032</v>
      </c>
      <c r="T3461" s="110">
        <f>IF('3B-Air transport'!AG$66="no"," ",ROUND(S3461,4))</f>
        <v>0.42799999999999999</v>
      </c>
      <c r="U3461" s="110">
        <f>IF('3B-Air transport'!AG$67="no"," ",ROUND(S3461,4))</f>
        <v>0.42799999999999999</v>
      </c>
      <c r="V3461" s="110">
        <f>IF('3B-Air transport'!AG$68="no"," ",ROUND(S3461,4))</f>
        <v>0.42799999999999999</v>
      </c>
      <c r="W3461" s="110"/>
      <c r="AB3461" s="110">
        <f t="shared" si="215"/>
        <v>0.42800000000000032</v>
      </c>
      <c r="AC3461" s="110">
        <f>IF('3C-Water transport'!AG$56="no"," ",ROUND(AB3461,4))</f>
        <v>0.42799999999999999</v>
      </c>
      <c r="AD3461" s="110">
        <f>IF('3C-Water transport'!AG$57="no"," ",ROUND(AB3461,4))</f>
        <v>0.42799999999999999</v>
      </c>
      <c r="AE3461" s="110">
        <f>IF('3C-Water transport'!AG$58="no"," ",ROUND(AB3461,4))</f>
        <v>0.42799999999999999</v>
      </c>
    </row>
    <row r="3462" spans="5:31" x14ac:dyDescent="0.25">
      <c r="E3462" s="110">
        <f t="shared" si="213"/>
        <v>0.42900000000000033</v>
      </c>
      <c r="F3462" s="110">
        <f>IF('3A-Rail transport'!$AG$56="no"," ",ROUND(E3462,4))</f>
        <v>0.42899999999999999</v>
      </c>
      <c r="G3462" s="110">
        <f>IF('3A-Rail transport'!$AG$57="no"," ",ROUND(E3462,4))</f>
        <v>0.42899999999999999</v>
      </c>
      <c r="H3462" s="110"/>
      <c r="S3462" s="110">
        <f t="shared" si="214"/>
        <v>0.42900000000000033</v>
      </c>
      <c r="T3462" s="110">
        <f>IF('3B-Air transport'!AG$66="no"," ",ROUND(S3462,4))</f>
        <v>0.42899999999999999</v>
      </c>
      <c r="U3462" s="110">
        <f>IF('3B-Air transport'!AG$67="no"," ",ROUND(S3462,4))</f>
        <v>0.42899999999999999</v>
      </c>
      <c r="V3462" s="110">
        <f>IF('3B-Air transport'!AG$68="no"," ",ROUND(S3462,4))</f>
        <v>0.42899999999999999</v>
      </c>
      <c r="W3462" s="110"/>
      <c r="AB3462" s="110">
        <f t="shared" si="215"/>
        <v>0.42900000000000033</v>
      </c>
      <c r="AC3462" s="110">
        <f>IF('3C-Water transport'!AG$56="no"," ",ROUND(AB3462,4))</f>
        <v>0.42899999999999999</v>
      </c>
      <c r="AD3462" s="110">
        <f>IF('3C-Water transport'!AG$57="no"," ",ROUND(AB3462,4))</f>
        <v>0.42899999999999999</v>
      </c>
      <c r="AE3462" s="110">
        <f>IF('3C-Water transport'!AG$58="no"," ",ROUND(AB3462,4))</f>
        <v>0.42899999999999999</v>
      </c>
    </row>
    <row r="3463" spans="5:31" x14ac:dyDescent="0.25">
      <c r="E3463" s="110">
        <f t="shared" si="213"/>
        <v>0.43000000000000033</v>
      </c>
      <c r="F3463" s="110">
        <f>IF('3A-Rail transport'!$AG$56="no"," ",ROUND(E3463,4))</f>
        <v>0.43</v>
      </c>
      <c r="G3463" s="110">
        <f>IF('3A-Rail transport'!$AG$57="no"," ",ROUND(E3463,4))</f>
        <v>0.43</v>
      </c>
      <c r="H3463" s="110"/>
      <c r="S3463" s="110">
        <f t="shared" si="214"/>
        <v>0.43000000000000033</v>
      </c>
      <c r="T3463" s="110">
        <f>IF('3B-Air transport'!AG$66="no"," ",ROUND(S3463,4))</f>
        <v>0.43</v>
      </c>
      <c r="U3463" s="110">
        <f>IF('3B-Air transport'!AG$67="no"," ",ROUND(S3463,4))</f>
        <v>0.43</v>
      </c>
      <c r="V3463" s="110">
        <f>IF('3B-Air transport'!AG$68="no"," ",ROUND(S3463,4))</f>
        <v>0.43</v>
      </c>
      <c r="W3463" s="110"/>
      <c r="AB3463" s="110">
        <f t="shared" si="215"/>
        <v>0.43000000000000033</v>
      </c>
      <c r="AC3463" s="110">
        <f>IF('3C-Water transport'!AG$56="no"," ",ROUND(AB3463,4))</f>
        <v>0.43</v>
      </c>
      <c r="AD3463" s="110">
        <f>IF('3C-Water transport'!AG$57="no"," ",ROUND(AB3463,4))</f>
        <v>0.43</v>
      </c>
      <c r="AE3463" s="110">
        <f>IF('3C-Water transport'!AG$58="no"," ",ROUND(AB3463,4))</f>
        <v>0.43</v>
      </c>
    </row>
    <row r="3464" spans="5:31" x14ac:dyDescent="0.25">
      <c r="E3464" s="110">
        <f t="shared" si="213"/>
        <v>0.43100000000000033</v>
      </c>
      <c r="F3464" s="110">
        <f>IF('3A-Rail transport'!$AG$56="no"," ",ROUND(E3464,4))</f>
        <v>0.43099999999999999</v>
      </c>
      <c r="G3464" s="110">
        <f>IF('3A-Rail transport'!$AG$57="no"," ",ROUND(E3464,4))</f>
        <v>0.43099999999999999</v>
      </c>
      <c r="H3464" s="110"/>
      <c r="S3464" s="110">
        <f t="shared" si="214"/>
        <v>0.43100000000000033</v>
      </c>
      <c r="T3464" s="110">
        <f>IF('3B-Air transport'!AG$66="no"," ",ROUND(S3464,4))</f>
        <v>0.43099999999999999</v>
      </c>
      <c r="U3464" s="110">
        <f>IF('3B-Air transport'!AG$67="no"," ",ROUND(S3464,4))</f>
        <v>0.43099999999999999</v>
      </c>
      <c r="V3464" s="110">
        <f>IF('3B-Air transport'!AG$68="no"," ",ROUND(S3464,4))</f>
        <v>0.43099999999999999</v>
      </c>
      <c r="W3464" s="110"/>
      <c r="AB3464" s="110">
        <f t="shared" si="215"/>
        <v>0.43100000000000033</v>
      </c>
      <c r="AC3464" s="110">
        <f>IF('3C-Water transport'!AG$56="no"," ",ROUND(AB3464,4))</f>
        <v>0.43099999999999999</v>
      </c>
      <c r="AD3464" s="110">
        <f>IF('3C-Water transport'!AG$57="no"," ",ROUND(AB3464,4))</f>
        <v>0.43099999999999999</v>
      </c>
      <c r="AE3464" s="110">
        <f>IF('3C-Water transport'!AG$58="no"," ",ROUND(AB3464,4))</f>
        <v>0.43099999999999999</v>
      </c>
    </row>
    <row r="3465" spans="5:31" x14ac:dyDescent="0.25">
      <c r="E3465" s="110">
        <f t="shared" si="213"/>
        <v>0.43200000000000033</v>
      </c>
      <c r="F3465" s="110">
        <f>IF('3A-Rail transport'!$AG$56="no"," ",ROUND(E3465,4))</f>
        <v>0.432</v>
      </c>
      <c r="G3465" s="110">
        <f>IF('3A-Rail transport'!$AG$57="no"," ",ROUND(E3465,4))</f>
        <v>0.432</v>
      </c>
      <c r="H3465" s="110"/>
      <c r="S3465" s="110">
        <f t="shared" si="214"/>
        <v>0.43200000000000033</v>
      </c>
      <c r="T3465" s="110">
        <f>IF('3B-Air transport'!AG$66="no"," ",ROUND(S3465,4))</f>
        <v>0.432</v>
      </c>
      <c r="U3465" s="110">
        <f>IF('3B-Air transport'!AG$67="no"," ",ROUND(S3465,4))</f>
        <v>0.432</v>
      </c>
      <c r="V3465" s="110">
        <f>IF('3B-Air transport'!AG$68="no"," ",ROUND(S3465,4))</f>
        <v>0.432</v>
      </c>
      <c r="W3465" s="110"/>
      <c r="AB3465" s="110">
        <f t="shared" si="215"/>
        <v>0.43200000000000033</v>
      </c>
      <c r="AC3465" s="110">
        <f>IF('3C-Water transport'!AG$56="no"," ",ROUND(AB3465,4))</f>
        <v>0.432</v>
      </c>
      <c r="AD3465" s="110">
        <f>IF('3C-Water transport'!AG$57="no"," ",ROUND(AB3465,4))</f>
        <v>0.432</v>
      </c>
      <c r="AE3465" s="110">
        <f>IF('3C-Water transport'!AG$58="no"," ",ROUND(AB3465,4))</f>
        <v>0.432</v>
      </c>
    </row>
    <row r="3466" spans="5:31" x14ac:dyDescent="0.25">
      <c r="E3466" s="110">
        <f t="shared" si="213"/>
        <v>0.43300000000000033</v>
      </c>
      <c r="F3466" s="110">
        <f>IF('3A-Rail transport'!$AG$56="no"," ",ROUND(E3466,4))</f>
        <v>0.433</v>
      </c>
      <c r="G3466" s="110">
        <f>IF('3A-Rail transport'!$AG$57="no"," ",ROUND(E3466,4))</f>
        <v>0.433</v>
      </c>
      <c r="H3466" s="110"/>
      <c r="S3466" s="110">
        <f t="shared" si="214"/>
        <v>0.43300000000000033</v>
      </c>
      <c r="T3466" s="110">
        <f>IF('3B-Air transport'!AG$66="no"," ",ROUND(S3466,4))</f>
        <v>0.433</v>
      </c>
      <c r="U3466" s="110">
        <f>IF('3B-Air transport'!AG$67="no"," ",ROUND(S3466,4))</f>
        <v>0.433</v>
      </c>
      <c r="V3466" s="110">
        <f>IF('3B-Air transport'!AG$68="no"," ",ROUND(S3466,4))</f>
        <v>0.433</v>
      </c>
      <c r="W3466" s="110"/>
      <c r="AB3466" s="110">
        <f t="shared" si="215"/>
        <v>0.43300000000000033</v>
      </c>
      <c r="AC3466" s="110">
        <f>IF('3C-Water transport'!AG$56="no"," ",ROUND(AB3466,4))</f>
        <v>0.433</v>
      </c>
      <c r="AD3466" s="110">
        <f>IF('3C-Water transport'!AG$57="no"," ",ROUND(AB3466,4))</f>
        <v>0.433</v>
      </c>
      <c r="AE3466" s="110">
        <f>IF('3C-Water transport'!AG$58="no"," ",ROUND(AB3466,4))</f>
        <v>0.433</v>
      </c>
    </row>
    <row r="3467" spans="5:31" x14ac:dyDescent="0.25">
      <c r="E3467" s="110">
        <f t="shared" si="213"/>
        <v>0.43400000000000033</v>
      </c>
      <c r="F3467" s="110">
        <f>IF('3A-Rail transport'!$AG$56="no"," ",ROUND(E3467,4))</f>
        <v>0.434</v>
      </c>
      <c r="G3467" s="110">
        <f>IF('3A-Rail transport'!$AG$57="no"," ",ROUND(E3467,4))</f>
        <v>0.434</v>
      </c>
      <c r="H3467" s="110"/>
      <c r="S3467" s="110">
        <f t="shared" si="214"/>
        <v>0.43400000000000033</v>
      </c>
      <c r="T3467" s="110">
        <f>IF('3B-Air transport'!AG$66="no"," ",ROUND(S3467,4))</f>
        <v>0.434</v>
      </c>
      <c r="U3467" s="110">
        <f>IF('3B-Air transport'!AG$67="no"," ",ROUND(S3467,4))</f>
        <v>0.434</v>
      </c>
      <c r="V3467" s="110">
        <f>IF('3B-Air transport'!AG$68="no"," ",ROUND(S3467,4))</f>
        <v>0.434</v>
      </c>
      <c r="W3467" s="110"/>
      <c r="AB3467" s="110">
        <f t="shared" si="215"/>
        <v>0.43400000000000033</v>
      </c>
      <c r="AC3467" s="110">
        <f>IF('3C-Water transport'!AG$56="no"," ",ROUND(AB3467,4))</f>
        <v>0.434</v>
      </c>
      <c r="AD3467" s="110">
        <f>IF('3C-Water transport'!AG$57="no"," ",ROUND(AB3467,4))</f>
        <v>0.434</v>
      </c>
      <c r="AE3467" s="110">
        <f>IF('3C-Water transport'!AG$58="no"," ",ROUND(AB3467,4))</f>
        <v>0.434</v>
      </c>
    </row>
    <row r="3468" spans="5:31" x14ac:dyDescent="0.25">
      <c r="E3468" s="110">
        <f t="shared" si="213"/>
        <v>0.43500000000000033</v>
      </c>
      <c r="F3468" s="110">
        <f>IF('3A-Rail transport'!$AG$56="no"," ",ROUND(E3468,4))</f>
        <v>0.435</v>
      </c>
      <c r="G3468" s="110">
        <f>IF('3A-Rail transport'!$AG$57="no"," ",ROUND(E3468,4))</f>
        <v>0.435</v>
      </c>
      <c r="H3468" s="110"/>
      <c r="S3468" s="110">
        <f t="shared" si="214"/>
        <v>0.43500000000000033</v>
      </c>
      <c r="T3468" s="110">
        <f>IF('3B-Air transport'!AG$66="no"," ",ROUND(S3468,4))</f>
        <v>0.435</v>
      </c>
      <c r="U3468" s="110">
        <f>IF('3B-Air transport'!AG$67="no"," ",ROUND(S3468,4))</f>
        <v>0.435</v>
      </c>
      <c r="V3468" s="110">
        <f>IF('3B-Air transport'!AG$68="no"," ",ROUND(S3468,4))</f>
        <v>0.435</v>
      </c>
      <c r="W3468" s="110"/>
      <c r="AB3468" s="110">
        <f t="shared" si="215"/>
        <v>0.43500000000000033</v>
      </c>
      <c r="AC3468" s="110">
        <f>IF('3C-Water transport'!AG$56="no"," ",ROUND(AB3468,4))</f>
        <v>0.435</v>
      </c>
      <c r="AD3468" s="110">
        <f>IF('3C-Water transport'!AG$57="no"," ",ROUND(AB3468,4))</f>
        <v>0.435</v>
      </c>
      <c r="AE3468" s="110">
        <f>IF('3C-Water transport'!AG$58="no"," ",ROUND(AB3468,4))</f>
        <v>0.435</v>
      </c>
    </row>
    <row r="3469" spans="5:31" x14ac:dyDescent="0.25">
      <c r="E3469" s="110">
        <f t="shared" si="213"/>
        <v>0.43600000000000033</v>
      </c>
      <c r="F3469" s="110">
        <f>IF('3A-Rail transport'!$AG$56="no"," ",ROUND(E3469,4))</f>
        <v>0.436</v>
      </c>
      <c r="G3469" s="110">
        <f>IF('3A-Rail transport'!$AG$57="no"," ",ROUND(E3469,4))</f>
        <v>0.436</v>
      </c>
      <c r="H3469" s="110"/>
      <c r="S3469" s="110">
        <f t="shared" si="214"/>
        <v>0.43600000000000033</v>
      </c>
      <c r="T3469" s="110">
        <f>IF('3B-Air transport'!AG$66="no"," ",ROUND(S3469,4))</f>
        <v>0.436</v>
      </c>
      <c r="U3469" s="110">
        <f>IF('3B-Air transport'!AG$67="no"," ",ROUND(S3469,4))</f>
        <v>0.436</v>
      </c>
      <c r="V3469" s="110">
        <f>IF('3B-Air transport'!AG$68="no"," ",ROUND(S3469,4))</f>
        <v>0.436</v>
      </c>
      <c r="W3469" s="110"/>
      <c r="AB3469" s="110">
        <f t="shared" si="215"/>
        <v>0.43600000000000033</v>
      </c>
      <c r="AC3469" s="110">
        <f>IF('3C-Water transport'!AG$56="no"," ",ROUND(AB3469,4))</f>
        <v>0.436</v>
      </c>
      <c r="AD3469" s="110">
        <f>IF('3C-Water transport'!AG$57="no"," ",ROUND(AB3469,4))</f>
        <v>0.436</v>
      </c>
      <c r="AE3469" s="110">
        <f>IF('3C-Water transport'!AG$58="no"," ",ROUND(AB3469,4))</f>
        <v>0.436</v>
      </c>
    </row>
    <row r="3470" spans="5:31" x14ac:dyDescent="0.25">
      <c r="E3470" s="110">
        <f t="shared" si="213"/>
        <v>0.43700000000000033</v>
      </c>
      <c r="F3470" s="110">
        <f>IF('3A-Rail transport'!$AG$56="no"," ",ROUND(E3470,4))</f>
        <v>0.437</v>
      </c>
      <c r="G3470" s="110">
        <f>IF('3A-Rail transport'!$AG$57="no"," ",ROUND(E3470,4))</f>
        <v>0.437</v>
      </c>
      <c r="H3470" s="110"/>
      <c r="S3470" s="110">
        <f t="shared" si="214"/>
        <v>0.43700000000000033</v>
      </c>
      <c r="T3470" s="110">
        <f>IF('3B-Air transport'!AG$66="no"," ",ROUND(S3470,4))</f>
        <v>0.437</v>
      </c>
      <c r="U3470" s="110">
        <f>IF('3B-Air transport'!AG$67="no"," ",ROUND(S3470,4))</f>
        <v>0.437</v>
      </c>
      <c r="V3470" s="110">
        <f>IF('3B-Air transport'!AG$68="no"," ",ROUND(S3470,4))</f>
        <v>0.437</v>
      </c>
      <c r="W3470" s="110"/>
      <c r="AB3470" s="110">
        <f t="shared" si="215"/>
        <v>0.43700000000000033</v>
      </c>
      <c r="AC3470" s="110">
        <f>IF('3C-Water transport'!AG$56="no"," ",ROUND(AB3470,4))</f>
        <v>0.437</v>
      </c>
      <c r="AD3470" s="110">
        <f>IF('3C-Water transport'!AG$57="no"," ",ROUND(AB3470,4))</f>
        <v>0.437</v>
      </c>
      <c r="AE3470" s="110">
        <f>IF('3C-Water transport'!AG$58="no"," ",ROUND(AB3470,4))</f>
        <v>0.437</v>
      </c>
    </row>
    <row r="3471" spans="5:31" x14ac:dyDescent="0.25">
      <c r="E3471" s="110">
        <f t="shared" si="213"/>
        <v>0.43800000000000033</v>
      </c>
      <c r="F3471" s="110">
        <f>IF('3A-Rail transport'!$AG$56="no"," ",ROUND(E3471,4))</f>
        <v>0.438</v>
      </c>
      <c r="G3471" s="110">
        <f>IF('3A-Rail transport'!$AG$57="no"," ",ROUND(E3471,4))</f>
        <v>0.438</v>
      </c>
      <c r="H3471" s="110"/>
      <c r="S3471" s="110">
        <f t="shared" si="214"/>
        <v>0.43800000000000033</v>
      </c>
      <c r="T3471" s="110">
        <f>IF('3B-Air transport'!AG$66="no"," ",ROUND(S3471,4))</f>
        <v>0.438</v>
      </c>
      <c r="U3471" s="110">
        <f>IF('3B-Air transport'!AG$67="no"," ",ROUND(S3471,4))</f>
        <v>0.438</v>
      </c>
      <c r="V3471" s="110">
        <f>IF('3B-Air transport'!AG$68="no"," ",ROUND(S3471,4))</f>
        <v>0.438</v>
      </c>
      <c r="W3471" s="110"/>
      <c r="AB3471" s="110">
        <f t="shared" si="215"/>
        <v>0.43800000000000033</v>
      </c>
      <c r="AC3471" s="110">
        <f>IF('3C-Water transport'!AG$56="no"," ",ROUND(AB3471,4))</f>
        <v>0.438</v>
      </c>
      <c r="AD3471" s="110">
        <f>IF('3C-Water transport'!AG$57="no"," ",ROUND(AB3471,4))</f>
        <v>0.438</v>
      </c>
      <c r="AE3471" s="110">
        <f>IF('3C-Water transport'!AG$58="no"," ",ROUND(AB3471,4))</f>
        <v>0.438</v>
      </c>
    </row>
    <row r="3472" spans="5:31" x14ac:dyDescent="0.25">
      <c r="E3472" s="110">
        <f t="shared" si="213"/>
        <v>0.43900000000000033</v>
      </c>
      <c r="F3472" s="110">
        <f>IF('3A-Rail transport'!$AG$56="no"," ",ROUND(E3472,4))</f>
        <v>0.439</v>
      </c>
      <c r="G3472" s="110">
        <f>IF('3A-Rail transport'!$AG$57="no"," ",ROUND(E3472,4))</f>
        <v>0.439</v>
      </c>
      <c r="H3472" s="110"/>
      <c r="S3472" s="110">
        <f t="shared" si="214"/>
        <v>0.43900000000000033</v>
      </c>
      <c r="T3472" s="110">
        <f>IF('3B-Air transport'!AG$66="no"," ",ROUND(S3472,4))</f>
        <v>0.439</v>
      </c>
      <c r="U3472" s="110">
        <f>IF('3B-Air transport'!AG$67="no"," ",ROUND(S3472,4))</f>
        <v>0.439</v>
      </c>
      <c r="V3472" s="110">
        <f>IF('3B-Air transport'!AG$68="no"," ",ROUND(S3472,4))</f>
        <v>0.439</v>
      </c>
      <c r="W3472" s="110"/>
      <c r="AB3472" s="110">
        <f t="shared" si="215"/>
        <v>0.43900000000000033</v>
      </c>
      <c r="AC3472" s="110">
        <f>IF('3C-Water transport'!AG$56="no"," ",ROUND(AB3472,4))</f>
        <v>0.439</v>
      </c>
      <c r="AD3472" s="110">
        <f>IF('3C-Water transport'!AG$57="no"," ",ROUND(AB3472,4))</f>
        <v>0.439</v>
      </c>
      <c r="AE3472" s="110">
        <f>IF('3C-Water transport'!AG$58="no"," ",ROUND(AB3472,4))</f>
        <v>0.439</v>
      </c>
    </row>
    <row r="3473" spans="5:31" x14ac:dyDescent="0.25">
      <c r="E3473" s="110">
        <f t="shared" si="213"/>
        <v>0.44000000000000034</v>
      </c>
      <c r="F3473" s="110">
        <f>IF('3A-Rail transport'!$AG$56="no"," ",ROUND(E3473,4))</f>
        <v>0.44</v>
      </c>
      <c r="G3473" s="110">
        <f>IF('3A-Rail transport'!$AG$57="no"," ",ROUND(E3473,4))</f>
        <v>0.44</v>
      </c>
      <c r="H3473" s="110"/>
      <c r="S3473" s="110">
        <f t="shared" si="214"/>
        <v>0.44000000000000034</v>
      </c>
      <c r="T3473" s="110">
        <f>IF('3B-Air transport'!AG$66="no"," ",ROUND(S3473,4))</f>
        <v>0.44</v>
      </c>
      <c r="U3473" s="110">
        <f>IF('3B-Air transport'!AG$67="no"," ",ROUND(S3473,4))</f>
        <v>0.44</v>
      </c>
      <c r="V3473" s="110">
        <f>IF('3B-Air transport'!AG$68="no"," ",ROUND(S3473,4))</f>
        <v>0.44</v>
      </c>
      <c r="W3473" s="110"/>
      <c r="AB3473" s="110">
        <f t="shared" si="215"/>
        <v>0.44000000000000034</v>
      </c>
      <c r="AC3473" s="110">
        <f>IF('3C-Water transport'!AG$56="no"," ",ROUND(AB3473,4))</f>
        <v>0.44</v>
      </c>
      <c r="AD3473" s="110">
        <f>IF('3C-Water transport'!AG$57="no"," ",ROUND(AB3473,4))</f>
        <v>0.44</v>
      </c>
      <c r="AE3473" s="110">
        <f>IF('3C-Water transport'!AG$58="no"," ",ROUND(AB3473,4))</f>
        <v>0.44</v>
      </c>
    </row>
    <row r="3474" spans="5:31" x14ac:dyDescent="0.25">
      <c r="E3474" s="110">
        <f t="shared" si="213"/>
        <v>0.44100000000000034</v>
      </c>
      <c r="F3474" s="110">
        <f>IF('3A-Rail transport'!$AG$56="no"," ",ROUND(E3474,4))</f>
        <v>0.441</v>
      </c>
      <c r="G3474" s="110">
        <f>IF('3A-Rail transport'!$AG$57="no"," ",ROUND(E3474,4))</f>
        <v>0.441</v>
      </c>
      <c r="H3474" s="110"/>
      <c r="S3474" s="110">
        <f t="shared" si="214"/>
        <v>0.44100000000000034</v>
      </c>
      <c r="T3474" s="110">
        <f>IF('3B-Air transport'!AG$66="no"," ",ROUND(S3474,4))</f>
        <v>0.441</v>
      </c>
      <c r="U3474" s="110">
        <f>IF('3B-Air transport'!AG$67="no"," ",ROUND(S3474,4))</f>
        <v>0.441</v>
      </c>
      <c r="V3474" s="110">
        <f>IF('3B-Air transport'!AG$68="no"," ",ROUND(S3474,4))</f>
        <v>0.441</v>
      </c>
      <c r="W3474" s="110"/>
      <c r="AB3474" s="110">
        <f t="shared" si="215"/>
        <v>0.44100000000000034</v>
      </c>
      <c r="AC3474" s="110">
        <f>IF('3C-Water transport'!AG$56="no"," ",ROUND(AB3474,4))</f>
        <v>0.441</v>
      </c>
      <c r="AD3474" s="110">
        <f>IF('3C-Water transport'!AG$57="no"," ",ROUND(AB3474,4))</f>
        <v>0.441</v>
      </c>
      <c r="AE3474" s="110">
        <f>IF('3C-Water transport'!AG$58="no"," ",ROUND(AB3474,4))</f>
        <v>0.441</v>
      </c>
    </row>
    <row r="3475" spans="5:31" x14ac:dyDescent="0.25">
      <c r="E3475" s="110">
        <f t="shared" si="213"/>
        <v>0.44200000000000034</v>
      </c>
      <c r="F3475" s="110">
        <f>IF('3A-Rail transport'!$AG$56="no"," ",ROUND(E3475,4))</f>
        <v>0.442</v>
      </c>
      <c r="G3475" s="110">
        <f>IF('3A-Rail transport'!$AG$57="no"," ",ROUND(E3475,4))</f>
        <v>0.442</v>
      </c>
      <c r="H3475" s="110"/>
      <c r="S3475" s="110">
        <f t="shared" si="214"/>
        <v>0.44200000000000034</v>
      </c>
      <c r="T3475" s="110">
        <f>IF('3B-Air transport'!AG$66="no"," ",ROUND(S3475,4))</f>
        <v>0.442</v>
      </c>
      <c r="U3475" s="110">
        <f>IF('3B-Air transport'!AG$67="no"," ",ROUND(S3475,4))</f>
        <v>0.442</v>
      </c>
      <c r="V3475" s="110">
        <f>IF('3B-Air transport'!AG$68="no"," ",ROUND(S3475,4))</f>
        <v>0.442</v>
      </c>
      <c r="W3475" s="110"/>
      <c r="AB3475" s="110">
        <f t="shared" si="215"/>
        <v>0.44200000000000034</v>
      </c>
      <c r="AC3475" s="110">
        <f>IF('3C-Water transport'!AG$56="no"," ",ROUND(AB3475,4))</f>
        <v>0.442</v>
      </c>
      <c r="AD3475" s="110">
        <f>IF('3C-Water transport'!AG$57="no"," ",ROUND(AB3475,4))</f>
        <v>0.442</v>
      </c>
      <c r="AE3475" s="110">
        <f>IF('3C-Water transport'!AG$58="no"," ",ROUND(AB3475,4))</f>
        <v>0.442</v>
      </c>
    </row>
    <row r="3476" spans="5:31" x14ac:dyDescent="0.25">
      <c r="E3476" s="110">
        <f t="shared" si="213"/>
        <v>0.44300000000000034</v>
      </c>
      <c r="F3476" s="110">
        <f>IF('3A-Rail transport'!$AG$56="no"," ",ROUND(E3476,4))</f>
        <v>0.443</v>
      </c>
      <c r="G3476" s="110">
        <f>IF('3A-Rail transport'!$AG$57="no"," ",ROUND(E3476,4))</f>
        <v>0.443</v>
      </c>
      <c r="H3476" s="110"/>
      <c r="S3476" s="110">
        <f t="shared" si="214"/>
        <v>0.44300000000000034</v>
      </c>
      <c r="T3476" s="110">
        <f>IF('3B-Air transport'!AG$66="no"," ",ROUND(S3476,4))</f>
        <v>0.443</v>
      </c>
      <c r="U3476" s="110">
        <f>IF('3B-Air transport'!AG$67="no"," ",ROUND(S3476,4))</f>
        <v>0.443</v>
      </c>
      <c r="V3476" s="110">
        <f>IF('3B-Air transport'!AG$68="no"," ",ROUND(S3476,4))</f>
        <v>0.443</v>
      </c>
      <c r="W3476" s="110"/>
      <c r="AB3476" s="110">
        <f t="shared" si="215"/>
        <v>0.44300000000000034</v>
      </c>
      <c r="AC3476" s="110">
        <f>IF('3C-Water transport'!AG$56="no"," ",ROUND(AB3476,4))</f>
        <v>0.443</v>
      </c>
      <c r="AD3476" s="110">
        <f>IF('3C-Water transport'!AG$57="no"," ",ROUND(AB3476,4))</f>
        <v>0.443</v>
      </c>
      <c r="AE3476" s="110">
        <f>IF('3C-Water transport'!AG$58="no"," ",ROUND(AB3476,4))</f>
        <v>0.443</v>
      </c>
    </row>
    <row r="3477" spans="5:31" x14ac:dyDescent="0.25">
      <c r="E3477" s="110">
        <f t="shared" si="213"/>
        <v>0.44400000000000034</v>
      </c>
      <c r="F3477" s="110">
        <f>IF('3A-Rail transport'!$AG$56="no"," ",ROUND(E3477,4))</f>
        <v>0.44400000000000001</v>
      </c>
      <c r="G3477" s="110">
        <f>IF('3A-Rail transport'!$AG$57="no"," ",ROUND(E3477,4))</f>
        <v>0.44400000000000001</v>
      </c>
      <c r="H3477" s="110"/>
      <c r="S3477" s="110">
        <f t="shared" si="214"/>
        <v>0.44400000000000034</v>
      </c>
      <c r="T3477" s="110">
        <f>IF('3B-Air transport'!AG$66="no"," ",ROUND(S3477,4))</f>
        <v>0.44400000000000001</v>
      </c>
      <c r="U3477" s="110">
        <f>IF('3B-Air transport'!AG$67="no"," ",ROUND(S3477,4))</f>
        <v>0.44400000000000001</v>
      </c>
      <c r="V3477" s="110">
        <f>IF('3B-Air transport'!AG$68="no"," ",ROUND(S3477,4))</f>
        <v>0.44400000000000001</v>
      </c>
      <c r="W3477" s="110"/>
      <c r="AB3477" s="110">
        <f t="shared" si="215"/>
        <v>0.44400000000000034</v>
      </c>
      <c r="AC3477" s="110">
        <f>IF('3C-Water transport'!AG$56="no"," ",ROUND(AB3477,4))</f>
        <v>0.44400000000000001</v>
      </c>
      <c r="AD3477" s="110">
        <f>IF('3C-Water transport'!AG$57="no"," ",ROUND(AB3477,4))</f>
        <v>0.44400000000000001</v>
      </c>
      <c r="AE3477" s="110">
        <f>IF('3C-Water transport'!AG$58="no"," ",ROUND(AB3477,4))</f>
        <v>0.44400000000000001</v>
      </c>
    </row>
    <row r="3478" spans="5:31" x14ac:dyDescent="0.25">
      <c r="E3478" s="110">
        <f t="shared" si="213"/>
        <v>0.44500000000000034</v>
      </c>
      <c r="F3478" s="110">
        <f>IF('3A-Rail transport'!$AG$56="no"," ",ROUND(E3478,4))</f>
        <v>0.44500000000000001</v>
      </c>
      <c r="G3478" s="110">
        <f>IF('3A-Rail transport'!$AG$57="no"," ",ROUND(E3478,4))</f>
        <v>0.44500000000000001</v>
      </c>
      <c r="H3478" s="110"/>
      <c r="S3478" s="110">
        <f t="shared" si="214"/>
        <v>0.44500000000000034</v>
      </c>
      <c r="T3478" s="110">
        <f>IF('3B-Air transport'!AG$66="no"," ",ROUND(S3478,4))</f>
        <v>0.44500000000000001</v>
      </c>
      <c r="U3478" s="110">
        <f>IF('3B-Air transport'!AG$67="no"," ",ROUND(S3478,4))</f>
        <v>0.44500000000000001</v>
      </c>
      <c r="V3478" s="110">
        <f>IF('3B-Air transport'!AG$68="no"," ",ROUND(S3478,4))</f>
        <v>0.44500000000000001</v>
      </c>
      <c r="W3478" s="110"/>
      <c r="AB3478" s="110">
        <f t="shared" si="215"/>
        <v>0.44500000000000034</v>
      </c>
      <c r="AC3478" s="110">
        <f>IF('3C-Water transport'!AG$56="no"," ",ROUND(AB3478,4))</f>
        <v>0.44500000000000001</v>
      </c>
      <c r="AD3478" s="110">
        <f>IF('3C-Water transport'!AG$57="no"," ",ROUND(AB3478,4))</f>
        <v>0.44500000000000001</v>
      </c>
      <c r="AE3478" s="110">
        <f>IF('3C-Water transport'!AG$58="no"," ",ROUND(AB3478,4))</f>
        <v>0.44500000000000001</v>
      </c>
    </row>
    <row r="3479" spans="5:31" x14ac:dyDescent="0.25">
      <c r="E3479" s="110">
        <f t="shared" si="213"/>
        <v>0.44600000000000034</v>
      </c>
      <c r="F3479" s="110">
        <f>IF('3A-Rail transport'!$AG$56="no"," ",ROUND(E3479,4))</f>
        <v>0.44600000000000001</v>
      </c>
      <c r="G3479" s="110">
        <f>IF('3A-Rail transport'!$AG$57="no"," ",ROUND(E3479,4))</f>
        <v>0.44600000000000001</v>
      </c>
      <c r="H3479" s="110"/>
      <c r="S3479" s="110">
        <f t="shared" si="214"/>
        <v>0.44600000000000034</v>
      </c>
      <c r="T3479" s="110">
        <f>IF('3B-Air transport'!AG$66="no"," ",ROUND(S3479,4))</f>
        <v>0.44600000000000001</v>
      </c>
      <c r="U3479" s="110">
        <f>IF('3B-Air transport'!AG$67="no"," ",ROUND(S3479,4))</f>
        <v>0.44600000000000001</v>
      </c>
      <c r="V3479" s="110">
        <f>IF('3B-Air transport'!AG$68="no"," ",ROUND(S3479,4))</f>
        <v>0.44600000000000001</v>
      </c>
      <c r="W3479" s="110"/>
      <c r="AB3479" s="110">
        <f t="shared" si="215"/>
        <v>0.44600000000000034</v>
      </c>
      <c r="AC3479" s="110">
        <f>IF('3C-Water transport'!AG$56="no"," ",ROUND(AB3479,4))</f>
        <v>0.44600000000000001</v>
      </c>
      <c r="AD3479" s="110">
        <f>IF('3C-Water transport'!AG$57="no"," ",ROUND(AB3479,4))</f>
        <v>0.44600000000000001</v>
      </c>
      <c r="AE3479" s="110">
        <f>IF('3C-Water transport'!AG$58="no"," ",ROUND(AB3479,4))</f>
        <v>0.44600000000000001</v>
      </c>
    </row>
    <row r="3480" spans="5:31" x14ac:dyDescent="0.25">
      <c r="E3480" s="110">
        <f t="shared" si="213"/>
        <v>0.44700000000000034</v>
      </c>
      <c r="F3480" s="110">
        <f>IF('3A-Rail transport'!$AG$56="no"," ",ROUND(E3480,4))</f>
        <v>0.44700000000000001</v>
      </c>
      <c r="G3480" s="110">
        <f>IF('3A-Rail transport'!$AG$57="no"," ",ROUND(E3480,4))</f>
        <v>0.44700000000000001</v>
      </c>
      <c r="H3480" s="110"/>
      <c r="S3480" s="110">
        <f t="shared" si="214"/>
        <v>0.44700000000000034</v>
      </c>
      <c r="T3480" s="110">
        <f>IF('3B-Air transport'!AG$66="no"," ",ROUND(S3480,4))</f>
        <v>0.44700000000000001</v>
      </c>
      <c r="U3480" s="110">
        <f>IF('3B-Air transport'!AG$67="no"," ",ROUND(S3480,4))</f>
        <v>0.44700000000000001</v>
      </c>
      <c r="V3480" s="110">
        <f>IF('3B-Air transport'!AG$68="no"," ",ROUND(S3480,4))</f>
        <v>0.44700000000000001</v>
      </c>
      <c r="W3480" s="110"/>
      <c r="AB3480" s="110">
        <f t="shared" si="215"/>
        <v>0.44700000000000034</v>
      </c>
      <c r="AC3480" s="110">
        <f>IF('3C-Water transport'!AG$56="no"," ",ROUND(AB3480,4))</f>
        <v>0.44700000000000001</v>
      </c>
      <c r="AD3480" s="110">
        <f>IF('3C-Water transport'!AG$57="no"," ",ROUND(AB3480,4))</f>
        <v>0.44700000000000001</v>
      </c>
      <c r="AE3480" s="110">
        <f>IF('3C-Water transport'!AG$58="no"," ",ROUND(AB3480,4))</f>
        <v>0.44700000000000001</v>
      </c>
    </row>
    <row r="3481" spans="5:31" x14ac:dyDescent="0.25">
      <c r="E3481" s="110">
        <f t="shared" si="213"/>
        <v>0.44800000000000034</v>
      </c>
      <c r="F3481" s="110">
        <f>IF('3A-Rail transport'!$AG$56="no"," ",ROUND(E3481,4))</f>
        <v>0.44800000000000001</v>
      </c>
      <c r="G3481" s="110">
        <f>IF('3A-Rail transport'!$AG$57="no"," ",ROUND(E3481,4))</f>
        <v>0.44800000000000001</v>
      </c>
      <c r="H3481" s="110"/>
      <c r="S3481" s="110">
        <f t="shared" si="214"/>
        <v>0.44800000000000034</v>
      </c>
      <c r="T3481" s="110">
        <f>IF('3B-Air transport'!AG$66="no"," ",ROUND(S3481,4))</f>
        <v>0.44800000000000001</v>
      </c>
      <c r="U3481" s="110">
        <f>IF('3B-Air transport'!AG$67="no"," ",ROUND(S3481,4))</f>
        <v>0.44800000000000001</v>
      </c>
      <c r="V3481" s="110">
        <f>IF('3B-Air transport'!AG$68="no"," ",ROUND(S3481,4))</f>
        <v>0.44800000000000001</v>
      </c>
      <c r="W3481" s="110"/>
      <c r="AB3481" s="110">
        <f t="shared" si="215"/>
        <v>0.44800000000000034</v>
      </c>
      <c r="AC3481" s="110">
        <f>IF('3C-Water transport'!AG$56="no"," ",ROUND(AB3481,4))</f>
        <v>0.44800000000000001</v>
      </c>
      <c r="AD3481" s="110">
        <f>IF('3C-Water transport'!AG$57="no"," ",ROUND(AB3481,4))</f>
        <v>0.44800000000000001</v>
      </c>
      <c r="AE3481" s="110">
        <f>IF('3C-Water transport'!AG$58="no"," ",ROUND(AB3481,4))</f>
        <v>0.44800000000000001</v>
      </c>
    </row>
    <row r="3482" spans="5:31" x14ac:dyDescent="0.25">
      <c r="E3482" s="110">
        <f t="shared" ref="E3482:E3545" si="216">E3481+0.001</f>
        <v>0.44900000000000034</v>
      </c>
      <c r="F3482" s="110">
        <f>IF('3A-Rail transport'!$AG$56="no"," ",ROUND(E3482,4))</f>
        <v>0.44900000000000001</v>
      </c>
      <c r="G3482" s="110">
        <f>IF('3A-Rail transport'!$AG$57="no"," ",ROUND(E3482,4))</f>
        <v>0.44900000000000001</v>
      </c>
      <c r="H3482" s="110"/>
      <c r="S3482" s="110">
        <f t="shared" ref="S3482:S3545" si="217">S3481+0.001</f>
        <v>0.44900000000000034</v>
      </c>
      <c r="T3482" s="110">
        <f>IF('3B-Air transport'!AG$66="no"," ",ROUND(S3482,4))</f>
        <v>0.44900000000000001</v>
      </c>
      <c r="U3482" s="110">
        <f>IF('3B-Air transport'!AG$67="no"," ",ROUND(S3482,4))</f>
        <v>0.44900000000000001</v>
      </c>
      <c r="V3482" s="110">
        <f>IF('3B-Air transport'!AG$68="no"," ",ROUND(S3482,4))</f>
        <v>0.44900000000000001</v>
      </c>
      <c r="W3482" s="110"/>
      <c r="AB3482" s="110">
        <f t="shared" ref="AB3482:AB3545" si="218">AB3481+0.001</f>
        <v>0.44900000000000034</v>
      </c>
      <c r="AC3482" s="110">
        <f>IF('3C-Water transport'!AG$56="no"," ",ROUND(AB3482,4))</f>
        <v>0.44900000000000001</v>
      </c>
      <c r="AD3482" s="110">
        <f>IF('3C-Water transport'!AG$57="no"," ",ROUND(AB3482,4))</f>
        <v>0.44900000000000001</v>
      </c>
      <c r="AE3482" s="110">
        <f>IF('3C-Water transport'!AG$58="no"," ",ROUND(AB3482,4))</f>
        <v>0.44900000000000001</v>
      </c>
    </row>
    <row r="3483" spans="5:31" x14ac:dyDescent="0.25">
      <c r="E3483" s="110">
        <f t="shared" si="216"/>
        <v>0.45000000000000034</v>
      </c>
      <c r="F3483" s="110">
        <f>IF('3A-Rail transport'!$AG$56="no"," ",ROUND(E3483,4))</f>
        <v>0.45</v>
      </c>
      <c r="G3483" s="110">
        <f>IF('3A-Rail transport'!$AG$57="no"," ",ROUND(E3483,4))</f>
        <v>0.45</v>
      </c>
      <c r="H3483" s="110"/>
      <c r="S3483" s="110">
        <f t="shared" si="217"/>
        <v>0.45000000000000034</v>
      </c>
      <c r="T3483" s="110">
        <f>IF('3B-Air transport'!AG$66="no"," ",ROUND(S3483,4))</f>
        <v>0.45</v>
      </c>
      <c r="U3483" s="110">
        <f>IF('3B-Air transport'!AG$67="no"," ",ROUND(S3483,4))</f>
        <v>0.45</v>
      </c>
      <c r="V3483" s="110">
        <f>IF('3B-Air transport'!AG$68="no"," ",ROUND(S3483,4))</f>
        <v>0.45</v>
      </c>
      <c r="W3483" s="110"/>
      <c r="AB3483" s="110">
        <f t="shared" si="218"/>
        <v>0.45000000000000034</v>
      </c>
      <c r="AC3483" s="110">
        <f>IF('3C-Water transport'!AG$56="no"," ",ROUND(AB3483,4))</f>
        <v>0.45</v>
      </c>
      <c r="AD3483" s="110">
        <f>IF('3C-Water transport'!AG$57="no"," ",ROUND(AB3483,4))</f>
        <v>0.45</v>
      </c>
      <c r="AE3483" s="110">
        <f>IF('3C-Water transport'!AG$58="no"," ",ROUND(AB3483,4))</f>
        <v>0.45</v>
      </c>
    </row>
    <row r="3484" spans="5:31" x14ac:dyDescent="0.25">
      <c r="E3484" s="110">
        <f t="shared" si="216"/>
        <v>0.45100000000000035</v>
      </c>
      <c r="F3484" s="110">
        <f>IF('3A-Rail transport'!$AG$56="no"," ",ROUND(E3484,4))</f>
        <v>0.45100000000000001</v>
      </c>
      <c r="G3484" s="110">
        <f>IF('3A-Rail transport'!$AG$57="no"," ",ROUND(E3484,4))</f>
        <v>0.45100000000000001</v>
      </c>
      <c r="H3484" s="110"/>
      <c r="S3484" s="110">
        <f t="shared" si="217"/>
        <v>0.45100000000000035</v>
      </c>
      <c r="T3484" s="110">
        <f>IF('3B-Air transport'!AG$66="no"," ",ROUND(S3484,4))</f>
        <v>0.45100000000000001</v>
      </c>
      <c r="U3484" s="110">
        <f>IF('3B-Air transport'!AG$67="no"," ",ROUND(S3484,4))</f>
        <v>0.45100000000000001</v>
      </c>
      <c r="V3484" s="110">
        <f>IF('3B-Air transport'!AG$68="no"," ",ROUND(S3484,4))</f>
        <v>0.45100000000000001</v>
      </c>
      <c r="W3484" s="110"/>
      <c r="AB3484" s="110">
        <f t="shared" si="218"/>
        <v>0.45100000000000035</v>
      </c>
      <c r="AC3484" s="110">
        <f>IF('3C-Water transport'!AG$56="no"," ",ROUND(AB3484,4))</f>
        <v>0.45100000000000001</v>
      </c>
      <c r="AD3484" s="110">
        <f>IF('3C-Water transport'!AG$57="no"," ",ROUND(AB3484,4))</f>
        <v>0.45100000000000001</v>
      </c>
      <c r="AE3484" s="110">
        <f>IF('3C-Water transport'!AG$58="no"," ",ROUND(AB3484,4))</f>
        <v>0.45100000000000001</v>
      </c>
    </row>
    <row r="3485" spans="5:31" x14ac:dyDescent="0.25">
      <c r="E3485" s="110">
        <f t="shared" si="216"/>
        <v>0.45200000000000035</v>
      </c>
      <c r="F3485" s="110">
        <f>IF('3A-Rail transport'!$AG$56="no"," ",ROUND(E3485,4))</f>
        <v>0.45200000000000001</v>
      </c>
      <c r="G3485" s="110">
        <f>IF('3A-Rail transport'!$AG$57="no"," ",ROUND(E3485,4))</f>
        <v>0.45200000000000001</v>
      </c>
      <c r="H3485" s="110"/>
      <c r="S3485" s="110">
        <f t="shared" si="217"/>
        <v>0.45200000000000035</v>
      </c>
      <c r="T3485" s="110">
        <f>IF('3B-Air transport'!AG$66="no"," ",ROUND(S3485,4))</f>
        <v>0.45200000000000001</v>
      </c>
      <c r="U3485" s="110">
        <f>IF('3B-Air transport'!AG$67="no"," ",ROUND(S3485,4))</f>
        <v>0.45200000000000001</v>
      </c>
      <c r="V3485" s="110">
        <f>IF('3B-Air transport'!AG$68="no"," ",ROUND(S3485,4))</f>
        <v>0.45200000000000001</v>
      </c>
      <c r="W3485" s="110"/>
      <c r="AB3485" s="110">
        <f t="shared" si="218"/>
        <v>0.45200000000000035</v>
      </c>
      <c r="AC3485" s="110">
        <f>IF('3C-Water transport'!AG$56="no"," ",ROUND(AB3485,4))</f>
        <v>0.45200000000000001</v>
      </c>
      <c r="AD3485" s="110">
        <f>IF('3C-Water transport'!AG$57="no"," ",ROUND(AB3485,4))</f>
        <v>0.45200000000000001</v>
      </c>
      <c r="AE3485" s="110">
        <f>IF('3C-Water transport'!AG$58="no"," ",ROUND(AB3485,4))</f>
        <v>0.45200000000000001</v>
      </c>
    </row>
    <row r="3486" spans="5:31" x14ac:dyDescent="0.25">
      <c r="E3486" s="110">
        <f t="shared" si="216"/>
        <v>0.45300000000000035</v>
      </c>
      <c r="F3486" s="110">
        <f>IF('3A-Rail transport'!$AG$56="no"," ",ROUND(E3486,4))</f>
        <v>0.45300000000000001</v>
      </c>
      <c r="G3486" s="110">
        <f>IF('3A-Rail transport'!$AG$57="no"," ",ROUND(E3486,4))</f>
        <v>0.45300000000000001</v>
      </c>
      <c r="H3486" s="110"/>
      <c r="S3486" s="110">
        <f t="shared" si="217"/>
        <v>0.45300000000000035</v>
      </c>
      <c r="T3486" s="110">
        <f>IF('3B-Air transport'!AG$66="no"," ",ROUND(S3486,4))</f>
        <v>0.45300000000000001</v>
      </c>
      <c r="U3486" s="110">
        <f>IF('3B-Air transport'!AG$67="no"," ",ROUND(S3486,4))</f>
        <v>0.45300000000000001</v>
      </c>
      <c r="V3486" s="110">
        <f>IF('3B-Air transport'!AG$68="no"," ",ROUND(S3486,4))</f>
        <v>0.45300000000000001</v>
      </c>
      <c r="W3486" s="110"/>
      <c r="AB3486" s="110">
        <f t="shared" si="218"/>
        <v>0.45300000000000035</v>
      </c>
      <c r="AC3486" s="110">
        <f>IF('3C-Water transport'!AG$56="no"," ",ROUND(AB3486,4))</f>
        <v>0.45300000000000001</v>
      </c>
      <c r="AD3486" s="110">
        <f>IF('3C-Water transport'!AG$57="no"," ",ROUND(AB3486,4))</f>
        <v>0.45300000000000001</v>
      </c>
      <c r="AE3486" s="110">
        <f>IF('3C-Water transport'!AG$58="no"," ",ROUND(AB3486,4))</f>
        <v>0.45300000000000001</v>
      </c>
    </row>
    <row r="3487" spans="5:31" x14ac:dyDescent="0.25">
      <c r="E3487" s="110">
        <f t="shared" si="216"/>
        <v>0.45400000000000035</v>
      </c>
      <c r="F3487" s="110">
        <f>IF('3A-Rail transport'!$AG$56="no"," ",ROUND(E3487,4))</f>
        <v>0.45400000000000001</v>
      </c>
      <c r="G3487" s="110">
        <f>IF('3A-Rail transport'!$AG$57="no"," ",ROUND(E3487,4))</f>
        <v>0.45400000000000001</v>
      </c>
      <c r="H3487" s="110"/>
      <c r="S3487" s="110">
        <f t="shared" si="217"/>
        <v>0.45400000000000035</v>
      </c>
      <c r="T3487" s="110">
        <f>IF('3B-Air transport'!AG$66="no"," ",ROUND(S3487,4))</f>
        <v>0.45400000000000001</v>
      </c>
      <c r="U3487" s="110">
        <f>IF('3B-Air transport'!AG$67="no"," ",ROUND(S3487,4))</f>
        <v>0.45400000000000001</v>
      </c>
      <c r="V3487" s="110">
        <f>IF('3B-Air transport'!AG$68="no"," ",ROUND(S3487,4))</f>
        <v>0.45400000000000001</v>
      </c>
      <c r="W3487" s="110"/>
      <c r="AB3487" s="110">
        <f t="shared" si="218"/>
        <v>0.45400000000000035</v>
      </c>
      <c r="AC3487" s="110">
        <f>IF('3C-Water transport'!AG$56="no"," ",ROUND(AB3487,4))</f>
        <v>0.45400000000000001</v>
      </c>
      <c r="AD3487" s="110">
        <f>IF('3C-Water transport'!AG$57="no"," ",ROUND(AB3487,4))</f>
        <v>0.45400000000000001</v>
      </c>
      <c r="AE3487" s="110">
        <f>IF('3C-Water transport'!AG$58="no"," ",ROUND(AB3487,4))</f>
        <v>0.45400000000000001</v>
      </c>
    </row>
    <row r="3488" spans="5:31" x14ac:dyDescent="0.25">
      <c r="E3488" s="110">
        <f t="shared" si="216"/>
        <v>0.45500000000000035</v>
      </c>
      <c r="F3488" s="110">
        <f>IF('3A-Rail transport'!$AG$56="no"," ",ROUND(E3488,4))</f>
        <v>0.45500000000000002</v>
      </c>
      <c r="G3488" s="110">
        <f>IF('3A-Rail transport'!$AG$57="no"," ",ROUND(E3488,4))</f>
        <v>0.45500000000000002</v>
      </c>
      <c r="H3488" s="110"/>
      <c r="S3488" s="110">
        <f t="shared" si="217"/>
        <v>0.45500000000000035</v>
      </c>
      <c r="T3488" s="110">
        <f>IF('3B-Air transport'!AG$66="no"," ",ROUND(S3488,4))</f>
        <v>0.45500000000000002</v>
      </c>
      <c r="U3488" s="110">
        <f>IF('3B-Air transport'!AG$67="no"," ",ROUND(S3488,4))</f>
        <v>0.45500000000000002</v>
      </c>
      <c r="V3488" s="110">
        <f>IF('3B-Air transport'!AG$68="no"," ",ROUND(S3488,4))</f>
        <v>0.45500000000000002</v>
      </c>
      <c r="W3488" s="110"/>
      <c r="AB3488" s="110">
        <f t="shared" si="218"/>
        <v>0.45500000000000035</v>
      </c>
      <c r="AC3488" s="110">
        <f>IF('3C-Water transport'!AG$56="no"," ",ROUND(AB3488,4))</f>
        <v>0.45500000000000002</v>
      </c>
      <c r="AD3488" s="110">
        <f>IF('3C-Water transport'!AG$57="no"," ",ROUND(AB3488,4))</f>
        <v>0.45500000000000002</v>
      </c>
      <c r="AE3488" s="110">
        <f>IF('3C-Water transport'!AG$58="no"," ",ROUND(AB3488,4))</f>
        <v>0.45500000000000002</v>
      </c>
    </row>
    <row r="3489" spans="5:31" x14ac:dyDescent="0.25">
      <c r="E3489" s="110">
        <f t="shared" si="216"/>
        <v>0.45600000000000035</v>
      </c>
      <c r="F3489" s="110">
        <f>IF('3A-Rail transport'!$AG$56="no"," ",ROUND(E3489,4))</f>
        <v>0.45600000000000002</v>
      </c>
      <c r="G3489" s="110">
        <f>IF('3A-Rail transport'!$AG$57="no"," ",ROUND(E3489,4))</f>
        <v>0.45600000000000002</v>
      </c>
      <c r="H3489" s="110"/>
      <c r="S3489" s="110">
        <f t="shared" si="217"/>
        <v>0.45600000000000035</v>
      </c>
      <c r="T3489" s="110">
        <f>IF('3B-Air transport'!AG$66="no"," ",ROUND(S3489,4))</f>
        <v>0.45600000000000002</v>
      </c>
      <c r="U3489" s="110">
        <f>IF('3B-Air transport'!AG$67="no"," ",ROUND(S3489,4))</f>
        <v>0.45600000000000002</v>
      </c>
      <c r="V3489" s="110">
        <f>IF('3B-Air transport'!AG$68="no"," ",ROUND(S3489,4))</f>
        <v>0.45600000000000002</v>
      </c>
      <c r="W3489" s="110"/>
      <c r="AB3489" s="110">
        <f t="shared" si="218"/>
        <v>0.45600000000000035</v>
      </c>
      <c r="AC3489" s="110">
        <f>IF('3C-Water transport'!AG$56="no"," ",ROUND(AB3489,4))</f>
        <v>0.45600000000000002</v>
      </c>
      <c r="AD3489" s="110">
        <f>IF('3C-Water transport'!AG$57="no"," ",ROUND(AB3489,4))</f>
        <v>0.45600000000000002</v>
      </c>
      <c r="AE3489" s="110">
        <f>IF('3C-Water transport'!AG$58="no"," ",ROUND(AB3489,4))</f>
        <v>0.45600000000000002</v>
      </c>
    </row>
    <row r="3490" spans="5:31" x14ac:dyDescent="0.25">
      <c r="E3490" s="110">
        <f t="shared" si="216"/>
        <v>0.45700000000000035</v>
      </c>
      <c r="F3490" s="110">
        <f>IF('3A-Rail transport'!$AG$56="no"," ",ROUND(E3490,4))</f>
        <v>0.45700000000000002</v>
      </c>
      <c r="G3490" s="110">
        <f>IF('3A-Rail transport'!$AG$57="no"," ",ROUND(E3490,4))</f>
        <v>0.45700000000000002</v>
      </c>
      <c r="H3490" s="110"/>
      <c r="S3490" s="110">
        <f t="shared" si="217"/>
        <v>0.45700000000000035</v>
      </c>
      <c r="T3490" s="110">
        <f>IF('3B-Air transport'!AG$66="no"," ",ROUND(S3490,4))</f>
        <v>0.45700000000000002</v>
      </c>
      <c r="U3490" s="110">
        <f>IF('3B-Air transport'!AG$67="no"," ",ROUND(S3490,4))</f>
        <v>0.45700000000000002</v>
      </c>
      <c r="V3490" s="110">
        <f>IF('3B-Air transport'!AG$68="no"," ",ROUND(S3490,4))</f>
        <v>0.45700000000000002</v>
      </c>
      <c r="W3490" s="110"/>
      <c r="AB3490" s="110">
        <f t="shared" si="218"/>
        <v>0.45700000000000035</v>
      </c>
      <c r="AC3490" s="110">
        <f>IF('3C-Water transport'!AG$56="no"," ",ROUND(AB3490,4))</f>
        <v>0.45700000000000002</v>
      </c>
      <c r="AD3490" s="110">
        <f>IF('3C-Water transport'!AG$57="no"," ",ROUND(AB3490,4))</f>
        <v>0.45700000000000002</v>
      </c>
      <c r="AE3490" s="110">
        <f>IF('3C-Water transport'!AG$58="no"," ",ROUND(AB3490,4))</f>
        <v>0.45700000000000002</v>
      </c>
    </row>
    <row r="3491" spans="5:31" x14ac:dyDescent="0.25">
      <c r="E3491" s="110">
        <f t="shared" si="216"/>
        <v>0.45800000000000035</v>
      </c>
      <c r="F3491" s="110">
        <f>IF('3A-Rail transport'!$AG$56="no"," ",ROUND(E3491,4))</f>
        <v>0.45800000000000002</v>
      </c>
      <c r="G3491" s="110">
        <f>IF('3A-Rail transport'!$AG$57="no"," ",ROUND(E3491,4))</f>
        <v>0.45800000000000002</v>
      </c>
      <c r="H3491" s="110"/>
      <c r="S3491" s="110">
        <f t="shared" si="217"/>
        <v>0.45800000000000035</v>
      </c>
      <c r="T3491" s="110">
        <f>IF('3B-Air transport'!AG$66="no"," ",ROUND(S3491,4))</f>
        <v>0.45800000000000002</v>
      </c>
      <c r="U3491" s="110">
        <f>IF('3B-Air transport'!AG$67="no"," ",ROUND(S3491,4))</f>
        <v>0.45800000000000002</v>
      </c>
      <c r="V3491" s="110">
        <f>IF('3B-Air transport'!AG$68="no"," ",ROUND(S3491,4))</f>
        <v>0.45800000000000002</v>
      </c>
      <c r="W3491" s="110"/>
      <c r="AB3491" s="110">
        <f t="shared" si="218"/>
        <v>0.45800000000000035</v>
      </c>
      <c r="AC3491" s="110">
        <f>IF('3C-Water transport'!AG$56="no"," ",ROUND(AB3491,4))</f>
        <v>0.45800000000000002</v>
      </c>
      <c r="AD3491" s="110">
        <f>IF('3C-Water transport'!AG$57="no"," ",ROUND(AB3491,4))</f>
        <v>0.45800000000000002</v>
      </c>
      <c r="AE3491" s="110">
        <f>IF('3C-Water transport'!AG$58="no"," ",ROUND(AB3491,4))</f>
        <v>0.45800000000000002</v>
      </c>
    </row>
    <row r="3492" spans="5:31" x14ac:dyDescent="0.25">
      <c r="E3492" s="110">
        <f t="shared" si="216"/>
        <v>0.45900000000000035</v>
      </c>
      <c r="F3492" s="110">
        <f>IF('3A-Rail transport'!$AG$56="no"," ",ROUND(E3492,4))</f>
        <v>0.45900000000000002</v>
      </c>
      <c r="G3492" s="110">
        <f>IF('3A-Rail transport'!$AG$57="no"," ",ROUND(E3492,4))</f>
        <v>0.45900000000000002</v>
      </c>
      <c r="H3492" s="110"/>
      <c r="S3492" s="110">
        <f t="shared" si="217"/>
        <v>0.45900000000000035</v>
      </c>
      <c r="T3492" s="110">
        <f>IF('3B-Air transport'!AG$66="no"," ",ROUND(S3492,4))</f>
        <v>0.45900000000000002</v>
      </c>
      <c r="U3492" s="110">
        <f>IF('3B-Air transport'!AG$67="no"," ",ROUND(S3492,4))</f>
        <v>0.45900000000000002</v>
      </c>
      <c r="V3492" s="110">
        <f>IF('3B-Air transport'!AG$68="no"," ",ROUND(S3492,4))</f>
        <v>0.45900000000000002</v>
      </c>
      <c r="W3492" s="110"/>
      <c r="AB3492" s="110">
        <f t="shared" si="218"/>
        <v>0.45900000000000035</v>
      </c>
      <c r="AC3492" s="110">
        <f>IF('3C-Water transport'!AG$56="no"," ",ROUND(AB3492,4))</f>
        <v>0.45900000000000002</v>
      </c>
      <c r="AD3492" s="110">
        <f>IF('3C-Water transport'!AG$57="no"," ",ROUND(AB3492,4))</f>
        <v>0.45900000000000002</v>
      </c>
      <c r="AE3492" s="110">
        <f>IF('3C-Water transport'!AG$58="no"," ",ROUND(AB3492,4))</f>
        <v>0.45900000000000002</v>
      </c>
    </row>
    <row r="3493" spans="5:31" x14ac:dyDescent="0.25">
      <c r="E3493" s="110">
        <f t="shared" si="216"/>
        <v>0.46000000000000035</v>
      </c>
      <c r="F3493" s="110">
        <f>IF('3A-Rail transport'!$AG$56="no"," ",ROUND(E3493,4))</f>
        <v>0.46</v>
      </c>
      <c r="G3493" s="110">
        <f>IF('3A-Rail transport'!$AG$57="no"," ",ROUND(E3493,4))</f>
        <v>0.46</v>
      </c>
      <c r="H3493" s="110"/>
      <c r="S3493" s="110">
        <f t="shared" si="217"/>
        <v>0.46000000000000035</v>
      </c>
      <c r="T3493" s="110">
        <f>IF('3B-Air transport'!AG$66="no"," ",ROUND(S3493,4))</f>
        <v>0.46</v>
      </c>
      <c r="U3493" s="110">
        <f>IF('3B-Air transport'!AG$67="no"," ",ROUND(S3493,4))</f>
        <v>0.46</v>
      </c>
      <c r="V3493" s="110">
        <f>IF('3B-Air transport'!AG$68="no"," ",ROUND(S3493,4))</f>
        <v>0.46</v>
      </c>
      <c r="W3493" s="110"/>
      <c r="AB3493" s="110">
        <f t="shared" si="218"/>
        <v>0.46000000000000035</v>
      </c>
      <c r="AC3493" s="110">
        <f>IF('3C-Water transport'!AG$56="no"," ",ROUND(AB3493,4))</f>
        <v>0.46</v>
      </c>
      <c r="AD3493" s="110">
        <f>IF('3C-Water transport'!AG$57="no"," ",ROUND(AB3493,4))</f>
        <v>0.46</v>
      </c>
      <c r="AE3493" s="110">
        <f>IF('3C-Water transport'!AG$58="no"," ",ROUND(AB3493,4))</f>
        <v>0.46</v>
      </c>
    </row>
    <row r="3494" spans="5:31" x14ac:dyDescent="0.25">
      <c r="E3494" s="110">
        <f t="shared" si="216"/>
        <v>0.46100000000000035</v>
      </c>
      <c r="F3494" s="110">
        <f>IF('3A-Rail transport'!$AG$56="no"," ",ROUND(E3494,4))</f>
        <v>0.46100000000000002</v>
      </c>
      <c r="G3494" s="110">
        <f>IF('3A-Rail transport'!$AG$57="no"," ",ROUND(E3494,4))</f>
        <v>0.46100000000000002</v>
      </c>
      <c r="H3494" s="110"/>
      <c r="S3494" s="110">
        <f t="shared" si="217"/>
        <v>0.46100000000000035</v>
      </c>
      <c r="T3494" s="110">
        <f>IF('3B-Air transport'!AG$66="no"," ",ROUND(S3494,4))</f>
        <v>0.46100000000000002</v>
      </c>
      <c r="U3494" s="110">
        <f>IF('3B-Air transport'!AG$67="no"," ",ROUND(S3494,4))</f>
        <v>0.46100000000000002</v>
      </c>
      <c r="V3494" s="110">
        <f>IF('3B-Air transport'!AG$68="no"," ",ROUND(S3494,4))</f>
        <v>0.46100000000000002</v>
      </c>
      <c r="W3494" s="110"/>
      <c r="AB3494" s="110">
        <f t="shared" si="218"/>
        <v>0.46100000000000035</v>
      </c>
      <c r="AC3494" s="110">
        <f>IF('3C-Water transport'!AG$56="no"," ",ROUND(AB3494,4))</f>
        <v>0.46100000000000002</v>
      </c>
      <c r="AD3494" s="110">
        <f>IF('3C-Water transport'!AG$57="no"," ",ROUND(AB3494,4))</f>
        <v>0.46100000000000002</v>
      </c>
      <c r="AE3494" s="110">
        <f>IF('3C-Water transport'!AG$58="no"," ",ROUND(AB3494,4))</f>
        <v>0.46100000000000002</v>
      </c>
    </row>
    <row r="3495" spans="5:31" x14ac:dyDescent="0.25">
      <c r="E3495" s="110">
        <f t="shared" si="216"/>
        <v>0.46200000000000035</v>
      </c>
      <c r="F3495" s="110">
        <f>IF('3A-Rail transport'!$AG$56="no"," ",ROUND(E3495,4))</f>
        <v>0.46200000000000002</v>
      </c>
      <c r="G3495" s="110">
        <f>IF('3A-Rail transport'!$AG$57="no"," ",ROUND(E3495,4))</f>
        <v>0.46200000000000002</v>
      </c>
      <c r="H3495" s="110"/>
      <c r="S3495" s="110">
        <f t="shared" si="217"/>
        <v>0.46200000000000035</v>
      </c>
      <c r="T3495" s="110">
        <f>IF('3B-Air transport'!AG$66="no"," ",ROUND(S3495,4))</f>
        <v>0.46200000000000002</v>
      </c>
      <c r="U3495" s="110">
        <f>IF('3B-Air transport'!AG$67="no"," ",ROUND(S3495,4))</f>
        <v>0.46200000000000002</v>
      </c>
      <c r="V3495" s="110">
        <f>IF('3B-Air transport'!AG$68="no"," ",ROUND(S3495,4))</f>
        <v>0.46200000000000002</v>
      </c>
      <c r="W3495" s="110"/>
      <c r="AB3495" s="110">
        <f t="shared" si="218"/>
        <v>0.46200000000000035</v>
      </c>
      <c r="AC3495" s="110">
        <f>IF('3C-Water transport'!AG$56="no"," ",ROUND(AB3495,4))</f>
        <v>0.46200000000000002</v>
      </c>
      <c r="AD3495" s="110">
        <f>IF('3C-Water transport'!AG$57="no"," ",ROUND(AB3495,4))</f>
        <v>0.46200000000000002</v>
      </c>
      <c r="AE3495" s="110">
        <f>IF('3C-Water transport'!AG$58="no"," ",ROUND(AB3495,4))</f>
        <v>0.46200000000000002</v>
      </c>
    </row>
    <row r="3496" spans="5:31" x14ac:dyDescent="0.25">
      <c r="E3496" s="110">
        <f t="shared" si="216"/>
        <v>0.46300000000000036</v>
      </c>
      <c r="F3496" s="110">
        <f>IF('3A-Rail transport'!$AG$56="no"," ",ROUND(E3496,4))</f>
        <v>0.46300000000000002</v>
      </c>
      <c r="G3496" s="110">
        <f>IF('3A-Rail transport'!$AG$57="no"," ",ROUND(E3496,4))</f>
        <v>0.46300000000000002</v>
      </c>
      <c r="H3496" s="110"/>
      <c r="S3496" s="110">
        <f t="shared" si="217"/>
        <v>0.46300000000000036</v>
      </c>
      <c r="T3496" s="110">
        <f>IF('3B-Air transport'!AG$66="no"," ",ROUND(S3496,4))</f>
        <v>0.46300000000000002</v>
      </c>
      <c r="U3496" s="110">
        <f>IF('3B-Air transport'!AG$67="no"," ",ROUND(S3496,4))</f>
        <v>0.46300000000000002</v>
      </c>
      <c r="V3496" s="110">
        <f>IF('3B-Air transport'!AG$68="no"," ",ROUND(S3496,4))</f>
        <v>0.46300000000000002</v>
      </c>
      <c r="W3496" s="110"/>
      <c r="AB3496" s="110">
        <f t="shared" si="218"/>
        <v>0.46300000000000036</v>
      </c>
      <c r="AC3496" s="110">
        <f>IF('3C-Water transport'!AG$56="no"," ",ROUND(AB3496,4))</f>
        <v>0.46300000000000002</v>
      </c>
      <c r="AD3496" s="110">
        <f>IF('3C-Water transport'!AG$57="no"," ",ROUND(AB3496,4))</f>
        <v>0.46300000000000002</v>
      </c>
      <c r="AE3496" s="110">
        <f>IF('3C-Water transport'!AG$58="no"," ",ROUND(AB3496,4))</f>
        <v>0.46300000000000002</v>
      </c>
    </row>
    <row r="3497" spans="5:31" x14ac:dyDescent="0.25">
      <c r="E3497" s="110">
        <f t="shared" si="216"/>
        <v>0.46400000000000036</v>
      </c>
      <c r="F3497" s="110">
        <f>IF('3A-Rail transport'!$AG$56="no"," ",ROUND(E3497,4))</f>
        <v>0.46400000000000002</v>
      </c>
      <c r="G3497" s="110">
        <f>IF('3A-Rail transport'!$AG$57="no"," ",ROUND(E3497,4))</f>
        <v>0.46400000000000002</v>
      </c>
      <c r="H3497" s="110"/>
      <c r="S3497" s="110">
        <f t="shared" si="217"/>
        <v>0.46400000000000036</v>
      </c>
      <c r="T3497" s="110">
        <f>IF('3B-Air transport'!AG$66="no"," ",ROUND(S3497,4))</f>
        <v>0.46400000000000002</v>
      </c>
      <c r="U3497" s="110">
        <f>IF('3B-Air transport'!AG$67="no"," ",ROUND(S3497,4))</f>
        <v>0.46400000000000002</v>
      </c>
      <c r="V3497" s="110">
        <f>IF('3B-Air transport'!AG$68="no"," ",ROUND(S3497,4))</f>
        <v>0.46400000000000002</v>
      </c>
      <c r="W3497" s="110"/>
      <c r="AB3497" s="110">
        <f t="shared" si="218"/>
        <v>0.46400000000000036</v>
      </c>
      <c r="AC3497" s="110">
        <f>IF('3C-Water transport'!AG$56="no"," ",ROUND(AB3497,4))</f>
        <v>0.46400000000000002</v>
      </c>
      <c r="AD3497" s="110">
        <f>IF('3C-Water transport'!AG$57="no"," ",ROUND(AB3497,4))</f>
        <v>0.46400000000000002</v>
      </c>
      <c r="AE3497" s="110">
        <f>IF('3C-Water transport'!AG$58="no"," ",ROUND(AB3497,4))</f>
        <v>0.46400000000000002</v>
      </c>
    </row>
    <row r="3498" spans="5:31" x14ac:dyDescent="0.25">
      <c r="E3498" s="110">
        <f t="shared" si="216"/>
        <v>0.46500000000000036</v>
      </c>
      <c r="F3498" s="110">
        <f>IF('3A-Rail transport'!$AG$56="no"," ",ROUND(E3498,4))</f>
        <v>0.46500000000000002</v>
      </c>
      <c r="G3498" s="110">
        <f>IF('3A-Rail transport'!$AG$57="no"," ",ROUND(E3498,4))</f>
        <v>0.46500000000000002</v>
      </c>
      <c r="H3498" s="110"/>
      <c r="S3498" s="110">
        <f t="shared" si="217"/>
        <v>0.46500000000000036</v>
      </c>
      <c r="T3498" s="110">
        <f>IF('3B-Air transport'!AG$66="no"," ",ROUND(S3498,4))</f>
        <v>0.46500000000000002</v>
      </c>
      <c r="U3498" s="110">
        <f>IF('3B-Air transport'!AG$67="no"," ",ROUND(S3498,4))</f>
        <v>0.46500000000000002</v>
      </c>
      <c r="V3498" s="110">
        <f>IF('3B-Air transport'!AG$68="no"," ",ROUND(S3498,4))</f>
        <v>0.46500000000000002</v>
      </c>
      <c r="W3498" s="110"/>
      <c r="AB3498" s="110">
        <f t="shared" si="218"/>
        <v>0.46500000000000036</v>
      </c>
      <c r="AC3498" s="110">
        <f>IF('3C-Water transport'!AG$56="no"," ",ROUND(AB3498,4))</f>
        <v>0.46500000000000002</v>
      </c>
      <c r="AD3498" s="110">
        <f>IF('3C-Water transport'!AG$57="no"," ",ROUND(AB3498,4))</f>
        <v>0.46500000000000002</v>
      </c>
      <c r="AE3498" s="110">
        <f>IF('3C-Water transport'!AG$58="no"," ",ROUND(AB3498,4))</f>
        <v>0.46500000000000002</v>
      </c>
    </row>
    <row r="3499" spans="5:31" x14ac:dyDescent="0.25">
      <c r="E3499" s="110">
        <f t="shared" si="216"/>
        <v>0.46600000000000036</v>
      </c>
      <c r="F3499" s="110">
        <f>IF('3A-Rail transport'!$AG$56="no"," ",ROUND(E3499,4))</f>
        <v>0.46600000000000003</v>
      </c>
      <c r="G3499" s="110">
        <f>IF('3A-Rail transport'!$AG$57="no"," ",ROUND(E3499,4))</f>
        <v>0.46600000000000003</v>
      </c>
      <c r="H3499" s="110"/>
      <c r="S3499" s="110">
        <f t="shared" si="217"/>
        <v>0.46600000000000036</v>
      </c>
      <c r="T3499" s="110">
        <f>IF('3B-Air transport'!AG$66="no"," ",ROUND(S3499,4))</f>
        <v>0.46600000000000003</v>
      </c>
      <c r="U3499" s="110">
        <f>IF('3B-Air transport'!AG$67="no"," ",ROUND(S3499,4))</f>
        <v>0.46600000000000003</v>
      </c>
      <c r="V3499" s="110">
        <f>IF('3B-Air transport'!AG$68="no"," ",ROUND(S3499,4))</f>
        <v>0.46600000000000003</v>
      </c>
      <c r="W3499" s="110"/>
      <c r="AB3499" s="110">
        <f t="shared" si="218"/>
        <v>0.46600000000000036</v>
      </c>
      <c r="AC3499" s="110">
        <f>IF('3C-Water transport'!AG$56="no"," ",ROUND(AB3499,4))</f>
        <v>0.46600000000000003</v>
      </c>
      <c r="AD3499" s="110">
        <f>IF('3C-Water transport'!AG$57="no"," ",ROUND(AB3499,4))</f>
        <v>0.46600000000000003</v>
      </c>
      <c r="AE3499" s="110">
        <f>IF('3C-Water transport'!AG$58="no"," ",ROUND(AB3499,4))</f>
        <v>0.46600000000000003</v>
      </c>
    </row>
    <row r="3500" spans="5:31" x14ac:dyDescent="0.25">
      <c r="E3500" s="110">
        <f t="shared" si="216"/>
        <v>0.46700000000000036</v>
      </c>
      <c r="F3500" s="110">
        <f>IF('3A-Rail transport'!$AG$56="no"," ",ROUND(E3500,4))</f>
        <v>0.46700000000000003</v>
      </c>
      <c r="G3500" s="110">
        <f>IF('3A-Rail transport'!$AG$57="no"," ",ROUND(E3500,4))</f>
        <v>0.46700000000000003</v>
      </c>
      <c r="H3500" s="110"/>
      <c r="S3500" s="110">
        <f t="shared" si="217"/>
        <v>0.46700000000000036</v>
      </c>
      <c r="T3500" s="110">
        <f>IF('3B-Air transport'!AG$66="no"," ",ROUND(S3500,4))</f>
        <v>0.46700000000000003</v>
      </c>
      <c r="U3500" s="110">
        <f>IF('3B-Air transport'!AG$67="no"," ",ROUND(S3500,4))</f>
        <v>0.46700000000000003</v>
      </c>
      <c r="V3500" s="110">
        <f>IF('3B-Air transport'!AG$68="no"," ",ROUND(S3500,4))</f>
        <v>0.46700000000000003</v>
      </c>
      <c r="W3500" s="110"/>
      <c r="AB3500" s="110">
        <f t="shared" si="218"/>
        <v>0.46700000000000036</v>
      </c>
      <c r="AC3500" s="110">
        <f>IF('3C-Water transport'!AG$56="no"," ",ROUND(AB3500,4))</f>
        <v>0.46700000000000003</v>
      </c>
      <c r="AD3500" s="110">
        <f>IF('3C-Water transport'!AG$57="no"," ",ROUND(AB3500,4))</f>
        <v>0.46700000000000003</v>
      </c>
      <c r="AE3500" s="110">
        <f>IF('3C-Water transport'!AG$58="no"," ",ROUND(AB3500,4))</f>
        <v>0.46700000000000003</v>
      </c>
    </row>
    <row r="3501" spans="5:31" x14ac:dyDescent="0.25">
      <c r="E3501" s="110">
        <f t="shared" si="216"/>
        <v>0.46800000000000036</v>
      </c>
      <c r="F3501" s="110">
        <f>IF('3A-Rail transport'!$AG$56="no"," ",ROUND(E3501,4))</f>
        <v>0.46800000000000003</v>
      </c>
      <c r="G3501" s="110">
        <f>IF('3A-Rail transport'!$AG$57="no"," ",ROUND(E3501,4))</f>
        <v>0.46800000000000003</v>
      </c>
      <c r="H3501" s="110"/>
      <c r="S3501" s="110">
        <f t="shared" si="217"/>
        <v>0.46800000000000036</v>
      </c>
      <c r="T3501" s="110">
        <f>IF('3B-Air transport'!AG$66="no"," ",ROUND(S3501,4))</f>
        <v>0.46800000000000003</v>
      </c>
      <c r="U3501" s="110">
        <f>IF('3B-Air transport'!AG$67="no"," ",ROUND(S3501,4))</f>
        <v>0.46800000000000003</v>
      </c>
      <c r="V3501" s="110">
        <f>IF('3B-Air transport'!AG$68="no"," ",ROUND(S3501,4))</f>
        <v>0.46800000000000003</v>
      </c>
      <c r="W3501" s="110"/>
      <c r="AB3501" s="110">
        <f t="shared" si="218"/>
        <v>0.46800000000000036</v>
      </c>
      <c r="AC3501" s="110">
        <f>IF('3C-Water transport'!AG$56="no"," ",ROUND(AB3501,4))</f>
        <v>0.46800000000000003</v>
      </c>
      <c r="AD3501" s="110">
        <f>IF('3C-Water transport'!AG$57="no"," ",ROUND(AB3501,4))</f>
        <v>0.46800000000000003</v>
      </c>
      <c r="AE3501" s="110">
        <f>IF('3C-Water transport'!AG$58="no"," ",ROUND(AB3501,4))</f>
        <v>0.46800000000000003</v>
      </c>
    </row>
    <row r="3502" spans="5:31" x14ac:dyDescent="0.25">
      <c r="E3502" s="110">
        <f t="shared" si="216"/>
        <v>0.46900000000000036</v>
      </c>
      <c r="F3502" s="110">
        <f>IF('3A-Rail transport'!$AG$56="no"," ",ROUND(E3502,4))</f>
        <v>0.46899999999999997</v>
      </c>
      <c r="G3502" s="110">
        <f>IF('3A-Rail transport'!$AG$57="no"," ",ROUND(E3502,4))</f>
        <v>0.46899999999999997</v>
      </c>
      <c r="H3502" s="110"/>
      <c r="S3502" s="110">
        <f t="shared" si="217"/>
        <v>0.46900000000000036</v>
      </c>
      <c r="T3502" s="110">
        <f>IF('3B-Air transport'!AG$66="no"," ",ROUND(S3502,4))</f>
        <v>0.46899999999999997</v>
      </c>
      <c r="U3502" s="110">
        <f>IF('3B-Air transport'!AG$67="no"," ",ROUND(S3502,4))</f>
        <v>0.46899999999999997</v>
      </c>
      <c r="V3502" s="110">
        <f>IF('3B-Air transport'!AG$68="no"," ",ROUND(S3502,4))</f>
        <v>0.46899999999999997</v>
      </c>
      <c r="W3502" s="110"/>
      <c r="AB3502" s="110">
        <f t="shared" si="218"/>
        <v>0.46900000000000036</v>
      </c>
      <c r="AC3502" s="110">
        <f>IF('3C-Water transport'!AG$56="no"," ",ROUND(AB3502,4))</f>
        <v>0.46899999999999997</v>
      </c>
      <c r="AD3502" s="110">
        <f>IF('3C-Water transport'!AG$57="no"," ",ROUND(AB3502,4))</f>
        <v>0.46899999999999997</v>
      </c>
      <c r="AE3502" s="110">
        <f>IF('3C-Water transport'!AG$58="no"," ",ROUND(AB3502,4))</f>
        <v>0.46899999999999997</v>
      </c>
    </row>
    <row r="3503" spans="5:31" x14ac:dyDescent="0.25">
      <c r="E3503" s="110">
        <f t="shared" si="216"/>
        <v>0.47000000000000036</v>
      </c>
      <c r="F3503" s="110">
        <f>IF('3A-Rail transport'!$AG$56="no"," ",ROUND(E3503,4))</f>
        <v>0.47</v>
      </c>
      <c r="G3503" s="110">
        <f>IF('3A-Rail transport'!$AG$57="no"," ",ROUND(E3503,4))</f>
        <v>0.47</v>
      </c>
      <c r="H3503" s="110"/>
      <c r="S3503" s="110">
        <f t="shared" si="217"/>
        <v>0.47000000000000036</v>
      </c>
      <c r="T3503" s="110">
        <f>IF('3B-Air transport'!AG$66="no"," ",ROUND(S3503,4))</f>
        <v>0.47</v>
      </c>
      <c r="U3503" s="110">
        <f>IF('3B-Air transport'!AG$67="no"," ",ROUND(S3503,4))</f>
        <v>0.47</v>
      </c>
      <c r="V3503" s="110">
        <f>IF('3B-Air transport'!AG$68="no"," ",ROUND(S3503,4))</f>
        <v>0.47</v>
      </c>
      <c r="W3503" s="110"/>
      <c r="AB3503" s="110">
        <f t="shared" si="218"/>
        <v>0.47000000000000036</v>
      </c>
      <c r="AC3503" s="110">
        <f>IF('3C-Water transport'!AG$56="no"," ",ROUND(AB3503,4))</f>
        <v>0.47</v>
      </c>
      <c r="AD3503" s="110">
        <f>IF('3C-Water transport'!AG$57="no"," ",ROUND(AB3503,4))</f>
        <v>0.47</v>
      </c>
      <c r="AE3503" s="110">
        <f>IF('3C-Water transport'!AG$58="no"," ",ROUND(AB3503,4))</f>
        <v>0.47</v>
      </c>
    </row>
    <row r="3504" spans="5:31" x14ac:dyDescent="0.25">
      <c r="E3504" s="110">
        <f t="shared" si="216"/>
        <v>0.47100000000000036</v>
      </c>
      <c r="F3504" s="110">
        <f>IF('3A-Rail transport'!$AG$56="no"," ",ROUND(E3504,4))</f>
        <v>0.47099999999999997</v>
      </c>
      <c r="G3504" s="110">
        <f>IF('3A-Rail transport'!$AG$57="no"," ",ROUND(E3504,4))</f>
        <v>0.47099999999999997</v>
      </c>
      <c r="H3504" s="110"/>
      <c r="S3504" s="110">
        <f t="shared" si="217"/>
        <v>0.47100000000000036</v>
      </c>
      <c r="T3504" s="110">
        <f>IF('3B-Air transport'!AG$66="no"," ",ROUND(S3504,4))</f>
        <v>0.47099999999999997</v>
      </c>
      <c r="U3504" s="110">
        <f>IF('3B-Air transport'!AG$67="no"," ",ROUND(S3504,4))</f>
        <v>0.47099999999999997</v>
      </c>
      <c r="V3504" s="110">
        <f>IF('3B-Air transport'!AG$68="no"," ",ROUND(S3504,4))</f>
        <v>0.47099999999999997</v>
      </c>
      <c r="W3504" s="110"/>
      <c r="AB3504" s="110">
        <f t="shared" si="218"/>
        <v>0.47100000000000036</v>
      </c>
      <c r="AC3504" s="110">
        <f>IF('3C-Water transport'!AG$56="no"," ",ROUND(AB3504,4))</f>
        <v>0.47099999999999997</v>
      </c>
      <c r="AD3504" s="110">
        <f>IF('3C-Water transport'!AG$57="no"," ",ROUND(AB3504,4))</f>
        <v>0.47099999999999997</v>
      </c>
      <c r="AE3504" s="110">
        <f>IF('3C-Water transport'!AG$58="no"," ",ROUND(AB3504,4))</f>
        <v>0.47099999999999997</v>
      </c>
    </row>
    <row r="3505" spans="5:31" x14ac:dyDescent="0.25">
      <c r="E3505" s="110">
        <f t="shared" si="216"/>
        <v>0.47200000000000036</v>
      </c>
      <c r="F3505" s="110">
        <f>IF('3A-Rail transport'!$AG$56="no"," ",ROUND(E3505,4))</f>
        <v>0.47199999999999998</v>
      </c>
      <c r="G3505" s="110">
        <f>IF('3A-Rail transport'!$AG$57="no"," ",ROUND(E3505,4))</f>
        <v>0.47199999999999998</v>
      </c>
      <c r="H3505" s="110"/>
      <c r="S3505" s="110">
        <f t="shared" si="217"/>
        <v>0.47200000000000036</v>
      </c>
      <c r="T3505" s="110">
        <f>IF('3B-Air transport'!AG$66="no"," ",ROUND(S3505,4))</f>
        <v>0.47199999999999998</v>
      </c>
      <c r="U3505" s="110">
        <f>IF('3B-Air transport'!AG$67="no"," ",ROUND(S3505,4))</f>
        <v>0.47199999999999998</v>
      </c>
      <c r="V3505" s="110">
        <f>IF('3B-Air transport'!AG$68="no"," ",ROUND(S3505,4))</f>
        <v>0.47199999999999998</v>
      </c>
      <c r="W3505" s="110"/>
      <c r="AB3505" s="110">
        <f t="shared" si="218"/>
        <v>0.47200000000000036</v>
      </c>
      <c r="AC3505" s="110">
        <f>IF('3C-Water transport'!AG$56="no"," ",ROUND(AB3505,4))</f>
        <v>0.47199999999999998</v>
      </c>
      <c r="AD3505" s="110">
        <f>IF('3C-Water transport'!AG$57="no"," ",ROUND(AB3505,4))</f>
        <v>0.47199999999999998</v>
      </c>
      <c r="AE3505" s="110">
        <f>IF('3C-Water transport'!AG$58="no"," ",ROUND(AB3505,4))</f>
        <v>0.47199999999999998</v>
      </c>
    </row>
    <row r="3506" spans="5:31" x14ac:dyDescent="0.25">
      <c r="E3506" s="110">
        <f t="shared" si="216"/>
        <v>0.47300000000000036</v>
      </c>
      <c r="F3506" s="110">
        <f>IF('3A-Rail transport'!$AG$56="no"," ",ROUND(E3506,4))</f>
        <v>0.47299999999999998</v>
      </c>
      <c r="G3506" s="110">
        <f>IF('3A-Rail transport'!$AG$57="no"," ",ROUND(E3506,4))</f>
        <v>0.47299999999999998</v>
      </c>
      <c r="H3506" s="110"/>
      <c r="S3506" s="110">
        <f t="shared" si="217"/>
        <v>0.47300000000000036</v>
      </c>
      <c r="T3506" s="110">
        <f>IF('3B-Air transport'!AG$66="no"," ",ROUND(S3506,4))</f>
        <v>0.47299999999999998</v>
      </c>
      <c r="U3506" s="110">
        <f>IF('3B-Air transport'!AG$67="no"," ",ROUND(S3506,4))</f>
        <v>0.47299999999999998</v>
      </c>
      <c r="V3506" s="110">
        <f>IF('3B-Air transport'!AG$68="no"," ",ROUND(S3506,4))</f>
        <v>0.47299999999999998</v>
      </c>
      <c r="W3506" s="110"/>
      <c r="AB3506" s="110">
        <f t="shared" si="218"/>
        <v>0.47300000000000036</v>
      </c>
      <c r="AC3506" s="110">
        <f>IF('3C-Water transport'!AG$56="no"," ",ROUND(AB3506,4))</f>
        <v>0.47299999999999998</v>
      </c>
      <c r="AD3506" s="110">
        <f>IF('3C-Water transport'!AG$57="no"," ",ROUND(AB3506,4))</f>
        <v>0.47299999999999998</v>
      </c>
      <c r="AE3506" s="110">
        <f>IF('3C-Water transport'!AG$58="no"," ",ROUND(AB3506,4))</f>
        <v>0.47299999999999998</v>
      </c>
    </row>
    <row r="3507" spans="5:31" x14ac:dyDescent="0.25">
      <c r="E3507" s="110">
        <f t="shared" si="216"/>
        <v>0.47400000000000037</v>
      </c>
      <c r="F3507" s="110">
        <f>IF('3A-Rail transport'!$AG$56="no"," ",ROUND(E3507,4))</f>
        <v>0.47399999999999998</v>
      </c>
      <c r="G3507" s="110">
        <f>IF('3A-Rail transport'!$AG$57="no"," ",ROUND(E3507,4))</f>
        <v>0.47399999999999998</v>
      </c>
      <c r="H3507" s="110"/>
      <c r="S3507" s="110">
        <f t="shared" si="217"/>
        <v>0.47400000000000037</v>
      </c>
      <c r="T3507" s="110">
        <f>IF('3B-Air transport'!AG$66="no"," ",ROUND(S3507,4))</f>
        <v>0.47399999999999998</v>
      </c>
      <c r="U3507" s="110">
        <f>IF('3B-Air transport'!AG$67="no"," ",ROUND(S3507,4))</f>
        <v>0.47399999999999998</v>
      </c>
      <c r="V3507" s="110">
        <f>IF('3B-Air transport'!AG$68="no"," ",ROUND(S3507,4))</f>
        <v>0.47399999999999998</v>
      </c>
      <c r="W3507" s="110"/>
      <c r="AB3507" s="110">
        <f t="shared" si="218"/>
        <v>0.47400000000000037</v>
      </c>
      <c r="AC3507" s="110">
        <f>IF('3C-Water transport'!AG$56="no"," ",ROUND(AB3507,4))</f>
        <v>0.47399999999999998</v>
      </c>
      <c r="AD3507" s="110">
        <f>IF('3C-Water transport'!AG$57="no"," ",ROUND(AB3507,4))</f>
        <v>0.47399999999999998</v>
      </c>
      <c r="AE3507" s="110">
        <f>IF('3C-Water transport'!AG$58="no"," ",ROUND(AB3507,4))</f>
        <v>0.47399999999999998</v>
      </c>
    </row>
    <row r="3508" spans="5:31" x14ac:dyDescent="0.25">
      <c r="E3508" s="110">
        <f t="shared" si="216"/>
        <v>0.47500000000000037</v>
      </c>
      <c r="F3508" s="110">
        <f>IF('3A-Rail transport'!$AG$56="no"," ",ROUND(E3508,4))</f>
        <v>0.47499999999999998</v>
      </c>
      <c r="G3508" s="110">
        <f>IF('3A-Rail transport'!$AG$57="no"," ",ROUND(E3508,4))</f>
        <v>0.47499999999999998</v>
      </c>
      <c r="H3508" s="110"/>
      <c r="S3508" s="110">
        <f t="shared" si="217"/>
        <v>0.47500000000000037</v>
      </c>
      <c r="T3508" s="110">
        <f>IF('3B-Air transport'!AG$66="no"," ",ROUND(S3508,4))</f>
        <v>0.47499999999999998</v>
      </c>
      <c r="U3508" s="110">
        <f>IF('3B-Air transport'!AG$67="no"," ",ROUND(S3508,4))</f>
        <v>0.47499999999999998</v>
      </c>
      <c r="V3508" s="110">
        <f>IF('3B-Air transport'!AG$68="no"," ",ROUND(S3508,4))</f>
        <v>0.47499999999999998</v>
      </c>
      <c r="W3508" s="110"/>
      <c r="AB3508" s="110">
        <f t="shared" si="218"/>
        <v>0.47500000000000037</v>
      </c>
      <c r="AC3508" s="110">
        <f>IF('3C-Water transport'!AG$56="no"," ",ROUND(AB3508,4))</f>
        <v>0.47499999999999998</v>
      </c>
      <c r="AD3508" s="110">
        <f>IF('3C-Water transport'!AG$57="no"," ",ROUND(AB3508,4))</f>
        <v>0.47499999999999998</v>
      </c>
      <c r="AE3508" s="110">
        <f>IF('3C-Water transport'!AG$58="no"," ",ROUND(AB3508,4))</f>
        <v>0.47499999999999998</v>
      </c>
    </row>
    <row r="3509" spans="5:31" x14ac:dyDescent="0.25">
      <c r="E3509" s="110">
        <f t="shared" si="216"/>
        <v>0.47600000000000037</v>
      </c>
      <c r="F3509" s="110">
        <f>IF('3A-Rail transport'!$AG$56="no"," ",ROUND(E3509,4))</f>
        <v>0.47599999999999998</v>
      </c>
      <c r="G3509" s="110">
        <f>IF('3A-Rail transport'!$AG$57="no"," ",ROUND(E3509,4))</f>
        <v>0.47599999999999998</v>
      </c>
      <c r="H3509" s="110"/>
      <c r="S3509" s="110">
        <f t="shared" si="217"/>
        <v>0.47600000000000037</v>
      </c>
      <c r="T3509" s="110">
        <f>IF('3B-Air transport'!AG$66="no"," ",ROUND(S3509,4))</f>
        <v>0.47599999999999998</v>
      </c>
      <c r="U3509" s="110">
        <f>IF('3B-Air transport'!AG$67="no"," ",ROUND(S3509,4))</f>
        <v>0.47599999999999998</v>
      </c>
      <c r="V3509" s="110">
        <f>IF('3B-Air transport'!AG$68="no"," ",ROUND(S3509,4))</f>
        <v>0.47599999999999998</v>
      </c>
      <c r="W3509" s="110"/>
      <c r="AB3509" s="110">
        <f t="shared" si="218"/>
        <v>0.47600000000000037</v>
      </c>
      <c r="AC3509" s="110">
        <f>IF('3C-Water transport'!AG$56="no"," ",ROUND(AB3509,4))</f>
        <v>0.47599999999999998</v>
      </c>
      <c r="AD3509" s="110">
        <f>IF('3C-Water transport'!AG$57="no"," ",ROUND(AB3509,4))</f>
        <v>0.47599999999999998</v>
      </c>
      <c r="AE3509" s="110">
        <f>IF('3C-Water transport'!AG$58="no"," ",ROUND(AB3509,4))</f>
        <v>0.47599999999999998</v>
      </c>
    </row>
    <row r="3510" spans="5:31" x14ac:dyDescent="0.25">
      <c r="E3510" s="110">
        <f t="shared" si="216"/>
        <v>0.47700000000000037</v>
      </c>
      <c r="F3510" s="110">
        <f>IF('3A-Rail transport'!$AG$56="no"," ",ROUND(E3510,4))</f>
        <v>0.47699999999999998</v>
      </c>
      <c r="G3510" s="110">
        <f>IF('3A-Rail transport'!$AG$57="no"," ",ROUND(E3510,4))</f>
        <v>0.47699999999999998</v>
      </c>
      <c r="H3510" s="110"/>
      <c r="S3510" s="110">
        <f t="shared" si="217"/>
        <v>0.47700000000000037</v>
      </c>
      <c r="T3510" s="110">
        <f>IF('3B-Air transport'!AG$66="no"," ",ROUND(S3510,4))</f>
        <v>0.47699999999999998</v>
      </c>
      <c r="U3510" s="110">
        <f>IF('3B-Air transport'!AG$67="no"," ",ROUND(S3510,4))</f>
        <v>0.47699999999999998</v>
      </c>
      <c r="V3510" s="110">
        <f>IF('3B-Air transport'!AG$68="no"," ",ROUND(S3510,4))</f>
        <v>0.47699999999999998</v>
      </c>
      <c r="W3510" s="110"/>
      <c r="AB3510" s="110">
        <f t="shared" si="218"/>
        <v>0.47700000000000037</v>
      </c>
      <c r="AC3510" s="110">
        <f>IF('3C-Water transport'!AG$56="no"," ",ROUND(AB3510,4))</f>
        <v>0.47699999999999998</v>
      </c>
      <c r="AD3510" s="110">
        <f>IF('3C-Water transport'!AG$57="no"," ",ROUND(AB3510,4))</f>
        <v>0.47699999999999998</v>
      </c>
      <c r="AE3510" s="110">
        <f>IF('3C-Water transport'!AG$58="no"," ",ROUND(AB3510,4))</f>
        <v>0.47699999999999998</v>
      </c>
    </row>
    <row r="3511" spans="5:31" x14ac:dyDescent="0.25">
      <c r="E3511" s="110">
        <f t="shared" si="216"/>
        <v>0.47800000000000037</v>
      </c>
      <c r="F3511" s="110">
        <f>IF('3A-Rail transport'!$AG$56="no"," ",ROUND(E3511,4))</f>
        <v>0.47799999999999998</v>
      </c>
      <c r="G3511" s="110">
        <f>IF('3A-Rail transport'!$AG$57="no"," ",ROUND(E3511,4))</f>
        <v>0.47799999999999998</v>
      </c>
      <c r="H3511" s="110"/>
      <c r="S3511" s="110">
        <f t="shared" si="217"/>
        <v>0.47800000000000037</v>
      </c>
      <c r="T3511" s="110">
        <f>IF('3B-Air transport'!AG$66="no"," ",ROUND(S3511,4))</f>
        <v>0.47799999999999998</v>
      </c>
      <c r="U3511" s="110">
        <f>IF('3B-Air transport'!AG$67="no"," ",ROUND(S3511,4))</f>
        <v>0.47799999999999998</v>
      </c>
      <c r="V3511" s="110">
        <f>IF('3B-Air transport'!AG$68="no"," ",ROUND(S3511,4))</f>
        <v>0.47799999999999998</v>
      </c>
      <c r="W3511" s="110"/>
      <c r="AB3511" s="110">
        <f t="shared" si="218"/>
        <v>0.47800000000000037</v>
      </c>
      <c r="AC3511" s="110">
        <f>IF('3C-Water transport'!AG$56="no"," ",ROUND(AB3511,4))</f>
        <v>0.47799999999999998</v>
      </c>
      <c r="AD3511" s="110">
        <f>IF('3C-Water transport'!AG$57="no"," ",ROUND(AB3511,4))</f>
        <v>0.47799999999999998</v>
      </c>
      <c r="AE3511" s="110">
        <f>IF('3C-Water transport'!AG$58="no"," ",ROUND(AB3511,4))</f>
        <v>0.47799999999999998</v>
      </c>
    </row>
    <row r="3512" spans="5:31" x14ac:dyDescent="0.25">
      <c r="E3512" s="110">
        <f t="shared" si="216"/>
        <v>0.47900000000000037</v>
      </c>
      <c r="F3512" s="110">
        <f>IF('3A-Rail transport'!$AG$56="no"," ",ROUND(E3512,4))</f>
        <v>0.47899999999999998</v>
      </c>
      <c r="G3512" s="110">
        <f>IF('3A-Rail transport'!$AG$57="no"," ",ROUND(E3512,4))</f>
        <v>0.47899999999999998</v>
      </c>
      <c r="H3512" s="110"/>
      <c r="S3512" s="110">
        <f t="shared" si="217"/>
        <v>0.47900000000000037</v>
      </c>
      <c r="T3512" s="110">
        <f>IF('3B-Air transport'!AG$66="no"," ",ROUND(S3512,4))</f>
        <v>0.47899999999999998</v>
      </c>
      <c r="U3512" s="110">
        <f>IF('3B-Air transport'!AG$67="no"," ",ROUND(S3512,4))</f>
        <v>0.47899999999999998</v>
      </c>
      <c r="V3512" s="110">
        <f>IF('3B-Air transport'!AG$68="no"," ",ROUND(S3512,4))</f>
        <v>0.47899999999999998</v>
      </c>
      <c r="W3512" s="110"/>
      <c r="AB3512" s="110">
        <f t="shared" si="218"/>
        <v>0.47900000000000037</v>
      </c>
      <c r="AC3512" s="110">
        <f>IF('3C-Water transport'!AG$56="no"," ",ROUND(AB3512,4))</f>
        <v>0.47899999999999998</v>
      </c>
      <c r="AD3512" s="110">
        <f>IF('3C-Water transport'!AG$57="no"," ",ROUND(AB3512,4))</f>
        <v>0.47899999999999998</v>
      </c>
      <c r="AE3512" s="110">
        <f>IF('3C-Water transport'!AG$58="no"," ",ROUND(AB3512,4))</f>
        <v>0.47899999999999998</v>
      </c>
    </row>
    <row r="3513" spans="5:31" x14ac:dyDescent="0.25">
      <c r="E3513" s="110">
        <f t="shared" si="216"/>
        <v>0.48000000000000037</v>
      </c>
      <c r="F3513" s="110">
        <f>IF('3A-Rail transport'!$AG$56="no"," ",ROUND(E3513,4))</f>
        <v>0.48</v>
      </c>
      <c r="G3513" s="110">
        <f>IF('3A-Rail transport'!$AG$57="no"," ",ROUND(E3513,4))</f>
        <v>0.48</v>
      </c>
      <c r="H3513" s="110"/>
      <c r="S3513" s="110">
        <f t="shared" si="217"/>
        <v>0.48000000000000037</v>
      </c>
      <c r="T3513" s="110">
        <f>IF('3B-Air transport'!AG$66="no"," ",ROUND(S3513,4))</f>
        <v>0.48</v>
      </c>
      <c r="U3513" s="110">
        <f>IF('3B-Air transport'!AG$67="no"," ",ROUND(S3513,4))</f>
        <v>0.48</v>
      </c>
      <c r="V3513" s="110">
        <f>IF('3B-Air transport'!AG$68="no"," ",ROUND(S3513,4))</f>
        <v>0.48</v>
      </c>
      <c r="W3513" s="110"/>
      <c r="AB3513" s="110">
        <f t="shared" si="218"/>
        <v>0.48000000000000037</v>
      </c>
      <c r="AC3513" s="110">
        <f>IF('3C-Water transport'!AG$56="no"," ",ROUND(AB3513,4))</f>
        <v>0.48</v>
      </c>
      <c r="AD3513" s="110">
        <f>IF('3C-Water transport'!AG$57="no"," ",ROUND(AB3513,4))</f>
        <v>0.48</v>
      </c>
      <c r="AE3513" s="110">
        <f>IF('3C-Water transport'!AG$58="no"," ",ROUND(AB3513,4))</f>
        <v>0.48</v>
      </c>
    </row>
    <row r="3514" spans="5:31" x14ac:dyDescent="0.25">
      <c r="E3514" s="110">
        <f t="shared" si="216"/>
        <v>0.48100000000000037</v>
      </c>
      <c r="F3514" s="110">
        <f>IF('3A-Rail transport'!$AG$56="no"," ",ROUND(E3514,4))</f>
        <v>0.48099999999999998</v>
      </c>
      <c r="G3514" s="110">
        <f>IF('3A-Rail transport'!$AG$57="no"," ",ROUND(E3514,4))</f>
        <v>0.48099999999999998</v>
      </c>
      <c r="H3514" s="110"/>
      <c r="S3514" s="110">
        <f t="shared" si="217"/>
        <v>0.48100000000000037</v>
      </c>
      <c r="T3514" s="110">
        <f>IF('3B-Air transport'!AG$66="no"," ",ROUND(S3514,4))</f>
        <v>0.48099999999999998</v>
      </c>
      <c r="U3514" s="110">
        <f>IF('3B-Air transport'!AG$67="no"," ",ROUND(S3514,4))</f>
        <v>0.48099999999999998</v>
      </c>
      <c r="V3514" s="110">
        <f>IF('3B-Air transport'!AG$68="no"," ",ROUND(S3514,4))</f>
        <v>0.48099999999999998</v>
      </c>
      <c r="W3514" s="110"/>
      <c r="AB3514" s="110">
        <f t="shared" si="218"/>
        <v>0.48100000000000037</v>
      </c>
      <c r="AC3514" s="110">
        <f>IF('3C-Water transport'!AG$56="no"," ",ROUND(AB3514,4))</f>
        <v>0.48099999999999998</v>
      </c>
      <c r="AD3514" s="110">
        <f>IF('3C-Water transport'!AG$57="no"," ",ROUND(AB3514,4))</f>
        <v>0.48099999999999998</v>
      </c>
      <c r="AE3514" s="110">
        <f>IF('3C-Water transport'!AG$58="no"," ",ROUND(AB3514,4))</f>
        <v>0.48099999999999998</v>
      </c>
    </row>
    <row r="3515" spans="5:31" x14ac:dyDescent="0.25">
      <c r="E3515" s="110">
        <f t="shared" si="216"/>
        <v>0.48200000000000037</v>
      </c>
      <c r="F3515" s="110">
        <f>IF('3A-Rail transport'!$AG$56="no"," ",ROUND(E3515,4))</f>
        <v>0.48199999999999998</v>
      </c>
      <c r="G3515" s="110">
        <f>IF('3A-Rail transport'!$AG$57="no"," ",ROUND(E3515,4))</f>
        <v>0.48199999999999998</v>
      </c>
      <c r="H3515" s="110"/>
      <c r="S3515" s="110">
        <f t="shared" si="217"/>
        <v>0.48200000000000037</v>
      </c>
      <c r="T3515" s="110">
        <f>IF('3B-Air transport'!AG$66="no"," ",ROUND(S3515,4))</f>
        <v>0.48199999999999998</v>
      </c>
      <c r="U3515" s="110">
        <f>IF('3B-Air transport'!AG$67="no"," ",ROUND(S3515,4))</f>
        <v>0.48199999999999998</v>
      </c>
      <c r="V3515" s="110">
        <f>IF('3B-Air transport'!AG$68="no"," ",ROUND(S3515,4))</f>
        <v>0.48199999999999998</v>
      </c>
      <c r="W3515" s="110"/>
      <c r="AB3515" s="110">
        <f t="shared" si="218"/>
        <v>0.48200000000000037</v>
      </c>
      <c r="AC3515" s="110">
        <f>IF('3C-Water transport'!AG$56="no"," ",ROUND(AB3515,4))</f>
        <v>0.48199999999999998</v>
      </c>
      <c r="AD3515" s="110">
        <f>IF('3C-Water transport'!AG$57="no"," ",ROUND(AB3515,4))</f>
        <v>0.48199999999999998</v>
      </c>
      <c r="AE3515" s="110">
        <f>IF('3C-Water transport'!AG$58="no"," ",ROUND(AB3515,4))</f>
        <v>0.48199999999999998</v>
      </c>
    </row>
    <row r="3516" spans="5:31" x14ac:dyDescent="0.25">
      <c r="E3516" s="110">
        <f t="shared" si="216"/>
        <v>0.48300000000000037</v>
      </c>
      <c r="F3516" s="110">
        <f>IF('3A-Rail transport'!$AG$56="no"," ",ROUND(E3516,4))</f>
        <v>0.48299999999999998</v>
      </c>
      <c r="G3516" s="110">
        <f>IF('3A-Rail transport'!$AG$57="no"," ",ROUND(E3516,4))</f>
        <v>0.48299999999999998</v>
      </c>
      <c r="H3516" s="110"/>
      <c r="S3516" s="110">
        <f t="shared" si="217"/>
        <v>0.48300000000000037</v>
      </c>
      <c r="T3516" s="110">
        <f>IF('3B-Air transport'!AG$66="no"," ",ROUND(S3516,4))</f>
        <v>0.48299999999999998</v>
      </c>
      <c r="U3516" s="110">
        <f>IF('3B-Air transport'!AG$67="no"," ",ROUND(S3516,4))</f>
        <v>0.48299999999999998</v>
      </c>
      <c r="V3516" s="110">
        <f>IF('3B-Air transport'!AG$68="no"," ",ROUND(S3516,4))</f>
        <v>0.48299999999999998</v>
      </c>
      <c r="W3516" s="110"/>
      <c r="AB3516" s="110">
        <f t="shared" si="218"/>
        <v>0.48300000000000037</v>
      </c>
      <c r="AC3516" s="110">
        <f>IF('3C-Water transport'!AG$56="no"," ",ROUND(AB3516,4))</f>
        <v>0.48299999999999998</v>
      </c>
      <c r="AD3516" s="110">
        <f>IF('3C-Water transport'!AG$57="no"," ",ROUND(AB3516,4))</f>
        <v>0.48299999999999998</v>
      </c>
      <c r="AE3516" s="110">
        <f>IF('3C-Water transport'!AG$58="no"," ",ROUND(AB3516,4))</f>
        <v>0.48299999999999998</v>
      </c>
    </row>
    <row r="3517" spans="5:31" x14ac:dyDescent="0.25">
      <c r="E3517" s="110">
        <f t="shared" si="216"/>
        <v>0.48400000000000037</v>
      </c>
      <c r="F3517" s="110">
        <f>IF('3A-Rail transport'!$AG$56="no"," ",ROUND(E3517,4))</f>
        <v>0.48399999999999999</v>
      </c>
      <c r="G3517" s="110">
        <f>IF('3A-Rail transport'!$AG$57="no"," ",ROUND(E3517,4))</f>
        <v>0.48399999999999999</v>
      </c>
      <c r="H3517" s="110"/>
      <c r="S3517" s="110">
        <f t="shared" si="217"/>
        <v>0.48400000000000037</v>
      </c>
      <c r="T3517" s="110">
        <f>IF('3B-Air transport'!AG$66="no"," ",ROUND(S3517,4))</f>
        <v>0.48399999999999999</v>
      </c>
      <c r="U3517" s="110">
        <f>IF('3B-Air transport'!AG$67="no"," ",ROUND(S3517,4))</f>
        <v>0.48399999999999999</v>
      </c>
      <c r="V3517" s="110">
        <f>IF('3B-Air transport'!AG$68="no"," ",ROUND(S3517,4))</f>
        <v>0.48399999999999999</v>
      </c>
      <c r="W3517" s="110"/>
      <c r="AB3517" s="110">
        <f t="shared" si="218"/>
        <v>0.48400000000000037</v>
      </c>
      <c r="AC3517" s="110">
        <f>IF('3C-Water transport'!AG$56="no"," ",ROUND(AB3517,4))</f>
        <v>0.48399999999999999</v>
      </c>
      <c r="AD3517" s="110">
        <f>IF('3C-Water transport'!AG$57="no"," ",ROUND(AB3517,4))</f>
        <v>0.48399999999999999</v>
      </c>
      <c r="AE3517" s="110">
        <f>IF('3C-Water transport'!AG$58="no"," ",ROUND(AB3517,4))</f>
        <v>0.48399999999999999</v>
      </c>
    </row>
    <row r="3518" spans="5:31" x14ac:dyDescent="0.25">
      <c r="E3518" s="110">
        <f t="shared" si="216"/>
        <v>0.48500000000000038</v>
      </c>
      <c r="F3518" s="110">
        <f>IF('3A-Rail transport'!$AG$56="no"," ",ROUND(E3518,4))</f>
        <v>0.48499999999999999</v>
      </c>
      <c r="G3518" s="110">
        <f>IF('3A-Rail transport'!$AG$57="no"," ",ROUND(E3518,4))</f>
        <v>0.48499999999999999</v>
      </c>
      <c r="H3518" s="110"/>
      <c r="S3518" s="110">
        <f t="shared" si="217"/>
        <v>0.48500000000000038</v>
      </c>
      <c r="T3518" s="110">
        <f>IF('3B-Air transport'!AG$66="no"," ",ROUND(S3518,4))</f>
        <v>0.48499999999999999</v>
      </c>
      <c r="U3518" s="110">
        <f>IF('3B-Air transport'!AG$67="no"," ",ROUND(S3518,4))</f>
        <v>0.48499999999999999</v>
      </c>
      <c r="V3518" s="110">
        <f>IF('3B-Air transport'!AG$68="no"," ",ROUND(S3518,4))</f>
        <v>0.48499999999999999</v>
      </c>
      <c r="W3518" s="110"/>
      <c r="AB3518" s="110">
        <f t="shared" si="218"/>
        <v>0.48500000000000038</v>
      </c>
      <c r="AC3518" s="110">
        <f>IF('3C-Water transport'!AG$56="no"," ",ROUND(AB3518,4))</f>
        <v>0.48499999999999999</v>
      </c>
      <c r="AD3518" s="110">
        <f>IF('3C-Water transport'!AG$57="no"," ",ROUND(AB3518,4))</f>
        <v>0.48499999999999999</v>
      </c>
      <c r="AE3518" s="110">
        <f>IF('3C-Water transport'!AG$58="no"," ",ROUND(AB3518,4))</f>
        <v>0.48499999999999999</v>
      </c>
    </row>
    <row r="3519" spans="5:31" x14ac:dyDescent="0.25">
      <c r="E3519" s="110">
        <f t="shared" si="216"/>
        <v>0.48600000000000038</v>
      </c>
      <c r="F3519" s="110">
        <f>IF('3A-Rail transport'!$AG$56="no"," ",ROUND(E3519,4))</f>
        <v>0.48599999999999999</v>
      </c>
      <c r="G3519" s="110">
        <f>IF('3A-Rail transport'!$AG$57="no"," ",ROUND(E3519,4))</f>
        <v>0.48599999999999999</v>
      </c>
      <c r="H3519" s="110"/>
      <c r="S3519" s="110">
        <f t="shared" si="217"/>
        <v>0.48600000000000038</v>
      </c>
      <c r="T3519" s="110">
        <f>IF('3B-Air transport'!AG$66="no"," ",ROUND(S3519,4))</f>
        <v>0.48599999999999999</v>
      </c>
      <c r="U3519" s="110">
        <f>IF('3B-Air transport'!AG$67="no"," ",ROUND(S3519,4))</f>
        <v>0.48599999999999999</v>
      </c>
      <c r="V3519" s="110">
        <f>IF('3B-Air transport'!AG$68="no"," ",ROUND(S3519,4))</f>
        <v>0.48599999999999999</v>
      </c>
      <c r="W3519" s="110"/>
      <c r="AB3519" s="110">
        <f t="shared" si="218"/>
        <v>0.48600000000000038</v>
      </c>
      <c r="AC3519" s="110">
        <f>IF('3C-Water transport'!AG$56="no"," ",ROUND(AB3519,4))</f>
        <v>0.48599999999999999</v>
      </c>
      <c r="AD3519" s="110">
        <f>IF('3C-Water transport'!AG$57="no"," ",ROUND(AB3519,4))</f>
        <v>0.48599999999999999</v>
      </c>
      <c r="AE3519" s="110">
        <f>IF('3C-Water transport'!AG$58="no"," ",ROUND(AB3519,4))</f>
        <v>0.48599999999999999</v>
      </c>
    </row>
    <row r="3520" spans="5:31" x14ac:dyDescent="0.25">
      <c r="E3520" s="110">
        <f t="shared" si="216"/>
        <v>0.48700000000000038</v>
      </c>
      <c r="F3520" s="110">
        <f>IF('3A-Rail transport'!$AG$56="no"," ",ROUND(E3520,4))</f>
        <v>0.48699999999999999</v>
      </c>
      <c r="G3520" s="110">
        <f>IF('3A-Rail transport'!$AG$57="no"," ",ROUND(E3520,4))</f>
        <v>0.48699999999999999</v>
      </c>
      <c r="H3520" s="110"/>
      <c r="S3520" s="110">
        <f t="shared" si="217"/>
        <v>0.48700000000000038</v>
      </c>
      <c r="T3520" s="110">
        <f>IF('3B-Air transport'!AG$66="no"," ",ROUND(S3520,4))</f>
        <v>0.48699999999999999</v>
      </c>
      <c r="U3520" s="110">
        <f>IF('3B-Air transport'!AG$67="no"," ",ROUND(S3520,4))</f>
        <v>0.48699999999999999</v>
      </c>
      <c r="V3520" s="110">
        <f>IF('3B-Air transport'!AG$68="no"," ",ROUND(S3520,4))</f>
        <v>0.48699999999999999</v>
      </c>
      <c r="W3520" s="110"/>
      <c r="AB3520" s="110">
        <f t="shared" si="218"/>
        <v>0.48700000000000038</v>
      </c>
      <c r="AC3520" s="110">
        <f>IF('3C-Water transport'!AG$56="no"," ",ROUND(AB3520,4))</f>
        <v>0.48699999999999999</v>
      </c>
      <c r="AD3520" s="110">
        <f>IF('3C-Water transport'!AG$57="no"," ",ROUND(AB3520,4))</f>
        <v>0.48699999999999999</v>
      </c>
      <c r="AE3520" s="110">
        <f>IF('3C-Water transport'!AG$58="no"," ",ROUND(AB3520,4))</f>
        <v>0.48699999999999999</v>
      </c>
    </row>
    <row r="3521" spans="5:31" x14ac:dyDescent="0.25">
      <c r="E3521" s="110">
        <f t="shared" si="216"/>
        <v>0.48800000000000038</v>
      </c>
      <c r="F3521" s="110">
        <f>IF('3A-Rail transport'!$AG$56="no"," ",ROUND(E3521,4))</f>
        <v>0.48799999999999999</v>
      </c>
      <c r="G3521" s="110">
        <f>IF('3A-Rail transport'!$AG$57="no"," ",ROUND(E3521,4))</f>
        <v>0.48799999999999999</v>
      </c>
      <c r="H3521" s="110"/>
      <c r="S3521" s="110">
        <f t="shared" si="217"/>
        <v>0.48800000000000038</v>
      </c>
      <c r="T3521" s="110">
        <f>IF('3B-Air transport'!AG$66="no"," ",ROUND(S3521,4))</f>
        <v>0.48799999999999999</v>
      </c>
      <c r="U3521" s="110">
        <f>IF('3B-Air transport'!AG$67="no"," ",ROUND(S3521,4))</f>
        <v>0.48799999999999999</v>
      </c>
      <c r="V3521" s="110">
        <f>IF('3B-Air transport'!AG$68="no"," ",ROUND(S3521,4))</f>
        <v>0.48799999999999999</v>
      </c>
      <c r="W3521" s="110"/>
      <c r="AB3521" s="110">
        <f t="shared" si="218"/>
        <v>0.48800000000000038</v>
      </c>
      <c r="AC3521" s="110">
        <f>IF('3C-Water transport'!AG$56="no"," ",ROUND(AB3521,4))</f>
        <v>0.48799999999999999</v>
      </c>
      <c r="AD3521" s="110">
        <f>IF('3C-Water transport'!AG$57="no"," ",ROUND(AB3521,4))</f>
        <v>0.48799999999999999</v>
      </c>
      <c r="AE3521" s="110">
        <f>IF('3C-Water transport'!AG$58="no"," ",ROUND(AB3521,4))</f>
        <v>0.48799999999999999</v>
      </c>
    </row>
    <row r="3522" spans="5:31" x14ac:dyDescent="0.25">
      <c r="E3522" s="110">
        <f t="shared" si="216"/>
        <v>0.48900000000000038</v>
      </c>
      <c r="F3522" s="110">
        <f>IF('3A-Rail transport'!$AG$56="no"," ",ROUND(E3522,4))</f>
        <v>0.48899999999999999</v>
      </c>
      <c r="G3522" s="110">
        <f>IF('3A-Rail transport'!$AG$57="no"," ",ROUND(E3522,4))</f>
        <v>0.48899999999999999</v>
      </c>
      <c r="H3522" s="110"/>
      <c r="S3522" s="110">
        <f t="shared" si="217"/>
        <v>0.48900000000000038</v>
      </c>
      <c r="T3522" s="110">
        <f>IF('3B-Air transport'!AG$66="no"," ",ROUND(S3522,4))</f>
        <v>0.48899999999999999</v>
      </c>
      <c r="U3522" s="110">
        <f>IF('3B-Air transport'!AG$67="no"," ",ROUND(S3522,4))</f>
        <v>0.48899999999999999</v>
      </c>
      <c r="V3522" s="110">
        <f>IF('3B-Air transport'!AG$68="no"," ",ROUND(S3522,4))</f>
        <v>0.48899999999999999</v>
      </c>
      <c r="W3522" s="110"/>
      <c r="AB3522" s="110">
        <f t="shared" si="218"/>
        <v>0.48900000000000038</v>
      </c>
      <c r="AC3522" s="110">
        <f>IF('3C-Water transport'!AG$56="no"," ",ROUND(AB3522,4))</f>
        <v>0.48899999999999999</v>
      </c>
      <c r="AD3522" s="110">
        <f>IF('3C-Water transport'!AG$57="no"," ",ROUND(AB3522,4))</f>
        <v>0.48899999999999999</v>
      </c>
      <c r="AE3522" s="110">
        <f>IF('3C-Water transport'!AG$58="no"," ",ROUND(AB3522,4))</f>
        <v>0.48899999999999999</v>
      </c>
    </row>
    <row r="3523" spans="5:31" x14ac:dyDescent="0.25">
      <c r="E3523" s="110">
        <f t="shared" si="216"/>
        <v>0.49000000000000038</v>
      </c>
      <c r="F3523" s="110">
        <f>IF('3A-Rail transport'!$AG$56="no"," ",ROUND(E3523,4))</f>
        <v>0.49</v>
      </c>
      <c r="G3523" s="110">
        <f>IF('3A-Rail transport'!$AG$57="no"," ",ROUND(E3523,4))</f>
        <v>0.49</v>
      </c>
      <c r="H3523" s="110"/>
      <c r="S3523" s="110">
        <f t="shared" si="217"/>
        <v>0.49000000000000038</v>
      </c>
      <c r="T3523" s="110">
        <f>IF('3B-Air transport'!AG$66="no"," ",ROUND(S3523,4))</f>
        <v>0.49</v>
      </c>
      <c r="U3523" s="110">
        <f>IF('3B-Air transport'!AG$67="no"," ",ROUND(S3523,4))</f>
        <v>0.49</v>
      </c>
      <c r="V3523" s="110">
        <f>IF('3B-Air transport'!AG$68="no"," ",ROUND(S3523,4))</f>
        <v>0.49</v>
      </c>
      <c r="W3523" s="110"/>
      <c r="AB3523" s="110">
        <f t="shared" si="218"/>
        <v>0.49000000000000038</v>
      </c>
      <c r="AC3523" s="110">
        <f>IF('3C-Water transport'!AG$56="no"," ",ROUND(AB3523,4))</f>
        <v>0.49</v>
      </c>
      <c r="AD3523" s="110">
        <f>IF('3C-Water transport'!AG$57="no"," ",ROUND(AB3523,4))</f>
        <v>0.49</v>
      </c>
      <c r="AE3523" s="110">
        <f>IF('3C-Water transport'!AG$58="no"," ",ROUND(AB3523,4))</f>
        <v>0.49</v>
      </c>
    </row>
    <row r="3524" spans="5:31" x14ac:dyDescent="0.25">
      <c r="E3524" s="110">
        <f t="shared" si="216"/>
        <v>0.49100000000000038</v>
      </c>
      <c r="F3524" s="110">
        <f>IF('3A-Rail transport'!$AG$56="no"," ",ROUND(E3524,4))</f>
        <v>0.49099999999999999</v>
      </c>
      <c r="G3524" s="110">
        <f>IF('3A-Rail transport'!$AG$57="no"," ",ROUND(E3524,4))</f>
        <v>0.49099999999999999</v>
      </c>
      <c r="H3524" s="110"/>
      <c r="S3524" s="110">
        <f t="shared" si="217"/>
        <v>0.49100000000000038</v>
      </c>
      <c r="T3524" s="110">
        <f>IF('3B-Air transport'!AG$66="no"," ",ROUND(S3524,4))</f>
        <v>0.49099999999999999</v>
      </c>
      <c r="U3524" s="110">
        <f>IF('3B-Air transport'!AG$67="no"," ",ROUND(S3524,4))</f>
        <v>0.49099999999999999</v>
      </c>
      <c r="V3524" s="110">
        <f>IF('3B-Air transport'!AG$68="no"," ",ROUND(S3524,4))</f>
        <v>0.49099999999999999</v>
      </c>
      <c r="W3524" s="110"/>
      <c r="AB3524" s="110">
        <f t="shared" si="218"/>
        <v>0.49100000000000038</v>
      </c>
      <c r="AC3524" s="110">
        <f>IF('3C-Water transport'!AG$56="no"," ",ROUND(AB3524,4))</f>
        <v>0.49099999999999999</v>
      </c>
      <c r="AD3524" s="110">
        <f>IF('3C-Water transport'!AG$57="no"," ",ROUND(AB3524,4))</f>
        <v>0.49099999999999999</v>
      </c>
      <c r="AE3524" s="110">
        <f>IF('3C-Water transport'!AG$58="no"," ",ROUND(AB3524,4))</f>
        <v>0.49099999999999999</v>
      </c>
    </row>
    <row r="3525" spans="5:31" x14ac:dyDescent="0.25">
      <c r="E3525" s="110">
        <f t="shared" si="216"/>
        <v>0.49200000000000038</v>
      </c>
      <c r="F3525" s="110">
        <f>IF('3A-Rail transport'!$AG$56="no"," ",ROUND(E3525,4))</f>
        <v>0.49199999999999999</v>
      </c>
      <c r="G3525" s="110">
        <f>IF('3A-Rail transport'!$AG$57="no"," ",ROUND(E3525,4))</f>
        <v>0.49199999999999999</v>
      </c>
      <c r="H3525" s="110"/>
      <c r="S3525" s="110">
        <f t="shared" si="217"/>
        <v>0.49200000000000038</v>
      </c>
      <c r="T3525" s="110">
        <f>IF('3B-Air transport'!AG$66="no"," ",ROUND(S3525,4))</f>
        <v>0.49199999999999999</v>
      </c>
      <c r="U3525" s="110">
        <f>IF('3B-Air transport'!AG$67="no"," ",ROUND(S3525,4))</f>
        <v>0.49199999999999999</v>
      </c>
      <c r="V3525" s="110">
        <f>IF('3B-Air transport'!AG$68="no"," ",ROUND(S3525,4))</f>
        <v>0.49199999999999999</v>
      </c>
      <c r="W3525" s="110"/>
      <c r="AB3525" s="110">
        <f t="shared" si="218"/>
        <v>0.49200000000000038</v>
      </c>
      <c r="AC3525" s="110">
        <f>IF('3C-Water transport'!AG$56="no"," ",ROUND(AB3525,4))</f>
        <v>0.49199999999999999</v>
      </c>
      <c r="AD3525" s="110">
        <f>IF('3C-Water transport'!AG$57="no"," ",ROUND(AB3525,4))</f>
        <v>0.49199999999999999</v>
      </c>
      <c r="AE3525" s="110">
        <f>IF('3C-Water transport'!AG$58="no"," ",ROUND(AB3525,4))</f>
        <v>0.49199999999999999</v>
      </c>
    </row>
    <row r="3526" spans="5:31" x14ac:dyDescent="0.25">
      <c r="E3526" s="110">
        <f t="shared" si="216"/>
        <v>0.49300000000000038</v>
      </c>
      <c r="F3526" s="110">
        <f>IF('3A-Rail transport'!$AG$56="no"," ",ROUND(E3526,4))</f>
        <v>0.49299999999999999</v>
      </c>
      <c r="G3526" s="110">
        <f>IF('3A-Rail transport'!$AG$57="no"," ",ROUND(E3526,4))</f>
        <v>0.49299999999999999</v>
      </c>
      <c r="H3526" s="110"/>
      <c r="S3526" s="110">
        <f t="shared" si="217"/>
        <v>0.49300000000000038</v>
      </c>
      <c r="T3526" s="110">
        <f>IF('3B-Air transport'!AG$66="no"," ",ROUND(S3526,4))</f>
        <v>0.49299999999999999</v>
      </c>
      <c r="U3526" s="110">
        <f>IF('3B-Air transport'!AG$67="no"," ",ROUND(S3526,4))</f>
        <v>0.49299999999999999</v>
      </c>
      <c r="V3526" s="110">
        <f>IF('3B-Air transport'!AG$68="no"," ",ROUND(S3526,4))</f>
        <v>0.49299999999999999</v>
      </c>
      <c r="W3526" s="110"/>
      <c r="AB3526" s="110">
        <f t="shared" si="218"/>
        <v>0.49300000000000038</v>
      </c>
      <c r="AC3526" s="110">
        <f>IF('3C-Water transport'!AG$56="no"," ",ROUND(AB3526,4))</f>
        <v>0.49299999999999999</v>
      </c>
      <c r="AD3526" s="110">
        <f>IF('3C-Water transport'!AG$57="no"," ",ROUND(AB3526,4))</f>
        <v>0.49299999999999999</v>
      </c>
      <c r="AE3526" s="110">
        <f>IF('3C-Water transport'!AG$58="no"," ",ROUND(AB3526,4))</f>
        <v>0.49299999999999999</v>
      </c>
    </row>
    <row r="3527" spans="5:31" x14ac:dyDescent="0.25">
      <c r="E3527" s="110">
        <f t="shared" si="216"/>
        <v>0.49400000000000038</v>
      </c>
      <c r="F3527" s="110">
        <f>IF('3A-Rail transport'!$AG$56="no"," ",ROUND(E3527,4))</f>
        <v>0.49399999999999999</v>
      </c>
      <c r="G3527" s="110">
        <f>IF('3A-Rail transport'!$AG$57="no"," ",ROUND(E3527,4))</f>
        <v>0.49399999999999999</v>
      </c>
      <c r="H3527" s="110"/>
      <c r="S3527" s="110">
        <f t="shared" si="217"/>
        <v>0.49400000000000038</v>
      </c>
      <c r="T3527" s="110">
        <f>IF('3B-Air transport'!AG$66="no"," ",ROUND(S3527,4))</f>
        <v>0.49399999999999999</v>
      </c>
      <c r="U3527" s="110">
        <f>IF('3B-Air transport'!AG$67="no"," ",ROUND(S3527,4))</f>
        <v>0.49399999999999999</v>
      </c>
      <c r="V3527" s="110">
        <f>IF('3B-Air transport'!AG$68="no"," ",ROUND(S3527,4))</f>
        <v>0.49399999999999999</v>
      </c>
      <c r="W3527" s="110"/>
      <c r="AB3527" s="110">
        <f t="shared" si="218"/>
        <v>0.49400000000000038</v>
      </c>
      <c r="AC3527" s="110">
        <f>IF('3C-Water transport'!AG$56="no"," ",ROUND(AB3527,4))</f>
        <v>0.49399999999999999</v>
      </c>
      <c r="AD3527" s="110">
        <f>IF('3C-Water transport'!AG$57="no"," ",ROUND(AB3527,4))</f>
        <v>0.49399999999999999</v>
      </c>
      <c r="AE3527" s="110">
        <f>IF('3C-Water transport'!AG$58="no"," ",ROUND(AB3527,4))</f>
        <v>0.49399999999999999</v>
      </c>
    </row>
    <row r="3528" spans="5:31" x14ac:dyDescent="0.25">
      <c r="E3528" s="110">
        <f t="shared" si="216"/>
        <v>0.49500000000000038</v>
      </c>
      <c r="F3528" s="110">
        <f>IF('3A-Rail transport'!$AG$56="no"," ",ROUND(E3528,4))</f>
        <v>0.495</v>
      </c>
      <c r="G3528" s="110">
        <f>IF('3A-Rail transport'!$AG$57="no"," ",ROUND(E3528,4))</f>
        <v>0.495</v>
      </c>
      <c r="H3528" s="110"/>
      <c r="S3528" s="110">
        <f t="shared" si="217"/>
        <v>0.49500000000000038</v>
      </c>
      <c r="T3528" s="110">
        <f>IF('3B-Air transport'!AG$66="no"," ",ROUND(S3528,4))</f>
        <v>0.495</v>
      </c>
      <c r="U3528" s="110">
        <f>IF('3B-Air transport'!AG$67="no"," ",ROUND(S3528,4))</f>
        <v>0.495</v>
      </c>
      <c r="V3528" s="110">
        <f>IF('3B-Air transport'!AG$68="no"," ",ROUND(S3528,4))</f>
        <v>0.495</v>
      </c>
      <c r="W3528" s="110"/>
      <c r="AB3528" s="110">
        <f t="shared" si="218"/>
        <v>0.49500000000000038</v>
      </c>
      <c r="AC3528" s="110">
        <f>IF('3C-Water transport'!AG$56="no"," ",ROUND(AB3528,4))</f>
        <v>0.495</v>
      </c>
      <c r="AD3528" s="110">
        <f>IF('3C-Water transport'!AG$57="no"," ",ROUND(AB3528,4))</f>
        <v>0.495</v>
      </c>
      <c r="AE3528" s="110">
        <f>IF('3C-Water transport'!AG$58="no"," ",ROUND(AB3528,4))</f>
        <v>0.495</v>
      </c>
    </row>
    <row r="3529" spans="5:31" x14ac:dyDescent="0.25">
      <c r="E3529" s="110">
        <f t="shared" si="216"/>
        <v>0.49600000000000039</v>
      </c>
      <c r="F3529" s="110">
        <f>IF('3A-Rail transport'!$AG$56="no"," ",ROUND(E3529,4))</f>
        <v>0.496</v>
      </c>
      <c r="G3529" s="110">
        <f>IF('3A-Rail transport'!$AG$57="no"," ",ROUND(E3529,4))</f>
        <v>0.496</v>
      </c>
      <c r="H3529" s="110"/>
      <c r="S3529" s="110">
        <f t="shared" si="217"/>
        <v>0.49600000000000039</v>
      </c>
      <c r="T3529" s="110">
        <f>IF('3B-Air transport'!AG$66="no"," ",ROUND(S3529,4))</f>
        <v>0.496</v>
      </c>
      <c r="U3529" s="110">
        <f>IF('3B-Air transport'!AG$67="no"," ",ROUND(S3529,4))</f>
        <v>0.496</v>
      </c>
      <c r="V3529" s="110">
        <f>IF('3B-Air transport'!AG$68="no"," ",ROUND(S3529,4))</f>
        <v>0.496</v>
      </c>
      <c r="W3529" s="110"/>
      <c r="AB3529" s="110">
        <f t="shared" si="218"/>
        <v>0.49600000000000039</v>
      </c>
      <c r="AC3529" s="110">
        <f>IF('3C-Water transport'!AG$56="no"," ",ROUND(AB3529,4))</f>
        <v>0.496</v>
      </c>
      <c r="AD3529" s="110">
        <f>IF('3C-Water transport'!AG$57="no"," ",ROUND(AB3529,4))</f>
        <v>0.496</v>
      </c>
      <c r="AE3529" s="110">
        <f>IF('3C-Water transport'!AG$58="no"," ",ROUND(AB3529,4))</f>
        <v>0.496</v>
      </c>
    </row>
    <row r="3530" spans="5:31" x14ac:dyDescent="0.25">
      <c r="E3530" s="110">
        <f t="shared" si="216"/>
        <v>0.49700000000000039</v>
      </c>
      <c r="F3530" s="110">
        <f>IF('3A-Rail transport'!$AG$56="no"," ",ROUND(E3530,4))</f>
        <v>0.497</v>
      </c>
      <c r="G3530" s="110">
        <f>IF('3A-Rail transport'!$AG$57="no"," ",ROUND(E3530,4))</f>
        <v>0.497</v>
      </c>
      <c r="H3530" s="110"/>
      <c r="S3530" s="110">
        <f t="shared" si="217"/>
        <v>0.49700000000000039</v>
      </c>
      <c r="T3530" s="110">
        <f>IF('3B-Air transport'!AG$66="no"," ",ROUND(S3530,4))</f>
        <v>0.497</v>
      </c>
      <c r="U3530" s="110">
        <f>IF('3B-Air transport'!AG$67="no"," ",ROUND(S3530,4))</f>
        <v>0.497</v>
      </c>
      <c r="V3530" s="110">
        <f>IF('3B-Air transport'!AG$68="no"," ",ROUND(S3530,4))</f>
        <v>0.497</v>
      </c>
      <c r="W3530" s="110"/>
      <c r="AB3530" s="110">
        <f t="shared" si="218"/>
        <v>0.49700000000000039</v>
      </c>
      <c r="AC3530" s="110">
        <f>IF('3C-Water transport'!AG$56="no"," ",ROUND(AB3530,4))</f>
        <v>0.497</v>
      </c>
      <c r="AD3530" s="110">
        <f>IF('3C-Water transport'!AG$57="no"," ",ROUND(AB3530,4))</f>
        <v>0.497</v>
      </c>
      <c r="AE3530" s="110">
        <f>IF('3C-Water transport'!AG$58="no"," ",ROUND(AB3530,4))</f>
        <v>0.497</v>
      </c>
    </row>
    <row r="3531" spans="5:31" x14ac:dyDescent="0.25">
      <c r="E3531" s="110">
        <f t="shared" si="216"/>
        <v>0.49800000000000039</v>
      </c>
      <c r="F3531" s="110">
        <f>IF('3A-Rail transport'!$AG$56="no"," ",ROUND(E3531,4))</f>
        <v>0.498</v>
      </c>
      <c r="G3531" s="110">
        <f>IF('3A-Rail transport'!$AG$57="no"," ",ROUND(E3531,4))</f>
        <v>0.498</v>
      </c>
      <c r="H3531" s="110"/>
      <c r="S3531" s="110">
        <f t="shared" si="217"/>
        <v>0.49800000000000039</v>
      </c>
      <c r="T3531" s="110">
        <f>IF('3B-Air transport'!AG$66="no"," ",ROUND(S3531,4))</f>
        <v>0.498</v>
      </c>
      <c r="U3531" s="110">
        <f>IF('3B-Air transport'!AG$67="no"," ",ROUND(S3531,4))</f>
        <v>0.498</v>
      </c>
      <c r="V3531" s="110">
        <f>IF('3B-Air transport'!AG$68="no"," ",ROUND(S3531,4))</f>
        <v>0.498</v>
      </c>
      <c r="W3531" s="110"/>
      <c r="AB3531" s="110">
        <f t="shared" si="218"/>
        <v>0.49800000000000039</v>
      </c>
      <c r="AC3531" s="110">
        <f>IF('3C-Water transport'!AG$56="no"," ",ROUND(AB3531,4))</f>
        <v>0.498</v>
      </c>
      <c r="AD3531" s="110">
        <f>IF('3C-Water transport'!AG$57="no"," ",ROUND(AB3531,4))</f>
        <v>0.498</v>
      </c>
      <c r="AE3531" s="110">
        <f>IF('3C-Water transport'!AG$58="no"," ",ROUND(AB3531,4))</f>
        <v>0.498</v>
      </c>
    </row>
    <row r="3532" spans="5:31" x14ac:dyDescent="0.25">
      <c r="E3532" s="110">
        <f t="shared" si="216"/>
        <v>0.49900000000000039</v>
      </c>
      <c r="F3532" s="110">
        <f>IF('3A-Rail transport'!$AG$56="no"," ",ROUND(E3532,4))</f>
        <v>0.499</v>
      </c>
      <c r="G3532" s="110">
        <f>IF('3A-Rail transport'!$AG$57="no"," ",ROUND(E3532,4))</f>
        <v>0.499</v>
      </c>
      <c r="H3532" s="110"/>
      <c r="S3532" s="110">
        <f t="shared" si="217"/>
        <v>0.49900000000000039</v>
      </c>
      <c r="T3532" s="110">
        <f>IF('3B-Air transport'!AG$66="no"," ",ROUND(S3532,4))</f>
        <v>0.499</v>
      </c>
      <c r="U3532" s="110">
        <f>IF('3B-Air transport'!AG$67="no"," ",ROUND(S3532,4))</f>
        <v>0.499</v>
      </c>
      <c r="V3532" s="110">
        <f>IF('3B-Air transport'!AG$68="no"," ",ROUND(S3532,4))</f>
        <v>0.499</v>
      </c>
      <c r="W3532" s="110"/>
      <c r="AB3532" s="110">
        <f t="shared" si="218"/>
        <v>0.49900000000000039</v>
      </c>
      <c r="AC3532" s="110">
        <f>IF('3C-Water transport'!AG$56="no"," ",ROUND(AB3532,4))</f>
        <v>0.499</v>
      </c>
      <c r="AD3532" s="110">
        <f>IF('3C-Water transport'!AG$57="no"," ",ROUND(AB3532,4))</f>
        <v>0.499</v>
      </c>
      <c r="AE3532" s="110">
        <f>IF('3C-Water transport'!AG$58="no"," ",ROUND(AB3532,4))</f>
        <v>0.499</v>
      </c>
    </row>
    <row r="3533" spans="5:31" x14ac:dyDescent="0.25">
      <c r="E3533" s="110">
        <f t="shared" si="216"/>
        <v>0.50000000000000033</v>
      </c>
      <c r="F3533" s="110">
        <f>IF('3A-Rail transport'!$AG$56="no"," ",ROUND(E3533,4))</f>
        <v>0.5</v>
      </c>
      <c r="G3533" s="110">
        <f>IF('3A-Rail transport'!$AG$57="no"," ",ROUND(E3533,4))</f>
        <v>0.5</v>
      </c>
      <c r="H3533" s="110"/>
      <c r="S3533" s="110">
        <f t="shared" si="217"/>
        <v>0.50000000000000033</v>
      </c>
      <c r="T3533" s="110">
        <f>IF('3B-Air transport'!AG$66="no"," ",ROUND(S3533,4))</f>
        <v>0.5</v>
      </c>
      <c r="U3533" s="110">
        <f>IF('3B-Air transport'!AG$67="no"," ",ROUND(S3533,4))</f>
        <v>0.5</v>
      </c>
      <c r="V3533" s="110">
        <f>IF('3B-Air transport'!AG$68="no"," ",ROUND(S3533,4))</f>
        <v>0.5</v>
      </c>
      <c r="W3533" s="110"/>
      <c r="AB3533" s="110">
        <f t="shared" si="218"/>
        <v>0.50000000000000033</v>
      </c>
      <c r="AC3533" s="110">
        <f>IF('3C-Water transport'!AG$56="no"," ",ROUND(AB3533,4))</f>
        <v>0.5</v>
      </c>
      <c r="AD3533" s="110">
        <f>IF('3C-Water transport'!AG$57="no"," ",ROUND(AB3533,4))</f>
        <v>0.5</v>
      </c>
      <c r="AE3533" s="110">
        <f>IF('3C-Water transport'!AG$58="no"," ",ROUND(AB3533,4))</f>
        <v>0.5</v>
      </c>
    </row>
    <row r="3534" spans="5:31" x14ac:dyDescent="0.25">
      <c r="E3534" s="110">
        <f t="shared" si="216"/>
        <v>0.50100000000000033</v>
      </c>
      <c r="F3534" s="110">
        <f>IF('3A-Rail transport'!$AG$56="no"," ",ROUND(E3534,4))</f>
        <v>0.501</v>
      </c>
      <c r="G3534" s="110">
        <f>IF('3A-Rail transport'!$AG$57="no"," ",ROUND(E3534,4))</f>
        <v>0.501</v>
      </c>
      <c r="H3534" s="110"/>
      <c r="S3534" s="110">
        <f t="shared" si="217"/>
        <v>0.50100000000000033</v>
      </c>
      <c r="T3534" s="110">
        <f>IF('3B-Air transport'!AG$66="no"," ",ROUND(S3534,4))</f>
        <v>0.501</v>
      </c>
      <c r="U3534" s="110">
        <f>IF('3B-Air transport'!AG$67="no"," ",ROUND(S3534,4))</f>
        <v>0.501</v>
      </c>
      <c r="V3534" s="110">
        <f>IF('3B-Air transport'!AG$68="no"," ",ROUND(S3534,4))</f>
        <v>0.501</v>
      </c>
      <c r="W3534" s="110"/>
      <c r="AB3534" s="110">
        <f t="shared" si="218"/>
        <v>0.50100000000000033</v>
      </c>
      <c r="AC3534" s="110">
        <f>IF('3C-Water transport'!AG$56="no"," ",ROUND(AB3534,4))</f>
        <v>0.501</v>
      </c>
      <c r="AD3534" s="110">
        <f>IF('3C-Water transport'!AG$57="no"," ",ROUND(AB3534,4))</f>
        <v>0.501</v>
      </c>
      <c r="AE3534" s="110">
        <f>IF('3C-Water transport'!AG$58="no"," ",ROUND(AB3534,4))</f>
        <v>0.501</v>
      </c>
    </row>
    <row r="3535" spans="5:31" x14ac:dyDescent="0.25">
      <c r="E3535" s="110">
        <f t="shared" si="216"/>
        <v>0.50200000000000033</v>
      </c>
      <c r="F3535" s="110">
        <f>IF('3A-Rail transport'!$AG$56="no"," ",ROUND(E3535,4))</f>
        <v>0.502</v>
      </c>
      <c r="G3535" s="110">
        <f>IF('3A-Rail transport'!$AG$57="no"," ",ROUND(E3535,4))</f>
        <v>0.502</v>
      </c>
      <c r="H3535" s="110"/>
      <c r="S3535" s="110">
        <f t="shared" si="217"/>
        <v>0.50200000000000033</v>
      </c>
      <c r="T3535" s="110">
        <f>IF('3B-Air transport'!AG$66="no"," ",ROUND(S3535,4))</f>
        <v>0.502</v>
      </c>
      <c r="U3535" s="110">
        <f>IF('3B-Air transport'!AG$67="no"," ",ROUND(S3535,4))</f>
        <v>0.502</v>
      </c>
      <c r="V3535" s="110">
        <f>IF('3B-Air transport'!AG$68="no"," ",ROUND(S3535,4))</f>
        <v>0.502</v>
      </c>
      <c r="W3535" s="110"/>
      <c r="AB3535" s="110">
        <f t="shared" si="218"/>
        <v>0.50200000000000033</v>
      </c>
      <c r="AC3535" s="110">
        <f>IF('3C-Water transport'!AG$56="no"," ",ROUND(AB3535,4))</f>
        <v>0.502</v>
      </c>
      <c r="AD3535" s="110">
        <f>IF('3C-Water transport'!AG$57="no"," ",ROUND(AB3535,4))</f>
        <v>0.502</v>
      </c>
      <c r="AE3535" s="110">
        <f>IF('3C-Water transport'!AG$58="no"," ",ROUND(AB3535,4))</f>
        <v>0.502</v>
      </c>
    </row>
    <row r="3536" spans="5:31" x14ac:dyDescent="0.25">
      <c r="E3536" s="110">
        <f t="shared" si="216"/>
        <v>0.50300000000000034</v>
      </c>
      <c r="F3536" s="110">
        <f>IF('3A-Rail transport'!$AG$56="no"," ",ROUND(E3536,4))</f>
        <v>0.503</v>
      </c>
      <c r="G3536" s="110">
        <f>IF('3A-Rail transport'!$AG$57="no"," ",ROUND(E3536,4))</f>
        <v>0.503</v>
      </c>
      <c r="H3536" s="110"/>
      <c r="S3536" s="110">
        <f t="shared" si="217"/>
        <v>0.50300000000000034</v>
      </c>
      <c r="T3536" s="110">
        <f>IF('3B-Air transport'!AG$66="no"," ",ROUND(S3536,4))</f>
        <v>0.503</v>
      </c>
      <c r="U3536" s="110">
        <f>IF('3B-Air transport'!AG$67="no"," ",ROUND(S3536,4))</f>
        <v>0.503</v>
      </c>
      <c r="V3536" s="110">
        <f>IF('3B-Air transport'!AG$68="no"," ",ROUND(S3536,4))</f>
        <v>0.503</v>
      </c>
      <c r="W3536" s="110"/>
      <c r="AB3536" s="110">
        <f t="shared" si="218"/>
        <v>0.50300000000000034</v>
      </c>
      <c r="AC3536" s="110">
        <f>IF('3C-Water transport'!AG$56="no"," ",ROUND(AB3536,4))</f>
        <v>0.503</v>
      </c>
      <c r="AD3536" s="110">
        <f>IF('3C-Water transport'!AG$57="no"," ",ROUND(AB3536,4))</f>
        <v>0.503</v>
      </c>
      <c r="AE3536" s="110">
        <f>IF('3C-Water transport'!AG$58="no"," ",ROUND(AB3536,4))</f>
        <v>0.503</v>
      </c>
    </row>
    <row r="3537" spans="5:31" x14ac:dyDescent="0.25">
      <c r="E3537" s="110">
        <f t="shared" si="216"/>
        <v>0.50400000000000034</v>
      </c>
      <c r="F3537" s="110">
        <f>IF('3A-Rail transport'!$AG$56="no"," ",ROUND(E3537,4))</f>
        <v>0.504</v>
      </c>
      <c r="G3537" s="110">
        <f>IF('3A-Rail transport'!$AG$57="no"," ",ROUND(E3537,4))</f>
        <v>0.504</v>
      </c>
      <c r="H3537" s="110"/>
      <c r="S3537" s="110">
        <f t="shared" si="217"/>
        <v>0.50400000000000034</v>
      </c>
      <c r="T3537" s="110">
        <f>IF('3B-Air transport'!AG$66="no"," ",ROUND(S3537,4))</f>
        <v>0.504</v>
      </c>
      <c r="U3537" s="110">
        <f>IF('3B-Air transport'!AG$67="no"," ",ROUND(S3537,4))</f>
        <v>0.504</v>
      </c>
      <c r="V3537" s="110">
        <f>IF('3B-Air transport'!AG$68="no"," ",ROUND(S3537,4))</f>
        <v>0.504</v>
      </c>
      <c r="W3537" s="110"/>
      <c r="AB3537" s="110">
        <f t="shared" si="218"/>
        <v>0.50400000000000034</v>
      </c>
      <c r="AC3537" s="110">
        <f>IF('3C-Water transport'!AG$56="no"," ",ROUND(AB3537,4))</f>
        <v>0.504</v>
      </c>
      <c r="AD3537" s="110">
        <f>IF('3C-Water transport'!AG$57="no"," ",ROUND(AB3537,4))</f>
        <v>0.504</v>
      </c>
      <c r="AE3537" s="110">
        <f>IF('3C-Water transport'!AG$58="no"," ",ROUND(AB3537,4))</f>
        <v>0.504</v>
      </c>
    </row>
    <row r="3538" spans="5:31" x14ac:dyDescent="0.25">
      <c r="E3538" s="110">
        <f t="shared" si="216"/>
        <v>0.50500000000000034</v>
      </c>
      <c r="F3538" s="110">
        <f>IF('3A-Rail transport'!$AG$56="no"," ",ROUND(E3538,4))</f>
        <v>0.505</v>
      </c>
      <c r="G3538" s="110">
        <f>IF('3A-Rail transport'!$AG$57="no"," ",ROUND(E3538,4))</f>
        <v>0.505</v>
      </c>
      <c r="H3538" s="110"/>
      <c r="S3538" s="110">
        <f t="shared" si="217"/>
        <v>0.50500000000000034</v>
      </c>
      <c r="T3538" s="110">
        <f>IF('3B-Air transport'!AG$66="no"," ",ROUND(S3538,4))</f>
        <v>0.505</v>
      </c>
      <c r="U3538" s="110">
        <f>IF('3B-Air transport'!AG$67="no"," ",ROUND(S3538,4))</f>
        <v>0.505</v>
      </c>
      <c r="V3538" s="110">
        <f>IF('3B-Air transport'!AG$68="no"," ",ROUND(S3538,4))</f>
        <v>0.505</v>
      </c>
      <c r="W3538" s="110"/>
      <c r="AB3538" s="110">
        <f t="shared" si="218"/>
        <v>0.50500000000000034</v>
      </c>
      <c r="AC3538" s="110">
        <f>IF('3C-Water transport'!AG$56="no"," ",ROUND(AB3538,4))</f>
        <v>0.505</v>
      </c>
      <c r="AD3538" s="110">
        <f>IF('3C-Water transport'!AG$57="no"," ",ROUND(AB3538,4))</f>
        <v>0.505</v>
      </c>
      <c r="AE3538" s="110">
        <f>IF('3C-Water transport'!AG$58="no"," ",ROUND(AB3538,4))</f>
        <v>0.505</v>
      </c>
    </row>
    <row r="3539" spans="5:31" x14ac:dyDescent="0.25">
      <c r="E3539" s="110">
        <f t="shared" si="216"/>
        <v>0.50600000000000034</v>
      </c>
      <c r="F3539" s="110">
        <f>IF('3A-Rail transport'!$AG$56="no"," ",ROUND(E3539,4))</f>
        <v>0.50600000000000001</v>
      </c>
      <c r="G3539" s="110">
        <f>IF('3A-Rail transport'!$AG$57="no"," ",ROUND(E3539,4))</f>
        <v>0.50600000000000001</v>
      </c>
      <c r="H3539" s="110"/>
      <c r="S3539" s="110">
        <f t="shared" si="217"/>
        <v>0.50600000000000034</v>
      </c>
      <c r="T3539" s="110">
        <f>IF('3B-Air transport'!AG$66="no"," ",ROUND(S3539,4))</f>
        <v>0.50600000000000001</v>
      </c>
      <c r="U3539" s="110">
        <f>IF('3B-Air transport'!AG$67="no"," ",ROUND(S3539,4))</f>
        <v>0.50600000000000001</v>
      </c>
      <c r="V3539" s="110">
        <f>IF('3B-Air transport'!AG$68="no"," ",ROUND(S3539,4))</f>
        <v>0.50600000000000001</v>
      </c>
      <c r="W3539" s="110"/>
      <c r="AB3539" s="110">
        <f t="shared" si="218"/>
        <v>0.50600000000000034</v>
      </c>
      <c r="AC3539" s="110">
        <f>IF('3C-Water transport'!AG$56="no"," ",ROUND(AB3539,4))</f>
        <v>0.50600000000000001</v>
      </c>
      <c r="AD3539" s="110">
        <f>IF('3C-Water transport'!AG$57="no"," ",ROUND(AB3539,4))</f>
        <v>0.50600000000000001</v>
      </c>
      <c r="AE3539" s="110">
        <f>IF('3C-Water transport'!AG$58="no"," ",ROUND(AB3539,4))</f>
        <v>0.50600000000000001</v>
      </c>
    </row>
    <row r="3540" spans="5:31" x14ac:dyDescent="0.25">
      <c r="E3540" s="110">
        <f t="shared" si="216"/>
        <v>0.50700000000000034</v>
      </c>
      <c r="F3540" s="110">
        <f>IF('3A-Rail transport'!$AG$56="no"," ",ROUND(E3540,4))</f>
        <v>0.50700000000000001</v>
      </c>
      <c r="G3540" s="110">
        <f>IF('3A-Rail transport'!$AG$57="no"," ",ROUND(E3540,4))</f>
        <v>0.50700000000000001</v>
      </c>
      <c r="H3540" s="110"/>
      <c r="S3540" s="110">
        <f t="shared" si="217"/>
        <v>0.50700000000000034</v>
      </c>
      <c r="T3540" s="110">
        <f>IF('3B-Air transport'!AG$66="no"," ",ROUND(S3540,4))</f>
        <v>0.50700000000000001</v>
      </c>
      <c r="U3540" s="110">
        <f>IF('3B-Air transport'!AG$67="no"," ",ROUND(S3540,4))</f>
        <v>0.50700000000000001</v>
      </c>
      <c r="V3540" s="110">
        <f>IF('3B-Air transport'!AG$68="no"," ",ROUND(S3540,4))</f>
        <v>0.50700000000000001</v>
      </c>
      <c r="W3540" s="110"/>
      <c r="AB3540" s="110">
        <f t="shared" si="218"/>
        <v>0.50700000000000034</v>
      </c>
      <c r="AC3540" s="110">
        <f>IF('3C-Water transport'!AG$56="no"," ",ROUND(AB3540,4))</f>
        <v>0.50700000000000001</v>
      </c>
      <c r="AD3540" s="110">
        <f>IF('3C-Water transport'!AG$57="no"," ",ROUND(AB3540,4))</f>
        <v>0.50700000000000001</v>
      </c>
      <c r="AE3540" s="110">
        <f>IF('3C-Water transport'!AG$58="no"," ",ROUND(AB3540,4))</f>
        <v>0.50700000000000001</v>
      </c>
    </row>
    <row r="3541" spans="5:31" x14ac:dyDescent="0.25">
      <c r="E3541" s="110">
        <f t="shared" si="216"/>
        <v>0.50800000000000034</v>
      </c>
      <c r="F3541" s="110">
        <f>IF('3A-Rail transport'!$AG$56="no"," ",ROUND(E3541,4))</f>
        <v>0.50800000000000001</v>
      </c>
      <c r="G3541" s="110">
        <f>IF('3A-Rail transport'!$AG$57="no"," ",ROUND(E3541,4))</f>
        <v>0.50800000000000001</v>
      </c>
      <c r="H3541" s="110"/>
      <c r="S3541" s="110">
        <f t="shared" si="217"/>
        <v>0.50800000000000034</v>
      </c>
      <c r="T3541" s="110">
        <f>IF('3B-Air transport'!AG$66="no"," ",ROUND(S3541,4))</f>
        <v>0.50800000000000001</v>
      </c>
      <c r="U3541" s="110">
        <f>IF('3B-Air transport'!AG$67="no"," ",ROUND(S3541,4))</f>
        <v>0.50800000000000001</v>
      </c>
      <c r="V3541" s="110">
        <f>IF('3B-Air transport'!AG$68="no"," ",ROUND(S3541,4))</f>
        <v>0.50800000000000001</v>
      </c>
      <c r="W3541" s="110"/>
      <c r="AB3541" s="110">
        <f t="shared" si="218"/>
        <v>0.50800000000000034</v>
      </c>
      <c r="AC3541" s="110">
        <f>IF('3C-Water transport'!AG$56="no"," ",ROUND(AB3541,4))</f>
        <v>0.50800000000000001</v>
      </c>
      <c r="AD3541" s="110">
        <f>IF('3C-Water transport'!AG$57="no"," ",ROUND(AB3541,4))</f>
        <v>0.50800000000000001</v>
      </c>
      <c r="AE3541" s="110">
        <f>IF('3C-Water transport'!AG$58="no"," ",ROUND(AB3541,4))</f>
        <v>0.50800000000000001</v>
      </c>
    </row>
    <row r="3542" spans="5:31" x14ac:dyDescent="0.25">
      <c r="E3542" s="110">
        <f t="shared" si="216"/>
        <v>0.50900000000000034</v>
      </c>
      <c r="F3542" s="110">
        <f>IF('3A-Rail transport'!$AG$56="no"," ",ROUND(E3542,4))</f>
        <v>0.50900000000000001</v>
      </c>
      <c r="G3542" s="110">
        <f>IF('3A-Rail transport'!$AG$57="no"," ",ROUND(E3542,4))</f>
        <v>0.50900000000000001</v>
      </c>
      <c r="H3542" s="110"/>
      <c r="S3542" s="110">
        <f t="shared" si="217"/>
        <v>0.50900000000000034</v>
      </c>
      <c r="T3542" s="110">
        <f>IF('3B-Air transport'!AG$66="no"," ",ROUND(S3542,4))</f>
        <v>0.50900000000000001</v>
      </c>
      <c r="U3542" s="110">
        <f>IF('3B-Air transport'!AG$67="no"," ",ROUND(S3542,4))</f>
        <v>0.50900000000000001</v>
      </c>
      <c r="V3542" s="110">
        <f>IF('3B-Air transport'!AG$68="no"," ",ROUND(S3542,4))</f>
        <v>0.50900000000000001</v>
      </c>
      <c r="W3542" s="110"/>
      <c r="AB3542" s="110">
        <f t="shared" si="218"/>
        <v>0.50900000000000034</v>
      </c>
      <c r="AC3542" s="110">
        <f>IF('3C-Water transport'!AG$56="no"," ",ROUND(AB3542,4))</f>
        <v>0.50900000000000001</v>
      </c>
      <c r="AD3542" s="110">
        <f>IF('3C-Water transport'!AG$57="no"," ",ROUND(AB3542,4))</f>
        <v>0.50900000000000001</v>
      </c>
      <c r="AE3542" s="110">
        <f>IF('3C-Water transport'!AG$58="no"," ",ROUND(AB3542,4))</f>
        <v>0.50900000000000001</v>
      </c>
    </row>
    <row r="3543" spans="5:31" x14ac:dyDescent="0.25">
      <c r="E3543" s="110">
        <f t="shared" si="216"/>
        <v>0.51000000000000034</v>
      </c>
      <c r="F3543" s="110">
        <f>IF('3A-Rail transport'!$AG$56="no"," ",ROUND(E3543,4))</f>
        <v>0.51</v>
      </c>
      <c r="G3543" s="110">
        <f>IF('3A-Rail transport'!$AG$57="no"," ",ROUND(E3543,4))</f>
        <v>0.51</v>
      </c>
      <c r="H3543" s="110"/>
      <c r="S3543" s="110">
        <f t="shared" si="217"/>
        <v>0.51000000000000034</v>
      </c>
      <c r="T3543" s="110">
        <f>IF('3B-Air transport'!AG$66="no"," ",ROUND(S3543,4))</f>
        <v>0.51</v>
      </c>
      <c r="U3543" s="110">
        <f>IF('3B-Air transport'!AG$67="no"," ",ROUND(S3543,4))</f>
        <v>0.51</v>
      </c>
      <c r="V3543" s="110">
        <f>IF('3B-Air transport'!AG$68="no"," ",ROUND(S3543,4))</f>
        <v>0.51</v>
      </c>
      <c r="W3543" s="110"/>
      <c r="AB3543" s="110">
        <f t="shared" si="218"/>
        <v>0.51000000000000034</v>
      </c>
      <c r="AC3543" s="110">
        <f>IF('3C-Water transport'!AG$56="no"," ",ROUND(AB3543,4))</f>
        <v>0.51</v>
      </c>
      <c r="AD3543" s="110">
        <f>IF('3C-Water transport'!AG$57="no"," ",ROUND(AB3543,4))</f>
        <v>0.51</v>
      </c>
      <c r="AE3543" s="110">
        <f>IF('3C-Water transport'!AG$58="no"," ",ROUND(AB3543,4))</f>
        <v>0.51</v>
      </c>
    </row>
    <row r="3544" spans="5:31" x14ac:dyDescent="0.25">
      <c r="E3544" s="110">
        <f t="shared" si="216"/>
        <v>0.51100000000000034</v>
      </c>
      <c r="F3544" s="110">
        <f>IF('3A-Rail transport'!$AG$56="no"," ",ROUND(E3544,4))</f>
        <v>0.51100000000000001</v>
      </c>
      <c r="G3544" s="110">
        <f>IF('3A-Rail transport'!$AG$57="no"," ",ROUND(E3544,4))</f>
        <v>0.51100000000000001</v>
      </c>
      <c r="H3544" s="110"/>
      <c r="S3544" s="110">
        <f t="shared" si="217"/>
        <v>0.51100000000000034</v>
      </c>
      <c r="T3544" s="110">
        <f>IF('3B-Air transport'!AG$66="no"," ",ROUND(S3544,4))</f>
        <v>0.51100000000000001</v>
      </c>
      <c r="U3544" s="110">
        <f>IF('3B-Air transport'!AG$67="no"," ",ROUND(S3544,4))</f>
        <v>0.51100000000000001</v>
      </c>
      <c r="V3544" s="110">
        <f>IF('3B-Air transport'!AG$68="no"," ",ROUND(S3544,4))</f>
        <v>0.51100000000000001</v>
      </c>
      <c r="W3544" s="110"/>
      <c r="AB3544" s="110">
        <f t="shared" si="218"/>
        <v>0.51100000000000034</v>
      </c>
      <c r="AC3544" s="110">
        <f>IF('3C-Water transport'!AG$56="no"," ",ROUND(AB3544,4))</f>
        <v>0.51100000000000001</v>
      </c>
      <c r="AD3544" s="110">
        <f>IF('3C-Water transport'!AG$57="no"," ",ROUND(AB3544,4))</f>
        <v>0.51100000000000001</v>
      </c>
      <c r="AE3544" s="110">
        <f>IF('3C-Water transport'!AG$58="no"," ",ROUND(AB3544,4))</f>
        <v>0.51100000000000001</v>
      </c>
    </row>
    <row r="3545" spans="5:31" x14ac:dyDescent="0.25">
      <c r="E3545" s="110">
        <f t="shared" si="216"/>
        <v>0.51200000000000034</v>
      </c>
      <c r="F3545" s="110">
        <f>IF('3A-Rail transport'!$AG$56="no"," ",ROUND(E3545,4))</f>
        <v>0.51200000000000001</v>
      </c>
      <c r="G3545" s="110">
        <f>IF('3A-Rail transport'!$AG$57="no"," ",ROUND(E3545,4))</f>
        <v>0.51200000000000001</v>
      </c>
      <c r="H3545" s="110"/>
      <c r="S3545" s="110">
        <f t="shared" si="217"/>
        <v>0.51200000000000034</v>
      </c>
      <c r="T3545" s="110">
        <f>IF('3B-Air transport'!AG$66="no"," ",ROUND(S3545,4))</f>
        <v>0.51200000000000001</v>
      </c>
      <c r="U3545" s="110">
        <f>IF('3B-Air transport'!AG$67="no"," ",ROUND(S3545,4))</f>
        <v>0.51200000000000001</v>
      </c>
      <c r="V3545" s="110">
        <f>IF('3B-Air transport'!AG$68="no"," ",ROUND(S3545,4))</f>
        <v>0.51200000000000001</v>
      </c>
      <c r="W3545" s="110"/>
      <c r="AB3545" s="110">
        <f t="shared" si="218"/>
        <v>0.51200000000000034</v>
      </c>
      <c r="AC3545" s="110">
        <f>IF('3C-Water transport'!AG$56="no"," ",ROUND(AB3545,4))</f>
        <v>0.51200000000000001</v>
      </c>
      <c r="AD3545" s="110">
        <f>IF('3C-Water transport'!AG$57="no"," ",ROUND(AB3545,4))</f>
        <v>0.51200000000000001</v>
      </c>
      <c r="AE3545" s="110">
        <f>IF('3C-Water transport'!AG$58="no"," ",ROUND(AB3545,4))</f>
        <v>0.51200000000000001</v>
      </c>
    </row>
    <row r="3546" spans="5:31" x14ac:dyDescent="0.25">
      <c r="E3546" s="110">
        <f t="shared" ref="E3546:E3609" si="219">E3545+0.001</f>
        <v>0.51300000000000034</v>
      </c>
      <c r="F3546" s="110">
        <f>IF('3A-Rail transport'!$AG$56="no"," ",ROUND(E3546,4))</f>
        <v>0.51300000000000001</v>
      </c>
      <c r="G3546" s="110">
        <f>IF('3A-Rail transport'!$AG$57="no"," ",ROUND(E3546,4))</f>
        <v>0.51300000000000001</v>
      </c>
      <c r="H3546" s="110"/>
      <c r="S3546" s="110">
        <f t="shared" ref="S3546:S3609" si="220">S3545+0.001</f>
        <v>0.51300000000000034</v>
      </c>
      <c r="T3546" s="110">
        <f>IF('3B-Air transport'!AG$66="no"," ",ROUND(S3546,4))</f>
        <v>0.51300000000000001</v>
      </c>
      <c r="U3546" s="110">
        <f>IF('3B-Air transport'!AG$67="no"," ",ROUND(S3546,4))</f>
        <v>0.51300000000000001</v>
      </c>
      <c r="V3546" s="110">
        <f>IF('3B-Air transport'!AG$68="no"," ",ROUND(S3546,4))</f>
        <v>0.51300000000000001</v>
      </c>
      <c r="W3546" s="110"/>
      <c r="AB3546" s="110">
        <f t="shared" ref="AB3546:AB3609" si="221">AB3545+0.001</f>
        <v>0.51300000000000034</v>
      </c>
      <c r="AC3546" s="110">
        <f>IF('3C-Water transport'!AG$56="no"," ",ROUND(AB3546,4))</f>
        <v>0.51300000000000001</v>
      </c>
      <c r="AD3546" s="110">
        <f>IF('3C-Water transport'!AG$57="no"," ",ROUND(AB3546,4))</f>
        <v>0.51300000000000001</v>
      </c>
      <c r="AE3546" s="110">
        <f>IF('3C-Water transport'!AG$58="no"," ",ROUND(AB3546,4))</f>
        <v>0.51300000000000001</v>
      </c>
    </row>
    <row r="3547" spans="5:31" x14ac:dyDescent="0.25">
      <c r="E3547" s="110">
        <f t="shared" si="219"/>
        <v>0.51400000000000035</v>
      </c>
      <c r="F3547" s="110">
        <f>IF('3A-Rail transport'!$AG$56="no"," ",ROUND(E3547,4))</f>
        <v>0.51400000000000001</v>
      </c>
      <c r="G3547" s="110">
        <f>IF('3A-Rail transport'!$AG$57="no"," ",ROUND(E3547,4))</f>
        <v>0.51400000000000001</v>
      </c>
      <c r="H3547" s="110"/>
      <c r="S3547" s="110">
        <f t="shared" si="220"/>
        <v>0.51400000000000035</v>
      </c>
      <c r="T3547" s="110">
        <f>IF('3B-Air transport'!AG$66="no"," ",ROUND(S3547,4))</f>
        <v>0.51400000000000001</v>
      </c>
      <c r="U3547" s="110">
        <f>IF('3B-Air transport'!AG$67="no"," ",ROUND(S3547,4))</f>
        <v>0.51400000000000001</v>
      </c>
      <c r="V3547" s="110">
        <f>IF('3B-Air transport'!AG$68="no"," ",ROUND(S3547,4))</f>
        <v>0.51400000000000001</v>
      </c>
      <c r="W3547" s="110"/>
      <c r="AB3547" s="110">
        <f t="shared" si="221"/>
        <v>0.51400000000000035</v>
      </c>
      <c r="AC3547" s="110">
        <f>IF('3C-Water transport'!AG$56="no"," ",ROUND(AB3547,4))</f>
        <v>0.51400000000000001</v>
      </c>
      <c r="AD3547" s="110">
        <f>IF('3C-Water transport'!AG$57="no"," ",ROUND(AB3547,4))</f>
        <v>0.51400000000000001</v>
      </c>
      <c r="AE3547" s="110">
        <f>IF('3C-Water transport'!AG$58="no"," ",ROUND(AB3547,4))</f>
        <v>0.51400000000000001</v>
      </c>
    </row>
    <row r="3548" spans="5:31" x14ac:dyDescent="0.25">
      <c r="E3548" s="110">
        <f t="shared" si="219"/>
        <v>0.51500000000000035</v>
      </c>
      <c r="F3548" s="110">
        <f>IF('3A-Rail transport'!$AG$56="no"," ",ROUND(E3548,4))</f>
        <v>0.51500000000000001</v>
      </c>
      <c r="G3548" s="110">
        <f>IF('3A-Rail transport'!$AG$57="no"," ",ROUND(E3548,4))</f>
        <v>0.51500000000000001</v>
      </c>
      <c r="H3548" s="110"/>
      <c r="S3548" s="110">
        <f t="shared" si="220"/>
        <v>0.51500000000000035</v>
      </c>
      <c r="T3548" s="110">
        <f>IF('3B-Air transport'!AG$66="no"," ",ROUND(S3548,4))</f>
        <v>0.51500000000000001</v>
      </c>
      <c r="U3548" s="110">
        <f>IF('3B-Air transport'!AG$67="no"," ",ROUND(S3548,4))</f>
        <v>0.51500000000000001</v>
      </c>
      <c r="V3548" s="110">
        <f>IF('3B-Air transport'!AG$68="no"," ",ROUND(S3548,4))</f>
        <v>0.51500000000000001</v>
      </c>
      <c r="W3548" s="110"/>
      <c r="AB3548" s="110">
        <f t="shared" si="221"/>
        <v>0.51500000000000035</v>
      </c>
      <c r="AC3548" s="110">
        <f>IF('3C-Water transport'!AG$56="no"," ",ROUND(AB3548,4))</f>
        <v>0.51500000000000001</v>
      </c>
      <c r="AD3548" s="110">
        <f>IF('3C-Water transport'!AG$57="no"," ",ROUND(AB3548,4))</f>
        <v>0.51500000000000001</v>
      </c>
      <c r="AE3548" s="110">
        <f>IF('3C-Water transport'!AG$58="no"," ",ROUND(AB3548,4))</f>
        <v>0.51500000000000001</v>
      </c>
    </row>
    <row r="3549" spans="5:31" x14ac:dyDescent="0.25">
      <c r="E3549" s="110">
        <f t="shared" si="219"/>
        <v>0.51600000000000035</v>
      </c>
      <c r="F3549" s="110">
        <f>IF('3A-Rail transport'!$AG$56="no"," ",ROUND(E3549,4))</f>
        <v>0.51600000000000001</v>
      </c>
      <c r="G3549" s="110">
        <f>IF('3A-Rail transport'!$AG$57="no"," ",ROUND(E3549,4))</f>
        <v>0.51600000000000001</v>
      </c>
      <c r="H3549" s="110"/>
      <c r="S3549" s="110">
        <f t="shared" si="220"/>
        <v>0.51600000000000035</v>
      </c>
      <c r="T3549" s="110">
        <f>IF('3B-Air transport'!AG$66="no"," ",ROUND(S3549,4))</f>
        <v>0.51600000000000001</v>
      </c>
      <c r="U3549" s="110">
        <f>IF('3B-Air transport'!AG$67="no"," ",ROUND(S3549,4))</f>
        <v>0.51600000000000001</v>
      </c>
      <c r="V3549" s="110">
        <f>IF('3B-Air transport'!AG$68="no"," ",ROUND(S3549,4))</f>
        <v>0.51600000000000001</v>
      </c>
      <c r="W3549" s="110"/>
      <c r="AB3549" s="110">
        <f t="shared" si="221"/>
        <v>0.51600000000000035</v>
      </c>
      <c r="AC3549" s="110">
        <f>IF('3C-Water transport'!AG$56="no"," ",ROUND(AB3549,4))</f>
        <v>0.51600000000000001</v>
      </c>
      <c r="AD3549" s="110">
        <f>IF('3C-Water transport'!AG$57="no"," ",ROUND(AB3549,4))</f>
        <v>0.51600000000000001</v>
      </c>
      <c r="AE3549" s="110">
        <f>IF('3C-Water transport'!AG$58="no"," ",ROUND(AB3549,4))</f>
        <v>0.51600000000000001</v>
      </c>
    </row>
    <row r="3550" spans="5:31" x14ac:dyDescent="0.25">
      <c r="E3550" s="110">
        <f t="shared" si="219"/>
        <v>0.51700000000000035</v>
      </c>
      <c r="F3550" s="110">
        <f>IF('3A-Rail transport'!$AG$56="no"," ",ROUND(E3550,4))</f>
        <v>0.51700000000000002</v>
      </c>
      <c r="G3550" s="110">
        <f>IF('3A-Rail transport'!$AG$57="no"," ",ROUND(E3550,4))</f>
        <v>0.51700000000000002</v>
      </c>
      <c r="H3550" s="110"/>
      <c r="S3550" s="110">
        <f t="shared" si="220"/>
        <v>0.51700000000000035</v>
      </c>
      <c r="T3550" s="110">
        <f>IF('3B-Air transport'!AG$66="no"," ",ROUND(S3550,4))</f>
        <v>0.51700000000000002</v>
      </c>
      <c r="U3550" s="110">
        <f>IF('3B-Air transport'!AG$67="no"," ",ROUND(S3550,4))</f>
        <v>0.51700000000000002</v>
      </c>
      <c r="V3550" s="110">
        <f>IF('3B-Air transport'!AG$68="no"," ",ROUND(S3550,4))</f>
        <v>0.51700000000000002</v>
      </c>
      <c r="W3550" s="110"/>
      <c r="AB3550" s="110">
        <f t="shared" si="221"/>
        <v>0.51700000000000035</v>
      </c>
      <c r="AC3550" s="110">
        <f>IF('3C-Water transport'!AG$56="no"," ",ROUND(AB3550,4))</f>
        <v>0.51700000000000002</v>
      </c>
      <c r="AD3550" s="110">
        <f>IF('3C-Water transport'!AG$57="no"," ",ROUND(AB3550,4))</f>
        <v>0.51700000000000002</v>
      </c>
      <c r="AE3550" s="110">
        <f>IF('3C-Water transport'!AG$58="no"," ",ROUND(AB3550,4))</f>
        <v>0.51700000000000002</v>
      </c>
    </row>
    <row r="3551" spans="5:31" x14ac:dyDescent="0.25">
      <c r="E3551" s="110">
        <f t="shared" si="219"/>
        <v>0.51800000000000035</v>
      </c>
      <c r="F3551" s="110">
        <f>IF('3A-Rail transport'!$AG$56="no"," ",ROUND(E3551,4))</f>
        <v>0.51800000000000002</v>
      </c>
      <c r="G3551" s="110">
        <f>IF('3A-Rail transport'!$AG$57="no"," ",ROUND(E3551,4))</f>
        <v>0.51800000000000002</v>
      </c>
      <c r="H3551" s="110"/>
      <c r="S3551" s="110">
        <f t="shared" si="220"/>
        <v>0.51800000000000035</v>
      </c>
      <c r="T3551" s="110">
        <f>IF('3B-Air transport'!AG$66="no"," ",ROUND(S3551,4))</f>
        <v>0.51800000000000002</v>
      </c>
      <c r="U3551" s="110">
        <f>IF('3B-Air transport'!AG$67="no"," ",ROUND(S3551,4))</f>
        <v>0.51800000000000002</v>
      </c>
      <c r="V3551" s="110">
        <f>IF('3B-Air transport'!AG$68="no"," ",ROUND(S3551,4))</f>
        <v>0.51800000000000002</v>
      </c>
      <c r="W3551" s="110"/>
      <c r="AB3551" s="110">
        <f t="shared" si="221"/>
        <v>0.51800000000000035</v>
      </c>
      <c r="AC3551" s="110">
        <f>IF('3C-Water transport'!AG$56="no"," ",ROUND(AB3551,4))</f>
        <v>0.51800000000000002</v>
      </c>
      <c r="AD3551" s="110">
        <f>IF('3C-Water transport'!AG$57="no"," ",ROUND(AB3551,4))</f>
        <v>0.51800000000000002</v>
      </c>
      <c r="AE3551" s="110">
        <f>IF('3C-Water transport'!AG$58="no"," ",ROUND(AB3551,4))</f>
        <v>0.51800000000000002</v>
      </c>
    </row>
    <row r="3552" spans="5:31" x14ac:dyDescent="0.25">
      <c r="E3552" s="110">
        <f t="shared" si="219"/>
        <v>0.51900000000000035</v>
      </c>
      <c r="F3552" s="110">
        <f>IF('3A-Rail transport'!$AG$56="no"," ",ROUND(E3552,4))</f>
        <v>0.51900000000000002</v>
      </c>
      <c r="G3552" s="110">
        <f>IF('3A-Rail transport'!$AG$57="no"," ",ROUND(E3552,4))</f>
        <v>0.51900000000000002</v>
      </c>
      <c r="H3552" s="110"/>
      <c r="S3552" s="110">
        <f t="shared" si="220"/>
        <v>0.51900000000000035</v>
      </c>
      <c r="T3552" s="110">
        <f>IF('3B-Air transport'!AG$66="no"," ",ROUND(S3552,4))</f>
        <v>0.51900000000000002</v>
      </c>
      <c r="U3552" s="110">
        <f>IF('3B-Air transport'!AG$67="no"," ",ROUND(S3552,4))</f>
        <v>0.51900000000000002</v>
      </c>
      <c r="V3552" s="110">
        <f>IF('3B-Air transport'!AG$68="no"," ",ROUND(S3552,4))</f>
        <v>0.51900000000000002</v>
      </c>
      <c r="W3552" s="110"/>
      <c r="AB3552" s="110">
        <f t="shared" si="221"/>
        <v>0.51900000000000035</v>
      </c>
      <c r="AC3552" s="110">
        <f>IF('3C-Water transport'!AG$56="no"," ",ROUND(AB3552,4))</f>
        <v>0.51900000000000002</v>
      </c>
      <c r="AD3552" s="110">
        <f>IF('3C-Water transport'!AG$57="no"," ",ROUND(AB3552,4))</f>
        <v>0.51900000000000002</v>
      </c>
      <c r="AE3552" s="110">
        <f>IF('3C-Water transport'!AG$58="no"," ",ROUND(AB3552,4))</f>
        <v>0.51900000000000002</v>
      </c>
    </row>
    <row r="3553" spans="5:31" x14ac:dyDescent="0.25">
      <c r="E3553" s="110">
        <f t="shared" si="219"/>
        <v>0.52000000000000035</v>
      </c>
      <c r="F3553" s="110">
        <f>IF('3A-Rail transport'!$AG$56="no"," ",ROUND(E3553,4))</f>
        <v>0.52</v>
      </c>
      <c r="G3553" s="110">
        <f>IF('3A-Rail transport'!$AG$57="no"," ",ROUND(E3553,4))</f>
        <v>0.52</v>
      </c>
      <c r="H3553" s="110"/>
      <c r="S3553" s="110">
        <f t="shared" si="220"/>
        <v>0.52000000000000035</v>
      </c>
      <c r="T3553" s="110">
        <f>IF('3B-Air transport'!AG$66="no"," ",ROUND(S3553,4))</f>
        <v>0.52</v>
      </c>
      <c r="U3553" s="110">
        <f>IF('3B-Air transport'!AG$67="no"," ",ROUND(S3553,4))</f>
        <v>0.52</v>
      </c>
      <c r="V3553" s="110">
        <f>IF('3B-Air transport'!AG$68="no"," ",ROUND(S3553,4))</f>
        <v>0.52</v>
      </c>
      <c r="W3553" s="110"/>
      <c r="AB3553" s="110">
        <f t="shared" si="221"/>
        <v>0.52000000000000035</v>
      </c>
      <c r="AC3553" s="110">
        <f>IF('3C-Water transport'!AG$56="no"," ",ROUND(AB3553,4))</f>
        <v>0.52</v>
      </c>
      <c r="AD3553" s="110">
        <f>IF('3C-Water transport'!AG$57="no"," ",ROUND(AB3553,4))</f>
        <v>0.52</v>
      </c>
      <c r="AE3553" s="110">
        <f>IF('3C-Water transport'!AG$58="no"," ",ROUND(AB3553,4))</f>
        <v>0.52</v>
      </c>
    </row>
    <row r="3554" spans="5:31" x14ac:dyDescent="0.25">
      <c r="E3554" s="110">
        <f t="shared" si="219"/>
        <v>0.52100000000000035</v>
      </c>
      <c r="F3554" s="110">
        <f>IF('3A-Rail transport'!$AG$56="no"," ",ROUND(E3554,4))</f>
        <v>0.52100000000000002</v>
      </c>
      <c r="G3554" s="110">
        <f>IF('3A-Rail transport'!$AG$57="no"," ",ROUND(E3554,4))</f>
        <v>0.52100000000000002</v>
      </c>
      <c r="H3554" s="110"/>
      <c r="S3554" s="110">
        <f t="shared" si="220"/>
        <v>0.52100000000000035</v>
      </c>
      <c r="T3554" s="110">
        <f>IF('3B-Air transport'!AG$66="no"," ",ROUND(S3554,4))</f>
        <v>0.52100000000000002</v>
      </c>
      <c r="U3554" s="110">
        <f>IF('3B-Air transport'!AG$67="no"," ",ROUND(S3554,4))</f>
        <v>0.52100000000000002</v>
      </c>
      <c r="V3554" s="110">
        <f>IF('3B-Air transport'!AG$68="no"," ",ROUND(S3554,4))</f>
        <v>0.52100000000000002</v>
      </c>
      <c r="W3554" s="110"/>
      <c r="AB3554" s="110">
        <f t="shared" si="221"/>
        <v>0.52100000000000035</v>
      </c>
      <c r="AC3554" s="110">
        <f>IF('3C-Water transport'!AG$56="no"," ",ROUND(AB3554,4))</f>
        <v>0.52100000000000002</v>
      </c>
      <c r="AD3554" s="110">
        <f>IF('3C-Water transport'!AG$57="no"," ",ROUND(AB3554,4))</f>
        <v>0.52100000000000002</v>
      </c>
      <c r="AE3554" s="110">
        <f>IF('3C-Water transport'!AG$58="no"," ",ROUND(AB3554,4))</f>
        <v>0.52100000000000002</v>
      </c>
    </row>
    <row r="3555" spans="5:31" x14ac:dyDescent="0.25">
      <c r="E3555" s="110">
        <f t="shared" si="219"/>
        <v>0.52200000000000035</v>
      </c>
      <c r="F3555" s="110">
        <f>IF('3A-Rail transport'!$AG$56="no"," ",ROUND(E3555,4))</f>
        <v>0.52200000000000002</v>
      </c>
      <c r="G3555" s="110">
        <f>IF('3A-Rail transport'!$AG$57="no"," ",ROUND(E3555,4))</f>
        <v>0.52200000000000002</v>
      </c>
      <c r="H3555" s="110"/>
      <c r="S3555" s="110">
        <f t="shared" si="220"/>
        <v>0.52200000000000035</v>
      </c>
      <c r="T3555" s="110">
        <f>IF('3B-Air transport'!AG$66="no"," ",ROUND(S3555,4))</f>
        <v>0.52200000000000002</v>
      </c>
      <c r="U3555" s="110">
        <f>IF('3B-Air transport'!AG$67="no"," ",ROUND(S3555,4))</f>
        <v>0.52200000000000002</v>
      </c>
      <c r="V3555" s="110">
        <f>IF('3B-Air transport'!AG$68="no"," ",ROUND(S3555,4))</f>
        <v>0.52200000000000002</v>
      </c>
      <c r="W3555" s="110"/>
      <c r="AB3555" s="110">
        <f t="shared" si="221"/>
        <v>0.52200000000000035</v>
      </c>
      <c r="AC3555" s="110">
        <f>IF('3C-Water transport'!AG$56="no"," ",ROUND(AB3555,4))</f>
        <v>0.52200000000000002</v>
      </c>
      <c r="AD3555" s="110">
        <f>IF('3C-Water transport'!AG$57="no"," ",ROUND(AB3555,4))</f>
        <v>0.52200000000000002</v>
      </c>
      <c r="AE3555" s="110">
        <f>IF('3C-Water transport'!AG$58="no"," ",ROUND(AB3555,4))</f>
        <v>0.52200000000000002</v>
      </c>
    </row>
    <row r="3556" spans="5:31" x14ac:dyDescent="0.25">
      <c r="E3556" s="110">
        <f t="shared" si="219"/>
        <v>0.52300000000000035</v>
      </c>
      <c r="F3556" s="110">
        <f>IF('3A-Rail transport'!$AG$56="no"," ",ROUND(E3556,4))</f>
        <v>0.52300000000000002</v>
      </c>
      <c r="G3556" s="110">
        <f>IF('3A-Rail transport'!$AG$57="no"," ",ROUND(E3556,4))</f>
        <v>0.52300000000000002</v>
      </c>
      <c r="H3556" s="110"/>
      <c r="S3556" s="110">
        <f t="shared" si="220"/>
        <v>0.52300000000000035</v>
      </c>
      <c r="T3556" s="110">
        <f>IF('3B-Air transport'!AG$66="no"," ",ROUND(S3556,4))</f>
        <v>0.52300000000000002</v>
      </c>
      <c r="U3556" s="110">
        <f>IF('3B-Air transport'!AG$67="no"," ",ROUND(S3556,4))</f>
        <v>0.52300000000000002</v>
      </c>
      <c r="V3556" s="110">
        <f>IF('3B-Air transport'!AG$68="no"," ",ROUND(S3556,4))</f>
        <v>0.52300000000000002</v>
      </c>
      <c r="W3556" s="110"/>
      <c r="AB3556" s="110">
        <f t="shared" si="221"/>
        <v>0.52300000000000035</v>
      </c>
      <c r="AC3556" s="110">
        <f>IF('3C-Water transport'!AG$56="no"," ",ROUND(AB3556,4))</f>
        <v>0.52300000000000002</v>
      </c>
      <c r="AD3556" s="110">
        <f>IF('3C-Water transport'!AG$57="no"," ",ROUND(AB3556,4))</f>
        <v>0.52300000000000002</v>
      </c>
      <c r="AE3556" s="110">
        <f>IF('3C-Water transport'!AG$58="no"," ",ROUND(AB3556,4))</f>
        <v>0.52300000000000002</v>
      </c>
    </row>
    <row r="3557" spans="5:31" x14ac:dyDescent="0.25">
      <c r="E3557" s="110">
        <f t="shared" si="219"/>
        <v>0.52400000000000035</v>
      </c>
      <c r="F3557" s="110">
        <f>IF('3A-Rail transport'!$AG$56="no"," ",ROUND(E3557,4))</f>
        <v>0.52400000000000002</v>
      </c>
      <c r="G3557" s="110">
        <f>IF('3A-Rail transport'!$AG$57="no"," ",ROUND(E3557,4))</f>
        <v>0.52400000000000002</v>
      </c>
      <c r="H3557" s="110"/>
      <c r="S3557" s="110">
        <f t="shared" si="220"/>
        <v>0.52400000000000035</v>
      </c>
      <c r="T3557" s="110">
        <f>IF('3B-Air transport'!AG$66="no"," ",ROUND(S3557,4))</f>
        <v>0.52400000000000002</v>
      </c>
      <c r="U3557" s="110">
        <f>IF('3B-Air transport'!AG$67="no"," ",ROUND(S3557,4))</f>
        <v>0.52400000000000002</v>
      </c>
      <c r="V3557" s="110">
        <f>IF('3B-Air transport'!AG$68="no"," ",ROUND(S3557,4))</f>
        <v>0.52400000000000002</v>
      </c>
      <c r="W3557" s="110"/>
      <c r="AB3557" s="110">
        <f t="shared" si="221"/>
        <v>0.52400000000000035</v>
      </c>
      <c r="AC3557" s="110">
        <f>IF('3C-Water transport'!AG$56="no"," ",ROUND(AB3557,4))</f>
        <v>0.52400000000000002</v>
      </c>
      <c r="AD3557" s="110">
        <f>IF('3C-Water transport'!AG$57="no"," ",ROUND(AB3557,4))</f>
        <v>0.52400000000000002</v>
      </c>
      <c r="AE3557" s="110">
        <f>IF('3C-Water transport'!AG$58="no"," ",ROUND(AB3557,4))</f>
        <v>0.52400000000000002</v>
      </c>
    </row>
    <row r="3558" spans="5:31" x14ac:dyDescent="0.25">
      <c r="E3558" s="110">
        <f t="shared" si="219"/>
        <v>0.52500000000000036</v>
      </c>
      <c r="F3558" s="110">
        <f>IF('3A-Rail transport'!$AG$56="no"," ",ROUND(E3558,4))</f>
        <v>0.52500000000000002</v>
      </c>
      <c r="G3558" s="110">
        <f>IF('3A-Rail transport'!$AG$57="no"," ",ROUND(E3558,4))</f>
        <v>0.52500000000000002</v>
      </c>
      <c r="H3558" s="110"/>
      <c r="S3558" s="110">
        <f t="shared" si="220"/>
        <v>0.52500000000000036</v>
      </c>
      <c r="T3558" s="110">
        <f>IF('3B-Air transport'!AG$66="no"," ",ROUND(S3558,4))</f>
        <v>0.52500000000000002</v>
      </c>
      <c r="U3558" s="110">
        <f>IF('3B-Air transport'!AG$67="no"," ",ROUND(S3558,4))</f>
        <v>0.52500000000000002</v>
      </c>
      <c r="V3558" s="110">
        <f>IF('3B-Air transport'!AG$68="no"," ",ROUND(S3558,4))</f>
        <v>0.52500000000000002</v>
      </c>
      <c r="W3558" s="110"/>
      <c r="AB3558" s="110">
        <f t="shared" si="221"/>
        <v>0.52500000000000036</v>
      </c>
      <c r="AC3558" s="110">
        <f>IF('3C-Water transport'!AG$56="no"," ",ROUND(AB3558,4))</f>
        <v>0.52500000000000002</v>
      </c>
      <c r="AD3558" s="110">
        <f>IF('3C-Water transport'!AG$57="no"," ",ROUND(AB3558,4))</f>
        <v>0.52500000000000002</v>
      </c>
      <c r="AE3558" s="110">
        <f>IF('3C-Water transport'!AG$58="no"," ",ROUND(AB3558,4))</f>
        <v>0.52500000000000002</v>
      </c>
    </row>
    <row r="3559" spans="5:31" x14ac:dyDescent="0.25">
      <c r="E3559" s="110">
        <f t="shared" si="219"/>
        <v>0.52600000000000036</v>
      </c>
      <c r="F3559" s="110">
        <f>IF('3A-Rail transport'!$AG$56="no"," ",ROUND(E3559,4))</f>
        <v>0.52600000000000002</v>
      </c>
      <c r="G3559" s="110">
        <f>IF('3A-Rail transport'!$AG$57="no"," ",ROUND(E3559,4))</f>
        <v>0.52600000000000002</v>
      </c>
      <c r="H3559" s="110"/>
      <c r="S3559" s="110">
        <f t="shared" si="220"/>
        <v>0.52600000000000036</v>
      </c>
      <c r="T3559" s="110">
        <f>IF('3B-Air transport'!AG$66="no"," ",ROUND(S3559,4))</f>
        <v>0.52600000000000002</v>
      </c>
      <c r="U3559" s="110">
        <f>IF('3B-Air transport'!AG$67="no"," ",ROUND(S3559,4))</f>
        <v>0.52600000000000002</v>
      </c>
      <c r="V3559" s="110">
        <f>IF('3B-Air transport'!AG$68="no"," ",ROUND(S3559,4))</f>
        <v>0.52600000000000002</v>
      </c>
      <c r="W3559" s="110"/>
      <c r="AB3559" s="110">
        <f t="shared" si="221"/>
        <v>0.52600000000000036</v>
      </c>
      <c r="AC3559" s="110">
        <f>IF('3C-Water transport'!AG$56="no"," ",ROUND(AB3559,4))</f>
        <v>0.52600000000000002</v>
      </c>
      <c r="AD3559" s="110">
        <f>IF('3C-Water transport'!AG$57="no"," ",ROUND(AB3559,4))</f>
        <v>0.52600000000000002</v>
      </c>
      <c r="AE3559" s="110">
        <f>IF('3C-Water transport'!AG$58="no"," ",ROUND(AB3559,4))</f>
        <v>0.52600000000000002</v>
      </c>
    </row>
    <row r="3560" spans="5:31" x14ac:dyDescent="0.25">
      <c r="E3560" s="110">
        <f t="shared" si="219"/>
        <v>0.52700000000000036</v>
      </c>
      <c r="F3560" s="110">
        <f>IF('3A-Rail transport'!$AG$56="no"," ",ROUND(E3560,4))</f>
        <v>0.52700000000000002</v>
      </c>
      <c r="G3560" s="110">
        <f>IF('3A-Rail transport'!$AG$57="no"," ",ROUND(E3560,4))</f>
        <v>0.52700000000000002</v>
      </c>
      <c r="H3560" s="110"/>
      <c r="S3560" s="110">
        <f t="shared" si="220"/>
        <v>0.52700000000000036</v>
      </c>
      <c r="T3560" s="110">
        <f>IF('3B-Air transport'!AG$66="no"," ",ROUND(S3560,4))</f>
        <v>0.52700000000000002</v>
      </c>
      <c r="U3560" s="110">
        <f>IF('3B-Air transport'!AG$67="no"," ",ROUND(S3560,4))</f>
        <v>0.52700000000000002</v>
      </c>
      <c r="V3560" s="110">
        <f>IF('3B-Air transport'!AG$68="no"," ",ROUND(S3560,4))</f>
        <v>0.52700000000000002</v>
      </c>
      <c r="W3560" s="110"/>
      <c r="AB3560" s="110">
        <f t="shared" si="221"/>
        <v>0.52700000000000036</v>
      </c>
      <c r="AC3560" s="110">
        <f>IF('3C-Water transport'!AG$56="no"," ",ROUND(AB3560,4))</f>
        <v>0.52700000000000002</v>
      </c>
      <c r="AD3560" s="110">
        <f>IF('3C-Water transport'!AG$57="no"," ",ROUND(AB3560,4))</f>
        <v>0.52700000000000002</v>
      </c>
      <c r="AE3560" s="110">
        <f>IF('3C-Water transport'!AG$58="no"," ",ROUND(AB3560,4))</f>
        <v>0.52700000000000002</v>
      </c>
    </row>
    <row r="3561" spans="5:31" x14ac:dyDescent="0.25">
      <c r="E3561" s="110">
        <f t="shared" si="219"/>
        <v>0.52800000000000036</v>
      </c>
      <c r="F3561" s="110">
        <f>IF('3A-Rail transport'!$AG$56="no"," ",ROUND(E3561,4))</f>
        <v>0.52800000000000002</v>
      </c>
      <c r="G3561" s="110">
        <f>IF('3A-Rail transport'!$AG$57="no"," ",ROUND(E3561,4))</f>
        <v>0.52800000000000002</v>
      </c>
      <c r="H3561" s="110"/>
      <c r="S3561" s="110">
        <f t="shared" si="220"/>
        <v>0.52800000000000036</v>
      </c>
      <c r="T3561" s="110">
        <f>IF('3B-Air transport'!AG$66="no"," ",ROUND(S3561,4))</f>
        <v>0.52800000000000002</v>
      </c>
      <c r="U3561" s="110">
        <f>IF('3B-Air transport'!AG$67="no"," ",ROUND(S3561,4))</f>
        <v>0.52800000000000002</v>
      </c>
      <c r="V3561" s="110">
        <f>IF('3B-Air transport'!AG$68="no"," ",ROUND(S3561,4))</f>
        <v>0.52800000000000002</v>
      </c>
      <c r="W3561" s="110"/>
      <c r="AB3561" s="110">
        <f t="shared" si="221"/>
        <v>0.52800000000000036</v>
      </c>
      <c r="AC3561" s="110">
        <f>IF('3C-Water transport'!AG$56="no"," ",ROUND(AB3561,4))</f>
        <v>0.52800000000000002</v>
      </c>
      <c r="AD3561" s="110">
        <f>IF('3C-Water transport'!AG$57="no"," ",ROUND(AB3561,4))</f>
        <v>0.52800000000000002</v>
      </c>
      <c r="AE3561" s="110">
        <f>IF('3C-Water transport'!AG$58="no"," ",ROUND(AB3561,4))</f>
        <v>0.52800000000000002</v>
      </c>
    </row>
    <row r="3562" spans="5:31" x14ac:dyDescent="0.25">
      <c r="E3562" s="110">
        <f t="shared" si="219"/>
        <v>0.52900000000000036</v>
      </c>
      <c r="F3562" s="110">
        <f>IF('3A-Rail transport'!$AG$56="no"," ",ROUND(E3562,4))</f>
        <v>0.52900000000000003</v>
      </c>
      <c r="G3562" s="110">
        <f>IF('3A-Rail transport'!$AG$57="no"," ",ROUND(E3562,4))</f>
        <v>0.52900000000000003</v>
      </c>
      <c r="H3562" s="110"/>
      <c r="S3562" s="110">
        <f t="shared" si="220"/>
        <v>0.52900000000000036</v>
      </c>
      <c r="T3562" s="110">
        <f>IF('3B-Air transport'!AG$66="no"," ",ROUND(S3562,4))</f>
        <v>0.52900000000000003</v>
      </c>
      <c r="U3562" s="110">
        <f>IF('3B-Air transport'!AG$67="no"," ",ROUND(S3562,4))</f>
        <v>0.52900000000000003</v>
      </c>
      <c r="V3562" s="110">
        <f>IF('3B-Air transport'!AG$68="no"," ",ROUND(S3562,4))</f>
        <v>0.52900000000000003</v>
      </c>
      <c r="W3562" s="110"/>
      <c r="AB3562" s="110">
        <f t="shared" si="221"/>
        <v>0.52900000000000036</v>
      </c>
      <c r="AC3562" s="110">
        <f>IF('3C-Water transport'!AG$56="no"," ",ROUND(AB3562,4))</f>
        <v>0.52900000000000003</v>
      </c>
      <c r="AD3562" s="110">
        <f>IF('3C-Water transport'!AG$57="no"," ",ROUND(AB3562,4))</f>
        <v>0.52900000000000003</v>
      </c>
      <c r="AE3562" s="110">
        <f>IF('3C-Water transport'!AG$58="no"," ",ROUND(AB3562,4))</f>
        <v>0.52900000000000003</v>
      </c>
    </row>
    <row r="3563" spans="5:31" x14ac:dyDescent="0.25">
      <c r="E3563" s="110">
        <f t="shared" si="219"/>
        <v>0.53000000000000036</v>
      </c>
      <c r="F3563" s="110">
        <f>IF('3A-Rail transport'!$AG$56="no"," ",ROUND(E3563,4))</f>
        <v>0.53</v>
      </c>
      <c r="G3563" s="110">
        <f>IF('3A-Rail transport'!$AG$57="no"," ",ROUND(E3563,4))</f>
        <v>0.53</v>
      </c>
      <c r="H3563" s="110"/>
      <c r="S3563" s="110">
        <f t="shared" si="220"/>
        <v>0.53000000000000036</v>
      </c>
      <c r="T3563" s="110">
        <f>IF('3B-Air transport'!AG$66="no"," ",ROUND(S3563,4))</f>
        <v>0.53</v>
      </c>
      <c r="U3563" s="110">
        <f>IF('3B-Air transport'!AG$67="no"," ",ROUND(S3563,4))</f>
        <v>0.53</v>
      </c>
      <c r="V3563" s="110">
        <f>IF('3B-Air transport'!AG$68="no"," ",ROUND(S3563,4))</f>
        <v>0.53</v>
      </c>
      <c r="W3563" s="110"/>
      <c r="AB3563" s="110">
        <f t="shared" si="221"/>
        <v>0.53000000000000036</v>
      </c>
      <c r="AC3563" s="110">
        <f>IF('3C-Water transport'!AG$56="no"," ",ROUND(AB3563,4))</f>
        <v>0.53</v>
      </c>
      <c r="AD3563" s="110">
        <f>IF('3C-Water transport'!AG$57="no"," ",ROUND(AB3563,4))</f>
        <v>0.53</v>
      </c>
      <c r="AE3563" s="110">
        <f>IF('3C-Water transport'!AG$58="no"," ",ROUND(AB3563,4))</f>
        <v>0.53</v>
      </c>
    </row>
    <row r="3564" spans="5:31" x14ac:dyDescent="0.25">
      <c r="E3564" s="110">
        <f t="shared" si="219"/>
        <v>0.53100000000000036</v>
      </c>
      <c r="F3564" s="110">
        <f>IF('3A-Rail transport'!$AG$56="no"," ",ROUND(E3564,4))</f>
        <v>0.53100000000000003</v>
      </c>
      <c r="G3564" s="110">
        <f>IF('3A-Rail transport'!$AG$57="no"," ",ROUND(E3564,4))</f>
        <v>0.53100000000000003</v>
      </c>
      <c r="H3564" s="110"/>
      <c r="S3564" s="110">
        <f t="shared" si="220"/>
        <v>0.53100000000000036</v>
      </c>
      <c r="T3564" s="110">
        <f>IF('3B-Air transport'!AG$66="no"," ",ROUND(S3564,4))</f>
        <v>0.53100000000000003</v>
      </c>
      <c r="U3564" s="110">
        <f>IF('3B-Air transport'!AG$67="no"," ",ROUND(S3564,4))</f>
        <v>0.53100000000000003</v>
      </c>
      <c r="V3564" s="110">
        <f>IF('3B-Air transport'!AG$68="no"," ",ROUND(S3564,4))</f>
        <v>0.53100000000000003</v>
      </c>
      <c r="W3564" s="110"/>
      <c r="AB3564" s="110">
        <f t="shared" si="221"/>
        <v>0.53100000000000036</v>
      </c>
      <c r="AC3564" s="110">
        <f>IF('3C-Water transport'!AG$56="no"," ",ROUND(AB3564,4))</f>
        <v>0.53100000000000003</v>
      </c>
      <c r="AD3564" s="110">
        <f>IF('3C-Water transport'!AG$57="no"," ",ROUND(AB3564,4))</f>
        <v>0.53100000000000003</v>
      </c>
      <c r="AE3564" s="110">
        <f>IF('3C-Water transport'!AG$58="no"," ",ROUND(AB3564,4))</f>
        <v>0.53100000000000003</v>
      </c>
    </row>
    <row r="3565" spans="5:31" x14ac:dyDescent="0.25">
      <c r="E3565" s="110">
        <f t="shared" si="219"/>
        <v>0.53200000000000036</v>
      </c>
      <c r="F3565" s="110">
        <f>IF('3A-Rail transport'!$AG$56="no"," ",ROUND(E3565,4))</f>
        <v>0.53200000000000003</v>
      </c>
      <c r="G3565" s="110">
        <f>IF('3A-Rail transport'!$AG$57="no"," ",ROUND(E3565,4))</f>
        <v>0.53200000000000003</v>
      </c>
      <c r="H3565" s="110"/>
      <c r="S3565" s="110">
        <f t="shared" si="220"/>
        <v>0.53200000000000036</v>
      </c>
      <c r="T3565" s="110">
        <f>IF('3B-Air transport'!AG$66="no"," ",ROUND(S3565,4))</f>
        <v>0.53200000000000003</v>
      </c>
      <c r="U3565" s="110">
        <f>IF('3B-Air transport'!AG$67="no"," ",ROUND(S3565,4))</f>
        <v>0.53200000000000003</v>
      </c>
      <c r="V3565" s="110">
        <f>IF('3B-Air transport'!AG$68="no"," ",ROUND(S3565,4))</f>
        <v>0.53200000000000003</v>
      </c>
      <c r="W3565" s="110"/>
      <c r="AB3565" s="110">
        <f t="shared" si="221"/>
        <v>0.53200000000000036</v>
      </c>
      <c r="AC3565" s="110">
        <f>IF('3C-Water transport'!AG$56="no"," ",ROUND(AB3565,4))</f>
        <v>0.53200000000000003</v>
      </c>
      <c r="AD3565" s="110">
        <f>IF('3C-Water transport'!AG$57="no"," ",ROUND(AB3565,4))</f>
        <v>0.53200000000000003</v>
      </c>
      <c r="AE3565" s="110">
        <f>IF('3C-Water transport'!AG$58="no"," ",ROUND(AB3565,4))</f>
        <v>0.53200000000000003</v>
      </c>
    </row>
    <row r="3566" spans="5:31" x14ac:dyDescent="0.25">
      <c r="E3566" s="110">
        <f t="shared" si="219"/>
        <v>0.53300000000000036</v>
      </c>
      <c r="F3566" s="110">
        <f>IF('3A-Rail transport'!$AG$56="no"," ",ROUND(E3566,4))</f>
        <v>0.53300000000000003</v>
      </c>
      <c r="G3566" s="110">
        <f>IF('3A-Rail transport'!$AG$57="no"," ",ROUND(E3566,4))</f>
        <v>0.53300000000000003</v>
      </c>
      <c r="H3566" s="110"/>
      <c r="S3566" s="110">
        <f t="shared" si="220"/>
        <v>0.53300000000000036</v>
      </c>
      <c r="T3566" s="110">
        <f>IF('3B-Air transport'!AG$66="no"," ",ROUND(S3566,4))</f>
        <v>0.53300000000000003</v>
      </c>
      <c r="U3566" s="110">
        <f>IF('3B-Air transport'!AG$67="no"," ",ROUND(S3566,4))</f>
        <v>0.53300000000000003</v>
      </c>
      <c r="V3566" s="110">
        <f>IF('3B-Air transport'!AG$68="no"," ",ROUND(S3566,4))</f>
        <v>0.53300000000000003</v>
      </c>
      <c r="W3566" s="110"/>
      <c r="AB3566" s="110">
        <f t="shared" si="221"/>
        <v>0.53300000000000036</v>
      </c>
      <c r="AC3566" s="110">
        <f>IF('3C-Water transport'!AG$56="no"," ",ROUND(AB3566,4))</f>
        <v>0.53300000000000003</v>
      </c>
      <c r="AD3566" s="110">
        <f>IF('3C-Water transport'!AG$57="no"," ",ROUND(AB3566,4))</f>
        <v>0.53300000000000003</v>
      </c>
      <c r="AE3566" s="110">
        <f>IF('3C-Water transport'!AG$58="no"," ",ROUND(AB3566,4))</f>
        <v>0.53300000000000003</v>
      </c>
    </row>
    <row r="3567" spans="5:31" x14ac:dyDescent="0.25">
      <c r="E3567" s="110">
        <f t="shared" si="219"/>
        <v>0.53400000000000036</v>
      </c>
      <c r="F3567" s="110">
        <f>IF('3A-Rail transport'!$AG$56="no"," ",ROUND(E3567,4))</f>
        <v>0.53400000000000003</v>
      </c>
      <c r="G3567" s="110">
        <f>IF('3A-Rail transport'!$AG$57="no"," ",ROUND(E3567,4))</f>
        <v>0.53400000000000003</v>
      </c>
      <c r="H3567" s="110"/>
      <c r="S3567" s="110">
        <f t="shared" si="220"/>
        <v>0.53400000000000036</v>
      </c>
      <c r="T3567" s="110">
        <f>IF('3B-Air transport'!AG$66="no"," ",ROUND(S3567,4))</f>
        <v>0.53400000000000003</v>
      </c>
      <c r="U3567" s="110">
        <f>IF('3B-Air transport'!AG$67="no"," ",ROUND(S3567,4))</f>
        <v>0.53400000000000003</v>
      </c>
      <c r="V3567" s="110">
        <f>IF('3B-Air transport'!AG$68="no"," ",ROUND(S3567,4))</f>
        <v>0.53400000000000003</v>
      </c>
      <c r="W3567" s="110"/>
      <c r="AB3567" s="110">
        <f t="shared" si="221"/>
        <v>0.53400000000000036</v>
      </c>
      <c r="AC3567" s="110">
        <f>IF('3C-Water transport'!AG$56="no"," ",ROUND(AB3567,4))</f>
        <v>0.53400000000000003</v>
      </c>
      <c r="AD3567" s="110">
        <f>IF('3C-Water transport'!AG$57="no"," ",ROUND(AB3567,4))</f>
        <v>0.53400000000000003</v>
      </c>
      <c r="AE3567" s="110">
        <f>IF('3C-Water transport'!AG$58="no"," ",ROUND(AB3567,4))</f>
        <v>0.53400000000000003</v>
      </c>
    </row>
    <row r="3568" spans="5:31" x14ac:dyDescent="0.25">
      <c r="E3568" s="110">
        <f t="shared" si="219"/>
        <v>0.53500000000000036</v>
      </c>
      <c r="F3568" s="110">
        <f>IF('3A-Rail transport'!$AG$56="no"," ",ROUND(E3568,4))</f>
        <v>0.53500000000000003</v>
      </c>
      <c r="G3568" s="110">
        <f>IF('3A-Rail transport'!$AG$57="no"," ",ROUND(E3568,4))</f>
        <v>0.53500000000000003</v>
      </c>
      <c r="H3568" s="110"/>
      <c r="S3568" s="110">
        <f t="shared" si="220"/>
        <v>0.53500000000000036</v>
      </c>
      <c r="T3568" s="110">
        <f>IF('3B-Air transport'!AG$66="no"," ",ROUND(S3568,4))</f>
        <v>0.53500000000000003</v>
      </c>
      <c r="U3568" s="110">
        <f>IF('3B-Air transport'!AG$67="no"," ",ROUND(S3568,4))</f>
        <v>0.53500000000000003</v>
      </c>
      <c r="V3568" s="110">
        <f>IF('3B-Air transport'!AG$68="no"," ",ROUND(S3568,4))</f>
        <v>0.53500000000000003</v>
      </c>
      <c r="W3568" s="110"/>
      <c r="AB3568" s="110">
        <f t="shared" si="221"/>
        <v>0.53500000000000036</v>
      </c>
      <c r="AC3568" s="110">
        <f>IF('3C-Water transport'!AG$56="no"," ",ROUND(AB3568,4))</f>
        <v>0.53500000000000003</v>
      </c>
      <c r="AD3568" s="110">
        <f>IF('3C-Water transport'!AG$57="no"," ",ROUND(AB3568,4))</f>
        <v>0.53500000000000003</v>
      </c>
      <c r="AE3568" s="110">
        <f>IF('3C-Water transport'!AG$58="no"," ",ROUND(AB3568,4))</f>
        <v>0.53500000000000003</v>
      </c>
    </row>
    <row r="3569" spans="5:31" x14ac:dyDescent="0.25">
      <c r="E3569" s="110">
        <f t="shared" si="219"/>
        <v>0.53600000000000037</v>
      </c>
      <c r="F3569" s="110">
        <f>IF('3A-Rail transport'!$AG$56="no"," ",ROUND(E3569,4))</f>
        <v>0.53600000000000003</v>
      </c>
      <c r="G3569" s="110">
        <f>IF('3A-Rail transport'!$AG$57="no"," ",ROUND(E3569,4))</f>
        <v>0.53600000000000003</v>
      </c>
      <c r="H3569" s="110"/>
      <c r="S3569" s="110">
        <f t="shared" si="220"/>
        <v>0.53600000000000037</v>
      </c>
      <c r="T3569" s="110">
        <f>IF('3B-Air transport'!AG$66="no"," ",ROUND(S3569,4))</f>
        <v>0.53600000000000003</v>
      </c>
      <c r="U3569" s="110">
        <f>IF('3B-Air transport'!AG$67="no"," ",ROUND(S3569,4))</f>
        <v>0.53600000000000003</v>
      </c>
      <c r="V3569" s="110">
        <f>IF('3B-Air transport'!AG$68="no"," ",ROUND(S3569,4))</f>
        <v>0.53600000000000003</v>
      </c>
      <c r="W3569" s="110"/>
      <c r="AB3569" s="110">
        <f t="shared" si="221"/>
        <v>0.53600000000000037</v>
      </c>
      <c r="AC3569" s="110">
        <f>IF('3C-Water transport'!AG$56="no"," ",ROUND(AB3569,4))</f>
        <v>0.53600000000000003</v>
      </c>
      <c r="AD3569" s="110">
        <f>IF('3C-Water transport'!AG$57="no"," ",ROUND(AB3569,4))</f>
        <v>0.53600000000000003</v>
      </c>
      <c r="AE3569" s="110">
        <f>IF('3C-Water transport'!AG$58="no"," ",ROUND(AB3569,4))</f>
        <v>0.53600000000000003</v>
      </c>
    </row>
    <row r="3570" spans="5:31" x14ac:dyDescent="0.25">
      <c r="E3570" s="110">
        <f t="shared" si="219"/>
        <v>0.53700000000000037</v>
      </c>
      <c r="F3570" s="110">
        <f>IF('3A-Rail transport'!$AG$56="no"," ",ROUND(E3570,4))</f>
        <v>0.53700000000000003</v>
      </c>
      <c r="G3570" s="110">
        <f>IF('3A-Rail transport'!$AG$57="no"," ",ROUND(E3570,4))</f>
        <v>0.53700000000000003</v>
      </c>
      <c r="H3570" s="110"/>
      <c r="S3570" s="110">
        <f t="shared" si="220"/>
        <v>0.53700000000000037</v>
      </c>
      <c r="T3570" s="110">
        <f>IF('3B-Air transport'!AG$66="no"," ",ROUND(S3570,4))</f>
        <v>0.53700000000000003</v>
      </c>
      <c r="U3570" s="110">
        <f>IF('3B-Air transport'!AG$67="no"," ",ROUND(S3570,4))</f>
        <v>0.53700000000000003</v>
      </c>
      <c r="V3570" s="110">
        <f>IF('3B-Air transport'!AG$68="no"," ",ROUND(S3570,4))</f>
        <v>0.53700000000000003</v>
      </c>
      <c r="W3570" s="110"/>
      <c r="AB3570" s="110">
        <f t="shared" si="221"/>
        <v>0.53700000000000037</v>
      </c>
      <c r="AC3570" s="110">
        <f>IF('3C-Water transport'!AG$56="no"," ",ROUND(AB3570,4))</f>
        <v>0.53700000000000003</v>
      </c>
      <c r="AD3570" s="110">
        <f>IF('3C-Water transport'!AG$57="no"," ",ROUND(AB3570,4))</f>
        <v>0.53700000000000003</v>
      </c>
      <c r="AE3570" s="110">
        <f>IF('3C-Water transport'!AG$58="no"," ",ROUND(AB3570,4))</f>
        <v>0.53700000000000003</v>
      </c>
    </row>
    <row r="3571" spans="5:31" x14ac:dyDescent="0.25">
      <c r="E3571" s="110">
        <f t="shared" si="219"/>
        <v>0.53800000000000037</v>
      </c>
      <c r="F3571" s="110">
        <f>IF('3A-Rail transport'!$AG$56="no"," ",ROUND(E3571,4))</f>
        <v>0.53800000000000003</v>
      </c>
      <c r="G3571" s="110">
        <f>IF('3A-Rail transport'!$AG$57="no"," ",ROUND(E3571,4))</f>
        <v>0.53800000000000003</v>
      </c>
      <c r="H3571" s="110"/>
      <c r="S3571" s="110">
        <f t="shared" si="220"/>
        <v>0.53800000000000037</v>
      </c>
      <c r="T3571" s="110">
        <f>IF('3B-Air transport'!AG$66="no"," ",ROUND(S3571,4))</f>
        <v>0.53800000000000003</v>
      </c>
      <c r="U3571" s="110">
        <f>IF('3B-Air transport'!AG$67="no"," ",ROUND(S3571,4))</f>
        <v>0.53800000000000003</v>
      </c>
      <c r="V3571" s="110">
        <f>IF('3B-Air transport'!AG$68="no"," ",ROUND(S3571,4))</f>
        <v>0.53800000000000003</v>
      </c>
      <c r="W3571" s="110"/>
      <c r="AB3571" s="110">
        <f t="shared" si="221"/>
        <v>0.53800000000000037</v>
      </c>
      <c r="AC3571" s="110">
        <f>IF('3C-Water transport'!AG$56="no"," ",ROUND(AB3571,4))</f>
        <v>0.53800000000000003</v>
      </c>
      <c r="AD3571" s="110">
        <f>IF('3C-Water transport'!AG$57="no"," ",ROUND(AB3571,4))</f>
        <v>0.53800000000000003</v>
      </c>
      <c r="AE3571" s="110">
        <f>IF('3C-Water transport'!AG$58="no"," ",ROUND(AB3571,4))</f>
        <v>0.53800000000000003</v>
      </c>
    </row>
    <row r="3572" spans="5:31" x14ac:dyDescent="0.25">
      <c r="E3572" s="110">
        <f t="shared" si="219"/>
        <v>0.53900000000000037</v>
      </c>
      <c r="F3572" s="110">
        <f>IF('3A-Rail transport'!$AG$56="no"," ",ROUND(E3572,4))</f>
        <v>0.53900000000000003</v>
      </c>
      <c r="G3572" s="110">
        <f>IF('3A-Rail transport'!$AG$57="no"," ",ROUND(E3572,4))</f>
        <v>0.53900000000000003</v>
      </c>
      <c r="H3572" s="110"/>
      <c r="S3572" s="110">
        <f t="shared" si="220"/>
        <v>0.53900000000000037</v>
      </c>
      <c r="T3572" s="110">
        <f>IF('3B-Air transport'!AG$66="no"," ",ROUND(S3572,4))</f>
        <v>0.53900000000000003</v>
      </c>
      <c r="U3572" s="110">
        <f>IF('3B-Air transport'!AG$67="no"," ",ROUND(S3572,4))</f>
        <v>0.53900000000000003</v>
      </c>
      <c r="V3572" s="110">
        <f>IF('3B-Air transport'!AG$68="no"," ",ROUND(S3572,4))</f>
        <v>0.53900000000000003</v>
      </c>
      <c r="W3572" s="110"/>
      <c r="AB3572" s="110">
        <f t="shared" si="221"/>
        <v>0.53900000000000037</v>
      </c>
      <c r="AC3572" s="110">
        <f>IF('3C-Water transport'!AG$56="no"," ",ROUND(AB3572,4))</f>
        <v>0.53900000000000003</v>
      </c>
      <c r="AD3572" s="110">
        <f>IF('3C-Water transport'!AG$57="no"," ",ROUND(AB3572,4))</f>
        <v>0.53900000000000003</v>
      </c>
      <c r="AE3572" s="110">
        <f>IF('3C-Water transport'!AG$58="no"," ",ROUND(AB3572,4))</f>
        <v>0.53900000000000003</v>
      </c>
    </row>
    <row r="3573" spans="5:31" x14ac:dyDescent="0.25">
      <c r="E3573" s="110">
        <f t="shared" si="219"/>
        <v>0.54000000000000037</v>
      </c>
      <c r="F3573" s="110">
        <f>IF('3A-Rail transport'!$AG$56="no"," ",ROUND(E3573,4))</f>
        <v>0.54</v>
      </c>
      <c r="G3573" s="110">
        <f>IF('3A-Rail transport'!$AG$57="no"," ",ROUND(E3573,4))</f>
        <v>0.54</v>
      </c>
      <c r="H3573" s="110"/>
      <c r="S3573" s="110">
        <f t="shared" si="220"/>
        <v>0.54000000000000037</v>
      </c>
      <c r="T3573" s="110">
        <f>IF('3B-Air transport'!AG$66="no"," ",ROUND(S3573,4))</f>
        <v>0.54</v>
      </c>
      <c r="U3573" s="110">
        <f>IF('3B-Air transport'!AG$67="no"," ",ROUND(S3573,4))</f>
        <v>0.54</v>
      </c>
      <c r="V3573" s="110">
        <f>IF('3B-Air transport'!AG$68="no"," ",ROUND(S3573,4))</f>
        <v>0.54</v>
      </c>
      <c r="W3573" s="110"/>
      <c r="AB3573" s="110">
        <f t="shared" si="221"/>
        <v>0.54000000000000037</v>
      </c>
      <c r="AC3573" s="110">
        <f>IF('3C-Water transport'!AG$56="no"," ",ROUND(AB3573,4))</f>
        <v>0.54</v>
      </c>
      <c r="AD3573" s="110">
        <f>IF('3C-Water transport'!AG$57="no"," ",ROUND(AB3573,4))</f>
        <v>0.54</v>
      </c>
      <c r="AE3573" s="110">
        <f>IF('3C-Water transport'!AG$58="no"," ",ROUND(AB3573,4))</f>
        <v>0.54</v>
      </c>
    </row>
    <row r="3574" spans="5:31" x14ac:dyDescent="0.25">
      <c r="E3574" s="110">
        <f t="shared" si="219"/>
        <v>0.54100000000000037</v>
      </c>
      <c r="F3574" s="110">
        <f>IF('3A-Rail transport'!$AG$56="no"," ",ROUND(E3574,4))</f>
        <v>0.54100000000000004</v>
      </c>
      <c r="G3574" s="110">
        <f>IF('3A-Rail transport'!$AG$57="no"," ",ROUND(E3574,4))</f>
        <v>0.54100000000000004</v>
      </c>
      <c r="H3574" s="110"/>
      <c r="S3574" s="110">
        <f t="shared" si="220"/>
        <v>0.54100000000000037</v>
      </c>
      <c r="T3574" s="110">
        <f>IF('3B-Air transport'!AG$66="no"," ",ROUND(S3574,4))</f>
        <v>0.54100000000000004</v>
      </c>
      <c r="U3574" s="110">
        <f>IF('3B-Air transport'!AG$67="no"," ",ROUND(S3574,4))</f>
        <v>0.54100000000000004</v>
      </c>
      <c r="V3574" s="110">
        <f>IF('3B-Air transport'!AG$68="no"," ",ROUND(S3574,4))</f>
        <v>0.54100000000000004</v>
      </c>
      <c r="W3574" s="110"/>
      <c r="AB3574" s="110">
        <f t="shared" si="221"/>
        <v>0.54100000000000037</v>
      </c>
      <c r="AC3574" s="110">
        <f>IF('3C-Water transport'!AG$56="no"," ",ROUND(AB3574,4))</f>
        <v>0.54100000000000004</v>
      </c>
      <c r="AD3574" s="110">
        <f>IF('3C-Water transport'!AG$57="no"," ",ROUND(AB3574,4))</f>
        <v>0.54100000000000004</v>
      </c>
      <c r="AE3574" s="110">
        <f>IF('3C-Water transport'!AG$58="no"," ",ROUND(AB3574,4))</f>
        <v>0.54100000000000004</v>
      </c>
    </row>
    <row r="3575" spans="5:31" x14ac:dyDescent="0.25">
      <c r="E3575" s="110">
        <f t="shared" si="219"/>
        <v>0.54200000000000037</v>
      </c>
      <c r="F3575" s="110">
        <f>IF('3A-Rail transport'!$AG$56="no"," ",ROUND(E3575,4))</f>
        <v>0.54200000000000004</v>
      </c>
      <c r="G3575" s="110">
        <f>IF('3A-Rail transport'!$AG$57="no"," ",ROUND(E3575,4))</f>
        <v>0.54200000000000004</v>
      </c>
      <c r="H3575" s="110"/>
      <c r="S3575" s="110">
        <f t="shared" si="220"/>
        <v>0.54200000000000037</v>
      </c>
      <c r="T3575" s="110">
        <f>IF('3B-Air transport'!AG$66="no"," ",ROUND(S3575,4))</f>
        <v>0.54200000000000004</v>
      </c>
      <c r="U3575" s="110">
        <f>IF('3B-Air transport'!AG$67="no"," ",ROUND(S3575,4))</f>
        <v>0.54200000000000004</v>
      </c>
      <c r="V3575" s="110">
        <f>IF('3B-Air transport'!AG$68="no"," ",ROUND(S3575,4))</f>
        <v>0.54200000000000004</v>
      </c>
      <c r="W3575" s="110"/>
      <c r="AB3575" s="110">
        <f t="shared" si="221"/>
        <v>0.54200000000000037</v>
      </c>
      <c r="AC3575" s="110">
        <f>IF('3C-Water transport'!AG$56="no"," ",ROUND(AB3575,4))</f>
        <v>0.54200000000000004</v>
      </c>
      <c r="AD3575" s="110">
        <f>IF('3C-Water transport'!AG$57="no"," ",ROUND(AB3575,4))</f>
        <v>0.54200000000000004</v>
      </c>
      <c r="AE3575" s="110">
        <f>IF('3C-Water transport'!AG$58="no"," ",ROUND(AB3575,4))</f>
        <v>0.54200000000000004</v>
      </c>
    </row>
    <row r="3576" spans="5:31" x14ac:dyDescent="0.25">
      <c r="E3576" s="110">
        <f t="shared" si="219"/>
        <v>0.54300000000000037</v>
      </c>
      <c r="F3576" s="110">
        <f>IF('3A-Rail transport'!$AG$56="no"," ",ROUND(E3576,4))</f>
        <v>0.54300000000000004</v>
      </c>
      <c r="G3576" s="110">
        <f>IF('3A-Rail transport'!$AG$57="no"," ",ROUND(E3576,4))</f>
        <v>0.54300000000000004</v>
      </c>
      <c r="H3576" s="110"/>
      <c r="S3576" s="110">
        <f t="shared" si="220"/>
        <v>0.54300000000000037</v>
      </c>
      <c r="T3576" s="110">
        <f>IF('3B-Air transport'!AG$66="no"," ",ROUND(S3576,4))</f>
        <v>0.54300000000000004</v>
      </c>
      <c r="U3576" s="110">
        <f>IF('3B-Air transport'!AG$67="no"," ",ROUND(S3576,4))</f>
        <v>0.54300000000000004</v>
      </c>
      <c r="V3576" s="110">
        <f>IF('3B-Air transport'!AG$68="no"," ",ROUND(S3576,4))</f>
        <v>0.54300000000000004</v>
      </c>
      <c r="W3576" s="110"/>
      <c r="AB3576" s="110">
        <f t="shared" si="221"/>
        <v>0.54300000000000037</v>
      </c>
      <c r="AC3576" s="110">
        <f>IF('3C-Water transport'!AG$56="no"," ",ROUND(AB3576,4))</f>
        <v>0.54300000000000004</v>
      </c>
      <c r="AD3576" s="110">
        <f>IF('3C-Water transport'!AG$57="no"," ",ROUND(AB3576,4))</f>
        <v>0.54300000000000004</v>
      </c>
      <c r="AE3576" s="110">
        <f>IF('3C-Water transport'!AG$58="no"," ",ROUND(AB3576,4))</f>
        <v>0.54300000000000004</v>
      </c>
    </row>
    <row r="3577" spans="5:31" x14ac:dyDescent="0.25">
      <c r="E3577" s="110">
        <f t="shared" si="219"/>
        <v>0.54400000000000037</v>
      </c>
      <c r="F3577" s="110">
        <f>IF('3A-Rail transport'!$AG$56="no"," ",ROUND(E3577,4))</f>
        <v>0.54400000000000004</v>
      </c>
      <c r="G3577" s="110">
        <f>IF('3A-Rail transport'!$AG$57="no"," ",ROUND(E3577,4))</f>
        <v>0.54400000000000004</v>
      </c>
      <c r="H3577" s="110"/>
      <c r="S3577" s="110">
        <f t="shared" si="220"/>
        <v>0.54400000000000037</v>
      </c>
      <c r="T3577" s="110">
        <f>IF('3B-Air transport'!AG$66="no"," ",ROUND(S3577,4))</f>
        <v>0.54400000000000004</v>
      </c>
      <c r="U3577" s="110">
        <f>IF('3B-Air transport'!AG$67="no"," ",ROUND(S3577,4))</f>
        <v>0.54400000000000004</v>
      </c>
      <c r="V3577" s="110">
        <f>IF('3B-Air transport'!AG$68="no"," ",ROUND(S3577,4))</f>
        <v>0.54400000000000004</v>
      </c>
      <c r="W3577" s="110"/>
      <c r="AB3577" s="110">
        <f t="shared" si="221"/>
        <v>0.54400000000000037</v>
      </c>
      <c r="AC3577" s="110">
        <f>IF('3C-Water transport'!AG$56="no"," ",ROUND(AB3577,4))</f>
        <v>0.54400000000000004</v>
      </c>
      <c r="AD3577" s="110">
        <f>IF('3C-Water transport'!AG$57="no"," ",ROUND(AB3577,4))</f>
        <v>0.54400000000000004</v>
      </c>
      <c r="AE3577" s="110">
        <f>IF('3C-Water transport'!AG$58="no"," ",ROUND(AB3577,4))</f>
        <v>0.54400000000000004</v>
      </c>
    </row>
    <row r="3578" spans="5:31" x14ac:dyDescent="0.25">
      <c r="E3578" s="110">
        <f t="shared" si="219"/>
        <v>0.54500000000000037</v>
      </c>
      <c r="F3578" s="110">
        <f>IF('3A-Rail transport'!$AG$56="no"," ",ROUND(E3578,4))</f>
        <v>0.54500000000000004</v>
      </c>
      <c r="G3578" s="110">
        <f>IF('3A-Rail transport'!$AG$57="no"," ",ROUND(E3578,4))</f>
        <v>0.54500000000000004</v>
      </c>
      <c r="H3578" s="110"/>
      <c r="S3578" s="110">
        <f t="shared" si="220"/>
        <v>0.54500000000000037</v>
      </c>
      <c r="T3578" s="110">
        <f>IF('3B-Air transport'!AG$66="no"," ",ROUND(S3578,4))</f>
        <v>0.54500000000000004</v>
      </c>
      <c r="U3578" s="110">
        <f>IF('3B-Air transport'!AG$67="no"," ",ROUND(S3578,4))</f>
        <v>0.54500000000000004</v>
      </c>
      <c r="V3578" s="110">
        <f>IF('3B-Air transport'!AG$68="no"," ",ROUND(S3578,4))</f>
        <v>0.54500000000000004</v>
      </c>
      <c r="W3578" s="110"/>
      <c r="AB3578" s="110">
        <f t="shared" si="221"/>
        <v>0.54500000000000037</v>
      </c>
      <c r="AC3578" s="110">
        <f>IF('3C-Water transport'!AG$56="no"," ",ROUND(AB3578,4))</f>
        <v>0.54500000000000004</v>
      </c>
      <c r="AD3578" s="110">
        <f>IF('3C-Water transport'!AG$57="no"," ",ROUND(AB3578,4))</f>
        <v>0.54500000000000004</v>
      </c>
      <c r="AE3578" s="110">
        <f>IF('3C-Water transport'!AG$58="no"," ",ROUND(AB3578,4))</f>
        <v>0.54500000000000004</v>
      </c>
    </row>
    <row r="3579" spans="5:31" x14ac:dyDescent="0.25">
      <c r="E3579" s="110">
        <f t="shared" si="219"/>
        <v>0.54600000000000037</v>
      </c>
      <c r="F3579" s="110">
        <f>IF('3A-Rail transport'!$AG$56="no"," ",ROUND(E3579,4))</f>
        <v>0.54600000000000004</v>
      </c>
      <c r="G3579" s="110">
        <f>IF('3A-Rail transport'!$AG$57="no"," ",ROUND(E3579,4))</f>
        <v>0.54600000000000004</v>
      </c>
      <c r="H3579" s="110"/>
      <c r="S3579" s="110">
        <f t="shared" si="220"/>
        <v>0.54600000000000037</v>
      </c>
      <c r="T3579" s="110">
        <f>IF('3B-Air transport'!AG$66="no"," ",ROUND(S3579,4))</f>
        <v>0.54600000000000004</v>
      </c>
      <c r="U3579" s="110">
        <f>IF('3B-Air transport'!AG$67="no"," ",ROUND(S3579,4))</f>
        <v>0.54600000000000004</v>
      </c>
      <c r="V3579" s="110">
        <f>IF('3B-Air transport'!AG$68="no"," ",ROUND(S3579,4))</f>
        <v>0.54600000000000004</v>
      </c>
      <c r="W3579" s="110"/>
      <c r="AB3579" s="110">
        <f t="shared" si="221"/>
        <v>0.54600000000000037</v>
      </c>
      <c r="AC3579" s="110">
        <f>IF('3C-Water transport'!AG$56="no"," ",ROUND(AB3579,4))</f>
        <v>0.54600000000000004</v>
      </c>
      <c r="AD3579" s="110">
        <f>IF('3C-Water transport'!AG$57="no"," ",ROUND(AB3579,4))</f>
        <v>0.54600000000000004</v>
      </c>
      <c r="AE3579" s="110">
        <f>IF('3C-Water transport'!AG$58="no"," ",ROUND(AB3579,4))</f>
        <v>0.54600000000000004</v>
      </c>
    </row>
    <row r="3580" spans="5:31" x14ac:dyDescent="0.25">
      <c r="E3580" s="110">
        <f t="shared" si="219"/>
        <v>0.54700000000000037</v>
      </c>
      <c r="F3580" s="110">
        <f>IF('3A-Rail transport'!$AG$56="no"," ",ROUND(E3580,4))</f>
        <v>0.54700000000000004</v>
      </c>
      <c r="G3580" s="110">
        <f>IF('3A-Rail transport'!$AG$57="no"," ",ROUND(E3580,4))</f>
        <v>0.54700000000000004</v>
      </c>
      <c r="H3580" s="110"/>
      <c r="S3580" s="110">
        <f t="shared" si="220"/>
        <v>0.54700000000000037</v>
      </c>
      <c r="T3580" s="110">
        <f>IF('3B-Air transport'!AG$66="no"," ",ROUND(S3580,4))</f>
        <v>0.54700000000000004</v>
      </c>
      <c r="U3580" s="110">
        <f>IF('3B-Air transport'!AG$67="no"," ",ROUND(S3580,4))</f>
        <v>0.54700000000000004</v>
      </c>
      <c r="V3580" s="110">
        <f>IF('3B-Air transport'!AG$68="no"," ",ROUND(S3580,4))</f>
        <v>0.54700000000000004</v>
      </c>
      <c r="W3580" s="110"/>
      <c r="AB3580" s="110">
        <f t="shared" si="221"/>
        <v>0.54700000000000037</v>
      </c>
      <c r="AC3580" s="110">
        <f>IF('3C-Water transport'!AG$56="no"," ",ROUND(AB3580,4))</f>
        <v>0.54700000000000004</v>
      </c>
      <c r="AD3580" s="110">
        <f>IF('3C-Water transport'!AG$57="no"," ",ROUND(AB3580,4))</f>
        <v>0.54700000000000004</v>
      </c>
      <c r="AE3580" s="110">
        <f>IF('3C-Water transport'!AG$58="no"," ",ROUND(AB3580,4))</f>
        <v>0.54700000000000004</v>
      </c>
    </row>
    <row r="3581" spans="5:31" x14ac:dyDescent="0.25">
      <c r="E3581" s="110">
        <f t="shared" si="219"/>
        <v>0.54800000000000038</v>
      </c>
      <c r="F3581" s="110">
        <f>IF('3A-Rail transport'!$AG$56="no"," ",ROUND(E3581,4))</f>
        <v>0.54800000000000004</v>
      </c>
      <c r="G3581" s="110">
        <f>IF('3A-Rail transport'!$AG$57="no"," ",ROUND(E3581,4))</f>
        <v>0.54800000000000004</v>
      </c>
      <c r="H3581" s="110"/>
      <c r="S3581" s="110">
        <f t="shared" si="220"/>
        <v>0.54800000000000038</v>
      </c>
      <c r="T3581" s="110">
        <f>IF('3B-Air transport'!AG$66="no"," ",ROUND(S3581,4))</f>
        <v>0.54800000000000004</v>
      </c>
      <c r="U3581" s="110">
        <f>IF('3B-Air transport'!AG$67="no"," ",ROUND(S3581,4))</f>
        <v>0.54800000000000004</v>
      </c>
      <c r="V3581" s="110">
        <f>IF('3B-Air transport'!AG$68="no"," ",ROUND(S3581,4))</f>
        <v>0.54800000000000004</v>
      </c>
      <c r="W3581" s="110"/>
      <c r="AB3581" s="110">
        <f t="shared" si="221"/>
        <v>0.54800000000000038</v>
      </c>
      <c r="AC3581" s="110">
        <f>IF('3C-Water transport'!AG$56="no"," ",ROUND(AB3581,4))</f>
        <v>0.54800000000000004</v>
      </c>
      <c r="AD3581" s="110">
        <f>IF('3C-Water transport'!AG$57="no"," ",ROUND(AB3581,4))</f>
        <v>0.54800000000000004</v>
      </c>
      <c r="AE3581" s="110">
        <f>IF('3C-Water transport'!AG$58="no"," ",ROUND(AB3581,4))</f>
        <v>0.54800000000000004</v>
      </c>
    </row>
    <row r="3582" spans="5:31" x14ac:dyDescent="0.25">
      <c r="E3582" s="110">
        <f t="shared" si="219"/>
        <v>0.54900000000000038</v>
      </c>
      <c r="F3582" s="110">
        <f>IF('3A-Rail transport'!$AG$56="no"," ",ROUND(E3582,4))</f>
        <v>0.54900000000000004</v>
      </c>
      <c r="G3582" s="110">
        <f>IF('3A-Rail transport'!$AG$57="no"," ",ROUND(E3582,4))</f>
        <v>0.54900000000000004</v>
      </c>
      <c r="H3582" s="110"/>
      <c r="S3582" s="110">
        <f t="shared" si="220"/>
        <v>0.54900000000000038</v>
      </c>
      <c r="T3582" s="110">
        <f>IF('3B-Air transport'!AG$66="no"," ",ROUND(S3582,4))</f>
        <v>0.54900000000000004</v>
      </c>
      <c r="U3582" s="110">
        <f>IF('3B-Air transport'!AG$67="no"," ",ROUND(S3582,4))</f>
        <v>0.54900000000000004</v>
      </c>
      <c r="V3582" s="110">
        <f>IF('3B-Air transport'!AG$68="no"," ",ROUND(S3582,4))</f>
        <v>0.54900000000000004</v>
      </c>
      <c r="W3582" s="110"/>
      <c r="AB3582" s="110">
        <f t="shared" si="221"/>
        <v>0.54900000000000038</v>
      </c>
      <c r="AC3582" s="110">
        <f>IF('3C-Water transport'!AG$56="no"," ",ROUND(AB3582,4))</f>
        <v>0.54900000000000004</v>
      </c>
      <c r="AD3582" s="110">
        <f>IF('3C-Water transport'!AG$57="no"," ",ROUND(AB3582,4))</f>
        <v>0.54900000000000004</v>
      </c>
      <c r="AE3582" s="110">
        <f>IF('3C-Water transport'!AG$58="no"," ",ROUND(AB3582,4))</f>
        <v>0.54900000000000004</v>
      </c>
    </row>
    <row r="3583" spans="5:31" x14ac:dyDescent="0.25">
      <c r="E3583" s="110">
        <f t="shared" si="219"/>
        <v>0.55000000000000038</v>
      </c>
      <c r="F3583" s="110">
        <f>IF('3A-Rail transport'!$AG$56="no"," ",ROUND(E3583,4))</f>
        <v>0.55000000000000004</v>
      </c>
      <c r="G3583" s="110">
        <f>IF('3A-Rail transport'!$AG$57="no"," ",ROUND(E3583,4))</f>
        <v>0.55000000000000004</v>
      </c>
      <c r="H3583" s="110"/>
      <c r="S3583" s="110">
        <f t="shared" si="220"/>
        <v>0.55000000000000038</v>
      </c>
      <c r="T3583" s="110">
        <f>IF('3B-Air transport'!AG$66="no"," ",ROUND(S3583,4))</f>
        <v>0.55000000000000004</v>
      </c>
      <c r="U3583" s="110">
        <f>IF('3B-Air transport'!AG$67="no"," ",ROUND(S3583,4))</f>
        <v>0.55000000000000004</v>
      </c>
      <c r="V3583" s="110">
        <f>IF('3B-Air transport'!AG$68="no"," ",ROUND(S3583,4))</f>
        <v>0.55000000000000004</v>
      </c>
      <c r="W3583" s="110"/>
      <c r="AB3583" s="110">
        <f t="shared" si="221"/>
        <v>0.55000000000000038</v>
      </c>
      <c r="AC3583" s="110">
        <f>IF('3C-Water transport'!AG$56="no"," ",ROUND(AB3583,4))</f>
        <v>0.55000000000000004</v>
      </c>
      <c r="AD3583" s="110">
        <f>IF('3C-Water transport'!AG$57="no"," ",ROUND(AB3583,4))</f>
        <v>0.55000000000000004</v>
      </c>
      <c r="AE3583" s="110">
        <f>IF('3C-Water transport'!AG$58="no"," ",ROUND(AB3583,4))</f>
        <v>0.55000000000000004</v>
      </c>
    </row>
    <row r="3584" spans="5:31" x14ac:dyDescent="0.25">
      <c r="E3584" s="110">
        <f t="shared" si="219"/>
        <v>0.55100000000000038</v>
      </c>
      <c r="F3584" s="110">
        <f>IF('3A-Rail transport'!$AG$56="no"," ",ROUND(E3584,4))</f>
        <v>0.55100000000000005</v>
      </c>
      <c r="G3584" s="110">
        <f>IF('3A-Rail transport'!$AG$57="no"," ",ROUND(E3584,4))</f>
        <v>0.55100000000000005</v>
      </c>
      <c r="H3584" s="110"/>
      <c r="S3584" s="110">
        <f t="shared" si="220"/>
        <v>0.55100000000000038</v>
      </c>
      <c r="T3584" s="110">
        <f>IF('3B-Air transport'!AG$66="no"," ",ROUND(S3584,4))</f>
        <v>0.55100000000000005</v>
      </c>
      <c r="U3584" s="110">
        <f>IF('3B-Air transport'!AG$67="no"," ",ROUND(S3584,4))</f>
        <v>0.55100000000000005</v>
      </c>
      <c r="V3584" s="110">
        <f>IF('3B-Air transport'!AG$68="no"," ",ROUND(S3584,4))</f>
        <v>0.55100000000000005</v>
      </c>
      <c r="W3584" s="110"/>
      <c r="AB3584" s="110">
        <f t="shared" si="221"/>
        <v>0.55100000000000038</v>
      </c>
      <c r="AC3584" s="110">
        <f>IF('3C-Water transport'!AG$56="no"," ",ROUND(AB3584,4))</f>
        <v>0.55100000000000005</v>
      </c>
      <c r="AD3584" s="110">
        <f>IF('3C-Water transport'!AG$57="no"," ",ROUND(AB3584,4))</f>
        <v>0.55100000000000005</v>
      </c>
      <c r="AE3584" s="110">
        <f>IF('3C-Water transport'!AG$58="no"," ",ROUND(AB3584,4))</f>
        <v>0.55100000000000005</v>
      </c>
    </row>
    <row r="3585" spans="5:31" x14ac:dyDescent="0.25">
      <c r="E3585" s="110">
        <f t="shared" si="219"/>
        <v>0.55200000000000038</v>
      </c>
      <c r="F3585" s="110">
        <f>IF('3A-Rail transport'!$AG$56="no"," ",ROUND(E3585,4))</f>
        <v>0.55200000000000005</v>
      </c>
      <c r="G3585" s="110">
        <f>IF('3A-Rail transport'!$AG$57="no"," ",ROUND(E3585,4))</f>
        <v>0.55200000000000005</v>
      </c>
      <c r="H3585" s="110"/>
      <c r="S3585" s="110">
        <f t="shared" si="220"/>
        <v>0.55200000000000038</v>
      </c>
      <c r="T3585" s="110">
        <f>IF('3B-Air transport'!AG$66="no"," ",ROUND(S3585,4))</f>
        <v>0.55200000000000005</v>
      </c>
      <c r="U3585" s="110">
        <f>IF('3B-Air transport'!AG$67="no"," ",ROUND(S3585,4))</f>
        <v>0.55200000000000005</v>
      </c>
      <c r="V3585" s="110">
        <f>IF('3B-Air transport'!AG$68="no"," ",ROUND(S3585,4))</f>
        <v>0.55200000000000005</v>
      </c>
      <c r="W3585" s="110"/>
      <c r="AB3585" s="110">
        <f t="shared" si="221"/>
        <v>0.55200000000000038</v>
      </c>
      <c r="AC3585" s="110">
        <f>IF('3C-Water transport'!AG$56="no"," ",ROUND(AB3585,4))</f>
        <v>0.55200000000000005</v>
      </c>
      <c r="AD3585" s="110">
        <f>IF('3C-Water transport'!AG$57="no"," ",ROUND(AB3585,4))</f>
        <v>0.55200000000000005</v>
      </c>
      <c r="AE3585" s="110">
        <f>IF('3C-Water transport'!AG$58="no"," ",ROUND(AB3585,4))</f>
        <v>0.55200000000000005</v>
      </c>
    </row>
    <row r="3586" spans="5:31" x14ac:dyDescent="0.25">
      <c r="E3586" s="110">
        <f t="shared" si="219"/>
        <v>0.55300000000000038</v>
      </c>
      <c r="F3586" s="110">
        <f>IF('3A-Rail transport'!$AG$56="no"," ",ROUND(E3586,4))</f>
        <v>0.55300000000000005</v>
      </c>
      <c r="G3586" s="110">
        <f>IF('3A-Rail transport'!$AG$57="no"," ",ROUND(E3586,4))</f>
        <v>0.55300000000000005</v>
      </c>
      <c r="H3586" s="110"/>
      <c r="S3586" s="110">
        <f t="shared" si="220"/>
        <v>0.55300000000000038</v>
      </c>
      <c r="T3586" s="110">
        <f>IF('3B-Air transport'!AG$66="no"," ",ROUND(S3586,4))</f>
        <v>0.55300000000000005</v>
      </c>
      <c r="U3586" s="110">
        <f>IF('3B-Air transport'!AG$67="no"," ",ROUND(S3586,4))</f>
        <v>0.55300000000000005</v>
      </c>
      <c r="V3586" s="110">
        <f>IF('3B-Air transport'!AG$68="no"," ",ROUND(S3586,4))</f>
        <v>0.55300000000000005</v>
      </c>
      <c r="W3586" s="110"/>
      <c r="AB3586" s="110">
        <f t="shared" si="221"/>
        <v>0.55300000000000038</v>
      </c>
      <c r="AC3586" s="110">
        <f>IF('3C-Water transport'!AG$56="no"," ",ROUND(AB3586,4))</f>
        <v>0.55300000000000005</v>
      </c>
      <c r="AD3586" s="110">
        <f>IF('3C-Water transport'!AG$57="no"," ",ROUND(AB3586,4))</f>
        <v>0.55300000000000005</v>
      </c>
      <c r="AE3586" s="110">
        <f>IF('3C-Water transport'!AG$58="no"," ",ROUND(AB3586,4))</f>
        <v>0.55300000000000005</v>
      </c>
    </row>
    <row r="3587" spans="5:31" x14ac:dyDescent="0.25">
      <c r="E3587" s="110">
        <f t="shared" si="219"/>
        <v>0.55400000000000038</v>
      </c>
      <c r="F3587" s="110">
        <f>IF('3A-Rail transport'!$AG$56="no"," ",ROUND(E3587,4))</f>
        <v>0.55400000000000005</v>
      </c>
      <c r="G3587" s="110">
        <f>IF('3A-Rail transport'!$AG$57="no"," ",ROUND(E3587,4))</f>
        <v>0.55400000000000005</v>
      </c>
      <c r="H3587" s="110"/>
      <c r="S3587" s="110">
        <f t="shared" si="220"/>
        <v>0.55400000000000038</v>
      </c>
      <c r="T3587" s="110">
        <f>IF('3B-Air transport'!AG$66="no"," ",ROUND(S3587,4))</f>
        <v>0.55400000000000005</v>
      </c>
      <c r="U3587" s="110">
        <f>IF('3B-Air transport'!AG$67="no"," ",ROUND(S3587,4))</f>
        <v>0.55400000000000005</v>
      </c>
      <c r="V3587" s="110">
        <f>IF('3B-Air transport'!AG$68="no"," ",ROUND(S3587,4))</f>
        <v>0.55400000000000005</v>
      </c>
      <c r="W3587" s="110"/>
      <c r="AB3587" s="110">
        <f t="shared" si="221"/>
        <v>0.55400000000000038</v>
      </c>
      <c r="AC3587" s="110">
        <f>IF('3C-Water transport'!AG$56="no"," ",ROUND(AB3587,4))</f>
        <v>0.55400000000000005</v>
      </c>
      <c r="AD3587" s="110">
        <f>IF('3C-Water transport'!AG$57="no"," ",ROUND(AB3587,4))</f>
        <v>0.55400000000000005</v>
      </c>
      <c r="AE3587" s="110">
        <f>IF('3C-Water transport'!AG$58="no"," ",ROUND(AB3587,4))</f>
        <v>0.55400000000000005</v>
      </c>
    </row>
    <row r="3588" spans="5:31" x14ac:dyDescent="0.25">
      <c r="E3588" s="110">
        <f t="shared" si="219"/>
        <v>0.55500000000000038</v>
      </c>
      <c r="F3588" s="110">
        <f>IF('3A-Rail transport'!$AG$56="no"," ",ROUND(E3588,4))</f>
        <v>0.55500000000000005</v>
      </c>
      <c r="G3588" s="110">
        <f>IF('3A-Rail transport'!$AG$57="no"," ",ROUND(E3588,4))</f>
        <v>0.55500000000000005</v>
      </c>
      <c r="H3588" s="110"/>
      <c r="S3588" s="110">
        <f t="shared" si="220"/>
        <v>0.55500000000000038</v>
      </c>
      <c r="T3588" s="110">
        <f>IF('3B-Air transport'!AG$66="no"," ",ROUND(S3588,4))</f>
        <v>0.55500000000000005</v>
      </c>
      <c r="U3588" s="110">
        <f>IF('3B-Air transport'!AG$67="no"," ",ROUND(S3588,4))</f>
        <v>0.55500000000000005</v>
      </c>
      <c r="V3588" s="110">
        <f>IF('3B-Air transport'!AG$68="no"," ",ROUND(S3588,4))</f>
        <v>0.55500000000000005</v>
      </c>
      <c r="W3588" s="110"/>
      <c r="AB3588" s="110">
        <f t="shared" si="221"/>
        <v>0.55500000000000038</v>
      </c>
      <c r="AC3588" s="110">
        <f>IF('3C-Water transport'!AG$56="no"," ",ROUND(AB3588,4))</f>
        <v>0.55500000000000005</v>
      </c>
      <c r="AD3588" s="110">
        <f>IF('3C-Water transport'!AG$57="no"," ",ROUND(AB3588,4))</f>
        <v>0.55500000000000005</v>
      </c>
      <c r="AE3588" s="110">
        <f>IF('3C-Water transport'!AG$58="no"," ",ROUND(AB3588,4))</f>
        <v>0.55500000000000005</v>
      </c>
    </row>
    <row r="3589" spans="5:31" x14ac:dyDescent="0.25">
      <c r="E3589" s="110">
        <f t="shared" si="219"/>
        <v>0.55600000000000038</v>
      </c>
      <c r="F3589" s="110">
        <f>IF('3A-Rail transport'!$AG$56="no"," ",ROUND(E3589,4))</f>
        <v>0.55600000000000005</v>
      </c>
      <c r="G3589" s="110">
        <f>IF('3A-Rail transport'!$AG$57="no"," ",ROUND(E3589,4))</f>
        <v>0.55600000000000005</v>
      </c>
      <c r="H3589" s="110"/>
      <c r="S3589" s="110">
        <f t="shared" si="220"/>
        <v>0.55600000000000038</v>
      </c>
      <c r="T3589" s="110">
        <f>IF('3B-Air transport'!AG$66="no"," ",ROUND(S3589,4))</f>
        <v>0.55600000000000005</v>
      </c>
      <c r="U3589" s="110">
        <f>IF('3B-Air transport'!AG$67="no"," ",ROUND(S3589,4))</f>
        <v>0.55600000000000005</v>
      </c>
      <c r="V3589" s="110">
        <f>IF('3B-Air transport'!AG$68="no"," ",ROUND(S3589,4))</f>
        <v>0.55600000000000005</v>
      </c>
      <c r="W3589" s="110"/>
      <c r="AB3589" s="110">
        <f t="shared" si="221"/>
        <v>0.55600000000000038</v>
      </c>
      <c r="AC3589" s="110">
        <f>IF('3C-Water transport'!AG$56="no"," ",ROUND(AB3589,4))</f>
        <v>0.55600000000000005</v>
      </c>
      <c r="AD3589" s="110">
        <f>IF('3C-Water transport'!AG$57="no"," ",ROUND(AB3589,4))</f>
        <v>0.55600000000000005</v>
      </c>
      <c r="AE3589" s="110">
        <f>IF('3C-Water transport'!AG$58="no"," ",ROUND(AB3589,4))</f>
        <v>0.55600000000000005</v>
      </c>
    </row>
    <row r="3590" spans="5:31" x14ac:dyDescent="0.25">
      <c r="E3590" s="110">
        <f t="shared" si="219"/>
        <v>0.55700000000000038</v>
      </c>
      <c r="F3590" s="110">
        <f>IF('3A-Rail transport'!$AG$56="no"," ",ROUND(E3590,4))</f>
        <v>0.55700000000000005</v>
      </c>
      <c r="G3590" s="110">
        <f>IF('3A-Rail transport'!$AG$57="no"," ",ROUND(E3590,4))</f>
        <v>0.55700000000000005</v>
      </c>
      <c r="H3590" s="110"/>
      <c r="S3590" s="110">
        <f t="shared" si="220"/>
        <v>0.55700000000000038</v>
      </c>
      <c r="T3590" s="110">
        <f>IF('3B-Air transport'!AG$66="no"," ",ROUND(S3590,4))</f>
        <v>0.55700000000000005</v>
      </c>
      <c r="U3590" s="110">
        <f>IF('3B-Air transport'!AG$67="no"," ",ROUND(S3590,4))</f>
        <v>0.55700000000000005</v>
      </c>
      <c r="V3590" s="110">
        <f>IF('3B-Air transport'!AG$68="no"," ",ROUND(S3590,4))</f>
        <v>0.55700000000000005</v>
      </c>
      <c r="W3590" s="110"/>
      <c r="AB3590" s="110">
        <f t="shared" si="221"/>
        <v>0.55700000000000038</v>
      </c>
      <c r="AC3590" s="110">
        <f>IF('3C-Water transport'!AG$56="no"," ",ROUND(AB3590,4))</f>
        <v>0.55700000000000005</v>
      </c>
      <c r="AD3590" s="110">
        <f>IF('3C-Water transport'!AG$57="no"," ",ROUND(AB3590,4))</f>
        <v>0.55700000000000005</v>
      </c>
      <c r="AE3590" s="110">
        <f>IF('3C-Water transport'!AG$58="no"," ",ROUND(AB3590,4))</f>
        <v>0.55700000000000005</v>
      </c>
    </row>
    <row r="3591" spans="5:31" x14ac:dyDescent="0.25">
      <c r="E3591" s="110">
        <f t="shared" si="219"/>
        <v>0.55800000000000038</v>
      </c>
      <c r="F3591" s="110">
        <f>IF('3A-Rail transport'!$AG$56="no"," ",ROUND(E3591,4))</f>
        <v>0.55800000000000005</v>
      </c>
      <c r="G3591" s="110">
        <f>IF('3A-Rail transport'!$AG$57="no"," ",ROUND(E3591,4))</f>
        <v>0.55800000000000005</v>
      </c>
      <c r="H3591" s="110"/>
      <c r="S3591" s="110">
        <f t="shared" si="220"/>
        <v>0.55800000000000038</v>
      </c>
      <c r="T3591" s="110">
        <f>IF('3B-Air transport'!AG$66="no"," ",ROUND(S3591,4))</f>
        <v>0.55800000000000005</v>
      </c>
      <c r="U3591" s="110">
        <f>IF('3B-Air transport'!AG$67="no"," ",ROUND(S3591,4))</f>
        <v>0.55800000000000005</v>
      </c>
      <c r="V3591" s="110">
        <f>IF('3B-Air transport'!AG$68="no"," ",ROUND(S3591,4))</f>
        <v>0.55800000000000005</v>
      </c>
      <c r="W3591" s="110"/>
      <c r="AB3591" s="110">
        <f t="shared" si="221"/>
        <v>0.55800000000000038</v>
      </c>
      <c r="AC3591" s="110">
        <f>IF('3C-Water transport'!AG$56="no"," ",ROUND(AB3591,4))</f>
        <v>0.55800000000000005</v>
      </c>
      <c r="AD3591" s="110">
        <f>IF('3C-Water transport'!AG$57="no"," ",ROUND(AB3591,4))</f>
        <v>0.55800000000000005</v>
      </c>
      <c r="AE3591" s="110">
        <f>IF('3C-Water transport'!AG$58="no"," ",ROUND(AB3591,4))</f>
        <v>0.55800000000000005</v>
      </c>
    </row>
    <row r="3592" spans="5:31" x14ac:dyDescent="0.25">
      <c r="E3592" s="110">
        <f t="shared" si="219"/>
        <v>0.55900000000000039</v>
      </c>
      <c r="F3592" s="110">
        <f>IF('3A-Rail transport'!$AG$56="no"," ",ROUND(E3592,4))</f>
        <v>0.55900000000000005</v>
      </c>
      <c r="G3592" s="110">
        <f>IF('3A-Rail transport'!$AG$57="no"," ",ROUND(E3592,4))</f>
        <v>0.55900000000000005</v>
      </c>
      <c r="H3592" s="110"/>
      <c r="S3592" s="110">
        <f t="shared" si="220"/>
        <v>0.55900000000000039</v>
      </c>
      <c r="T3592" s="110">
        <f>IF('3B-Air transport'!AG$66="no"," ",ROUND(S3592,4))</f>
        <v>0.55900000000000005</v>
      </c>
      <c r="U3592" s="110">
        <f>IF('3B-Air transport'!AG$67="no"," ",ROUND(S3592,4))</f>
        <v>0.55900000000000005</v>
      </c>
      <c r="V3592" s="110">
        <f>IF('3B-Air transport'!AG$68="no"," ",ROUND(S3592,4))</f>
        <v>0.55900000000000005</v>
      </c>
      <c r="W3592" s="110"/>
      <c r="AB3592" s="110">
        <f t="shared" si="221"/>
        <v>0.55900000000000039</v>
      </c>
      <c r="AC3592" s="110">
        <f>IF('3C-Water transport'!AG$56="no"," ",ROUND(AB3592,4))</f>
        <v>0.55900000000000005</v>
      </c>
      <c r="AD3592" s="110">
        <f>IF('3C-Water transport'!AG$57="no"," ",ROUND(AB3592,4))</f>
        <v>0.55900000000000005</v>
      </c>
      <c r="AE3592" s="110">
        <f>IF('3C-Water transport'!AG$58="no"," ",ROUND(AB3592,4))</f>
        <v>0.55900000000000005</v>
      </c>
    </row>
    <row r="3593" spans="5:31" x14ac:dyDescent="0.25">
      <c r="E3593" s="110">
        <f t="shared" si="219"/>
        <v>0.56000000000000039</v>
      </c>
      <c r="F3593" s="110">
        <f>IF('3A-Rail transport'!$AG$56="no"," ",ROUND(E3593,4))</f>
        <v>0.56000000000000005</v>
      </c>
      <c r="G3593" s="110">
        <f>IF('3A-Rail transport'!$AG$57="no"," ",ROUND(E3593,4))</f>
        <v>0.56000000000000005</v>
      </c>
      <c r="H3593" s="110"/>
      <c r="S3593" s="110">
        <f t="shared" si="220"/>
        <v>0.56000000000000039</v>
      </c>
      <c r="T3593" s="110">
        <f>IF('3B-Air transport'!AG$66="no"," ",ROUND(S3593,4))</f>
        <v>0.56000000000000005</v>
      </c>
      <c r="U3593" s="110">
        <f>IF('3B-Air transport'!AG$67="no"," ",ROUND(S3593,4))</f>
        <v>0.56000000000000005</v>
      </c>
      <c r="V3593" s="110">
        <f>IF('3B-Air transport'!AG$68="no"," ",ROUND(S3593,4))</f>
        <v>0.56000000000000005</v>
      </c>
      <c r="W3593" s="110"/>
      <c r="AB3593" s="110">
        <f t="shared" si="221"/>
        <v>0.56000000000000039</v>
      </c>
      <c r="AC3593" s="110">
        <f>IF('3C-Water transport'!AG$56="no"," ",ROUND(AB3593,4))</f>
        <v>0.56000000000000005</v>
      </c>
      <c r="AD3593" s="110">
        <f>IF('3C-Water transport'!AG$57="no"," ",ROUND(AB3593,4))</f>
        <v>0.56000000000000005</v>
      </c>
      <c r="AE3593" s="110">
        <f>IF('3C-Water transport'!AG$58="no"," ",ROUND(AB3593,4))</f>
        <v>0.56000000000000005</v>
      </c>
    </row>
    <row r="3594" spans="5:31" x14ac:dyDescent="0.25">
      <c r="E3594" s="110">
        <f t="shared" si="219"/>
        <v>0.56100000000000039</v>
      </c>
      <c r="F3594" s="110">
        <f>IF('3A-Rail transport'!$AG$56="no"," ",ROUND(E3594,4))</f>
        <v>0.56100000000000005</v>
      </c>
      <c r="G3594" s="110">
        <f>IF('3A-Rail transport'!$AG$57="no"," ",ROUND(E3594,4))</f>
        <v>0.56100000000000005</v>
      </c>
      <c r="H3594" s="110"/>
      <c r="S3594" s="110">
        <f t="shared" si="220"/>
        <v>0.56100000000000039</v>
      </c>
      <c r="T3594" s="110">
        <f>IF('3B-Air transport'!AG$66="no"," ",ROUND(S3594,4))</f>
        <v>0.56100000000000005</v>
      </c>
      <c r="U3594" s="110">
        <f>IF('3B-Air transport'!AG$67="no"," ",ROUND(S3594,4))</f>
        <v>0.56100000000000005</v>
      </c>
      <c r="V3594" s="110">
        <f>IF('3B-Air transport'!AG$68="no"," ",ROUND(S3594,4))</f>
        <v>0.56100000000000005</v>
      </c>
      <c r="W3594" s="110"/>
      <c r="AB3594" s="110">
        <f t="shared" si="221"/>
        <v>0.56100000000000039</v>
      </c>
      <c r="AC3594" s="110">
        <f>IF('3C-Water transport'!AG$56="no"," ",ROUND(AB3594,4))</f>
        <v>0.56100000000000005</v>
      </c>
      <c r="AD3594" s="110">
        <f>IF('3C-Water transport'!AG$57="no"," ",ROUND(AB3594,4))</f>
        <v>0.56100000000000005</v>
      </c>
      <c r="AE3594" s="110">
        <f>IF('3C-Water transport'!AG$58="no"," ",ROUND(AB3594,4))</f>
        <v>0.56100000000000005</v>
      </c>
    </row>
    <row r="3595" spans="5:31" x14ac:dyDescent="0.25">
      <c r="E3595" s="110">
        <f t="shared" si="219"/>
        <v>0.56200000000000039</v>
      </c>
      <c r="F3595" s="110">
        <f>IF('3A-Rail transport'!$AG$56="no"," ",ROUND(E3595,4))</f>
        <v>0.56200000000000006</v>
      </c>
      <c r="G3595" s="110">
        <f>IF('3A-Rail transport'!$AG$57="no"," ",ROUND(E3595,4))</f>
        <v>0.56200000000000006</v>
      </c>
      <c r="H3595" s="110"/>
      <c r="S3595" s="110">
        <f t="shared" si="220"/>
        <v>0.56200000000000039</v>
      </c>
      <c r="T3595" s="110">
        <f>IF('3B-Air transport'!AG$66="no"," ",ROUND(S3595,4))</f>
        <v>0.56200000000000006</v>
      </c>
      <c r="U3595" s="110">
        <f>IF('3B-Air transport'!AG$67="no"," ",ROUND(S3595,4))</f>
        <v>0.56200000000000006</v>
      </c>
      <c r="V3595" s="110">
        <f>IF('3B-Air transport'!AG$68="no"," ",ROUND(S3595,4))</f>
        <v>0.56200000000000006</v>
      </c>
      <c r="W3595" s="110"/>
      <c r="AB3595" s="110">
        <f t="shared" si="221"/>
        <v>0.56200000000000039</v>
      </c>
      <c r="AC3595" s="110">
        <f>IF('3C-Water transport'!AG$56="no"," ",ROUND(AB3595,4))</f>
        <v>0.56200000000000006</v>
      </c>
      <c r="AD3595" s="110">
        <f>IF('3C-Water transport'!AG$57="no"," ",ROUND(AB3595,4))</f>
        <v>0.56200000000000006</v>
      </c>
      <c r="AE3595" s="110">
        <f>IF('3C-Water transport'!AG$58="no"," ",ROUND(AB3595,4))</f>
        <v>0.56200000000000006</v>
      </c>
    </row>
    <row r="3596" spans="5:31" x14ac:dyDescent="0.25">
      <c r="E3596" s="110">
        <f t="shared" si="219"/>
        <v>0.56300000000000039</v>
      </c>
      <c r="F3596" s="110">
        <f>IF('3A-Rail transport'!$AG$56="no"," ",ROUND(E3596,4))</f>
        <v>0.56299999999999994</v>
      </c>
      <c r="G3596" s="110">
        <f>IF('3A-Rail transport'!$AG$57="no"," ",ROUND(E3596,4))</f>
        <v>0.56299999999999994</v>
      </c>
      <c r="H3596" s="110"/>
      <c r="S3596" s="110">
        <f t="shared" si="220"/>
        <v>0.56300000000000039</v>
      </c>
      <c r="T3596" s="110">
        <f>IF('3B-Air transport'!AG$66="no"," ",ROUND(S3596,4))</f>
        <v>0.56299999999999994</v>
      </c>
      <c r="U3596" s="110">
        <f>IF('3B-Air transport'!AG$67="no"," ",ROUND(S3596,4))</f>
        <v>0.56299999999999994</v>
      </c>
      <c r="V3596" s="110">
        <f>IF('3B-Air transport'!AG$68="no"," ",ROUND(S3596,4))</f>
        <v>0.56299999999999994</v>
      </c>
      <c r="W3596" s="110"/>
      <c r="AB3596" s="110">
        <f t="shared" si="221"/>
        <v>0.56300000000000039</v>
      </c>
      <c r="AC3596" s="110">
        <f>IF('3C-Water transport'!AG$56="no"," ",ROUND(AB3596,4))</f>
        <v>0.56299999999999994</v>
      </c>
      <c r="AD3596" s="110">
        <f>IF('3C-Water transport'!AG$57="no"," ",ROUND(AB3596,4))</f>
        <v>0.56299999999999994</v>
      </c>
      <c r="AE3596" s="110">
        <f>IF('3C-Water transport'!AG$58="no"," ",ROUND(AB3596,4))</f>
        <v>0.56299999999999994</v>
      </c>
    </row>
    <row r="3597" spans="5:31" x14ac:dyDescent="0.25">
      <c r="E3597" s="110">
        <f t="shared" si="219"/>
        <v>0.56400000000000039</v>
      </c>
      <c r="F3597" s="110">
        <f>IF('3A-Rail transport'!$AG$56="no"," ",ROUND(E3597,4))</f>
        <v>0.56399999999999995</v>
      </c>
      <c r="G3597" s="110">
        <f>IF('3A-Rail transport'!$AG$57="no"," ",ROUND(E3597,4))</f>
        <v>0.56399999999999995</v>
      </c>
      <c r="H3597" s="110"/>
      <c r="S3597" s="110">
        <f t="shared" si="220"/>
        <v>0.56400000000000039</v>
      </c>
      <c r="T3597" s="110">
        <f>IF('3B-Air transport'!AG$66="no"," ",ROUND(S3597,4))</f>
        <v>0.56399999999999995</v>
      </c>
      <c r="U3597" s="110">
        <f>IF('3B-Air transport'!AG$67="no"," ",ROUND(S3597,4))</f>
        <v>0.56399999999999995</v>
      </c>
      <c r="V3597" s="110">
        <f>IF('3B-Air transport'!AG$68="no"," ",ROUND(S3597,4))</f>
        <v>0.56399999999999995</v>
      </c>
      <c r="W3597" s="110"/>
      <c r="AB3597" s="110">
        <f t="shared" si="221"/>
        <v>0.56400000000000039</v>
      </c>
      <c r="AC3597" s="110">
        <f>IF('3C-Water transport'!AG$56="no"," ",ROUND(AB3597,4))</f>
        <v>0.56399999999999995</v>
      </c>
      <c r="AD3597" s="110">
        <f>IF('3C-Water transport'!AG$57="no"," ",ROUND(AB3597,4))</f>
        <v>0.56399999999999995</v>
      </c>
      <c r="AE3597" s="110">
        <f>IF('3C-Water transport'!AG$58="no"," ",ROUND(AB3597,4))</f>
        <v>0.56399999999999995</v>
      </c>
    </row>
    <row r="3598" spans="5:31" x14ac:dyDescent="0.25">
      <c r="E3598" s="110">
        <f t="shared" si="219"/>
        <v>0.56500000000000039</v>
      </c>
      <c r="F3598" s="110">
        <f>IF('3A-Rail transport'!$AG$56="no"," ",ROUND(E3598,4))</f>
        <v>0.56499999999999995</v>
      </c>
      <c r="G3598" s="110">
        <f>IF('3A-Rail transport'!$AG$57="no"," ",ROUND(E3598,4))</f>
        <v>0.56499999999999995</v>
      </c>
      <c r="H3598" s="110"/>
      <c r="S3598" s="110">
        <f t="shared" si="220"/>
        <v>0.56500000000000039</v>
      </c>
      <c r="T3598" s="110">
        <f>IF('3B-Air transport'!AG$66="no"," ",ROUND(S3598,4))</f>
        <v>0.56499999999999995</v>
      </c>
      <c r="U3598" s="110">
        <f>IF('3B-Air transport'!AG$67="no"," ",ROUND(S3598,4))</f>
        <v>0.56499999999999995</v>
      </c>
      <c r="V3598" s="110">
        <f>IF('3B-Air transport'!AG$68="no"," ",ROUND(S3598,4))</f>
        <v>0.56499999999999995</v>
      </c>
      <c r="W3598" s="110"/>
      <c r="AB3598" s="110">
        <f t="shared" si="221"/>
        <v>0.56500000000000039</v>
      </c>
      <c r="AC3598" s="110">
        <f>IF('3C-Water transport'!AG$56="no"," ",ROUND(AB3598,4))</f>
        <v>0.56499999999999995</v>
      </c>
      <c r="AD3598" s="110">
        <f>IF('3C-Water transport'!AG$57="no"," ",ROUND(AB3598,4))</f>
        <v>0.56499999999999995</v>
      </c>
      <c r="AE3598" s="110">
        <f>IF('3C-Water transport'!AG$58="no"," ",ROUND(AB3598,4))</f>
        <v>0.56499999999999995</v>
      </c>
    </row>
    <row r="3599" spans="5:31" x14ac:dyDescent="0.25">
      <c r="E3599" s="110">
        <f t="shared" si="219"/>
        <v>0.56600000000000039</v>
      </c>
      <c r="F3599" s="110">
        <f>IF('3A-Rail transport'!$AG$56="no"," ",ROUND(E3599,4))</f>
        <v>0.56599999999999995</v>
      </c>
      <c r="G3599" s="110">
        <f>IF('3A-Rail transport'!$AG$57="no"," ",ROUND(E3599,4))</f>
        <v>0.56599999999999995</v>
      </c>
      <c r="H3599" s="110"/>
      <c r="S3599" s="110">
        <f t="shared" si="220"/>
        <v>0.56600000000000039</v>
      </c>
      <c r="T3599" s="110">
        <f>IF('3B-Air transport'!AG$66="no"," ",ROUND(S3599,4))</f>
        <v>0.56599999999999995</v>
      </c>
      <c r="U3599" s="110">
        <f>IF('3B-Air transport'!AG$67="no"," ",ROUND(S3599,4))</f>
        <v>0.56599999999999995</v>
      </c>
      <c r="V3599" s="110">
        <f>IF('3B-Air transport'!AG$68="no"," ",ROUND(S3599,4))</f>
        <v>0.56599999999999995</v>
      </c>
      <c r="W3599" s="110"/>
      <c r="AB3599" s="110">
        <f t="shared" si="221"/>
        <v>0.56600000000000039</v>
      </c>
      <c r="AC3599" s="110">
        <f>IF('3C-Water transport'!AG$56="no"," ",ROUND(AB3599,4))</f>
        <v>0.56599999999999995</v>
      </c>
      <c r="AD3599" s="110">
        <f>IF('3C-Water transport'!AG$57="no"," ",ROUND(AB3599,4))</f>
        <v>0.56599999999999995</v>
      </c>
      <c r="AE3599" s="110">
        <f>IF('3C-Water transport'!AG$58="no"," ",ROUND(AB3599,4))</f>
        <v>0.56599999999999995</v>
      </c>
    </row>
    <row r="3600" spans="5:31" x14ac:dyDescent="0.25">
      <c r="E3600" s="110">
        <f t="shared" si="219"/>
        <v>0.56700000000000039</v>
      </c>
      <c r="F3600" s="110">
        <f>IF('3A-Rail transport'!$AG$56="no"," ",ROUND(E3600,4))</f>
        <v>0.56699999999999995</v>
      </c>
      <c r="G3600" s="110">
        <f>IF('3A-Rail transport'!$AG$57="no"," ",ROUND(E3600,4))</f>
        <v>0.56699999999999995</v>
      </c>
      <c r="H3600" s="110"/>
      <c r="S3600" s="110">
        <f t="shared" si="220"/>
        <v>0.56700000000000039</v>
      </c>
      <c r="T3600" s="110">
        <f>IF('3B-Air transport'!AG$66="no"," ",ROUND(S3600,4))</f>
        <v>0.56699999999999995</v>
      </c>
      <c r="U3600" s="110">
        <f>IF('3B-Air transport'!AG$67="no"," ",ROUND(S3600,4))</f>
        <v>0.56699999999999995</v>
      </c>
      <c r="V3600" s="110">
        <f>IF('3B-Air transport'!AG$68="no"," ",ROUND(S3600,4))</f>
        <v>0.56699999999999995</v>
      </c>
      <c r="W3600" s="110"/>
      <c r="AB3600" s="110">
        <f t="shared" si="221"/>
        <v>0.56700000000000039</v>
      </c>
      <c r="AC3600" s="110">
        <f>IF('3C-Water transport'!AG$56="no"," ",ROUND(AB3600,4))</f>
        <v>0.56699999999999995</v>
      </c>
      <c r="AD3600" s="110">
        <f>IF('3C-Water transport'!AG$57="no"," ",ROUND(AB3600,4))</f>
        <v>0.56699999999999995</v>
      </c>
      <c r="AE3600" s="110">
        <f>IF('3C-Water transport'!AG$58="no"," ",ROUND(AB3600,4))</f>
        <v>0.56699999999999995</v>
      </c>
    </row>
    <row r="3601" spans="5:31" x14ac:dyDescent="0.25">
      <c r="E3601" s="110">
        <f t="shared" si="219"/>
        <v>0.56800000000000039</v>
      </c>
      <c r="F3601" s="110">
        <f>IF('3A-Rail transport'!$AG$56="no"," ",ROUND(E3601,4))</f>
        <v>0.56799999999999995</v>
      </c>
      <c r="G3601" s="110">
        <f>IF('3A-Rail transport'!$AG$57="no"," ",ROUND(E3601,4))</f>
        <v>0.56799999999999995</v>
      </c>
      <c r="H3601" s="110"/>
      <c r="S3601" s="110">
        <f t="shared" si="220"/>
        <v>0.56800000000000039</v>
      </c>
      <c r="T3601" s="110">
        <f>IF('3B-Air transport'!AG$66="no"," ",ROUND(S3601,4))</f>
        <v>0.56799999999999995</v>
      </c>
      <c r="U3601" s="110">
        <f>IF('3B-Air transport'!AG$67="no"," ",ROUND(S3601,4))</f>
        <v>0.56799999999999995</v>
      </c>
      <c r="V3601" s="110">
        <f>IF('3B-Air transport'!AG$68="no"," ",ROUND(S3601,4))</f>
        <v>0.56799999999999995</v>
      </c>
      <c r="W3601" s="110"/>
      <c r="AB3601" s="110">
        <f t="shared" si="221"/>
        <v>0.56800000000000039</v>
      </c>
      <c r="AC3601" s="110">
        <f>IF('3C-Water transport'!AG$56="no"," ",ROUND(AB3601,4))</f>
        <v>0.56799999999999995</v>
      </c>
      <c r="AD3601" s="110">
        <f>IF('3C-Water transport'!AG$57="no"," ",ROUND(AB3601,4))</f>
        <v>0.56799999999999995</v>
      </c>
      <c r="AE3601" s="110">
        <f>IF('3C-Water transport'!AG$58="no"," ",ROUND(AB3601,4))</f>
        <v>0.56799999999999995</v>
      </c>
    </row>
    <row r="3602" spans="5:31" x14ac:dyDescent="0.25">
      <c r="E3602" s="110">
        <f t="shared" si="219"/>
        <v>0.56900000000000039</v>
      </c>
      <c r="F3602" s="110">
        <f>IF('3A-Rail transport'!$AG$56="no"," ",ROUND(E3602,4))</f>
        <v>0.56899999999999995</v>
      </c>
      <c r="G3602" s="110">
        <f>IF('3A-Rail transport'!$AG$57="no"," ",ROUND(E3602,4))</f>
        <v>0.56899999999999995</v>
      </c>
      <c r="H3602" s="110"/>
      <c r="S3602" s="110">
        <f t="shared" si="220"/>
        <v>0.56900000000000039</v>
      </c>
      <c r="T3602" s="110">
        <f>IF('3B-Air transport'!AG$66="no"," ",ROUND(S3602,4))</f>
        <v>0.56899999999999995</v>
      </c>
      <c r="U3602" s="110">
        <f>IF('3B-Air transport'!AG$67="no"," ",ROUND(S3602,4))</f>
        <v>0.56899999999999995</v>
      </c>
      <c r="V3602" s="110">
        <f>IF('3B-Air transport'!AG$68="no"," ",ROUND(S3602,4))</f>
        <v>0.56899999999999995</v>
      </c>
      <c r="W3602" s="110"/>
      <c r="AB3602" s="110">
        <f t="shared" si="221"/>
        <v>0.56900000000000039</v>
      </c>
      <c r="AC3602" s="110">
        <f>IF('3C-Water transport'!AG$56="no"," ",ROUND(AB3602,4))</f>
        <v>0.56899999999999995</v>
      </c>
      <c r="AD3602" s="110">
        <f>IF('3C-Water transport'!AG$57="no"," ",ROUND(AB3602,4))</f>
        <v>0.56899999999999995</v>
      </c>
      <c r="AE3602" s="110">
        <f>IF('3C-Water transport'!AG$58="no"," ",ROUND(AB3602,4))</f>
        <v>0.56899999999999995</v>
      </c>
    </row>
    <row r="3603" spans="5:31" x14ac:dyDescent="0.25">
      <c r="E3603" s="110">
        <f t="shared" si="219"/>
        <v>0.5700000000000004</v>
      </c>
      <c r="F3603" s="110">
        <f>IF('3A-Rail transport'!$AG$56="no"," ",ROUND(E3603,4))</f>
        <v>0.56999999999999995</v>
      </c>
      <c r="G3603" s="110">
        <f>IF('3A-Rail transport'!$AG$57="no"," ",ROUND(E3603,4))</f>
        <v>0.56999999999999995</v>
      </c>
      <c r="H3603" s="110"/>
      <c r="S3603" s="110">
        <f t="shared" si="220"/>
        <v>0.5700000000000004</v>
      </c>
      <c r="T3603" s="110">
        <f>IF('3B-Air transport'!AG$66="no"," ",ROUND(S3603,4))</f>
        <v>0.56999999999999995</v>
      </c>
      <c r="U3603" s="110">
        <f>IF('3B-Air transport'!AG$67="no"," ",ROUND(S3603,4))</f>
        <v>0.56999999999999995</v>
      </c>
      <c r="V3603" s="110">
        <f>IF('3B-Air transport'!AG$68="no"," ",ROUND(S3603,4))</f>
        <v>0.56999999999999995</v>
      </c>
      <c r="W3603" s="110"/>
      <c r="AB3603" s="110">
        <f t="shared" si="221"/>
        <v>0.5700000000000004</v>
      </c>
      <c r="AC3603" s="110">
        <f>IF('3C-Water transport'!AG$56="no"," ",ROUND(AB3603,4))</f>
        <v>0.56999999999999995</v>
      </c>
      <c r="AD3603" s="110">
        <f>IF('3C-Water transport'!AG$57="no"," ",ROUND(AB3603,4))</f>
        <v>0.56999999999999995</v>
      </c>
      <c r="AE3603" s="110">
        <f>IF('3C-Water transport'!AG$58="no"," ",ROUND(AB3603,4))</f>
        <v>0.56999999999999995</v>
      </c>
    </row>
    <row r="3604" spans="5:31" x14ac:dyDescent="0.25">
      <c r="E3604" s="110">
        <f t="shared" si="219"/>
        <v>0.5710000000000004</v>
      </c>
      <c r="F3604" s="110">
        <f>IF('3A-Rail transport'!$AG$56="no"," ",ROUND(E3604,4))</f>
        <v>0.57099999999999995</v>
      </c>
      <c r="G3604" s="110">
        <f>IF('3A-Rail transport'!$AG$57="no"," ",ROUND(E3604,4))</f>
        <v>0.57099999999999995</v>
      </c>
      <c r="H3604" s="110"/>
      <c r="S3604" s="110">
        <f t="shared" si="220"/>
        <v>0.5710000000000004</v>
      </c>
      <c r="T3604" s="110">
        <f>IF('3B-Air transport'!AG$66="no"," ",ROUND(S3604,4))</f>
        <v>0.57099999999999995</v>
      </c>
      <c r="U3604" s="110">
        <f>IF('3B-Air transport'!AG$67="no"," ",ROUND(S3604,4))</f>
        <v>0.57099999999999995</v>
      </c>
      <c r="V3604" s="110">
        <f>IF('3B-Air transport'!AG$68="no"," ",ROUND(S3604,4))</f>
        <v>0.57099999999999995</v>
      </c>
      <c r="W3604" s="110"/>
      <c r="AB3604" s="110">
        <f t="shared" si="221"/>
        <v>0.5710000000000004</v>
      </c>
      <c r="AC3604" s="110">
        <f>IF('3C-Water transport'!AG$56="no"," ",ROUND(AB3604,4))</f>
        <v>0.57099999999999995</v>
      </c>
      <c r="AD3604" s="110">
        <f>IF('3C-Water transport'!AG$57="no"," ",ROUND(AB3604,4))</f>
        <v>0.57099999999999995</v>
      </c>
      <c r="AE3604" s="110">
        <f>IF('3C-Water transport'!AG$58="no"," ",ROUND(AB3604,4))</f>
        <v>0.57099999999999995</v>
      </c>
    </row>
    <row r="3605" spans="5:31" x14ac:dyDescent="0.25">
      <c r="E3605" s="110">
        <f t="shared" si="219"/>
        <v>0.5720000000000004</v>
      </c>
      <c r="F3605" s="110">
        <f>IF('3A-Rail transport'!$AG$56="no"," ",ROUND(E3605,4))</f>
        <v>0.57199999999999995</v>
      </c>
      <c r="G3605" s="110">
        <f>IF('3A-Rail transport'!$AG$57="no"," ",ROUND(E3605,4))</f>
        <v>0.57199999999999995</v>
      </c>
      <c r="H3605" s="110"/>
      <c r="S3605" s="110">
        <f t="shared" si="220"/>
        <v>0.5720000000000004</v>
      </c>
      <c r="T3605" s="110">
        <f>IF('3B-Air transport'!AG$66="no"," ",ROUND(S3605,4))</f>
        <v>0.57199999999999995</v>
      </c>
      <c r="U3605" s="110">
        <f>IF('3B-Air transport'!AG$67="no"," ",ROUND(S3605,4))</f>
        <v>0.57199999999999995</v>
      </c>
      <c r="V3605" s="110">
        <f>IF('3B-Air transport'!AG$68="no"," ",ROUND(S3605,4))</f>
        <v>0.57199999999999995</v>
      </c>
      <c r="W3605" s="110"/>
      <c r="AB3605" s="110">
        <f t="shared" si="221"/>
        <v>0.5720000000000004</v>
      </c>
      <c r="AC3605" s="110">
        <f>IF('3C-Water transport'!AG$56="no"," ",ROUND(AB3605,4))</f>
        <v>0.57199999999999995</v>
      </c>
      <c r="AD3605" s="110">
        <f>IF('3C-Water transport'!AG$57="no"," ",ROUND(AB3605,4))</f>
        <v>0.57199999999999995</v>
      </c>
      <c r="AE3605" s="110">
        <f>IF('3C-Water transport'!AG$58="no"," ",ROUND(AB3605,4))</f>
        <v>0.57199999999999995</v>
      </c>
    </row>
    <row r="3606" spans="5:31" x14ac:dyDescent="0.25">
      <c r="E3606" s="110">
        <f t="shared" si="219"/>
        <v>0.5730000000000004</v>
      </c>
      <c r="F3606" s="110">
        <f>IF('3A-Rail transport'!$AG$56="no"," ",ROUND(E3606,4))</f>
        <v>0.57299999999999995</v>
      </c>
      <c r="G3606" s="110">
        <f>IF('3A-Rail transport'!$AG$57="no"," ",ROUND(E3606,4))</f>
        <v>0.57299999999999995</v>
      </c>
      <c r="H3606" s="110"/>
      <c r="S3606" s="110">
        <f t="shared" si="220"/>
        <v>0.5730000000000004</v>
      </c>
      <c r="T3606" s="110">
        <f>IF('3B-Air transport'!AG$66="no"," ",ROUND(S3606,4))</f>
        <v>0.57299999999999995</v>
      </c>
      <c r="U3606" s="110">
        <f>IF('3B-Air transport'!AG$67="no"," ",ROUND(S3606,4))</f>
        <v>0.57299999999999995</v>
      </c>
      <c r="V3606" s="110">
        <f>IF('3B-Air transport'!AG$68="no"," ",ROUND(S3606,4))</f>
        <v>0.57299999999999995</v>
      </c>
      <c r="W3606" s="110"/>
      <c r="AB3606" s="110">
        <f t="shared" si="221"/>
        <v>0.5730000000000004</v>
      </c>
      <c r="AC3606" s="110">
        <f>IF('3C-Water transport'!AG$56="no"," ",ROUND(AB3606,4))</f>
        <v>0.57299999999999995</v>
      </c>
      <c r="AD3606" s="110">
        <f>IF('3C-Water transport'!AG$57="no"," ",ROUND(AB3606,4))</f>
        <v>0.57299999999999995</v>
      </c>
      <c r="AE3606" s="110">
        <f>IF('3C-Water transport'!AG$58="no"," ",ROUND(AB3606,4))</f>
        <v>0.57299999999999995</v>
      </c>
    </row>
    <row r="3607" spans="5:31" x14ac:dyDescent="0.25">
      <c r="E3607" s="110">
        <f t="shared" si="219"/>
        <v>0.5740000000000004</v>
      </c>
      <c r="F3607" s="110">
        <f>IF('3A-Rail transport'!$AG$56="no"," ",ROUND(E3607,4))</f>
        <v>0.57399999999999995</v>
      </c>
      <c r="G3607" s="110">
        <f>IF('3A-Rail transport'!$AG$57="no"," ",ROUND(E3607,4))</f>
        <v>0.57399999999999995</v>
      </c>
      <c r="H3607" s="110"/>
      <c r="S3607" s="110">
        <f t="shared" si="220"/>
        <v>0.5740000000000004</v>
      </c>
      <c r="T3607" s="110">
        <f>IF('3B-Air transport'!AG$66="no"," ",ROUND(S3607,4))</f>
        <v>0.57399999999999995</v>
      </c>
      <c r="U3607" s="110">
        <f>IF('3B-Air transport'!AG$67="no"," ",ROUND(S3607,4))</f>
        <v>0.57399999999999995</v>
      </c>
      <c r="V3607" s="110">
        <f>IF('3B-Air transport'!AG$68="no"," ",ROUND(S3607,4))</f>
        <v>0.57399999999999995</v>
      </c>
      <c r="W3607" s="110"/>
      <c r="AB3607" s="110">
        <f t="shared" si="221"/>
        <v>0.5740000000000004</v>
      </c>
      <c r="AC3607" s="110">
        <f>IF('3C-Water transport'!AG$56="no"," ",ROUND(AB3607,4))</f>
        <v>0.57399999999999995</v>
      </c>
      <c r="AD3607" s="110">
        <f>IF('3C-Water transport'!AG$57="no"," ",ROUND(AB3607,4))</f>
        <v>0.57399999999999995</v>
      </c>
      <c r="AE3607" s="110">
        <f>IF('3C-Water transport'!AG$58="no"," ",ROUND(AB3607,4))</f>
        <v>0.57399999999999995</v>
      </c>
    </row>
    <row r="3608" spans="5:31" x14ac:dyDescent="0.25">
      <c r="E3608" s="110">
        <f t="shared" si="219"/>
        <v>0.5750000000000004</v>
      </c>
      <c r="F3608" s="110">
        <f>IF('3A-Rail transport'!$AG$56="no"," ",ROUND(E3608,4))</f>
        <v>0.57499999999999996</v>
      </c>
      <c r="G3608" s="110">
        <f>IF('3A-Rail transport'!$AG$57="no"," ",ROUND(E3608,4))</f>
        <v>0.57499999999999996</v>
      </c>
      <c r="H3608" s="110"/>
      <c r="S3608" s="110">
        <f t="shared" si="220"/>
        <v>0.5750000000000004</v>
      </c>
      <c r="T3608" s="110">
        <f>IF('3B-Air transport'!AG$66="no"," ",ROUND(S3608,4))</f>
        <v>0.57499999999999996</v>
      </c>
      <c r="U3608" s="110">
        <f>IF('3B-Air transport'!AG$67="no"," ",ROUND(S3608,4))</f>
        <v>0.57499999999999996</v>
      </c>
      <c r="V3608" s="110">
        <f>IF('3B-Air transport'!AG$68="no"," ",ROUND(S3608,4))</f>
        <v>0.57499999999999996</v>
      </c>
      <c r="W3608" s="110"/>
      <c r="AB3608" s="110">
        <f t="shared" si="221"/>
        <v>0.5750000000000004</v>
      </c>
      <c r="AC3608" s="110">
        <f>IF('3C-Water transport'!AG$56="no"," ",ROUND(AB3608,4))</f>
        <v>0.57499999999999996</v>
      </c>
      <c r="AD3608" s="110">
        <f>IF('3C-Water transport'!AG$57="no"," ",ROUND(AB3608,4))</f>
        <v>0.57499999999999996</v>
      </c>
      <c r="AE3608" s="110">
        <f>IF('3C-Water transport'!AG$58="no"," ",ROUND(AB3608,4))</f>
        <v>0.57499999999999996</v>
      </c>
    </row>
    <row r="3609" spans="5:31" x14ac:dyDescent="0.25">
      <c r="E3609" s="110">
        <f t="shared" si="219"/>
        <v>0.5760000000000004</v>
      </c>
      <c r="F3609" s="110">
        <f>IF('3A-Rail transport'!$AG$56="no"," ",ROUND(E3609,4))</f>
        <v>0.57599999999999996</v>
      </c>
      <c r="G3609" s="110">
        <f>IF('3A-Rail transport'!$AG$57="no"," ",ROUND(E3609,4))</f>
        <v>0.57599999999999996</v>
      </c>
      <c r="H3609" s="110"/>
      <c r="S3609" s="110">
        <f t="shared" si="220"/>
        <v>0.5760000000000004</v>
      </c>
      <c r="T3609" s="110">
        <f>IF('3B-Air transport'!AG$66="no"," ",ROUND(S3609,4))</f>
        <v>0.57599999999999996</v>
      </c>
      <c r="U3609" s="110">
        <f>IF('3B-Air transport'!AG$67="no"," ",ROUND(S3609,4))</f>
        <v>0.57599999999999996</v>
      </c>
      <c r="V3609" s="110">
        <f>IF('3B-Air transport'!AG$68="no"," ",ROUND(S3609,4))</f>
        <v>0.57599999999999996</v>
      </c>
      <c r="W3609" s="110"/>
      <c r="AB3609" s="110">
        <f t="shared" si="221"/>
        <v>0.5760000000000004</v>
      </c>
      <c r="AC3609" s="110">
        <f>IF('3C-Water transport'!AG$56="no"," ",ROUND(AB3609,4))</f>
        <v>0.57599999999999996</v>
      </c>
      <c r="AD3609" s="110">
        <f>IF('3C-Water transport'!AG$57="no"," ",ROUND(AB3609,4))</f>
        <v>0.57599999999999996</v>
      </c>
      <c r="AE3609" s="110">
        <f>IF('3C-Water transport'!AG$58="no"," ",ROUND(AB3609,4))</f>
        <v>0.57599999999999996</v>
      </c>
    </row>
    <row r="3610" spans="5:31" x14ac:dyDescent="0.25">
      <c r="E3610" s="110">
        <f t="shared" ref="E3610:E3673" si="222">E3609+0.001</f>
        <v>0.5770000000000004</v>
      </c>
      <c r="F3610" s="110">
        <f>IF('3A-Rail transport'!$AG$56="no"," ",ROUND(E3610,4))</f>
        <v>0.57699999999999996</v>
      </c>
      <c r="G3610" s="110">
        <f>IF('3A-Rail transport'!$AG$57="no"," ",ROUND(E3610,4))</f>
        <v>0.57699999999999996</v>
      </c>
      <c r="H3610" s="110"/>
      <c r="S3610" s="110">
        <f t="shared" ref="S3610:S3673" si="223">S3609+0.001</f>
        <v>0.5770000000000004</v>
      </c>
      <c r="T3610" s="110">
        <f>IF('3B-Air transport'!AG$66="no"," ",ROUND(S3610,4))</f>
        <v>0.57699999999999996</v>
      </c>
      <c r="U3610" s="110">
        <f>IF('3B-Air transport'!AG$67="no"," ",ROUND(S3610,4))</f>
        <v>0.57699999999999996</v>
      </c>
      <c r="V3610" s="110">
        <f>IF('3B-Air transport'!AG$68="no"," ",ROUND(S3610,4))</f>
        <v>0.57699999999999996</v>
      </c>
      <c r="W3610" s="110"/>
      <c r="AB3610" s="110">
        <f t="shared" ref="AB3610:AB3673" si="224">AB3609+0.001</f>
        <v>0.5770000000000004</v>
      </c>
      <c r="AC3610" s="110">
        <f>IF('3C-Water transport'!AG$56="no"," ",ROUND(AB3610,4))</f>
        <v>0.57699999999999996</v>
      </c>
      <c r="AD3610" s="110">
        <f>IF('3C-Water transport'!AG$57="no"," ",ROUND(AB3610,4))</f>
        <v>0.57699999999999996</v>
      </c>
      <c r="AE3610" s="110">
        <f>IF('3C-Water transport'!AG$58="no"," ",ROUND(AB3610,4))</f>
        <v>0.57699999999999996</v>
      </c>
    </row>
    <row r="3611" spans="5:31" x14ac:dyDescent="0.25">
      <c r="E3611" s="110">
        <f t="shared" si="222"/>
        <v>0.5780000000000004</v>
      </c>
      <c r="F3611" s="110">
        <f>IF('3A-Rail transport'!$AG$56="no"," ",ROUND(E3611,4))</f>
        <v>0.57799999999999996</v>
      </c>
      <c r="G3611" s="110">
        <f>IF('3A-Rail transport'!$AG$57="no"," ",ROUND(E3611,4))</f>
        <v>0.57799999999999996</v>
      </c>
      <c r="H3611" s="110"/>
      <c r="S3611" s="110">
        <f t="shared" si="223"/>
        <v>0.5780000000000004</v>
      </c>
      <c r="T3611" s="110">
        <f>IF('3B-Air transport'!AG$66="no"," ",ROUND(S3611,4))</f>
        <v>0.57799999999999996</v>
      </c>
      <c r="U3611" s="110">
        <f>IF('3B-Air transport'!AG$67="no"," ",ROUND(S3611,4))</f>
        <v>0.57799999999999996</v>
      </c>
      <c r="V3611" s="110">
        <f>IF('3B-Air transport'!AG$68="no"," ",ROUND(S3611,4))</f>
        <v>0.57799999999999996</v>
      </c>
      <c r="W3611" s="110"/>
      <c r="AB3611" s="110">
        <f t="shared" si="224"/>
        <v>0.5780000000000004</v>
      </c>
      <c r="AC3611" s="110">
        <f>IF('3C-Water transport'!AG$56="no"," ",ROUND(AB3611,4))</f>
        <v>0.57799999999999996</v>
      </c>
      <c r="AD3611" s="110">
        <f>IF('3C-Water transport'!AG$57="no"," ",ROUND(AB3611,4))</f>
        <v>0.57799999999999996</v>
      </c>
      <c r="AE3611" s="110">
        <f>IF('3C-Water transport'!AG$58="no"," ",ROUND(AB3611,4))</f>
        <v>0.57799999999999996</v>
      </c>
    </row>
    <row r="3612" spans="5:31" x14ac:dyDescent="0.25">
      <c r="E3612" s="110">
        <f t="shared" si="222"/>
        <v>0.5790000000000004</v>
      </c>
      <c r="F3612" s="110">
        <f>IF('3A-Rail transport'!$AG$56="no"," ",ROUND(E3612,4))</f>
        <v>0.57899999999999996</v>
      </c>
      <c r="G3612" s="110">
        <f>IF('3A-Rail transport'!$AG$57="no"," ",ROUND(E3612,4))</f>
        <v>0.57899999999999996</v>
      </c>
      <c r="H3612" s="110"/>
      <c r="S3612" s="110">
        <f t="shared" si="223"/>
        <v>0.5790000000000004</v>
      </c>
      <c r="T3612" s="110">
        <f>IF('3B-Air transport'!AG$66="no"," ",ROUND(S3612,4))</f>
        <v>0.57899999999999996</v>
      </c>
      <c r="U3612" s="110">
        <f>IF('3B-Air transport'!AG$67="no"," ",ROUND(S3612,4))</f>
        <v>0.57899999999999996</v>
      </c>
      <c r="V3612" s="110">
        <f>IF('3B-Air transport'!AG$68="no"," ",ROUND(S3612,4))</f>
        <v>0.57899999999999996</v>
      </c>
      <c r="W3612" s="110"/>
      <c r="AB3612" s="110">
        <f t="shared" si="224"/>
        <v>0.5790000000000004</v>
      </c>
      <c r="AC3612" s="110">
        <f>IF('3C-Water transport'!AG$56="no"," ",ROUND(AB3612,4))</f>
        <v>0.57899999999999996</v>
      </c>
      <c r="AD3612" s="110">
        <f>IF('3C-Water transport'!AG$57="no"," ",ROUND(AB3612,4))</f>
        <v>0.57899999999999996</v>
      </c>
      <c r="AE3612" s="110">
        <f>IF('3C-Water transport'!AG$58="no"," ",ROUND(AB3612,4))</f>
        <v>0.57899999999999996</v>
      </c>
    </row>
    <row r="3613" spans="5:31" x14ac:dyDescent="0.25">
      <c r="E3613" s="110">
        <f t="shared" si="222"/>
        <v>0.5800000000000004</v>
      </c>
      <c r="F3613" s="110">
        <f>IF('3A-Rail transport'!$AG$56="no"," ",ROUND(E3613,4))</f>
        <v>0.57999999999999996</v>
      </c>
      <c r="G3613" s="110">
        <f>IF('3A-Rail transport'!$AG$57="no"," ",ROUND(E3613,4))</f>
        <v>0.57999999999999996</v>
      </c>
      <c r="H3613" s="110"/>
      <c r="S3613" s="110">
        <f t="shared" si="223"/>
        <v>0.5800000000000004</v>
      </c>
      <c r="T3613" s="110">
        <f>IF('3B-Air transport'!AG$66="no"," ",ROUND(S3613,4))</f>
        <v>0.57999999999999996</v>
      </c>
      <c r="U3613" s="110">
        <f>IF('3B-Air transport'!AG$67="no"," ",ROUND(S3613,4))</f>
        <v>0.57999999999999996</v>
      </c>
      <c r="V3613" s="110">
        <f>IF('3B-Air transport'!AG$68="no"," ",ROUND(S3613,4))</f>
        <v>0.57999999999999996</v>
      </c>
      <c r="W3613" s="110"/>
      <c r="AB3613" s="110">
        <f t="shared" si="224"/>
        <v>0.5800000000000004</v>
      </c>
      <c r="AC3613" s="110">
        <f>IF('3C-Water transport'!AG$56="no"," ",ROUND(AB3613,4))</f>
        <v>0.57999999999999996</v>
      </c>
      <c r="AD3613" s="110">
        <f>IF('3C-Water transport'!AG$57="no"," ",ROUND(AB3613,4))</f>
        <v>0.57999999999999996</v>
      </c>
      <c r="AE3613" s="110">
        <f>IF('3C-Water transport'!AG$58="no"," ",ROUND(AB3613,4))</f>
        <v>0.57999999999999996</v>
      </c>
    </row>
    <row r="3614" spans="5:31" x14ac:dyDescent="0.25">
      <c r="E3614" s="110">
        <f t="shared" si="222"/>
        <v>0.58100000000000041</v>
      </c>
      <c r="F3614" s="110">
        <f>IF('3A-Rail transport'!$AG$56="no"," ",ROUND(E3614,4))</f>
        <v>0.58099999999999996</v>
      </c>
      <c r="G3614" s="110">
        <f>IF('3A-Rail transport'!$AG$57="no"," ",ROUND(E3614,4))</f>
        <v>0.58099999999999996</v>
      </c>
      <c r="H3614" s="110"/>
      <c r="S3614" s="110">
        <f t="shared" si="223"/>
        <v>0.58100000000000041</v>
      </c>
      <c r="T3614" s="110">
        <f>IF('3B-Air transport'!AG$66="no"," ",ROUND(S3614,4))</f>
        <v>0.58099999999999996</v>
      </c>
      <c r="U3614" s="110">
        <f>IF('3B-Air transport'!AG$67="no"," ",ROUND(S3614,4))</f>
        <v>0.58099999999999996</v>
      </c>
      <c r="V3614" s="110">
        <f>IF('3B-Air transport'!AG$68="no"," ",ROUND(S3614,4))</f>
        <v>0.58099999999999996</v>
      </c>
      <c r="W3614" s="110"/>
      <c r="AB3614" s="110">
        <f t="shared" si="224"/>
        <v>0.58100000000000041</v>
      </c>
      <c r="AC3614" s="110">
        <f>IF('3C-Water transport'!AG$56="no"," ",ROUND(AB3614,4))</f>
        <v>0.58099999999999996</v>
      </c>
      <c r="AD3614" s="110">
        <f>IF('3C-Water transport'!AG$57="no"," ",ROUND(AB3614,4))</f>
        <v>0.58099999999999996</v>
      </c>
      <c r="AE3614" s="110">
        <f>IF('3C-Water transport'!AG$58="no"," ",ROUND(AB3614,4))</f>
        <v>0.58099999999999996</v>
      </c>
    </row>
    <row r="3615" spans="5:31" x14ac:dyDescent="0.25">
      <c r="E3615" s="110">
        <f t="shared" si="222"/>
        <v>0.58200000000000041</v>
      </c>
      <c r="F3615" s="110">
        <f>IF('3A-Rail transport'!$AG$56="no"," ",ROUND(E3615,4))</f>
        <v>0.58199999999999996</v>
      </c>
      <c r="G3615" s="110">
        <f>IF('3A-Rail transport'!$AG$57="no"," ",ROUND(E3615,4))</f>
        <v>0.58199999999999996</v>
      </c>
      <c r="H3615" s="110"/>
      <c r="S3615" s="110">
        <f t="shared" si="223"/>
        <v>0.58200000000000041</v>
      </c>
      <c r="T3615" s="110">
        <f>IF('3B-Air transport'!AG$66="no"," ",ROUND(S3615,4))</f>
        <v>0.58199999999999996</v>
      </c>
      <c r="U3615" s="110">
        <f>IF('3B-Air transport'!AG$67="no"," ",ROUND(S3615,4))</f>
        <v>0.58199999999999996</v>
      </c>
      <c r="V3615" s="110">
        <f>IF('3B-Air transport'!AG$68="no"," ",ROUND(S3615,4))</f>
        <v>0.58199999999999996</v>
      </c>
      <c r="W3615" s="110"/>
      <c r="AB3615" s="110">
        <f t="shared" si="224"/>
        <v>0.58200000000000041</v>
      </c>
      <c r="AC3615" s="110">
        <f>IF('3C-Water transport'!AG$56="no"," ",ROUND(AB3615,4))</f>
        <v>0.58199999999999996</v>
      </c>
      <c r="AD3615" s="110">
        <f>IF('3C-Water transport'!AG$57="no"," ",ROUND(AB3615,4))</f>
        <v>0.58199999999999996</v>
      </c>
      <c r="AE3615" s="110">
        <f>IF('3C-Water transport'!AG$58="no"," ",ROUND(AB3615,4))</f>
        <v>0.58199999999999996</v>
      </c>
    </row>
    <row r="3616" spans="5:31" x14ac:dyDescent="0.25">
      <c r="E3616" s="110">
        <f t="shared" si="222"/>
        <v>0.58300000000000041</v>
      </c>
      <c r="F3616" s="110">
        <f>IF('3A-Rail transport'!$AG$56="no"," ",ROUND(E3616,4))</f>
        <v>0.58299999999999996</v>
      </c>
      <c r="G3616" s="110">
        <f>IF('3A-Rail transport'!$AG$57="no"," ",ROUND(E3616,4))</f>
        <v>0.58299999999999996</v>
      </c>
      <c r="H3616" s="110"/>
      <c r="S3616" s="110">
        <f t="shared" si="223"/>
        <v>0.58300000000000041</v>
      </c>
      <c r="T3616" s="110">
        <f>IF('3B-Air transport'!AG$66="no"," ",ROUND(S3616,4))</f>
        <v>0.58299999999999996</v>
      </c>
      <c r="U3616" s="110">
        <f>IF('3B-Air transport'!AG$67="no"," ",ROUND(S3616,4))</f>
        <v>0.58299999999999996</v>
      </c>
      <c r="V3616" s="110">
        <f>IF('3B-Air transport'!AG$68="no"," ",ROUND(S3616,4))</f>
        <v>0.58299999999999996</v>
      </c>
      <c r="W3616" s="110"/>
      <c r="AB3616" s="110">
        <f t="shared" si="224"/>
        <v>0.58300000000000041</v>
      </c>
      <c r="AC3616" s="110">
        <f>IF('3C-Water transport'!AG$56="no"," ",ROUND(AB3616,4))</f>
        <v>0.58299999999999996</v>
      </c>
      <c r="AD3616" s="110">
        <f>IF('3C-Water transport'!AG$57="no"," ",ROUND(AB3616,4))</f>
        <v>0.58299999999999996</v>
      </c>
      <c r="AE3616" s="110">
        <f>IF('3C-Water transport'!AG$58="no"," ",ROUND(AB3616,4))</f>
        <v>0.58299999999999996</v>
      </c>
    </row>
    <row r="3617" spans="5:31" x14ac:dyDescent="0.25">
      <c r="E3617" s="110">
        <f t="shared" si="222"/>
        <v>0.58400000000000041</v>
      </c>
      <c r="F3617" s="110">
        <f>IF('3A-Rail transport'!$AG$56="no"," ",ROUND(E3617,4))</f>
        <v>0.58399999999999996</v>
      </c>
      <c r="G3617" s="110">
        <f>IF('3A-Rail transport'!$AG$57="no"," ",ROUND(E3617,4))</f>
        <v>0.58399999999999996</v>
      </c>
      <c r="H3617" s="110"/>
      <c r="S3617" s="110">
        <f t="shared" si="223"/>
        <v>0.58400000000000041</v>
      </c>
      <c r="T3617" s="110">
        <f>IF('3B-Air transport'!AG$66="no"," ",ROUND(S3617,4))</f>
        <v>0.58399999999999996</v>
      </c>
      <c r="U3617" s="110">
        <f>IF('3B-Air transport'!AG$67="no"," ",ROUND(S3617,4))</f>
        <v>0.58399999999999996</v>
      </c>
      <c r="V3617" s="110">
        <f>IF('3B-Air transport'!AG$68="no"," ",ROUND(S3617,4))</f>
        <v>0.58399999999999996</v>
      </c>
      <c r="W3617" s="110"/>
      <c r="AB3617" s="110">
        <f t="shared" si="224"/>
        <v>0.58400000000000041</v>
      </c>
      <c r="AC3617" s="110">
        <f>IF('3C-Water transport'!AG$56="no"," ",ROUND(AB3617,4))</f>
        <v>0.58399999999999996</v>
      </c>
      <c r="AD3617" s="110">
        <f>IF('3C-Water transport'!AG$57="no"," ",ROUND(AB3617,4))</f>
        <v>0.58399999999999996</v>
      </c>
      <c r="AE3617" s="110">
        <f>IF('3C-Water transport'!AG$58="no"," ",ROUND(AB3617,4))</f>
        <v>0.58399999999999996</v>
      </c>
    </row>
    <row r="3618" spans="5:31" x14ac:dyDescent="0.25">
      <c r="E3618" s="110">
        <f t="shared" si="222"/>
        <v>0.58500000000000041</v>
      </c>
      <c r="F3618" s="110">
        <f>IF('3A-Rail transport'!$AG$56="no"," ",ROUND(E3618,4))</f>
        <v>0.58499999999999996</v>
      </c>
      <c r="G3618" s="110">
        <f>IF('3A-Rail transport'!$AG$57="no"," ",ROUND(E3618,4))</f>
        <v>0.58499999999999996</v>
      </c>
      <c r="H3618" s="110"/>
      <c r="S3618" s="110">
        <f t="shared" si="223"/>
        <v>0.58500000000000041</v>
      </c>
      <c r="T3618" s="110">
        <f>IF('3B-Air transport'!AG$66="no"," ",ROUND(S3618,4))</f>
        <v>0.58499999999999996</v>
      </c>
      <c r="U3618" s="110">
        <f>IF('3B-Air transport'!AG$67="no"," ",ROUND(S3618,4))</f>
        <v>0.58499999999999996</v>
      </c>
      <c r="V3618" s="110">
        <f>IF('3B-Air transport'!AG$68="no"," ",ROUND(S3618,4))</f>
        <v>0.58499999999999996</v>
      </c>
      <c r="W3618" s="110"/>
      <c r="AB3618" s="110">
        <f t="shared" si="224"/>
        <v>0.58500000000000041</v>
      </c>
      <c r="AC3618" s="110">
        <f>IF('3C-Water transport'!AG$56="no"," ",ROUND(AB3618,4))</f>
        <v>0.58499999999999996</v>
      </c>
      <c r="AD3618" s="110">
        <f>IF('3C-Water transport'!AG$57="no"," ",ROUND(AB3618,4))</f>
        <v>0.58499999999999996</v>
      </c>
      <c r="AE3618" s="110">
        <f>IF('3C-Water transport'!AG$58="no"," ",ROUND(AB3618,4))</f>
        <v>0.58499999999999996</v>
      </c>
    </row>
    <row r="3619" spans="5:31" x14ac:dyDescent="0.25">
      <c r="E3619" s="110">
        <f t="shared" si="222"/>
        <v>0.58600000000000041</v>
      </c>
      <c r="F3619" s="110">
        <f>IF('3A-Rail transport'!$AG$56="no"," ",ROUND(E3619,4))</f>
        <v>0.58599999999999997</v>
      </c>
      <c r="G3619" s="110">
        <f>IF('3A-Rail transport'!$AG$57="no"," ",ROUND(E3619,4))</f>
        <v>0.58599999999999997</v>
      </c>
      <c r="H3619" s="110"/>
      <c r="S3619" s="110">
        <f t="shared" si="223"/>
        <v>0.58600000000000041</v>
      </c>
      <c r="T3619" s="110">
        <f>IF('3B-Air transport'!AG$66="no"," ",ROUND(S3619,4))</f>
        <v>0.58599999999999997</v>
      </c>
      <c r="U3619" s="110">
        <f>IF('3B-Air transport'!AG$67="no"," ",ROUND(S3619,4))</f>
        <v>0.58599999999999997</v>
      </c>
      <c r="V3619" s="110">
        <f>IF('3B-Air transport'!AG$68="no"," ",ROUND(S3619,4))</f>
        <v>0.58599999999999997</v>
      </c>
      <c r="W3619" s="110"/>
      <c r="AB3619" s="110">
        <f t="shared" si="224"/>
        <v>0.58600000000000041</v>
      </c>
      <c r="AC3619" s="110">
        <f>IF('3C-Water transport'!AG$56="no"," ",ROUND(AB3619,4))</f>
        <v>0.58599999999999997</v>
      </c>
      <c r="AD3619" s="110">
        <f>IF('3C-Water transport'!AG$57="no"," ",ROUND(AB3619,4))</f>
        <v>0.58599999999999997</v>
      </c>
      <c r="AE3619" s="110">
        <f>IF('3C-Water transport'!AG$58="no"," ",ROUND(AB3619,4))</f>
        <v>0.58599999999999997</v>
      </c>
    </row>
    <row r="3620" spans="5:31" x14ac:dyDescent="0.25">
      <c r="E3620" s="110">
        <f t="shared" si="222"/>
        <v>0.58700000000000041</v>
      </c>
      <c r="F3620" s="110">
        <f>IF('3A-Rail transport'!$AG$56="no"," ",ROUND(E3620,4))</f>
        <v>0.58699999999999997</v>
      </c>
      <c r="G3620" s="110">
        <f>IF('3A-Rail transport'!$AG$57="no"," ",ROUND(E3620,4))</f>
        <v>0.58699999999999997</v>
      </c>
      <c r="H3620" s="110"/>
      <c r="S3620" s="110">
        <f t="shared" si="223"/>
        <v>0.58700000000000041</v>
      </c>
      <c r="T3620" s="110">
        <f>IF('3B-Air transport'!AG$66="no"," ",ROUND(S3620,4))</f>
        <v>0.58699999999999997</v>
      </c>
      <c r="U3620" s="110">
        <f>IF('3B-Air transport'!AG$67="no"," ",ROUND(S3620,4))</f>
        <v>0.58699999999999997</v>
      </c>
      <c r="V3620" s="110">
        <f>IF('3B-Air transport'!AG$68="no"," ",ROUND(S3620,4))</f>
        <v>0.58699999999999997</v>
      </c>
      <c r="W3620" s="110"/>
      <c r="AB3620" s="110">
        <f t="shared" si="224"/>
        <v>0.58700000000000041</v>
      </c>
      <c r="AC3620" s="110">
        <f>IF('3C-Water transport'!AG$56="no"," ",ROUND(AB3620,4))</f>
        <v>0.58699999999999997</v>
      </c>
      <c r="AD3620" s="110">
        <f>IF('3C-Water transport'!AG$57="no"," ",ROUND(AB3620,4))</f>
        <v>0.58699999999999997</v>
      </c>
      <c r="AE3620" s="110">
        <f>IF('3C-Water transport'!AG$58="no"," ",ROUND(AB3620,4))</f>
        <v>0.58699999999999997</v>
      </c>
    </row>
    <row r="3621" spans="5:31" x14ac:dyDescent="0.25">
      <c r="E3621" s="110">
        <f t="shared" si="222"/>
        <v>0.58800000000000041</v>
      </c>
      <c r="F3621" s="110">
        <f>IF('3A-Rail transport'!$AG$56="no"," ",ROUND(E3621,4))</f>
        <v>0.58799999999999997</v>
      </c>
      <c r="G3621" s="110">
        <f>IF('3A-Rail transport'!$AG$57="no"," ",ROUND(E3621,4))</f>
        <v>0.58799999999999997</v>
      </c>
      <c r="H3621" s="110"/>
      <c r="S3621" s="110">
        <f t="shared" si="223"/>
        <v>0.58800000000000041</v>
      </c>
      <c r="T3621" s="110">
        <f>IF('3B-Air transport'!AG$66="no"," ",ROUND(S3621,4))</f>
        <v>0.58799999999999997</v>
      </c>
      <c r="U3621" s="110">
        <f>IF('3B-Air transport'!AG$67="no"," ",ROUND(S3621,4))</f>
        <v>0.58799999999999997</v>
      </c>
      <c r="V3621" s="110">
        <f>IF('3B-Air transport'!AG$68="no"," ",ROUND(S3621,4))</f>
        <v>0.58799999999999997</v>
      </c>
      <c r="W3621" s="110"/>
      <c r="AB3621" s="110">
        <f t="shared" si="224"/>
        <v>0.58800000000000041</v>
      </c>
      <c r="AC3621" s="110">
        <f>IF('3C-Water transport'!AG$56="no"," ",ROUND(AB3621,4))</f>
        <v>0.58799999999999997</v>
      </c>
      <c r="AD3621" s="110">
        <f>IF('3C-Water transport'!AG$57="no"," ",ROUND(AB3621,4))</f>
        <v>0.58799999999999997</v>
      </c>
      <c r="AE3621" s="110">
        <f>IF('3C-Water transport'!AG$58="no"," ",ROUND(AB3621,4))</f>
        <v>0.58799999999999997</v>
      </c>
    </row>
    <row r="3622" spans="5:31" x14ac:dyDescent="0.25">
      <c r="E3622" s="110">
        <f t="shared" si="222"/>
        <v>0.58900000000000041</v>
      </c>
      <c r="F3622" s="110">
        <f>IF('3A-Rail transport'!$AG$56="no"," ",ROUND(E3622,4))</f>
        <v>0.58899999999999997</v>
      </c>
      <c r="G3622" s="110">
        <f>IF('3A-Rail transport'!$AG$57="no"," ",ROUND(E3622,4))</f>
        <v>0.58899999999999997</v>
      </c>
      <c r="H3622" s="110"/>
      <c r="S3622" s="110">
        <f t="shared" si="223"/>
        <v>0.58900000000000041</v>
      </c>
      <c r="T3622" s="110">
        <f>IF('3B-Air transport'!AG$66="no"," ",ROUND(S3622,4))</f>
        <v>0.58899999999999997</v>
      </c>
      <c r="U3622" s="110">
        <f>IF('3B-Air transport'!AG$67="no"," ",ROUND(S3622,4))</f>
        <v>0.58899999999999997</v>
      </c>
      <c r="V3622" s="110">
        <f>IF('3B-Air transport'!AG$68="no"," ",ROUND(S3622,4))</f>
        <v>0.58899999999999997</v>
      </c>
      <c r="W3622" s="110"/>
      <c r="AB3622" s="110">
        <f t="shared" si="224"/>
        <v>0.58900000000000041</v>
      </c>
      <c r="AC3622" s="110">
        <f>IF('3C-Water transport'!AG$56="no"," ",ROUND(AB3622,4))</f>
        <v>0.58899999999999997</v>
      </c>
      <c r="AD3622" s="110">
        <f>IF('3C-Water transport'!AG$57="no"," ",ROUND(AB3622,4))</f>
        <v>0.58899999999999997</v>
      </c>
      <c r="AE3622" s="110">
        <f>IF('3C-Water transport'!AG$58="no"," ",ROUND(AB3622,4))</f>
        <v>0.58899999999999997</v>
      </c>
    </row>
    <row r="3623" spans="5:31" x14ac:dyDescent="0.25">
      <c r="E3623" s="110">
        <f t="shared" si="222"/>
        <v>0.59000000000000041</v>
      </c>
      <c r="F3623" s="110">
        <f>IF('3A-Rail transport'!$AG$56="no"," ",ROUND(E3623,4))</f>
        <v>0.59</v>
      </c>
      <c r="G3623" s="110">
        <f>IF('3A-Rail transport'!$AG$57="no"," ",ROUND(E3623,4))</f>
        <v>0.59</v>
      </c>
      <c r="H3623" s="110"/>
      <c r="S3623" s="110">
        <f t="shared" si="223"/>
        <v>0.59000000000000041</v>
      </c>
      <c r="T3623" s="110">
        <f>IF('3B-Air transport'!AG$66="no"," ",ROUND(S3623,4))</f>
        <v>0.59</v>
      </c>
      <c r="U3623" s="110">
        <f>IF('3B-Air transport'!AG$67="no"," ",ROUND(S3623,4))</f>
        <v>0.59</v>
      </c>
      <c r="V3623" s="110">
        <f>IF('3B-Air transport'!AG$68="no"," ",ROUND(S3623,4))</f>
        <v>0.59</v>
      </c>
      <c r="W3623" s="110"/>
      <c r="AB3623" s="110">
        <f t="shared" si="224"/>
        <v>0.59000000000000041</v>
      </c>
      <c r="AC3623" s="110">
        <f>IF('3C-Water transport'!AG$56="no"," ",ROUND(AB3623,4))</f>
        <v>0.59</v>
      </c>
      <c r="AD3623" s="110">
        <f>IF('3C-Water transport'!AG$57="no"," ",ROUND(AB3623,4))</f>
        <v>0.59</v>
      </c>
      <c r="AE3623" s="110">
        <f>IF('3C-Water transport'!AG$58="no"," ",ROUND(AB3623,4))</f>
        <v>0.59</v>
      </c>
    </row>
    <row r="3624" spans="5:31" x14ac:dyDescent="0.25">
      <c r="E3624" s="110">
        <f t="shared" si="222"/>
        <v>0.59100000000000041</v>
      </c>
      <c r="F3624" s="110">
        <f>IF('3A-Rail transport'!$AG$56="no"," ",ROUND(E3624,4))</f>
        <v>0.59099999999999997</v>
      </c>
      <c r="G3624" s="110">
        <f>IF('3A-Rail transport'!$AG$57="no"," ",ROUND(E3624,4))</f>
        <v>0.59099999999999997</v>
      </c>
      <c r="H3624" s="110"/>
      <c r="S3624" s="110">
        <f t="shared" si="223"/>
        <v>0.59100000000000041</v>
      </c>
      <c r="T3624" s="110">
        <f>IF('3B-Air transport'!AG$66="no"," ",ROUND(S3624,4))</f>
        <v>0.59099999999999997</v>
      </c>
      <c r="U3624" s="110">
        <f>IF('3B-Air transport'!AG$67="no"," ",ROUND(S3624,4))</f>
        <v>0.59099999999999997</v>
      </c>
      <c r="V3624" s="110">
        <f>IF('3B-Air transport'!AG$68="no"," ",ROUND(S3624,4))</f>
        <v>0.59099999999999997</v>
      </c>
      <c r="W3624" s="110"/>
      <c r="AB3624" s="110">
        <f t="shared" si="224"/>
        <v>0.59100000000000041</v>
      </c>
      <c r="AC3624" s="110">
        <f>IF('3C-Water transport'!AG$56="no"," ",ROUND(AB3624,4))</f>
        <v>0.59099999999999997</v>
      </c>
      <c r="AD3624" s="110">
        <f>IF('3C-Water transport'!AG$57="no"," ",ROUND(AB3624,4))</f>
        <v>0.59099999999999997</v>
      </c>
      <c r="AE3624" s="110">
        <f>IF('3C-Water transport'!AG$58="no"," ",ROUND(AB3624,4))</f>
        <v>0.59099999999999997</v>
      </c>
    </row>
    <row r="3625" spans="5:31" x14ac:dyDescent="0.25">
      <c r="E3625" s="110">
        <f t="shared" si="222"/>
        <v>0.59200000000000041</v>
      </c>
      <c r="F3625" s="110">
        <f>IF('3A-Rail transport'!$AG$56="no"," ",ROUND(E3625,4))</f>
        <v>0.59199999999999997</v>
      </c>
      <c r="G3625" s="110">
        <f>IF('3A-Rail transport'!$AG$57="no"," ",ROUND(E3625,4))</f>
        <v>0.59199999999999997</v>
      </c>
      <c r="H3625" s="110"/>
      <c r="S3625" s="110">
        <f t="shared" si="223"/>
        <v>0.59200000000000041</v>
      </c>
      <c r="T3625" s="110">
        <f>IF('3B-Air transport'!AG$66="no"," ",ROUND(S3625,4))</f>
        <v>0.59199999999999997</v>
      </c>
      <c r="U3625" s="110">
        <f>IF('3B-Air transport'!AG$67="no"," ",ROUND(S3625,4))</f>
        <v>0.59199999999999997</v>
      </c>
      <c r="V3625" s="110">
        <f>IF('3B-Air transport'!AG$68="no"," ",ROUND(S3625,4))</f>
        <v>0.59199999999999997</v>
      </c>
      <c r="W3625" s="110"/>
      <c r="AB3625" s="110">
        <f t="shared" si="224"/>
        <v>0.59200000000000041</v>
      </c>
      <c r="AC3625" s="110">
        <f>IF('3C-Water transport'!AG$56="no"," ",ROUND(AB3625,4))</f>
        <v>0.59199999999999997</v>
      </c>
      <c r="AD3625" s="110">
        <f>IF('3C-Water transport'!AG$57="no"," ",ROUND(AB3625,4))</f>
        <v>0.59199999999999997</v>
      </c>
      <c r="AE3625" s="110">
        <f>IF('3C-Water transport'!AG$58="no"," ",ROUND(AB3625,4))</f>
        <v>0.59199999999999997</v>
      </c>
    </row>
    <row r="3626" spans="5:31" x14ac:dyDescent="0.25">
      <c r="E3626" s="110">
        <f t="shared" si="222"/>
        <v>0.59300000000000042</v>
      </c>
      <c r="F3626" s="110">
        <f>IF('3A-Rail transport'!$AG$56="no"," ",ROUND(E3626,4))</f>
        <v>0.59299999999999997</v>
      </c>
      <c r="G3626" s="110">
        <f>IF('3A-Rail transport'!$AG$57="no"," ",ROUND(E3626,4))</f>
        <v>0.59299999999999997</v>
      </c>
      <c r="H3626" s="110"/>
      <c r="S3626" s="110">
        <f t="shared" si="223"/>
        <v>0.59300000000000042</v>
      </c>
      <c r="T3626" s="110">
        <f>IF('3B-Air transport'!AG$66="no"," ",ROUND(S3626,4))</f>
        <v>0.59299999999999997</v>
      </c>
      <c r="U3626" s="110">
        <f>IF('3B-Air transport'!AG$67="no"," ",ROUND(S3626,4))</f>
        <v>0.59299999999999997</v>
      </c>
      <c r="V3626" s="110">
        <f>IF('3B-Air transport'!AG$68="no"," ",ROUND(S3626,4))</f>
        <v>0.59299999999999997</v>
      </c>
      <c r="W3626" s="110"/>
      <c r="AB3626" s="110">
        <f t="shared" si="224"/>
        <v>0.59300000000000042</v>
      </c>
      <c r="AC3626" s="110">
        <f>IF('3C-Water transport'!AG$56="no"," ",ROUND(AB3626,4))</f>
        <v>0.59299999999999997</v>
      </c>
      <c r="AD3626" s="110">
        <f>IF('3C-Water transport'!AG$57="no"," ",ROUND(AB3626,4))</f>
        <v>0.59299999999999997</v>
      </c>
      <c r="AE3626" s="110">
        <f>IF('3C-Water transport'!AG$58="no"," ",ROUND(AB3626,4))</f>
        <v>0.59299999999999997</v>
      </c>
    </row>
    <row r="3627" spans="5:31" x14ac:dyDescent="0.25">
      <c r="E3627" s="110">
        <f t="shared" si="222"/>
        <v>0.59400000000000042</v>
      </c>
      <c r="F3627" s="110">
        <f>IF('3A-Rail transport'!$AG$56="no"," ",ROUND(E3627,4))</f>
        <v>0.59399999999999997</v>
      </c>
      <c r="G3627" s="110">
        <f>IF('3A-Rail transport'!$AG$57="no"," ",ROUND(E3627,4))</f>
        <v>0.59399999999999997</v>
      </c>
      <c r="H3627" s="110"/>
      <c r="S3627" s="110">
        <f t="shared" si="223"/>
        <v>0.59400000000000042</v>
      </c>
      <c r="T3627" s="110">
        <f>IF('3B-Air transport'!AG$66="no"," ",ROUND(S3627,4))</f>
        <v>0.59399999999999997</v>
      </c>
      <c r="U3627" s="110">
        <f>IF('3B-Air transport'!AG$67="no"," ",ROUND(S3627,4))</f>
        <v>0.59399999999999997</v>
      </c>
      <c r="V3627" s="110">
        <f>IF('3B-Air transport'!AG$68="no"," ",ROUND(S3627,4))</f>
        <v>0.59399999999999997</v>
      </c>
      <c r="W3627" s="110"/>
      <c r="AB3627" s="110">
        <f t="shared" si="224"/>
        <v>0.59400000000000042</v>
      </c>
      <c r="AC3627" s="110">
        <f>IF('3C-Water transport'!AG$56="no"," ",ROUND(AB3627,4))</f>
        <v>0.59399999999999997</v>
      </c>
      <c r="AD3627" s="110">
        <f>IF('3C-Water transport'!AG$57="no"," ",ROUND(AB3627,4))</f>
        <v>0.59399999999999997</v>
      </c>
      <c r="AE3627" s="110">
        <f>IF('3C-Water transport'!AG$58="no"," ",ROUND(AB3627,4))</f>
        <v>0.59399999999999997</v>
      </c>
    </row>
    <row r="3628" spans="5:31" x14ac:dyDescent="0.25">
      <c r="E3628" s="110">
        <f t="shared" si="222"/>
        <v>0.59500000000000042</v>
      </c>
      <c r="F3628" s="110">
        <f>IF('3A-Rail transport'!$AG$56="no"," ",ROUND(E3628,4))</f>
        <v>0.59499999999999997</v>
      </c>
      <c r="G3628" s="110">
        <f>IF('3A-Rail transport'!$AG$57="no"," ",ROUND(E3628,4))</f>
        <v>0.59499999999999997</v>
      </c>
      <c r="H3628" s="110"/>
      <c r="S3628" s="110">
        <f t="shared" si="223"/>
        <v>0.59500000000000042</v>
      </c>
      <c r="T3628" s="110">
        <f>IF('3B-Air transport'!AG$66="no"," ",ROUND(S3628,4))</f>
        <v>0.59499999999999997</v>
      </c>
      <c r="U3628" s="110">
        <f>IF('3B-Air transport'!AG$67="no"," ",ROUND(S3628,4))</f>
        <v>0.59499999999999997</v>
      </c>
      <c r="V3628" s="110">
        <f>IF('3B-Air transport'!AG$68="no"," ",ROUND(S3628,4))</f>
        <v>0.59499999999999997</v>
      </c>
      <c r="W3628" s="110"/>
      <c r="AB3628" s="110">
        <f t="shared" si="224"/>
        <v>0.59500000000000042</v>
      </c>
      <c r="AC3628" s="110">
        <f>IF('3C-Water transport'!AG$56="no"," ",ROUND(AB3628,4))</f>
        <v>0.59499999999999997</v>
      </c>
      <c r="AD3628" s="110">
        <f>IF('3C-Water transport'!AG$57="no"," ",ROUND(AB3628,4))</f>
        <v>0.59499999999999997</v>
      </c>
      <c r="AE3628" s="110">
        <f>IF('3C-Water transport'!AG$58="no"," ",ROUND(AB3628,4))</f>
        <v>0.59499999999999997</v>
      </c>
    </row>
    <row r="3629" spans="5:31" x14ac:dyDescent="0.25">
      <c r="E3629" s="110">
        <f t="shared" si="222"/>
        <v>0.59600000000000042</v>
      </c>
      <c r="F3629" s="110">
        <f>IF('3A-Rail transport'!$AG$56="no"," ",ROUND(E3629,4))</f>
        <v>0.59599999999999997</v>
      </c>
      <c r="G3629" s="110">
        <f>IF('3A-Rail transport'!$AG$57="no"," ",ROUND(E3629,4))</f>
        <v>0.59599999999999997</v>
      </c>
      <c r="H3629" s="110"/>
      <c r="S3629" s="110">
        <f t="shared" si="223"/>
        <v>0.59600000000000042</v>
      </c>
      <c r="T3629" s="110">
        <f>IF('3B-Air transport'!AG$66="no"," ",ROUND(S3629,4))</f>
        <v>0.59599999999999997</v>
      </c>
      <c r="U3629" s="110">
        <f>IF('3B-Air transport'!AG$67="no"," ",ROUND(S3629,4))</f>
        <v>0.59599999999999997</v>
      </c>
      <c r="V3629" s="110">
        <f>IF('3B-Air transport'!AG$68="no"," ",ROUND(S3629,4))</f>
        <v>0.59599999999999997</v>
      </c>
      <c r="W3629" s="110"/>
      <c r="AB3629" s="110">
        <f t="shared" si="224"/>
        <v>0.59600000000000042</v>
      </c>
      <c r="AC3629" s="110">
        <f>IF('3C-Water transport'!AG$56="no"," ",ROUND(AB3629,4))</f>
        <v>0.59599999999999997</v>
      </c>
      <c r="AD3629" s="110">
        <f>IF('3C-Water transport'!AG$57="no"," ",ROUND(AB3629,4))</f>
        <v>0.59599999999999997</v>
      </c>
      <c r="AE3629" s="110">
        <f>IF('3C-Water transport'!AG$58="no"," ",ROUND(AB3629,4))</f>
        <v>0.59599999999999997</v>
      </c>
    </row>
    <row r="3630" spans="5:31" x14ac:dyDescent="0.25">
      <c r="E3630" s="110">
        <f t="shared" si="222"/>
        <v>0.59700000000000042</v>
      </c>
      <c r="F3630" s="110">
        <f>IF('3A-Rail transport'!$AG$56="no"," ",ROUND(E3630,4))</f>
        <v>0.59699999999999998</v>
      </c>
      <c r="G3630" s="110">
        <f>IF('3A-Rail transport'!$AG$57="no"," ",ROUND(E3630,4))</f>
        <v>0.59699999999999998</v>
      </c>
      <c r="H3630" s="110"/>
      <c r="S3630" s="110">
        <f t="shared" si="223"/>
        <v>0.59700000000000042</v>
      </c>
      <c r="T3630" s="110">
        <f>IF('3B-Air transport'!AG$66="no"," ",ROUND(S3630,4))</f>
        <v>0.59699999999999998</v>
      </c>
      <c r="U3630" s="110">
        <f>IF('3B-Air transport'!AG$67="no"," ",ROUND(S3630,4))</f>
        <v>0.59699999999999998</v>
      </c>
      <c r="V3630" s="110">
        <f>IF('3B-Air transport'!AG$68="no"," ",ROUND(S3630,4))</f>
        <v>0.59699999999999998</v>
      </c>
      <c r="W3630" s="110"/>
      <c r="AB3630" s="110">
        <f t="shared" si="224"/>
        <v>0.59700000000000042</v>
      </c>
      <c r="AC3630" s="110">
        <f>IF('3C-Water transport'!AG$56="no"," ",ROUND(AB3630,4))</f>
        <v>0.59699999999999998</v>
      </c>
      <c r="AD3630" s="110">
        <f>IF('3C-Water transport'!AG$57="no"," ",ROUND(AB3630,4))</f>
        <v>0.59699999999999998</v>
      </c>
      <c r="AE3630" s="110">
        <f>IF('3C-Water transport'!AG$58="no"," ",ROUND(AB3630,4))</f>
        <v>0.59699999999999998</v>
      </c>
    </row>
    <row r="3631" spans="5:31" x14ac:dyDescent="0.25">
      <c r="E3631" s="110">
        <f t="shared" si="222"/>
        <v>0.59800000000000042</v>
      </c>
      <c r="F3631" s="110">
        <f>IF('3A-Rail transport'!$AG$56="no"," ",ROUND(E3631,4))</f>
        <v>0.59799999999999998</v>
      </c>
      <c r="G3631" s="110">
        <f>IF('3A-Rail transport'!$AG$57="no"," ",ROUND(E3631,4))</f>
        <v>0.59799999999999998</v>
      </c>
      <c r="H3631" s="110"/>
      <c r="S3631" s="110">
        <f t="shared" si="223"/>
        <v>0.59800000000000042</v>
      </c>
      <c r="T3631" s="110">
        <f>IF('3B-Air transport'!AG$66="no"," ",ROUND(S3631,4))</f>
        <v>0.59799999999999998</v>
      </c>
      <c r="U3631" s="110">
        <f>IF('3B-Air transport'!AG$67="no"," ",ROUND(S3631,4))</f>
        <v>0.59799999999999998</v>
      </c>
      <c r="V3631" s="110">
        <f>IF('3B-Air transport'!AG$68="no"," ",ROUND(S3631,4))</f>
        <v>0.59799999999999998</v>
      </c>
      <c r="W3631" s="110"/>
      <c r="AB3631" s="110">
        <f t="shared" si="224"/>
        <v>0.59800000000000042</v>
      </c>
      <c r="AC3631" s="110">
        <f>IF('3C-Water transport'!AG$56="no"," ",ROUND(AB3631,4))</f>
        <v>0.59799999999999998</v>
      </c>
      <c r="AD3631" s="110">
        <f>IF('3C-Water transport'!AG$57="no"," ",ROUND(AB3631,4))</f>
        <v>0.59799999999999998</v>
      </c>
      <c r="AE3631" s="110">
        <f>IF('3C-Water transport'!AG$58="no"," ",ROUND(AB3631,4))</f>
        <v>0.59799999999999998</v>
      </c>
    </row>
    <row r="3632" spans="5:31" x14ac:dyDescent="0.25">
      <c r="E3632" s="110">
        <f t="shared" si="222"/>
        <v>0.59900000000000042</v>
      </c>
      <c r="F3632" s="110">
        <f>IF('3A-Rail transport'!$AG$56="no"," ",ROUND(E3632,4))</f>
        <v>0.59899999999999998</v>
      </c>
      <c r="G3632" s="110">
        <f>IF('3A-Rail transport'!$AG$57="no"," ",ROUND(E3632,4))</f>
        <v>0.59899999999999998</v>
      </c>
      <c r="H3632" s="110"/>
      <c r="S3632" s="110">
        <f t="shared" si="223"/>
        <v>0.59900000000000042</v>
      </c>
      <c r="T3632" s="110">
        <f>IF('3B-Air transport'!AG$66="no"," ",ROUND(S3632,4))</f>
        <v>0.59899999999999998</v>
      </c>
      <c r="U3632" s="110">
        <f>IF('3B-Air transport'!AG$67="no"," ",ROUND(S3632,4))</f>
        <v>0.59899999999999998</v>
      </c>
      <c r="V3632" s="110">
        <f>IF('3B-Air transport'!AG$68="no"," ",ROUND(S3632,4))</f>
        <v>0.59899999999999998</v>
      </c>
      <c r="W3632" s="110"/>
      <c r="AB3632" s="110">
        <f t="shared" si="224"/>
        <v>0.59900000000000042</v>
      </c>
      <c r="AC3632" s="110">
        <f>IF('3C-Water transport'!AG$56="no"," ",ROUND(AB3632,4))</f>
        <v>0.59899999999999998</v>
      </c>
      <c r="AD3632" s="110">
        <f>IF('3C-Water transport'!AG$57="no"," ",ROUND(AB3632,4))</f>
        <v>0.59899999999999998</v>
      </c>
      <c r="AE3632" s="110">
        <f>IF('3C-Water transport'!AG$58="no"," ",ROUND(AB3632,4))</f>
        <v>0.59899999999999998</v>
      </c>
    </row>
    <row r="3633" spans="5:31" x14ac:dyDescent="0.25">
      <c r="E3633" s="110">
        <f t="shared" si="222"/>
        <v>0.60000000000000042</v>
      </c>
      <c r="F3633" s="110">
        <f>IF('3A-Rail transport'!$AG$56="no"," ",ROUND(E3633,4))</f>
        <v>0.6</v>
      </c>
      <c r="G3633" s="110">
        <f>IF('3A-Rail transport'!$AG$57="no"," ",ROUND(E3633,4))</f>
        <v>0.6</v>
      </c>
      <c r="H3633" s="110"/>
      <c r="S3633" s="110">
        <f t="shared" si="223"/>
        <v>0.60000000000000042</v>
      </c>
      <c r="T3633" s="110">
        <f>IF('3B-Air transport'!AG$66="no"," ",ROUND(S3633,4))</f>
        <v>0.6</v>
      </c>
      <c r="U3633" s="110">
        <f>IF('3B-Air transport'!AG$67="no"," ",ROUND(S3633,4))</f>
        <v>0.6</v>
      </c>
      <c r="V3633" s="110">
        <f>IF('3B-Air transport'!AG$68="no"," ",ROUND(S3633,4))</f>
        <v>0.6</v>
      </c>
      <c r="W3633" s="110"/>
      <c r="AB3633" s="110">
        <f t="shared" si="224"/>
        <v>0.60000000000000042</v>
      </c>
      <c r="AC3633" s="110">
        <f>IF('3C-Water transport'!AG$56="no"," ",ROUND(AB3633,4))</f>
        <v>0.6</v>
      </c>
      <c r="AD3633" s="110">
        <f>IF('3C-Water transport'!AG$57="no"," ",ROUND(AB3633,4))</f>
        <v>0.6</v>
      </c>
      <c r="AE3633" s="110">
        <f>IF('3C-Water transport'!AG$58="no"," ",ROUND(AB3633,4))</f>
        <v>0.6</v>
      </c>
    </row>
    <row r="3634" spans="5:31" x14ac:dyDescent="0.25">
      <c r="E3634" s="110">
        <f t="shared" si="222"/>
        <v>0.60100000000000042</v>
      </c>
      <c r="F3634" s="110">
        <f>IF('3A-Rail transport'!$AG$56="no"," ",ROUND(E3634,4))</f>
        <v>0.60099999999999998</v>
      </c>
      <c r="G3634" s="110">
        <f>IF('3A-Rail transport'!$AG$57="no"," ",ROUND(E3634,4))</f>
        <v>0.60099999999999998</v>
      </c>
      <c r="H3634" s="110"/>
      <c r="S3634" s="110">
        <f t="shared" si="223"/>
        <v>0.60100000000000042</v>
      </c>
      <c r="T3634" s="110">
        <f>IF('3B-Air transport'!AG$66="no"," ",ROUND(S3634,4))</f>
        <v>0.60099999999999998</v>
      </c>
      <c r="U3634" s="110">
        <f>IF('3B-Air transport'!AG$67="no"," ",ROUND(S3634,4))</f>
        <v>0.60099999999999998</v>
      </c>
      <c r="V3634" s="110">
        <f>IF('3B-Air transport'!AG$68="no"," ",ROUND(S3634,4))</f>
        <v>0.60099999999999998</v>
      </c>
      <c r="W3634" s="110"/>
      <c r="AB3634" s="110">
        <f t="shared" si="224"/>
        <v>0.60100000000000042</v>
      </c>
      <c r="AC3634" s="110">
        <f>IF('3C-Water transport'!AG$56="no"," ",ROUND(AB3634,4))</f>
        <v>0.60099999999999998</v>
      </c>
      <c r="AD3634" s="110">
        <f>IF('3C-Water transport'!AG$57="no"," ",ROUND(AB3634,4))</f>
        <v>0.60099999999999998</v>
      </c>
      <c r="AE3634" s="110">
        <f>IF('3C-Water transport'!AG$58="no"," ",ROUND(AB3634,4))</f>
        <v>0.60099999999999998</v>
      </c>
    </row>
    <row r="3635" spans="5:31" x14ac:dyDescent="0.25">
      <c r="E3635" s="110">
        <f t="shared" si="222"/>
        <v>0.60200000000000042</v>
      </c>
      <c r="F3635" s="110">
        <f>IF('3A-Rail transport'!$AG$56="no"," ",ROUND(E3635,4))</f>
        <v>0.60199999999999998</v>
      </c>
      <c r="G3635" s="110">
        <f>IF('3A-Rail transport'!$AG$57="no"," ",ROUND(E3635,4))</f>
        <v>0.60199999999999998</v>
      </c>
      <c r="H3635" s="110"/>
      <c r="S3635" s="110">
        <f t="shared" si="223"/>
        <v>0.60200000000000042</v>
      </c>
      <c r="T3635" s="110">
        <f>IF('3B-Air transport'!AG$66="no"," ",ROUND(S3635,4))</f>
        <v>0.60199999999999998</v>
      </c>
      <c r="U3635" s="110">
        <f>IF('3B-Air transport'!AG$67="no"," ",ROUND(S3635,4))</f>
        <v>0.60199999999999998</v>
      </c>
      <c r="V3635" s="110">
        <f>IF('3B-Air transport'!AG$68="no"," ",ROUND(S3635,4))</f>
        <v>0.60199999999999998</v>
      </c>
      <c r="W3635" s="110"/>
      <c r="AB3635" s="110">
        <f t="shared" si="224"/>
        <v>0.60200000000000042</v>
      </c>
      <c r="AC3635" s="110">
        <f>IF('3C-Water transport'!AG$56="no"," ",ROUND(AB3635,4))</f>
        <v>0.60199999999999998</v>
      </c>
      <c r="AD3635" s="110">
        <f>IF('3C-Water transport'!AG$57="no"," ",ROUND(AB3635,4))</f>
        <v>0.60199999999999998</v>
      </c>
      <c r="AE3635" s="110">
        <f>IF('3C-Water transport'!AG$58="no"," ",ROUND(AB3635,4))</f>
        <v>0.60199999999999998</v>
      </c>
    </row>
    <row r="3636" spans="5:31" x14ac:dyDescent="0.25">
      <c r="E3636" s="110">
        <f t="shared" si="222"/>
        <v>0.60300000000000042</v>
      </c>
      <c r="F3636" s="110">
        <f>IF('3A-Rail transport'!$AG$56="no"," ",ROUND(E3636,4))</f>
        <v>0.60299999999999998</v>
      </c>
      <c r="G3636" s="110">
        <f>IF('3A-Rail transport'!$AG$57="no"," ",ROUND(E3636,4))</f>
        <v>0.60299999999999998</v>
      </c>
      <c r="H3636" s="110"/>
      <c r="S3636" s="110">
        <f t="shared" si="223"/>
        <v>0.60300000000000042</v>
      </c>
      <c r="T3636" s="110">
        <f>IF('3B-Air transport'!AG$66="no"," ",ROUND(S3636,4))</f>
        <v>0.60299999999999998</v>
      </c>
      <c r="U3636" s="110">
        <f>IF('3B-Air transport'!AG$67="no"," ",ROUND(S3636,4))</f>
        <v>0.60299999999999998</v>
      </c>
      <c r="V3636" s="110">
        <f>IF('3B-Air transport'!AG$68="no"," ",ROUND(S3636,4))</f>
        <v>0.60299999999999998</v>
      </c>
      <c r="W3636" s="110"/>
      <c r="AB3636" s="110">
        <f t="shared" si="224"/>
        <v>0.60300000000000042</v>
      </c>
      <c r="AC3636" s="110">
        <f>IF('3C-Water transport'!AG$56="no"," ",ROUND(AB3636,4))</f>
        <v>0.60299999999999998</v>
      </c>
      <c r="AD3636" s="110">
        <f>IF('3C-Water transport'!AG$57="no"," ",ROUND(AB3636,4))</f>
        <v>0.60299999999999998</v>
      </c>
      <c r="AE3636" s="110">
        <f>IF('3C-Water transport'!AG$58="no"," ",ROUND(AB3636,4))</f>
        <v>0.60299999999999998</v>
      </c>
    </row>
    <row r="3637" spans="5:31" x14ac:dyDescent="0.25">
      <c r="E3637" s="110">
        <f t="shared" si="222"/>
        <v>0.60400000000000043</v>
      </c>
      <c r="F3637" s="110">
        <f>IF('3A-Rail transport'!$AG$56="no"," ",ROUND(E3637,4))</f>
        <v>0.60399999999999998</v>
      </c>
      <c r="G3637" s="110">
        <f>IF('3A-Rail transport'!$AG$57="no"," ",ROUND(E3637,4))</f>
        <v>0.60399999999999998</v>
      </c>
      <c r="H3637" s="110"/>
      <c r="S3637" s="110">
        <f t="shared" si="223"/>
        <v>0.60400000000000043</v>
      </c>
      <c r="T3637" s="110">
        <f>IF('3B-Air transport'!AG$66="no"," ",ROUND(S3637,4))</f>
        <v>0.60399999999999998</v>
      </c>
      <c r="U3637" s="110">
        <f>IF('3B-Air transport'!AG$67="no"," ",ROUND(S3637,4))</f>
        <v>0.60399999999999998</v>
      </c>
      <c r="V3637" s="110">
        <f>IF('3B-Air transport'!AG$68="no"," ",ROUND(S3637,4))</f>
        <v>0.60399999999999998</v>
      </c>
      <c r="W3637" s="110"/>
      <c r="AB3637" s="110">
        <f t="shared" si="224"/>
        <v>0.60400000000000043</v>
      </c>
      <c r="AC3637" s="110">
        <f>IF('3C-Water transport'!AG$56="no"," ",ROUND(AB3637,4))</f>
        <v>0.60399999999999998</v>
      </c>
      <c r="AD3637" s="110">
        <f>IF('3C-Water transport'!AG$57="no"," ",ROUND(AB3637,4))</f>
        <v>0.60399999999999998</v>
      </c>
      <c r="AE3637" s="110">
        <f>IF('3C-Water transport'!AG$58="no"," ",ROUND(AB3637,4))</f>
        <v>0.60399999999999998</v>
      </c>
    </row>
    <row r="3638" spans="5:31" x14ac:dyDescent="0.25">
      <c r="E3638" s="110">
        <f t="shared" si="222"/>
        <v>0.60500000000000043</v>
      </c>
      <c r="F3638" s="110">
        <f>IF('3A-Rail transport'!$AG$56="no"," ",ROUND(E3638,4))</f>
        <v>0.60499999999999998</v>
      </c>
      <c r="G3638" s="110">
        <f>IF('3A-Rail transport'!$AG$57="no"," ",ROUND(E3638,4))</f>
        <v>0.60499999999999998</v>
      </c>
      <c r="H3638" s="110"/>
      <c r="S3638" s="110">
        <f t="shared" si="223"/>
        <v>0.60500000000000043</v>
      </c>
      <c r="T3638" s="110">
        <f>IF('3B-Air transport'!AG$66="no"," ",ROUND(S3638,4))</f>
        <v>0.60499999999999998</v>
      </c>
      <c r="U3638" s="110">
        <f>IF('3B-Air transport'!AG$67="no"," ",ROUND(S3638,4))</f>
        <v>0.60499999999999998</v>
      </c>
      <c r="V3638" s="110">
        <f>IF('3B-Air transport'!AG$68="no"," ",ROUND(S3638,4))</f>
        <v>0.60499999999999998</v>
      </c>
      <c r="W3638" s="110"/>
      <c r="AB3638" s="110">
        <f t="shared" si="224"/>
        <v>0.60500000000000043</v>
      </c>
      <c r="AC3638" s="110">
        <f>IF('3C-Water transport'!AG$56="no"," ",ROUND(AB3638,4))</f>
        <v>0.60499999999999998</v>
      </c>
      <c r="AD3638" s="110">
        <f>IF('3C-Water transport'!AG$57="no"," ",ROUND(AB3638,4))</f>
        <v>0.60499999999999998</v>
      </c>
      <c r="AE3638" s="110">
        <f>IF('3C-Water transport'!AG$58="no"," ",ROUND(AB3638,4))</f>
        <v>0.60499999999999998</v>
      </c>
    </row>
    <row r="3639" spans="5:31" x14ac:dyDescent="0.25">
      <c r="E3639" s="110">
        <f t="shared" si="222"/>
        <v>0.60600000000000043</v>
      </c>
      <c r="F3639" s="110">
        <f>IF('3A-Rail transport'!$AG$56="no"," ",ROUND(E3639,4))</f>
        <v>0.60599999999999998</v>
      </c>
      <c r="G3639" s="110">
        <f>IF('3A-Rail transport'!$AG$57="no"," ",ROUND(E3639,4))</f>
        <v>0.60599999999999998</v>
      </c>
      <c r="H3639" s="110"/>
      <c r="S3639" s="110">
        <f t="shared" si="223"/>
        <v>0.60600000000000043</v>
      </c>
      <c r="T3639" s="110">
        <f>IF('3B-Air transport'!AG$66="no"," ",ROUND(S3639,4))</f>
        <v>0.60599999999999998</v>
      </c>
      <c r="U3639" s="110">
        <f>IF('3B-Air transport'!AG$67="no"," ",ROUND(S3639,4))</f>
        <v>0.60599999999999998</v>
      </c>
      <c r="V3639" s="110">
        <f>IF('3B-Air transport'!AG$68="no"," ",ROUND(S3639,4))</f>
        <v>0.60599999999999998</v>
      </c>
      <c r="W3639" s="110"/>
      <c r="AB3639" s="110">
        <f t="shared" si="224"/>
        <v>0.60600000000000043</v>
      </c>
      <c r="AC3639" s="110">
        <f>IF('3C-Water transport'!AG$56="no"," ",ROUND(AB3639,4))</f>
        <v>0.60599999999999998</v>
      </c>
      <c r="AD3639" s="110">
        <f>IF('3C-Water transport'!AG$57="no"," ",ROUND(AB3639,4))</f>
        <v>0.60599999999999998</v>
      </c>
      <c r="AE3639" s="110">
        <f>IF('3C-Water transport'!AG$58="no"," ",ROUND(AB3639,4))</f>
        <v>0.60599999999999998</v>
      </c>
    </row>
    <row r="3640" spans="5:31" x14ac:dyDescent="0.25">
      <c r="E3640" s="110">
        <f t="shared" si="222"/>
        <v>0.60700000000000043</v>
      </c>
      <c r="F3640" s="110">
        <f>IF('3A-Rail transport'!$AG$56="no"," ",ROUND(E3640,4))</f>
        <v>0.60699999999999998</v>
      </c>
      <c r="G3640" s="110">
        <f>IF('3A-Rail transport'!$AG$57="no"," ",ROUND(E3640,4))</f>
        <v>0.60699999999999998</v>
      </c>
      <c r="H3640" s="110"/>
      <c r="S3640" s="110">
        <f t="shared" si="223"/>
        <v>0.60700000000000043</v>
      </c>
      <c r="T3640" s="110">
        <f>IF('3B-Air transport'!AG$66="no"," ",ROUND(S3640,4))</f>
        <v>0.60699999999999998</v>
      </c>
      <c r="U3640" s="110">
        <f>IF('3B-Air transport'!AG$67="no"," ",ROUND(S3640,4))</f>
        <v>0.60699999999999998</v>
      </c>
      <c r="V3640" s="110">
        <f>IF('3B-Air transport'!AG$68="no"," ",ROUND(S3640,4))</f>
        <v>0.60699999999999998</v>
      </c>
      <c r="W3640" s="110"/>
      <c r="AB3640" s="110">
        <f t="shared" si="224"/>
        <v>0.60700000000000043</v>
      </c>
      <c r="AC3640" s="110">
        <f>IF('3C-Water transport'!AG$56="no"," ",ROUND(AB3640,4))</f>
        <v>0.60699999999999998</v>
      </c>
      <c r="AD3640" s="110">
        <f>IF('3C-Water transport'!AG$57="no"," ",ROUND(AB3640,4))</f>
        <v>0.60699999999999998</v>
      </c>
      <c r="AE3640" s="110">
        <f>IF('3C-Water transport'!AG$58="no"," ",ROUND(AB3640,4))</f>
        <v>0.60699999999999998</v>
      </c>
    </row>
    <row r="3641" spans="5:31" x14ac:dyDescent="0.25">
      <c r="E3641" s="110">
        <f t="shared" si="222"/>
        <v>0.60800000000000043</v>
      </c>
      <c r="F3641" s="110">
        <f>IF('3A-Rail transport'!$AG$56="no"," ",ROUND(E3641,4))</f>
        <v>0.60799999999999998</v>
      </c>
      <c r="G3641" s="110">
        <f>IF('3A-Rail transport'!$AG$57="no"," ",ROUND(E3641,4))</f>
        <v>0.60799999999999998</v>
      </c>
      <c r="H3641" s="110"/>
      <c r="S3641" s="110">
        <f t="shared" si="223"/>
        <v>0.60800000000000043</v>
      </c>
      <c r="T3641" s="110">
        <f>IF('3B-Air transport'!AG$66="no"," ",ROUND(S3641,4))</f>
        <v>0.60799999999999998</v>
      </c>
      <c r="U3641" s="110">
        <f>IF('3B-Air transport'!AG$67="no"," ",ROUND(S3641,4))</f>
        <v>0.60799999999999998</v>
      </c>
      <c r="V3641" s="110">
        <f>IF('3B-Air transport'!AG$68="no"," ",ROUND(S3641,4))</f>
        <v>0.60799999999999998</v>
      </c>
      <c r="W3641" s="110"/>
      <c r="AB3641" s="110">
        <f t="shared" si="224"/>
        <v>0.60800000000000043</v>
      </c>
      <c r="AC3641" s="110">
        <f>IF('3C-Water transport'!AG$56="no"," ",ROUND(AB3641,4))</f>
        <v>0.60799999999999998</v>
      </c>
      <c r="AD3641" s="110">
        <f>IF('3C-Water transport'!AG$57="no"," ",ROUND(AB3641,4))</f>
        <v>0.60799999999999998</v>
      </c>
      <c r="AE3641" s="110">
        <f>IF('3C-Water transport'!AG$58="no"," ",ROUND(AB3641,4))</f>
        <v>0.60799999999999998</v>
      </c>
    </row>
    <row r="3642" spans="5:31" x14ac:dyDescent="0.25">
      <c r="E3642" s="110">
        <f t="shared" si="222"/>
        <v>0.60900000000000043</v>
      </c>
      <c r="F3642" s="110">
        <f>IF('3A-Rail transport'!$AG$56="no"," ",ROUND(E3642,4))</f>
        <v>0.60899999999999999</v>
      </c>
      <c r="G3642" s="110">
        <f>IF('3A-Rail transport'!$AG$57="no"," ",ROUND(E3642,4))</f>
        <v>0.60899999999999999</v>
      </c>
      <c r="H3642" s="110"/>
      <c r="S3642" s="110">
        <f t="shared" si="223"/>
        <v>0.60900000000000043</v>
      </c>
      <c r="T3642" s="110">
        <f>IF('3B-Air transport'!AG$66="no"," ",ROUND(S3642,4))</f>
        <v>0.60899999999999999</v>
      </c>
      <c r="U3642" s="110">
        <f>IF('3B-Air transport'!AG$67="no"," ",ROUND(S3642,4))</f>
        <v>0.60899999999999999</v>
      </c>
      <c r="V3642" s="110">
        <f>IF('3B-Air transport'!AG$68="no"," ",ROUND(S3642,4))</f>
        <v>0.60899999999999999</v>
      </c>
      <c r="W3642" s="110"/>
      <c r="AB3642" s="110">
        <f t="shared" si="224"/>
        <v>0.60900000000000043</v>
      </c>
      <c r="AC3642" s="110">
        <f>IF('3C-Water transport'!AG$56="no"," ",ROUND(AB3642,4))</f>
        <v>0.60899999999999999</v>
      </c>
      <c r="AD3642" s="110">
        <f>IF('3C-Water transport'!AG$57="no"," ",ROUND(AB3642,4))</f>
        <v>0.60899999999999999</v>
      </c>
      <c r="AE3642" s="110">
        <f>IF('3C-Water transport'!AG$58="no"," ",ROUND(AB3642,4))</f>
        <v>0.60899999999999999</v>
      </c>
    </row>
    <row r="3643" spans="5:31" x14ac:dyDescent="0.25">
      <c r="E3643" s="110">
        <f t="shared" si="222"/>
        <v>0.61000000000000043</v>
      </c>
      <c r="F3643" s="110">
        <f>IF('3A-Rail transport'!$AG$56="no"," ",ROUND(E3643,4))</f>
        <v>0.61</v>
      </c>
      <c r="G3643" s="110">
        <f>IF('3A-Rail transport'!$AG$57="no"," ",ROUND(E3643,4))</f>
        <v>0.61</v>
      </c>
      <c r="H3643" s="110"/>
      <c r="S3643" s="110">
        <f t="shared" si="223"/>
        <v>0.61000000000000043</v>
      </c>
      <c r="T3643" s="110">
        <f>IF('3B-Air transport'!AG$66="no"," ",ROUND(S3643,4))</f>
        <v>0.61</v>
      </c>
      <c r="U3643" s="110">
        <f>IF('3B-Air transport'!AG$67="no"," ",ROUND(S3643,4))</f>
        <v>0.61</v>
      </c>
      <c r="V3643" s="110">
        <f>IF('3B-Air transport'!AG$68="no"," ",ROUND(S3643,4))</f>
        <v>0.61</v>
      </c>
      <c r="W3643" s="110"/>
      <c r="AB3643" s="110">
        <f t="shared" si="224"/>
        <v>0.61000000000000043</v>
      </c>
      <c r="AC3643" s="110">
        <f>IF('3C-Water transport'!AG$56="no"," ",ROUND(AB3643,4))</f>
        <v>0.61</v>
      </c>
      <c r="AD3643" s="110">
        <f>IF('3C-Water transport'!AG$57="no"," ",ROUND(AB3643,4))</f>
        <v>0.61</v>
      </c>
      <c r="AE3643" s="110">
        <f>IF('3C-Water transport'!AG$58="no"," ",ROUND(AB3643,4))</f>
        <v>0.61</v>
      </c>
    </row>
    <row r="3644" spans="5:31" x14ac:dyDescent="0.25">
      <c r="E3644" s="110">
        <f t="shared" si="222"/>
        <v>0.61100000000000043</v>
      </c>
      <c r="F3644" s="110">
        <f>IF('3A-Rail transport'!$AG$56="no"," ",ROUND(E3644,4))</f>
        <v>0.61099999999999999</v>
      </c>
      <c r="G3644" s="110">
        <f>IF('3A-Rail transport'!$AG$57="no"," ",ROUND(E3644,4))</f>
        <v>0.61099999999999999</v>
      </c>
      <c r="H3644" s="110"/>
      <c r="S3644" s="110">
        <f t="shared" si="223"/>
        <v>0.61100000000000043</v>
      </c>
      <c r="T3644" s="110">
        <f>IF('3B-Air transport'!AG$66="no"," ",ROUND(S3644,4))</f>
        <v>0.61099999999999999</v>
      </c>
      <c r="U3644" s="110">
        <f>IF('3B-Air transport'!AG$67="no"," ",ROUND(S3644,4))</f>
        <v>0.61099999999999999</v>
      </c>
      <c r="V3644" s="110">
        <f>IF('3B-Air transport'!AG$68="no"," ",ROUND(S3644,4))</f>
        <v>0.61099999999999999</v>
      </c>
      <c r="W3644" s="110"/>
      <c r="AB3644" s="110">
        <f t="shared" si="224"/>
        <v>0.61100000000000043</v>
      </c>
      <c r="AC3644" s="110">
        <f>IF('3C-Water transport'!AG$56="no"," ",ROUND(AB3644,4))</f>
        <v>0.61099999999999999</v>
      </c>
      <c r="AD3644" s="110">
        <f>IF('3C-Water transport'!AG$57="no"," ",ROUND(AB3644,4))</f>
        <v>0.61099999999999999</v>
      </c>
      <c r="AE3644" s="110">
        <f>IF('3C-Water transport'!AG$58="no"," ",ROUND(AB3644,4))</f>
        <v>0.61099999999999999</v>
      </c>
    </row>
    <row r="3645" spans="5:31" x14ac:dyDescent="0.25">
      <c r="E3645" s="110">
        <f t="shared" si="222"/>
        <v>0.61200000000000043</v>
      </c>
      <c r="F3645" s="110">
        <f>IF('3A-Rail transport'!$AG$56="no"," ",ROUND(E3645,4))</f>
        <v>0.61199999999999999</v>
      </c>
      <c r="G3645" s="110">
        <f>IF('3A-Rail transport'!$AG$57="no"," ",ROUND(E3645,4))</f>
        <v>0.61199999999999999</v>
      </c>
      <c r="H3645" s="110"/>
      <c r="S3645" s="110">
        <f t="shared" si="223"/>
        <v>0.61200000000000043</v>
      </c>
      <c r="T3645" s="110">
        <f>IF('3B-Air transport'!AG$66="no"," ",ROUND(S3645,4))</f>
        <v>0.61199999999999999</v>
      </c>
      <c r="U3645" s="110">
        <f>IF('3B-Air transport'!AG$67="no"," ",ROUND(S3645,4))</f>
        <v>0.61199999999999999</v>
      </c>
      <c r="V3645" s="110">
        <f>IF('3B-Air transport'!AG$68="no"," ",ROUND(S3645,4))</f>
        <v>0.61199999999999999</v>
      </c>
      <c r="W3645" s="110"/>
      <c r="AB3645" s="110">
        <f t="shared" si="224"/>
        <v>0.61200000000000043</v>
      </c>
      <c r="AC3645" s="110">
        <f>IF('3C-Water transport'!AG$56="no"," ",ROUND(AB3645,4))</f>
        <v>0.61199999999999999</v>
      </c>
      <c r="AD3645" s="110">
        <f>IF('3C-Water transport'!AG$57="no"," ",ROUND(AB3645,4))</f>
        <v>0.61199999999999999</v>
      </c>
      <c r="AE3645" s="110">
        <f>IF('3C-Water transport'!AG$58="no"," ",ROUND(AB3645,4))</f>
        <v>0.61199999999999999</v>
      </c>
    </row>
    <row r="3646" spans="5:31" x14ac:dyDescent="0.25">
      <c r="E3646" s="110">
        <f t="shared" si="222"/>
        <v>0.61300000000000043</v>
      </c>
      <c r="F3646" s="110">
        <f>IF('3A-Rail transport'!$AG$56="no"," ",ROUND(E3646,4))</f>
        <v>0.61299999999999999</v>
      </c>
      <c r="G3646" s="110">
        <f>IF('3A-Rail transport'!$AG$57="no"," ",ROUND(E3646,4))</f>
        <v>0.61299999999999999</v>
      </c>
      <c r="H3646" s="110"/>
      <c r="S3646" s="110">
        <f t="shared" si="223"/>
        <v>0.61300000000000043</v>
      </c>
      <c r="T3646" s="110">
        <f>IF('3B-Air transport'!AG$66="no"," ",ROUND(S3646,4))</f>
        <v>0.61299999999999999</v>
      </c>
      <c r="U3646" s="110">
        <f>IF('3B-Air transport'!AG$67="no"," ",ROUND(S3646,4))</f>
        <v>0.61299999999999999</v>
      </c>
      <c r="V3646" s="110">
        <f>IF('3B-Air transport'!AG$68="no"," ",ROUND(S3646,4))</f>
        <v>0.61299999999999999</v>
      </c>
      <c r="W3646" s="110"/>
      <c r="AB3646" s="110">
        <f t="shared" si="224"/>
        <v>0.61300000000000043</v>
      </c>
      <c r="AC3646" s="110">
        <f>IF('3C-Water transport'!AG$56="no"," ",ROUND(AB3646,4))</f>
        <v>0.61299999999999999</v>
      </c>
      <c r="AD3646" s="110">
        <f>IF('3C-Water transport'!AG$57="no"," ",ROUND(AB3646,4))</f>
        <v>0.61299999999999999</v>
      </c>
      <c r="AE3646" s="110">
        <f>IF('3C-Water transport'!AG$58="no"," ",ROUND(AB3646,4))</f>
        <v>0.61299999999999999</v>
      </c>
    </row>
    <row r="3647" spans="5:31" x14ac:dyDescent="0.25">
      <c r="E3647" s="110">
        <f t="shared" si="222"/>
        <v>0.61400000000000043</v>
      </c>
      <c r="F3647" s="110">
        <f>IF('3A-Rail transport'!$AG$56="no"," ",ROUND(E3647,4))</f>
        <v>0.61399999999999999</v>
      </c>
      <c r="G3647" s="110">
        <f>IF('3A-Rail transport'!$AG$57="no"," ",ROUND(E3647,4))</f>
        <v>0.61399999999999999</v>
      </c>
      <c r="H3647" s="110"/>
      <c r="S3647" s="110">
        <f t="shared" si="223"/>
        <v>0.61400000000000043</v>
      </c>
      <c r="T3647" s="110">
        <f>IF('3B-Air transport'!AG$66="no"," ",ROUND(S3647,4))</f>
        <v>0.61399999999999999</v>
      </c>
      <c r="U3647" s="110">
        <f>IF('3B-Air transport'!AG$67="no"," ",ROUND(S3647,4))</f>
        <v>0.61399999999999999</v>
      </c>
      <c r="V3647" s="110">
        <f>IF('3B-Air transport'!AG$68="no"," ",ROUND(S3647,4))</f>
        <v>0.61399999999999999</v>
      </c>
      <c r="W3647" s="110"/>
      <c r="AB3647" s="110">
        <f t="shared" si="224"/>
        <v>0.61400000000000043</v>
      </c>
      <c r="AC3647" s="110">
        <f>IF('3C-Water transport'!AG$56="no"," ",ROUND(AB3647,4))</f>
        <v>0.61399999999999999</v>
      </c>
      <c r="AD3647" s="110">
        <f>IF('3C-Water transport'!AG$57="no"," ",ROUND(AB3647,4))</f>
        <v>0.61399999999999999</v>
      </c>
      <c r="AE3647" s="110">
        <f>IF('3C-Water transport'!AG$58="no"," ",ROUND(AB3647,4))</f>
        <v>0.61399999999999999</v>
      </c>
    </row>
    <row r="3648" spans="5:31" x14ac:dyDescent="0.25">
      <c r="E3648" s="110">
        <f t="shared" si="222"/>
        <v>0.61500000000000044</v>
      </c>
      <c r="F3648" s="110">
        <f>IF('3A-Rail transport'!$AG$56="no"," ",ROUND(E3648,4))</f>
        <v>0.61499999999999999</v>
      </c>
      <c r="G3648" s="110">
        <f>IF('3A-Rail transport'!$AG$57="no"," ",ROUND(E3648,4))</f>
        <v>0.61499999999999999</v>
      </c>
      <c r="H3648" s="110"/>
      <c r="S3648" s="110">
        <f t="shared" si="223"/>
        <v>0.61500000000000044</v>
      </c>
      <c r="T3648" s="110">
        <f>IF('3B-Air transport'!AG$66="no"," ",ROUND(S3648,4))</f>
        <v>0.61499999999999999</v>
      </c>
      <c r="U3648" s="110">
        <f>IF('3B-Air transport'!AG$67="no"," ",ROUND(S3648,4))</f>
        <v>0.61499999999999999</v>
      </c>
      <c r="V3648" s="110">
        <f>IF('3B-Air transport'!AG$68="no"," ",ROUND(S3648,4))</f>
        <v>0.61499999999999999</v>
      </c>
      <c r="W3648" s="110"/>
      <c r="AB3648" s="110">
        <f t="shared" si="224"/>
        <v>0.61500000000000044</v>
      </c>
      <c r="AC3648" s="110">
        <f>IF('3C-Water transport'!AG$56="no"," ",ROUND(AB3648,4))</f>
        <v>0.61499999999999999</v>
      </c>
      <c r="AD3648" s="110">
        <f>IF('3C-Water transport'!AG$57="no"," ",ROUND(AB3648,4))</f>
        <v>0.61499999999999999</v>
      </c>
      <c r="AE3648" s="110">
        <f>IF('3C-Water transport'!AG$58="no"," ",ROUND(AB3648,4))</f>
        <v>0.61499999999999999</v>
      </c>
    </row>
    <row r="3649" spans="5:31" x14ac:dyDescent="0.25">
      <c r="E3649" s="110">
        <f t="shared" si="222"/>
        <v>0.61600000000000044</v>
      </c>
      <c r="F3649" s="110">
        <f>IF('3A-Rail transport'!$AG$56="no"," ",ROUND(E3649,4))</f>
        <v>0.61599999999999999</v>
      </c>
      <c r="G3649" s="110">
        <f>IF('3A-Rail transport'!$AG$57="no"," ",ROUND(E3649,4))</f>
        <v>0.61599999999999999</v>
      </c>
      <c r="H3649" s="110"/>
      <c r="S3649" s="110">
        <f t="shared" si="223"/>
        <v>0.61600000000000044</v>
      </c>
      <c r="T3649" s="110">
        <f>IF('3B-Air transport'!AG$66="no"," ",ROUND(S3649,4))</f>
        <v>0.61599999999999999</v>
      </c>
      <c r="U3649" s="110">
        <f>IF('3B-Air transport'!AG$67="no"," ",ROUND(S3649,4))</f>
        <v>0.61599999999999999</v>
      </c>
      <c r="V3649" s="110">
        <f>IF('3B-Air transport'!AG$68="no"," ",ROUND(S3649,4))</f>
        <v>0.61599999999999999</v>
      </c>
      <c r="W3649" s="110"/>
      <c r="AB3649" s="110">
        <f t="shared" si="224"/>
        <v>0.61600000000000044</v>
      </c>
      <c r="AC3649" s="110">
        <f>IF('3C-Water transport'!AG$56="no"," ",ROUND(AB3649,4))</f>
        <v>0.61599999999999999</v>
      </c>
      <c r="AD3649" s="110">
        <f>IF('3C-Water transport'!AG$57="no"," ",ROUND(AB3649,4))</f>
        <v>0.61599999999999999</v>
      </c>
      <c r="AE3649" s="110">
        <f>IF('3C-Water transport'!AG$58="no"," ",ROUND(AB3649,4))</f>
        <v>0.61599999999999999</v>
      </c>
    </row>
    <row r="3650" spans="5:31" x14ac:dyDescent="0.25">
      <c r="E3650" s="110">
        <f t="shared" si="222"/>
        <v>0.61700000000000044</v>
      </c>
      <c r="F3650" s="110">
        <f>IF('3A-Rail transport'!$AG$56="no"," ",ROUND(E3650,4))</f>
        <v>0.61699999999999999</v>
      </c>
      <c r="G3650" s="110">
        <f>IF('3A-Rail transport'!$AG$57="no"," ",ROUND(E3650,4))</f>
        <v>0.61699999999999999</v>
      </c>
      <c r="H3650" s="110"/>
      <c r="S3650" s="110">
        <f t="shared" si="223"/>
        <v>0.61700000000000044</v>
      </c>
      <c r="T3650" s="110">
        <f>IF('3B-Air transport'!AG$66="no"," ",ROUND(S3650,4))</f>
        <v>0.61699999999999999</v>
      </c>
      <c r="U3650" s="110">
        <f>IF('3B-Air transport'!AG$67="no"," ",ROUND(S3650,4))</f>
        <v>0.61699999999999999</v>
      </c>
      <c r="V3650" s="110">
        <f>IF('3B-Air transport'!AG$68="no"," ",ROUND(S3650,4))</f>
        <v>0.61699999999999999</v>
      </c>
      <c r="W3650" s="110"/>
      <c r="AB3650" s="110">
        <f t="shared" si="224"/>
        <v>0.61700000000000044</v>
      </c>
      <c r="AC3650" s="110">
        <f>IF('3C-Water transport'!AG$56="no"," ",ROUND(AB3650,4))</f>
        <v>0.61699999999999999</v>
      </c>
      <c r="AD3650" s="110">
        <f>IF('3C-Water transport'!AG$57="no"," ",ROUND(AB3650,4))</f>
        <v>0.61699999999999999</v>
      </c>
      <c r="AE3650" s="110">
        <f>IF('3C-Water transport'!AG$58="no"," ",ROUND(AB3650,4))</f>
        <v>0.61699999999999999</v>
      </c>
    </row>
    <row r="3651" spans="5:31" x14ac:dyDescent="0.25">
      <c r="E3651" s="110">
        <f t="shared" si="222"/>
        <v>0.61800000000000044</v>
      </c>
      <c r="F3651" s="110">
        <f>IF('3A-Rail transport'!$AG$56="no"," ",ROUND(E3651,4))</f>
        <v>0.61799999999999999</v>
      </c>
      <c r="G3651" s="110">
        <f>IF('3A-Rail transport'!$AG$57="no"," ",ROUND(E3651,4))</f>
        <v>0.61799999999999999</v>
      </c>
      <c r="H3651" s="110"/>
      <c r="S3651" s="110">
        <f t="shared" si="223"/>
        <v>0.61800000000000044</v>
      </c>
      <c r="T3651" s="110">
        <f>IF('3B-Air transport'!AG$66="no"," ",ROUND(S3651,4))</f>
        <v>0.61799999999999999</v>
      </c>
      <c r="U3651" s="110">
        <f>IF('3B-Air transport'!AG$67="no"," ",ROUND(S3651,4))</f>
        <v>0.61799999999999999</v>
      </c>
      <c r="V3651" s="110">
        <f>IF('3B-Air transport'!AG$68="no"," ",ROUND(S3651,4))</f>
        <v>0.61799999999999999</v>
      </c>
      <c r="W3651" s="110"/>
      <c r="AB3651" s="110">
        <f t="shared" si="224"/>
        <v>0.61800000000000044</v>
      </c>
      <c r="AC3651" s="110">
        <f>IF('3C-Water transport'!AG$56="no"," ",ROUND(AB3651,4))</f>
        <v>0.61799999999999999</v>
      </c>
      <c r="AD3651" s="110">
        <f>IF('3C-Water transport'!AG$57="no"," ",ROUND(AB3651,4))</f>
        <v>0.61799999999999999</v>
      </c>
      <c r="AE3651" s="110">
        <f>IF('3C-Water transport'!AG$58="no"," ",ROUND(AB3651,4))</f>
        <v>0.61799999999999999</v>
      </c>
    </row>
    <row r="3652" spans="5:31" x14ac:dyDescent="0.25">
      <c r="E3652" s="110">
        <f t="shared" si="222"/>
        <v>0.61900000000000044</v>
      </c>
      <c r="F3652" s="110">
        <f>IF('3A-Rail transport'!$AG$56="no"," ",ROUND(E3652,4))</f>
        <v>0.61899999999999999</v>
      </c>
      <c r="G3652" s="110">
        <f>IF('3A-Rail transport'!$AG$57="no"," ",ROUND(E3652,4))</f>
        <v>0.61899999999999999</v>
      </c>
      <c r="H3652" s="110"/>
      <c r="S3652" s="110">
        <f t="shared" si="223"/>
        <v>0.61900000000000044</v>
      </c>
      <c r="T3652" s="110">
        <f>IF('3B-Air transport'!AG$66="no"," ",ROUND(S3652,4))</f>
        <v>0.61899999999999999</v>
      </c>
      <c r="U3652" s="110">
        <f>IF('3B-Air transport'!AG$67="no"," ",ROUND(S3652,4))</f>
        <v>0.61899999999999999</v>
      </c>
      <c r="V3652" s="110">
        <f>IF('3B-Air transport'!AG$68="no"," ",ROUND(S3652,4))</f>
        <v>0.61899999999999999</v>
      </c>
      <c r="W3652" s="110"/>
      <c r="AB3652" s="110">
        <f t="shared" si="224"/>
        <v>0.61900000000000044</v>
      </c>
      <c r="AC3652" s="110">
        <f>IF('3C-Water transport'!AG$56="no"," ",ROUND(AB3652,4))</f>
        <v>0.61899999999999999</v>
      </c>
      <c r="AD3652" s="110">
        <f>IF('3C-Water transport'!AG$57="no"," ",ROUND(AB3652,4))</f>
        <v>0.61899999999999999</v>
      </c>
      <c r="AE3652" s="110">
        <f>IF('3C-Water transport'!AG$58="no"," ",ROUND(AB3652,4))</f>
        <v>0.61899999999999999</v>
      </c>
    </row>
    <row r="3653" spans="5:31" x14ac:dyDescent="0.25">
      <c r="E3653" s="110">
        <f t="shared" si="222"/>
        <v>0.62000000000000044</v>
      </c>
      <c r="F3653" s="110">
        <f>IF('3A-Rail transport'!$AG$56="no"," ",ROUND(E3653,4))</f>
        <v>0.62</v>
      </c>
      <c r="G3653" s="110">
        <f>IF('3A-Rail transport'!$AG$57="no"," ",ROUND(E3653,4))</f>
        <v>0.62</v>
      </c>
      <c r="H3653" s="110"/>
      <c r="S3653" s="110">
        <f t="shared" si="223"/>
        <v>0.62000000000000044</v>
      </c>
      <c r="T3653" s="110">
        <f>IF('3B-Air transport'!AG$66="no"," ",ROUND(S3653,4))</f>
        <v>0.62</v>
      </c>
      <c r="U3653" s="110">
        <f>IF('3B-Air transport'!AG$67="no"," ",ROUND(S3653,4))</f>
        <v>0.62</v>
      </c>
      <c r="V3653" s="110">
        <f>IF('3B-Air transport'!AG$68="no"," ",ROUND(S3653,4))</f>
        <v>0.62</v>
      </c>
      <c r="W3653" s="110"/>
      <c r="AB3653" s="110">
        <f t="shared" si="224"/>
        <v>0.62000000000000044</v>
      </c>
      <c r="AC3653" s="110">
        <f>IF('3C-Water transport'!AG$56="no"," ",ROUND(AB3653,4))</f>
        <v>0.62</v>
      </c>
      <c r="AD3653" s="110">
        <f>IF('3C-Water transport'!AG$57="no"," ",ROUND(AB3653,4))</f>
        <v>0.62</v>
      </c>
      <c r="AE3653" s="110">
        <f>IF('3C-Water transport'!AG$58="no"," ",ROUND(AB3653,4))</f>
        <v>0.62</v>
      </c>
    </row>
    <row r="3654" spans="5:31" x14ac:dyDescent="0.25">
      <c r="E3654" s="110">
        <f t="shared" si="222"/>
        <v>0.62100000000000044</v>
      </c>
      <c r="F3654" s="110">
        <f>IF('3A-Rail transport'!$AG$56="no"," ",ROUND(E3654,4))</f>
        <v>0.621</v>
      </c>
      <c r="G3654" s="110">
        <f>IF('3A-Rail transport'!$AG$57="no"," ",ROUND(E3654,4))</f>
        <v>0.621</v>
      </c>
      <c r="H3654" s="110"/>
      <c r="S3654" s="110">
        <f t="shared" si="223"/>
        <v>0.62100000000000044</v>
      </c>
      <c r="T3654" s="110">
        <f>IF('3B-Air transport'!AG$66="no"," ",ROUND(S3654,4))</f>
        <v>0.621</v>
      </c>
      <c r="U3654" s="110">
        <f>IF('3B-Air transport'!AG$67="no"," ",ROUND(S3654,4))</f>
        <v>0.621</v>
      </c>
      <c r="V3654" s="110">
        <f>IF('3B-Air transport'!AG$68="no"," ",ROUND(S3654,4))</f>
        <v>0.621</v>
      </c>
      <c r="W3654" s="110"/>
      <c r="AB3654" s="110">
        <f t="shared" si="224"/>
        <v>0.62100000000000044</v>
      </c>
      <c r="AC3654" s="110">
        <f>IF('3C-Water transport'!AG$56="no"," ",ROUND(AB3654,4))</f>
        <v>0.621</v>
      </c>
      <c r="AD3654" s="110">
        <f>IF('3C-Water transport'!AG$57="no"," ",ROUND(AB3654,4))</f>
        <v>0.621</v>
      </c>
      <c r="AE3654" s="110">
        <f>IF('3C-Water transport'!AG$58="no"," ",ROUND(AB3654,4))</f>
        <v>0.621</v>
      </c>
    </row>
    <row r="3655" spans="5:31" x14ac:dyDescent="0.25">
      <c r="E3655" s="110">
        <f t="shared" si="222"/>
        <v>0.62200000000000044</v>
      </c>
      <c r="F3655" s="110">
        <f>IF('3A-Rail transport'!$AG$56="no"," ",ROUND(E3655,4))</f>
        <v>0.622</v>
      </c>
      <c r="G3655" s="110">
        <f>IF('3A-Rail transport'!$AG$57="no"," ",ROUND(E3655,4))</f>
        <v>0.622</v>
      </c>
      <c r="H3655" s="110"/>
      <c r="S3655" s="110">
        <f t="shared" si="223"/>
        <v>0.62200000000000044</v>
      </c>
      <c r="T3655" s="110">
        <f>IF('3B-Air transport'!AG$66="no"," ",ROUND(S3655,4))</f>
        <v>0.622</v>
      </c>
      <c r="U3655" s="110">
        <f>IF('3B-Air transport'!AG$67="no"," ",ROUND(S3655,4))</f>
        <v>0.622</v>
      </c>
      <c r="V3655" s="110">
        <f>IF('3B-Air transport'!AG$68="no"," ",ROUND(S3655,4))</f>
        <v>0.622</v>
      </c>
      <c r="W3655" s="110"/>
      <c r="AB3655" s="110">
        <f t="shared" si="224"/>
        <v>0.62200000000000044</v>
      </c>
      <c r="AC3655" s="110">
        <f>IF('3C-Water transport'!AG$56="no"," ",ROUND(AB3655,4))</f>
        <v>0.622</v>
      </c>
      <c r="AD3655" s="110">
        <f>IF('3C-Water transport'!AG$57="no"," ",ROUND(AB3655,4))</f>
        <v>0.622</v>
      </c>
      <c r="AE3655" s="110">
        <f>IF('3C-Water transport'!AG$58="no"," ",ROUND(AB3655,4))</f>
        <v>0.622</v>
      </c>
    </row>
    <row r="3656" spans="5:31" x14ac:dyDescent="0.25">
      <c r="E3656" s="110">
        <f t="shared" si="222"/>
        <v>0.62300000000000044</v>
      </c>
      <c r="F3656" s="110">
        <f>IF('3A-Rail transport'!$AG$56="no"," ",ROUND(E3656,4))</f>
        <v>0.623</v>
      </c>
      <c r="G3656" s="110">
        <f>IF('3A-Rail transport'!$AG$57="no"," ",ROUND(E3656,4))</f>
        <v>0.623</v>
      </c>
      <c r="H3656" s="110"/>
      <c r="S3656" s="110">
        <f t="shared" si="223"/>
        <v>0.62300000000000044</v>
      </c>
      <c r="T3656" s="110">
        <f>IF('3B-Air transport'!AG$66="no"," ",ROUND(S3656,4))</f>
        <v>0.623</v>
      </c>
      <c r="U3656" s="110">
        <f>IF('3B-Air transport'!AG$67="no"," ",ROUND(S3656,4))</f>
        <v>0.623</v>
      </c>
      <c r="V3656" s="110">
        <f>IF('3B-Air transport'!AG$68="no"," ",ROUND(S3656,4))</f>
        <v>0.623</v>
      </c>
      <c r="W3656" s="110"/>
      <c r="AB3656" s="110">
        <f t="shared" si="224"/>
        <v>0.62300000000000044</v>
      </c>
      <c r="AC3656" s="110">
        <f>IF('3C-Water transport'!AG$56="no"," ",ROUND(AB3656,4))</f>
        <v>0.623</v>
      </c>
      <c r="AD3656" s="110">
        <f>IF('3C-Water transport'!AG$57="no"," ",ROUND(AB3656,4))</f>
        <v>0.623</v>
      </c>
      <c r="AE3656" s="110">
        <f>IF('3C-Water transport'!AG$58="no"," ",ROUND(AB3656,4))</f>
        <v>0.623</v>
      </c>
    </row>
    <row r="3657" spans="5:31" x14ac:dyDescent="0.25">
      <c r="E3657" s="110">
        <f t="shared" si="222"/>
        <v>0.62400000000000044</v>
      </c>
      <c r="F3657" s="110">
        <f>IF('3A-Rail transport'!$AG$56="no"," ",ROUND(E3657,4))</f>
        <v>0.624</v>
      </c>
      <c r="G3657" s="110">
        <f>IF('3A-Rail transport'!$AG$57="no"," ",ROUND(E3657,4))</f>
        <v>0.624</v>
      </c>
      <c r="H3657" s="110"/>
      <c r="S3657" s="110">
        <f t="shared" si="223"/>
        <v>0.62400000000000044</v>
      </c>
      <c r="T3657" s="110">
        <f>IF('3B-Air transport'!AG$66="no"," ",ROUND(S3657,4))</f>
        <v>0.624</v>
      </c>
      <c r="U3657" s="110">
        <f>IF('3B-Air transport'!AG$67="no"," ",ROUND(S3657,4))</f>
        <v>0.624</v>
      </c>
      <c r="V3657" s="110">
        <f>IF('3B-Air transport'!AG$68="no"," ",ROUND(S3657,4))</f>
        <v>0.624</v>
      </c>
      <c r="W3657" s="110"/>
      <c r="AB3657" s="110">
        <f t="shared" si="224"/>
        <v>0.62400000000000044</v>
      </c>
      <c r="AC3657" s="110">
        <f>IF('3C-Water transport'!AG$56="no"," ",ROUND(AB3657,4))</f>
        <v>0.624</v>
      </c>
      <c r="AD3657" s="110">
        <f>IF('3C-Water transport'!AG$57="no"," ",ROUND(AB3657,4))</f>
        <v>0.624</v>
      </c>
      <c r="AE3657" s="110">
        <f>IF('3C-Water transport'!AG$58="no"," ",ROUND(AB3657,4))</f>
        <v>0.624</v>
      </c>
    </row>
    <row r="3658" spans="5:31" x14ac:dyDescent="0.25">
      <c r="E3658" s="110">
        <f t="shared" si="222"/>
        <v>0.62500000000000044</v>
      </c>
      <c r="F3658" s="110">
        <f>IF('3A-Rail transport'!$AG$56="no"," ",ROUND(E3658,4))</f>
        <v>0.625</v>
      </c>
      <c r="G3658" s="110">
        <f>IF('3A-Rail transport'!$AG$57="no"," ",ROUND(E3658,4))</f>
        <v>0.625</v>
      </c>
      <c r="H3658" s="110"/>
      <c r="S3658" s="110">
        <f t="shared" si="223"/>
        <v>0.62500000000000044</v>
      </c>
      <c r="T3658" s="110">
        <f>IF('3B-Air transport'!AG$66="no"," ",ROUND(S3658,4))</f>
        <v>0.625</v>
      </c>
      <c r="U3658" s="110">
        <f>IF('3B-Air transport'!AG$67="no"," ",ROUND(S3658,4))</f>
        <v>0.625</v>
      </c>
      <c r="V3658" s="110">
        <f>IF('3B-Air transport'!AG$68="no"," ",ROUND(S3658,4))</f>
        <v>0.625</v>
      </c>
      <c r="W3658" s="110"/>
      <c r="AB3658" s="110">
        <f t="shared" si="224"/>
        <v>0.62500000000000044</v>
      </c>
      <c r="AC3658" s="110">
        <f>IF('3C-Water transport'!AG$56="no"," ",ROUND(AB3658,4))</f>
        <v>0.625</v>
      </c>
      <c r="AD3658" s="110">
        <f>IF('3C-Water transport'!AG$57="no"," ",ROUND(AB3658,4))</f>
        <v>0.625</v>
      </c>
      <c r="AE3658" s="110">
        <f>IF('3C-Water transport'!AG$58="no"," ",ROUND(AB3658,4))</f>
        <v>0.625</v>
      </c>
    </row>
    <row r="3659" spans="5:31" x14ac:dyDescent="0.25">
      <c r="E3659" s="110">
        <f t="shared" si="222"/>
        <v>0.62600000000000044</v>
      </c>
      <c r="F3659" s="110">
        <f>IF('3A-Rail transport'!$AG$56="no"," ",ROUND(E3659,4))</f>
        <v>0.626</v>
      </c>
      <c r="G3659" s="110">
        <f>IF('3A-Rail transport'!$AG$57="no"," ",ROUND(E3659,4))</f>
        <v>0.626</v>
      </c>
      <c r="H3659" s="110"/>
      <c r="S3659" s="110">
        <f t="shared" si="223"/>
        <v>0.62600000000000044</v>
      </c>
      <c r="T3659" s="110">
        <f>IF('3B-Air transport'!AG$66="no"," ",ROUND(S3659,4))</f>
        <v>0.626</v>
      </c>
      <c r="U3659" s="110">
        <f>IF('3B-Air transport'!AG$67="no"," ",ROUND(S3659,4))</f>
        <v>0.626</v>
      </c>
      <c r="V3659" s="110">
        <f>IF('3B-Air transport'!AG$68="no"," ",ROUND(S3659,4))</f>
        <v>0.626</v>
      </c>
      <c r="W3659" s="110"/>
      <c r="AB3659" s="110">
        <f t="shared" si="224"/>
        <v>0.62600000000000044</v>
      </c>
      <c r="AC3659" s="110">
        <f>IF('3C-Water transport'!AG$56="no"," ",ROUND(AB3659,4))</f>
        <v>0.626</v>
      </c>
      <c r="AD3659" s="110">
        <f>IF('3C-Water transport'!AG$57="no"," ",ROUND(AB3659,4))</f>
        <v>0.626</v>
      </c>
      <c r="AE3659" s="110">
        <f>IF('3C-Water transport'!AG$58="no"," ",ROUND(AB3659,4))</f>
        <v>0.626</v>
      </c>
    </row>
    <row r="3660" spans="5:31" x14ac:dyDescent="0.25">
      <c r="E3660" s="110">
        <f t="shared" si="222"/>
        <v>0.62700000000000045</v>
      </c>
      <c r="F3660" s="110">
        <f>IF('3A-Rail transport'!$AG$56="no"," ",ROUND(E3660,4))</f>
        <v>0.627</v>
      </c>
      <c r="G3660" s="110">
        <f>IF('3A-Rail transport'!$AG$57="no"," ",ROUND(E3660,4))</f>
        <v>0.627</v>
      </c>
      <c r="H3660" s="110"/>
      <c r="S3660" s="110">
        <f t="shared" si="223"/>
        <v>0.62700000000000045</v>
      </c>
      <c r="T3660" s="110">
        <f>IF('3B-Air transport'!AG$66="no"," ",ROUND(S3660,4))</f>
        <v>0.627</v>
      </c>
      <c r="U3660" s="110">
        <f>IF('3B-Air transport'!AG$67="no"," ",ROUND(S3660,4))</f>
        <v>0.627</v>
      </c>
      <c r="V3660" s="110">
        <f>IF('3B-Air transport'!AG$68="no"," ",ROUND(S3660,4))</f>
        <v>0.627</v>
      </c>
      <c r="W3660" s="110"/>
      <c r="AB3660" s="110">
        <f t="shared" si="224"/>
        <v>0.62700000000000045</v>
      </c>
      <c r="AC3660" s="110">
        <f>IF('3C-Water transport'!AG$56="no"," ",ROUND(AB3660,4))</f>
        <v>0.627</v>
      </c>
      <c r="AD3660" s="110">
        <f>IF('3C-Water transport'!AG$57="no"," ",ROUND(AB3660,4))</f>
        <v>0.627</v>
      </c>
      <c r="AE3660" s="110">
        <f>IF('3C-Water transport'!AG$58="no"," ",ROUND(AB3660,4))</f>
        <v>0.627</v>
      </c>
    </row>
    <row r="3661" spans="5:31" x14ac:dyDescent="0.25">
      <c r="E3661" s="110">
        <f t="shared" si="222"/>
        <v>0.62800000000000045</v>
      </c>
      <c r="F3661" s="110">
        <f>IF('3A-Rail transport'!$AG$56="no"," ",ROUND(E3661,4))</f>
        <v>0.628</v>
      </c>
      <c r="G3661" s="110">
        <f>IF('3A-Rail transport'!$AG$57="no"," ",ROUND(E3661,4))</f>
        <v>0.628</v>
      </c>
      <c r="H3661" s="110"/>
      <c r="S3661" s="110">
        <f t="shared" si="223"/>
        <v>0.62800000000000045</v>
      </c>
      <c r="T3661" s="110">
        <f>IF('3B-Air transport'!AG$66="no"," ",ROUND(S3661,4))</f>
        <v>0.628</v>
      </c>
      <c r="U3661" s="110">
        <f>IF('3B-Air transport'!AG$67="no"," ",ROUND(S3661,4))</f>
        <v>0.628</v>
      </c>
      <c r="V3661" s="110">
        <f>IF('3B-Air transport'!AG$68="no"," ",ROUND(S3661,4))</f>
        <v>0.628</v>
      </c>
      <c r="W3661" s="110"/>
      <c r="AB3661" s="110">
        <f t="shared" si="224"/>
        <v>0.62800000000000045</v>
      </c>
      <c r="AC3661" s="110">
        <f>IF('3C-Water transport'!AG$56="no"," ",ROUND(AB3661,4))</f>
        <v>0.628</v>
      </c>
      <c r="AD3661" s="110">
        <f>IF('3C-Water transport'!AG$57="no"," ",ROUND(AB3661,4))</f>
        <v>0.628</v>
      </c>
      <c r="AE3661" s="110">
        <f>IF('3C-Water transport'!AG$58="no"," ",ROUND(AB3661,4))</f>
        <v>0.628</v>
      </c>
    </row>
    <row r="3662" spans="5:31" x14ac:dyDescent="0.25">
      <c r="E3662" s="110">
        <f t="shared" si="222"/>
        <v>0.62900000000000045</v>
      </c>
      <c r="F3662" s="110">
        <f>IF('3A-Rail transport'!$AG$56="no"," ",ROUND(E3662,4))</f>
        <v>0.629</v>
      </c>
      <c r="G3662" s="110">
        <f>IF('3A-Rail transport'!$AG$57="no"," ",ROUND(E3662,4))</f>
        <v>0.629</v>
      </c>
      <c r="H3662" s="110"/>
      <c r="S3662" s="110">
        <f t="shared" si="223"/>
        <v>0.62900000000000045</v>
      </c>
      <c r="T3662" s="110">
        <f>IF('3B-Air transport'!AG$66="no"," ",ROUND(S3662,4))</f>
        <v>0.629</v>
      </c>
      <c r="U3662" s="110">
        <f>IF('3B-Air transport'!AG$67="no"," ",ROUND(S3662,4))</f>
        <v>0.629</v>
      </c>
      <c r="V3662" s="110">
        <f>IF('3B-Air transport'!AG$68="no"," ",ROUND(S3662,4))</f>
        <v>0.629</v>
      </c>
      <c r="W3662" s="110"/>
      <c r="AB3662" s="110">
        <f t="shared" si="224"/>
        <v>0.62900000000000045</v>
      </c>
      <c r="AC3662" s="110">
        <f>IF('3C-Water transport'!AG$56="no"," ",ROUND(AB3662,4))</f>
        <v>0.629</v>
      </c>
      <c r="AD3662" s="110">
        <f>IF('3C-Water transport'!AG$57="no"," ",ROUND(AB3662,4))</f>
        <v>0.629</v>
      </c>
      <c r="AE3662" s="110">
        <f>IF('3C-Water transport'!AG$58="no"," ",ROUND(AB3662,4))</f>
        <v>0.629</v>
      </c>
    </row>
    <row r="3663" spans="5:31" x14ac:dyDescent="0.25">
      <c r="E3663" s="110">
        <f t="shared" si="222"/>
        <v>0.63000000000000045</v>
      </c>
      <c r="F3663" s="110">
        <f>IF('3A-Rail transport'!$AG$56="no"," ",ROUND(E3663,4))</f>
        <v>0.63</v>
      </c>
      <c r="G3663" s="110">
        <f>IF('3A-Rail transport'!$AG$57="no"," ",ROUND(E3663,4))</f>
        <v>0.63</v>
      </c>
      <c r="H3663" s="110"/>
      <c r="S3663" s="110">
        <f t="shared" si="223"/>
        <v>0.63000000000000045</v>
      </c>
      <c r="T3663" s="110">
        <f>IF('3B-Air transport'!AG$66="no"," ",ROUND(S3663,4))</f>
        <v>0.63</v>
      </c>
      <c r="U3663" s="110">
        <f>IF('3B-Air transport'!AG$67="no"," ",ROUND(S3663,4))</f>
        <v>0.63</v>
      </c>
      <c r="V3663" s="110">
        <f>IF('3B-Air transport'!AG$68="no"," ",ROUND(S3663,4))</f>
        <v>0.63</v>
      </c>
      <c r="W3663" s="110"/>
      <c r="AB3663" s="110">
        <f t="shared" si="224"/>
        <v>0.63000000000000045</v>
      </c>
      <c r="AC3663" s="110">
        <f>IF('3C-Water transport'!AG$56="no"," ",ROUND(AB3663,4))</f>
        <v>0.63</v>
      </c>
      <c r="AD3663" s="110">
        <f>IF('3C-Water transport'!AG$57="no"," ",ROUND(AB3663,4))</f>
        <v>0.63</v>
      </c>
      <c r="AE3663" s="110">
        <f>IF('3C-Water transport'!AG$58="no"," ",ROUND(AB3663,4))</f>
        <v>0.63</v>
      </c>
    </row>
    <row r="3664" spans="5:31" x14ac:dyDescent="0.25">
      <c r="E3664" s="110">
        <f t="shared" si="222"/>
        <v>0.63100000000000045</v>
      </c>
      <c r="F3664" s="110">
        <f>IF('3A-Rail transport'!$AG$56="no"," ",ROUND(E3664,4))</f>
        <v>0.63100000000000001</v>
      </c>
      <c r="G3664" s="110">
        <f>IF('3A-Rail transport'!$AG$57="no"," ",ROUND(E3664,4))</f>
        <v>0.63100000000000001</v>
      </c>
      <c r="H3664" s="110"/>
      <c r="S3664" s="110">
        <f t="shared" si="223"/>
        <v>0.63100000000000045</v>
      </c>
      <c r="T3664" s="110">
        <f>IF('3B-Air transport'!AG$66="no"," ",ROUND(S3664,4))</f>
        <v>0.63100000000000001</v>
      </c>
      <c r="U3664" s="110">
        <f>IF('3B-Air transport'!AG$67="no"," ",ROUND(S3664,4))</f>
        <v>0.63100000000000001</v>
      </c>
      <c r="V3664" s="110">
        <f>IF('3B-Air transport'!AG$68="no"," ",ROUND(S3664,4))</f>
        <v>0.63100000000000001</v>
      </c>
      <c r="W3664" s="110"/>
      <c r="AB3664" s="110">
        <f t="shared" si="224"/>
        <v>0.63100000000000045</v>
      </c>
      <c r="AC3664" s="110">
        <f>IF('3C-Water transport'!AG$56="no"," ",ROUND(AB3664,4))</f>
        <v>0.63100000000000001</v>
      </c>
      <c r="AD3664" s="110">
        <f>IF('3C-Water transport'!AG$57="no"," ",ROUND(AB3664,4))</f>
        <v>0.63100000000000001</v>
      </c>
      <c r="AE3664" s="110">
        <f>IF('3C-Water transport'!AG$58="no"," ",ROUND(AB3664,4))</f>
        <v>0.63100000000000001</v>
      </c>
    </row>
    <row r="3665" spans="5:31" x14ac:dyDescent="0.25">
      <c r="E3665" s="110">
        <f t="shared" si="222"/>
        <v>0.63200000000000045</v>
      </c>
      <c r="F3665" s="110">
        <f>IF('3A-Rail transport'!$AG$56="no"," ",ROUND(E3665,4))</f>
        <v>0.63200000000000001</v>
      </c>
      <c r="G3665" s="110">
        <f>IF('3A-Rail transport'!$AG$57="no"," ",ROUND(E3665,4))</f>
        <v>0.63200000000000001</v>
      </c>
      <c r="H3665" s="110"/>
      <c r="S3665" s="110">
        <f t="shared" si="223"/>
        <v>0.63200000000000045</v>
      </c>
      <c r="T3665" s="110">
        <f>IF('3B-Air transport'!AG$66="no"," ",ROUND(S3665,4))</f>
        <v>0.63200000000000001</v>
      </c>
      <c r="U3665" s="110">
        <f>IF('3B-Air transport'!AG$67="no"," ",ROUND(S3665,4))</f>
        <v>0.63200000000000001</v>
      </c>
      <c r="V3665" s="110">
        <f>IF('3B-Air transport'!AG$68="no"," ",ROUND(S3665,4))</f>
        <v>0.63200000000000001</v>
      </c>
      <c r="W3665" s="110"/>
      <c r="AB3665" s="110">
        <f t="shared" si="224"/>
        <v>0.63200000000000045</v>
      </c>
      <c r="AC3665" s="110">
        <f>IF('3C-Water transport'!AG$56="no"," ",ROUND(AB3665,4))</f>
        <v>0.63200000000000001</v>
      </c>
      <c r="AD3665" s="110">
        <f>IF('3C-Water transport'!AG$57="no"," ",ROUND(AB3665,4))</f>
        <v>0.63200000000000001</v>
      </c>
      <c r="AE3665" s="110">
        <f>IF('3C-Water transport'!AG$58="no"," ",ROUND(AB3665,4))</f>
        <v>0.63200000000000001</v>
      </c>
    </row>
    <row r="3666" spans="5:31" x14ac:dyDescent="0.25">
      <c r="E3666" s="110">
        <f t="shared" si="222"/>
        <v>0.63300000000000045</v>
      </c>
      <c r="F3666" s="110">
        <f>IF('3A-Rail transport'!$AG$56="no"," ",ROUND(E3666,4))</f>
        <v>0.63300000000000001</v>
      </c>
      <c r="G3666" s="110">
        <f>IF('3A-Rail transport'!$AG$57="no"," ",ROUND(E3666,4))</f>
        <v>0.63300000000000001</v>
      </c>
      <c r="H3666" s="110"/>
      <c r="S3666" s="110">
        <f t="shared" si="223"/>
        <v>0.63300000000000045</v>
      </c>
      <c r="T3666" s="110">
        <f>IF('3B-Air transport'!AG$66="no"," ",ROUND(S3666,4))</f>
        <v>0.63300000000000001</v>
      </c>
      <c r="U3666" s="110">
        <f>IF('3B-Air transport'!AG$67="no"," ",ROUND(S3666,4))</f>
        <v>0.63300000000000001</v>
      </c>
      <c r="V3666" s="110">
        <f>IF('3B-Air transport'!AG$68="no"," ",ROUND(S3666,4))</f>
        <v>0.63300000000000001</v>
      </c>
      <c r="W3666" s="110"/>
      <c r="AB3666" s="110">
        <f t="shared" si="224"/>
        <v>0.63300000000000045</v>
      </c>
      <c r="AC3666" s="110">
        <f>IF('3C-Water transport'!AG$56="no"," ",ROUND(AB3666,4))</f>
        <v>0.63300000000000001</v>
      </c>
      <c r="AD3666" s="110">
        <f>IF('3C-Water transport'!AG$57="no"," ",ROUND(AB3666,4))</f>
        <v>0.63300000000000001</v>
      </c>
      <c r="AE3666" s="110">
        <f>IF('3C-Water transport'!AG$58="no"," ",ROUND(AB3666,4))</f>
        <v>0.63300000000000001</v>
      </c>
    </row>
    <row r="3667" spans="5:31" x14ac:dyDescent="0.25">
      <c r="E3667" s="110">
        <f t="shared" si="222"/>
        <v>0.63400000000000045</v>
      </c>
      <c r="F3667" s="110">
        <f>IF('3A-Rail transport'!$AG$56="no"," ",ROUND(E3667,4))</f>
        <v>0.63400000000000001</v>
      </c>
      <c r="G3667" s="110">
        <f>IF('3A-Rail transport'!$AG$57="no"," ",ROUND(E3667,4))</f>
        <v>0.63400000000000001</v>
      </c>
      <c r="H3667" s="110"/>
      <c r="S3667" s="110">
        <f t="shared" si="223"/>
        <v>0.63400000000000045</v>
      </c>
      <c r="T3667" s="110">
        <f>IF('3B-Air transport'!AG$66="no"," ",ROUND(S3667,4))</f>
        <v>0.63400000000000001</v>
      </c>
      <c r="U3667" s="110">
        <f>IF('3B-Air transport'!AG$67="no"," ",ROUND(S3667,4))</f>
        <v>0.63400000000000001</v>
      </c>
      <c r="V3667" s="110">
        <f>IF('3B-Air transport'!AG$68="no"," ",ROUND(S3667,4))</f>
        <v>0.63400000000000001</v>
      </c>
      <c r="W3667" s="110"/>
      <c r="AB3667" s="110">
        <f t="shared" si="224"/>
        <v>0.63400000000000045</v>
      </c>
      <c r="AC3667" s="110">
        <f>IF('3C-Water transport'!AG$56="no"," ",ROUND(AB3667,4))</f>
        <v>0.63400000000000001</v>
      </c>
      <c r="AD3667" s="110">
        <f>IF('3C-Water transport'!AG$57="no"," ",ROUND(AB3667,4))</f>
        <v>0.63400000000000001</v>
      </c>
      <c r="AE3667" s="110">
        <f>IF('3C-Water transport'!AG$58="no"," ",ROUND(AB3667,4))</f>
        <v>0.63400000000000001</v>
      </c>
    </row>
    <row r="3668" spans="5:31" x14ac:dyDescent="0.25">
      <c r="E3668" s="110">
        <f t="shared" si="222"/>
        <v>0.63500000000000045</v>
      </c>
      <c r="F3668" s="110">
        <f>IF('3A-Rail transport'!$AG$56="no"," ",ROUND(E3668,4))</f>
        <v>0.63500000000000001</v>
      </c>
      <c r="G3668" s="110">
        <f>IF('3A-Rail transport'!$AG$57="no"," ",ROUND(E3668,4))</f>
        <v>0.63500000000000001</v>
      </c>
      <c r="H3668" s="110"/>
      <c r="S3668" s="110">
        <f t="shared" si="223"/>
        <v>0.63500000000000045</v>
      </c>
      <c r="T3668" s="110">
        <f>IF('3B-Air transport'!AG$66="no"," ",ROUND(S3668,4))</f>
        <v>0.63500000000000001</v>
      </c>
      <c r="U3668" s="110">
        <f>IF('3B-Air transport'!AG$67="no"," ",ROUND(S3668,4))</f>
        <v>0.63500000000000001</v>
      </c>
      <c r="V3668" s="110">
        <f>IF('3B-Air transport'!AG$68="no"," ",ROUND(S3668,4))</f>
        <v>0.63500000000000001</v>
      </c>
      <c r="W3668" s="110"/>
      <c r="AB3668" s="110">
        <f t="shared" si="224"/>
        <v>0.63500000000000045</v>
      </c>
      <c r="AC3668" s="110">
        <f>IF('3C-Water transport'!AG$56="no"," ",ROUND(AB3668,4))</f>
        <v>0.63500000000000001</v>
      </c>
      <c r="AD3668" s="110">
        <f>IF('3C-Water transport'!AG$57="no"," ",ROUND(AB3668,4))</f>
        <v>0.63500000000000001</v>
      </c>
      <c r="AE3668" s="110">
        <f>IF('3C-Water transport'!AG$58="no"," ",ROUND(AB3668,4))</f>
        <v>0.63500000000000001</v>
      </c>
    </row>
    <row r="3669" spans="5:31" x14ac:dyDescent="0.25">
      <c r="E3669" s="110">
        <f t="shared" si="222"/>
        <v>0.63600000000000045</v>
      </c>
      <c r="F3669" s="110">
        <f>IF('3A-Rail transport'!$AG$56="no"," ",ROUND(E3669,4))</f>
        <v>0.63600000000000001</v>
      </c>
      <c r="G3669" s="110">
        <f>IF('3A-Rail transport'!$AG$57="no"," ",ROUND(E3669,4))</f>
        <v>0.63600000000000001</v>
      </c>
      <c r="H3669" s="110"/>
      <c r="S3669" s="110">
        <f t="shared" si="223"/>
        <v>0.63600000000000045</v>
      </c>
      <c r="T3669" s="110">
        <f>IF('3B-Air transport'!AG$66="no"," ",ROUND(S3669,4))</f>
        <v>0.63600000000000001</v>
      </c>
      <c r="U3669" s="110">
        <f>IF('3B-Air transport'!AG$67="no"," ",ROUND(S3669,4))</f>
        <v>0.63600000000000001</v>
      </c>
      <c r="V3669" s="110">
        <f>IF('3B-Air transport'!AG$68="no"," ",ROUND(S3669,4))</f>
        <v>0.63600000000000001</v>
      </c>
      <c r="W3669" s="110"/>
      <c r="AB3669" s="110">
        <f t="shared" si="224"/>
        <v>0.63600000000000045</v>
      </c>
      <c r="AC3669" s="110">
        <f>IF('3C-Water transport'!AG$56="no"," ",ROUND(AB3669,4))</f>
        <v>0.63600000000000001</v>
      </c>
      <c r="AD3669" s="110">
        <f>IF('3C-Water transport'!AG$57="no"," ",ROUND(AB3669,4))</f>
        <v>0.63600000000000001</v>
      </c>
      <c r="AE3669" s="110">
        <f>IF('3C-Water transport'!AG$58="no"," ",ROUND(AB3669,4))</f>
        <v>0.63600000000000001</v>
      </c>
    </row>
    <row r="3670" spans="5:31" x14ac:dyDescent="0.25">
      <c r="E3670" s="110">
        <f t="shared" si="222"/>
        <v>0.63700000000000045</v>
      </c>
      <c r="F3670" s="110">
        <f>IF('3A-Rail transport'!$AG$56="no"," ",ROUND(E3670,4))</f>
        <v>0.63700000000000001</v>
      </c>
      <c r="G3670" s="110">
        <f>IF('3A-Rail transport'!$AG$57="no"," ",ROUND(E3670,4))</f>
        <v>0.63700000000000001</v>
      </c>
      <c r="H3670" s="110"/>
      <c r="S3670" s="110">
        <f t="shared" si="223"/>
        <v>0.63700000000000045</v>
      </c>
      <c r="T3670" s="110">
        <f>IF('3B-Air transport'!AG$66="no"," ",ROUND(S3670,4))</f>
        <v>0.63700000000000001</v>
      </c>
      <c r="U3670" s="110">
        <f>IF('3B-Air transport'!AG$67="no"," ",ROUND(S3670,4))</f>
        <v>0.63700000000000001</v>
      </c>
      <c r="V3670" s="110">
        <f>IF('3B-Air transport'!AG$68="no"," ",ROUND(S3670,4))</f>
        <v>0.63700000000000001</v>
      </c>
      <c r="W3670" s="110"/>
      <c r="AB3670" s="110">
        <f t="shared" si="224"/>
        <v>0.63700000000000045</v>
      </c>
      <c r="AC3670" s="110">
        <f>IF('3C-Water transport'!AG$56="no"," ",ROUND(AB3670,4))</f>
        <v>0.63700000000000001</v>
      </c>
      <c r="AD3670" s="110">
        <f>IF('3C-Water transport'!AG$57="no"," ",ROUND(AB3670,4))</f>
        <v>0.63700000000000001</v>
      </c>
      <c r="AE3670" s="110">
        <f>IF('3C-Water transport'!AG$58="no"," ",ROUND(AB3670,4))</f>
        <v>0.63700000000000001</v>
      </c>
    </row>
    <row r="3671" spans="5:31" x14ac:dyDescent="0.25">
      <c r="E3671" s="110">
        <f t="shared" si="222"/>
        <v>0.63800000000000046</v>
      </c>
      <c r="F3671" s="110">
        <f>IF('3A-Rail transport'!$AG$56="no"," ",ROUND(E3671,4))</f>
        <v>0.63800000000000001</v>
      </c>
      <c r="G3671" s="110">
        <f>IF('3A-Rail transport'!$AG$57="no"," ",ROUND(E3671,4))</f>
        <v>0.63800000000000001</v>
      </c>
      <c r="H3671" s="110"/>
      <c r="S3671" s="110">
        <f t="shared" si="223"/>
        <v>0.63800000000000046</v>
      </c>
      <c r="T3671" s="110">
        <f>IF('3B-Air transport'!AG$66="no"," ",ROUND(S3671,4))</f>
        <v>0.63800000000000001</v>
      </c>
      <c r="U3671" s="110">
        <f>IF('3B-Air transport'!AG$67="no"," ",ROUND(S3671,4))</f>
        <v>0.63800000000000001</v>
      </c>
      <c r="V3671" s="110">
        <f>IF('3B-Air transport'!AG$68="no"," ",ROUND(S3671,4))</f>
        <v>0.63800000000000001</v>
      </c>
      <c r="W3671" s="110"/>
      <c r="AB3671" s="110">
        <f t="shared" si="224"/>
        <v>0.63800000000000046</v>
      </c>
      <c r="AC3671" s="110">
        <f>IF('3C-Water transport'!AG$56="no"," ",ROUND(AB3671,4))</f>
        <v>0.63800000000000001</v>
      </c>
      <c r="AD3671" s="110">
        <f>IF('3C-Water transport'!AG$57="no"," ",ROUND(AB3671,4))</f>
        <v>0.63800000000000001</v>
      </c>
      <c r="AE3671" s="110">
        <f>IF('3C-Water transport'!AG$58="no"," ",ROUND(AB3671,4))</f>
        <v>0.63800000000000001</v>
      </c>
    </row>
    <row r="3672" spans="5:31" x14ac:dyDescent="0.25">
      <c r="E3672" s="110">
        <f t="shared" si="222"/>
        <v>0.63900000000000046</v>
      </c>
      <c r="F3672" s="110">
        <f>IF('3A-Rail transport'!$AG$56="no"," ",ROUND(E3672,4))</f>
        <v>0.63900000000000001</v>
      </c>
      <c r="G3672" s="110">
        <f>IF('3A-Rail transport'!$AG$57="no"," ",ROUND(E3672,4))</f>
        <v>0.63900000000000001</v>
      </c>
      <c r="H3672" s="110"/>
      <c r="S3672" s="110">
        <f t="shared" si="223"/>
        <v>0.63900000000000046</v>
      </c>
      <c r="T3672" s="110">
        <f>IF('3B-Air transport'!AG$66="no"," ",ROUND(S3672,4))</f>
        <v>0.63900000000000001</v>
      </c>
      <c r="U3672" s="110">
        <f>IF('3B-Air transport'!AG$67="no"," ",ROUND(S3672,4))</f>
        <v>0.63900000000000001</v>
      </c>
      <c r="V3672" s="110">
        <f>IF('3B-Air transport'!AG$68="no"," ",ROUND(S3672,4))</f>
        <v>0.63900000000000001</v>
      </c>
      <c r="W3672" s="110"/>
      <c r="AB3672" s="110">
        <f t="shared" si="224"/>
        <v>0.63900000000000046</v>
      </c>
      <c r="AC3672" s="110">
        <f>IF('3C-Water transport'!AG$56="no"," ",ROUND(AB3672,4))</f>
        <v>0.63900000000000001</v>
      </c>
      <c r="AD3672" s="110">
        <f>IF('3C-Water transport'!AG$57="no"," ",ROUND(AB3672,4))</f>
        <v>0.63900000000000001</v>
      </c>
      <c r="AE3672" s="110">
        <f>IF('3C-Water transport'!AG$58="no"," ",ROUND(AB3672,4))</f>
        <v>0.63900000000000001</v>
      </c>
    </row>
    <row r="3673" spans="5:31" x14ac:dyDescent="0.25">
      <c r="E3673" s="110">
        <f t="shared" si="222"/>
        <v>0.64000000000000046</v>
      </c>
      <c r="F3673" s="110">
        <f>IF('3A-Rail transport'!$AG$56="no"," ",ROUND(E3673,4))</f>
        <v>0.64</v>
      </c>
      <c r="G3673" s="110">
        <f>IF('3A-Rail transport'!$AG$57="no"," ",ROUND(E3673,4))</f>
        <v>0.64</v>
      </c>
      <c r="H3673" s="110"/>
      <c r="S3673" s="110">
        <f t="shared" si="223"/>
        <v>0.64000000000000046</v>
      </c>
      <c r="T3673" s="110">
        <f>IF('3B-Air transport'!AG$66="no"," ",ROUND(S3673,4))</f>
        <v>0.64</v>
      </c>
      <c r="U3673" s="110">
        <f>IF('3B-Air transport'!AG$67="no"," ",ROUND(S3673,4))</f>
        <v>0.64</v>
      </c>
      <c r="V3673" s="110">
        <f>IF('3B-Air transport'!AG$68="no"," ",ROUND(S3673,4))</f>
        <v>0.64</v>
      </c>
      <c r="W3673" s="110"/>
      <c r="AB3673" s="110">
        <f t="shared" si="224"/>
        <v>0.64000000000000046</v>
      </c>
      <c r="AC3673" s="110">
        <f>IF('3C-Water transport'!AG$56="no"," ",ROUND(AB3673,4))</f>
        <v>0.64</v>
      </c>
      <c r="AD3673" s="110">
        <f>IF('3C-Water transport'!AG$57="no"," ",ROUND(AB3673,4))</f>
        <v>0.64</v>
      </c>
      <c r="AE3673" s="110">
        <f>IF('3C-Water transport'!AG$58="no"," ",ROUND(AB3673,4))</f>
        <v>0.64</v>
      </c>
    </row>
    <row r="3674" spans="5:31" x14ac:dyDescent="0.25">
      <c r="E3674" s="110">
        <f t="shared" ref="E3674:E3737" si="225">E3673+0.001</f>
        <v>0.64100000000000046</v>
      </c>
      <c r="F3674" s="110">
        <f>IF('3A-Rail transport'!$AG$56="no"," ",ROUND(E3674,4))</f>
        <v>0.64100000000000001</v>
      </c>
      <c r="G3674" s="110">
        <f>IF('3A-Rail transport'!$AG$57="no"," ",ROUND(E3674,4))</f>
        <v>0.64100000000000001</v>
      </c>
      <c r="H3674" s="110"/>
      <c r="S3674" s="110">
        <f t="shared" ref="S3674:S3737" si="226">S3673+0.001</f>
        <v>0.64100000000000046</v>
      </c>
      <c r="T3674" s="110">
        <f>IF('3B-Air transport'!AG$66="no"," ",ROUND(S3674,4))</f>
        <v>0.64100000000000001</v>
      </c>
      <c r="U3674" s="110">
        <f>IF('3B-Air transport'!AG$67="no"," ",ROUND(S3674,4))</f>
        <v>0.64100000000000001</v>
      </c>
      <c r="V3674" s="110">
        <f>IF('3B-Air transport'!AG$68="no"," ",ROUND(S3674,4))</f>
        <v>0.64100000000000001</v>
      </c>
      <c r="W3674" s="110"/>
      <c r="AB3674" s="110">
        <f t="shared" ref="AB3674:AB3737" si="227">AB3673+0.001</f>
        <v>0.64100000000000046</v>
      </c>
      <c r="AC3674" s="110">
        <f>IF('3C-Water transport'!AG$56="no"," ",ROUND(AB3674,4))</f>
        <v>0.64100000000000001</v>
      </c>
      <c r="AD3674" s="110">
        <f>IF('3C-Water transport'!AG$57="no"," ",ROUND(AB3674,4))</f>
        <v>0.64100000000000001</v>
      </c>
      <c r="AE3674" s="110">
        <f>IF('3C-Water transport'!AG$58="no"," ",ROUND(AB3674,4))</f>
        <v>0.64100000000000001</v>
      </c>
    </row>
    <row r="3675" spans="5:31" x14ac:dyDescent="0.25">
      <c r="E3675" s="110">
        <f t="shared" si="225"/>
        <v>0.64200000000000046</v>
      </c>
      <c r="F3675" s="110">
        <f>IF('3A-Rail transport'!$AG$56="no"," ",ROUND(E3675,4))</f>
        <v>0.64200000000000002</v>
      </c>
      <c r="G3675" s="110">
        <f>IF('3A-Rail transport'!$AG$57="no"," ",ROUND(E3675,4))</f>
        <v>0.64200000000000002</v>
      </c>
      <c r="H3675" s="110"/>
      <c r="S3675" s="110">
        <f t="shared" si="226"/>
        <v>0.64200000000000046</v>
      </c>
      <c r="T3675" s="110">
        <f>IF('3B-Air transport'!AG$66="no"," ",ROUND(S3675,4))</f>
        <v>0.64200000000000002</v>
      </c>
      <c r="U3675" s="110">
        <f>IF('3B-Air transport'!AG$67="no"," ",ROUND(S3675,4))</f>
        <v>0.64200000000000002</v>
      </c>
      <c r="V3675" s="110">
        <f>IF('3B-Air transport'!AG$68="no"," ",ROUND(S3675,4))</f>
        <v>0.64200000000000002</v>
      </c>
      <c r="W3675" s="110"/>
      <c r="AB3675" s="110">
        <f t="shared" si="227"/>
        <v>0.64200000000000046</v>
      </c>
      <c r="AC3675" s="110">
        <f>IF('3C-Water transport'!AG$56="no"," ",ROUND(AB3675,4))</f>
        <v>0.64200000000000002</v>
      </c>
      <c r="AD3675" s="110">
        <f>IF('3C-Water transport'!AG$57="no"," ",ROUND(AB3675,4))</f>
        <v>0.64200000000000002</v>
      </c>
      <c r="AE3675" s="110">
        <f>IF('3C-Water transport'!AG$58="no"," ",ROUND(AB3675,4))</f>
        <v>0.64200000000000002</v>
      </c>
    </row>
    <row r="3676" spans="5:31" x14ac:dyDescent="0.25">
      <c r="E3676" s="110">
        <f t="shared" si="225"/>
        <v>0.64300000000000046</v>
      </c>
      <c r="F3676" s="110">
        <f>IF('3A-Rail transport'!$AG$56="no"," ",ROUND(E3676,4))</f>
        <v>0.64300000000000002</v>
      </c>
      <c r="G3676" s="110">
        <f>IF('3A-Rail transport'!$AG$57="no"," ",ROUND(E3676,4))</f>
        <v>0.64300000000000002</v>
      </c>
      <c r="H3676" s="110"/>
      <c r="S3676" s="110">
        <f t="shared" si="226"/>
        <v>0.64300000000000046</v>
      </c>
      <c r="T3676" s="110">
        <f>IF('3B-Air transport'!AG$66="no"," ",ROUND(S3676,4))</f>
        <v>0.64300000000000002</v>
      </c>
      <c r="U3676" s="110">
        <f>IF('3B-Air transport'!AG$67="no"," ",ROUND(S3676,4))</f>
        <v>0.64300000000000002</v>
      </c>
      <c r="V3676" s="110">
        <f>IF('3B-Air transport'!AG$68="no"," ",ROUND(S3676,4))</f>
        <v>0.64300000000000002</v>
      </c>
      <c r="W3676" s="110"/>
      <c r="AB3676" s="110">
        <f t="shared" si="227"/>
        <v>0.64300000000000046</v>
      </c>
      <c r="AC3676" s="110">
        <f>IF('3C-Water transport'!AG$56="no"," ",ROUND(AB3676,4))</f>
        <v>0.64300000000000002</v>
      </c>
      <c r="AD3676" s="110">
        <f>IF('3C-Water transport'!AG$57="no"," ",ROUND(AB3676,4))</f>
        <v>0.64300000000000002</v>
      </c>
      <c r="AE3676" s="110">
        <f>IF('3C-Water transport'!AG$58="no"," ",ROUND(AB3676,4))</f>
        <v>0.64300000000000002</v>
      </c>
    </row>
    <row r="3677" spans="5:31" x14ac:dyDescent="0.25">
      <c r="E3677" s="110">
        <f t="shared" si="225"/>
        <v>0.64400000000000046</v>
      </c>
      <c r="F3677" s="110">
        <f>IF('3A-Rail transport'!$AG$56="no"," ",ROUND(E3677,4))</f>
        <v>0.64400000000000002</v>
      </c>
      <c r="G3677" s="110">
        <f>IF('3A-Rail transport'!$AG$57="no"," ",ROUND(E3677,4))</f>
        <v>0.64400000000000002</v>
      </c>
      <c r="H3677" s="110"/>
      <c r="S3677" s="110">
        <f t="shared" si="226"/>
        <v>0.64400000000000046</v>
      </c>
      <c r="T3677" s="110">
        <f>IF('3B-Air transport'!AG$66="no"," ",ROUND(S3677,4))</f>
        <v>0.64400000000000002</v>
      </c>
      <c r="U3677" s="110">
        <f>IF('3B-Air transport'!AG$67="no"," ",ROUND(S3677,4))</f>
        <v>0.64400000000000002</v>
      </c>
      <c r="V3677" s="110">
        <f>IF('3B-Air transport'!AG$68="no"," ",ROUND(S3677,4))</f>
        <v>0.64400000000000002</v>
      </c>
      <c r="W3677" s="110"/>
      <c r="AB3677" s="110">
        <f t="shared" si="227"/>
        <v>0.64400000000000046</v>
      </c>
      <c r="AC3677" s="110">
        <f>IF('3C-Water transport'!AG$56="no"," ",ROUND(AB3677,4))</f>
        <v>0.64400000000000002</v>
      </c>
      <c r="AD3677" s="110">
        <f>IF('3C-Water transport'!AG$57="no"," ",ROUND(AB3677,4))</f>
        <v>0.64400000000000002</v>
      </c>
      <c r="AE3677" s="110">
        <f>IF('3C-Water transport'!AG$58="no"," ",ROUND(AB3677,4))</f>
        <v>0.64400000000000002</v>
      </c>
    </row>
    <row r="3678" spans="5:31" x14ac:dyDescent="0.25">
      <c r="E3678" s="110">
        <f t="shared" si="225"/>
        <v>0.64500000000000046</v>
      </c>
      <c r="F3678" s="110">
        <f>IF('3A-Rail transport'!$AG$56="no"," ",ROUND(E3678,4))</f>
        <v>0.64500000000000002</v>
      </c>
      <c r="G3678" s="110">
        <f>IF('3A-Rail transport'!$AG$57="no"," ",ROUND(E3678,4))</f>
        <v>0.64500000000000002</v>
      </c>
      <c r="H3678" s="110"/>
      <c r="S3678" s="110">
        <f t="shared" si="226"/>
        <v>0.64500000000000046</v>
      </c>
      <c r="T3678" s="110">
        <f>IF('3B-Air transport'!AG$66="no"," ",ROUND(S3678,4))</f>
        <v>0.64500000000000002</v>
      </c>
      <c r="U3678" s="110">
        <f>IF('3B-Air transport'!AG$67="no"," ",ROUND(S3678,4))</f>
        <v>0.64500000000000002</v>
      </c>
      <c r="V3678" s="110">
        <f>IF('3B-Air transport'!AG$68="no"," ",ROUND(S3678,4))</f>
        <v>0.64500000000000002</v>
      </c>
      <c r="W3678" s="110"/>
      <c r="AB3678" s="110">
        <f t="shared" si="227"/>
        <v>0.64500000000000046</v>
      </c>
      <c r="AC3678" s="110">
        <f>IF('3C-Water transport'!AG$56="no"," ",ROUND(AB3678,4))</f>
        <v>0.64500000000000002</v>
      </c>
      <c r="AD3678" s="110">
        <f>IF('3C-Water transport'!AG$57="no"," ",ROUND(AB3678,4))</f>
        <v>0.64500000000000002</v>
      </c>
      <c r="AE3678" s="110">
        <f>IF('3C-Water transport'!AG$58="no"," ",ROUND(AB3678,4))</f>
        <v>0.64500000000000002</v>
      </c>
    </row>
    <row r="3679" spans="5:31" x14ac:dyDescent="0.25">
      <c r="E3679" s="110">
        <f t="shared" si="225"/>
        <v>0.64600000000000046</v>
      </c>
      <c r="F3679" s="110">
        <f>IF('3A-Rail transport'!$AG$56="no"," ",ROUND(E3679,4))</f>
        <v>0.64600000000000002</v>
      </c>
      <c r="G3679" s="110">
        <f>IF('3A-Rail transport'!$AG$57="no"," ",ROUND(E3679,4))</f>
        <v>0.64600000000000002</v>
      </c>
      <c r="H3679" s="110"/>
      <c r="S3679" s="110">
        <f t="shared" si="226"/>
        <v>0.64600000000000046</v>
      </c>
      <c r="T3679" s="110">
        <f>IF('3B-Air transport'!AG$66="no"," ",ROUND(S3679,4))</f>
        <v>0.64600000000000002</v>
      </c>
      <c r="U3679" s="110">
        <f>IF('3B-Air transport'!AG$67="no"," ",ROUND(S3679,4))</f>
        <v>0.64600000000000002</v>
      </c>
      <c r="V3679" s="110">
        <f>IF('3B-Air transport'!AG$68="no"," ",ROUND(S3679,4))</f>
        <v>0.64600000000000002</v>
      </c>
      <c r="W3679" s="110"/>
      <c r="AB3679" s="110">
        <f t="shared" si="227"/>
        <v>0.64600000000000046</v>
      </c>
      <c r="AC3679" s="110">
        <f>IF('3C-Water transport'!AG$56="no"," ",ROUND(AB3679,4))</f>
        <v>0.64600000000000002</v>
      </c>
      <c r="AD3679" s="110">
        <f>IF('3C-Water transport'!AG$57="no"," ",ROUND(AB3679,4))</f>
        <v>0.64600000000000002</v>
      </c>
      <c r="AE3679" s="110">
        <f>IF('3C-Water transport'!AG$58="no"," ",ROUND(AB3679,4))</f>
        <v>0.64600000000000002</v>
      </c>
    </row>
    <row r="3680" spans="5:31" x14ac:dyDescent="0.25">
      <c r="E3680" s="110">
        <f t="shared" si="225"/>
        <v>0.64700000000000046</v>
      </c>
      <c r="F3680" s="110">
        <f>IF('3A-Rail transport'!$AG$56="no"," ",ROUND(E3680,4))</f>
        <v>0.64700000000000002</v>
      </c>
      <c r="G3680" s="110">
        <f>IF('3A-Rail transport'!$AG$57="no"," ",ROUND(E3680,4))</f>
        <v>0.64700000000000002</v>
      </c>
      <c r="H3680" s="110"/>
      <c r="S3680" s="110">
        <f t="shared" si="226"/>
        <v>0.64700000000000046</v>
      </c>
      <c r="T3680" s="110">
        <f>IF('3B-Air transport'!AG$66="no"," ",ROUND(S3680,4))</f>
        <v>0.64700000000000002</v>
      </c>
      <c r="U3680" s="110">
        <f>IF('3B-Air transport'!AG$67="no"," ",ROUND(S3680,4))</f>
        <v>0.64700000000000002</v>
      </c>
      <c r="V3680" s="110">
        <f>IF('3B-Air transport'!AG$68="no"," ",ROUND(S3680,4))</f>
        <v>0.64700000000000002</v>
      </c>
      <c r="W3680" s="110"/>
      <c r="AB3680" s="110">
        <f t="shared" si="227"/>
        <v>0.64700000000000046</v>
      </c>
      <c r="AC3680" s="110">
        <f>IF('3C-Water transport'!AG$56="no"," ",ROUND(AB3680,4))</f>
        <v>0.64700000000000002</v>
      </c>
      <c r="AD3680" s="110">
        <f>IF('3C-Water transport'!AG$57="no"," ",ROUND(AB3680,4))</f>
        <v>0.64700000000000002</v>
      </c>
      <c r="AE3680" s="110">
        <f>IF('3C-Water transport'!AG$58="no"," ",ROUND(AB3680,4))</f>
        <v>0.64700000000000002</v>
      </c>
    </row>
    <row r="3681" spans="5:31" x14ac:dyDescent="0.25">
      <c r="E3681" s="110">
        <f t="shared" si="225"/>
        <v>0.64800000000000046</v>
      </c>
      <c r="F3681" s="110">
        <f>IF('3A-Rail transport'!$AG$56="no"," ",ROUND(E3681,4))</f>
        <v>0.64800000000000002</v>
      </c>
      <c r="G3681" s="110">
        <f>IF('3A-Rail transport'!$AG$57="no"," ",ROUND(E3681,4))</f>
        <v>0.64800000000000002</v>
      </c>
      <c r="H3681" s="110"/>
      <c r="S3681" s="110">
        <f t="shared" si="226"/>
        <v>0.64800000000000046</v>
      </c>
      <c r="T3681" s="110">
        <f>IF('3B-Air transport'!AG$66="no"," ",ROUND(S3681,4))</f>
        <v>0.64800000000000002</v>
      </c>
      <c r="U3681" s="110">
        <f>IF('3B-Air transport'!AG$67="no"," ",ROUND(S3681,4))</f>
        <v>0.64800000000000002</v>
      </c>
      <c r="V3681" s="110">
        <f>IF('3B-Air transport'!AG$68="no"," ",ROUND(S3681,4))</f>
        <v>0.64800000000000002</v>
      </c>
      <c r="W3681" s="110"/>
      <c r="AB3681" s="110">
        <f t="shared" si="227"/>
        <v>0.64800000000000046</v>
      </c>
      <c r="AC3681" s="110">
        <f>IF('3C-Water transport'!AG$56="no"," ",ROUND(AB3681,4))</f>
        <v>0.64800000000000002</v>
      </c>
      <c r="AD3681" s="110">
        <f>IF('3C-Water transport'!AG$57="no"," ",ROUND(AB3681,4))</f>
        <v>0.64800000000000002</v>
      </c>
      <c r="AE3681" s="110">
        <f>IF('3C-Water transport'!AG$58="no"," ",ROUND(AB3681,4))</f>
        <v>0.64800000000000002</v>
      </c>
    </row>
    <row r="3682" spans="5:31" x14ac:dyDescent="0.25">
      <c r="E3682" s="110">
        <f t="shared" si="225"/>
        <v>0.64900000000000047</v>
      </c>
      <c r="F3682" s="110">
        <f>IF('3A-Rail transport'!$AG$56="no"," ",ROUND(E3682,4))</f>
        <v>0.64900000000000002</v>
      </c>
      <c r="G3682" s="110">
        <f>IF('3A-Rail transport'!$AG$57="no"," ",ROUND(E3682,4))</f>
        <v>0.64900000000000002</v>
      </c>
      <c r="H3682" s="110"/>
      <c r="S3682" s="110">
        <f t="shared" si="226"/>
        <v>0.64900000000000047</v>
      </c>
      <c r="T3682" s="110">
        <f>IF('3B-Air transport'!AG$66="no"," ",ROUND(S3682,4))</f>
        <v>0.64900000000000002</v>
      </c>
      <c r="U3682" s="110">
        <f>IF('3B-Air transport'!AG$67="no"," ",ROUND(S3682,4))</f>
        <v>0.64900000000000002</v>
      </c>
      <c r="V3682" s="110">
        <f>IF('3B-Air transport'!AG$68="no"," ",ROUND(S3682,4))</f>
        <v>0.64900000000000002</v>
      </c>
      <c r="W3682" s="110"/>
      <c r="AB3682" s="110">
        <f t="shared" si="227"/>
        <v>0.64900000000000047</v>
      </c>
      <c r="AC3682" s="110">
        <f>IF('3C-Water transport'!AG$56="no"," ",ROUND(AB3682,4))</f>
        <v>0.64900000000000002</v>
      </c>
      <c r="AD3682" s="110">
        <f>IF('3C-Water transport'!AG$57="no"," ",ROUND(AB3682,4))</f>
        <v>0.64900000000000002</v>
      </c>
      <c r="AE3682" s="110">
        <f>IF('3C-Water transport'!AG$58="no"," ",ROUND(AB3682,4))</f>
        <v>0.64900000000000002</v>
      </c>
    </row>
    <row r="3683" spans="5:31" x14ac:dyDescent="0.25">
      <c r="E3683" s="110">
        <f t="shared" si="225"/>
        <v>0.65000000000000047</v>
      </c>
      <c r="F3683" s="110">
        <f>IF('3A-Rail transport'!$AG$56="no"," ",ROUND(E3683,4))</f>
        <v>0.65</v>
      </c>
      <c r="G3683" s="110">
        <f>IF('3A-Rail transport'!$AG$57="no"," ",ROUND(E3683,4))</f>
        <v>0.65</v>
      </c>
      <c r="H3683" s="110"/>
      <c r="S3683" s="110">
        <f t="shared" si="226"/>
        <v>0.65000000000000047</v>
      </c>
      <c r="T3683" s="110">
        <f>IF('3B-Air transport'!AG$66="no"," ",ROUND(S3683,4))</f>
        <v>0.65</v>
      </c>
      <c r="U3683" s="110">
        <f>IF('3B-Air transport'!AG$67="no"," ",ROUND(S3683,4))</f>
        <v>0.65</v>
      </c>
      <c r="V3683" s="110">
        <f>IF('3B-Air transport'!AG$68="no"," ",ROUND(S3683,4))</f>
        <v>0.65</v>
      </c>
      <c r="W3683" s="110"/>
      <c r="AB3683" s="110">
        <f t="shared" si="227"/>
        <v>0.65000000000000047</v>
      </c>
      <c r="AC3683" s="110">
        <f>IF('3C-Water transport'!AG$56="no"," ",ROUND(AB3683,4))</f>
        <v>0.65</v>
      </c>
      <c r="AD3683" s="110">
        <f>IF('3C-Water transport'!AG$57="no"," ",ROUND(AB3683,4))</f>
        <v>0.65</v>
      </c>
      <c r="AE3683" s="110">
        <f>IF('3C-Water transport'!AG$58="no"," ",ROUND(AB3683,4))</f>
        <v>0.65</v>
      </c>
    </row>
    <row r="3684" spans="5:31" x14ac:dyDescent="0.25">
      <c r="E3684" s="110">
        <f t="shared" si="225"/>
        <v>0.65100000000000047</v>
      </c>
      <c r="F3684" s="110">
        <f>IF('3A-Rail transport'!$AG$56="no"," ",ROUND(E3684,4))</f>
        <v>0.65100000000000002</v>
      </c>
      <c r="G3684" s="110">
        <f>IF('3A-Rail transport'!$AG$57="no"," ",ROUND(E3684,4))</f>
        <v>0.65100000000000002</v>
      </c>
      <c r="H3684" s="110"/>
      <c r="S3684" s="110">
        <f t="shared" si="226"/>
        <v>0.65100000000000047</v>
      </c>
      <c r="T3684" s="110">
        <f>IF('3B-Air transport'!AG$66="no"," ",ROUND(S3684,4))</f>
        <v>0.65100000000000002</v>
      </c>
      <c r="U3684" s="110">
        <f>IF('3B-Air transport'!AG$67="no"," ",ROUND(S3684,4))</f>
        <v>0.65100000000000002</v>
      </c>
      <c r="V3684" s="110">
        <f>IF('3B-Air transport'!AG$68="no"," ",ROUND(S3684,4))</f>
        <v>0.65100000000000002</v>
      </c>
      <c r="W3684" s="110"/>
      <c r="AB3684" s="110">
        <f t="shared" si="227"/>
        <v>0.65100000000000047</v>
      </c>
      <c r="AC3684" s="110">
        <f>IF('3C-Water transport'!AG$56="no"," ",ROUND(AB3684,4))</f>
        <v>0.65100000000000002</v>
      </c>
      <c r="AD3684" s="110">
        <f>IF('3C-Water transport'!AG$57="no"," ",ROUND(AB3684,4))</f>
        <v>0.65100000000000002</v>
      </c>
      <c r="AE3684" s="110">
        <f>IF('3C-Water transport'!AG$58="no"," ",ROUND(AB3684,4))</f>
        <v>0.65100000000000002</v>
      </c>
    </row>
    <row r="3685" spans="5:31" x14ac:dyDescent="0.25">
      <c r="E3685" s="110">
        <f t="shared" si="225"/>
        <v>0.65200000000000047</v>
      </c>
      <c r="F3685" s="110">
        <f>IF('3A-Rail transport'!$AG$56="no"," ",ROUND(E3685,4))</f>
        <v>0.65200000000000002</v>
      </c>
      <c r="G3685" s="110">
        <f>IF('3A-Rail transport'!$AG$57="no"," ",ROUND(E3685,4))</f>
        <v>0.65200000000000002</v>
      </c>
      <c r="H3685" s="110"/>
      <c r="S3685" s="110">
        <f t="shared" si="226"/>
        <v>0.65200000000000047</v>
      </c>
      <c r="T3685" s="110">
        <f>IF('3B-Air transport'!AG$66="no"," ",ROUND(S3685,4))</f>
        <v>0.65200000000000002</v>
      </c>
      <c r="U3685" s="110">
        <f>IF('3B-Air transport'!AG$67="no"," ",ROUND(S3685,4))</f>
        <v>0.65200000000000002</v>
      </c>
      <c r="V3685" s="110">
        <f>IF('3B-Air transport'!AG$68="no"," ",ROUND(S3685,4))</f>
        <v>0.65200000000000002</v>
      </c>
      <c r="W3685" s="110"/>
      <c r="AB3685" s="110">
        <f t="shared" si="227"/>
        <v>0.65200000000000047</v>
      </c>
      <c r="AC3685" s="110">
        <f>IF('3C-Water transport'!AG$56="no"," ",ROUND(AB3685,4))</f>
        <v>0.65200000000000002</v>
      </c>
      <c r="AD3685" s="110">
        <f>IF('3C-Water transport'!AG$57="no"," ",ROUND(AB3685,4))</f>
        <v>0.65200000000000002</v>
      </c>
      <c r="AE3685" s="110">
        <f>IF('3C-Water transport'!AG$58="no"," ",ROUND(AB3685,4))</f>
        <v>0.65200000000000002</v>
      </c>
    </row>
    <row r="3686" spans="5:31" x14ac:dyDescent="0.25">
      <c r="E3686" s="110">
        <f t="shared" si="225"/>
        <v>0.65300000000000047</v>
      </c>
      <c r="F3686" s="110">
        <f>IF('3A-Rail transport'!$AG$56="no"," ",ROUND(E3686,4))</f>
        <v>0.65300000000000002</v>
      </c>
      <c r="G3686" s="110">
        <f>IF('3A-Rail transport'!$AG$57="no"," ",ROUND(E3686,4))</f>
        <v>0.65300000000000002</v>
      </c>
      <c r="H3686" s="110"/>
      <c r="S3686" s="110">
        <f t="shared" si="226"/>
        <v>0.65300000000000047</v>
      </c>
      <c r="T3686" s="110">
        <f>IF('3B-Air transport'!AG$66="no"," ",ROUND(S3686,4))</f>
        <v>0.65300000000000002</v>
      </c>
      <c r="U3686" s="110">
        <f>IF('3B-Air transport'!AG$67="no"," ",ROUND(S3686,4))</f>
        <v>0.65300000000000002</v>
      </c>
      <c r="V3686" s="110">
        <f>IF('3B-Air transport'!AG$68="no"," ",ROUND(S3686,4))</f>
        <v>0.65300000000000002</v>
      </c>
      <c r="W3686" s="110"/>
      <c r="AB3686" s="110">
        <f t="shared" si="227"/>
        <v>0.65300000000000047</v>
      </c>
      <c r="AC3686" s="110">
        <f>IF('3C-Water transport'!AG$56="no"," ",ROUND(AB3686,4))</f>
        <v>0.65300000000000002</v>
      </c>
      <c r="AD3686" s="110">
        <f>IF('3C-Water transport'!AG$57="no"," ",ROUND(AB3686,4))</f>
        <v>0.65300000000000002</v>
      </c>
      <c r="AE3686" s="110">
        <f>IF('3C-Water transport'!AG$58="no"," ",ROUND(AB3686,4))</f>
        <v>0.65300000000000002</v>
      </c>
    </row>
    <row r="3687" spans="5:31" x14ac:dyDescent="0.25">
      <c r="E3687" s="110">
        <f t="shared" si="225"/>
        <v>0.65400000000000047</v>
      </c>
      <c r="F3687" s="110">
        <f>IF('3A-Rail transport'!$AG$56="no"," ",ROUND(E3687,4))</f>
        <v>0.65400000000000003</v>
      </c>
      <c r="G3687" s="110">
        <f>IF('3A-Rail transport'!$AG$57="no"," ",ROUND(E3687,4))</f>
        <v>0.65400000000000003</v>
      </c>
      <c r="H3687" s="110"/>
      <c r="S3687" s="110">
        <f t="shared" si="226"/>
        <v>0.65400000000000047</v>
      </c>
      <c r="T3687" s="110">
        <f>IF('3B-Air transport'!AG$66="no"," ",ROUND(S3687,4))</f>
        <v>0.65400000000000003</v>
      </c>
      <c r="U3687" s="110">
        <f>IF('3B-Air transport'!AG$67="no"," ",ROUND(S3687,4))</f>
        <v>0.65400000000000003</v>
      </c>
      <c r="V3687" s="110">
        <f>IF('3B-Air transport'!AG$68="no"," ",ROUND(S3687,4))</f>
        <v>0.65400000000000003</v>
      </c>
      <c r="W3687" s="110"/>
      <c r="AB3687" s="110">
        <f t="shared" si="227"/>
        <v>0.65400000000000047</v>
      </c>
      <c r="AC3687" s="110">
        <f>IF('3C-Water transport'!AG$56="no"," ",ROUND(AB3687,4))</f>
        <v>0.65400000000000003</v>
      </c>
      <c r="AD3687" s="110">
        <f>IF('3C-Water transport'!AG$57="no"," ",ROUND(AB3687,4))</f>
        <v>0.65400000000000003</v>
      </c>
      <c r="AE3687" s="110">
        <f>IF('3C-Water transport'!AG$58="no"," ",ROUND(AB3687,4))</f>
        <v>0.65400000000000003</v>
      </c>
    </row>
    <row r="3688" spans="5:31" x14ac:dyDescent="0.25">
      <c r="E3688" s="110">
        <f t="shared" si="225"/>
        <v>0.65500000000000047</v>
      </c>
      <c r="F3688" s="110">
        <f>IF('3A-Rail transport'!$AG$56="no"," ",ROUND(E3688,4))</f>
        <v>0.65500000000000003</v>
      </c>
      <c r="G3688" s="110">
        <f>IF('3A-Rail transport'!$AG$57="no"," ",ROUND(E3688,4))</f>
        <v>0.65500000000000003</v>
      </c>
      <c r="H3688" s="110"/>
      <c r="S3688" s="110">
        <f t="shared" si="226"/>
        <v>0.65500000000000047</v>
      </c>
      <c r="T3688" s="110">
        <f>IF('3B-Air transport'!AG$66="no"," ",ROUND(S3688,4))</f>
        <v>0.65500000000000003</v>
      </c>
      <c r="U3688" s="110">
        <f>IF('3B-Air transport'!AG$67="no"," ",ROUND(S3688,4))</f>
        <v>0.65500000000000003</v>
      </c>
      <c r="V3688" s="110">
        <f>IF('3B-Air transport'!AG$68="no"," ",ROUND(S3688,4))</f>
        <v>0.65500000000000003</v>
      </c>
      <c r="W3688" s="110"/>
      <c r="AB3688" s="110">
        <f t="shared" si="227"/>
        <v>0.65500000000000047</v>
      </c>
      <c r="AC3688" s="110">
        <f>IF('3C-Water transport'!AG$56="no"," ",ROUND(AB3688,4))</f>
        <v>0.65500000000000003</v>
      </c>
      <c r="AD3688" s="110">
        <f>IF('3C-Water transport'!AG$57="no"," ",ROUND(AB3688,4))</f>
        <v>0.65500000000000003</v>
      </c>
      <c r="AE3688" s="110">
        <f>IF('3C-Water transport'!AG$58="no"," ",ROUND(AB3688,4))</f>
        <v>0.65500000000000003</v>
      </c>
    </row>
    <row r="3689" spans="5:31" x14ac:dyDescent="0.25">
      <c r="E3689" s="110">
        <f t="shared" si="225"/>
        <v>0.65600000000000047</v>
      </c>
      <c r="F3689" s="110">
        <f>IF('3A-Rail transport'!$AG$56="no"," ",ROUND(E3689,4))</f>
        <v>0.65600000000000003</v>
      </c>
      <c r="G3689" s="110">
        <f>IF('3A-Rail transport'!$AG$57="no"," ",ROUND(E3689,4))</f>
        <v>0.65600000000000003</v>
      </c>
      <c r="H3689" s="110"/>
      <c r="S3689" s="110">
        <f t="shared" si="226"/>
        <v>0.65600000000000047</v>
      </c>
      <c r="T3689" s="110">
        <f>IF('3B-Air transport'!AG$66="no"," ",ROUND(S3689,4))</f>
        <v>0.65600000000000003</v>
      </c>
      <c r="U3689" s="110">
        <f>IF('3B-Air transport'!AG$67="no"," ",ROUND(S3689,4))</f>
        <v>0.65600000000000003</v>
      </c>
      <c r="V3689" s="110">
        <f>IF('3B-Air transport'!AG$68="no"," ",ROUND(S3689,4))</f>
        <v>0.65600000000000003</v>
      </c>
      <c r="W3689" s="110"/>
      <c r="AB3689" s="110">
        <f t="shared" si="227"/>
        <v>0.65600000000000047</v>
      </c>
      <c r="AC3689" s="110">
        <f>IF('3C-Water transport'!AG$56="no"," ",ROUND(AB3689,4))</f>
        <v>0.65600000000000003</v>
      </c>
      <c r="AD3689" s="110">
        <f>IF('3C-Water transport'!AG$57="no"," ",ROUND(AB3689,4))</f>
        <v>0.65600000000000003</v>
      </c>
      <c r="AE3689" s="110">
        <f>IF('3C-Water transport'!AG$58="no"," ",ROUND(AB3689,4))</f>
        <v>0.65600000000000003</v>
      </c>
    </row>
    <row r="3690" spans="5:31" x14ac:dyDescent="0.25">
      <c r="E3690" s="110">
        <f t="shared" si="225"/>
        <v>0.65700000000000047</v>
      </c>
      <c r="F3690" s="110">
        <f>IF('3A-Rail transport'!$AG$56="no"," ",ROUND(E3690,4))</f>
        <v>0.65700000000000003</v>
      </c>
      <c r="G3690" s="110">
        <f>IF('3A-Rail transport'!$AG$57="no"," ",ROUND(E3690,4))</f>
        <v>0.65700000000000003</v>
      </c>
      <c r="H3690" s="110"/>
      <c r="S3690" s="110">
        <f t="shared" si="226"/>
        <v>0.65700000000000047</v>
      </c>
      <c r="T3690" s="110">
        <f>IF('3B-Air transport'!AG$66="no"," ",ROUND(S3690,4))</f>
        <v>0.65700000000000003</v>
      </c>
      <c r="U3690" s="110">
        <f>IF('3B-Air transport'!AG$67="no"," ",ROUND(S3690,4))</f>
        <v>0.65700000000000003</v>
      </c>
      <c r="V3690" s="110">
        <f>IF('3B-Air transport'!AG$68="no"," ",ROUND(S3690,4))</f>
        <v>0.65700000000000003</v>
      </c>
      <c r="W3690" s="110"/>
      <c r="AB3690" s="110">
        <f t="shared" si="227"/>
        <v>0.65700000000000047</v>
      </c>
      <c r="AC3690" s="110">
        <f>IF('3C-Water transport'!AG$56="no"," ",ROUND(AB3690,4))</f>
        <v>0.65700000000000003</v>
      </c>
      <c r="AD3690" s="110">
        <f>IF('3C-Water transport'!AG$57="no"," ",ROUND(AB3690,4))</f>
        <v>0.65700000000000003</v>
      </c>
      <c r="AE3690" s="110">
        <f>IF('3C-Water transport'!AG$58="no"," ",ROUND(AB3690,4))</f>
        <v>0.65700000000000003</v>
      </c>
    </row>
    <row r="3691" spans="5:31" x14ac:dyDescent="0.25">
      <c r="E3691" s="110">
        <f t="shared" si="225"/>
        <v>0.65800000000000047</v>
      </c>
      <c r="F3691" s="110">
        <f>IF('3A-Rail transport'!$AG$56="no"," ",ROUND(E3691,4))</f>
        <v>0.65800000000000003</v>
      </c>
      <c r="G3691" s="110">
        <f>IF('3A-Rail transport'!$AG$57="no"," ",ROUND(E3691,4))</f>
        <v>0.65800000000000003</v>
      </c>
      <c r="H3691" s="110"/>
      <c r="S3691" s="110">
        <f t="shared" si="226"/>
        <v>0.65800000000000047</v>
      </c>
      <c r="T3691" s="110">
        <f>IF('3B-Air transport'!AG$66="no"," ",ROUND(S3691,4))</f>
        <v>0.65800000000000003</v>
      </c>
      <c r="U3691" s="110">
        <f>IF('3B-Air transport'!AG$67="no"," ",ROUND(S3691,4))</f>
        <v>0.65800000000000003</v>
      </c>
      <c r="V3691" s="110">
        <f>IF('3B-Air transport'!AG$68="no"," ",ROUND(S3691,4))</f>
        <v>0.65800000000000003</v>
      </c>
      <c r="W3691" s="110"/>
      <c r="AB3691" s="110">
        <f t="shared" si="227"/>
        <v>0.65800000000000047</v>
      </c>
      <c r="AC3691" s="110">
        <f>IF('3C-Water transport'!AG$56="no"," ",ROUND(AB3691,4))</f>
        <v>0.65800000000000003</v>
      </c>
      <c r="AD3691" s="110">
        <f>IF('3C-Water transport'!AG$57="no"," ",ROUND(AB3691,4))</f>
        <v>0.65800000000000003</v>
      </c>
      <c r="AE3691" s="110">
        <f>IF('3C-Water transport'!AG$58="no"," ",ROUND(AB3691,4))</f>
        <v>0.65800000000000003</v>
      </c>
    </row>
    <row r="3692" spans="5:31" x14ac:dyDescent="0.25">
      <c r="E3692" s="110">
        <f t="shared" si="225"/>
        <v>0.65900000000000047</v>
      </c>
      <c r="F3692" s="110">
        <f>IF('3A-Rail transport'!$AG$56="no"," ",ROUND(E3692,4))</f>
        <v>0.65900000000000003</v>
      </c>
      <c r="G3692" s="110">
        <f>IF('3A-Rail transport'!$AG$57="no"," ",ROUND(E3692,4))</f>
        <v>0.65900000000000003</v>
      </c>
      <c r="H3692" s="110"/>
      <c r="S3692" s="110">
        <f t="shared" si="226"/>
        <v>0.65900000000000047</v>
      </c>
      <c r="T3692" s="110">
        <f>IF('3B-Air transport'!AG$66="no"," ",ROUND(S3692,4))</f>
        <v>0.65900000000000003</v>
      </c>
      <c r="U3692" s="110">
        <f>IF('3B-Air transport'!AG$67="no"," ",ROUND(S3692,4))</f>
        <v>0.65900000000000003</v>
      </c>
      <c r="V3692" s="110">
        <f>IF('3B-Air transport'!AG$68="no"," ",ROUND(S3692,4))</f>
        <v>0.65900000000000003</v>
      </c>
      <c r="W3692" s="110"/>
      <c r="AB3692" s="110">
        <f t="shared" si="227"/>
        <v>0.65900000000000047</v>
      </c>
      <c r="AC3692" s="110">
        <f>IF('3C-Water transport'!AG$56="no"," ",ROUND(AB3692,4))</f>
        <v>0.65900000000000003</v>
      </c>
      <c r="AD3692" s="110">
        <f>IF('3C-Water transport'!AG$57="no"," ",ROUND(AB3692,4))</f>
        <v>0.65900000000000003</v>
      </c>
      <c r="AE3692" s="110">
        <f>IF('3C-Water transport'!AG$58="no"," ",ROUND(AB3692,4))</f>
        <v>0.65900000000000003</v>
      </c>
    </row>
    <row r="3693" spans="5:31" x14ac:dyDescent="0.25">
      <c r="E3693" s="110">
        <f t="shared" si="225"/>
        <v>0.66000000000000048</v>
      </c>
      <c r="F3693" s="110">
        <f>IF('3A-Rail transport'!$AG$56="no"," ",ROUND(E3693,4))</f>
        <v>0.66</v>
      </c>
      <c r="G3693" s="110">
        <f>IF('3A-Rail transport'!$AG$57="no"," ",ROUND(E3693,4))</f>
        <v>0.66</v>
      </c>
      <c r="H3693" s="110"/>
      <c r="S3693" s="110">
        <f t="shared" si="226"/>
        <v>0.66000000000000048</v>
      </c>
      <c r="T3693" s="110">
        <f>IF('3B-Air transport'!AG$66="no"," ",ROUND(S3693,4))</f>
        <v>0.66</v>
      </c>
      <c r="U3693" s="110">
        <f>IF('3B-Air transport'!AG$67="no"," ",ROUND(S3693,4))</f>
        <v>0.66</v>
      </c>
      <c r="V3693" s="110">
        <f>IF('3B-Air transport'!AG$68="no"," ",ROUND(S3693,4))</f>
        <v>0.66</v>
      </c>
      <c r="W3693" s="110"/>
      <c r="AB3693" s="110">
        <f t="shared" si="227"/>
        <v>0.66000000000000048</v>
      </c>
      <c r="AC3693" s="110">
        <f>IF('3C-Water transport'!AG$56="no"," ",ROUND(AB3693,4))</f>
        <v>0.66</v>
      </c>
      <c r="AD3693" s="110">
        <f>IF('3C-Water transport'!AG$57="no"," ",ROUND(AB3693,4))</f>
        <v>0.66</v>
      </c>
      <c r="AE3693" s="110">
        <f>IF('3C-Water transport'!AG$58="no"," ",ROUND(AB3693,4))</f>
        <v>0.66</v>
      </c>
    </row>
    <row r="3694" spans="5:31" x14ac:dyDescent="0.25">
      <c r="E3694" s="110">
        <f t="shared" si="225"/>
        <v>0.66100000000000048</v>
      </c>
      <c r="F3694" s="110">
        <f>IF('3A-Rail transport'!$AG$56="no"," ",ROUND(E3694,4))</f>
        <v>0.66100000000000003</v>
      </c>
      <c r="G3694" s="110">
        <f>IF('3A-Rail transport'!$AG$57="no"," ",ROUND(E3694,4))</f>
        <v>0.66100000000000003</v>
      </c>
      <c r="H3694" s="110"/>
      <c r="S3694" s="110">
        <f t="shared" si="226"/>
        <v>0.66100000000000048</v>
      </c>
      <c r="T3694" s="110">
        <f>IF('3B-Air transport'!AG$66="no"," ",ROUND(S3694,4))</f>
        <v>0.66100000000000003</v>
      </c>
      <c r="U3694" s="110">
        <f>IF('3B-Air transport'!AG$67="no"," ",ROUND(S3694,4))</f>
        <v>0.66100000000000003</v>
      </c>
      <c r="V3694" s="110">
        <f>IF('3B-Air transport'!AG$68="no"," ",ROUND(S3694,4))</f>
        <v>0.66100000000000003</v>
      </c>
      <c r="W3694" s="110"/>
      <c r="AB3694" s="110">
        <f t="shared" si="227"/>
        <v>0.66100000000000048</v>
      </c>
      <c r="AC3694" s="110">
        <f>IF('3C-Water transport'!AG$56="no"," ",ROUND(AB3694,4))</f>
        <v>0.66100000000000003</v>
      </c>
      <c r="AD3694" s="110">
        <f>IF('3C-Water transport'!AG$57="no"," ",ROUND(AB3694,4))</f>
        <v>0.66100000000000003</v>
      </c>
      <c r="AE3694" s="110">
        <f>IF('3C-Water transport'!AG$58="no"," ",ROUND(AB3694,4))</f>
        <v>0.66100000000000003</v>
      </c>
    </row>
    <row r="3695" spans="5:31" x14ac:dyDescent="0.25">
      <c r="E3695" s="110">
        <f t="shared" si="225"/>
        <v>0.66200000000000048</v>
      </c>
      <c r="F3695" s="110">
        <f>IF('3A-Rail transport'!$AG$56="no"," ",ROUND(E3695,4))</f>
        <v>0.66200000000000003</v>
      </c>
      <c r="G3695" s="110">
        <f>IF('3A-Rail transport'!$AG$57="no"," ",ROUND(E3695,4))</f>
        <v>0.66200000000000003</v>
      </c>
      <c r="H3695" s="110"/>
      <c r="S3695" s="110">
        <f t="shared" si="226"/>
        <v>0.66200000000000048</v>
      </c>
      <c r="T3695" s="110">
        <f>IF('3B-Air transport'!AG$66="no"," ",ROUND(S3695,4))</f>
        <v>0.66200000000000003</v>
      </c>
      <c r="U3695" s="110">
        <f>IF('3B-Air transport'!AG$67="no"," ",ROUND(S3695,4))</f>
        <v>0.66200000000000003</v>
      </c>
      <c r="V3695" s="110">
        <f>IF('3B-Air transport'!AG$68="no"," ",ROUND(S3695,4))</f>
        <v>0.66200000000000003</v>
      </c>
      <c r="W3695" s="110"/>
      <c r="AB3695" s="110">
        <f t="shared" si="227"/>
        <v>0.66200000000000048</v>
      </c>
      <c r="AC3695" s="110">
        <f>IF('3C-Water transport'!AG$56="no"," ",ROUND(AB3695,4))</f>
        <v>0.66200000000000003</v>
      </c>
      <c r="AD3695" s="110">
        <f>IF('3C-Water transport'!AG$57="no"," ",ROUND(AB3695,4))</f>
        <v>0.66200000000000003</v>
      </c>
      <c r="AE3695" s="110">
        <f>IF('3C-Water transport'!AG$58="no"," ",ROUND(AB3695,4))</f>
        <v>0.66200000000000003</v>
      </c>
    </row>
    <row r="3696" spans="5:31" x14ac:dyDescent="0.25">
      <c r="E3696" s="110">
        <f t="shared" si="225"/>
        <v>0.66300000000000048</v>
      </c>
      <c r="F3696" s="110">
        <f>IF('3A-Rail transport'!$AG$56="no"," ",ROUND(E3696,4))</f>
        <v>0.66300000000000003</v>
      </c>
      <c r="G3696" s="110">
        <f>IF('3A-Rail transport'!$AG$57="no"," ",ROUND(E3696,4))</f>
        <v>0.66300000000000003</v>
      </c>
      <c r="H3696" s="110"/>
      <c r="S3696" s="110">
        <f t="shared" si="226"/>
        <v>0.66300000000000048</v>
      </c>
      <c r="T3696" s="110">
        <f>IF('3B-Air transport'!AG$66="no"," ",ROUND(S3696,4))</f>
        <v>0.66300000000000003</v>
      </c>
      <c r="U3696" s="110">
        <f>IF('3B-Air transport'!AG$67="no"," ",ROUND(S3696,4))</f>
        <v>0.66300000000000003</v>
      </c>
      <c r="V3696" s="110">
        <f>IF('3B-Air transport'!AG$68="no"," ",ROUND(S3696,4))</f>
        <v>0.66300000000000003</v>
      </c>
      <c r="W3696" s="110"/>
      <c r="AB3696" s="110">
        <f t="shared" si="227"/>
        <v>0.66300000000000048</v>
      </c>
      <c r="AC3696" s="110">
        <f>IF('3C-Water transport'!AG$56="no"," ",ROUND(AB3696,4))</f>
        <v>0.66300000000000003</v>
      </c>
      <c r="AD3696" s="110">
        <f>IF('3C-Water transport'!AG$57="no"," ",ROUND(AB3696,4))</f>
        <v>0.66300000000000003</v>
      </c>
      <c r="AE3696" s="110">
        <f>IF('3C-Water transport'!AG$58="no"," ",ROUND(AB3696,4))</f>
        <v>0.66300000000000003</v>
      </c>
    </row>
    <row r="3697" spans="5:31" x14ac:dyDescent="0.25">
      <c r="E3697" s="110">
        <f t="shared" si="225"/>
        <v>0.66400000000000048</v>
      </c>
      <c r="F3697" s="110">
        <f>IF('3A-Rail transport'!$AG$56="no"," ",ROUND(E3697,4))</f>
        <v>0.66400000000000003</v>
      </c>
      <c r="G3697" s="110">
        <f>IF('3A-Rail transport'!$AG$57="no"," ",ROUND(E3697,4))</f>
        <v>0.66400000000000003</v>
      </c>
      <c r="H3697" s="110"/>
      <c r="S3697" s="110">
        <f t="shared" si="226"/>
        <v>0.66400000000000048</v>
      </c>
      <c r="T3697" s="110">
        <f>IF('3B-Air transport'!AG$66="no"," ",ROUND(S3697,4))</f>
        <v>0.66400000000000003</v>
      </c>
      <c r="U3697" s="110">
        <f>IF('3B-Air transport'!AG$67="no"," ",ROUND(S3697,4))</f>
        <v>0.66400000000000003</v>
      </c>
      <c r="V3697" s="110">
        <f>IF('3B-Air transport'!AG$68="no"," ",ROUND(S3697,4))</f>
        <v>0.66400000000000003</v>
      </c>
      <c r="W3697" s="110"/>
      <c r="AB3697" s="110">
        <f t="shared" si="227"/>
        <v>0.66400000000000048</v>
      </c>
      <c r="AC3697" s="110">
        <f>IF('3C-Water transport'!AG$56="no"," ",ROUND(AB3697,4))</f>
        <v>0.66400000000000003</v>
      </c>
      <c r="AD3697" s="110">
        <f>IF('3C-Water transport'!AG$57="no"," ",ROUND(AB3697,4))</f>
        <v>0.66400000000000003</v>
      </c>
      <c r="AE3697" s="110">
        <f>IF('3C-Water transport'!AG$58="no"," ",ROUND(AB3697,4))</f>
        <v>0.66400000000000003</v>
      </c>
    </row>
    <row r="3698" spans="5:31" x14ac:dyDescent="0.25">
      <c r="E3698" s="110">
        <f t="shared" si="225"/>
        <v>0.66500000000000048</v>
      </c>
      <c r="F3698" s="110">
        <f>IF('3A-Rail transport'!$AG$56="no"," ",ROUND(E3698,4))</f>
        <v>0.66500000000000004</v>
      </c>
      <c r="G3698" s="110">
        <f>IF('3A-Rail transport'!$AG$57="no"," ",ROUND(E3698,4))</f>
        <v>0.66500000000000004</v>
      </c>
      <c r="H3698" s="110"/>
      <c r="S3698" s="110">
        <f t="shared" si="226"/>
        <v>0.66500000000000048</v>
      </c>
      <c r="T3698" s="110">
        <f>IF('3B-Air transport'!AG$66="no"," ",ROUND(S3698,4))</f>
        <v>0.66500000000000004</v>
      </c>
      <c r="U3698" s="110">
        <f>IF('3B-Air transport'!AG$67="no"," ",ROUND(S3698,4))</f>
        <v>0.66500000000000004</v>
      </c>
      <c r="V3698" s="110">
        <f>IF('3B-Air transport'!AG$68="no"," ",ROUND(S3698,4))</f>
        <v>0.66500000000000004</v>
      </c>
      <c r="W3698" s="110"/>
      <c r="AB3698" s="110">
        <f t="shared" si="227"/>
        <v>0.66500000000000048</v>
      </c>
      <c r="AC3698" s="110">
        <f>IF('3C-Water transport'!AG$56="no"," ",ROUND(AB3698,4))</f>
        <v>0.66500000000000004</v>
      </c>
      <c r="AD3698" s="110">
        <f>IF('3C-Water transport'!AG$57="no"," ",ROUND(AB3698,4))</f>
        <v>0.66500000000000004</v>
      </c>
      <c r="AE3698" s="110">
        <f>IF('3C-Water transport'!AG$58="no"," ",ROUND(AB3698,4))</f>
        <v>0.66500000000000004</v>
      </c>
    </row>
    <row r="3699" spans="5:31" x14ac:dyDescent="0.25">
      <c r="E3699" s="110">
        <f t="shared" si="225"/>
        <v>0.66600000000000048</v>
      </c>
      <c r="F3699" s="110">
        <f>IF('3A-Rail transport'!$AG$56="no"," ",ROUND(E3699,4))</f>
        <v>0.66600000000000004</v>
      </c>
      <c r="G3699" s="110">
        <f>IF('3A-Rail transport'!$AG$57="no"," ",ROUND(E3699,4))</f>
        <v>0.66600000000000004</v>
      </c>
      <c r="H3699" s="110"/>
      <c r="S3699" s="110">
        <f t="shared" si="226"/>
        <v>0.66600000000000048</v>
      </c>
      <c r="T3699" s="110">
        <f>IF('3B-Air transport'!AG$66="no"," ",ROUND(S3699,4))</f>
        <v>0.66600000000000004</v>
      </c>
      <c r="U3699" s="110">
        <f>IF('3B-Air transport'!AG$67="no"," ",ROUND(S3699,4))</f>
        <v>0.66600000000000004</v>
      </c>
      <c r="V3699" s="110">
        <f>IF('3B-Air transport'!AG$68="no"," ",ROUND(S3699,4))</f>
        <v>0.66600000000000004</v>
      </c>
      <c r="W3699" s="110"/>
      <c r="AB3699" s="110">
        <f t="shared" si="227"/>
        <v>0.66600000000000048</v>
      </c>
      <c r="AC3699" s="110">
        <f>IF('3C-Water transport'!AG$56="no"," ",ROUND(AB3699,4))</f>
        <v>0.66600000000000004</v>
      </c>
      <c r="AD3699" s="110">
        <f>IF('3C-Water transport'!AG$57="no"," ",ROUND(AB3699,4))</f>
        <v>0.66600000000000004</v>
      </c>
      <c r="AE3699" s="110">
        <f>IF('3C-Water transport'!AG$58="no"," ",ROUND(AB3699,4))</f>
        <v>0.66600000000000004</v>
      </c>
    </row>
    <row r="3700" spans="5:31" x14ac:dyDescent="0.25">
      <c r="E3700" s="110">
        <f t="shared" si="225"/>
        <v>0.66700000000000048</v>
      </c>
      <c r="F3700" s="110">
        <f>IF('3A-Rail transport'!$AG$56="no"," ",ROUND(E3700,4))</f>
        <v>0.66700000000000004</v>
      </c>
      <c r="G3700" s="110">
        <f>IF('3A-Rail transport'!$AG$57="no"," ",ROUND(E3700,4))</f>
        <v>0.66700000000000004</v>
      </c>
      <c r="H3700" s="110"/>
      <c r="S3700" s="110">
        <f t="shared" si="226"/>
        <v>0.66700000000000048</v>
      </c>
      <c r="T3700" s="110">
        <f>IF('3B-Air transport'!AG$66="no"," ",ROUND(S3700,4))</f>
        <v>0.66700000000000004</v>
      </c>
      <c r="U3700" s="110">
        <f>IF('3B-Air transport'!AG$67="no"," ",ROUND(S3700,4))</f>
        <v>0.66700000000000004</v>
      </c>
      <c r="V3700" s="110">
        <f>IF('3B-Air transport'!AG$68="no"," ",ROUND(S3700,4))</f>
        <v>0.66700000000000004</v>
      </c>
      <c r="W3700" s="110"/>
      <c r="AB3700" s="110">
        <f t="shared" si="227"/>
        <v>0.66700000000000048</v>
      </c>
      <c r="AC3700" s="110">
        <f>IF('3C-Water transport'!AG$56="no"," ",ROUND(AB3700,4))</f>
        <v>0.66700000000000004</v>
      </c>
      <c r="AD3700" s="110">
        <f>IF('3C-Water transport'!AG$57="no"," ",ROUND(AB3700,4))</f>
        <v>0.66700000000000004</v>
      </c>
      <c r="AE3700" s="110">
        <f>IF('3C-Water transport'!AG$58="no"," ",ROUND(AB3700,4))</f>
        <v>0.66700000000000004</v>
      </c>
    </row>
    <row r="3701" spans="5:31" x14ac:dyDescent="0.25">
      <c r="E3701" s="110">
        <f t="shared" si="225"/>
        <v>0.66800000000000048</v>
      </c>
      <c r="F3701" s="110">
        <f>IF('3A-Rail transport'!$AG$56="no"," ",ROUND(E3701,4))</f>
        <v>0.66800000000000004</v>
      </c>
      <c r="G3701" s="110">
        <f>IF('3A-Rail transport'!$AG$57="no"," ",ROUND(E3701,4))</f>
        <v>0.66800000000000004</v>
      </c>
      <c r="H3701" s="110"/>
      <c r="S3701" s="110">
        <f t="shared" si="226"/>
        <v>0.66800000000000048</v>
      </c>
      <c r="T3701" s="110">
        <f>IF('3B-Air transport'!AG$66="no"," ",ROUND(S3701,4))</f>
        <v>0.66800000000000004</v>
      </c>
      <c r="U3701" s="110">
        <f>IF('3B-Air transport'!AG$67="no"," ",ROUND(S3701,4))</f>
        <v>0.66800000000000004</v>
      </c>
      <c r="V3701" s="110">
        <f>IF('3B-Air transport'!AG$68="no"," ",ROUND(S3701,4))</f>
        <v>0.66800000000000004</v>
      </c>
      <c r="W3701" s="110"/>
      <c r="AB3701" s="110">
        <f t="shared" si="227"/>
        <v>0.66800000000000048</v>
      </c>
      <c r="AC3701" s="110">
        <f>IF('3C-Water transport'!AG$56="no"," ",ROUND(AB3701,4))</f>
        <v>0.66800000000000004</v>
      </c>
      <c r="AD3701" s="110">
        <f>IF('3C-Water transport'!AG$57="no"," ",ROUND(AB3701,4))</f>
        <v>0.66800000000000004</v>
      </c>
      <c r="AE3701" s="110">
        <f>IF('3C-Water transport'!AG$58="no"," ",ROUND(AB3701,4))</f>
        <v>0.66800000000000004</v>
      </c>
    </row>
    <row r="3702" spans="5:31" x14ac:dyDescent="0.25">
      <c r="E3702" s="110">
        <f t="shared" si="225"/>
        <v>0.66900000000000048</v>
      </c>
      <c r="F3702" s="110">
        <f>IF('3A-Rail transport'!$AG$56="no"," ",ROUND(E3702,4))</f>
        <v>0.66900000000000004</v>
      </c>
      <c r="G3702" s="110">
        <f>IF('3A-Rail transport'!$AG$57="no"," ",ROUND(E3702,4))</f>
        <v>0.66900000000000004</v>
      </c>
      <c r="H3702" s="110"/>
      <c r="S3702" s="110">
        <f t="shared" si="226"/>
        <v>0.66900000000000048</v>
      </c>
      <c r="T3702" s="110">
        <f>IF('3B-Air transport'!AG$66="no"," ",ROUND(S3702,4))</f>
        <v>0.66900000000000004</v>
      </c>
      <c r="U3702" s="110">
        <f>IF('3B-Air transport'!AG$67="no"," ",ROUND(S3702,4))</f>
        <v>0.66900000000000004</v>
      </c>
      <c r="V3702" s="110">
        <f>IF('3B-Air transport'!AG$68="no"," ",ROUND(S3702,4))</f>
        <v>0.66900000000000004</v>
      </c>
      <c r="W3702" s="110"/>
      <c r="AB3702" s="110">
        <f t="shared" si="227"/>
        <v>0.66900000000000048</v>
      </c>
      <c r="AC3702" s="110">
        <f>IF('3C-Water transport'!AG$56="no"," ",ROUND(AB3702,4))</f>
        <v>0.66900000000000004</v>
      </c>
      <c r="AD3702" s="110">
        <f>IF('3C-Water transport'!AG$57="no"," ",ROUND(AB3702,4))</f>
        <v>0.66900000000000004</v>
      </c>
      <c r="AE3702" s="110">
        <f>IF('3C-Water transport'!AG$58="no"," ",ROUND(AB3702,4))</f>
        <v>0.66900000000000004</v>
      </c>
    </row>
    <row r="3703" spans="5:31" x14ac:dyDescent="0.25">
      <c r="E3703" s="110">
        <f t="shared" si="225"/>
        <v>0.67000000000000048</v>
      </c>
      <c r="F3703" s="110">
        <f>IF('3A-Rail transport'!$AG$56="no"," ",ROUND(E3703,4))</f>
        <v>0.67</v>
      </c>
      <c r="G3703" s="110">
        <f>IF('3A-Rail transport'!$AG$57="no"," ",ROUND(E3703,4))</f>
        <v>0.67</v>
      </c>
      <c r="H3703" s="110"/>
      <c r="S3703" s="110">
        <f t="shared" si="226"/>
        <v>0.67000000000000048</v>
      </c>
      <c r="T3703" s="110">
        <f>IF('3B-Air transport'!AG$66="no"," ",ROUND(S3703,4))</f>
        <v>0.67</v>
      </c>
      <c r="U3703" s="110">
        <f>IF('3B-Air transport'!AG$67="no"," ",ROUND(S3703,4))</f>
        <v>0.67</v>
      </c>
      <c r="V3703" s="110">
        <f>IF('3B-Air transport'!AG$68="no"," ",ROUND(S3703,4))</f>
        <v>0.67</v>
      </c>
      <c r="W3703" s="110"/>
      <c r="AB3703" s="110">
        <f t="shared" si="227"/>
        <v>0.67000000000000048</v>
      </c>
      <c r="AC3703" s="110">
        <f>IF('3C-Water transport'!AG$56="no"," ",ROUND(AB3703,4))</f>
        <v>0.67</v>
      </c>
      <c r="AD3703" s="110">
        <f>IF('3C-Water transport'!AG$57="no"," ",ROUND(AB3703,4))</f>
        <v>0.67</v>
      </c>
      <c r="AE3703" s="110">
        <f>IF('3C-Water transport'!AG$58="no"," ",ROUND(AB3703,4))</f>
        <v>0.67</v>
      </c>
    </row>
    <row r="3704" spans="5:31" x14ac:dyDescent="0.25">
      <c r="E3704" s="110">
        <f t="shared" si="225"/>
        <v>0.67100000000000048</v>
      </c>
      <c r="F3704" s="110">
        <f>IF('3A-Rail transport'!$AG$56="no"," ",ROUND(E3704,4))</f>
        <v>0.67100000000000004</v>
      </c>
      <c r="G3704" s="110">
        <f>IF('3A-Rail transport'!$AG$57="no"," ",ROUND(E3704,4))</f>
        <v>0.67100000000000004</v>
      </c>
      <c r="H3704" s="110"/>
      <c r="S3704" s="110">
        <f t="shared" si="226"/>
        <v>0.67100000000000048</v>
      </c>
      <c r="T3704" s="110">
        <f>IF('3B-Air transport'!AG$66="no"," ",ROUND(S3704,4))</f>
        <v>0.67100000000000004</v>
      </c>
      <c r="U3704" s="110">
        <f>IF('3B-Air transport'!AG$67="no"," ",ROUND(S3704,4))</f>
        <v>0.67100000000000004</v>
      </c>
      <c r="V3704" s="110">
        <f>IF('3B-Air transport'!AG$68="no"," ",ROUND(S3704,4))</f>
        <v>0.67100000000000004</v>
      </c>
      <c r="W3704" s="110"/>
      <c r="AB3704" s="110">
        <f t="shared" si="227"/>
        <v>0.67100000000000048</v>
      </c>
      <c r="AC3704" s="110">
        <f>IF('3C-Water transport'!AG$56="no"," ",ROUND(AB3704,4))</f>
        <v>0.67100000000000004</v>
      </c>
      <c r="AD3704" s="110">
        <f>IF('3C-Water transport'!AG$57="no"," ",ROUND(AB3704,4))</f>
        <v>0.67100000000000004</v>
      </c>
      <c r="AE3704" s="110">
        <f>IF('3C-Water transport'!AG$58="no"," ",ROUND(AB3704,4))</f>
        <v>0.67100000000000004</v>
      </c>
    </row>
    <row r="3705" spans="5:31" x14ac:dyDescent="0.25">
      <c r="E3705" s="110">
        <f t="shared" si="225"/>
        <v>0.67200000000000049</v>
      </c>
      <c r="F3705" s="110">
        <f>IF('3A-Rail transport'!$AG$56="no"," ",ROUND(E3705,4))</f>
        <v>0.67200000000000004</v>
      </c>
      <c r="G3705" s="110">
        <f>IF('3A-Rail transport'!$AG$57="no"," ",ROUND(E3705,4))</f>
        <v>0.67200000000000004</v>
      </c>
      <c r="H3705" s="110"/>
      <c r="S3705" s="110">
        <f t="shared" si="226"/>
        <v>0.67200000000000049</v>
      </c>
      <c r="T3705" s="110">
        <f>IF('3B-Air transport'!AG$66="no"," ",ROUND(S3705,4))</f>
        <v>0.67200000000000004</v>
      </c>
      <c r="U3705" s="110">
        <f>IF('3B-Air transport'!AG$67="no"," ",ROUND(S3705,4))</f>
        <v>0.67200000000000004</v>
      </c>
      <c r="V3705" s="110">
        <f>IF('3B-Air transport'!AG$68="no"," ",ROUND(S3705,4))</f>
        <v>0.67200000000000004</v>
      </c>
      <c r="W3705" s="110"/>
      <c r="AB3705" s="110">
        <f t="shared" si="227"/>
        <v>0.67200000000000049</v>
      </c>
      <c r="AC3705" s="110">
        <f>IF('3C-Water transport'!AG$56="no"," ",ROUND(AB3705,4))</f>
        <v>0.67200000000000004</v>
      </c>
      <c r="AD3705" s="110">
        <f>IF('3C-Water transport'!AG$57="no"," ",ROUND(AB3705,4))</f>
        <v>0.67200000000000004</v>
      </c>
      <c r="AE3705" s="110">
        <f>IF('3C-Water transport'!AG$58="no"," ",ROUND(AB3705,4))</f>
        <v>0.67200000000000004</v>
      </c>
    </row>
    <row r="3706" spans="5:31" x14ac:dyDescent="0.25">
      <c r="E3706" s="110">
        <f t="shared" si="225"/>
        <v>0.67300000000000049</v>
      </c>
      <c r="F3706" s="110">
        <f>IF('3A-Rail transport'!$AG$56="no"," ",ROUND(E3706,4))</f>
        <v>0.67300000000000004</v>
      </c>
      <c r="G3706" s="110">
        <f>IF('3A-Rail transport'!$AG$57="no"," ",ROUND(E3706,4))</f>
        <v>0.67300000000000004</v>
      </c>
      <c r="H3706" s="110"/>
      <c r="S3706" s="110">
        <f t="shared" si="226"/>
        <v>0.67300000000000049</v>
      </c>
      <c r="T3706" s="110">
        <f>IF('3B-Air transport'!AG$66="no"," ",ROUND(S3706,4))</f>
        <v>0.67300000000000004</v>
      </c>
      <c r="U3706" s="110">
        <f>IF('3B-Air transport'!AG$67="no"," ",ROUND(S3706,4))</f>
        <v>0.67300000000000004</v>
      </c>
      <c r="V3706" s="110">
        <f>IF('3B-Air transport'!AG$68="no"," ",ROUND(S3706,4))</f>
        <v>0.67300000000000004</v>
      </c>
      <c r="W3706" s="110"/>
      <c r="AB3706" s="110">
        <f t="shared" si="227"/>
        <v>0.67300000000000049</v>
      </c>
      <c r="AC3706" s="110">
        <f>IF('3C-Water transport'!AG$56="no"," ",ROUND(AB3706,4))</f>
        <v>0.67300000000000004</v>
      </c>
      <c r="AD3706" s="110">
        <f>IF('3C-Water transport'!AG$57="no"," ",ROUND(AB3706,4))</f>
        <v>0.67300000000000004</v>
      </c>
      <c r="AE3706" s="110">
        <f>IF('3C-Water transport'!AG$58="no"," ",ROUND(AB3706,4))</f>
        <v>0.67300000000000004</v>
      </c>
    </row>
    <row r="3707" spans="5:31" x14ac:dyDescent="0.25">
      <c r="E3707" s="110">
        <f t="shared" si="225"/>
        <v>0.67400000000000049</v>
      </c>
      <c r="F3707" s="110">
        <f>IF('3A-Rail transport'!$AG$56="no"," ",ROUND(E3707,4))</f>
        <v>0.67400000000000004</v>
      </c>
      <c r="G3707" s="110">
        <f>IF('3A-Rail transport'!$AG$57="no"," ",ROUND(E3707,4))</f>
        <v>0.67400000000000004</v>
      </c>
      <c r="H3707" s="110"/>
      <c r="S3707" s="110">
        <f t="shared" si="226"/>
        <v>0.67400000000000049</v>
      </c>
      <c r="T3707" s="110">
        <f>IF('3B-Air transport'!AG$66="no"," ",ROUND(S3707,4))</f>
        <v>0.67400000000000004</v>
      </c>
      <c r="U3707" s="110">
        <f>IF('3B-Air transport'!AG$67="no"," ",ROUND(S3707,4))</f>
        <v>0.67400000000000004</v>
      </c>
      <c r="V3707" s="110">
        <f>IF('3B-Air transport'!AG$68="no"," ",ROUND(S3707,4))</f>
        <v>0.67400000000000004</v>
      </c>
      <c r="W3707" s="110"/>
      <c r="AB3707" s="110">
        <f t="shared" si="227"/>
        <v>0.67400000000000049</v>
      </c>
      <c r="AC3707" s="110">
        <f>IF('3C-Water transport'!AG$56="no"," ",ROUND(AB3707,4))</f>
        <v>0.67400000000000004</v>
      </c>
      <c r="AD3707" s="110">
        <f>IF('3C-Water transport'!AG$57="no"," ",ROUND(AB3707,4))</f>
        <v>0.67400000000000004</v>
      </c>
      <c r="AE3707" s="110">
        <f>IF('3C-Water transport'!AG$58="no"," ",ROUND(AB3707,4))</f>
        <v>0.67400000000000004</v>
      </c>
    </row>
    <row r="3708" spans="5:31" x14ac:dyDescent="0.25">
      <c r="E3708" s="110">
        <f t="shared" si="225"/>
        <v>0.67500000000000049</v>
      </c>
      <c r="F3708" s="110">
        <f>IF('3A-Rail transport'!$AG$56="no"," ",ROUND(E3708,4))</f>
        <v>0.67500000000000004</v>
      </c>
      <c r="G3708" s="110">
        <f>IF('3A-Rail transport'!$AG$57="no"," ",ROUND(E3708,4))</f>
        <v>0.67500000000000004</v>
      </c>
      <c r="H3708" s="110"/>
      <c r="S3708" s="110">
        <f t="shared" si="226"/>
        <v>0.67500000000000049</v>
      </c>
      <c r="T3708" s="110">
        <f>IF('3B-Air transport'!AG$66="no"," ",ROUND(S3708,4))</f>
        <v>0.67500000000000004</v>
      </c>
      <c r="U3708" s="110">
        <f>IF('3B-Air transport'!AG$67="no"," ",ROUND(S3708,4))</f>
        <v>0.67500000000000004</v>
      </c>
      <c r="V3708" s="110">
        <f>IF('3B-Air transport'!AG$68="no"," ",ROUND(S3708,4))</f>
        <v>0.67500000000000004</v>
      </c>
      <c r="W3708" s="110"/>
      <c r="AB3708" s="110">
        <f t="shared" si="227"/>
        <v>0.67500000000000049</v>
      </c>
      <c r="AC3708" s="110">
        <f>IF('3C-Water transport'!AG$56="no"," ",ROUND(AB3708,4))</f>
        <v>0.67500000000000004</v>
      </c>
      <c r="AD3708" s="110">
        <f>IF('3C-Water transport'!AG$57="no"," ",ROUND(AB3708,4))</f>
        <v>0.67500000000000004</v>
      </c>
      <c r="AE3708" s="110">
        <f>IF('3C-Water transport'!AG$58="no"," ",ROUND(AB3708,4))</f>
        <v>0.67500000000000004</v>
      </c>
    </row>
    <row r="3709" spans="5:31" x14ac:dyDescent="0.25">
      <c r="E3709" s="110">
        <f t="shared" si="225"/>
        <v>0.67600000000000049</v>
      </c>
      <c r="F3709" s="110">
        <f>IF('3A-Rail transport'!$AG$56="no"," ",ROUND(E3709,4))</f>
        <v>0.67600000000000005</v>
      </c>
      <c r="G3709" s="110">
        <f>IF('3A-Rail transport'!$AG$57="no"," ",ROUND(E3709,4))</f>
        <v>0.67600000000000005</v>
      </c>
      <c r="H3709" s="110"/>
      <c r="S3709" s="110">
        <f t="shared" si="226"/>
        <v>0.67600000000000049</v>
      </c>
      <c r="T3709" s="110">
        <f>IF('3B-Air transport'!AG$66="no"," ",ROUND(S3709,4))</f>
        <v>0.67600000000000005</v>
      </c>
      <c r="U3709" s="110">
        <f>IF('3B-Air transport'!AG$67="no"," ",ROUND(S3709,4))</f>
        <v>0.67600000000000005</v>
      </c>
      <c r="V3709" s="110">
        <f>IF('3B-Air transport'!AG$68="no"," ",ROUND(S3709,4))</f>
        <v>0.67600000000000005</v>
      </c>
      <c r="W3709" s="110"/>
      <c r="AB3709" s="110">
        <f t="shared" si="227"/>
        <v>0.67600000000000049</v>
      </c>
      <c r="AC3709" s="110">
        <f>IF('3C-Water transport'!AG$56="no"," ",ROUND(AB3709,4))</f>
        <v>0.67600000000000005</v>
      </c>
      <c r="AD3709" s="110">
        <f>IF('3C-Water transport'!AG$57="no"," ",ROUND(AB3709,4))</f>
        <v>0.67600000000000005</v>
      </c>
      <c r="AE3709" s="110">
        <f>IF('3C-Water transport'!AG$58="no"," ",ROUND(AB3709,4))</f>
        <v>0.67600000000000005</v>
      </c>
    </row>
    <row r="3710" spans="5:31" x14ac:dyDescent="0.25">
      <c r="E3710" s="110">
        <f t="shared" si="225"/>
        <v>0.67700000000000049</v>
      </c>
      <c r="F3710" s="110">
        <f>IF('3A-Rail transport'!$AG$56="no"," ",ROUND(E3710,4))</f>
        <v>0.67700000000000005</v>
      </c>
      <c r="G3710" s="110">
        <f>IF('3A-Rail transport'!$AG$57="no"," ",ROUND(E3710,4))</f>
        <v>0.67700000000000005</v>
      </c>
      <c r="H3710" s="110"/>
      <c r="S3710" s="110">
        <f t="shared" si="226"/>
        <v>0.67700000000000049</v>
      </c>
      <c r="T3710" s="110">
        <f>IF('3B-Air transport'!AG$66="no"," ",ROUND(S3710,4))</f>
        <v>0.67700000000000005</v>
      </c>
      <c r="U3710" s="110">
        <f>IF('3B-Air transport'!AG$67="no"," ",ROUND(S3710,4))</f>
        <v>0.67700000000000005</v>
      </c>
      <c r="V3710" s="110">
        <f>IF('3B-Air transport'!AG$68="no"," ",ROUND(S3710,4))</f>
        <v>0.67700000000000005</v>
      </c>
      <c r="W3710" s="110"/>
      <c r="AB3710" s="110">
        <f t="shared" si="227"/>
        <v>0.67700000000000049</v>
      </c>
      <c r="AC3710" s="110">
        <f>IF('3C-Water transport'!AG$56="no"," ",ROUND(AB3710,4))</f>
        <v>0.67700000000000005</v>
      </c>
      <c r="AD3710" s="110">
        <f>IF('3C-Water transport'!AG$57="no"," ",ROUND(AB3710,4))</f>
        <v>0.67700000000000005</v>
      </c>
      <c r="AE3710" s="110">
        <f>IF('3C-Water transport'!AG$58="no"," ",ROUND(AB3710,4))</f>
        <v>0.67700000000000005</v>
      </c>
    </row>
    <row r="3711" spans="5:31" x14ac:dyDescent="0.25">
      <c r="E3711" s="110">
        <f t="shared" si="225"/>
        <v>0.67800000000000049</v>
      </c>
      <c r="F3711" s="110">
        <f>IF('3A-Rail transport'!$AG$56="no"," ",ROUND(E3711,4))</f>
        <v>0.67800000000000005</v>
      </c>
      <c r="G3711" s="110">
        <f>IF('3A-Rail transport'!$AG$57="no"," ",ROUND(E3711,4))</f>
        <v>0.67800000000000005</v>
      </c>
      <c r="H3711" s="110"/>
      <c r="S3711" s="110">
        <f t="shared" si="226"/>
        <v>0.67800000000000049</v>
      </c>
      <c r="T3711" s="110">
        <f>IF('3B-Air transport'!AG$66="no"," ",ROUND(S3711,4))</f>
        <v>0.67800000000000005</v>
      </c>
      <c r="U3711" s="110">
        <f>IF('3B-Air transport'!AG$67="no"," ",ROUND(S3711,4))</f>
        <v>0.67800000000000005</v>
      </c>
      <c r="V3711" s="110">
        <f>IF('3B-Air transport'!AG$68="no"," ",ROUND(S3711,4))</f>
        <v>0.67800000000000005</v>
      </c>
      <c r="W3711" s="110"/>
      <c r="AB3711" s="110">
        <f t="shared" si="227"/>
        <v>0.67800000000000049</v>
      </c>
      <c r="AC3711" s="110">
        <f>IF('3C-Water transport'!AG$56="no"," ",ROUND(AB3711,4))</f>
        <v>0.67800000000000005</v>
      </c>
      <c r="AD3711" s="110">
        <f>IF('3C-Water transport'!AG$57="no"," ",ROUND(AB3711,4))</f>
        <v>0.67800000000000005</v>
      </c>
      <c r="AE3711" s="110">
        <f>IF('3C-Water transport'!AG$58="no"," ",ROUND(AB3711,4))</f>
        <v>0.67800000000000005</v>
      </c>
    </row>
    <row r="3712" spans="5:31" x14ac:dyDescent="0.25">
      <c r="E3712" s="110">
        <f t="shared" si="225"/>
        <v>0.67900000000000049</v>
      </c>
      <c r="F3712" s="110">
        <f>IF('3A-Rail transport'!$AG$56="no"," ",ROUND(E3712,4))</f>
        <v>0.67900000000000005</v>
      </c>
      <c r="G3712" s="110">
        <f>IF('3A-Rail transport'!$AG$57="no"," ",ROUND(E3712,4))</f>
        <v>0.67900000000000005</v>
      </c>
      <c r="H3712" s="110"/>
      <c r="S3712" s="110">
        <f t="shared" si="226"/>
        <v>0.67900000000000049</v>
      </c>
      <c r="T3712" s="110">
        <f>IF('3B-Air transport'!AG$66="no"," ",ROUND(S3712,4))</f>
        <v>0.67900000000000005</v>
      </c>
      <c r="U3712" s="110">
        <f>IF('3B-Air transport'!AG$67="no"," ",ROUND(S3712,4))</f>
        <v>0.67900000000000005</v>
      </c>
      <c r="V3712" s="110">
        <f>IF('3B-Air transport'!AG$68="no"," ",ROUND(S3712,4))</f>
        <v>0.67900000000000005</v>
      </c>
      <c r="W3712" s="110"/>
      <c r="AB3712" s="110">
        <f t="shared" si="227"/>
        <v>0.67900000000000049</v>
      </c>
      <c r="AC3712" s="110">
        <f>IF('3C-Water transport'!AG$56="no"," ",ROUND(AB3712,4))</f>
        <v>0.67900000000000005</v>
      </c>
      <c r="AD3712" s="110">
        <f>IF('3C-Water transport'!AG$57="no"," ",ROUND(AB3712,4))</f>
        <v>0.67900000000000005</v>
      </c>
      <c r="AE3712" s="110">
        <f>IF('3C-Water transport'!AG$58="no"," ",ROUND(AB3712,4))</f>
        <v>0.67900000000000005</v>
      </c>
    </row>
    <row r="3713" spans="5:31" x14ac:dyDescent="0.25">
      <c r="E3713" s="110">
        <f t="shared" si="225"/>
        <v>0.68000000000000049</v>
      </c>
      <c r="F3713" s="110">
        <f>IF('3A-Rail transport'!$AG$56="no"," ",ROUND(E3713,4))</f>
        <v>0.68</v>
      </c>
      <c r="G3713" s="110">
        <f>IF('3A-Rail transport'!$AG$57="no"," ",ROUND(E3713,4))</f>
        <v>0.68</v>
      </c>
      <c r="H3713" s="110"/>
      <c r="S3713" s="110">
        <f t="shared" si="226"/>
        <v>0.68000000000000049</v>
      </c>
      <c r="T3713" s="110">
        <f>IF('3B-Air transport'!AG$66="no"," ",ROUND(S3713,4))</f>
        <v>0.68</v>
      </c>
      <c r="U3713" s="110">
        <f>IF('3B-Air transport'!AG$67="no"," ",ROUND(S3713,4))</f>
        <v>0.68</v>
      </c>
      <c r="V3713" s="110">
        <f>IF('3B-Air transport'!AG$68="no"," ",ROUND(S3713,4))</f>
        <v>0.68</v>
      </c>
      <c r="W3713" s="110"/>
      <c r="AB3713" s="110">
        <f t="shared" si="227"/>
        <v>0.68000000000000049</v>
      </c>
      <c r="AC3713" s="110">
        <f>IF('3C-Water transport'!AG$56="no"," ",ROUND(AB3713,4))</f>
        <v>0.68</v>
      </c>
      <c r="AD3713" s="110">
        <f>IF('3C-Water transport'!AG$57="no"," ",ROUND(AB3713,4))</f>
        <v>0.68</v>
      </c>
      <c r="AE3713" s="110">
        <f>IF('3C-Water transport'!AG$58="no"," ",ROUND(AB3713,4))</f>
        <v>0.68</v>
      </c>
    </row>
    <row r="3714" spans="5:31" x14ac:dyDescent="0.25">
      <c r="E3714" s="110">
        <f t="shared" si="225"/>
        <v>0.68100000000000049</v>
      </c>
      <c r="F3714" s="110">
        <f>IF('3A-Rail transport'!$AG$56="no"," ",ROUND(E3714,4))</f>
        <v>0.68100000000000005</v>
      </c>
      <c r="G3714" s="110">
        <f>IF('3A-Rail transport'!$AG$57="no"," ",ROUND(E3714,4))</f>
        <v>0.68100000000000005</v>
      </c>
      <c r="H3714" s="110"/>
      <c r="S3714" s="110">
        <f t="shared" si="226"/>
        <v>0.68100000000000049</v>
      </c>
      <c r="T3714" s="110">
        <f>IF('3B-Air transport'!AG$66="no"," ",ROUND(S3714,4))</f>
        <v>0.68100000000000005</v>
      </c>
      <c r="U3714" s="110">
        <f>IF('3B-Air transport'!AG$67="no"," ",ROUND(S3714,4))</f>
        <v>0.68100000000000005</v>
      </c>
      <c r="V3714" s="110">
        <f>IF('3B-Air transport'!AG$68="no"," ",ROUND(S3714,4))</f>
        <v>0.68100000000000005</v>
      </c>
      <c r="W3714" s="110"/>
      <c r="AB3714" s="110">
        <f t="shared" si="227"/>
        <v>0.68100000000000049</v>
      </c>
      <c r="AC3714" s="110">
        <f>IF('3C-Water transport'!AG$56="no"," ",ROUND(AB3714,4))</f>
        <v>0.68100000000000005</v>
      </c>
      <c r="AD3714" s="110">
        <f>IF('3C-Water transport'!AG$57="no"," ",ROUND(AB3714,4))</f>
        <v>0.68100000000000005</v>
      </c>
      <c r="AE3714" s="110">
        <f>IF('3C-Water transport'!AG$58="no"," ",ROUND(AB3714,4))</f>
        <v>0.68100000000000005</v>
      </c>
    </row>
    <row r="3715" spans="5:31" x14ac:dyDescent="0.25">
      <c r="E3715" s="110">
        <f t="shared" si="225"/>
        <v>0.68200000000000049</v>
      </c>
      <c r="F3715" s="110">
        <f>IF('3A-Rail transport'!$AG$56="no"," ",ROUND(E3715,4))</f>
        <v>0.68200000000000005</v>
      </c>
      <c r="G3715" s="110">
        <f>IF('3A-Rail transport'!$AG$57="no"," ",ROUND(E3715,4))</f>
        <v>0.68200000000000005</v>
      </c>
      <c r="H3715" s="110"/>
      <c r="S3715" s="110">
        <f t="shared" si="226"/>
        <v>0.68200000000000049</v>
      </c>
      <c r="T3715" s="110">
        <f>IF('3B-Air transport'!AG$66="no"," ",ROUND(S3715,4))</f>
        <v>0.68200000000000005</v>
      </c>
      <c r="U3715" s="110">
        <f>IF('3B-Air transport'!AG$67="no"," ",ROUND(S3715,4))</f>
        <v>0.68200000000000005</v>
      </c>
      <c r="V3715" s="110">
        <f>IF('3B-Air transport'!AG$68="no"," ",ROUND(S3715,4))</f>
        <v>0.68200000000000005</v>
      </c>
      <c r="W3715" s="110"/>
      <c r="AB3715" s="110">
        <f t="shared" si="227"/>
        <v>0.68200000000000049</v>
      </c>
      <c r="AC3715" s="110">
        <f>IF('3C-Water transport'!AG$56="no"," ",ROUND(AB3715,4))</f>
        <v>0.68200000000000005</v>
      </c>
      <c r="AD3715" s="110">
        <f>IF('3C-Water transport'!AG$57="no"," ",ROUND(AB3715,4))</f>
        <v>0.68200000000000005</v>
      </c>
      <c r="AE3715" s="110">
        <f>IF('3C-Water transport'!AG$58="no"," ",ROUND(AB3715,4))</f>
        <v>0.68200000000000005</v>
      </c>
    </row>
    <row r="3716" spans="5:31" x14ac:dyDescent="0.25">
      <c r="E3716" s="110">
        <f t="shared" si="225"/>
        <v>0.6830000000000005</v>
      </c>
      <c r="F3716" s="110">
        <f>IF('3A-Rail transport'!$AG$56="no"," ",ROUND(E3716,4))</f>
        <v>0.68300000000000005</v>
      </c>
      <c r="G3716" s="110">
        <f>IF('3A-Rail transport'!$AG$57="no"," ",ROUND(E3716,4))</f>
        <v>0.68300000000000005</v>
      </c>
      <c r="H3716" s="110"/>
      <c r="S3716" s="110">
        <f t="shared" si="226"/>
        <v>0.6830000000000005</v>
      </c>
      <c r="T3716" s="110">
        <f>IF('3B-Air transport'!AG$66="no"," ",ROUND(S3716,4))</f>
        <v>0.68300000000000005</v>
      </c>
      <c r="U3716" s="110">
        <f>IF('3B-Air transport'!AG$67="no"," ",ROUND(S3716,4))</f>
        <v>0.68300000000000005</v>
      </c>
      <c r="V3716" s="110">
        <f>IF('3B-Air transport'!AG$68="no"," ",ROUND(S3716,4))</f>
        <v>0.68300000000000005</v>
      </c>
      <c r="W3716" s="110"/>
      <c r="AB3716" s="110">
        <f t="shared" si="227"/>
        <v>0.6830000000000005</v>
      </c>
      <c r="AC3716" s="110">
        <f>IF('3C-Water transport'!AG$56="no"," ",ROUND(AB3716,4))</f>
        <v>0.68300000000000005</v>
      </c>
      <c r="AD3716" s="110">
        <f>IF('3C-Water transport'!AG$57="no"," ",ROUND(AB3716,4))</f>
        <v>0.68300000000000005</v>
      </c>
      <c r="AE3716" s="110">
        <f>IF('3C-Water transport'!AG$58="no"," ",ROUND(AB3716,4))</f>
        <v>0.68300000000000005</v>
      </c>
    </row>
    <row r="3717" spans="5:31" x14ac:dyDescent="0.25">
      <c r="E3717" s="110">
        <f t="shared" si="225"/>
        <v>0.6840000000000005</v>
      </c>
      <c r="F3717" s="110">
        <f>IF('3A-Rail transport'!$AG$56="no"," ",ROUND(E3717,4))</f>
        <v>0.68400000000000005</v>
      </c>
      <c r="G3717" s="110">
        <f>IF('3A-Rail transport'!$AG$57="no"," ",ROUND(E3717,4))</f>
        <v>0.68400000000000005</v>
      </c>
      <c r="H3717" s="110"/>
      <c r="S3717" s="110">
        <f t="shared" si="226"/>
        <v>0.6840000000000005</v>
      </c>
      <c r="T3717" s="110">
        <f>IF('3B-Air transport'!AG$66="no"," ",ROUND(S3717,4))</f>
        <v>0.68400000000000005</v>
      </c>
      <c r="U3717" s="110">
        <f>IF('3B-Air transport'!AG$67="no"," ",ROUND(S3717,4))</f>
        <v>0.68400000000000005</v>
      </c>
      <c r="V3717" s="110">
        <f>IF('3B-Air transport'!AG$68="no"," ",ROUND(S3717,4))</f>
        <v>0.68400000000000005</v>
      </c>
      <c r="W3717" s="110"/>
      <c r="AB3717" s="110">
        <f t="shared" si="227"/>
        <v>0.6840000000000005</v>
      </c>
      <c r="AC3717" s="110">
        <f>IF('3C-Water transport'!AG$56="no"," ",ROUND(AB3717,4))</f>
        <v>0.68400000000000005</v>
      </c>
      <c r="AD3717" s="110">
        <f>IF('3C-Water transport'!AG$57="no"," ",ROUND(AB3717,4))</f>
        <v>0.68400000000000005</v>
      </c>
      <c r="AE3717" s="110">
        <f>IF('3C-Water transport'!AG$58="no"," ",ROUND(AB3717,4))</f>
        <v>0.68400000000000005</v>
      </c>
    </row>
    <row r="3718" spans="5:31" x14ac:dyDescent="0.25">
      <c r="E3718" s="110">
        <f t="shared" si="225"/>
        <v>0.6850000000000005</v>
      </c>
      <c r="F3718" s="110">
        <f>IF('3A-Rail transport'!$AG$56="no"," ",ROUND(E3718,4))</f>
        <v>0.68500000000000005</v>
      </c>
      <c r="G3718" s="110">
        <f>IF('3A-Rail transport'!$AG$57="no"," ",ROUND(E3718,4))</f>
        <v>0.68500000000000005</v>
      </c>
      <c r="H3718" s="110"/>
      <c r="S3718" s="110">
        <f t="shared" si="226"/>
        <v>0.6850000000000005</v>
      </c>
      <c r="T3718" s="110">
        <f>IF('3B-Air transport'!AG$66="no"," ",ROUND(S3718,4))</f>
        <v>0.68500000000000005</v>
      </c>
      <c r="U3718" s="110">
        <f>IF('3B-Air transport'!AG$67="no"," ",ROUND(S3718,4))</f>
        <v>0.68500000000000005</v>
      </c>
      <c r="V3718" s="110">
        <f>IF('3B-Air transport'!AG$68="no"," ",ROUND(S3718,4))</f>
        <v>0.68500000000000005</v>
      </c>
      <c r="W3718" s="110"/>
      <c r="AB3718" s="110">
        <f t="shared" si="227"/>
        <v>0.6850000000000005</v>
      </c>
      <c r="AC3718" s="110">
        <f>IF('3C-Water transport'!AG$56="no"," ",ROUND(AB3718,4))</f>
        <v>0.68500000000000005</v>
      </c>
      <c r="AD3718" s="110">
        <f>IF('3C-Water transport'!AG$57="no"," ",ROUND(AB3718,4))</f>
        <v>0.68500000000000005</v>
      </c>
      <c r="AE3718" s="110">
        <f>IF('3C-Water transport'!AG$58="no"," ",ROUND(AB3718,4))</f>
        <v>0.68500000000000005</v>
      </c>
    </row>
    <row r="3719" spans="5:31" x14ac:dyDescent="0.25">
      <c r="E3719" s="110">
        <f t="shared" si="225"/>
        <v>0.6860000000000005</v>
      </c>
      <c r="F3719" s="110">
        <f>IF('3A-Rail transport'!$AG$56="no"," ",ROUND(E3719,4))</f>
        <v>0.68600000000000005</v>
      </c>
      <c r="G3719" s="110">
        <f>IF('3A-Rail transport'!$AG$57="no"," ",ROUND(E3719,4))</f>
        <v>0.68600000000000005</v>
      </c>
      <c r="H3719" s="110"/>
      <c r="S3719" s="110">
        <f t="shared" si="226"/>
        <v>0.6860000000000005</v>
      </c>
      <c r="T3719" s="110">
        <f>IF('3B-Air transport'!AG$66="no"," ",ROUND(S3719,4))</f>
        <v>0.68600000000000005</v>
      </c>
      <c r="U3719" s="110">
        <f>IF('3B-Air transport'!AG$67="no"," ",ROUND(S3719,4))</f>
        <v>0.68600000000000005</v>
      </c>
      <c r="V3719" s="110">
        <f>IF('3B-Air transport'!AG$68="no"," ",ROUND(S3719,4))</f>
        <v>0.68600000000000005</v>
      </c>
      <c r="W3719" s="110"/>
      <c r="AB3719" s="110">
        <f t="shared" si="227"/>
        <v>0.6860000000000005</v>
      </c>
      <c r="AC3719" s="110">
        <f>IF('3C-Water transport'!AG$56="no"," ",ROUND(AB3719,4))</f>
        <v>0.68600000000000005</v>
      </c>
      <c r="AD3719" s="110">
        <f>IF('3C-Water transport'!AG$57="no"," ",ROUND(AB3719,4))</f>
        <v>0.68600000000000005</v>
      </c>
      <c r="AE3719" s="110">
        <f>IF('3C-Water transport'!AG$58="no"," ",ROUND(AB3719,4))</f>
        <v>0.68600000000000005</v>
      </c>
    </row>
    <row r="3720" spans="5:31" x14ac:dyDescent="0.25">
      <c r="E3720" s="110">
        <f t="shared" si="225"/>
        <v>0.6870000000000005</v>
      </c>
      <c r="F3720" s="110">
        <f>IF('3A-Rail transport'!$AG$56="no"," ",ROUND(E3720,4))</f>
        <v>0.68700000000000006</v>
      </c>
      <c r="G3720" s="110">
        <f>IF('3A-Rail transport'!$AG$57="no"," ",ROUND(E3720,4))</f>
        <v>0.68700000000000006</v>
      </c>
      <c r="H3720" s="110"/>
      <c r="S3720" s="110">
        <f t="shared" si="226"/>
        <v>0.6870000000000005</v>
      </c>
      <c r="T3720" s="110">
        <f>IF('3B-Air transport'!AG$66="no"," ",ROUND(S3720,4))</f>
        <v>0.68700000000000006</v>
      </c>
      <c r="U3720" s="110">
        <f>IF('3B-Air transport'!AG$67="no"," ",ROUND(S3720,4))</f>
        <v>0.68700000000000006</v>
      </c>
      <c r="V3720" s="110">
        <f>IF('3B-Air transport'!AG$68="no"," ",ROUND(S3720,4))</f>
        <v>0.68700000000000006</v>
      </c>
      <c r="W3720" s="110"/>
      <c r="AB3720" s="110">
        <f t="shared" si="227"/>
        <v>0.6870000000000005</v>
      </c>
      <c r="AC3720" s="110">
        <f>IF('3C-Water transport'!AG$56="no"," ",ROUND(AB3720,4))</f>
        <v>0.68700000000000006</v>
      </c>
      <c r="AD3720" s="110">
        <f>IF('3C-Water transport'!AG$57="no"," ",ROUND(AB3720,4))</f>
        <v>0.68700000000000006</v>
      </c>
      <c r="AE3720" s="110">
        <f>IF('3C-Water transport'!AG$58="no"," ",ROUND(AB3720,4))</f>
        <v>0.68700000000000006</v>
      </c>
    </row>
    <row r="3721" spans="5:31" x14ac:dyDescent="0.25">
      <c r="E3721" s="110">
        <f t="shared" si="225"/>
        <v>0.6880000000000005</v>
      </c>
      <c r="F3721" s="110">
        <f>IF('3A-Rail transport'!$AG$56="no"," ",ROUND(E3721,4))</f>
        <v>0.68799999999999994</v>
      </c>
      <c r="G3721" s="110">
        <f>IF('3A-Rail transport'!$AG$57="no"," ",ROUND(E3721,4))</f>
        <v>0.68799999999999994</v>
      </c>
      <c r="H3721" s="110"/>
      <c r="S3721" s="110">
        <f t="shared" si="226"/>
        <v>0.6880000000000005</v>
      </c>
      <c r="T3721" s="110">
        <f>IF('3B-Air transport'!AG$66="no"," ",ROUND(S3721,4))</f>
        <v>0.68799999999999994</v>
      </c>
      <c r="U3721" s="110">
        <f>IF('3B-Air transport'!AG$67="no"," ",ROUND(S3721,4))</f>
        <v>0.68799999999999994</v>
      </c>
      <c r="V3721" s="110">
        <f>IF('3B-Air transport'!AG$68="no"," ",ROUND(S3721,4))</f>
        <v>0.68799999999999994</v>
      </c>
      <c r="W3721" s="110"/>
      <c r="AB3721" s="110">
        <f t="shared" si="227"/>
        <v>0.6880000000000005</v>
      </c>
      <c r="AC3721" s="110">
        <f>IF('3C-Water transport'!AG$56="no"," ",ROUND(AB3721,4))</f>
        <v>0.68799999999999994</v>
      </c>
      <c r="AD3721" s="110">
        <f>IF('3C-Water transport'!AG$57="no"," ",ROUND(AB3721,4))</f>
        <v>0.68799999999999994</v>
      </c>
      <c r="AE3721" s="110">
        <f>IF('3C-Water transport'!AG$58="no"," ",ROUND(AB3721,4))</f>
        <v>0.68799999999999994</v>
      </c>
    </row>
    <row r="3722" spans="5:31" x14ac:dyDescent="0.25">
      <c r="E3722" s="110">
        <f t="shared" si="225"/>
        <v>0.6890000000000005</v>
      </c>
      <c r="F3722" s="110">
        <f>IF('3A-Rail transport'!$AG$56="no"," ",ROUND(E3722,4))</f>
        <v>0.68899999999999995</v>
      </c>
      <c r="G3722" s="110">
        <f>IF('3A-Rail transport'!$AG$57="no"," ",ROUND(E3722,4))</f>
        <v>0.68899999999999995</v>
      </c>
      <c r="H3722" s="110"/>
      <c r="S3722" s="110">
        <f t="shared" si="226"/>
        <v>0.6890000000000005</v>
      </c>
      <c r="T3722" s="110">
        <f>IF('3B-Air transport'!AG$66="no"," ",ROUND(S3722,4))</f>
        <v>0.68899999999999995</v>
      </c>
      <c r="U3722" s="110">
        <f>IF('3B-Air transport'!AG$67="no"," ",ROUND(S3722,4))</f>
        <v>0.68899999999999995</v>
      </c>
      <c r="V3722" s="110">
        <f>IF('3B-Air transport'!AG$68="no"," ",ROUND(S3722,4))</f>
        <v>0.68899999999999995</v>
      </c>
      <c r="W3722" s="110"/>
      <c r="AB3722" s="110">
        <f t="shared" si="227"/>
        <v>0.6890000000000005</v>
      </c>
      <c r="AC3722" s="110">
        <f>IF('3C-Water transport'!AG$56="no"," ",ROUND(AB3722,4))</f>
        <v>0.68899999999999995</v>
      </c>
      <c r="AD3722" s="110">
        <f>IF('3C-Water transport'!AG$57="no"," ",ROUND(AB3722,4))</f>
        <v>0.68899999999999995</v>
      </c>
      <c r="AE3722" s="110">
        <f>IF('3C-Water transport'!AG$58="no"," ",ROUND(AB3722,4))</f>
        <v>0.68899999999999995</v>
      </c>
    </row>
    <row r="3723" spans="5:31" x14ac:dyDescent="0.25">
      <c r="E3723" s="110">
        <f t="shared" si="225"/>
        <v>0.6900000000000005</v>
      </c>
      <c r="F3723" s="110">
        <f>IF('3A-Rail transport'!$AG$56="no"," ",ROUND(E3723,4))</f>
        <v>0.69</v>
      </c>
      <c r="G3723" s="110">
        <f>IF('3A-Rail transport'!$AG$57="no"," ",ROUND(E3723,4))</f>
        <v>0.69</v>
      </c>
      <c r="H3723" s="110"/>
      <c r="S3723" s="110">
        <f t="shared" si="226"/>
        <v>0.6900000000000005</v>
      </c>
      <c r="T3723" s="110">
        <f>IF('3B-Air transport'!AG$66="no"," ",ROUND(S3723,4))</f>
        <v>0.69</v>
      </c>
      <c r="U3723" s="110">
        <f>IF('3B-Air transport'!AG$67="no"," ",ROUND(S3723,4))</f>
        <v>0.69</v>
      </c>
      <c r="V3723" s="110">
        <f>IF('3B-Air transport'!AG$68="no"," ",ROUND(S3723,4))</f>
        <v>0.69</v>
      </c>
      <c r="W3723" s="110"/>
      <c r="AB3723" s="110">
        <f t="shared" si="227"/>
        <v>0.6900000000000005</v>
      </c>
      <c r="AC3723" s="110">
        <f>IF('3C-Water transport'!AG$56="no"," ",ROUND(AB3723,4))</f>
        <v>0.69</v>
      </c>
      <c r="AD3723" s="110">
        <f>IF('3C-Water transport'!AG$57="no"," ",ROUND(AB3723,4))</f>
        <v>0.69</v>
      </c>
      <c r="AE3723" s="110">
        <f>IF('3C-Water transport'!AG$58="no"," ",ROUND(AB3723,4))</f>
        <v>0.69</v>
      </c>
    </row>
    <row r="3724" spans="5:31" x14ac:dyDescent="0.25">
      <c r="E3724" s="110">
        <f t="shared" si="225"/>
        <v>0.6910000000000005</v>
      </c>
      <c r="F3724" s="110">
        <f>IF('3A-Rail transport'!$AG$56="no"," ",ROUND(E3724,4))</f>
        <v>0.69099999999999995</v>
      </c>
      <c r="G3724" s="110">
        <f>IF('3A-Rail transport'!$AG$57="no"," ",ROUND(E3724,4))</f>
        <v>0.69099999999999995</v>
      </c>
      <c r="H3724" s="110"/>
      <c r="S3724" s="110">
        <f t="shared" si="226"/>
        <v>0.6910000000000005</v>
      </c>
      <c r="T3724" s="110">
        <f>IF('3B-Air transport'!AG$66="no"," ",ROUND(S3724,4))</f>
        <v>0.69099999999999995</v>
      </c>
      <c r="U3724" s="110">
        <f>IF('3B-Air transport'!AG$67="no"," ",ROUND(S3724,4))</f>
        <v>0.69099999999999995</v>
      </c>
      <c r="V3724" s="110">
        <f>IF('3B-Air transport'!AG$68="no"," ",ROUND(S3724,4))</f>
        <v>0.69099999999999995</v>
      </c>
      <c r="W3724" s="110"/>
      <c r="AB3724" s="110">
        <f t="shared" si="227"/>
        <v>0.6910000000000005</v>
      </c>
      <c r="AC3724" s="110">
        <f>IF('3C-Water transport'!AG$56="no"," ",ROUND(AB3724,4))</f>
        <v>0.69099999999999995</v>
      </c>
      <c r="AD3724" s="110">
        <f>IF('3C-Water transport'!AG$57="no"," ",ROUND(AB3724,4))</f>
        <v>0.69099999999999995</v>
      </c>
      <c r="AE3724" s="110">
        <f>IF('3C-Water transport'!AG$58="no"," ",ROUND(AB3724,4))</f>
        <v>0.69099999999999995</v>
      </c>
    </row>
    <row r="3725" spans="5:31" x14ac:dyDescent="0.25">
      <c r="E3725" s="110">
        <f t="shared" si="225"/>
        <v>0.6920000000000005</v>
      </c>
      <c r="F3725" s="110">
        <f>IF('3A-Rail transport'!$AG$56="no"," ",ROUND(E3725,4))</f>
        <v>0.69199999999999995</v>
      </c>
      <c r="G3725" s="110">
        <f>IF('3A-Rail transport'!$AG$57="no"," ",ROUND(E3725,4))</f>
        <v>0.69199999999999995</v>
      </c>
      <c r="H3725" s="110"/>
      <c r="S3725" s="110">
        <f t="shared" si="226"/>
        <v>0.6920000000000005</v>
      </c>
      <c r="T3725" s="110">
        <f>IF('3B-Air transport'!AG$66="no"," ",ROUND(S3725,4))</f>
        <v>0.69199999999999995</v>
      </c>
      <c r="U3725" s="110">
        <f>IF('3B-Air transport'!AG$67="no"," ",ROUND(S3725,4))</f>
        <v>0.69199999999999995</v>
      </c>
      <c r="V3725" s="110">
        <f>IF('3B-Air transport'!AG$68="no"," ",ROUND(S3725,4))</f>
        <v>0.69199999999999995</v>
      </c>
      <c r="W3725" s="110"/>
      <c r="AB3725" s="110">
        <f t="shared" si="227"/>
        <v>0.6920000000000005</v>
      </c>
      <c r="AC3725" s="110">
        <f>IF('3C-Water transport'!AG$56="no"," ",ROUND(AB3725,4))</f>
        <v>0.69199999999999995</v>
      </c>
      <c r="AD3725" s="110">
        <f>IF('3C-Water transport'!AG$57="no"," ",ROUND(AB3725,4))</f>
        <v>0.69199999999999995</v>
      </c>
      <c r="AE3725" s="110">
        <f>IF('3C-Water transport'!AG$58="no"," ",ROUND(AB3725,4))</f>
        <v>0.69199999999999995</v>
      </c>
    </row>
    <row r="3726" spans="5:31" x14ac:dyDescent="0.25">
      <c r="E3726" s="110">
        <f t="shared" si="225"/>
        <v>0.6930000000000005</v>
      </c>
      <c r="F3726" s="110">
        <f>IF('3A-Rail transport'!$AG$56="no"," ",ROUND(E3726,4))</f>
        <v>0.69299999999999995</v>
      </c>
      <c r="G3726" s="110">
        <f>IF('3A-Rail transport'!$AG$57="no"," ",ROUND(E3726,4))</f>
        <v>0.69299999999999995</v>
      </c>
      <c r="H3726" s="110"/>
      <c r="S3726" s="110">
        <f t="shared" si="226"/>
        <v>0.6930000000000005</v>
      </c>
      <c r="T3726" s="110">
        <f>IF('3B-Air transport'!AG$66="no"," ",ROUND(S3726,4))</f>
        <v>0.69299999999999995</v>
      </c>
      <c r="U3726" s="110">
        <f>IF('3B-Air transport'!AG$67="no"," ",ROUND(S3726,4))</f>
        <v>0.69299999999999995</v>
      </c>
      <c r="V3726" s="110">
        <f>IF('3B-Air transport'!AG$68="no"," ",ROUND(S3726,4))</f>
        <v>0.69299999999999995</v>
      </c>
      <c r="W3726" s="110"/>
      <c r="AB3726" s="110">
        <f t="shared" si="227"/>
        <v>0.6930000000000005</v>
      </c>
      <c r="AC3726" s="110">
        <f>IF('3C-Water transport'!AG$56="no"," ",ROUND(AB3726,4))</f>
        <v>0.69299999999999995</v>
      </c>
      <c r="AD3726" s="110">
        <f>IF('3C-Water transport'!AG$57="no"," ",ROUND(AB3726,4))</f>
        <v>0.69299999999999995</v>
      </c>
      <c r="AE3726" s="110">
        <f>IF('3C-Water transport'!AG$58="no"," ",ROUND(AB3726,4))</f>
        <v>0.69299999999999995</v>
      </c>
    </row>
    <row r="3727" spans="5:31" x14ac:dyDescent="0.25">
      <c r="E3727" s="110">
        <f t="shared" si="225"/>
        <v>0.69400000000000051</v>
      </c>
      <c r="F3727" s="110">
        <f>IF('3A-Rail transport'!$AG$56="no"," ",ROUND(E3727,4))</f>
        <v>0.69399999999999995</v>
      </c>
      <c r="G3727" s="110">
        <f>IF('3A-Rail transport'!$AG$57="no"," ",ROUND(E3727,4))</f>
        <v>0.69399999999999995</v>
      </c>
      <c r="H3727" s="110"/>
      <c r="S3727" s="110">
        <f t="shared" si="226"/>
        <v>0.69400000000000051</v>
      </c>
      <c r="T3727" s="110">
        <f>IF('3B-Air transport'!AG$66="no"," ",ROUND(S3727,4))</f>
        <v>0.69399999999999995</v>
      </c>
      <c r="U3727" s="110">
        <f>IF('3B-Air transport'!AG$67="no"," ",ROUND(S3727,4))</f>
        <v>0.69399999999999995</v>
      </c>
      <c r="V3727" s="110">
        <f>IF('3B-Air transport'!AG$68="no"," ",ROUND(S3727,4))</f>
        <v>0.69399999999999995</v>
      </c>
      <c r="W3727" s="110"/>
      <c r="AB3727" s="110">
        <f t="shared" si="227"/>
        <v>0.69400000000000051</v>
      </c>
      <c r="AC3727" s="110">
        <f>IF('3C-Water transport'!AG$56="no"," ",ROUND(AB3727,4))</f>
        <v>0.69399999999999995</v>
      </c>
      <c r="AD3727" s="110">
        <f>IF('3C-Water transport'!AG$57="no"," ",ROUND(AB3727,4))</f>
        <v>0.69399999999999995</v>
      </c>
      <c r="AE3727" s="110">
        <f>IF('3C-Water transport'!AG$58="no"," ",ROUND(AB3727,4))</f>
        <v>0.69399999999999995</v>
      </c>
    </row>
    <row r="3728" spans="5:31" x14ac:dyDescent="0.25">
      <c r="E3728" s="110">
        <f t="shared" si="225"/>
        <v>0.69500000000000051</v>
      </c>
      <c r="F3728" s="110">
        <f>IF('3A-Rail transport'!$AG$56="no"," ",ROUND(E3728,4))</f>
        <v>0.69499999999999995</v>
      </c>
      <c r="G3728" s="110">
        <f>IF('3A-Rail transport'!$AG$57="no"," ",ROUND(E3728,4))</f>
        <v>0.69499999999999995</v>
      </c>
      <c r="H3728" s="110"/>
      <c r="S3728" s="110">
        <f t="shared" si="226"/>
        <v>0.69500000000000051</v>
      </c>
      <c r="T3728" s="110">
        <f>IF('3B-Air transport'!AG$66="no"," ",ROUND(S3728,4))</f>
        <v>0.69499999999999995</v>
      </c>
      <c r="U3728" s="110">
        <f>IF('3B-Air transport'!AG$67="no"," ",ROUND(S3728,4))</f>
        <v>0.69499999999999995</v>
      </c>
      <c r="V3728" s="110">
        <f>IF('3B-Air transport'!AG$68="no"," ",ROUND(S3728,4))</f>
        <v>0.69499999999999995</v>
      </c>
      <c r="W3728" s="110"/>
      <c r="AB3728" s="110">
        <f t="shared" si="227"/>
        <v>0.69500000000000051</v>
      </c>
      <c r="AC3728" s="110">
        <f>IF('3C-Water transport'!AG$56="no"," ",ROUND(AB3728,4))</f>
        <v>0.69499999999999995</v>
      </c>
      <c r="AD3728" s="110">
        <f>IF('3C-Water transport'!AG$57="no"," ",ROUND(AB3728,4))</f>
        <v>0.69499999999999995</v>
      </c>
      <c r="AE3728" s="110">
        <f>IF('3C-Water transport'!AG$58="no"," ",ROUND(AB3728,4))</f>
        <v>0.69499999999999995</v>
      </c>
    </row>
    <row r="3729" spans="5:31" x14ac:dyDescent="0.25">
      <c r="E3729" s="110">
        <f t="shared" si="225"/>
        <v>0.69600000000000051</v>
      </c>
      <c r="F3729" s="110">
        <f>IF('3A-Rail transport'!$AG$56="no"," ",ROUND(E3729,4))</f>
        <v>0.69599999999999995</v>
      </c>
      <c r="G3729" s="110">
        <f>IF('3A-Rail transport'!$AG$57="no"," ",ROUND(E3729,4))</f>
        <v>0.69599999999999995</v>
      </c>
      <c r="H3729" s="110"/>
      <c r="S3729" s="110">
        <f t="shared" si="226"/>
        <v>0.69600000000000051</v>
      </c>
      <c r="T3729" s="110">
        <f>IF('3B-Air transport'!AG$66="no"," ",ROUND(S3729,4))</f>
        <v>0.69599999999999995</v>
      </c>
      <c r="U3729" s="110">
        <f>IF('3B-Air transport'!AG$67="no"," ",ROUND(S3729,4))</f>
        <v>0.69599999999999995</v>
      </c>
      <c r="V3729" s="110">
        <f>IF('3B-Air transport'!AG$68="no"," ",ROUND(S3729,4))</f>
        <v>0.69599999999999995</v>
      </c>
      <c r="W3729" s="110"/>
      <c r="AB3729" s="110">
        <f t="shared" si="227"/>
        <v>0.69600000000000051</v>
      </c>
      <c r="AC3729" s="110">
        <f>IF('3C-Water transport'!AG$56="no"," ",ROUND(AB3729,4))</f>
        <v>0.69599999999999995</v>
      </c>
      <c r="AD3729" s="110">
        <f>IF('3C-Water transport'!AG$57="no"," ",ROUND(AB3729,4))</f>
        <v>0.69599999999999995</v>
      </c>
      <c r="AE3729" s="110">
        <f>IF('3C-Water transport'!AG$58="no"," ",ROUND(AB3729,4))</f>
        <v>0.69599999999999995</v>
      </c>
    </row>
    <row r="3730" spans="5:31" x14ac:dyDescent="0.25">
      <c r="E3730" s="110">
        <f t="shared" si="225"/>
        <v>0.69700000000000051</v>
      </c>
      <c r="F3730" s="110">
        <f>IF('3A-Rail transport'!$AG$56="no"," ",ROUND(E3730,4))</f>
        <v>0.69699999999999995</v>
      </c>
      <c r="G3730" s="110">
        <f>IF('3A-Rail transport'!$AG$57="no"," ",ROUND(E3730,4))</f>
        <v>0.69699999999999995</v>
      </c>
      <c r="H3730" s="110"/>
      <c r="S3730" s="110">
        <f t="shared" si="226"/>
        <v>0.69700000000000051</v>
      </c>
      <c r="T3730" s="110">
        <f>IF('3B-Air transport'!AG$66="no"," ",ROUND(S3730,4))</f>
        <v>0.69699999999999995</v>
      </c>
      <c r="U3730" s="110">
        <f>IF('3B-Air transport'!AG$67="no"," ",ROUND(S3730,4))</f>
        <v>0.69699999999999995</v>
      </c>
      <c r="V3730" s="110">
        <f>IF('3B-Air transport'!AG$68="no"," ",ROUND(S3730,4))</f>
        <v>0.69699999999999995</v>
      </c>
      <c r="W3730" s="110"/>
      <c r="AB3730" s="110">
        <f t="shared" si="227"/>
        <v>0.69700000000000051</v>
      </c>
      <c r="AC3730" s="110">
        <f>IF('3C-Water transport'!AG$56="no"," ",ROUND(AB3730,4))</f>
        <v>0.69699999999999995</v>
      </c>
      <c r="AD3730" s="110">
        <f>IF('3C-Water transport'!AG$57="no"," ",ROUND(AB3730,4))</f>
        <v>0.69699999999999995</v>
      </c>
      <c r="AE3730" s="110">
        <f>IF('3C-Water transport'!AG$58="no"," ",ROUND(AB3730,4))</f>
        <v>0.69699999999999995</v>
      </c>
    </row>
    <row r="3731" spans="5:31" x14ac:dyDescent="0.25">
      <c r="E3731" s="110">
        <f t="shared" si="225"/>
        <v>0.69800000000000051</v>
      </c>
      <c r="F3731" s="110">
        <f>IF('3A-Rail transport'!$AG$56="no"," ",ROUND(E3731,4))</f>
        <v>0.69799999999999995</v>
      </c>
      <c r="G3731" s="110">
        <f>IF('3A-Rail transport'!$AG$57="no"," ",ROUND(E3731,4))</f>
        <v>0.69799999999999995</v>
      </c>
      <c r="H3731" s="110"/>
      <c r="S3731" s="110">
        <f t="shared" si="226"/>
        <v>0.69800000000000051</v>
      </c>
      <c r="T3731" s="110">
        <f>IF('3B-Air transport'!AG$66="no"," ",ROUND(S3731,4))</f>
        <v>0.69799999999999995</v>
      </c>
      <c r="U3731" s="110">
        <f>IF('3B-Air transport'!AG$67="no"," ",ROUND(S3731,4))</f>
        <v>0.69799999999999995</v>
      </c>
      <c r="V3731" s="110">
        <f>IF('3B-Air transport'!AG$68="no"," ",ROUND(S3731,4))</f>
        <v>0.69799999999999995</v>
      </c>
      <c r="W3731" s="110"/>
      <c r="AB3731" s="110">
        <f t="shared" si="227"/>
        <v>0.69800000000000051</v>
      </c>
      <c r="AC3731" s="110">
        <f>IF('3C-Water transport'!AG$56="no"," ",ROUND(AB3731,4))</f>
        <v>0.69799999999999995</v>
      </c>
      <c r="AD3731" s="110">
        <f>IF('3C-Water transport'!AG$57="no"," ",ROUND(AB3731,4))</f>
        <v>0.69799999999999995</v>
      </c>
      <c r="AE3731" s="110">
        <f>IF('3C-Water transport'!AG$58="no"," ",ROUND(AB3731,4))</f>
        <v>0.69799999999999995</v>
      </c>
    </row>
    <row r="3732" spans="5:31" x14ac:dyDescent="0.25">
      <c r="E3732" s="110">
        <f t="shared" si="225"/>
        <v>0.69900000000000051</v>
      </c>
      <c r="F3732" s="110">
        <f>IF('3A-Rail transport'!$AG$56="no"," ",ROUND(E3732,4))</f>
        <v>0.69899999999999995</v>
      </c>
      <c r="G3732" s="110">
        <f>IF('3A-Rail transport'!$AG$57="no"," ",ROUND(E3732,4))</f>
        <v>0.69899999999999995</v>
      </c>
      <c r="H3732" s="110"/>
      <c r="S3732" s="110">
        <f t="shared" si="226"/>
        <v>0.69900000000000051</v>
      </c>
      <c r="T3732" s="110">
        <f>IF('3B-Air transport'!AG$66="no"," ",ROUND(S3732,4))</f>
        <v>0.69899999999999995</v>
      </c>
      <c r="U3732" s="110">
        <f>IF('3B-Air transport'!AG$67="no"," ",ROUND(S3732,4))</f>
        <v>0.69899999999999995</v>
      </c>
      <c r="V3732" s="110">
        <f>IF('3B-Air transport'!AG$68="no"," ",ROUND(S3732,4))</f>
        <v>0.69899999999999995</v>
      </c>
      <c r="W3732" s="110"/>
      <c r="AB3732" s="110">
        <f t="shared" si="227"/>
        <v>0.69900000000000051</v>
      </c>
      <c r="AC3732" s="110">
        <f>IF('3C-Water transport'!AG$56="no"," ",ROUND(AB3732,4))</f>
        <v>0.69899999999999995</v>
      </c>
      <c r="AD3732" s="110">
        <f>IF('3C-Water transport'!AG$57="no"," ",ROUND(AB3732,4))</f>
        <v>0.69899999999999995</v>
      </c>
      <c r="AE3732" s="110">
        <f>IF('3C-Water transport'!AG$58="no"," ",ROUND(AB3732,4))</f>
        <v>0.69899999999999995</v>
      </c>
    </row>
    <row r="3733" spans="5:31" x14ac:dyDescent="0.25">
      <c r="E3733" s="110">
        <f t="shared" si="225"/>
        <v>0.70000000000000051</v>
      </c>
      <c r="F3733" s="110">
        <f>IF('3A-Rail transport'!$AG$56="no"," ",ROUND(E3733,4))</f>
        <v>0.7</v>
      </c>
      <c r="G3733" s="110">
        <f>IF('3A-Rail transport'!$AG$57="no"," ",ROUND(E3733,4))</f>
        <v>0.7</v>
      </c>
      <c r="H3733" s="110"/>
      <c r="S3733" s="110">
        <f t="shared" si="226"/>
        <v>0.70000000000000051</v>
      </c>
      <c r="T3733" s="110">
        <f>IF('3B-Air transport'!AG$66="no"," ",ROUND(S3733,4))</f>
        <v>0.7</v>
      </c>
      <c r="U3733" s="110">
        <f>IF('3B-Air transport'!AG$67="no"," ",ROUND(S3733,4))</f>
        <v>0.7</v>
      </c>
      <c r="V3733" s="110">
        <f>IF('3B-Air transport'!AG$68="no"," ",ROUND(S3733,4))</f>
        <v>0.7</v>
      </c>
      <c r="W3733" s="110"/>
      <c r="AB3733" s="110">
        <f t="shared" si="227"/>
        <v>0.70000000000000051</v>
      </c>
      <c r="AC3733" s="110">
        <f>IF('3C-Water transport'!AG$56="no"," ",ROUND(AB3733,4))</f>
        <v>0.7</v>
      </c>
      <c r="AD3733" s="110">
        <f>IF('3C-Water transport'!AG$57="no"," ",ROUND(AB3733,4))</f>
        <v>0.7</v>
      </c>
      <c r="AE3733" s="110">
        <f>IF('3C-Water transport'!AG$58="no"," ",ROUND(AB3733,4))</f>
        <v>0.7</v>
      </c>
    </row>
    <row r="3734" spans="5:31" x14ac:dyDescent="0.25">
      <c r="E3734" s="110">
        <f t="shared" si="225"/>
        <v>0.70100000000000051</v>
      </c>
      <c r="F3734" s="110">
        <f>IF('3A-Rail transport'!$AG$56="no"," ",ROUND(E3734,4))</f>
        <v>0.70099999999999996</v>
      </c>
      <c r="G3734" s="110">
        <f>IF('3A-Rail transport'!$AG$57="no"," ",ROUND(E3734,4))</f>
        <v>0.70099999999999996</v>
      </c>
      <c r="H3734" s="110"/>
      <c r="S3734" s="110">
        <f t="shared" si="226"/>
        <v>0.70100000000000051</v>
      </c>
      <c r="T3734" s="110">
        <f>IF('3B-Air transport'!AG$66="no"," ",ROUND(S3734,4))</f>
        <v>0.70099999999999996</v>
      </c>
      <c r="U3734" s="110">
        <f>IF('3B-Air transport'!AG$67="no"," ",ROUND(S3734,4))</f>
        <v>0.70099999999999996</v>
      </c>
      <c r="V3734" s="110">
        <f>IF('3B-Air transport'!AG$68="no"," ",ROUND(S3734,4))</f>
        <v>0.70099999999999996</v>
      </c>
      <c r="W3734" s="110"/>
      <c r="AB3734" s="110">
        <f t="shared" si="227"/>
        <v>0.70100000000000051</v>
      </c>
      <c r="AC3734" s="110">
        <f>IF('3C-Water transport'!AG$56="no"," ",ROUND(AB3734,4))</f>
        <v>0.70099999999999996</v>
      </c>
      <c r="AD3734" s="110">
        <f>IF('3C-Water transport'!AG$57="no"," ",ROUND(AB3734,4))</f>
        <v>0.70099999999999996</v>
      </c>
      <c r="AE3734" s="110">
        <f>IF('3C-Water transport'!AG$58="no"," ",ROUND(AB3734,4))</f>
        <v>0.70099999999999996</v>
      </c>
    </row>
    <row r="3735" spans="5:31" x14ac:dyDescent="0.25">
      <c r="E3735" s="110">
        <f t="shared" si="225"/>
        <v>0.70200000000000051</v>
      </c>
      <c r="F3735" s="110">
        <f>IF('3A-Rail transport'!$AG$56="no"," ",ROUND(E3735,4))</f>
        <v>0.70199999999999996</v>
      </c>
      <c r="G3735" s="110">
        <f>IF('3A-Rail transport'!$AG$57="no"," ",ROUND(E3735,4))</f>
        <v>0.70199999999999996</v>
      </c>
      <c r="H3735" s="110"/>
      <c r="S3735" s="110">
        <f t="shared" si="226"/>
        <v>0.70200000000000051</v>
      </c>
      <c r="T3735" s="110">
        <f>IF('3B-Air transport'!AG$66="no"," ",ROUND(S3735,4))</f>
        <v>0.70199999999999996</v>
      </c>
      <c r="U3735" s="110">
        <f>IF('3B-Air transport'!AG$67="no"," ",ROUND(S3735,4))</f>
        <v>0.70199999999999996</v>
      </c>
      <c r="V3735" s="110">
        <f>IF('3B-Air transport'!AG$68="no"," ",ROUND(S3735,4))</f>
        <v>0.70199999999999996</v>
      </c>
      <c r="W3735" s="110"/>
      <c r="AB3735" s="110">
        <f t="shared" si="227"/>
        <v>0.70200000000000051</v>
      </c>
      <c r="AC3735" s="110">
        <f>IF('3C-Water transport'!AG$56="no"," ",ROUND(AB3735,4))</f>
        <v>0.70199999999999996</v>
      </c>
      <c r="AD3735" s="110">
        <f>IF('3C-Water transport'!AG$57="no"," ",ROUND(AB3735,4))</f>
        <v>0.70199999999999996</v>
      </c>
      <c r="AE3735" s="110">
        <f>IF('3C-Water transport'!AG$58="no"," ",ROUND(AB3735,4))</f>
        <v>0.70199999999999996</v>
      </c>
    </row>
    <row r="3736" spans="5:31" x14ac:dyDescent="0.25">
      <c r="E3736" s="110">
        <f t="shared" si="225"/>
        <v>0.70300000000000051</v>
      </c>
      <c r="F3736" s="110">
        <f>IF('3A-Rail transport'!$AG$56="no"," ",ROUND(E3736,4))</f>
        <v>0.70299999999999996</v>
      </c>
      <c r="G3736" s="110">
        <f>IF('3A-Rail transport'!$AG$57="no"," ",ROUND(E3736,4))</f>
        <v>0.70299999999999996</v>
      </c>
      <c r="H3736" s="110"/>
      <c r="S3736" s="110">
        <f t="shared" si="226"/>
        <v>0.70300000000000051</v>
      </c>
      <c r="T3736" s="110">
        <f>IF('3B-Air transport'!AG$66="no"," ",ROUND(S3736,4))</f>
        <v>0.70299999999999996</v>
      </c>
      <c r="U3736" s="110">
        <f>IF('3B-Air transport'!AG$67="no"," ",ROUND(S3736,4))</f>
        <v>0.70299999999999996</v>
      </c>
      <c r="V3736" s="110">
        <f>IF('3B-Air transport'!AG$68="no"," ",ROUND(S3736,4))</f>
        <v>0.70299999999999996</v>
      </c>
      <c r="W3736" s="110"/>
      <c r="AB3736" s="110">
        <f t="shared" si="227"/>
        <v>0.70300000000000051</v>
      </c>
      <c r="AC3736" s="110">
        <f>IF('3C-Water transport'!AG$56="no"," ",ROUND(AB3736,4))</f>
        <v>0.70299999999999996</v>
      </c>
      <c r="AD3736" s="110">
        <f>IF('3C-Water transport'!AG$57="no"," ",ROUND(AB3736,4))</f>
        <v>0.70299999999999996</v>
      </c>
      <c r="AE3736" s="110">
        <f>IF('3C-Water transport'!AG$58="no"," ",ROUND(AB3736,4))</f>
        <v>0.70299999999999996</v>
      </c>
    </row>
    <row r="3737" spans="5:31" x14ac:dyDescent="0.25">
      <c r="E3737" s="110">
        <f t="shared" si="225"/>
        <v>0.70400000000000051</v>
      </c>
      <c r="F3737" s="110">
        <f>IF('3A-Rail transport'!$AG$56="no"," ",ROUND(E3737,4))</f>
        <v>0.70399999999999996</v>
      </c>
      <c r="G3737" s="110">
        <f>IF('3A-Rail transport'!$AG$57="no"," ",ROUND(E3737,4))</f>
        <v>0.70399999999999996</v>
      </c>
      <c r="H3737" s="110"/>
      <c r="S3737" s="110">
        <f t="shared" si="226"/>
        <v>0.70400000000000051</v>
      </c>
      <c r="T3737" s="110">
        <f>IF('3B-Air transport'!AG$66="no"," ",ROUND(S3737,4))</f>
        <v>0.70399999999999996</v>
      </c>
      <c r="U3737" s="110">
        <f>IF('3B-Air transport'!AG$67="no"," ",ROUND(S3737,4))</f>
        <v>0.70399999999999996</v>
      </c>
      <c r="V3737" s="110">
        <f>IF('3B-Air transport'!AG$68="no"," ",ROUND(S3737,4))</f>
        <v>0.70399999999999996</v>
      </c>
      <c r="W3737" s="110"/>
      <c r="AB3737" s="110">
        <f t="shared" si="227"/>
        <v>0.70400000000000051</v>
      </c>
      <c r="AC3737" s="110">
        <f>IF('3C-Water transport'!AG$56="no"," ",ROUND(AB3737,4))</f>
        <v>0.70399999999999996</v>
      </c>
      <c r="AD3737" s="110">
        <f>IF('3C-Water transport'!AG$57="no"," ",ROUND(AB3737,4))</f>
        <v>0.70399999999999996</v>
      </c>
      <c r="AE3737" s="110">
        <f>IF('3C-Water transport'!AG$58="no"," ",ROUND(AB3737,4))</f>
        <v>0.70399999999999996</v>
      </c>
    </row>
    <row r="3738" spans="5:31" x14ac:dyDescent="0.25">
      <c r="E3738" s="110">
        <f t="shared" ref="E3738:E3801" si="228">E3737+0.001</f>
        <v>0.70500000000000052</v>
      </c>
      <c r="F3738" s="110">
        <f>IF('3A-Rail transport'!$AG$56="no"," ",ROUND(E3738,4))</f>
        <v>0.70499999999999996</v>
      </c>
      <c r="G3738" s="110">
        <f>IF('3A-Rail transport'!$AG$57="no"," ",ROUND(E3738,4))</f>
        <v>0.70499999999999996</v>
      </c>
      <c r="H3738" s="110"/>
      <c r="S3738" s="110">
        <f t="shared" ref="S3738:S3801" si="229">S3737+0.001</f>
        <v>0.70500000000000052</v>
      </c>
      <c r="T3738" s="110">
        <f>IF('3B-Air transport'!AG$66="no"," ",ROUND(S3738,4))</f>
        <v>0.70499999999999996</v>
      </c>
      <c r="U3738" s="110">
        <f>IF('3B-Air transport'!AG$67="no"," ",ROUND(S3738,4))</f>
        <v>0.70499999999999996</v>
      </c>
      <c r="V3738" s="110">
        <f>IF('3B-Air transport'!AG$68="no"," ",ROUND(S3738,4))</f>
        <v>0.70499999999999996</v>
      </c>
      <c r="W3738" s="110"/>
      <c r="AB3738" s="110">
        <f t="shared" ref="AB3738:AB3801" si="230">AB3737+0.001</f>
        <v>0.70500000000000052</v>
      </c>
      <c r="AC3738" s="110">
        <f>IF('3C-Water transport'!AG$56="no"," ",ROUND(AB3738,4))</f>
        <v>0.70499999999999996</v>
      </c>
      <c r="AD3738" s="110">
        <f>IF('3C-Water transport'!AG$57="no"," ",ROUND(AB3738,4))</f>
        <v>0.70499999999999996</v>
      </c>
      <c r="AE3738" s="110">
        <f>IF('3C-Water transport'!AG$58="no"," ",ROUND(AB3738,4))</f>
        <v>0.70499999999999996</v>
      </c>
    </row>
    <row r="3739" spans="5:31" x14ac:dyDescent="0.25">
      <c r="E3739" s="110">
        <f t="shared" si="228"/>
        <v>0.70600000000000052</v>
      </c>
      <c r="F3739" s="110">
        <f>IF('3A-Rail transport'!$AG$56="no"," ",ROUND(E3739,4))</f>
        <v>0.70599999999999996</v>
      </c>
      <c r="G3739" s="110">
        <f>IF('3A-Rail transport'!$AG$57="no"," ",ROUND(E3739,4))</f>
        <v>0.70599999999999996</v>
      </c>
      <c r="H3739" s="110"/>
      <c r="S3739" s="110">
        <f t="shared" si="229"/>
        <v>0.70600000000000052</v>
      </c>
      <c r="T3739" s="110">
        <f>IF('3B-Air transport'!AG$66="no"," ",ROUND(S3739,4))</f>
        <v>0.70599999999999996</v>
      </c>
      <c r="U3739" s="110">
        <f>IF('3B-Air transport'!AG$67="no"," ",ROUND(S3739,4))</f>
        <v>0.70599999999999996</v>
      </c>
      <c r="V3739" s="110">
        <f>IF('3B-Air transport'!AG$68="no"," ",ROUND(S3739,4))</f>
        <v>0.70599999999999996</v>
      </c>
      <c r="W3739" s="110"/>
      <c r="AB3739" s="110">
        <f t="shared" si="230"/>
        <v>0.70600000000000052</v>
      </c>
      <c r="AC3739" s="110">
        <f>IF('3C-Water transport'!AG$56="no"," ",ROUND(AB3739,4))</f>
        <v>0.70599999999999996</v>
      </c>
      <c r="AD3739" s="110">
        <f>IF('3C-Water transport'!AG$57="no"," ",ROUND(AB3739,4))</f>
        <v>0.70599999999999996</v>
      </c>
      <c r="AE3739" s="110">
        <f>IF('3C-Water transport'!AG$58="no"," ",ROUND(AB3739,4))</f>
        <v>0.70599999999999996</v>
      </c>
    </row>
    <row r="3740" spans="5:31" x14ac:dyDescent="0.25">
      <c r="E3740" s="110">
        <f t="shared" si="228"/>
        <v>0.70700000000000052</v>
      </c>
      <c r="F3740" s="110">
        <f>IF('3A-Rail transport'!$AG$56="no"," ",ROUND(E3740,4))</f>
        <v>0.70699999999999996</v>
      </c>
      <c r="G3740" s="110">
        <f>IF('3A-Rail transport'!$AG$57="no"," ",ROUND(E3740,4))</f>
        <v>0.70699999999999996</v>
      </c>
      <c r="H3740" s="110"/>
      <c r="S3740" s="110">
        <f t="shared" si="229"/>
        <v>0.70700000000000052</v>
      </c>
      <c r="T3740" s="110">
        <f>IF('3B-Air transport'!AG$66="no"," ",ROUND(S3740,4))</f>
        <v>0.70699999999999996</v>
      </c>
      <c r="U3740" s="110">
        <f>IF('3B-Air transport'!AG$67="no"," ",ROUND(S3740,4))</f>
        <v>0.70699999999999996</v>
      </c>
      <c r="V3740" s="110">
        <f>IF('3B-Air transport'!AG$68="no"," ",ROUND(S3740,4))</f>
        <v>0.70699999999999996</v>
      </c>
      <c r="W3740" s="110"/>
      <c r="AB3740" s="110">
        <f t="shared" si="230"/>
        <v>0.70700000000000052</v>
      </c>
      <c r="AC3740" s="110">
        <f>IF('3C-Water transport'!AG$56="no"," ",ROUND(AB3740,4))</f>
        <v>0.70699999999999996</v>
      </c>
      <c r="AD3740" s="110">
        <f>IF('3C-Water transport'!AG$57="no"," ",ROUND(AB3740,4))</f>
        <v>0.70699999999999996</v>
      </c>
      <c r="AE3740" s="110">
        <f>IF('3C-Water transport'!AG$58="no"," ",ROUND(AB3740,4))</f>
        <v>0.70699999999999996</v>
      </c>
    </row>
    <row r="3741" spans="5:31" x14ac:dyDescent="0.25">
      <c r="E3741" s="110">
        <f t="shared" si="228"/>
        <v>0.70800000000000052</v>
      </c>
      <c r="F3741" s="110">
        <f>IF('3A-Rail transport'!$AG$56="no"," ",ROUND(E3741,4))</f>
        <v>0.70799999999999996</v>
      </c>
      <c r="G3741" s="110">
        <f>IF('3A-Rail transport'!$AG$57="no"," ",ROUND(E3741,4))</f>
        <v>0.70799999999999996</v>
      </c>
      <c r="H3741" s="110"/>
      <c r="S3741" s="110">
        <f t="shared" si="229"/>
        <v>0.70800000000000052</v>
      </c>
      <c r="T3741" s="110">
        <f>IF('3B-Air transport'!AG$66="no"," ",ROUND(S3741,4))</f>
        <v>0.70799999999999996</v>
      </c>
      <c r="U3741" s="110">
        <f>IF('3B-Air transport'!AG$67="no"," ",ROUND(S3741,4))</f>
        <v>0.70799999999999996</v>
      </c>
      <c r="V3741" s="110">
        <f>IF('3B-Air transport'!AG$68="no"," ",ROUND(S3741,4))</f>
        <v>0.70799999999999996</v>
      </c>
      <c r="W3741" s="110"/>
      <c r="AB3741" s="110">
        <f t="shared" si="230"/>
        <v>0.70800000000000052</v>
      </c>
      <c r="AC3741" s="110">
        <f>IF('3C-Water transport'!AG$56="no"," ",ROUND(AB3741,4))</f>
        <v>0.70799999999999996</v>
      </c>
      <c r="AD3741" s="110">
        <f>IF('3C-Water transport'!AG$57="no"," ",ROUND(AB3741,4))</f>
        <v>0.70799999999999996</v>
      </c>
      <c r="AE3741" s="110">
        <f>IF('3C-Water transport'!AG$58="no"," ",ROUND(AB3741,4))</f>
        <v>0.70799999999999996</v>
      </c>
    </row>
    <row r="3742" spans="5:31" x14ac:dyDescent="0.25">
      <c r="E3742" s="110">
        <f t="shared" si="228"/>
        <v>0.70900000000000052</v>
      </c>
      <c r="F3742" s="110">
        <f>IF('3A-Rail transport'!$AG$56="no"," ",ROUND(E3742,4))</f>
        <v>0.70899999999999996</v>
      </c>
      <c r="G3742" s="110">
        <f>IF('3A-Rail transport'!$AG$57="no"," ",ROUND(E3742,4))</f>
        <v>0.70899999999999996</v>
      </c>
      <c r="H3742" s="110"/>
      <c r="S3742" s="110">
        <f t="shared" si="229"/>
        <v>0.70900000000000052</v>
      </c>
      <c r="T3742" s="110">
        <f>IF('3B-Air transport'!AG$66="no"," ",ROUND(S3742,4))</f>
        <v>0.70899999999999996</v>
      </c>
      <c r="U3742" s="110">
        <f>IF('3B-Air transport'!AG$67="no"," ",ROUND(S3742,4))</f>
        <v>0.70899999999999996</v>
      </c>
      <c r="V3742" s="110">
        <f>IF('3B-Air transport'!AG$68="no"," ",ROUND(S3742,4))</f>
        <v>0.70899999999999996</v>
      </c>
      <c r="W3742" s="110"/>
      <c r="AB3742" s="110">
        <f t="shared" si="230"/>
        <v>0.70900000000000052</v>
      </c>
      <c r="AC3742" s="110">
        <f>IF('3C-Water transport'!AG$56="no"," ",ROUND(AB3742,4))</f>
        <v>0.70899999999999996</v>
      </c>
      <c r="AD3742" s="110">
        <f>IF('3C-Water transport'!AG$57="no"," ",ROUND(AB3742,4))</f>
        <v>0.70899999999999996</v>
      </c>
      <c r="AE3742" s="110">
        <f>IF('3C-Water transport'!AG$58="no"," ",ROUND(AB3742,4))</f>
        <v>0.70899999999999996</v>
      </c>
    </row>
    <row r="3743" spans="5:31" x14ac:dyDescent="0.25">
      <c r="E3743" s="110">
        <f t="shared" si="228"/>
        <v>0.71000000000000052</v>
      </c>
      <c r="F3743" s="110">
        <f>IF('3A-Rail transport'!$AG$56="no"," ",ROUND(E3743,4))</f>
        <v>0.71</v>
      </c>
      <c r="G3743" s="110">
        <f>IF('3A-Rail transport'!$AG$57="no"," ",ROUND(E3743,4))</f>
        <v>0.71</v>
      </c>
      <c r="H3743" s="110"/>
      <c r="S3743" s="110">
        <f t="shared" si="229"/>
        <v>0.71000000000000052</v>
      </c>
      <c r="T3743" s="110">
        <f>IF('3B-Air transport'!AG$66="no"," ",ROUND(S3743,4))</f>
        <v>0.71</v>
      </c>
      <c r="U3743" s="110">
        <f>IF('3B-Air transport'!AG$67="no"," ",ROUND(S3743,4))</f>
        <v>0.71</v>
      </c>
      <c r="V3743" s="110">
        <f>IF('3B-Air transport'!AG$68="no"," ",ROUND(S3743,4))</f>
        <v>0.71</v>
      </c>
      <c r="W3743" s="110"/>
      <c r="AB3743" s="110">
        <f t="shared" si="230"/>
        <v>0.71000000000000052</v>
      </c>
      <c r="AC3743" s="110">
        <f>IF('3C-Water transport'!AG$56="no"," ",ROUND(AB3743,4))</f>
        <v>0.71</v>
      </c>
      <c r="AD3743" s="110">
        <f>IF('3C-Water transport'!AG$57="no"," ",ROUND(AB3743,4))</f>
        <v>0.71</v>
      </c>
      <c r="AE3743" s="110">
        <f>IF('3C-Water transport'!AG$58="no"," ",ROUND(AB3743,4))</f>
        <v>0.71</v>
      </c>
    </row>
    <row r="3744" spans="5:31" x14ac:dyDescent="0.25">
      <c r="E3744" s="110">
        <f t="shared" si="228"/>
        <v>0.71100000000000052</v>
      </c>
      <c r="F3744" s="110">
        <f>IF('3A-Rail transport'!$AG$56="no"," ",ROUND(E3744,4))</f>
        <v>0.71099999999999997</v>
      </c>
      <c r="G3744" s="110">
        <f>IF('3A-Rail transport'!$AG$57="no"," ",ROUND(E3744,4))</f>
        <v>0.71099999999999997</v>
      </c>
      <c r="H3744" s="110"/>
      <c r="S3744" s="110">
        <f t="shared" si="229"/>
        <v>0.71100000000000052</v>
      </c>
      <c r="T3744" s="110">
        <f>IF('3B-Air transport'!AG$66="no"," ",ROUND(S3744,4))</f>
        <v>0.71099999999999997</v>
      </c>
      <c r="U3744" s="110">
        <f>IF('3B-Air transport'!AG$67="no"," ",ROUND(S3744,4))</f>
        <v>0.71099999999999997</v>
      </c>
      <c r="V3744" s="110">
        <f>IF('3B-Air transport'!AG$68="no"," ",ROUND(S3744,4))</f>
        <v>0.71099999999999997</v>
      </c>
      <c r="W3744" s="110"/>
      <c r="AB3744" s="110">
        <f t="shared" si="230"/>
        <v>0.71100000000000052</v>
      </c>
      <c r="AC3744" s="110">
        <f>IF('3C-Water transport'!AG$56="no"," ",ROUND(AB3744,4))</f>
        <v>0.71099999999999997</v>
      </c>
      <c r="AD3744" s="110">
        <f>IF('3C-Water transport'!AG$57="no"," ",ROUND(AB3744,4))</f>
        <v>0.71099999999999997</v>
      </c>
      <c r="AE3744" s="110">
        <f>IF('3C-Water transport'!AG$58="no"," ",ROUND(AB3744,4))</f>
        <v>0.71099999999999997</v>
      </c>
    </row>
    <row r="3745" spans="5:31" x14ac:dyDescent="0.25">
      <c r="E3745" s="110">
        <f t="shared" si="228"/>
        <v>0.71200000000000052</v>
      </c>
      <c r="F3745" s="110">
        <f>IF('3A-Rail transport'!$AG$56="no"," ",ROUND(E3745,4))</f>
        <v>0.71199999999999997</v>
      </c>
      <c r="G3745" s="110">
        <f>IF('3A-Rail transport'!$AG$57="no"," ",ROUND(E3745,4))</f>
        <v>0.71199999999999997</v>
      </c>
      <c r="H3745" s="110"/>
      <c r="S3745" s="110">
        <f t="shared" si="229"/>
        <v>0.71200000000000052</v>
      </c>
      <c r="T3745" s="110">
        <f>IF('3B-Air transport'!AG$66="no"," ",ROUND(S3745,4))</f>
        <v>0.71199999999999997</v>
      </c>
      <c r="U3745" s="110">
        <f>IF('3B-Air transport'!AG$67="no"," ",ROUND(S3745,4))</f>
        <v>0.71199999999999997</v>
      </c>
      <c r="V3745" s="110">
        <f>IF('3B-Air transport'!AG$68="no"," ",ROUND(S3745,4))</f>
        <v>0.71199999999999997</v>
      </c>
      <c r="W3745" s="110"/>
      <c r="AB3745" s="110">
        <f t="shared" si="230"/>
        <v>0.71200000000000052</v>
      </c>
      <c r="AC3745" s="110">
        <f>IF('3C-Water transport'!AG$56="no"," ",ROUND(AB3745,4))</f>
        <v>0.71199999999999997</v>
      </c>
      <c r="AD3745" s="110">
        <f>IF('3C-Water transport'!AG$57="no"," ",ROUND(AB3745,4))</f>
        <v>0.71199999999999997</v>
      </c>
      <c r="AE3745" s="110">
        <f>IF('3C-Water transport'!AG$58="no"," ",ROUND(AB3745,4))</f>
        <v>0.71199999999999997</v>
      </c>
    </row>
    <row r="3746" spans="5:31" x14ac:dyDescent="0.25">
      <c r="E3746" s="110">
        <f t="shared" si="228"/>
        <v>0.71300000000000052</v>
      </c>
      <c r="F3746" s="110">
        <f>IF('3A-Rail transport'!$AG$56="no"," ",ROUND(E3746,4))</f>
        <v>0.71299999999999997</v>
      </c>
      <c r="G3746" s="110">
        <f>IF('3A-Rail transport'!$AG$57="no"," ",ROUND(E3746,4))</f>
        <v>0.71299999999999997</v>
      </c>
      <c r="H3746" s="110"/>
      <c r="S3746" s="110">
        <f t="shared" si="229"/>
        <v>0.71300000000000052</v>
      </c>
      <c r="T3746" s="110">
        <f>IF('3B-Air transport'!AG$66="no"," ",ROUND(S3746,4))</f>
        <v>0.71299999999999997</v>
      </c>
      <c r="U3746" s="110">
        <f>IF('3B-Air transport'!AG$67="no"," ",ROUND(S3746,4))</f>
        <v>0.71299999999999997</v>
      </c>
      <c r="V3746" s="110">
        <f>IF('3B-Air transport'!AG$68="no"," ",ROUND(S3746,4))</f>
        <v>0.71299999999999997</v>
      </c>
      <c r="W3746" s="110"/>
      <c r="AB3746" s="110">
        <f t="shared" si="230"/>
        <v>0.71300000000000052</v>
      </c>
      <c r="AC3746" s="110">
        <f>IF('3C-Water transport'!AG$56="no"," ",ROUND(AB3746,4))</f>
        <v>0.71299999999999997</v>
      </c>
      <c r="AD3746" s="110">
        <f>IF('3C-Water transport'!AG$57="no"," ",ROUND(AB3746,4))</f>
        <v>0.71299999999999997</v>
      </c>
      <c r="AE3746" s="110">
        <f>IF('3C-Water transport'!AG$58="no"," ",ROUND(AB3746,4))</f>
        <v>0.71299999999999997</v>
      </c>
    </row>
    <row r="3747" spans="5:31" x14ac:dyDescent="0.25">
      <c r="E3747" s="110">
        <f t="shared" si="228"/>
        <v>0.71400000000000052</v>
      </c>
      <c r="F3747" s="110">
        <f>IF('3A-Rail transport'!$AG$56="no"," ",ROUND(E3747,4))</f>
        <v>0.71399999999999997</v>
      </c>
      <c r="G3747" s="110">
        <f>IF('3A-Rail transport'!$AG$57="no"," ",ROUND(E3747,4))</f>
        <v>0.71399999999999997</v>
      </c>
      <c r="H3747" s="110"/>
      <c r="S3747" s="110">
        <f t="shared" si="229"/>
        <v>0.71400000000000052</v>
      </c>
      <c r="T3747" s="110">
        <f>IF('3B-Air transport'!AG$66="no"," ",ROUND(S3747,4))</f>
        <v>0.71399999999999997</v>
      </c>
      <c r="U3747" s="110">
        <f>IF('3B-Air transport'!AG$67="no"," ",ROUND(S3747,4))</f>
        <v>0.71399999999999997</v>
      </c>
      <c r="V3747" s="110">
        <f>IF('3B-Air transport'!AG$68="no"," ",ROUND(S3747,4))</f>
        <v>0.71399999999999997</v>
      </c>
      <c r="W3747" s="110"/>
      <c r="AB3747" s="110">
        <f t="shared" si="230"/>
        <v>0.71400000000000052</v>
      </c>
      <c r="AC3747" s="110">
        <f>IF('3C-Water transport'!AG$56="no"," ",ROUND(AB3747,4))</f>
        <v>0.71399999999999997</v>
      </c>
      <c r="AD3747" s="110">
        <f>IF('3C-Water transport'!AG$57="no"," ",ROUND(AB3747,4))</f>
        <v>0.71399999999999997</v>
      </c>
      <c r="AE3747" s="110">
        <f>IF('3C-Water transport'!AG$58="no"," ",ROUND(AB3747,4))</f>
        <v>0.71399999999999997</v>
      </c>
    </row>
    <row r="3748" spans="5:31" x14ac:dyDescent="0.25">
      <c r="E3748" s="110">
        <f t="shared" si="228"/>
        <v>0.71500000000000052</v>
      </c>
      <c r="F3748" s="110">
        <f>IF('3A-Rail transport'!$AG$56="no"," ",ROUND(E3748,4))</f>
        <v>0.71499999999999997</v>
      </c>
      <c r="G3748" s="110">
        <f>IF('3A-Rail transport'!$AG$57="no"," ",ROUND(E3748,4))</f>
        <v>0.71499999999999997</v>
      </c>
      <c r="H3748" s="110"/>
      <c r="S3748" s="110">
        <f t="shared" si="229"/>
        <v>0.71500000000000052</v>
      </c>
      <c r="T3748" s="110">
        <f>IF('3B-Air transport'!AG$66="no"," ",ROUND(S3748,4))</f>
        <v>0.71499999999999997</v>
      </c>
      <c r="U3748" s="110">
        <f>IF('3B-Air transport'!AG$67="no"," ",ROUND(S3748,4))</f>
        <v>0.71499999999999997</v>
      </c>
      <c r="V3748" s="110">
        <f>IF('3B-Air transport'!AG$68="no"," ",ROUND(S3748,4))</f>
        <v>0.71499999999999997</v>
      </c>
      <c r="W3748" s="110"/>
      <c r="AB3748" s="110">
        <f t="shared" si="230"/>
        <v>0.71500000000000052</v>
      </c>
      <c r="AC3748" s="110">
        <f>IF('3C-Water transport'!AG$56="no"," ",ROUND(AB3748,4))</f>
        <v>0.71499999999999997</v>
      </c>
      <c r="AD3748" s="110">
        <f>IF('3C-Water transport'!AG$57="no"," ",ROUND(AB3748,4))</f>
        <v>0.71499999999999997</v>
      </c>
      <c r="AE3748" s="110">
        <f>IF('3C-Water transport'!AG$58="no"," ",ROUND(AB3748,4))</f>
        <v>0.71499999999999997</v>
      </c>
    </row>
    <row r="3749" spans="5:31" x14ac:dyDescent="0.25">
      <c r="E3749" s="110">
        <f t="shared" si="228"/>
        <v>0.71600000000000052</v>
      </c>
      <c r="F3749" s="110">
        <f>IF('3A-Rail transport'!$AG$56="no"," ",ROUND(E3749,4))</f>
        <v>0.71599999999999997</v>
      </c>
      <c r="G3749" s="110">
        <f>IF('3A-Rail transport'!$AG$57="no"," ",ROUND(E3749,4))</f>
        <v>0.71599999999999997</v>
      </c>
      <c r="H3749" s="110"/>
      <c r="S3749" s="110">
        <f t="shared" si="229"/>
        <v>0.71600000000000052</v>
      </c>
      <c r="T3749" s="110">
        <f>IF('3B-Air transport'!AG$66="no"," ",ROUND(S3749,4))</f>
        <v>0.71599999999999997</v>
      </c>
      <c r="U3749" s="110">
        <f>IF('3B-Air transport'!AG$67="no"," ",ROUND(S3749,4))</f>
        <v>0.71599999999999997</v>
      </c>
      <c r="V3749" s="110">
        <f>IF('3B-Air transport'!AG$68="no"," ",ROUND(S3749,4))</f>
        <v>0.71599999999999997</v>
      </c>
      <c r="W3749" s="110"/>
      <c r="AB3749" s="110">
        <f t="shared" si="230"/>
        <v>0.71600000000000052</v>
      </c>
      <c r="AC3749" s="110">
        <f>IF('3C-Water transport'!AG$56="no"," ",ROUND(AB3749,4))</f>
        <v>0.71599999999999997</v>
      </c>
      <c r="AD3749" s="110">
        <f>IF('3C-Water transport'!AG$57="no"," ",ROUND(AB3749,4))</f>
        <v>0.71599999999999997</v>
      </c>
      <c r="AE3749" s="110">
        <f>IF('3C-Water transport'!AG$58="no"," ",ROUND(AB3749,4))</f>
        <v>0.71599999999999997</v>
      </c>
    </row>
    <row r="3750" spans="5:31" x14ac:dyDescent="0.25">
      <c r="E3750" s="110">
        <f t="shared" si="228"/>
        <v>0.71700000000000053</v>
      </c>
      <c r="F3750" s="110">
        <f>IF('3A-Rail transport'!$AG$56="no"," ",ROUND(E3750,4))</f>
        <v>0.71699999999999997</v>
      </c>
      <c r="G3750" s="110">
        <f>IF('3A-Rail transport'!$AG$57="no"," ",ROUND(E3750,4))</f>
        <v>0.71699999999999997</v>
      </c>
      <c r="H3750" s="110"/>
      <c r="S3750" s="110">
        <f t="shared" si="229"/>
        <v>0.71700000000000053</v>
      </c>
      <c r="T3750" s="110">
        <f>IF('3B-Air transport'!AG$66="no"," ",ROUND(S3750,4))</f>
        <v>0.71699999999999997</v>
      </c>
      <c r="U3750" s="110">
        <f>IF('3B-Air transport'!AG$67="no"," ",ROUND(S3750,4))</f>
        <v>0.71699999999999997</v>
      </c>
      <c r="V3750" s="110">
        <f>IF('3B-Air transport'!AG$68="no"," ",ROUND(S3750,4))</f>
        <v>0.71699999999999997</v>
      </c>
      <c r="W3750" s="110"/>
      <c r="AB3750" s="110">
        <f t="shared" si="230"/>
        <v>0.71700000000000053</v>
      </c>
      <c r="AC3750" s="110">
        <f>IF('3C-Water transport'!AG$56="no"," ",ROUND(AB3750,4))</f>
        <v>0.71699999999999997</v>
      </c>
      <c r="AD3750" s="110">
        <f>IF('3C-Water transport'!AG$57="no"," ",ROUND(AB3750,4))</f>
        <v>0.71699999999999997</v>
      </c>
      <c r="AE3750" s="110">
        <f>IF('3C-Water transport'!AG$58="no"," ",ROUND(AB3750,4))</f>
        <v>0.71699999999999997</v>
      </c>
    </row>
    <row r="3751" spans="5:31" x14ac:dyDescent="0.25">
      <c r="E3751" s="110">
        <f t="shared" si="228"/>
        <v>0.71800000000000053</v>
      </c>
      <c r="F3751" s="110">
        <f>IF('3A-Rail transport'!$AG$56="no"," ",ROUND(E3751,4))</f>
        <v>0.71799999999999997</v>
      </c>
      <c r="G3751" s="110">
        <f>IF('3A-Rail transport'!$AG$57="no"," ",ROUND(E3751,4))</f>
        <v>0.71799999999999997</v>
      </c>
      <c r="H3751" s="110"/>
      <c r="S3751" s="110">
        <f t="shared" si="229"/>
        <v>0.71800000000000053</v>
      </c>
      <c r="T3751" s="110">
        <f>IF('3B-Air transport'!AG$66="no"," ",ROUND(S3751,4))</f>
        <v>0.71799999999999997</v>
      </c>
      <c r="U3751" s="110">
        <f>IF('3B-Air transport'!AG$67="no"," ",ROUND(S3751,4))</f>
        <v>0.71799999999999997</v>
      </c>
      <c r="V3751" s="110">
        <f>IF('3B-Air transport'!AG$68="no"," ",ROUND(S3751,4))</f>
        <v>0.71799999999999997</v>
      </c>
      <c r="W3751" s="110"/>
      <c r="AB3751" s="110">
        <f t="shared" si="230"/>
        <v>0.71800000000000053</v>
      </c>
      <c r="AC3751" s="110">
        <f>IF('3C-Water transport'!AG$56="no"," ",ROUND(AB3751,4))</f>
        <v>0.71799999999999997</v>
      </c>
      <c r="AD3751" s="110">
        <f>IF('3C-Water transport'!AG$57="no"," ",ROUND(AB3751,4))</f>
        <v>0.71799999999999997</v>
      </c>
      <c r="AE3751" s="110">
        <f>IF('3C-Water transport'!AG$58="no"," ",ROUND(AB3751,4))</f>
        <v>0.71799999999999997</v>
      </c>
    </row>
    <row r="3752" spans="5:31" x14ac:dyDescent="0.25">
      <c r="E3752" s="110">
        <f t="shared" si="228"/>
        <v>0.71900000000000053</v>
      </c>
      <c r="F3752" s="110">
        <f>IF('3A-Rail transport'!$AG$56="no"," ",ROUND(E3752,4))</f>
        <v>0.71899999999999997</v>
      </c>
      <c r="G3752" s="110">
        <f>IF('3A-Rail transport'!$AG$57="no"," ",ROUND(E3752,4))</f>
        <v>0.71899999999999997</v>
      </c>
      <c r="H3752" s="110"/>
      <c r="S3752" s="110">
        <f t="shared" si="229"/>
        <v>0.71900000000000053</v>
      </c>
      <c r="T3752" s="110">
        <f>IF('3B-Air transport'!AG$66="no"," ",ROUND(S3752,4))</f>
        <v>0.71899999999999997</v>
      </c>
      <c r="U3752" s="110">
        <f>IF('3B-Air transport'!AG$67="no"," ",ROUND(S3752,4))</f>
        <v>0.71899999999999997</v>
      </c>
      <c r="V3752" s="110">
        <f>IF('3B-Air transport'!AG$68="no"," ",ROUND(S3752,4))</f>
        <v>0.71899999999999997</v>
      </c>
      <c r="W3752" s="110"/>
      <c r="AB3752" s="110">
        <f t="shared" si="230"/>
        <v>0.71900000000000053</v>
      </c>
      <c r="AC3752" s="110">
        <f>IF('3C-Water transport'!AG$56="no"," ",ROUND(AB3752,4))</f>
        <v>0.71899999999999997</v>
      </c>
      <c r="AD3752" s="110">
        <f>IF('3C-Water transport'!AG$57="no"," ",ROUND(AB3752,4))</f>
        <v>0.71899999999999997</v>
      </c>
      <c r="AE3752" s="110">
        <f>IF('3C-Water transport'!AG$58="no"," ",ROUND(AB3752,4))</f>
        <v>0.71899999999999997</v>
      </c>
    </row>
    <row r="3753" spans="5:31" x14ac:dyDescent="0.25">
      <c r="E3753" s="110">
        <f t="shared" si="228"/>
        <v>0.72000000000000053</v>
      </c>
      <c r="F3753" s="110">
        <f>IF('3A-Rail transport'!$AG$56="no"," ",ROUND(E3753,4))</f>
        <v>0.72</v>
      </c>
      <c r="G3753" s="110">
        <f>IF('3A-Rail transport'!$AG$57="no"," ",ROUND(E3753,4))</f>
        <v>0.72</v>
      </c>
      <c r="H3753" s="110"/>
      <c r="S3753" s="110">
        <f t="shared" si="229"/>
        <v>0.72000000000000053</v>
      </c>
      <c r="T3753" s="110">
        <f>IF('3B-Air transport'!AG$66="no"," ",ROUND(S3753,4))</f>
        <v>0.72</v>
      </c>
      <c r="U3753" s="110">
        <f>IF('3B-Air transport'!AG$67="no"," ",ROUND(S3753,4))</f>
        <v>0.72</v>
      </c>
      <c r="V3753" s="110">
        <f>IF('3B-Air transport'!AG$68="no"," ",ROUND(S3753,4))</f>
        <v>0.72</v>
      </c>
      <c r="W3753" s="110"/>
      <c r="AB3753" s="110">
        <f t="shared" si="230"/>
        <v>0.72000000000000053</v>
      </c>
      <c r="AC3753" s="110">
        <f>IF('3C-Water transport'!AG$56="no"," ",ROUND(AB3753,4))</f>
        <v>0.72</v>
      </c>
      <c r="AD3753" s="110">
        <f>IF('3C-Water transport'!AG$57="no"," ",ROUND(AB3753,4))</f>
        <v>0.72</v>
      </c>
      <c r="AE3753" s="110">
        <f>IF('3C-Water transport'!AG$58="no"," ",ROUND(AB3753,4))</f>
        <v>0.72</v>
      </c>
    </row>
    <row r="3754" spans="5:31" x14ac:dyDescent="0.25">
      <c r="E3754" s="110">
        <f t="shared" si="228"/>
        <v>0.72100000000000053</v>
      </c>
      <c r="F3754" s="110">
        <f>IF('3A-Rail transport'!$AG$56="no"," ",ROUND(E3754,4))</f>
        <v>0.72099999999999997</v>
      </c>
      <c r="G3754" s="110">
        <f>IF('3A-Rail transport'!$AG$57="no"," ",ROUND(E3754,4))</f>
        <v>0.72099999999999997</v>
      </c>
      <c r="H3754" s="110"/>
      <c r="S3754" s="110">
        <f t="shared" si="229"/>
        <v>0.72100000000000053</v>
      </c>
      <c r="T3754" s="110">
        <f>IF('3B-Air transport'!AG$66="no"," ",ROUND(S3754,4))</f>
        <v>0.72099999999999997</v>
      </c>
      <c r="U3754" s="110">
        <f>IF('3B-Air transport'!AG$67="no"," ",ROUND(S3754,4))</f>
        <v>0.72099999999999997</v>
      </c>
      <c r="V3754" s="110">
        <f>IF('3B-Air transport'!AG$68="no"," ",ROUND(S3754,4))</f>
        <v>0.72099999999999997</v>
      </c>
      <c r="W3754" s="110"/>
      <c r="AB3754" s="110">
        <f t="shared" si="230"/>
        <v>0.72100000000000053</v>
      </c>
      <c r="AC3754" s="110">
        <f>IF('3C-Water transport'!AG$56="no"," ",ROUND(AB3754,4))</f>
        <v>0.72099999999999997</v>
      </c>
      <c r="AD3754" s="110">
        <f>IF('3C-Water transport'!AG$57="no"," ",ROUND(AB3754,4))</f>
        <v>0.72099999999999997</v>
      </c>
      <c r="AE3754" s="110">
        <f>IF('3C-Water transport'!AG$58="no"," ",ROUND(AB3754,4))</f>
        <v>0.72099999999999997</v>
      </c>
    </row>
    <row r="3755" spans="5:31" x14ac:dyDescent="0.25">
      <c r="E3755" s="110">
        <f t="shared" si="228"/>
        <v>0.72200000000000053</v>
      </c>
      <c r="F3755" s="110">
        <f>IF('3A-Rail transport'!$AG$56="no"," ",ROUND(E3755,4))</f>
        <v>0.72199999999999998</v>
      </c>
      <c r="G3755" s="110">
        <f>IF('3A-Rail transport'!$AG$57="no"," ",ROUND(E3755,4))</f>
        <v>0.72199999999999998</v>
      </c>
      <c r="H3755" s="110"/>
      <c r="S3755" s="110">
        <f t="shared" si="229"/>
        <v>0.72200000000000053</v>
      </c>
      <c r="T3755" s="110">
        <f>IF('3B-Air transport'!AG$66="no"," ",ROUND(S3755,4))</f>
        <v>0.72199999999999998</v>
      </c>
      <c r="U3755" s="110">
        <f>IF('3B-Air transport'!AG$67="no"," ",ROUND(S3755,4))</f>
        <v>0.72199999999999998</v>
      </c>
      <c r="V3755" s="110">
        <f>IF('3B-Air transport'!AG$68="no"," ",ROUND(S3755,4))</f>
        <v>0.72199999999999998</v>
      </c>
      <c r="W3755" s="110"/>
      <c r="AB3755" s="110">
        <f t="shared" si="230"/>
        <v>0.72200000000000053</v>
      </c>
      <c r="AC3755" s="110">
        <f>IF('3C-Water transport'!AG$56="no"," ",ROUND(AB3755,4))</f>
        <v>0.72199999999999998</v>
      </c>
      <c r="AD3755" s="110">
        <f>IF('3C-Water transport'!AG$57="no"," ",ROUND(AB3755,4))</f>
        <v>0.72199999999999998</v>
      </c>
      <c r="AE3755" s="110">
        <f>IF('3C-Water transport'!AG$58="no"," ",ROUND(AB3755,4))</f>
        <v>0.72199999999999998</v>
      </c>
    </row>
    <row r="3756" spans="5:31" x14ac:dyDescent="0.25">
      <c r="E3756" s="110">
        <f t="shared" si="228"/>
        <v>0.72300000000000053</v>
      </c>
      <c r="F3756" s="110">
        <f>IF('3A-Rail transport'!$AG$56="no"," ",ROUND(E3756,4))</f>
        <v>0.72299999999999998</v>
      </c>
      <c r="G3756" s="110">
        <f>IF('3A-Rail transport'!$AG$57="no"," ",ROUND(E3756,4))</f>
        <v>0.72299999999999998</v>
      </c>
      <c r="H3756" s="110"/>
      <c r="S3756" s="110">
        <f t="shared" si="229"/>
        <v>0.72300000000000053</v>
      </c>
      <c r="T3756" s="110">
        <f>IF('3B-Air transport'!AG$66="no"," ",ROUND(S3756,4))</f>
        <v>0.72299999999999998</v>
      </c>
      <c r="U3756" s="110">
        <f>IF('3B-Air transport'!AG$67="no"," ",ROUND(S3756,4))</f>
        <v>0.72299999999999998</v>
      </c>
      <c r="V3756" s="110">
        <f>IF('3B-Air transport'!AG$68="no"," ",ROUND(S3756,4))</f>
        <v>0.72299999999999998</v>
      </c>
      <c r="W3756" s="110"/>
      <c r="AB3756" s="110">
        <f t="shared" si="230"/>
        <v>0.72300000000000053</v>
      </c>
      <c r="AC3756" s="110">
        <f>IF('3C-Water transport'!AG$56="no"," ",ROUND(AB3756,4))</f>
        <v>0.72299999999999998</v>
      </c>
      <c r="AD3756" s="110">
        <f>IF('3C-Water transport'!AG$57="no"," ",ROUND(AB3756,4))</f>
        <v>0.72299999999999998</v>
      </c>
      <c r="AE3756" s="110">
        <f>IF('3C-Water transport'!AG$58="no"," ",ROUND(AB3756,4))</f>
        <v>0.72299999999999998</v>
      </c>
    </row>
    <row r="3757" spans="5:31" x14ac:dyDescent="0.25">
      <c r="E3757" s="110">
        <f t="shared" si="228"/>
        <v>0.72400000000000053</v>
      </c>
      <c r="F3757" s="110">
        <f>IF('3A-Rail transport'!$AG$56="no"," ",ROUND(E3757,4))</f>
        <v>0.72399999999999998</v>
      </c>
      <c r="G3757" s="110">
        <f>IF('3A-Rail transport'!$AG$57="no"," ",ROUND(E3757,4))</f>
        <v>0.72399999999999998</v>
      </c>
      <c r="H3757" s="110"/>
      <c r="S3757" s="110">
        <f t="shared" si="229"/>
        <v>0.72400000000000053</v>
      </c>
      <c r="T3757" s="110">
        <f>IF('3B-Air transport'!AG$66="no"," ",ROUND(S3757,4))</f>
        <v>0.72399999999999998</v>
      </c>
      <c r="U3757" s="110">
        <f>IF('3B-Air transport'!AG$67="no"," ",ROUND(S3757,4))</f>
        <v>0.72399999999999998</v>
      </c>
      <c r="V3757" s="110">
        <f>IF('3B-Air transport'!AG$68="no"," ",ROUND(S3757,4))</f>
        <v>0.72399999999999998</v>
      </c>
      <c r="W3757" s="110"/>
      <c r="AB3757" s="110">
        <f t="shared" si="230"/>
        <v>0.72400000000000053</v>
      </c>
      <c r="AC3757" s="110">
        <f>IF('3C-Water transport'!AG$56="no"," ",ROUND(AB3757,4))</f>
        <v>0.72399999999999998</v>
      </c>
      <c r="AD3757" s="110">
        <f>IF('3C-Water transport'!AG$57="no"," ",ROUND(AB3757,4))</f>
        <v>0.72399999999999998</v>
      </c>
      <c r="AE3757" s="110">
        <f>IF('3C-Water transport'!AG$58="no"," ",ROUND(AB3757,4))</f>
        <v>0.72399999999999998</v>
      </c>
    </row>
    <row r="3758" spans="5:31" x14ac:dyDescent="0.25">
      <c r="E3758" s="110">
        <f t="shared" si="228"/>
        <v>0.72500000000000053</v>
      </c>
      <c r="F3758" s="110">
        <f>IF('3A-Rail transport'!$AG$56="no"," ",ROUND(E3758,4))</f>
        <v>0.72499999999999998</v>
      </c>
      <c r="G3758" s="110">
        <f>IF('3A-Rail transport'!$AG$57="no"," ",ROUND(E3758,4))</f>
        <v>0.72499999999999998</v>
      </c>
      <c r="H3758" s="110"/>
      <c r="S3758" s="110">
        <f t="shared" si="229"/>
        <v>0.72500000000000053</v>
      </c>
      <c r="T3758" s="110">
        <f>IF('3B-Air transport'!AG$66="no"," ",ROUND(S3758,4))</f>
        <v>0.72499999999999998</v>
      </c>
      <c r="U3758" s="110">
        <f>IF('3B-Air transport'!AG$67="no"," ",ROUND(S3758,4))</f>
        <v>0.72499999999999998</v>
      </c>
      <c r="V3758" s="110">
        <f>IF('3B-Air transport'!AG$68="no"," ",ROUND(S3758,4))</f>
        <v>0.72499999999999998</v>
      </c>
      <c r="W3758" s="110"/>
      <c r="AB3758" s="110">
        <f t="shared" si="230"/>
        <v>0.72500000000000053</v>
      </c>
      <c r="AC3758" s="110">
        <f>IF('3C-Water transport'!AG$56="no"," ",ROUND(AB3758,4))</f>
        <v>0.72499999999999998</v>
      </c>
      <c r="AD3758" s="110">
        <f>IF('3C-Water transport'!AG$57="no"," ",ROUND(AB3758,4))</f>
        <v>0.72499999999999998</v>
      </c>
      <c r="AE3758" s="110">
        <f>IF('3C-Water transport'!AG$58="no"," ",ROUND(AB3758,4))</f>
        <v>0.72499999999999998</v>
      </c>
    </row>
    <row r="3759" spans="5:31" x14ac:dyDescent="0.25">
      <c r="E3759" s="110">
        <f t="shared" si="228"/>
        <v>0.72600000000000053</v>
      </c>
      <c r="F3759" s="110">
        <f>IF('3A-Rail transport'!$AG$56="no"," ",ROUND(E3759,4))</f>
        <v>0.72599999999999998</v>
      </c>
      <c r="G3759" s="110">
        <f>IF('3A-Rail transport'!$AG$57="no"," ",ROUND(E3759,4))</f>
        <v>0.72599999999999998</v>
      </c>
      <c r="H3759" s="110"/>
      <c r="S3759" s="110">
        <f t="shared" si="229"/>
        <v>0.72600000000000053</v>
      </c>
      <c r="T3759" s="110">
        <f>IF('3B-Air transport'!AG$66="no"," ",ROUND(S3759,4))</f>
        <v>0.72599999999999998</v>
      </c>
      <c r="U3759" s="110">
        <f>IF('3B-Air transport'!AG$67="no"," ",ROUND(S3759,4))</f>
        <v>0.72599999999999998</v>
      </c>
      <c r="V3759" s="110">
        <f>IF('3B-Air transport'!AG$68="no"," ",ROUND(S3759,4))</f>
        <v>0.72599999999999998</v>
      </c>
      <c r="W3759" s="110"/>
      <c r="AB3759" s="110">
        <f t="shared" si="230"/>
        <v>0.72600000000000053</v>
      </c>
      <c r="AC3759" s="110">
        <f>IF('3C-Water transport'!AG$56="no"," ",ROUND(AB3759,4))</f>
        <v>0.72599999999999998</v>
      </c>
      <c r="AD3759" s="110">
        <f>IF('3C-Water transport'!AG$57="no"," ",ROUND(AB3759,4))</f>
        <v>0.72599999999999998</v>
      </c>
      <c r="AE3759" s="110">
        <f>IF('3C-Water transport'!AG$58="no"," ",ROUND(AB3759,4))</f>
        <v>0.72599999999999998</v>
      </c>
    </row>
    <row r="3760" spans="5:31" x14ac:dyDescent="0.25">
      <c r="E3760" s="110">
        <f t="shared" si="228"/>
        <v>0.72700000000000053</v>
      </c>
      <c r="F3760" s="110">
        <f>IF('3A-Rail transport'!$AG$56="no"," ",ROUND(E3760,4))</f>
        <v>0.72699999999999998</v>
      </c>
      <c r="G3760" s="110">
        <f>IF('3A-Rail transport'!$AG$57="no"," ",ROUND(E3760,4))</f>
        <v>0.72699999999999998</v>
      </c>
      <c r="H3760" s="110"/>
      <c r="S3760" s="110">
        <f t="shared" si="229"/>
        <v>0.72700000000000053</v>
      </c>
      <c r="T3760" s="110">
        <f>IF('3B-Air transport'!AG$66="no"," ",ROUND(S3760,4))</f>
        <v>0.72699999999999998</v>
      </c>
      <c r="U3760" s="110">
        <f>IF('3B-Air transport'!AG$67="no"," ",ROUND(S3760,4))</f>
        <v>0.72699999999999998</v>
      </c>
      <c r="V3760" s="110">
        <f>IF('3B-Air transport'!AG$68="no"," ",ROUND(S3760,4))</f>
        <v>0.72699999999999998</v>
      </c>
      <c r="W3760" s="110"/>
      <c r="AB3760" s="110">
        <f t="shared" si="230"/>
        <v>0.72700000000000053</v>
      </c>
      <c r="AC3760" s="110">
        <f>IF('3C-Water transport'!AG$56="no"," ",ROUND(AB3760,4))</f>
        <v>0.72699999999999998</v>
      </c>
      <c r="AD3760" s="110">
        <f>IF('3C-Water transport'!AG$57="no"," ",ROUND(AB3760,4))</f>
        <v>0.72699999999999998</v>
      </c>
      <c r="AE3760" s="110">
        <f>IF('3C-Water transport'!AG$58="no"," ",ROUND(AB3760,4))</f>
        <v>0.72699999999999998</v>
      </c>
    </row>
    <row r="3761" spans="5:31" x14ac:dyDescent="0.25">
      <c r="E3761" s="110">
        <f t="shared" si="228"/>
        <v>0.72800000000000054</v>
      </c>
      <c r="F3761" s="110">
        <f>IF('3A-Rail transport'!$AG$56="no"," ",ROUND(E3761,4))</f>
        <v>0.72799999999999998</v>
      </c>
      <c r="G3761" s="110">
        <f>IF('3A-Rail transport'!$AG$57="no"," ",ROUND(E3761,4))</f>
        <v>0.72799999999999998</v>
      </c>
      <c r="H3761" s="110"/>
      <c r="S3761" s="110">
        <f t="shared" si="229"/>
        <v>0.72800000000000054</v>
      </c>
      <c r="T3761" s="110">
        <f>IF('3B-Air transport'!AG$66="no"," ",ROUND(S3761,4))</f>
        <v>0.72799999999999998</v>
      </c>
      <c r="U3761" s="110">
        <f>IF('3B-Air transport'!AG$67="no"," ",ROUND(S3761,4))</f>
        <v>0.72799999999999998</v>
      </c>
      <c r="V3761" s="110">
        <f>IF('3B-Air transport'!AG$68="no"," ",ROUND(S3761,4))</f>
        <v>0.72799999999999998</v>
      </c>
      <c r="W3761" s="110"/>
      <c r="AB3761" s="110">
        <f t="shared" si="230"/>
        <v>0.72800000000000054</v>
      </c>
      <c r="AC3761" s="110">
        <f>IF('3C-Water transport'!AG$56="no"," ",ROUND(AB3761,4))</f>
        <v>0.72799999999999998</v>
      </c>
      <c r="AD3761" s="110">
        <f>IF('3C-Water transport'!AG$57="no"," ",ROUND(AB3761,4))</f>
        <v>0.72799999999999998</v>
      </c>
      <c r="AE3761" s="110">
        <f>IF('3C-Water transport'!AG$58="no"," ",ROUND(AB3761,4))</f>
        <v>0.72799999999999998</v>
      </c>
    </row>
    <row r="3762" spans="5:31" x14ac:dyDescent="0.25">
      <c r="E3762" s="110">
        <f t="shared" si="228"/>
        <v>0.72900000000000054</v>
      </c>
      <c r="F3762" s="110">
        <f>IF('3A-Rail transport'!$AG$56="no"," ",ROUND(E3762,4))</f>
        <v>0.72899999999999998</v>
      </c>
      <c r="G3762" s="110">
        <f>IF('3A-Rail transport'!$AG$57="no"," ",ROUND(E3762,4))</f>
        <v>0.72899999999999998</v>
      </c>
      <c r="H3762" s="110"/>
      <c r="S3762" s="110">
        <f t="shared" si="229"/>
        <v>0.72900000000000054</v>
      </c>
      <c r="T3762" s="110">
        <f>IF('3B-Air transport'!AG$66="no"," ",ROUND(S3762,4))</f>
        <v>0.72899999999999998</v>
      </c>
      <c r="U3762" s="110">
        <f>IF('3B-Air transport'!AG$67="no"," ",ROUND(S3762,4))</f>
        <v>0.72899999999999998</v>
      </c>
      <c r="V3762" s="110">
        <f>IF('3B-Air transport'!AG$68="no"," ",ROUND(S3762,4))</f>
        <v>0.72899999999999998</v>
      </c>
      <c r="W3762" s="110"/>
      <c r="AB3762" s="110">
        <f t="shared" si="230"/>
        <v>0.72900000000000054</v>
      </c>
      <c r="AC3762" s="110">
        <f>IF('3C-Water transport'!AG$56="no"," ",ROUND(AB3762,4))</f>
        <v>0.72899999999999998</v>
      </c>
      <c r="AD3762" s="110">
        <f>IF('3C-Water transport'!AG$57="no"," ",ROUND(AB3762,4))</f>
        <v>0.72899999999999998</v>
      </c>
      <c r="AE3762" s="110">
        <f>IF('3C-Water transport'!AG$58="no"," ",ROUND(AB3762,4))</f>
        <v>0.72899999999999998</v>
      </c>
    </row>
    <row r="3763" spans="5:31" x14ac:dyDescent="0.25">
      <c r="E3763" s="110">
        <f t="shared" si="228"/>
        <v>0.73000000000000054</v>
      </c>
      <c r="F3763" s="110">
        <f>IF('3A-Rail transport'!$AG$56="no"," ",ROUND(E3763,4))</f>
        <v>0.73</v>
      </c>
      <c r="G3763" s="110">
        <f>IF('3A-Rail transport'!$AG$57="no"," ",ROUND(E3763,4))</f>
        <v>0.73</v>
      </c>
      <c r="H3763" s="110"/>
      <c r="S3763" s="110">
        <f t="shared" si="229"/>
        <v>0.73000000000000054</v>
      </c>
      <c r="T3763" s="110">
        <f>IF('3B-Air transport'!AG$66="no"," ",ROUND(S3763,4))</f>
        <v>0.73</v>
      </c>
      <c r="U3763" s="110">
        <f>IF('3B-Air transport'!AG$67="no"," ",ROUND(S3763,4))</f>
        <v>0.73</v>
      </c>
      <c r="V3763" s="110">
        <f>IF('3B-Air transport'!AG$68="no"," ",ROUND(S3763,4))</f>
        <v>0.73</v>
      </c>
      <c r="W3763" s="110"/>
      <c r="AB3763" s="110">
        <f t="shared" si="230"/>
        <v>0.73000000000000054</v>
      </c>
      <c r="AC3763" s="110">
        <f>IF('3C-Water transport'!AG$56="no"," ",ROUND(AB3763,4))</f>
        <v>0.73</v>
      </c>
      <c r="AD3763" s="110">
        <f>IF('3C-Water transport'!AG$57="no"," ",ROUND(AB3763,4))</f>
        <v>0.73</v>
      </c>
      <c r="AE3763" s="110">
        <f>IF('3C-Water transport'!AG$58="no"," ",ROUND(AB3763,4))</f>
        <v>0.73</v>
      </c>
    </row>
    <row r="3764" spans="5:31" x14ac:dyDescent="0.25">
      <c r="E3764" s="110">
        <f t="shared" si="228"/>
        <v>0.73100000000000054</v>
      </c>
      <c r="F3764" s="110">
        <f>IF('3A-Rail transport'!$AG$56="no"," ",ROUND(E3764,4))</f>
        <v>0.73099999999999998</v>
      </c>
      <c r="G3764" s="110">
        <f>IF('3A-Rail transport'!$AG$57="no"," ",ROUND(E3764,4))</f>
        <v>0.73099999999999998</v>
      </c>
      <c r="H3764" s="110"/>
      <c r="S3764" s="110">
        <f t="shared" si="229"/>
        <v>0.73100000000000054</v>
      </c>
      <c r="T3764" s="110">
        <f>IF('3B-Air transport'!AG$66="no"," ",ROUND(S3764,4))</f>
        <v>0.73099999999999998</v>
      </c>
      <c r="U3764" s="110">
        <f>IF('3B-Air transport'!AG$67="no"," ",ROUND(S3764,4))</f>
        <v>0.73099999999999998</v>
      </c>
      <c r="V3764" s="110">
        <f>IF('3B-Air transport'!AG$68="no"," ",ROUND(S3764,4))</f>
        <v>0.73099999999999998</v>
      </c>
      <c r="W3764" s="110"/>
      <c r="AB3764" s="110">
        <f t="shared" si="230"/>
        <v>0.73100000000000054</v>
      </c>
      <c r="AC3764" s="110">
        <f>IF('3C-Water transport'!AG$56="no"," ",ROUND(AB3764,4))</f>
        <v>0.73099999999999998</v>
      </c>
      <c r="AD3764" s="110">
        <f>IF('3C-Water transport'!AG$57="no"," ",ROUND(AB3764,4))</f>
        <v>0.73099999999999998</v>
      </c>
      <c r="AE3764" s="110">
        <f>IF('3C-Water transport'!AG$58="no"," ",ROUND(AB3764,4))</f>
        <v>0.73099999999999998</v>
      </c>
    </row>
    <row r="3765" spans="5:31" x14ac:dyDescent="0.25">
      <c r="E3765" s="110">
        <f t="shared" si="228"/>
        <v>0.73200000000000054</v>
      </c>
      <c r="F3765" s="110">
        <f>IF('3A-Rail transport'!$AG$56="no"," ",ROUND(E3765,4))</f>
        <v>0.73199999999999998</v>
      </c>
      <c r="G3765" s="110">
        <f>IF('3A-Rail transport'!$AG$57="no"," ",ROUND(E3765,4))</f>
        <v>0.73199999999999998</v>
      </c>
      <c r="H3765" s="110"/>
      <c r="S3765" s="110">
        <f t="shared" si="229"/>
        <v>0.73200000000000054</v>
      </c>
      <c r="T3765" s="110">
        <f>IF('3B-Air transport'!AG$66="no"," ",ROUND(S3765,4))</f>
        <v>0.73199999999999998</v>
      </c>
      <c r="U3765" s="110">
        <f>IF('3B-Air transport'!AG$67="no"," ",ROUND(S3765,4))</f>
        <v>0.73199999999999998</v>
      </c>
      <c r="V3765" s="110">
        <f>IF('3B-Air transport'!AG$68="no"," ",ROUND(S3765,4))</f>
        <v>0.73199999999999998</v>
      </c>
      <c r="W3765" s="110"/>
      <c r="AB3765" s="110">
        <f t="shared" si="230"/>
        <v>0.73200000000000054</v>
      </c>
      <c r="AC3765" s="110">
        <f>IF('3C-Water transport'!AG$56="no"," ",ROUND(AB3765,4))</f>
        <v>0.73199999999999998</v>
      </c>
      <c r="AD3765" s="110">
        <f>IF('3C-Water transport'!AG$57="no"," ",ROUND(AB3765,4))</f>
        <v>0.73199999999999998</v>
      </c>
      <c r="AE3765" s="110">
        <f>IF('3C-Water transport'!AG$58="no"," ",ROUND(AB3765,4))</f>
        <v>0.73199999999999998</v>
      </c>
    </row>
    <row r="3766" spans="5:31" x14ac:dyDescent="0.25">
      <c r="E3766" s="110">
        <f t="shared" si="228"/>
        <v>0.73300000000000054</v>
      </c>
      <c r="F3766" s="110">
        <f>IF('3A-Rail transport'!$AG$56="no"," ",ROUND(E3766,4))</f>
        <v>0.73299999999999998</v>
      </c>
      <c r="G3766" s="110">
        <f>IF('3A-Rail transport'!$AG$57="no"," ",ROUND(E3766,4))</f>
        <v>0.73299999999999998</v>
      </c>
      <c r="H3766" s="110"/>
      <c r="S3766" s="110">
        <f t="shared" si="229"/>
        <v>0.73300000000000054</v>
      </c>
      <c r="T3766" s="110">
        <f>IF('3B-Air transport'!AG$66="no"," ",ROUND(S3766,4))</f>
        <v>0.73299999999999998</v>
      </c>
      <c r="U3766" s="110">
        <f>IF('3B-Air transport'!AG$67="no"," ",ROUND(S3766,4))</f>
        <v>0.73299999999999998</v>
      </c>
      <c r="V3766" s="110">
        <f>IF('3B-Air transport'!AG$68="no"," ",ROUND(S3766,4))</f>
        <v>0.73299999999999998</v>
      </c>
      <c r="W3766" s="110"/>
      <c r="AB3766" s="110">
        <f t="shared" si="230"/>
        <v>0.73300000000000054</v>
      </c>
      <c r="AC3766" s="110">
        <f>IF('3C-Water transport'!AG$56="no"," ",ROUND(AB3766,4))</f>
        <v>0.73299999999999998</v>
      </c>
      <c r="AD3766" s="110">
        <f>IF('3C-Water transport'!AG$57="no"," ",ROUND(AB3766,4))</f>
        <v>0.73299999999999998</v>
      </c>
      <c r="AE3766" s="110">
        <f>IF('3C-Water transport'!AG$58="no"," ",ROUND(AB3766,4))</f>
        <v>0.73299999999999998</v>
      </c>
    </row>
    <row r="3767" spans="5:31" x14ac:dyDescent="0.25">
      <c r="E3767" s="110">
        <f t="shared" si="228"/>
        <v>0.73400000000000054</v>
      </c>
      <c r="F3767" s="110">
        <f>IF('3A-Rail transport'!$AG$56="no"," ",ROUND(E3767,4))</f>
        <v>0.73399999999999999</v>
      </c>
      <c r="G3767" s="110">
        <f>IF('3A-Rail transport'!$AG$57="no"," ",ROUND(E3767,4))</f>
        <v>0.73399999999999999</v>
      </c>
      <c r="H3767" s="110"/>
      <c r="S3767" s="110">
        <f t="shared" si="229"/>
        <v>0.73400000000000054</v>
      </c>
      <c r="T3767" s="110">
        <f>IF('3B-Air transport'!AG$66="no"," ",ROUND(S3767,4))</f>
        <v>0.73399999999999999</v>
      </c>
      <c r="U3767" s="110">
        <f>IF('3B-Air transport'!AG$67="no"," ",ROUND(S3767,4))</f>
        <v>0.73399999999999999</v>
      </c>
      <c r="V3767" s="110">
        <f>IF('3B-Air transport'!AG$68="no"," ",ROUND(S3767,4))</f>
        <v>0.73399999999999999</v>
      </c>
      <c r="W3767" s="110"/>
      <c r="AB3767" s="110">
        <f t="shared" si="230"/>
        <v>0.73400000000000054</v>
      </c>
      <c r="AC3767" s="110">
        <f>IF('3C-Water transport'!AG$56="no"," ",ROUND(AB3767,4))</f>
        <v>0.73399999999999999</v>
      </c>
      <c r="AD3767" s="110">
        <f>IF('3C-Water transport'!AG$57="no"," ",ROUND(AB3767,4))</f>
        <v>0.73399999999999999</v>
      </c>
      <c r="AE3767" s="110">
        <f>IF('3C-Water transport'!AG$58="no"," ",ROUND(AB3767,4))</f>
        <v>0.73399999999999999</v>
      </c>
    </row>
    <row r="3768" spans="5:31" x14ac:dyDescent="0.25">
      <c r="E3768" s="110">
        <f t="shared" si="228"/>
        <v>0.73500000000000054</v>
      </c>
      <c r="F3768" s="110">
        <f>IF('3A-Rail transport'!$AG$56="no"," ",ROUND(E3768,4))</f>
        <v>0.73499999999999999</v>
      </c>
      <c r="G3768" s="110">
        <f>IF('3A-Rail transport'!$AG$57="no"," ",ROUND(E3768,4))</f>
        <v>0.73499999999999999</v>
      </c>
      <c r="H3768" s="110"/>
      <c r="S3768" s="110">
        <f t="shared" si="229"/>
        <v>0.73500000000000054</v>
      </c>
      <c r="T3768" s="110">
        <f>IF('3B-Air transport'!AG$66="no"," ",ROUND(S3768,4))</f>
        <v>0.73499999999999999</v>
      </c>
      <c r="U3768" s="110">
        <f>IF('3B-Air transport'!AG$67="no"," ",ROUND(S3768,4))</f>
        <v>0.73499999999999999</v>
      </c>
      <c r="V3768" s="110">
        <f>IF('3B-Air transport'!AG$68="no"," ",ROUND(S3768,4))</f>
        <v>0.73499999999999999</v>
      </c>
      <c r="W3768" s="110"/>
      <c r="AB3768" s="110">
        <f t="shared" si="230"/>
        <v>0.73500000000000054</v>
      </c>
      <c r="AC3768" s="110">
        <f>IF('3C-Water transport'!AG$56="no"," ",ROUND(AB3768,4))</f>
        <v>0.73499999999999999</v>
      </c>
      <c r="AD3768" s="110">
        <f>IF('3C-Water transport'!AG$57="no"," ",ROUND(AB3768,4))</f>
        <v>0.73499999999999999</v>
      </c>
      <c r="AE3768" s="110">
        <f>IF('3C-Water transport'!AG$58="no"," ",ROUND(AB3768,4))</f>
        <v>0.73499999999999999</v>
      </c>
    </row>
    <row r="3769" spans="5:31" x14ac:dyDescent="0.25">
      <c r="E3769" s="110">
        <f t="shared" si="228"/>
        <v>0.73600000000000054</v>
      </c>
      <c r="F3769" s="110">
        <f>IF('3A-Rail transport'!$AG$56="no"," ",ROUND(E3769,4))</f>
        <v>0.73599999999999999</v>
      </c>
      <c r="G3769" s="110">
        <f>IF('3A-Rail transport'!$AG$57="no"," ",ROUND(E3769,4))</f>
        <v>0.73599999999999999</v>
      </c>
      <c r="H3769" s="110"/>
      <c r="S3769" s="110">
        <f t="shared" si="229"/>
        <v>0.73600000000000054</v>
      </c>
      <c r="T3769" s="110">
        <f>IF('3B-Air transport'!AG$66="no"," ",ROUND(S3769,4))</f>
        <v>0.73599999999999999</v>
      </c>
      <c r="U3769" s="110">
        <f>IF('3B-Air transport'!AG$67="no"," ",ROUND(S3769,4))</f>
        <v>0.73599999999999999</v>
      </c>
      <c r="V3769" s="110">
        <f>IF('3B-Air transport'!AG$68="no"," ",ROUND(S3769,4))</f>
        <v>0.73599999999999999</v>
      </c>
      <c r="W3769" s="110"/>
      <c r="AB3769" s="110">
        <f t="shared" si="230"/>
        <v>0.73600000000000054</v>
      </c>
      <c r="AC3769" s="110">
        <f>IF('3C-Water transport'!AG$56="no"," ",ROUND(AB3769,4))</f>
        <v>0.73599999999999999</v>
      </c>
      <c r="AD3769" s="110">
        <f>IF('3C-Water transport'!AG$57="no"," ",ROUND(AB3769,4))</f>
        <v>0.73599999999999999</v>
      </c>
      <c r="AE3769" s="110">
        <f>IF('3C-Water transport'!AG$58="no"," ",ROUND(AB3769,4))</f>
        <v>0.73599999999999999</v>
      </c>
    </row>
    <row r="3770" spans="5:31" x14ac:dyDescent="0.25">
      <c r="E3770" s="110">
        <f t="shared" si="228"/>
        <v>0.73700000000000054</v>
      </c>
      <c r="F3770" s="110">
        <f>IF('3A-Rail transport'!$AG$56="no"," ",ROUND(E3770,4))</f>
        <v>0.73699999999999999</v>
      </c>
      <c r="G3770" s="110">
        <f>IF('3A-Rail transport'!$AG$57="no"," ",ROUND(E3770,4))</f>
        <v>0.73699999999999999</v>
      </c>
      <c r="H3770" s="110"/>
      <c r="S3770" s="110">
        <f t="shared" si="229"/>
        <v>0.73700000000000054</v>
      </c>
      <c r="T3770" s="110">
        <f>IF('3B-Air transport'!AG$66="no"," ",ROUND(S3770,4))</f>
        <v>0.73699999999999999</v>
      </c>
      <c r="U3770" s="110">
        <f>IF('3B-Air transport'!AG$67="no"," ",ROUND(S3770,4))</f>
        <v>0.73699999999999999</v>
      </c>
      <c r="V3770" s="110">
        <f>IF('3B-Air transport'!AG$68="no"," ",ROUND(S3770,4))</f>
        <v>0.73699999999999999</v>
      </c>
      <c r="W3770" s="110"/>
      <c r="AB3770" s="110">
        <f t="shared" si="230"/>
        <v>0.73700000000000054</v>
      </c>
      <c r="AC3770" s="110">
        <f>IF('3C-Water transport'!AG$56="no"," ",ROUND(AB3770,4))</f>
        <v>0.73699999999999999</v>
      </c>
      <c r="AD3770" s="110">
        <f>IF('3C-Water transport'!AG$57="no"," ",ROUND(AB3770,4))</f>
        <v>0.73699999999999999</v>
      </c>
      <c r="AE3770" s="110">
        <f>IF('3C-Water transport'!AG$58="no"," ",ROUND(AB3770,4))</f>
        <v>0.73699999999999999</v>
      </c>
    </row>
    <row r="3771" spans="5:31" x14ac:dyDescent="0.25">
      <c r="E3771" s="110">
        <f t="shared" si="228"/>
        <v>0.73800000000000054</v>
      </c>
      <c r="F3771" s="110">
        <f>IF('3A-Rail transport'!$AG$56="no"," ",ROUND(E3771,4))</f>
        <v>0.73799999999999999</v>
      </c>
      <c r="G3771" s="110">
        <f>IF('3A-Rail transport'!$AG$57="no"," ",ROUND(E3771,4))</f>
        <v>0.73799999999999999</v>
      </c>
      <c r="H3771" s="110"/>
      <c r="S3771" s="110">
        <f t="shared" si="229"/>
        <v>0.73800000000000054</v>
      </c>
      <c r="T3771" s="110">
        <f>IF('3B-Air transport'!AG$66="no"," ",ROUND(S3771,4))</f>
        <v>0.73799999999999999</v>
      </c>
      <c r="U3771" s="110">
        <f>IF('3B-Air transport'!AG$67="no"," ",ROUND(S3771,4))</f>
        <v>0.73799999999999999</v>
      </c>
      <c r="V3771" s="110">
        <f>IF('3B-Air transport'!AG$68="no"," ",ROUND(S3771,4))</f>
        <v>0.73799999999999999</v>
      </c>
      <c r="W3771" s="110"/>
      <c r="AB3771" s="110">
        <f t="shared" si="230"/>
        <v>0.73800000000000054</v>
      </c>
      <c r="AC3771" s="110">
        <f>IF('3C-Water transport'!AG$56="no"," ",ROUND(AB3771,4))</f>
        <v>0.73799999999999999</v>
      </c>
      <c r="AD3771" s="110">
        <f>IF('3C-Water transport'!AG$57="no"," ",ROUND(AB3771,4))</f>
        <v>0.73799999999999999</v>
      </c>
      <c r="AE3771" s="110">
        <f>IF('3C-Water transport'!AG$58="no"," ",ROUND(AB3771,4))</f>
        <v>0.73799999999999999</v>
      </c>
    </row>
    <row r="3772" spans="5:31" x14ac:dyDescent="0.25">
      <c r="E3772" s="110">
        <f t="shared" si="228"/>
        <v>0.73900000000000055</v>
      </c>
      <c r="F3772" s="110">
        <f>IF('3A-Rail transport'!$AG$56="no"," ",ROUND(E3772,4))</f>
        <v>0.73899999999999999</v>
      </c>
      <c r="G3772" s="110">
        <f>IF('3A-Rail transport'!$AG$57="no"," ",ROUND(E3772,4))</f>
        <v>0.73899999999999999</v>
      </c>
      <c r="H3772" s="110"/>
      <c r="S3772" s="110">
        <f t="shared" si="229"/>
        <v>0.73900000000000055</v>
      </c>
      <c r="T3772" s="110">
        <f>IF('3B-Air transport'!AG$66="no"," ",ROUND(S3772,4))</f>
        <v>0.73899999999999999</v>
      </c>
      <c r="U3772" s="110">
        <f>IF('3B-Air transport'!AG$67="no"," ",ROUND(S3772,4))</f>
        <v>0.73899999999999999</v>
      </c>
      <c r="V3772" s="110">
        <f>IF('3B-Air transport'!AG$68="no"," ",ROUND(S3772,4))</f>
        <v>0.73899999999999999</v>
      </c>
      <c r="W3772" s="110"/>
      <c r="AB3772" s="110">
        <f t="shared" si="230"/>
        <v>0.73900000000000055</v>
      </c>
      <c r="AC3772" s="110">
        <f>IF('3C-Water transport'!AG$56="no"," ",ROUND(AB3772,4))</f>
        <v>0.73899999999999999</v>
      </c>
      <c r="AD3772" s="110">
        <f>IF('3C-Water transport'!AG$57="no"," ",ROUND(AB3772,4))</f>
        <v>0.73899999999999999</v>
      </c>
      <c r="AE3772" s="110">
        <f>IF('3C-Water transport'!AG$58="no"," ",ROUND(AB3772,4))</f>
        <v>0.73899999999999999</v>
      </c>
    </row>
    <row r="3773" spans="5:31" x14ac:dyDescent="0.25">
      <c r="E3773" s="110">
        <f t="shared" si="228"/>
        <v>0.74000000000000055</v>
      </c>
      <c r="F3773" s="110">
        <f>IF('3A-Rail transport'!$AG$56="no"," ",ROUND(E3773,4))</f>
        <v>0.74</v>
      </c>
      <c r="G3773" s="110">
        <f>IF('3A-Rail transport'!$AG$57="no"," ",ROUND(E3773,4))</f>
        <v>0.74</v>
      </c>
      <c r="H3773" s="110"/>
      <c r="S3773" s="110">
        <f t="shared" si="229"/>
        <v>0.74000000000000055</v>
      </c>
      <c r="T3773" s="110">
        <f>IF('3B-Air transport'!AG$66="no"," ",ROUND(S3773,4))</f>
        <v>0.74</v>
      </c>
      <c r="U3773" s="110">
        <f>IF('3B-Air transport'!AG$67="no"," ",ROUND(S3773,4))</f>
        <v>0.74</v>
      </c>
      <c r="V3773" s="110">
        <f>IF('3B-Air transport'!AG$68="no"," ",ROUND(S3773,4))</f>
        <v>0.74</v>
      </c>
      <c r="W3773" s="110"/>
      <c r="AB3773" s="110">
        <f t="shared" si="230"/>
        <v>0.74000000000000055</v>
      </c>
      <c r="AC3773" s="110">
        <f>IF('3C-Water transport'!AG$56="no"," ",ROUND(AB3773,4))</f>
        <v>0.74</v>
      </c>
      <c r="AD3773" s="110">
        <f>IF('3C-Water transport'!AG$57="no"," ",ROUND(AB3773,4))</f>
        <v>0.74</v>
      </c>
      <c r="AE3773" s="110">
        <f>IF('3C-Water transport'!AG$58="no"," ",ROUND(AB3773,4))</f>
        <v>0.74</v>
      </c>
    </row>
    <row r="3774" spans="5:31" x14ac:dyDescent="0.25">
      <c r="E3774" s="110">
        <f t="shared" si="228"/>
        <v>0.74100000000000055</v>
      </c>
      <c r="F3774" s="110">
        <f>IF('3A-Rail transport'!$AG$56="no"," ",ROUND(E3774,4))</f>
        <v>0.74099999999999999</v>
      </c>
      <c r="G3774" s="110">
        <f>IF('3A-Rail transport'!$AG$57="no"," ",ROUND(E3774,4))</f>
        <v>0.74099999999999999</v>
      </c>
      <c r="H3774" s="110"/>
      <c r="S3774" s="110">
        <f t="shared" si="229"/>
        <v>0.74100000000000055</v>
      </c>
      <c r="T3774" s="110">
        <f>IF('3B-Air transport'!AG$66="no"," ",ROUND(S3774,4))</f>
        <v>0.74099999999999999</v>
      </c>
      <c r="U3774" s="110">
        <f>IF('3B-Air transport'!AG$67="no"," ",ROUND(S3774,4))</f>
        <v>0.74099999999999999</v>
      </c>
      <c r="V3774" s="110">
        <f>IF('3B-Air transport'!AG$68="no"," ",ROUND(S3774,4))</f>
        <v>0.74099999999999999</v>
      </c>
      <c r="W3774" s="110"/>
      <c r="AB3774" s="110">
        <f t="shared" si="230"/>
        <v>0.74100000000000055</v>
      </c>
      <c r="AC3774" s="110">
        <f>IF('3C-Water transport'!AG$56="no"," ",ROUND(AB3774,4))</f>
        <v>0.74099999999999999</v>
      </c>
      <c r="AD3774" s="110">
        <f>IF('3C-Water transport'!AG$57="no"," ",ROUND(AB3774,4))</f>
        <v>0.74099999999999999</v>
      </c>
      <c r="AE3774" s="110">
        <f>IF('3C-Water transport'!AG$58="no"," ",ROUND(AB3774,4))</f>
        <v>0.74099999999999999</v>
      </c>
    </row>
    <row r="3775" spans="5:31" x14ac:dyDescent="0.25">
      <c r="E3775" s="110">
        <f t="shared" si="228"/>
        <v>0.74200000000000055</v>
      </c>
      <c r="F3775" s="110">
        <f>IF('3A-Rail transport'!$AG$56="no"," ",ROUND(E3775,4))</f>
        <v>0.74199999999999999</v>
      </c>
      <c r="G3775" s="110">
        <f>IF('3A-Rail transport'!$AG$57="no"," ",ROUND(E3775,4))</f>
        <v>0.74199999999999999</v>
      </c>
      <c r="H3775" s="110"/>
      <c r="S3775" s="110">
        <f t="shared" si="229"/>
        <v>0.74200000000000055</v>
      </c>
      <c r="T3775" s="110">
        <f>IF('3B-Air transport'!AG$66="no"," ",ROUND(S3775,4))</f>
        <v>0.74199999999999999</v>
      </c>
      <c r="U3775" s="110">
        <f>IF('3B-Air transport'!AG$67="no"," ",ROUND(S3775,4))</f>
        <v>0.74199999999999999</v>
      </c>
      <c r="V3775" s="110">
        <f>IF('3B-Air transport'!AG$68="no"," ",ROUND(S3775,4))</f>
        <v>0.74199999999999999</v>
      </c>
      <c r="W3775" s="110"/>
      <c r="AB3775" s="110">
        <f t="shared" si="230"/>
        <v>0.74200000000000055</v>
      </c>
      <c r="AC3775" s="110">
        <f>IF('3C-Water transport'!AG$56="no"," ",ROUND(AB3775,4))</f>
        <v>0.74199999999999999</v>
      </c>
      <c r="AD3775" s="110">
        <f>IF('3C-Water transport'!AG$57="no"," ",ROUND(AB3775,4))</f>
        <v>0.74199999999999999</v>
      </c>
      <c r="AE3775" s="110">
        <f>IF('3C-Water transport'!AG$58="no"," ",ROUND(AB3775,4))</f>
        <v>0.74199999999999999</v>
      </c>
    </row>
    <row r="3776" spans="5:31" x14ac:dyDescent="0.25">
      <c r="E3776" s="110">
        <f t="shared" si="228"/>
        <v>0.74300000000000055</v>
      </c>
      <c r="F3776" s="110">
        <f>IF('3A-Rail transport'!$AG$56="no"," ",ROUND(E3776,4))</f>
        <v>0.74299999999999999</v>
      </c>
      <c r="G3776" s="110">
        <f>IF('3A-Rail transport'!$AG$57="no"," ",ROUND(E3776,4))</f>
        <v>0.74299999999999999</v>
      </c>
      <c r="H3776" s="110"/>
      <c r="S3776" s="110">
        <f t="shared" si="229"/>
        <v>0.74300000000000055</v>
      </c>
      <c r="T3776" s="110">
        <f>IF('3B-Air transport'!AG$66="no"," ",ROUND(S3776,4))</f>
        <v>0.74299999999999999</v>
      </c>
      <c r="U3776" s="110">
        <f>IF('3B-Air transport'!AG$67="no"," ",ROUND(S3776,4))</f>
        <v>0.74299999999999999</v>
      </c>
      <c r="V3776" s="110">
        <f>IF('3B-Air transport'!AG$68="no"," ",ROUND(S3776,4))</f>
        <v>0.74299999999999999</v>
      </c>
      <c r="W3776" s="110"/>
      <c r="AB3776" s="110">
        <f t="shared" si="230"/>
        <v>0.74300000000000055</v>
      </c>
      <c r="AC3776" s="110">
        <f>IF('3C-Water transport'!AG$56="no"," ",ROUND(AB3776,4))</f>
        <v>0.74299999999999999</v>
      </c>
      <c r="AD3776" s="110">
        <f>IF('3C-Water transport'!AG$57="no"," ",ROUND(AB3776,4))</f>
        <v>0.74299999999999999</v>
      </c>
      <c r="AE3776" s="110">
        <f>IF('3C-Water transport'!AG$58="no"," ",ROUND(AB3776,4))</f>
        <v>0.74299999999999999</v>
      </c>
    </row>
    <row r="3777" spans="5:31" x14ac:dyDescent="0.25">
      <c r="E3777" s="110">
        <f t="shared" si="228"/>
        <v>0.74400000000000055</v>
      </c>
      <c r="F3777" s="110">
        <f>IF('3A-Rail transport'!$AG$56="no"," ",ROUND(E3777,4))</f>
        <v>0.74399999999999999</v>
      </c>
      <c r="G3777" s="110">
        <f>IF('3A-Rail transport'!$AG$57="no"," ",ROUND(E3777,4))</f>
        <v>0.74399999999999999</v>
      </c>
      <c r="H3777" s="110"/>
      <c r="S3777" s="110">
        <f t="shared" si="229"/>
        <v>0.74400000000000055</v>
      </c>
      <c r="T3777" s="110">
        <f>IF('3B-Air transport'!AG$66="no"," ",ROUND(S3777,4))</f>
        <v>0.74399999999999999</v>
      </c>
      <c r="U3777" s="110">
        <f>IF('3B-Air transport'!AG$67="no"," ",ROUND(S3777,4))</f>
        <v>0.74399999999999999</v>
      </c>
      <c r="V3777" s="110">
        <f>IF('3B-Air transport'!AG$68="no"," ",ROUND(S3777,4))</f>
        <v>0.74399999999999999</v>
      </c>
      <c r="W3777" s="110"/>
      <c r="AB3777" s="110">
        <f t="shared" si="230"/>
        <v>0.74400000000000055</v>
      </c>
      <c r="AC3777" s="110">
        <f>IF('3C-Water transport'!AG$56="no"," ",ROUND(AB3777,4))</f>
        <v>0.74399999999999999</v>
      </c>
      <c r="AD3777" s="110">
        <f>IF('3C-Water transport'!AG$57="no"," ",ROUND(AB3777,4))</f>
        <v>0.74399999999999999</v>
      </c>
      <c r="AE3777" s="110">
        <f>IF('3C-Water transport'!AG$58="no"," ",ROUND(AB3777,4))</f>
        <v>0.74399999999999999</v>
      </c>
    </row>
    <row r="3778" spans="5:31" x14ac:dyDescent="0.25">
      <c r="E3778" s="110">
        <f t="shared" si="228"/>
        <v>0.74500000000000055</v>
      </c>
      <c r="F3778" s="110">
        <f>IF('3A-Rail transport'!$AG$56="no"," ",ROUND(E3778,4))</f>
        <v>0.745</v>
      </c>
      <c r="G3778" s="110">
        <f>IF('3A-Rail transport'!$AG$57="no"," ",ROUND(E3778,4))</f>
        <v>0.745</v>
      </c>
      <c r="H3778" s="110"/>
      <c r="S3778" s="110">
        <f t="shared" si="229"/>
        <v>0.74500000000000055</v>
      </c>
      <c r="T3778" s="110">
        <f>IF('3B-Air transport'!AG$66="no"," ",ROUND(S3778,4))</f>
        <v>0.745</v>
      </c>
      <c r="U3778" s="110">
        <f>IF('3B-Air transport'!AG$67="no"," ",ROUND(S3778,4))</f>
        <v>0.745</v>
      </c>
      <c r="V3778" s="110">
        <f>IF('3B-Air transport'!AG$68="no"," ",ROUND(S3778,4))</f>
        <v>0.745</v>
      </c>
      <c r="W3778" s="110"/>
      <c r="AB3778" s="110">
        <f t="shared" si="230"/>
        <v>0.74500000000000055</v>
      </c>
      <c r="AC3778" s="110">
        <f>IF('3C-Water transport'!AG$56="no"," ",ROUND(AB3778,4))</f>
        <v>0.745</v>
      </c>
      <c r="AD3778" s="110">
        <f>IF('3C-Water transport'!AG$57="no"," ",ROUND(AB3778,4))</f>
        <v>0.745</v>
      </c>
      <c r="AE3778" s="110">
        <f>IF('3C-Water transport'!AG$58="no"," ",ROUND(AB3778,4))</f>
        <v>0.745</v>
      </c>
    </row>
    <row r="3779" spans="5:31" x14ac:dyDescent="0.25">
      <c r="E3779" s="110">
        <f t="shared" si="228"/>
        <v>0.74600000000000055</v>
      </c>
      <c r="F3779" s="110">
        <f>IF('3A-Rail transport'!$AG$56="no"," ",ROUND(E3779,4))</f>
        <v>0.746</v>
      </c>
      <c r="G3779" s="110">
        <f>IF('3A-Rail transport'!$AG$57="no"," ",ROUND(E3779,4))</f>
        <v>0.746</v>
      </c>
      <c r="H3779" s="110"/>
      <c r="S3779" s="110">
        <f t="shared" si="229"/>
        <v>0.74600000000000055</v>
      </c>
      <c r="T3779" s="110">
        <f>IF('3B-Air transport'!AG$66="no"," ",ROUND(S3779,4))</f>
        <v>0.746</v>
      </c>
      <c r="U3779" s="110">
        <f>IF('3B-Air transport'!AG$67="no"," ",ROUND(S3779,4))</f>
        <v>0.746</v>
      </c>
      <c r="V3779" s="110">
        <f>IF('3B-Air transport'!AG$68="no"," ",ROUND(S3779,4))</f>
        <v>0.746</v>
      </c>
      <c r="W3779" s="110"/>
      <c r="AB3779" s="110">
        <f t="shared" si="230"/>
        <v>0.74600000000000055</v>
      </c>
      <c r="AC3779" s="110">
        <f>IF('3C-Water transport'!AG$56="no"," ",ROUND(AB3779,4))</f>
        <v>0.746</v>
      </c>
      <c r="AD3779" s="110">
        <f>IF('3C-Water transport'!AG$57="no"," ",ROUND(AB3779,4))</f>
        <v>0.746</v>
      </c>
      <c r="AE3779" s="110">
        <f>IF('3C-Water transport'!AG$58="no"," ",ROUND(AB3779,4))</f>
        <v>0.746</v>
      </c>
    </row>
    <row r="3780" spans="5:31" x14ac:dyDescent="0.25">
      <c r="E3780" s="110">
        <f t="shared" si="228"/>
        <v>0.74700000000000055</v>
      </c>
      <c r="F3780" s="110">
        <f>IF('3A-Rail transport'!$AG$56="no"," ",ROUND(E3780,4))</f>
        <v>0.747</v>
      </c>
      <c r="G3780" s="110">
        <f>IF('3A-Rail transport'!$AG$57="no"," ",ROUND(E3780,4))</f>
        <v>0.747</v>
      </c>
      <c r="H3780" s="110"/>
      <c r="S3780" s="110">
        <f t="shared" si="229"/>
        <v>0.74700000000000055</v>
      </c>
      <c r="T3780" s="110">
        <f>IF('3B-Air transport'!AG$66="no"," ",ROUND(S3780,4))</f>
        <v>0.747</v>
      </c>
      <c r="U3780" s="110">
        <f>IF('3B-Air transport'!AG$67="no"," ",ROUND(S3780,4))</f>
        <v>0.747</v>
      </c>
      <c r="V3780" s="110">
        <f>IF('3B-Air transport'!AG$68="no"," ",ROUND(S3780,4))</f>
        <v>0.747</v>
      </c>
      <c r="W3780" s="110"/>
      <c r="AB3780" s="110">
        <f t="shared" si="230"/>
        <v>0.74700000000000055</v>
      </c>
      <c r="AC3780" s="110">
        <f>IF('3C-Water transport'!AG$56="no"," ",ROUND(AB3780,4))</f>
        <v>0.747</v>
      </c>
      <c r="AD3780" s="110">
        <f>IF('3C-Water transport'!AG$57="no"," ",ROUND(AB3780,4))</f>
        <v>0.747</v>
      </c>
      <c r="AE3780" s="110">
        <f>IF('3C-Water transport'!AG$58="no"," ",ROUND(AB3780,4))</f>
        <v>0.747</v>
      </c>
    </row>
    <row r="3781" spans="5:31" x14ac:dyDescent="0.25">
      <c r="E3781" s="110">
        <f t="shared" si="228"/>
        <v>0.74800000000000055</v>
      </c>
      <c r="F3781" s="110">
        <f>IF('3A-Rail transport'!$AG$56="no"," ",ROUND(E3781,4))</f>
        <v>0.748</v>
      </c>
      <c r="G3781" s="110">
        <f>IF('3A-Rail transport'!$AG$57="no"," ",ROUND(E3781,4))</f>
        <v>0.748</v>
      </c>
      <c r="H3781" s="110"/>
      <c r="S3781" s="110">
        <f t="shared" si="229"/>
        <v>0.74800000000000055</v>
      </c>
      <c r="T3781" s="110">
        <f>IF('3B-Air transport'!AG$66="no"," ",ROUND(S3781,4))</f>
        <v>0.748</v>
      </c>
      <c r="U3781" s="110">
        <f>IF('3B-Air transport'!AG$67="no"," ",ROUND(S3781,4))</f>
        <v>0.748</v>
      </c>
      <c r="V3781" s="110">
        <f>IF('3B-Air transport'!AG$68="no"," ",ROUND(S3781,4))</f>
        <v>0.748</v>
      </c>
      <c r="W3781" s="110"/>
      <c r="AB3781" s="110">
        <f t="shared" si="230"/>
        <v>0.74800000000000055</v>
      </c>
      <c r="AC3781" s="110">
        <f>IF('3C-Water transport'!AG$56="no"," ",ROUND(AB3781,4))</f>
        <v>0.748</v>
      </c>
      <c r="AD3781" s="110">
        <f>IF('3C-Water transport'!AG$57="no"," ",ROUND(AB3781,4))</f>
        <v>0.748</v>
      </c>
      <c r="AE3781" s="110">
        <f>IF('3C-Water transport'!AG$58="no"," ",ROUND(AB3781,4))</f>
        <v>0.748</v>
      </c>
    </row>
    <row r="3782" spans="5:31" x14ac:dyDescent="0.25">
      <c r="E3782" s="110">
        <f t="shared" si="228"/>
        <v>0.74900000000000055</v>
      </c>
      <c r="F3782" s="110">
        <f>IF('3A-Rail transport'!$AG$56="no"," ",ROUND(E3782,4))</f>
        <v>0.749</v>
      </c>
      <c r="G3782" s="110">
        <f>IF('3A-Rail transport'!$AG$57="no"," ",ROUND(E3782,4))</f>
        <v>0.749</v>
      </c>
      <c r="H3782" s="110"/>
      <c r="S3782" s="110">
        <f t="shared" si="229"/>
        <v>0.74900000000000055</v>
      </c>
      <c r="T3782" s="110">
        <f>IF('3B-Air transport'!AG$66="no"," ",ROUND(S3782,4))</f>
        <v>0.749</v>
      </c>
      <c r="U3782" s="110">
        <f>IF('3B-Air transport'!AG$67="no"," ",ROUND(S3782,4))</f>
        <v>0.749</v>
      </c>
      <c r="V3782" s="110">
        <f>IF('3B-Air transport'!AG$68="no"," ",ROUND(S3782,4))</f>
        <v>0.749</v>
      </c>
      <c r="W3782" s="110"/>
      <c r="AB3782" s="110">
        <f t="shared" si="230"/>
        <v>0.74900000000000055</v>
      </c>
      <c r="AC3782" s="110">
        <f>IF('3C-Water transport'!AG$56="no"," ",ROUND(AB3782,4))</f>
        <v>0.749</v>
      </c>
      <c r="AD3782" s="110">
        <f>IF('3C-Water transport'!AG$57="no"," ",ROUND(AB3782,4))</f>
        <v>0.749</v>
      </c>
      <c r="AE3782" s="110">
        <f>IF('3C-Water transport'!AG$58="no"," ",ROUND(AB3782,4))</f>
        <v>0.749</v>
      </c>
    </row>
    <row r="3783" spans="5:31" x14ac:dyDescent="0.25">
      <c r="E3783" s="110">
        <f t="shared" si="228"/>
        <v>0.75000000000000056</v>
      </c>
      <c r="F3783" s="110">
        <f>IF('3A-Rail transport'!$AG$56="no"," ",ROUND(E3783,4))</f>
        <v>0.75</v>
      </c>
      <c r="G3783" s="110">
        <f>IF('3A-Rail transport'!$AG$57="no"," ",ROUND(E3783,4))</f>
        <v>0.75</v>
      </c>
      <c r="H3783" s="110"/>
      <c r="S3783" s="110">
        <f t="shared" si="229"/>
        <v>0.75000000000000056</v>
      </c>
      <c r="T3783" s="110">
        <f>IF('3B-Air transport'!AG$66="no"," ",ROUND(S3783,4))</f>
        <v>0.75</v>
      </c>
      <c r="U3783" s="110">
        <f>IF('3B-Air transport'!AG$67="no"," ",ROUND(S3783,4))</f>
        <v>0.75</v>
      </c>
      <c r="V3783" s="110">
        <f>IF('3B-Air transport'!AG$68="no"," ",ROUND(S3783,4))</f>
        <v>0.75</v>
      </c>
      <c r="W3783" s="110"/>
      <c r="AB3783" s="110">
        <f t="shared" si="230"/>
        <v>0.75000000000000056</v>
      </c>
      <c r="AC3783" s="110">
        <f>IF('3C-Water transport'!AG$56="no"," ",ROUND(AB3783,4))</f>
        <v>0.75</v>
      </c>
      <c r="AD3783" s="110">
        <f>IF('3C-Water transport'!AG$57="no"," ",ROUND(AB3783,4))</f>
        <v>0.75</v>
      </c>
      <c r="AE3783" s="110">
        <f>IF('3C-Water transport'!AG$58="no"," ",ROUND(AB3783,4))</f>
        <v>0.75</v>
      </c>
    </row>
    <row r="3784" spans="5:31" x14ac:dyDescent="0.25">
      <c r="E3784" s="110">
        <f t="shared" si="228"/>
        <v>0.75100000000000056</v>
      </c>
      <c r="F3784" s="110">
        <f>IF('3A-Rail transport'!$AG$56="no"," ",ROUND(E3784,4))</f>
        <v>0.751</v>
      </c>
      <c r="G3784" s="110">
        <f>IF('3A-Rail transport'!$AG$57="no"," ",ROUND(E3784,4))</f>
        <v>0.751</v>
      </c>
      <c r="H3784" s="110"/>
      <c r="S3784" s="110">
        <f t="shared" si="229"/>
        <v>0.75100000000000056</v>
      </c>
      <c r="T3784" s="110">
        <f>IF('3B-Air transport'!AG$66="no"," ",ROUND(S3784,4))</f>
        <v>0.751</v>
      </c>
      <c r="U3784" s="110">
        <f>IF('3B-Air transport'!AG$67="no"," ",ROUND(S3784,4))</f>
        <v>0.751</v>
      </c>
      <c r="V3784" s="110">
        <f>IF('3B-Air transport'!AG$68="no"," ",ROUND(S3784,4))</f>
        <v>0.751</v>
      </c>
      <c r="W3784" s="110"/>
      <c r="AB3784" s="110">
        <f t="shared" si="230"/>
        <v>0.75100000000000056</v>
      </c>
      <c r="AC3784" s="110">
        <f>IF('3C-Water transport'!AG$56="no"," ",ROUND(AB3784,4))</f>
        <v>0.751</v>
      </c>
      <c r="AD3784" s="110">
        <f>IF('3C-Water transport'!AG$57="no"," ",ROUND(AB3784,4))</f>
        <v>0.751</v>
      </c>
      <c r="AE3784" s="110">
        <f>IF('3C-Water transport'!AG$58="no"," ",ROUND(AB3784,4))</f>
        <v>0.751</v>
      </c>
    </row>
    <row r="3785" spans="5:31" x14ac:dyDescent="0.25">
      <c r="E3785" s="110">
        <f t="shared" si="228"/>
        <v>0.75200000000000056</v>
      </c>
      <c r="F3785" s="110">
        <f>IF('3A-Rail transport'!$AG$56="no"," ",ROUND(E3785,4))</f>
        <v>0.752</v>
      </c>
      <c r="G3785" s="110">
        <f>IF('3A-Rail transport'!$AG$57="no"," ",ROUND(E3785,4))</f>
        <v>0.752</v>
      </c>
      <c r="H3785" s="110"/>
      <c r="S3785" s="110">
        <f t="shared" si="229"/>
        <v>0.75200000000000056</v>
      </c>
      <c r="T3785" s="110">
        <f>IF('3B-Air transport'!AG$66="no"," ",ROUND(S3785,4))</f>
        <v>0.752</v>
      </c>
      <c r="U3785" s="110">
        <f>IF('3B-Air transport'!AG$67="no"," ",ROUND(S3785,4))</f>
        <v>0.752</v>
      </c>
      <c r="V3785" s="110">
        <f>IF('3B-Air transport'!AG$68="no"," ",ROUND(S3785,4))</f>
        <v>0.752</v>
      </c>
      <c r="W3785" s="110"/>
      <c r="AB3785" s="110">
        <f t="shared" si="230"/>
        <v>0.75200000000000056</v>
      </c>
      <c r="AC3785" s="110">
        <f>IF('3C-Water transport'!AG$56="no"," ",ROUND(AB3785,4))</f>
        <v>0.752</v>
      </c>
      <c r="AD3785" s="110">
        <f>IF('3C-Water transport'!AG$57="no"," ",ROUND(AB3785,4))</f>
        <v>0.752</v>
      </c>
      <c r="AE3785" s="110">
        <f>IF('3C-Water transport'!AG$58="no"," ",ROUND(AB3785,4))</f>
        <v>0.752</v>
      </c>
    </row>
    <row r="3786" spans="5:31" x14ac:dyDescent="0.25">
      <c r="E3786" s="110">
        <f t="shared" si="228"/>
        <v>0.75300000000000056</v>
      </c>
      <c r="F3786" s="110">
        <f>IF('3A-Rail transport'!$AG$56="no"," ",ROUND(E3786,4))</f>
        <v>0.753</v>
      </c>
      <c r="G3786" s="110">
        <f>IF('3A-Rail transport'!$AG$57="no"," ",ROUND(E3786,4))</f>
        <v>0.753</v>
      </c>
      <c r="H3786" s="110"/>
      <c r="S3786" s="110">
        <f t="shared" si="229"/>
        <v>0.75300000000000056</v>
      </c>
      <c r="T3786" s="110">
        <f>IF('3B-Air transport'!AG$66="no"," ",ROUND(S3786,4))</f>
        <v>0.753</v>
      </c>
      <c r="U3786" s="110">
        <f>IF('3B-Air transport'!AG$67="no"," ",ROUND(S3786,4))</f>
        <v>0.753</v>
      </c>
      <c r="V3786" s="110">
        <f>IF('3B-Air transport'!AG$68="no"," ",ROUND(S3786,4))</f>
        <v>0.753</v>
      </c>
      <c r="W3786" s="110"/>
      <c r="AB3786" s="110">
        <f t="shared" si="230"/>
        <v>0.75300000000000056</v>
      </c>
      <c r="AC3786" s="110">
        <f>IF('3C-Water transport'!AG$56="no"," ",ROUND(AB3786,4))</f>
        <v>0.753</v>
      </c>
      <c r="AD3786" s="110">
        <f>IF('3C-Water transport'!AG$57="no"," ",ROUND(AB3786,4))</f>
        <v>0.753</v>
      </c>
      <c r="AE3786" s="110">
        <f>IF('3C-Water transport'!AG$58="no"," ",ROUND(AB3786,4))</f>
        <v>0.753</v>
      </c>
    </row>
    <row r="3787" spans="5:31" x14ac:dyDescent="0.25">
      <c r="E3787" s="110">
        <f t="shared" si="228"/>
        <v>0.75400000000000056</v>
      </c>
      <c r="F3787" s="110">
        <f>IF('3A-Rail transport'!$AG$56="no"," ",ROUND(E3787,4))</f>
        <v>0.754</v>
      </c>
      <c r="G3787" s="110">
        <f>IF('3A-Rail transport'!$AG$57="no"," ",ROUND(E3787,4))</f>
        <v>0.754</v>
      </c>
      <c r="H3787" s="110"/>
      <c r="S3787" s="110">
        <f t="shared" si="229"/>
        <v>0.75400000000000056</v>
      </c>
      <c r="T3787" s="110">
        <f>IF('3B-Air transport'!AG$66="no"," ",ROUND(S3787,4))</f>
        <v>0.754</v>
      </c>
      <c r="U3787" s="110">
        <f>IF('3B-Air transport'!AG$67="no"," ",ROUND(S3787,4))</f>
        <v>0.754</v>
      </c>
      <c r="V3787" s="110">
        <f>IF('3B-Air transport'!AG$68="no"," ",ROUND(S3787,4))</f>
        <v>0.754</v>
      </c>
      <c r="W3787" s="110"/>
      <c r="AB3787" s="110">
        <f t="shared" si="230"/>
        <v>0.75400000000000056</v>
      </c>
      <c r="AC3787" s="110">
        <f>IF('3C-Water transport'!AG$56="no"," ",ROUND(AB3787,4))</f>
        <v>0.754</v>
      </c>
      <c r="AD3787" s="110">
        <f>IF('3C-Water transport'!AG$57="no"," ",ROUND(AB3787,4))</f>
        <v>0.754</v>
      </c>
      <c r="AE3787" s="110">
        <f>IF('3C-Water transport'!AG$58="no"," ",ROUND(AB3787,4))</f>
        <v>0.754</v>
      </c>
    </row>
    <row r="3788" spans="5:31" x14ac:dyDescent="0.25">
      <c r="E3788" s="110">
        <f t="shared" si="228"/>
        <v>0.75500000000000056</v>
      </c>
      <c r="F3788" s="110">
        <f>IF('3A-Rail transport'!$AG$56="no"," ",ROUND(E3788,4))</f>
        <v>0.755</v>
      </c>
      <c r="G3788" s="110">
        <f>IF('3A-Rail transport'!$AG$57="no"," ",ROUND(E3788,4))</f>
        <v>0.755</v>
      </c>
      <c r="H3788" s="110"/>
      <c r="S3788" s="110">
        <f t="shared" si="229"/>
        <v>0.75500000000000056</v>
      </c>
      <c r="T3788" s="110">
        <f>IF('3B-Air transport'!AG$66="no"," ",ROUND(S3788,4))</f>
        <v>0.755</v>
      </c>
      <c r="U3788" s="110">
        <f>IF('3B-Air transport'!AG$67="no"," ",ROUND(S3788,4))</f>
        <v>0.755</v>
      </c>
      <c r="V3788" s="110">
        <f>IF('3B-Air transport'!AG$68="no"," ",ROUND(S3788,4))</f>
        <v>0.755</v>
      </c>
      <c r="W3788" s="110"/>
      <c r="AB3788" s="110">
        <f t="shared" si="230"/>
        <v>0.75500000000000056</v>
      </c>
      <c r="AC3788" s="110">
        <f>IF('3C-Water transport'!AG$56="no"," ",ROUND(AB3788,4))</f>
        <v>0.755</v>
      </c>
      <c r="AD3788" s="110">
        <f>IF('3C-Water transport'!AG$57="no"," ",ROUND(AB3788,4))</f>
        <v>0.755</v>
      </c>
      <c r="AE3788" s="110">
        <f>IF('3C-Water transport'!AG$58="no"," ",ROUND(AB3788,4))</f>
        <v>0.755</v>
      </c>
    </row>
    <row r="3789" spans="5:31" x14ac:dyDescent="0.25">
      <c r="E3789" s="110">
        <f t="shared" si="228"/>
        <v>0.75600000000000056</v>
      </c>
      <c r="F3789" s="110">
        <f>IF('3A-Rail transport'!$AG$56="no"," ",ROUND(E3789,4))</f>
        <v>0.75600000000000001</v>
      </c>
      <c r="G3789" s="110">
        <f>IF('3A-Rail transport'!$AG$57="no"," ",ROUND(E3789,4))</f>
        <v>0.75600000000000001</v>
      </c>
      <c r="H3789" s="110"/>
      <c r="S3789" s="110">
        <f t="shared" si="229"/>
        <v>0.75600000000000056</v>
      </c>
      <c r="T3789" s="110">
        <f>IF('3B-Air transport'!AG$66="no"," ",ROUND(S3789,4))</f>
        <v>0.75600000000000001</v>
      </c>
      <c r="U3789" s="110">
        <f>IF('3B-Air transport'!AG$67="no"," ",ROUND(S3789,4))</f>
        <v>0.75600000000000001</v>
      </c>
      <c r="V3789" s="110">
        <f>IF('3B-Air transport'!AG$68="no"," ",ROUND(S3789,4))</f>
        <v>0.75600000000000001</v>
      </c>
      <c r="W3789" s="110"/>
      <c r="AB3789" s="110">
        <f t="shared" si="230"/>
        <v>0.75600000000000056</v>
      </c>
      <c r="AC3789" s="110">
        <f>IF('3C-Water transport'!AG$56="no"," ",ROUND(AB3789,4))</f>
        <v>0.75600000000000001</v>
      </c>
      <c r="AD3789" s="110">
        <f>IF('3C-Water transport'!AG$57="no"," ",ROUND(AB3789,4))</f>
        <v>0.75600000000000001</v>
      </c>
      <c r="AE3789" s="110">
        <f>IF('3C-Water transport'!AG$58="no"," ",ROUND(AB3789,4))</f>
        <v>0.75600000000000001</v>
      </c>
    </row>
    <row r="3790" spans="5:31" x14ac:dyDescent="0.25">
      <c r="E3790" s="110">
        <f t="shared" si="228"/>
        <v>0.75700000000000056</v>
      </c>
      <c r="F3790" s="110">
        <f>IF('3A-Rail transport'!$AG$56="no"," ",ROUND(E3790,4))</f>
        <v>0.75700000000000001</v>
      </c>
      <c r="G3790" s="110">
        <f>IF('3A-Rail transport'!$AG$57="no"," ",ROUND(E3790,4))</f>
        <v>0.75700000000000001</v>
      </c>
      <c r="H3790" s="110"/>
      <c r="S3790" s="110">
        <f t="shared" si="229"/>
        <v>0.75700000000000056</v>
      </c>
      <c r="T3790" s="110">
        <f>IF('3B-Air transport'!AG$66="no"," ",ROUND(S3790,4))</f>
        <v>0.75700000000000001</v>
      </c>
      <c r="U3790" s="110">
        <f>IF('3B-Air transport'!AG$67="no"," ",ROUND(S3790,4))</f>
        <v>0.75700000000000001</v>
      </c>
      <c r="V3790" s="110">
        <f>IF('3B-Air transport'!AG$68="no"," ",ROUND(S3790,4))</f>
        <v>0.75700000000000001</v>
      </c>
      <c r="W3790" s="110"/>
      <c r="AB3790" s="110">
        <f t="shared" si="230"/>
        <v>0.75700000000000056</v>
      </c>
      <c r="AC3790" s="110">
        <f>IF('3C-Water transport'!AG$56="no"," ",ROUND(AB3790,4))</f>
        <v>0.75700000000000001</v>
      </c>
      <c r="AD3790" s="110">
        <f>IF('3C-Water transport'!AG$57="no"," ",ROUND(AB3790,4))</f>
        <v>0.75700000000000001</v>
      </c>
      <c r="AE3790" s="110">
        <f>IF('3C-Water transport'!AG$58="no"," ",ROUND(AB3790,4))</f>
        <v>0.75700000000000001</v>
      </c>
    </row>
    <row r="3791" spans="5:31" x14ac:dyDescent="0.25">
      <c r="E3791" s="110">
        <f t="shared" si="228"/>
        <v>0.75800000000000056</v>
      </c>
      <c r="F3791" s="110">
        <f>IF('3A-Rail transport'!$AG$56="no"," ",ROUND(E3791,4))</f>
        <v>0.75800000000000001</v>
      </c>
      <c r="G3791" s="110">
        <f>IF('3A-Rail transport'!$AG$57="no"," ",ROUND(E3791,4))</f>
        <v>0.75800000000000001</v>
      </c>
      <c r="H3791" s="110"/>
      <c r="S3791" s="110">
        <f t="shared" si="229"/>
        <v>0.75800000000000056</v>
      </c>
      <c r="T3791" s="110">
        <f>IF('3B-Air transport'!AG$66="no"," ",ROUND(S3791,4))</f>
        <v>0.75800000000000001</v>
      </c>
      <c r="U3791" s="110">
        <f>IF('3B-Air transport'!AG$67="no"," ",ROUND(S3791,4))</f>
        <v>0.75800000000000001</v>
      </c>
      <c r="V3791" s="110">
        <f>IF('3B-Air transport'!AG$68="no"," ",ROUND(S3791,4))</f>
        <v>0.75800000000000001</v>
      </c>
      <c r="W3791" s="110"/>
      <c r="AB3791" s="110">
        <f t="shared" si="230"/>
        <v>0.75800000000000056</v>
      </c>
      <c r="AC3791" s="110">
        <f>IF('3C-Water transport'!AG$56="no"," ",ROUND(AB3791,4))</f>
        <v>0.75800000000000001</v>
      </c>
      <c r="AD3791" s="110">
        <f>IF('3C-Water transport'!AG$57="no"," ",ROUND(AB3791,4))</f>
        <v>0.75800000000000001</v>
      </c>
      <c r="AE3791" s="110">
        <f>IF('3C-Water transport'!AG$58="no"," ",ROUND(AB3791,4))</f>
        <v>0.75800000000000001</v>
      </c>
    </row>
    <row r="3792" spans="5:31" x14ac:dyDescent="0.25">
      <c r="E3792" s="110">
        <f t="shared" si="228"/>
        <v>0.75900000000000056</v>
      </c>
      <c r="F3792" s="110">
        <f>IF('3A-Rail transport'!$AG$56="no"," ",ROUND(E3792,4))</f>
        <v>0.75900000000000001</v>
      </c>
      <c r="G3792" s="110">
        <f>IF('3A-Rail transport'!$AG$57="no"," ",ROUND(E3792,4))</f>
        <v>0.75900000000000001</v>
      </c>
      <c r="H3792" s="110"/>
      <c r="S3792" s="110">
        <f t="shared" si="229"/>
        <v>0.75900000000000056</v>
      </c>
      <c r="T3792" s="110">
        <f>IF('3B-Air transport'!AG$66="no"," ",ROUND(S3792,4))</f>
        <v>0.75900000000000001</v>
      </c>
      <c r="U3792" s="110">
        <f>IF('3B-Air transport'!AG$67="no"," ",ROUND(S3792,4))</f>
        <v>0.75900000000000001</v>
      </c>
      <c r="V3792" s="110">
        <f>IF('3B-Air transport'!AG$68="no"," ",ROUND(S3792,4))</f>
        <v>0.75900000000000001</v>
      </c>
      <c r="W3792" s="110"/>
      <c r="AB3792" s="110">
        <f t="shared" si="230"/>
        <v>0.75900000000000056</v>
      </c>
      <c r="AC3792" s="110">
        <f>IF('3C-Water transport'!AG$56="no"," ",ROUND(AB3792,4))</f>
        <v>0.75900000000000001</v>
      </c>
      <c r="AD3792" s="110">
        <f>IF('3C-Water transport'!AG$57="no"," ",ROUND(AB3792,4))</f>
        <v>0.75900000000000001</v>
      </c>
      <c r="AE3792" s="110">
        <f>IF('3C-Water transport'!AG$58="no"," ",ROUND(AB3792,4))</f>
        <v>0.75900000000000001</v>
      </c>
    </row>
    <row r="3793" spans="5:31" x14ac:dyDescent="0.25">
      <c r="E3793" s="110">
        <f t="shared" si="228"/>
        <v>0.76000000000000056</v>
      </c>
      <c r="F3793" s="110">
        <f>IF('3A-Rail transport'!$AG$56="no"," ",ROUND(E3793,4))</f>
        <v>0.76</v>
      </c>
      <c r="G3793" s="110">
        <f>IF('3A-Rail transport'!$AG$57="no"," ",ROUND(E3793,4))</f>
        <v>0.76</v>
      </c>
      <c r="H3793" s="110"/>
      <c r="S3793" s="110">
        <f t="shared" si="229"/>
        <v>0.76000000000000056</v>
      </c>
      <c r="T3793" s="110">
        <f>IF('3B-Air transport'!AG$66="no"," ",ROUND(S3793,4))</f>
        <v>0.76</v>
      </c>
      <c r="U3793" s="110">
        <f>IF('3B-Air transport'!AG$67="no"," ",ROUND(S3793,4))</f>
        <v>0.76</v>
      </c>
      <c r="V3793" s="110">
        <f>IF('3B-Air transport'!AG$68="no"," ",ROUND(S3793,4))</f>
        <v>0.76</v>
      </c>
      <c r="W3793" s="110"/>
      <c r="AB3793" s="110">
        <f t="shared" si="230"/>
        <v>0.76000000000000056</v>
      </c>
      <c r="AC3793" s="110">
        <f>IF('3C-Water transport'!AG$56="no"," ",ROUND(AB3793,4))</f>
        <v>0.76</v>
      </c>
      <c r="AD3793" s="110">
        <f>IF('3C-Water transport'!AG$57="no"," ",ROUND(AB3793,4))</f>
        <v>0.76</v>
      </c>
      <c r="AE3793" s="110">
        <f>IF('3C-Water transport'!AG$58="no"," ",ROUND(AB3793,4))</f>
        <v>0.76</v>
      </c>
    </row>
    <row r="3794" spans="5:31" x14ac:dyDescent="0.25">
      <c r="E3794" s="110">
        <f t="shared" si="228"/>
        <v>0.76100000000000056</v>
      </c>
      <c r="F3794" s="110">
        <f>IF('3A-Rail transport'!$AG$56="no"," ",ROUND(E3794,4))</f>
        <v>0.76100000000000001</v>
      </c>
      <c r="G3794" s="110">
        <f>IF('3A-Rail transport'!$AG$57="no"," ",ROUND(E3794,4))</f>
        <v>0.76100000000000001</v>
      </c>
      <c r="H3794" s="110"/>
      <c r="S3794" s="110">
        <f t="shared" si="229"/>
        <v>0.76100000000000056</v>
      </c>
      <c r="T3794" s="110">
        <f>IF('3B-Air transport'!AG$66="no"," ",ROUND(S3794,4))</f>
        <v>0.76100000000000001</v>
      </c>
      <c r="U3794" s="110">
        <f>IF('3B-Air transport'!AG$67="no"," ",ROUND(S3794,4))</f>
        <v>0.76100000000000001</v>
      </c>
      <c r="V3794" s="110">
        <f>IF('3B-Air transport'!AG$68="no"," ",ROUND(S3794,4))</f>
        <v>0.76100000000000001</v>
      </c>
      <c r="W3794" s="110"/>
      <c r="AB3794" s="110">
        <f t="shared" si="230"/>
        <v>0.76100000000000056</v>
      </c>
      <c r="AC3794" s="110">
        <f>IF('3C-Water transport'!AG$56="no"," ",ROUND(AB3794,4))</f>
        <v>0.76100000000000001</v>
      </c>
      <c r="AD3794" s="110">
        <f>IF('3C-Water transport'!AG$57="no"," ",ROUND(AB3794,4))</f>
        <v>0.76100000000000001</v>
      </c>
      <c r="AE3794" s="110">
        <f>IF('3C-Water transport'!AG$58="no"," ",ROUND(AB3794,4))</f>
        <v>0.76100000000000001</v>
      </c>
    </row>
    <row r="3795" spans="5:31" x14ac:dyDescent="0.25">
      <c r="E3795" s="110">
        <f t="shared" si="228"/>
        <v>0.76200000000000057</v>
      </c>
      <c r="F3795" s="110">
        <f>IF('3A-Rail transport'!$AG$56="no"," ",ROUND(E3795,4))</f>
        <v>0.76200000000000001</v>
      </c>
      <c r="G3795" s="110">
        <f>IF('3A-Rail transport'!$AG$57="no"," ",ROUND(E3795,4))</f>
        <v>0.76200000000000001</v>
      </c>
      <c r="H3795" s="110"/>
      <c r="S3795" s="110">
        <f t="shared" si="229"/>
        <v>0.76200000000000057</v>
      </c>
      <c r="T3795" s="110">
        <f>IF('3B-Air transport'!AG$66="no"," ",ROUND(S3795,4))</f>
        <v>0.76200000000000001</v>
      </c>
      <c r="U3795" s="110">
        <f>IF('3B-Air transport'!AG$67="no"," ",ROUND(S3795,4))</f>
        <v>0.76200000000000001</v>
      </c>
      <c r="V3795" s="110">
        <f>IF('3B-Air transport'!AG$68="no"," ",ROUND(S3795,4))</f>
        <v>0.76200000000000001</v>
      </c>
      <c r="W3795" s="110"/>
      <c r="AB3795" s="110">
        <f t="shared" si="230"/>
        <v>0.76200000000000057</v>
      </c>
      <c r="AC3795" s="110">
        <f>IF('3C-Water transport'!AG$56="no"," ",ROUND(AB3795,4))</f>
        <v>0.76200000000000001</v>
      </c>
      <c r="AD3795" s="110">
        <f>IF('3C-Water transport'!AG$57="no"," ",ROUND(AB3795,4))</f>
        <v>0.76200000000000001</v>
      </c>
      <c r="AE3795" s="110">
        <f>IF('3C-Water transport'!AG$58="no"," ",ROUND(AB3795,4))</f>
        <v>0.76200000000000001</v>
      </c>
    </row>
    <row r="3796" spans="5:31" x14ac:dyDescent="0.25">
      <c r="E3796" s="110">
        <f t="shared" si="228"/>
        <v>0.76300000000000057</v>
      </c>
      <c r="F3796" s="110">
        <f>IF('3A-Rail transport'!$AG$56="no"," ",ROUND(E3796,4))</f>
        <v>0.76300000000000001</v>
      </c>
      <c r="G3796" s="110">
        <f>IF('3A-Rail transport'!$AG$57="no"," ",ROUND(E3796,4))</f>
        <v>0.76300000000000001</v>
      </c>
      <c r="H3796" s="110"/>
      <c r="S3796" s="110">
        <f t="shared" si="229"/>
        <v>0.76300000000000057</v>
      </c>
      <c r="T3796" s="110">
        <f>IF('3B-Air transport'!AG$66="no"," ",ROUND(S3796,4))</f>
        <v>0.76300000000000001</v>
      </c>
      <c r="U3796" s="110">
        <f>IF('3B-Air transport'!AG$67="no"," ",ROUND(S3796,4))</f>
        <v>0.76300000000000001</v>
      </c>
      <c r="V3796" s="110">
        <f>IF('3B-Air transport'!AG$68="no"," ",ROUND(S3796,4))</f>
        <v>0.76300000000000001</v>
      </c>
      <c r="W3796" s="110"/>
      <c r="AB3796" s="110">
        <f t="shared" si="230"/>
        <v>0.76300000000000057</v>
      </c>
      <c r="AC3796" s="110">
        <f>IF('3C-Water transport'!AG$56="no"," ",ROUND(AB3796,4))</f>
        <v>0.76300000000000001</v>
      </c>
      <c r="AD3796" s="110">
        <f>IF('3C-Water transport'!AG$57="no"," ",ROUND(AB3796,4))</f>
        <v>0.76300000000000001</v>
      </c>
      <c r="AE3796" s="110">
        <f>IF('3C-Water transport'!AG$58="no"," ",ROUND(AB3796,4))</f>
        <v>0.76300000000000001</v>
      </c>
    </row>
    <row r="3797" spans="5:31" x14ac:dyDescent="0.25">
      <c r="E3797" s="110">
        <f t="shared" si="228"/>
        <v>0.76400000000000057</v>
      </c>
      <c r="F3797" s="110">
        <f>IF('3A-Rail transport'!$AG$56="no"," ",ROUND(E3797,4))</f>
        <v>0.76400000000000001</v>
      </c>
      <c r="G3797" s="110">
        <f>IF('3A-Rail transport'!$AG$57="no"," ",ROUND(E3797,4))</f>
        <v>0.76400000000000001</v>
      </c>
      <c r="H3797" s="110"/>
      <c r="S3797" s="110">
        <f t="shared" si="229"/>
        <v>0.76400000000000057</v>
      </c>
      <c r="T3797" s="110">
        <f>IF('3B-Air transport'!AG$66="no"," ",ROUND(S3797,4))</f>
        <v>0.76400000000000001</v>
      </c>
      <c r="U3797" s="110">
        <f>IF('3B-Air transport'!AG$67="no"," ",ROUND(S3797,4))</f>
        <v>0.76400000000000001</v>
      </c>
      <c r="V3797" s="110">
        <f>IF('3B-Air transport'!AG$68="no"," ",ROUND(S3797,4))</f>
        <v>0.76400000000000001</v>
      </c>
      <c r="W3797" s="110"/>
      <c r="AB3797" s="110">
        <f t="shared" si="230"/>
        <v>0.76400000000000057</v>
      </c>
      <c r="AC3797" s="110">
        <f>IF('3C-Water transport'!AG$56="no"," ",ROUND(AB3797,4))</f>
        <v>0.76400000000000001</v>
      </c>
      <c r="AD3797" s="110">
        <f>IF('3C-Water transport'!AG$57="no"," ",ROUND(AB3797,4))</f>
        <v>0.76400000000000001</v>
      </c>
      <c r="AE3797" s="110">
        <f>IF('3C-Water transport'!AG$58="no"," ",ROUND(AB3797,4))</f>
        <v>0.76400000000000001</v>
      </c>
    </row>
    <row r="3798" spans="5:31" x14ac:dyDescent="0.25">
      <c r="E3798" s="110">
        <f t="shared" si="228"/>
        <v>0.76500000000000057</v>
      </c>
      <c r="F3798" s="110">
        <f>IF('3A-Rail transport'!$AG$56="no"," ",ROUND(E3798,4))</f>
        <v>0.76500000000000001</v>
      </c>
      <c r="G3798" s="110">
        <f>IF('3A-Rail transport'!$AG$57="no"," ",ROUND(E3798,4))</f>
        <v>0.76500000000000001</v>
      </c>
      <c r="H3798" s="110"/>
      <c r="S3798" s="110">
        <f t="shared" si="229"/>
        <v>0.76500000000000057</v>
      </c>
      <c r="T3798" s="110">
        <f>IF('3B-Air transport'!AG$66="no"," ",ROUND(S3798,4))</f>
        <v>0.76500000000000001</v>
      </c>
      <c r="U3798" s="110">
        <f>IF('3B-Air transport'!AG$67="no"," ",ROUND(S3798,4))</f>
        <v>0.76500000000000001</v>
      </c>
      <c r="V3798" s="110">
        <f>IF('3B-Air transport'!AG$68="no"," ",ROUND(S3798,4))</f>
        <v>0.76500000000000001</v>
      </c>
      <c r="W3798" s="110"/>
      <c r="AB3798" s="110">
        <f t="shared" si="230"/>
        <v>0.76500000000000057</v>
      </c>
      <c r="AC3798" s="110">
        <f>IF('3C-Water transport'!AG$56="no"," ",ROUND(AB3798,4))</f>
        <v>0.76500000000000001</v>
      </c>
      <c r="AD3798" s="110">
        <f>IF('3C-Water transport'!AG$57="no"," ",ROUND(AB3798,4))</f>
        <v>0.76500000000000001</v>
      </c>
      <c r="AE3798" s="110">
        <f>IF('3C-Water transport'!AG$58="no"," ",ROUND(AB3798,4))</f>
        <v>0.76500000000000001</v>
      </c>
    </row>
    <row r="3799" spans="5:31" x14ac:dyDescent="0.25">
      <c r="E3799" s="110">
        <f t="shared" si="228"/>
        <v>0.76600000000000057</v>
      </c>
      <c r="F3799" s="110">
        <f>IF('3A-Rail transport'!$AG$56="no"," ",ROUND(E3799,4))</f>
        <v>0.76600000000000001</v>
      </c>
      <c r="G3799" s="110">
        <f>IF('3A-Rail transport'!$AG$57="no"," ",ROUND(E3799,4))</f>
        <v>0.76600000000000001</v>
      </c>
      <c r="H3799" s="110"/>
      <c r="S3799" s="110">
        <f t="shared" si="229"/>
        <v>0.76600000000000057</v>
      </c>
      <c r="T3799" s="110">
        <f>IF('3B-Air transport'!AG$66="no"," ",ROUND(S3799,4))</f>
        <v>0.76600000000000001</v>
      </c>
      <c r="U3799" s="110">
        <f>IF('3B-Air transport'!AG$67="no"," ",ROUND(S3799,4))</f>
        <v>0.76600000000000001</v>
      </c>
      <c r="V3799" s="110">
        <f>IF('3B-Air transport'!AG$68="no"," ",ROUND(S3799,4))</f>
        <v>0.76600000000000001</v>
      </c>
      <c r="W3799" s="110"/>
      <c r="AB3799" s="110">
        <f t="shared" si="230"/>
        <v>0.76600000000000057</v>
      </c>
      <c r="AC3799" s="110">
        <f>IF('3C-Water transport'!AG$56="no"," ",ROUND(AB3799,4))</f>
        <v>0.76600000000000001</v>
      </c>
      <c r="AD3799" s="110">
        <f>IF('3C-Water transport'!AG$57="no"," ",ROUND(AB3799,4))</f>
        <v>0.76600000000000001</v>
      </c>
      <c r="AE3799" s="110">
        <f>IF('3C-Water transport'!AG$58="no"," ",ROUND(AB3799,4))</f>
        <v>0.76600000000000001</v>
      </c>
    </row>
    <row r="3800" spans="5:31" x14ac:dyDescent="0.25">
      <c r="E3800" s="110">
        <f t="shared" si="228"/>
        <v>0.76700000000000057</v>
      </c>
      <c r="F3800" s="110">
        <f>IF('3A-Rail transport'!$AG$56="no"," ",ROUND(E3800,4))</f>
        <v>0.76700000000000002</v>
      </c>
      <c r="G3800" s="110">
        <f>IF('3A-Rail transport'!$AG$57="no"," ",ROUND(E3800,4))</f>
        <v>0.76700000000000002</v>
      </c>
      <c r="H3800" s="110"/>
      <c r="S3800" s="110">
        <f t="shared" si="229"/>
        <v>0.76700000000000057</v>
      </c>
      <c r="T3800" s="110">
        <f>IF('3B-Air transport'!AG$66="no"," ",ROUND(S3800,4))</f>
        <v>0.76700000000000002</v>
      </c>
      <c r="U3800" s="110">
        <f>IF('3B-Air transport'!AG$67="no"," ",ROUND(S3800,4))</f>
        <v>0.76700000000000002</v>
      </c>
      <c r="V3800" s="110">
        <f>IF('3B-Air transport'!AG$68="no"," ",ROUND(S3800,4))</f>
        <v>0.76700000000000002</v>
      </c>
      <c r="W3800" s="110"/>
      <c r="AB3800" s="110">
        <f t="shared" si="230"/>
        <v>0.76700000000000057</v>
      </c>
      <c r="AC3800" s="110">
        <f>IF('3C-Water transport'!AG$56="no"," ",ROUND(AB3800,4))</f>
        <v>0.76700000000000002</v>
      </c>
      <c r="AD3800" s="110">
        <f>IF('3C-Water transport'!AG$57="no"," ",ROUND(AB3800,4))</f>
        <v>0.76700000000000002</v>
      </c>
      <c r="AE3800" s="110">
        <f>IF('3C-Water transport'!AG$58="no"," ",ROUND(AB3800,4))</f>
        <v>0.76700000000000002</v>
      </c>
    </row>
    <row r="3801" spans="5:31" x14ac:dyDescent="0.25">
      <c r="E3801" s="110">
        <f t="shared" si="228"/>
        <v>0.76800000000000057</v>
      </c>
      <c r="F3801" s="110">
        <f>IF('3A-Rail transport'!$AG$56="no"," ",ROUND(E3801,4))</f>
        <v>0.76800000000000002</v>
      </c>
      <c r="G3801" s="110">
        <f>IF('3A-Rail transport'!$AG$57="no"," ",ROUND(E3801,4))</f>
        <v>0.76800000000000002</v>
      </c>
      <c r="H3801" s="110"/>
      <c r="S3801" s="110">
        <f t="shared" si="229"/>
        <v>0.76800000000000057</v>
      </c>
      <c r="T3801" s="110">
        <f>IF('3B-Air transport'!AG$66="no"," ",ROUND(S3801,4))</f>
        <v>0.76800000000000002</v>
      </c>
      <c r="U3801" s="110">
        <f>IF('3B-Air transport'!AG$67="no"," ",ROUND(S3801,4))</f>
        <v>0.76800000000000002</v>
      </c>
      <c r="V3801" s="110">
        <f>IF('3B-Air transport'!AG$68="no"," ",ROUND(S3801,4))</f>
        <v>0.76800000000000002</v>
      </c>
      <c r="W3801" s="110"/>
      <c r="AB3801" s="110">
        <f t="shared" si="230"/>
        <v>0.76800000000000057</v>
      </c>
      <c r="AC3801" s="110">
        <f>IF('3C-Water transport'!AG$56="no"," ",ROUND(AB3801,4))</f>
        <v>0.76800000000000002</v>
      </c>
      <c r="AD3801" s="110">
        <f>IF('3C-Water transport'!AG$57="no"," ",ROUND(AB3801,4))</f>
        <v>0.76800000000000002</v>
      </c>
      <c r="AE3801" s="110">
        <f>IF('3C-Water transport'!AG$58="no"," ",ROUND(AB3801,4))</f>
        <v>0.76800000000000002</v>
      </c>
    </row>
    <row r="3802" spans="5:31" x14ac:dyDescent="0.25">
      <c r="E3802" s="110">
        <f t="shared" ref="E3802:E3865" si="231">E3801+0.001</f>
        <v>0.76900000000000057</v>
      </c>
      <c r="F3802" s="110">
        <f>IF('3A-Rail transport'!$AG$56="no"," ",ROUND(E3802,4))</f>
        <v>0.76900000000000002</v>
      </c>
      <c r="G3802" s="110">
        <f>IF('3A-Rail transport'!$AG$57="no"," ",ROUND(E3802,4))</f>
        <v>0.76900000000000002</v>
      </c>
      <c r="H3802" s="110"/>
      <c r="S3802" s="110">
        <f t="shared" ref="S3802:S3865" si="232">S3801+0.001</f>
        <v>0.76900000000000057</v>
      </c>
      <c r="T3802" s="110">
        <f>IF('3B-Air transport'!AG$66="no"," ",ROUND(S3802,4))</f>
        <v>0.76900000000000002</v>
      </c>
      <c r="U3802" s="110">
        <f>IF('3B-Air transport'!AG$67="no"," ",ROUND(S3802,4))</f>
        <v>0.76900000000000002</v>
      </c>
      <c r="V3802" s="110">
        <f>IF('3B-Air transport'!AG$68="no"," ",ROUND(S3802,4))</f>
        <v>0.76900000000000002</v>
      </c>
      <c r="W3802" s="110"/>
      <c r="AB3802" s="110">
        <f t="shared" ref="AB3802:AB3865" si="233">AB3801+0.001</f>
        <v>0.76900000000000057</v>
      </c>
      <c r="AC3802" s="110">
        <f>IF('3C-Water transport'!AG$56="no"," ",ROUND(AB3802,4))</f>
        <v>0.76900000000000002</v>
      </c>
      <c r="AD3802" s="110">
        <f>IF('3C-Water transport'!AG$57="no"," ",ROUND(AB3802,4))</f>
        <v>0.76900000000000002</v>
      </c>
      <c r="AE3802" s="110">
        <f>IF('3C-Water transport'!AG$58="no"," ",ROUND(AB3802,4))</f>
        <v>0.76900000000000002</v>
      </c>
    </row>
    <row r="3803" spans="5:31" x14ac:dyDescent="0.25">
      <c r="E3803" s="110">
        <f t="shared" si="231"/>
        <v>0.77000000000000057</v>
      </c>
      <c r="F3803" s="110">
        <f>IF('3A-Rail transport'!$AG$56="no"," ",ROUND(E3803,4))</f>
        <v>0.77</v>
      </c>
      <c r="G3803" s="110">
        <f>IF('3A-Rail transport'!$AG$57="no"," ",ROUND(E3803,4))</f>
        <v>0.77</v>
      </c>
      <c r="H3803" s="110"/>
      <c r="S3803" s="110">
        <f t="shared" si="232"/>
        <v>0.77000000000000057</v>
      </c>
      <c r="T3803" s="110">
        <f>IF('3B-Air transport'!AG$66="no"," ",ROUND(S3803,4))</f>
        <v>0.77</v>
      </c>
      <c r="U3803" s="110">
        <f>IF('3B-Air transport'!AG$67="no"," ",ROUND(S3803,4))</f>
        <v>0.77</v>
      </c>
      <c r="V3803" s="110">
        <f>IF('3B-Air transport'!AG$68="no"," ",ROUND(S3803,4))</f>
        <v>0.77</v>
      </c>
      <c r="W3803" s="110"/>
      <c r="AB3803" s="110">
        <f t="shared" si="233"/>
        <v>0.77000000000000057</v>
      </c>
      <c r="AC3803" s="110">
        <f>IF('3C-Water transport'!AG$56="no"," ",ROUND(AB3803,4))</f>
        <v>0.77</v>
      </c>
      <c r="AD3803" s="110">
        <f>IF('3C-Water transport'!AG$57="no"," ",ROUND(AB3803,4))</f>
        <v>0.77</v>
      </c>
      <c r="AE3803" s="110">
        <f>IF('3C-Water transport'!AG$58="no"," ",ROUND(AB3803,4))</f>
        <v>0.77</v>
      </c>
    </row>
    <row r="3804" spans="5:31" x14ac:dyDescent="0.25">
      <c r="E3804" s="110">
        <f t="shared" si="231"/>
        <v>0.77100000000000057</v>
      </c>
      <c r="F3804" s="110">
        <f>IF('3A-Rail transport'!$AG$56="no"," ",ROUND(E3804,4))</f>
        <v>0.77100000000000002</v>
      </c>
      <c r="G3804" s="110">
        <f>IF('3A-Rail transport'!$AG$57="no"," ",ROUND(E3804,4))</f>
        <v>0.77100000000000002</v>
      </c>
      <c r="H3804" s="110"/>
      <c r="S3804" s="110">
        <f t="shared" si="232"/>
        <v>0.77100000000000057</v>
      </c>
      <c r="T3804" s="110">
        <f>IF('3B-Air transport'!AG$66="no"," ",ROUND(S3804,4))</f>
        <v>0.77100000000000002</v>
      </c>
      <c r="U3804" s="110">
        <f>IF('3B-Air transport'!AG$67="no"," ",ROUND(S3804,4))</f>
        <v>0.77100000000000002</v>
      </c>
      <c r="V3804" s="110">
        <f>IF('3B-Air transport'!AG$68="no"," ",ROUND(S3804,4))</f>
        <v>0.77100000000000002</v>
      </c>
      <c r="W3804" s="110"/>
      <c r="AB3804" s="110">
        <f t="shared" si="233"/>
        <v>0.77100000000000057</v>
      </c>
      <c r="AC3804" s="110">
        <f>IF('3C-Water transport'!AG$56="no"," ",ROUND(AB3804,4))</f>
        <v>0.77100000000000002</v>
      </c>
      <c r="AD3804" s="110">
        <f>IF('3C-Water transport'!AG$57="no"," ",ROUND(AB3804,4))</f>
        <v>0.77100000000000002</v>
      </c>
      <c r="AE3804" s="110">
        <f>IF('3C-Water transport'!AG$58="no"," ",ROUND(AB3804,4))</f>
        <v>0.77100000000000002</v>
      </c>
    </row>
    <row r="3805" spans="5:31" x14ac:dyDescent="0.25">
      <c r="E3805" s="110">
        <f t="shared" si="231"/>
        <v>0.77200000000000057</v>
      </c>
      <c r="F3805" s="110">
        <f>IF('3A-Rail transport'!$AG$56="no"," ",ROUND(E3805,4))</f>
        <v>0.77200000000000002</v>
      </c>
      <c r="G3805" s="110">
        <f>IF('3A-Rail transport'!$AG$57="no"," ",ROUND(E3805,4))</f>
        <v>0.77200000000000002</v>
      </c>
      <c r="H3805" s="110"/>
      <c r="S3805" s="110">
        <f t="shared" si="232"/>
        <v>0.77200000000000057</v>
      </c>
      <c r="T3805" s="110">
        <f>IF('3B-Air transport'!AG$66="no"," ",ROUND(S3805,4))</f>
        <v>0.77200000000000002</v>
      </c>
      <c r="U3805" s="110">
        <f>IF('3B-Air transport'!AG$67="no"," ",ROUND(S3805,4))</f>
        <v>0.77200000000000002</v>
      </c>
      <c r="V3805" s="110">
        <f>IF('3B-Air transport'!AG$68="no"," ",ROUND(S3805,4))</f>
        <v>0.77200000000000002</v>
      </c>
      <c r="W3805" s="110"/>
      <c r="AB3805" s="110">
        <f t="shared" si="233"/>
        <v>0.77200000000000057</v>
      </c>
      <c r="AC3805" s="110">
        <f>IF('3C-Water transport'!AG$56="no"," ",ROUND(AB3805,4))</f>
        <v>0.77200000000000002</v>
      </c>
      <c r="AD3805" s="110">
        <f>IF('3C-Water transport'!AG$57="no"," ",ROUND(AB3805,4))</f>
        <v>0.77200000000000002</v>
      </c>
      <c r="AE3805" s="110">
        <f>IF('3C-Water transport'!AG$58="no"," ",ROUND(AB3805,4))</f>
        <v>0.77200000000000002</v>
      </c>
    </row>
    <row r="3806" spans="5:31" x14ac:dyDescent="0.25">
      <c r="E3806" s="110">
        <f t="shared" si="231"/>
        <v>0.77300000000000058</v>
      </c>
      <c r="F3806" s="110">
        <f>IF('3A-Rail transport'!$AG$56="no"," ",ROUND(E3806,4))</f>
        <v>0.77300000000000002</v>
      </c>
      <c r="G3806" s="110">
        <f>IF('3A-Rail transport'!$AG$57="no"," ",ROUND(E3806,4))</f>
        <v>0.77300000000000002</v>
      </c>
      <c r="H3806" s="110"/>
      <c r="S3806" s="110">
        <f t="shared" si="232"/>
        <v>0.77300000000000058</v>
      </c>
      <c r="T3806" s="110">
        <f>IF('3B-Air transport'!AG$66="no"," ",ROUND(S3806,4))</f>
        <v>0.77300000000000002</v>
      </c>
      <c r="U3806" s="110">
        <f>IF('3B-Air transport'!AG$67="no"," ",ROUND(S3806,4))</f>
        <v>0.77300000000000002</v>
      </c>
      <c r="V3806" s="110">
        <f>IF('3B-Air transport'!AG$68="no"," ",ROUND(S3806,4))</f>
        <v>0.77300000000000002</v>
      </c>
      <c r="W3806" s="110"/>
      <c r="AB3806" s="110">
        <f t="shared" si="233"/>
        <v>0.77300000000000058</v>
      </c>
      <c r="AC3806" s="110">
        <f>IF('3C-Water transport'!AG$56="no"," ",ROUND(AB3806,4))</f>
        <v>0.77300000000000002</v>
      </c>
      <c r="AD3806" s="110">
        <f>IF('3C-Water transport'!AG$57="no"," ",ROUND(AB3806,4))</f>
        <v>0.77300000000000002</v>
      </c>
      <c r="AE3806" s="110">
        <f>IF('3C-Water transport'!AG$58="no"," ",ROUND(AB3806,4))</f>
        <v>0.77300000000000002</v>
      </c>
    </row>
    <row r="3807" spans="5:31" x14ac:dyDescent="0.25">
      <c r="E3807" s="110">
        <f t="shared" si="231"/>
        <v>0.77400000000000058</v>
      </c>
      <c r="F3807" s="110">
        <f>IF('3A-Rail transport'!$AG$56="no"," ",ROUND(E3807,4))</f>
        <v>0.77400000000000002</v>
      </c>
      <c r="G3807" s="110">
        <f>IF('3A-Rail transport'!$AG$57="no"," ",ROUND(E3807,4))</f>
        <v>0.77400000000000002</v>
      </c>
      <c r="H3807" s="110"/>
      <c r="S3807" s="110">
        <f t="shared" si="232"/>
        <v>0.77400000000000058</v>
      </c>
      <c r="T3807" s="110">
        <f>IF('3B-Air transport'!AG$66="no"," ",ROUND(S3807,4))</f>
        <v>0.77400000000000002</v>
      </c>
      <c r="U3807" s="110">
        <f>IF('3B-Air transport'!AG$67="no"," ",ROUND(S3807,4))</f>
        <v>0.77400000000000002</v>
      </c>
      <c r="V3807" s="110">
        <f>IF('3B-Air transport'!AG$68="no"," ",ROUND(S3807,4))</f>
        <v>0.77400000000000002</v>
      </c>
      <c r="W3807" s="110"/>
      <c r="AB3807" s="110">
        <f t="shared" si="233"/>
        <v>0.77400000000000058</v>
      </c>
      <c r="AC3807" s="110">
        <f>IF('3C-Water transport'!AG$56="no"," ",ROUND(AB3807,4))</f>
        <v>0.77400000000000002</v>
      </c>
      <c r="AD3807" s="110">
        <f>IF('3C-Water transport'!AG$57="no"," ",ROUND(AB3807,4))</f>
        <v>0.77400000000000002</v>
      </c>
      <c r="AE3807" s="110">
        <f>IF('3C-Water transport'!AG$58="no"," ",ROUND(AB3807,4))</f>
        <v>0.77400000000000002</v>
      </c>
    </row>
    <row r="3808" spans="5:31" x14ac:dyDescent="0.25">
      <c r="E3808" s="110">
        <f t="shared" si="231"/>
        <v>0.77500000000000058</v>
      </c>
      <c r="F3808" s="110">
        <f>IF('3A-Rail transport'!$AG$56="no"," ",ROUND(E3808,4))</f>
        <v>0.77500000000000002</v>
      </c>
      <c r="G3808" s="110">
        <f>IF('3A-Rail transport'!$AG$57="no"," ",ROUND(E3808,4))</f>
        <v>0.77500000000000002</v>
      </c>
      <c r="H3808" s="110"/>
      <c r="S3808" s="110">
        <f t="shared" si="232"/>
        <v>0.77500000000000058</v>
      </c>
      <c r="T3808" s="110">
        <f>IF('3B-Air transport'!AG$66="no"," ",ROUND(S3808,4))</f>
        <v>0.77500000000000002</v>
      </c>
      <c r="U3808" s="110">
        <f>IF('3B-Air transport'!AG$67="no"," ",ROUND(S3808,4))</f>
        <v>0.77500000000000002</v>
      </c>
      <c r="V3808" s="110">
        <f>IF('3B-Air transport'!AG$68="no"," ",ROUND(S3808,4))</f>
        <v>0.77500000000000002</v>
      </c>
      <c r="W3808" s="110"/>
      <c r="AB3808" s="110">
        <f t="shared" si="233"/>
        <v>0.77500000000000058</v>
      </c>
      <c r="AC3808" s="110">
        <f>IF('3C-Water transport'!AG$56="no"," ",ROUND(AB3808,4))</f>
        <v>0.77500000000000002</v>
      </c>
      <c r="AD3808" s="110">
        <f>IF('3C-Water transport'!AG$57="no"," ",ROUND(AB3808,4))</f>
        <v>0.77500000000000002</v>
      </c>
      <c r="AE3808" s="110">
        <f>IF('3C-Water transport'!AG$58="no"," ",ROUND(AB3808,4))</f>
        <v>0.77500000000000002</v>
      </c>
    </row>
    <row r="3809" spans="5:31" x14ac:dyDescent="0.25">
      <c r="E3809" s="110">
        <f t="shared" si="231"/>
        <v>0.77600000000000058</v>
      </c>
      <c r="F3809" s="110">
        <f>IF('3A-Rail transport'!$AG$56="no"," ",ROUND(E3809,4))</f>
        <v>0.77600000000000002</v>
      </c>
      <c r="G3809" s="110">
        <f>IF('3A-Rail transport'!$AG$57="no"," ",ROUND(E3809,4))</f>
        <v>0.77600000000000002</v>
      </c>
      <c r="H3809" s="110"/>
      <c r="S3809" s="110">
        <f t="shared" si="232"/>
        <v>0.77600000000000058</v>
      </c>
      <c r="T3809" s="110">
        <f>IF('3B-Air transport'!AG$66="no"," ",ROUND(S3809,4))</f>
        <v>0.77600000000000002</v>
      </c>
      <c r="U3809" s="110">
        <f>IF('3B-Air transport'!AG$67="no"," ",ROUND(S3809,4))</f>
        <v>0.77600000000000002</v>
      </c>
      <c r="V3809" s="110">
        <f>IF('3B-Air transport'!AG$68="no"," ",ROUND(S3809,4))</f>
        <v>0.77600000000000002</v>
      </c>
      <c r="W3809" s="110"/>
      <c r="AB3809" s="110">
        <f t="shared" si="233"/>
        <v>0.77600000000000058</v>
      </c>
      <c r="AC3809" s="110">
        <f>IF('3C-Water transport'!AG$56="no"," ",ROUND(AB3809,4))</f>
        <v>0.77600000000000002</v>
      </c>
      <c r="AD3809" s="110">
        <f>IF('3C-Water transport'!AG$57="no"," ",ROUND(AB3809,4))</f>
        <v>0.77600000000000002</v>
      </c>
      <c r="AE3809" s="110">
        <f>IF('3C-Water transport'!AG$58="no"," ",ROUND(AB3809,4))</f>
        <v>0.77600000000000002</v>
      </c>
    </row>
    <row r="3810" spans="5:31" x14ac:dyDescent="0.25">
      <c r="E3810" s="110">
        <f t="shared" si="231"/>
        <v>0.77700000000000058</v>
      </c>
      <c r="F3810" s="110">
        <f>IF('3A-Rail transport'!$AG$56="no"," ",ROUND(E3810,4))</f>
        <v>0.77700000000000002</v>
      </c>
      <c r="G3810" s="110">
        <f>IF('3A-Rail transport'!$AG$57="no"," ",ROUND(E3810,4))</f>
        <v>0.77700000000000002</v>
      </c>
      <c r="H3810" s="110"/>
      <c r="S3810" s="110">
        <f t="shared" si="232"/>
        <v>0.77700000000000058</v>
      </c>
      <c r="T3810" s="110">
        <f>IF('3B-Air transport'!AG$66="no"," ",ROUND(S3810,4))</f>
        <v>0.77700000000000002</v>
      </c>
      <c r="U3810" s="110">
        <f>IF('3B-Air transport'!AG$67="no"," ",ROUND(S3810,4))</f>
        <v>0.77700000000000002</v>
      </c>
      <c r="V3810" s="110">
        <f>IF('3B-Air transport'!AG$68="no"," ",ROUND(S3810,4))</f>
        <v>0.77700000000000002</v>
      </c>
      <c r="W3810" s="110"/>
      <c r="AB3810" s="110">
        <f t="shared" si="233"/>
        <v>0.77700000000000058</v>
      </c>
      <c r="AC3810" s="110">
        <f>IF('3C-Water transport'!AG$56="no"," ",ROUND(AB3810,4))</f>
        <v>0.77700000000000002</v>
      </c>
      <c r="AD3810" s="110">
        <f>IF('3C-Water transport'!AG$57="no"," ",ROUND(AB3810,4))</f>
        <v>0.77700000000000002</v>
      </c>
      <c r="AE3810" s="110">
        <f>IF('3C-Water transport'!AG$58="no"," ",ROUND(AB3810,4))</f>
        <v>0.77700000000000002</v>
      </c>
    </row>
    <row r="3811" spans="5:31" x14ac:dyDescent="0.25">
      <c r="E3811" s="110">
        <f t="shared" si="231"/>
        <v>0.77800000000000058</v>
      </c>
      <c r="F3811" s="110">
        <f>IF('3A-Rail transport'!$AG$56="no"," ",ROUND(E3811,4))</f>
        <v>0.77800000000000002</v>
      </c>
      <c r="G3811" s="110">
        <f>IF('3A-Rail transport'!$AG$57="no"," ",ROUND(E3811,4))</f>
        <v>0.77800000000000002</v>
      </c>
      <c r="H3811" s="110"/>
      <c r="S3811" s="110">
        <f t="shared" si="232"/>
        <v>0.77800000000000058</v>
      </c>
      <c r="T3811" s="110">
        <f>IF('3B-Air transport'!AG$66="no"," ",ROUND(S3811,4))</f>
        <v>0.77800000000000002</v>
      </c>
      <c r="U3811" s="110">
        <f>IF('3B-Air transport'!AG$67="no"," ",ROUND(S3811,4))</f>
        <v>0.77800000000000002</v>
      </c>
      <c r="V3811" s="110">
        <f>IF('3B-Air transport'!AG$68="no"," ",ROUND(S3811,4))</f>
        <v>0.77800000000000002</v>
      </c>
      <c r="W3811" s="110"/>
      <c r="AB3811" s="110">
        <f t="shared" si="233"/>
        <v>0.77800000000000058</v>
      </c>
      <c r="AC3811" s="110">
        <f>IF('3C-Water transport'!AG$56="no"," ",ROUND(AB3811,4))</f>
        <v>0.77800000000000002</v>
      </c>
      <c r="AD3811" s="110">
        <f>IF('3C-Water transport'!AG$57="no"," ",ROUND(AB3811,4))</f>
        <v>0.77800000000000002</v>
      </c>
      <c r="AE3811" s="110">
        <f>IF('3C-Water transport'!AG$58="no"," ",ROUND(AB3811,4))</f>
        <v>0.77800000000000002</v>
      </c>
    </row>
    <row r="3812" spans="5:31" x14ac:dyDescent="0.25">
      <c r="E3812" s="110">
        <f t="shared" si="231"/>
        <v>0.77900000000000058</v>
      </c>
      <c r="F3812" s="110">
        <f>IF('3A-Rail transport'!$AG$56="no"," ",ROUND(E3812,4))</f>
        <v>0.77900000000000003</v>
      </c>
      <c r="G3812" s="110">
        <f>IF('3A-Rail transport'!$AG$57="no"," ",ROUND(E3812,4))</f>
        <v>0.77900000000000003</v>
      </c>
      <c r="H3812" s="110"/>
      <c r="S3812" s="110">
        <f t="shared" si="232"/>
        <v>0.77900000000000058</v>
      </c>
      <c r="T3812" s="110">
        <f>IF('3B-Air transport'!AG$66="no"," ",ROUND(S3812,4))</f>
        <v>0.77900000000000003</v>
      </c>
      <c r="U3812" s="110">
        <f>IF('3B-Air transport'!AG$67="no"," ",ROUND(S3812,4))</f>
        <v>0.77900000000000003</v>
      </c>
      <c r="V3812" s="110">
        <f>IF('3B-Air transport'!AG$68="no"," ",ROUND(S3812,4))</f>
        <v>0.77900000000000003</v>
      </c>
      <c r="W3812" s="110"/>
      <c r="AB3812" s="110">
        <f t="shared" si="233"/>
        <v>0.77900000000000058</v>
      </c>
      <c r="AC3812" s="110">
        <f>IF('3C-Water transport'!AG$56="no"," ",ROUND(AB3812,4))</f>
        <v>0.77900000000000003</v>
      </c>
      <c r="AD3812" s="110">
        <f>IF('3C-Water transport'!AG$57="no"," ",ROUND(AB3812,4))</f>
        <v>0.77900000000000003</v>
      </c>
      <c r="AE3812" s="110">
        <f>IF('3C-Water transport'!AG$58="no"," ",ROUND(AB3812,4))</f>
        <v>0.77900000000000003</v>
      </c>
    </row>
    <row r="3813" spans="5:31" x14ac:dyDescent="0.25">
      <c r="E3813" s="110">
        <f t="shared" si="231"/>
        <v>0.78000000000000058</v>
      </c>
      <c r="F3813" s="110">
        <f>IF('3A-Rail transport'!$AG$56="no"," ",ROUND(E3813,4))</f>
        <v>0.78</v>
      </c>
      <c r="G3813" s="110">
        <f>IF('3A-Rail transport'!$AG$57="no"," ",ROUND(E3813,4))</f>
        <v>0.78</v>
      </c>
      <c r="H3813" s="110"/>
      <c r="S3813" s="110">
        <f t="shared" si="232"/>
        <v>0.78000000000000058</v>
      </c>
      <c r="T3813" s="110">
        <f>IF('3B-Air transport'!AG$66="no"," ",ROUND(S3813,4))</f>
        <v>0.78</v>
      </c>
      <c r="U3813" s="110">
        <f>IF('3B-Air transport'!AG$67="no"," ",ROUND(S3813,4))</f>
        <v>0.78</v>
      </c>
      <c r="V3813" s="110">
        <f>IF('3B-Air transport'!AG$68="no"," ",ROUND(S3813,4))</f>
        <v>0.78</v>
      </c>
      <c r="W3813" s="110"/>
      <c r="AB3813" s="110">
        <f t="shared" si="233"/>
        <v>0.78000000000000058</v>
      </c>
      <c r="AC3813" s="110">
        <f>IF('3C-Water transport'!AG$56="no"," ",ROUND(AB3813,4))</f>
        <v>0.78</v>
      </c>
      <c r="AD3813" s="110">
        <f>IF('3C-Water transport'!AG$57="no"," ",ROUND(AB3813,4))</f>
        <v>0.78</v>
      </c>
      <c r="AE3813" s="110">
        <f>IF('3C-Water transport'!AG$58="no"," ",ROUND(AB3813,4))</f>
        <v>0.78</v>
      </c>
    </row>
    <row r="3814" spans="5:31" x14ac:dyDescent="0.25">
      <c r="E3814" s="110">
        <f t="shared" si="231"/>
        <v>0.78100000000000058</v>
      </c>
      <c r="F3814" s="110">
        <f>IF('3A-Rail transport'!$AG$56="no"," ",ROUND(E3814,4))</f>
        <v>0.78100000000000003</v>
      </c>
      <c r="G3814" s="110">
        <f>IF('3A-Rail transport'!$AG$57="no"," ",ROUND(E3814,4))</f>
        <v>0.78100000000000003</v>
      </c>
      <c r="H3814" s="110"/>
      <c r="S3814" s="110">
        <f t="shared" si="232"/>
        <v>0.78100000000000058</v>
      </c>
      <c r="T3814" s="110">
        <f>IF('3B-Air transport'!AG$66="no"," ",ROUND(S3814,4))</f>
        <v>0.78100000000000003</v>
      </c>
      <c r="U3814" s="110">
        <f>IF('3B-Air transport'!AG$67="no"," ",ROUND(S3814,4))</f>
        <v>0.78100000000000003</v>
      </c>
      <c r="V3814" s="110">
        <f>IF('3B-Air transport'!AG$68="no"," ",ROUND(S3814,4))</f>
        <v>0.78100000000000003</v>
      </c>
      <c r="W3814" s="110"/>
      <c r="AB3814" s="110">
        <f t="shared" si="233"/>
        <v>0.78100000000000058</v>
      </c>
      <c r="AC3814" s="110">
        <f>IF('3C-Water transport'!AG$56="no"," ",ROUND(AB3814,4))</f>
        <v>0.78100000000000003</v>
      </c>
      <c r="AD3814" s="110">
        <f>IF('3C-Water transport'!AG$57="no"," ",ROUND(AB3814,4))</f>
        <v>0.78100000000000003</v>
      </c>
      <c r="AE3814" s="110">
        <f>IF('3C-Water transport'!AG$58="no"," ",ROUND(AB3814,4))</f>
        <v>0.78100000000000003</v>
      </c>
    </row>
    <row r="3815" spans="5:31" x14ac:dyDescent="0.25">
      <c r="E3815" s="110">
        <f t="shared" si="231"/>
        <v>0.78200000000000058</v>
      </c>
      <c r="F3815" s="110">
        <f>IF('3A-Rail transport'!$AG$56="no"," ",ROUND(E3815,4))</f>
        <v>0.78200000000000003</v>
      </c>
      <c r="G3815" s="110">
        <f>IF('3A-Rail transport'!$AG$57="no"," ",ROUND(E3815,4))</f>
        <v>0.78200000000000003</v>
      </c>
      <c r="H3815" s="110"/>
      <c r="S3815" s="110">
        <f t="shared" si="232"/>
        <v>0.78200000000000058</v>
      </c>
      <c r="T3815" s="110">
        <f>IF('3B-Air transport'!AG$66="no"," ",ROUND(S3815,4))</f>
        <v>0.78200000000000003</v>
      </c>
      <c r="U3815" s="110">
        <f>IF('3B-Air transport'!AG$67="no"," ",ROUND(S3815,4))</f>
        <v>0.78200000000000003</v>
      </c>
      <c r="V3815" s="110">
        <f>IF('3B-Air transport'!AG$68="no"," ",ROUND(S3815,4))</f>
        <v>0.78200000000000003</v>
      </c>
      <c r="W3815" s="110"/>
      <c r="AB3815" s="110">
        <f t="shared" si="233"/>
        <v>0.78200000000000058</v>
      </c>
      <c r="AC3815" s="110">
        <f>IF('3C-Water transport'!AG$56="no"," ",ROUND(AB3815,4))</f>
        <v>0.78200000000000003</v>
      </c>
      <c r="AD3815" s="110">
        <f>IF('3C-Water transport'!AG$57="no"," ",ROUND(AB3815,4))</f>
        <v>0.78200000000000003</v>
      </c>
      <c r="AE3815" s="110">
        <f>IF('3C-Water transport'!AG$58="no"," ",ROUND(AB3815,4))</f>
        <v>0.78200000000000003</v>
      </c>
    </row>
    <row r="3816" spans="5:31" x14ac:dyDescent="0.25">
      <c r="E3816" s="110">
        <f t="shared" si="231"/>
        <v>0.78300000000000058</v>
      </c>
      <c r="F3816" s="110">
        <f>IF('3A-Rail transport'!$AG$56="no"," ",ROUND(E3816,4))</f>
        <v>0.78300000000000003</v>
      </c>
      <c r="G3816" s="110">
        <f>IF('3A-Rail transport'!$AG$57="no"," ",ROUND(E3816,4))</f>
        <v>0.78300000000000003</v>
      </c>
      <c r="H3816" s="110"/>
      <c r="S3816" s="110">
        <f t="shared" si="232"/>
        <v>0.78300000000000058</v>
      </c>
      <c r="T3816" s="110">
        <f>IF('3B-Air transport'!AG$66="no"," ",ROUND(S3816,4))</f>
        <v>0.78300000000000003</v>
      </c>
      <c r="U3816" s="110">
        <f>IF('3B-Air transport'!AG$67="no"," ",ROUND(S3816,4))</f>
        <v>0.78300000000000003</v>
      </c>
      <c r="V3816" s="110">
        <f>IF('3B-Air transport'!AG$68="no"," ",ROUND(S3816,4))</f>
        <v>0.78300000000000003</v>
      </c>
      <c r="W3816" s="110"/>
      <c r="AB3816" s="110">
        <f t="shared" si="233"/>
        <v>0.78300000000000058</v>
      </c>
      <c r="AC3816" s="110">
        <f>IF('3C-Water transport'!AG$56="no"," ",ROUND(AB3816,4))</f>
        <v>0.78300000000000003</v>
      </c>
      <c r="AD3816" s="110">
        <f>IF('3C-Water transport'!AG$57="no"," ",ROUND(AB3816,4))</f>
        <v>0.78300000000000003</v>
      </c>
      <c r="AE3816" s="110">
        <f>IF('3C-Water transport'!AG$58="no"," ",ROUND(AB3816,4))</f>
        <v>0.78300000000000003</v>
      </c>
    </row>
    <row r="3817" spans="5:31" x14ac:dyDescent="0.25">
      <c r="E3817" s="110">
        <f t="shared" si="231"/>
        <v>0.78400000000000059</v>
      </c>
      <c r="F3817" s="110">
        <f>IF('3A-Rail transport'!$AG$56="no"," ",ROUND(E3817,4))</f>
        <v>0.78400000000000003</v>
      </c>
      <c r="G3817" s="110">
        <f>IF('3A-Rail transport'!$AG$57="no"," ",ROUND(E3817,4))</f>
        <v>0.78400000000000003</v>
      </c>
      <c r="H3817" s="110"/>
      <c r="S3817" s="110">
        <f t="shared" si="232"/>
        <v>0.78400000000000059</v>
      </c>
      <c r="T3817" s="110">
        <f>IF('3B-Air transport'!AG$66="no"," ",ROUND(S3817,4))</f>
        <v>0.78400000000000003</v>
      </c>
      <c r="U3817" s="110">
        <f>IF('3B-Air transport'!AG$67="no"," ",ROUND(S3817,4))</f>
        <v>0.78400000000000003</v>
      </c>
      <c r="V3817" s="110">
        <f>IF('3B-Air transport'!AG$68="no"," ",ROUND(S3817,4))</f>
        <v>0.78400000000000003</v>
      </c>
      <c r="W3817" s="110"/>
      <c r="AB3817" s="110">
        <f t="shared" si="233"/>
        <v>0.78400000000000059</v>
      </c>
      <c r="AC3817" s="110">
        <f>IF('3C-Water transport'!AG$56="no"," ",ROUND(AB3817,4))</f>
        <v>0.78400000000000003</v>
      </c>
      <c r="AD3817" s="110">
        <f>IF('3C-Water transport'!AG$57="no"," ",ROUND(AB3817,4))</f>
        <v>0.78400000000000003</v>
      </c>
      <c r="AE3817" s="110">
        <f>IF('3C-Water transport'!AG$58="no"," ",ROUND(AB3817,4))</f>
        <v>0.78400000000000003</v>
      </c>
    </row>
    <row r="3818" spans="5:31" x14ac:dyDescent="0.25">
      <c r="E3818" s="110">
        <f t="shared" si="231"/>
        <v>0.78500000000000059</v>
      </c>
      <c r="F3818" s="110">
        <f>IF('3A-Rail transport'!$AG$56="no"," ",ROUND(E3818,4))</f>
        <v>0.78500000000000003</v>
      </c>
      <c r="G3818" s="110">
        <f>IF('3A-Rail transport'!$AG$57="no"," ",ROUND(E3818,4))</f>
        <v>0.78500000000000003</v>
      </c>
      <c r="H3818" s="110"/>
      <c r="S3818" s="110">
        <f t="shared" si="232"/>
        <v>0.78500000000000059</v>
      </c>
      <c r="T3818" s="110">
        <f>IF('3B-Air transport'!AG$66="no"," ",ROUND(S3818,4))</f>
        <v>0.78500000000000003</v>
      </c>
      <c r="U3818" s="110">
        <f>IF('3B-Air transport'!AG$67="no"," ",ROUND(S3818,4))</f>
        <v>0.78500000000000003</v>
      </c>
      <c r="V3818" s="110">
        <f>IF('3B-Air transport'!AG$68="no"," ",ROUND(S3818,4))</f>
        <v>0.78500000000000003</v>
      </c>
      <c r="W3818" s="110"/>
      <c r="AB3818" s="110">
        <f t="shared" si="233"/>
        <v>0.78500000000000059</v>
      </c>
      <c r="AC3818" s="110">
        <f>IF('3C-Water transport'!AG$56="no"," ",ROUND(AB3818,4))</f>
        <v>0.78500000000000003</v>
      </c>
      <c r="AD3818" s="110">
        <f>IF('3C-Water transport'!AG$57="no"," ",ROUND(AB3818,4))</f>
        <v>0.78500000000000003</v>
      </c>
      <c r="AE3818" s="110">
        <f>IF('3C-Water transport'!AG$58="no"," ",ROUND(AB3818,4))</f>
        <v>0.78500000000000003</v>
      </c>
    </row>
    <row r="3819" spans="5:31" x14ac:dyDescent="0.25">
      <c r="E3819" s="110">
        <f t="shared" si="231"/>
        <v>0.78600000000000059</v>
      </c>
      <c r="F3819" s="110">
        <f>IF('3A-Rail transport'!$AG$56="no"," ",ROUND(E3819,4))</f>
        <v>0.78600000000000003</v>
      </c>
      <c r="G3819" s="110">
        <f>IF('3A-Rail transport'!$AG$57="no"," ",ROUND(E3819,4))</f>
        <v>0.78600000000000003</v>
      </c>
      <c r="H3819" s="110"/>
      <c r="S3819" s="110">
        <f t="shared" si="232"/>
        <v>0.78600000000000059</v>
      </c>
      <c r="T3819" s="110">
        <f>IF('3B-Air transport'!AG$66="no"," ",ROUND(S3819,4))</f>
        <v>0.78600000000000003</v>
      </c>
      <c r="U3819" s="110">
        <f>IF('3B-Air transport'!AG$67="no"," ",ROUND(S3819,4))</f>
        <v>0.78600000000000003</v>
      </c>
      <c r="V3819" s="110">
        <f>IF('3B-Air transport'!AG$68="no"," ",ROUND(S3819,4))</f>
        <v>0.78600000000000003</v>
      </c>
      <c r="W3819" s="110"/>
      <c r="AB3819" s="110">
        <f t="shared" si="233"/>
        <v>0.78600000000000059</v>
      </c>
      <c r="AC3819" s="110">
        <f>IF('3C-Water transport'!AG$56="no"," ",ROUND(AB3819,4))</f>
        <v>0.78600000000000003</v>
      </c>
      <c r="AD3819" s="110">
        <f>IF('3C-Water transport'!AG$57="no"," ",ROUND(AB3819,4))</f>
        <v>0.78600000000000003</v>
      </c>
      <c r="AE3819" s="110">
        <f>IF('3C-Water transport'!AG$58="no"," ",ROUND(AB3819,4))</f>
        <v>0.78600000000000003</v>
      </c>
    </row>
    <row r="3820" spans="5:31" x14ac:dyDescent="0.25">
      <c r="E3820" s="110">
        <f t="shared" si="231"/>
        <v>0.78700000000000059</v>
      </c>
      <c r="F3820" s="110">
        <f>IF('3A-Rail transport'!$AG$56="no"," ",ROUND(E3820,4))</f>
        <v>0.78700000000000003</v>
      </c>
      <c r="G3820" s="110">
        <f>IF('3A-Rail transport'!$AG$57="no"," ",ROUND(E3820,4))</f>
        <v>0.78700000000000003</v>
      </c>
      <c r="H3820" s="110"/>
      <c r="S3820" s="110">
        <f t="shared" si="232"/>
        <v>0.78700000000000059</v>
      </c>
      <c r="T3820" s="110">
        <f>IF('3B-Air transport'!AG$66="no"," ",ROUND(S3820,4))</f>
        <v>0.78700000000000003</v>
      </c>
      <c r="U3820" s="110">
        <f>IF('3B-Air transport'!AG$67="no"," ",ROUND(S3820,4))</f>
        <v>0.78700000000000003</v>
      </c>
      <c r="V3820" s="110">
        <f>IF('3B-Air transport'!AG$68="no"," ",ROUND(S3820,4))</f>
        <v>0.78700000000000003</v>
      </c>
      <c r="W3820" s="110"/>
      <c r="AB3820" s="110">
        <f t="shared" si="233"/>
        <v>0.78700000000000059</v>
      </c>
      <c r="AC3820" s="110">
        <f>IF('3C-Water transport'!AG$56="no"," ",ROUND(AB3820,4))</f>
        <v>0.78700000000000003</v>
      </c>
      <c r="AD3820" s="110">
        <f>IF('3C-Water transport'!AG$57="no"," ",ROUND(AB3820,4))</f>
        <v>0.78700000000000003</v>
      </c>
      <c r="AE3820" s="110">
        <f>IF('3C-Water transport'!AG$58="no"," ",ROUND(AB3820,4))</f>
        <v>0.78700000000000003</v>
      </c>
    </row>
    <row r="3821" spans="5:31" x14ac:dyDescent="0.25">
      <c r="E3821" s="110">
        <f t="shared" si="231"/>
        <v>0.78800000000000059</v>
      </c>
      <c r="F3821" s="110">
        <f>IF('3A-Rail transport'!$AG$56="no"," ",ROUND(E3821,4))</f>
        <v>0.78800000000000003</v>
      </c>
      <c r="G3821" s="110">
        <f>IF('3A-Rail transport'!$AG$57="no"," ",ROUND(E3821,4))</f>
        <v>0.78800000000000003</v>
      </c>
      <c r="H3821" s="110"/>
      <c r="S3821" s="110">
        <f t="shared" si="232"/>
        <v>0.78800000000000059</v>
      </c>
      <c r="T3821" s="110">
        <f>IF('3B-Air transport'!AG$66="no"," ",ROUND(S3821,4))</f>
        <v>0.78800000000000003</v>
      </c>
      <c r="U3821" s="110">
        <f>IF('3B-Air transport'!AG$67="no"," ",ROUND(S3821,4))</f>
        <v>0.78800000000000003</v>
      </c>
      <c r="V3821" s="110">
        <f>IF('3B-Air transport'!AG$68="no"," ",ROUND(S3821,4))</f>
        <v>0.78800000000000003</v>
      </c>
      <c r="W3821" s="110"/>
      <c r="AB3821" s="110">
        <f t="shared" si="233"/>
        <v>0.78800000000000059</v>
      </c>
      <c r="AC3821" s="110">
        <f>IF('3C-Water transport'!AG$56="no"," ",ROUND(AB3821,4))</f>
        <v>0.78800000000000003</v>
      </c>
      <c r="AD3821" s="110">
        <f>IF('3C-Water transport'!AG$57="no"," ",ROUND(AB3821,4))</f>
        <v>0.78800000000000003</v>
      </c>
      <c r="AE3821" s="110">
        <f>IF('3C-Water transport'!AG$58="no"," ",ROUND(AB3821,4))</f>
        <v>0.78800000000000003</v>
      </c>
    </row>
    <row r="3822" spans="5:31" x14ac:dyDescent="0.25">
      <c r="E3822" s="110">
        <f t="shared" si="231"/>
        <v>0.78900000000000059</v>
      </c>
      <c r="F3822" s="110">
        <f>IF('3A-Rail transport'!$AG$56="no"," ",ROUND(E3822,4))</f>
        <v>0.78900000000000003</v>
      </c>
      <c r="G3822" s="110">
        <f>IF('3A-Rail transport'!$AG$57="no"," ",ROUND(E3822,4))</f>
        <v>0.78900000000000003</v>
      </c>
      <c r="H3822" s="110"/>
      <c r="S3822" s="110">
        <f t="shared" si="232"/>
        <v>0.78900000000000059</v>
      </c>
      <c r="T3822" s="110">
        <f>IF('3B-Air transport'!AG$66="no"," ",ROUND(S3822,4))</f>
        <v>0.78900000000000003</v>
      </c>
      <c r="U3822" s="110">
        <f>IF('3B-Air transport'!AG$67="no"," ",ROUND(S3822,4))</f>
        <v>0.78900000000000003</v>
      </c>
      <c r="V3822" s="110">
        <f>IF('3B-Air transport'!AG$68="no"," ",ROUND(S3822,4))</f>
        <v>0.78900000000000003</v>
      </c>
      <c r="W3822" s="110"/>
      <c r="AB3822" s="110">
        <f t="shared" si="233"/>
        <v>0.78900000000000059</v>
      </c>
      <c r="AC3822" s="110">
        <f>IF('3C-Water transport'!AG$56="no"," ",ROUND(AB3822,4))</f>
        <v>0.78900000000000003</v>
      </c>
      <c r="AD3822" s="110">
        <f>IF('3C-Water transport'!AG$57="no"," ",ROUND(AB3822,4))</f>
        <v>0.78900000000000003</v>
      </c>
      <c r="AE3822" s="110">
        <f>IF('3C-Water transport'!AG$58="no"," ",ROUND(AB3822,4))</f>
        <v>0.78900000000000003</v>
      </c>
    </row>
    <row r="3823" spans="5:31" x14ac:dyDescent="0.25">
      <c r="E3823" s="110">
        <f t="shared" si="231"/>
        <v>0.79000000000000059</v>
      </c>
      <c r="F3823" s="110">
        <f>IF('3A-Rail transport'!$AG$56="no"," ",ROUND(E3823,4))</f>
        <v>0.79</v>
      </c>
      <c r="G3823" s="110">
        <f>IF('3A-Rail transport'!$AG$57="no"," ",ROUND(E3823,4))</f>
        <v>0.79</v>
      </c>
      <c r="H3823" s="110"/>
      <c r="S3823" s="110">
        <f t="shared" si="232"/>
        <v>0.79000000000000059</v>
      </c>
      <c r="T3823" s="110">
        <f>IF('3B-Air transport'!AG$66="no"," ",ROUND(S3823,4))</f>
        <v>0.79</v>
      </c>
      <c r="U3823" s="110">
        <f>IF('3B-Air transport'!AG$67="no"," ",ROUND(S3823,4))</f>
        <v>0.79</v>
      </c>
      <c r="V3823" s="110">
        <f>IF('3B-Air transport'!AG$68="no"," ",ROUND(S3823,4))</f>
        <v>0.79</v>
      </c>
      <c r="W3823" s="110"/>
      <c r="AB3823" s="110">
        <f t="shared" si="233"/>
        <v>0.79000000000000059</v>
      </c>
      <c r="AC3823" s="110">
        <f>IF('3C-Water transport'!AG$56="no"," ",ROUND(AB3823,4))</f>
        <v>0.79</v>
      </c>
      <c r="AD3823" s="110">
        <f>IF('3C-Water transport'!AG$57="no"," ",ROUND(AB3823,4))</f>
        <v>0.79</v>
      </c>
      <c r="AE3823" s="110">
        <f>IF('3C-Water transport'!AG$58="no"," ",ROUND(AB3823,4))</f>
        <v>0.79</v>
      </c>
    </row>
    <row r="3824" spans="5:31" x14ac:dyDescent="0.25">
      <c r="E3824" s="110">
        <f t="shared" si="231"/>
        <v>0.79100000000000059</v>
      </c>
      <c r="F3824" s="110">
        <f>IF('3A-Rail transport'!$AG$56="no"," ",ROUND(E3824,4))</f>
        <v>0.79100000000000004</v>
      </c>
      <c r="G3824" s="110">
        <f>IF('3A-Rail transport'!$AG$57="no"," ",ROUND(E3824,4))</f>
        <v>0.79100000000000004</v>
      </c>
      <c r="H3824" s="110"/>
      <c r="S3824" s="110">
        <f t="shared" si="232"/>
        <v>0.79100000000000059</v>
      </c>
      <c r="T3824" s="110">
        <f>IF('3B-Air transport'!AG$66="no"," ",ROUND(S3824,4))</f>
        <v>0.79100000000000004</v>
      </c>
      <c r="U3824" s="110">
        <f>IF('3B-Air transport'!AG$67="no"," ",ROUND(S3824,4))</f>
        <v>0.79100000000000004</v>
      </c>
      <c r="V3824" s="110">
        <f>IF('3B-Air transport'!AG$68="no"," ",ROUND(S3824,4))</f>
        <v>0.79100000000000004</v>
      </c>
      <c r="W3824" s="110"/>
      <c r="AB3824" s="110">
        <f t="shared" si="233"/>
        <v>0.79100000000000059</v>
      </c>
      <c r="AC3824" s="110">
        <f>IF('3C-Water transport'!AG$56="no"," ",ROUND(AB3824,4))</f>
        <v>0.79100000000000004</v>
      </c>
      <c r="AD3824" s="110">
        <f>IF('3C-Water transport'!AG$57="no"," ",ROUND(AB3824,4))</f>
        <v>0.79100000000000004</v>
      </c>
      <c r="AE3824" s="110">
        <f>IF('3C-Water transport'!AG$58="no"," ",ROUND(AB3824,4))</f>
        <v>0.79100000000000004</v>
      </c>
    </row>
    <row r="3825" spans="5:31" x14ac:dyDescent="0.25">
      <c r="E3825" s="110">
        <f t="shared" si="231"/>
        <v>0.79200000000000059</v>
      </c>
      <c r="F3825" s="110">
        <f>IF('3A-Rail transport'!$AG$56="no"," ",ROUND(E3825,4))</f>
        <v>0.79200000000000004</v>
      </c>
      <c r="G3825" s="110">
        <f>IF('3A-Rail transport'!$AG$57="no"," ",ROUND(E3825,4))</f>
        <v>0.79200000000000004</v>
      </c>
      <c r="H3825" s="110"/>
      <c r="S3825" s="110">
        <f t="shared" si="232"/>
        <v>0.79200000000000059</v>
      </c>
      <c r="T3825" s="110">
        <f>IF('3B-Air transport'!AG$66="no"," ",ROUND(S3825,4))</f>
        <v>0.79200000000000004</v>
      </c>
      <c r="U3825" s="110">
        <f>IF('3B-Air transport'!AG$67="no"," ",ROUND(S3825,4))</f>
        <v>0.79200000000000004</v>
      </c>
      <c r="V3825" s="110">
        <f>IF('3B-Air transport'!AG$68="no"," ",ROUND(S3825,4))</f>
        <v>0.79200000000000004</v>
      </c>
      <c r="W3825" s="110"/>
      <c r="AB3825" s="110">
        <f t="shared" si="233"/>
        <v>0.79200000000000059</v>
      </c>
      <c r="AC3825" s="110">
        <f>IF('3C-Water transport'!AG$56="no"," ",ROUND(AB3825,4))</f>
        <v>0.79200000000000004</v>
      </c>
      <c r="AD3825" s="110">
        <f>IF('3C-Water transport'!AG$57="no"," ",ROUND(AB3825,4))</f>
        <v>0.79200000000000004</v>
      </c>
      <c r="AE3825" s="110">
        <f>IF('3C-Water transport'!AG$58="no"," ",ROUND(AB3825,4))</f>
        <v>0.79200000000000004</v>
      </c>
    </row>
    <row r="3826" spans="5:31" x14ac:dyDescent="0.25">
      <c r="E3826" s="110">
        <f t="shared" si="231"/>
        <v>0.79300000000000059</v>
      </c>
      <c r="F3826" s="110">
        <f>IF('3A-Rail transport'!$AG$56="no"," ",ROUND(E3826,4))</f>
        <v>0.79300000000000004</v>
      </c>
      <c r="G3826" s="110">
        <f>IF('3A-Rail transport'!$AG$57="no"," ",ROUND(E3826,4))</f>
        <v>0.79300000000000004</v>
      </c>
      <c r="H3826" s="110"/>
      <c r="S3826" s="110">
        <f t="shared" si="232"/>
        <v>0.79300000000000059</v>
      </c>
      <c r="T3826" s="110">
        <f>IF('3B-Air transport'!AG$66="no"," ",ROUND(S3826,4))</f>
        <v>0.79300000000000004</v>
      </c>
      <c r="U3826" s="110">
        <f>IF('3B-Air transport'!AG$67="no"," ",ROUND(S3826,4))</f>
        <v>0.79300000000000004</v>
      </c>
      <c r="V3826" s="110">
        <f>IF('3B-Air transport'!AG$68="no"," ",ROUND(S3826,4))</f>
        <v>0.79300000000000004</v>
      </c>
      <c r="W3826" s="110"/>
      <c r="AB3826" s="110">
        <f t="shared" si="233"/>
        <v>0.79300000000000059</v>
      </c>
      <c r="AC3826" s="110">
        <f>IF('3C-Water transport'!AG$56="no"," ",ROUND(AB3826,4))</f>
        <v>0.79300000000000004</v>
      </c>
      <c r="AD3826" s="110">
        <f>IF('3C-Water transport'!AG$57="no"," ",ROUND(AB3826,4))</f>
        <v>0.79300000000000004</v>
      </c>
      <c r="AE3826" s="110">
        <f>IF('3C-Water transport'!AG$58="no"," ",ROUND(AB3826,4))</f>
        <v>0.79300000000000004</v>
      </c>
    </row>
    <row r="3827" spans="5:31" x14ac:dyDescent="0.25">
      <c r="E3827" s="110">
        <f t="shared" si="231"/>
        <v>0.79400000000000059</v>
      </c>
      <c r="F3827" s="110">
        <f>IF('3A-Rail transport'!$AG$56="no"," ",ROUND(E3827,4))</f>
        <v>0.79400000000000004</v>
      </c>
      <c r="G3827" s="110">
        <f>IF('3A-Rail transport'!$AG$57="no"," ",ROUND(E3827,4))</f>
        <v>0.79400000000000004</v>
      </c>
      <c r="H3827" s="110"/>
      <c r="S3827" s="110">
        <f t="shared" si="232"/>
        <v>0.79400000000000059</v>
      </c>
      <c r="T3827" s="110">
        <f>IF('3B-Air transport'!AG$66="no"," ",ROUND(S3827,4))</f>
        <v>0.79400000000000004</v>
      </c>
      <c r="U3827" s="110">
        <f>IF('3B-Air transport'!AG$67="no"," ",ROUND(S3827,4))</f>
        <v>0.79400000000000004</v>
      </c>
      <c r="V3827" s="110">
        <f>IF('3B-Air transport'!AG$68="no"," ",ROUND(S3827,4))</f>
        <v>0.79400000000000004</v>
      </c>
      <c r="W3827" s="110"/>
      <c r="AB3827" s="110">
        <f t="shared" si="233"/>
        <v>0.79400000000000059</v>
      </c>
      <c r="AC3827" s="110">
        <f>IF('3C-Water transport'!AG$56="no"," ",ROUND(AB3827,4))</f>
        <v>0.79400000000000004</v>
      </c>
      <c r="AD3827" s="110">
        <f>IF('3C-Water transport'!AG$57="no"," ",ROUND(AB3827,4))</f>
        <v>0.79400000000000004</v>
      </c>
      <c r="AE3827" s="110">
        <f>IF('3C-Water transport'!AG$58="no"," ",ROUND(AB3827,4))</f>
        <v>0.79400000000000004</v>
      </c>
    </row>
    <row r="3828" spans="5:31" x14ac:dyDescent="0.25">
      <c r="E3828" s="110">
        <f t="shared" si="231"/>
        <v>0.7950000000000006</v>
      </c>
      <c r="F3828" s="110">
        <f>IF('3A-Rail transport'!$AG$56="no"," ",ROUND(E3828,4))</f>
        <v>0.79500000000000004</v>
      </c>
      <c r="G3828" s="110">
        <f>IF('3A-Rail transport'!$AG$57="no"," ",ROUND(E3828,4))</f>
        <v>0.79500000000000004</v>
      </c>
      <c r="H3828" s="110"/>
      <c r="S3828" s="110">
        <f t="shared" si="232"/>
        <v>0.7950000000000006</v>
      </c>
      <c r="T3828" s="110">
        <f>IF('3B-Air transport'!AG$66="no"," ",ROUND(S3828,4))</f>
        <v>0.79500000000000004</v>
      </c>
      <c r="U3828" s="110">
        <f>IF('3B-Air transport'!AG$67="no"," ",ROUND(S3828,4))</f>
        <v>0.79500000000000004</v>
      </c>
      <c r="V3828" s="110">
        <f>IF('3B-Air transport'!AG$68="no"," ",ROUND(S3828,4))</f>
        <v>0.79500000000000004</v>
      </c>
      <c r="W3828" s="110"/>
      <c r="AB3828" s="110">
        <f t="shared" si="233"/>
        <v>0.7950000000000006</v>
      </c>
      <c r="AC3828" s="110">
        <f>IF('3C-Water transport'!AG$56="no"," ",ROUND(AB3828,4))</f>
        <v>0.79500000000000004</v>
      </c>
      <c r="AD3828" s="110">
        <f>IF('3C-Water transport'!AG$57="no"," ",ROUND(AB3828,4))</f>
        <v>0.79500000000000004</v>
      </c>
      <c r="AE3828" s="110">
        <f>IF('3C-Water transport'!AG$58="no"," ",ROUND(AB3828,4))</f>
        <v>0.79500000000000004</v>
      </c>
    </row>
    <row r="3829" spans="5:31" x14ac:dyDescent="0.25">
      <c r="E3829" s="110">
        <f t="shared" si="231"/>
        <v>0.7960000000000006</v>
      </c>
      <c r="F3829" s="110">
        <f>IF('3A-Rail transport'!$AG$56="no"," ",ROUND(E3829,4))</f>
        <v>0.79600000000000004</v>
      </c>
      <c r="G3829" s="110">
        <f>IF('3A-Rail transport'!$AG$57="no"," ",ROUND(E3829,4))</f>
        <v>0.79600000000000004</v>
      </c>
      <c r="H3829" s="110"/>
      <c r="S3829" s="110">
        <f t="shared" si="232"/>
        <v>0.7960000000000006</v>
      </c>
      <c r="T3829" s="110">
        <f>IF('3B-Air transport'!AG$66="no"," ",ROUND(S3829,4))</f>
        <v>0.79600000000000004</v>
      </c>
      <c r="U3829" s="110">
        <f>IF('3B-Air transport'!AG$67="no"," ",ROUND(S3829,4))</f>
        <v>0.79600000000000004</v>
      </c>
      <c r="V3829" s="110">
        <f>IF('3B-Air transport'!AG$68="no"," ",ROUND(S3829,4))</f>
        <v>0.79600000000000004</v>
      </c>
      <c r="W3829" s="110"/>
      <c r="AB3829" s="110">
        <f t="shared" si="233"/>
        <v>0.7960000000000006</v>
      </c>
      <c r="AC3829" s="110">
        <f>IF('3C-Water transport'!AG$56="no"," ",ROUND(AB3829,4))</f>
        <v>0.79600000000000004</v>
      </c>
      <c r="AD3829" s="110">
        <f>IF('3C-Water transport'!AG$57="no"," ",ROUND(AB3829,4))</f>
        <v>0.79600000000000004</v>
      </c>
      <c r="AE3829" s="110">
        <f>IF('3C-Water transport'!AG$58="no"," ",ROUND(AB3829,4))</f>
        <v>0.79600000000000004</v>
      </c>
    </row>
    <row r="3830" spans="5:31" x14ac:dyDescent="0.25">
      <c r="E3830" s="110">
        <f t="shared" si="231"/>
        <v>0.7970000000000006</v>
      </c>
      <c r="F3830" s="110">
        <f>IF('3A-Rail transport'!$AG$56="no"," ",ROUND(E3830,4))</f>
        <v>0.79700000000000004</v>
      </c>
      <c r="G3830" s="110">
        <f>IF('3A-Rail transport'!$AG$57="no"," ",ROUND(E3830,4))</f>
        <v>0.79700000000000004</v>
      </c>
      <c r="H3830" s="110"/>
      <c r="S3830" s="110">
        <f t="shared" si="232"/>
        <v>0.7970000000000006</v>
      </c>
      <c r="T3830" s="110">
        <f>IF('3B-Air transport'!AG$66="no"," ",ROUND(S3830,4))</f>
        <v>0.79700000000000004</v>
      </c>
      <c r="U3830" s="110">
        <f>IF('3B-Air transport'!AG$67="no"," ",ROUND(S3830,4))</f>
        <v>0.79700000000000004</v>
      </c>
      <c r="V3830" s="110">
        <f>IF('3B-Air transport'!AG$68="no"," ",ROUND(S3830,4))</f>
        <v>0.79700000000000004</v>
      </c>
      <c r="W3830" s="110"/>
      <c r="AB3830" s="110">
        <f t="shared" si="233"/>
        <v>0.7970000000000006</v>
      </c>
      <c r="AC3830" s="110">
        <f>IF('3C-Water transport'!AG$56="no"," ",ROUND(AB3830,4))</f>
        <v>0.79700000000000004</v>
      </c>
      <c r="AD3830" s="110">
        <f>IF('3C-Water transport'!AG$57="no"," ",ROUND(AB3830,4))</f>
        <v>0.79700000000000004</v>
      </c>
      <c r="AE3830" s="110">
        <f>IF('3C-Water transport'!AG$58="no"," ",ROUND(AB3830,4))</f>
        <v>0.79700000000000004</v>
      </c>
    </row>
    <row r="3831" spans="5:31" x14ac:dyDescent="0.25">
      <c r="E3831" s="110">
        <f t="shared" si="231"/>
        <v>0.7980000000000006</v>
      </c>
      <c r="F3831" s="110">
        <f>IF('3A-Rail transport'!$AG$56="no"," ",ROUND(E3831,4))</f>
        <v>0.79800000000000004</v>
      </c>
      <c r="G3831" s="110">
        <f>IF('3A-Rail transport'!$AG$57="no"," ",ROUND(E3831,4))</f>
        <v>0.79800000000000004</v>
      </c>
      <c r="H3831" s="110"/>
      <c r="S3831" s="110">
        <f t="shared" si="232"/>
        <v>0.7980000000000006</v>
      </c>
      <c r="T3831" s="110">
        <f>IF('3B-Air transport'!AG$66="no"," ",ROUND(S3831,4))</f>
        <v>0.79800000000000004</v>
      </c>
      <c r="U3831" s="110">
        <f>IF('3B-Air transport'!AG$67="no"," ",ROUND(S3831,4))</f>
        <v>0.79800000000000004</v>
      </c>
      <c r="V3831" s="110">
        <f>IF('3B-Air transport'!AG$68="no"," ",ROUND(S3831,4))</f>
        <v>0.79800000000000004</v>
      </c>
      <c r="W3831" s="110"/>
      <c r="AB3831" s="110">
        <f t="shared" si="233"/>
        <v>0.7980000000000006</v>
      </c>
      <c r="AC3831" s="110">
        <f>IF('3C-Water transport'!AG$56="no"," ",ROUND(AB3831,4))</f>
        <v>0.79800000000000004</v>
      </c>
      <c r="AD3831" s="110">
        <f>IF('3C-Water transport'!AG$57="no"," ",ROUND(AB3831,4))</f>
        <v>0.79800000000000004</v>
      </c>
      <c r="AE3831" s="110">
        <f>IF('3C-Water transport'!AG$58="no"," ",ROUND(AB3831,4))</f>
        <v>0.79800000000000004</v>
      </c>
    </row>
    <row r="3832" spans="5:31" x14ac:dyDescent="0.25">
      <c r="E3832" s="110">
        <f t="shared" si="231"/>
        <v>0.7990000000000006</v>
      </c>
      <c r="F3832" s="110">
        <f>IF('3A-Rail transport'!$AG$56="no"," ",ROUND(E3832,4))</f>
        <v>0.79900000000000004</v>
      </c>
      <c r="G3832" s="110">
        <f>IF('3A-Rail transport'!$AG$57="no"," ",ROUND(E3832,4))</f>
        <v>0.79900000000000004</v>
      </c>
      <c r="H3832" s="110"/>
      <c r="S3832" s="110">
        <f t="shared" si="232"/>
        <v>0.7990000000000006</v>
      </c>
      <c r="T3832" s="110">
        <f>IF('3B-Air transport'!AG$66="no"," ",ROUND(S3832,4))</f>
        <v>0.79900000000000004</v>
      </c>
      <c r="U3832" s="110">
        <f>IF('3B-Air transport'!AG$67="no"," ",ROUND(S3832,4))</f>
        <v>0.79900000000000004</v>
      </c>
      <c r="V3832" s="110">
        <f>IF('3B-Air transport'!AG$68="no"," ",ROUND(S3832,4))</f>
        <v>0.79900000000000004</v>
      </c>
      <c r="W3832" s="110"/>
      <c r="AB3832" s="110">
        <f t="shared" si="233"/>
        <v>0.7990000000000006</v>
      </c>
      <c r="AC3832" s="110">
        <f>IF('3C-Water transport'!AG$56="no"," ",ROUND(AB3832,4))</f>
        <v>0.79900000000000004</v>
      </c>
      <c r="AD3832" s="110">
        <f>IF('3C-Water transport'!AG$57="no"," ",ROUND(AB3832,4))</f>
        <v>0.79900000000000004</v>
      </c>
      <c r="AE3832" s="110">
        <f>IF('3C-Water transport'!AG$58="no"," ",ROUND(AB3832,4))</f>
        <v>0.79900000000000004</v>
      </c>
    </row>
    <row r="3833" spans="5:31" x14ac:dyDescent="0.25">
      <c r="E3833" s="110">
        <f t="shared" si="231"/>
        <v>0.8000000000000006</v>
      </c>
      <c r="F3833" s="110">
        <f>IF('3A-Rail transport'!$AG$56="no"," ",ROUND(E3833,4))</f>
        <v>0.8</v>
      </c>
      <c r="G3833" s="110">
        <f>IF('3A-Rail transport'!$AG$57="no"," ",ROUND(E3833,4))</f>
        <v>0.8</v>
      </c>
      <c r="H3833" s="110"/>
      <c r="S3833" s="110">
        <f t="shared" si="232"/>
        <v>0.8000000000000006</v>
      </c>
      <c r="T3833" s="110">
        <f>IF('3B-Air transport'!AG$66="no"," ",ROUND(S3833,4))</f>
        <v>0.8</v>
      </c>
      <c r="U3833" s="110">
        <f>IF('3B-Air transport'!AG$67="no"," ",ROUND(S3833,4))</f>
        <v>0.8</v>
      </c>
      <c r="V3833" s="110">
        <f>IF('3B-Air transport'!AG$68="no"," ",ROUND(S3833,4))</f>
        <v>0.8</v>
      </c>
      <c r="W3833" s="110"/>
      <c r="AB3833" s="110">
        <f t="shared" si="233"/>
        <v>0.8000000000000006</v>
      </c>
      <c r="AC3833" s="110">
        <f>IF('3C-Water transport'!AG$56="no"," ",ROUND(AB3833,4))</f>
        <v>0.8</v>
      </c>
      <c r="AD3833" s="110">
        <f>IF('3C-Water transport'!AG$57="no"," ",ROUND(AB3833,4))</f>
        <v>0.8</v>
      </c>
      <c r="AE3833" s="110">
        <f>IF('3C-Water transport'!AG$58="no"," ",ROUND(AB3833,4))</f>
        <v>0.8</v>
      </c>
    </row>
    <row r="3834" spans="5:31" x14ac:dyDescent="0.25">
      <c r="E3834" s="110">
        <f t="shared" si="231"/>
        <v>0.8010000000000006</v>
      </c>
      <c r="F3834" s="110">
        <f>IF('3A-Rail transport'!$AG$56="no"," ",ROUND(E3834,4))</f>
        <v>0.80100000000000005</v>
      </c>
      <c r="G3834" s="110">
        <f>IF('3A-Rail transport'!$AG$57="no"," ",ROUND(E3834,4))</f>
        <v>0.80100000000000005</v>
      </c>
      <c r="H3834" s="110"/>
      <c r="S3834" s="110">
        <f t="shared" si="232"/>
        <v>0.8010000000000006</v>
      </c>
      <c r="T3834" s="110">
        <f>IF('3B-Air transport'!AG$66="no"," ",ROUND(S3834,4))</f>
        <v>0.80100000000000005</v>
      </c>
      <c r="U3834" s="110">
        <f>IF('3B-Air transport'!AG$67="no"," ",ROUND(S3834,4))</f>
        <v>0.80100000000000005</v>
      </c>
      <c r="V3834" s="110">
        <f>IF('3B-Air transport'!AG$68="no"," ",ROUND(S3834,4))</f>
        <v>0.80100000000000005</v>
      </c>
      <c r="W3834" s="110"/>
      <c r="AB3834" s="110">
        <f t="shared" si="233"/>
        <v>0.8010000000000006</v>
      </c>
      <c r="AC3834" s="110">
        <f>IF('3C-Water transport'!AG$56="no"," ",ROUND(AB3834,4))</f>
        <v>0.80100000000000005</v>
      </c>
      <c r="AD3834" s="110">
        <f>IF('3C-Water transport'!AG$57="no"," ",ROUND(AB3834,4))</f>
        <v>0.80100000000000005</v>
      </c>
      <c r="AE3834" s="110">
        <f>IF('3C-Water transport'!AG$58="no"," ",ROUND(AB3834,4))</f>
        <v>0.80100000000000005</v>
      </c>
    </row>
    <row r="3835" spans="5:31" x14ac:dyDescent="0.25">
      <c r="E3835" s="110">
        <f t="shared" si="231"/>
        <v>0.8020000000000006</v>
      </c>
      <c r="F3835" s="110">
        <f>IF('3A-Rail transport'!$AG$56="no"," ",ROUND(E3835,4))</f>
        <v>0.80200000000000005</v>
      </c>
      <c r="G3835" s="110">
        <f>IF('3A-Rail transport'!$AG$57="no"," ",ROUND(E3835,4))</f>
        <v>0.80200000000000005</v>
      </c>
      <c r="H3835" s="110"/>
      <c r="S3835" s="110">
        <f t="shared" si="232"/>
        <v>0.8020000000000006</v>
      </c>
      <c r="T3835" s="110">
        <f>IF('3B-Air transport'!AG$66="no"," ",ROUND(S3835,4))</f>
        <v>0.80200000000000005</v>
      </c>
      <c r="U3835" s="110">
        <f>IF('3B-Air transport'!AG$67="no"," ",ROUND(S3835,4))</f>
        <v>0.80200000000000005</v>
      </c>
      <c r="V3835" s="110">
        <f>IF('3B-Air transport'!AG$68="no"," ",ROUND(S3835,4))</f>
        <v>0.80200000000000005</v>
      </c>
      <c r="W3835" s="110"/>
      <c r="AB3835" s="110">
        <f t="shared" si="233"/>
        <v>0.8020000000000006</v>
      </c>
      <c r="AC3835" s="110">
        <f>IF('3C-Water transport'!AG$56="no"," ",ROUND(AB3835,4))</f>
        <v>0.80200000000000005</v>
      </c>
      <c r="AD3835" s="110">
        <f>IF('3C-Water transport'!AG$57="no"," ",ROUND(AB3835,4))</f>
        <v>0.80200000000000005</v>
      </c>
      <c r="AE3835" s="110">
        <f>IF('3C-Water transport'!AG$58="no"," ",ROUND(AB3835,4))</f>
        <v>0.80200000000000005</v>
      </c>
    </row>
    <row r="3836" spans="5:31" x14ac:dyDescent="0.25">
      <c r="E3836" s="110">
        <f t="shared" si="231"/>
        <v>0.8030000000000006</v>
      </c>
      <c r="F3836" s="110">
        <f>IF('3A-Rail transport'!$AG$56="no"," ",ROUND(E3836,4))</f>
        <v>0.80300000000000005</v>
      </c>
      <c r="G3836" s="110">
        <f>IF('3A-Rail transport'!$AG$57="no"," ",ROUND(E3836,4))</f>
        <v>0.80300000000000005</v>
      </c>
      <c r="H3836" s="110"/>
      <c r="S3836" s="110">
        <f t="shared" si="232"/>
        <v>0.8030000000000006</v>
      </c>
      <c r="T3836" s="110">
        <f>IF('3B-Air transport'!AG$66="no"," ",ROUND(S3836,4))</f>
        <v>0.80300000000000005</v>
      </c>
      <c r="U3836" s="110">
        <f>IF('3B-Air transport'!AG$67="no"," ",ROUND(S3836,4))</f>
        <v>0.80300000000000005</v>
      </c>
      <c r="V3836" s="110">
        <f>IF('3B-Air transport'!AG$68="no"," ",ROUND(S3836,4))</f>
        <v>0.80300000000000005</v>
      </c>
      <c r="W3836" s="110"/>
      <c r="AB3836" s="110">
        <f t="shared" si="233"/>
        <v>0.8030000000000006</v>
      </c>
      <c r="AC3836" s="110">
        <f>IF('3C-Water transport'!AG$56="no"," ",ROUND(AB3836,4))</f>
        <v>0.80300000000000005</v>
      </c>
      <c r="AD3836" s="110">
        <f>IF('3C-Water transport'!AG$57="no"," ",ROUND(AB3836,4))</f>
        <v>0.80300000000000005</v>
      </c>
      <c r="AE3836" s="110">
        <f>IF('3C-Water transport'!AG$58="no"," ",ROUND(AB3836,4))</f>
        <v>0.80300000000000005</v>
      </c>
    </row>
    <row r="3837" spans="5:31" x14ac:dyDescent="0.25">
      <c r="E3837" s="110">
        <f t="shared" si="231"/>
        <v>0.8040000000000006</v>
      </c>
      <c r="F3837" s="110">
        <f>IF('3A-Rail transport'!$AG$56="no"," ",ROUND(E3837,4))</f>
        <v>0.80400000000000005</v>
      </c>
      <c r="G3837" s="110">
        <f>IF('3A-Rail transport'!$AG$57="no"," ",ROUND(E3837,4))</f>
        <v>0.80400000000000005</v>
      </c>
      <c r="H3837" s="110"/>
      <c r="S3837" s="110">
        <f t="shared" si="232"/>
        <v>0.8040000000000006</v>
      </c>
      <c r="T3837" s="110">
        <f>IF('3B-Air transport'!AG$66="no"," ",ROUND(S3837,4))</f>
        <v>0.80400000000000005</v>
      </c>
      <c r="U3837" s="110">
        <f>IF('3B-Air transport'!AG$67="no"," ",ROUND(S3837,4))</f>
        <v>0.80400000000000005</v>
      </c>
      <c r="V3837" s="110">
        <f>IF('3B-Air transport'!AG$68="no"," ",ROUND(S3837,4))</f>
        <v>0.80400000000000005</v>
      </c>
      <c r="W3837" s="110"/>
      <c r="AB3837" s="110">
        <f t="shared" si="233"/>
        <v>0.8040000000000006</v>
      </c>
      <c r="AC3837" s="110">
        <f>IF('3C-Water transport'!AG$56="no"," ",ROUND(AB3837,4))</f>
        <v>0.80400000000000005</v>
      </c>
      <c r="AD3837" s="110">
        <f>IF('3C-Water transport'!AG$57="no"," ",ROUND(AB3837,4))</f>
        <v>0.80400000000000005</v>
      </c>
      <c r="AE3837" s="110">
        <f>IF('3C-Water transport'!AG$58="no"," ",ROUND(AB3837,4))</f>
        <v>0.80400000000000005</v>
      </c>
    </row>
    <row r="3838" spans="5:31" x14ac:dyDescent="0.25">
      <c r="E3838" s="110">
        <f t="shared" si="231"/>
        <v>0.8050000000000006</v>
      </c>
      <c r="F3838" s="110">
        <f>IF('3A-Rail transport'!$AG$56="no"," ",ROUND(E3838,4))</f>
        <v>0.80500000000000005</v>
      </c>
      <c r="G3838" s="110">
        <f>IF('3A-Rail transport'!$AG$57="no"," ",ROUND(E3838,4))</f>
        <v>0.80500000000000005</v>
      </c>
      <c r="H3838" s="110"/>
      <c r="S3838" s="110">
        <f t="shared" si="232"/>
        <v>0.8050000000000006</v>
      </c>
      <c r="T3838" s="110">
        <f>IF('3B-Air transport'!AG$66="no"," ",ROUND(S3838,4))</f>
        <v>0.80500000000000005</v>
      </c>
      <c r="U3838" s="110">
        <f>IF('3B-Air transport'!AG$67="no"," ",ROUND(S3838,4))</f>
        <v>0.80500000000000005</v>
      </c>
      <c r="V3838" s="110">
        <f>IF('3B-Air transport'!AG$68="no"," ",ROUND(S3838,4))</f>
        <v>0.80500000000000005</v>
      </c>
      <c r="W3838" s="110"/>
      <c r="AB3838" s="110">
        <f t="shared" si="233"/>
        <v>0.8050000000000006</v>
      </c>
      <c r="AC3838" s="110">
        <f>IF('3C-Water transport'!AG$56="no"," ",ROUND(AB3838,4))</f>
        <v>0.80500000000000005</v>
      </c>
      <c r="AD3838" s="110">
        <f>IF('3C-Water transport'!AG$57="no"," ",ROUND(AB3838,4))</f>
        <v>0.80500000000000005</v>
      </c>
      <c r="AE3838" s="110">
        <f>IF('3C-Water transport'!AG$58="no"," ",ROUND(AB3838,4))</f>
        <v>0.80500000000000005</v>
      </c>
    </row>
    <row r="3839" spans="5:31" x14ac:dyDescent="0.25">
      <c r="E3839" s="110">
        <f t="shared" si="231"/>
        <v>0.8060000000000006</v>
      </c>
      <c r="F3839" s="110">
        <f>IF('3A-Rail transport'!$AG$56="no"," ",ROUND(E3839,4))</f>
        <v>0.80600000000000005</v>
      </c>
      <c r="G3839" s="110">
        <f>IF('3A-Rail transport'!$AG$57="no"," ",ROUND(E3839,4))</f>
        <v>0.80600000000000005</v>
      </c>
      <c r="H3839" s="110"/>
      <c r="S3839" s="110">
        <f t="shared" si="232"/>
        <v>0.8060000000000006</v>
      </c>
      <c r="T3839" s="110">
        <f>IF('3B-Air transport'!AG$66="no"," ",ROUND(S3839,4))</f>
        <v>0.80600000000000005</v>
      </c>
      <c r="U3839" s="110">
        <f>IF('3B-Air transport'!AG$67="no"," ",ROUND(S3839,4))</f>
        <v>0.80600000000000005</v>
      </c>
      <c r="V3839" s="110">
        <f>IF('3B-Air transport'!AG$68="no"," ",ROUND(S3839,4))</f>
        <v>0.80600000000000005</v>
      </c>
      <c r="W3839" s="110"/>
      <c r="AB3839" s="110">
        <f t="shared" si="233"/>
        <v>0.8060000000000006</v>
      </c>
      <c r="AC3839" s="110">
        <f>IF('3C-Water transport'!AG$56="no"," ",ROUND(AB3839,4))</f>
        <v>0.80600000000000005</v>
      </c>
      <c r="AD3839" s="110">
        <f>IF('3C-Water transport'!AG$57="no"," ",ROUND(AB3839,4))</f>
        <v>0.80600000000000005</v>
      </c>
      <c r="AE3839" s="110">
        <f>IF('3C-Water transport'!AG$58="no"," ",ROUND(AB3839,4))</f>
        <v>0.80600000000000005</v>
      </c>
    </row>
    <row r="3840" spans="5:31" x14ac:dyDescent="0.25">
      <c r="E3840" s="110">
        <f t="shared" si="231"/>
        <v>0.80700000000000061</v>
      </c>
      <c r="F3840" s="110">
        <f>IF('3A-Rail transport'!$AG$56="no"," ",ROUND(E3840,4))</f>
        <v>0.80700000000000005</v>
      </c>
      <c r="G3840" s="110">
        <f>IF('3A-Rail transport'!$AG$57="no"," ",ROUND(E3840,4))</f>
        <v>0.80700000000000005</v>
      </c>
      <c r="H3840" s="110"/>
      <c r="S3840" s="110">
        <f t="shared" si="232"/>
        <v>0.80700000000000061</v>
      </c>
      <c r="T3840" s="110">
        <f>IF('3B-Air transport'!AG$66="no"," ",ROUND(S3840,4))</f>
        <v>0.80700000000000005</v>
      </c>
      <c r="U3840" s="110">
        <f>IF('3B-Air transport'!AG$67="no"," ",ROUND(S3840,4))</f>
        <v>0.80700000000000005</v>
      </c>
      <c r="V3840" s="110">
        <f>IF('3B-Air transport'!AG$68="no"," ",ROUND(S3840,4))</f>
        <v>0.80700000000000005</v>
      </c>
      <c r="W3840" s="110"/>
      <c r="AB3840" s="110">
        <f t="shared" si="233"/>
        <v>0.80700000000000061</v>
      </c>
      <c r="AC3840" s="110">
        <f>IF('3C-Water transport'!AG$56="no"," ",ROUND(AB3840,4))</f>
        <v>0.80700000000000005</v>
      </c>
      <c r="AD3840" s="110">
        <f>IF('3C-Water transport'!AG$57="no"," ",ROUND(AB3840,4))</f>
        <v>0.80700000000000005</v>
      </c>
      <c r="AE3840" s="110">
        <f>IF('3C-Water transport'!AG$58="no"," ",ROUND(AB3840,4))</f>
        <v>0.80700000000000005</v>
      </c>
    </row>
    <row r="3841" spans="5:31" x14ac:dyDescent="0.25">
      <c r="E3841" s="110">
        <f t="shared" si="231"/>
        <v>0.80800000000000061</v>
      </c>
      <c r="F3841" s="110">
        <f>IF('3A-Rail transport'!$AG$56="no"," ",ROUND(E3841,4))</f>
        <v>0.80800000000000005</v>
      </c>
      <c r="G3841" s="110">
        <f>IF('3A-Rail transport'!$AG$57="no"," ",ROUND(E3841,4))</f>
        <v>0.80800000000000005</v>
      </c>
      <c r="H3841" s="110"/>
      <c r="S3841" s="110">
        <f t="shared" si="232"/>
        <v>0.80800000000000061</v>
      </c>
      <c r="T3841" s="110">
        <f>IF('3B-Air transport'!AG$66="no"," ",ROUND(S3841,4))</f>
        <v>0.80800000000000005</v>
      </c>
      <c r="U3841" s="110">
        <f>IF('3B-Air transport'!AG$67="no"," ",ROUND(S3841,4))</f>
        <v>0.80800000000000005</v>
      </c>
      <c r="V3841" s="110">
        <f>IF('3B-Air transport'!AG$68="no"," ",ROUND(S3841,4))</f>
        <v>0.80800000000000005</v>
      </c>
      <c r="W3841" s="110"/>
      <c r="AB3841" s="110">
        <f t="shared" si="233"/>
        <v>0.80800000000000061</v>
      </c>
      <c r="AC3841" s="110">
        <f>IF('3C-Water transport'!AG$56="no"," ",ROUND(AB3841,4))</f>
        <v>0.80800000000000005</v>
      </c>
      <c r="AD3841" s="110">
        <f>IF('3C-Water transport'!AG$57="no"," ",ROUND(AB3841,4))</f>
        <v>0.80800000000000005</v>
      </c>
      <c r="AE3841" s="110">
        <f>IF('3C-Water transport'!AG$58="no"," ",ROUND(AB3841,4))</f>
        <v>0.80800000000000005</v>
      </c>
    </row>
    <row r="3842" spans="5:31" x14ac:dyDescent="0.25">
      <c r="E3842" s="110">
        <f t="shared" si="231"/>
        <v>0.80900000000000061</v>
      </c>
      <c r="F3842" s="110">
        <f>IF('3A-Rail transport'!$AG$56="no"," ",ROUND(E3842,4))</f>
        <v>0.80900000000000005</v>
      </c>
      <c r="G3842" s="110">
        <f>IF('3A-Rail transport'!$AG$57="no"," ",ROUND(E3842,4))</f>
        <v>0.80900000000000005</v>
      </c>
      <c r="H3842" s="110"/>
      <c r="S3842" s="110">
        <f t="shared" si="232"/>
        <v>0.80900000000000061</v>
      </c>
      <c r="T3842" s="110">
        <f>IF('3B-Air transport'!AG$66="no"," ",ROUND(S3842,4))</f>
        <v>0.80900000000000005</v>
      </c>
      <c r="U3842" s="110">
        <f>IF('3B-Air transport'!AG$67="no"," ",ROUND(S3842,4))</f>
        <v>0.80900000000000005</v>
      </c>
      <c r="V3842" s="110">
        <f>IF('3B-Air transport'!AG$68="no"," ",ROUND(S3842,4))</f>
        <v>0.80900000000000005</v>
      </c>
      <c r="W3842" s="110"/>
      <c r="AB3842" s="110">
        <f t="shared" si="233"/>
        <v>0.80900000000000061</v>
      </c>
      <c r="AC3842" s="110">
        <f>IF('3C-Water transport'!AG$56="no"," ",ROUND(AB3842,4))</f>
        <v>0.80900000000000005</v>
      </c>
      <c r="AD3842" s="110">
        <f>IF('3C-Water transport'!AG$57="no"," ",ROUND(AB3842,4))</f>
        <v>0.80900000000000005</v>
      </c>
      <c r="AE3842" s="110">
        <f>IF('3C-Water transport'!AG$58="no"," ",ROUND(AB3842,4))</f>
        <v>0.80900000000000005</v>
      </c>
    </row>
    <row r="3843" spans="5:31" x14ac:dyDescent="0.25">
      <c r="E3843" s="110">
        <f t="shared" si="231"/>
        <v>0.81000000000000061</v>
      </c>
      <c r="F3843" s="110">
        <f>IF('3A-Rail transport'!$AG$56="no"," ",ROUND(E3843,4))</f>
        <v>0.81</v>
      </c>
      <c r="G3843" s="110">
        <f>IF('3A-Rail transport'!$AG$57="no"," ",ROUND(E3843,4))</f>
        <v>0.81</v>
      </c>
      <c r="H3843" s="110"/>
      <c r="S3843" s="110">
        <f t="shared" si="232"/>
        <v>0.81000000000000061</v>
      </c>
      <c r="T3843" s="110">
        <f>IF('3B-Air transport'!AG$66="no"," ",ROUND(S3843,4))</f>
        <v>0.81</v>
      </c>
      <c r="U3843" s="110">
        <f>IF('3B-Air transport'!AG$67="no"," ",ROUND(S3843,4))</f>
        <v>0.81</v>
      </c>
      <c r="V3843" s="110">
        <f>IF('3B-Air transport'!AG$68="no"," ",ROUND(S3843,4))</f>
        <v>0.81</v>
      </c>
      <c r="W3843" s="110"/>
      <c r="AB3843" s="110">
        <f t="shared" si="233"/>
        <v>0.81000000000000061</v>
      </c>
      <c r="AC3843" s="110">
        <f>IF('3C-Water transport'!AG$56="no"," ",ROUND(AB3843,4))</f>
        <v>0.81</v>
      </c>
      <c r="AD3843" s="110">
        <f>IF('3C-Water transport'!AG$57="no"," ",ROUND(AB3843,4))</f>
        <v>0.81</v>
      </c>
      <c r="AE3843" s="110">
        <f>IF('3C-Water transport'!AG$58="no"," ",ROUND(AB3843,4))</f>
        <v>0.81</v>
      </c>
    </row>
    <row r="3844" spans="5:31" x14ac:dyDescent="0.25">
      <c r="E3844" s="110">
        <f t="shared" si="231"/>
        <v>0.81100000000000061</v>
      </c>
      <c r="F3844" s="110">
        <f>IF('3A-Rail transport'!$AG$56="no"," ",ROUND(E3844,4))</f>
        <v>0.81100000000000005</v>
      </c>
      <c r="G3844" s="110">
        <f>IF('3A-Rail transport'!$AG$57="no"," ",ROUND(E3844,4))</f>
        <v>0.81100000000000005</v>
      </c>
      <c r="H3844" s="110"/>
      <c r="S3844" s="110">
        <f t="shared" si="232"/>
        <v>0.81100000000000061</v>
      </c>
      <c r="T3844" s="110">
        <f>IF('3B-Air transport'!AG$66="no"," ",ROUND(S3844,4))</f>
        <v>0.81100000000000005</v>
      </c>
      <c r="U3844" s="110">
        <f>IF('3B-Air transport'!AG$67="no"," ",ROUND(S3844,4))</f>
        <v>0.81100000000000005</v>
      </c>
      <c r="V3844" s="110">
        <f>IF('3B-Air transport'!AG$68="no"," ",ROUND(S3844,4))</f>
        <v>0.81100000000000005</v>
      </c>
      <c r="W3844" s="110"/>
      <c r="AB3844" s="110">
        <f t="shared" si="233"/>
        <v>0.81100000000000061</v>
      </c>
      <c r="AC3844" s="110">
        <f>IF('3C-Water transport'!AG$56="no"," ",ROUND(AB3844,4))</f>
        <v>0.81100000000000005</v>
      </c>
      <c r="AD3844" s="110">
        <f>IF('3C-Water transport'!AG$57="no"," ",ROUND(AB3844,4))</f>
        <v>0.81100000000000005</v>
      </c>
      <c r="AE3844" s="110">
        <f>IF('3C-Water transport'!AG$58="no"," ",ROUND(AB3844,4))</f>
        <v>0.81100000000000005</v>
      </c>
    </row>
    <row r="3845" spans="5:31" x14ac:dyDescent="0.25">
      <c r="E3845" s="110">
        <f t="shared" si="231"/>
        <v>0.81200000000000061</v>
      </c>
      <c r="F3845" s="110">
        <f>IF('3A-Rail transport'!$AG$56="no"," ",ROUND(E3845,4))</f>
        <v>0.81200000000000006</v>
      </c>
      <c r="G3845" s="110">
        <f>IF('3A-Rail transport'!$AG$57="no"," ",ROUND(E3845,4))</f>
        <v>0.81200000000000006</v>
      </c>
      <c r="H3845" s="110"/>
      <c r="S3845" s="110">
        <f t="shared" si="232"/>
        <v>0.81200000000000061</v>
      </c>
      <c r="T3845" s="110">
        <f>IF('3B-Air transport'!AG$66="no"," ",ROUND(S3845,4))</f>
        <v>0.81200000000000006</v>
      </c>
      <c r="U3845" s="110">
        <f>IF('3B-Air transport'!AG$67="no"," ",ROUND(S3845,4))</f>
        <v>0.81200000000000006</v>
      </c>
      <c r="V3845" s="110">
        <f>IF('3B-Air transport'!AG$68="no"," ",ROUND(S3845,4))</f>
        <v>0.81200000000000006</v>
      </c>
      <c r="W3845" s="110"/>
      <c r="AB3845" s="110">
        <f t="shared" si="233"/>
        <v>0.81200000000000061</v>
      </c>
      <c r="AC3845" s="110">
        <f>IF('3C-Water transport'!AG$56="no"," ",ROUND(AB3845,4))</f>
        <v>0.81200000000000006</v>
      </c>
      <c r="AD3845" s="110">
        <f>IF('3C-Water transport'!AG$57="no"," ",ROUND(AB3845,4))</f>
        <v>0.81200000000000006</v>
      </c>
      <c r="AE3845" s="110">
        <f>IF('3C-Water transport'!AG$58="no"," ",ROUND(AB3845,4))</f>
        <v>0.81200000000000006</v>
      </c>
    </row>
    <row r="3846" spans="5:31" x14ac:dyDescent="0.25">
      <c r="E3846" s="110">
        <f t="shared" si="231"/>
        <v>0.81300000000000061</v>
      </c>
      <c r="F3846" s="110">
        <f>IF('3A-Rail transport'!$AG$56="no"," ",ROUND(E3846,4))</f>
        <v>0.81299999999999994</v>
      </c>
      <c r="G3846" s="110">
        <f>IF('3A-Rail transport'!$AG$57="no"," ",ROUND(E3846,4))</f>
        <v>0.81299999999999994</v>
      </c>
      <c r="H3846" s="110"/>
      <c r="S3846" s="110">
        <f t="shared" si="232"/>
        <v>0.81300000000000061</v>
      </c>
      <c r="T3846" s="110">
        <f>IF('3B-Air transport'!AG$66="no"," ",ROUND(S3846,4))</f>
        <v>0.81299999999999994</v>
      </c>
      <c r="U3846" s="110">
        <f>IF('3B-Air transport'!AG$67="no"," ",ROUND(S3846,4))</f>
        <v>0.81299999999999994</v>
      </c>
      <c r="V3846" s="110">
        <f>IF('3B-Air transport'!AG$68="no"," ",ROUND(S3846,4))</f>
        <v>0.81299999999999994</v>
      </c>
      <c r="W3846" s="110"/>
      <c r="AB3846" s="110">
        <f t="shared" si="233"/>
        <v>0.81300000000000061</v>
      </c>
      <c r="AC3846" s="110">
        <f>IF('3C-Water transport'!AG$56="no"," ",ROUND(AB3846,4))</f>
        <v>0.81299999999999994</v>
      </c>
      <c r="AD3846" s="110">
        <f>IF('3C-Water transport'!AG$57="no"," ",ROUND(AB3846,4))</f>
        <v>0.81299999999999994</v>
      </c>
      <c r="AE3846" s="110">
        <f>IF('3C-Water transport'!AG$58="no"," ",ROUND(AB3846,4))</f>
        <v>0.81299999999999994</v>
      </c>
    </row>
    <row r="3847" spans="5:31" x14ac:dyDescent="0.25">
      <c r="E3847" s="110">
        <f t="shared" si="231"/>
        <v>0.81400000000000061</v>
      </c>
      <c r="F3847" s="110">
        <f>IF('3A-Rail transport'!$AG$56="no"," ",ROUND(E3847,4))</f>
        <v>0.81399999999999995</v>
      </c>
      <c r="G3847" s="110">
        <f>IF('3A-Rail transport'!$AG$57="no"," ",ROUND(E3847,4))</f>
        <v>0.81399999999999995</v>
      </c>
      <c r="H3847" s="110"/>
      <c r="S3847" s="110">
        <f t="shared" si="232"/>
        <v>0.81400000000000061</v>
      </c>
      <c r="T3847" s="110">
        <f>IF('3B-Air transport'!AG$66="no"," ",ROUND(S3847,4))</f>
        <v>0.81399999999999995</v>
      </c>
      <c r="U3847" s="110">
        <f>IF('3B-Air transport'!AG$67="no"," ",ROUND(S3847,4))</f>
        <v>0.81399999999999995</v>
      </c>
      <c r="V3847" s="110">
        <f>IF('3B-Air transport'!AG$68="no"," ",ROUND(S3847,4))</f>
        <v>0.81399999999999995</v>
      </c>
      <c r="W3847" s="110"/>
      <c r="AB3847" s="110">
        <f t="shared" si="233"/>
        <v>0.81400000000000061</v>
      </c>
      <c r="AC3847" s="110">
        <f>IF('3C-Water transport'!AG$56="no"," ",ROUND(AB3847,4))</f>
        <v>0.81399999999999995</v>
      </c>
      <c r="AD3847" s="110">
        <f>IF('3C-Water transport'!AG$57="no"," ",ROUND(AB3847,4))</f>
        <v>0.81399999999999995</v>
      </c>
      <c r="AE3847" s="110">
        <f>IF('3C-Water transport'!AG$58="no"," ",ROUND(AB3847,4))</f>
        <v>0.81399999999999995</v>
      </c>
    </row>
    <row r="3848" spans="5:31" x14ac:dyDescent="0.25">
      <c r="E3848" s="110">
        <f t="shared" si="231"/>
        <v>0.81500000000000061</v>
      </c>
      <c r="F3848" s="110">
        <f>IF('3A-Rail transport'!$AG$56="no"," ",ROUND(E3848,4))</f>
        <v>0.81499999999999995</v>
      </c>
      <c r="G3848" s="110">
        <f>IF('3A-Rail transport'!$AG$57="no"," ",ROUND(E3848,4))</f>
        <v>0.81499999999999995</v>
      </c>
      <c r="H3848" s="110"/>
      <c r="S3848" s="110">
        <f t="shared" si="232"/>
        <v>0.81500000000000061</v>
      </c>
      <c r="T3848" s="110">
        <f>IF('3B-Air transport'!AG$66="no"," ",ROUND(S3848,4))</f>
        <v>0.81499999999999995</v>
      </c>
      <c r="U3848" s="110">
        <f>IF('3B-Air transport'!AG$67="no"," ",ROUND(S3848,4))</f>
        <v>0.81499999999999995</v>
      </c>
      <c r="V3848" s="110">
        <f>IF('3B-Air transport'!AG$68="no"," ",ROUND(S3848,4))</f>
        <v>0.81499999999999995</v>
      </c>
      <c r="W3848" s="110"/>
      <c r="AB3848" s="110">
        <f t="shared" si="233"/>
        <v>0.81500000000000061</v>
      </c>
      <c r="AC3848" s="110">
        <f>IF('3C-Water transport'!AG$56="no"," ",ROUND(AB3848,4))</f>
        <v>0.81499999999999995</v>
      </c>
      <c r="AD3848" s="110">
        <f>IF('3C-Water transport'!AG$57="no"," ",ROUND(AB3848,4))</f>
        <v>0.81499999999999995</v>
      </c>
      <c r="AE3848" s="110">
        <f>IF('3C-Water transport'!AG$58="no"," ",ROUND(AB3848,4))</f>
        <v>0.81499999999999995</v>
      </c>
    </row>
    <row r="3849" spans="5:31" x14ac:dyDescent="0.25">
      <c r="E3849" s="110">
        <f t="shared" si="231"/>
        <v>0.81600000000000061</v>
      </c>
      <c r="F3849" s="110">
        <f>IF('3A-Rail transport'!$AG$56="no"," ",ROUND(E3849,4))</f>
        <v>0.81599999999999995</v>
      </c>
      <c r="G3849" s="110">
        <f>IF('3A-Rail transport'!$AG$57="no"," ",ROUND(E3849,4))</f>
        <v>0.81599999999999995</v>
      </c>
      <c r="H3849" s="110"/>
      <c r="S3849" s="110">
        <f t="shared" si="232"/>
        <v>0.81600000000000061</v>
      </c>
      <c r="T3849" s="110">
        <f>IF('3B-Air transport'!AG$66="no"," ",ROUND(S3849,4))</f>
        <v>0.81599999999999995</v>
      </c>
      <c r="U3849" s="110">
        <f>IF('3B-Air transport'!AG$67="no"," ",ROUND(S3849,4))</f>
        <v>0.81599999999999995</v>
      </c>
      <c r="V3849" s="110">
        <f>IF('3B-Air transport'!AG$68="no"," ",ROUND(S3849,4))</f>
        <v>0.81599999999999995</v>
      </c>
      <c r="W3849" s="110"/>
      <c r="AB3849" s="110">
        <f t="shared" si="233"/>
        <v>0.81600000000000061</v>
      </c>
      <c r="AC3849" s="110">
        <f>IF('3C-Water transport'!AG$56="no"," ",ROUND(AB3849,4))</f>
        <v>0.81599999999999995</v>
      </c>
      <c r="AD3849" s="110">
        <f>IF('3C-Water transport'!AG$57="no"," ",ROUND(AB3849,4))</f>
        <v>0.81599999999999995</v>
      </c>
      <c r="AE3849" s="110">
        <f>IF('3C-Water transport'!AG$58="no"," ",ROUND(AB3849,4))</f>
        <v>0.81599999999999995</v>
      </c>
    </row>
    <row r="3850" spans="5:31" x14ac:dyDescent="0.25">
      <c r="E3850" s="110">
        <f t="shared" si="231"/>
        <v>0.81700000000000061</v>
      </c>
      <c r="F3850" s="110">
        <f>IF('3A-Rail transport'!$AG$56="no"," ",ROUND(E3850,4))</f>
        <v>0.81699999999999995</v>
      </c>
      <c r="G3850" s="110">
        <f>IF('3A-Rail transport'!$AG$57="no"," ",ROUND(E3850,4))</f>
        <v>0.81699999999999995</v>
      </c>
      <c r="H3850" s="110"/>
      <c r="S3850" s="110">
        <f t="shared" si="232"/>
        <v>0.81700000000000061</v>
      </c>
      <c r="T3850" s="110">
        <f>IF('3B-Air transport'!AG$66="no"," ",ROUND(S3850,4))</f>
        <v>0.81699999999999995</v>
      </c>
      <c r="U3850" s="110">
        <f>IF('3B-Air transport'!AG$67="no"," ",ROUND(S3850,4))</f>
        <v>0.81699999999999995</v>
      </c>
      <c r="V3850" s="110">
        <f>IF('3B-Air transport'!AG$68="no"," ",ROUND(S3850,4))</f>
        <v>0.81699999999999995</v>
      </c>
      <c r="W3850" s="110"/>
      <c r="AB3850" s="110">
        <f t="shared" si="233"/>
        <v>0.81700000000000061</v>
      </c>
      <c r="AC3850" s="110">
        <f>IF('3C-Water transport'!AG$56="no"," ",ROUND(AB3850,4))</f>
        <v>0.81699999999999995</v>
      </c>
      <c r="AD3850" s="110">
        <f>IF('3C-Water transport'!AG$57="no"," ",ROUND(AB3850,4))</f>
        <v>0.81699999999999995</v>
      </c>
      <c r="AE3850" s="110">
        <f>IF('3C-Water transport'!AG$58="no"," ",ROUND(AB3850,4))</f>
        <v>0.81699999999999995</v>
      </c>
    </row>
    <row r="3851" spans="5:31" x14ac:dyDescent="0.25">
      <c r="E3851" s="110">
        <f t="shared" si="231"/>
        <v>0.81800000000000062</v>
      </c>
      <c r="F3851" s="110">
        <f>IF('3A-Rail transport'!$AG$56="no"," ",ROUND(E3851,4))</f>
        <v>0.81799999999999995</v>
      </c>
      <c r="G3851" s="110">
        <f>IF('3A-Rail transport'!$AG$57="no"," ",ROUND(E3851,4))</f>
        <v>0.81799999999999995</v>
      </c>
      <c r="H3851" s="110"/>
      <c r="S3851" s="110">
        <f t="shared" si="232"/>
        <v>0.81800000000000062</v>
      </c>
      <c r="T3851" s="110">
        <f>IF('3B-Air transport'!AG$66="no"," ",ROUND(S3851,4))</f>
        <v>0.81799999999999995</v>
      </c>
      <c r="U3851" s="110">
        <f>IF('3B-Air transport'!AG$67="no"," ",ROUND(S3851,4))</f>
        <v>0.81799999999999995</v>
      </c>
      <c r="V3851" s="110">
        <f>IF('3B-Air transport'!AG$68="no"," ",ROUND(S3851,4))</f>
        <v>0.81799999999999995</v>
      </c>
      <c r="W3851" s="110"/>
      <c r="AB3851" s="110">
        <f t="shared" si="233"/>
        <v>0.81800000000000062</v>
      </c>
      <c r="AC3851" s="110">
        <f>IF('3C-Water transport'!AG$56="no"," ",ROUND(AB3851,4))</f>
        <v>0.81799999999999995</v>
      </c>
      <c r="AD3851" s="110">
        <f>IF('3C-Water transport'!AG$57="no"," ",ROUND(AB3851,4))</f>
        <v>0.81799999999999995</v>
      </c>
      <c r="AE3851" s="110">
        <f>IF('3C-Water transport'!AG$58="no"," ",ROUND(AB3851,4))</f>
        <v>0.81799999999999995</v>
      </c>
    </row>
    <row r="3852" spans="5:31" x14ac:dyDescent="0.25">
      <c r="E3852" s="110">
        <f t="shared" si="231"/>
        <v>0.81900000000000062</v>
      </c>
      <c r="F3852" s="110">
        <f>IF('3A-Rail transport'!$AG$56="no"," ",ROUND(E3852,4))</f>
        <v>0.81899999999999995</v>
      </c>
      <c r="G3852" s="110">
        <f>IF('3A-Rail transport'!$AG$57="no"," ",ROUND(E3852,4))</f>
        <v>0.81899999999999995</v>
      </c>
      <c r="H3852" s="110"/>
      <c r="S3852" s="110">
        <f t="shared" si="232"/>
        <v>0.81900000000000062</v>
      </c>
      <c r="T3852" s="110">
        <f>IF('3B-Air transport'!AG$66="no"," ",ROUND(S3852,4))</f>
        <v>0.81899999999999995</v>
      </c>
      <c r="U3852" s="110">
        <f>IF('3B-Air transport'!AG$67="no"," ",ROUND(S3852,4))</f>
        <v>0.81899999999999995</v>
      </c>
      <c r="V3852" s="110">
        <f>IF('3B-Air transport'!AG$68="no"," ",ROUND(S3852,4))</f>
        <v>0.81899999999999995</v>
      </c>
      <c r="W3852" s="110"/>
      <c r="AB3852" s="110">
        <f t="shared" si="233"/>
        <v>0.81900000000000062</v>
      </c>
      <c r="AC3852" s="110">
        <f>IF('3C-Water transport'!AG$56="no"," ",ROUND(AB3852,4))</f>
        <v>0.81899999999999995</v>
      </c>
      <c r="AD3852" s="110">
        <f>IF('3C-Water transport'!AG$57="no"," ",ROUND(AB3852,4))</f>
        <v>0.81899999999999995</v>
      </c>
      <c r="AE3852" s="110">
        <f>IF('3C-Water transport'!AG$58="no"," ",ROUND(AB3852,4))</f>
        <v>0.81899999999999995</v>
      </c>
    </row>
    <row r="3853" spans="5:31" x14ac:dyDescent="0.25">
      <c r="E3853" s="110">
        <f t="shared" si="231"/>
        <v>0.82000000000000062</v>
      </c>
      <c r="F3853" s="110">
        <f>IF('3A-Rail transport'!$AG$56="no"," ",ROUND(E3853,4))</f>
        <v>0.82</v>
      </c>
      <c r="G3853" s="110">
        <f>IF('3A-Rail transport'!$AG$57="no"," ",ROUND(E3853,4))</f>
        <v>0.82</v>
      </c>
      <c r="H3853" s="110"/>
      <c r="S3853" s="110">
        <f t="shared" si="232"/>
        <v>0.82000000000000062</v>
      </c>
      <c r="T3853" s="110">
        <f>IF('3B-Air transport'!AG$66="no"," ",ROUND(S3853,4))</f>
        <v>0.82</v>
      </c>
      <c r="U3853" s="110">
        <f>IF('3B-Air transport'!AG$67="no"," ",ROUND(S3853,4))</f>
        <v>0.82</v>
      </c>
      <c r="V3853" s="110">
        <f>IF('3B-Air transport'!AG$68="no"," ",ROUND(S3853,4))</f>
        <v>0.82</v>
      </c>
      <c r="W3853" s="110"/>
      <c r="AB3853" s="110">
        <f t="shared" si="233"/>
        <v>0.82000000000000062</v>
      </c>
      <c r="AC3853" s="110">
        <f>IF('3C-Water transport'!AG$56="no"," ",ROUND(AB3853,4))</f>
        <v>0.82</v>
      </c>
      <c r="AD3853" s="110">
        <f>IF('3C-Water transport'!AG$57="no"," ",ROUND(AB3853,4))</f>
        <v>0.82</v>
      </c>
      <c r="AE3853" s="110">
        <f>IF('3C-Water transport'!AG$58="no"," ",ROUND(AB3853,4))</f>
        <v>0.82</v>
      </c>
    </row>
    <row r="3854" spans="5:31" x14ac:dyDescent="0.25">
      <c r="E3854" s="110">
        <f t="shared" si="231"/>
        <v>0.82100000000000062</v>
      </c>
      <c r="F3854" s="110">
        <f>IF('3A-Rail transport'!$AG$56="no"," ",ROUND(E3854,4))</f>
        <v>0.82099999999999995</v>
      </c>
      <c r="G3854" s="110">
        <f>IF('3A-Rail transport'!$AG$57="no"," ",ROUND(E3854,4))</f>
        <v>0.82099999999999995</v>
      </c>
      <c r="H3854" s="110"/>
      <c r="S3854" s="110">
        <f t="shared" si="232"/>
        <v>0.82100000000000062</v>
      </c>
      <c r="T3854" s="110">
        <f>IF('3B-Air transport'!AG$66="no"," ",ROUND(S3854,4))</f>
        <v>0.82099999999999995</v>
      </c>
      <c r="U3854" s="110">
        <f>IF('3B-Air transport'!AG$67="no"," ",ROUND(S3854,4))</f>
        <v>0.82099999999999995</v>
      </c>
      <c r="V3854" s="110">
        <f>IF('3B-Air transport'!AG$68="no"," ",ROUND(S3854,4))</f>
        <v>0.82099999999999995</v>
      </c>
      <c r="W3854" s="110"/>
      <c r="AB3854" s="110">
        <f t="shared" si="233"/>
        <v>0.82100000000000062</v>
      </c>
      <c r="AC3854" s="110">
        <f>IF('3C-Water transport'!AG$56="no"," ",ROUND(AB3854,4))</f>
        <v>0.82099999999999995</v>
      </c>
      <c r="AD3854" s="110">
        <f>IF('3C-Water transport'!AG$57="no"," ",ROUND(AB3854,4))</f>
        <v>0.82099999999999995</v>
      </c>
      <c r="AE3854" s="110">
        <f>IF('3C-Water transport'!AG$58="no"," ",ROUND(AB3854,4))</f>
        <v>0.82099999999999995</v>
      </c>
    </row>
    <row r="3855" spans="5:31" x14ac:dyDescent="0.25">
      <c r="E3855" s="110">
        <f t="shared" si="231"/>
        <v>0.82200000000000062</v>
      </c>
      <c r="F3855" s="110">
        <f>IF('3A-Rail transport'!$AG$56="no"," ",ROUND(E3855,4))</f>
        <v>0.82199999999999995</v>
      </c>
      <c r="G3855" s="110">
        <f>IF('3A-Rail transport'!$AG$57="no"," ",ROUND(E3855,4))</f>
        <v>0.82199999999999995</v>
      </c>
      <c r="H3855" s="110"/>
      <c r="S3855" s="110">
        <f t="shared" si="232"/>
        <v>0.82200000000000062</v>
      </c>
      <c r="T3855" s="110">
        <f>IF('3B-Air transport'!AG$66="no"," ",ROUND(S3855,4))</f>
        <v>0.82199999999999995</v>
      </c>
      <c r="U3855" s="110">
        <f>IF('3B-Air transport'!AG$67="no"," ",ROUND(S3855,4))</f>
        <v>0.82199999999999995</v>
      </c>
      <c r="V3855" s="110">
        <f>IF('3B-Air transport'!AG$68="no"," ",ROUND(S3855,4))</f>
        <v>0.82199999999999995</v>
      </c>
      <c r="W3855" s="110"/>
      <c r="AB3855" s="110">
        <f t="shared" si="233"/>
        <v>0.82200000000000062</v>
      </c>
      <c r="AC3855" s="110">
        <f>IF('3C-Water transport'!AG$56="no"," ",ROUND(AB3855,4))</f>
        <v>0.82199999999999995</v>
      </c>
      <c r="AD3855" s="110">
        <f>IF('3C-Water transport'!AG$57="no"," ",ROUND(AB3855,4))</f>
        <v>0.82199999999999995</v>
      </c>
      <c r="AE3855" s="110">
        <f>IF('3C-Water transport'!AG$58="no"," ",ROUND(AB3855,4))</f>
        <v>0.82199999999999995</v>
      </c>
    </row>
    <row r="3856" spans="5:31" x14ac:dyDescent="0.25">
      <c r="E3856" s="110">
        <f t="shared" si="231"/>
        <v>0.82300000000000062</v>
      </c>
      <c r="F3856" s="110">
        <f>IF('3A-Rail transport'!$AG$56="no"," ",ROUND(E3856,4))</f>
        <v>0.82299999999999995</v>
      </c>
      <c r="G3856" s="110">
        <f>IF('3A-Rail transport'!$AG$57="no"," ",ROUND(E3856,4))</f>
        <v>0.82299999999999995</v>
      </c>
      <c r="H3856" s="110"/>
      <c r="S3856" s="110">
        <f t="shared" si="232"/>
        <v>0.82300000000000062</v>
      </c>
      <c r="T3856" s="110">
        <f>IF('3B-Air transport'!AG$66="no"," ",ROUND(S3856,4))</f>
        <v>0.82299999999999995</v>
      </c>
      <c r="U3856" s="110">
        <f>IF('3B-Air transport'!AG$67="no"," ",ROUND(S3856,4))</f>
        <v>0.82299999999999995</v>
      </c>
      <c r="V3856" s="110">
        <f>IF('3B-Air transport'!AG$68="no"," ",ROUND(S3856,4))</f>
        <v>0.82299999999999995</v>
      </c>
      <c r="W3856" s="110"/>
      <c r="AB3856" s="110">
        <f t="shared" si="233"/>
        <v>0.82300000000000062</v>
      </c>
      <c r="AC3856" s="110">
        <f>IF('3C-Water transport'!AG$56="no"," ",ROUND(AB3856,4))</f>
        <v>0.82299999999999995</v>
      </c>
      <c r="AD3856" s="110">
        <f>IF('3C-Water transport'!AG$57="no"," ",ROUND(AB3856,4))</f>
        <v>0.82299999999999995</v>
      </c>
      <c r="AE3856" s="110">
        <f>IF('3C-Water transport'!AG$58="no"," ",ROUND(AB3856,4))</f>
        <v>0.82299999999999995</v>
      </c>
    </row>
    <row r="3857" spans="5:31" x14ac:dyDescent="0.25">
      <c r="E3857" s="110">
        <f t="shared" si="231"/>
        <v>0.82400000000000062</v>
      </c>
      <c r="F3857" s="110">
        <f>IF('3A-Rail transport'!$AG$56="no"," ",ROUND(E3857,4))</f>
        <v>0.82399999999999995</v>
      </c>
      <c r="G3857" s="110">
        <f>IF('3A-Rail transport'!$AG$57="no"," ",ROUND(E3857,4))</f>
        <v>0.82399999999999995</v>
      </c>
      <c r="H3857" s="110"/>
      <c r="S3857" s="110">
        <f t="shared" si="232"/>
        <v>0.82400000000000062</v>
      </c>
      <c r="T3857" s="110">
        <f>IF('3B-Air transport'!AG$66="no"," ",ROUND(S3857,4))</f>
        <v>0.82399999999999995</v>
      </c>
      <c r="U3857" s="110">
        <f>IF('3B-Air transport'!AG$67="no"," ",ROUND(S3857,4))</f>
        <v>0.82399999999999995</v>
      </c>
      <c r="V3857" s="110">
        <f>IF('3B-Air transport'!AG$68="no"," ",ROUND(S3857,4))</f>
        <v>0.82399999999999995</v>
      </c>
      <c r="W3857" s="110"/>
      <c r="AB3857" s="110">
        <f t="shared" si="233"/>
        <v>0.82400000000000062</v>
      </c>
      <c r="AC3857" s="110">
        <f>IF('3C-Water transport'!AG$56="no"," ",ROUND(AB3857,4))</f>
        <v>0.82399999999999995</v>
      </c>
      <c r="AD3857" s="110">
        <f>IF('3C-Water transport'!AG$57="no"," ",ROUND(AB3857,4))</f>
        <v>0.82399999999999995</v>
      </c>
      <c r="AE3857" s="110">
        <f>IF('3C-Water transport'!AG$58="no"," ",ROUND(AB3857,4))</f>
        <v>0.82399999999999995</v>
      </c>
    </row>
    <row r="3858" spans="5:31" x14ac:dyDescent="0.25">
      <c r="E3858" s="110">
        <f t="shared" si="231"/>
        <v>0.82500000000000062</v>
      </c>
      <c r="F3858" s="110">
        <f>IF('3A-Rail transport'!$AG$56="no"," ",ROUND(E3858,4))</f>
        <v>0.82499999999999996</v>
      </c>
      <c r="G3858" s="110">
        <f>IF('3A-Rail transport'!$AG$57="no"," ",ROUND(E3858,4))</f>
        <v>0.82499999999999996</v>
      </c>
      <c r="H3858" s="110"/>
      <c r="S3858" s="110">
        <f t="shared" si="232"/>
        <v>0.82500000000000062</v>
      </c>
      <c r="T3858" s="110">
        <f>IF('3B-Air transport'!AG$66="no"," ",ROUND(S3858,4))</f>
        <v>0.82499999999999996</v>
      </c>
      <c r="U3858" s="110">
        <f>IF('3B-Air transport'!AG$67="no"," ",ROUND(S3858,4))</f>
        <v>0.82499999999999996</v>
      </c>
      <c r="V3858" s="110">
        <f>IF('3B-Air transport'!AG$68="no"," ",ROUND(S3858,4))</f>
        <v>0.82499999999999996</v>
      </c>
      <c r="W3858" s="110"/>
      <c r="AB3858" s="110">
        <f t="shared" si="233"/>
        <v>0.82500000000000062</v>
      </c>
      <c r="AC3858" s="110">
        <f>IF('3C-Water transport'!AG$56="no"," ",ROUND(AB3858,4))</f>
        <v>0.82499999999999996</v>
      </c>
      <c r="AD3858" s="110">
        <f>IF('3C-Water transport'!AG$57="no"," ",ROUND(AB3858,4))</f>
        <v>0.82499999999999996</v>
      </c>
      <c r="AE3858" s="110">
        <f>IF('3C-Water transport'!AG$58="no"," ",ROUND(AB3858,4))</f>
        <v>0.82499999999999996</v>
      </c>
    </row>
    <row r="3859" spans="5:31" x14ac:dyDescent="0.25">
      <c r="E3859" s="110">
        <f t="shared" si="231"/>
        <v>0.82600000000000062</v>
      </c>
      <c r="F3859" s="110">
        <f>IF('3A-Rail transport'!$AG$56="no"," ",ROUND(E3859,4))</f>
        <v>0.82599999999999996</v>
      </c>
      <c r="G3859" s="110">
        <f>IF('3A-Rail transport'!$AG$57="no"," ",ROUND(E3859,4))</f>
        <v>0.82599999999999996</v>
      </c>
      <c r="H3859" s="110"/>
      <c r="S3859" s="110">
        <f t="shared" si="232"/>
        <v>0.82600000000000062</v>
      </c>
      <c r="T3859" s="110">
        <f>IF('3B-Air transport'!AG$66="no"," ",ROUND(S3859,4))</f>
        <v>0.82599999999999996</v>
      </c>
      <c r="U3859" s="110">
        <f>IF('3B-Air transport'!AG$67="no"," ",ROUND(S3859,4))</f>
        <v>0.82599999999999996</v>
      </c>
      <c r="V3859" s="110">
        <f>IF('3B-Air transport'!AG$68="no"," ",ROUND(S3859,4))</f>
        <v>0.82599999999999996</v>
      </c>
      <c r="W3859" s="110"/>
      <c r="AB3859" s="110">
        <f t="shared" si="233"/>
        <v>0.82600000000000062</v>
      </c>
      <c r="AC3859" s="110">
        <f>IF('3C-Water transport'!AG$56="no"," ",ROUND(AB3859,4))</f>
        <v>0.82599999999999996</v>
      </c>
      <c r="AD3859" s="110">
        <f>IF('3C-Water transport'!AG$57="no"," ",ROUND(AB3859,4))</f>
        <v>0.82599999999999996</v>
      </c>
      <c r="AE3859" s="110">
        <f>IF('3C-Water transport'!AG$58="no"," ",ROUND(AB3859,4))</f>
        <v>0.82599999999999996</v>
      </c>
    </row>
    <row r="3860" spans="5:31" x14ac:dyDescent="0.25">
      <c r="E3860" s="110">
        <f t="shared" si="231"/>
        <v>0.82700000000000062</v>
      </c>
      <c r="F3860" s="110">
        <f>IF('3A-Rail transport'!$AG$56="no"," ",ROUND(E3860,4))</f>
        <v>0.82699999999999996</v>
      </c>
      <c r="G3860" s="110">
        <f>IF('3A-Rail transport'!$AG$57="no"," ",ROUND(E3860,4))</f>
        <v>0.82699999999999996</v>
      </c>
      <c r="H3860" s="110"/>
      <c r="S3860" s="110">
        <f t="shared" si="232"/>
        <v>0.82700000000000062</v>
      </c>
      <c r="T3860" s="110">
        <f>IF('3B-Air transport'!AG$66="no"," ",ROUND(S3860,4))</f>
        <v>0.82699999999999996</v>
      </c>
      <c r="U3860" s="110">
        <f>IF('3B-Air transport'!AG$67="no"," ",ROUND(S3860,4))</f>
        <v>0.82699999999999996</v>
      </c>
      <c r="V3860" s="110">
        <f>IF('3B-Air transport'!AG$68="no"," ",ROUND(S3860,4))</f>
        <v>0.82699999999999996</v>
      </c>
      <c r="W3860" s="110"/>
      <c r="AB3860" s="110">
        <f t="shared" si="233"/>
        <v>0.82700000000000062</v>
      </c>
      <c r="AC3860" s="110">
        <f>IF('3C-Water transport'!AG$56="no"," ",ROUND(AB3860,4))</f>
        <v>0.82699999999999996</v>
      </c>
      <c r="AD3860" s="110">
        <f>IF('3C-Water transport'!AG$57="no"," ",ROUND(AB3860,4))</f>
        <v>0.82699999999999996</v>
      </c>
      <c r="AE3860" s="110">
        <f>IF('3C-Water transport'!AG$58="no"," ",ROUND(AB3860,4))</f>
        <v>0.82699999999999996</v>
      </c>
    </row>
    <row r="3861" spans="5:31" x14ac:dyDescent="0.25">
      <c r="E3861" s="110">
        <f t="shared" si="231"/>
        <v>0.82800000000000062</v>
      </c>
      <c r="F3861" s="110">
        <f>IF('3A-Rail transport'!$AG$56="no"," ",ROUND(E3861,4))</f>
        <v>0.82799999999999996</v>
      </c>
      <c r="G3861" s="110">
        <f>IF('3A-Rail transport'!$AG$57="no"," ",ROUND(E3861,4))</f>
        <v>0.82799999999999996</v>
      </c>
      <c r="H3861" s="110"/>
      <c r="S3861" s="110">
        <f t="shared" si="232"/>
        <v>0.82800000000000062</v>
      </c>
      <c r="T3861" s="110">
        <f>IF('3B-Air transport'!AG$66="no"," ",ROUND(S3861,4))</f>
        <v>0.82799999999999996</v>
      </c>
      <c r="U3861" s="110">
        <f>IF('3B-Air transport'!AG$67="no"," ",ROUND(S3861,4))</f>
        <v>0.82799999999999996</v>
      </c>
      <c r="V3861" s="110">
        <f>IF('3B-Air transport'!AG$68="no"," ",ROUND(S3861,4))</f>
        <v>0.82799999999999996</v>
      </c>
      <c r="W3861" s="110"/>
      <c r="AB3861" s="110">
        <f t="shared" si="233"/>
        <v>0.82800000000000062</v>
      </c>
      <c r="AC3861" s="110">
        <f>IF('3C-Water transport'!AG$56="no"," ",ROUND(AB3861,4))</f>
        <v>0.82799999999999996</v>
      </c>
      <c r="AD3861" s="110">
        <f>IF('3C-Water transport'!AG$57="no"," ",ROUND(AB3861,4))</f>
        <v>0.82799999999999996</v>
      </c>
      <c r="AE3861" s="110">
        <f>IF('3C-Water transport'!AG$58="no"," ",ROUND(AB3861,4))</f>
        <v>0.82799999999999996</v>
      </c>
    </row>
    <row r="3862" spans="5:31" x14ac:dyDescent="0.25">
      <c r="E3862" s="110">
        <f t="shared" si="231"/>
        <v>0.82900000000000063</v>
      </c>
      <c r="F3862" s="110">
        <f>IF('3A-Rail transport'!$AG$56="no"," ",ROUND(E3862,4))</f>
        <v>0.82899999999999996</v>
      </c>
      <c r="G3862" s="110">
        <f>IF('3A-Rail transport'!$AG$57="no"," ",ROUND(E3862,4))</f>
        <v>0.82899999999999996</v>
      </c>
      <c r="H3862" s="110"/>
      <c r="S3862" s="110">
        <f t="shared" si="232"/>
        <v>0.82900000000000063</v>
      </c>
      <c r="T3862" s="110">
        <f>IF('3B-Air transport'!AG$66="no"," ",ROUND(S3862,4))</f>
        <v>0.82899999999999996</v>
      </c>
      <c r="U3862" s="110">
        <f>IF('3B-Air transport'!AG$67="no"," ",ROUND(S3862,4))</f>
        <v>0.82899999999999996</v>
      </c>
      <c r="V3862" s="110">
        <f>IF('3B-Air transport'!AG$68="no"," ",ROUND(S3862,4))</f>
        <v>0.82899999999999996</v>
      </c>
      <c r="W3862" s="110"/>
      <c r="AB3862" s="110">
        <f t="shared" si="233"/>
        <v>0.82900000000000063</v>
      </c>
      <c r="AC3862" s="110">
        <f>IF('3C-Water transport'!AG$56="no"," ",ROUND(AB3862,4))</f>
        <v>0.82899999999999996</v>
      </c>
      <c r="AD3862" s="110">
        <f>IF('3C-Water transport'!AG$57="no"," ",ROUND(AB3862,4))</f>
        <v>0.82899999999999996</v>
      </c>
      <c r="AE3862" s="110">
        <f>IF('3C-Water transport'!AG$58="no"," ",ROUND(AB3862,4))</f>
        <v>0.82899999999999996</v>
      </c>
    </row>
    <row r="3863" spans="5:31" x14ac:dyDescent="0.25">
      <c r="E3863" s="110">
        <f t="shared" si="231"/>
        <v>0.83000000000000063</v>
      </c>
      <c r="F3863" s="110">
        <f>IF('3A-Rail transport'!$AG$56="no"," ",ROUND(E3863,4))</f>
        <v>0.83</v>
      </c>
      <c r="G3863" s="110">
        <f>IF('3A-Rail transport'!$AG$57="no"," ",ROUND(E3863,4))</f>
        <v>0.83</v>
      </c>
      <c r="H3863" s="110"/>
      <c r="S3863" s="110">
        <f t="shared" si="232"/>
        <v>0.83000000000000063</v>
      </c>
      <c r="T3863" s="110">
        <f>IF('3B-Air transport'!AG$66="no"," ",ROUND(S3863,4))</f>
        <v>0.83</v>
      </c>
      <c r="U3863" s="110">
        <f>IF('3B-Air transport'!AG$67="no"," ",ROUND(S3863,4))</f>
        <v>0.83</v>
      </c>
      <c r="V3863" s="110">
        <f>IF('3B-Air transport'!AG$68="no"," ",ROUND(S3863,4))</f>
        <v>0.83</v>
      </c>
      <c r="W3863" s="110"/>
      <c r="AB3863" s="110">
        <f t="shared" si="233"/>
        <v>0.83000000000000063</v>
      </c>
      <c r="AC3863" s="110">
        <f>IF('3C-Water transport'!AG$56="no"," ",ROUND(AB3863,4))</f>
        <v>0.83</v>
      </c>
      <c r="AD3863" s="110">
        <f>IF('3C-Water transport'!AG$57="no"," ",ROUND(AB3863,4))</f>
        <v>0.83</v>
      </c>
      <c r="AE3863" s="110">
        <f>IF('3C-Water transport'!AG$58="no"," ",ROUND(AB3863,4))</f>
        <v>0.83</v>
      </c>
    </row>
    <row r="3864" spans="5:31" x14ac:dyDescent="0.25">
      <c r="E3864" s="110">
        <f t="shared" si="231"/>
        <v>0.83100000000000063</v>
      </c>
      <c r="F3864" s="110">
        <f>IF('3A-Rail transport'!$AG$56="no"," ",ROUND(E3864,4))</f>
        <v>0.83099999999999996</v>
      </c>
      <c r="G3864" s="110">
        <f>IF('3A-Rail transport'!$AG$57="no"," ",ROUND(E3864,4))</f>
        <v>0.83099999999999996</v>
      </c>
      <c r="H3864" s="110"/>
      <c r="S3864" s="110">
        <f t="shared" si="232"/>
        <v>0.83100000000000063</v>
      </c>
      <c r="T3864" s="110">
        <f>IF('3B-Air transport'!AG$66="no"," ",ROUND(S3864,4))</f>
        <v>0.83099999999999996</v>
      </c>
      <c r="U3864" s="110">
        <f>IF('3B-Air transport'!AG$67="no"," ",ROUND(S3864,4))</f>
        <v>0.83099999999999996</v>
      </c>
      <c r="V3864" s="110">
        <f>IF('3B-Air transport'!AG$68="no"," ",ROUND(S3864,4))</f>
        <v>0.83099999999999996</v>
      </c>
      <c r="W3864" s="110"/>
      <c r="AB3864" s="110">
        <f t="shared" si="233"/>
        <v>0.83100000000000063</v>
      </c>
      <c r="AC3864" s="110">
        <f>IF('3C-Water transport'!AG$56="no"," ",ROUND(AB3864,4))</f>
        <v>0.83099999999999996</v>
      </c>
      <c r="AD3864" s="110">
        <f>IF('3C-Water transport'!AG$57="no"," ",ROUND(AB3864,4))</f>
        <v>0.83099999999999996</v>
      </c>
      <c r="AE3864" s="110">
        <f>IF('3C-Water transport'!AG$58="no"," ",ROUND(AB3864,4))</f>
        <v>0.83099999999999996</v>
      </c>
    </row>
    <row r="3865" spans="5:31" x14ac:dyDescent="0.25">
      <c r="E3865" s="110">
        <f t="shared" si="231"/>
        <v>0.83200000000000063</v>
      </c>
      <c r="F3865" s="110">
        <f>IF('3A-Rail transport'!$AG$56="no"," ",ROUND(E3865,4))</f>
        <v>0.83199999999999996</v>
      </c>
      <c r="G3865" s="110">
        <f>IF('3A-Rail transport'!$AG$57="no"," ",ROUND(E3865,4))</f>
        <v>0.83199999999999996</v>
      </c>
      <c r="H3865" s="110"/>
      <c r="S3865" s="110">
        <f t="shared" si="232"/>
        <v>0.83200000000000063</v>
      </c>
      <c r="T3865" s="110">
        <f>IF('3B-Air transport'!AG$66="no"," ",ROUND(S3865,4))</f>
        <v>0.83199999999999996</v>
      </c>
      <c r="U3865" s="110">
        <f>IF('3B-Air transport'!AG$67="no"," ",ROUND(S3865,4))</f>
        <v>0.83199999999999996</v>
      </c>
      <c r="V3865" s="110">
        <f>IF('3B-Air transport'!AG$68="no"," ",ROUND(S3865,4))</f>
        <v>0.83199999999999996</v>
      </c>
      <c r="W3865" s="110"/>
      <c r="AB3865" s="110">
        <f t="shared" si="233"/>
        <v>0.83200000000000063</v>
      </c>
      <c r="AC3865" s="110">
        <f>IF('3C-Water transport'!AG$56="no"," ",ROUND(AB3865,4))</f>
        <v>0.83199999999999996</v>
      </c>
      <c r="AD3865" s="110">
        <f>IF('3C-Water transport'!AG$57="no"," ",ROUND(AB3865,4))</f>
        <v>0.83199999999999996</v>
      </c>
      <c r="AE3865" s="110">
        <f>IF('3C-Water transport'!AG$58="no"," ",ROUND(AB3865,4))</f>
        <v>0.83199999999999996</v>
      </c>
    </row>
    <row r="3866" spans="5:31" x14ac:dyDescent="0.25">
      <c r="E3866" s="110">
        <f t="shared" ref="E3866:E3929" si="234">E3865+0.001</f>
        <v>0.83300000000000063</v>
      </c>
      <c r="F3866" s="110">
        <f>IF('3A-Rail transport'!$AG$56="no"," ",ROUND(E3866,4))</f>
        <v>0.83299999999999996</v>
      </c>
      <c r="G3866" s="110">
        <f>IF('3A-Rail transport'!$AG$57="no"," ",ROUND(E3866,4))</f>
        <v>0.83299999999999996</v>
      </c>
      <c r="H3866" s="110"/>
      <c r="S3866" s="110">
        <f t="shared" ref="S3866:S3929" si="235">S3865+0.001</f>
        <v>0.83300000000000063</v>
      </c>
      <c r="T3866" s="110">
        <f>IF('3B-Air transport'!AG$66="no"," ",ROUND(S3866,4))</f>
        <v>0.83299999999999996</v>
      </c>
      <c r="U3866" s="110">
        <f>IF('3B-Air transport'!AG$67="no"," ",ROUND(S3866,4))</f>
        <v>0.83299999999999996</v>
      </c>
      <c r="V3866" s="110">
        <f>IF('3B-Air transport'!AG$68="no"," ",ROUND(S3866,4))</f>
        <v>0.83299999999999996</v>
      </c>
      <c r="W3866" s="110"/>
      <c r="AB3866" s="110">
        <f t="shared" ref="AB3866:AB3929" si="236">AB3865+0.001</f>
        <v>0.83300000000000063</v>
      </c>
      <c r="AC3866" s="110">
        <f>IF('3C-Water transport'!AG$56="no"," ",ROUND(AB3866,4))</f>
        <v>0.83299999999999996</v>
      </c>
      <c r="AD3866" s="110">
        <f>IF('3C-Water transport'!AG$57="no"," ",ROUND(AB3866,4))</f>
        <v>0.83299999999999996</v>
      </c>
      <c r="AE3866" s="110">
        <f>IF('3C-Water transport'!AG$58="no"," ",ROUND(AB3866,4))</f>
        <v>0.83299999999999996</v>
      </c>
    </row>
    <row r="3867" spans="5:31" x14ac:dyDescent="0.25">
      <c r="E3867" s="110">
        <f t="shared" si="234"/>
        <v>0.83400000000000063</v>
      </c>
      <c r="F3867" s="110">
        <f>IF('3A-Rail transport'!$AG$56="no"," ",ROUND(E3867,4))</f>
        <v>0.83399999999999996</v>
      </c>
      <c r="G3867" s="110">
        <f>IF('3A-Rail transport'!$AG$57="no"," ",ROUND(E3867,4))</f>
        <v>0.83399999999999996</v>
      </c>
      <c r="H3867" s="110"/>
      <c r="S3867" s="110">
        <f t="shared" si="235"/>
        <v>0.83400000000000063</v>
      </c>
      <c r="T3867" s="110">
        <f>IF('3B-Air transport'!AG$66="no"," ",ROUND(S3867,4))</f>
        <v>0.83399999999999996</v>
      </c>
      <c r="U3867" s="110">
        <f>IF('3B-Air transport'!AG$67="no"," ",ROUND(S3867,4))</f>
        <v>0.83399999999999996</v>
      </c>
      <c r="V3867" s="110">
        <f>IF('3B-Air transport'!AG$68="no"," ",ROUND(S3867,4))</f>
        <v>0.83399999999999996</v>
      </c>
      <c r="W3867" s="110"/>
      <c r="AB3867" s="110">
        <f t="shared" si="236"/>
        <v>0.83400000000000063</v>
      </c>
      <c r="AC3867" s="110">
        <f>IF('3C-Water transport'!AG$56="no"," ",ROUND(AB3867,4))</f>
        <v>0.83399999999999996</v>
      </c>
      <c r="AD3867" s="110">
        <f>IF('3C-Water transport'!AG$57="no"," ",ROUND(AB3867,4))</f>
        <v>0.83399999999999996</v>
      </c>
      <c r="AE3867" s="110">
        <f>IF('3C-Water transport'!AG$58="no"," ",ROUND(AB3867,4))</f>
        <v>0.83399999999999996</v>
      </c>
    </row>
    <row r="3868" spans="5:31" x14ac:dyDescent="0.25">
      <c r="E3868" s="110">
        <f t="shared" si="234"/>
        <v>0.83500000000000063</v>
      </c>
      <c r="F3868" s="110">
        <f>IF('3A-Rail transport'!$AG$56="no"," ",ROUND(E3868,4))</f>
        <v>0.83499999999999996</v>
      </c>
      <c r="G3868" s="110">
        <f>IF('3A-Rail transport'!$AG$57="no"," ",ROUND(E3868,4))</f>
        <v>0.83499999999999996</v>
      </c>
      <c r="H3868" s="110"/>
      <c r="S3868" s="110">
        <f t="shared" si="235"/>
        <v>0.83500000000000063</v>
      </c>
      <c r="T3868" s="110">
        <f>IF('3B-Air transport'!AG$66="no"," ",ROUND(S3868,4))</f>
        <v>0.83499999999999996</v>
      </c>
      <c r="U3868" s="110">
        <f>IF('3B-Air transport'!AG$67="no"," ",ROUND(S3868,4))</f>
        <v>0.83499999999999996</v>
      </c>
      <c r="V3868" s="110">
        <f>IF('3B-Air transport'!AG$68="no"," ",ROUND(S3868,4))</f>
        <v>0.83499999999999996</v>
      </c>
      <c r="W3868" s="110"/>
      <c r="AB3868" s="110">
        <f t="shared" si="236"/>
        <v>0.83500000000000063</v>
      </c>
      <c r="AC3868" s="110">
        <f>IF('3C-Water transport'!AG$56="no"," ",ROUND(AB3868,4))</f>
        <v>0.83499999999999996</v>
      </c>
      <c r="AD3868" s="110">
        <f>IF('3C-Water transport'!AG$57="no"," ",ROUND(AB3868,4))</f>
        <v>0.83499999999999996</v>
      </c>
      <c r="AE3868" s="110">
        <f>IF('3C-Water transport'!AG$58="no"," ",ROUND(AB3868,4))</f>
        <v>0.83499999999999996</v>
      </c>
    </row>
    <row r="3869" spans="5:31" x14ac:dyDescent="0.25">
      <c r="E3869" s="110">
        <f t="shared" si="234"/>
        <v>0.83600000000000063</v>
      </c>
      <c r="F3869" s="110">
        <f>IF('3A-Rail transport'!$AG$56="no"," ",ROUND(E3869,4))</f>
        <v>0.83599999999999997</v>
      </c>
      <c r="G3869" s="110">
        <f>IF('3A-Rail transport'!$AG$57="no"," ",ROUND(E3869,4))</f>
        <v>0.83599999999999997</v>
      </c>
      <c r="H3869" s="110"/>
      <c r="S3869" s="110">
        <f t="shared" si="235"/>
        <v>0.83600000000000063</v>
      </c>
      <c r="T3869" s="110">
        <f>IF('3B-Air transport'!AG$66="no"," ",ROUND(S3869,4))</f>
        <v>0.83599999999999997</v>
      </c>
      <c r="U3869" s="110">
        <f>IF('3B-Air transport'!AG$67="no"," ",ROUND(S3869,4))</f>
        <v>0.83599999999999997</v>
      </c>
      <c r="V3869" s="110">
        <f>IF('3B-Air transport'!AG$68="no"," ",ROUND(S3869,4))</f>
        <v>0.83599999999999997</v>
      </c>
      <c r="W3869" s="110"/>
      <c r="AB3869" s="110">
        <f t="shared" si="236"/>
        <v>0.83600000000000063</v>
      </c>
      <c r="AC3869" s="110">
        <f>IF('3C-Water transport'!AG$56="no"," ",ROUND(AB3869,4))</f>
        <v>0.83599999999999997</v>
      </c>
      <c r="AD3869" s="110">
        <f>IF('3C-Water transport'!AG$57="no"," ",ROUND(AB3869,4))</f>
        <v>0.83599999999999997</v>
      </c>
      <c r="AE3869" s="110">
        <f>IF('3C-Water transport'!AG$58="no"," ",ROUND(AB3869,4))</f>
        <v>0.83599999999999997</v>
      </c>
    </row>
    <row r="3870" spans="5:31" x14ac:dyDescent="0.25">
      <c r="E3870" s="110">
        <f t="shared" si="234"/>
        <v>0.83700000000000063</v>
      </c>
      <c r="F3870" s="110">
        <f>IF('3A-Rail transport'!$AG$56="no"," ",ROUND(E3870,4))</f>
        <v>0.83699999999999997</v>
      </c>
      <c r="G3870" s="110">
        <f>IF('3A-Rail transport'!$AG$57="no"," ",ROUND(E3870,4))</f>
        <v>0.83699999999999997</v>
      </c>
      <c r="H3870" s="110"/>
      <c r="S3870" s="110">
        <f t="shared" si="235"/>
        <v>0.83700000000000063</v>
      </c>
      <c r="T3870" s="110">
        <f>IF('3B-Air transport'!AG$66="no"," ",ROUND(S3870,4))</f>
        <v>0.83699999999999997</v>
      </c>
      <c r="U3870" s="110">
        <f>IF('3B-Air transport'!AG$67="no"," ",ROUND(S3870,4))</f>
        <v>0.83699999999999997</v>
      </c>
      <c r="V3870" s="110">
        <f>IF('3B-Air transport'!AG$68="no"," ",ROUND(S3870,4))</f>
        <v>0.83699999999999997</v>
      </c>
      <c r="W3870" s="110"/>
      <c r="AB3870" s="110">
        <f t="shared" si="236"/>
        <v>0.83700000000000063</v>
      </c>
      <c r="AC3870" s="110">
        <f>IF('3C-Water transport'!AG$56="no"," ",ROUND(AB3870,4))</f>
        <v>0.83699999999999997</v>
      </c>
      <c r="AD3870" s="110">
        <f>IF('3C-Water transport'!AG$57="no"," ",ROUND(AB3870,4))</f>
        <v>0.83699999999999997</v>
      </c>
      <c r="AE3870" s="110">
        <f>IF('3C-Water transport'!AG$58="no"," ",ROUND(AB3870,4))</f>
        <v>0.83699999999999997</v>
      </c>
    </row>
    <row r="3871" spans="5:31" x14ac:dyDescent="0.25">
      <c r="E3871" s="110">
        <f t="shared" si="234"/>
        <v>0.83800000000000063</v>
      </c>
      <c r="F3871" s="110">
        <f>IF('3A-Rail transport'!$AG$56="no"," ",ROUND(E3871,4))</f>
        <v>0.83799999999999997</v>
      </c>
      <c r="G3871" s="110">
        <f>IF('3A-Rail transport'!$AG$57="no"," ",ROUND(E3871,4))</f>
        <v>0.83799999999999997</v>
      </c>
      <c r="H3871" s="110"/>
      <c r="S3871" s="110">
        <f t="shared" si="235"/>
        <v>0.83800000000000063</v>
      </c>
      <c r="T3871" s="110">
        <f>IF('3B-Air transport'!AG$66="no"," ",ROUND(S3871,4))</f>
        <v>0.83799999999999997</v>
      </c>
      <c r="U3871" s="110">
        <f>IF('3B-Air transport'!AG$67="no"," ",ROUND(S3871,4))</f>
        <v>0.83799999999999997</v>
      </c>
      <c r="V3871" s="110">
        <f>IF('3B-Air transport'!AG$68="no"," ",ROUND(S3871,4))</f>
        <v>0.83799999999999997</v>
      </c>
      <c r="W3871" s="110"/>
      <c r="AB3871" s="110">
        <f t="shared" si="236"/>
        <v>0.83800000000000063</v>
      </c>
      <c r="AC3871" s="110">
        <f>IF('3C-Water transport'!AG$56="no"," ",ROUND(AB3871,4))</f>
        <v>0.83799999999999997</v>
      </c>
      <c r="AD3871" s="110">
        <f>IF('3C-Water transport'!AG$57="no"," ",ROUND(AB3871,4))</f>
        <v>0.83799999999999997</v>
      </c>
      <c r="AE3871" s="110">
        <f>IF('3C-Water transport'!AG$58="no"," ",ROUND(AB3871,4))</f>
        <v>0.83799999999999997</v>
      </c>
    </row>
    <row r="3872" spans="5:31" x14ac:dyDescent="0.25">
      <c r="E3872" s="110">
        <f t="shared" si="234"/>
        <v>0.83900000000000063</v>
      </c>
      <c r="F3872" s="110">
        <f>IF('3A-Rail transport'!$AG$56="no"," ",ROUND(E3872,4))</f>
        <v>0.83899999999999997</v>
      </c>
      <c r="G3872" s="110">
        <f>IF('3A-Rail transport'!$AG$57="no"," ",ROUND(E3872,4))</f>
        <v>0.83899999999999997</v>
      </c>
      <c r="H3872" s="110"/>
      <c r="S3872" s="110">
        <f t="shared" si="235"/>
        <v>0.83900000000000063</v>
      </c>
      <c r="T3872" s="110">
        <f>IF('3B-Air transport'!AG$66="no"," ",ROUND(S3872,4))</f>
        <v>0.83899999999999997</v>
      </c>
      <c r="U3872" s="110">
        <f>IF('3B-Air transport'!AG$67="no"," ",ROUND(S3872,4))</f>
        <v>0.83899999999999997</v>
      </c>
      <c r="V3872" s="110">
        <f>IF('3B-Air transport'!AG$68="no"," ",ROUND(S3872,4))</f>
        <v>0.83899999999999997</v>
      </c>
      <c r="W3872" s="110"/>
      <c r="AB3872" s="110">
        <f t="shared" si="236"/>
        <v>0.83900000000000063</v>
      </c>
      <c r="AC3872" s="110">
        <f>IF('3C-Water transport'!AG$56="no"," ",ROUND(AB3872,4))</f>
        <v>0.83899999999999997</v>
      </c>
      <c r="AD3872" s="110">
        <f>IF('3C-Water transport'!AG$57="no"," ",ROUND(AB3872,4))</f>
        <v>0.83899999999999997</v>
      </c>
      <c r="AE3872" s="110">
        <f>IF('3C-Water transport'!AG$58="no"," ",ROUND(AB3872,4))</f>
        <v>0.83899999999999997</v>
      </c>
    </row>
    <row r="3873" spans="5:31" x14ac:dyDescent="0.25">
      <c r="E3873" s="110">
        <f t="shared" si="234"/>
        <v>0.84000000000000064</v>
      </c>
      <c r="F3873" s="110">
        <f>IF('3A-Rail transport'!$AG$56="no"," ",ROUND(E3873,4))</f>
        <v>0.84</v>
      </c>
      <c r="G3873" s="110">
        <f>IF('3A-Rail transport'!$AG$57="no"," ",ROUND(E3873,4))</f>
        <v>0.84</v>
      </c>
      <c r="H3873" s="110"/>
      <c r="S3873" s="110">
        <f t="shared" si="235"/>
        <v>0.84000000000000064</v>
      </c>
      <c r="T3873" s="110">
        <f>IF('3B-Air transport'!AG$66="no"," ",ROUND(S3873,4))</f>
        <v>0.84</v>
      </c>
      <c r="U3873" s="110">
        <f>IF('3B-Air transport'!AG$67="no"," ",ROUND(S3873,4))</f>
        <v>0.84</v>
      </c>
      <c r="V3873" s="110">
        <f>IF('3B-Air transport'!AG$68="no"," ",ROUND(S3873,4))</f>
        <v>0.84</v>
      </c>
      <c r="W3873" s="110"/>
      <c r="AB3873" s="110">
        <f t="shared" si="236"/>
        <v>0.84000000000000064</v>
      </c>
      <c r="AC3873" s="110">
        <f>IF('3C-Water transport'!AG$56="no"," ",ROUND(AB3873,4))</f>
        <v>0.84</v>
      </c>
      <c r="AD3873" s="110">
        <f>IF('3C-Water transport'!AG$57="no"," ",ROUND(AB3873,4))</f>
        <v>0.84</v>
      </c>
      <c r="AE3873" s="110">
        <f>IF('3C-Water transport'!AG$58="no"," ",ROUND(AB3873,4))</f>
        <v>0.84</v>
      </c>
    </row>
    <row r="3874" spans="5:31" x14ac:dyDescent="0.25">
      <c r="E3874" s="110">
        <f t="shared" si="234"/>
        <v>0.84100000000000064</v>
      </c>
      <c r="F3874" s="110">
        <f>IF('3A-Rail transport'!$AG$56="no"," ",ROUND(E3874,4))</f>
        <v>0.84099999999999997</v>
      </c>
      <c r="G3874" s="110">
        <f>IF('3A-Rail transport'!$AG$57="no"," ",ROUND(E3874,4))</f>
        <v>0.84099999999999997</v>
      </c>
      <c r="H3874" s="110"/>
      <c r="S3874" s="110">
        <f t="shared" si="235"/>
        <v>0.84100000000000064</v>
      </c>
      <c r="T3874" s="110">
        <f>IF('3B-Air transport'!AG$66="no"," ",ROUND(S3874,4))</f>
        <v>0.84099999999999997</v>
      </c>
      <c r="U3874" s="110">
        <f>IF('3B-Air transport'!AG$67="no"," ",ROUND(S3874,4))</f>
        <v>0.84099999999999997</v>
      </c>
      <c r="V3874" s="110">
        <f>IF('3B-Air transport'!AG$68="no"," ",ROUND(S3874,4))</f>
        <v>0.84099999999999997</v>
      </c>
      <c r="W3874" s="110"/>
      <c r="AB3874" s="110">
        <f t="shared" si="236"/>
        <v>0.84100000000000064</v>
      </c>
      <c r="AC3874" s="110">
        <f>IF('3C-Water transport'!AG$56="no"," ",ROUND(AB3874,4))</f>
        <v>0.84099999999999997</v>
      </c>
      <c r="AD3874" s="110">
        <f>IF('3C-Water transport'!AG$57="no"," ",ROUND(AB3874,4))</f>
        <v>0.84099999999999997</v>
      </c>
      <c r="AE3874" s="110">
        <f>IF('3C-Water transport'!AG$58="no"," ",ROUND(AB3874,4))</f>
        <v>0.84099999999999997</v>
      </c>
    </row>
    <row r="3875" spans="5:31" x14ac:dyDescent="0.25">
      <c r="E3875" s="110">
        <f t="shared" si="234"/>
        <v>0.84200000000000064</v>
      </c>
      <c r="F3875" s="110">
        <f>IF('3A-Rail transport'!$AG$56="no"," ",ROUND(E3875,4))</f>
        <v>0.84199999999999997</v>
      </c>
      <c r="G3875" s="110">
        <f>IF('3A-Rail transport'!$AG$57="no"," ",ROUND(E3875,4))</f>
        <v>0.84199999999999997</v>
      </c>
      <c r="H3875" s="110"/>
      <c r="S3875" s="110">
        <f t="shared" si="235"/>
        <v>0.84200000000000064</v>
      </c>
      <c r="T3875" s="110">
        <f>IF('3B-Air transport'!AG$66="no"," ",ROUND(S3875,4))</f>
        <v>0.84199999999999997</v>
      </c>
      <c r="U3875" s="110">
        <f>IF('3B-Air transport'!AG$67="no"," ",ROUND(S3875,4))</f>
        <v>0.84199999999999997</v>
      </c>
      <c r="V3875" s="110">
        <f>IF('3B-Air transport'!AG$68="no"," ",ROUND(S3875,4))</f>
        <v>0.84199999999999997</v>
      </c>
      <c r="W3875" s="110"/>
      <c r="AB3875" s="110">
        <f t="shared" si="236"/>
        <v>0.84200000000000064</v>
      </c>
      <c r="AC3875" s="110">
        <f>IF('3C-Water transport'!AG$56="no"," ",ROUND(AB3875,4))</f>
        <v>0.84199999999999997</v>
      </c>
      <c r="AD3875" s="110">
        <f>IF('3C-Water transport'!AG$57="no"," ",ROUND(AB3875,4))</f>
        <v>0.84199999999999997</v>
      </c>
      <c r="AE3875" s="110">
        <f>IF('3C-Water transport'!AG$58="no"," ",ROUND(AB3875,4))</f>
        <v>0.84199999999999997</v>
      </c>
    </row>
    <row r="3876" spans="5:31" x14ac:dyDescent="0.25">
      <c r="E3876" s="110">
        <f t="shared" si="234"/>
        <v>0.84300000000000064</v>
      </c>
      <c r="F3876" s="110">
        <f>IF('3A-Rail transport'!$AG$56="no"," ",ROUND(E3876,4))</f>
        <v>0.84299999999999997</v>
      </c>
      <c r="G3876" s="110">
        <f>IF('3A-Rail transport'!$AG$57="no"," ",ROUND(E3876,4))</f>
        <v>0.84299999999999997</v>
      </c>
      <c r="H3876" s="110"/>
      <c r="S3876" s="110">
        <f t="shared" si="235"/>
        <v>0.84300000000000064</v>
      </c>
      <c r="T3876" s="110">
        <f>IF('3B-Air transport'!AG$66="no"," ",ROUND(S3876,4))</f>
        <v>0.84299999999999997</v>
      </c>
      <c r="U3876" s="110">
        <f>IF('3B-Air transport'!AG$67="no"," ",ROUND(S3876,4))</f>
        <v>0.84299999999999997</v>
      </c>
      <c r="V3876" s="110">
        <f>IF('3B-Air transport'!AG$68="no"," ",ROUND(S3876,4))</f>
        <v>0.84299999999999997</v>
      </c>
      <c r="W3876" s="110"/>
      <c r="AB3876" s="110">
        <f t="shared" si="236"/>
        <v>0.84300000000000064</v>
      </c>
      <c r="AC3876" s="110">
        <f>IF('3C-Water transport'!AG$56="no"," ",ROUND(AB3876,4))</f>
        <v>0.84299999999999997</v>
      </c>
      <c r="AD3876" s="110">
        <f>IF('3C-Water transport'!AG$57="no"," ",ROUND(AB3876,4))</f>
        <v>0.84299999999999997</v>
      </c>
      <c r="AE3876" s="110">
        <f>IF('3C-Water transport'!AG$58="no"," ",ROUND(AB3876,4))</f>
        <v>0.84299999999999997</v>
      </c>
    </row>
    <row r="3877" spans="5:31" x14ac:dyDescent="0.25">
      <c r="E3877" s="110">
        <f t="shared" si="234"/>
        <v>0.84400000000000064</v>
      </c>
      <c r="F3877" s="110">
        <f>IF('3A-Rail transport'!$AG$56="no"," ",ROUND(E3877,4))</f>
        <v>0.84399999999999997</v>
      </c>
      <c r="G3877" s="110">
        <f>IF('3A-Rail transport'!$AG$57="no"," ",ROUND(E3877,4))</f>
        <v>0.84399999999999997</v>
      </c>
      <c r="H3877" s="110"/>
      <c r="S3877" s="110">
        <f t="shared" si="235"/>
        <v>0.84400000000000064</v>
      </c>
      <c r="T3877" s="110">
        <f>IF('3B-Air transport'!AG$66="no"," ",ROUND(S3877,4))</f>
        <v>0.84399999999999997</v>
      </c>
      <c r="U3877" s="110">
        <f>IF('3B-Air transport'!AG$67="no"," ",ROUND(S3877,4))</f>
        <v>0.84399999999999997</v>
      </c>
      <c r="V3877" s="110">
        <f>IF('3B-Air transport'!AG$68="no"," ",ROUND(S3877,4))</f>
        <v>0.84399999999999997</v>
      </c>
      <c r="W3877" s="110"/>
      <c r="AB3877" s="110">
        <f t="shared" si="236"/>
        <v>0.84400000000000064</v>
      </c>
      <c r="AC3877" s="110">
        <f>IF('3C-Water transport'!AG$56="no"," ",ROUND(AB3877,4))</f>
        <v>0.84399999999999997</v>
      </c>
      <c r="AD3877" s="110">
        <f>IF('3C-Water transport'!AG$57="no"," ",ROUND(AB3877,4))</f>
        <v>0.84399999999999997</v>
      </c>
      <c r="AE3877" s="110">
        <f>IF('3C-Water transport'!AG$58="no"," ",ROUND(AB3877,4))</f>
        <v>0.84399999999999997</v>
      </c>
    </row>
    <row r="3878" spans="5:31" x14ac:dyDescent="0.25">
      <c r="E3878" s="110">
        <f t="shared" si="234"/>
        <v>0.84500000000000064</v>
      </c>
      <c r="F3878" s="110">
        <f>IF('3A-Rail transport'!$AG$56="no"," ",ROUND(E3878,4))</f>
        <v>0.84499999999999997</v>
      </c>
      <c r="G3878" s="110">
        <f>IF('3A-Rail transport'!$AG$57="no"," ",ROUND(E3878,4))</f>
        <v>0.84499999999999997</v>
      </c>
      <c r="H3878" s="110"/>
      <c r="S3878" s="110">
        <f t="shared" si="235"/>
        <v>0.84500000000000064</v>
      </c>
      <c r="T3878" s="110">
        <f>IF('3B-Air transport'!AG$66="no"," ",ROUND(S3878,4))</f>
        <v>0.84499999999999997</v>
      </c>
      <c r="U3878" s="110">
        <f>IF('3B-Air transport'!AG$67="no"," ",ROUND(S3878,4))</f>
        <v>0.84499999999999997</v>
      </c>
      <c r="V3878" s="110">
        <f>IF('3B-Air transport'!AG$68="no"," ",ROUND(S3878,4))</f>
        <v>0.84499999999999997</v>
      </c>
      <c r="W3878" s="110"/>
      <c r="AB3878" s="110">
        <f t="shared" si="236"/>
        <v>0.84500000000000064</v>
      </c>
      <c r="AC3878" s="110">
        <f>IF('3C-Water transport'!AG$56="no"," ",ROUND(AB3878,4))</f>
        <v>0.84499999999999997</v>
      </c>
      <c r="AD3878" s="110">
        <f>IF('3C-Water transport'!AG$57="no"," ",ROUND(AB3878,4))</f>
        <v>0.84499999999999997</v>
      </c>
      <c r="AE3878" s="110">
        <f>IF('3C-Water transport'!AG$58="no"," ",ROUND(AB3878,4))</f>
        <v>0.84499999999999997</v>
      </c>
    </row>
    <row r="3879" spans="5:31" x14ac:dyDescent="0.25">
      <c r="E3879" s="110">
        <f t="shared" si="234"/>
        <v>0.84600000000000064</v>
      </c>
      <c r="F3879" s="110">
        <f>IF('3A-Rail transport'!$AG$56="no"," ",ROUND(E3879,4))</f>
        <v>0.84599999999999997</v>
      </c>
      <c r="G3879" s="110">
        <f>IF('3A-Rail transport'!$AG$57="no"," ",ROUND(E3879,4))</f>
        <v>0.84599999999999997</v>
      </c>
      <c r="H3879" s="110"/>
      <c r="S3879" s="110">
        <f t="shared" si="235"/>
        <v>0.84600000000000064</v>
      </c>
      <c r="T3879" s="110">
        <f>IF('3B-Air transport'!AG$66="no"," ",ROUND(S3879,4))</f>
        <v>0.84599999999999997</v>
      </c>
      <c r="U3879" s="110">
        <f>IF('3B-Air transport'!AG$67="no"," ",ROUND(S3879,4))</f>
        <v>0.84599999999999997</v>
      </c>
      <c r="V3879" s="110">
        <f>IF('3B-Air transport'!AG$68="no"," ",ROUND(S3879,4))</f>
        <v>0.84599999999999997</v>
      </c>
      <c r="W3879" s="110"/>
      <c r="AB3879" s="110">
        <f t="shared" si="236"/>
        <v>0.84600000000000064</v>
      </c>
      <c r="AC3879" s="110">
        <f>IF('3C-Water transport'!AG$56="no"," ",ROUND(AB3879,4))</f>
        <v>0.84599999999999997</v>
      </c>
      <c r="AD3879" s="110">
        <f>IF('3C-Water transport'!AG$57="no"," ",ROUND(AB3879,4))</f>
        <v>0.84599999999999997</v>
      </c>
      <c r="AE3879" s="110">
        <f>IF('3C-Water transport'!AG$58="no"," ",ROUND(AB3879,4))</f>
        <v>0.84599999999999997</v>
      </c>
    </row>
    <row r="3880" spans="5:31" x14ac:dyDescent="0.25">
      <c r="E3880" s="110">
        <f t="shared" si="234"/>
        <v>0.84700000000000064</v>
      </c>
      <c r="F3880" s="110">
        <f>IF('3A-Rail transport'!$AG$56="no"," ",ROUND(E3880,4))</f>
        <v>0.84699999999999998</v>
      </c>
      <c r="G3880" s="110">
        <f>IF('3A-Rail transport'!$AG$57="no"," ",ROUND(E3880,4))</f>
        <v>0.84699999999999998</v>
      </c>
      <c r="H3880" s="110"/>
      <c r="S3880" s="110">
        <f t="shared" si="235"/>
        <v>0.84700000000000064</v>
      </c>
      <c r="T3880" s="110">
        <f>IF('3B-Air transport'!AG$66="no"," ",ROUND(S3880,4))</f>
        <v>0.84699999999999998</v>
      </c>
      <c r="U3880" s="110">
        <f>IF('3B-Air transport'!AG$67="no"," ",ROUND(S3880,4))</f>
        <v>0.84699999999999998</v>
      </c>
      <c r="V3880" s="110">
        <f>IF('3B-Air transport'!AG$68="no"," ",ROUND(S3880,4))</f>
        <v>0.84699999999999998</v>
      </c>
      <c r="W3880" s="110"/>
      <c r="AB3880" s="110">
        <f t="shared" si="236"/>
        <v>0.84700000000000064</v>
      </c>
      <c r="AC3880" s="110">
        <f>IF('3C-Water transport'!AG$56="no"," ",ROUND(AB3880,4))</f>
        <v>0.84699999999999998</v>
      </c>
      <c r="AD3880" s="110">
        <f>IF('3C-Water transport'!AG$57="no"," ",ROUND(AB3880,4))</f>
        <v>0.84699999999999998</v>
      </c>
      <c r="AE3880" s="110">
        <f>IF('3C-Water transport'!AG$58="no"," ",ROUND(AB3880,4))</f>
        <v>0.84699999999999998</v>
      </c>
    </row>
    <row r="3881" spans="5:31" x14ac:dyDescent="0.25">
      <c r="E3881" s="110">
        <f t="shared" si="234"/>
        <v>0.84800000000000064</v>
      </c>
      <c r="F3881" s="110">
        <f>IF('3A-Rail transport'!$AG$56="no"," ",ROUND(E3881,4))</f>
        <v>0.84799999999999998</v>
      </c>
      <c r="G3881" s="110">
        <f>IF('3A-Rail transport'!$AG$57="no"," ",ROUND(E3881,4))</f>
        <v>0.84799999999999998</v>
      </c>
      <c r="H3881" s="110"/>
      <c r="S3881" s="110">
        <f t="shared" si="235"/>
        <v>0.84800000000000064</v>
      </c>
      <c r="T3881" s="110">
        <f>IF('3B-Air transport'!AG$66="no"," ",ROUND(S3881,4))</f>
        <v>0.84799999999999998</v>
      </c>
      <c r="U3881" s="110">
        <f>IF('3B-Air transport'!AG$67="no"," ",ROUND(S3881,4))</f>
        <v>0.84799999999999998</v>
      </c>
      <c r="V3881" s="110">
        <f>IF('3B-Air transport'!AG$68="no"," ",ROUND(S3881,4))</f>
        <v>0.84799999999999998</v>
      </c>
      <c r="W3881" s="110"/>
      <c r="AB3881" s="110">
        <f t="shared" si="236"/>
        <v>0.84800000000000064</v>
      </c>
      <c r="AC3881" s="110">
        <f>IF('3C-Water transport'!AG$56="no"," ",ROUND(AB3881,4))</f>
        <v>0.84799999999999998</v>
      </c>
      <c r="AD3881" s="110">
        <f>IF('3C-Water transport'!AG$57="no"," ",ROUND(AB3881,4))</f>
        <v>0.84799999999999998</v>
      </c>
      <c r="AE3881" s="110">
        <f>IF('3C-Water transport'!AG$58="no"," ",ROUND(AB3881,4))</f>
        <v>0.84799999999999998</v>
      </c>
    </row>
    <row r="3882" spans="5:31" x14ac:dyDescent="0.25">
      <c r="E3882" s="110">
        <f t="shared" si="234"/>
        <v>0.84900000000000064</v>
      </c>
      <c r="F3882" s="110">
        <f>IF('3A-Rail transport'!$AG$56="no"," ",ROUND(E3882,4))</f>
        <v>0.84899999999999998</v>
      </c>
      <c r="G3882" s="110">
        <f>IF('3A-Rail transport'!$AG$57="no"," ",ROUND(E3882,4))</f>
        <v>0.84899999999999998</v>
      </c>
      <c r="H3882" s="110"/>
      <c r="S3882" s="110">
        <f t="shared" si="235"/>
        <v>0.84900000000000064</v>
      </c>
      <c r="T3882" s="110">
        <f>IF('3B-Air transport'!AG$66="no"," ",ROUND(S3882,4))</f>
        <v>0.84899999999999998</v>
      </c>
      <c r="U3882" s="110">
        <f>IF('3B-Air transport'!AG$67="no"," ",ROUND(S3882,4))</f>
        <v>0.84899999999999998</v>
      </c>
      <c r="V3882" s="110">
        <f>IF('3B-Air transport'!AG$68="no"," ",ROUND(S3882,4))</f>
        <v>0.84899999999999998</v>
      </c>
      <c r="W3882" s="110"/>
      <c r="AB3882" s="110">
        <f t="shared" si="236"/>
        <v>0.84900000000000064</v>
      </c>
      <c r="AC3882" s="110">
        <f>IF('3C-Water transport'!AG$56="no"," ",ROUND(AB3882,4))</f>
        <v>0.84899999999999998</v>
      </c>
      <c r="AD3882" s="110">
        <f>IF('3C-Water transport'!AG$57="no"," ",ROUND(AB3882,4))</f>
        <v>0.84899999999999998</v>
      </c>
      <c r="AE3882" s="110">
        <f>IF('3C-Water transport'!AG$58="no"," ",ROUND(AB3882,4))</f>
        <v>0.84899999999999998</v>
      </c>
    </row>
    <row r="3883" spans="5:31" x14ac:dyDescent="0.25">
      <c r="E3883" s="110">
        <f t="shared" si="234"/>
        <v>0.85000000000000064</v>
      </c>
      <c r="F3883" s="110">
        <f>IF('3A-Rail transport'!$AG$56="no"," ",ROUND(E3883,4))</f>
        <v>0.85</v>
      </c>
      <c r="G3883" s="110">
        <f>IF('3A-Rail transport'!$AG$57="no"," ",ROUND(E3883,4))</f>
        <v>0.85</v>
      </c>
      <c r="H3883" s="110"/>
      <c r="S3883" s="110">
        <f t="shared" si="235"/>
        <v>0.85000000000000064</v>
      </c>
      <c r="T3883" s="110">
        <f>IF('3B-Air transport'!AG$66="no"," ",ROUND(S3883,4))</f>
        <v>0.85</v>
      </c>
      <c r="U3883" s="110">
        <f>IF('3B-Air transport'!AG$67="no"," ",ROUND(S3883,4))</f>
        <v>0.85</v>
      </c>
      <c r="V3883" s="110">
        <f>IF('3B-Air transport'!AG$68="no"," ",ROUND(S3883,4))</f>
        <v>0.85</v>
      </c>
      <c r="W3883" s="110"/>
      <c r="AB3883" s="110">
        <f t="shared" si="236"/>
        <v>0.85000000000000064</v>
      </c>
      <c r="AC3883" s="110">
        <f>IF('3C-Water transport'!AG$56="no"," ",ROUND(AB3883,4))</f>
        <v>0.85</v>
      </c>
      <c r="AD3883" s="110">
        <f>IF('3C-Water transport'!AG$57="no"," ",ROUND(AB3883,4))</f>
        <v>0.85</v>
      </c>
      <c r="AE3883" s="110">
        <f>IF('3C-Water transport'!AG$58="no"," ",ROUND(AB3883,4))</f>
        <v>0.85</v>
      </c>
    </row>
    <row r="3884" spans="5:31" x14ac:dyDescent="0.25">
      <c r="E3884" s="110">
        <f t="shared" si="234"/>
        <v>0.85100000000000064</v>
      </c>
      <c r="F3884" s="110">
        <f>IF('3A-Rail transport'!$AG$56="no"," ",ROUND(E3884,4))</f>
        <v>0.85099999999999998</v>
      </c>
      <c r="G3884" s="110">
        <f>IF('3A-Rail transport'!$AG$57="no"," ",ROUND(E3884,4))</f>
        <v>0.85099999999999998</v>
      </c>
      <c r="H3884" s="110"/>
      <c r="S3884" s="110">
        <f t="shared" si="235"/>
        <v>0.85100000000000064</v>
      </c>
      <c r="T3884" s="110">
        <f>IF('3B-Air transport'!AG$66="no"," ",ROUND(S3884,4))</f>
        <v>0.85099999999999998</v>
      </c>
      <c r="U3884" s="110">
        <f>IF('3B-Air transport'!AG$67="no"," ",ROUND(S3884,4))</f>
        <v>0.85099999999999998</v>
      </c>
      <c r="V3884" s="110">
        <f>IF('3B-Air transport'!AG$68="no"," ",ROUND(S3884,4))</f>
        <v>0.85099999999999998</v>
      </c>
      <c r="W3884" s="110"/>
      <c r="AB3884" s="110">
        <f t="shared" si="236"/>
        <v>0.85100000000000064</v>
      </c>
      <c r="AC3884" s="110">
        <f>IF('3C-Water transport'!AG$56="no"," ",ROUND(AB3884,4))</f>
        <v>0.85099999999999998</v>
      </c>
      <c r="AD3884" s="110">
        <f>IF('3C-Water transport'!AG$57="no"," ",ROUND(AB3884,4))</f>
        <v>0.85099999999999998</v>
      </c>
      <c r="AE3884" s="110">
        <f>IF('3C-Water transport'!AG$58="no"," ",ROUND(AB3884,4))</f>
        <v>0.85099999999999998</v>
      </c>
    </row>
    <row r="3885" spans="5:31" x14ac:dyDescent="0.25">
      <c r="E3885" s="110">
        <f t="shared" si="234"/>
        <v>0.85200000000000065</v>
      </c>
      <c r="F3885" s="110">
        <f>IF('3A-Rail transport'!$AG$56="no"," ",ROUND(E3885,4))</f>
        <v>0.85199999999999998</v>
      </c>
      <c r="G3885" s="110">
        <f>IF('3A-Rail transport'!$AG$57="no"," ",ROUND(E3885,4))</f>
        <v>0.85199999999999998</v>
      </c>
      <c r="H3885" s="110"/>
      <c r="S3885" s="110">
        <f t="shared" si="235"/>
        <v>0.85200000000000065</v>
      </c>
      <c r="T3885" s="110">
        <f>IF('3B-Air transport'!AG$66="no"," ",ROUND(S3885,4))</f>
        <v>0.85199999999999998</v>
      </c>
      <c r="U3885" s="110">
        <f>IF('3B-Air transport'!AG$67="no"," ",ROUND(S3885,4))</f>
        <v>0.85199999999999998</v>
      </c>
      <c r="V3885" s="110">
        <f>IF('3B-Air transport'!AG$68="no"," ",ROUND(S3885,4))</f>
        <v>0.85199999999999998</v>
      </c>
      <c r="W3885" s="110"/>
      <c r="AB3885" s="110">
        <f t="shared" si="236"/>
        <v>0.85200000000000065</v>
      </c>
      <c r="AC3885" s="110">
        <f>IF('3C-Water transport'!AG$56="no"," ",ROUND(AB3885,4))</f>
        <v>0.85199999999999998</v>
      </c>
      <c r="AD3885" s="110">
        <f>IF('3C-Water transport'!AG$57="no"," ",ROUND(AB3885,4))</f>
        <v>0.85199999999999998</v>
      </c>
      <c r="AE3885" s="110">
        <f>IF('3C-Water transport'!AG$58="no"," ",ROUND(AB3885,4))</f>
        <v>0.85199999999999998</v>
      </c>
    </row>
    <row r="3886" spans="5:31" x14ac:dyDescent="0.25">
      <c r="E3886" s="110">
        <f t="shared" si="234"/>
        <v>0.85300000000000065</v>
      </c>
      <c r="F3886" s="110">
        <f>IF('3A-Rail transport'!$AG$56="no"," ",ROUND(E3886,4))</f>
        <v>0.85299999999999998</v>
      </c>
      <c r="G3886" s="110">
        <f>IF('3A-Rail transport'!$AG$57="no"," ",ROUND(E3886,4))</f>
        <v>0.85299999999999998</v>
      </c>
      <c r="H3886" s="110"/>
      <c r="S3886" s="110">
        <f t="shared" si="235"/>
        <v>0.85300000000000065</v>
      </c>
      <c r="T3886" s="110">
        <f>IF('3B-Air transport'!AG$66="no"," ",ROUND(S3886,4))</f>
        <v>0.85299999999999998</v>
      </c>
      <c r="U3886" s="110">
        <f>IF('3B-Air transport'!AG$67="no"," ",ROUND(S3886,4))</f>
        <v>0.85299999999999998</v>
      </c>
      <c r="V3886" s="110">
        <f>IF('3B-Air transport'!AG$68="no"," ",ROUND(S3886,4))</f>
        <v>0.85299999999999998</v>
      </c>
      <c r="W3886" s="110"/>
      <c r="AB3886" s="110">
        <f t="shared" si="236"/>
        <v>0.85300000000000065</v>
      </c>
      <c r="AC3886" s="110">
        <f>IF('3C-Water transport'!AG$56="no"," ",ROUND(AB3886,4))</f>
        <v>0.85299999999999998</v>
      </c>
      <c r="AD3886" s="110">
        <f>IF('3C-Water transport'!AG$57="no"," ",ROUND(AB3886,4))</f>
        <v>0.85299999999999998</v>
      </c>
      <c r="AE3886" s="110">
        <f>IF('3C-Water transport'!AG$58="no"," ",ROUND(AB3886,4))</f>
        <v>0.85299999999999998</v>
      </c>
    </row>
    <row r="3887" spans="5:31" x14ac:dyDescent="0.25">
      <c r="E3887" s="110">
        <f t="shared" si="234"/>
        <v>0.85400000000000065</v>
      </c>
      <c r="F3887" s="110">
        <f>IF('3A-Rail transport'!$AG$56="no"," ",ROUND(E3887,4))</f>
        <v>0.85399999999999998</v>
      </c>
      <c r="G3887" s="110">
        <f>IF('3A-Rail transport'!$AG$57="no"," ",ROUND(E3887,4))</f>
        <v>0.85399999999999998</v>
      </c>
      <c r="H3887" s="110"/>
      <c r="S3887" s="110">
        <f t="shared" si="235"/>
        <v>0.85400000000000065</v>
      </c>
      <c r="T3887" s="110">
        <f>IF('3B-Air transport'!AG$66="no"," ",ROUND(S3887,4))</f>
        <v>0.85399999999999998</v>
      </c>
      <c r="U3887" s="110">
        <f>IF('3B-Air transport'!AG$67="no"," ",ROUND(S3887,4))</f>
        <v>0.85399999999999998</v>
      </c>
      <c r="V3887" s="110">
        <f>IF('3B-Air transport'!AG$68="no"," ",ROUND(S3887,4))</f>
        <v>0.85399999999999998</v>
      </c>
      <c r="W3887" s="110"/>
      <c r="AB3887" s="110">
        <f t="shared" si="236"/>
        <v>0.85400000000000065</v>
      </c>
      <c r="AC3887" s="110">
        <f>IF('3C-Water transport'!AG$56="no"," ",ROUND(AB3887,4))</f>
        <v>0.85399999999999998</v>
      </c>
      <c r="AD3887" s="110">
        <f>IF('3C-Water transport'!AG$57="no"," ",ROUND(AB3887,4))</f>
        <v>0.85399999999999998</v>
      </c>
      <c r="AE3887" s="110">
        <f>IF('3C-Water transport'!AG$58="no"," ",ROUND(AB3887,4))</f>
        <v>0.85399999999999998</v>
      </c>
    </row>
    <row r="3888" spans="5:31" x14ac:dyDescent="0.25">
      <c r="E3888" s="110">
        <f t="shared" si="234"/>
        <v>0.85500000000000065</v>
      </c>
      <c r="F3888" s="110">
        <f>IF('3A-Rail transport'!$AG$56="no"," ",ROUND(E3888,4))</f>
        <v>0.85499999999999998</v>
      </c>
      <c r="G3888" s="110">
        <f>IF('3A-Rail transport'!$AG$57="no"," ",ROUND(E3888,4))</f>
        <v>0.85499999999999998</v>
      </c>
      <c r="H3888" s="110"/>
      <c r="S3888" s="110">
        <f t="shared" si="235"/>
        <v>0.85500000000000065</v>
      </c>
      <c r="T3888" s="110">
        <f>IF('3B-Air transport'!AG$66="no"," ",ROUND(S3888,4))</f>
        <v>0.85499999999999998</v>
      </c>
      <c r="U3888" s="110">
        <f>IF('3B-Air transport'!AG$67="no"," ",ROUND(S3888,4))</f>
        <v>0.85499999999999998</v>
      </c>
      <c r="V3888" s="110">
        <f>IF('3B-Air transport'!AG$68="no"," ",ROUND(S3888,4))</f>
        <v>0.85499999999999998</v>
      </c>
      <c r="W3888" s="110"/>
      <c r="AB3888" s="110">
        <f t="shared" si="236"/>
        <v>0.85500000000000065</v>
      </c>
      <c r="AC3888" s="110">
        <f>IF('3C-Water transport'!AG$56="no"," ",ROUND(AB3888,4))</f>
        <v>0.85499999999999998</v>
      </c>
      <c r="AD3888" s="110">
        <f>IF('3C-Water transport'!AG$57="no"," ",ROUND(AB3888,4))</f>
        <v>0.85499999999999998</v>
      </c>
      <c r="AE3888" s="110">
        <f>IF('3C-Water transport'!AG$58="no"," ",ROUND(AB3888,4))</f>
        <v>0.85499999999999998</v>
      </c>
    </row>
    <row r="3889" spans="5:31" x14ac:dyDescent="0.25">
      <c r="E3889" s="110">
        <f t="shared" si="234"/>
        <v>0.85600000000000065</v>
      </c>
      <c r="F3889" s="110">
        <f>IF('3A-Rail transport'!$AG$56="no"," ",ROUND(E3889,4))</f>
        <v>0.85599999999999998</v>
      </c>
      <c r="G3889" s="110">
        <f>IF('3A-Rail transport'!$AG$57="no"," ",ROUND(E3889,4))</f>
        <v>0.85599999999999998</v>
      </c>
      <c r="H3889" s="110"/>
      <c r="S3889" s="110">
        <f t="shared" si="235"/>
        <v>0.85600000000000065</v>
      </c>
      <c r="T3889" s="110">
        <f>IF('3B-Air transport'!AG$66="no"," ",ROUND(S3889,4))</f>
        <v>0.85599999999999998</v>
      </c>
      <c r="U3889" s="110">
        <f>IF('3B-Air transport'!AG$67="no"," ",ROUND(S3889,4))</f>
        <v>0.85599999999999998</v>
      </c>
      <c r="V3889" s="110">
        <f>IF('3B-Air transport'!AG$68="no"," ",ROUND(S3889,4))</f>
        <v>0.85599999999999998</v>
      </c>
      <c r="W3889" s="110"/>
      <c r="AB3889" s="110">
        <f t="shared" si="236"/>
        <v>0.85600000000000065</v>
      </c>
      <c r="AC3889" s="110">
        <f>IF('3C-Water transport'!AG$56="no"," ",ROUND(AB3889,4))</f>
        <v>0.85599999999999998</v>
      </c>
      <c r="AD3889" s="110">
        <f>IF('3C-Water transport'!AG$57="no"," ",ROUND(AB3889,4))</f>
        <v>0.85599999999999998</v>
      </c>
      <c r="AE3889" s="110">
        <f>IF('3C-Water transport'!AG$58="no"," ",ROUND(AB3889,4))</f>
        <v>0.85599999999999998</v>
      </c>
    </row>
    <row r="3890" spans="5:31" x14ac:dyDescent="0.25">
      <c r="E3890" s="110">
        <f t="shared" si="234"/>
        <v>0.85700000000000065</v>
      </c>
      <c r="F3890" s="110">
        <f>IF('3A-Rail transport'!$AG$56="no"," ",ROUND(E3890,4))</f>
        <v>0.85699999999999998</v>
      </c>
      <c r="G3890" s="110">
        <f>IF('3A-Rail transport'!$AG$57="no"," ",ROUND(E3890,4))</f>
        <v>0.85699999999999998</v>
      </c>
      <c r="H3890" s="110"/>
      <c r="S3890" s="110">
        <f t="shared" si="235"/>
        <v>0.85700000000000065</v>
      </c>
      <c r="T3890" s="110">
        <f>IF('3B-Air transport'!AG$66="no"," ",ROUND(S3890,4))</f>
        <v>0.85699999999999998</v>
      </c>
      <c r="U3890" s="110">
        <f>IF('3B-Air transport'!AG$67="no"," ",ROUND(S3890,4))</f>
        <v>0.85699999999999998</v>
      </c>
      <c r="V3890" s="110">
        <f>IF('3B-Air transport'!AG$68="no"," ",ROUND(S3890,4))</f>
        <v>0.85699999999999998</v>
      </c>
      <c r="W3890" s="110"/>
      <c r="AB3890" s="110">
        <f t="shared" si="236"/>
        <v>0.85700000000000065</v>
      </c>
      <c r="AC3890" s="110">
        <f>IF('3C-Water transport'!AG$56="no"," ",ROUND(AB3890,4))</f>
        <v>0.85699999999999998</v>
      </c>
      <c r="AD3890" s="110">
        <f>IF('3C-Water transport'!AG$57="no"," ",ROUND(AB3890,4))</f>
        <v>0.85699999999999998</v>
      </c>
      <c r="AE3890" s="110">
        <f>IF('3C-Water transport'!AG$58="no"," ",ROUND(AB3890,4))</f>
        <v>0.85699999999999998</v>
      </c>
    </row>
    <row r="3891" spans="5:31" x14ac:dyDescent="0.25">
      <c r="E3891" s="110">
        <f t="shared" si="234"/>
        <v>0.85800000000000065</v>
      </c>
      <c r="F3891" s="110">
        <f>IF('3A-Rail transport'!$AG$56="no"," ",ROUND(E3891,4))</f>
        <v>0.85799999999999998</v>
      </c>
      <c r="G3891" s="110">
        <f>IF('3A-Rail transport'!$AG$57="no"," ",ROUND(E3891,4))</f>
        <v>0.85799999999999998</v>
      </c>
      <c r="H3891" s="110"/>
      <c r="S3891" s="110">
        <f t="shared" si="235"/>
        <v>0.85800000000000065</v>
      </c>
      <c r="T3891" s="110">
        <f>IF('3B-Air transport'!AG$66="no"," ",ROUND(S3891,4))</f>
        <v>0.85799999999999998</v>
      </c>
      <c r="U3891" s="110">
        <f>IF('3B-Air transport'!AG$67="no"," ",ROUND(S3891,4))</f>
        <v>0.85799999999999998</v>
      </c>
      <c r="V3891" s="110">
        <f>IF('3B-Air transport'!AG$68="no"," ",ROUND(S3891,4))</f>
        <v>0.85799999999999998</v>
      </c>
      <c r="W3891" s="110"/>
      <c r="AB3891" s="110">
        <f t="shared" si="236"/>
        <v>0.85800000000000065</v>
      </c>
      <c r="AC3891" s="110">
        <f>IF('3C-Water transport'!AG$56="no"," ",ROUND(AB3891,4))</f>
        <v>0.85799999999999998</v>
      </c>
      <c r="AD3891" s="110">
        <f>IF('3C-Water transport'!AG$57="no"," ",ROUND(AB3891,4))</f>
        <v>0.85799999999999998</v>
      </c>
      <c r="AE3891" s="110">
        <f>IF('3C-Water transport'!AG$58="no"," ",ROUND(AB3891,4))</f>
        <v>0.85799999999999998</v>
      </c>
    </row>
    <row r="3892" spans="5:31" x14ac:dyDescent="0.25">
      <c r="E3892" s="110">
        <f t="shared" si="234"/>
        <v>0.85900000000000065</v>
      </c>
      <c r="F3892" s="110">
        <f>IF('3A-Rail transport'!$AG$56="no"," ",ROUND(E3892,4))</f>
        <v>0.85899999999999999</v>
      </c>
      <c r="G3892" s="110">
        <f>IF('3A-Rail transport'!$AG$57="no"," ",ROUND(E3892,4))</f>
        <v>0.85899999999999999</v>
      </c>
      <c r="H3892" s="110"/>
      <c r="S3892" s="110">
        <f t="shared" si="235"/>
        <v>0.85900000000000065</v>
      </c>
      <c r="T3892" s="110">
        <f>IF('3B-Air transport'!AG$66="no"," ",ROUND(S3892,4))</f>
        <v>0.85899999999999999</v>
      </c>
      <c r="U3892" s="110">
        <f>IF('3B-Air transport'!AG$67="no"," ",ROUND(S3892,4))</f>
        <v>0.85899999999999999</v>
      </c>
      <c r="V3892" s="110">
        <f>IF('3B-Air transport'!AG$68="no"," ",ROUND(S3892,4))</f>
        <v>0.85899999999999999</v>
      </c>
      <c r="W3892" s="110"/>
      <c r="AB3892" s="110">
        <f t="shared" si="236"/>
        <v>0.85900000000000065</v>
      </c>
      <c r="AC3892" s="110">
        <f>IF('3C-Water transport'!AG$56="no"," ",ROUND(AB3892,4))</f>
        <v>0.85899999999999999</v>
      </c>
      <c r="AD3892" s="110">
        <f>IF('3C-Water transport'!AG$57="no"," ",ROUND(AB3892,4))</f>
        <v>0.85899999999999999</v>
      </c>
      <c r="AE3892" s="110">
        <f>IF('3C-Water transport'!AG$58="no"," ",ROUND(AB3892,4))</f>
        <v>0.85899999999999999</v>
      </c>
    </row>
    <row r="3893" spans="5:31" x14ac:dyDescent="0.25">
      <c r="E3893" s="110">
        <f t="shared" si="234"/>
        <v>0.86000000000000065</v>
      </c>
      <c r="F3893" s="110">
        <f>IF('3A-Rail transport'!$AG$56="no"," ",ROUND(E3893,4))</f>
        <v>0.86</v>
      </c>
      <c r="G3893" s="110">
        <f>IF('3A-Rail transport'!$AG$57="no"," ",ROUND(E3893,4))</f>
        <v>0.86</v>
      </c>
      <c r="H3893" s="110"/>
      <c r="S3893" s="110">
        <f t="shared" si="235"/>
        <v>0.86000000000000065</v>
      </c>
      <c r="T3893" s="110">
        <f>IF('3B-Air transport'!AG$66="no"," ",ROUND(S3893,4))</f>
        <v>0.86</v>
      </c>
      <c r="U3893" s="110">
        <f>IF('3B-Air transport'!AG$67="no"," ",ROUND(S3893,4))</f>
        <v>0.86</v>
      </c>
      <c r="V3893" s="110">
        <f>IF('3B-Air transport'!AG$68="no"," ",ROUND(S3893,4))</f>
        <v>0.86</v>
      </c>
      <c r="W3893" s="110"/>
      <c r="AB3893" s="110">
        <f t="shared" si="236"/>
        <v>0.86000000000000065</v>
      </c>
      <c r="AC3893" s="110">
        <f>IF('3C-Water transport'!AG$56="no"," ",ROUND(AB3893,4))</f>
        <v>0.86</v>
      </c>
      <c r="AD3893" s="110">
        <f>IF('3C-Water transport'!AG$57="no"," ",ROUND(AB3893,4))</f>
        <v>0.86</v>
      </c>
      <c r="AE3893" s="110">
        <f>IF('3C-Water transport'!AG$58="no"," ",ROUND(AB3893,4))</f>
        <v>0.86</v>
      </c>
    </row>
    <row r="3894" spans="5:31" x14ac:dyDescent="0.25">
      <c r="E3894" s="110">
        <f t="shared" si="234"/>
        <v>0.86100000000000065</v>
      </c>
      <c r="F3894" s="110">
        <f>IF('3A-Rail transport'!$AG$56="no"," ",ROUND(E3894,4))</f>
        <v>0.86099999999999999</v>
      </c>
      <c r="G3894" s="110">
        <f>IF('3A-Rail transport'!$AG$57="no"," ",ROUND(E3894,4))</f>
        <v>0.86099999999999999</v>
      </c>
      <c r="H3894" s="110"/>
      <c r="S3894" s="110">
        <f t="shared" si="235"/>
        <v>0.86100000000000065</v>
      </c>
      <c r="T3894" s="110">
        <f>IF('3B-Air transport'!AG$66="no"," ",ROUND(S3894,4))</f>
        <v>0.86099999999999999</v>
      </c>
      <c r="U3894" s="110">
        <f>IF('3B-Air transport'!AG$67="no"," ",ROUND(S3894,4))</f>
        <v>0.86099999999999999</v>
      </c>
      <c r="V3894" s="110">
        <f>IF('3B-Air transport'!AG$68="no"," ",ROUND(S3894,4))</f>
        <v>0.86099999999999999</v>
      </c>
      <c r="W3894" s="110"/>
      <c r="AB3894" s="110">
        <f t="shared" si="236"/>
        <v>0.86100000000000065</v>
      </c>
      <c r="AC3894" s="110">
        <f>IF('3C-Water transport'!AG$56="no"," ",ROUND(AB3894,4))</f>
        <v>0.86099999999999999</v>
      </c>
      <c r="AD3894" s="110">
        <f>IF('3C-Water transport'!AG$57="no"," ",ROUND(AB3894,4))</f>
        <v>0.86099999999999999</v>
      </c>
      <c r="AE3894" s="110">
        <f>IF('3C-Water transport'!AG$58="no"," ",ROUND(AB3894,4))</f>
        <v>0.86099999999999999</v>
      </c>
    </row>
    <row r="3895" spans="5:31" x14ac:dyDescent="0.25">
      <c r="E3895" s="110">
        <f t="shared" si="234"/>
        <v>0.86200000000000065</v>
      </c>
      <c r="F3895" s="110">
        <f>IF('3A-Rail transport'!$AG$56="no"," ",ROUND(E3895,4))</f>
        <v>0.86199999999999999</v>
      </c>
      <c r="G3895" s="110">
        <f>IF('3A-Rail transport'!$AG$57="no"," ",ROUND(E3895,4))</f>
        <v>0.86199999999999999</v>
      </c>
      <c r="H3895" s="110"/>
      <c r="S3895" s="110">
        <f t="shared" si="235"/>
        <v>0.86200000000000065</v>
      </c>
      <c r="T3895" s="110">
        <f>IF('3B-Air transport'!AG$66="no"," ",ROUND(S3895,4))</f>
        <v>0.86199999999999999</v>
      </c>
      <c r="U3895" s="110">
        <f>IF('3B-Air transport'!AG$67="no"," ",ROUND(S3895,4))</f>
        <v>0.86199999999999999</v>
      </c>
      <c r="V3895" s="110">
        <f>IF('3B-Air transport'!AG$68="no"," ",ROUND(S3895,4))</f>
        <v>0.86199999999999999</v>
      </c>
      <c r="W3895" s="110"/>
      <c r="AB3895" s="110">
        <f t="shared" si="236"/>
        <v>0.86200000000000065</v>
      </c>
      <c r="AC3895" s="110">
        <f>IF('3C-Water transport'!AG$56="no"," ",ROUND(AB3895,4))</f>
        <v>0.86199999999999999</v>
      </c>
      <c r="AD3895" s="110">
        <f>IF('3C-Water transport'!AG$57="no"," ",ROUND(AB3895,4))</f>
        <v>0.86199999999999999</v>
      </c>
      <c r="AE3895" s="110">
        <f>IF('3C-Water transport'!AG$58="no"," ",ROUND(AB3895,4))</f>
        <v>0.86199999999999999</v>
      </c>
    </row>
    <row r="3896" spans="5:31" x14ac:dyDescent="0.25">
      <c r="E3896" s="110">
        <f t="shared" si="234"/>
        <v>0.86300000000000066</v>
      </c>
      <c r="F3896" s="110">
        <f>IF('3A-Rail transport'!$AG$56="no"," ",ROUND(E3896,4))</f>
        <v>0.86299999999999999</v>
      </c>
      <c r="G3896" s="110">
        <f>IF('3A-Rail transport'!$AG$57="no"," ",ROUND(E3896,4))</f>
        <v>0.86299999999999999</v>
      </c>
      <c r="H3896" s="110"/>
      <c r="S3896" s="110">
        <f t="shared" si="235"/>
        <v>0.86300000000000066</v>
      </c>
      <c r="T3896" s="110">
        <f>IF('3B-Air transport'!AG$66="no"," ",ROUND(S3896,4))</f>
        <v>0.86299999999999999</v>
      </c>
      <c r="U3896" s="110">
        <f>IF('3B-Air transport'!AG$67="no"," ",ROUND(S3896,4))</f>
        <v>0.86299999999999999</v>
      </c>
      <c r="V3896" s="110">
        <f>IF('3B-Air transport'!AG$68="no"," ",ROUND(S3896,4))</f>
        <v>0.86299999999999999</v>
      </c>
      <c r="W3896" s="110"/>
      <c r="AB3896" s="110">
        <f t="shared" si="236"/>
        <v>0.86300000000000066</v>
      </c>
      <c r="AC3896" s="110">
        <f>IF('3C-Water transport'!AG$56="no"," ",ROUND(AB3896,4))</f>
        <v>0.86299999999999999</v>
      </c>
      <c r="AD3896" s="110">
        <f>IF('3C-Water transport'!AG$57="no"," ",ROUND(AB3896,4))</f>
        <v>0.86299999999999999</v>
      </c>
      <c r="AE3896" s="110">
        <f>IF('3C-Water transport'!AG$58="no"," ",ROUND(AB3896,4))</f>
        <v>0.86299999999999999</v>
      </c>
    </row>
    <row r="3897" spans="5:31" x14ac:dyDescent="0.25">
      <c r="E3897" s="110">
        <f t="shared" si="234"/>
        <v>0.86400000000000066</v>
      </c>
      <c r="F3897" s="110">
        <f>IF('3A-Rail transport'!$AG$56="no"," ",ROUND(E3897,4))</f>
        <v>0.86399999999999999</v>
      </c>
      <c r="G3897" s="110">
        <f>IF('3A-Rail transport'!$AG$57="no"," ",ROUND(E3897,4))</f>
        <v>0.86399999999999999</v>
      </c>
      <c r="H3897" s="110"/>
      <c r="S3897" s="110">
        <f t="shared" si="235"/>
        <v>0.86400000000000066</v>
      </c>
      <c r="T3897" s="110">
        <f>IF('3B-Air transport'!AG$66="no"," ",ROUND(S3897,4))</f>
        <v>0.86399999999999999</v>
      </c>
      <c r="U3897" s="110">
        <f>IF('3B-Air transport'!AG$67="no"," ",ROUND(S3897,4))</f>
        <v>0.86399999999999999</v>
      </c>
      <c r="V3897" s="110">
        <f>IF('3B-Air transport'!AG$68="no"," ",ROUND(S3897,4))</f>
        <v>0.86399999999999999</v>
      </c>
      <c r="W3897" s="110"/>
      <c r="AB3897" s="110">
        <f t="shared" si="236"/>
        <v>0.86400000000000066</v>
      </c>
      <c r="AC3897" s="110">
        <f>IF('3C-Water transport'!AG$56="no"," ",ROUND(AB3897,4))</f>
        <v>0.86399999999999999</v>
      </c>
      <c r="AD3897" s="110">
        <f>IF('3C-Water transport'!AG$57="no"," ",ROUND(AB3897,4))</f>
        <v>0.86399999999999999</v>
      </c>
      <c r="AE3897" s="110">
        <f>IF('3C-Water transport'!AG$58="no"," ",ROUND(AB3897,4))</f>
        <v>0.86399999999999999</v>
      </c>
    </row>
    <row r="3898" spans="5:31" x14ac:dyDescent="0.25">
      <c r="E3898" s="110">
        <f t="shared" si="234"/>
        <v>0.86500000000000066</v>
      </c>
      <c r="F3898" s="110">
        <f>IF('3A-Rail transport'!$AG$56="no"," ",ROUND(E3898,4))</f>
        <v>0.86499999999999999</v>
      </c>
      <c r="G3898" s="110">
        <f>IF('3A-Rail transport'!$AG$57="no"," ",ROUND(E3898,4))</f>
        <v>0.86499999999999999</v>
      </c>
      <c r="H3898" s="110"/>
      <c r="S3898" s="110">
        <f t="shared" si="235"/>
        <v>0.86500000000000066</v>
      </c>
      <c r="T3898" s="110">
        <f>IF('3B-Air transport'!AG$66="no"," ",ROUND(S3898,4))</f>
        <v>0.86499999999999999</v>
      </c>
      <c r="U3898" s="110">
        <f>IF('3B-Air transport'!AG$67="no"," ",ROUND(S3898,4))</f>
        <v>0.86499999999999999</v>
      </c>
      <c r="V3898" s="110">
        <f>IF('3B-Air transport'!AG$68="no"," ",ROUND(S3898,4))</f>
        <v>0.86499999999999999</v>
      </c>
      <c r="W3898" s="110"/>
      <c r="AB3898" s="110">
        <f t="shared" si="236"/>
        <v>0.86500000000000066</v>
      </c>
      <c r="AC3898" s="110">
        <f>IF('3C-Water transport'!AG$56="no"," ",ROUND(AB3898,4))</f>
        <v>0.86499999999999999</v>
      </c>
      <c r="AD3898" s="110">
        <f>IF('3C-Water transport'!AG$57="no"," ",ROUND(AB3898,4))</f>
        <v>0.86499999999999999</v>
      </c>
      <c r="AE3898" s="110">
        <f>IF('3C-Water transport'!AG$58="no"," ",ROUND(AB3898,4))</f>
        <v>0.86499999999999999</v>
      </c>
    </row>
    <row r="3899" spans="5:31" x14ac:dyDescent="0.25">
      <c r="E3899" s="110">
        <f t="shared" si="234"/>
        <v>0.86600000000000066</v>
      </c>
      <c r="F3899" s="110">
        <f>IF('3A-Rail transport'!$AG$56="no"," ",ROUND(E3899,4))</f>
        <v>0.86599999999999999</v>
      </c>
      <c r="G3899" s="110">
        <f>IF('3A-Rail transport'!$AG$57="no"," ",ROUND(E3899,4))</f>
        <v>0.86599999999999999</v>
      </c>
      <c r="H3899" s="110"/>
      <c r="S3899" s="110">
        <f t="shared" si="235"/>
        <v>0.86600000000000066</v>
      </c>
      <c r="T3899" s="110">
        <f>IF('3B-Air transport'!AG$66="no"," ",ROUND(S3899,4))</f>
        <v>0.86599999999999999</v>
      </c>
      <c r="U3899" s="110">
        <f>IF('3B-Air transport'!AG$67="no"," ",ROUND(S3899,4))</f>
        <v>0.86599999999999999</v>
      </c>
      <c r="V3899" s="110">
        <f>IF('3B-Air transport'!AG$68="no"," ",ROUND(S3899,4))</f>
        <v>0.86599999999999999</v>
      </c>
      <c r="W3899" s="110"/>
      <c r="AB3899" s="110">
        <f t="shared" si="236"/>
        <v>0.86600000000000066</v>
      </c>
      <c r="AC3899" s="110">
        <f>IF('3C-Water transport'!AG$56="no"," ",ROUND(AB3899,4))</f>
        <v>0.86599999999999999</v>
      </c>
      <c r="AD3899" s="110">
        <f>IF('3C-Water transport'!AG$57="no"," ",ROUND(AB3899,4))</f>
        <v>0.86599999999999999</v>
      </c>
      <c r="AE3899" s="110">
        <f>IF('3C-Water transport'!AG$58="no"," ",ROUND(AB3899,4))</f>
        <v>0.86599999999999999</v>
      </c>
    </row>
    <row r="3900" spans="5:31" x14ac:dyDescent="0.25">
      <c r="E3900" s="110">
        <f t="shared" si="234"/>
        <v>0.86700000000000066</v>
      </c>
      <c r="F3900" s="110">
        <f>IF('3A-Rail transport'!$AG$56="no"," ",ROUND(E3900,4))</f>
        <v>0.86699999999999999</v>
      </c>
      <c r="G3900" s="110">
        <f>IF('3A-Rail transport'!$AG$57="no"," ",ROUND(E3900,4))</f>
        <v>0.86699999999999999</v>
      </c>
      <c r="H3900" s="110"/>
      <c r="S3900" s="110">
        <f t="shared" si="235"/>
        <v>0.86700000000000066</v>
      </c>
      <c r="T3900" s="110">
        <f>IF('3B-Air transport'!AG$66="no"," ",ROUND(S3900,4))</f>
        <v>0.86699999999999999</v>
      </c>
      <c r="U3900" s="110">
        <f>IF('3B-Air transport'!AG$67="no"," ",ROUND(S3900,4))</f>
        <v>0.86699999999999999</v>
      </c>
      <c r="V3900" s="110">
        <f>IF('3B-Air transport'!AG$68="no"," ",ROUND(S3900,4))</f>
        <v>0.86699999999999999</v>
      </c>
      <c r="W3900" s="110"/>
      <c r="AB3900" s="110">
        <f t="shared" si="236"/>
        <v>0.86700000000000066</v>
      </c>
      <c r="AC3900" s="110">
        <f>IF('3C-Water transport'!AG$56="no"," ",ROUND(AB3900,4))</f>
        <v>0.86699999999999999</v>
      </c>
      <c r="AD3900" s="110">
        <f>IF('3C-Water transport'!AG$57="no"," ",ROUND(AB3900,4))</f>
        <v>0.86699999999999999</v>
      </c>
      <c r="AE3900" s="110">
        <f>IF('3C-Water transport'!AG$58="no"," ",ROUND(AB3900,4))</f>
        <v>0.86699999999999999</v>
      </c>
    </row>
    <row r="3901" spans="5:31" x14ac:dyDescent="0.25">
      <c r="E3901" s="110">
        <f t="shared" si="234"/>
        <v>0.86800000000000066</v>
      </c>
      <c r="F3901" s="110">
        <f>IF('3A-Rail transport'!$AG$56="no"," ",ROUND(E3901,4))</f>
        <v>0.86799999999999999</v>
      </c>
      <c r="G3901" s="110">
        <f>IF('3A-Rail transport'!$AG$57="no"," ",ROUND(E3901,4))</f>
        <v>0.86799999999999999</v>
      </c>
      <c r="H3901" s="110"/>
      <c r="S3901" s="110">
        <f t="shared" si="235"/>
        <v>0.86800000000000066</v>
      </c>
      <c r="T3901" s="110">
        <f>IF('3B-Air transport'!AG$66="no"," ",ROUND(S3901,4))</f>
        <v>0.86799999999999999</v>
      </c>
      <c r="U3901" s="110">
        <f>IF('3B-Air transport'!AG$67="no"," ",ROUND(S3901,4))</f>
        <v>0.86799999999999999</v>
      </c>
      <c r="V3901" s="110">
        <f>IF('3B-Air transport'!AG$68="no"," ",ROUND(S3901,4))</f>
        <v>0.86799999999999999</v>
      </c>
      <c r="W3901" s="110"/>
      <c r="AB3901" s="110">
        <f t="shared" si="236"/>
        <v>0.86800000000000066</v>
      </c>
      <c r="AC3901" s="110">
        <f>IF('3C-Water transport'!AG$56="no"," ",ROUND(AB3901,4))</f>
        <v>0.86799999999999999</v>
      </c>
      <c r="AD3901" s="110">
        <f>IF('3C-Water transport'!AG$57="no"," ",ROUND(AB3901,4))</f>
        <v>0.86799999999999999</v>
      </c>
      <c r="AE3901" s="110">
        <f>IF('3C-Water transport'!AG$58="no"," ",ROUND(AB3901,4))</f>
        <v>0.86799999999999999</v>
      </c>
    </row>
    <row r="3902" spans="5:31" x14ac:dyDescent="0.25">
      <c r="E3902" s="110">
        <f t="shared" si="234"/>
        <v>0.86900000000000066</v>
      </c>
      <c r="F3902" s="110">
        <f>IF('3A-Rail transport'!$AG$56="no"," ",ROUND(E3902,4))</f>
        <v>0.86899999999999999</v>
      </c>
      <c r="G3902" s="110">
        <f>IF('3A-Rail transport'!$AG$57="no"," ",ROUND(E3902,4))</f>
        <v>0.86899999999999999</v>
      </c>
      <c r="H3902" s="110"/>
      <c r="S3902" s="110">
        <f t="shared" si="235"/>
        <v>0.86900000000000066</v>
      </c>
      <c r="T3902" s="110">
        <f>IF('3B-Air transport'!AG$66="no"," ",ROUND(S3902,4))</f>
        <v>0.86899999999999999</v>
      </c>
      <c r="U3902" s="110">
        <f>IF('3B-Air transport'!AG$67="no"," ",ROUND(S3902,4))</f>
        <v>0.86899999999999999</v>
      </c>
      <c r="V3902" s="110">
        <f>IF('3B-Air transport'!AG$68="no"," ",ROUND(S3902,4))</f>
        <v>0.86899999999999999</v>
      </c>
      <c r="W3902" s="110"/>
      <c r="AB3902" s="110">
        <f t="shared" si="236"/>
        <v>0.86900000000000066</v>
      </c>
      <c r="AC3902" s="110">
        <f>IF('3C-Water transport'!AG$56="no"," ",ROUND(AB3902,4))</f>
        <v>0.86899999999999999</v>
      </c>
      <c r="AD3902" s="110">
        <f>IF('3C-Water transport'!AG$57="no"," ",ROUND(AB3902,4))</f>
        <v>0.86899999999999999</v>
      </c>
      <c r="AE3902" s="110">
        <f>IF('3C-Water transport'!AG$58="no"," ",ROUND(AB3902,4))</f>
        <v>0.86899999999999999</v>
      </c>
    </row>
    <row r="3903" spans="5:31" x14ac:dyDescent="0.25">
      <c r="E3903" s="110">
        <f t="shared" si="234"/>
        <v>0.87000000000000066</v>
      </c>
      <c r="F3903" s="110">
        <f>IF('3A-Rail transport'!$AG$56="no"," ",ROUND(E3903,4))</f>
        <v>0.87</v>
      </c>
      <c r="G3903" s="110">
        <f>IF('3A-Rail transport'!$AG$57="no"," ",ROUND(E3903,4))</f>
        <v>0.87</v>
      </c>
      <c r="H3903" s="110"/>
      <c r="S3903" s="110">
        <f t="shared" si="235"/>
        <v>0.87000000000000066</v>
      </c>
      <c r="T3903" s="110">
        <f>IF('3B-Air transport'!AG$66="no"," ",ROUND(S3903,4))</f>
        <v>0.87</v>
      </c>
      <c r="U3903" s="110">
        <f>IF('3B-Air transport'!AG$67="no"," ",ROUND(S3903,4))</f>
        <v>0.87</v>
      </c>
      <c r="V3903" s="110">
        <f>IF('3B-Air transport'!AG$68="no"," ",ROUND(S3903,4))</f>
        <v>0.87</v>
      </c>
      <c r="W3903" s="110"/>
      <c r="AB3903" s="110">
        <f t="shared" si="236"/>
        <v>0.87000000000000066</v>
      </c>
      <c r="AC3903" s="110">
        <f>IF('3C-Water transport'!AG$56="no"," ",ROUND(AB3903,4))</f>
        <v>0.87</v>
      </c>
      <c r="AD3903" s="110">
        <f>IF('3C-Water transport'!AG$57="no"," ",ROUND(AB3903,4))</f>
        <v>0.87</v>
      </c>
      <c r="AE3903" s="110">
        <f>IF('3C-Water transport'!AG$58="no"," ",ROUND(AB3903,4))</f>
        <v>0.87</v>
      </c>
    </row>
    <row r="3904" spans="5:31" x14ac:dyDescent="0.25">
      <c r="E3904" s="110">
        <f t="shared" si="234"/>
        <v>0.87100000000000066</v>
      </c>
      <c r="F3904" s="110">
        <f>IF('3A-Rail transport'!$AG$56="no"," ",ROUND(E3904,4))</f>
        <v>0.871</v>
      </c>
      <c r="G3904" s="110">
        <f>IF('3A-Rail transport'!$AG$57="no"," ",ROUND(E3904,4))</f>
        <v>0.871</v>
      </c>
      <c r="H3904" s="110"/>
      <c r="S3904" s="110">
        <f t="shared" si="235"/>
        <v>0.87100000000000066</v>
      </c>
      <c r="T3904" s="110">
        <f>IF('3B-Air transport'!AG$66="no"," ",ROUND(S3904,4))</f>
        <v>0.871</v>
      </c>
      <c r="U3904" s="110">
        <f>IF('3B-Air transport'!AG$67="no"," ",ROUND(S3904,4))</f>
        <v>0.871</v>
      </c>
      <c r="V3904" s="110">
        <f>IF('3B-Air transport'!AG$68="no"," ",ROUND(S3904,4))</f>
        <v>0.871</v>
      </c>
      <c r="W3904" s="110"/>
      <c r="AB3904" s="110">
        <f t="shared" si="236"/>
        <v>0.87100000000000066</v>
      </c>
      <c r="AC3904" s="110">
        <f>IF('3C-Water transport'!AG$56="no"," ",ROUND(AB3904,4))</f>
        <v>0.871</v>
      </c>
      <c r="AD3904" s="110">
        <f>IF('3C-Water transport'!AG$57="no"," ",ROUND(AB3904,4))</f>
        <v>0.871</v>
      </c>
      <c r="AE3904" s="110">
        <f>IF('3C-Water transport'!AG$58="no"," ",ROUND(AB3904,4))</f>
        <v>0.871</v>
      </c>
    </row>
    <row r="3905" spans="5:31" x14ac:dyDescent="0.25">
      <c r="E3905" s="110">
        <f t="shared" si="234"/>
        <v>0.87200000000000066</v>
      </c>
      <c r="F3905" s="110">
        <f>IF('3A-Rail transport'!$AG$56="no"," ",ROUND(E3905,4))</f>
        <v>0.872</v>
      </c>
      <c r="G3905" s="110">
        <f>IF('3A-Rail transport'!$AG$57="no"," ",ROUND(E3905,4))</f>
        <v>0.872</v>
      </c>
      <c r="H3905" s="110"/>
      <c r="S3905" s="110">
        <f t="shared" si="235"/>
        <v>0.87200000000000066</v>
      </c>
      <c r="T3905" s="110">
        <f>IF('3B-Air transport'!AG$66="no"," ",ROUND(S3905,4))</f>
        <v>0.872</v>
      </c>
      <c r="U3905" s="110">
        <f>IF('3B-Air transport'!AG$67="no"," ",ROUND(S3905,4))</f>
        <v>0.872</v>
      </c>
      <c r="V3905" s="110">
        <f>IF('3B-Air transport'!AG$68="no"," ",ROUND(S3905,4))</f>
        <v>0.872</v>
      </c>
      <c r="W3905" s="110"/>
      <c r="AB3905" s="110">
        <f t="shared" si="236"/>
        <v>0.87200000000000066</v>
      </c>
      <c r="AC3905" s="110">
        <f>IF('3C-Water transport'!AG$56="no"," ",ROUND(AB3905,4))</f>
        <v>0.872</v>
      </c>
      <c r="AD3905" s="110">
        <f>IF('3C-Water transport'!AG$57="no"," ",ROUND(AB3905,4))</f>
        <v>0.872</v>
      </c>
      <c r="AE3905" s="110">
        <f>IF('3C-Water transport'!AG$58="no"," ",ROUND(AB3905,4))</f>
        <v>0.872</v>
      </c>
    </row>
    <row r="3906" spans="5:31" x14ac:dyDescent="0.25">
      <c r="E3906" s="110">
        <f t="shared" si="234"/>
        <v>0.87300000000000066</v>
      </c>
      <c r="F3906" s="110">
        <f>IF('3A-Rail transport'!$AG$56="no"," ",ROUND(E3906,4))</f>
        <v>0.873</v>
      </c>
      <c r="G3906" s="110">
        <f>IF('3A-Rail transport'!$AG$57="no"," ",ROUND(E3906,4))</f>
        <v>0.873</v>
      </c>
      <c r="H3906" s="110"/>
      <c r="S3906" s="110">
        <f t="shared" si="235"/>
        <v>0.87300000000000066</v>
      </c>
      <c r="T3906" s="110">
        <f>IF('3B-Air transport'!AG$66="no"," ",ROUND(S3906,4))</f>
        <v>0.873</v>
      </c>
      <c r="U3906" s="110">
        <f>IF('3B-Air transport'!AG$67="no"," ",ROUND(S3906,4))</f>
        <v>0.873</v>
      </c>
      <c r="V3906" s="110">
        <f>IF('3B-Air transport'!AG$68="no"," ",ROUND(S3906,4))</f>
        <v>0.873</v>
      </c>
      <c r="W3906" s="110"/>
      <c r="AB3906" s="110">
        <f t="shared" si="236"/>
        <v>0.87300000000000066</v>
      </c>
      <c r="AC3906" s="110">
        <f>IF('3C-Water transport'!AG$56="no"," ",ROUND(AB3906,4))</f>
        <v>0.873</v>
      </c>
      <c r="AD3906" s="110">
        <f>IF('3C-Water transport'!AG$57="no"," ",ROUND(AB3906,4))</f>
        <v>0.873</v>
      </c>
      <c r="AE3906" s="110">
        <f>IF('3C-Water transport'!AG$58="no"," ",ROUND(AB3906,4))</f>
        <v>0.873</v>
      </c>
    </row>
    <row r="3907" spans="5:31" x14ac:dyDescent="0.25">
      <c r="E3907" s="110">
        <f t="shared" si="234"/>
        <v>0.87400000000000067</v>
      </c>
      <c r="F3907" s="110">
        <f>IF('3A-Rail transport'!$AG$56="no"," ",ROUND(E3907,4))</f>
        <v>0.874</v>
      </c>
      <c r="G3907" s="110">
        <f>IF('3A-Rail transport'!$AG$57="no"," ",ROUND(E3907,4))</f>
        <v>0.874</v>
      </c>
      <c r="H3907" s="110"/>
      <c r="S3907" s="110">
        <f t="shared" si="235"/>
        <v>0.87400000000000067</v>
      </c>
      <c r="T3907" s="110">
        <f>IF('3B-Air transport'!AG$66="no"," ",ROUND(S3907,4))</f>
        <v>0.874</v>
      </c>
      <c r="U3907" s="110">
        <f>IF('3B-Air transport'!AG$67="no"," ",ROUND(S3907,4))</f>
        <v>0.874</v>
      </c>
      <c r="V3907" s="110">
        <f>IF('3B-Air transport'!AG$68="no"," ",ROUND(S3907,4))</f>
        <v>0.874</v>
      </c>
      <c r="W3907" s="110"/>
      <c r="AB3907" s="110">
        <f t="shared" si="236"/>
        <v>0.87400000000000067</v>
      </c>
      <c r="AC3907" s="110">
        <f>IF('3C-Water transport'!AG$56="no"," ",ROUND(AB3907,4))</f>
        <v>0.874</v>
      </c>
      <c r="AD3907" s="110">
        <f>IF('3C-Water transport'!AG$57="no"," ",ROUND(AB3907,4))</f>
        <v>0.874</v>
      </c>
      <c r="AE3907" s="110">
        <f>IF('3C-Water transport'!AG$58="no"," ",ROUND(AB3907,4))</f>
        <v>0.874</v>
      </c>
    </row>
    <row r="3908" spans="5:31" x14ac:dyDescent="0.25">
      <c r="E3908" s="110">
        <f t="shared" si="234"/>
        <v>0.87500000000000067</v>
      </c>
      <c r="F3908" s="110">
        <f>IF('3A-Rail transport'!$AG$56="no"," ",ROUND(E3908,4))</f>
        <v>0.875</v>
      </c>
      <c r="G3908" s="110">
        <f>IF('3A-Rail transport'!$AG$57="no"," ",ROUND(E3908,4))</f>
        <v>0.875</v>
      </c>
      <c r="H3908" s="110"/>
      <c r="S3908" s="110">
        <f t="shared" si="235"/>
        <v>0.87500000000000067</v>
      </c>
      <c r="T3908" s="110">
        <f>IF('3B-Air transport'!AG$66="no"," ",ROUND(S3908,4))</f>
        <v>0.875</v>
      </c>
      <c r="U3908" s="110">
        <f>IF('3B-Air transport'!AG$67="no"," ",ROUND(S3908,4))</f>
        <v>0.875</v>
      </c>
      <c r="V3908" s="110">
        <f>IF('3B-Air transport'!AG$68="no"," ",ROUND(S3908,4))</f>
        <v>0.875</v>
      </c>
      <c r="W3908" s="110"/>
      <c r="AB3908" s="110">
        <f t="shared" si="236"/>
        <v>0.87500000000000067</v>
      </c>
      <c r="AC3908" s="110">
        <f>IF('3C-Water transport'!AG$56="no"," ",ROUND(AB3908,4))</f>
        <v>0.875</v>
      </c>
      <c r="AD3908" s="110">
        <f>IF('3C-Water transport'!AG$57="no"," ",ROUND(AB3908,4))</f>
        <v>0.875</v>
      </c>
      <c r="AE3908" s="110">
        <f>IF('3C-Water transport'!AG$58="no"," ",ROUND(AB3908,4))</f>
        <v>0.875</v>
      </c>
    </row>
    <row r="3909" spans="5:31" x14ac:dyDescent="0.25">
      <c r="E3909" s="110">
        <f t="shared" si="234"/>
        <v>0.87600000000000067</v>
      </c>
      <c r="F3909" s="110">
        <f>IF('3A-Rail transport'!$AG$56="no"," ",ROUND(E3909,4))</f>
        <v>0.876</v>
      </c>
      <c r="G3909" s="110">
        <f>IF('3A-Rail transport'!$AG$57="no"," ",ROUND(E3909,4))</f>
        <v>0.876</v>
      </c>
      <c r="H3909" s="110"/>
      <c r="S3909" s="110">
        <f t="shared" si="235"/>
        <v>0.87600000000000067</v>
      </c>
      <c r="T3909" s="110">
        <f>IF('3B-Air transport'!AG$66="no"," ",ROUND(S3909,4))</f>
        <v>0.876</v>
      </c>
      <c r="U3909" s="110">
        <f>IF('3B-Air transport'!AG$67="no"," ",ROUND(S3909,4))</f>
        <v>0.876</v>
      </c>
      <c r="V3909" s="110">
        <f>IF('3B-Air transport'!AG$68="no"," ",ROUND(S3909,4))</f>
        <v>0.876</v>
      </c>
      <c r="W3909" s="110"/>
      <c r="AB3909" s="110">
        <f t="shared" si="236"/>
        <v>0.87600000000000067</v>
      </c>
      <c r="AC3909" s="110">
        <f>IF('3C-Water transport'!AG$56="no"," ",ROUND(AB3909,4))</f>
        <v>0.876</v>
      </c>
      <c r="AD3909" s="110">
        <f>IF('3C-Water transport'!AG$57="no"," ",ROUND(AB3909,4))</f>
        <v>0.876</v>
      </c>
      <c r="AE3909" s="110">
        <f>IF('3C-Water transport'!AG$58="no"," ",ROUND(AB3909,4))</f>
        <v>0.876</v>
      </c>
    </row>
    <row r="3910" spans="5:31" x14ac:dyDescent="0.25">
      <c r="E3910" s="110">
        <f t="shared" si="234"/>
        <v>0.87700000000000067</v>
      </c>
      <c r="F3910" s="110">
        <f>IF('3A-Rail transport'!$AG$56="no"," ",ROUND(E3910,4))</f>
        <v>0.877</v>
      </c>
      <c r="G3910" s="110">
        <f>IF('3A-Rail transport'!$AG$57="no"," ",ROUND(E3910,4))</f>
        <v>0.877</v>
      </c>
      <c r="H3910" s="110"/>
      <c r="S3910" s="110">
        <f t="shared" si="235"/>
        <v>0.87700000000000067</v>
      </c>
      <c r="T3910" s="110">
        <f>IF('3B-Air transport'!AG$66="no"," ",ROUND(S3910,4))</f>
        <v>0.877</v>
      </c>
      <c r="U3910" s="110">
        <f>IF('3B-Air transport'!AG$67="no"," ",ROUND(S3910,4))</f>
        <v>0.877</v>
      </c>
      <c r="V3910" s="110">
        <f>IF('3B-Air transport'!AG$68="no"," ",ROUND(S3910,4))</f>
        <v>0.877</v>
      </c>
      <c r="W3910" s="110"/>
      <c r="AB3910" s="110">
        <f t="shared" si="236"/>
        <v>0.87700000000000067</v>
      </c>
      <c r="AC3910" s="110">
        <f>IF('3C-Water transport'!AG$56="no"," ",ROUND(AB3910,4))</f>
        <v>0.877</v>
      </c>
      <c r="AD3910" s="110">
        <f>IF('3C-Water transport'!AG$57="no"," ",ROUND(AB3910,4))</f>
        <v>0.877</v>
      </c>
      <c r="AE3910" s="110">
        <f>IF('3C-Water transport'!AG$58="no"," ",ROUND(AB3910,4))</f>
        <v>0.877</v>
      </c>
    </row>
    <row r="3911" spans="5:31" x14ac:dyDescent="0.25">
      <c r="E3911" s="110">
        <f t="shared" si="234"/>
        <v>0.87800000000000067</v>
      </c>
      <c r="F3911" s="110">
        <f>IF('3A-Rail transport'!$AG$56="no"," ",ROUND(E3911,4))</f>
        <v>0.878</v>
      </c>
      <c r="G3911" s="110">
        <f>IF('3A-Rail transport'!$AG$57="no"," ",ROUND(E3911,4))</f>
        <v>0.878</v>
      </c>
      <c r="H3911" s="110"/>
      <c r="S3911" s="110">
        <f t="shared" si="235"/>
        <v>0.87800000000000067</v>
      </c>
      <c r="T3911" s="110">
        <f>IF('3B-Air transport'!AG$66="no"," ",ROUND(S3911,4))</f>
        <v>0.878</v>
      </c>
      <c r="U3911" s="110">
        <f>IF('3B-Air transport'!AG$67="no"," ",ROUND(S3911,4))</f>
        <v>0.878</v>
      </c>
      <c r="V3911" s="110">
        <f>IF('3B-Air transport'!AG$68="no"," ",ROUND(S3911,4))</f>
        <v>0.878</v>
      </c>
      <c r="W3911" s="110"/>
      <c r="AB3911" s="110">
        <f t="shared" si="236"/>
        <v>0.87800000000000067</v>
      </c>
      <c r="AC3911" s="110">
        <f>IF('3C-Water transport'!AG$56="no"," ",ROUND(AB3911,4))</f>
        <v>0.878</v>
      </c>
      <c r="AD3911" s="110">
        <f>IF('3C-Water transport'!AG$57="no"," ",ROUND(AB3911,4))</f>
        <v>0.878</v>
      </c>
      <c r="AE3911" s="110">
        <f>IF('3C-Water transport'!AG$58="no"," ",ROUND(AB3911,4))</f>
        <v>0.878</v>
      </c>
    </row>
    <row r="3912" spans="5:31" x14ac:dyDescent="0.25">
      <c r="E3912" s="110">
        <f t="shared" si="234"/>
        <v>0.87900000000000067</v>
      </c>
      <c r="F3912" s="110">
        <f>IF('3A-Rail transport'!$AG$56="no"," ",ROUND(E3912,4))</f>
        <v>0.879</v>
      </c>
      <c r="G3912" s="110">
        <f>IF('3A-Rail transport'!$AG$57="no"," ",ROUND(E3912,4))</f>
        <v>0.879</v>
      </c>
      <c r="H3912" s="110"/>
      <c r="S3912" s="110">
        <f t="shared" si="235"/>
        <v>0.87900000000000067</v>
      </c>
      <c r="T3912" s="110">
        <f>IF('3B-Air transport'!AG$66="no"," ",ROUND(S3912,4))</f>
        <v>0.879</v>
      </c>
      <c r="U3912" s="110">
        <f>IF('3B-Air transport'!AG$67="no"," ",ROUND(S3912,4))</f>
        <v>0.879</v>
      </c>
      <c r="V3912" s="110">
        <f>IF('3B-Air transport'!AG$68="no"," ",ROUND(S3912,4))</f>
        <v>0.879</v>
      </c>
      <c r="W3912" s="110"/>
      <c r="AB3912" s="110">
        <f t="shared" si="236"/>
        <v>0.87900000000000067</v>
      </c>
      <c r="AC3912" s="110">
        <f>IF('3C-Water transport'!AG$56="no"," ",ROUND(AB3912,4))</f>
        <v>0.879</v>
      </c>
      <c r="AD3912" s="110">
        <f>IF('3C-Water transport'!AG$57="no"," ",ROUND(AB3912,4))</f>
        <v>0.879</v>
      </c>
      <c r="AE3912" s="110">
        <f>IF('3C-Water transport'!AG$58="no"," ",ROUND(AB3912,4))</f>
        <v>0.879</v>
      </c>
    </row>
    <row r="3913" spans="5:31" x14ac:dyDescent="0.25">
      <c r="E3913" s="110">
        <f t="shared" si="234"/>
        <v>0.88000000000000067</v>
      </c>
      <c r="F3913" s="110">
        <f>IF('3A-Rail transport'!$AG$56="no"," ",ROUND(E3913,4))</f>
        <v>0.88</v>
      </c>
      <c r="G3913" s="110">
        <f>IF('3A-Rail transport'!$AG$57="no"," ",ROUND(E3913,4))</f>
        <v>0.88</v>
      </c>
      <c r="H3913" s="110"/>
      <c r="S3913" s="110">
        <f t="shared" si="235"/>
        <v>0.88000000000000067</v>
      </c>
      <c r="T3913" s="110">
        <f>IF('3B-Air transport'!AG$66="no"," ",ROUND(S3913,4))</f>
        <v>0.88</v>
      </c>
      <c r="U3913" s="110">
        <f>IF('3B-Air transport'!AG$67="no"," ",ROUND(S3913,4))</f>
        <v>0.88</v>
      </c>
      <c r="V3913" s="110">
        <f>IF('3B-Air transport'!AG$68="no"," ",ROUND(S3913,4))</f>
        <v>0.88</v>
      </c>
      <c r="W3913" s="110"/>
      <c r="AB3913" s="110">
        <f t="shared" si="236"/>
        <v>0.88000000000000067</v>
      </c>
      <c r="AC3913" s="110">
        <f>IF('3C-Water transport'!AG$56="no"," ",ROUND(AB3913,4))</f>
        <v>0.88</v>
      </c>
      <c r="AD3913" s="110">
        <f>IF('3C-Water transport'!AG$57="no"," ",ROUND(AB3913,4))</f>
        <v>0.88</v>
      </c>
      <c r="AE3913" s="110">
        <f>IF('3C-Water transport'!AG$58="no"," ",ROUND(AB3913,4))</f>
        <v>0.88</v>
      </c>
    </row>
    <row r="3914" spans="5:31" x14ac:dyDescent="0.25">
      <c r="E3914" s="110">
        <f t="shared" si="234"/>
        <v>0.88100000000000067</v>
      </c>
      <c r="F3914" s="110">
        <f>IF('3A-Rail transport'!$AG$56="no"," ",ROUND(E3914,4))</f>
        <v>0.88100000000000001</v>
      </c>
      <c r="G3914" s="110">
        <f>IF('3A-Rail transport'!$AG$57="no"," ",ROUND(E3914,4))</f>
        <v>0.88100000000000001</v>
      </c>
      <c r="H3914" s="110"/>
      <c r="S3914" s="110">
        <f t="shared" si="235"/>
        <v>0.88100000000000067</v>
      </c>
      <c r="T3914" s="110">
        <f>IF('3B-Air transport'!AG$66="no"," ",ROUND(S3914,4))</f>
        <v>0.88100000000000001</v>
      </c>
      <c r="U3914" s="110">
        <f>IF('3B-Air transport'!AG$67="no"," ",ROUND(S3914,4))</f>
        <v>0.88100000000000001</v>
      </c>
      <c r="V3914" s="110">
        <f>IF('3B-Air transport'!AG$68="no"," ",ROUND(S3914,4))</f>
        <v>0.88100000000000001</v>
      </c>
      <c r="W3914" s="110"/>
      <c r="AB3914" s="110">
        <f t="shared" si="236"/>
        <v>0.88100000000000067</v>
      </c>
      <c r="AC3914" s="110">
        <f>IF('3C-Water transport'!AG$56="no"," ",ROUND(AB3914,4))</f>
        <v>0.88100000000000001</v>
      </c>
      <c r="AD3914" s="110">
        <f>IF('3C-Water transport'!AG$57="no"," ",ROUND(AB3914,4))</f>
        <v>0.88100000000000001</v>
      </c>
      <c r="AE3914" s="110">
        <f>IF('3C-Water transport'!AG$58="no"," ",ROUND(AB3914,4))</f>
        <v>0.88100000000000001</v>
      </c>
    </row>
    <row r="3915" spans="5:31" x14ac:dyDescent="0.25">
      <c r="E3915" s="110">
        <f t="shared" si="234"/>
        <v>0.88200000000000067</v>
      </c>
      <c r="F3915" s="110">
        <f>IF('3A-Rail transport'!$AG$56="no"," ",ROUND(E3915,4))</f>
        <v>0.88200000000000001</v>
      </c>
      <c r="G3915" s="110">
        <f>IF('3A-Rail transport'!$AG$57="no"," ",ROUND(E3915,4))</f>
        <v>0.88200000000000001</v>
      </c>
      <c r="H3915" s="110"/>
      <c r="S3915" s="110">
        <f t="shared" si="235"/>
        <v>0.88200000000000067</v>
      </c>
      <c r="T3915" s="110">
        <f>IF('3B-Air transport'!AG$66="no"," ",ROUND(S3915,4))</f>
        <v>0.88200000000000001</v>
      </c>
      <c r="U3915" s="110">
        <f>IF('3B-Air transport'!AG$67="no"," ",ROUND(S3915,4))</f>
        <v>0.88200000000000001</v>
      </c>
      <c r="V3915" s="110">
        <f>IF('3B-Air transport'!AG$68="no"," ",ROUND(S3915,4))</f>
        <v>0.88200000000000001</v>
      </c>
      <c r="W3915" s="110"/>
      <c r="AB3915" s="110">
        <f t="shared" si="236"/>
        <v>0.88200000000000067</v>
      </c>
      <c r="AC3915" s="110">
        <f>IF('3C-Water transport'!AG$56="no"," ",ROUND(AB3915,4))</f>
        <v>0.88200000000000001</v>
      </c>
      <c r="AD3915" s="110">
        <f>IF('3C-Water transport'!AG$57="no"," ",ROUND(AB3915,4))</f>
        <v>0.88200000000000001</v>
      </c>
      <c r="AE3915" s="110">
        <f>IF('3C-Water transport'!AG$58="no"," ",ROUND(AB3915,4))</f>
        <v>0.88200000000000001</v>
      </c>
    </row>
    <row r="3916" spans="5:31" x14ac:dyDescent="0.25">
      <c r="E3916" s="110">
        <f t="shared" si="234"/>
        <v>0.88300000000000067</v>
      </c>
      <c r="F3916" s="110">
        <f>IF('3A-Rail transport'!$AG$56="no"," ",ROUND(E3916,4))</f>
        <v>0.88300000000000001</v>
      </c>
      <c r="G3916" s="110">
        <f>IF('3A-Rail transport'!$AG$57="no"," ",ROUND(E3916,4))</f>
        <v>0.88300000000000001</v>
      </c>
      <c r="H3916" s="110"/>
      <c r="S3916" s="110">
        <f t="shared" si="235"/>
        <v>0.88300000000000067</v>
      </c>
      <c r="T3916" s="110">
        <f>IF('3B-Air transport'!AG$66="no"," ",ROUND(S3916,4))</f>
        <v>0.88300000000000001</v>
      </c>
      <c r="U3916" s="110">
        <f>IF('3B-Air transport'!AG$67="no"," ",ROUND(S3916,4))</f>
        <v>0.88300000000000001</v>
      </c>
      <c r="V3916" s="110">
        <f>IF('3B-Air transport'!AG$68="no"," ",ROUND(S3916,4))</f>
        <v>0.88300000000000001</v>
      </c>
      <c r="W3916" s="110"/>
      <c r="AB3916" s="110">
        <f t="shared" si="236"/>
        <v>0.88300000000000067</v>
      </c>
      <c r="AC3916" s="110">
        <f>IF('3C-Water transport'!AG$56="no"," ",ROUND(AB3916,4))</f>
        <v>0.88300000000000001</v>
      </c>
      <c r="AD3916" s="110">
        <f>IF('3C-Water transport'!AG$57="no"," ",ROUND(AB3916,4))</f>
        <v>0.88300000000000001</v>
      </c>
      <c r="AE3916" s="110">
        <f>IF('3C-Water transport'!AG$58="no"," ",ROUND(AB3916,4))</f>
        <v>0.88300000000000001</v>
      </c>
    </row>
    <row r="3917" spans="5:31" x14ac:dyDescent="0.25">
      <c r="E3917" s="110">
        <f t="shared" si="234"/>
        <v>0.88400000000000067</v>
      </c>
      <c r="F3917" s="110">
        <f>IF('3A-Rail transport'!$AG$56="no"," ",ROUND(E3917,4))</f>
        <v>0.88400000000000001</v>
      </c>
      <c r="G3917" s="110">
        <f>IF('3A-Rail transport'!$AG$57="no"," ",ROUND(E3917,4))</f>
        <v>0.88400000000000001</v>
      </c>
      <c r="H3917" s="110"/>
      <c r="S3917" s="110">
        <f t="shared" si="235"/>
        <v>0.88400000000000067</v>
      </c>
      <c r="T3917" s="110">
        <f>IF('3B-Air transport'!AG$66="no"," ",ROUND(S3917,4))</f>
        <v>0.88400000000000001</v>
      </c>
      <c r="U3917" s="110">
        <f>IF('3B-Air transport'!AG$67="no"," ",ROUND(S3917,4))</f>
        <v>0.88400000000000001</v>
      </c>
      <c r="V3917" s="110">
        <f>IF('3B-Air transport'!AG$68="no"," ",ROUND(S3917,4))</f>
        <v>0.88400000000000001</v>
      </c>
      <c r="W3917" s="110"/>
      <c r="AB3917" s="110">
        <f t="shared" si="236"/>
        <v>0.88400000000000067</v>
      </c>
      <c r="AC3917" s="110">
        <f>IF('3C-Water transport'!AG$56="no"," ",ROUND(AB3917,4))</f>
        <v>0.88400000000000001</v>
      </c>
      <c r="AD3917" s="110">
        <f>IF('3C-Water transport'!AG$57="no"," ",ROUND(AB3917,4))</f>
        <v>0.88400000000000001</v>
      </c>
      <c r="AE3917" s="110">
        <f>IF('3C-Water transport'!AG$58="no"," ",ROUND(AB3917,4))</f>
        <v>0.88400000000000001</v>
      </c>
    </row>
    <row r="3918" spans="5:31" x14ac:dyDescent="0.25">
      <c r="E3918" s="110">
        <f t="shared" si="234"/>
        <v>0.88500000000000068</v>
      </c>
      <c r="F3918" s="110">
        <f>IF('3A-Rail transport'!$AG$56="no"," ",ROUND(E3918,4))</f>
        <v>0.88500000000000001</v>
      </c>
      <c r="G3918" s="110">
        <f>IF('3A-Rail transport'!$AG$57="no"," ",ROUND(E3918,4))</f>
        <v>0.88500000000000001</v>
      </c>
      <c r="H3918" s="110"/>
      <c r="S3918" s="110">
        <f t="shared" si="235"/>
        <v>0.88500000000000068</v>
      </c>
      <c r="T3918" s="110">
        <f>IF('3B-Air transport'!AG$66="no"," ",ROUND(S3918,4))</f>
        <v>0.88500000000000001</v>
      </c>
      <c r="U3918" s="110">
        <f>IF('3B-Air transport'!AG$67="no"," ",ROUND(S3918,4))</f>
        <v>0.88500000000000001</v>
      </c>
      <c r="V3918" s="110">
        <f>IF('3B-Air transport'!AG$68="no"," ",ROUND(S3918,4))</f>
        <v>0.88500000000000001</v>
      </c>
      <c r="W3918" s="110"/>
      <c r="AB3918" s="110">
        <f t="shared" si="236"/>
        <v>0.88500000000000068</v>
      </c>
      <c r="AC3918" s="110">
        <f>IF('3C-Water transport'!AG$56="no"," ",ROUND(AB3918,4))</f>
        <v>0.88500000000000001</v>
      </c>
      <c r="AD3918" s="110">
        <f>IF('3C-Water transport'!AG$57="no"," ",ROUND(AB3918,4))</f>
        <v>0.88500000000000001</v>
      </c>
      <c r="AE3918" s="110">
        <f>IF('3C-Water transport'!AG$58="no"," ",ROUND(AB3918,4))</f>
        <v>0.88500000000000001</v>
      </c>
    </row>
    <row r="3919" spans="5:31" x14ac:dyDescent="0.25">
      <c r="E3919" s="110">
        <f t="shared" si="234"/>
        <v>0.88600000000000068</v>
      </c>
      <c r="F3919" s="110">
        <f>IF('3A-Rail transport'!$AG$56="no"," ",ROUND(E3919,4))</f>
        <v>0.88600000000000001</v>
      </c>
      <c r="G3919" s="110">
        <f>IF('3A-Rail transport'!$AG$57="no"," ",ROUND(E3919,4))</f>
        <v>0.88600000000000001</v>
      </c>
      <c r="H3919" s="110"/>
      <c r="S3919" s="110">
        <f t="shared" si="235"/>
        <v>0.88600000000000068</v>
      </c>
      <c r="T3919" s="110">
        <f>IF('3B-Air transport'!AG$66="no"," ",ROUND(S3919,4))</f>
        <v>0.88600000000000001</v>
      </c>
      <c r="U3919" s="110">
        <f>IF('3B-Air transport'!AG$67="no"," ",ROUND(S3919,4))</f>
        <v>0.88600000000000001</v>
      </c>
      <c r="V3919" s="110">
        <f>IF('3B-Air transport'!AG$68="no"," ",ROUND(S3919,4))</f>
        <v>0.88600000000000001</v>
      </c>
      <c r="W3919" s="110"/>
      <c r="AB3919" s="110">
        <f t="shared" si="236"/>
        <v>0.88600000000000068</v>
      </c>
      <c r="AC3919" s="110">
        <f>IF('3C-Water transport'!AG$56="no"," ",ROUND(AB3919,4))</f>
        <v>0.88600000000000001</v>
      </c>
      <c r="AD3919" s="110">
        <f>IF('3C-Water transport'!AG$57="no"," ",ROUND(AB3919,4))</f>
        <v>0.88600000000000001</v>
      </c>
      <c r="AE3919" s="110">
        <f>IF('3C-Water transport'!AG$58="no"," ",ROUND(AB3919,4))</f>
        <v>0.88600000000000001</v>
      </c>
    </row>
    <row r="3920" spans="5:31" x14ac:dyDescent="0.25">
      <c r="E3920" s="110">
        <f t="shared" si="234"/>
        <v>0.88700000000000068</v>
      </c>
      <c r="F3920" s="110">
        <f>IF('3A-Rail transport'!$AG$56="no"," ",ROUND(E3920,4))</f>
        <v>0.88700000000000001</v>
      </c>
      <c r="G3920" s="110">
        <f>IF('3A-Rail transport'!$AG$57="no"," ",ROUND(E3920,4))</f>
        <v>0.88700000000000001</v>
      </c>
      <c r="H3920" s="110"/>
      <c r="S3920" s="110">
        <f t="shared" si="235"/>
        <v>0.88700000000000068</v>
      </c>
      <c r="T3920" s="110">
        <f>IF('3B-Air transport'!AG$66="no"," ",ROUND(S3920,4))</f>
        <v>0.88700000000000001</v>
      </c>
      <c r="U3920" s="110">
        <f>IF('3B-Air transport'!AG$67="no"," ",ROUND(S3920,4))</f>
        <v>0.88700000000000001</v>
      </c>
      <c r="V3920" s="110">
        <f>IF('3B-Air transport'!AG$68="no"," ",ROUND(S3920,4))</f>
        <v>0.88700000000000001</v>
      </c>
      <c r="W3920" s="110"/>
      <c r="AB3920" s="110">
        <f t="shared" si="236"/>
        <v>0.88700000000000068</v>
      </c>
      <c r="AC3920" s="110">
        <f>IF('3C-Water transport'!AG$56="no"," ",ROUND(AB3920,4))</f>
        <v>0.88700000000000001</v>
      </c>
      <c r="AD3920" s="110">
        <f>IF('3C-Water transport'!AG$57="no"," ",ROUND(AB3920,4))</f>
        <v>0.88700000000000001</v>
      </c>
      <c r="AE3920" s="110">
        <f>IF('3C-Water transport'!AG$58="no"," ",ROUND(AB3920,4))</f>
        <v>0.88700000000000001</v>
      </c>
    </row>
    <row r="3921" spans="5:31" x14ac:dyDescent="0.25">
      <c r="E3921" s="110">
        <f t="shared" si="234"/>
        <v>0.88800000000000068</v>
      </c>
      <c r="F3921" s="110">
        <f>IF('3A-Rail transport'!$AG$56="no"," ",ROUND(E3921,4))</f>
        <v>0.88800000000000001</v>
      </c>
      <c r="G3921" s="110">
        <f>IF('3A-Rail transport'!$AG$57="no"," ",ROUND(E3921,4))</f>
        <v>0.88800000000000001</v>
      </c>
      <c r="H3921" s="110"/>
      <c r="S3921" s="110">
        <f t="shared" si="235"/>
        <v>0.88800000000000068</v>
      </c>
      <c r="T3921" s="110">
        <f>IF('3B-Air transport'!AG$66="no"," ",ROUND(S3921,4))</f>
        <v>0.88800000000000001</v>
      </c>
      <c r="U3921" s="110">
        <f>IF('3B-Air transport'!AG$67="no"," ",ROUND(S3921,4))</f>
        <v>0.88800000000000001</v>
      </c>
      <c r="V3921" s="110">
        <f>IF('3B-Air transport'!AG$68="no"," ",ROUND(S3921,4))</f>
        <v>0.88800000000000001</v>
      </c>
      <c r="W3921" s="110"/>
      <c r="AB3921" s="110">
        <f t="shared" si="236"/>
        <v>0.88800000000000068</v>
      </c>
      <c r="AC3921" s="110">
        <f>IF('3C-Water transport'!AG$56="no"," ",ROUND(AB3921,4))</f>
        <v>0.88800000000000001</v>
      </c>
      <c r="AD3921" s="110">
        <f>IF('3C-Water transport'!AG$57="no"," ",ROUND(AB3921,4))</f>
        <v>0.88800000000000001</v>
      </c>
      <c r="AE3921" s="110">
        <f>IF('3C-Water transport'!AG$58="no"," ",ROUND(AB3921,4))</f>
        <v>0.88800000000000001</v>
      </c>
    </row>
    <row r="3922" spans="5:31" x14ac:dyDescent="0.25">
      <c r="E3922" s="110">
        <f t="shared" si="234"/>
        <v>0.88900000000000068</v>
      </c>
      <c r="F3922" s="110">
        <f>IF('3A-Rail transport'!$AG$56="no"," ",ROUND(E3922,4))</f>
        <v>0.88900000000000001</v>
      </c>
      <c r="G3922" s="110">
        <f>IF('3A-Rail transport'!$AG$57="no"," ",ROUND(E3922,4))</f>
        <v>0.88900000000000001</v>
      </c>
      <c r="H3922" s="110"/>
      <c r="S3922" s="110">
        <f t="shared" si="235"/>
        <v>0.88900000000000068</v>
      </c>
      <c r="T3922" s="110">
        <f>IF('3B-Air transport'!AG$66="no"," ",ROUND(S3922,4))</f>
        <v>0.88900000000000001</v>
      </c>
      <c r="U3922" s="110">
        <f>IF('3B-Air transport'!AG$67="no"," ",ROUND(S3922,4))</f>
        <v>0.88900000000000001</v>
      </c>
      <c r="V3922" s="110">
        <f>IF('3B-Air transport'!AG$68="no"," ",ROUND(S3922,4))</f>
        <v>0.88900000000000001</v>
      </c>
      <c r="W3922" s="110"/>
      <c r="AB3922" s="110">
        <f t="shared" si="236"/>
        <v>0.88900000000000068</v>
      </c>
      <c r="AC3922" s="110">
        <f>IF('3C-Water transport'!AG$56="no"," ",ROUND(AB3922,4))</f>
        <v>0.88900000000000001</v>
      </c>
      <c r="AD3922" s="110">
        <f>IF('3C-Water transport'!AG$57="no"," ",ROUND(AB3922,4))</f>
        <v>0.88900000000000001</v>
      </c>
      <c r="AE3922" s="110">
        <f>IF('3C-Water transport'!AG$58="no"," ",ROUND(AB3922,4))</f>
        <v>0.88900000000000001</v>
      </c>
    </row>
    <row r="3923" spans="5:31" x14ac:dyDescent="0.25">
      <c r="E3923" s="110">
        <f t="shared" si="234"/>
        <v>0.89000000000000068</v>
      </c>
      <c r="F3923" s="110">
        <f>IF('3A-Rail transport'!$AG$56="no"," ",ROUND(E3923,4))</f>
        <v>0.89</v>
      </c>
      <c r="G3923" s="110">
        <f>IF('3A-Rail transport'!$AG$57="no"," ",ROUND(E3923,4))</f>
        <v>0.89</v>
      </c>
      <c r="H3923" s="110"/>
      <c r="S3923" s="110">
        <f t="shared" si="235"/>
        <v>0.89000000000000068</v>
      </c>
      <c r="T3923" s="110">
        <f>IF('3B-Air transport'!AG$66="no"," ",ROUND(S3923,4))</f>
        <v>0.89</v>
      </c>
      <c r="U3923" s="110">
        <f>IF('3B-Air transport'!AG$67="no"," ",ROUND(S3923,4))</f>
        <v>0.89</v>
      </c>
      <c r="V3923" s="110">
        <f>IF('3B-Air transport'!AG$68="no"," ",ROUND(S3923,4))</f>
        <v>0.89</v>
      </c>
      <c r="W3923" s="110"/>
      <c r="AB3923" s="110">
        <f t="shared" si="236"/>
        <v>0.89000000000000068</v>
      </c>
      <c r="AC3923" s="110">
        <f>IF('3C-Water transport'!AG$56="no"," ",ROUND(AB3923,4))</f>
        <v>0.89</v>
      </c>
      <c r="AD3923" s="110">
        <f>IF('3C-Water transport'!AG$57="no"," ",ROUND(AB3923,4))</f>
        <v>0.89</v>
      </c>
      <c r="AE3923" s="110">
        <f>IF('3C-Water transport'!AG$58="no"," ",ROUND(AB3923,4))</f>
        <v>0.89</v>
      </c>
    </row>
    <row r="3924" spans="5:31" x14ac:dyDescent="0.25">
      <c r="E3924" s="110">
        <f t="shared" si="234"/>
        <v>0.89100000000000068</v>
      </c>
      <c r="F3924" s="110">
        <f>IF('3A-Rail transport'!$AG$56="no"," ",ROUND(E3924,4))</f>
        <v>0.89100000000000001</v>
      </c>
      <c r="G3924" s="110">
        <f>IF('3A-Rail transport'!$AG$57="no"," ",ROUND(E3924,4))</f>
        <v>0.89100000000000001</v>
      </c>
      <c r="H3924" s="110"/>
      <c r="S3924" s="110">
        <f t="shared" si="235"/>
        <v>0.89100000000000068</v>
      </c>
      <c r="T3924" s="110">
        <f>IF('3B-Air transport'!AG$66="no"," ",ROUND(S3924,4))</f>
        <v>0.89100000000000001</v>
      </c>
      <c r="U3924" s="110">
        <f>IF('3B-Air transport'!AG$67="no"," ",ROUND(S3924,4))</f>
        <v>0.89100000000000001</v>
      </c>
      <c r="V3924" s="110">
        <f>IF('3B-Air transport'!AG$68="no"," ",ROUND(S3924,4))</f>
        <v>0.89100000000000001</v>
      </c>
      <c r="W3924" s="110"/>
      <c r="AB3924" s="110">
        <f t="shared" si="236"/>
        <v>0.89100000000000068</v>
      </c>
      <c r="AC3924" s="110">
        <f>IF('3C-Water transport'!AG$56="no"," ",ROUND(AB3924,4))</f>
        <v>0.89100000000000001</v>
      </c>
      <c r="AD3924" s="110">
        <f>IF('3C-Water transport'!AG$57="no"," ",ROUND(AB3924,4))</f>
        <v>0.89100000000000001</v>
      </c>
      <c r="AE3924" s="110">
        <f>IF('3C-Water transport'!AG$58="no"," ",ROUND(AB3924,4))</f>
        <v>0.89100000000000001</v>
      </c>
    </row>
    <row r="3925" spans="5:31" x14ac:dyDescent="0.25">
      <c r="E3925" s="110">
        <f t="shared" si="234"/>
        <v>0.89200000000000068</v>
      </c>
      <c r="F3925" s="110">
        <f>IF('3A-Rail transport'!$AG$56="no"," ",ROUND(E3925,4))</f>
        <v>0.89200000000000002</v>
      </c>
      <c r="G3925" s="110">
        <f>IF('3A-Rail transport'!$AG$57="no"," ",ROUND(E3925,4))</f>
        <v>0.89200000000000002</v>
      </c>
      <c r="H3925" s="110"/>
      <c r="S3925" s="110">
        <f t="shared" si="235"/>
        <v>0.89200000000000068</v>
      </c>
      <c r="T3925" s="110">
        <f>IF('3B-Air transport'!AG$66="no"," ",ROUND(S3925,4))</f>
        <v>0.89200000000000002</v>
      </c>
      <c r="U3925" s="110">
        <f>IF('3B-Air transport'!AG$67="no"," ",ROUND(S3925,4))</f>
        <v>0.89200000000000002</v>
      </c>
      <c r="V3925" s="110">
        <f>IF('3B-Air transport'!AG$68="no"," ",ROUND(S3925,4))</f>
        <v>0.89200000000000002</v>
      </c>
      <c r="W3925" s="110"/>
      <c r="AB3925" s="110">
        <f t="shared" si="236"/>
        <v>0.89200000000000068</v>
      </c>
      <c r="AC3925" s="110">
        <f>IF('3C-Water transport'!AG$56="no"," ",ROUND(AB3925,4))</f>
        <v>0.89200000000000002</v>
      </c>
      <c r="AD3925" s="110">
        <f>IF('3C-Water transport'!AG$57="no"," ",ROUND(AB3925,4))</f>
        <v>0.89200000000000002</v>
      </c>
      <c r="AE3925" s="110">
        <f>IF('3C-Water transport'!AG$58="no"," ",ROUND(AB3925,4))</f>
        <v>0.89200000000000002</v>
      </c>
    </row>
    <row r="3926" spans="5:31" x14ac:dyDescent="0.25">
      <c r="E3926" s="110">
        <f t="shared" si="234"/>
        <v>0.89300000000000068</v>
      </c>
      <c r="F3926" s="110">
        <f>IF('3A-Rail transport'!$AG$56="no"," ",ROUND(E3926,4))</f>
        <v>0.89300000000000002</v>
      </c>
      <c r="G3926" s="110">
        <f>IF('3A-Rail transport'!$AG$57="no"," ",ROUND(E3926,4))</f>
        <v>0.89300000000000002</v>
      </c>
      <c r="H3926" s="110"/>
      <c r="S3926" s="110">
        <f t="shared" si="235"/>
        <v>0.89300000000000068</v>
      </c>
      <c r="T3926" s="110">
        <f>IF('3B-Air transport'!AG$66="no"," ",ROUND(S3926,4))</f>
        <v>0.89300000000000002</v>
      </c>
      <c r="U3926" s="110">
        <f>IF('3B-Air transport'!AG$67="no"," ",ROUND(S3926,4))</f>
        <v>0.89300000000000002</v>
      </c>
      <c r="V3926" s="110">
        <f>IF('3B-Air transport'!AG$68="no"," ",ROUND(S3926,4))</f>
        <v>0.89300000000000002</v>
      </c>
      <c r="W3926" s="110"/>
      <c r="AB3926" s="110">
        <f t="shared" si="236"/>
        <v>0.89300000000000068</v>
      </c>
      <c r="AC3926" s="110">
        <f>IF('3C-Water transport'!AG$56="no"," ",ROUND(AB3926,4))</f>
        <v>0.89300000000000002</v>
      </c>
      <c r="AD3926" s="110">
        <f>IF('3C-Water transport'!AG$57="no"," ",ROUND(AB3926,4))</f>
        <v>0.89300000000000002</v>
      </c>
      <c r="AE3926" s="110">
        <f>IF('3C-Water transport'!AG$58="no"," ",ROUND(AB3926,4))</f>
        <v>0.89300000000000002</v>
      </c>
    </row>
    <row r="3927" spans="5:31" x14ac:dyDescent="0.25">
      <c r="E3927" s="110">
        <f t="shared" si="234"/>
        <v>0.89400000000000068</v>
      </c>
      <c r="F3927" s="110">
        <f>IF('3A-Rail transport'!$AG$56="no"," ",ROUND(E3927,4))</f>
        <v>0.89400000000000002</v>
      </c>
      <c r="G3927" s="110">
        <f>IF('3A-Rail transport'!$AG$57="no"," ",ROUND(E3927,4))</f>
        <v>0.89400000000000002</v>
      </c>
      <c r="H3927" s="110"/>
      <c r="S3927" s="110">
        <f t="shared" si="235"/>
        <v>0.89400000000000068</v>
      </c>
      <c r="T3927" s="110">
        <f>IF('3B-Air transport'!AG$66="no"," ",ROUND(S3927,4))</f>
        <v>0.89400000000000002</v>
      </c>
      <c r="U3927" s="110">
        <f>IF('3B-Air transport'!AG$67="no"," ",ROUND(S3927,4))</f>
        <v>0.89400000000000002</v>
      </c>
      <c r="V3927" s="110">
        <f>IF('3B-Air transport'!AG$68="no"," ",ROUND(S3927,4))</f>
        <v>0.89400000000000002</v>
      </c>
      <c r="W3927" s="110"/>
      <c r="AB3927" s="110">
        <f t="shared" si="236"/>
        <v>0.89400000000000068</v>
      </c>
      <c r="AC3927" s="110">
        <f>IF('3C-Water transport'!AG$56="no"," ",ROUND(AB3927,4))</f>
        <v>0.89400000000000002</v>
      </c>
      <c r="AD3927" s="110">
        <f>IF('3C-Water transport'!AG$57="no"," ",ROUND(AB3927,4))</f>
        <v>0.89400000000000002</v>
      </c>
      <c r="AE3927" s="110">
        <f>IF('3C-Water transport'!AG$58="no"," ",ROUND(AB3927,4))</f>
        <v>0.89400000000000002</v>
      </c>
    </row>
    <row r="3928" spans="5:31" x14ac:dyDescent="0.25">
      <c r="E3928" s="110">
        <f t="shared" si="234"/>
        <v>0.89500000000000068</v>
      </c>
      <c r="F3928" s="110">
        <f>IF('3A-Rail transport'!$AG$56="no"," ",ROUND(E3928,4))</f>
        <v>0.89500000000000002</v>
      </c>
      <c r="G3928" s="110">
        <f>IF('3A-Rail transport'!$AG$57="no"," ",ROUND(E3928,4))</f>
        <v>0.89500000000000002</v>
      </c>
      <c r="H3928" s="110"/>
      <c r="S3928" s="110">
        <f t="shared" si="235"/>
        <v>0.89500000000000068</v>
      </c>
      <c r="T3928" s="110">
        <f>IF('3B-Air transport'!AG$66="no"," ",ROUND(S3928,4))</f>
        <v>0.89500000000000002</v>
      </c>
      <c r="U3928" s="110">
        <f>IF('3B-Air transport'!AG$67="no"," ",ROUND(S3928,4))</f>
        <v>0.89500000000000002</v>
      </c>
      <c r="V3928" s="110">
        <f>IF('3B-Air transport'!AG$68="no"," ",ROUND(S3928,4))</f>
        <v>0.89500000000000002</v>
      </c>
      <c r="W3928" s="110"/>
      <c r="AB3928" s="110">
        <f t="shared" si="236"/>
        <v>0.89500000000000068</v>
      </c>
      <c r="AC3928" s="110">
        <f>IF('3C-Water transport'!AG$56="no"," ",ROUND(AB3928,4))</f>
        <v>0.89500000000000002</v>
      </c>
      <c r="AD3928" s="110">
        <f>IF('3C-Water transport'!AG$57="no"," ",ROUND(AB3928,4))</f>
        <v>0.89500000000000002</v>
      </c>
      <c r="AE3928" s="110">
        <f>IF('3C-Water transport'!AG$58="no"," ",ROUND(AB3928,4))</f>
        <v>0.89500000000000002</v>
      </c>
    </row>
    <row r="3929" spans="5:31" x14ac:dyDescent="0.25">
      <c r="E3929" s="110">
        <f t="shared" si="234"/>
        <v>0.89600000000000068</v>
      </c>
      <c r="F3929" s="110">
        <f>IF('3A-Rail transport'!$AG$56="no"," ",ROUND(E3929,4))</f>
        <v>0.89600000000000002</v>
      </c>
      <c r="G3929" s="110">
        <f>IF('3A-Rail transport'!$AG$57="no"," ",ROUND(E3929,4))</f>
        <v>0.89600000000000002</v>
      </c>
      <c r="H3929" s="110"/>
      <c r="S3929" s="110">
        <f t="shared" si="235"/>
        <v>0.89600000000000068</v>
      </c>
      <c r="T3929" s="110">
        <f>IF('3B-Air transport'!AG$66="no"," ",ROUND(S3929,4))</f>
        <v>0.89600000000000002</v>
      </c>
      <c r="U3929" s="110">
        <f>IF('3B-Air transport'!AG$67="no"," ",ROUND(S3929,4))</f>
        <v>0.89600000000000002</v>
      </c>
      <c r="V3929" s="110">
        <f>IF('3B-Air transport'!AG$68="no"," ",ROUND(S3929,4))</f>
        <v>0.89600000000000002</v>
      </c>
      <c r="W3929" s="110"/>
      <c r="AB3929" s="110">
        <f t="shared" si="236"/>
        <v>0.89600000000000068</v>
      </c>
      <c r="AC3929" s="110">
        <f>IF('3C-Water transport'!AG$56="no"," ",ROUND(AB3929,4))</f>
        <v>0.89600000000000002</v>
      </c>
      <c r="AD3929" s="110">
        <f>IF('3C-Water transport'!AG$57="no"," ",ROUND(AB3929,4))</f>
        <v>0.89600000000000002</v>
      </c>
      <c r="AE3929" s="110">
        <f>IF('3C-Water transport'!AG$58="no"," ",ROUND(AB3929,4))</f>
        <v>0.89600000000000002</v>
      </c>
    </row>
    <row r="3930" spans="5:31" x14ac:dyDescent="0.25">
      <c r="E3930" s="110">
        <f t="shared" ref="E3930:E3993" si="237">E3929+0.001</f>
        <v>0.89700000000000069</v>
      </c>
      <c r="F3930" s="110">
        <f>IF('3A-Rail transport'!$AG$56="no"," ",ROUND(E3930,4))</f>
        <v>0.89700000000000002</v>
      </c>
      <c r="G3930" s="110">
        <f>IF('3A-Rail transport'!$AG$57="no"," ",ROUND(E3930,4))</f>
        <v>0.89700000000000002</v>
      </c>
      <c r="H3930" s="110"/>
      <c r="S3930" s="110">
        <f t="shared" ref="S3930:S3993" si="238">S3929+0.001</f>
        <v>0.89700000000000069</v>
      </c>
      <c r="T3930" s="110">
        <f>IF('3B-Air transport'!AG$66="no"," ",ROUND(S3930,4))</f>
        <v>0.89700000000000002</v>
      </c>
      <c r="U3930" s="110">
        <f>IF('3B-Air transport'!AG$67="no"," ",ROUND(S3930,4))</f>
        <v>0.89700000000000002</v>
      </c>
      <c r="V3930" s="110">
        <f>IF('3B-Air transport'!AG$68="no"," ",ROUND(S3930,4))</f>
        <v>0.89700000000000002</v>
      </c>
      <c r="W3930" s="110"/>
      <c r="AB3930" s="110">
        <f t="shared" ref="AB3930:AB3993" si="239">AB3929+0.001</f>
        <v>0.89700000000000069</v>
      </c>
      <c r="AC3930" s="110">
        <f>IF('3C-Water transport'!AG$56="no"," ",ROUND(AB3930,4))</f>
        <v>0.89700000000000002</v>
      </c>
      <c r="AD3930" s="110">
        <f>IF('3C-Water transport'!AG$57="no"," ",ROUND(AB3930,4))</f>
        <v>0.89700000000000002</v>
      </c>
      <c r="AE3930" s="110">
        <f>IF('3C-Water transport'!AG$58="no"," ",ROUND(AB3930,4))</f>
        <v>0.89700000000000002</v>
      </c>
    </row>
    <row r="3931" spans="5:31" x14ac:dyDescent="0.25">
      <c r="E3931" s="110">
        <f t="shared" si="237"/>
        <v>0.89800000000000069</v>
      </c>
      <c r="F3931" s="110">
        <f>IF('3A-Rail transport'!$AG$56="no"," ",ROUND(E3931,4))</f>
        <v>0.89800000000000002</v>
      </c>
      <c r="G3931" s="110">
        <f>IF('3A-Rail transport'!$AG$57="no"," ",ROUND(E3931,4))</f>
        <v>0.89800000000000002</v>
      </c>
      <c r="H3931" s="110"/>
      <c r="S3931" s="110">
        <f t="shared" si="238"/>
        <v>0.89800000000000069</v>
      </c>
      <c r="T3931" s="110">
        <f>IF('3B-Air transport'!AG$66="no"," ",ROUND(S3931,4))</f>
        <v>0.89800000000000002</v>
      </c>
      <c r="U3931" s="110">
        <f>IF('3B-Air transport'!AG$67="no"," ",ROUND(S3931,4))</f>
        <v>0.89800000000000002</v>
      </c>
      <c r="V3931" s="110">
        <f>IF('3B-Air transport'!AG$68="no"," ",ROUND(S3931,4))</f>
        <v>0.89800000000000002</v>
      </c>
      <c r="W3931" s="110"/>
      <c r="AB3931" s="110">
        <f t="shared" si="239"/>
        <v>0.89800000000000069</v>
      </c>
      <c r="AC3931" s="110">
        <f>IF('3C-Water transport'!AG$56="no"," ",ROUND(AB3931,4))</f>
        <v>0.89800000000000002</v>
      </c>
      <c r="AD3931" s="110">
        <f>IF('3C-Water transport'!AG$57="no"," ",ROUND(AB3931,4))</f>
        <v>0.89800000000000002</v>
      </c>
      <c r="AE3931" s="110">
        <f>IF('3C-Water transport'!AG$58="no"," ",ROUND(AB3931,4))</f>
        <v>0.89800000000000002</v>
      </c>
    </row>
    <row r="3932" spans="5:31" x14ac:dyDescent="0.25">
      <c r="E3932" s="110">
        <f t="shared" si="237"/>
        <v>0.89900000000000069</v>
      </c>
      <c r="F3932" s="110">
        <f>IF('3A-Rail transport'!$AG$56="no"," ",ROUND(E3932,4))</f>
        <v>0.89900000000000002</v>
      </c>
      <c r="G3932" s="110">
        <f>IF('3A-Rail transport'!$AG$57="no"," ",ROUND(E3932,4))</f>
        <v>0.89900000000000002</v>
      </c>
      <c r="H3932" s="110"/>
      <c r="S3932" s="110">
        <f t="shared" si="238"/>
        <v>0.89900000000000069</v>
      </c>
      <c r="T3932" s="110">
        <f>IF('3B-Air transport'!AG$66="no"," ",ROUND(S3932,4))</f>
        <v>0.89900000000000002</v>
      </c>
      <c r="U3932" s="110">
        <f>IF('3B-Air transport'!AG$67="no"," ",ROUND(S3932,4))</f>
        <v>0.89900000000000002</v>
      </c>
      <c r="V3932" s="110">
        <f>IF('3B-Air transport'!AG$68="no"," ",ROUND(S3932,4))</f>
        <v>0.89900000000000002</v>
      </c>
      <c r="W3932" s="110"/>
      <c r="AB3932" s="110">
        <f t="shared" si="239"/>
        <v>0.89900000000000069</v>
      </c>
      <c r="AC3932" s="110">
        <f>IF('3C-Water transport'!AG$56="no"," ",ROUND(AB3932,4))</f>
        <v>0.89900000000000002</v>
      </c>
      <c r="AD3932" s="110">
        <f>IF('3C-Water transport'!AG$57="no"," ",ROUND(AB3932,4))</f>
        <v>0.89900000000000002</v>
      </c>
      <c r="AE3932" s="110">
        <f>IF('3C-Water transport'!AG$58="no"," ",ROUND(AB3932,4))</f>
        <v>0.89900000000000002</v>
      </c>
    </row>
    <row r="3933" spans="5:31" x14ac:dyDescent="0.25">
      <c r="E3933" s="110">
        <f t="shared" si="237"/>
        <v>0.90000000000000069</v>
      </c>
      <c r="F3933" s="110">
        <f>IF('3A-Rail transport'!$AG$56="no"," ",ROUND(E3933,4))</f>
        <v>0.9</v>
      </c>
      <c r="G3933" s="110">
        <f>IF('3A-Rail transport'!$AG$57="no"," ",ROUND(E3933,4))</f>
        <v>0.9</v>
      </c>
      <c r="H3933" s="110"/>
      <c r="S3933" s="110">
        <f t="shared" si="238"/>
        <v>0.90000000000000069</v>
      </c>
      <c r="T3933" s="110">
        <f>IF('3B-Air transport'!AG$66="no"," ",ROUND(S3933,4))</f>
        <v>0.9</v>
      </c>
      <c r="U3933" s="110">
        <f>IF('3B-Air transport'!AG$67="no"," ",ROUND(S3933,4))</f>
        <v>0.9</v>
      </c>
      <c r="V3933" s="110">
        <f>IF('3B-Air transport'!AG$68="no"," ",ROUND(S3933,4))</f>
        <v>0.9</v>
      </c>
      <c r="W3933" s="110"/>
      <c r="AB3933" s="110">
        <f t="shared" si="239"/>
        <v>0.90000000000000069</v>
      </c>
      <c r="AC3933" s="110">
        <f>IF('3C-Water transport'!AG$56="no"," ",ROUND(AB3933,4))</f>
        <v>0.9</v>
      </c>
      <c r="AD3933" s="110">
        <f>IF('3C-Water transport'!AG$57="no"," ",ROUND(AB3933,4))</f>
        <v>0.9</v>
      </c>
      <c r="AE3933" s="110">
        <f>IF('3C-Water transport'!AG$58="no"," ",ROUND(AB3933,4))</f>
        <v>0.9</v>
      </c>
    </row>
    <row r="3934" spans="5:31" x14ac:dyDescent="0.25">
      <c r="E3934" s="110">
        <f t="shared" si="237"/>
        <v>0.90100000000000069</v>
      </c>
      <c r="F3934" s="110">
        <f>IF('3A-Rail transport'!$AG$56="no"," ",ROUND(E3934,4))</f>
        <v>0.90100000000000002</v>
      </c>
      <c r="G3934" s="110">
        <f>IF('3A-Rail transport'!$AG$57="no"," ",ROUND(E3934,4))</f>
        <v>0.90100000000000002</v>
      </c>
      <c r="H3934" s="110"/>
      <c r="S3934" s="110">
        <f t="shared" si="238"/>
        <v>0.90100000000000069</v>
      </c>
      <c r="T3934" s="110">
        <f>IF('3B-Air transport'!AG$66="no"," ",ROUND(S3934,4))</f>
        <v>0.90100000000000002</v>
      </c>
      <c r="U3934" s="110">
        <f>IF('3B-Air transport'!AG$67="no"," ",ROUND(S3934,4))</f>
        <v>0.90100000000000002</v>
      </c>
      <c r="V3934" s="110">
        <f>IF('3B-Air transport'!AG$68="no"," ",ROUND(S3934,4))</f>
        <v>0.90100000000000002</v>
      </c>
      <c r="W3934" s="110"/>
      <c r="AB3934" s="110">
        <f t="shared" si="239"/>
        <v>0.90100000000000069</v>
      </c>
      <c r="AC3934" s="110">
        <f>IF('3C-Water transport'!AG$56="no"," ",ROUND(AB3934,4))</f>
        <v>0.90100000000000002</v>
      </c>
      <c r="AD3934" s="110">
        <f>IF('3C-Water transport'!AG$57="no"," ",ROUND(AB3934,4))</f>
        <v>0.90100000000000002</v>
      </c>
      <c r="AE3934" s="110">
        <f>IF('3C-Water transport'!AG$58="no"," ",ROUND(AB3934,4))</f>
        <v>0.90100000000000002</v>
      </c>
    </row>
    <row r="3935" spans="5:31" x14ac:dyDescent="0.25">
      <c r="E3935" s="110">
        <f t="shared" si="237"/>
        <v>0.90200000000000069</v>
      </c>
      <c r="F3935" s="110">
        <f>IF('3A-Rail transport'!$AG$56="no"," ",ROUND(E3935,4))</f>
        <v>0.90200000000000002</v>
      </c>
      <c r="G3935" s="110">
        <f>IF('3A-Rail transport'!$AG$57="no"," ",ROUND(E3935,4))</f>
        <v>0.90200000000000002</v>
      </c>
      <c r="H3935" s="110"/>
      <c r="S3935" s="110">
        <f t="shared" si="238"/>
        <v>0.90200000000000069</v>
      </c>
      <c r="T3935" s="110">
        <f>IF('3B-Air transport'!AG$66="no"," ",ROUND(S3935,4))</f>
        <v>0.90200000000000002</v>
      </c>
      <c r="U3935" s="110">
        <f>IF('3B-Air transport'!AG$67="no"," ",ROUND(S3935,4))</f>
        <v>0.90200000000000002</v>
      </c>
      <c r="V3935" s="110">
        <f>IF('3B-Air transport'!AG$68="no"," ",ROUND(S3935,4))</f>
        <v>0.90200000000000002</v>
      </c>
      <c r="W3935" s="110"/>
      <c r="AB3935" s="110">
        <f t="shared" si="239"/>
        <v>0.90200000000000069</v>
      </c>
      <c r="AC3935" s="110">
        <f>IF('3C-Water transport'!AG$56="no"," ",ROUND(AB3935,4))</f>
        <v>0.90200000000000002</v>
      </c>
      <c r="AD3935" s="110">
        <f>IF('3C-Water transport'!AG$57="no"," ",ROUND(AB3935,4))</f>
        <v>0.90200000000000002</v>
      </c>
      <c r="AE3935" s="110">
        <f>IF('3C-Water transport'!AG$58="no"," ",ROUND(AB3935,4))</f>
        <v>0.90200000000000002</v>
      </c>
    </row>
    <row r="3936" spans="5:31" x14ac:dyDescent="0.25">
      <c r="E3936" s="110">
        <f t="shared" si="237"/>
        <v>0.90300000000000069</v>
      </c>
      <c r="F3936" s="110">
        <f>IF('3A-Rail transport'!$AG$56="no"," ",ROUND(E3936,4))</f>
        <v>0.90300000000000002</v>
      </c>
      <c r="G3936" s="110">
        <f>IF('3A-Rail transport'!$AG$57="no"," ",ROUND(E3936,4))</f>
        <v>0.90300000000000002</v>
      </c>
      <c r="H3936" s="110"/>
      <c r="S3936" s="110">
        <f t="shared" si="238"/>
        <v>0.90300000000000069</v>
      </c>
      <c r="T3936" s="110">
        <f>IF('3B-Air transport'!AG$66="no"," ",ROUND(S3936,4))</f>
        <v>0.90300000000000002</v>
      </c>
      <c r="U3936" s="110">
        <f>IF('3B-Air transport'!AG$67="no"," ",ROUND(S3936,4))</f>
        <v>0.90300000000000002</v>
      </c>
      <c r="V3936" s="110">
        <f>IF('3B-Air transport'!AG$68="no"," ",ROUND(S3936,4))</f>
        <v>0.90300000000000002</v>
      </c>
      <c r="W3936" s="110"/>
      <c r="AB3936" s="110">
        <f t="shared" si="239"/>
        <v>0.90300000000000069</v>
      </c>
      <c r="AC3936" s="110">
        <f>IF('3C-Water transport'!AG$56="no"," ",ROUND(AB3936,4))</f>
        <v>0.90300000000000002</v>
      </c>
      <c r="AD3936" s="110">
        <f>IF('3C-Water transport'!AG$57="no"," ",ROUND(AB3936,4))</f>
        <v>0.90300000000000002</v>
      </c>
      <c r="AE3936" s="110">
        <f>IF('3C-Water transport'!AG$58="no"," ",ROUND(AB3936,4))</f>
        <v>0.90300000000000002</v>
      </c>
    </row>
    <row r="3937" spans="5:31" x14ac:dyDescent="0.25">
      <c r="E3937" s="110">
        <f t="shared" si="237"/>
        <v>0.90400000000000069</v>
      </c>
      <c r="F3937" s="110">
        <f>IF('3A-Rail transport'!$AG$56="no"," ",ROUND(E3937,4))</f>
        <v>0.90400000000000003</v>
      </c>
      <c r="G3937" s="110">
        <f>IF('3A-Rail transport'!$AG$57="no"," ",ROUND(E3937,4))</f>
        <v>0.90400000000000003</v>
      </c>
      <c r="H3937" s="110"/>
      <c r="S3937" s="110">
        <f t="shared" si="238"/>
        <v>0.90400000000000069</v>
      </c>
      <c r="T3937" s="110">
        <f>IF('3B-Air transport'!AG$66="no"," ",ROUND(S3937,4))</f>
        <v>0.90400000000000003</v>
      </c>
      <c r="U3937" s="110">
        <f>IF('3B-Air transport'!AG$67="no"," ",ROUND(S3937,4))</f>
        <v>0.90400000000000003</v>
      </c>
      <c r="V3937" s="110">
        <f>IF('3B-Air transport'!AG$68="no"," ",ROUND(S3937,4))</f>
        <v>0.90400000000000003</v>
      </c>
      <c r="W3937" s="110"/>
      <c r="AB3937" s="110">
        <f t="shared" si="239"/>
        <v>0.90400000000000069</v>
      </c>
      <c r="AC3937" s="110">
        <f>IF('3C-Water transport'!AG$56="no"," ",ROUND(AB3937,4))</f>
        <v>0.90400000000000003</v>
      </c>
      <c r="AD3937" s="110">
        <f>IF('3C-Water transport'!AG$57="no"," ",ROUND(AB3937,4))</f>
        <v>0.90400000000000003</v>
      </c>
      <c r="AE3937" s="110">
        <f>IF('3C-Water transport'!AG$58="no"," ",ROUND(AB3937,4))</f>
        <v>0.90400000000000003</v>
      </c>
    </row>
    <row r="3938" spans="5:31" x14ac:dyDescent="0.25">
      <c r="E3938" s="110">
        <f t="shared" si="237"/>
        <v>0.90500000000000069</v>
      </c>
      <c r="F3938" s="110">
        <f>IF('3A-Rail transport'!$AG$56="no"," ",ROUND(E3938,4))</f>
        <v>0.90500000000000003</v>
      </c>
      <c r="G3938" s="110">
        <f>IF('3A-Rail transport'!$AG$57="no"," ",ROUND(E3938,4))</f>
        <v>0.90500000000000003</v>
      </c>
      <c r="H3938" s="110"/>
      <c r="S3938" s="110">
        <f t="shared" si="238"/>
        <v>0.90500000000000069</v>
      </c>
      <c r="T3938" s="110">
        <f>IF('3B-Air transport'!AG$66="no"," ",ROUND(S3938,4))</f>
        <v>0.90500000000000003</v>
      </c>
      <c r="U3938" s="110">
        <f>IF('3B-Air transport'!AG$67="no"," ",ROUND(S3938,4))</f>
        <v>0.90500000000000003</v>
      </c>
      <c r="V3938" s="110">
        <f>IF('3B-Air transport'!AG$68="no"," ",ROUND(S3938,4))</f>
        <v>0.90500000000000003</v>
      </c>
      <c r="W3938" s="110"/>
      <c r="AB3938" s="110">
        <f t="shared" si="239"/>
        <v>0.90500000000000069</v>
      </c>
      <c r="AC3938" s="110">
        <f>IF('3C-Water transport'!AG$56="no"," ",ROUND(AB3938,4))</f>
        <v>0.90500000000000003</v>
      </c>
      <c r="AD3938" s="110">
        <f>IF('3C-Water transport'!AG$57="no"," ",ROUND(AB3938,4))</f>
        <v>0.90500000000000003</v>
      </c>
      <c r="AE3938" s="110">
        <f>IF('3C-Water transport'!AG$58="no"," ",ROUND(AB3938,4))</f>
        <v>0.90500000000000003</v>
      </c>
    </row>
    <row r="3939" spans="5:31" x14ac:dyDescent="0.25">
      <c r="E3939" s="110">
        <f t="shared" si="237"/>
        <v>0.90600000000000069</v>
      </c>
      <c r="F3939" s="110">
        <f>IF('3A-Rail transport'!$AG$56="no"," ",ROUND(E3939,4))</f>
        <v>0.90600000000000003</v>
      </c>
      <c r="G3939" s="110">
        <f>IF('3A-Rail transport'!$AG$57="no"," ",ROUND(E3939,4))</f>
        <v>0.90600000000000003</v>
      </c>
      <c r="H3939" s="110"/>
      <c r="S3939" s="110">
        <f t="shared" si="238"/>
        <v>0.90600000000000069</v>
      </c>
      <c r="T3939" s="110">
        <f>IF('3B-Air transport'!AG$66="no"," ",ROUND(S3939,4))</f>
        <v>0.90600000000000003</v>
      </c>
      <c r="U3939" s="110">
        <f>IF('3B-Air transport'!AG$67="no"," ",ROUND(S3939,4))</f>
        <v>0.90600000000000003</v>
      </c>
      <c r="V3939" s="110">
        <f>IF('3B-Air transport'!AG$68="no"," ",ROUND(S3939,4))</f>
        <v>0.90600000000000003</v>
      </c>
      <c r="W3939" s="110"/>
      <c r="AB3939" s="110">
        <f t="shared" si="239"/>
        <v>0.90600000000000069</v>
      </c>
      <c r="AC3939" s="110">
        <f>IF('3C-Water transport'!AG$56="no"," ",ROUND(AB3939,4))</f>
        <v>0.90600000000000003</v>
      </c>
      <c r="AD3939" s="110">
        <f>IF('3C-Water transport'!AG$57="no"," ",ROUND(AB3939,4))</f>
        <v>0.90600000000000003</v>
      </c>
      <c r="AE3939" s="110">
        <f>IF('3C-Water transport'!AG$58="no"," ",ROUND(AB3939,4))</f>
        <v>0.90600000000000003</v>
      </c>
    </row>
    <row r="3940" spans="5:31" x14ac:dyDescent="0.25">
      <c r="E3940" s="110">
        <f t="shared" si="237"/>
        <v>0.90700000000000069</v>
      </c>
      <c r="F3940" s="110">
        <f>IF('3A-Rail transport'!$AG$56="no"," ",ROUND(E3940,4))</f>
        <v>0.90700000000000003</v>
      </c>
      <c r="G3940" s="110">
        <f>IF('3A-Rail transport'!$AG$57="no"," ",ROUND(E3940,4))</f>
        <v>0.90700000000000003</v>
      </c>
      <c r="H3940" s="110"/>
      <c r="S3940" s="110">
        <f t="shared" si="238"/>
        <v>0.90700000000000069</v>
      </c>
      <c r="T3940" s="110">
        <f>IF('3B-Air transport'!AG$66="no"," ",ROUND(S3940,4))</f>
        <v>0.90700000000000003</v>
      </c>
      <c r="U3940" s="110">
        <f>IF('3B-Air transport'!AG$67="no"," ",ROUND(S3940,4))</f>
        <v>0.90700000000000003</v>
      </c>
      <c r="V3940" s="110">
        <f>IF('3B-Air transport'!AG$68="no"," ",ROUND(S3940,4))</f>
        <v>0.90700000000000003</v>
      </c>
      <c r="W3940" s="110"/>
      <c r="AB3940" s="110">
        <f t="shared" si="239"/>
        <v>0.90700000000000069</v>
      </c>
      <c r="AC3940" s="110">
        <f>IF('3C-Water transport'!AG$56="no"," ",ROUND(AB3940,4))</f>
        <v>0.90700000000000003</v>
      </c>
      <c r="AD3940" s="110">
        <f>IF('3C-Water transport'!AG$57="no"," ",ROUND(AB3940,4))</f>
        <v>0.90700000000000003</v>
      </c>
      <c r="AE3940" s="110">
        <f>IF('3C-Water transport'!AG$58="no"," ",ROUND(AB3940,4))</f>
        <v>0.90700000000000003</v>
      </c>
    </row>
    <row r="3941" spans="5:31" x14ac:dyDescent="0.25">
      <c r="E3941" s="110">
        <f t="shared" si="237"/>
        <v>0.9080000000000007</v>
      </c>
      <c r="F3941" s="110">
        <f>IF('3A-Rail transport'!$AG$56="no"," ",ROUND(E3941,4))</f>
        <v>0.90800000000000003</v>
      </c>
      <c r="G3941" s="110">
        <f>IF('3A-Rail transport'!$AG$57="no"," ",ROUND(E3941,4))</f>
        <v>0.90800000000000003</v>
      </c>
      <c r="H3941" s="110"/>
      <c r="S3941" s="110">
        <f t="shared" si="238"/>
        <v>0.9080000000000007</v>
      </c>
      <c r="T3941" s="110">
        <f>IF('3B-Air transport'!AG$66="no"," ",ROUND(S3941,4))</f>
        <v>0.90800000000000003</v>
      </c>
      <c r="U3941" s="110">
        <f>IF('3B-Air transport'!AG$67="no"," ",ROUND(S3941,4))</f>
        <v>0.90800000000000003</v>
      </c>
      <c r="V3941" s="110">
        <f>IF('3B-Air transport'!AG$68="no"," ",ROUND(S3941,4))</f>
        <v>0.90800000000000003</v>
      </c>
      <c r="W3941" s="110"/>
      <c r="AB3941" s="110">
        <f t="shared" si="239"/>
        <v>0.9080000000000007</v>
      </c>
      <c r="AC3941" s="110">
        <f>IF('3C-Water transport'!AG$56="no"," ",ROUND(AB3941,4))</f>
        <v>0.90800000000000003</v>
      </c>
      <c r="AD3941" s="110">
        <f>IF('3C-Water transport'!AG$57="no"," ",ROUND(AB3941,4))</f>
        <v>0.90800000000000003</v>
      </c>
      <c r="AE3941" s="110">
        <f>IF('3C-Water transport'!AG$58="no"," ",ROUND(AB3941,4))</f>
        <v>0.90800000000000003</v>
      </c>
    </row>
    <row r="3942" spans="5:31" x14ac:dyDescent="0.25">
      <c r="E3942" s="110">
        <f t="shared" si="237"/>
        <v>0.9090000000000007</v>
      </c>
      <c r="F3942" s="110">
        <f>IF('3A-Rail transport'!$AG$56="no"," ",ROUND(E3942,4))</f>
        <v>0.90900000000000003</v>
      </c>
      <c r="G3942" s="110">
        <f>IF('3A-Rail transport'!$AG$57="no"," ",ROUND(E3942,4))</f>
        <v>0.90900000000000003</v>
      </c>
      <c r="H3942" s="110"/>
      <c r="S3942" s="110">
        <f t="shared" si="238"/>
        <v>0.9090000000000007</v>
      </c>
      <c r="T3942" s="110">
        <f>IF('3B-Air transport'!AG$66="no"," ",ROUND(S3942,4))</f>
        <v>0.90900000000000003</v>
      </c>
      <c r="U3942" s="110">
        <f>IF('3B-Air transport'!AG$67="no"," ",ROUND(S3942,4))</f>
        <v>0.90900000000000003</v>
      </c>
      <c r="V3942" s="110">
        <f>IF('3B-Air transport'!AG$68="no"," ",ROUND(S3942,4))</f>
        <v>0.90900000000000003</v>
      </c>
      <c r="W3942" s="110"/>
      <c r="AB3942" s="110">
        <f t="shared" si="239"/>
        <v>0.9090000000000007</v>
      </c>
      <c r="AC3942" s="110">
        <f>IF('3C-Water transport'!AG$56="no"," ",ROUND(AB3942,4))</f>
        <v>0.90900000000000003</v>
      </c>
      <c r="AD3942" s="110">
        <f>IF('3C-Water transport'!AG$57="no"," ",ROUND(AB3942,4))</f>
        <v>0.90900000000000003</v>
      </c>
      <c r="AE3942" s="110">
        <f>IF('3C-Water transport'!AG$58="no"," ",ROUND(AB3942,4))</f>
        <v>0.90900000000000003</v>
      </c>
    </row>
    <row r="3943" spans="5:31" x14ac:dyDescent="0.25">
      <c r="E3943" s="110">
        <f t="shared" si="237"/>
        <v>0.9100000000000007</v>
      </c>
      <c r="F3943" s="110">
        <f>IF('3A-Rail transport'!$AG$56="no"," ",ROUND(E3943,4))</f>
        <v>0.91</v>
      </c>
      <c r="G3943" s="110">
        <f>IF('3A-Rail transport'!$AG$57="no"," ",ROUND(E3943,4))</f>
        <v>0.91</v>
      </c>
      <c r="H3943" s="110"/>
      <c r="S3943" s="110">
        <f t="shared" si="238"/>
        <v>0.9100000000000007</v>
      </c>
      <c r="T3943" s="110">
        <f>IF('3B-Air transport'!AG$66="no"," ",ROUND(S3943,4))</f>
        <v>0.91</v>
      </c>
      <c r="U3943" s="110">
        <f>IF('3B-Air transport'!AG$67="no"," ",ROUND(S3943,4))</f>
        <v>0.91</v>
      </c>
      <c r="V3943" s="110">
        <f>IF('3B-Air transport'!AG$68="no"," ",ROUND(S3943,4))</f>
        <v>0.91</v>
      </c>
      <c r="W3943" s="110"/>
      <c r="AB3943" s="110">
        <f t="shared" si="239"/>
        <v>0.9100000000000007</v>
      </c>
      <c r="AC3943" s="110">
        <f>IF('3C-Water transport'!AG$56="no"," ",ROUND(AB3943,4))</f>
        <v>0.91</v>
      </c>
      <c r="AD3943" s="110">
        <f>IF('3C-Water transport'!AG$57="no"," ",ROUND(AB3943,4))</f>
        <v>0.91</v>
      </c>
      <c r="AE3943" s="110">
        <f>IF('3C-Water transport'!AG$58="no"," ",ROUND(AB3943,4))</f>
        <v>0.91</v>
      </c>
    </row>
    <row r="3944" spans="5:31" x14ac:dyDescent="0.25">
      <c r="E3944" s="110">
        <f t="shared" si="237"/>
        <v>0.9110000000000007</v>
      </c>
      <c r="F3944" s="110">
        <f>IF('3A-Rail transport'!$AG$56="no"," ",ROUND(E3944,4))</f>
        <v>0.91100000000000003</v>
      </c>
      <c r="G3944" s="110">
        <f>IF('3A-Rail transport'!$AG$57="no"," ",ROUND(E3944,4))</f>
        <v>0.91100000000000003</v>
      </c>
      <c r="H3944" s="110"/>
      <c r="S3944" s="110">
        <f t="shared" si="238"/>
        <v>0.9110000000000007</v>
      </c>
      <c r="T3944" s="110">
        <f>IF('3B-Air transport'!AG$66="no"," ",ROUND(S3944,4))</f>
        <v>0.91100000000000003</v>
      </c>
      <c r="U3944" s="110">
        <f>IF('3B-Air transport'!AG$67="no"," ",ROUND(S3944,4))</f>
        <v>0.91100000000000003</v>
      </c>
      <c r="V3944" s="110">
        <f>IF('3B-Air transport'!AG$68="no"," ",ROUND(S3944,4))</f>
        <v>0.91100000000000003</v>
      </c>
      <c r="W3944" s="110"/>
      <c r="AB3944" s="110">
        <f t="shared" si="239"/>
        <v>0.9110000000000007</v>
      </c>
      <c r="AC3944" s="110">
        <f>IF('3C-Water transport'!AG$56="no"," ",ROUND(AB3944,4))</f>
        <v>0.91100000000000003</v>
      </c>
      <c r="AD3944" s="110">
        <f>IF('3C-Water transport'!AG$57="no"," ",ROUND(AB3944,4))</f>
        <v>0.91100000000000003</v>
      </c>
      <c r="AE3944" s="110">
        <f>IF('3C-Water transport'!AG$58="no"," ",ROUND(AB3944,4))</f>
        <v>0.91100000000000003</v>
      </c>
    </row>
    <row r="3945" spans="5:31" x14ac:dyDescent="0.25">
      <c r="E3945" s="110">
        <f t="shared" si="237"/>
        <v>0.9120000000000007</v>
      </c>
      <c r="F3945" s="110">
        <f>IF('3A-Rail transport'!$AG$56="no"," ",ROUND(E3945,4))</f>
        <v>0.91200000000000003</v>
      </c>
      <c r="G3945" s="110">
        <f>IF('3A-Rail transport'!$AG$57="no"," ",ROUND(E3945,4))</f>
        <v>0.91200000000000003</v>
      </c>
      <c r="H3945" s="110"/>
      <c r="S3945" s="110">
        <f t="shared" si="238"/>
        <v>0.9120000000000007</v>
      </c>
      <c r="T3945" s="110">
        <f>IF('3B-Air transport'!AG$66="no"," ",ROUND(S3945,4))</f>
        <v>0.91200000000000003</v>
      </c>
      <c r="U3945" s="110">
        <f>IF('3B-Air transport'!AG$67="no"," ",ROUND(S3945,4))</f>
        <v>0.91200000000000003</v>
      </c>
      <c r="V3945" s="110">
        <f>IF('3B-Air transport'!AG$68="no"," ",ROUND(S3945,4))</f>
        <v>0.91200000000000003</v>
      </c>
      <c r="W3945" s="110"/>
      <c r="AB3945" s="110">
        <f t="shared" si="239"/>
        <v>0.9120000000000007</v>
      </c>
      <c r="AC3945" s="110">
        <f>IF('3C-Water transport'!AG$56="no"," ",ROUND(AB3945,4))</f>
        <v>0.91200000000000003</v>
      </c>
      <c r="AD3945" s="110">
        <f>IF('3C-Water transport'!AG$57="no"," ",ROUND(AB3945,4))</f>
        <v>0.91200000000000003</v>
      </c>
      <c r="AE3945" s="110">
        <f>IF('3C-Water transport'!AG$58="no"," ",ROUND(AB3945,4))</f>
        <v>0.91200000000000003</v>
      </c>
    </row>
    <row r="3946" spans="5:31" x14ac:dyDescent="0.25">
      <c r="E3946" s="110">
        <f t="shared" si="237"/>
        <v>0.9130000000000007</v>
      </c>
      <c r="F3946" s="110">
        <f>IF('3A-Rail transport'!$AG$56="no"," ",ROUND(E3946,4))</f>
        <v>0.91300000000000003</v>
      </c>
      <c r="G3946" s="110">
        <f>IF('3A-Rail transport'!$AG$57="no"," ",ROUND(E3946,4))</f>
        <v>0.91300000000000003</v>
      </c>
      <c r="H3946" s="110"/>
      <c r="S3946" s="110">
        <f t="shared" si="238"/>
        <v>0.9130000000000007</v>
      </c>
      <c r="T3946" s="110">
        <f>IF('3B-Air transport'!AG$66="no"," ",ROUND(S3946,4))</f>
        <v>0.91300000000000003</v>
      </c>
      <c r="U3946" s="110">
        <f>IF('3B-Air transport'!AG$67="no"," ",ROUND(S3946,4))</f>
        <v>0.91300000000000003</v>
      </c>
      <c r="V3946" s="110">
        <f>IF('3B-Air transport'!AG$68="no"," ",ROUND(S3946,4))</f>
        <v>0.91300000000000003</v>
      </c>
      <c r="W3946" s="110"/>
      <c r="AB3946" s="110">
        <f t="shared" si="239"/>
        <v>0.9130000000000007</v>
      </c>
      <c r="AC3946" s="110">
        <f>IF('3C-Water transport'!AG$56="no"," ",ROUND(AB3946,4))</f>
        <v>0.91300000000000003</v>
      </c>
      <c r="AD3946" s="110">
        <f>IF('3C-Water transport'!AG$57="no"," ",ROUND(AB3946,4))</f>
        <v>0.91300000000000003</v>
      </c>
      <c r="AE3946" s="110">
        <f>IF('3C-Water transport'!AG$58="no"," ",ROUND(AB3946,4))</f>
        <v>0.91300000000000003</v>
      </c>
    </row>
    <row r="3947" spans="5:31" x14ac:dyDescent="0.25">
      <c r="E3947" s="110">
        <f t="shared" si="237"/>
        <v>0.9140000000000007</v>
      </c>
      <c r="F3947" s="110">
        <f>IF('3A-Rail transport'!$AG$56="no"," ",ROUND(E3947,4))</f>
        <v>0.91400000000000003</v>
      </c>
      <c r="G3947" s="110">
        <f>IF('3A-Rail transport'!$AG$57="no"," ",ROUND(E3947,4))</f>
        <v>0.91400000000000003</v>
      </c>
      <c r="H3947" s="110"/>
      <c r="S3947" s="110">
        <f t="shared" si="238"/>
        <v>0.9140000000000007</v>
      </c>
      <c r="T3947" s="110">
        <f>IF('3B-Air transport'!AG$66="no"," ",ROUND(S3947,4))</f>
        <v>0.91400000000000003</v>
      </c>
      <c r="U3947" s="110">
        <f>IF('3B-Air transport'!AG$67="no"," ",ROUND(S3947,4))</f>
        <v>0.91400000000000003</v>
      </c>
      <c r="V3947" s="110">
        <f>IF('3B-Air transport'!AG$68="no"," ",ROUND(S3947,4))</f>
        <v>0.91400000000000003</v>
      </c>
      <c r="W3947" s="110"/>
      <c r="AB3947" s="110">
        <f t="shared" si="239"/>
        <v>0.9140000000000007</v>
      </c>
      <c r="AC3947" s="110">
        <f>IF('3C-Water transport'!AG$56="no"," ",ROUND(AB3947,4))</f>
        <v>0.91400000000000003</v>
      </c>
      <c r="AD3947" s="110">
        <f>IF('3C-Water transport'!AG$57="no"," ",ROUND(AB3947,4))</f>
        <v>0.91400000000000003</v>
      </c>
      <c r="AE3947" s="110">
        <f>IF('3C-Water transport'!AG$58="no"," ",ROUND(AB3947,4))</f>
        <v>0.91400000000000003</v>
      </c>
    </row>
    <row r="3948" spans="5:31" x14ac:dyDescent="0.25">
      <c r="E3948" s="110">
        <f t="shared" si="237"/>
        <v>0.9150000000000007</v>
      </c>
      <c r="F3948" s="110">
        <f>IF('3A-Rail transport'!$AG$56="no"," ",ROUND(E3948,4))</f>
        <v>0.91500000000000004</v>
      </c>
      <c r="G3948" s="110">
        <f>IF('3A-Rail transport'!$AG$57="no"," ",ROUND(E3948,4))</f>
        <v>0.91500000000000004</v>
      </c>
      <c r="H3948" s="110"/>
      <c r="S3948" s="110">
        <f t="shared" si="238"/>
        <v>0.9150000000000007</v>
      </c>
      <c r="T3948" s="110">
        <f>IF('3B-Air transport'!AG$66="no"," ",ROUND(S3948,4))</f>
        <v>0.91500000000000004</v>
      </c>
      <c r="U3948" s="110">
        <f>IF('3B-Air transport'!AG$67="no"," ",ROUND(S3948,4))</f>
        <v>0.91500000000000004</v>
      </c>
      <c r="V3948" s="110">
        <f>IF('3B-Air transport'!AG$68="no"," ",ROUND(S3948,4))</f>
        <v>0.91500000000000004</v>
      </c>
      <c r="W3948" s="110"/>
      <c r="AB3948" s="110">
        <f t="shared" si="239"/>
        <v>0.9150000000000007</v>
      </c>
      <c r="AC3948" s="110">
        <f>IF('3C-Water transport'!AG$56="no"," ",ROUND(AB3948,4))</f>
        <v>0.91500000000000004</v>
      </c>
      <c r="AD3948" s="110">
        <f>IF('3C-Water transport'!AG$57="no"," ",ROUND(AB3948,4))</f>
        <v>0.91500000000000004</v>
      </c>
      <c r="AE3948" s="110">
        <f>IF('3C-Water transport'!AG$58="no"," ",ROUND(AB3948,4))</f>
        <v>0.91500000000000004</v>
      </c>
    </row>
    <row r="3949" spans="5:31" x14ac:dyDescent="0.25">
      <c r="E3949" s="110">
        <f t="shared" si="237"/>
        <v>0.9160000000000007</v>
      </c>
      <c r="F3949" s="110">
        <f>IF('3A-Rail transport'!$AG$56="no"," ",ROUND(E3949,4))</f>
        <v>0.91600000000000004</v>
      </c>
      <c r="G3949" s="110">
        <f>IF('3A-Rail transport'!$AG$57="no"," ",ROUND(E3949,4))</f>
        <v>0.91600000000000004</v>
      </c>
      <c r="H3949" s="110"/>
      <c r="S3949" s="110">
        <f t="shared" si="238"/>
        <v>0.9160000000000007</v>
      </c>
      <c r="T3949" s="110">
        <f>IF('3B-Air transport'!AG$66="no"," ",ROUND(S3949,4))</f>
        <v>0.91600000000000004</v>
      </c>
      <c r="U3949" s="110">
        <f>IF('3B-Air transport'!AG$67="no"," ",ROUND(S3949,4))</f>
        <v>0.91600000000000004</v>
      </c>
      <c r="V3949" s="110">
        <f>IF('3B-Air transport'!AG$68="no"," ",ROUND(S3949,4))</f>
        <v>0.91600000000000004</v>
      </c>
      <c r="W3949" s="110"/>
      <c r="AB3949" s="110">
        <f t="shared" si="239"/>
        <v>0.9160000000000007</v>
      </c>
      <c r="AC3949" s="110">
        <f>IF('3C-Water transport'!AG$56="no"," ",ROUND(AB3949,4))</f>
        <v>0.91600000000000004</v>
      </c>
      <c r="AD3949" s="110">
        <f>IF('3C-Water transport'!AG$57="no"," ",ROUND(AB3949,4))</f>
        <v>0.91600000000000004</v>
      </c>
      <c r="AE3949" s="110">
        <f>IF('3C-Water transport'!AG$58="no"," ",ROUND(AB3949,4))</f>
        <v>0.91600000000000004</v>
      </c>
    </row>
    <row r="3950" spans="5:31" x14ac:dyDescent="0.25">
      <c r="E3950" s="110">
        <f t="shared" si="237"/>
        <v>0.9170000000000007</v>
      </c>
      <c r="F3950" s="110">
        <f>IF('3A-Rail transport'!$AG$56="no"," ",ROUND(E3950,4))</f>
        <v>0.91700000000000004</v>
      </c>
      <c r="G3950" s="110">
        <f>IF('3A-Rail transport'!$AG$57="no"," ",ROUND(E3950,4))</f>
        <v>0.91700000000000004</v>
      </c>
      <c r="H3950" s="110"/>
      <c r="S3950" s="110">
        <f t="shared" si="238"/>
        <v>0.9170000000000007</v>
      </c>
      <c r="T3950" s="110">
        <f>IF('3B-Air transport'!AG$66="no"," ",ROUND(S3950,4))</f>
        <v>0.91700000000000004</v>
      </c>
      <c r="U3950" s="110">
        <f>IF('3B-Air transport'!AG$67="no"," ",ROUND(S3950,4))</f>
        <v>0.91700000000000004</v>
      </c>
      <c r="V3950" s="110">
        <f>IF('3B-Air transport'!AG$68="no"," ",ROUND(S3950,4))</f>
        <v>0.91700000000000004</v>
      </c>
      <c r="W3950" s="110"/>
      <c r="AB3950" s="110">
        <f t="shared" si="239"/>
        <v>0.9170000000000007</v>
      </c>
      <c r="AC3950" s="110">
        <f>IF('3C-Water transport'!AG$56="no"," ",ROUND(AB3950,4))</f>
        <v>0.91700000000000004</v>
      </c>
      <c r="AD3950" s="110">
        <f>IF('3C-Water transport'!AG$57="no"," ",ROUND(AB3950,4))</f>
        <v>0.91700000000000004</v>
      </c>
      <c r="AE3950" s="110">
        <f>IF('3C-Water transport'!AG$58="no"," ",ROUND(AB3950,4))</f>
        <v>0.91700000000000004</v>
      </c>
    </row>
    <row r="3951" spans="5:31" x14ac:dyDescent="0.25">
      <c r="E3951" s="110">
        <f t="shared" si="237"/>
        <v>0.9180000000000007</v>
      </c>
      <c r="F3951" s="110">
        <f>IF('3A-Rail transport'!$AG$56="no"," ",ROUND(E3951,4))</f>
        <v>0.91800000000000004</v>
      </c>
      <c r="G3951" s="110">
        <f>IF('3A-Rail transport'!$AG$57="no"," ",ROUND(E3951,4))</f>
        <v>0.91800000000000004</v>
      </c>
      <c r="H3951" s="110"/>
      <c r="S3951" s="110">
        <f t="shared" si="238"/>
        <v>0.9180000000000007</v>
      </c>
      <c r="T3951" s="110">
        <f>IF('3B-Air transport'!AG$66="no"," ",ROUND(S3951,4))</f>
        <v>0.91800000000000004</v>
      </c>
      <c r="U3951" s="110">
        <f>IF('3B-Air transport'!AG$67="no"," ",ROUND(S3951,4))</f>
        <v>0.91800000000000004</v>
      </c>
      <c r="V3951" s="110">
        <f>IF('3B-Air transport'!AG$68="no"," ",ROUND(S3951,4))</f>
        <v>0.91800000000000004</v>
      </c>
      <c r="W3951" s="110"/>
      <c r="AB3951" s="110">
        <f t="shared" si="239"/>
        <v>0.9180000000000007</v>
      </c>
      <c r="AC3951" s="110">
        <f>IF('3C-Water transport'!AG$56="no"," ",ROUND(AB3951,4))</f>
        <v>0.91800000000000004</v>
      </c>
      <c r="AD3951" s="110">
        <f>IF('3C-Water transport'!AG$57="no"," ",ROUND(AB3951,4))</f>
        <v>0.91800000000000004</v>
      </c>
      <c r="AE3951" s="110">
        <f>IF('3C-Water transport'!AG$58="no"," ",ROUND(AB3951,4))</f>
        <v>0.91800000000000004</v>
      </c>
    </row>
    <row r="3952" spans="5:31" x14ac:dyDescent="0.25">
      <c r="E3952" s="110">
        <f t="shared" si="237"/>
        <v>0.91900000000000071</v>
      </c>
      <c r="F3952" s="110">
        <f>IF('3A-Rail transport'!$AG$56="no"," ",ROUND(E3952,4))</f>
        <v>0.91900000000000004</v>
      </c>
      <c r="G3952" s="110">
        <f>IF('3A-Rail transport'!$AG$57="no"," ",ROUND(E3952,4))</f>
        <v>0.91900000000000004</v>
      </c>
      <c r="H3952" s="110"/>
      <c r="S3952" s="110">
        <f t="shared" si="238"/>
        <v>0.91900000000000071</v>
      </c>
      <c r="T3952" s="110">
        <f>IF('3B-Air transport'!AG$66="no"," ",ROUND(S3952,4))</f>
        <v>0.91900000000000004</v>
      </c>
      <c r="U3952" s="110">
        <f>IF('3B-Air transport'!AG$67="no"," ",ROUND(S3952,4))</f>
        <v>0.91900000000000004</v>
      </c>
      <c r="V3952" s="110">
        <f>IF('3B-Air transport'!AG$68="no"," ",ROUND(S3952,4))</f>
        <v>0.91900000000000004</v>
      </c>
      <c r="W3952" s="110"/>
      <c r="AB3952" s="110">
        <f t="shared" si="239"/>
        <v>0.91900000000000071</v>
      </c>
      <c r="AC3952" s="110">
        <f>IF('3C-Water transport'!AG$56="no"," ",ROUND(AB3952,4))</f>
        <v>0.91900000000000004</v>
      </c>
      <c r="AD3952" s="110">
        <f>IF('3C-Water transport'!AG$57="no"," ",ROUND(AB3952,4))</f>
        <v>0.91900000000000004</v>
      </c>
      <c r="AE3952" s="110">
        <f>IF('3C-Water transport'!AG$58="no"," ",ROUND(AB3952,4))</f>
        <v>0.91900000000000004</v>
      </c>
    </row>
    <row r="3953" spans="5:31" x14ac:dyDescent="0.25">
      <c r="E3953" s="110">
        <f t="shared" si="237"/>
        <v>0.92000000000000071</v>
      </c>
      <c r="F3953" s="110">
        <f>IF('3A-Rail transport'!$AG$56="no"," ",ROUND(E3953,4))</f>
        <v>0.92</v>
      </c>
      <c r="G3953" s="110">
        <f>IF('3A-Rail transport'!$AG$57="no"," ",ROUND(E3953,4))</f>
        <v>0.92</v>
      </c>
      <c r="H3953" s="110"/>
      <c r="S3953" s="110">
        <f t="shared" si="238"/>
        <v>0.92000000000000071</v>
      </c>
      <c r="T3953" s="110">
        <f>IF('3B-Air transport'!AG$66="no"," ",ROUND(S3953,4))</f>
        <v>0.92</v>
      </c>
      <c r="U3953" s="110">
        <f>IF('3B-Air transport'!AG$67="no"," ",ROUND(S3953,4))</f>
        <v>0.92</v>
      </c>
      <c r="V3953" s="110">
        <f>IF('3B-Air transport'!AG$68="no"," ",ROUND(S3953,4))</f>
        <v>0.92</v>
      </c>
      <c r="W3953" s="110"/>
      <c r="AB3953" s="110">
        <f t="shared" si="239"/>
        <v>0.92000000000000071</v>
      </c>
      <c r="AC3953" s="110">
        <f>IF('3C-Water transport'!AG$56="no"," ",ROUND(AB3953,4))</f>
        <v>0.92</v>
      </c>
      <c r="AD3953" s="110">
        <f>IF('3C-Water transport'!AG$57="no"," ",ROUND(AB3953,4))</f>
        <v>0.92</v>
      </c>
      <c r="AE3953" s="110">
        <f>IF('3C-Water transport'!AG$58="no"," ",ROUND(AB3953,4))</f>
        <v>0.92</v>
      </c>
    </row>
    <row r="3954" spans="5:31" x14ac:dyDescent="0.25">
      <c r="E3954" s="110">
        <f t="shared" si="237"/>
        <v>0.92100000000000071</v>
      </c>
      <c r="F3954" s="110">
        <f>IF('3A-Rail transport'!$AG$56="no"," ",ROUND(E3954,4))</f>
        <v>0.92100000000000004</v>
      </c>
      <c r="G3954" s="110">
        <f>IF('3A-Rail transport'!$AG$57="no"," ",ROUND(E3954,4))</f>
        <v>0.92100000000000004</v>
      </c>
      <c r="H3954" s="110"/>
      <c r="S3954" s="110">
        <f t="shared" si="238"/>
        <v>0.92100000000000071</v>
      </c>
      <c r="T3954" s="110">
        <f>IF('3B-Air transport'!AG$66="no"," ",ROUND(S3954,4))</f>
        <v>0.92100000000000004</v>
      </c>
      <c r="U3954" s="110">
        <f>IF('3B-Air transport'!AG$67="no"," ",ROUND(S3954,4))</f>
        <v>0.92100000000000004</v>
      </c>
      <c r="V3954" s="110">
        <f>IF('3B-Air transport'!AG$68="no"," ",ROUND(S3954,4))</f>
        <v>0.92100000000000004</v>
      </c>
      <c r="W3954" s="110"/>
      <c r="AB3954" s="110">
        <f t="shared" si="239"/>
        <v>0.92100000000000071</v>
      </c>
      <c r="AC3954" s="110">
        <f>IF('3C-Water transport'!AG$56="no"," ",ROUND(AB3954,4))</f>
        <v>0.92100000000000004</v>
      </c>
      <c r="AD3954" s="110">
        <f>IF('3C-Water transport'!AG$57="no"," ",ROUND(AB3954,4))</f>
        <v>0.92100000000000004</v>
      </c>
      <c r="AE3954" s="110">
        <f>IF('3C-Water transport'!AG$58="no"," ",ROUND(AB3954,4))</f>
        <v>0.92100000000000004</v>
      </c>
    </row>
    <row r="3955" spans="5:31" x14ac:dyDescent="0.25">
      <c r="E3955" s="110">
        <f t="shared" si="237"/>
        <v>0.92200000000000071</v>
      </c>
      <c r="F3955" s="110">
        <f>IF('3A-Rail transport'!$AG$56="no"," ",ROUND(E3955,4))</f>
        <v>0.92200000000000004</v>
      </c>
      <c r="G3955" s="110">
        <f>IF('3A-Rail transport'!$AG$57="no"," ",ROUND(E3955,4))</f>
        <v>0.92200000000000004</v>
      </c>
      <c r="H3955" s="110"/>
      <c r="S3955" s="110">
        <f t="shared" si="238"/>
        <v>0.92200000000000071</v>
      </c>
      <c r="T3955" s="110">
        <f>IF('3B-Air transport'!AG$66="no"," ",ROUND(S3955,4))</f>
        <v>0.92200000000000004</v>
      </c>
      <c r="U3955" s="110">
        <f>IF('3B-Air transport'!AG$67="no"," ",ROUND(S3955,4))</f>
        <v>0.92200000000000004</v>
      </c>
      <c r="V3955" s="110">
        <f>IF('3B-Air transport'!AG$68="no"," ",ROUND(S3955,4))</f>
        <v>0.92200000000000004</v>
      </c>
      <c r="W3955" s="110"/>
      <c r="AB3955" s="110">
        <f t="shared" si="239"/>
        <v>0.92200000000000071</v>
      </c>
      <c r="AC3955" s="110">
        <f>IF('3C-Water transport'!AG$56="no"," ",ROUND(AB3955,4))</f>
        <v>0.92200000000000004</v>
      </c>
      <c r="AD3955" s="110">
        <f>IF('3C-Water transport'!AG$57="no"," ",ROUND(AB3955,4))</f>
        <v>0.92200000000000004</v>
      </c>
      <c r="AE3955" s="110">
        <f>IF('3C-Water transport'!AG$58="no"," ",ROUND(AB3955,4))</f>
        <v>0.92200000000000004</v>
      </c>
    </row>
    <row r="3956" spans="5:31" x14ac:dyDescent="0.25">
      <c r="E3956" s="110">
        <f t="shared" si="237"/>
        <v>0.92300000000000071</v>
      </c>
      <c r="F3956" s="110">
        <f>IF('3A-Rail transport'!$AG$56="no"," ",ROUND(E3956,4))</f>
        <v>0.92300000000000004</v>
      </c>
      <c r="G3956" s="110">
        <f>IF('3A-Rail transport'!$AG$57="no"," ",ROUND(E3956,4))</f>
        <v>0.92300000000000004</v>
      </c>
      <c r="H3956" s="110"/>
      <c r="S3956" s="110">
        <f t="shared" si="238"/>
        <v>0.92300000000000071</v>
      </c>
      <c r="T3956" s="110">
        <f>IF('3B-Air transport'!AG$66="no"," ",ROUND(S3956,4))</f>
        <v>0.92300000000000004</v>
      </c>
      <c r="U3956" s="110">
        <f>IF('3B-Air transport'!AG$67="no"," ",ROUND(S3956,4))</f>
        <v>0.92300000000000004</v>
      </c>
      <c r="V3956" s="110">
        <f>IF('3B-Air transport'!AG$68="no"," ",ROUND(S3956,4))</f>
        <v>0.92300000000000004</v>
      </c>
      <c r="W3956" s="110"/>
      <c r="AB3956" s="110">
        <f t="shared" si="239"/>
        <v>0.92300000000000071</v>
      </c>
      <c r="AC3956" s="110">
        <f>IF('3C-Water transport'!AG$56="no"," ",ROUND(AB3956,4))</f>
        <v>0.92300000000000004</v>
      </c>
      <c r="AD3956" s="110">
        <f>IF('3C-Water transport'!AG$57="no"," ",ROUND(AB3956,4))</f>
        <v>0.92300000000000004</v>
      </c>
      <c r="AE3956" s="110">
        <f>IF('3C-Water transport'!AG$58="no"," ",ROUND(AB3956,4))</f>
        <v>0.92300000000000004</v>
      </c>
    </row>
    <row r="3957" spans="5:31" x14ac:dyDescent="0.25">
      <c r="E3957" s="110">
        <f t="shared" si="237"/>
        <v>0.92400000000000071</v>
      </c>
      <c r="F3957" s="110">
        <f>IF('3A-Rail transport'!$AG$56="no"," ",ROUND(E3957,4))</f>
        <v>0.92400000000000004</v>
      </c>
      <c r="G3957" s="110">
        <f>IF('3A-Rail transport'!$AG$57="no"," ",ROUND(E3957,4))</f>
        <v>0.92400000000000004</v>
      </c>
      <c r="H3957" s="110"/>
      <c r="S3957" s="110">
        <f t="shared" si="238"/>
        <v>0.92400000000000071</v>
      </c>
      <c r="T3957" s="110">
        <f>IF('3B-Air transport'!AG$66="no"," ",ROUND(S3957,4))</f>
        <v>0.92400000000000004</v>
      </c>
      <c r="U3957" s="110">
        <f>IF('3B-Air transport'!AG$67="no"," ",ROUND(S3957,4))</f>
        <v>0.92400000000000004</v>
      </c>
      <c r="V3957" s="110">
        <f>IF('3B-Air transport'!AG$68="no"," ",ROUND(S3957,4))</f>
        <v>0.92400000000000004</v>
      </c>
      <c r="W3957" s="110"/>
      <c r="AB3957" s="110">
        <f t="shared" si="239"/>
        <v>0.92400000000000071</v>
      </c>
      <c r="AC3957" s="110">
        <f>IF('3C-Water transport'!AG$56="no"," ",ROUND(AB3957,4))</f>
        <v>0.92400000000000004</v>
      </c>
      <c r="AD3957" s="110">
        <f>IF('3C-Water transport'!AG$57="no"," ",ROUND(AB3957,4))</f>
        <v>0.92400000000000004</v>
      </c>
      <c r="AE3957" s="110">
        <f>IF('3C-Water transport'!AG$58="no"," ",ROUND(AB3957,4))</f>
        <v>0.92400000000000004</v>
      </c>
    </row>
    <row r="3958" spans="5:31" x14ac:dyDescent="0.25">
      <c r="E3958" s="110">
        <f t="shared" si="237"/>
        <v>0.92500000000000071</v>
      </c>
      <c r="F3958" s="110">
        <f>IF('3A-Rail transport'!$AG$56="no"," ",ROUND(E3958,4))</f>
        <v>0.92500000000000004</v>
      </c>
      <c r="G3958" s="110">
        <f>IF('3A-Rail transport'!$AG$57="no"," ",ROUND(E3958,4))</f>
        <v>0.92500000000000004</v>
      </c>
      <c r="H3958" s="110"/>
      <c r="S3958" s="110">
        <f t="shared" si="238"/>
        <v>0.92500000000000071</v>
      </c>
      <c r="T3958" s="110">
        <f>IF('3B-Air transport'!AG$66="no"," ",ROUND(S3958,4))</f>
        <v>0.92500000000000004</v>
      </c>
      <c r="U3958" s="110">
        <f>IF('3B-Air transport'!AG$67="no"," ",ROUND(S3958,4))</f>
        <v>0.92500000000000004</v>
      </c>
      <c r="V3958" s="110">
        <f>IF('3B-Air transport'!AG$68="no"," ",ROUND(S3958,4))</f>
        <v>0.92500000000000004</v>
      </c>
      <c r="W3958" s="110"/>
      <c r="AB3958" s="110">
        <f t="shared" si="239"/>
        <v>0.92500000000000071</v>
      </c>
      <c r="AC3958" s="110">
        <f>IF('3C-Water transport'!AG$56="no"," ",ROUND(AB3958,4))</f>
        <v>0.92500000000000004</v>
      </c>
      <c r="AD3958" s="110">
        <f>IF('3C-Water transport'!AG$57="no"," ",ROUND(AB3958,4))</f>
        <v>0.92500000000000004</v>
      </c>
      <c r="AE3958" s="110">
        <f>IF('3C-Water transport'!AG$58="no"," ",ROUND(AB3958,4))</f>
        <v>0.92500000000000004</v>
      </c>
    </row>
    <row r="3959" spans="5:31" x14ac:dyDescent="0.25">
      <c r="E3959" s="110">
        <f t="shared" si="237"/>
        <v>0.92600000000000071</v>
      </c>
      <c r="F3959" s="110">
        <f>IF('3A-Rail transport'!$AG$56="no"," ",ROUND(E3959,4))</f>
        <v>0.92600000000000005</v>
      </c>
      <c r="G3959" s="110">
        <f>IF('3A-Rail transport'!$AG$57="no"," ",ROUND(E3959,4))</f>
        <v>0.92600000000000005</v>
      </c>
      <c r="H3959" s="110"/>
      <c r="S3959" s="110">
        <f t="shared" si="238"/>
        <v>0.92600000000000071</v>
      </c>
      <c r="T3959" s="110">
        <f>IF('3B-Air transport'!AG$66="no"," ",ROUND(S3959,4))</f>
        <v>0.92600000000000005</v>
      </c>
      <c r="U3959" s="110">
        <f>IF('3B-Air transport'!AG$67="no"," ",ROUND(S3959,4))</f>
        <v>0.92600000000000005</v>
      </c>
      <c r="V3959" s="110">
        <f>IF('3B-Air transport'!AG$68="no"," ",ROUND(S3959,4))</f>
        <v>0.92600000000000005</v>
      </c>
      <c r="W3959" s="110"/>
      <c r="AB3959" s="110">
        <f t="shared" si="239"/>
        <v>0.92600000000000071</v>
      </c>
      <c r="AC3959" s="110">
        <f>IF('3C-Water transport'!AG$56="no"," ",ROUND(AB3959,4))</f>
        <v>0.92600000000000005</v>
      </c>
      <c r="AD3959" s="110">
        <f>IF('3C-Water transport'!AG$57="no"," ",ROUND(AB3959,4))</f>
        <v>0.92600000000000005</v>
      </c>
      <c r="AE3959" s="110">
        <f>IF('3C-Water transport'!AG$58="no"," ",ROUND(AB3959,4))</f>
        <v>0.92600000000000005</v>
      </c>
    </row>
    <row r="3960" spans="5:31" x14ac:dyDescent="0.25">
      <c r="E3960" s="110">
        <f t="shared" si="237"/>
        <v>0.92700000000000071</v>
      </c>
      <c r="F3960" s="110">
        <f>IF('3A-Rail transport'!$AG$56="no"," ",ROUND(E3960,4))</f>
        <v>0.92700000000000005</v>
      </c>
      <c r="G3960" s="110">
        <f>IF('3A-Rail transport'!$AG$57="no"," ",ROUND(E3960,4))</f>
        <v>0.92700000000000005</v>
      </c>
      <c r="H3960" s="110"/>
      <c r="S3960" s="110">
        <f t="shared" si="238"/>
        <v>0.92700000000000071</v>
      </c>
      <c r="T3960" s="110">
        <f>IF('3B-Air transport'!AG$66="no"," ",ROUND(S3960,4))</f>
        <v>0.92700000000000005</v>
      </c>
      <c r="U3960" s="110">
        <f>IF('3B-Air transport'!AG$67="no"," ",ROUND(S3960,4))</f>
        <v>0.92700000000000005</v>
      </c>
      <c r="V3960" s="110">
        <f>IF('3B-Air transport'!AG$68="no"," ",ROUND(S3960,4))</f>
        <v>0.92700000000000005</v>
      </c>
      <c r="W3960" s="110"/>
      <c r="AB3960" s="110">
        <f t="shared" si="239"/>
        <v>0.92700000000000071</v>
      </c>
      <c r="AC3960" s="110">
        <f>IF('3C-Water transport'!AG$56="no"," ",ROUND(AB3960,4))</f>
        <v>0.92700000000000005</v>
      </c>
      <c r="AD3960" s="110">
        <f>IF('3C-Water transport'!AG$57="no"," ",ROUND(AB3960,4))</f>
        <v>0.92700000000000005</v>
      </c>
      <c r="AE3960" s="110">
        <f>IF('3C-Water transport'!AG$58="no"," ",ROUND(AB3960,4))</f>
        <v>0.92700000000000005</v>
      </c>
    </row>
    <row r="3961" spans="5:31" x14ac:dyDescent="0.25">
      <c r="E3961" s="110">
        <f t="shared" si="237"/>
        <v>0.92800000000000071</v>
      </c>
      <c r="F3961" s="110">
        <f>IF('3A-Rail transport'!$AG$56="no"," ",ROUND(E3961,4))</f>
        <v>0.92800000000000005</v>
      </c>
      <c r="G3961" s="110">
        <f>IF('3A-Rail transport'!$AG$57="no"," ",ROUND(E3961,4))</f>
        <v>0.92800000000000005</v>
      </c>
      <c r="H3961" s="110"/>
      <c r="S3961" s="110">
        <f t="shared" si="238"/>
        <v>0.92800000000000071</v>
      </c>
      <c r="T3961" s="110">
        <f>IF('3B-Air transport'!AG$66="no"," ",ROUND(S3961,4))</f>
        <v>0.92800000000000005</v>
      </c>
      <c r="U3961" s="110">
        <f>IF('3B-Air transport'!AG$67="no"," ",ROUND(S3961,4))</f>
        <v>0.92800000000000005</v>
      </c>
      <c r="V3961" s="110">
        <f>IF('3B-Air transport'!AG$68="no"," ",ROUND(S3961,4))</f>
        <v>0.92800000000000005</v>
      </c>
      <c r="W3961" s="110"/>
      <c r="AB3961" s="110">
        <f t="shared" si="239"/>
        <v>0.92800000000000071</v>
      </c>
      <c r="AC3961" s="110">
        <f>IF('3C-Water transport'!AG$56="no"," ",ROUND(AB3961,4))</f>
        <v>0.92800000000000005</v>
      </c>
      <c r="AD3961" s="110">
        <f>IF('3C-Water transport'!AG$57="no"," ",ROUND(AB3961,4))</f>
        <v>0.92800000000000005</v>
      </c>
      <c r="AE3961" s="110">
        <f>IF('3C-Water transport'!AG$58="no"," ",ROUND(AB3961,4))</f>
        <v>0.92800000000000005</v>
      </c>
    </row>
    <row r="3962" spans="5:31" x14ac:dyDescent="0.25">
      <c r="E3962" s="110">
        <f t="shared" si="237"/>
        <v>0.92900000000000071</v>
      </c>
      <c r="F3962" s="110">
        <f>IF('3A-Rail transport'!$AG$56="no"," ",ROUND(E3962,4))</f>
        <v>0.92900000000000005</v>
      </c>
      <c r="G3962" s="110">
        <f>IF('3A-Rail transport'!$AG$57="no"," ",ROUND(E3962,4))</f>
        <v>0.92900000000000005</v>
      </c>
      <c r="H3962" s="110"/>
      <c r="S3962" s="110">
        <f t="shared" si="238"/>
        <v>0.92900000000000071</v>
      </c>
      <c r="T3962" s="110">
        <f>IF('3B-Air transport'!AG$66="no"," ",ROUND(S3962,4))</f>
        <v>0.92900000000000005</v>
      </c>
      <c r="U3962" s="110">
        <f>IF('3B-Air transport'!AG$67="no"," ",ROUND(S3962,4))</f>
        <v>0.92900000000000005</v>
      </c>
      <c r="V3962" s="110">
        <f>IF('3B-Air transport'!AG$68="no"," ",ROUND(S3962,4))</f>
        <v>0.92900000000000005</v>
      </c>
      <c r="W3962" s="110"/>
      <c r="AB3962" s="110">
        <f t="shared" si="239"/>
        <v>0.92900000000000071</v>
      </c>
      <c r="AC3962" s="110">
        <f>IF('3C-Water transport'!AG$56="no"," ",ROUND(AB3962,4))</f>
        <v>0.92900000000000005</v>
      </c>
      <c r="AD3962" s="110">
        <f>IF('3C-Water transport'!AG$57="no"," ",ROUND(AB3962,4))</f>
        <v>0.92900000000000005</v>
      </c>
      <c r="AE3962" s="110">
        <f>IF('3C-Water transport'!AG$58="no"," ",ROUND(AB3962,4))</f>
        <v>0.92900000000000005</v>
      </c>
    </row>
    <row r="3963" spans="5:31" x14ac:dyDescent="0.25">
      <c r="E3963" s="110">
        <f t="shared" si="237"/>
        <v>0.93000000000000071</v>
      </c>
      <c r="F3963" s="110">
        <f>IF('3A-Rail transport'!$AG$56="no"," ",ROUND(E3963,4))</f>
        <v>0.93</v>
      </c>
      <c r="G3963" s="110">
        <f>IF('3A-Rail transport'!$AG$57="no"," ",ROUND(E3963,4))</f>
        <v>0.93</v>
      </c>
      <c r="H3963" s="110"/>
      <c r="S3963" s="110">
        <f t="shared" si="238"/>
        <v>0.93000000000000071</v>
      </c>
      <c r="T3963" s="110">
        <f>IF('3B-Air transport'!AG$66="no"," ",ROUND(S3963,4))</f>
        <v>0.93</v>
      </c>
      <c r="U3963" s="110">
        <f>IF('3B-Air transport'!AG$67="no"," ",ROUND(S3963,4))</f>
        <v>0.93</v>
      </c>
      <c r="V3963" s="110">
        <f>IF('3B-Air transport'!AG$68="no"," ",ROUND(S3963,4))</f>
        <v>0.93</v>
      </c>
      <c r="W3963" s="110"/>
      <c r="AB3963" s="110">
        <f t="shared" si="239"/>
        <v>0.93000000000000071</v>
      </c>
      <c r="AC3963" s="110">
        <f>IF('3C-Water transport'!AG$56="no"," ",ROUND(AB3963,4))</f>
        <v>0.93</v>
      </c>
      <c r="AD3963" s="110">
        <f>IF('3C-Water transport'!AG$57="no"," ",ROUND(AB3963,4))</f>
        <v>0.93</v>
      </c>
      <c r="AE3963" s="110">
        <f>IF('3C-Water transport'!AG$58="no"," ",ROUND(AB3963,4))</f>
        <v>0.93</v>
      </c>
    </row>
    <row r="3964" spans="5:31" x14ac:dyDescent="0.25">
      <c r="E3964" s="110">
        <f t="shared" si="237"/>
        <v>0.93100000000000072</v>
      </c>
      <c r="F3964" s="110">
        <f>IF('3A-Rail transport'!$AG$56="no"," ",ROUND(E3964,4))</f>
        <v>0.93100000000000005</v>
      </c>
      <c r="G3964" s="110">
        <f>IF('3A-Rail transport'!$AG$57="no"," ",ROUND(E3964,4))</f>
        <v>0.93100000000000005</v>
      </c>
      <c r="H3964" s="110"/>
      <c r="S3964" s="110">
        <f t="shared" si="238"/>
        <v>0.93100000000000072</v>
      </c>
      <c r="T3964" s="110">
        <f>IF('3B-Air transport'!AG$66="no"," ",ROUND(S3964,4))</f>
        <v>0.93100000000000005</v>
      </c>
      <c r="U3964" s="110">
        <f>IF('3B-Air transport'!AG$67="no"," ",ROUND(S3964,4))</f>
        <v>0.93100000000000005</v>
      </c>
      <c r="V3964" s="110">
        <f>IF('3B-Air transport'!AG$68="no"," ",ROUND(S3964,4))</f>
        <v>0.93100000000000005</v>
      </c>
      <c r="W3964" s="110"/>
      <c r="AB3964" s="110">
        <f t="shared" si="239"/>
        <v>0.93100000000000072</v>
      </c>
      <c r="AC3964" s="110">
        <f>IF('3C-Water transport'!AG$56="no"," ",ROUND(AB3964,4))</f>
        <v>0.93100000000000005</v>
      </c>
      <c r="AD3964" s="110">
        <f>IF('3C-Water transport'!AG$57="no"," ",ROUND(AB3964,4))</f>
        <v>0.93100000000000005</v>
      </c>
      <c r="AE3964" s="110">
        <f>IF('3C-Water transport'!AG$58="no"," ",ROUND(AB3964,4))</f>
        <v>0.93100000000000005</v>
      </c>
    </row>
    <row r="3965" spans="5:31" x14ac:dyDescent="0.25">
      <c r="E3965" s="110">
        <f t="shared" si="237"/>
        <v>0.93200000000000072</v>
      </c>
      <c r="F3965" s="110">
        <f>IF('3A-Rail transport'!$AG$56="no"," ",ROUND(E3965,4))</f>
        <v>0.93200000000000005</v>
      </c>
      <c r="G3965" s="110">
        <f>IF('3A-Rail transport'!$AG$57="no"," ",ROUND(E3965,4))</f>
        <v>0.93200000000000005</v>
      </c>
      <c r="H3965" s="110"/>
      <c r="S3965" s="110">
        <f t="shared" si="238"/>
        <v>0.93200000000000072</v>
      </c>
      <c r="T3965" s="110">
        <f>IF('3B-Air transport'!AG$66="no"," ",ROUND(S3965,4))</f>
        <v>0.93200000000000005</v>
      </c>
      <c r="U3965" s="110">
        <f>IF('3B-Air transport'!AG$67="no"," ",ROUND(S3965,4))</f>
        <v>0.93200000000000005</v>
      </c>
      <c r="V3965" s="110">
        <f>IF('3B-Air transport'!AG$68="no"," ",ROUND(S3965,4))</f>
        <v>0.93200000000000005</v>
      </c>
      <c r="W3965" s="110"/>
      <c r="AB3965" s="110">
        <f t="shared" si="239"/>
        <v>0.93200000000000072</v>
      </c>
      <c r="AC3965" s="110">
        <f>IF('3C-Water transport'!AG$56="no"," ",ROUND(AB3965,4))</f>
        <v>0.93200000000000005</v>
      </c>
      <c r="AD3965" s="110">
        <f>IF('3C-Water transport'!AG$57="no"," ",ROUND(AB3965,4))</f>
        <v>0.93200000000000005</v>
      </c>
      <c r="AE3965" s="110">
        <f>IF('3C-Water transport'!AG$58="no"," ",ROUND(AB3965,4))</f>
        <v>0.93200000000000005</v>
      </c>
    </row>
    <row r="3966" spans="5:31" x14ac:dyDescent="0.25">
      <c r="E3966" s="110">
        <f t="shared" si="237"/>
        <v>0.93300000000000072</v>
      </c>
      <c r="F3966" s="110">
        <f>IF('3A-Rail transport'!$AG$56="no"," ",ROUND(E3966,4))</f>
        <v>0.93300000000000005</v>
      </c>
      <c r="G3966" s="110">
        <f>IF('3A-Rail transport'!$AG$57="no"," ",ROUND(E3966,4))</f>
        <v>0.93300000000000005</v>
      </c>
      <c r="H3966" s="110"/>
      <c r="S3966" s="110">
        <f t="shared" si="238"/>
        <v>0.93300000000000072</v>
      </c>
      <c r="T3966" s="110">
        <f>IF('3B-Air transport'!AG$66="no"," ",ROUND(S3966,4))</f>
        <v>0.93300000000000005</v>
      </c>
      <c r="U3966" s="110">
        <f>IF('3B-Air transport'!AG$67="no"," ",ROUND(S3966,4))</f>
        <v>0.93300000000000005</v>
      </c>
      <c r="V3966" s="110">
        <f>IF('3B-Air transport'!AG$68="no"," ",ROUND(S3966,4))</f>
        <v>0.93300000000000005</v>
      </c>
      <c r="W3966" s="110"/>
      <c r="AB3966" s="110">
        <f t="shared" si="239"/>
        <v>0.93300000000000072</v>
      </c>
      <c r="AC3966" s="110">
        <f>IF('3C-Water transport'!AG$56="no"," ",ROUND(AB3966,4))</f>
        <v>0.93300000000000005</v>
      </c>
      <c r="AD3966" s="110">
        <f>IF('3C-Water transport'!AG$57="no"," ",ROUND(AB3966,4))</f>
        <v>0.93300000000000005</v>
      </c>
      <c r="AE3966" s="110">
        <f>IF('3C-Water transport'!AG$58="no"," ",ROUND(AB3966,4))</f>
        <v>0.93300000000000005</v>
      </c>
    </row>
    <row r="3967" spans="5:31" x14ac:dyDescent="0.25">
      <c r="E3967" s="110">
        <f t="shared" si="237"/>
        <v>0.93400000000000072</v>
      </c>
      <c r="F3967" s="110">
        <f>IF('3A-Rail transport'!$AG$56="no"," ",ROUND(E3967,4))</f>
        <v>0.93400000000000005</v>
      </c>
      <c r="G3967" s="110">
        <f>IF('3A-Rail transport'!$AG$57="no"," ",ROUND(E3967,4))</f>
        <v>0.93400000000000005</v>
      </c>
      <c r="H3967" s="110"/>
      <c r="S3967" s="110">
        <f t="shared" si="238"/>
        <v>0.93400000000000072</v>
      </c>
      <c r="T3967" s="110">
        <f>IF('3B-Air transport'!AG$66="no"," ",ROUND(S3967,4))</f>
        <v>0.93400000000000005</v>
      </c>
      <c r="U3967" s="110">
        <f>IF('3B-Air transport'!AG$67="no"," ",ROUND(S3967,4))</f>
        <v>0.93400000000000005</v>
      </c>
      <c r="V3967" s="110">
        <f>IF('3B-Air transport'!AG$68="no"," ",ROUND(S3967,4))</f>
        <v>0.93400000000000005</v>
      </c>
      <c r="W3967" s="110"/>
      <c r="AB3967" s="110">
        <f t="shared" si="239"/>
        <v>0.93400000000000072</v>
      </c>
      <c r="AC3967" s="110">
        <f>IF('3C-Water transport'!AG$56="no"," ",ROUND(AB3967,4))</f>
        <v>0.93400000000000005</v>
      </c>
      <c r="AD3967" s="110">
        <f>IF('3C-Water transport'!AG$57="no"," ",ROUND(AB3967,4))</f>
        <v>0.93400000000000005</v>
      </c>
      <c r="AE3967" s="110">
        <f>IF('3C-Water transport'!AG$58="no"," ",ROUND(AB3967,4))</f>
        <v>0.93400000000000005</v>
      </c>
    </row>
    <row r="3968" spans="5:31" x14ac:dyDescent="0.25">
      <c r="E3968" s="110">
        <f t="shared" si="237"/>
        <v>0.93500000000000072</v>
      </c>
      <c r="F3968" s="110">
        <f>IF('3A-Rail transport'!$AG$56="no"," ",ROUND(E3968,4))</f>
        <v>0.93500000000000005</v>
      </c>
      <c r="G3968" s="110">
        <f>IF('3A-Rail transport'!$AG$57="no"," ",ROUND(E3968,4))</f>
        <v>0.93500000000000005</v>
      </c>
      <c r="H3968" s="110"/>
      <c r="S3968" s="110">
        <f t="shared" si="238"/>
        <v>0.93500000000000072</v>
      </c>
      <c r="T3968" s="110">
        <f>IF('3B-Air transport'!AG$66="no"," ",ROUND(S3968,4))</f>
        <v>0.93500000000000005</v>
      </c>
      <c r="U3968" s="110">
        <f>IF('3B-Air transport'!AG$67="no"," ",ROUND(S3968,4))</f>
        <v>0.93500000000000005</v>
      </c>
      <c r="V3968" s="110">
        <f>IF('3B-Air transport'!AG$68="no"," ",ROUND(S3968,4))</f>
        <v>0.93500000000000005</v>
      </c>
      <c r="W3968" s="110"/>
      <c r="AB3968" s="110">
        <f t="shared" si="239"/>
        <v>0.93500000000000072</v>
      </c>
      <c r="AC3968" s="110">
        <f>IF('3C-Water transport'!AG$56="no"," ",ROUND(AB3968,4))</f>
        <v>0.93500000000000005</v>
      </c>
      <c r="AD3968" s="110">
        <f>IF('3C-Water transport'!AG$57="no"," ",ROUND(AB3968,4))</f>
        <v>0.93500000000000005</v>
      </c>
      <c r="AE3968" s="110">
        <f>IF('3C-Water transport'!AG$58="no"," ",ROUND(AB3968,4))</f>
        <v>0.93500000000000005</v>
      </c>
    </row>
    <row r="3969" spans="5:31" x14ac:dyDescent="0.25">
      <c r="E3969" s="110">
        <f t="shared" si="237"/>
        <v>0.93600000000000072</v>
      </c>
      <c r="F3969" s="110">
        <f>IF('3A-Rail transport'!$AG$56="no"," ",ROUND(E3969,4))</f>
        <v>0.93600000000000005</v>
      </c>
      <c r="G3969" s="110">
        <f>IF('3A-Rail transport'!$AG$57="no"," ",ROUND(E3969,4))</f>
        <v>0.93600000000000005</v>
      </c>
      <c r="H3969" s="110"/>
      <c r="S3969" s="110">
        <f t="shared" si="238"/>
        <v>0.93600000000000072</v>
      </c>
      <c r="T3969" s="110">
        <f>IF('3B-Air transport'!AG$66="no"," ",ROUND(S3969,4))</f>
        <v>0.93600000000000005</v>
      </c>
      <c r="U3969" s="110">
        <f>IF('3B-Air transport'!AG$67="no"," ",ROUND(S3969,4))</f>
        <v>0.93600000000000005</v>
      </c>
      <c r="V3969" s="110">
        <f>IF('3B-Air transport'!AG$68="no"," ",ROUND(S3969,4))</f>
        <v>0.93600000000000005</v>
      </c>
      <c r="W3969" s="110"/>
      <c r="AB3969" s="110">
        <f t="shared" si="239"/>
        <v>0.93600000000000072</v>
      </c>
      <c r="AC3969" s="110">
        <f>IF('3C-Water transport'!AG$56="no"," ",ROUND(AB3969,4))</f>
        <v>0.93600000000000005</v>
      </c>
      <c r="AD3969" s="110">
        <f>IF('3C-Water transport'!AG$57="no"," ",ROUND(AB3969,4))</f>
        <v>0.93600000000000005</v>
      </c>
      <c r="AE3969" s="110">
        <f>IF('3C-Water transport'!AG$58="no"," ",ROUND(AB3969,4))</f>
        <v>0.93600000000000005</v>
      </c>
    </row>
    <row r="3970" spans="5:31" x14ac:dyDescent="0.25">
      <c r="E3970" s="110">
        <f t="shared" si="237"/>
        <v>0.93700000000000072</v>
      </c>
      <c r="F3970" s="110">
        <f>IF('3A-Rail transport'!$AG$56="no"," ",ROUND(E3970,4))</f>
        <v>0.93700000000000006</v>
      </c>
      <c r="G3970" s="110">
        <f>IF('3A-Rail transport'!$AG$57="no"," ",ROUND(E3970,4))</f>
        <v>0.93700000000000006</v>
      </c>
      <c r="H3970" s="110"/>
      <c r="S3970" s="110">
        <f t="shared" si="238"/>
        <v>0.93700000000000072</v>
      </c>
      <c r="T3970" s="110">
        <f>IF('3B-Air transport'!AG$66="no"," ",ROUND(S3970,4))</f>
        <v>0.93700000000000006</v>
      </c>
      <c r="U3970" s="110">
        <f>IF('3B-Air transport'!AG$67="no"," ",ROUND(S3970,4))</f>
        <v>0.93700000000000006</v>
      </c>
      <c r="V3970" s="110">
        <f>IF('3B-Air transport'!AG$68="no"," ",ROUND(S3970,4))</f>
        <v>0.93700000000000006</v>
      </c>
      <c r="W3970" s="110"/>
      <c r="AB3970" s="110">
        <f t="shared" si="239"/>
        <v>0.93700000000000072</v>
      </c>
      <c r="AC3970" s="110">
        <f>IF('3C-Water transport'!AG$56="no"," ",ROUND(AB3970,4))</f>
        <v>0.93700000000000006</v>
      </c>
      <c r="AD3970" s="110">
        <f>IF('3C-Water transport'!AG$57="no"," ",ROUND(AB3970,4))</f>
        <v>0.93700000000000006</v>
      </c>
      <c r="AE3970" s="110">
        <f>IF('3C-Water transport'!AG$58="no"," ",ROUND(AB3970,4))</f>
        <v>0.93700000000000006</v>
      </c>
    </row>
    <row r="3971" spans="5:31" x14ac:dyDescent="0.25">
      <c r="E3971" s="110">
        <f t="shared" si="237"/>
        <v>0.93800000000000072</v>
      </c>
      <c r="F3971" s="110">
        <f>IF('3A-Rail transport'!$AG$56="no"," ",ROUND(E3971,4))</f>
        <v>0.93799999999999994</v>
      </c>
      <c r="G3971" s="110">
        <f>IF('3A-Rail transport'!$AG$57="no"," ",ROUND(E3971,4))</f>
        <v>0.93799999999999994</v>
      </c>
      <c r="H3971" s="110"/>
      <c r="S3971" s="110">
        <f t="shared" si="238"/>
        <v>0.93800000000000072</v>
      </c>
      <c r="T3971" s="110">
        <f>IF('3B-Air transport'!AG$66="no"," ",ROUND(S3971,4))</f>
        <v>0.93799999999999994</v>
      </c>
      <c r="U3971" s="110">
        <f>IF('3B-Air transport'!AG$67="no"," ",ROUND(S3971,4))</f>
        <v>0.93799999999999994</v>
      </c>
      <c r="V3971" s="110">
        <f>IF('3B-Air transport'!AG$68="no"," ",ROUND(S3971,4))</f>
        <v>0.93799999999999994</v>
      </c>
      <c r="W3971" s="110"/>
      <c r="AB3971" s="110">
        <f t="shared" si="239"/>
        <v>0.93800000000000072</v>
      </c>
      <c r="AC3971" s="110">
        <f>IF('3C-Water transport'!AG$56="no"," ",ROUND(AB3971,4))</f>
        <v>0.93799999999999994</v>
      </c>
      <c r="AD3971" s="110">
        <f>IF('3C-Water transport'!AG$57="no"," ",ROUND(AB3971,4))</f>
        <v>0.93799999999999994</v>
      </c>
      <c r="AE3971" s="110">
        <f>IF('3C-Water transport'!AG$58="no"," ",ROUND(AB3971,4))</f>
        <v>0.93799999999999994</v>
      </c>
    </row>
    <row r="3972" spans="5:31" x14ac:dyDescent="0.25">
      <c r="E3972" s="110">
        <f t="shared" si="237"/>
        <v>0.93900000000000072</v>
      </c>
      <c r="F3972" s="110">
        <f>IF('3A-Rail transport'!$AG$56="no"," ",ROUND(E3972,4))</f>
        <v>0.93899999999999995</v>
      </c>
      <c r="G3972" s="110">
        <f>IF('3A-Rail transport'!$AG$57="no"," ",ROUND(E3972,4))</f>
        <v>0.93899999999999995</v>
      </c>
      <c r="H3972" s="110"/>
      <c r="S3972" s="110">
        <f t="shared" si="238"/>
        <v>0.93900000000000072</v>
      </c>
      <c r="T3972" s="110">
        <f>IF('3B-Air transport'!AG$66="no"," ",ROUND(S3972,4))</f>
        <v>0.93899999999999995</v>
      </c>
      <c r="U3972" s="110">
        <f>IF('3B-Air transport'!AG$67="no"," ",ROUND(S3972,4))</f>
        <v>0.93899999999999995</v>
      </c>
      <c r="V3972" s="110">
        <f>IF('3B-Air transport'!AG$68="no"," ",ROUND(S3972,4))</f>
        <v>0.93899999999999995</v>
      </c>
      <c r="W3972" s="110"/>
      <c r="AB3972" s="110">
        <f t="shared" si="239"/>
        <v>0.93900000000000072</v>
      </c>
      <c r="AC3972" s="110">
        <f>IF('3C-Water transport'!AG$56="no"," ",ROUND(AB3972,4))</f>
        <v>0.93899999999999995</v>
      </c>
      <c r="AD3972" s="110">
        <f>IF('3C-Water transport'!AG$57="no"," ",ROUND(AB3972,4))</f>
        <v>0.93899999999999995</v>
      </c>
      <c r="AE3972" s="110">
        <f>IF('3C-Water transport'!AG$58="no"," ",ROUND(AB3972,4))</f>
        <v>0.93899999999999995</v>
      </c>
    </row>
    <row r="3973" spans="5:31" x14ac:dyDescent="0.25">
      <c r="E3973" s="110">
        <f t="shared" si="237"/>
        <v>0.94000000000000072</v>
      </c>
      <c r="F3973" s="110">
        <f>IF('3A-Rail transport'!$AG$56="no"," ",ROUND(E3973,4))</f>
        <v>0.94</v>
      </c>
      <c r="G3973" s="110">
        <f>IF('3A-Rail transport'!$AG$57="no"," ",ROUND(E3973,4))</f>
        <v>0.94</v>
      </c>
      <c r="H3973" s="110"/>
      <c r="S3973" s="110">
        <f t="shared" si="238"/>
        <v>0.94000000000000072</v>
      </c>
      <c r="T3973" s="110">
        <f>IF('3B-Air transport'!AG$66="no"," ",ROUND(S3973,4))</f>
        <v>0.94</v>
      </c>
      <c r="U3973" s="110">
        <f>IF('3B-Air transport'!AG$67="no"," ",ROUND(S3973,4))</f>
        <v>0.94</v>
      </c>
      <c r="V3973" s="110">
        <f>IF('3B-Air transport'!AG$68="no"," ",ROUND(S3973,4))</f>
        <v>0.94</v>
      </c>
      <c r="W3973" s="110"/>
      <c r="AB3973" s="110">
        <f t="shared" si="239"/>
        <v>0.94000000000000072</v>
      </c>
      <c r="AC3973" s="110">
        <f>IF('3C-Water transport'!AG$56="no"," ",ROUND(AB3973,4))</f>
        <v>0.94</v>
      </c>
      <c r="AD3973" s="110">
        <f>IF('3C-Water transport'!AG$57="no"," ",ROUND(AB3973,4))</f>
        <v>0.94</v>
      </c>
      <c r="AE3973" s="110">
        <f>IF('3C-Water transport'!AG$58="no"," ",ROUND(AB3973,4))</f>
        <v>0.94</v>
      </c>
    </row>
    <row r="3974" spans="5:31" x14ac:dyDescent="0.25">
      <c r="E3974" s="110">
        <f t="shared" si="237"/>
        <v>0.94100000000000072</v>
      </c>
      <c r="F3974" s="110">
        <f>IF('3A-Rail transport'!$AG$56="no"," ",ROUND(E3974,4))</f>
        <v>0.94099999999999995</v>
      </c>
      <c r="G3974" s="110">
        <f>IF('3A-Rail transport'!$AG$57="no"," ",ROUND(E3974,4))</f>
        <v>0.94099999999999995</v>
      </c>
      <c r="H3974" s="110"/>
      <c r="S3974" s="110">
        <f t="shared" si="238"/>
        <v>0.94100000000000072</v>
      </c>
      <c r="T3974" s="110">
        <f>IF('3B-Air transport'!AG$66="no"," ",ROUND(S3974,4))</f>
        <v>0.94099999999999995</v>
      </c>
      <c r="U3974" s="110">
        <f>IF('3B-Air transport'!AG$67="no"," ",ROUND(S3974,4))</f>
        <v>0.94099999999999995</v>
      </c>
      <c r="V3974" s="110">
        <f>IF('3B-Air transport'!AG$68="no"," ",ROUND(S3974,4))</f>
        <v>0.94099999999999995</v>
      </c>
      <c r="W3974" s="110"/>
      <c r="AB3974" s="110">
        <f t="shared" si="239"/>
        <v>0.94100000000000072</v>
      </c>
      <c r="AC3974" s="110">
        <f>IF('3C-Water transport'!AG$56="no"," ",ROUND(AB3974,4))</f>
        <v>0.94099999999999995</v>
      </c>
      <c r="AD3974" s="110">
        <f>IF('3C-Water transport'!AG$57="no"," ",ROUND(AB3974,4))</f>
        <v>0.94099999999999995</v>
      </c>
      <c r="AE3974" s="110">
        <f>IF('3C-Water transport'!AG$58="no"," ",ROUND(AB3974,4))</f>
        <v>0.94099999999999995</v>
      </c>
    </row>
    <row r="3975" spans="5:31" x14ac:dyDescent="0.25">
      <c r="E3975" s="110">
        <f t="shared" si="237"/>
        <v>0.94200000000000073</v>
      </c>
      <c r="F3975" s="110">
        <f>IF('3A-Rail transport'!$AG$56="no"," ",ROUND(E3975,4))</f>
        <v>0.94199999999999995</v>
      </c>
      <c r="G3975" s="110">
        <f>IF('3A-Rail transport'!$AG$57="no"," ",ROUND(E3975,4))</f>
        <v>0.94199999999999995</v>
      </c>
      <c r="H3975" s="110"/>
      <c r="S3975" s="110">
        <f t="shared" si="238"/>
        <v>0.94200000000000073</v>
      </c>
      <c r="T3975" s="110">
        <f>IF('3B-Air transport'!AG$66="no"," ",ROUND(S3975,4))</f>
        <v>0.94199999999999995</v>
      </c>
      <c r="U3975" s="110">
        <f>IF('3B-Air transport'!AG$67="no"," ",ROUND(S3975,4))</f>
        <v>0.94199999999999995</v>
      </c>
      <c r="V3975" s="110">
        <f>IF('3B-Air transport'!AG$68="no"," ",ROUND(S3975,4))</f>
        <v>0.94199999999999995</v>
      </c>
      <c r="W3975" s="110"/>
      <c r="AB3975" s="110">
        <f t="shared" si="239"/>
        <v>0.94200000000000073</v>
      </c>
      <c r="AC3975" s="110">
        <f>IF('3C-Water transport'!AG$56="no"," ",ROUND(AB3975,4))</f>
        <v>0.94199999999999995</v>
      </c>
      <c r="AD3975" s="110">
        <f>IF('3C-Water transport'!AG$57="no"," ",ROUND(AB3975,4))</f>
        <v>0.94199999999999995</v>
      </c>
      <c r="AE3975" s="110">
        <f>IF('3C-Water transport'!AG$58="no"," ",ROUND(AB3975,4))</f>
        <v>0.94199999999999995</v>
      </c>
    </row>
    <row r="3976" spans="5:31" x14ac:dyDescent="0.25">
      <c r="E3976" s="110">
        <f t="shared" si="237"/>
        <v>0.94300000000000073</v>
      </c>
      <c r="F3976" s="110">
        <f>IF('3A-Rail transport'!$AG$56="no"," ",ROUND(E3976,4))</f>
        <v>0.94299999999999995</v>
      </c>
      <c r="G3976" s="110">
        <f>IF('3A-Rail transport'!$AG$57="no"," ",ROUND(E3976,4))</f>
        <v>0.94299999999999995</v>
      </c>
      <c r="H3976" s="110"/>
      <c r="S3976" s="110">
        <f t="shared" si="238"/>
        <v>0.94300000000000073</v>
      </c>
      <c r="T3976" s="110">
        <f>IF('3B-Air transport'!AG$66="no"," ",ROUND(S3976,4))</f>
        <v>0.94299999999999995</v>
      </c>
      <c r="U3976" s="110">
        <f>IF('3B-Air transport'!AG$67="no"," ",ROUND(S3976,4))</f>
        <v>0.94299999999999995</v>
      </c>
      <c r="V3976" s="110">
        <f>IF('3B-Air transport'!AG$68="no"," ",ROUND(S3976,4))</f>
        <v>0.94299999999999995</v>
      </c>
      <c r="W3976" s="110"/>
      <c r="AB3976" s="110">
        <f t="shared" si="239"/>
        <v>0.94300000000000073</v>
      </c>
      <c r="AC3976" s="110">
        <f>IF('3C-Water transport'!AG$56="no"," ",ROUND(AB3976,4))</f>
        <v>0.94299999999999995</v>
      </c>
      <c r="AD3976" s="110">
        <f>IF('3C-Water transport'!AG$57="no"," ",ROUND(AB3976,4))</f>
        <v>0.94299999999999995</v>
      </c>
      <c r="AE3976" s="110">
        <f>IF('3C-Water transport'!AG$58="no"," ",ROUND(AB3976,4))</f>
        <v>0.94299999999999995</v>
      </c>
    </row>
    <row r="3977" spans="5:31" x14ac:dyDescent="0.25">
      <c r="E3977" s="110">
        <f t="shared" si="237"/>
        <v>0.94400000000000073</v>
      </c>
      <c r="F3977" s="110">
        <f>IF('3A-Rail transport'!$AG$56="no"," ",ROUND(E3977,4))</f>
        <v>0.94399999999999995</v>
      </c>
      <c r="G3977" s="110">
        <f>IF('3A-Rail transport'!$AG$57="no"," ",ROUND(E3977,4))</f>
        <v>0.94399999999999995</v>
      </c>
      <c r="H3977" s="110"/>
      <c r="S3977" s="110">
        <f t="shared" si="238"/>
        <v>0.94400000000000073</v>
      </c>
      <c r="T3977" s="110">
        <f>IF('3B-Air transport'!AG$66="no"," ",ROUND(S3977,4))</f>
        <v>0.94399999999999995</v>
      </c>
      <c r="U3977" s="110">
        <f>IF('3B-Air transport'!AG$67="no"," ",ROUND(S3977,4))</f>
        <v>0.94399999999999995</v>
      </c>
      <c r="V3977" s="110">
        <f>IF('3B-Air transport'!AG$68="no"," ",ROUND(S3977,4))</f>
        <v>0.94399999999999995</v>
      </c>
      <c r="W3977" s="110"/>
      <c r="AB3977" s="110">
        <f t="shared" si="239"/>
        <v>0.94400000000000073</v>
      </c>
      <c r="AC3977" s="110">
        <f>IF('3C-Water transport'!AG$56="no"," ",ROUND(AB3977,4))</f>
        <v>0.94399999999999995</v>
      </c>
      <c r="AD3977" s="110">
        <f>IF('3C-Water transport'!AG$57="no"," ",ROUND(AB3977,4))</f>
        <v>0.94399999999999995</v>
      </c>
      <c r="AE3977" s="110">
        <f>IF('3C-Water transport'!AG$58="no"," ",ROUND(AB3977,4))</f>
        <v>0.94399999999999995</v>
      </c>
    </row>
    <row r="3978" spans="5:31" x14ac:dyDescent="0.25">
      <c r="E3978" s="110">
        <f t="shared" si="237"/>
        <v>0.94500000000000073</v>
      </c>
      <c r="F3978" s="110">
        <f>IF('3A-Rail transport'!$AG$56="no"," ",ROUND(E3978,4))</f>
        <v>0.94499999999999995</v>
      </c>
      <c r="G3978" s="110">
        <f>IF('3A-Rail transport'!$AG$57="no"," ",ROUND(E3978,4))</f>
        <v>0.94499999999999995</v>
      </c>
      <c r="H3978" s="110"/>
      <c r="S3978" s="110">
        <f t="shared" si="238"/>
        <v>0.94500000000000073</v>
      </c>
      <c r="T3978" s="110">
        <f>IF('3B-Air transport'!AG$66="no"," ",ROUND(S3978,4))</f>
        <v>0.94499999999999995</v>
      </c>
      <c r="U3978" s="110">
        <f>IF('3B-Air transport'!AG$67="no"," ",ROUND(S3978,4))</f>
        <v>0.94499999999999995</v>
      </c>
      <c r="V3978" s="110">
        <f>IF('3B-Air transport'!AG$68="no"," ",ROUND(S3978,4))</f>
        <v>0.94499999999999995</v>
      </c>
      <c r="W3978" s="110"/>
      <c r="AB3978" s="110">
        <f t="shared" si="239"/>
        <v>0.94500000000000073</v>
      </c>
      <c r="AC3978" s="110">
        <f>IF('3C-Water transport'!AG$56="no"," ",ROUND(AB3978,4))</f>
        <v>0.94499999999999995</v>
      </c>
      <c r="AD3978" s="110">
        <f>IF('3C-Water transport'!AG$57="no"," ",ROUND(AB3978,4))</f>
        <v>0.94499999999999995</v>
      </c>
      <c r="AE3978" s="110">
        <f>IF('3C-Water transport'!AG$58="no"," ",ROUND(AB3978,4))</f>
        <v>0.94499999999999995</v>
      </c>
    </row>
    <row r="3979" spans="5:31" x14ac:dyDescent="0.25">
      <c r="E3979" s="110">
        <f t="shared" si="237"/>
        <v>0.94600000000000073</v>
      </c>
      <c r="F3979" s="110">
        <f>IF('3A-Rail transport'!$AG$56="no"," ",ROUND(E3979,4))</f>
        <v>0.94599999999999995</v>
      </c>
      <c r="G3979" s="110">
        <f>IF('3A-Rail transport'!$AG$57="no"," ",ROUND(E3979,4))</f>
        <v>0.94599999999999995</v>
      </c>
      <c r="H3979" s="110"/>
      <c r="S3979" s="110">
        <f t="shared" si="238"/>
        <v>0.94600000000000073</v>
      </c>
      <c r="T3979" s="110">
        <f>IF('3B-Air transport'!AG$66="no"," ",ROUND(S3979,4))</f>
        <v>0.94599999999999995</v>
      </c>
      <c r="U3979" s="110">
        <f>IF('3B-Air transport'!AG$67="no"," ",ROUND(S3979,4))</f>
        <v>0.94599999999999995</v>
      </c>
      <c r="V3979" s="110">
        <f>IF('3B-Air transport'!AG$68="no"," ",ROUND(S3979,4))</f>
        <v>0.94599999999999995</v>
      </c>
      <c r="W3979" s="110"/>
      <c r="AB3979" s="110">
        <f t="shared" si="239"/>
        <v>0.94600000000000073</v>
      </c>
      <c r="AC3979" s="110">
        <f>IF('3C-Water transport'!AG$56="no"," ",ROUND(AB3979,4))</f>
        <v>0.94599999999999995</v>
      </c>
      <c r="AD3979" s="110">
        <f>IF('3C-Water transport'!AG$57="no"," ",ROUND(AB3979,4))</f>
        <v>0.94599999999999995</v>
      </c>
      <c r="AE3979" s="110">
        <f>IF('3C-Water transport'!AG$58="no"," ",ROUND(AB3979,4))</f>
        <v>0.94599999999999995</v>
      </c>
    </row>
    <row r="3980" spans="5:31" x14ac:dyDescent="0.25">
      <c r="E3980" s="110">
        <f t="shared" si="237"/>
        <v>0.94700000000000073</v>
      </c>
      <c r="F3980" s="110">
        <f>IF('3A-Rail transport'!$AG$56="no"," ",ROUND(E3980,4))</f>
        <v>0.94699999999999995</v>
      </c>
      <c r="G3980" s="110">
        <f>IF('3A-Rail transport'!$AG$57="no"," ",ROUND(E3980,4))</f>
        <v>0.94699999999999995</v>
      </c>
      <c r="H3980" s="110"/>
      <c r="S3980" s="110">
        <f t="shared" si="238"/>
        <v>0.94700000000000073</v>
      </c>
      <c r="T3980" s="110">
        <f>IF('3B-Air transport'!AG$66="no"," ",ROUND(S3980,4))</f>
        <v>0.94699999999999995</v>
      </c>
      <c r="U3980" s="110">
        <f>IF('3B-Air transport'!AG$67="no"," ",ROUND(S3980,4))</f>
        <v>0.94699999999999995</v>
      </c>
      <c r="V3980" s="110">
        <f>IF('3B-Air transport'!AG$68="no"," ",ROUND(S3980,4))</f>
        <v>0.94699999999999995</v>
      </c>
      <c r="W3980" s="110"/>
      <c r="AB3980" s="110">
        <f t="shared" si="239"/>
        <v>0.94700000000000073</v>
      </c>
      <c r="AC3980" s="110">
        <f>IF('3C-Water transport'!AG$56="no"," ",ROUND(AB3980,4))</f>
        <v>0.94699999999999995</v>
      </c>
      <c r="AD3980" s="110">
        <f>IF('3C-Water transport'!AG$57="no"," ",ROUND(AB3980,4))</f>
        <v>0.94699999999999995</v>
      </c>
      <c r="AE3980" s="110">
        <f>IF('3C-Water transport'!AG$58="no"," ",ROUND(AB3980,4))</f>
        <v>0.94699999999999995</v>
      </c>
    </row>
    <row r="3981" spans="5:31" x14ac:dyDescent="0.25">
      <c r="E3981" s="110">
        <f t="shared" si="237"/>
        <v>0.94800000000000073</v>
      </c>
      <c r="F3981" s="110">
        <f>IF('3A-Rail transport'!$AG$56="no"," ",ROUND(E3981,4))</f>
        <v>0.94799999999999995</v>
      </c>
      <c r="G3981" s="110">
        <f>IF('3A-Rail transport'!$AG$57="no"," ",ROUND(E3981,4))</f>
        <v>0.94799999999999995</v>
      </c>
      <c r="H3981" s="110"/>
      <c r="S3981" s="110">
        <f t="shared" si="238"/>
        <v>0.94800000000000073</v>
      </c>
      <c r="T3981" s="110">
        <f>IF('3B-Air transport'!AG$66="no"," ",ROUND(S3981,4))</f>
        <v>0.94799999999999995</v>
      </c>
      <c r="U3981" s="110">
        <f>IF('3B-Air transport'!AG$67="no"," ",ROUND(S3981,4))</f>
        <v>0.94799999999999995</v>
      </c>
      <c r="V3981" s="110">
        <f>IF('3B-Air transport'!AG$68="no"," ",ROUND(S3981,4))</f>
        <v>0.94799999999999995</v>
      </c>
      <c r="W3981" s="110"/>
      <c r="AB3981" s="110">
        <f t="shared" si="239"/>
        <v>0.94800000000000073</v>
      </c>
      <c r="AC3981" s="110">
        <f>IF('3C-Water transport'!AG$56="no"," ",ROUND(AB3981,4))</f>
        <v>0.94799999999999995</v>
      </c>
      <c r="AD3981" s="110">
        <f>IF('3C-Water transport'!AG$57="no"," ",ROUND(AB3981,4))</f>
        <v>0.94799999999999995</v>
      </c>
      <c r="AE3981" s="110">
        <f>IF('3C-Water transport'!AG$58="no"," ",ROUND(AB3981,4))</f>
        <v>0.94799999999999995</v>
      </c>
    </row>
    <row r="3982" spans="5:31" x14ac:dyDescent="0.25">
      <c r="E3982" s="110">
        <f t="shared" si="237"/>
        <v>0.94900000000000073</v>
      </c>
      <c r="F3982" s="110">
        <f>IF('3A-Rail transport'!$AG$56="no"," ",ROUND(E3982,4))</f>
        <v>0.94899999999999995</v>
      </c>
      <c r="G3982" s="110">
        <f>IF('3A-Rail transport'!$AG$57="no"," ",ROUND(E3982,4))</f>
        <v>0.94899999999999995</v>
      </c>
      <c r="H3982" s="110"/>
      <c r="S3982" s="110">
        <f t="shared" si="238"/>
        <v>0.94900000000000073</v>
      </c>
      <c r="T3982" s="110">
        <f>IF('3B-Air transport'!AG$66="no"," ",ROUND(S3982,4))</f>
        <v>0.94899999999999995</v>
      </c>
      <c r="U3982" s="110">
        <f>IF('3B-Air transport'!AG$67="no"," ",ROUND(S3982,4))</f>
        <v>0.94899999999999995</v>
      </c>
      <c r="V3982" s="110">
        <f>IF('3B-Air transport'!AG$68="no"," ",ROUND(S3982,4))</f>
        <v>0.94899999999999995</v>
      </c>
      <c r="W3982" s="110"/>
      <c r="AB3982" s="110">
        <f t="shared" si="239"/>
        <v>0.94900000000000073</v>
      </c>
      <c r="AC3982" s="110">
        <f>IF('3C-Water transport'!AG$56="no"," ",ROUND(AB3982,4))</f>
        <v>0.94899999999999995</v>
      </c>
      <c r="AD3982" s="110">
        <f>IF('3C-Water transport'!AG$57="no"," ",ROUND(AB3982,4))</f>
        <v>0.94899999999999995</v>
      </c>
      <c r="AE3982" s="110">
        <f>IF('3C-Water transport'!AG$58="no"," ",ROUND(AB3982,4))</f>
        <v>0.94899999999999995</v>
      </c>
    </row>
    <row r="3983" spans="5:31" x14ac:dyDescent="0.25">
      <c r="E3983" s="110">
        <f t="shared" si="237"/>
        <v>0.95000000000000073</v>
      </c>
      <c r="F3983" s="110">
        <f>IF('3A-Rail transport'!$AG$56="no"," ",ROUND(E3983,4))</f>
        <v>0.95</v>
      </c>
      <c r="G3983" s="110">
        <f>IF('3A-Rail transport'!$AG$57="no"," ",ROUND(E3983,4))</f>
        <v>0.95</v>
      </c>
      <c r="H3983" s="110"/>
      <c r="S3983" s="110">
        <f t="shared" si="238"/>
        <v>0.95000000000000073</v>
      </c>
      <c r="T3983" s="110">
        <f>IF('3B-Air transport'!AG$66="no"," ",ROUND(S3983,4))</f>
        <v>0.95</v>
      </c>
      <c r="U3983" s="110">
        <f>IF('3B-Air transport'!AG$67="no"," ",ROUND(S3983,4))</f>
        <v>0.95</v>
      </c>
      <c r="V3983" s="110">
        <f>IF('3B-Air transport'!AG$68="no"," ",ROUND(S3983,4))</f>
        <v>0.95</v>
      </c>
      <c r="W3983" s="110"/>
      <c r="AB3983" s="110">
        <f t="shared" si="239"/>
        <v>0.95000000000000073</v>
      </c>
      <c r="AC3983" s="110">
        <f>IF('3C-Water transport'!AG$56="no"," ",ROUND(AB3983,4))</f>
        <v>0.95</v>
      </c>
      <c r="AD3983" s="110">
        <f>IF('3C-Water transport'!AG$57="no"," ",ROUND(AB3983,4))</f>
        <v>0.95</v>
      </c>
      <c r="AE3983" s="110">
        <f>IF('3C-Water transport'!AG$58="no"," ",ROUND(AB3983,4))</f>
        <v>0.95</v>
      </c>
    </row>
    <row r="3984" spans="5:31" x14ac:dyDescent="0.25">
      <c r="E3984" s="110">
        <f t="shared" si="237"/>
        <v>0.95100000000000073</v>
      </c>
      <c r="F3984" s="110">
        <f>IF('3A-Rail transport'!$AG$56="no"," ",ROUND(E3984,4))</f>
        <v>0.95099999999999996</v>
      </c>
      <c r="G3984" s="110">
        <f>IF('3A-Rail transport'!$AG$57="no"," ",ROUND(E3984,4))</f>
        <v>0.95099999999999996</v>
      </c>
      <c r="H3984" s="110"/>
      <c r="S3984" s="110">
        <f t="shared" si="238"/>
        <v>0.95100000000000073</v>
      </c>
      <c r="T3984" s="110">
        <f>IF('3B-Air transport'!AG$66="no"," ",ROUND(S3984,4))</f>
        <v>0.95099999999999996</v>
      </c>
      <c r="U3984" s="110">
        <f>IF('3B-Air transport'!AG$67="no"," ",ROUND(S3984,4))</f>
        <v>0.95099999999999996</v>
      </c>
      <c r="V3984" s="110">
        <f>IF('3B-Air transport'!AG$68="no"," ",ROUND(S3984,4))</f>
        <v>0.95099999999999996</v>
      </c>
      <c r="W3984" s="110"/>
      <c r="AB3984" s="110">
        <f t="shared" si="239"/>
        <v>0.95100000000000073</v>
      </c>
      <c r="AC3984" s="110">
        <f>IF('3C-Water transport'!AG$56="no"," ",ROUND(AB3984,4))</f>
        <v>0.95099999999999996</v>
      </c>
      <c r="AD3984" s="110">
        <f>IF('3C-Water transport'!AG$57="no"," ",ROUND(AB3984,4))</f>
        <v>0.95099999999999996</v>
      </c>
      <c r="AE3984" s="110">
        <f>IF('3C-Water transport'!AG$58="no"," ",ROUND(AB3984,4))</f>
        <v>0.95099999999999996</v>
      </c>
    </row>
    <row r="3985" spans="5:31" x14ac:dyDescent="0.25">
      <c r="E3985" s="110">
        <f t="shared" si="237"/>
        <v>0.95200000000000073</v>
      </c>
      <c r="F3985" s="110">
        <f>IF('3A-Rail transport'!$AG$56="no"," ",ROUND(E3985,4))</f>
        <v>0.95199999999999996</v>
      </c>
      <c r="G3985" s="110">
        <f>IF('3A-Rail transport'!$AG$57="no"," ",ROUND(E3985,4))</f>
        <v>0.95199999999999996</v>
      </c>
      <c r="H3985" s="110"/>
      <c r="S3985" s="110">
        <f t="shared" si="238"/>
        <v>0.95200000000000073</v>
      </c>
      <c r="T3985" s="110">
        <f>IF('3B-Air transport'!AG$66="no"," ",ROUND(S3985,4))</f>
        <v>0.95199999999999996</v>
      </c>
      <c r="U3985" s="110">
        <f>IF('3B-Air transport'!AG$67="no"," ",ROUND(S3985,4))</f>
        <v>0.95199999999999996</v>
      </c>
      <c r="V3985" s="110">
        <f>IF('3B-Air transport'!AG$68="no"," ",ROUND(S3985,4))</f>
        <v>0.95199999999999996</v>
      </c>
      <c r="W3985" s="110"/>
      <c r="AB3985" s="110">
        <f t="shared" si="239"/>
        <v>0.95200000000000073</v>
      </c>
      <c r="AC3985" s="110">
        <f>IF('3C-Water transport'!AG$56="no"," ",ROUND(AB3985,4))</f>
        <v>0.95199999999999996</v>
      </c>
      <c r="AD3985" s="110">
        <f>IF('3C-Water transport'!AG$57="no"," ",ROUND(AB3985,4))</f>
        <v>0.95199999999999996</v>
      </c>
      <c r="AE3985" s="110">
        <f>IF('3C-Water transport'!AG$58="no"," ",ROUND(AB3985,4))</f>
        <v>0.95199999999999996</v>
      </c>
    </row>
    <row r="3986" spans="5:31" x14ac:dyDescent="0.25">
      <c r="E3986" s="110">
        <f t="shared" si="237"/>
        <v>0.95300000000000074</v>
      </c>
      <c r="F3986" s="110">
        <f>IF('3A-Rail transport'!$AG$56="no"," ",ROUND(E3986,4))</f>
        <v>0.95299999999999996</v>
      </c>
      <c r="G3986" s="110">
        <f>IF('3A-Rail transport'!$AG$57="no"," ",ROUND(E3986,4))</f>
        <v>0.95299999999999996</v>
      </c>
      <c r="H3986" s="110"/>
      <c r="S3986" s="110">
        <f t="shared" si="238"/>
        <v>0.95300000000000074</v>
      </c>
      <c r="T3986" s="110">
        <f>IF('3B-Air transport'!AG$66="no"," ",ROUND(S3986,4))</f>
        <v>0.95299999999999996</v>
      </c>
      <c r="U3986" s="110">
        <f>IF('3B-Air transport'!AG$67="no"," ",ROUND(S3986,4))</f>
        <v>0.95299999999999996</v>
      </c>
      <c r="V3986" s="110">
        <f>IF('3B-Air transport'!AG$68="no"," ",ROUND(S3986,4))</f>
        <v>0.95299999999999996</v>
      </c>
      <c r="W3986" s="110"/>
      <c r="AB3986" s="110">
        <f t="shared" si="239"/>
        <v>0.95300000000000074</v>
      </c>
      <c r="AC3986" s="110">
        <f>IF('3C-Water transport'!AG$56="no"," ",ROUND(AB3986,4))</f>
        <v>0.95299999999999996</v>
      </c>
      <c r="AD3986" s="110">
        <f>IF('3C-Water transport'!AG$57="no"," ",ROUND(AB3986,4))</f>
        <v>0.95299999999999996</v>
      </c>
      <c r="AE3986" s="110">
        <f>IF('3C-Water transport'!AG$58="no"," ",ROUND(AB3986,4))</f>
        <v>0.95299999999999996</v>
      </c>
    </row>
    <row r="3987" spans="5:31" x14ac:dyDescent="0.25">
      <c r="E3987" s="110">
        <f t="shared" si="237"/>
        <v>0.95400000000000074</v>
      </c>
      <c r="F3987" s="110">
        <f>IF('3A-Rail transport'!$AG$56="no"," ",ROUND(E3987,4))</f>
        <v>0.95399999999999996</v>
      </c>
      <c r="G3987" s="110">
        <f>IF('3A-Rail transport'!$AG$57="no"," ",ROUND(E3987,4))</f>
        <v>0.95399999999999996</v>
      </c>
      <c r="H3987" s="110"/>
      <c r="S3987" s="110">
        <f t="shared" si="238"/>
        <v>0.95400000000000074</v>
      </c>
      <c r="T3987" s="110">
        <f>IF('3B-Air transport'!AG$66="no"," ",ROUND(S3987,4))</f>
        <v>0.95399999999999996</v>
      </c>
      <c r="U3987" s="110">
        <f>IF('3B-Air transport'!AG$67="no"," ",ROUND(S3987,4))</f>
        <v>0.95399999999999996</v>
      </c>
      <c r="V3987" s="110">
        <f>IF('3B-Air transport'!AG$68="no"," ",ROUND(S3987,4))</f>
        <v>0.95399999999999996</v>
      </c>
      <c r="W3987" s="110"/>
      <c r="AB3987" s="110">
        <f t="shared" si="239"/>
        <v>0.95400000000000074</v>
      </c>
      <c r="AC3987" s="110">
        <f>IF('3C-Water transport'!AG$56="no"," ",ROUND(AB3987,4))</f>
        <v>0.95399999999999996</v>
      </c>
      <c r="AD3987" s="110">
        <f>IF('3C-Water transport'!AG$57="no"," ",ROUND(AB3987,4))</f>
        <v>0.95399999999999996</v>
      </c>
      <c r="AE3987" s="110">
        <f>IF('3C-Water transport'!AG$58="no"," ",ROUND(AB3987,4))</f>
        <v>0.95399999999999996</v>
      </c>
    </row>
    <row r="3988" spans="5:31" x14ac:dyDescent="0.25">
      <c r="E3988" s="110">
        <f t="shared" si="237"/>
        <v>0.95500000000000074</v>
      </c>
      <c r="F3988" s="110">
        <f>IF('3A-Rail transport'!$AG$56="no"," ",ROUND(E3988,4))</f>
        <v>0.95499999999999996</v>
      </c>
      <c r="G3988" s="110">
        <f>IF('3A-Rail transport'!$AG$57="no"," ",ROUND(E3988,4))</f>
        <v>0.95499999999999996</v>
      </c>
      <c r="H3988" s="110"/>
      <c r="S3988" s="110">
        <f t="shared" si="238"/>
        <v>0.95500000000000074</v>
      </c>
      <c r="T3988" s="110">
        <f>IF('3B-Air transport'!AG$66="no"," ",ROUND(S3988,4))</f>
        <v>0.95499999999999996</v>
      </c>
      <c r="U3988" s="110">
        <f>IF('3B-Air transport'!AG$67="no"," ",ROUND(S3988,4))</f>
        <v>0.95499999999999996</v>
      </c>
      <c r="V3988" s="110">
        <f>IF('3B-Air transport'!AG$68="no"," ",ROUND(S3988,4))</f>
        <v>0.95499999999999996</v>
      </c>
      <c r="W3988" s="110"/>
      <c r="AB3988" s="110">
        <f t="shared" si="239"/>
        <v>0.95500000000000074</v>
      </c>
      <c r="AC3988" s="110">
        <f>IF('3C-Water transport'!AG$56="no"," ",ROUND(AB3988,4))</f>
        <v>0.95499999999999996</v>
      </c>
      <c r="AD3988" s="110">
        <f>IF('3C-Water transport'!AG$57="no"," ",ROUND(AB3988,4))</f>
        <v>0.95499999999999996</v>
      </c>
      <c r="AE3988" s="110">
        <f>IF('3C-Water transport'!AG$58="no"," ",ROUND(AB3988,4))</f>
        <v>0.95499999999999996</v>
      </c>
    </row>
    <row r="3989" spans="5:31" x14ac:dyDescent="0.25">
      <c r="E3989" s="110">
        <f t="shared" si="237"/>
        <v>0.95600000000000074</v>
      </c>
      <c r="F3989" s="110">
        <f>IF('3A-Rail transport'!$AG$56="no"," ",ROUND(E3989,4))</f>
        <v>0.95599999999999996</v>
      </c>
      <c r="G3989" s="110">
        <f>IF('3A-Rail transport'!$AG$57="no"," ",ROUND(E3989,4))</f>
        <v>0.95599999999999996</v>
      </c>
      <c r="H3989" s="110"/>
      <c r="S3989" s="110">
        <f t="shared" si="238"/>
        <v>0.95600000000000074</v>
      </c>
      <c r="T3989" s="110">
        <f>IF('3B-Air transport'!AG$66="no"," ",ROUND(S3989,4))</f>
        <v>0.95599999999999996</v>
      </c>
      <c r="U3989" s="110">
        <f>IF('3B-Air transport'!AG$67="no"," ",ROUND(S3989,4))</f>
        <v>0.95599999999999996</v>
      </c>
      <c r="V3989" s="110">
        <f>IF('3B-Air transport'!AG$68="no"," ",ROUND(S3989,4))</f>
        <v>0.95599999999999996</v>
      </c>
      <c r="W3989" s="110"/>
      <c r="AB3989" s="110">
        <f t="shared" si="239"/>
        <v>0.95600000000000074</v>
      </c>
      <c r="AC3989" s="110">
        <f>IF('3C-Water transport'!AG$56="no"," ",ROUND(AB3989,4))</f>
        <v>0.95599999999999996</v>
      </c>
      <c r="AD3989" s="110">
        <f>IF('3C-Water transport'!AG$57="no"," ",ROUND(AB3989,4))</f>
        <v>0.95599999999999996</v>
      </c>
      <c r="AE3989" s="110">
        <f>IF('3C-Water transport'!AG$58="no"," ",ROUND(AB3989,4))</f>
        <v>0.95599999999999996</v>
      </c>
    </row>
    <row r="3990" spans="5:31" x14ac:dyDescent="0.25">
      <c r="E3990" s="110">
        <f t="shared" si="237"/>
        <v>0.95700000000000074</v>
      </c>
      <c r="F3990" s="110">
        <f>IF('3A-Rail transport'!$AG$56="no"," ",ROUND(E3990,4))</f>
        <v>0.95699999999999996</v>
      </c>
      <c r="G3990" s="110">
        <f>IF('3A-Rail transport'!$AG$57="no"," ",ROUND(E3990,4))</f>
        <v>0.95699999999999996</v>
      </c>
      <c r="H3990" s="110"/>
      <c r="S3990" s="110">
        <f t="shared" si="238"/>
        <v>0.95700000000000074</v>
      </c>
      <c r="T3990" s="110">
        <f>IF('3B-Air transport'!AG$66="no"," ",ROUND(S3990,4))</f>
        <v>0.95699999999999996</v>
      </c>
      <c r="U3990" s="110">
        <f>IF('3B-Air transport'!AG$67="no"," ",ROUND(S3990,4))</f>
        <v>0.95699999999999996</v>
      </c>
      <c r="V3990" s="110">
        <f>IF('3B-Air transport'!AG$68="no"," ",ROUND(S3990,4))</f>
        <v>0.95699999999999996</v>
      </c>
      <c r="W3990" s="110"/>
      <c r="AB3990" s="110">
        <f t="shared" si="239"/>
        <v>0.95700000000000074</v>
      </c>
      <c r="AC3990" s="110">
        <f>IF('3C-Water transport'!AG$56="no"," ",ROUND(AB3990,4))</f>
        <v>0.95699999999999996</v>
      </c>
      <c r="AD3990" s="110">
        <f>IF('3C-Water transport'!AG$57="no"," ",ROUND(AB3990,4))</f>
        <v>0.95699999999999996</v>
      </c>
      <c r="AE3990" s="110">
        <f>IF('3C-Water transport'!AG$58="no"," ",ROUND(AB3990,4))</f>
        <v>0.95699999999999996</v>
      </c>
    </row>
    <row r="3991" spans="5:31" x14ac:dyDescent="0.25">
      <c r="E3991" s="110">
        <f t="shared" si="237"/>
        <v>0.95800000000000074</v>
      </c>
      <c r="F3991" s="110">
        <f>IF('3A-Rail transport'!$AG$56="no"," ",ROUND(E3991,4))</f>
        <v>0.95799999999999996</v>
      </c>
      <c r="G3991" s="110">
        <f>IF('3A-Rail transport'!$AG$57="no"," ",ROUND(E3991,4))</f>
        <v>0.95799999999999996</v>
      </c>
      <c r="H3991" s="110"/>
      <c r="S3991" s="110">
        <f t="shared" si="238"/>
        <v>0.95800000000000074</v>
      </c>
      <c r="T3991" s="110">
        <f>IF('3B-Air transport'!AG$66="no"," ",ROUND(S3991,4))</f>
        <v>0.95799999999999996</v>
      </c>
      <c r="U3991" s="110">
        <f>IF('3B-Air transport'!AG$67="no"," ",ROUND(S3991,4))</f>
        <v>0.95799999999999996</v>
      </c>
      <c r="V3991" s="110">
        <f>IF('3B-Air transport'!AG$68="no"," ",ROUND(S3991,4))</f>
        <v>0.95799999999999996</v>
      </c>
      <c r="W3991" s="110"/>
      <c r="AB3991" s="110">
        <f t="shared" si="239"/>
        <v>0.95800000000000074</v>
      </c>
      <c r="AC3991" s="110">
        <f>IF('3C-Water transport'!AG$56="no"," ",ROUND(AB3991,4))</f>
        <v>0.95799999999999996</v>
      </c>
      <c r="AD3991" s="110">
        <f>IF('3C-Water transport'!AG$57="no"," ",ROUND(AB3991,4))</f>
        <v>0.95799999999999996</v>
      </c>
      <c r="AE3991" s="110">
        <f>IF('3C-Water transport'!AG$58="no"," ",ROUND(AB3991,4))</f>
        <v>0.95799999999999996</v>
      </c>
    </row>
    <row r="3992" spans="5:31" x14ac:dyDescent="0.25">
      <c r="E3992" s="110">
        <f t="shared" si="237"/>
        <v>0.95900000000000074</v>
      </c>
      <c r="F3992" s="110">
        <f>IF('3A-Rail transport'!$AG$56="no"," ",ROUND(E3992,4))</f>
        <v>0.95899999999999996</v>
      </c>
      <c r="G3992" s="110">
        <f>IF('3A-Rail transport'!$AG$57="no"," ",ROUND(E3992,4))</f>
        <v>0.95899999999999996</v>
      </c>
      <c r="H3992" s="110"/>
      <c r="S3992" s="110">
        <f t="shared" si="238"/>
        <v>0.95900000000000074</v>
      </c>
      <c r="T3992" s="110">
        <f>IF('3B-Air transport'!AG$66="no"," ",ROUND(S3992,4))</f>
        <v>0.95899999999999996</v>
      </c>
      <c r="U3992" s="110">
        <f>IF('3B-Air transport'!AG$67="no"," ",ROUND(S3992,4))</f>
        <v>0.95899999999999996</v>
      </c>
      <c r="V3992" s="110">
        <f>IF('3B-Air transport'!AG$68="no"," ",ROUND(S3992,4))</f>
        <v>0.95899999999999996</v>
      </c>
      <c r="W3992" s="110"/>
      <c r="AB3992" s="110">
        <f t="shared" si="239"/>
        <v>0.95900000000000074</v>
      </c>
      <c r="AC3992" s="110">
        <f>IF('3C-Water transport'!AG$56="no"," ",ROUND(AB3992,4))</f>
        <v>0.95899999999999996</v>
      </c>
      <c r="AD3992" s="110">
        <f>IF('3C-Water transport'!AG$57="no"," ",ROUND(AB3992,4))</f>
        <v>0.95899999999999996</v>
      </c>
      <c r="AE3992" s="110">
        <f>IF('3C-Water transport'!AG$58="no"," ",ROUND(AB3992,4))</f>
        <v>0.95899999999999996</v>
      </c>
    </row>
    <row r="3993" spans="5:31" x14ac:dyDescent="0.25">
      <c r="E3993" s="110">
        <f t="shared" si="237"/>
        <v>0.96000000000000074</v>
      </c>
      <c r="F3993" s="110">
        <f>IF('3A-Rail transport'!$AG$56="no"," ",ROUND(E3993,4))</f>
        <v>0.96</v>
      </c>
      <c r="G3993" s="110">
        <f>IF('3A-Rail transport'!$AG$57="no"," ",ROUND(E3993,4))</f>
        <v>0.96</v>
      </c>
      <c r="H3993" s="110"/>
      <c r="S3993" s="110">
        <f t="shared" si="238"/>
        <v>0.96000000000000074</v>
      </c>
      <c r="T3993" s="110">
        <f>IF('3B-Air transport'!AG$66="no"," ",ROUND(S3993,4))</f>
        <v>0.96</v>
      </c>
      <c r="U3993" s="110">
        <f>IF('3B-Air transport'!AG$67="no"," ",ROUND(S3993,4))</f>
        <v>0.96</v>
      </c>
      <c r="V3993" s="110">
        <f>IF('3B-Air transport'!AG$68="no"," ",ROUND(S3993,4))</f>
        <v>0.96</v>
      </c>
      <c r="W3993" s="110"/>
      <c r="AB3993" s="110">
        <f t="shared" si="239"/>
        <v>0.96000000000000074</v>
      </c>
      <c r="AC3993" s="110">
        <f>IF('3C-Water transport'!AG$56="no"," ",ROUND(AB3993,4))</f>
        <v>0.96</v>
      </c>
      <c r="AD3993" s="110">
        <f>IF('3C-Water transport'!AG$57="no"," ",ROUND(AB3993,4))</f>
        <v>0.96</v>
      </c>
      <c r="AE3993" s="110">
        <f>IF('3C-Water transport'!AG$58="no"," ",ROUND(AB3993,4))</f>
        <v>0.96</v>
      </c>
    </row>
    <row r="3994" spans="5:31" x14ac:dyDescent="0.25">
      <c r="E3994" s="110">
        <f t="shared" ref="E3994:E4033" si="240">E3993+0.001</f>
        <v>0.96100000000000074</v>
      </c>
      <c r="F3994" s="110">
        <f>IF('3A-Rail transport'!$AG$56="no"," ",ROUND(E3994,4))</f>
        <v>0.96099999999999997</v>
      </c>
      <c r="G3994" s="110">
        <f>IF('3A-Rail transport'!$AG$57="no"," ",ROUND(E3994,4))</f>
        <v>0.96099999999999997</v>
      </c>
      <c r="H3994" s="110"/>
      <c r="S3994" s="110">
        <f t="shared" ref="S3994:S4033" si="241">S3993+0.001</f>
        <v>0.96100000000000074</v>
      </c>
      <c r="T3994" s="110">
        <f>IF('3B-Air transport'!AG$66="no"," ",ROUND(S3994,4))</f>
        <v>0.96099999999999997</v>
      </c>
      <c r="U3994" s="110">
        <f>IF('3B-Air transport'!AG$67="no"," ",ROUND(S3994,4))</f>
        <v>0.96099999999999997</v>
      </c>
      <c r="V3994" s="110">
        <f>IF('3B-Air transport'!AG$68="no"," ",ROUND(S3994,4))</f>
        <v>0.96099999999999997</v>
      </c>
      <c r="W3994" s="110"/>
      <c r="AB3994" s="110">
        <f t="shared" ref="AB3994:AB4033" si="242">AB3993+0.001</f>
        <v>0.96100000000000074</v>
      </c>
      <c r="AC3994" s="110">
        <f>IF('3C-Water transport'!AG$56="no"," ",ROUND(AB3994,4))</f>
        <v>0.96099999999999997</v>
      </c>
      <c r="AD3994" s="110">
        <f>IF('3C-Water transport'!AG$57="no"," ",ROUND(AB3994,4))</f>
        <v>0.96099999999999997</v>
      </c>
      <c r="AE3994" s="110">
        <f>IF('3C-Water transport'!AG$58="no"," ",ROUND(AB3994,4))</f>
        <v>0.96099999999999997</v>
      </c>
    </row>
    <row r="3995" spans="5:31" x14ac:dyDescent="0.25">
      <c r="E3995" s="110">
        <f t="shared" si="240"/>
        <v>0.96200000000000074</v>
      </c>
      <c r="F3995" s="110">
        <f>IF('3A-Rail transport'!$AG$56="no"," ",ROUND(E3995,4))</f>
        <v>0.96199999999999997</v>
      </c>
      <c r="G3995" s="110">
        <f>IF('3A-Rail transport'!$AG$57="no"," ",ROUND(E3995,4))</f>
        <v>0.96199999999999997</v>
      </c>
      <c r="H3995" s="110"/>
      <c r="S3995" s="110">
        <f t="shared" si="241"/>
        <v>0.96200000000000074</v>
      </c>
      <c r="T3995" s="110">
        <f>IF('3B-Air transport'!AG$66="no"," ",ROUND(S3995,4))</f>
        <v>0.96199999999999997</v>
      </c>
      <c r="U3995" s="110">
        <f>IF('3B-Air transport'!AG$67="no"," ",ROUND(S3995,4))</f>
        <v>0.96199999999999997</v>
      </c>
      <c r="V3995" s="110">
        <f>IF('3B-Air transport'!AG$68="no"," ",ROUND(S3995,4))</f>
        <v>0.96199999999999997</v>
      </c>
      <c r="W3995" s="110"/>
      <c r="AB3995" s="110">
        <f t="shared" si="242"/>
        <v>0.96200000000000074</v>
      </c>
      <c r="AC3995" s="110">
        <f>IF('3C-Water transport'!AG$56="no"," ",ROUND(AB3995,4))</f>
        <v>0.96199999999999997</v>
      </c>
      <c r="AD3995" s="110">
        <f>IF('3C-Water transport'!AG$57="no"," ",ROUND(AB3995,4))</f>
        <v>0.96199999999999997</v>
      </c>
      <c r="AE3995" s="110">
        <f>IF('3C-Water transport'!AG$58="no"," ",ROUND(AB3995,4))</f>
        <v>0.96199999999999997</v>
      </c>
    </row>
    <row r="3996" spans="5:31" x14ac:dyDescent="0.25">
      <c r="E3996" s="110">
        <f t="shared" si="240"/>
        <v>0.96300000000000074</v>
      </c>
      <c r="F3996" s="110">
        <f>IF('3A-Rail transport'!$AG$56="no"," ",ROUND(E3996,4))</f>
        <v>0.96299999999999997</v>
      </c>
      <c r="G3996" s="110">
        <f>IF('3A-Rail transport'!$AG$57="no"," ",ROUND(E3996,4))</f>
        <v>0.96299999999999997</v>
      </c>
      <c r="H3996" s="110"/>
      <c r="S3996" s="110">
        <f t="shared" si="241"/>
        <v>0.96300000000000074</v>
      </c>
      <c r="T3996" s="110">
        <f>IF('3B-Air transport'!AG$66="no"," ",ROUND(S3996,4))</f>
        <v>0.96299999999999997</v>
      </c>
      <c r="U3996" s="110">
        <f>IF('3B-Air transport'!AG$67="no"," ",ROUND(S3996,4))</f>
        <v>0.96299999999999997</v>
      </c>
      <c r="V3996" s="110">
        <f>IF('3B-Air transport'!AG$68="no"," ",ROUND(S3996,4))</f>
        <v>0.96299999999999997</v>
      </c>
      <c r="W3996" s="110"/>
      <c r="AB3996" s="110">
        <f t="shared" si="242"/>
        <v>0.96300000000000074</v>
      </c>
      <c r="AC3996" s="110">
        <f>IF('3C-Water transport'!AG$56="no"," ",ROUND(AB3996,4))</f>
        <v>0.96299999999999997</v>
      </c>
      <c r="AD3996" s="110">
        <f>IF('3C-Water transport'!AG$57="no"," ",ROUND(AB3996,4))</f>
        <v>0.96299999999999997</v>
      </c>
      <c r="AE3996" s="110">
        <f>IF('3C-Water transport'!AG$58="no"," ",ROUND(AB3996,4))</f>
        <v>0.96299999999999997</v>
      </c>
    </row>
    <row r="3997" spans="5:31" x14ac:dyDescent="0.25">
      <c r="E3997" s="110">
        <f t="shared" si="240"/>
        <v>0.96400000000000075</v>
      </c>
      <c r="F3997" s="110">
        <f>IF('3A-Rail transport'!$AG$56="no"," ",ROUND(E3997,4))</f>
        <v>0.96399999999999997</v>
      </c>
      <c r="G3997" s="110">
        <f>IF('3A-Rail transport'!$AG$57="no"," ",ROUND(E3997,4))</f>
        <v>0.96399999999999997</v>
      </c>
      <c r="H3997" s="110"/>
      <c r="S3997" s="110">
        <f t="shared" si="241"/>
        <v>0.96400000000000075</v>
      </c>
      <c r="T3997" s="110">
        <f>IF('3B-Air transport'!AG$66="no"," ",ROUND(S3997,4))</f>
        <v>0.96399999999999997</v>
      </c>
      <c r="U3997" s="110">
        <f>IF('3B-Air transport'!AG$67="no"," ",ROUND(S3997,4))</f>
        <v>0.96399999999999997</v>
      </c>
      <c r="V3997" s="110">
        <f>IF('3B-Air transport'!AG$68="no"," ",ROUND(S3997,4))</f>
        <v>0.96399999999999997</v>
      </c>
      <c r="W3997" s="110"/>
      <c r="AB3997" s="110">
        <f t="shared" si="242"/>
        <v>0.96400000000000075</v>
      </c>
      <c r="AC3997" s="110">
        <f>IF('3C-Water transport'!AG$56="no"," ",ROUND(AB3997,4))</f>
        <v>0.96399999999999997</v>
      </c>
      <c r="AD3997" s="110">
        <f>IF('3C-Water transport'!AG$57="no"," ",ROUND(AB3997,4))</f>
        <v>0.96399999999999997</v>
      </c>
      <c r="AE3997" s="110">
        <f>IF('3C-Water transport'!AG$58="no"," ",ROUND(AB3997,4))</f>
        <v>0.96399999999999997</v>
      </c>
    </row>
    <row r="3998" spans="5:31" x14ac:dyDescent="0.25">
      <c r="E3998" s="110">
        <f t="shared" si="240"/>
        <v>0.96500000000000075</v>
      </c>
      <c r="F3998" s="110">
        <f>IF('3A-Rail transport'!$AG$56="no"," ",ROUND(E3998,4))</f>
        <v>0.96499999999999997</v>
      </c>
      <c r="G3998" s="110">
        <f>IF('3A-Rail transport'!$AG$57="no"," ",ROUND(E3998,4))</f>
        <v>0.96499999999999997</v>
      </c>
      <c r="H3998" s="110"/>
      <c r="S3998" s="110">
        <f t="shared" si="241"/>
        <v>0.96500000000000075</v>
      </c>
      <c r="T3998" s="110">
        <f>IF('3B-Air transport'!AG$66="no"," ",ROUND(S3998,4))</f>
        <v>0.96499999999999997</v>
      </c>
      <c r="U3998" s="110">
        <f>IF('3B-Air transport'!AG$67="no"," ",ROUND(S3998,4))</f>
        <v>0.96499999999999997</v>
      </c>
      <c r="V3998" s="110">
        <f>IF('3B-Air transport'!AG$68="no"," ",ROUND(S3998,4))</f>
        <v>0.96499999999999997</v>
      </c>
      <c r="W3998" s="110"/>
      <c r="AB3998" s="110">
        <f t="shared" si="242"/>
        <v>0.96500000000000075</v>
      </c>
      <c r="AC3998" s="110">
        <f>IF('3C-Water transport'!AG$56="no"," ",ROUND(AB3998,4))</f>
        <v>0.96499999999999997</v>
      </c>
      <c r="AD3998" s="110">
        <f>IF('3C-Water transport'!AG$57="no"," ",ROUND(AB3998,4))</f>
        <v>0.96499999999999997</v>
      </c>
      <c r="AE3998" s="110">
        <f>IF('3C-Water transport'!AG$58="no"," ",ROUND(AB3998,4))</f>
        <v>0.96499999999999997</v>
      </c>
    </row>
    <row r="3999" spans="5:31" x14ac:dyDescent="0.25">
      <c r="E3999" s="110">
        <f t="shared" si="240"/>
        <v>0.96600000000000075</v>
      </c>
      <c r="F3999" s="110">
        <f>IF('3A-Rail transport'!$AG$56="no"," ",ROUND(E3999,4))</f>
        <v>0.96599999999999997</v>
      </c>
      <c r="G3999" s="110">
        <f>IF('3A-Rail transport'!$AG$57="no"," ",ROUND(E3999,4))</f>
        <v>0.96599999999999997</v>
      </c>
      <c r="H3999" s="110"/>
      <c r="S3999" s="110">
        <f t="shared" si="241"/>
        <v>0.96600000000000075</v>
      </c>
      <c r="T3999" s="110">
        <f>IF('3B-Air transport'!AG$66="no"," ",ROUND(S3999,4))</f>
        <v>0.96599999999999997</v>
      </c>
      <c r="U3999" s="110">
        <f>IF('3B-Air transport'!AG$67="no"," ",ROUND(S3999,4))</f>
        <v>0.96599999999999997</v>
      </c>
      <c r="V3999" s="110">
        <f>IF('3B-Air transport'!AG$68="no"," ",ROUND(S3999,4))</f>
        <v>0.96599999999999997</v>
      </c>
      <c r="W3999" s="110"/>
      <c r="AB3999" s="110">
        <f t="shared" si="242"/>
        <v>0.96600000000000075</v>
      </c>
      <c r="AC3999" s="110">
        <f>IF('3C-Water transport'!AG$56="no"," ",ROUND(AB3999,4))</f>
        <v>0.96599999999999997</v>
      </c>
      <c r="AD3999" s="110">
        <f>IF('3C-Water transport'!AG$57="no"," ",ROUND(AB3999,4))</f>
        <v>0.96599999999999997</v>
      </c>
      <c r="AE3999" s="110">
        <f>IF('3C-Water transport'!AG$58="no"," ",ROUND(AB3999,4))</f>
        <v>0.96599999999999997</v>
      </c>
    </row>
    <row r="4000" spans="5:31" x14ac:dyDescent="0.25">
      <c r="E4000" s="110">
        <f t="shared" si="240"/>
        <v>0.96700000000000075</v>
      </c>
      <c r="F4000" s="110">
        <f>IF('3A-Rail transport'!$AG$56="no"," ",ROUND(E4000,4))</f>
        <v>0.96699999999999997</v>
      </c>
      <c r="G4000" s="110">
        <f>IF('3A-Rail transport'!$AG$57="no"," ",ROUND(E4000,4))</f>
        <v>0.96699999999999997</v>
      </c>
      <c r="H4000" s="110"/>
      <c r="S4000" s="110">
        <f t="shared" si="241"/>
        <v>0.96700000000000075</v>
      </c>
      <c r="T4000" s="110">
        <f>IF('3B-Air transport'!AG$66="no"," ",ROUND(S4000,4))</f>
        <v>0.96699999999999997</v>
      </c>
      <c r="U4000" s="110">
        <f>IF('3B-Air transport'!AG$67="no"," ",ROUND(S4000,4))</f>
        <v>0.96699999999999997</v>
      </c>
      <c r="V4000" s="110">
        <f>IF('3B-Air transport'!AG$68="no"," ",ROUND(S4000,4))</f>
        <v>0.96699999999999997</v>
      </c>
      <c r="W4000" s="110"/>
      <c r="AB4000" s="110">
        <f t="shared" si="242"/>
        <v>0.96700000000000075</v>
      </c>
      <c r="AC4000" s="110">
        <f>IF('3C-Water transport'!AG$56="no"," ",ROUND(AB4000,4))</f>
        <v>0.96699999999999997</v>
      </c>
      <c r="AD4000" s="110">
        <f>IF('3C-Water transport'!AG$57="no"," ",ROUND(AB4000,4))</f>
        <v>0.96699999999999997</v>
      </c>
      <c r="AE4000" s="110">
        <f>IF('3C-Water transport'!AG$58="no"," ",ROUND(AB4000,4))</f>
        <v>0.96699999999999997</v>
      </c>
    </row>
    <row r="4001" spans="5:31" x14ac:dyDescent="0.25">
      <c r="E4001" s="110">
        <f t="shared" si="240"/>
        <v>0.96800000000000075</v>
      </c>
      <c r="F4001" s="110">
        <f>IF('3A-Rail transport'!$AG$56="no"," ",ROUND(E4001,4))</f>
        <v>0.96799999999999997</v>
      </c>
      <c r="G4001" s="110">
        <f>IF('3A-Rail transport'!$AG$57="no"," ",ROUND(E4001,4))</f>
        <v>0.96799999999999997</v>
      </c>
      <c r="H4001" s="110"/>
      <c r="S4001" s="110">
        <f t="shared" si="241"/>
        <v>0.96800000000000075</v>
      </c>
      <c r="T4001" s="110">
        <f>IF('3B-Air transport'!AG$66="no"," ",ROUND(S4001,4))</f>
        <v>0.96799999999999997</v>
      </c>
      <c r="U4001" s="110">
        <f>IF('3B-Air transport'!AG$67="no"," ",ROUND(S4001,4))</f>
        <v>0.96799999999999997</v>
      </c>
      <c r="V4001" s="110">
        <f>IF('3B-Air transport'!AG$68="no"," ",ROUND(S4001,4))</f>
        <v>0.96799999999999997</v>
      </c>
      <c r="W4001" s="110"/>
      <c r="AB4001" s="110">
        <f t="shared" si="242"/>
        <v>0.96800000000000075</v>
      </c>
      <c r="AC4001" s="110">
        <f>IF('3C-Water transport'!AG$56="no"," ",ROUND(AB4001,4))</f>
        <v>0.96799999999999997</v>
      </c>
      <c r="AD4001" s="110">
        <f>IF('3C-Water transport'!AG$57="no"," ",ROUND(AB4001,4))</f>
        <v>0.96799999999999997</v>
      </c>
      <c r="AE4001" s="110">
        <f>IF('3C-Water transport'!AG$58="no"," ",ROUND(AB4001,4))</f>
        <v>0.96799999999999997</v>
      </c>
    </row>
    <row r="4002" spans="5:31" x14ac:dyDescent="0.25">
      <c r="E4002" s="110">
        <f t="shared" si="240"/>
        <v>0.96900000000000075</v>
      </c>
      <c r="F4002" s="110">
        <f>IF('3A-Rail transport'!$AG$56="no"," ",ROUND(E4002,4))</f>
        <v>0.96899999999999997</v>
      </c>
      <c r="G4002" s="110">
        <f>IF('3A-Rail transport'!$AG$57="no"," ",ROUND(E4002,4))</f>
        <v>0.96899999999999997</v>
      </c>
      <c r="H4002" s="110"/>
      <c r="S4002" s="110">
        <f t="shared" si="241"/>
        <v>0.96900000000000075</v>
      </c>
      <c r="T4002" s="110">
        <f>IF('3B-Air transport'!AG$66="no"," ",ROUND(S4002,4))</f>
        <v>0.96899999999999997</v>
      </c>
      <c r="U4002" s="110">
        <f>IF('3B-Air transport'!AG$67="no"," ",ROUND(S4002,4))</f>
        <v>0.96899999999999997</v>
      </c>
      <c r="V4002" s="110">
        <f>IF('3B-Air transport'!AG$68="no"," ",ROUND(S4002,4))</f>
        <v>0.96899999999999997</v>
      </c>
      <c r="W4002" s="110"/>
      <c r="AB4002" s="110">
        <f t="shared" si="242"/>
        <v>0.96900000000000075</v>
      </c>
      <c r="AC4002" s="110">
        <f>IF('3C-Water transport'!AG$56="no"," ",ROUND(AB4002,4))</f>
        <v>0.96899999999999997</v>
      </c>
      <c r="AD4002" s="110">
        <f>IF('3C-Water transport'!AG$57="no"," ",ROUND(AB4002,4))</f>
        <v>0.96899999999999997</v>
      </c>
      <c r="AE4002" s="110">
        <f>IF('3C-Water transport'!AG$58="no"," ",ROUND(AB4002,4))</f>
        <v>0.96899999999999997</v>
      </c>
    </row>
    <row r="4003" spans="5:31" x14ac:dyDescent="0.25">
      <c r="E4003" s="110">
        <f t="shared" si="240"/>
        <v>0.97000000000000075</v>
      </c>
      <c r="F4003" s="110">
        <f>IF('3A-Rail transport'!$AG$56="no"," ",ROUND(E4003,4))</f>
        <v>0.97</v>
      </c>
      <c r="G4003" s="110">
        <f>IF('3A-Rail transport'!$AG$57="no"," ",ROUND(E4003,4))</f>
        <v>0.97</v>
      </c>
      <c r="H4003" s="110"/>
      <c r="S4003" s="110">
        <f t="shared" si="241"/>
        <v>0.97000000000000075</v>
      </c>
      <c r="T4003" s="110">
        <f>IF('3B-Air transport'!AG$66="no"," ",ROUND(S4003,4))</f>
        <v>0.97</v>
      </c>
      <c r="U4003" s="110">
        <f>IF('3B-Air transport'!AG$67="no"," ",ROUND(S4003,4))</f>
        <v>0.97</v>
      </c>
      <c r="V4003" s="110">
        <f>IF('3B-Air transport'!AG$68="no"," ",ROUND(S4003,4))</f>
        <v>0.97</v>
      </c>
      <c r="W4003" s="110"/>
      <c r="AB4003" s="110">
        <f t="shared" si="242"/>
        <v>0.97000000000000075</v>
      </c>
      <c r="AC4003" s="110">
        <f>IF('3C-Water transport'!AG$56="no"," ",ROUND(AB4003,4))</f>
        <v>0.97</v>
      </c>
      <c r="AD4003" s="110">
        <f>IF('3C-Water transport'!AG$57="no"," ",ROUND(AB4003,4))</f>
        <v>0.97</v>
      </c>
      <c r="AE4003" s="110">
        <f>IF('3C-Water transport'!AG$58="no"," ",ROUND(AB4003,4))</f>
        <v>0.97</v>
      </c>
    </row>
    <row r="4004" spans="5:31" x14ac:dyDescent="0.25">
      <c r="E4004" s="110">
        <f t="shared" si="240"/>
        <v>0.97100000000000075</v>
      </c>
      <c r="F4004" s="110">
        <f>IF('3A-Rail transport'!$AG$56="no"," ",ROUND(E4004,4))</f>
        <v>0.97099999999999997</v>
      </c>
      <c r="G4004" s="110">
        <f>IF('3A-Rail transport'!$AG$57="no"," ",ROUND(E4004,4))</f>
        <v>0.97099999999999997</v>
      </c>
      <c r="H4004" s="110"/>
      <c r="S4004" s="110">
        <f t="shared" si="241"/>
        <v>0.97100000000000075</v>
      </c>
      <c r="T4004" s="110">
        <f>IF('3B-Air transport'!AG$66="no"," ",ROUND(S4004,4))</f>
        <v>0.97099999999999997</v>
      </c>
      <c r="U4004" s="110">
        <f>IF('3B-Air transport'!AG$67="no"," ",ROUND(S4004,4))</f>
        <v>0.97099999999999997</v>
      </c>
      <c r="V4004" s="110">
        <f>IF('3B-Air transport'!AG$68="no"," ",ROUND(S4004,4))</f>
        <v>0.97099999999999997</v>
      </c>
      <c r="W4004" s="110"/>
      <c r="AB4004" s="110">
        <f t="shared" si="242"/>
        <v>0.97100000000000075</v>
      </c>
      <c r="AC4004" s="110">
        <f>IF('3C-Water transport'!AG$56="no"," ",ROUND(AB4004,4))</f>
        <v>0.97099999999999997</v>
      </c>
      <c r="AD4004" s="110">
        <f>IF('3C-Water transport'!AG$57="no"," ",ROUND(AB4004,4))</f>
        <v>0.97099999999999997</v>
      </c>
      <c r="AE4004" s="110">
        <f>IF('3C-Water transport'!AG$58="no"," ",ROUND(AB4004,4))</f>
        <v>0.97099999999999997</v>
      </c>
    </row>
    <row r="4005" spans="5:31" x14ac:dyDescent="0.25">
      <c r="E4005" s="110">
        <f t="shared" si="240"/>
        <v>0.97200000000000075</v>
      </c>
      <c r="F4005" s="110">
        <f>IF('3A-Rail transport'!$AG$56="no"," ",ROUND(E4005,4))</f>
        <v>0.97199999999999998</v>
      </c>
      <c r="G4005" s="110">
        <f>IF('3A-Rail transport'!$AG$57="no"," ",ROUND(E4005,4))</f>
        <v>0.97199999999999998</v>
      </c>
      <c r="H4005" s="110"/>
      <c r="S4005" s="110">
        <f t="shared" si="241"/>
        <v>0.97200000000000075</v>
      </c>
      <c r="T4005" s="110">
        <f>IF('3B-Air transport'!AG$66="no"," ",ROUND(S4005,4))</f>
        <v>0.97199999999999998</v>
      </c>
      <c r="U4005" s="110">
        <f>IF('3B-Air transport'!AG$67="no"," ",ROUND(S4005,4))</f>
        <v>0.97199999999999998</v>
      </c>
      <c r="V4005" s="110">
        <f>IF('3B-Air transport'!AG$68="no"," ",ROUND(S4005,4))</f>
        <v>0.97199999999999998</v>
      </c>
      <c r="W4005" s="110"/>
      <c r="AB4005" s="110">
        <f t="shared" si="242"/>
        <v>0.97200000000000075</v>
      </c>
      <c r="AC4005" s="110">
        <f>IF('3C-Water transport'!AG$56="no"," ",ROUND(AB4005,4))</f>
        <v>0.97199999999999998</v>
      </c>
      <c r="AD4005" s="110">
        <f>IF('3C-Water transport'!AG$57="no"," ",ROUND(AB4005,4))</f>
        <v>0.97199999999999998</v>
      </c>
      <c r="AE4005" s="110">
        <f>IF('3C-Water transport'!AG$58="no"," ",ROUND(AB4005,4))</f>
        <v>0.97199999999999998</v>
      </c>
    </row>
    <row r="4006" spans="5:31" x14ac:dyDescent="0.25">
      <c r="E4006" s="110">
        <f t="shared" si="240"/>
        <v>0.97300000000000075</v>
      </c>
      <c r="F4006" s="110">
        <f>IF('3A-Rail transport'!$AG$56="no"," ",ROUND(E4006,4))</f>
        <v>0.97299999999999998</v>
      </c>
      <c r="G4006" s="110">
        <f>IF('3A-Rail transport'!$AG$57="no"," ",ROUND(E4006,4))</f>
        <v>0.97299999999999998</v>
      </c>
      <c r="H4006" s="110"/>
      <c r="S4006" s="110">
        <f t="shared" si="241"/>
        <v>0.97300000000000075</v>
      </c>
      <c r="T4006" s="110">
        <f>IF('3B-Air transport'!AG$66="no"," ",ROUND(S4006,4))</f>
        <v>0.97299999999999998</v>
      </c>
      <c r="U4006" s="110">
        <f>IF('3B-Air transport'!AG$67="no"," ",ROUND(S4006,4))</f>
        <v>0.97299999999999998</v>
      </c>
      <c r="V4006" s="110">
        <f>IF('3B-Air transport'!AG$68="no"," ",ROUND(S4006,4))</f>
        <v>0.97299999999999998</v>
      </c>
      <c r="W4006" s="110"/>
      <c r="AB4006" s="110">
        <f t="shared" si="242"/>
        <v>0.97300000000000075</v>
      </c>
      <c r="AC4006" s="110">
        <f>IF('3C-Water transport'!AG$56="no"," ",ROUND(AB4006,4))</f>
        <v>0.97299999999999998</v>
      </c>
      <c r="AD4006" s="110">
        <f>IF('3C-Water transport'!AG$57="no"," ",ROUND(AB4006,4))</f>
        <v>0.97299999999999998</v>
      </c>
      <c r="AE4006" s="110">
        <f>IF('3C-Water transport'!AG$58="no"," ",ROUND(AB4006,4))</f>
        <v>0.97299999999999998</v>
      </c>
    </row>
    <row r="4007" spans="5:31" x14ac:dyDescent="0.25">
      <c r="E4007" s="110">
        <f t="shared" si="240"/>
        <v>0.97400000000000075</v>
      </c>
      <c r="F4007" s="110">
        <f>IF('3A-Rail transport'!$AG$56="no"," ",ROUND(E4007,4))</f>
        <v>0.97399999999999998</v>
      </c>
      <c r="G4007" s="110">
        <f>IF('3A-Rail transport'!$AG$57="no"," ",ROUND(E4007,4))</f>
        <v>0.97399999999999998</v>
      </c>
      <c r="H4007" s="110"/>
      <c r="S4007" s="110">
        <f t="shared" si="241"/>
        <v>0.97400000000000075</v>
      </c>
      <c r="T4007" s="110">
        <f>IF('3B-Air transport'!AG$66="no"," ",ROUND(S4007,4))</f>
        <v>0.97399999999999998</v>
      </c>
      <c r="U4007" s="110">
        <f>IF('3B-Air transport'!AG$67="no"," ",ROUND(S4007,4))</f>
        <v>0.97399999999999998</v>
      </c>
      <c r="V4007" s="110">
        <f>IF('3B-Air transport'!AG$68="no"," ",ROUND(S4007,4))</f>
        <v>0.97399999999999998</v>
      </c>
      <c r="W4007" s="110"/>
      <c r="AB4007" s="110">
        <f t="shared" si="242"/>
        <v>0.97400000000000075</v>
      </c>
      <c r="AC4007" s="110">
        <f>IF('3C-Water transport'!AG$56="no"," ",ROUND(AB4007,4))</f>
        <v>0.97399999999999998</v>
      </c>
      <c r="AD4007" s="110">
        <f>IF('3C-Water transport'!AG$57="no"," ",ROUND(AB4007,4))</f>
        <v>0.97399999999999998</v>
      </c>
      <c r="AE4007" s="110">
        <f>IF('3C-Water transport'!AG$58="no"," ",ROUND(AB4007,4))</f>
        <v>0.97399999999999998</v>
      </c>
    </row>
    <row r="4008" spans="5:31" x14ac:dyDescent="0.25">
      <c r="E4008" s="110">
        <f t="shared" si="240"/>
        <v>0.97500000000000075</v>
      </c>
      <c r="F4008" s="110">
        <f>IF('3A-Rail transport'!$AG$56="no"," ",ROUND(E4008,4))</f>
        <v>0.97499999999999998</v>
      </c>
      <c r="G4008" s="110">
        <f>IF('3A-Rail transport'!$AG$57="no"," ",ROUND(E4008,4))</f>
        <v>0.97499999999999998</v>
      </c>
      <c r="H4008" s="110"/>
      <c r="S4008" s="110">
        <f t="shared" si="241"/>
        <v>0.97500000000000075</v>
      </c>
      <c r="T4008" s="110">
        <f>IF('3B-Air transport'!AG$66="no"," ",ROUND(S4008,4))</f>
        <v>0.97499999999999998</v>
      </c>
      <c r="U4008" s="110">
        <f>IF('3B-Air transport'!AG$67="no"," ",ROUND(S4008,4))</f>
        <v>0.97499999999999998</v>
      </c>
      <c r="V4008" s="110">
        <f>IF('3B-Air transport'!AG$68="no"," ",ROUND(S4008,4))</f>
        <v>0.97499999999999998</v>
      </c>
      <c r="W4008" s="110"/>
      <c r="AB4008" s="110">
        <f t="shared" si="242"/>
        <v>0.97500000000000075</v>
      </c>
      <c r="AC4008" s="110">
        <f>IF('3C-Water transport'!AG$56="no"," ",ROUND(AB4008,4))</f>
        <v>0.97499999999999998</v>
      </c>
      <c r="AD4008" s="110">
        <f>IF('3C-Water transport'!AG$57="no"," ",ROUND(AB4008,4))</f>
        <v>0.97499999999999998</v>
      </c>
      <c r="AE4008" s="110">
        <f>IF('3C-Water transport'!AG$58="no"," ",ROUND(AB4008,4))</f>
        <v>0.97499999999999998</v>
      </c>
    </row>
    <row r="4009" spans="5:31" x14ac:dyDescent="0.25">
      <c r="E4009" s="110">
        <f t="shared" si="240"/>
        <v>0.97600000000000076</v>
      </c>
      <c r="F4009" s="110">
        <f>IF('3A-Rail transport'!$AG$56="no"," ",ROUND(E4009,4))</f>
        <v>0.97599999999999998</v>
      </c>
      <c r="G4009" s="110">
        <f>IF('3A-Rail transport'!$AG$57="no"," ",ROUND(E4009,4))</f>
        <v>0.97599999999999998</v>
      </c>
      <c r="H4009" s="110"/>
      <c r="S4009" s="110">
        <f t="shared" si="241"/>
        <v>0.97600000000000076</v>
      </c>
      <c r="T4009" s="110">
        <f>IF('3B-Air transport'!AG$66="no"," ",ROUND(S4009,4))</f>
        <v>0.97599999999999998</v>
      </c>
      <c r="U4009" s="110">
        <f>IF('3B-Air transport'!AG$67="no"," ",ROUND(S4009,4))</f>
        <v>0.97599999999999998</v>
      </c>
      <c r="V4009" s="110">
        <f>IF('3B-Air transport'!AG$68="no"," ",ROUND(S4009,4))</f>
        <v>0.97599999999999998</v>
      </c>
      <c r="W4009" s="110"/>
      <c r="AB4009" s="110">
        <f t="shared" si="242"/>
        <v>0.97600000000000076</v>
      </c>
      <c r="AC4009" s="110">
        <f>IF('3C-Water transport'!AG$56="no"," ",ROUND(AB4009,4))</f>
        <v>0.97599999999999998</v>
      </c>
      <c r="AD4009" s="110">
        <f>IF('3C-Water transport'!AG$57="no"," ",ROUND(AB4009,4))</f>
        <v>0.97599999999999998</v>
      </c>
      <c r="AE4009" s="110">
        <f>IF('3C-Water transport'!AG$58="no"," ",ROUND(AB4009,4))</f>
        <v>0.97599999999999998</v>
      </c>
    </row>
    <row r="4010" spans="5:31" x14ac:dyDescent="0.25">
      <c r="E4010" s="110">
        <f t="shared" si="240"/>
        <v>0.97700000000000076</v>
      </c>
      <c r="F4010" s="110">
        <f>IF('3A-Rail transport'!$AG$56="no"," ",ROUND(E4010,4))</f>
        <v>0.97699999999999998</v>
      </c>
      <c r="G4010" s="110">
        <f>IF('3A-Rail transport'!$AG$57="no"," ",ROUND(E4010,4))</f>
        <v>0.97699999999999998</v>
      </c>
      <c r="H4010" s="110"/>
      <c r="S4010" s="110">
        <f t="shared" si="241"/>
        <v>0.97700000000000076</v>
      </c>
      <c r="T4010" s="110">
        <f>IF('3B-Air transport'!AG$66="no"," ",ROUND(S4010,4))</f>
        <v>0.97699999999999998</v>
      </c>
      <c r="U4010" s="110">
        <f>IF('3B-Air transport'!AG$67="no"," ",ROUND(S4010,4))</f>
        <v>0.97699999999999998</v>
      </c>
      <c r="V4010" s="110">
        <f>IF('3B-Air transport'!AG$68="no"," ",ROUND(S4010,4))</f>
        <v>0.97699999999999998</v>
      </c>
      <c r="W4010" s="110"/>
      <c r="AB4010" s="110">
        <f t="shared" si="242"/>
        <v>0.97700000000000076</v>
      </c>
      <c r="AC4010" s="110">
        <f>IF('3C-Water transport'!AG$56="no"," ",ROUND(AB4010,4))</f>
        <v>0.97699999999999998</v>
      </c>
      <c r="AD4010" s="110">
        <f>IF('3C-Water transport'!AG$57="no"," ",ROUND(AB4010,4))</f>
        <v>0.97699999999999998</v>
      </c>
      <c r="AE4010" s="110">
        <f>IF('3C-Water transport'!AG$58="no"," ",ROUND(AB4010,4))</f>
        <v>0.97699999999999998</v>
      </c>
    </row>
    <row r="4011" spans="5:31" x14ac:dyDescent="0.25">
      <c r="E4011" s="110">
        <f t="shared" si="240"/>
        <v>0.97800000000000076</v>
      </c>
      <c r="F4011" s="110">
        <f>IF('3A-Rail transport'!$AG$56="no"," ",ROUND(E4011,4))</f>
        <v>0.97799999999999998</v>
      </c>
      <c r="G4011" s="110">
        <f>IF('3A-Rail transport'!$AG$57="no"," ",ROUND(E4011,4))</f>
        <v>0.97799999999999998</v>
      </c>
      <c r="H4011" s="110"/>
      <c r="S4011" s="110">
        <f t="shared" si="241"/>
        <v>0.97800000000000076</v>
      </c>
      <c r="T4011" s="110">
        <f>IF('3B-Air transport'!AG$66="no"," ",ROUND(S4011,4))</f>
        <v>0.97799999999999998</v>
      </c>
      <c r="U4011" s="110">
        <f>IF('3B-Air transport'!AG$67="no"," ",ROUND(S4011,4))</f>
        <v>0.97799999999999998</v>
      </c>
      <c r="V4011" s="110">
        <f>IF('3B-Air transport'!AG$68="no"," ",ROUND(S4011,4))</f>
        <v>0.97799999999999998</v>
      </c>
      <c r="W4011" s="110"/>
      <c r="AB4011" s="110">
        <f t="shared" si="242"/>
        <v>0.97800000000000076</v>
      </c>
      <c r="AC4011" s="110">
        <f>IF('3C-Water transport'!AG$56="no"," ",ROUND(AB4011,4))</f>
        <v>0.97799999999999998</v>
      </c>
      <c r="AD4011" s="110">
        <f>IF('3C-Water transport'!AG$57="no"," ",ROUND(AB4011,4))</f>
        <v>0.97799999999999998</v>
      </c>
      <c r="AE4011" s="110">
        <f>IF('3C-Water transport'!AG$58="no"," ",ROUND(AB4011,4))</f>
        <v>0.97799999999999998</v>
      </c>
    </row>
    <row r="4012" spans="5:31" x14ac:dyDescent="0.25">
      <c r="E4012" s="110">
        <f t="shared" si="240"/>
        <v>0.97900000000000076</v>
      </c>
      <c r="F4012" s="110">
        <f>IF('3A-Rail transport'!$AG$56="no"," ",ROUND(E4012,4))</f>
        <v>0.97899999999999998</v>
      </c>
      <c r="G4012" s="110">
        <f>IF('3A-Rail transport'!$AG$57="no"," ",ROUND(E4012,4))</f>
        <v>0.97899999999999998</v>
      </c>
      <c r="H4012" s="110"/>
      <c r="S4012" s="110">
        <f t="shared" si="241"/>
        <v>0.97900000000000076</v>
      </c>
      <c r="T4012" s="110">
        <f>IF('3B-Air transport'!AG$66="no"," ",ROUND(S4012,4))</f>
        <v>0.97899999999999998</v>
      </c>
      <c r="U4012" s="110">
        <f>IF('3B-Air transport'!AG$67="no"," ",ROUND(S4012,4))</f>
        <v>0.97899999999999998</v>
      </c>
      <c r="V4012" s="110">
        <f>IF('3B-Air transport'!AG$68="no"," ",ROUND(S4012,4))</f>
        <v>0.97899999999999998</v>
      </c>
      <c r="W4012" s="110"/>
      <c r="AB4012" s="110">
        <f t="shared" si="242"/>
        <v>0.97900000000000076</v>
      </c>
      <c r="AC4012" s="110">
        <f>IF('3C-Water transport'!AG$56="no"," ",ROUND(AB4012,4))</f>
        <v>0.97899999999999998</v>
      </c>
      <c r="AD4012" s="110">
        <f>IF('3C-Water transport'!AG$57="no"," ",ROUND(AB4012,4))</f>
        <v>0.97899999999999998</v>
      </c>
      <c r="AE4012" s="110">
        <f>IF('3C-Water transport'!AG$58="no"," ",ROUND(AB4012,4))</f>
        <v>0.97899999999999998</v>
      </c>
    </row>
    <row r="4013" spans="5:31" x14ac:dyDescent="0.25">
      <c r="E4013" s="110">
        <f t="shared" si="240"/>
        <v>0.98000000000000076</v>
      </c>
      <c r="F4013" s="110">
        <f>IF('3A-Rail transport'!$AG$56="no"," ",ROUND(E4013,4))</f>
        <v>0.98</v>
      </c>
      <c r="G4013" s="110">
        <f>IF('3A-Rail transport'!$AG$57="no"," ",ROUND(E4013,4))</f>
        <v>0.98</v>
      </c>
      <c r="H4013" s="110"/>
      <c r="S4013" s="110">
        <f t="shared" si="241"/>
        <v>0.98000000000000076</v>
      </c>
      <c r="T4013" s="110">
        <f>IF('3B-Air transport'!AG$66="no"," ",ROUND(S4013,4))</f>
        <v>0.98</v>
      </c>
      <c r="U4013" s="110">
        <f>IF('3B-Air transport'!AG$67="no"," ",ROUND(S4013,4))</f>
        <v>0.98</v>
      </c>
      <c r="V4013" s="110">
        <f>IF('3B-Air transport'!AG$68="no"," ",ROUND(S4013,4))</f>
        <v>0.98</v>
      </c>
      <c r="W4013" s="110"/>
      <c r="AB4013" s="110">
        <f t="shared" si="242"/>
        <v>0.98000000000000076</v>
      </c>
      <c r="AC4013" s="110">
        <f>IF('3C-Water transport'!AG$56="no"," ",ROUND(AB4013,4))</f>
        <v>0.98</v>
      </c>
      <c r="AD4013" s="110">
        <f>IF('3C-Water transport'!AG$57="no"," ",ROUND(AB4013,4))</f>
        <v>0.98</v>
      </c>
      <c r="AE4013" s="110">
        <f>IF('3C-Water transport'!AG$58="no"," ",ROUND(AB4013,4))</f>
        <v>0.98</v>
      </c>
    </row>
    <row r="4014" spans="5:31" x14ac:dyDescent="0.25">
      <c r="E4014" s="110">
        <f t="shared" si="240"/>
        <v>0.98100000000000076</v>
      </c>
      <c r="F4014" s="110">
        <f>IF('3A-Rail transport'!$AG$56="no"," ",ROUND(E4014,4))</f>
        <v>0.98099999999999998</v>
      </c>
      <c r="G4014" s="110">
        <f>IF('3A-Rail transport'!$AG$57="no"," ",ROUND(E4014,4))</f>
        <v>0.98099999999999998</v>
      </c>
      <c r="H4014" s="110"/>
      <c r="S4014" s="110">
        <f t="shared" si="241"/>
        <v>0.98100000000000076</v>
      </c>
      <c r="T4014" s="110">
        <f>IF('3B-Air transport'!AG$66="no"," ",ROUND(S4014,4))</f>
        <v>0.98099999999999998</v>
      </c>
      <c r="U4014" s="110">
        <f>IF('3B-Air transport'!AG$67="no"," ",ROUND(S4014,4))</f>
        <v>0.98099999999999998</v>
      </c>
      <c r="V4014" s="110">
        <f>IF('3B-Air transport'!AG$68="no"," ",ROUND(S4014,4))</f>
        <v>0.98099999999999998</v>
      </c>
      <c r="W4014" s="110"/>
      <c r="AB4014" s="110">
        <f t="shared" si="242"/>
        <v>0.98100000000000076</v>
      </c>
      <c r="AC4014" s="110">
        <f>IF('3C-Water transport'!AG$56="no"," ",ROUND(AB4014,4))</f>
        <v>0.98099999999999998</v>
      </c>
      <c r="AD4014" s="110">
        <f>IF('3C-Water transport'!AG$57="no"," ",ROUND(AB4014,4))</f>
        <v>0.98099999999999998</v>
      </c>
      <c r="AE4014" s="110">
        <f>IF('3C-Water transport'!AG$58="no"," ",ROUND(AB4014,4))</f>
        <v>0.98099999999999998</v>
      </c>
    </row>
    <row r="4015" spans="5:31" x14ac:dyDescent="0.25">
      <c r="E4015" s="110">
        <f t="shared" si="240"/>
        <v>0.98200000000000076</v>
      </c>
      <c r="F4015" s="110">
        <f>IF('3A-Rail transport'!$AG$56="no"," ",ROUND(E4015,4))</f>
        <v>0.98199999999999998</v>
      </c>
      <c r="G4015" s="110">
        <f>IF('3A-Rail transport'!$AG$57="no"," ",ROUND(E4015,4))</f>
        <v>0.98199999999999998</v>
      </c>
      <c r="H4015" s="110"/>
      <c r="S4015" s="110">
        <f t="shared" si="241"/>
        <v>0.98200000000000076</v>
      </c>
      <c r="T4015" s="110">
        <f>IF('3B-Air transport'!AG$66="no"," ",ROUND(S4015,4))</f>
        <v>0.98199999999999998</v>
      </c>
      <c r="U4015" s="110">
        <f>IF('3B-Air transport'!AG$67="no"," ",ROUND(S4015,4))</f>
        <v>0.98199999999999998</v>
      </c>
      <c r="V4015" s="110">
        <f>IF('3B-Air transport'!AG$68="no"," ",ROUND(S4015,4))</f>
        <v>0.98199999999999998</v>
      </c>
      <c r="W4015" s="110"/>
      <c r="AB4015" s="110">
        <f t="shared" si="242"/>
        <v>0.98200000000000076</v>
      </c>
      <c r="AC4015" s="110">
        <f>IF('3C-Water transport'!AG$56="no"," ",ROUND(AB4015,4))</f>
        <v>0.98199999999999998</v>
      </c>
      <c r="AD4015" s="110">
        <f>IF('3C-Water transport'!AG$57="no"," ",ROUND(AB4015,4))</f>
        <v>0.98199999999999998</v>
      </c>
      <c r="AE4015" s="110">
        <f>IF('3C-Water transport'!AG$58="no"," ",ROUND(AB4015,4))</f>
        <v>0.98199999999999998</v>
      </c>
    </row>
    <row r="4016" spans="5:31" x14ac:dyDescent="0.25">
      <c r="E4016" s="110">
        <f t="shared" si="240"/>
        <v>0.98300000000000076</v>
      </c>
      <c r="F4016" s="110">
        <f>IF('3A-Rail transport'!$AG$56="no"," ",ROUND(E4016,4))</f>
        <v>0.98299999999999998</v>
      </c>
      <c r="G4016" s="110">
        <f>IF('3A-Rail transport'!$AG$57="no"," ",ROUND(E4016,4))</f>
        <v>0.98299999999999998</v>
      </c>
      <c r="H4016" s="110"/>
      <c r="S4016" s="110">
        <f t="shared" si="241"/>
        <v>0.98300000000000076</v>
      </c>
      <c r="T4016" s="110">
        <f>IF('3B-Air transport'!AG$66="no"," ",ROUND(S4016,4))</f>
        <v>0.98299999999999998</v>
      </c>
      <c r="U4016" s="110">
        <f>IF('3B-Air transport'!AG$67="no"," ",ROUND(S4016,4))</f>
        <v>0.98299999999999998</v>
      </c>
      <c r="V4016" s="110">
        <f>IF('3B-Air transport'!AG$68="no"," ",ROUND(S4016,4))</f>
        <v>0.98299999999999998</v>
      </c>
      <c r="W4016" s="110"/>
      <c r="AB4016" s="110">
        <f t="shared" si="242"/>
        <v>0.98300000000000076</v>
      </c>
      <c r="AC4016" s="110">
        <f>IF('3C-Water transport'!AG$56="no"," ",ROUND(AB4016,4))</f>
        <v>0.98299999999999998</v>
      </c>
      <c r="AD4016" s="110">
        <f>IF('3C-Water transport'!AG$57="no"," ",ROUND(AB4016,4))</f>
        <v>0.98299999999999998</v>
      </c>
      <c r="AE4016" s="110">
        <f>IF('3C-Water transport'!AG$58="no"," ",ROUND(AB4016,4))</f>
        <v>0.98299999999999998</v>
      </c>
    </row>
    <row r="4017" spans="5:31" x14ac:dyDescent="0.25">
      <c r="E4017" s="110">
        <f t="shared" si="240"/>
        <v>0.98400000000000076</v>
      </c>
      <c r="F4017" s="110">
        <f>IF('3A-Rail transport'!$AG$56="no"," ",ROUND(E4017,4))</f>
        <v>0.98399999999999999</v>
      </c>
      <c r="G4017" s="110">
        <f>IF('3A-Rail transport'!$AG$57="no"," ",ROUND(E4017,4))</f>
        <v>0.98399999999999999</v>
      </c>
      <c r="H4017" s="110"/>
      <c r="S4017" s="110">
        <f t="shared" si="241"/>
        <v>0.98400000000000076</v>
      </c>
      <c r="T4017" s="110">
        <f>IF('3B-Air transport'!AG$66="no"," ",ROUND(S4017,4))</f>
        <v>0.98399999999999999</v>
      </c>
      <c r="U4017" s="110">
        <f>IF('3B-Air transport'!AG$67="no"," ",ROUND(S4017,4))</f>
        <v>0.98399999999999999</v>
      </c>
      <c r="V4017" s="110">
        <f>IF('3B-Air transport'!AG$68="no"," ",ROUND(S4017,4))</f>
        <v>0.98399999999999999</v>
      </c>
      <c r="W4017" s="110"/>
      <c r="AB4017" s="110">
        <f t="shared" si="242"/>
        <v>0.98400000000000076</v>
      </c>
      <c r="AC4017" s="110">
        <f>IF('3C-Water transport'!AG$56="no"," ",ROUND(AB4017,4))</f>
        <v>0.98399999999999999</v>
      </c>
      <c r="AD4017" s="110">
        <f>IF('3C-Water transport'!AG$57="no"," ",ROUND(AB4017,4))</f>
        <v>0.98399999999999999</v>
      </c>
      <c r="AE4017" s="110">
        <f>IF('3C-Water transport'!AG$58="no"," ",ROUND(AB4017,4))</f>
        <v>0.98399999999999999</v>
      </c>
    </row>
    <row r="4018" spans="5:31" x14ac:dyDescent="0.25">
      <c r="E4018" s="110">
        <f t="shared" si="240"/>
        <v>0.98500000000000076</v>
      </c>
      <c r="F4018" s="110">
        <f>IF('3A-Rail transport'!$AG$56="no"," ",ROUND(E4018,4))</f>
        <v>0.98499999999999999</v>
      </c>
      <c r="G4018" s="110">
        <f>IF('3A-Rail transport'!$AG$57="no"," ",ROUND(E4018,4))</f>
        <v>0.98499999999999999</v>
      </c>
      <c r="H4018" s="110"/>
      <c r="S4018" s="110">
        <f t="shared" si="241"/>
        <v>0.98500000000000076</v>
      </c>
      <c r="T4018" s="110">
        <f>IF('3B-Air transport'!AG$66="no"," ",ROUND(S4018,4))</f>
        <v>0.98499999999999999</v>
      </c>
      <c r="U4018" s="110">
        <f>IF('3B-Air transport'!AG$67="no"," ",ROUND(S4018,4))</f>
        <v>0.98499999999999999</v>
      </c>
      <c r="V4018" s="110">
        <f>IF('3B-Air transport'!AG$68="no"," ",ROUND(S4018,4))</f>
        <v>0.98499999999999999</v>
      </c>
      <c r="W4018" s="110"/>
      <c r="AB4018" s="110">
        <f t="shared" si="242"/>
        <v>0.98500000000000076</v>
      </c>
      <c r="AC4018" s="110">
        <f>IF('3C-Water transport'!AG$56="no"," ",ROUND(AB4018,4))</f>
        <v>0.98499999999999999</v>
      </c>
      <c r="AD4018" s="110">
        <f>IF('3C-Water transport'!AG$57="no"," ",ROUND(AB4018,4))</f>
        <v>0.98499999999999999</v>
      </c>
      <c r="AE4018" s="110">
        <f>IF('3C-Water transport'!AG$58="no"," ",ROUND(AB4018,4))</f>
        <v>0.98499999999999999</v>
      </c>
    </row>
    <row r="4019" spans="5:31" x14ac:dyDescent="0.25">
      <c r="E4019" s="110">
        <f t="shared" si="240"/>
        <v>0.98600000000000076</v>
      </c>
      <c r="F4019" s="110">
        <f>IF('3A-Rail transport'!$AG$56="no"," ",ROUND(E4019,4))</f>
        <v>0.98599999999999999</v>
      </c>
      <c r="G4019" s="110">
        <f>IF('3A-Rail transport'!$AG$57="no"," ",ROUND(E4019,4))</f>
        <v>0.98599999999999999</v>
      </c>
      <c r="H4019" s="110"/>
      <c r="S4019" s="110">
        <f t="shared" si="241"/>
        <v>0.98600000000000076</v>
      </c>
      <c r="T4019" s="110">
        <f>IF('3B-Air transport'!AG$66="no"," ",ROUND(S4019,4))</f>
        <v>0.98599999999999999</v>
      </c>
      <c r="U4019" s="110">
        <f>IF('3B-Air transport'!AG$67="no"," ",ROUND(S4019,4))</f>
        <v>0.98599999999999999</v>
      </c>
      <c r="V4019" s="110">
        <f>IF('3B-Air transport'!AG$68="no"," ",ROUND(S4019,4))</f>
        <v>0.98599999999999999</v>
      </c>
      <c r="W4019" s="110"/>
      <c r="AB4019" s="110">
        <f t="shared" si="242"/>
        <v>0.98600000000000076</v>
      </c>
      <c r="AC4019" s="110">
        <f>IF('3C-Water transport'!AG$56="no"," ",ROUND(AB4019,4))</f>
        <v>0.98599999999999999</v>
      </c>
      <c r="AD4019" s="110">
        <f>IF('3C-Water transport'!AG$57="no"," ",ROUND(AB4019,4))</f>
        <v>0.98599999999999999</v>
      </c>
      <c r="AE4019" s="110">
        <f>IF('3C-Water transport'!AG$58="no"," ",ROUND(AB4019,4))</f>
        <v>0.98599999999999999</v>
      </c>
    </row>
    <row r="4020" spans="5:31" x14ac:dyDescent="0.25">
      <c r="E4020" s="110">
        <f t="shared" si="240"/>
        <v>0.98700000000000077</v>
      </c>
      <c r="F4020" s="110">
        <f>IF('3A-Rail transport'!$AG$56="no"," ",ROUND(E4020,4))</f>
        <v>0.98699999999999999</v>
      </c>
      <c r="G4020" s="110">
        <f>IF('3A-Rail transport'!$AG$57="no"," ",ROUND(E4020,4))</f>
        <v>0.98699999999999999</v>
      </c>
      <c r="H4020" s="110"/>
      <c r="S4020" s="110">
        <f t="shared" si="241"/>
        <v>0.98700000000000077</v>
      </c>
      <c r="T4020" s="110">
        <f>IF('3B-Air transport'!AG$66="no"," ",ROUND(S4020,4))</f>
        <v>0.98699999999999999</v>
      </c>
      <c r="U4020" s="110">
        <f>IF('3B-Air transport'!AG$67="no"," ",ROUND(S4020,4))</f>
        <v>0.98699999999999999</v>
      </c>
      <c r="V4020" s="110">
        <f>IF('3B-Air transport'!AG$68="no"," ",ROUND(S4020,4))</f>
        <v>0.98699999999999999</v>
      </c>
      <c r="W4020" s="110"/>
      <c r="AB4020" s="110">
        <f t="shared" si="242"/>
        <v>0.98700000000000077</v>
      </c>
      <c r="AC4020" s="110">
        <f>IF('3C-Water transport'!AG$56="no"," ",ROUND(AB4020,4))</f>
        <v>0.98699999999999999</v>
      </c>
      <c r="AD4020" s="110">
        <f>IF('3C-Water transport'!AG$57="no"," ",ROUND(AB4020,4))</f>
        <v>0.98699999999999999</v>
      </c>
      <c r="AE4020" s="110">
        <f>IF('3C-Water transport'!AG$58="no"," ",ROUND(AB4020,4))</f>
        <v>0.98699999999999999</v>
      </c>
    </row>
    <row r="4021" spans="5:31" x14ac:dyDescent="0.25">
      <c r="E4021" s="110">
        <f t="shared" si="240"/>
        <v>0.98800000000000077</v>
      </c>
      <c r="F4021" s="110">
        <f>IF('3A-Rail transport'!$AG$56="no"," ",ROUND(E4021,4))</f>
        <v>0.98799999999999999</v>
      </c>
      <c r="G4021" s="110">
        <f>IF('3A-Rail transport'!$AG$57="no"," ",ROUND(E4021,4))</f>
        <v>0.98799999999999999</v>
      </c>
      <c r="H4021" s="110"/>
      <c r="S4021" s="110">
        <f t="shared" si="241"/>
        <v>0.98800000000000077</v>
      </c>
      <c r="T4021" s="110">
        <f>IF('3B-Air transport'!AG$66="no"," ",ROUND(S4021,4))</f>
        <v>0.98799999999999999</v>
      </c>
      <c r="U4021" s="110">
        <f>IF('3B-Air transport'!AG$67="no"," ",ROUND(S4021,4))</f>
        <v>0.98799999999999999</v>
      </c>
      <c r="V4021" s="110">
        <f>IF('3B-Air transport'!AG$68="no"," ",ROUND(S4021,4))</f>
        <v>0.98799999999999999</v>
      </c>
      <c r="W4021" s="110"/>
      <c r="AB4021" s="110">
        <f t="shared" si="242"/>
        <v>0.98800000000000077</v>
      </c>
      <c r="AC4021" s="110">
        <f>IF('3C-Water transport'!AG$56="no"," ",ROUND(AB4021,4))</f>
        <v>0.98799999999999999</v>
      </c>
      <c r="AD4021" s="110">
        <f>IF('3C-Water transport'!AG$57="no"," ",ROUND(AB4021,4))</f>
        <v>0.98799999999999999</v>
      </c>
      <c r="AE4021" s="110">
        <f>IF('3C-Water transport'!AG$58="no"," ",ROUND(AB4021,4))</f>
        <v>0.98799999999999999</v>
      </c>
    </row>
    <row r="4022" spans="5:31" x14ac:dyDescent="0.25">
      <c r="E4022" s="110">
        <f t="shared" si="240"/>
        <v>0.98900000000000077</v>
      </c>
      <c r="F4022" s="110">
        <f>IF('3A-Rail transport'!$AG$56="no"," ",ROUND(E4022,4))</f>
        <v>0.98899999999999999</v>
      </c>
      <c r="G4022" s="110">
        <f>IF('3A-Rail transport'!$AG$57="no"," ",ROUND(E4022,4))</f>
        <v>0.98899999999999999</v>
      </c>
      <c r="H4022" s="110"/>
      <c r="S4022" s="110">
        <f t="shared" si="241"/>
        <v>0.98900000000000077</v>
      </c>
      <c r="T4022" s="110">
        <f>IF('3B-Air transport'!AG$66="no"," ",ROUND(S4022,4))</f>
        <v>0.98899999999999999</v>
      </c>
      <c r="U4022" s="110">
        <f>IF('3B-Air transport'!AG$67="no"," ",ROUND(S4022,4))</f>
        <v>0.98899999999999999</v>
      </c>
      <c r="V4022" s="110">
        <f>IF('3B-Air transport'!AG$68="no"," ",ROUND(S4022,4))</f>
        <v>0.98899999999999999</v>
      </c>
      <c r="W4022" s="110"/>
      <c r="AB4022" s="110">
        <f t="shared" si="242"/>
        <v>0.98900000000000077</v>
      </c>
      <c r="AC4022" s="110">
        <f>IF('3C-Water transport'!AG$56="no"," ",ROUND(AB4022,4))</f>
        <v>0.98899999999999999</v>
      </c>
      <c r="AD4022" s="110">
        <f>IF('3C-Water transport'!AG$57="no"," ",ROUND(AB4022,4))</f>
        <v>0.98899999999999999</v>
      </c>
      <c r="AE4022" s="110">
        <f>IF('3C-Water transport'!AG$58="no"," ",ROUND(AB4022,4))</f>
        <v>0.98899999999999999</v>
      </c>
    </row>
    <row r="4023" spans="5:31" x14ac:dyDescent="0.25">
      <c r="E4023" s="110">
        <f t="shared" si="240"/>
        <v>0.99000000000000077</v>
      </c>
      <c r="F4023" s="110">
        <f>IF('3A-Rail transport'!$AG$56="no"," ",ROUND(E4023,4))</f>
        <v>0.99</v>
      </c>
      <c r="G4023" s="110">
        <f>IF('3A-Rail transport'!$AG$57="no"," ",ROUND(E4023,4))</f>
        <v>0.99</v>
      </c>
      <c r="H4023" s="110"/>
      <c r="S4023" s="110">
        <f t="shared" si="241"/>
        <v>0.99000000000000077</v>
      </c>
      <c r="T4023" s="110">
        <f>IF('3B-Air transport'!AG$66="no"," ",ROUND(S4023,4))</f>
        <v>0.99</v>
      </c>
      <c r="U4023" s="110">
        <f>IF('3B-Air transport'!AG$67="no"," ",ROUND(S4023,4))</f>
        <v>0.99</v>
      </c>
      <c r="V4023" s="110">
        <f>IF('3B-Air transport'!AG$68="no"," ",ROUND(S4023,4))</f>
        <v>0.99</v>
      </c>
      <c r="W4023" s="110"/>
      <c r="AB4023" s="110">
        <f t="shared" si="242"/>
        <v>0.99000000000000077</v>
      </c>
      <c r="AC4023" s="110">
        <f>IF('3C-Water transport'!AG$56="no"," ",ROUND(AB4023,4))</f>
        <v>0.99</v>
      </c>
      <c r="AD4023" s="110">
        <f>IF('3C-Water transport'!AG$57="no"," ",ROUND(AB4023,4))</f>
        <v>0.99</v>
      </c>
      <c r="AE4023" s="110">
        <f>IF('3C-Water transport'!AG$58="no"," ",ROUND(AB4023,4))</f>
        <v>0.99</v>
      </c>
    </row>
    <row r="4024" spans="5:31" x14ac:dyDescent="0.25">
      <c r="E4024" s="110">
        <f t="shared" si="240"/>
        <v>0.99100000000000077</v>
      </c>
      <c r="F4024" s="110">
        <f>IF('3A-Rail transport'!$AG$56="no"," ",ROUND(E4024,4))</f>
        <v>0.99099999999999999</v>
      </c>
      <c r="G4024" s="110">
        <f>IF('3A-Rail transport'!$AG$57="no"," ",ROUND(E4024,4))</f>
        <v>0.99099999999999999</v>
      </c>
      <c r="H4024" s="110"/>
      <c r="S4024" s="110">
        <f t="shared" si="241"/>
        <v>0.99100000000000077</v>
      </c>
      <c r="T4024" s="110">
        <f>IF('3B-Air transport'!AG$66="no"," ",ROUND(S4024,4))</f>
        <v>0.99099999999999999</v>
      </c>
      <c r="U4024" s="110">
        <f>IF('3B-Air transport'!AG$67="no"," ",ROUND(S4024,4))</f>
        <v>0.99099999999999999</v>
      </c>
      <c r="V4024" s="110">
        <f>IF('3B-Air transport'!AG$68="no"," ",ROUND(S4024,4))</f>
        <v>0.99099999999999999</v>
      </c>
      <c r="W4024" s="110"/>
      <c r="AB4024" s="110">
        <f t="shared" si="242"/>
        <v>0.99100000000000077</v>
      </c>
      <c r="AC4024" s="110">
        <f>IF('3C-Water transport'!AG$56="no"," ",ROUND(AB4024,4))</f>
        <v>0.99099999999999999</v>
      </c>
      <c r="AD4024" s="110">
        <f>IF('3C-Water transport'!AG$57="no"," ",ROUND(AB4024,4))</f>
        <v>0.99099999999999999</v>
      </c>
      <c r="AE4024" s="110">
        <f>IF('3C-Water transport'!AG$58="no"," ",ROUND(AB4024,4))</f>
        <v>0.99099999999999999</v>
      </c>
    </row>
    <row r="4025" spans="5:31" x14ac:dyDescent="0.25">
      <c r="E4025" s="110">
        <f t="shared" si="240"/>
        <v>0.99200000000000077</v>
      </c>
      <c r="F4025" s="110">
        <f>IF('3A-Rail transport'!$AG$56="no"," ",ROUND(E4025,4))</f>
        <v>0.99199999999999999</v>
      </c>
      <c r="G4025" s="110">
        <f>IF('3A-Rail transport'!$AG$57="no"," ",ROUND(E4025,4))</f>
        <v>0.99199999999999999</v>
      </c>
      <c r="H4025" s="110"/>
      <c r="S4025" s="110">
        <f t="shared" si="241"/>
        <v>0.99200000000000077</v>
      </c>
      <c r="T4025" s="110">
        <f>IF('3B-Air transport'!AG$66="no"," ",ROUND(S4025,4))</f>
        <v>0.99199999999999999</v>
      </c>
      <c r="U4025" s="110">
        <f>IF('3B-Air transport'!AG$67="no"," ",ROUND(S4025,4))</f>
        <v>0.99199999999999999</v>
      </c>
      <c r="V4025" s="110">
        <f>IF('3B-Air transport'!AG$68="no"," ",ROUND(S4025,4))</f>
        <v>0.99199999999999999</v>
      </c>
      <c r="W4025" s="110"/>
      <c r="AB4025" s="110">
        <f t="shared" si="242"/>
        <v>0.99200000000000077</v>
      </c>
      <c r="AC4025" s="110">
        <f>IF('3C-Water transport'!AG$56="no"," ",ROUND(AB4025,4))</f>
        <v>0.99199999999999999</v>
      </c>
      <c r="AD4025" s="110">
        <f>IF('3C-Water transport'!AG$57="no"," ",ROUND(AB4025,4))</f>
        <v>0.99199999999999999</v>
      </c>
      <c r="AE4025" s="110">
        <f>IF('3C-Water transport'!AG$58="no"," ",ROUND(AB4025,4))</f>
        <v>0.99199999999999999</v>
      </c>
    </row>
    <row r="4026" spans="5:31" x14ac:dyDescent="0.25">
      <c r="E4026" s="110">
        <f t="shared" si="240"/>
        <v>0.99300000000000077</v>
      </c>
      <c r="F4026" s="110">
        <f>IF('3A-Rail transport'!$AG$56="no"," ",ROUND(E4026,4))</f>
        <v>0.99299999999999999</v>
      </c>
      <c r="G4026" s="110">
        <f>IF('3A-Rail transport'!$AG$57="no"," ",ROUND(E4026,4))</f>
        <v>0.99299999999999999</v>
      </c>
      <c r="H4026" s="110"/>
      <c r="S4026" s="110">
        <f t="shared" si="241"/>
        <v>0.99300000000000077</v>
      </c>
      <c r="T4026" s="110">
        <f>IF('3B-Air transport'!AG$66="no"," ",ROUND(S4026,4))</f>
        <v>0.99299999999999999</v>
      </c>
      <c r="U4026" s="110">
        <f>IF('3B-Air transport'!AG$67="no"," ",ROUND(S4026,4))</f>
        <v>0.99299999999999999</v>
      </c>
      <c r="V4026" s="110">
        <f>IF('3B-Air transport'!AG$68="no"," ",ROUND(S4026,4))</f>
        <v>0.99299999999999999</v>
      </c>
      <c r="W4026" s="110"/>
      <c r="AB4026" s="110">
        <f t="shared" si="242"/>
        <v>0.99300000000000077</v>
      </c>
      <c r="AC4026" s="110">
        <f>IF('3C-Water transport'!AG$56="no"," ",ROUND(AB4026,4))</f>
        <v>0.99299999999999999</v>
      </c>
      <c r="AD4026" s="110">
        <f>IF('3C-Water transport'!AG$57="no"," ",ROUND(AB4026,4))</f>
        <v>0.99299999999999999</v>
      </c>
      <c r="AE4026" s="110">
        <f>IF('3C-Water transport'!AG$58="no"," ",ROUND(AB4026,4))</f>
        <v>0.99299999999999999</v>
      </c>
    </row>
    <row r="4027" spans="5:31" x14ac:dyDescent="0.25">
      <c r="E4027" s="110">
        <f t="shared" si="240"/>
        <v>0.99400000000000077</v>
      </c>
      <c r="F4027" s="110">
        <f>IF('3A-Rail transport'!$AG$56="no"," ",ROUND(E4027,4))</f>
        <v>0.99399999999999999</v>
      </c>
      <c r="G4027" s="110">
        <f>IF('3A-Rail transport'!$AG$57="no"," ",ROUND(E4027,4))</f>
        <v>0.99399999999999999</v>
      </c>
      <c r="H4027" s="110"/>
      <c r="S4027" s="110">
        <f t="shared" si="241"/>
        <v>0.99400000000000077</v>
      </c>
      <c r="T4027" s="110">
        <f>IF('3B-Air transport'!AG$66="no"," ",ROUND(S4027,4))</f>
        <v>0.99399999999999999</v>
      </c>
      <c r="U4027" s="110">
        <f>IF('3B-Air transport'!AG$67="no"," ",ROUND(S4027,4))</f>
        <v>0.99399999999999999</v>
      </c>
      <c r="V4027" s="110">
        <f>IF('3B-Air transport'!AG$68="no"," ",ROUND(S4027,4))</f>
        <v>0.99399999999999999</v>
      </c>
      <c r="W4027" s="110"/>
      <c r="AB4027" s="110">
        <f t="shared" si="242"/>
        <v>0.99400000000000077</v>
      </c>
      <c r="AC4027" s="110">
        <f>IF('3C-Water transport'!AG$56="no"," ",ROUND(AB4027,4))</f>
        <v>0.99399999999999999</v>
      </c>
      <c r="AD4027" s="110">
        <f>IF('3C-Water transport'!AG$57="no"," ",ROUND(AB4027,4))</f>
        <v>0.99399999999999999</v>
      </c>
      <c r="AE4027" s="110">
        <f>IF('3C-Water transport'!AG$58="no"," ",ROUND(AB4027,4))</f>
        <v>0.99399999999999999</v>
      </c>
    </row>
    <row r="4028" spans="5:31" x14ac:dyDescent="0.25">
      <c r="E4028" s="110">
        <f t="shared" si="240"/>
        <v>0.99500000000000077</v>
      </c>
      <c r="F4028" s="110">
        <f>IF('3A-Rail transport'!$AG$56="no"," ",ROUND(E4028,4))</f>
        <v>0.995</v>
      </c>
      <c r="G4028" s="110">
        <f>IF('3A-Rail transport'!$AG$57="no"," ",ROUND(E4028,4))</f>
        <v>0.995</v>
      </c>
      <c r="H4028" s="110"/>
      <c r="S4028" s="110">
        <f t="shared" si="241"/>
        <v>0.99500000000000077</v>
      </c>
      <c r="T4028" s="110">
        <f>IF('3B-Air transport'!AG$66="no"," ",ROUND(S4028,4))</f>
        <v>0.995</v>
      </c>
      <c r="U4028" s="110">
        <f>IF('3B-Air transport'!AG$67="no"," ",ROUND(S4028,4))</f>
        <v>0.995</v>
      </c>
      <c r="V4028" s="110">
        <f>IF('3B-Air transport'!AG$68="no"," ",ROUND(S4028,4))</f>
        <v>0.995</v>
      </c>
      <c r="W4028" s="110"/>
      <c r="AB4028" s="110">
        <f t="shared" si="242"/>
        <v>0.99500000000000077</v>
      </c>
      <c r="AC4028" s="110">
        <f>IF('3C-Water transport'!AG$56="no"," ",ROUND(AB4028,4))</f>
        <v>0.995</v>
      </c>
      <c r="AD4028" s="110">
        <f>IF('3C-Water transport'!AG$57="no"," ",ROUND(AB4028,4))</f>
        <v>0.995</v>
      </c>
      <c r="AE4028" s="110">
        <f>IF('3C-Water transport'!AG$58="no"," ",ROUND(AB4028,4))</f>
        <v>0.995</v>
      </c>
    </row>
    <row r="4029" spans="5:31" x14ac:dyDescent="0.25">
      <c r="E4029" s="110">
        <f t="shared" si="240"/>
        <v>0.99600000000000077</v>
      </c>
      <c r="F4029" s="110">
        <f>IF('3A-Rail transport'!$AG$56="no"," ",ROUND(E4029,4))</f>
        <v>0.996</v>
      </c>
      <c r="G4029" s="110">
        <f>IF('3A-Rail transport'!$AG$57="no"," ",ROUND(E4029,4))</f>
        <v>0.996</v>
      </c>
      <c r="H4029" s="110"/>
      <c r="S4029" s="110">
        <f t="shared" si="241"/>
        <v>0.99600000000000077</v>
      </c>
      <c r="T4029" s="110">
        <f>IF('3B-Air transport'!AG$66="no"," ",ROUND(S4029,4))</f>
        <v>0.996</v>
      </c>
      <c r="U4029" s="110">
        <f>IF('3B-Air transport'!AG$67="no"," ",ROUND(S4029,4))</f>
        <v>0.996</v>
      </c>
      <c r="V4029" s="110">
        <f>IF('3B-Air transport'!AG$68="no"," ",ROUND(S4029,4))</f>
        <v>0.996</v>
      </c>
      <c r="W4029" s="110"/>
      <c r="AB4029" s="110">
        <f t="shared" si="242"/>
        <v>0.99600000000000077</v>
      </c>
      <c r="AC4029" s="110">
        <f>IF('3C-Water transport'!AG$56="no"," ",ROUND(AB4029,4))</f>
        <v>0.996</v>
      </c>
      <c r="AD4029" s="110">
        <f>IF('3C-Water transport'!AG$57="no"," ",ROUND(AB4029,4))</f>
        <v>0.996</v>
      </c>
      <c r="AE4029" s="110">
        <f>IF('3C-Water transport'!AG$58="no"," ",ROUND(AB4029,4))</f>
        <v>0.996</v>
      </c>
    </row>
    <row r="4030" spans="5:31" x14ac:dyDescent="0.25">
      <c r="E4030" s="110">
        <f t="shared" si="240"/>
        <v>0.99700000000000077</v>
      </c>
      <c r="F4030" s="110">
        <f>IF('3A-Rail transport'!$AG$56="no"," ",ROUND(E4030,4))</f>
        <v>0.997</v>
      </c>
      <c r="G4030" s="110">
        <f>IF('3A-Rail transport'!$AG$57="no"," ",ROUND(E4030,4))</f>
        <v>0.997</v>
      </c>
      <c r="H4030" s="110"/>
      <c r="S4030" s="110">
        <f t="shared" si="241"/>
        <v>0.99700000000000077</v>
      </c>
      <c r="T4030" s="110">
        <f>IF('3B-Air transport'!AG$66="no"," ",ROUND(S4030,4))</f>
        <v>0.997</v>
      </c>
      <c r="U4030" s="110">
        <f>IF('3B-Air transport'!AG$67="no"," ",ROUND(S4030,4))</f>
        <v>0.997</v>
      </c>
      <c r="V4030" s="110">
        <f>IF('3B-Air transport'!AG$68="no"," ",ROUND(S4030,4))</f>
        <v>0.997</v>
      </c>
      <c r="W4030" s="110"/>
      <c r="AB4030" s="110">
        <f t="shared" si="242"/>
        <v>0.99700000000000077</v>
      </c>
      <c r="AC4030" s="110">
        <f>IF('3C-Water transport'!AG$56="no"," ",ROUND(AB4030,4))</f>
        <v>0.997</v>
      </c>
      <c r="AD4030" s="110">
        <f>IF('3C-Water transport'!AG$57="no"," ",ROUND(AB4030,4))</f>
        <v>0.997</v>
      </c>
      <c r="AE4030" s="110">
        <f>IF('3C-Water transport'!AG$58="no"," ",ROUND(AB4030,4))</f>
        <v>0.997</v>
      </c>
    </row>
    <row r="4031" spans="5:31" x14ac:dyDescent="0.25">
      <c r="E4031" s="110">
        <f t="shared" si="240"/>
        <v>0.99800000000000078</v>
      </c>
      <c r="F4031" s="110">
        <f>IF('3A-Rail transport'!$AG$56="no"," ",ROUND(E4031,4))</f>
        <v>0.998</v>
      </c>
      <c r="G4031" s="110">
        <f>IF('3A-Rail transport'!$AG$57="no"," ",ROUND(E4031,4))</f>
        <v>0.998</v>
      </c>
      <c r="H4031" s="110"/>
      <c r="S4031" s="110">
        <f t="shared" si="241"/>
        <v>0.99800000000000078</v>
      </c>
      <c r="T4031" s="110">
        <f>IF('3B-Air transport'!AG$66="no"," ",ROUND(S4031,4))</f>
        <v>0.998</v>
      </c>
      <c r="U4031" s="110">
        <f>IF('3B-Air transport'!AG$67="no"," ",ROUND(S4031,4))</f>
        <v>0.998</v>
      </c>
      <c r="V4031" s="110">
        <f>IF('3B-Air transport'!AG$68="no"," ",ROUND(S4031,4))</f>
        <v>0.998</v>
      </c>
      <c r="W4031" s="110"/>
      <c r="AB4031" s="110">
        <f t="shared" si="242"/>
        <v>0.99800000000000078</v>
      </c>
      <c r="AC4031" s="110">
        <f>IF('3C-Water transport'!AG$56="no"," ",ROUND(AB4031,4))</f>
        <v>0.998</v>
      </c>
      <c r="AD4031" s="110">
        <f>IF('3C-Water transport'!AG$57="no"," ",ROUND(AB4031,4))</f>
        <v>0.998</v>
      </c>
      <c r="AE4031" s="110">
        <f>IF('3C-Water transport'!AG$58="no"," ",ROUND(AB4031,4))</f>
        <v>0.998</v>
      </c>
    </row>
    <row r="4032" spans="5:31" x14ac:dyDescent="0.25">
      <c r="E4032" s="110">
        <f t="shared" si="240"/>
        <v>0.99900000000000078</v>
      </c>
      <c r="F4032" s="110">
        <f>IF('3A-Rail transport'!$AG$56="no"," ",ROUND(E4032,4))</f>
        <v>0.999</v>
      </c>
      <c r="G4032" s="110">
        <f>IF('3A-Rail transport'!$AG$57="no"," ",ROUND(E4032,4))</f>
        <v>0.999</v>
      </c>
      <c r="H4032" s="110"/>
      <c r="S4032" s="110">
        <f t="shared" si="241"/>
        <v>0.99900000000000078</v>
      </c>
      <c r="T4032" s="110">
        <f>IF('3B-Air transport'!AG$66="no"," ",ROUND(S4032,4))</f>
        <v>0.999</v>
      </c>
      <c r="U4032" s="110">
        <f>IF('3B-Air transport'!AG$67="no"," ",ROUND(S4032,4))</f>
        <v>0.999</v>
      </c>
      <c r="V4032" s="110">
        <f>IF('3B-Air transport'!AG$68="no"," ",ROUND(S4032,4))</f>
        <v>0.999</v>
      </c>
      <c r="W4032" s="110"/>
      <c r="AB4032" s="110">
        <f t="shared" si="242"/>
        <v>0.99900000000000078</v>
      </c>
      <c r="AC4032" s="110">
        <f>IF('3C-Water transport'!AG$56="no"," ",ROUND(AB4032,4))</f>
        <v>0.999</v>
      </c>
      <c r="AD4032" s="110">
        <f>IF('3C-Water transport'!AG$57="no"," ",ROUND(AB4032,4))</f>
        <v>0.999</v>
      </c>
      <c r="AE4032" s="110">
        <f>IF('3C-Water transport'!AG$58="no"," ",ROUND(AB4032,4))</f>
        <v>0.999</v>
      </c>
    </row>
    <row r="4033" spans="1:31" x14ac:dyDescent="0.25">
      <c r="E4033" s="110">
        <f t="shared" si="240"/>
        <v>1.0000000000000007</v>
      </c>
      <c r="F4033" s="110">
        <f>IF('3A-Rail transport'!$AG$56="no"," ",ROUND(E4033,4))</f>
        <v>1</v>
      </c>
      <c r="G4033" s="110">
        <f>IF('3A-Rail transport'!$AG$57="no"," ",ROUND(E4033,4))</f>
        <v>1</v>
      </c>
      <c r="H4033" s="110"/>
      <c r="S4033" s="110">
        <f t="shared" si="241"/>
        <v>1.0000000000000007</v>
      </c>
      <c r="T4033" s="110">
        <f>IF('3B-Air transport'!AG$66="no"," ",ROUND(S4033,4))</f>
        <v>1</v>
      </c>
      <c r="U4033" s="110">
        <f>IF('3B-Air transport'!AG$67="no"," ",ROUND(S4033,4))</f>
        <v>1</v>
      </c>
      <c r="V4033" s="110">
        <f>IF('3B-Air transport'!AG$68="no"," ",ROUND(S4033,4))</f>
        <v>1</v>
      </c>
      <c r="W4033" s="110"/>
      <c r="AB4033" s="110">
        <f t="shared" si="242"/>
        <v>1.0000000000000007</v>
      </c>
      <c r="AC4033" s="110">
        <f>IF('3C-Water transport'!AG$56="no"," ",ROUND(AB4033,4))</f>
        <v>1</v>
      </c>
      <c r="AD4033" s="110">
        <f>IF('3C-Water transport'!AG$57="no"," ",ROUND(AB4033,4))</f>
        <v>1</v>
      </c>
      <c r="AE4033" s="110">
        <f>IF('3C-Water transport'!AG$58="no"," ",ROUND(AB4033,4))</f>
        <v>1</v>
      </c>
    </row>
    <row r="4041" spans="1:31" ht="23" x14ac:dyDescent="0.25">
      <c r="E4041" s="9" t="s">
        <v>73</v>
      </c>
      <c r="F4041" s="109">
        <f>IF(LEFT(F4043,14)="not applicable",1,COUNT(F4043:F5043))</f>
        <v>1001</v>
      </c>
      <c r="G4041" s="109">
        <f t="shared" ref="G4041" si="243">IF(LEFT(G4043,14)="not applicable",1,COUNT(G4043:G5043))</f>
        <v>1001</v>
      </c>
      <c r="S4041" s="9" t="s">
        <v>73</v>
      </c>
      <c r="T4041" s="109">
        <f>IF(LEFT(T4043,14)="not applicable",1,COUNT(T4043:T5043))</f>
        <v>1001</v>
      </c>
      <c r="U4041" s="109">
        <f t="shared" ref="U4041:V4041" si="244">IF(LEFT(U4043,14)="not applicable",1,COUNT(U4043:U5043))</f>
        <v>1001</v>
      </c>
      <c r="V4041" s="109">
        <f t="shared" si="244"/>
        <v>1001</v>
      </c>
      <c r="AB4041" s="9" t="s">
        <v>73</v>
      </c>
      <c r="AC4041" s="109">
        <f>IF(LEFT(AC4043,14)="not applicable",1,COUNT(AC4043:AC5043))</f>
        <v>1001</v>
      </c>
      <c r="AD4041" s="109">
        <f t="shared" ref="AD4041:AE4041" si="245">IF(LEFT(AD4043,14)="not applicable",1,COUNT(AD4043:AD5043))</f>
        <v>1001</v>
      </c>
      <c r="AE4041" s="109">
        <f t="shared" si="245"/>
        <v>1001</v>
      </c>
    </row>
    <row r="4042" spans="1:31" ht="23" x14ac:dyDescent="0.25">
      <c r="A4042" s="109" t="s">
        <v>1311</v>
      </c>
      <c r="F4042" s="109" t="s">
        <v>690</v>
      </c>
      <c r="G4042" s="109" t="s">
        <v>691</v>
      </c>
      <c r="S4042" s="9" t="s">
        <v>89</v>
      </c>
      <c r="T4042" s="109" t="s">
        <v>700</v>
      </c>
      <c r="U4042" s="109" t="s">
        <v>701</v>
      </c>
      <c r="V4042" s="109" t="s">
        <v>702</v>
      </c>
      <c r="AB4042" s="9"/>
      <c r="AC4042" s="109" t="s">
        <v>714</v>
      </c>
      <c r="AD4042" s="109" t="s">
        <v>715</v>
      </c>
      <c r="AE4042" s="109" t="s">
        <v>716</v>
      </c>
    </row>
    <row r="4043" spans="1:31" x14ac:dyDescent="0.25">
      <c r="A4043" s="109" t="s">
        <v>1312</v>
      </c>
      <c r="E4043" s="110">
        <v>0</v>
      </c>
      <c r="F4043" s="110">
        <f>IF('3A-Rail transport'!$AI$56="no","not applicable (Q3a.2.6 answered with 'no')",ROUND(E4043,4))</f>
        <v>0</v>
      </c>
      <c r="G4043" s="110">
        <f>IF('3A-Rail transport'!$AI$57="no","not applicable (Q3a.2.6 answered with 'no')",ROUND(E4043,4))</f>
        <v>0</v>
      </c>
      <c r="H4043" s="110"/>
      <c r="S4043" s="110">
        <v>0</v>
      </c>
      <c r="T4043" s="110">
        <f>IF('3B-Air transport'!AI$66="no","not applicable (Q3b.1.6 answered with 'no')",ROUND(S4043,4))</f>
        <v>0</v>
      </c>
      <c r="U4043" s="110">
        <f>IF('3B-Air transport'!AI$67="no","not applicable (Q3b.1.6 answered with 'no')",ROUND(S4043,4))</f>
        <v>0</v>
      </c>
      <c r="V4043" s="110">
        <f>IF('3B-Air transport'!AI$68="no","not applicable (Q3b.1.6 answered with 'no')",ROUND(S4043,4))</f>
        <v>0</v>
      </c>
      <c r="W4043" s="110"/>
      <c r="AB4043" s="110">
        <v>0</v>
      </c>
      <c r="AC4043" s="110">
        <f>IF('3C-Water transport'!AI56="no","not applicable (Q3c.1.6 answered with 'no')",ROUND(AB4043,4))</f>
        <v>0</v>
      </c>
      <c r="AD4043" s="110">
        <f>IF('3C-Water transport'!AI57="no","not applicable (Q3c.1.6 answered with 'no')",ROUND(AB4043,4))</f>
        <v>0</v>
      </c>
      <c r="AE4043" s="110">
        <f>IF('3C-Water transport'!AI58="no","not applicable (Q3c.1.6 answered with 'no')",ROUND(AB4043,4))</f>
        <v>0</v>
      </c>
    </row>
    <row r="4044" spans="1:31" x14ac:dyDescent="0.25">
      <c r="E4044" s="110">
        <f t="shared" ref="E4044:E4107" si="246">E4043+0.001</f>
        <v>1E-3</v>
      </c>
      <c r="F4044" s="110">
        <f>IF('3A-Rail transport'!$AI$56="no"," ",ROUND(E4044,4))</f>
        <v>1E-3</v>
      </c>
      <c r="G4044" s="110">
        <f>IF('3A-Rail transport'!$AI$57="no"," ",ROUND(E4044,4))</f>
        <v>1E-3</v>
      </c>
      <c r="H4044" s="110"/>
      <c r="S4044" s="110">
        <f t="shared" ref="S4044:S4107" si="247">S4043+0.001</f>
        <v>1E-3</v>
      </c>
      <c r="T4044" s="110">
        <f>IF('3B-Air transport'!AI$66="no"," ",ROUND(S4044,4))</f>
        <v>1E-3</v>
      </c>
      <c r="U4044" s="110">
        <f>IF('3B-Air transport'!AI$67="no"," ",ROUND(S4044,4))</f>
        <v>1E-3</v>
      </c>
      <c r="V4044" s="110">
        <f>IF('3B-Air transport'!AI$68="no"," ",ROUND(S4044,4))</f>
        <v>1E-3</v>
      </c>
      <c r="W4044" s="110"/>
      <c r="AB4044" s="110">
        <f t="shared" ref="AB4044:AB4107" si="248">AB4043+0.001</f>
        <v>1E-3</v>
      </c>
      <c r="AC4044" s="110">
        <f>IF('3C-Water transport'!AI$56="no"," ",ROUND(AB4044,4))</f>
        <v>1E-3</v>
      </c>
      <c r="AD4044" s="110">
        <f>IF('3C-Water transport'!AI$57="no"," ",ROUND(AB4044,4))</f>
        <v>1E-3</v>
      </c>
      <c r="AE4044" s="110">
        <f>IF('3C-Water transport'!AI$58="no"," ",ROUND(AB4044,4))</f>
        <v>1E-3</v>
      </c>
    </row>
    <row r="4045" spans="1:31" x14ac:dyDescent="0.25">
      <c r="E4045" s="110">
        <f t="shared" si="246"/>
        <v>2E-3</v>
      </c>
      <c r="F4045" s="110">
        <f>IF('3A-Rail transport'!$AI$56="no"," ",ROUND(E4045,4))</f>
        <v>2E-3</v>
      </c>
      <c r="G4045" s="110">
        <f>IF('3A-Rail transport'!$AI$57="no"," ",ROUND(E4045,4))</f>
        <v>2E-3</v>
      </c>
      <c r="H4045" s="110"/>
      <c r="S4045" s="110">
        <f t="shared" si="247"/>
        <v>2E-3</v>
      </c>
      <c r="T4045" s="110">
        <f>IF('3B-Air transport'!AI$66="no"," ",ROUND(S4045,4))</f>
        <v>2E-3</v>
      </c>
      <c r="U4045" s="110">
        <f>IF('3B-Air transport'!AI$67="no"," ",ROUND(S4045,4))</f>
        <v>2E-3</v>
      </c>
      <c r="V4045" s="110">
        <f>IF('3B-Air transport'!AI$68="no"," ",ROUND(S4045,4))</f>
        <v>2E-3</v>
      </c>
      <c r="W4045" s="110"/>
      <c r="AB4045" s="110">
        <f t="shared" si="248"/>
        <v>2E-3</v>
      </c>
      <c r="AC4045" s="110">
        <f>IF('3C-Water transport'!AI$56="no"," ",ROUND(AB4045,4))</f>
        <v>2E-3</v>
      </c>
      <c r="AD4045" s="110">
        <f>IF('3C-Water transport'!AI$57="no"," ",ROUND(AB4045,4))</f>
        <v>2E-3</v>
      </c>
      <c r="AE4045" s="110">
        <f>IF('3C-Water transport'!AI$58="no"," ",ROUND(AB4045,4))</f>
        <v>2E-3</v>
      </c>
    </row>
    <row r="4046" spans="1:31" x14ac:dyDescent="0.25">
      <c r="E4046" s="110">
        <f t="shared" si="246"/>
        <v>3.0000000000000001E-3</v>
      </c>
      <c r="F4046" s="110">
        <f>IF('3A-Rail transport'!$AI$56="no"," ",ROUND(E4046,4))</f>
        <v>3.0000000000000001E-3</v>
      </c>
      <c r="G4046" s="110">
        <f>IF('3A-Rail transport'!$AI$57="no"," ",ROUND(E4046,4))</f>
        <v>3.0000000000000001E-3</v>
      </c>
      <c r="H4046" s="110"/>
      <c r="S4046" s="110">
        <f t="shared" si="247"/>
        <v>3.0000000000000001E-3</v>
      </c>
      <c r="T4046" s="110">
        <f>IF('3B-Air transport'!AI$66="no"," ",ROUND(S4046,4))</f>
        <v>3.0000000000000001E-3</v>
      </c>
      <c r="U4046" s="110">
        <f>IF('3B-Air transport'!AI$67="no"," ",ROUND(S4046,4))</f>
        <v>3.0000000000000001E-3</v>
      </c>
      <c r="V4046" s="110">
        <f>IF('3B-Air transport'!AI$68="no"," ",ROUND(S4046,4))</f>
        <v>3.0000000000000001E-3</v>
      </c>
      <c r="W4046" s="110"/>
      <c r="AB4046" s="110">
        <f t="shared" si="248"/>
        <v>3.0000000000000001E-3</v>
      </c>
      <c r="AC4046" s="110">
        <f>IF('3C-Water transport'!AI$56="no"," ",ROUND(AB4046,4))</f>
        <v>3.0000000000000001E-3</v>
      </c>
      <c r="AD4046" s="110">
        <f>IF('3C-Water transport'!AI$57="no"," ",ROUND(AB4046,4))</f>
        <v>3.0000000000000001E-3</v>
      </c>
      <c r="AE4046" s="110">
        <f>IF('3C-Water transport'!AI$58="no"," ",ROUND(AB4046,4))</f>
        <v>3.0000000000000001E-3</v>
      </c>
    </row>
    <row r="4047" spans="1:31" x14ac:dyDescent="0.25">
      <c r="E4047" s="110">
        <f t="shared" si="246"/>
        <v>4.0000000000000001E-3</v>
      </c>
      <c r="F4047" s="110">
        <f>IF('3A-Rail transport'!$AI$56="no"," ",ROUND(E4047,4))</f>
        <v>4.0000000000000001E-3</v>
      </c>
      <c r="G4047" s="110">
        <f>IF('3A-Rail transport'!$AI$57="no"," ",ROUND(E4047,4))</f>
        <v>4.0000000000000001E-3</v>
      </c>
      <c r="H4047" s="110"/>
      <c r="S4047" s="110">
        <f t="shared" si="247"/>
        <v>4.0000000000000001E-3</v>
      </c>
      <c r="T4047" s="110">
        <f>IF('3B-Air transport'!AI$66="no"," ",ROUND(S4047,4))</f>
        <v>4.0000000000000001E-3</v>
      </c>
      <c r="U4047" s="110">
        <f>IF('3B-Air transport'!AI$67="no"," ",ROUND(S4047,4))</f>
        <v>4.0000000000000001E-3</v>
      </c>
      <c r="V4047" s="110">
        <f>IF('3B-Air transport'!AI$68="no"," ",ROUND(S4047,4))</f>
        <v>4.0000000000000001E-3</v>
      </c>
      <c r="W4047" s="110"/>
      <c r="AB4047" s="110">
        <f t="shared" si="248"/>
        <v>4.0000000000000001E-3</v>
      </c>
      <c r="AC4047" s="110">
        <f>IF('3C-Water transport'!AI$56="no"," ",ROUND(AB4047,4))</f>
        <v>4.0000000000000001E-3</v>
      </c>
      <c r="AD4047" s="110">
        <f>IF('3C-Water transport'!AI$57="no"," ",ROUND(AB4047,4))</f>
        <v>4.0000000000000001E-3</v>
      </c>
      <c r="AE4047" s="110">
        <f>IF('3C-Water transport'!AI$58="no"," ",ROUND(AB4047,4))</f>
        <v>4.0000000000000001E-3</v>
      </c>
    </row>
    <row r="4048" spans="1:31" x14ac:dyDescent="0.25">
      <c r="E4048" s="110">
        <f t="shared" si="246"/>
        <v>5.0000000000000001E-3</v>
      </c>
      <c r="F4048" s="110">
        <f>IF('3A-Rail transport'!$AI$56="no"," ",ROUND(E4048,4))</f>
        <v>5.0000000000000001E-3</v>
      </c>
      <c r="G4048" s="110">
        <f>IF('3A-Rail transport'!$AI$57="no"," ",ROUND(E4048,4))</f>
        <v>5.0000000000000001E-3</v>
      </c>
      <c r="H4048" s="110"/>
      <c r="S4048" s="110">
        <f t="shared" si="247"/>
        <v>5.0000000000000001E-3</v>
      </c>
      <c r="T4048" s="110">
        <f>IF('3B-Air transport'!AI$66="no"," ",ROUND(S4048,4))</f>
        <v>5.0000000000000001E-3</v>
      </c>
      <c r="U4048" s="110">
        <f>IF('3B-Air transport'!AI$67="no"," ",ROUND(S4048,4))</f>
        <v>5.0000000000000001E-3</v>
      </c>
      <c r="V4048" s="110">
        <f>IF('3B-Air transport'!AI$68="no"," ",ROUND(S4048,4))</f>
        <v>5.0000000000000001E-3</v>
      </c>
      <c r="W4048" s="110"/>
      <c r="AB4048" s="110">
        <f t="shared" si="248"/>
        <v>5.0000000000000001E-3</v>
      </c>
      <c r="AC4048" s="110">
        <f>IF('3C-Water transport'!AI$56="no"," ",ROUND(AB4048,4))</f>
        <v>5.0000000000000001E-3</v>
      </c>
      <c r="AD4048" s="110">
        <f>IF('3C-Water transport'!AI$57="no"," ",ROUND(AB4048,4))</f>
        <v>5.0000000000000001E-3</v>
      </c>
      <c r="AE4048" s="110">
        <f>IF('3C-Water transport'!AI$58="no"," ",ROUND(AB4048,4))</f>
        <v>5.0000000000000001E-3</v>
      </c>
    </row>
    <row r="4049" spans="5:31" x14ac:dyDescent="0.25">
      <c r="E4049" s="110">
        <f t="shared" si="246"/>
        <v>6.0000000000000001E-3</v>
      </c>
      <c r="F4049" s="110">
        <f>IF('3A-Rail transport'!$AI$56="no"," ",ROUND(E4049,4))</f>
        <v>6.0000000000000001E-3</v>
      </c>
      <c r="G4049" s="110">
        <f>IF('3A-Rail transport'!$AI$57="no"," ",ROUND(E4049,4))</f>
        <v>6.0000000000000001E-3</v>
      </c>
      <c r="H4049" s="110"/>
      <c r="S4049" s="110">
        <f t="shared" si="247"/>
        <v>6.0000000000000001E-3</v>
      </c>
      <c r="T4049" s="110">
        <f>IF('3B-Air transport'!AI$66="no"," ",ROUND(S4049,4))</f>
        <v>6.0000000000000001E-3</v>
      </c>
      <c r="U4049" s="110">
        <f>IF('3B-Air transport'!AI$67="no"," ",ROUND(S4049,4))</f>
        <v>6.0000000000000001E-3</v>
      </c>
      <c r="V4049" s="110">
        <f>IF('3B-Air transport'!AI$68="no"," ",ROUND(S4049,4))</f>
        <v>6.0000000000000001E-3</v>
      </c>
      <c r="W4049" s="110"/>
      <c r="AB4049" s="110">
        <f t="shared" si="248"/>
        <v>6.0000000000000001E-3</v>
      </c>
      <c r="AC4049" s="110">
        <f>IF('3C-Water transport'!AI$56="no"," ",ROUND(AB4049,4))</f>
        <v>6.0000000000000001E-3</v>
      </c>
      <c r="AD4049" s="110">
        <f>IF('3C-Water transport'!AI$57="no"," ",ROUND(AB4049,4))</f>
        <v>6.0000000000000001E-3</v>
      </c>
      <c r="AE4049" s="110">
        <f>IF('3C-Water transport'!AI$58="no"," ",ROUND(AB4049,4))</f>
        <v>6.0000000000000001E-3</v>
      </c>
    </row>
    <row r="4050" spans="5:31" x14ac:dyDescent="0.25">
      <c r="E4050" s="110">
        <f t="shared" si="246"/>
        <v>7.0000000000000001E-3</v>
      </c>
      <c r="F4050" s="110">
        <f>IF('3A-Rail transport'!$AI$56="no"," ",ROUND(E4050,4))</f>
        <v>7.0000000000000001E-3</v>
      </c>
      <c r="G4050" s="110">
        <f>IF('3A-Rail transport'!$AI$57="no"," ",ROUND(E4050,4))</f>
        <v>7.0000000000000001E-3</v>
      </c>
      <c r="H4050" s="110"/>
      <c r="S4050" s="110">
        <f t="shared" si="247"/>
        <v>7.0000000000000001E-3</v>
      </c>
      <c r="T4050" s="110">
        <f>IF('3B-Air transport'!AI$66="no"," ",ROUND(S4050,4))</f>
        <v>7.0000000000000001E-3</v>
      </c>
      <c r="U4050" s="110">
        <f>IF('3B-Air transport'!AI$67="no"," ",ROUND(S4050,4))</f>
        <v>7.0000000000000001E-3</v>
      </c>
      <c r="V4050" s="110">
        <f>IF('3B-Air transport'!AI$68="no"," ",ROUND(S4050,4))</f>
        <v>7.0000000000000001E-3</v>
      </c>
      <c r="W4050" s="110"/>
      <c r="AB4050" s="110">
        <f t="shared" si="248"/>
        <v>7.0000000000000001E-3</v>
      </c>
      <c r="AC4050" s="110">
        <f>IF('3C-Water transport'!AI$56="no"," ",ROUND(AB4050,4))</f>
        <v>7.0000000000000001E-3</v>
      </c>
      <c r="AD4050" s="110">
        <f>IF('3C-Water transport'!AI$57="no"," ",ROUND(AB4050,4))</f>
        <v>7.0000000000000001E-3</v>
      </c>
      <c r="AE4050" s="110">
        <f>IF('3C-Water transport'!AI$58="no"," ",ROUND(AB4050,4))</f>
        <v>7.0000000000000001E-3</v>
      </c>
    </row>
    <row r="4051" spans="5:31" x14ac:dyDescent="0.25">
      <c r="E4051" s="110">
        <f t="shared" si="246"/>
        <v>8.0000000000000002E-3</v>
      </c>
      <c r="F4051" s="110">
        <f>IF('3A-Rail transport'!$AI$56="no"," ",ROUND(E4051,4))</f>
        <v>8.0000000000000002E-3</v>
      </c>
      <c r="G4051" s="110">
        <f>IF('3A-Rail transport'!$AI$57="no"," ",ROUND(E4051,4))</f>
        <v>8.0000000000000002E-3</v>
      </c>
      <c r="H4051" s="110"/>
      <c r="S4051" s="110">
        <f t="shared" si="247"/>
        <v>8.0000000000000002E-3</v>
      </c>
      <c r="T4051" s="110">
        <f>IF('3B-Air transport'!AI$66="no"," ",ROUND(S4051,4))</f>
        <v>8.0000000000000002E-3</v>
      </c>
      <c r="U4051" s="110">
        <f>IF('3B-Air transport'!AI$67="no"," ",ROUND(S4051,4))</f>
        <v>8.0000000000000002E-3</v>
      </c>
      <c r="V4051" s="110">
        <f>IF('3B-Air transport'!AI$68="no"," ",ROUND(S4051,4))</f>
        <v>8.0000000000000002E-3</v>
      </c>
      <c r="W4051" s="110"/>
      <c r="AB4051" s="110">
        <f t="shared" si="248"/>
        <v>8.0000000000000002E-3</v>
      </c>
      <c r="AC4051" s="110">
        <f>IF('3C-Water transport'!AI$56="no"," ",ROUND(AB4051,4))</f>
        <v>8.0000000000000002E-3</v>
      </c>
      <c r="AD4051" s="110">
        <f>IF('3C-Water transport'!AI$57="no"," ",ROUND(AB4051,4))</f>
        <v>8.0000000000000002E-3</v>
      </c>
      <c r="AE4051" s="110">
        <f>IF('3C-Water transport'!AI$58="no"," ",ROUND(AB4051,4))</f>
        <v>8.0000000000000002E-3</v>
      </c>
    </row>
    <row r="4052" spans="5:31" x14ac:dyDescent="0.25">
      <c r="E4052" s="110">
        <f t="shared" si="246"/>
        <v>9.0000000000000011E-3</v>
      </c>
      <c r="F4052" s="110">
        <f>IF('3A-Rail transport'!$AI$56="no"," ",ROUND(E4052,4))</f>
        <v>8.9999999999999993E-3</v>
      </c>
      <c r="G4052" s="110">
        <f>IF('3A-Rail transport'!$AI$57="no"," ",ROUND(E4052,4))</f>
        <v>8.9999999999999993E-3</v>
      </c>
      <c r="H4052" s="110"/>
      <c r="S4052" s="110">
        <f t="shared" si="247"/>
        <v>9.0000000000000011E-3</v>
      </c>
      <c r="T4052" s="110">
        <f>IF('3B-Air transport'!AI$66="no"," ",ROUND(S4052,4))</f>
        <v>8.9999999999999993E-3</v>
      </c>
      <c r="U4052" s="110">
        <f>IF('3B-Air transport'!AI$67="no"," ",ROUND(S4052,4))</f>
        <v>8.9999999999999993E-3</v>
      </c>
      <c r="V4052" s="110">
        <f>IF('3B-Air transport'!AI$68="no"," ",ROUND(S4052,4))</f>
        <v>8.9999999999999993E-3</v>
      </c>
      <c r="W4052" s="110"/>
      <c r="AB4052" s="110">
        <f t="shared" si="248"/>
        <v>9.0000000000000011E-3</v>
      </c>
      <c r="AC4052" s="110">
        <f>IF('3C-Water transport'!AI$56="no"," ",ROUND(AB4052,4))</f>
        <v>8.9999999999999993E-3</v>
      </c>
      <c r="AD4052" s="110">
        <f>IF('3C-Water transport'!AI$57="no"," ",ROUND(AB4052,4))</f>
        <v>8.9999999999999993E-3</v>
      </c>
      <c r="AE4052" s="110">
        <f>IF('3C-Water transport'!AI$58="no"," ",ROUND(AB4052,4))</f>
        <v>8.9999999999999993E-3</v>
      </c>
    </row>
    <row r="4053" spans="5:31" x14ac:dyDescent="0.25">
      <c r="E4053" s="110">
        <f t="shared" si="246"/>
        <v>1.0000000000000002E-2</v>
      </c>
      <c r="F4053" s="110">
        <f>IF('3A-Rail transport'!$AI$56="no"," ",ROUND(E4053,4))</f>
        <v>0.01</v>
      </c>
      <c r="G4053" s="110">
        <f>IF('3A-Rail transport'!$AI$57="no"," ",ROUND(E4053,4))</f>
        <v>0.01</v>
      </c>
      <c r="H4053" s="110"/>
      <c r="S4053" s="110">
        <f t="shared" si="247"/>
        <v>1.0000000000000002E-2</v>
      </c>
      <c r="T4053" s="110">
        <f>IF('3B-Air transport'!AI$66="no"," ",ROUND(S4053,4))</f>
        <v>0.01</v>
      </c>
      <c r="U4053" s="110">
        <f>IF('3B-Air transport'!AI$67="no"," ",ROUND(S4053,4))</f>
        <v>0.01</v>
      </c>
      <c r="V4053" s="110">
        <f>IF('3B-Air transport'!AI$68="no"," ",ROUND(S4053,4))</f>
        <v>0.01</v>
      </c>
      <c r="W4053" s="110"/>
      <c r="AB4053" s="110">
        <f t="shared" si="248"/>
        <v>1.0000000000000002E-2</v>
      </c>
      <c r="AC4053" s="110">
        <f>IF('3C-Water transport'!AI$56="no"," ",ROUND(AB4053,4))</f>
        <v>0.01</v>
      </c>
      <c r="AD4053" s="110">
        <f>IF('3C-Water transport'!AI$57="no"," ",ROUND(AB4053,4))</f>
        <v>0.01</v>
      </c>
      <c r="AE4053" s="110">
        <f>IF('3C-Water transport'!AI$58="no"," ",ROUND(AB4053,4))</f>
        <v>0.01</v>
      </c>
    </row>
    <row r="4054" spans="5:31" x14ac:dyDescent="0.25">
      <c r="E4054" s="110">
        <f t="shared" si="246"/>
        <v>1.1000000000000003E-2</v>
      </c>
      <c r="F4054" s="110">
        <f>IF('3A-Rail transport'!$AI$56="no"," ",ROUND(E4054,4))</f>
        <v>1.0999999999999999E-2</v>
      </c>
      <c r="G4054" s="110">
        <f>IF('3A-Rail transport'!$AI$57="no"," ",ROUND(E4054,4))</f>
        <v>1.0999999999999999E-2</v>
      </c>
      <c r="H4054" s="110"/>
      <c r="S4054" s="110">
        <f t="shared" si="247"/>
        <v>1.1000000000000003E-2</v>
      </c>
      <c r="T4054" s="110">
        <f>IF('3B-Air transport'!AI$66="no"," ",ROUND(S4054,4))</f>
        <v>1.0999999999999999E-2</v>
      </c>
      <c r="U4054" s="110">
        <f>IF('3B-Air transport'!AI$67="no"," ",ROUND(S4054,4))</f>
        <v>1.0999999999999999E-2</v>
      </c>
      <c r="V4054" s="110">
        <f>IF('3B-Air transport'!AI$68="no"," ",ROUND(S4054,4))</f>
        <v>1.0999999999999999E-2</v>
      </c>
      <c r="W4054" s="110"/>
      <c r="AB4054" s="110">
        <f t="shared" si="248"/>
        <v>1.1000000000000003E-2</v>
      </c>
      <c r="AC4054" s="110">
        <f>IF('3C-Water transport'!AI$56="no"," ",ROUND(AB4054,4))</f>
        <v>1.0999999999999999E-2</v>
      </c>
      <c r="AD4054" s="110">
        <f>IF('3C-Water transport'!AI$57="no"," ",ROUND(AB4054,4))</f>
        <v>1.0999999999999999E-2</v>
      </c>
      <c r="AE4054" s="110">
        <f>IF('3C-Water transport'!AI$58="no"," ",ROUND(AB4054,4))</f>
        <v>1.0999999999999999E-2</v>
      </c>
    </row>
    <row r="4055" spans="5:31" x14ac:dyDescent="0.25">
      <c r="E4055" s="110">
        <f t="shared" si="246"/>
        <v>1.2000000000000004E-2</v>
      </c>
      <c r="F4055" s="110">
        <f>IF('3A-Rail transport'!$AI$56="no"," ",ROUND(E4055,4))</f>
        <v>1.2E-2</v>
      </c>
      <c r="G4055" s="110">
        <f>IF('3A-Rail transport'!$AI$57="no"," ",ROUND(E4055,4))</f>
        <v>1.2E-2</v>
      </c>
      <c r="H4055" s="110"/>
      <c r="S4055" s="110">
        <f t="shared" si="247"/>
        <v>1.2000000000000004E-2</v>
      </c>
      <c r="T4055" s="110">
        <f>IF('3B-Air transport'!AI$66="no"," ",ROUND(S4055,4))</f>
        <v>1.2E-2</v>
      </c>
      <c r="U4055" s="110">
        <f>IF('3B-Air transport'!AI$67="no"," ",ROUND(S4055,4))</f>
        <v>1.2E-2</v>
      </c>
      <c r="V4055" s="110">
        <f>IF('3B-Air transport'!AI$68="no"," ",ROUND(S4055,4))</f>
        <v>1.2E-2</v>
      </c>
      <c r="W4055" s="110"/>
      <c r="AB4055" s="110">
        <f t="shared" si="248"/>
        <v>1.2000000000000004E-2</v>
      </c>
      <c r="AC4055" s="110">
        <f>IF('3C-Water transport'!AI$56="no"," ",ROUND(AB4055,4))</f>
        <v>1.2E-2</v>
      </c>
      <c r="AD4055" s="110">
        <f>IF('3C-Water transport'!AI$57="no"," ",ROUND(AB4055,4))</f>
        <v>1.2E-2</v>
      </c>
      <c r="AE4055" s="110">
        <f>IF('3C-Water transport'!AI$58="no"," ",ROUND(AB4055,4))</f>
        <v>1.2E-2</v>
      </c>
    </row>
    <row r="4056" spans="5:31" x14ac:dyDescent="0.25">
      <c r="E4056" s="110">
        <f t="shared" si="246"/>
        <v>1.3000000000000005E-2</v>
      </c>
      <c r="F4056" s="110">
        <f>IF('3A-Rail transport'!$AI$56="no"," ",ROUND(E4056,4))</f>
        <v>1.2999999999999999E-2</v>
      </c>
      <c r="G4056" s="110">
        <f>IF('3A-Rail transport'!$AI$57="no"," ",ROUND(E4056,4))</f>
        <v>1.2999999999999999E-2</v>
      </c>
      <c r="H4056" s="110"/>
      <c r="S4056" s="110">
        <f t="shared" si="247"/>
        <v>1.3000000000000005E-2</v>
      </c>
      <c r="T4056" s="110">
        <f>IF('3B-Air transport'!AI$66="no"," ",ROUND(S4056,4))</f>
        <v>1.2999999999999999E-2</v>
      </c>
      <c r="U4056" s="110">
        <f>IF('3B-Air transport'!AI$67="no"," ",ROUND(S4056,4))</f>
        <v>1.2999999999999999E-2</v>
      </c>
      <c r="V4056" s="110">
        <f>IF('3B-Air transport'!AI$68="no"," ",ROUND(S4056,4))</f>
        <v>1.2999999999999999E-2</v>
      </c>
      <c r="W4056" s="110"/>
      <c r="AB4056" s="110">
        <f t="shared" si="248"/>
        <v>1.3000000000000005E-2</v>
      </c>
      <c r="AC4056" s="110">
        <f>IF('3C-Water transport'!AI$56="no"," ",ROUND(AB4056,4))</f>
        <v>1.2999999999999999E-2</v>
      </c>
      <c r="AD4056" s="110">
        <f>IF('3C-Water transport'!AI$57="no"," ",ROUND(AB4056,4))</f>
        <v>1.2999999999999999E-2</v>
      </c>
      <c r="AE4056" s="110">
        <f>IF('3C-Water transport'!AI$58="no"," ",ROUND(AB4056,4))</f>
        <v>1.2999999999999999E-2</v>
      </c>
    </row>
    <row r="4057" spans="5:31" x14ac:dyDescent="0.25">
      <c r="E4057" s="110">
        <f t="shared" si="246"/>
        <v>1.4000000000000005E-2</v>
      </c>
      <c r="F4057" s="110">
        <f>IF('3A-Rail transport'!$AI$56="no"," ",ROUND(E4057,4))</f>
        <v>1.4E-2</v>
      </c>
      <c r="G4057" s="110">
        <f>IF('3A-Rail transport'!$AI$57="no"," ",ROUND(E4057,4))</f>
        <v>1.4E-2</v>
      </c>
      <c r="H4057" s="110"/>
      <c r="S4057" s="110">
        <f t="shared" si="247"/>
        <v>1.4000000000000005E-2</v>
      </c>
      <c r="T4057" s="110">
        <f>IF('3B-Air transport'!AI$66="no"," ",ROUND(S4057,4))</f>
        <v>1.4E-2</v>
      </c>
      <c r="U4057" s="110">
        <f>IF('3B-Air transport'!AI$67="no"," ",ROUND(S4057,4))</f>
        <v>1.4E-2</v>
      </c>
      <c r="V4057" s="110">
        <f>IF('3B-Air transport'!AI$68="no"," ",ROUND(S4057,4))</f>
        <v>1.4E-2</v>
      </c>
      <c r="W4057" s="110"/>
      <c r="AB4057" s="110">
        <f t="shared" si="248"/>
        <v>1.4000000000000005E-2</v>
      </c>
      <c r="AC4057" s="110">
        <f>IF('3C-Water transport'!AI$56="no"," ",ROUND(AB4057,4))</f>
        <v>1.4E-2</v>
      </c>
      <c r="AD4057" s="110">
        <f>IF('3C-Water transport'!AI$57="no"," ",ROUND(AB4057,4))</f>
        <v>1.4E-2</v>
      </c>
      <c r="AE4057" s="110">
        <f>IF('3C-Water transport'!AI$58="no"," ",ROUND(AB4057,4))</f>
        <v>1.4E-2</v>
      </c>
    </row>
    <row r="4058" spans="5:31" x14ac:dyDescent="0.25">
      <c r="E4058" s="110">
        <f t="shared" si="246"/>
        <v>1.5000000000000006E-2</v>
      </c>
      <c r="F4058" s="110">
        <f>IF('3A-Rail transport'!$AI$56="no"," ",ROUND(E4058,4))</f>
        <v>1.4999999999999999E-2</v>
      </c>
      <c r="G4058" s="110">
        <f>IF('3A-Rail transport'!$AI$57="no"," ",ROUND(E4058,4))</f>
        <v>1.4999999999999999E-2</v>
      </c>
      <c r="H4058" s="110"/>
      <c r="S4058" s="110">
        <f t="shared" si="247"/>
        <v>1.5000000000000006E-2</v>
      </c>
      <c r="T4058" s="110">
        <f>IF('3B-Air transport'!AI$66="no"," ",ROUND(S4058,4))</f>
        <v>1.4999999999999999E-2</v>
      </c>
      <c r="U4058" s="110">
        <f>IF('3B-Air transport'!AI$67="no"," ",ROUND(S4058,4))</f>
        <v>1.4999999999999999E-2</v>
      </c>
      <c r="V4058" s="110">
        <f>IF('3B-Air transport'!AI$68="no"," ",ROUND(S4058,4))</f>
        <v>1.4999999999999999E-2</v>
      </c>
      <c r="W4058" s="110"/>
      <c r="AB4058" s="110">
        <f t="shared" si="248"/>
        <v>1.5000000000000006E-2</v>
      </c>
      <c r="AC4058" s="110">
        <f>IF('3C-Water transport'!AI$56="no"," ",ROUND(AB4058,4))</f>
        <v>1.4999999999999999E-2</v>
      </c>
      <c r="AD4058" s="110">
        <f>IF('3C-Water transport'!AI$57="no"," ",ROUND(AB4058,4))</f>
        <v>1.4999999999999999E-2</v>
      </c>
      <c r="AE4058" s="110">
        <f>IF('3C-Water transport'!AI$58="no"," ",ROUND(AB4058,4))</f>
        <v>1.4999999999999999E-2</v>
      </c>
    </row>
    <row r="4059" spans="5:31" x14ac:dyDescent="0.25">
      <c r="E4059" s="110">
        <f t="shared" si="246"/>
        <v>1.6000000000000007E-2</v>
      </c>
      <c r="F4059" s="110">
        <f>IF('3A-Rail transport'!$AI$56="no"," ",ROUND(E4059,4))</f>
        <v>1.6E-2</v>
      </c>
      <c r="G4059" s="110">
        <f>IF('3A-Rail transport'!$AI$57="no"," ",ROUND(E4059,4))</f>
        <v>1.6E-2</v>
      </c>
      <c r="H4059" s="110"/>
      <c r="S4059" s="110">
        <f t="shared" si="247"/>
        <v>1.6000000000000007E-2</v>
      </c>
      <c r="T4059" s="110">
        <f>IF('3B-Air transport'!AI$66="no"," ",ROUND(S4059,4))</f>
        <v>1.6E-2</v>
      </c>
      <c r="U4059" s="110">
        <f>IF('3B-Air transport'!AI$67="no"," ",ROUND(S4059,4))</f>
        <v>1.6E-2</v>
      </c>
      <c r="V4059" s="110">
        <f>IF('3B-Air transport'!AI$68="no"," ",ROUND(S4059,4))</f>
        <v>1.6E-2</v>
      </c>
      <c r="W4059" s="110"/>
      <c r="AB4059" s="110">
        <f t="shared" si="248"/>
        <v>1.6000000000000007E-2</v>
      </c>
      <c r="AC4059" s="110">
        <f>IF('3C-Water transport'!AI$56="no"," ",ROUND(AB4059,4))</f>
        <v>1.6E-2</v>
      </c>
      <c r="AD4059" s="110">
        <f>IF('3C-Water transport'!AI$57="no"," ",ROUND(AB4059,4))</f>
        <v>1.6E-2</v>
      </c>
      <c r="AE4059" s="110">
        <f>IF('3C-Water transport'!AI$58="no"," ",ROUND(AB4059,4))</f>
        <v>1.6E-2</v>
      </c>
    </row>
    <row r="4060" spans="5:31" x14ac:dyDescent="0.25">
      <c r="E4060" s="110">
        <f t="shared" si="246"/>
        <v>1.7000000000000008E-2</v>
      </c>
      <c r="F4060" s="110">
        <f>IF('3A-Rail transport'!$AI$56="no"," ",ROUND(E4060,4))</f>
        <v>1.7000000000000001E-2</v>
      </c>
      <c r="G4060" s="110">
        <f>IF('3A-Rail transport'!$AI$57="no"," ",ROUND(E4060,4))</f>
        <v>1.7000000000000001E-2</v>
      </c>
      <c r="H4060" s="110"/>
      <c r="S4060" s="110">
        <f t="shared" si="247"/>
        <v>1.7000000000000008E-2</v>
      </c>
      <c r="T4060" s="110">
        <f>IF('3B-Air transport'!AI$66="no"," ",ROUND(S4060,4))</f>
        <v>1.7000000000000001E-2</v>
      </c>
      <c r="U4060" s="110">
        <f>IF('3B-Air transport'!AI$67="no"," ",ROUND(S4060,4))</f>
        <v>1.7000000000000001E-2</v>
      </c>
      <c r="V4060" s="110">
        <f>IF('3B-Air transport'!AI$68="no"," ",ROUND(S4060,4))</f>
        <v>1.7000000000000001E-2</v>
      </c>
      <c r="W4060" s="110"/>
      <c r="AB4060" s="110">
        <f t="shared" si="248"/>
        <v>1.7000000000000008E-2</v>
      </c>
      <c r="AC4060" s="110">
        <f>IF('3C-Water transport'!AI$56="no"," ",ROUND(AB4060,4))</f>
        <v>1.7000000000000001E-2</v>
      </c>
      <c r="AD4060" s="110">
        <f>IF('3C-Water transport'!AI$57="no"," ",ROUND(AB4060,4))</f>
        <v>1.7000000000000001E-2</v>
      </c>
      <c r="AE4060" s="110">
        <f>IF('3C-Water transport'!AI$58="no"," ",ROUND(AB4060,4))</f>
        <v>1.7000000000000001E-2</v>
      </c>
    </row>
    <row r="4061" spans="5:31" x14ac:dyDescent="0.25">
      <c r="E4061" s="110">
        <f t="shared" si="246"/>
        <v>1.8000000000000009E-2</v>
      </c>
      <c r="F4061" s="110">
        <f>IF('3A-Rail transport'!$AI$56="no"," ",ROUND(E4061,4))</f>
        <v>1.7999999999999999E-2</v>
      </c>
      <c r="G4061" s="110">
        <f>IF('3A-Rail transport'!$AI$57="no"," ",ROUND(E4061,4))</f>
        <v>1.7999999999999999E-2</v>
      </c>
      <c r="H4061" s="110"/>
      <c r="S4061" s="110">
        <f t="shared" si="247"/>
        <v>1.8000000000000009E-2</v>
      </c>
      <c r="T4061" s="110">
        <f>IF('3B-Air transport'!AI$66="no"," ",ROUND(S4061,4))</f>
        <v>1.7999999999999999E-2</v>
      </c>
      <c r="U4061" s="110">
        <f>IF('3B-Air transport'!AI$67="no"," ",ROUND(S4061,4))</f>
        <v>1.7999999999999999E-2</v>
      </c>
      <c r="V4061" s="110">
        <f>IF('3B-Air transport'!AI$68="no"," ",ROUND(S4061,4))</f>
        <v>1.7999999999999999E-2</v>
      </c>
      <c r="W4061" s="110"/>
      <c r="AB4061" s="110">
        <f t="shared" si="248"/>
        <v>1.8000000000000009E-2</v>
      </c>
      <c r="AC4061" s="110">
        <f>IF('3C-Water transport'!AI$56="no"," ",ROUND(AB4061,4))</f>
        <v>1.7999999999999999E-2</v>
      </c>
      <c r="AD4061" s="110">
        <f>IF('3C-Water transport'!AI$57="no"," ",ROUND(AB4061,4))</f>
        <v>1.7999999999999999E-2</v>
      </c>
      <c r="AE4061" s="110">
        <f>IF('3C-Water transport'!AI$58="no"," ",ROUND(AB4061,4))</f>
        <v>1.7999999999999999E-2</v>
      </c>
    </row>
    <row r="4062" spans="5:31" x14ac:dyDescent="0.25">
      <c r="E4062" s="110">
        <f t="shared" si="246"/>
        <v>1.900000000000001E-2</v>
      </c>
      <c r="F4062" s="110">
        <f>IF('3A-Rail transport'!$AI$56="no"," ",ROUND(E4062,4))</f>
        <v>1.9E-2</v>
      </c>
      <c r="G4062" s="110">
        <f>IF('3A-Rail transport'!$AI$57="no"," ",ROUND(E4062,4))</f>
        <v>1.9E-2</v>
      </c>
      <c r="H4062" s="110"/>
      <c r="S4062" s="110">
        <f t="shared" si="247"/>
        <v>1.900000000000001E-2</v>
      </c>
      <c r="T4062" s="110">
        <f>IF('3B-Air transport'!AI$66="no"," ",ROUND(S4062,4))</f>
        <v>1.9E-2</v>
      </c>
      <c r="U4062" s="110">
        <f>IF('3B-Air transport'!AI$67="no"," ",ROUND(S4062,4))</f>
        <v>1.9E-2</v>
      </c>
      <c r="V4062" s="110">
        <f>IF('3B-Air transport'!AI$68="no"," ",ROUND(S4062,4))</f>
        <v>1.9E-2</v>
      </c>
      <c r="W4062" s="110"/>
      <c r="AB4062" s="110">
        <f t="shared" si="248"/>
        <v>1.900000000000001E-2</v>
      </c>
      <c r="AC4062" s="110">
        <f>IF('3C-Water transport'!AI$56="no"," ",ROUND(AB4062,4))</f>
        <v>1.9E-2</v>
      </c>
      <c r="AD4062" s="110">
        <f>IF('3C-Water transport'!AI$57="no"," ",ROUND(AB4062,4))</f>
        <v>1.9E-2</v>
      </c>
      <c r="AE4062" s="110">
        <f>IF('3C-Water transport'!AI$58="no"," ",ROUND(AB4062,4))</f>
        <v>1.9E-2</v>
      </c>
    </row>
    <row r="4063" spans="5:31" x14ac:dyDescent="0.25">
      <c r="E4063" s="110">
        <f t="shared" si="246"/>
        <v>2.0000000000000011E-2</v>
      </c>
      <c r="F4063" s="110">
        <f>IF('3A-Rail transport'!$AI$56="no"," ",ROUND(E4063,4))</f>
        <v>0.02</v>
      </c>
      <c r="G4063" s="110">
        <f>IF('3A-Rail transport'!$AI$57="no"," ",ROUND(E4063,4))</f>
        <v>0.02</v>
      </c>
      <c r="H4063" s="110"/>
      <c r="S4063" s="110">
        <f t="shared" si="247"/>
        <v>2.0000000000000011E-2</v>
      </c>
      <c r="T4063" s="110">
        <f>IF('3B-Air transport'!AI$66="no"," ",ROUND(S4063,4))</f>
        <v>0.02</v>
      </c>
      <c r="U4063" s="110">
        <f>IF('3B-Air transport'!AI$67="no"," ",ROUND(S4063,4))</f>
        <v>0.02</v>
      </c>
      <c r="V4063" s="110">
        <f>IF('3B-Air transport'!AI$68="no"," ",ROUND(S4063,4))</f>
        <v>0.02</v>
      </c>
      <c r="W4063" s="110"/>
      <c r="AB4063" s="110">
        <f t="shared" si="248"/>
        <v>2.0000000000000011E-2</v>
      </c>
      <c r="AC4063" s="110">
        <f>IF('3C-Water transport'!AI$56="no"," ",ROUND(AB4063,4))</f>
        <v>0.02</v>
      </c>
      <c r="AD4063" s="110">
        <f>IF('3C-Water transport'!AI$57="no"," ",ROUND(AB4063,4))</f>
        <v>0.02</v>
      </c>
      <c r="AE4063" s="110">
        <f>IF('3C-Water transport'!AI$58="no"," ",ROUND(AB4063,4))</f>
        <v>0.02</v>
      </c>
    </row>
    <row r="4064" spans="5:31" x14ac:dyDescent="0.25">
      <c r="E4064" s="110">
        <f t="shared" si="246"/>
        <v>2.1000000000000012E-2</v>
      </c>
      <c r="F4064" s="110">
        <f>IF('3A-Rail transport'!$AI$56="no"," ",ROUND(E4064,4))</f>
        <v>2.1000000000000001E-2</v>
      </c>
      <c r="G4064" s="110">
        <f>IF('3A-Rail transport'!$AI$57="no"," ",ROUND(E4064,4))</f>
        <v>2.1000000000000001E-2</v>
      </c>
      <c r="H4064" s="110"/>
      <c r="S4064" s="110">
        <f t="shared" si="247"/>
        <v>2.1000000000000012E-2</v>
      </c>
      <c r="T4064" s="110">
        <f>IF('3B-Air transport'!AI$66="no"," ",ROUND(S4064,4))</f>
        <v>2.1000000000000001E-2</v>
      </c>
      <c r="U4064" s="110">
        <f>IF('3B-Air transport'!AI$67="no"," ",ROUND(S4064,4))</f>
        <v>2.1000000000000001E-2</v>
      </c>
      <c r="V4064" s="110">
        <f>IF('3B-Air transport'!AI$68="no"," ",ROUND(S4064,4))</f>
        <v>2.1000000000000001E-2</v>
      </c>
      <c r="W4064" s="110"/>
      <c r="AB4064" s="110">
        <f t="shared" si="248"/>
        <v>2.1000000000000012E-2</v>
      </c>
      <c r="AC4064" s="110">
        <f>IF('3C-Water transport'!AI$56="no"," ",ROUND(AB4064,4))</f>
        <v>2.1000000000000001E-2</v>
      </c>
      <c r="AD4064" s="110">
        <f>IF('3C-Water transport'!AI$57="no"," ",ROUND(AB4064,4))</f>
        <v>2.1000000000000001E-2</v>
      </c>
      <c r="AE4064" s="110">
        <f>IF('3C-Water transport'!AI$58="no"," ",ROUND(AB4064,4))</f>
        <v>2.1000000000000001E-2</v>
      </c>
    </row>
    <row r="4065" spans="5:31" x14ac:dyDescent="0.25">
      <c r="E4065" s="110">
        <f t="shared" si="246"/>
        <v>2.2000000000000013E-2</v>
      </c>
      <c r="F4065" s="110">
        <f>IF('3A-Rail transport'!$AI$56="no"," ",ROUND(E4065,4))</f>
        <v>2.1999999999999999E-2</v>
      </c>
      <c r="G4065" s="110">
        <f>IF('3A-Rail transport'!$AI$57="no"," ",ROUND(E4065,4))</f>
        <v>2.1999999999999999E-2</v>
      </c>
      <c r="H4065" s="110"/>
      <c r="S4065" s="110">
        <f t="shared" si="247"/>
        <v>2.2000000000000013E-2</v>
      </c>
      <c r="T4065" s="110">
        <f>IF('3B-Air transport'!AI$66="no"," ",ROUND(S4065,4))</f>
        <v>2.1999999999999999E-2</v>
      </c>
      <c r="U4065" s="110">
        <f>IF('3B-Air transport'!AI$67="no"," ",ROUND(S4065,4))</f>
        <v>2.1999999999999999E-2</v>
      </c>
      <c r="V4065" s="110">
        <f>IF('3B-Air transport'!AI$68="no"," ",ROUND(S4065,4))</f>
        <v>2.1999999999999999E-2</v>
      </c>
      <c r="W4065" s="110"/>
      <c r="AB4065" s="110">
        <f t="shared" si="248"/>
        <v>2.2000000000000013E-2</v>
      </c>
      <c r="AC4065" s="110">
        <f>IF('3C-Water transport'!AI$56="no"," ",ROUND(AB4065,4))</f>
        <v>2.1999999999999999E-2</v>
      </c>
      <c r="AD4065" s="110">
        <f>IF('3C-Water transport'!AI$57="no"," ",ROUND(AB4065,4))</f>
        <v>2.1999999999999999E-2</v>
      </c>
      <c r="AE4065" s="110">
        <f>IF('3C-Water transport'!AI$58="no"," ",ROUND(AB4065,4))</f>
        <v>2.1999999999999999E-2</v>
      </c>
    </row>
    <row r="4066" spans="5:31" x14ac:dyDescent="0.25">
      <c r="E4066" s="110">
        <f t="shared" si="246"/>
        <v>2.3000000000000013E-2</v>
      </c>
      <c r="F4066" s="110">
        <f>IF('3A-Rail transport'!$AI$56="no"," ",ROUND(E4066,4))</f>
        <v>2.3E-2</v>
      </c>
      <c r="G4066" s="110">
        <f>IF('3A-Rail transport'!$AI$57="no"," ",ROUND(E4066,4))</f>
        <v>2.3E-2</v>
      </c>
      <c r="H4066" s="110"/>
      <c r="S4066" s="110">
        <f t="shared" si="247"/>
        <v>2.3000000000000013E-2</v>
      </c>
      <c r="T4066" s="110">
        <f>IF('3B-Air transport'!AI$66="no"," ",ROUND(S4066,4))</f>
        <v>2.3E-2</v>
      </c>
      <c r="U4066" s="110">
        <f>IF('3B-Air transport'!AI$67="no"," ",ROUND(S4066,4))</f>
        <v>2.3E-2</v>
      </c>
      <c r="V4066" s="110">
        <f>IF('3B-Air transport'!AI$68="no"," ",ROUND(S4066,4))</f>
        <v>2.3E-2</v>
      </c>
      <c r="W4066" s="110"/>
      <c r="AB4066" s="110">
        <f t="shared" si="248"/>
        <v>2.3000000000000013E-2</v>
      </c>
      <c r="AC4066" s="110">
        <f>IF('3C-Water transport'!AI$56="no"," ",ROUND(AB4066,4))</f>
        <v>2.3E-2</v>
      </c>
      <c r="AD4066" s="110">
        <f>IF('3C-Water transport'!AI$57="no"," ",ROUND(AB4066,4))</f>
        <v>2.3E-2</v>
      </c>
      <c r="AE4066" s="110">
        <f>IF('3C-Water transport'!AI$58="no"," ",ROUND(AB4066,4))</f>
        <v>2.3E-2</v>
      </c>
    </row>
    <row r="4067" spans="5:31" x14ac:dyDescent="0.25">
      <c r="E4067" s="110">
        <f t="shared" si="246"/>
        <v>2.4000000000000014E-2</v>
      </c>
      <c r="F4067" s="110">
        <f>IF('3A-Rail transport'!$AI$56="no"," ",ROUND(E4067,4))</f>
        <v>2.4E-2</v>
      </c>
      <c r="G4067" s="110">
        <f>IF('3A-Rail transport'!$AI$57="no"," ",ROUND(E4067,4))</f>
        <v>2.4E-2</v>
      </c>
      <c r="H4067" s="110"/>
      <c r="S4067" s="110">
        <f t="shared" si="247"/>
        <v>2.4000000000000014E-2</v>
      </c>
      <c r="T4067" s="110">
        <f>IF('3B-Air transport'!AI$66="no"," ",ROUND(S4067,4))</f>
        <v>2.4E-2</v>
      </c>
      <c r="U4067" s="110">
        <f>IF('3B-Air transport'!AI$67="no"," ",ROUND(S4067,4))</f>
        <v>2.4E-2</v>
      </c>
      <c r="V4067" s="110">
        <f>IF('3B-Air transport'!AI$68="no"," ",ROUND(S4067,4))</f>
        <v>2.4E-2</v>
      </c>
      <c r="W4067" s="110"/>
      <c r="AB4067" s="110">
        <f t="shared" si="248"/>
        <v>2.4000000000000014E-2</v>
      </c>
      <c r="AC4067" s="110">
        <f>IF('3C-Water transport'!AI$56="no"," ",ROUND(AB4067,4))</f>
        <v>2.4E-2</v>
      </c>
      <c r="AD4067" s="110">
        <f>IF('3C-Water transport'!AI$57="no"," ",ROUND(AB4067,4))</f>
        <v>2.4E-2</v>
      </c>
      <c r="AE4067" s="110">
        <f>IF('3C-Water transport'!AI$58="no"," ",ROUND(AB4067,4))</f>
        <v>2.4E-2</v>
      </c>
    </row>
    <row r="4068" spans="5:31" x14ac:dyDescent="0.25">
      <c r="E4068" s="110">
        <f t="shared" si="246"/>
        <v>2.5000000000000015E-2</v>
      </c>
      <c r="F4068" s="110">
        <f>IF('3A-Rail transport'!$AI$56="no"," ",ROUND(E4068,4))</f>
        <v>2.5000000000000001E-2</v>
      </c>
      <c r="G4068" s="110">
        <f>IF('3A-Rail transport'!$AI$57="no"," ",ROUND(E4068,4))</f>
        <v>2.5000000000000001E-2</v>
      </c>
      <c r="H4068" s="110"/>
      <c r="S4068" s="110">
        <f t="shared" si="247"/>
        <v>2.5000000000000015E-2</v>
      </c>
      <c r="T4068" s="110">
        <f>IF('3B-Air transport'!AI$66="no"," ",ROUND(S4068,4))</f>
        <v>2.5000000000000001E-2</v>
      </c>
      <c r="U4068" s="110">
        <f>IF('3B-Air transport'!AI$67="no"," ",ROUND(S4068,4))</f>
        <v>2.5000000000000001E-2</v>
      </c>
      <c r="V4068" s="110">
        <f>IF('3B-Air transport'!AI$68="no"," ",ROUND(S4068,4))</f>
        <v>2.5000000000000001E-2</v>
      </c>
      <c r="W4068" s="110"/>
      <c r="AB4068" s="110">
        <f t="shared" si="248"/>
        <v>2.5000000000000015E-2</v>
      </c>
      <c r="AC4068" s="110">
        <f>IF('3C-Water transport'!AI$56="no"," ",ROUND(AB4068,4))</f>
        <v>2.5000000000000001E-2</v>
      </c>
      <c r="AD4068" s="110">
        <f>IF('3C-Water transport'!AI$57="no"," ",ROUND(AB4068,4))</f>
        <v>2.5000000000000001E-2</v>
      </c>
      <c r="AE4068" s="110">
        <f>IF('3C-Water transport'!AI$58="no"," ",ROUND(AB4068,4))</f>
        <v>2.5000000000000001E-2</v>
      </c>
    </row>
    <row r="4069" spans="5:31" x14ac:dyDescent="0.25">
      <c r="E4069" s="110">
        <f t="shared" si="246"/>
        <v>2.6000000000000016E-2</v>
      </c>
      <c r="F4069" s="110">
        <f>IF('3A-Rail transport'!$AI$56="no"," ",ROUND(E4069,4))</f>
        <v>2.5999999999999999E-2</v>
      </c>
      <c r="G4069" s="110">
        <f>IF('3A-Rail transport'!$AI$57="no"," ",ROUND(E4069,4))</f>
        <v>2.5999999999999999E-2</v>
      </c>
      <c r="H4069" s="110"/>
      <c r="S4069" s="110">
        <f t="shared" si="247"/>
        <v>2.6000000000000016E-2</v>
      </c>
      <c r="T4069" s="110">
        <f>IF('3B-Air transport'!AI$66="no"," ",ROUND(S4069,4))</f>
        <v>2.5999999999999999E-2</v>
      </c>
      <c r="U4069" s="110">
        <f>IF('3B-Air transport'!AI$67="no"," ",ROUND(S4069,4))</f>
        <v>2.5999999999999999E-2</v>
      </c>
      <c r="V4069" s="110">
        <f>IF('3B-Air transport'!AI$68="no"," ",ROUND(S4069,4))</f>
        <v>2.5999999999999999E-2</v>
      </c>
      <c r="W4069" s="110"/>
      <c r="AB4069" s="110">
        <f t="shared" si="248"/>
        <v>2.6000000000000016E-2</v>
      </c>
      <c r="AC4069" s="110">
        <f>IF('3C-Water transport'!AI$56="no"," ",ROUND(AB4069,4))</f>
        <v>2.5999999999999999E-2</v>
      </c>
      <c r="AD4069" s="110">
        <f>IF('3C-Water transport'!AI$57="no"," ",ROUND(AB4069,4))</f>
        <v>2.5999999999999999E-2</v>
      </c>
      <c r="AE4069" s="110">
        <f>IF('3C-Water transport'!AI$58="no"," ",ROUND(AB4069,4))</f>
        <v>2.5999999999999999E-2</v>
      </c>
    </row>
    <row r="4070" spans="5:31" x14ac:dyDescent="0.25">
      <c r="E4070" s="110">
        <f t="shared" si="246"/>
        <v>2.7000000000000017E-2</v>
      </c>
      <c r="F4070" s="110">
        <f>IF('3A-Rail transport'!$AI$56="no"," ",ROUND(E4070,4))</f>
        <v>2.7E-2</v>
      </c>
      <c r="G4070" s="110">
        <f>IF('3A-Rail transport'!$AI$57="no"," ",ROUND(E4070,4))</f>
        <v>2.7E-2</v>
      </c>
      <c r="H4070" s="110"/>
      <c r="S4070" s="110">
        <f t="shared" si="247"/>
        <v>2.7000000000000017E-2</v>
      </c>
      <c r="T4070" s="110">
        <f>IF('3B-Air transport'!AI$66="no"," ",ROUND(S4070,4))</f>
        <v>2.7E-2</v>
      </c>
      <c r="U4070" s="110">
        <f>IF('3B-Air transport'!AI$67="no"," ",ROUND(S4070,4))</f>
        <v>2.7E-2</v>
      </c>
      <c r="V4070" s="110">
        <f>IF('3B-Air transport'!AI$68="no"," ",ROUND(S4070,4))</f>
        <v>2.7E-2</v>
      </c>
      <c r="W4070" s="110"/>
      <c r="AB4070" s="110">
        <f t="shared" si="248"/>
        <v>2.7000000000000017E-2</v>
      </c>
      <c r="AC4070" s="110">
        <f>IF('3C-Water transport'!AI$56="no"," ",ROUND(AB4070,4))</f>
        <v>2.7E-2</v>
      </c>
      <c r="AD4070" s="110">
        <f>IF('3C-Water transport'!AI$57="no"," ",ROUND(AB4070,4))</f>
        <v>2.7E-2</v>
      </c>
      <c r="AE4070" s="110">
        <f>IF('3C-Water transport'!AI$58="no"," ",ROUND(AB4070,4))</f>
        <v>2.7E-2</v>
      </c>
    </row>
    <row r="4071" spans="5:31" x14ac:dyDescent="0.25">
      <c r="E4071" s="110">
        <f t="shared" si="246"/>
        <v>2.8000000000000018E-2</v>
      </c>
      <c r="F4071" s="110">
        <f>IF('3A-Rail transport'!$AI$56="no"," ",ROUND(E4071,4))</f>
        <v>2.8000000000000001E-2</v>
      </c>
      <c r="G4071" s="110">
        <f>IF('3A-Rail transport'!$AI$57="no"," ",ROUND(E4071,4))</f>
        <v>2.8000000000000001E-2</v>
      </c>
      <c r="H4071" s="110"/>
      <c r="S4071" s="110">
        <f t="shared" si="247"/>
        <v>2.8000000000000018E-2</v>
      </c>
      <c r="T4071" s="110">
        <f>IF('3B-Air transport'!AI$66="no"," ",ROUND(S4071,4))</f>
        <v>2.8000000000000001E-2</v>
      </c>
      <c r="U4071" s="110">
        <f>IF('3B-Air transport'!AI$67="no"," ",ROUND(S4071,4))</f>
        <v>2.8000000000000001E-2</v>
      </c>
      <c r="V4071" s="110">
        <f>IF('3B-Air transport'!AI$68="no"," ",ROUND(S4071,4))</f>
        <v>2.8000000000000001E-2</v>
      </c>
      <c r="W4071" s="110"/>
      <c r="AB4071" s="110">
        <f t="shared" si="248"/>
        <v>2.8000000000000018E-2</v>
      </c>
      <c r="AC4071" s="110">
        <f>IF('3C-Water transport'!AI$56="no"," ",ROUND(AB4071,4))</f>
        <v>2.8000000000000001E-2</v>
      </c>
      <c r="AD4071" s="110">
        <f>IF('3C-Water transport'!AI$57="no"," ",ROUND(AB4071,4))</f>
        <v>2.8000000000000001E-2</v>
      </c>
      <c r="AE4071" s="110">
        <f>IF('3C-Water transport'!AI$58="no"," ",ROUND(AB4071,4))</f>
        <v>2.8000000000000001E-2</v>
      </c>
    </row>
    <row r="4072" spans="5:31" x14ac:dyDescent="0.25">
      <c r="E4072" s="110">
        <f t="shared" si="246"/>
        <v>2.9000000000000019E-2</v>
      </c>
      <c r="F4072" s="110">
        <f>IF('3A-Rail transport'!$AI$56="no"," ",ROUND(E4072,4))</f>
        <v>2.9000000000000001E-2</v>
      </c>
      <c r="G4072" s="110">
        <f>IF('3A-Rail transport'!$AI$57="no"," ",ROUND(E4072,4))</f>
        <v>2.9000000000000001E-2</v>
      </c>
      <c r="H4072" s="110"/>
      <c r="S4072" s="110">
        <f t="shared" si="247"/>
        <v>2.9000000000000019E-2</v>
      </c>
      <c r="T4072" s="110">
        <f>IF('3B-Air transport'!AI$66="no"," ",ROUND(S4072,4))</f>
        <v>2.9000000000000001E-2</v>
      </c>
      <c r="U4072" s="110">
        <f>IF('3B-Air transport'!AI$67="no"," ",ROUND(S4072,4))</f>
        <v>2.9000000000000001E-2</v>
      </c>
      <c r="V4072" s="110">
        <f>IF('3B-Air transport'!AI$68="no"," ",ROUND(S4072,4))</f>
        <v>2.9000000000000001E-2</v>
      </c>
      <c r="W4072" s="110"/>
      <c r="AB4072" s="110">
        <f t="shared" si="248"/>
        <v>2.9000000000000019E-2</v>
      </c>
      <c r="AC4072" s="110">
        <f>IF('3C-Water transport'!AI$56="no"," ",ROUND(AB4072,4))</f>
        <v>2.9000000000000001E-2</v>
      </c>
      <c r="AD4072" s="110">
        <f>IF('3C-Water transport'!AI$57="no"," ",ROUND(AB4072,4))</f>
        <v>2.9000000000000001E-2</v>
      </c>
      <c r="AE4072" s="110">
        <f>IF('3C-Water transport'!AI$58="no"," ",ROUND(AB4072,4))</f>
        <v>2.9000000000000001E-2</v>
      </c>
    </row>
    <row r="4073" spans="5:31" x14ac:dyDescent="0.25">
      <c r="E4073" s="110">
        <f t="shared" si="246"/>
        <v>3.000000000000002E-2</v>
      </c>
      <c r="F4073" s="110">
        <f>IF('3A-Rail transport'!$AI$56="no"," ",ROUND(E4073,4))</f>
        <v>0.03</v>
      </c>
      <c r="G4073" s="110">
        <f>IF('3A-Rail transport'!$AI$57="no"," ",ROUND(E4073,4))</f>
        <v>0.03</v>
      </c>
      <c r="H4073" s="110"/>
      <c r="S4073" s="110">
        <f t="shared" si="247"/>
        <v>3.000000000000002E-2</v>
      </c>
      <c r="T4073" s="110">
        <f>IF('3B-Air transport'!AI$66="no"," ",ROUND(S4073,4))</f>
        <v>0.03</v>
      </c>
      <c r="U4073" s="110">
        <f>IF('3B-Air transport'!AI$67="no"," ",ROUND(S4073,4))</f>
        <v>0.03</v>
      </c>
      <c r="V4073" s="110">
        <f>IF('3B-Air transport'!AI$68="no"," ",ROUND(S4073,4))</f>
        <v>0.03</v>
      </c>
      <c r="W4073" s="110"/>
      <c r="AB4073" s="110">
        <f t="shared" si="248"/>
        <v>3.000000000000002E-2</v>
      </c>
      <c r="AC4073" s="110">
        <f>IF('3C-Water transport'!AI$56="no"," ",ROUND(AB4073,4))</f>
        <v>0.03</v>
      </c>
      <c r="AD4073" s="110">
        <f>IF('3C-Water transport'!AI$57="no"," ",ROUND(AB4073,4))</f>
        <v>0.03</v>
      </c>
      <c r="AE4073" s="110">
        <f>IF('3C-Water transport'!AI$58="no"," ",ROUND(AB4073,4))</f>
        <v>0.03</v>
      </c>
    </row>
    <row r="4074" spans="5:31" x14ac:dyDescent="0.25">
      <c r="E4074" s="110">
        <f t="shared" si="246"/>
        <v>3.1000000000000021E-2</v>
      </c>
      <c r="F4074" s="110">
        <f>IF('3A-Rail transport'!$AI$56="no"," ",ROUND(E4074,4))</f>
        <v>3.1E-2</v>
      </c>
      <c r="G4074" s="110">
        <f>IF('3A-Rail transport'!$AI$57="no"," ",ROUND(E4074,4))</f>
        <v>3.1E-2</v>
      </c>
      <c r="H4074" s="110"/>
      <c r="S4074" s="110">
        <f t="shared" si="247"/>
        <v>3.1000000000000021E-2</v>
      </c>
      <c r="T4074" s="110">
        <f>IF('3B-Air transport'!AI$66="no"," ",ROUND(S4074,4))</f>
        <v>3.1E-2</v>
      </c>
      <c r="U4074" s="110">
        <f>IF('3B-Air transport'!AI$67="no"," ",ROUND(S4074,4))</f>
        <v>3.1E-2</v>
      </c>
      <c r="V4074" s="110">
        <f>IF('3B-Air transport'!AI$68="no"," ",ROUND(S4074,4))</f>
        <v>3.1E-2</v>
      </c>
      <c r="W4074" s="110"/>
      <c r="AB4074" s="110">
        <f t="shared" si="248"/>
        <v>3.1000000000000021E-2</v>
      </c>
      <c r="AC4074" s="110">
        <f>IF('3C-Water transport'!AI$56="no"," ",ROUND(AB4074,4))</f>
        <v>3.1E-2</v>
      </c>
      <c r="AD4074" s="110">
        <f>IF('3C-Water transport'!AI$57="no"," ",ROUND(AB4074,4))</f>
        <v>3.1E-2</v>
      </c>
      <c r="AE4074" s="110">
        <f>IF('3C-Water transport'!AI$58="no"," ",ROUND(AB4074,4))</f>
        <v>3.1E-2</v>
      </c>
    </row>
    <row r="4075" spans="5:31" x14ac:dyDescent="0.25">
      <c r="E4075" s="110">
        <f t="shared" si="246"/>
        <v>3.2000000000000021E-2</v>
      </c>
      <c r="F4075" s="110">
        <f>IF('3A-Rail transport'!$AI$56="no"," ",ROUND(E4075,4))</f>
        <v>3.2000000000000001E-2</v>
      </c>
      <c r="G4075" s="110">
        <f>IF('3A-Rail transport'!$AI$57="no"," ",ROUND(E4075,4))</f>
        <v>3.2000000000000001E-2</v>
      </c>
      <c r="H4075" s="110"/>
      <c r="S4075" s="110">
        <f t="shared" si="247"/>
        <v>3.2000000000000021E-2</v>
      </c>
      <c r="T4075" s="110">
        <f>IF('3B-Air transport'!AI$66="no"," ",ROUND(S4075,4))</f>
        <v>3.2000000000000001E-2</v>
      </c>
      <c r="U4075" s="110">
        <f>IF('3B-Air transport'!AI$67="no"," ",ROUND(S4075,4))</f>
        <v>3.2000000000000001E-2</v>
      </c>
      <c r="V4075" s="110">
        <f>IF('3B-Air transport'!AI$68="no"," ",ROUND(S4075,4))</f>
        <v>3.2000000000000001E-2</v>
      </c>
      <c r="W4075" s="110"/>
      <c r="AB4075" s="110">
        <f t="shared" si="248"/>
        <v>3.2000000000000021E-2</v>
      </c>
      <c r="AC4075" s="110">
        <f>IF('3C-Water transport'!AI$56="no"," ",ROUND(AB4075,4))</f>
        <v>3.2000000000000001E-2</v>
      </c>
      <c r="AD4075" s="110">
        <f>IF('3C-Water transport'!AI$57="no"," ",ROUND(AB4075,4))</f>
        <v>3.2000000000000001E-2</v>
      </c>
      <c r="AE4075" s="110">
        <f>IF('3C-Water transport'!AI$58="no"," ",ROUND(AB4075,4))</f>
        <v>3.2000000000000001E-2</v>
      </c>
    </row>
    <row r="4076" spans="5:31" x14ac:dyDescent="0.25">
      <c r="E4076" s="110">
        <f t="shared" si="246"/>
        <v>3.3000000000000022E-2</v>
      </c>
      <c r="F4076" s="110">
        <f>IF('3A-Rail transport'!$AI$56="no"," ",ROUND(E4076,4))</f>
        <v>3.3000000000000002E-2</v>
      </c>
      <c r="G4076" s="110">
        <f>IF('3A-Rail transport'!$AI$57="no"," ",ROUND(E4076,4))</f>
        <v>3.3000000000000002E-2</v>
      </c>
      <c r="H4076" s="110"/>
      <c r="S4076" s="110">
        <f t="shared" si="247"/>
        <v>3.3000000000000022E-2</v>
      </c>
      <c r="T4076" s="110">
        <f>IF('3B-Air transport'!AI$66="no"," ",ROUND(S4076,4))</f>
        <v>3.3000000000000002E-2</v>
      </c>
      <c r="U4076" s="110">
        <f>IF('3B-Air transport'!AI$67="no"," ",ROUND(S4076,4))</f>
        <v>3.3000000000000002E-2</v>
      </c>
      <c r="V4076" s="110">
        <f>IF('3B-Air transport'!AI$68="no"," ",ROUND(S4076,4))</f>
        <v>3.3000000000000002E-2</v>
      </c>
      <c r="W4076" s="110"/>
      <c r="AB4076" s="110">
        <f t="shared" si="248"/>
        <v>3.3000000000000022E-2</v>
      </c>
      <c r="AC4076" s="110">
        <f>IF('3C-Water transport'!AI$56="no"," ",ROUND(AB4076,4))</f>
        <v>3.3000000000000002E-2</v>
      </c>
      <c r="AD4076" s="110">
        <f>IF('3C-Water transport'!AI$57="no"," ",ROUND(AB4076,4))</f>
        <v>3.3000000000000002E-2</v>
      </c>
      <c r="AE4076" s="110">
        <f>IF('3C-Water transport'!AI$58="no"," ",ROUND(AB4076,4))</f>
        <v>3.3000000000000002E-2</v>
      </c>
    </row>
    <row r="4077" spans="5:31" x14ac:dyDescent="0.25">
      <c r="E4077" s="110">
        <f t="shared" si="246"/>
        <v>3.4000000000000023E-2</v>
      </c>
      <c r="F4077" s="110">
        <f>IF('3A-Rail transport'!$AI$56="no"," ",ROUND(E4077,4))</f>
        <v>3.4000000000000002E-2</v>
      </c>
      <c r="G4077" s="110">
        <f>IF('3A-Rail transport'!$AI$57="no"," ",ROUND(E4077,4))</f>
        <v>3.4000000000000002E-2</v>
      </c>
      <c r="H4077" s="110"/>
      <c r="S4077" s="110">
        <f t="shared" si="247"/>
        <v>3.4000000000000023E-2</v>
      </c>
      <c r="T4077" s="110">
        <f>IF('3B-Air transport'!AI$66="no"," ",ROUND(S4077,4))</f>
        <v>3.4000000000000002E-2</v>
      </c>
      <c r="U4077" s="110">
        <f>IF('3B-Air transport'!AI$67="no"," ",ROUND(S4077,4))</f>
        <v>3.4000000000000002E-2</v>
      </c>
      <c r="V4077" s="110">
        <f>IF('3B-Air transport'!AI$68="no"," ",ROUND(S4077,4))</f>
        <v>3.4000000000000002E-2</v>
      </c>
      <c r="W4077" s="110"/>
      <c r="AB4077" s="110">
        <f t="shared" si="248"/>
        <v>3.4000000000000023E-2</v>
      </c>
      <c r="AC4077" s="110">
        <f>IF('3C-Water transport'!AI$56="no"," ",ROUND(AB4077,4))</f>
        <v>3.4000000000000002E-2</v>
      </c>
      <c r="AD4077" s="110">
        <f>IF('3C-Water transport'!AI$57="no"," ",ROUND(AB4077,4))</f>
        <v>3.4000000000000002E-2</v>
      </c>
      <c r="AE4077" s="110">
        <f>IF('3C-Water transport'!AI$58="no"," ",ROUND(AB4077,4))</f>
        <v>3.4000000000000002E-2</v>
      </c>
    </row>
    <row r="4078" spans="5:31" x14ac:dyDescent="0.25">
      <c r="E4078" s="110">
        <f t="shared" si="246"/>
        <v>3.5000000000000024E-2</v>
      </c>
      <c r="F4078" s="110">
        <f>IF('3A-Rail transport'!$AI$56="no"," ",ROUND(E4078,4))</f>
        <v>3.5000000000000003E-2</v>
      </c>
      <c r="G4078" s="110">
        <f>IF('3A-Rail transport'!$AI$57="no"," ",ROUND(E4078,4))</f>
        <v>3.5000000000000003E-2</v>
      </c>
      <c r="H4078" s="110"/>
      <c r="S4078" s="110">
        <f t="shared" si="247"/>
        <v>3.5000000000000024E-2</v>
      </c>
      <c r="T4078" s="110">
        <f>IF('3B-Air transport'!AI$66="no"," ",ROUND(S4078,4))</f>
        <v>3.5000000000000003E-2</v>
      </c>
      <c r="U4078" s="110">
        <f>IF('3B-Air transport'!AI$67="no"," ",ROUND(S4078,4))</f>
        <v>3.5000000000000003E-2</v>
      </c>
      <c r="V4078" s="110">
        <f>IF('3B-Air transport'!AI$68="no"," ",ROUND(S4078,4))</f>
        <v>3.5000000000000003E-2</v>
      </c>
      <c r="W4078" s="110"/>
      <c r="AB4078" s="110">
        <f t="shared" si="248"/>
        <v>3.5000000000000024E-2</v>
      </c>
      <c r="AC4078" s="110">
        <f>IF('3C-Water transport'!AI$56="no"," ",ROUND(AB4078,4))</f>
        <v>3.5000000000000003E-2</v>
      </c>
      <c r="AD4078" s="110">
        <f>IF('3C-Water transport'!AI$57="no"," ",ROUND(AB4078,4))</f>
        <v>3.5000000000000003E-2</v>
      </c>
      <c r="AE4078" s="110">
        <f>IF('3C-Water transport'!AI$58="no"," ",ROUND(AB4078,4))</f>
        <v>3.5000000000000003E-2</v>
      </c>
    </row>
    <row r="4079" spans="5:31" x14ac:dyDescent="0.25">
      <c r="E4079" s="110">
        <f t="shared" si="246"/>
        <v>3.6000000000000025E-2</v>
      </c>
      <c r="F4079" s="110">
        <f>IF('3A-Rail transport'!$AI$56="no"," ",ROUND(E4079,4))</f>
        <v>3.5999999999999997E-2</v>
      </c>
      <c r="G4079" s="110">
        <f>IF('3A-Rail transport'!$AI$57="no"," ",ROUND(E4079,4))</f>
        <v>3.5999999999999997E-2</v>
      </c>
      <c r="H4079" s="110"/>
      <c r="S4079" s="110">
        <f t="shared" si="247"/>
        <v>3.6000000000000025E-2</v>
      </c>
      <c r="T4079" s="110">
        <f>IF('3B-Air transport'!AI$66="no"," ",ROUND(S4079,4))</f>
        <v>3.5999999999999997E-2</v>
      </c>
      <c r="U4079" s="110">
        <f>IF('3B-Air transport'!AI$67="no"," ",ROUND(S4079,4))</f>
        <v>3.5999999999999997E-2</v>
      </c>
      <c r="V4079" s="110">
        <f>IF('3B-Air transport'!AI$68="no"," ",ROUND(S4079,4))</f>
        <v>3.5999999999999997E-2</v>
      </c>
      <c r="W4079" s="110"/>
      <c r="AB4079" s="110">
        <f t="shared" si="248"/>
        <v>3.6000000000000025E-2</v>
      </c>
      <c r="AC4079" s="110">
        <f>IF('3C-Water transport'!AI$56="no"," ",ROUND(AB4079,4))</f>
        <v>3.5999999999999997E-2</v>
      </c>
      <c r="AD4079" s="110">
        <f>IF('3C-Water transport'!AI$57="no"," ",ROUND(AB4079,4))</f>
        <v>3.5999999999999997E-2</v>
      </c>
      <c r="AE4079" s="110">
        <f>IF('3C-Water transport'!AI$58="no"," ",ROUND(AB4079,4))</f>
        <v>3.5999999999999997E-2</v>
      </c>
    </row>
    <row r="4080" spans="5:31" x14ac:dyDescent="0.25">
      <c r="E4080" s="110">
        <f t="shared" si="246"/>
        <v>3.7000000000000026E-2</v>
      </c>
      <c r="F4080" s="110">
        <f>IF('3A-Rail transport'!$AI$56="no"," ",ROUND(E4080,4))</f>
        <v>3.6999999999999998E-2</v>
      </c>
      <c r="G4080" s="110">
        <f>IF('3A-Rail transport'!$AI$57="no"," ",ROUND(E4080,4))</f>
        <v>3.6999999999999998E-2</v>
      </c>
      <c r="H4080" s="110"/>
      <c r="S4080" s="110">
        <f t="shared" si="247"/>
        <v>3.7000000000000026E-2</v>
      </c>
      <c r="T4080" s="110">
        <f>IF('3B-Air transport'!AI$66="no"," ",ROUND(S4080,4))</f>
        <v>3.6999999999999998E-2</v>
      </c>
      <c r="U4080" s="110">
        <f>IF('3B-Air transport'!AI$67="no"," ",ROUND(S4080,4))</f>
        <v>3.6999999999999998E-2</v>
      </c>
      <c r="V4080" s="110">
        <f>IF('3B-Air transport'!AI$68="no"," ",ROUND(S4080,4))</f>
        <v>3.6999999999999998E-2</v>
      </c>
      <c r="W4080" s="110"/>
      <c r="AB4080" s="110">
        <f t="shared" si="248"/>
        <v>3.7000000000000026E-2</v>
      </c>
      <c r="AC4080" s="110">
        <f>IF('3C-Water transport'!AI$56="no"," ",ROUND(AB4080,4))</f>
        <v>3.6999999999999998E-2</v>
      </c>
      <c r="AD4080" s="110">
        <f>IF('3C-Water transport'!AI$57="no"," ",ROUND(AB4080,4))</f>
        <v>3.6999999999999998E-2</v>
      </c>
      <c r="AE4080" s="110">
        <f>IF('3C-Water transport'!AI$58="no"," ",ROUND(AB4080,4))</f>
        <v>3.6999999999999998E-2</v>
      </c>
    </row>
    <row r="4081" spans="5:31" x14ac:dyDescent="0.25">
      <c r="E4081" s="110">
        <f t="shared" si="246"/>
        <v>3.8000000000000027E-2</v>
      </c>
      <c r="F4081" s="110">
        <f>IF('3A-Rail transport'!$AI$56="no"," ",ROUND(E4081,4))</f>
        <v>3.7999999999999999E-2</v>
      </c>
      <c r="G4081" s="110">
        <f>IF('3A-Rail transport'!$AI$57="no"," ",ROUND(E4081,4))</f>
        <v>3.7999999999999999E-2</v>
      </c>
      <c r="H4081" s="110"/>
      <c r="S4081" s="110">
        <f t="shared" si="247"/>
        <v>3.8000000000000027E-2</v>
      </c>
      <c r="T4081" s="110">
        <f>IF('3B-Air transport'!AI$66="no"," ",ROUND(S4081,4))</f>
        <v>3.7999999999999999E-2</v>
      </c>
      <c r="U4081" s="110">
        <f>IF('3B-Air transport'!AI$67="no"," ",ROUND(S4081,4))</f>
        <v>3.7999999999999999E-2</v>
      </c>
      <c r="V4081" s="110">
        <f>IF('3B-Air transport'!AI$68="no"," ",ROUND(S4081,4))</f>
        <v>3.7999999999999999E-2</v>
      </c>
      <c r="W4081" s="110"/>
      <c r="AB4081" s="110">
        <f t="shared" si="248"/>
        <v>3.8000000000000027E-2</v>
      </c>
      <c r="AC4081" s="110">
        <f>IF('3C-Water transport'!AI$56="no"," ",ROUND(AB4081,4))</f>
        <v>3.7999999999999999E-2</v>
      </c>
      <c r="AD4081" s="110">
        <f>IF('3C-Water transport'!AI$57="no"," ",ROUND(AB4081,4))</f>
        <v>3.7999999999999999E-2</v>
      </c>
      <c r="AE4081" s="110">
        <f>IF('3C-Water transport'!AI$58="no"," ",ROUND(AB4081,4))</f>
        <v>3.7999999999999999E-2</v>
      </c>
    </row>
    <row r="4082" spans="5:31" x14ac:dyDescent="0.25">
      <c r="E4082" s="110">
        <f t="shared" si="246"/>
        <v>3.9000000000000028E-2</v>
      </c>
      <c r="F4082" s="110">
        <f>IF('3A-Rail transport'!$AI$56="no"," ",ROUND(E4082,4))</f>
        <v>3.9E-2</v>
      </c>
      <c r="G4082" s="110">
        <f>IF('3A-Rail transport'!$AI$57="no"," ",ROUND(E4082,4))</f>
        <v>3.9E-2</v>
      </c>
      <c r="H4082" s="110"/>
      <c r="S4082" s="110">
        <f t="shared" si="247"/>
        <v>3.9000000000000028E-2</v>
      </c>
      <c r="T4082" s="110">
        <f>IF('3B-Air transport'!AI$66="no"," ",ROUND(S4082,4))</f>
        <v>3.9E-2</v>
      </c>
      <c r="U4082" s="110">
        <f>IF('3B-Air transport'!AI$67="no"," ",ROUND(S4082,4))</f>
        <v>3.9E-2</v>
      </c>
      <c r="V4082" s="110">
        <f>IF('3B-Air transport'!AI$68="no"," ",ROUND(S4082,4))</f>
        <v>3.9E-2</v>
      </c>
      <c r="W4082" s="110"/>
      <c r="AB4082" s="110">
        <f t="shared" si="248"/>
        <v>3.9000000000000028E-2</v>
      </c>
      <c r="AC4082" s="110">
        <f>IF('3C-Water transport'!AI$56="no"," ",ROUND(AB4082,4))</f>
        <v>3.9E-2</v>
      </c>
      <c r="AD4082" s="110">
        <f>IF('3C-Water transport'!AI$57="no"," ",ROUND(AB4082,4))</f>
        <v>3.9E-2</v>
      </c>
      <c r="AE4082" s="110">
        <f>IF('3C-Water transport'!AI$58="no"," ",ROUND(AB4082,4))</f>
        <v>3.9E-2</v>
      </c>
    </row>
    <row r="4083" spans="5:31" x14ac:dyDescent="0.25">
      <c r="E4083" s="110">
        <f t="shared" si="246"/>
        <v>4.0000000000000029E-2</v>
      </c>
      <c r="F4083" s="110">
        <f>IF('3A-Rail transport'!$AI$56="no"," ",ROUND(E4083,4))</f>
        <v>0.04</v>
      </c>
      <c r="G4083" s="110">
        <f>IF('3A-Rail transport'!$AI$57="no"," ",ROUND(E4083,4))</f>
        <v>0.04</v>
      </c>
      <c r="H4083" s="110"/>
      <c r="S4083" s="110">
        <f t="shared" si="247"/>
        <v>4.0000000000000029E-2</v>
      </c>
      <c r="T4083" s="110">
        <f>IF('3B-Air transport'!AI$66="no"," ",ROUND(S4083,4))</f>
        <v>0.04</v>
      </c>
      <c r="U4083" s="110">
        <f>IF('3B-Air transport'!AI$67="no"," ",ROUND(S4083,4))</f>
        <v>0.04</v>
      </c>
      <c r="V4083" s="110">
        <f>IF('3B-Air transport'!AI$68="no"," ",ROUND(S4083,4))</f>
        <v>0.04</v>
      </c>
      <c r="W4083" s="110"/>
      <c r="AB4083" s="110">
        <f t="shared" si="248"/>
        <v>4.0000000000000029E-2</v>
      </c>
      <c r="AC4083" s="110">
        <f>IF('3C-Water transport'!AI$56="no"," ",ROUND(AB4083,4))</f>
        <v>0.04</v>
      </c>
      <c r="AD4083" s="110">
        <f>IF('3C-Water transport'!AI$57="no"," ",ROUND(AB4083,4))</f>
        <v>0.04</v>
      </c>
      <c r="AE4083" s="110">
        <f>IF('3C-Water transport'!AI$58="no"," ",ROUND(AB4083,4))</f>
        <v>0.04</v>
      </c>
    </row>
    <row r="4084" spans="5:31" x14ac:dyDescent="0.25">
      <c r="E4084" s="110">
        <f t="shared" si="246"/>
        <v>4.1000000000000029E-2</v>
      </c>
      <c r="F4084" s="110">
        <f>IF('3A-Rail transport'!$AI$56="no"," ",ROUND(E4084,4))</f>
        <v>4.1000000000000002E-2</v>
      </c>
      <c r="G4084" s="110">
        <f>IF('3A-Rail transport'!$AI$57="no"," ",ROUND(E4084,4))</f>
        <v>4.1000000000000002E-2</v>
      </c>
      <c r="H4084" s="110"/>
      <c r="S4084" s="110">
        <f t="shared" si="247"/>
        <v>4.1000000000000029E-2</v>
      </c>
      <c r="T4084" s="110">
        <f>IF('3B-Air transport'!AI$66="no"," ",ROUND(S4084,4))</f>
        <v>4.1000000000000002E-2</v>
      </c>
      <c r="U4084" s="110">
        <f>IF('3B-Air transport'!AI$67="no"," ",ROUND(S4084,4))</f>
        <v>4.1000000000000002E-2</v>
      </c>
      <c r="V4084" s="110">
        <f>IF('3B-Air transport'!AI$68="no"," ",ROUND(S4084,4))</f>
        <v>4.1000000000000002E-2</v>
      </c>
      <c r="W4084" s="110"/>
      <c r="AB4084" s="110">
        <f t="shared" si="248"/>
        <v>4.1000000000000029E-2</v>
      </c>
      <c r="AC4084" s="110">
        <f>IF('3C-Water transport'!AI$56="no"," ",ROUND(AB4084,4))</f>
        <v>4.1000000000000002E-2</v>
      </c>
      <c r="AD4084" s="110">
        <f>IF('3C-Water transport'!AI$57="no"," ",ROUND(AB4084,4))</f>
        <v>4.1000000000000002E-2</v>
      </c>
      <c r="AE4084" s="110">
        <f>IF('3C-Water transport'!AI$58="no"," ",ROUND(AB4084,4))</f>
        <v>4.1000000000000002E-2</v>
      </c>
    </row>
    <row r="4085" spans="5:31" x14ac:dyDescent="0.25">
      <c r="E4085" s="110">
        <f t="shared" si="246"/>
        <v>4.200000000000003E-2</v>
      </c>
      <c r="F4085" s="110">
        <f>IF('3A-Rail transport'!$AI$56="no"," ",ROUND(E4085,4))</f>
        <v>4.2000000000000003E-2</v>
      </c>
      <c r="G4085" s="110">
        <f>IF('3A-Rail transport'!$AI$57="no"," ",ROUND(E4085,4))</f>
        <v>4.2000000000000003E-2</v>
      </c>
      <c r="H4085" s="110"/>
      <c r="S4085" s="110">
        <f t="shared" si="247"/>
        <v>4.200000000000003E-2</v>
      </c>
      <c r="T4085" s="110">
        <f>IF('3B-Air transport'!AI$66="no"," ",ROUND(S4085,4))</f>
        <v>4.2000000000000003E-2</v>
      </c>
      <c r="U4085" s="110">
        <f>IF('3B-Air transport'!AI$67="no"," ",ROUND(S4085,4))</f>
        <v>4.2000000000000003E-2</v>
      </c>
      <c r="V4085" s="110">
        <f>IF('3B-Air transport'!AI$68="no"," ",ROUND(S4085,4))</f>
        <v>4.2000000000000003E-2</v>
      </c>
      <c r="W4085" s="110"/>
      <c r="AB4085" s="110">
        <f t="shared" si="248"/>
        <v>4.200000000000003E-2</v>
      </c>
      <c r="AC4085" s="110">
        <f>IF('3C-Water transport'!AI$56="no"," ",ROUND(AB4085,4))</f>
        <v>4.2000000000000003E-2</v>
      </c>
      <c r="AD4085" s="110">
        <f>IF('3C-Water transport'!AI$57="no"," ",ROUND(AB4085,4))</f>
        <v>4.2000000000000003E-2</v>
      </c>
      <c r="AE4085" s="110">
        <f>IF('3C-Water transport'!AI$58="no"," ",ROUND(AB4085,4))</f>
        <v>4.2000000000000003E-2</v>
      </c>
    </row>
    <row r="4086" spans="5:31" x14ac:dyDescent="0.25">
      <c r="E4086" s="110">
        <f t="shared" si="246"/>
        <v>4.3000000000000031E-2</v>
      </c>
      <c r="F4086" s="110">
        <f>IF('3A-Rail transport'!$AI$56="no"," ",ROUND(E4086,4))</f>
        <v>4.2999999999999997E-2</v>
      </c>
      <c r="G4086" s="110">
        <f>IF('3A-Rail transport'!$AI$57="no"," ",ROUND(E4086,4))</f>
        <v>4.2999999999999997E-2</v>
      </c>
      <c r="H4086" s="110"/>
      <c r="S4086" s="110">
        <f t="shared" si="247"/>
        <v>4.3000000000000031E-2</v>
      </c>
      <c r="T4086" s="110">
        <f>IF('3B-Air transport'!AI$66="no"," ",ROUND(S4086,4))</f>
        <v>4.2999999999999997E-2</v>
      </c>
      <c r="U4086" s="110">
        <f>IF('3B-Air transport'!AI$67="no"," ",ROUND(S4086,4))</f>
        <v>4.2999999999999997E-2</v>
      </c>
      <c r="V4086" s="110">
        <f>IF('3B-Air transport'!AI$68="no"," ",ROUND(S4086,4))</f>
        <v>4.2999999999999997E-2</v>
      </c>
      <c r="W4086" s="110"/>
      <c r="AB4086" s="110">
        <f t="shared" si="248"/>
        <v>4.3000000000000031E-2</v>
      </c>
      <c r="AC4086" s="110">
        <f>IF('3C-Water transport'!AI$56="no"," ",ROUND(AB4086,4))</f>
        <v>4.2999999999999997E-2</v>
      </c>
      <c r="AD4086" s="110">
        <f>IF('3C-Water transport'!AI$57="no"," ",ROUND(AB4086,4))</f>
        <v>4.2999999999999997E-2</v>
      </c>
      <c r="AE4086" s="110">
        <f>IF('3C-Water transport'!AI$58="no"," ",ROUND(AB4086,4))</f>
        <v>4.2999999999999997E-2</v>
      </c>
    </row>
    <row r="4087" spans="5:31" x14ac:dyDescent="0.25">
      <c r="E4087" s="110">
        <f t="shared" si="246"/>
        <v>4.4000000000000032E-2</v>
      </c>
      <c r="F4087" s="110">
        <f>IF('3A-Rail transport'!$AI$56="no"," ",ROUND(E4087,4))</f>
        <v>4.3999999999999997E-2</v>
      </c>
      <c r="G4087" s="110">
        <f>IF('3A-Rail transport'!$AI$57="no"," ",ROUND(E4087,4))</f>
        <v>4.3999999999999997E-2</v>
      </c>
      <c r="H4087" s="110"/>
      <c r="S4087" s="110">
        <f t="shared" si="247"/>
        <v>4.4000000000000032E-2</v>
      </c>
      <c r="T4087" s="110">
        <f>IF('3B-Air transport'!AI$66="no"," ",ROUND(S4087,4))</f>
        <v>4.3999999999999997E-2</v>
      </c>
      <c r="U4087" s="110">
        <f>IF('3B-Air transport'!AI$67="no"," ",ROUND(S4087,4))</f>
        <v>4.3999999999999997E-2</v>
      </c>
      <c r="V4087" s="110">
        <f>IF('3B-Air transport'!AI$68="no"," ",ROUND(S4087,4))</f>
        <v>4.3999999999999997E-2</v>
      </c>
      <c r="W4087" s="110"/>
      <c r="AB4087" s="110">
        <f t="shared" si="248"/>
        <v>4.4000000000000032E-2</v>
      </c>
      <c r="AC4087" s="110">
        <f>IF('3C-Water transport'!AI$56="no"," ",ROUND(AB4087,4))</f>
        <v>4.3999999999999997E-2</v>
      </c>
      <c r="AD4087" s="110">
        <f>IF('3C-Water transport'!AI$57="no"," ",ROUND(AB4087,4))</f>
        <v>4.3999999999999997E-2</v>
      </c>
      <c r="AE4087" s="110">
        <f>IF('3C-Water transport'!AI$58="no"," ",ROUND(AB4087,4))</f>
        <v>4.3999999999999997E-2</v>
      </c>
    </row>
    <row r="4088" spans="5:31" x14ac:dyDescent="0.25">
      <c r="E4088" s="110">
        <f t="shared" si="246"/>
        <v>4.5000000000000033E-2</v>
      </c>
      <c r="F4088" s="110">
        <f>IF('3A-Rail transport'!$AI$56="no"," ",ROUND(E4088,4))</f>
        <v>4.4999999999999998E-2</v>
      </c>
      <c r="G4088" s="110">
        <f>IF('3A-Rail transport'!$AI$57="no"," ",ROUND(E4088,4))</f>
        <v>4.4999999999999998E-2</v>
      </c>
      <c r="H4088" s="110"/>
      <c r="S4088" s="110">
        <f t="shared" si="247"/>
        <v>4.5000000000000033E-2</v>
      </c>
      <c r="T4088" s="110">
        <f>IF('3B-Air transport'!AI$66="no"," ",ROUND(S4088,4))</f>
        <v>4.4999999999999998E-2</v>
      </c>
      <c r="U4088" s="110">
        <f>IF('3B-Air transport'!AI$67="no"," ",ROUND(S4088,4))</f>
        <v>4.4999999999999998E-2</v>
      </c>
      <c r="V4088" s="110">
        <f>IF('3B-Air transport'!AI$68="no"," ",ROUND(S4088,4))</f>
        <v>4.4999999999999998E-2</v>
      </c>
      <c r="W4088" s="110"/>
      <c r="AB4088" s="110">
        <f t="shared" si="248"/>
        <v>4.5000000000000033E-2</v>
      </c>
      <c r="AC4088" s="110">
        <f>IF('3C-Water transport'!AI$56="no"," ",ROUND(AB4088,4))</f>
        <v>4.4999999999999998E-2</v>
      </c>
      <c r="AD4088" s="110">
        <f>IF('3C-Water transport'!AI$57="no"," ",ROUND(AB4088,4))</f>
        <v>4.4999999999999998E-2</v>
      </c>
      <c r="AE4088" s="110">
        <f>IF('3C-Water transport'!AI$58="no"," ",ROUND(AB4088,4))</f>
        <v>4.4999999999999998E-2</v>
      </c>
    </row>
    <row r="4089" spans="5:31" x14ac:dyDescent="0.25">
      <c r="E4089" s="110">
        <f t="shared" si="246"/>
        <v>4.6000000000000034E-2</v>
      </c>
      <c r="F4089" s="110">
        <f>IF('3A-Rail transport'!$AI$56="no"," ",ROUND(E4089,4))</f>
        <v>4.5999999999999999E-2</v>
      </c>
      <c r="G4089" s="110">
        <f>IF('3A-Rail transport'!$AI$57="no"," ",ROUND(E4089,4))</f>
        <v>4.5999999999999999E-2</v>
      </c>
      <c r="H4089" s="110"/>
      <c r="S4089" s="110">
        <f t="shared" si="247"/>
        <v>4.6000000000000034E-2</v>
      </c>
      <c r="T4089" s="110">
        <f>IF('3B-Air transport'!AI$66="no"," ",ROUND(S4089,4))</f>
        <v>4.5999999999999999E-2</v>
      </c>
      <c r="U4089" s="110">
        <f>IF('3B-Air transport'!AI$67="no"," ",ROUND(S4089,4))</f>
        <v>4.5999999999999999E-2</v>
      </c>
      <c r="V4089" s="110">
        <f>IF('3B-Air transport'!AI$68="no"," ",ROUND(S4089,4))</f>
        <v>4.5999999999999999E-2</v>
      </c>
      <c r="W4089" s="110"/>
      <c r="AB4089" s="110">
        <f t="shared" si="248"/>
        <v>4.6000000000000034E-2</v>
      </c>
      <c r="AC4089" s="110">
        <f>IF('3C-Water transport'!AI$56="no"," ",ROUND(AB4089,4))</f>
        <v>4.5999999999999999E-2</v>
      </c>
      <c r="AD4089" s="110">
        <f>IF('3C-Water transport'!AI$57="no"," ",ROUND(AB4089,4))</f>
        <v>4.5999999999999999E-2</v>
      </c>
      <c r="AE4089" s="110">
        <f>IF('3C-Water transport'!AI$58="no"," ",ROUND(AB4089,4))</f>
        <v>4.5999999999999999E-2</v>
      </c>
    </row>
    <row r="4090" spans="5:31" x14ac:dyDescent="0.25">
      <c r="E4090" s="110">
        <f t="shared" si="246"/>
        <v>4.7000000000000035E-2</v>
      </c>
      <c r="F4090" s="110">
        <f>IF('3A-Rail transport'!$AI$56="no"," ",ROUND(E4090,4))</f>
        <v>4.7E-2</v>
      </c>
      <c r="G4090" s="110">
        <f>IF('3A-Rail transport'!$AI$57="no"," ",ROUND(E4090,4))</f>
        <v>4.7E-2</v>
      </c>
      <c r="H4090" s="110"/>
      <c r="S4090" s="110">
        <f t="shared" si="247"/>
        <v>4.7000000000000035E-2</v>
      </c>
      <c r="T4090" s="110">
        <f>IF('3B-Air transport'!AI$66="no"," ",ROUND(S4090,4))</f>
        <v>4.7E-2</v>
      </c>
      <c r="U4090" s="110">
        <f>IF('3B-Air transport'!AI$67="no"," ",ROUND(S4090,4))</f>
        <v>4.7E-2</v>
      </c>
      <c r="V4090" s="110">
        <f>IF('3B-Air transport'!AI$68="no"," ",ROUND(S4090,4))</f>
        <v>4.7E-2</v>
      </c>
      <c r="W4090" s="110"/>
      <c r="AB4090" s="110">
        <f t="shared" si="248"/>
        <v>4.7000000000000035E-2</v>
      </c>
      <c r="AC4090" s="110">
        <f>IF('3C-Water transport'!AI$56="no"," ",ROUND(AB4090,4))</f>
        <v>4.7E-2</v>
      </c>
      <c r="AD4090" s="110">
        <f>IF('3C-Water transport'!AI$57="no"," ",ROUND(AB4090,4))</f>
        <v>4.7E-2</v>
      </c>
      <c r="AE4090" s="110">
        <f>IF('3C-Water transport'!AI$58="no"," ",ROUND(AB4090,4))</f>
        <v>4.7E-2</v>
      </c>
    </row>
    <row r="4091" spans="5:31" x14ac:dyDescent="0.25">
      <c r="E4091" s="110">
        <f t="shared" si="246"/>
        <v>4.8000000000000036E-2</v>
      </c>
      <c r="F4091" s="110">
        <f>IF('3A-Rail transport'!$AI$56="no"," ",ROUND(E4091,4))</f>
        <v>4.8000000000000001E-2</v>
      </c>
      <c r="G4091" s="110">
        <f>IF('3A-Rail transport'!$AI$57="no"," ",ROUND(E4091,4))</f>
        <v>4.8000000000000001E-2</v>
      </c>
      <c r="H4091" s="110"/>
      <c r="S4091" s="110">
        <f t="shared" si="247"/>
        <v>4.8000000000000036E-2</v>
      </c>
      <c r="T4091" s="110">
        <f>IF('3B-Air transport'!AI$66="no"," ",ROUND(S4091,4))</f>
        <v>4.8000000000000001E-2</v>
      </c>
      <c r="U4091" s="110">
        <f>IF('3B-Air transport'!AI$67="no"," ",ROUND(S4091,4))</f>
        <v>4.8000000000000001E-2</v>
      </c>
      <c r="V4091" s="110">
        <f>IF('3B-Air transport'!AI$68="no"," ",ROUND(S4091,4))</f>
        <v>4.8000000000000001E-2</v>
      </c>
      <c r="W4091" s="110"/>
      <c r="AB4091" s="110">
        <f t="shared" si="248"/>
        <v>4.8000000000000036E-2</v>
      </c>
      <c r="AC4091" s="110">
        <f>IF('3C-Water transport'!AI$56="no"," ",ROUND(AB4091,4))</f>
        <v>4.8000000000000001E-2</v>
      </c>
      <c r="AD4091" s="110">
        <f>IF('3C-Water transport'!AI$57="no"," ",ROUND(AB4091,4))</f>
        <v>4.8000000000000001E-2</v>
      </c>
      <c r="AE4091" s="110">
        <f>IF('3C-Water transport'!AI$58="no"," ",ROUND(AB4091,4))</f>
        <v>4.8000000000000001E-2</v>
      </c>
    </row>
    <row r="4092" spans="5:31" x14ac:dyDescent="0.25">
      <c r="E4092" s="110">
        <f t="shared" si="246"/>
        <v>4.9000000000000037E-2</v>
      </c>
      <c r="F4092" s="110">
        <f>IF('3A-Rail transport'!$AI$56="no"," ",ROUND(E4092,4))</f>
        <v>4.9000000000000002E-2</v>
      </c>
      <c r="G4092" s="110">
        <f>IF('3A-Rail transport'!$AI$57="no"," ",ROUND(E4092,4))</f>
        <v>4.9000000000000002E-2</v>
      </c>
      <c r="H4092" s="110"/>
      <c r="S4092" s="110">
        <f t="shared" si="247"/>
        <v>4.9000000000000037E-2</v>
      </c>
      <c r="T4092" s="110">
        <f>IF('3B-Air transport'!AI$66="no"," ",ROUND(S4092,4))</f>
        <v>4.9000000000000002E-2</v>
      </c>
      <c r="U4092" s="110">
        <f>IF('3B-Air transport'!AI$67="no"," ",ROUND(S4092,4))</f>
        <v>4.9000000000000002E-2</v>
      </c>
      <c r="V4092" s="110">
        <f>IF('3B-Air transport'!AI$68="no"," ",ROUND(S4092,4))</f>
        <v>4.9000000000000002E-2</v>
      </c>
      <c r="W4092" s="110"/>
      <c r="AB4092" s="110">
        <f t="shared" si="248"/>
        <v>4.9000000000000037E-2</v>
      </c>
      <c r="AC4092" s="110">
        <f>IF('3C-Water transport'!AI$56="no"," ",ROUND(AB4092,4))</f>
        <v>4.9000000000000002E-2</v>
      </c>
      <c r="AD4092" s="110">
        <f>IF('3C-Water transport'!AI$57="no"," ",ROUND(AB4092,4))</f>
        <v>4.9000000000000002E-2</v>
      </c>
      <c r="AE4092" s="110">
        <f>IF('3C-Water transport'!AI$58="no"," ",ROUND(AB4092,4))</f>
        <v>4.9000000000000002E-2</v>
      </c>
    </row>
    <row r="4093" spans="5:31" x14ac:dyDescent="0.25">
      <c r="E4093" s="110">
        <f t="shared" si="246"/>
        <v>5.0000000000000037E-2</v>
      </c>
      <c r="F4093" s="110">
        <f>IF('3A-Rail transport'!$AI$56="no"," ",ROUND(E4093,4))</f>
        <v>0.05</v>
      </c>
      <c r="G4093" s="110">
        <f>IF('3A-Rail transport'!$AI$57="no"," ",ROUND(E4093,4))</f>
        <v>0.05</v>
      </c>
      <c r="H4093" s="110"/>
      <c r="S4093" s="110">
        <f t="shared" si="247"/>
        <v>5.0000000000000037E-2</v>
      </c>
      <c r="T4093" s="110">
        <f>IF('3B-Air transport'!AI$66="no"," ",ROUND(S4093,4))</f>
        <v>0.05</v>
      </c>
      <c r="U4093" s="110">
        <f>IF('3B-Air transport'!AI$67="no"," ",ROUND(S4093,4))</f>
        <v>0.05</v>
      </c>
      <c r="V4093" s="110">
        <f>IF('3B-Air transport'!AI$68="no"," ",ROUND(S4093,4))</f>
        <v>0.05</v>
      </c>
      <c r="W4093" s="110"/>
      <c r="AB4093" s="110">
        <f t="shared" si="248"/>
        <v>5.0000000000000037E-2</v>
      </c>
      <c r="AC4093" s="110">
        <f>IF('3C-Water transport'!AI$56="no"," ",ROUND(AB4093,4))</f>
        <v>0.05</v>
      </c>
      <c r="AD4093" s="110">
        <f>IF('3C-Water transport'!AI$57="no"," ",ROUND(AB4093,4))</f>
        <v>0.05</v>
      </c>
      <c r="AE4093" s="110">
        <f>IF('3C-Water transport'!AI$58="no"," ",ROUND(AB4093,4))</f>
        <v>0.05</v>
      </c>
    </row>
    <row r="4094" spans="5:31" x14ac:dyDescent="0.25">
      <c r="E4094" s="110">
        <f t="shared" si="246"/>
        <v>5.1000000000000038E-2</v>
      </c>
      <c r="F4094" s="110">
        <f>IF('3A-Rail transport'!$AI$56="no"," ",ROUND(E4094,4))</f>
        <v>5.0999999999999997E-2</v>
      </c>
      <c r="G4094" s="110">
        <f>IF('3A-Rail transport'!$AI$57="no"," ",ROUND(E4094,4))</f>
        <v>5.0999999999999997E-2</v>
      </c>
      <c r="H4094" s="110"/>
      <c r="S4094" s="110">
        <f t="shared" si="247"/>
        <v>5.1000000000000038E-2</v>
      </c>
      <c r="T4094" s="110">
        <f>IF('3B-Air transport'!AI$66="no"," ",ROUND(S4094,4))</f>
        <v>5.0999999999999997E-2</v>
      </c>
      <c r="U4094" s="110">
        <f>IF('3B-Air transport'!AI$67="no"," ",ROUND(S4094,4))</f>
        <v>5.0999999999999997E-2</v>
      </c>
      <c r="V4094" s="110">
        <f>IF('3B-Air transport'!AI$68="no"," ",ROUND(S4094,4))</f>
        <v>5.0999999999999997E-2</v>
      </c>
      <c r="W4094" s="110"/>
      <c r="AB4094" s="110">
        <f t="shared" si="248"/>
        <v>5.1000000000000038E-2</v>
      </c>
      <c r="AC4094" s="110">
        <f>IF('3C-Water transport'!AI$56="no"," ",ROUND(AB4094,4))</f>
        <v>5.0999999999999997E-2</v>
      </c>
      <c r="AD4094" s="110">
        <f>IF('3C-Water transport'!AI$57="no"," ",ROUND(AB4094,4))</f>
        <v>5.0999999999999997E-2</v>
      </c>
      <c r="AE4094" s="110">
        <f>IF('3C-Water transport'!AI$58="no"," ",ROUND(AB4094,4))</f>
        <v>5.0999999999999997E-2</v>
      </c>
    </row>
    <row r="4095" spans="5:31" x14ac:dyDescent="0.25">
      <c r="E4095" s="110">
        <f t="shared" si="246"/>
        <v>5.2000000000000039E-2</v>
      </c>
      <c r="F4095" s="110">
        <f>IF('3A-Rail transport'!$AI$56="no"," ",ROUND(E4095,4))</f>
        <v>5.1999999999999998E-2</v>
      </c>
      <c r="G4095" s="110">
        <f>IF('3A-Rail transport'!$AI$57="no"," ",ROUND(E4095,4))</f>
        <v>5.1999999999999998E-2</v>
      </c>
      <c r="H4095" s="110"/>
      <c r="S4095" s="110">
        <f t="shared" si="247"/>
        <v>5.2000000000000039E-2</v>
      </c>
      <c r="T4095" s="110">
        <f>IF('3B-Air transport'!AI$66="no"," ",ROUND(S4095,4))</f>
        <v>5.1999999999999998E-2</v>
      </c>
      <c r="U4095" s="110">
        <f>IF('3B-Air transport'!AI$67="no"," ",ROUND(S4095,4))</f>
        <v>5.1999999999999998E-2</v>
      </c>
      <c r="V4095" s="110">
        <f>IF('3B-Air transport'!AI$68="no"," ",ROUND(S4095,4))</f>
        <v>5.1999999999999998E-2</v>
      </c>
      <c r="W4095" s="110"/>
      <c r="AB4095" s="110">
        <f t="shared" si="248"/>
        <v>5.2000000000000039E-2</v>
      </c>
      <c r="AC4095" s="110">
        <f>IF('3C-Water transport'!AI$56="no"," ",ROUND(AB4095,4))</f>
        <v>5.1999999999999998E-2</v>
      </c>
      <c r="AD4095" s="110">
        <f>IF('3C-Water transport'!AI$57="no"," ",ROUND(AB4095,4))</f>
        <v>5.1999999999999998E-2</v>
      </c>
      <c r="AE4095" s="110">
        <f>IF('3C-Water transport'!AI$58="no"," ",ROUND(AB4095,4))</f>
        <v>5.1999999999999998E-2</v>
      </c>
    </row>
    <row r="4096" spans="5:31" x14ac:dyDescent="0.25">
      <c r="E4096" s="110">
        <f t="shared" si="246"/>
        <v>5.300000000000004E-2</v>
      </c>
      <c r="F4096" s="110">
        <f>IF('3A-Rail transport'!$AI$56="no"," ",ROUND(E4096,4))</f>
        <v>5.2999999999999999E-2</v>
      </c>
      <c r="G4096" s="110">
        <f>IF('3A-Rail transport'!$AI$57="no"," ",ROUND(E4096,4))</f>
        <v>5.2999999999999999E-2</v>
      </c>
      <c r="H4096" s="110"/>
      <c r="S4096" s="110">
        <f t="shared" si="247"/>
        <v>5.300000000000004E-2</v>
      </c>
      <c r="T4096" s="110">
        <f>IF('3B-Air transport'!AI$66="no"," ",ROUND(S4096,4))</f>
        <v>5.2999999999999999E-2</v>
      </c>
      <c r="U4096" s="110">
        <f>IF('3B-Air transport'!AI$67="no"," ",ROUND(S4096,4))</f>
        <v>5.2999999999999999E-2</v>
      </c>
      <c r="V4096" s="110">
        <f>IF('3B-Air transport'!AI$68="no"," ",ROUND(S4096,4))</f>
        <v>5.2999999999999999E-2</v>
      </c>
      <c r="W4096" s="110"/>
      <c r="AB4096" s="110">
        <f t="shared" si="248"/>
        <v>5.300000000000004E-2</v>
      </c>
      <c r="AC4096" s="110">
        <f>IF('3C-Water transport'!AI$56="no"," ",ROUND(AB4096,4))</f>
        <v>5.2999999999999999E-2</v>
      </c>
      <c r="AD4096" s="110">
        <f>IF('3C-Water transport'!AI$57="no"," ",ROUND(AB4096,4))</f>
        <v>5.2999999999999999E-2</v>
      </c>
      <c r="AE4096" s="110">
        <f>IF('3C-Water transport'!AI$58="no"," ",ROUND(AB4096,4))</f>
        <v>5.2999999999999999E-2</v>
      </c>
    </row>
    <row r="4097" spans="5:31" x14ac:dyDescent="0.25">
      <c r="E4097" s="110">
        <f t="shared" si="246"/>
        <v>5.4000000000000041E-2</v>
      </c>
      <c r="F4097" s="110">
        <f>IF('3A-Rail transport'!$AI$56="no"," ",ROUND(E4097,4))</f>
        <v>5.3999999999999999E-2</v>
      </c>
      <c r="G4097" s="110">
        <f>IF('3A-Rail transport'!$AI$57="no"," ",ROUND(E4097,4))</f>
        <v>5.3999999999999999E-2</v>
      </c>
      <c r="H4097" s="110"/>
      <c r="S4097" s="110">
        <f t="shared" si="247"/>
        <v>5.4000000000000041E-2</v>
      </c>
      <c r="T4097" s="110">
        <f>IF('3B-Air transport'!AI$66="no"," ",ROUND(S4097,4))</f>
        <v>5.3999999999999999E-2</v>
      </c>
      <c r="U4097" s="110">
        <f>IF('3B-Air transport'!AI$67="no"," ",ROUND(S4097,4))</f>
        <v>5.3999999999999999E-2</v>
      </c>
      <c r="V4097" s="110">
        <f>IF('3B-Air transport'!AI$68="no"," ",ROUND(S4097,4))</f>
        <v>5.3999999999999999E-2</v>
      </c>
      <c r="W4097" s="110"/>
      <c r="AB4097" s="110">
        <f t="shared" si="248"/>
        <v>5.4000000000000041E-2</v>
      </c>
      <c r="AC4097" s="110">
        <f>IF('3C-Water transport'!AI$56="no"," ",ROUND(AB4097,4))</f>
        <v>5.3999999999999999E-2</v>
      </c>
      <c r="AD4097" s="110">
        <f>IF('3C-Water transport'!AI$57="no"," ",ROUND(AB4097,4))</f>
        <v>5.3999999999999999E-2</v>
      </c>
      <c r="AE4097" s="110">
        <f>IF('3C-Water transport'!AI$58="no"," ",ROUND(AB4097,4))</f>
        <v>5.3999999999999999E-2</v>
      </c>
    </row>
    <row r="4098" spans="5:31" x14ac:dyDescent="0.25">
      <c r="E4098" s="110">
        <f t="shared" si="246"/>
        <v>5.5000000000000042E-2</v>
      </c>
      <c r="F4098" s="110">
        <f>IF('3A-Rail transport'!$AI$56="no"," ",ROUND(E4098,4))</f>
        <v>5.5E-2</v>
      </c>
      <c r="G4098" s="110">
        <f>IF('3A-Rail transport'!$AI$57="no"," ",ROUND(E4098,4))</f>
        <v>5.5E-2</v>
      </c>
      <c r="H4098" s="110"/>
      <c r="S4098" s="110">
        <f t="shared" si="247"/>
        <v>5.5000000000000042E-2</v>
      </c>
      <c r="T4098" s="110">
        <f>IF('3B-Air transport'!AI$66="no"," ",ROUND(S4098,4))</f>
        <v>5.5E-2</v>
      </c>
      <c r="U4098" s="110">
        <f>IF('3B-Air transport'!AI$67="no"," ",ROUND(S4098,4))</f>
        <v>5.5E-2</v>
      </c>
      <c r="V4098" s="110">
        <f>IF('3B-Air transport'!AI$68="no"," ",ROUND(S4098,4))</f>
        <v>5.5E-2</v>
      </c>
      <c r="W4098" s="110"/>
      <c r="AB4098" s="110">
        <f t="shared" si="248"/>
        <v>5.5000000000000042E-2</v>
      </c>
      <c r="AC4098" s="110">
        <f>IF('3C-Water transport'!AI$56="no"," ",ROUND(AB4098,4))</f>
        <v>5.5E-2</v>
      </c>
      <c r="AD4098" s="110">
        <f>IF('3C-Water transport'!AI$57="no"," ",ROUND(AB4098,4))</f>
        <v>5.5E-2</v>
      </c>
      <c r="AE4098" s="110">
        <f>IF('3C-Water transport'!AI$58="no"," ",ROUND(AB4098,4))</f>
        <v>5.5E-2</v>
      </c>
    </row>
    <row r="4099" spans="5:31" x14ac:dyDescent="0.25">
      <c r="E4099" s="110">
        <f t="shared" si="246"/>
        <v>5.6000000000000043E-2</v>
      </c>
      <c r="F4099" s="110">
        <f>IF('3A-Rail transport'!$AI$56="no"," ",ROUND(E4099,4))</f>
        <v>5.6000000000000001E-2</v>
      </c>
      <c r="G4099" s="110">
        <f>IF('3A-Rail transport'!$AI$57="no"," ",ROUND(E4099,4))</f>
        <v>5.6000000000000001E-2</v>
      </c>
      <c r="H4099" s="110"/>
      <c r="S4099" s="110">
        <f t="shared" si="247"/>
        <v>5.6000000000000043E-2</v>
      </c>
      <c r="T4099" s="110">
        <f>IF('3B-Air transport'!AI$66="no"," ",ROUND(S4099,4))</f>
        <v>5.6000000000000001E-2</v>
      </c>
      <c r="U4099" s="110">
        <f>IF('3B-Air transport'!AI$67="no"," ",ROUND(S4099,4))</f>
        <v>5.6000000000000001E-2</v>
      </c>
      <c r="V4099" s="110">
        <f>IF('3B-Air transport'!AI$68="no"," ",ROUND(S4099,4))</f>
        <v>5.6000000000000001E-2</v>
      </c>
      <c r="W4099" s="110"/>
      <c r="AB4099" s="110">
        <f t="shared" si="248"/>
        <v>5.6000000000000043E-2</v>
      </c>
      <c r="AC4099" s="110">
        <f>IF('3C-Water transport'!AI$56="no"," ",ROUND(AB4099,4))</f>
        <v>5.6000000000000001E-2</v>
      </c>
      <c r="AD4099" s="110">
        <f>IF('3C-Water transport'!AI$57="no"," ",ROUND(AB4099,4))</f>
        <v>5.6000000000000001E-2</v>
      </c>
      <c r="AE4099" s="110">
        <f>IF('3C-Water transport'!AI$58="no"," ",ROUND(AB4099,4))</f>
        <v>5.6000000000000001E-2</v>
      </c>
    </row>
    <row r="4100" spans="5:31" x14ac:dyDescent="0.25">
      <c r="E4100" s="110">
        <f t="shared" si="246"/>
        <v>5.7000000000000044E-2</v>
      </c>
      <c r="F4100" s="110">
        <f>IF('3A-Rail transport'!$AI$56="no"," ",ROUND(E4100,4))</f>
        <v>5.7000000000000002E-2</v>
      </c>
      <c r="G4100" s="110">
        <f>IF('3A-Rail transport'!$AI$57="no"," ",ROUND(E4100,4))</f>
        <v>5.7000000000000002E-2</v>
      </c>
      <c r="H4100" s="110"/>
      <c r="S4100" s="110">
        <f t="shared" si="247"/>
        <v>5.7000000000000044E-2</v>
      </c>
      <c r="T4100" s="110">
        <f>IF('3B-Air transport'!AI$66="no"," ",ROUND(S4100,4))</f>
        <v>5.7000000000000002E-2</v>
      </c>
      <c r="U4100" s="110">
        <f>IF('3B-Air transport'!AI$67="no"," ",ROUND(S4100,4))</f>
        <v>5.7000000000000002E-2</v>
      </c>
      <c r="V4100" s="110">
        <f>IF('3B-Air transport'!AI$68="no"," ",ROUND(S4100,4))</f>
        <v>5.7000000000000002E-2</v>
      </c>
      <c r="W4100" s="110"/>
      <c r="AB4100" s="110">
        <f t="shared" si="248"/>
        <v>5.7000000000000044E-2</v>
      </c>
      <c r="AC4100" s="110">
        <f>IF('3C-Water transport'!AI$56="no"," ",ROUND(AB4100,4))</f>
        <v>5.7000000000000002E-2</v>
      </c>
      <c r="AD4100" s="110">
        <f>IF('3C-Water transport'!AI$57="no"," ",ROUND(AB4100,4))</f>
        <v>5.7000000000000002E-2</v>
      </c>
      <c r="AE4100" s="110">
        <f>IF('3C-Water transport'!AI$58="no"," ",ROUND(AB4100,4))</f>
        <v>5.7000000000000002E-2</v>
      </c>
    </row>
    <row r="4101" spans="5:31" x14ac:dyDescent="0.25">
      <c r="E4101" s="110">
        <f t="shared" si="246"/>
        <v>5.8000000000000045E-2</v>
      </c>
      <c r="F4101" s="110">
        <f>IF('3A-Rail transport'!$AI$56="no"," ",ROUND(E4101,4))</f>
        <v>5.8000000000000003E-2</v>
      </c>
      <c r="G4101" s="110">
        <f>IF('3A-Rail transport'!$AI$57="no"," ",ROUND(E4101,4))</f>
        <v>5.8000000000000003E-2</v>
      </c>
      <c r="H4101" s="110"/>
      <c r="S4101" s="110">
        <f t="shared" si="247"/>
        <v>5.8000000000000045E-2</v>
      </c>
      <c r="T4101" s="110">
        <f>IF('3B-Air transport'!AI$66="no"," ",ROUND(S4101,4))</f>
        <v>5.8000000000000003E-2</v>
      </c>
      <c r="U4101" s="110">
        <f>IF('3B-Air transport'!AI$67="no"," ",ROUND(S4101,4))</f>
        <v>5.8000000000000003E-2</v>
      </c>
      <c r="V4101" s="110">
        <f>IF('3B-Air transport'!AI$68="no"," ",ROUND(S4101,4))</f>
        <v>5.8000000000000003E-2</v>
      </c>
      <c r="W4101" s="110"/>
      <c r="AB4101" s="110">
        <f t="shared" si="248"/>
        <v>5.8000000000000045E-2</v>
      </c>
      <c r="AC4101" s="110">
        <f>IF('3C-Water transport'!AI$56="no"," ",ROUND(AB4101,4))</f>
        <v>5.8000000000000003E-2</v>
      </c>
      <c r="AD4101" s="110">
        <f>IF('3C-Water transport'!AI$57="no"," ",ROUND(AB4101,4))</f>
        <v>5.8000000000000003E-2</v>
      </c>
      <c r="AE4101" s="110">
        <f>IF('3C-Water transport'!AI$58="no"," ",ROUND(AB4101,4))</f>
        <v>5.8000000000000003E-2</v>
      </c>
    </row>
    <row r="4102" spans="5:31" x14ac:dyDescent="0.25">
      <c r="E4102" s="110">
        <f t="shared" si="246"/>
        <v>5.9000000000000045E-2</v>
      </c>
      <c r="F4102" s="110">
        <f>IF('3A-Rail transport'!$AI$56="no"," ",ROUND(E4102,4))</f>
        <v>5.8999999999999997E-2</v>
      </c>
      <c r="G4102" s="110">
        <f>IF('3A-Rail transport'!$AI$57="no"," ",ROUND(E4102,4))</f>
        <v>5.8999999999999997E-2</v>
      </c>
      <c r="H4102" s="110"/>
      <c r="S4102" s="110">
        <f t="shared" si="247"/>
        <v>5.9000000000000045E-2</v>
      </c>
      <c r="T4102" s="110">
        <f>IF('3B-Air transport'!AI$66="no"," ",ROUND(S4102,4))</f>
        <v>5.8999999999999997E-2</v>
      </c>
      <c r="U4102" s="110">
        <f>IF('3B-Air transport'!AI$67="no"," ",ROUND(S4102,4))</f>
        <v>5.8999999999999997E-2</v>
      </c>
      <c r="V4102" s="110">
        <f>IF('3B-Air transport'!AI$68="no"," ",ROUND(S4102,4))</f>
        <v>5.8999999999999997E-2</v>
      </c>
      <c r="W4102" s="110"/>
      <c r="AB4102" s="110">
        <f t="shared" si="248"/>
        <v>5.9000000000000045E-2</v>
      </c>
      <c r="AC4102" s="110">
        <f>IF('3C-Water transport'!AI$56="no"," ",ROUND(AB4102,4))</f>
        <v>5.8999999999999997E-2</v>
      </c>
      <c r="AD4102" s="110">
        <f>IF('3C-Water transport'!AI$57="no"," ",ROUND(AB4102,4))</f>
        <v>5.8999999999999997E-2</v>
      </c>
      <c r="AE4102" s="110">
        <f>IF('3C-Water transport'!AI$58="no"," ",ROUND(AB4102,4))</f>
        <v>5.8999999999999997E-2</v>
      </c>
    </row>
    <row r="4103" spans="5:31" x14ac:dyDescent="0.25">
      <c r="E4103" s="110">
        <f t="shared" si="246"/>
        <v>6.0000000000000046E-2</v>
      </c>
      <c r="F4103" s="110">
        <f>IF('3A-Rail transport'!$AI$56="no"," ",ROUND(E4103,4))</f>
        <v>0.06</v>
      </c>
      <c r="G4103" s="110">
        <f>IF('3A-Rail transport'!$AI$57="no"," ",ROUND(E4103,4))</f>
        <v>0.06</v>
      </c>
      <c r="H4103" s="110"/>
      <c r="S4103" s="110">
        <f t="shared" si="247"/>
        <v>6.0000000000000046E-2</v>
      </c>
      <c r="T4103" s="110">
        <f>IF('3B-Air transport'!AI$66="no"," ",ROUND(S4103,4))</f>
        <v>0.06</v>
      </c>
      <c r="U4103" s="110">
        <f>IF('3B-Air transport'!AI$67="no"," ",ROUND(S4103,4))</f>
        <v>0.06</v>
      </c>
      <c r="V4103" s="110">
        <f>IF('3B-Air transport'!AI$68="no"," ",ROUND(S4103,4))</f>
        <v>0.06</v>
      </c>
      <c r="W4103" s="110"/>
      <c r="AB4103" s="110">
        <f t="shared" si="248"/>
        <v>6.0000000000000046E-2</v>
      </c>
      <c r="AC4103" s="110">
        <f>IF('3C-Water transport'!AI$56="no"," ",ROUND(AB4103,4))</f>
        <v>0.06</v>
      </c>
      <c r="AD4103" s="110">
        <f>IF('3C-Water transport'!AI$57="no"," ",ROUND(AB4103,4))</f>
        <v>0.06</v>
      </c>
      <c r="AE4103" s="110">
        <f>IF('3C-Water transport'!AI$58="no"," ",ROUND(AB4103,4))</f>
        <v>0.06</v>
      </c>
    </row>
    <row r="4104" spans="5:31" x14ac:dyDescent="0.25">
      <c r="E4104" s="110">
        <f t="shared" si="246"/>
        <v>6.1000000000000047E-2</v>
      </c>
      <c r="F4104" s="110">
        <f>IF('3A-Rail transport'!$AI$56="no"," ",ROUND(E4104,4))</f>
        <v>6.0999999999999999E-2</v>
      </c>
      <c r="G4104" s="110">
        <f>IF('3A-Rail transport'!$AI$57="no"," ",ROUND(E4104,4))</f>
        <v>6.0999999999999999E-2</v>
      </c>
      <c r="H4104" s="110"/>
      <c r="S4104" s="110">
        <f t="shared" si="247"/>
        <v>6.1000000000000047E-2</v>
      </c>
      <c r="T4104" s="110">
        <f>IF('3B-Air transport'!AI$66="no"," ",ROUND(S4104,4))</f>
        <v>6.0999999999999999E-2</v>
      </c>
      <c r="U4104" s="110">
        <f>IF('3B-Air transport'!AI$67="no"," ",ROUND(S4104,4))</f>
        <v>6.0999999999999999E-2</v>
      </c>
      <c r="V4104" s="110">
        <f>IF('3B-Air transport'!AI$68="no"," ",ROUND(S4104,4))</f>
        <v>6.0999999999999999E-2</v>
      </c>
      <c r="W4104" s="110"/>
      <c r="AB4104" s="110">
        <f t="shared" si="248"/>
        <v>6.1000000000000047E-2</v>
      </c>
      <c r="AC4104" s="110">
        <f>IF('3C-Water transport'!AI$56="no"," ",ROUND(AB4104,4))</f>
        <v>6.0999999999999999E-2</v>
      </c>
      <c r="AD4104" s="110">
        <f>IF('3C-Water transport'!AI$57="no"," ",ROUND(AB4104,4))</f>
        <v>6.0999999999999999E-2</v>
      </c>
      <c r="AE4104" s="110">
        <f>IF('3C-Water transport'!AI$58="no"," ",ROUND(AB4104,4))</f>
        <v>6.0999999999999999E-2</v>
      </c>
    </row>
    <row r="4105" spans="5:31" x14ac:dyDescent="0.25">
      <c r="E4105" s="110">
        <f t="shared" si="246"/>
        <v>6.2000000000000048E-2</v>
      </c>
      <c r="F4105" s="110">
        <f>IF('3A-Rail transport'!$AI$56="no"," ",ROUND(E4105,4))</f>
        <v>6.2E-2</v>
      </c>
      <c r="G4105" s="110">
        <f>IF('3A-Rail transport'!$AI$57="no"," ",ROUND(E4105,4))</f>
        <v>6.2E-2</v>
      </c>
      <c r="H4105" s="110"/>
      <c r="S4105" s="110">
        <f t="shared" si="247"/>
        <v>6.2000000000000048E-2</v>
      </c>
      <c r="T4105" s="110">
        <f>IF('3B-Air transport'!AI$66="no"," ",ROUND(S4105,4))</f>
        <v>6.2E-2</v>
      </c>
      <c r="U4105" s="110">
        <f>IF('3B-Air transport'!AI$67="no"," ",ROUND(S4105,4))</f>
        <v>6.2E-2</v>
      </c>
      <c r="V4105" s="110">
        <f>IF('3B-Air transport'!AI$68="no"," ",ROUND(S4105,4))</f>
        <v>6.2E-2</v>
      </c>
      <c r="W4105" s="110"/>
      <c r="AB4105" s="110">
        <f t="shared" si="248"/>
        <v>6.2000000000000048E-2</v>
      </c>
      <c r="AC4105" s="110">
        <f>IF('3C-Water transport'!AI$56="no"," ",ROUND(AB4105,4))</f>
        <v>6.2E-2</v>
      </c>
      <c r="AD4105" s="110">
        <f>IF('3C-Water transport'!AI$57="no"," ",ROUND(AB4105,4))</f>
        <v>6.2E-2</v>
      </c>
      <c r="AE4105" s="110">
        <f>IF('3C-Water transport'!AI$58="no"," ",ROUND(AB4105,4))</f>
        <v>6.2E-2</v>
      </c>
    </row>
    <row r="4106" spans="5:31" x14ac:dyDescent="0.25">
      <c r="E4106" s="110">
        <f t="shared" si="246"/>
        <v>6.3000000000000042E-2</v>
      </c>
      <c r="F4106" s="110">
        <f>IF('3A-Rail transport'!$AI$56="no"," ",ROUND(E4106,4))</f>
        <v>6.3E-2</v>
      </c>
      <c r="G4106" s="110">
        <f>IF('3A-Rail transport'!$AI$57="no"," ",ROUND(E4106,4))</f>
        <v>6.3E-2</v>
      </c>
      <c r="H4106" s="110"/>
      <c r="S4106" s="110">
        <f t="shared" si="247"/>
        <v>6.3000000000000042E-2</v>
      </c>
      <c r="T4106" s="110">
        <f>IF('3B-Air transport'!AI$66="no"," ",ROUND(S4106,4))</f>
        <v>6.3E-2</v>
      </c>
      <c r="U4106" s="110">
        <f>IF('3B-Air transport'!AI$67="no"," ",ROUND(S4106,4))</f>
        <v>6.3E-2</v>
      </c>
      <c r="V4106" s="110">
        <f>IF('3B-Air transport'!AI$68="no"," ",ROUND(S4106,4))</f>
        <v>6.3E-2</v>
      </c>
      <c r="W4106" s="110"/>
      <c r="AB4106" s="110">
        <f t="shared" si="248"/>
        <v>6.3000000000000042E-2</v>
      </c>
      <c r="AC4106" s="110">
        <f>IF('3C-Water transport'!AI$56="no"," ",ROUND(AB4106,4))</f>
        <v>6.3E-2</v>
      </c>
      <c r="AD4106" s="110">
        <f>IF('3C-Water transport'!AI$57="no"," ",ROUND(AB4106,4))</f>
        <v>6.3E-2</v>
      </c>
      <c r="AE4106" s="110">
        <f>IF('3C-Water transport'!AI$58="no"," ",ROUND(AB4106,4))</f>
        <v>6.3E-2</v>
      </c>
    </row>
    <row r="4107" spans="5:31" x14ac:dyDescent="0.25">
      <c r="E4107" s="110">
        <f t="shared" si="246"/>
        <v>6.4000000000000043E-2</v>
      </c>
      <c r="F4107" s="110">
        <f>IF('3A-Rail transport'!$AI$56="no"," ",ROUND(E4107,4))</f>
        <v>6.4000000000000001E-2</v>
      </c>
      <c r="G4107" s="110">
        <f>IF('3A-Rail transport'!$AI$57="no"," ",ROUND(E4107,4))</f>
        <v>6.4000000000000001E-2</v>
      </c>
      <c r="H4107" s="110"/>
      <c r="S4107" s="110">
        <f t="shared" si="247"/>
        <v>6.4000000000000043E-2</v>
      </c>
      <c r="T4107" s="110">
        <f>IF('3B-Air transport'!AI$66="no"," ",ROUND(S4107,4))</f>
        <v>6.4000000000000001E-2</v>
      </c>
      <c r="U4107" s="110">
        <f>IF('3B-Air transport'!AI$67="no"," ",ROUND(S4107,4))</f>
        <v>6.4000000000000001E-2</v>
      </c>
      <c r="V4107" s="110">
        <f>IF('3B-Air transport'!AI$68="no"," ",ROUND(S4107,4))</f>
        <v>6.4000000000000001E-2</v>
      </c>
      <c r="W4107" s="110"/>
      <c r="AB4107" s="110">
        <f t="shared" si="248"/>
        <v>6.4000000000000043E-2</v>
      </c>
      <c r="AC4107" s="110">
        <f>IF('3C-Water transport'!AI$56="no"," ",ROUND(AB4107,4))</f>
        <v>6.4000000000000001E-2</v>
      </c>
      <c r="AD4107" s="110">
        <f>IF('3C-Water transport'!AI$57="no"," ",ROUND(AB4107,4))</f>
        <v>6.4000000000000001E-2</v>
      </c>
      <c r="AE4107" s="110">
        <f>IF('3C-Water transport'!AI$58="no"," ",ROUND(AB4107,4))</f>
        <v>6.4000000000000001E-2</v>
      </c>
    </row>
    <row r="4108" spans="5:31" x14ac:dyDescent="0.25">
      <c r="E4108" s="110">
        <f t="shared" ref="E4108:E4171" si="249">E4107+0.001</f>
        <v>6.5000000000000044E-2</v>
      </c>
      <c r="F4108" s="110">
        <f>IF('3A-Rail transport'!$AI$56="no"," ",ROUND(E4108,4))</f>
        <v>6.5000000000000002E-2</v>
      </c>
      <c r="G4108" s="110">
        <f>IF('3A-Rail transport'!$AI$57="no"," ",ROUND(E4108,4))</f>
        <v>6.5000000000000002E-2</v>
      </c>
      <c r="H4108" s="110"/>
      <c r="S4108" s="110">
        <f t="shared" ref="S4108:S4171" si="250">S4107+0.001</f>
        <v>6.5000000000000044E-2</v>
      </c>
      <c r="T4108" s="110">
        <f>IF('3B-Air transport'!AI$66="no"," ",ROUND(S4108,4))</f>
        <v>6.5000000000000002E-2</v>
      </c>
      <c r="U4108" s="110">
        <f>IF('3B-Air transport'!AI$67="no"," ",ROUND(S4108,4))</f>
        <v>6.5000000000000002E-2</v>
      </c>
      <c r="V4108" s="110">
        <f>IF('3B-Air transport'!AI$68="no"," ",ROUND(S4108,4))</f>
        <v>6.5000000000000002E-2</v>
      </c>
      <c r="W4108" s="110"/>
      <c r="AB4108" s="110">
        <f t="shared" ref="AB4108:AB4171" si="251">AB4107+0.001</f>
        <v>6.5000000000000044E-2</v>
      </c>
      <c r="AC4108" s="110">
        <f>IF('3C-Water transport'!AI$56="no"," ",ROUND(AB4108,4))</f>
        <v>6.5000000000000002E-2</v>
      </c>
      <c r="AD4108" s="110">
        <f>IF('3C-Water transport'!AI$57="no"," ",ROUND(AB4108,4))</f>
        <v>6.5000000000000002E-2</v>
      </c>
      <c r="AE4108" s="110">
        <f>IF('3C-Water transport'!AI$58="no"," ",ROUND(AB4108,4))</f>
        <v>6.5000000000000002E-2</v>
      </c>
    </row>
    <row r="4109" spans="5:31" x14ac:dyDescent="0.25">
      <c r="E4109" s="110">
        <f t="shared" si="249"/>
        <v>6.6000000000000045E-2</v>
      </c>
      <c r="F4109" s="110">
        <f>IF('3A-Rail transport'!$AI$56="no"," ",ROUND(E4109,4))</f>
        <v>6.6000000000000003E-2</v>
      </c>
      <c r="G4109" s="110">
        <f>IF('3A-Rail transport'!$AI$57="no"," ",ROUND(E4109,4))</f>
        <v>6.6000000000000003E-2</v>
      </c>
      <c r="H4109" s="110"/>
      <c r="S4109" s="110">
        <f t="shared" si="250"/>
        <v>6.6000000000000045E-2</v>
      </c>
      <c r="T4109" s="110">
        <f>IF('3B-Air transport'!AI$66="no"," ",ROUND(S4109,4))</f>
        <v>6.6000000000000003E-2</v>
      </c>
      <c r="U4109" s="110">
        <f>IF('3B-Air transport'!AI$67="no"," ",ROUND(S4109,4))</f>
        <v>6.6000000000000003E-2</v>
      </c>
      <c r="V4109" s="110">
        <f>IF('3B-Air transport'!AI$68="no"," ",ROUND(S4109,4))</f>
        <v>6.6000000000000003E-2</v>
      </c>
      <c r="W4109" s="110"/>
      <c r="AB4109" s="110">
        <f t="shared" si="251"/>
        <v>6.6000000000000045E-2</v>
      </c>
      <c r="AC4109" s="110">
        <f>IF('3C-Water transport'!AI$56="no"," ",ROUND(AB4109,4))</f>
        <v>6.6000000000000003E-2</v>
      </c>
      <c r="AD4109" s="110">
        <f>IF('3C-Water transport'!AI$57="no"," ",ROUND(AB4109,4))</f>
        <v>6.6000000000000003E-2</v>
      </c>
      <c r="AE4109" s="110">
        <f>IF('3C-Water transport'!AI$58="no"," ",ROUND(AB4109,4))</f>
        <v>6.6000000000000003E-2</v>
      </c>
    </row>
    <row r="4110" spans="5:31" x14ac:dyDescent="0.25">
      <c r="E4110" s="110">
        <f t="shared" si="249"/>
        <v>6.7000000000000046E-2</v>
      </c>
      <c r="F4110" s="110">
        <f>IF('3A-Rail transport'!$AI$56="no"," ",ROUND(E4110,4))</f>
        <v>6.7000000000000004E-2</v>
      </c>
      <c r="G4110" s="110">
        <f>IF('3A-Rail transport'!$AI$57="no"," ",ROUND(E4110,4))</f>
        <v>6.7000000000000004E-2</v>
      </c>
      <c r="H4110" s="110"/>
      <c r="S4110" s="110">
        <f t="shared" si="250"/>
        <v>6.7000000000000046E-2</v>
      </c>
      <c r="T4110" s="110">
        <f>IF('3B-Air transport'!AI$66="no"," ",ROUND(S4110,4))</f>
        <v>6.7000000000000004E-2</v>
      </c>
      <c r="U4110" s="110">
        <f>IF('3B-Air transport'!AI$67="no"," ",ROUND(S4110,4))</f>
        <v>6.7000000000000004E-2</v>
      </c>
      <c r="V4110" s="110">
        <f>IF('3B-Air transport'!AI$68="no"," ",ROUND(S4110,4))</f>
        <v>6.7000000000000004E-2</v>
      </c>
      <c r="W4110" s="110"/>
      <c r="AB4110" s="110">
        <f t="shared" si="251"/>
        <v>6.7000000000000046E-2</v>
      </c>
      <c r="AC4110" s="110">
        <f>IF('3C-Water transport'!AI$56="no"," ",ROUND(AB4110,4))</f>
        <v>6.7000000000000004E-2</v>
      </c>
      <c r="AD4110" s="110">
        <f>IF('3C-Water transport'!AI$57="no"," ",ROUND(AB4110,4))</f>
        <v>6.7000000000000004E-2</v>
      </c>
      <c r="AE4110" s="110">
        <f>IF('3C-Water transport'!AI$58="no"," ",ROUND(AB4110,4))</f>
        <v>6.7000000000000004E-2</v>
      </c>
    </row>
    <row r="4111" spans="5:31" x14ac:dyDescent="0.25">
      <c r="E4111" s="110">
        <f t="shared" si="249"/>
        <v>6.8000000000000047E-2</v>
      </c>
      <c r="F4111" s="110">
        <f>IF('3A-Rail transport'!$AI$56="no"," ",ROUND(E4111,4))</f>
        <v>6.8000000000000005E-2</v>
      </c>
      <c r="G4111" s="110">
        <f>IF('3A-Rail transport'!$AI$57="no"," ",ROUND(E4111,4))</f>
        <v>6.8000000000000005E-2</v>
      </c>
      <c r="H4111" s="110"/>
      <c r="S4111" s="110">
        <f t="shared" si="250"/>
        <v>6.8000000000000047E-2</v>
      </c>
      <c r="T4111" s="110">
        <f>IF('3B-Air transport'!AI$66="no"," ",ROUND(S4111,4))</f>
        <v>6.8000000000000005E-2</v>
      </c>
      <c r="U4111" s="110">
        <f>IF('3B-Air transport'!AI$67="no"," ",ROUND(S4111,4))</f>
        <v>6.8000000000000005E-2</v>
      </c>
      <c r="V4111" s="110">
        <f>IF('3B-Air transport'!AI$68="no"," ",ROUND(S4111,4))</f>
        <v>6.8000000000000005E-2</v>
      </c>
      <c r="W4111" s="110"/>
      <c r="AB4111" s="110">
        <f t="shared" si="251"/>
        <v>6.8000000000000047E-2</v>
      </c>
      <c r="AC4111" s="110">
        <f>IF('3C-Water transport'!AI$56="no"," ",ROUND(AB4111,4))</f>
        <v>6.8000000000000005E-2</v>
      </c>
      <c r="AD4111" s="110">
        <f>IF('3C-Water transport'!AI$57="no"," ",ROUND(AB4111,4))</f>
        <v>6.8000000000000005E-2</v>
      </c>
      <c r="AE4111" s="110">
        <f>IF('3C-Water transport'!AI$58="no"," ",ROUND(AB4111,4))</f>
        <v>6.8000000000000005E-2</v>
      </c>
    </row>
    <row r="4112" spans="5:31" x14ac:dyDescent="0.25">
      <c r="E4112" s="110">
        <f t="shared" si="249"/>
        <v>6.9000000000000047E-2</v>
      </c>
      <c r="F4112" s="110">
        <f>IF('3A-Rail transport'!$AI$56="no"," ",ROUND(E4112,4))</f>
        <v>6.9000000000000006E-2</v>
      </c>
      <c r="G4112" s="110">
        <f>IF('3A-Rail transport'!$AI$57="no"," ",ROUND(E4112,4))</f>
        <v>6.9000000000000006E-2</v>
      </c>
      <c r="H4112" s="110"/>
      <c r="S4112" s="110">
        <f t="shared" si="250"/>
        <v>6.9000000000000047E-2</v>
      </c>
      <c r="T4112" s="110">
        <f>IF('3B-Air transport'!AI$66="no"," ",ROUND(S4112,4))</f>
        <v>6.9000000000000006E-2</v>
      </c>
      <c r="U4112" s="110">
        <f>IF('3B-Air transport'!AI$67="no"," ",ROUND(S4112,4))</f>
        <v>6.9000000000000006E-2</v>
      </c>
      <c r="V4112" s="110">
        <f>IF('3B-Air transport'!AI$68="no"," ",ROUND(S4112,4))</f>
        <v>6.9000000000000006E-2</v>
      </c>
      <c r="W4112" s="110"/>
      <c r="AB4112" s="110">
        <f t="shared" si="251"/>
        <v>6.9000000000000047E-2</v>
      </c>
      <c r="AC4112" s="110">
        <f>IF('3C-Water transport'!AI$56="no"," ",ROUND(AB4112,4))</f>
        <v>6.9000000000000006E-2</v>
      </c>
      <c r="AD4112" s="110">
        <f>IF('3C-Water transport'!AI$57="no"," ",ROUND(AB4112,4))</f>
        <v>6.9000000000000006E-2</v>
      </c>
      <c r="AE4112" s="110">
        <f>IF('3C-Water transport'!AI$58="no"," ",ROUND(AB4112,4))</f>
        <v>6.9000000000000006E-2</v>
      </c>
    </row>
    <row r="4113" spans="5:31" x14ac:dyDescent="0.25">
      <c r="E4113" s="110">
        <f t="shared" si="249"/>
        <v>7.0000000000000048E-2</v>
      </c>
      <c r="F4113" s="110">
        <f>IF('3A-Rail transport'!$AI$56="no"," ",ROUND(E4113,4))</f>
        <v>7.0000000000000007E-2</v>
      </c>
      <c r="G4113" s="110">
        <f>IF('3A-Rail transport'!$AI$57="no"," ",ROUND(E4113,4))</f>
        <v>7.0000000000000007E-2</v>
      </c>
      <c r="H4113" s="110"/>
      <c r="S4113" s="110">
        <f t="shared" si="250"/>
        <v>7.0000000000000048E-2</v>
      </c>
      <c r="T4113" s="110">
        <f>IF('3B-Air transport'!AI$66="no"," ",ROUND(S4113,4))</f>
        <v>7.0000000000000007E-2</v>
      </c>
      <c r="U4113" s="110">
        <f>IF('3B-Air transport'!AI$67="no"," ",ROUND(S4113,4))</f>
        <v>7.0000000000000007E-2</v>
      </c>
      <c r="V4113" s="110">
        <f>IF('3B-Air transport'!AI$68="no"," ",ROUND(S4113,4))</f>
        <v>7.0000000000000007E-2</v>
      </c>
      <c r="W4113" s="110"/>
      <c r="AB4113" s="110">
        <f t="shared" si="251"/>
        <v>7.0000000000000048E-2</v>
      </c>
      <c r="AC4113" s="110">
        <f>IF('3C-Water transport'!AI$56="no"," ",ROUND(AB4113,4))</f>
        <v>7.0000000000000007E-2</v>
      </c>
      <c r="AD4113" s="110">
        <f>IF('3C-Water transport'!AI$57="no"," ",ROUND(AB4113,4))</f>
        <v>7.0000000000000007E-2</v>
      </c>
      <c r="AE4113" s="110">
        <f>IF('3C-Water transport'!AI$58="no"," ",ROUND(AB4113,4))</f>
        <v>7.0000000000000007E-2</v>
      </c>
    </row>
    <row r="4114" spans="5:31" x14ac:dyDescent="0.25">
      <c r="E4114" s="110">
        <f t="shared" si="249"/>
        <v>7.1000000000000049E-2</v>
      </c>
      <c r="F4114" s="110">
        <f>IF('3A-Rail transport'!$AI$56="no"," ",ROUND(E4114,4))</f>
        <v>7.0999999999999994E-2</v>
      </c>
      <c r="G4114" s="110">
        <f>IF('3A-Rail transport'!$AI$57="no"," ",ROUND(E4114,4))</f>
        <v>7.0999999999999994E-2</v>
      </c>
      <c r="H4114" s="110"/>
      <c r="S4114" s="110">
        <f t="shared" si="250"/>
        <v>7.1000000000000049E-2</v>
      </c>
      <c r="T4114" s="110">
        <f>IF('3B-Air transport'!AI$66="no"," ",ROUND(S4114,4))</f>
        <v>7.0999999999999994E-2</v>
      </c>
      <c r="U4114" s="110">
        <f>IF('3B-Air transport'!AI$67="no"," ",ROUND(S4114,4))</f>
        <v>7.0999999999999994E-2</v>
      </c>
      <c r="V4114" s="110">
        <f>IF('3B-Air transport'!AI$68="no"," ",ROUND(S4114,4))</f>
        <v>7.0999999999999994E-2</v>
      </c>
      <c r="W4114" s="110"/>
      <c r="AB4114" s="110">
        <f t="shared" si="251"/>
        <v>7.1000000000000049E-2</v>
      </c>
      <c r="AC4114" s="110">
        <f>IF('3C-Water transport'!AI$56="no"," ",ROUND(AB4114,4))</f>
        <v>7.0999999999999994E-2</v>
      </c>
      <c r="AD4114" s="110">
        <f>IF('3C-Water transport'!AI$57="no"," ",ROUND(AB4114,4))</f>
        <v>7.0999999999999994E-2</v>
      </c>
      <c r="AE4114" s="110">
        <f>IF('3C-Water transport'!AI$58="no"," ",ROUND(AB4114,4))</f>
        <v>7.0999999999999994E-2</v>
      </c>
    </row>
    <row r="4115" spans="5:31" x14ac:dyDescent="0.25">
      <c r="E4115" s="110">
        <f t="shared" si="249"/>
        <v>7.200000000000005E-2</v>
      </c>
      <c r="F4115" s="110">
        <f>IF('3A-Rail transport'!$AI$56="no"," ",ROUND(E4115,4))</f>
        <v>7.1999999999999995E-2</v>
      </c>
      <c r="G4115" s="110">
        <f>IF('3A-Rail transport'!$AI$57="no"," ",ROUND(E4115,4))</f>
        <v>7.1999999999999995E-2</v>
      </c>
      <c r="H4115" s="110"/>
      <c r="S4115" s="110">
        <f t="shared" si="250"/>
        <v>7.200000000000005E-2</v>
      </c>
      <c r="T4115" s="110">
        <f>IF('3B-Air transport'!AI$66="no"," ",ROUND(S4115,4))</f>
        <v>7.1999999999999995E-2</v>
      </c>
      <c r="U4115" s="110">
        <f>IF('3B-Air transport'!AI$67="no"," ",ROUND(S4115,4))</f>
        <v>7.1999999999999995E-2</v>
      </c>
      <c r="V4115" s="110">
        <f>IF('3B-Air transport'!AI$68="no"," ",ROUND(S4115,4))</f>
        <v>7.1999999999999995E-2</v>
      </c>
      <c r="W4115" s="110"/>
      <c r="AB4115" s="110">
        <f t="shared" si="251"/>
        <v>7.200000000000005E-2</v>
      </c>
      <c r="AC4115" s="110">
        <f>IF('3C-Water transport'!AI$56="no"," ",ROUND(AB4115,4))</f>
        <v>7.1999999999999995E-2</v>
      </c>
      <c r="AD4115" s="110">
        <f>IF('3C-Water transport'!AI$57="no"," ",ROUND(AB4115,4))</f>
        <v>7.1999999999999995E-2</v>
      </c>
      <c r="AE4115" s="110">
        <f>IF('3C-Water transport'!AI$58="no"," ",ROUND(AB4115,4))</f>
        <v>7.1999999999999995E-2</v>
      </c>
    </row>
    <row r="4116" spans="5:31" x14ac:dyDescent="0.25">
      <c r="E4116" s="110">
        <f t="shared" si="249"/>
        <v>7.3000000000000051E-2</v>
      </c>
      <c r="F4116" s="110">
        <f>IF('3A-Rail transport'!$AI$56="no"," ",ROUND(E4116,4))</f>
        <v>7.2999999999999995E-2</v>
      </c>
      <c r="G4116" s="110">
        <f>IF('3A-Rail transport'!$AI$57="no"," ",ROUND(E4116,4))</f>
        <v>7.2999999999999995E-2</v>
      </c>
      <c r="H4116" s="110"/>
      <c r="S4116" s="110">
        <f t="shared" si="250"/>
        <v>7.3000000000000051E-2</v>
      </c>
      <c r="T4116" s="110">
        <f>IF('3B-Air transport'!AI$66="no"," ",ROUND(S4116,4))</f>
        <v>7.2999999999999995E-2</v>
      </c>
      <c r="U4116" s="110">
        <f>IF('3B-Air transport'!AI$67="no"," ",ROUND(S4116,4))</f>
        <v>7.2999999999999995E-2</v>
      </c>
      <c r="V4116" s="110">
        <f>IF('3B-Air transport'!AI$68="no"," ",ROUND(S4116,4))</f>
        <v>7.2999999999999995E-2</v>
      </c>
      <c r="W4116" s="110"/>
      <c r="AB4116" s="110">
        <f t="shared" si="251"/>
        <v>7.3000000000000051E-2</v>
      </c>
      <c r="AC4116" s="110">
        <f>IF('3C-Water transport'!AI$56="no"," ",ROUND(AB4116,4))</f>
        <v>7.2999999999999995E-2</v>
      </c>
      <c r="AD4116" s="110">
        <f>IF('3C-Water transport'!AI$57="no"," ",ROUND(AB4116,4))</f>
        <v>7.2999999999999995E-2</v>
      </c>
      <c r="AE4116" s="110">
        <f>IF('3C-Water transport'!AI$58="no"," ",ROUND(AB4116,4))</f>
        <v>7.2999999999999995E-2</v>
      </c>
    </row>
    <row r="4117" spans="5:31" x14ac:dyDescent="0.25">
      <c r="E4117" s="110">
        <f t="shared" si="249"/>
        <v>7.4000000000000052E-2</v>
      </c>
      <c r="F4117" s="110">
        <f>IF('3A-Rail transport'!$AI$56="no"," ",ROUND(E4117,4))</f>
        <v>7.3999999999999996E-2</v>
      </c>
      <c r="G4117" s="110">
        <f>IF('3A-Rail transport'!$AI$57="no"," ",ROUND(E4117,4))</f>
        <v>7.3999999999999996E-2</v>
      </c>
      <c r="H4117" s="110"/>
      <c r="S4117" s="110">
        <f t="shared" si="250"/>
        <v>7.4000000000000052E-2</v>
      </c>
      <c r="T4117" s="110">
        <f>IF('3B-Air transport'!AI$66="no"," ",ROUND(S4117,4))</f>
        <v>7.3999999999999996E-2</v>
      </c>
      <c r="U4117" s="110">
        <f>IF('3B-Air transport'!AI$67="no"," ",ROUND(S4117,4))</f>
        <v>7.3999999999999996E-2</v>
      </c>
      <c r="V4117" s="110">
        <f>IF('3B-Air transport'!AI$68="no"," ",ROUND(S4117,4))</f>
        <v>7.3999999999999996E-2</v>
      </c>
      <c r="W4117" s="110"/>
      <c r="AB4117" s="110">
        <f t="shared" si="251"/>
        <v>7.4000000000000052E-2</v>
      </c>
      <c r="AC4117" s="110">
        <f>IF('3C-Water transport'!AI$56="no"," ",ROUND(AB4117,4))</f>
        <v>7.3999999999999996E-2</v>
      </c>
      <c r="AD4117" s="110">
        <f>IF('3C-Water transport'!AI$57="no"," ",ROUND(AB4117,4))</f>
        <v>7.3999999999999996E-2</v>
      </c>
      <c r="AE4117" s="110">
        <f>IF('3C-Water transport'!AI$58="no"," ",ROUND(AB4117,4))</f>
        <v>7.3999999999999996E-2</v>
      </c>
    </row>
    <row r="4118" spans="5:31" x14ac:dyDescent="0.25">
      <c r="E4118" s="110">
        <f t="shared" si="249"/>
        <v>7.5000000000000053E-2</v>
      </c>
      <c r="F4118" s="110">
        <f>IF('3A-Rail transport'!$AI$56="no"," ",ROUND(E4118,4))</f>
        <v>7.4999999999999997E-2</v>
      </c>
      <c r="G4118" s="110">
        <f>IF('3A-Rail transport'!$AI$57="no"," ",ROUND(E4118,4))</f>
        <v>7.4999999999999997E-2</v>
      </c>
      <c r="H4118" s="110"/>
      <c r="S4118" s="110">
        <f t="shared" si="250"/>
        <v>7.5000000000000053E-2</v>
      </c>
      <c r="T4118" s="110">
        <f>IF('3B-Air transport'!AI$66="no"," ",ROUND(S4118,4))</f>
        <v>7.4999999999999997E-2</v>
      </c>
      <c r="U4118" s="110">
        <f>IF('3B-Air transport'!AI$67="no"," ",ROUND(S4118,4))</f>
        <v>7.4999999999999997E-2</v>
      </c>
      <c r="V4118" s="110">
        <f>IF('3B-Air transport'!AI$68="no"," ",ROUND(S4118,4))</f>
        <v>7.4999999999999997E-2</v>
      </c>
      <c r="W4118" s="110"/>
      <c r="AB4118" s="110">
        <f t="shared" si="251"/>
        <v>7.5000000000000053E-2</v>
      </c>
      <c r="AC4118" s="110">
        <f>IF('3C-Water transport'!AI$56="no"," ",ROUND(AB4118,4))</f>
        <v>7.4999999999999997E-2</v>
      </c>
      <c r="AD4118" s="110">
        <f>IF('3C-Water transport'!AI$57="no"," ",ROUND(AB4118,4))</f>
        <v>7.4999999999999997E-2</v>
      </c>
      <c r="AE4118" s="110">
        <f>IF('3C-Water transport'!AI$58="no"," ",ROUND(AB4118,4))</f>
        <v>7.4999999999999997E-2</v>
      </c>
    </row>
    <row r="4119" spans="5:31" x14ac:dyDescent="0.25">
      <c r="E4119" s="110">
        <f t="shared" si="249"/>
        <v>7.6000000000000054E-2</v>
      </c>
      <c r="F4119" s="110">
        <f>IF('3A-Rail transport'!$AI$56="no"," ",ROUND(E4119,4))</f>
        <v>7.5999999999999998E-2</v>
      </c>
      <c r="G4119" s="110">
        <f>IF('3A-Rail transport'!$AI$57="no"," ",ROUND(E4119,4))</f>
        <v>7.5999999999999998E-2</v>
      </c>
      <c r="H4119" s="110"/>
      <c r="S4119" s="110">
        <f t="shared" si="250"/>
        <v>7.6000000000000054E-2</v>
      </c>
      <c r="T4119" s="110">
        <f>IF('3B-Air transport'!AI$66="no"," ",ROUND(S4119,4))</f>
        <v>7.5999999999999998E-2</v>
      </c>
      <c r="U4119" s="110">
        <f>IF('3B-Air transport'!AI$67="no"," ",ROUND(S4119,4))</f>
        <v>7.5999999999999998E-2</v>
      </c>
      <c r="V4119" s="110">
        <f>IF('3B-Air transport'!AI$68="no"," ",ROUND(S4119,4))</f>
        <v>7.5999999999999998E-2</v>
      </c>
      <c r="W4119" s="110"/>
      <c r="AB4119" s="110">
        <f t="shared" si="251"/>
        <v>7.6000000000000054E-2</v>
      </c>
      <c r="AC4119" s="110">
        <f>IF('3C-Water transport'!AI$56="no"," ",ROUND(AB4119,4))</f>
        <v>7.5999999999999998E-2</v>
      </c>
      <c r="AD4119" s="110">
        <f>IF('3C-Water transport'!AI$57="no"," ",ROUND(AB4119,4))</f>
        <v>7.5999999999999998E-2</v>
      </c>
      <c r="AE4119" s="110">
        <f>IF('3C-Water transport'!AI$58="no"," ",ROUND(AB4119,4))</f>
        <v>7.5999999999999998E-2</v>
      </c>
    </row>
    <row r="4120" spans="5:31" x14ac:dyDescent="0.25">
      <c r="E4120" s="110">
        <f t="shared" si="249"/>
        <v>7.7000000000000055E-2</v>
      </c>
      <c r="F4120" s="110">
        <f>IF('3A-Rail transport'!$AI$56="no"," ",ROUND(E4120,4))</f>
        <v>7.6999999999999999E-2</v>
      </c>
      <c r="G4120" s="110">
        <f>IF('3A-Rail transport'!$AI$57="no"," ",ROUND(E4120,4))</f>
        <v>7.6999999999999999E-2</v>
      </c>
      <c r="H4120" s="110"/>
      <c r="S4120" s="110">
        <f t="shared" si="250"/>
        <v>7.7000000000000055E-2</v>
      </c>
      <c r="T4120" s="110">
        <f>IF('3B-Air transport'!AI$66="no"," ",ROUND(S4120,4))</f>
        <v>7.6999999999999999E-2</v>
      </c>
      <c r="U4120" s="110">
        <f>IF('3B-Air transport'!AI$67="no"," ",ROUND(S4120,4))</f>
        <v>7.6999999999999999E-2</v>
      </c>
      <c r="V4120" s="110">
        <f>IF('3B-Air transport'!AI$68="no"," ",ROUND(S4120,4))</f>
        <v>7.6999999999999999E-2</v>
      </c>
      <c r="W4120" s="110"/>
      <c r="AB4120" s="110">
        <f t="shared" si="251"/>
        <v>7.7000000000000055E-2</v>
      </c>
      <c r="AC4120" s="110">
        <f>IF('3C-Water transport'!AI$56="no"," ",ROUND(AB4120,4))</f>
        <v>7.6999999999999999E-2</v>
      </c>
      <c r="AD4120" s="110">
        <f>IF('3C-Water transport'!AI$57="no"," ",ROUND(AB4120,4))</f>
        <v>7.6999999999999999E-2</v>
      </c>
      <c r="AE4120" s="110">
        <f>IF('3C-Water transport'!AI$58="no"," ",ROUND(AB4120,4))</f>
        <v>7.6999999999999999E-2</v>
      </c>
    </row>
    <row r="4121" spans="5:31" x14ac:dyDescent="0.25">
      <c r="E4121" s="110">
        <f t="shared" si="249"/>
        <v>7.8000000000000055E-2</v>
      </c>
      <c r="F4121" s="110">
        <f>IF('3A-Rail transport'!$AI$56="no"," ",ROUND(E4121,4))</f>
        <v>7.8E-2</v>
      </c>
      <c r="G4121" s="110">
        <f>IF('3A-Rail transport'!$AI$57="no"," ",ROUND(E4121,4))</f>
        <v>7.8E-2</v>
      </c>
      <c r="H4121" s="110"/>
      <c r="S4121" s="110">
        <f t="shared" si="250"/>
        <v>7.8000000000000055E-2</v>
      </c>
      <c r="T4121" s="110">
        <f>IF('3B-Air transport'!AI$66="no"," ",ROUND(S4121,4))</f>
        <v>7.8E-2</v>
      </c>
      <c r="U4121" s="110">
        <f>IF('3B-Air transport'!AI$67="no"," ",ROUND(S4121,4))</f>
        <v>7.8E-2</v>
      </c>
      <c r="V4121" s="110">
        <f>IF('3B-Air transport'!AI$68="no"," ",ROUND(S4121,4))</f>
        <v>7.8E-2</v>
      </c>
      <c r="W4121" s="110"/>
      <c r="AB4121" s="110">
        <f t="shared" si="251"/>
        <v>7.8000000000000055E-2</v>
      </c>
      <c r="AC4121" s="110">
        <f>IF('3C-Water transport'!AI$56="no"," ",ROUND(AB4121,4))</f>
        <v>7.8E-2</v>
      </c>
      <c r="AD4121" s="110">
        <f>IF('3C-Water transport'!AI$57="no"," ",ROUND(AB4121,4))</f>
        <v>7.8E-2</v>
      </c>
      <c r="AE4121" s="110">
        <f>IF('3C-Water transport'!AI$58="no"," ",ROUND(AB4121,4))</f>
        <v>7.8E-2</v>
      </c>
    </row>
    <row r="4122" spans="5:31" x14ac:dyDescent="0.25">
      <c r="E4122" s="110">
        <f t="shared" si="249"/>
        <v>7.9000000000000056E-2</v>
      </c>
      <c r="F4122" s="110">
        <f>IF('3A-Rail transport'!$AI$56="no"," ",ROUND(E4122,4))</f>
        <v>7.9000000000000001E-2</v>
      </c>
      <c r="G4122" s="110">
        <f>IF('3A-Rail transport'!$AI$57="no"," ",ROUND(E4122,4))</f>
        <v>7.9000000000000001E-2</v>
      </c>
      <c r="H4122" s="110"/>
      <c r="S4122" s="110">
        <f t="shared" si="250"/>
        <v>7.9000000000000056E-2</v>
      </c>
      <c r="T4122" s="110">
        <f>IF('3B-Air transport'!AI$66="no"," ",ROUND(S4122,4))</f>
        <v>7.9000000000000001E-2</v>
      </c>
      <c r="U4122" s="110">
        <f>IF('3B-Air transport'!AI$67="no"," ",ROUND(S4122,4))</f>
        <v>7.9000000000000001E-2</v>
      </c>
      <c r="V4122" s="110">
        <f>IF('3B-Air transport'!AI$68="no"," ",ROUND(S4122,4))</f>
        <v>7.9000000000000001E-2</v>
      </c>
      <c r="W4122" s="110"/>
      <c r="AB4122" s="110">
        <f t="shared" si="251"/>
        <v>7.9000000000000056E-2</v>
      </c>
      <c r="AC4122" s="110">
        <f>IF('3C-Water transport'!AI$56="no"," ",ROUND(AB4122,4))</f>
        <v>7.9000000000000001E-2</v>
      </c>
      <c r="AD4122" s="110">
        <f>IF('3C-Water transport'!AI$57="no"," ",ROUND(AB4122,4))</f>
        <v>7.9000000000000001E-2</v>
      </c>
      <c r="AE4122" s="110">
        <f>IF('3C-Water transport'!AI$58="no"," ",ROUND(AB4122,4))</f>
        <v>7.9000000000000001E-2</v>
      </c>
    </row>
    <row r="4123" spans="5:31" x14ac:dyDescent="0.25">
      <c r="E4123" s="110">
        <f t="shared" si="249"/>
        <v>8.0000000000000057E-2</v>
      </c>
      <c r="F4123" s="110">
        <f>IF('3A-Rail transport'!$AI$56="no"," ",ROUND(E4123,4))</f>
        <v>0.08</v>
      </c>
      <c r="G4123" s="110">
        <f>IF('3A-Rail transport'!$AI$57="no"," ",ROUND(E4123,4))</f>
        <v>0.08</v>
      </c>
      <c r="H4123" s="110"/>
      <c r="S4123" s="110">
        <f t="shared" si="250"/>
        <v>8.0000000000000057E-2</v>
      </c>
      <c r="T4123" s="110">
        <f>IF('3B-Air transport'!AI$66="no"," ",ROUND(S4123,4))</f>
        <v>0.08</v>
      </c>
      <c r="U4123" s="110">
        <f>IF('3B-Air transport'!AI$67="no"," ",ROUND(S4123,4))</f>
        <v>0.08</v>
      </c>
      <c r="V4123" s="110">
        <f>IF('3B-Air transport'!AI$68="no"," ",ROUND(S4123,4))</f>
        <v>0.08</v>
      </c>
      <c r="W4123" s="110"/>
      <c r="AB4123" s="110">
        <f t="shared" si="251"/>
        <v>8.0000000000000057E-2</v>
      </c>
      <c r="AC4123" s="110">
        <f>IF('3C-Water transport'!AI$56="no"," ",ROUND(AB4123,4))</f>
        <v>0.08</v>
      </c>
      <c r="AD4123" s="110">
        <f>IF('3C-Water transport'!AI$57="no"," ",ROUND(AB4123,4))</f>
        <v>0.08</v>
      </c>
      <c r="AE4123" s="110">
        <f>IF('3C-Water transport'!AI$58="no"," ",ROUND(AB4123,4))</f>
        <v>0.08</v>
      </c>
    </row>
    <row r="4124" spans="5:31" x14ac:dyDescent="0.25">
      <c r="E4124" s="110">
        <f t="shared" si="249"/>
        <v>8.1000000000000058E-2</v>
      </c>
      <c r="F4124" s="110">
        <f>IF('3A-Rail transport'!$AI$56="no"," ",ROUND(E4124,4))</f>
        <v>8.1000000000000003E-2</v>
      </c>
      <c r="G4124" s="110">
        <f>IF('3A-Rail transport'!$AI$57="no"," ",ROUND(E4124,4))</f>
        <v>8.1000000000000003E-2</v>
      </c>
      <c r="H4124" s="110"/>
      <c r="S4124" s="110">
        <f t="shared" si="250"/>
        <v>8.1000000000000058E-2</v>
      </c>
      <c r="T4124" s="110">
        <f>IF('3B-Air transport'!AI$66="no"," ",ROUND(S4124,4))</f>
        <v>8.1000000000000003E-2</v>
      </c>
      <c r="U4124" s="110">
        <f>IF('3B-Air transport'!AI$67="no"," ",ROUND(S4124,4))</f>
        <v>8.1000000000000003E-2</v>
      </c>
      <c r="V4124" s="110">
        <f>IF('3B-Air transport'!AI$68="no"," ",ROUND(S4124,4))</f>
        <v>8.1000000000000003E-2</v>
      </c>
      <c r="W4124" s="110"/>
      <c r="AB4124" s="110">
        <f t="shared" si="251"/>
        <v>8.1000000000000058E-2</v>
      </c>
      <c r="AC4124" s="110">
        <f>IF('3C-Water transport'!AI$56="no"," ",ROUND(AB4124,4))</f>
        <v>8.1000000000000003E-2</v>
      </c>
      <c r="AD4124" s="110">
        <f>IF('3C-Water transport'!AI$57="no"," ",ROUND(AB4124,4))</f>
        <v>8.1000000000000003E-2</v>
      </c>
      <c r="AE4124" s="110">
        <f>IF('3C-Water transport'!AI$58="no"," ",ROUND(AB4124,4))</f>
        <v>8.1000000000000003E-2</v>
      </c>
    </row>
    <row r="4125" spans="5:31" x14ac:dyDescent="0.25">
      <c r="E4125" s="110">
        <f t="shared" si="249"/>
        <v>8.2000000000000059E-2</v>
      </c>
      <c r="F4125" s="110">
        <f>IF('3A-Rail transport'!$AI$56="no"," ",ROUND(E4125,4))</f>
        <v>8.2000000000000003E-2</v>
      </c>
      <c r="G4125" s="110">
        <f>IF('3A-Rail transport'!$AI$57="no"," ",ROUND(E4125,4))</f>
        <v>8.2000000000000003E-2</v>
      </c>
      <c r="H4125" s="110"/>
      <c r="S4125" s="110">
        <f t="shared" si="250"/>
        <v>8.2000000000000059E-2</v>
      </c>
      <c r="T4125" s="110">
        <f>IF('3B-Air transport'!AI$66="no"," ",ROUND(S4125,4))</f>
        <v>8.2000000000000003E-2</v>
      </c>
      <c r="U4125" s="110">
        <f>IF('3B-Air transport'!AI$67="no"," ",ROUND(S4125,4))</f>
        <v>8.2000000000000003E-2</v>
      </c>
      <c r="V4125" s="110">
        <f>IF('3B-Air transport'!AI$68="no"," ",ROUND(S4125,4))</f>
        <v>8.2000000000000003E-2</v>
      </c>
      <c r="W4125" s="110"/>
      <c r="AB4125" s="110">
        <f t="shared" si="251"/>
        <v>8.2000000000000059E-2</v>
      </c>
      <c r="AC4125" s="110">
        <f>IF('3C-Water transport'!AI$56="no"," ",ROUND(AB4125,4))</f>
        <v>8.2000000000000003E-2</v>
      </c>
      <c r="AD4125" s="110">
        <f>IF('3C-Water transport'!AI$57="no"," ",ROUND(AB4125,4))</f>
        <v>8.2000000000000003E-2</v>
      </c>
      <c r="AE4125" s="110">
        <f>IF('3C-Water transport'!AI$58="no"," ",ROUND(AB4125,4))</f>
        <v>8.2000000000000003E-2</v>
      </c>
    </row>
    <row r="4126" spans="5:31" x14ac:dyDescent="0.25">
      <c r="E4126" s="110">
        <f t="shared" si="249"/>
        <v>8.300000000000006E-2</v>
      </c>
      <c r="F4126" s="110">
        <f>IF('3A-Rail transport'!$AI$56="no"," ",ROUND(E4126,4))</f>
        <v>8.3000000000000004E-2</v>
      </c>
      <c r="G4126" s="110">
        <f>IF('3A-Rail transport'!$AI$57="no"," ",ROUND(E4126,4))</f>
        <v>8.3000000000000004E-2</v>
      </c>
      <c r="H4126" s="110"/>
      <c r="S4126" s="110">
        <f t="shared" si="250"/>
        <v>8.300000000000006E-2</v>
      </c>
      <c r="T4126" s="110">
        <f>IF('3B-Air transport'!AI$66="no"," ",ROUND(S4126,4))</f>
        <v>8.3000000000000004E-2</v>
      </c>
      <c r="U4126" s="110">
        <f>IF('3B-Air transport'!AI$67="no"," ",ROUND(S4126,4))</f>
        <v>8.3000000000000004E-2</v>
      </c>
      <c r="V4126" s="110">
        <f>IF('3B-Air transport'!AI$68="no"," ",ROUND(S4126,4))</f>
        <v>8.3000000000000004E-2</v>
      </c>
      <c r="W4126" s="110"/>
      <c r="AB4126" s="110">
        <f t="shared" si="251"/>
        <v>8.300000000000006E-2</v>
      </c>
      <c r="AC4126" s="110">
        <f>IF('3C-Water transport'!AI$56="no"," ",ROUND(AB4126,4))</f>
        <v>8.3000000000000004E-2</v>
      </c>
      <c r="AD4126" s="110">
        <f>IF('3C-Water transport'!AI$57="no"," ",ROUND(AB4126,4))</f>
        <v>8.3000000000000004E-2</v>
      </c>
      <c r="AE4126" s="110">
        <f>IF('3C-Water transport'!AI$58="no"," ",ROUND(AB4126,4))</f>
        <v>8.3000000000000004E-2</v>
      </c>
    </row>
    <row r="4127" spans="5:31" x14ac:dyDescent="0.25">
      <c r="E4127" s="110">
        <f t="shared" si="249"/>
        <v>8.4000000000000061E-2</v>
      </c>
      <c r="F4127" s="110">
        <f>IF('3A-Rail transport'!$AI$56="no"," ",ROUND(E4127,4))</f>
        <v>8.4000000000000005E-2</v>
      </c>
      <c r="G4127" s="110">
        <f>IF('3A-Rail transport'!$AI$57="no"," ",ROUND(E4127,4))</f>
        <v>8.4000000000000005E-2</v>
      </c>
      <c r="H4127" s="110"/>
      <c r="S4127" s="110">
        <f t="shared" si="250"/>
        <v>8.4000000000000061E-2</v>
      </c>
      <c r="T4127" s="110">
        <f>IF('3B-Air transport'!AI$66="no"," ",ROUND(S4127,4))</f>
        <v>8.4000000000000005E-2</v>
      </c>
      <c r="U4127" s="110">
        <f>IF('3B-Air transport'!AI$67="no"," ",ROUND(S4127,4))</f>
        <v>8.4000000000000005E-2</v>
      </c>
      <c r="V4127" s="110">
        <f>IF('3B-Air transport'!AI$68="no"," ",ROUND(S4127,4))</f>
        <v>8.4000000000000005E-2</v>
      </c>
      <c r="W4127" s="110"/>
      <c r="AB4127" s="110">
        <f t="shared" si="251"/>
        <v>8.4000000000000061E-2</v>
      </c>
      <c r="AC4127" s="110">
        <f>IF('3C-Water transport'!AI$56="no"," ",ROUND(AB4127,4))</f>
        <v>8.4000000000000005E-2</v>
      </c>
      <c r="AD4127" s="110">
        <f>IF('3C-Water transport'!AI$57="no"," ",ROUND(AB4127,4))</f>
        <v>8.4000000000000005E-2</v>
      </c>
      <c r="AE4127" s="110">
        <f>IF('3C-Water transport'!AI$58="no"," ",ROUND(AB4127,4))</f>
        <v>8.4000000000000005E-2</v>
      </c>
    </row>
    <row r="4128" spans="5:31" x14ac:dyDescent="0.25">
      <c r="E4128" s="110">
        <f t="shared" si="249"/>
        <v>8.5000000000000062E-2</v>
      </c>
      <c r="F4128" s="110">
        <f>IF('3A-Rail transport'!$AI$56="no"," ",ROUND(E4128,4))</f>
        <v>8.5000000000000006E-2</v>
      </c>
      <c r="G4128" s="110">
        <f>IF('3A-Rail transport'!$AI$57="no"," ",ROUND(E4128,4))</f>
        <v>8.5000000000000006E-2</v>
      </c>
      <c r="H4128" s="110"/>
      <c r="S4128" s="110">
        <f t="shared" si="250"/>
        <v>8.5000000000000062E-2</v>
      </c>
      <c r="T4128" s="110">
        <f>IF('3B-Air transport'!AI$66="no"," ",ROUND(S4128,4))</f>
        <v>8.5000000000000006E-2</v>
      </c>
      <c r="U4128" s="110">
        <f>IF('3B-Air transport'!AI$67="no"," ",ROUND(S4128,4))</f>
        <v>8.5000000000000006E-2</v>
      </c>
      <c r="V4128" s="110">
        <f>IF('3B-Air transport'!AI$68="no"," ",ROUND(S4128,4))</f>
        <v>8.5000000000000006E-2</v>
      </c>
      <c r="W4128" s="110"/>
      <c r="AB4128" s="110">
        <f t="shared" si="251"/>
        <v>8.5000000000000062E-2</v>
      </c>
      <c r="AC4128" s="110">
        <f>IF('3C-Water transport'!AI$56="no"," ",ROUND(AB4128,4))</f>
        <v>8.5000000000000006E-2</v>
      </c>
      <c r="AD4128" s="110">
        <f>IF('3C-Water transport'!AI$57="no"," ",ROUND(AB4128,4))</f>
        <v>8.5000000000000006E-2</v>
      </c>
      <c r="AE4128" s="110">
        <f>IF('3C-Water transport'!AI$58="no"," ",ROUND(AB4128,4))</f>
        <v>8.5000000000000006E-2</v>
      </c>
    </row>
    <row r="4129" spans="5:31" x14ac:dyDescent="0.25">
      <c r="E4129" s="110">
        <f t="shared" si="249"/>
        <v>8.6000000000000063E-2</v>
      </c>
      <c r="F4129" s="110">
        <f>IF('3A-Rail transport'!$AI$56="no"," ",ROUND(E4129,4))</f>
        <v>8.5999999999999993E-2</v>
      </c>
      <c r="G4129" s="110">
        <f>IF('3A-Rail transport'!$AI$57="no"," ",ROUND(E4129,4))</f>
        <v>8.5999999999999993E-2</v>
      </c>
      <c r="H4129" s="110"/>
      <c r="S4129" s="110">
        <f t="shared" si="250"/>
        <v>8.6000000000000063E-2</v>
      </c>
      <c r="T4129" s="110">
        <f>IF('3B-Air transport'!AI$66="no"," ",ROUND(S4129,4))</f>
        <v>8.5999999999999993E-2</v>
      </c>
      <c r="U4129" s="110">
        <f>IF('3B-Air transport'!AI$67="no"," ",ROUND(S4129,4))</f>
        <v>8.5999999999999993E-2</v>
      </c>
      <c r="V4129" s="110">
        <f>IF('3B-Air transport'!AI$68="no"," ",ROUND(S4129,4))</f>
        <v>8.5999999999999993E-2</v>
      </c>
      <c r="W4129" s="110"/>
      <c r="AB4129" s="110">
        <f t="shared" si="251"/>
        <v>8.6000000000000063E-2</v>
      </c>
      <c r="AC4129" s="110">
        <f>IF('3C-Water transport'!AI$56="no"," ",ROUND(AB4129,4))</f>
        <v>8.5999999999999993E-2</v>
      </c>
      <c r="AD4129" s="110">
        <f>IF('3C-Water transport'!AI$57="no"," ",ROUND(AB4129,4))</f>
        <v>8.5999999999999993E-2</v>
      </c>
      <c r="AE4129" s="110">
        <f>IF('3C-Water transport'!AI$58="no"," ",ROUND(AB4129,4))</f>
        <v>8.5999999999999993E-2</v>
      </c>
    </row>
    <row r="4130" spans="5:31" x14ac:dyDescent="0.25">
      <c r="E4130" s="110">
        <f t="shared" si="249"/>
        <v>8.7000000000000063E-2</v>
      </c>
      <c r="F4130" s="110">
        <f>IF('3A-Rail transport'!$AI$56="no"," ",ROUND(E4130,4))</f>
        <v>8.6999999999999994E-2</v>
      </c>
      <c r="G4130" s="110">
        <f>IF('3A-Rail transport'!$AI$57="no"," ",ROUND(E4130,4))</f>
        <v>8.6999999999999994E-2</v>
      </c>
      <c r="H4130" s="110"/>
      <c r="S4130" s="110">
        <f t="shared" si="250"/>
        <v>8.7000000000000063E-2</v>
      </c>
      <c r="T4130" s="110">
        <f>IF('3B-Air transport'!AI$66="no"," ",ROUND(S4130,4))</f>
        <v>8.6999999999999994E-2</v>
      </c>
      <c r="U4130" s="110">
        <f>IF('3B-Air transport'!AI$67="no"," ",ROUND(S4130,4))</f>
        <v>8.6999999999999994E-2</v>
      </c>
      <c r="V4130" s="110">
        <f>IF('3B-Air transport'!AI$68="no"," ",ROUND(S4130,4))</f>
        <v>8.6999999999999994E-2</v>
      </c>
      <c r="W4130" s="110"/>
      <c r="AB4130" s="110">
        <f t="shared" si="251"/>
        <v>8.7000000000000063E-2</v>
      </c>
      <c r="AC4130" s="110">
        <f>IF('3C-Water transport'!AI$56="no"," ",ROUND(AB4130,4))</f>
        <v>8.6999999999999994E-2</v>
      </c>
      <c r="AD4130" s="110">
        <f>IF('3C-Water transport'!AI$57="no"," ",ROUND(AB4130,4))</f>
        <v>8.6999999999999994E-2</v>
      </c>
      <c r="AE4130" s="110">
        <f>IF('3C-Water transport'!AI$58="no"," ",ROUND(AB4130,4))</f>
        <v>8.6999999999999994E-2</v>
      </c>
    </row>
    <row r="4131" spans="5:31" x14ac:dyDescent="0.25">
      <c r="E4131" s="110">
        <f t="shared" si="249"/>
        <v>8.8000000000000064E-2</v>
      </c>
      <c r="F4131" s="110">
        <f>IF('3A-Rail transport'!$AI$56="no"," ",ROUND(E4131,4))</f>
        <v>8.7999999999999995E-2</v>
      </c>
      <c r="G4131" s="110">
        <f>IF('3A-Rail transport'!$AI$57="no"," ",ROUND(E4131,4))</f>
        <v>8.7999999999999995E-2</v>
      </c>
      <c r="H4131" s="110"/>
      <c r="S4131" s="110">
        <f t="shared" si="250"/>
        <v>8.8000000000000064E-2</v>
      </c>
      <c r="T4131" s="110">
        <f>IF('3B-Air transport'!AI$66="no"," ",ROUND(S4131,4))</f>
        <v>8.7999999999999995E-2</v>
      </c>
      <c r="U4131" s="110">
        <f>IF('3B-Air transport'!AI$67="no"," ",ROUND(S4131,4))</f>
        <v>8.7999999999999995E-2</v>
      </c>
      <c r="V4131" s="110">
        <f>IF('3B-Air transport'!AI$68="no"," ",ROUND(S4131,4))</f>
        <v>8.7999999999999995E-2</v>
      </c>
      <c r="W4131" s="110"/>
      <c r="AB4131" s="110">
        <f t="shared" si="251"/>
        <v>8.8000000000000064E-2</v>
      </c>
      <c r="AC4131" s="110">
        <f>IF('3C-Water transport'!AI$56="no"," ",ROUND(AB4131,4))</f>
        <v>8.7999999999999995E-2</v>
      </c>
      <c r="AD4131" s="110">
        <f>IF('3C-Water transport'!AI$57="no"," ",ROUND(AB4131,4))</f>
        <v>8.7999999999999995E-2</v>
      </c>
      <c r="AE4131" s="110">
        <f>IF('3C-Water transport'!AI$58="no"," ",ROUND(AB4131,4))</f>
        <v>8.7999999999999995E-2</v>
      </c>
    </row>
    <row r="4132" spans="5:31" x14ac:dyDescent="0.25">
      <c r="E4132" s="110">
        <f t="shared" si="249"/>
        <v>8.9000000000000065E-2</v>
      </c>
      <c r="F4132" s="110">
        <f>IF('3A-Rail transport'!$AI$56="no"," ",ROUND(E4132,4))</f>
        <v>8.8999999999999996E-2</v>
      </c>
      <c r="G4132" s="110">
        <f>IF('3A-Rail transport'!$AI$57="no"," ",ROUND(E4132,4))</f>
        <v>8.8999999999999996E-2</v>
      </c>
      <c r="H4132" s="110"/>
      <c r="S4132" s="110">
        <f t="shared" si="250"/>
        <v>8.9000000000000065E-2</v>
      </c>
      <c r="T4132" s="110">
        <f>IF('3B-Air transport'!AI$66="no"," ",ROUND(S4132,4))</f>
        <v>8.8999999999999996E-2</v>
      </c>
      <c r="U4132" s="110">
        <f>IF('3B-Air transport'!AI$67="no"," ",ROUND(S4132,4))</f>
        <v>8.8999999999999996E-2</v>
      </c>
      <c r="V4132" s="110">
        <f>IF('3B-Air transport'!AI$68="no"," ",ROUND(S4132,4))</f>
        <v>8.8999999999999996E-2</v>
      </c>
      <c r="W4132" s="110"/>
      <c r="AB4132" s="110">
        <f t="shared" si="251"/>
        <v>8.9000000000000065E-2</v>
      </c>
      <c r="AC4132" s="110">
        <f>IF('3C-Water transport'!AI$56="no"," ",ROUND(AB4132,4))</f>
        <v>8.8999999999999996E-2</v>
      </c>
      <c r="AD4132" s="110">
        <f>IF('3C-Water transport'!AI$57="no"," ",ROUND(AB4132,4))</f>
        <v>8.8999999999999996E-2</v>
      </c>
      <c r="AE4132" s="110">
        <f>IF('3C-Water transport'!AI$58="no"," ",ROUND(AB4132,4))</f>
        <v>8.8999999999999996E-2</v>
      </c>
    </row>
    <row r="4133" spans="5:31" x14ac:dyDescent="0.25">
      <c r="E4133" s="110">
        <f t="shared" si="249"/>
        <v>9.0000000000000066E-2</v>
      </c>
      <c r="F4133" s="110">
        <f>IF('3A-Rail transport'!$AI$56="no"," ",ROUND(E4133,4))</f>
        <v>0.09</v>
      </c>
      <c r="G4133" s="110">
        <f>IF('3A-Rail transport'!$AI$57="no"," ",ROUND(E4133,4))</f>
        <v>0.09</v>
      </c>
      <c r="H4133" s="110"/>
      <c r="S4133" s="110">
        <f t="shared" si="250"/>
        <v>9.0000000000000066E-2</v>
      </c>
      <c r="T4133" s="110">
        <f>IF('3B-Air transport'!AI$66="no"," ",ROUND(S4133,4))</f>
        <v>0.09</v>
      </c>
      <c r="U4133" s="110">
        <f>IF('3B-Air transport'!AI$67="no"," ",ROUND(S4133,4))</f>
        <v>0.09</v>
      </c>
      <c r="V4133" s="110">
        <f>IF('3B-Air transport'!AI$68="no"," ",ROUND(S4133,4))</f>
        <v>0.09</v>
      </c>
      <c r="W4133" s="110"/>
      <c r="AB4133" s="110">
        <f t="shared" si="251"/>
        <v>9.0000000000000066E-2</v>
      </c>
      <c r="AC4133" s="110">
        <f>IF('3C-Water transport'!AI$56="no"," ",ROUND(AB4133,4))</f>
        <v>0.09</v>
      </c>
      <c r="AD4133" s="110">
        <f>IF('3C-Water transport'!AI$57="no"," ",ROUND(AB4133,4))</f>
        <v>0.09</v>
      </c>
      <c r="AE4133" s="110">
        <f>IF('3C-Water transport'!AI$58="no"," ",ROUND(AB4133,4))</f>
        <v>0.09</v>
      </c>
    </row>
    <row r="4134" spans="5:31" x14ac:dyDescent="0.25">
      <c r="E4134" s="110">
        <f t="shared" si="249"/>
        <v>9.1000000000000067E-2</v>
      </c>
      <c r="F4134" s="110">
        <f>IF('3A-Rail transport'!$AI$56="no"," ",ROUND(E4134,4))</f>
        <v>9.0999999999999998E-2</v>
      </c>
      <c r="G4134" s="110">
        <f>IF('3A-Rail transport'!$AI$57="no"," ",ROUND(E4134,4))</f>
        <v>9.0999999999999998E-2</v>
      </c>
      <c r="H4134" s="110"/>
      <c r="S4134" s="110">
        <f t="shared" si="250"/>
        <v>9.1000000000000067E-2</v>
      </c>
      <c r="T4134" s="110">
        <f>IF('3B-Air transport'!AI$66="no"," ",ROUND(S4134,4))</f>
        <v>9.0999999999999998E-2</v>
      </c>
      <c r="U4134" s="110">
        <f>IF('3B-Air transport'!AI$67="no"," ",ROUND(S4134,4))</f>
        <v>9.0999999999999998E-2</v>
      </c>
      <c r="V4134" s="110">
        <f>IF('3B-Air transport'!AI$68="no"," ",ROUND(S4134,4))</f>
        <v>9.0999999999999998E-2</v>
      </c>
      <c r="W4134" s="110"/>
      <c r="AB4134" s="110">
        <f t="shared" si="251"/>
        <v>9.1000000000000067E-2</v>
      </c>
      <c r="AC4134" s="110">
        <f>IF('3C-Water transport'!AI$56="no"," ",ROUND(AB4134,4))</f>
        <v>9.0999999999999998E-2</v>
      </c>
      <c r="AD4134" s="110">
        <f>IF('3C-Water transport'!AI$57="no"," ",ROUND(AB4134,4))</f>
        <v>9.0999999999999998E-2</v>
      </c>
      <c r="AE4134" s="110">
        <f>IF('3C-Water transport'!AI$58="no"," ",ROUND(AB4134,4))</f>
        <v>9.0999999999999998E-2</v>
      </c>
    </row>
    <row r="4135" spans="5:31" x14ac:dyDescent="0.25">
      <c r="E4135" s="110">
        <f t="shared" si="249"/>
        <v>9.2000000000000068E-2</v>
      </c>
      <c r="F4135" s="110">
        <f>IF('3A-Rail transport'!$AI$56="no"," ",ROUND(E4135,4))</f>
        <v>9.1999999999999998E-2</v>
      </c>
      <c r="G4135" s="110">
        <f>IF('3A-Rail transport'!$AI$57="no"," ",ROUND(E4135,4))</f>
        <v>9.1999999999999998E-2</v>
      </c>
      <c r="H4135" s="110"/>
      <c r="S4135" s="110">
        <f t="shared" si="250"/>
        <v>9.2000000000000068E-2</v>
      </c>
      <c r="T4135" s="110">
        <f>IF('3B-Air transport'!AI$66="no"," ",ROUND(S4135,4))</f>
        <v>9.1999999999999998E-2</v>
      </c>
      <c r="U4135" s="110">
        <f>IF('3B-Air transport'!AI$67="no"," ",ROUND(S4135,4))</f>
        <v>9.1999999999999998E-2</v>
      </c>
      <c r="V4135" s="110">
        <f>IF('3B-Air transport'!AI$68="no"," ",ROUND(S4135,4))</f>
        <v>9.1999999999999998E-2</v>
      </c>
      <c r="W4135" s="110"/>
      <c r="AB4135" s="110">
        <f t="shared" si="251"/>
        <v>9.2000000000000068E-2</v>
      </c>
      <c r="AC4135" s="110">
        <f>IF('3C-Water transport'!AI$56="no"," ",ROUND(AB4135,4))</f>
        <v>9.1999999999999998E-2</v>
      </c>
      <c r="AD4135" s="110">
        <f>IF('3C-Water transport'!AI$57="no"," ",ROUND(AB4135,4))</f>
        <v>9.1999999999999998E-2</v>
      </c>
      <c r="AE4135" s="110">
        <f>IF('3C-Water transport'!AI$58="no"," ",ROUND(AB4135,4))</f>
        <v>9.1999999999999998E-2</v>
      </c>
    </row>
    <row r="4136" spans="5:31" x14ac:dyDescent="0.25">
      <c r="E4136" s="110">
        <f t="shared" si="249"/>
        <v>9.3000000000000069E-2</v>
      </c>
      <c r="F4136" s="110">
        <f>IF('3A-Rail transport'!$AI$56="no"," ",ROUND(E4136,4))</f>
        <v>9.2999999999999999E-2</v>
      </c>
      <c r="G4136" s="110">
        <f>IF('3A-Rail transport'!$AI$57="no"," ",ROUND(E4136,4))</f>
        <v>9.2999999999999999E-2</v>
      </c>
      <c r="H4136" s="110"/>
      <c r="S4136" s="110">
        <f t="shared" si="250"/>
        <v>9.3000000000000069E-2</v>
      </c>
      <c r="T4136" s="110">
        <f>IF('3B-Air transport'!AI$66="no"," ",ROUND(S4136,4))</f>
        <v>9.2999999999999999E-2</v>
      </c>
      <c r="U4136" s="110">
        <f>IF('3B-Air transport'!AI$67="no"," ",ROUND(S4136,4))</f>
        <v>9.2999999999999999E-2</v>
      </c>
      <c r="V4136" s="110">
        <f>IF('3B-Air transport'!AI$68="no"," ",ROUND(S4136,4))</f>
        <v>9.2999999999999999E-2</v>
      </c>
      <c r="W4136" s="110"/>
      <c r="AB4136" s="110">
        <f t="shared" si="251"/>
        <v>9.3000000000000069E-2</v>
      </c>
      <c r="AC4136" s="110">
        <f>IF('3C-Water transport'!AI$56="no"," ",ROUND(AB4136,4))</f>
        <v>9.2999999999999999E-2</v>
      </c>
      <c r="AD4136" s="110">
        <f>IF('3C-Water transport'!AI$57="no"," ",ROUND(AB4136,4))</f>
        <v>9.2999999999999999E-2</v>
      </c>
      <c r="AE4136" s="110">
        <f>IF('3C-Water transport'!AI$58="no"," ",ROUND(AB4136,4))</f>
        <v>9.2999999999999999E-2</v>
      </c>
    </row>
    <row r="4137" spans="5:31" x14ac:dyDescent="0.25">
      <c r="E4137" s="110">
        <f t="shared" si="249"/>
        <v>9.400000000000007E-2</v>
      </c>
      <c r="F4137" s="110">
        <f>IF('3A-Rail transport'!$AI$56="no"," ",ROUND(E4137,4))</f>
        <v>9.4E-2</v>
      </c>
      <c r="G4137" s="110">
        <f>IF('3A-Rail transport'!$AI$57="no"," ",ROUND(E4137,4))</f>
        <v>9.4E-2</v>
      </c>
      <c r="H4137" s="110"/>
      <c r="S4137" s="110">
        <f t="shared" si="250"/>
        <v>9.400000000000007E-2</v>
      </c>
      <c r="T4137" s="110">
        <f>IF('3B-Air transport'!AI$66="no"," ",ROUND(S4137,4))</f>
        <v>9.4E-2</v>
      </c>
      <c r="U4137" s="110">
        <f>IF('3B-Air transport'!AI$67="no"," ",ROUND(S4137,4))</f>
        <v>9.4E-2</v>
      </c>
      <c r="V4137" s="110">
        <f>IF('3B-Air transport'!AI$68="no"," ",ROUND(S4137,4))</f>
        <v>9.4E-2</v>
      </c>
      <c r="W4137" s="110"/>
      <c r="AB4137" s="110">
        <f t="shared" si="251"/>
        <v>9.400000000000007E-2</v>
      </c>
      <c r="AC4137" s="110">
        <f>IF('3C-Water transport'!AI$56="no"," ",ROUND(AB4137,4))</f>
        <v>9.4E-2</v>
      </c>
      <c r="AD4137" s="110">
        <f>IF('3C-Water transport'!AI$57="no"," ",ROUND(AB4137,4))</f>
        <v>9.4E-2</v>
      </c>
      <c r="AE4137" s="110">
        <f>IF('3C-Water transport'!AI$58="no"," ",ROUND(AB4137,4))</f>
        <v>9.4E-2</v>
      </c>
    </row>
    <row r="4138" spans="5:31" x14ac:dyDescent="0.25">
      <c r="E4138" s="110">
        <f t="shared" si="249"/>
        <v>9.500000000000007E-2</v>
      </c>
      <c r="F4138" s="110">
        <f>IF('3A-Rail transport'!$AI$56="no"," ",ROUND(E4138,4))</f>
        <v>9.5000000000000001E-2</v>
      </c>
      <c r="G4138" s="110">
        <f>IF('3A-Rail transport'!$AI$57="no"," ",ROUND(E4138,4))</f>
        <v>9.5000000000000001E-2</v>
      </c>
      <c r="H4138" s="110"/>
      <c r="S4138" s="110">
        <f t="shared" si="250"/>
        <v>9.500000000000007E-2</v>
      </c>
      <c r="T4138" s="110">
        <f>IF('3B-Air transport'!AI$66="no"," ",ROUND(S4138,4))</f>
        <v>9.5000000000000001E-2</v>
      </c>
      <c r="U4138" s="110">
        <f>IF('3B-Air transport'!AI$67="no"," ",ROUND(S4138,4))</f>
        <v>9.5000000000000001E-2</v>
      </c>
      <c r="V4138" s="110">
        <f>IF('3B-Air transport'!AI$68="no"," ",ROUND(S4138,4))</f>
        <v>9.5000000000000001E-2</v>
      </c>
      <c r="W4138" s="110"/>
      <c r="AB4138" s="110">
        <f t="shared" si="251"/>
        <v>9.500000000000007E-2</v>
      </c>
      <c r="AC4138" s="110">
        <f>IF('3C-Water transport'!AI$56="no"," ",ROUND(AB4138,4))</f>
        <v>9.5000000000000001E-2</v>
      </c>
      <c r="AD4138" s="110">
        <f>IF('3C-Water transport'!AI$57="no"," ",ROUND(AB4138,4))</f>
        <v>9.5000000000000001E-2</v>
      </c>
      <c r="AE4138" s="110">
        <f>IF('3C-Water transport'!AI$58="no"," ",ROUND(AB4138,4))</f>
        <v>9.5000000000000001E-2</v>
      </c>
    </row>
    <row r="4139" spans="5:31" x14ac:dyDescent="0.25">
      <c r="E4139" s="110">
        <f t="shared" si="249"/>
        <v>9.6000000000000071E-2</v>
      </c>
      <c r="F4139" s="110">
        <f>IF('3A-Rail transport'!$AI$56="no"," ",ROUND(E4139,4))</f>
        <v>9.6000000000000002E-2</v>
      </c>
      <c r="G4139" s="110">
        <f>IF('3A-Rail transport'!$AI$57="no"," ",ROUND(E4139,4))</f>
        <v>9.6000000000000002E-2</v>
      </c>
      <c r="H4139" s="110"/>
      <c r="S4139" s="110">
        <f t="shared" si="250"/>
        <v>9.6000000000000071E-2</v>
      </c>
      <c r="T4139" s="110">
        <f>IF('3B-Air transport'!AI$66="no"," ",ROUND(S4139,4))</f>
        <v>9.6000000000000002E-2</v>
      </c>
      <c r="U4139" s="110">
        <f>IF('3B-Air transport'!AI$67="no"," ",ROUND(S4139,4))</f>
        <v>9.6000000000000002E-2</v>
      </c>
      <c r="V4139" s="110">
        <f>IF('3B-Air transport'!AI$68="no"," ",ROUND(S4139,4))</f>
        <v>9.6000000000000002E-2</v>
      </c>
      <c r="W4139" s="110"/>
      <c r="AB4139" s="110">
        <f t="shared" si="251"/>
        <v>9.6000000000000071E-2</v>
      </c>
      <c r="AC4139" s="110">
        <f>IF('3C-Water transport'!AI$56="no"," ",ROUND(AB4139,4))</f>
        <v>9.6000000000000002E-2</v>
      </c>
      <c r="AD4139" s="110">
        <f>IF('3C-Water transport'!AI$57="no"," ",ROUND(AB4139,4))</f>
        <v>9.6000000000000002E-2</v>
      </c>
      <c r="AE4139" s="110">
        <f>IF('3C-Water transport'!AI$58="no"," ",ROUND(AB4139,4))</f>
        <v>9.6000000000000002E-2</v>
      </c>
    </row>
    <row r="4140" spans="5:31" x14ac:dyDescent="0.25">
      <c r="E4140" s="110">
        <f t="shared" si="249"/>
        <v>9.7000000000000072E-2</v>
      </c>
      <c r="F4140" s="110">
        <f>IF('3A-Rail transport'!$AI$56="no"," ",ROUND(E4140,4))</f>
        <v>9.7000000000000003E-2</v>
      </c>
      <c r="G4140" s="110">
        <f>IF('3A-Rail transport'!$AI$57="no"," ",ROUND(E4140,4))</f>
        <v>9.7000000000000003E-2</v>
      </c>
      <c r="H4140" s="110"/>
      <c r="S4140" s="110">
        <f t="shared" si="250"/>
        <v>9.7000000000000072E-2</v>
      </c>
      <c r="T4140" s="110">
        <f>IF('3B-Air transport'!AI$66="no"," ",ROUND(S4140,4))</f>
        <v>9.7000000000000003E-2</v>
      </c>
      <c r="U4140" s="110">
        <f>IF('3B-Air transport'!AI$67="no"," ",ROUND(S4140,4))</f>
        <v>9.7000000000000003E-2</v>
      </c>
      <c r="V4140" s="110">
        <f>IF('3B-Air transport'!AI$68="no"," ",ROUND(S4140,4))</f>
        <v>9.7000000000000003E-2</v>
      </c>
      <c r="W4140" s="110"/>
      <c r="AB4140" s="110">
        <f t="shared" si="251"/>
        <v>9.7000000000000072E-2</v>
      </c>
      <c r="AC4140" s="110">
        <f>IF('3C-Water transport'!AI$56="no"," ",ROUND(AB4140,4))</f>
        <v>9.7000000000000003E-2</v>
      </c>
      <c r="AD4140" s="110">
        <f>IF('3C-Water transport'!AI$57="no"," ",ROUND(AB4140,4))</f>
        <v>9.7000000000000003E-2</v>
      </c>
      <c r="AE4140" s="110">
        <f>IF('3C-Water transport'!AI$58="no"," ",ROUND(AB4140,4))</f>
        <v>9.7000000000000003E-2</v>
      </c>
    </row>
    <row r="4141" spans="5:31" x14ac:dyDescent="0.25">
      <c r="E4141" s="110">
        <f t="shared" si="249"/>
        <v>9.8000000000000073E-2</v>
      </c>
      <c r="F4141" s="110">
        <f>IF('3A-Rail transport'!$AI$56="no"," ",ROUND(E4141,4))</f>
        <v>9.8000000000000004E-2</v>
      </c>
      <c r="G4141" s="110">
        <f>IF('3A-Rail transport'!$AI$57="no"," ",ROUND(E4141,4))</f>
        <v>9.8000000000000004E-2</v>
      </c>
      <c r="H4141" s="110"/>
      <c r="S4141" s="110">
        <f t="shared" si="250"/>
        <v>9.8000000000000073E-2</v>
      </c>
      <c r="T4141" s="110">
        <f>IF('3B-Air transport'!AI$66="no"," ",ROUND(S4141,4))</f>
        <v>9.8000000000000004E-2</v>
      </c>
      <c r="U4141" s="110">
        <f>IF('3B-Air transport'!AI$67="no"," ",ROUND(S4141,4))</f>
        <v>9.8000000000000004E-2</v>
      </c>
      <c r="V4141" s="110">
        <f>IF('3B-Air transport'!AI$68="no"," ",ROUND(S4141,4))</f>
        <v>9.8000000000000004E-2</v>
      </c>
      <c r="W4141" s="110"/>
      <c r="AB4141" s="110">
        <f t="shared" si="251"/>
        <v>9.8000000000000073E-2</v>
      </c>
      <c r="AC4141" s="110">
        <f>IF('3C-Water transport'!AI$56="no"," ",ROUND(AB4141,4))</f>
        <v>9.8000000000000004E-2</v>
      </c>
      <c r="AD4141" s="110">
        <f>IF('3C-Water transport'!AI$57="no"," ",ROUND(AB4141,4))</f>
        <v>9.8000000000000004E-2</v>
      </c>
      <c r="AE4141" s="110">
        <f>IF('3C-Water transport'!AI$58="no"," ",ROUND(AB4141,4))</f>
        <v>9.8000000000000004E-2</v>
      </c>
    </row>
    <row r="4142" spans="5:31" x14ac:dyDescent="0.25">
      <c r="E4142" s="110">
        <f t="shared" si="249"/>
        <v>9.9000000000000074E-2</v>
      </c>
      <c r="F4142" s="110">
        <f>IF('3A-Rail transport'!$AI$56="no"," ",ROUND(E4142,4))</f>
        <v>9.9000000000000005E-2</v>
      </c>
      <c r="G4142" s="110">
        <f>IF('3A-Rail transport'!$AI$57="no"," ",ROUND(E4142,4))</f>
        <v>9.9000000000000005E-2</v>
      </c>
      <c r="H4142" s="110"/>
      <c r="S4142" s="110">
        <f t="shared" si="250"/>
        <v>9.9000000000000074E-2</v>
      </c>
      <c r="T4142" s="110">
        <f>IF('3B-Air transport'!AI$66="no"," ",ROUND(S4142,4))</f>
        <v>9.9000000000000005E-2</v>
      </c>
      <c r="U4142" s="110">
        <f>IF('3B-Air transport'!AI$67="no"," ",ROUND(S4142,4))</f>
        <v>9.9000000000000005E-2</v>
      </c>
      <c r="V4142" s="110">
        <f>IF('3B-Air transport'!AI$68="no"," ",ROUND(S4142,4))</f>
        <v>9.9000000000000005E-2</v>
      </c>
      <c r="W4142" s="110"/>
      <c r="AB4142" s="110">
        <f t="shared" si="251"/>
        <v>9.9000000000000074E-2</v>
      </c>
      <c r="AC4142" s="110">
        <f>IF('3C-Water transport'!AI$56="no"," ",ROUND(AB4142,4))</f>
        <v>9.9000000000000005E-2</v>
      </c>
      <c r="AD4142" s="110">
        <f>IF('3C-Water transport'!AI$57="no"," ",ROUND(AB4142,4))</f>
        <v>9.9000000000000005E-2</v>
      </c>
      <c r="AE4142" s="110">
        <f>IF('3C-Water transport'!AI$58="no"," ",ROUND(AB4142,4))</f>
        <v>9.9000000000000005E-2</v>
      </c>
    </row>
    <row r="4143" spans="5:31" x14ac:dyDescent="0.25">
      <c r="E4143" s="110">
        <f t="shared" si="249"/>
        <v>0.10000000000000007</v>
      </c>
      <c r="F4143" s="110">
        <f>IF('3A-Rail transport'!$AI$56="no"," ",ROUND(E4143,4))</f>
        <v>0.1</v>
      </c>
      <c r="G4143" s="110">
        <f>IF('3A-Rail transport'!$AI$57="no"," ",ROUND(E4143,4))</f>
        <v>0.1</v>
      </c>
      <c r="H4143" s="110"/>
      <c r="S4143" s="110">
        <f t="shared" si="250"/>
        <v>0.10000000000000007</v>
      </c>
      <c r="T4143" s="110">
        <f>IF('3B-Air transport'!AI$66="no"," ",ROUND(S4143,4))</f>
        <v>0.1</v>
      </c>
      <c r="U4143" s="110">
        <f>IF('3B-Air transport'!AI$67="no"," ",ROUND(S4143,4))</f>
        <v>0.1</v>
      </c>
      <c r="V4143" s="110">
        <f>IF('3B-Air transport'!AI$68="no"," ",ROUND(S4143,4))</f>
        <v>0.1</v>
      </c>
      <c r="W4143" s="110"/>
      <c r="AB4143" s="110">
        <f t="shared" si="251"/>
        <v>0.10000000000000007</v>
      </c>
      <c r="AC4143" s="110">
        <f>IF('3C-Water transport'!AI$56="no"," ",ROUND(AB4143,4))</f>
        <v>0.1</v>
      </c>
      <c r="AD4143" s="110">
        <f>IF('3C-Water transport'!AI$57="no"," ",ROUND(AB4143,4))</f>
        <v>0.1</v>
      </c>
      <c r="AE4143" s="110">
        <f>IF('3C-Water transport'!AI$58="no"," ",ROUND(AB4143,4))</f>
        <v>0.1</v>
      </c>
    </row>
    <row r="4144" spans="5:31" x14ac:dyDescent="0.25">
      <c r="E4144" s="110">
        <f t="shared" si="249"/>
        <v>0.10100000000000008</v>
      </c>
      <c r="F4144" s="110">
        <f>IF('3A-Rail transport'!$AI$56="no"," ",ROUND(E4144,4))</f>
        <v>0.10100000000000001</v>
      </c>
      <c r="G4144" s="110">
        <f>IF('3A-Rail transport'!$AI$57="no"," ",ROUND(E4144,4))</f>
        <v>0.10100000000000001</v>
      </c>
      <c r="H4144" s="110"/>
      <c r="S4144" s="110">
        <f t="shared" si="250"/>
        <v>0.10100000000000008</v>
      </c>
      <c r="T4144" s="110">
        <f>IF('3B-Air transport'!AI$66="no"," ",ROUND(S4144,4))</f>
        <v>0.10100000000000001</v>
      </c>
      <c r="U4144" s="110">
        <f>IF('3B-Air transport'!AI$67="no"," ",ROUND(S4144,4))</f>
        <v>0.10100000000000001</v>
      </c>
      <c r="V4144" s="110">
        <f>IF('3B-Air transport'!AI$68="no"," ",ROUND(S4144,4))</f>
        <v>0.10100000000000001</v>
      </c>
      <c r="W4144" s="110"/>
      <c r="AB4144" s="110">
        <f t="shared" si="251"/>
        <v>0.10100000000000008</v>
      </c>
      <c r="AC4144" s="110">
        <f>IF('3C-Water transport'!AI$56="no"," ",ROUND(AB4144,4))</f>
        <v>0.10100000000000001</v>
      </c>
      <c r="AD4144" s="110">
        <f>IF('3C-Water transport'!AI$57="no"," ",ROUND(AB4144,4))</f>
        <v>0.10100000000000001</v>
      </c>
      <c r="AE4144" s="110">
        <f>IF('3C-Water transport'!AI$58="no"," ",ROUND(AB4144,4))</f>
        <v>0.10100000000000001</v>
      </c>
    </row>
    <row r="4145" spans="5:31" x14ac:dyDescent="0.25">
      <c r="E4145" s="110">
        <f t="shared" si="249"/>
        <v>0.10200000000000008</v>
      </c>
      <c r="F4145" s="110">
        <f>IF('3A-Rail transport'!$AI$56="no"," ",ROUND(E4145,4))</f>
        <v>0.10199999999999999</v>
      </c>
      <c r="G4145" s="110">
        <f>IF('3A-Rail transport'!$AI$57="no"," ",ROUND(E4145,4))</f>
        <v>0.10199999999999999</v>
      </c>
      <c r="H4145" s="110"/>
      <c r="S4145" s="110">
        <f t="shared" si="250"/>
        <v>0.10200000000000008</v>
      </c>
      <c r="T4145" s="110">
        <f>IF('3B-Air transport'!AI$66="no"," ",ROUND(S4145,4))</f>
        <v>0.10199999999999999</v>
      </c>
      <c r="U4145" s="110">
        <f>IF('3B-Air transport'!AI$67="no"," ",ROUND(S4145,4))</f>
        <v>0.10199999999999999</v>
      </c>
      <c r="V4145" s="110">
        <f>IF('3B-Air transport'!AI$68="no"," ",ROUND(S4145,4))</f>
        <v>0.10199999999999999</v>
      </c>
      <c r="W4145" s="110"/>
      <c r="AB4145" s="110">
        <f t="shared" si="251"/>
        <v>0.10200000000000008</v>
      </c>
      <c r="AC4145" s="110">
        <f>IF('3C-Water transport'!AI$56="no"," ",ROUND(AB4145,4))</f>
        <v>0.10199999999999999</v>
      </c>
      <c r="AD4145" s="110">
        <f>IF('3C-Water transport'!AI$57="no"," ",ROUND(AB4145,4))</f>
        <v>0.10199999999999999</v>
      </c>
      <c r="AE4145" s="110">
        <f>IF('3C-Water transport'!AI$58="no"," ",ROUND(AB4145,4))</f>
        <v>0.10199999999999999</v>
      </c>
    </row>
    <row r="4146" spans="5:31" x14ac:dyDescent="0.25">
      <c r="E4146" s="110">
        <f t="shared" si="249"/>
        <v>0.10300000000000008</v>
      </c>
      <c r="F4146" s="110">
        <f>IF('3A-Rail transport'!$AI$56="no"," ",ROUND(E4146,4))</f>
        <v>0.10299999999999999</v>
      </c>
      <c r="G4146" s="110">
        <f>IF('3A-Rail transport'!$AI$57="no"," ",ROUND(E4146,4))</f>
        <v>0.10299999999999999</v>
      </c>
      <c r="H4146" s="110"/>
      <c r="S4146" s="110">
        <f t="shared" si="250"/>
        <v>0.10300000000000008</v>
      </c>
      <c r="T4146" s="110">
        <f>IF('3B-Air transport'!AI$66="no"," ",ROUND(S4146,4))</f>
        <v>0.10299999999999999</v>
      </c>
      <c r="U4146" s="110">
        <f>IF('3B-Air transport'!AI$67="no"," ",ROUND(S4146,4))</f>
        <v>0.10299999999999999</v>
      </c>
      <c r="V4146" s="110">
        <f>IF('3B-Air transport'!AI$68="no"," ",ROUND(S4146,4))</f>
        <v>0.10299999999999999</v>
      </c>
      <c r="W4146" s="110"/>
      <c r="AB4146" s="110">
        <f t="shared" si="251"/>
        <v>0.10300000000000008</v>
      </c>
      <c r="AC4146" s="110">
        <f>IF('3C-Water transport'!AI$56="no"," ",ROUND(AB4146,4))</f>
        <v>0.10299999999999999</v>
      </c>
      <c r="AD4146" s="110">
        <f>IF('3C-Water transport'!AI$57="no"," ",ROUND(AB4146,4))</f>
        <v>0.10299999999999999</v>
      </c>
      <c r="AE4146" s="110">
        <f>IF('3C-Water transport'!AI$58="no"," ",ROUND(AB4146,4))</f>
        <v>0.10299999999999999</v>
      </c>
    </row>
    <row r="4147" spans="5:31" x14ac:dyDescent="0.25">
      <c r="E4147" s="110">
        <f t="shared" si="249"/>
        <v>0.10400000000000008</v>
      </c>
      <c r="F4147" s="110">
        <f>IF('3A-Rail transport'!$AI$56="no"," ",ROUND(E4147,4))</f>
        <v>0.104</v>
      </c>
      <c r="G4147" s="110">
        <f>IF('3A-Rail transport'!$AI$57="no"," ",ROUND(E4147,4))</f>
        <v>0.104</v>
      </c>
      <c r="H4147" s="110"/>
      <c r="S4147" s="110">
        <f t="shared" si="250"/>
        <v>0.10400000000000008</v>
      </c>
      <c r="T4147" s="110">
        <f>IF('3B-Air transport'!AI$66="no"," ",ROUND(S4147,4))</f>
        <v>0.104</v>
      </c>
      <c r="U4147" s="110">
        <f>IF('3B-Air transport'!AI$67="no"," ",ROUND(S4147,4))</f>
        <v>0.104</v>
      </c>
      <c r="V4147" s="110">
        <f>IF('3B-Air transport'!AI$68="no"," ",ROUND(S4147,4))</f>
        <v>0.104</v>
      </c>
      <c r="W4147" s="110"/>
      <c r="AB4147" s="110">
        <f t="shared" si="251"/>
        <v>0.10400000000000008</v>
      </c>
      <c r="AC4147" s="110">
        <f>IF('3C-Water transport'!AI$56="no"," ",ROUND(AB4147,4))</f>
        <v>0.104</v>
      </c>
      <c r="AD4147" s="110">
        <f>IF('3C-Water transport'!AI$57="no"," ",ROUND(AB4147,4))</f>
        <v>0.104</v>
      </c>
      <c r="AE4147" s="110">
        <f>IF('3C-Water transport'!AI$58="no"," ",ROUND(AB4147,4))</f>
        <v>0.104</v>
      </c>
    </row>
    <row r="4148" spans="5:31" x14ac:dyDescent="0.25">
      <c r="E4148" s="110">
        <f t="shared" si="249"/>
        <v>0.10500000000000008</v>
      </c>
      <c r="F4148" s="110">
        <f>IF('3A-Rail transport'!$AI$56="no"," ",ROUND(E4148,4))</f>
        <v>0.105</v>
      </c>
      <c r="G4148" s="110">
        <f>IF('3A-Rail transport'!$AI$57="no"," ",ROUND(E4148,4))</f>
        <v>0.105</v>
      </c>
      <c r="H4148" s="110"/>
      <c r="S4148" s="110">
        <f t="shared" si="250"/>
        <v>0.10500000000000008</v>
      </c>
      <c r="T4148" s="110">
        <f>IF('3B-Air transport'!AI$66="no"," ",ROUND(S4148,4))</f>
        <v>0.105</v>
      </c>
      <c r="U4148" s="110">
        <f>IF('3B-Air transport'!AI$67="no"," ",ROUND(S4148,4))</f>
        <v>0.105</v>
      </c>
      <c r="V4148" s="110">
        <f>IF('3B-Air transport'!AI$68="no"," ",ROUND(S4148,4))</f>
        <v>0.105</v>
      </c>
      <c r="W4148" s="110"/>
      <c r="AB4148" s="110">
        <f t="shared" si="251"/>
        <v>0.10500000000000008</v>
      </c>
      <c r="AC4148" s="110">
        <f>IF('3C-Water transport'!AI$56="no"," ",ROUND(AB4148,4))</f>
        <v>0.105</v>
      </c>
      <c r="AD4148" s="110">
        <f>IF('3C-Water transport'!AI$57="no"," ",ROUND(AB4148,4))</f>
        <v>0.105</v>
      </c>
      <c r="AE4148" s="110">
        <f>IF('3C-Water transport'!AI$58="no"," ",ROUND(AB4148,4))</f>
        <v>0.105</v>
      </c>
    </row>
    <row r="4149" spans="5:31" x14ac:dyDescent="0.25">
      <c r="E4149" s="110">
        <f t="shared" si="249"/>
        <v>0.10600000000000008</v>
      </c>
      <c r="F4149" s="110">
        <f>IF('3A-Rail transport'!$AI$56="no"," ",ROUND(E4149,4))</f>
        <v>0.106</v>
      </c>
      <c r="G4149" s="110">
        <f>IF('3A-Rail transport'!$AI$57="no"," ",ROUND(E4149,4))</f>
        <v>0.106</v>
      </c>
      <c r="H4149" s="110"/>
      <c r="S4149" s="110">
        <f t="shared" si="250"/>
        <v>0.10600000000000008</v>
      </c>
      <c r="T4149" s="110">
        <f>IF('3B-Air transport'!AI$66="no"," ",ROUND(S4149,4))</f>
        <v>0.106</v>
      </c>
      <c r="U4149" s="110">
        <f>IF('3B-Air transport'!AI$67="no"," ",ROUND(S4149,4))</f>
        <v>0.106</v>
      </c>
      <c r="V4149" s="110">
        <f>IF('3B-Air transport'!AI$68="no"," ",ROUND(S4149,4))</f>
        <v>0.106</v>
      </c>
      <c r="W4149" s="110"/>
      <c r="AB4149" s="110">
        <f t="shared" si="251"/>
        <v>0.10600000000000008</v>
      </c>
      <c r="AC4149" s="110">
        <f>IF('3C-Water transport'!AI$56="no"," ",ROUND(AB4149,4))</f>
        <v>0.106</v>
      </c>
      <c r="AD4149" s="110">
        <f>IF('3C-Water transport'!AI$57="no"," ",ROUND(AB4149,4))</f>
        <v>0.106</v>
      </c>
      <c r="AE4149" s="110">
        <f>IF('3C-Water transport'!AI$58="no"," ",ROUND(AB4149,4))</f>
        <v>0.106</v>
      </c>
    </row>
    <row r="4150" spans="5:31" x14ac:dyDescent="0.25">
      <c r="E4150" s="110">
        <f t="shared" si="249"/>
        <v>0.10700000000000008</v>
      </c>
      <c r="F4150" s="110">
        <f>IF('3A-Rail transport'!$AI$56="no"," ",ROUND(E4150,4))</f>
        <v>0.107</v>
      </c>
      <c r="G4150" s="110">
        <f>IF('3A-Rail transport'!$AI$57="no"," ",ROUND(E4150,4))</f>
        <v>0.107</v>
      </c>
      <c r="H4150" s="110"/>
      <c r="S4150" s="110">
        <f t="shared" si="250"/>
        <v>0.10700000000000008</v>
      </c>
      <c r="T4150" s="110">
        <f>IF('3B-Air transport'!AI$66="no"," ",ROUND(S4150,4))</f>
        <v>0.107</v>
      </c>
      <c r="U4150" s="110">
        <f>IF('3B-Air transport'!AI$67="no"," ",ROUND(S4150,4))</f>
        <v>0.107</v>
      </c>
      <c r="V4150" s="110">
        <f>IF('3B-Air transport'!AI$68="no"," ",ROUND(S4150,4))</f>
        <v>0.107</v>
      </c>
      <c r="W4150" s="110"/>
      <c r="AB4150" s="110">
        <f t="shared" si="251"/>
        <v>0.10700000000000008</v>
      </c>
      <c r="AC4150" s="110">
        <f>IF('3C-Water transport'!AI$56="no"," ",ROUND(AB4150,4))</f>
        <v>0.107</v>
      </c>
      <c r="AD4150" s="110">
        <f>IF('3C-Water transport'!AI$57="no"," ",ROUND(AB4150,4))</f>
        <v>0.107</v>
      </c>
      <c r="AE4150" s="110">
        <f>IF('3C-Water transport'!AI$58="no"," ",ROUND(AB4150,4))</f>
        <v>0.107</v>
      </c>
    </row>
    <row r="4151" spans="5:31" x14ac:dyDescent="0.25">
      <c r="E4151" s="110">
        <f t="shared" si="249"/>
        <v>0.10800000000000008</v>
      </c>
      <c r="F4151" s="110">
        <f>IF('3A-Rail transport'!$AI$56="no"," ",ROUND(E4151,4))</f>
        <v>0.108</v>
      </c>
      <c r="G4151" s="110">
        <f>IF('3A-Rail transport'!$AI$57="no"," ",ROUND(E4151,4))</f>
        <v>0.108</v>
      </c>
      <c r="H4151" s="110"/>
      <c r="S4151" s="110">
        <f t="shared" si="250"/>
        <v>0.10800000000000008</v>
      </c>
      <c r="T4151" s="110">
        <f>IF('3B-Air transport'!AI$66="no"," ",ROUND(S4151,4))</f>
        <v>0.108</v>
      </c>
      <c r="U4151" s="110">
        <f>IF('3B-Air transport'!AI$67="no"," ",ROUND(S4151,4))</f>
        <v>0.108</v>
      </c>
      <c r="V4151" s="110">
        <f>IF('3B-Air transport'!AI$68="no"," ",ROUND(S4151,4))</f>
        <v>0.108</v>
      </c>
      <c r="W4151" s="110"/>
      <c r="AB4151" s="110">
        <f t="shared" si="251"/>
        <v>0.10800000000000008</v>
      </c>
      <c r="AC4151" s="110">
        <f>IF('3C-Water transport'!AI$56="no"," ",ROUND(AB4151,4))</f>
        <v>0.108</v>
      </c>
      <c r="AD4151" s="110">
        <f>IF('3C-Water transport'!AI$57="no"," ",ROUND(AB4151,4))</f>
        <v>0.108</v>
      </c>
      <c r="AE4151" s="110">
        <f>IF('3C-Water transport'!AI$58="no"," ",ROUND(AB4151,4))</f>
        <v>0.108</v>
      </c>
    </row>
    <row r="4152" spans="5:31" x14ac:dyDescent="0.25">
      <c r="E4152" s="110">
        <f t="shared" si="249"/>
        <v>0.10900000000000008</v>
      </c>
      <c r="F4152" s="110">
        <f>IF('3A-Rail transport'!$AI$56="no"," ",ROUND(E4152,4))</f>
        <v>0.109</v>
      </c>
      <c r="G4152" s="110">
        <f>IF('3A-Rail transport'!$AI$57="no"," ",ROUND(E4152,4))</f>
        <v>0.109</v>
      </c>
      <c r="H4152" s="110"/>
      <c r="S4152" s="110">
        <f t="shared" si="250"/>
        <v>0.10900000000000008</v>
      </c>
      <c r="T4152" s="110">
        <f>IF('3B-Air transport'!AI$66="no"," ",ROUND(S4152,4))</f>
        <v>0.109</v>
      </c>
      <c r="U4152" s="110">
        <f>IF('3B-Air transport'!AI$67="no"," ",ROUND(S4152,4))</f>
        <v>0.109</v>
      </c>
      <c r="V4152" s="110">
        <f>IF('3B-Air transport'!AI$68="no"," ",ROUND(S4152,4))</f>
        <v>0.109</v>
      </c>
      <c r="W4152" s="110"/>
      <c r="AB4152" s="110">
        <f t="shared" si="251"/>
        <v>0.10900000000000008</v>
      </c>
      <c r="AC4152" s="110">
        <f>IF('3C-Water transport'!AI$56="no"," ",ROUND(AB4152,4))</f>
        <v>0.109</v>
      </c>
      <c r="AD4152" s="110">
        <f>IF('3C-Water transport'!AI$57="no"," ",ROUND(AB4152,4))</f>
        <v>0.109</v>
      </c>
      <c r="AE4152" s="110">
        <f>IF('3C-Water transport'!AI$58="no"," ",ROUND(AB4152,4))</f>
        <v>0.109</v>
      </c>
    </row>
    <row r="4153" spans="5:31" x14ac:dyDescent="0.25">
      <c r="E4153" s="110">
        <f t="shared" si="249"/>
        <v>0.11000000000000008</v>
      </c>
      <c r="F4153" s="110">
        <f>IF('3A-Rail transport'!$AI$56="no"," ",ROUND(E4153,4))</f>
        <v>0.11</v>
      </c>
      <c r="G4153" s="110">
        <f>IF('3A-Rail transport'!$AI$57="no"," ",ROUND(E4153,4))</f>
        <v>0.11</v>
      </c>
      <c r="H4153" s="110"/>
      <c r="S4153" s="110">
        <f t="shared" si="250"/>
        <v>0.11000000000000008</v>
      </c>
      <c r="T4153" s="110">
        <f>IF('3B-Air transport'!AI$66="no"," ",ROUND(S4153,4))</f>
        <v>0.11</v>
      </c>
      <c r="U4153" s="110">
        <f>IF('3B-Air transport'!AI$67="no"," ",ROUND(S4153,4))</f>
        <v>0.11</v>
      </c>
      <c r="V4153" s="110">
        <f>IF('3B-Air transport'!AI$68="no"," ",ROUND(S4153,4))</f>
        <v>0.11</v>
      </c>
      <c r="W4153" s="110"/>
      <c r="AB4153" s="110">
        <f t="shared" si="251"/>
        <v>0.11000000000000008</v>
      </c>
      <c r="AC4153" s="110">
        <f>IF('3C-Water transport'!AI$56="no"," ",ROUND(AB4153,4))</f>
        <v>0.11</v>
      </c>
      <c r="AD4153" s="110">
        <f>IF('3C-Water transport'!AI$57="no"," ",ROUND(AB4153,4))</f>
        <v>0.11</v>
      </c>
      <c r="AE4153" s="110">
        <f>IF('3C-Water transport'!AI$58="no"," ",ROUND(AB4153,4))</f>
        <v>0.11</v>
      </c>
    </row>
    <row r="4154" spans="5:31" x14ac:dyDescent="0.25">
      <c r="E4154" s="110">
        <f t="shared" si="249"/>
        <v>0.11100000000000008</v>
      </c>
      <c r="F4154" s="110">
        <f>IF('3A-Rail transport'!$AI$56="no"," ",ROUND(E4154,4))</f>
        <v>0.111</v>
      </c>
      <c r="G4154" s="110">
        <f>IF('3A-Rail transport'!$AI$57="no"," ",ROUND(E4154,4))</f>
        <v>0.111</v>
      </c>
      <c r="H4154" s="110"/>
      <c r="S4154" s="110">
        <f t="shared" si="250"/>
        <v>0.11100000000000008</v>
      </c>
      <c r="T4154" s="110">
        <f>IF('3B-Air transport'!AI$66="no"," ",ROUND(S4154,4))</f>
        <v>0.111</v>
      </c>
      <c r="U4154" s="110">
        <f>IF('3B-Air transport'!AI$67="no"," ",ROUND(S4154,4))</f>
        <v>0.111</v>
      </c>
      <c r="V4154" s="110">
        <f>IF('3B-Air transport'!AI$68="no"," ",ROUND(S4154,4))</f>
        <v>0.111</v>
      </c>
      <c r="W4154" s="110"/>
      <c r="AB4154" s="110">
        <f t="shared" si="251"/>
        <v>0.11100000000000008</v>
      </c>
      <c r="AC4154" s="110">
        <f>IF('3C-Water transport'!AI$56="no"," ",ROUND(AB4154,4))</f>
        <v>0.111</v>
      </c>
      <c r="AD4154" s="110">
        <f>IF('3C-Water transport'!AI$57="no"," ",ROUND(AB4154,4))</f>
        <v>0.111</v>
      </c>
      <c r="AE4154" s="110">
        <f>IF('3C-Water transport'!AI$58="no"," ",ROUND(AB4154,4))</f>
        <v>0.111</v>
      </c>
    </row>
    <row r="4155" spans="5:31" x14ac:dyDescent="0.25">
      <c r="E4155" s="110">
        <f t="shared" si="249"/>
        <v>0.11200000000000009</v>
      </c>
      <c r="F4155" s="110">
        <f>IF('3A-Rail transport'!$AI$56="no"," ",ROUND(E4155,4))</f>
        <v>0.112</v>
      </c>
      <c r="G4155" s="110">
        <f>IF('3A-Rail transport'!$AI$57="no"," ",ROUND(E4155,4))</f>
        <v>0.112</v>
      </c>
      <c r="H4155" s="110"/>
      <c r="S4155" s="110">
        <f t="shared" si="250"/>
        <v>0.11200000000000009</v>
      </c>
      <c r="T4155" s="110">
        <f>IF('3B-Air transport'!AI$66="no"," ",ROUND(S4155,4))</f>
        <v>0.112</v>
      </c>
      <c r="U4155" s="110">
        <f>IF('3B-Air transport'!AI$67="no"," ",ROUND(S4155,4))</f>
        <v>0.112</v>
      </c>
      <c r="V4155" s="110">
        <f>IF('3B-Air transport'!AI$68="no"," ",ROUND(S4155,4))</f>
        <v>0.112</v>
      </c>
      <c r="W4155" s="110"/>
      <c r="AB4155" s="110">
        <f t="shared" si="251"/>
        <v>0.11200000000000009</v>
      </c>
      <c r="AC4155" s="110">
        <f>IF('3C-Water transport'!AI$56="no"," ",ROUND(AB4155,4))</f>
        <v>0.112</v>
      </c>
      <c r="AD4155" s="110">
        <f>IF('3C-Water transport'!AI$57="no"," ",ROUND(AB4155,4))</f>
        <v>0.112</v>
      </c>
      <c r="AE4155" s="110">
        <f>IF('3C-Water transport'!AI$58="no"," ",ROUND(AB4155,4))</f>
        <v>0.112</v>
      </c>
    </row>
    <row r="4156" spans="5:31" x14ac:dyDescent="0.25">
      <c r="E4156" s="110">
        <f t="shared" si="249"/>
        <v>0.11300000000000009</v>
      </c>
      <c r="F4156" s="110">
        <f>IF('3A-Rail transport'!$AI$56="no"," ",ROUND(E4156,4))</f>
        <v>0.113</v>
      </c>
      <c r="G4156" s="110">
        <f>IF('3A-Rail transport'!$AI$57="no"," ",ROUND(E4156,4))</f>
        <v>0.113</v>
      </c>
      <c r="H4156" s="110"/>
      <c r="S4156" s="110">
        <f t="shared" si="250"/>
        <v>0.11300000000000009</v>
      </c>
      <c r="T4156" s="110">
        <f>IF('3B-Air transport'!AI$66="no"," ",ROUND(S4156,4))</f>
        <v>0.113</v>
      </c>
      <c r="U4156" s="110">
        <f>IF('3B-Air transport'!AI$67="no"," ",ROUND(S4156,4))</f>
        <v>0.113</v>
      </c>
      <c r="V4156" s="110">
        <f>IF('3B-Air transport'!AI$68="no"," ",ROUND(S4156,4))</f>
        <v>0.113</v>
      </c>
      <c r="W4156" s="110"/>
      <c r="AB4156" s="110">
        <f t="shared" si="251"/>
        <v>0.11300000000000009</v>
      </c>
      <c r="AC4156" s="110">
        <f>IF('3C-Water transport'!AI$56="no"," ",ROUND(AB4156,4))</f>
        <v>0.113</v>
      </c>
      <c r="AD4156" s="110">
        <f>IF('3C-Water transport'!AI$57="no"," ",ROUND(AB4156,4))</f>
        <v>0.113</v>
      </c>
      <c r="AE4156" s="110">
        <f>IF('3C-Water transport'!AI$58="no"," ",ROUND(AB4156,4))</f>
        <v>0.113</v>
      </c>
    </row>
    <row r="4157" spans="5:31" x14ac:dyDescent="0.25">
      <c r="E4157" s="110">
        <f t="shared" si="249"/>
        <v>0.11400000000000009</v>
      </c>
      <c r="F4157" s="110">
        <f>IF('3A-Rail transport'!$AI$56="no"," ",ROUND(E4157,4))</f>
        <v>0.114</v>
      </c>
      <c r="G4157" s="110">
        <f>IF('3A-Rail transport'!$AI$57="no"," ",ROUND(E4157,4))</f>
        <v>0.114</v>
      </c>
      <c r="H4157" s="110"/>
      <c r="S4157" s="110">
        <f t="shared" si="250"/>
        <v>0.11400000000000009</v>
      </c>
      <c r="T4157" s="110">
        <f>IF('3B-Air transport'!AI$66="no"," ",ROUND(S4157,4))</f>
        <v>0.114</v>
      </c>
      <c r="U4157" s="110">
        <f>IF('3B-Air transport'!AI$67="no"," ",ROUND(S4157,4))</f>
        <v>0.114</v>
      </c>
      <c r="V4157" s="110">
        <f>IF('3B-Air transport'!AI$68="no"," ",ROUND(S4157,4))</f>
        <v>0.114</v>
      </c>
      <c r="W4157" s="110"/>
      <c r="AB4157" s="110">
        <f t="shared" si="251"/>
        <v>0.11400000000000009</v>
      </c>
      <c r="AC4157" s="110">
        <f>IF('3C-Water transport'!AI$56="no"," ",ROUND(AB4157,4))</f>
        <v>0.114</v>
      </c>
      <c r="AD4157" s="110">
        <f>IF('3C-Water transport'!AI$57="no"," ",ROUND(AB4157,4))</f>
        <v>0.114</v>
      </c>
      <c r="AE4157" s="110">
        <f>IF('3C-Water transport'!AI$58="no"," ",ROUND(AB4157,4))</f>
        <v>0.114</v>
      </c>
    </row>
    <row r="4158" spans="5:31" x14ac:dyDescent="0.25">
      <c r="E4158" s="110">
        <f t="shared" si="249"/>
        <v>0.11500000000000009</v>
      </c>
      <c r="F4158" s="110">
        <f>IF('3A-Rail transport'!$AI$56="no"," ",ROUND(E4158,4))</f>
        <v>0.115</v>
      </c>
      <c r="G4158" s="110">
        <f>IF('3A-Rail transport'!$AI$57="no"," ",ROUND(E4158,4))</f>
        <v>0.115</v>
      </c>
      <c r="H4158" s="110"/>
      <c r="S4158" s="110">
        <f t="shared" si="250"/>
        <v>0.11500000000000009</v>
      </c>
      <c r="T4158" s="110">
        <f>IF('3B-Air transport'!AI$66="no"," ",ROUND(S4158,4))</f>
        <v>0.115</v>
      </c>
      <c r="U4158" s="110">
        <f>IF('3B-Air transport'!AI$67="no"," ",ROUND(S4158,4))</f>
        <v>0.115</v>
      </c>
      <c r="V4158" s="110">
        <f>IF('3B-Air transport'!AI$68="no"," ",ROUND(S4158,4))</f>
        <v>0.115</v>
      </c>
      <c r="W4158" s="110"/>
      <c r="AB4158" s="110">
        <f t="shared" si="251"/>
        <v>0.11500000000000009</v>
      </c>
      <c r="AC4158" s="110">
        <f>IF('3C-Water transport'!AI$56="no"," ",ROUND(AB4158,4))</f>
        <v>0.115</v>
      </c>
      <c r="AD4158" s="110">
        <f>IF('3C-Water transport'!AI$57="no"," ",ROUND(AB4158,4))</f>
        <v>0.115</v>
      </c>
      <c r="AE4158" s="110">
        <f>IF('3C-Water transport'!AI$58="no"," ",ROUND(AB4158,4))</f>
        <v>0.115</v>
      </c>
    </row>
    <row r="4159" spans="5:31" x14ac:dyDescent="0.25">
      <c r="E4159" s="110">
        <f t="shared" si="249"/>
        <v>0.11600000000000009</v>
      </c>
      <c r="F4159" s="110">
        <f>IF('3A-Rail transport'!$AI$56="no"," ",ROUND(E4159,4))</f>
        <v>0.11600000000000001</v>
      </c>
      <c r="G4159" s="110">
        <f>IF('3A-Rail transport'!$AI$57="no"," ",ROUND(E4159,4))</f>
        <v>0.11600000000000001</v>
      </c>
      <c r="H4159" s="110"/>
      <c r="S4159" s="110">
        <f t="shared" si="250"/>
        <v>0.11600000000000009</v>
      </c>
      <c r="T4159" s="110">
        <f>IF('3B-Air transport'!AI$66="no"," ",ROUND(S4159,4))</f>
        <v>0.11600000000000001</v>
      </c>
      <c r="U4159" s="110">
        <f>IF('3B-Air transport'!AI$67="no"," ",ROUND(S4159,4))</f>
        <v>0.11600000000000001</v>
      </c>
      <c r="V4159" s="110">
        <f>IF('3B-Air transport'!AI$68="no"," ",ROUND(S4159,4))</f>
        <v>0.11600000000000001</v>
      </c>
      <c r="W4159" s="110"/>
      <c r="AB4159" s="110">
        <f t="shared" si="251"/>
        <v>0.11600000000000009</v>
      </c>
      <c r="AC4159" s="110">
        <f>IF('3C-Water transport'!AI$56="no"," ",ROUND(AB4159,4))</f>
        <v>0.11600000000000001</v>
      </c>
      <c r="AD4159" s="110">
        <f>IF('3C-Water transport'!AI$57="no"," ",ROUND(AB4159,4))</f>
        <v>0.11600000000000001</v>
      </c>
      <c r="AE4159" s="110">
        <f>IF('3C-Water transport'!AI$58="no"," ",ROUND(AB4159,4))</f>
        <v>0.11600000000000001</v>
      </c>
    </row>
    <row r="4160" spans="5:31" x14ac:dyDescent="0.25">
      <c r="E4160" s="110">
        <f t="shared" si="249"/>
        <v>0.11700000000000009</v>
      </c>
      <c r="F4160" s="110">
        <f>IF('3A-Rail transport'!$AI$56="no"," ",ROUND(E4160,4))</f>
        <v>0.11700000000000001</v>
      </c>
      <c r="G4160" s="110">
        <f>IF('3A-Rail transport'!$AI$57="no"," ",ROUND(E4160,4))</f>
        <v>0.11700000000000001</v>
      </c>
      <c r="H4160" s="110"/>
      <c r="S4160" s="110">
        <f t="shared" si="250"/>
        <v>0.11700000000000009</v>
      </c>
      <c r="T4160" s="110">
        <f>IF('3B-Air transport'!AI$66="no"," ",ROUND(S4160,4))</f>
        <v>0.11700000000000001</v>
      </c>
      <c r="U4160" s="110">
        <f>IF('3B-Air transport'!AI$67="no"," ",ROUND(S4160,4))</f>
        <v>0.11700000000000001</v>
      </c>
      <c r="V4160" s="110">
        <f>IF('3B-Air transport'!AI$68="no"," ",ROUND(S4160,4))</f>
        <v>0.11700000000000001</v>
      </c>
      <c r="W4160" s="110"/>
      <c r="AB4160" s="110">
        <f t="shared" si="251"/>
        <v>0.11700000000000009</v>
      </c>
      <c r="AC4160" s="110">
        <f>IF('3C-Water transport'!AI$56="no"," ",ROUND(AB4160,4))</f>
        <v>0.11700000000000001</v>
      </c>
      <c r="AD4160" s="110">
        <f>IF('3C-Water transport'!AI$57="no"," ",ROUND(AB4160,4))</f>
        <v>0.11700000000000001</v>
      </c>
      <c r="AE4160" s="110">
        <f>IF('3C-Water transport'!AI$58="no"," ",ROUND(AB4160,4))</f>
        <v>0.11700000000000001</v>
      </c>
    </row>
    <row r="4161" spans="5:31" x14ac:dyDescent="0.25">
      <c r="E4161" s="110">
        <f t="shared" si="249"/>
        <v>0.11800000000000009</v>
      </c>
      <c r="F4161" s="110">
        <f>IF('3A-Rail transport'!$AI$56="no"," ",ROUND(E4161,4))</f>
        <v>0.11799999999999999</v>
      </c>
      <c r="G4161" s="110">
        <f>IF('3A-Rail transport'!$AI$57="no"," ",ROUND(E4161,4))</f>
        <v>0.11799999999999999</v>
      </c>
      <c r="H4161" s="110"/>
      <c r="S4161" s="110">
        <f t="shared" si="250"/>
        <v>0.11800000000000009</v>
      </c>
      <c r="T4161" s="110">
        <f>IF('3B-Air transport'!AI$66="no"," ",ROUND(S4161,4))</f>
        <v>0.11799999999999999</v>
      </c>
      <c r="U4161" s="110">
        <f>IF('3B-Air transport'!AI$67="no"," ",ROUND(S4161,4))</f>
        <v>0.11799999999999999</v>
      </c>
      <c r="V4161" s="110">
        <f>IF('3B-Air transport'!AI$68="no"," ",ROUND(S4161,4))</f>
        <v>0.11799999999999999</v>
      </c>
      <c r="W4161" s="110"/>
      <c r="AB4161" s="110">
        <f t="shared" si="251"/>
        <v>0.11800000000000009</v>
      </c>
      <c r="AC4161" s="110">
        <f>IF('3C-Water transport'!AI$56="no"," ",ROUND(AB4161,4))</f>
        <v>0.11799999999999999</v>
      </c>
      <c r="AD4161" s="110">
        <f>IF('3C-Water transport'!AI$57="no"," ",ROUND(AB4161,4))</f>
        <v>0.11799999999999999</v>
      </c>
      <c r="AE4161" s="110">
        <f>IF('3C-Water transport'!AI$58="no"," ",ROUND(AB4161,4))</f>
        <v>0.11799999999999999</v>
      </c>
    </row>
    <row r="4162" spans="5:31" x14ac:dyDescent="0.25">
      <c r="E4162" s="110">
        <f t="shared" si="249"/>
        <v>0.11900000000000009</v>
      </c>
      <c r="F4162" s="110">
        <f>IF('3A-Rail transport'!$AI$56="no"," ",ROUND(E4162,4))</f>
        <v>0.11899999999999999</v>
      </c>
      <c r="G4162" s="110">
        <f>IF('3A-Rail transport'!$AI$57="no"," ",ROUND(E4162,4))</f>
        <v>0.11899999999999999</v>
      </c>
      <c r="H4162" s="110"/>
      <c r="S4162" s="110">
        <f t="shared" si="250"/>
        <v>0.11900000000000009</v>
      </c>
      <c r="T4162" s="110">
        <f>IF('3B-Air transport'!AI$66="no"," ",ROUND(S4162,4))</f>
        <v>0.11899999999999999</v>
      </c>
      <c r="U4162" s="110">
        <f>IF('3B-Air transport'!AI$67="no"," ",ROUND(S4162,4))</f>
        <v>0.11899999999999999</v>
      </c>
      <c r="V4162" s="110">
        <f>IF('3B-Air transport'!AI$68="no"," ",ROUND(S4162,4))</f>
        <v>0.11899999999999999</v>
      </c>
      <c r="W4162" s="110"/>
      <c r="AB4162" s="110">
        <f t="shared" si="251"/>
        <v>0.11900000000000009</v>
      </c>
      <c r="AC4162" s="110">
        <f>IF('3C-Water transport'!AI$56="no"," ",ROUND(AB4162,4))</f>
        <v>0.11899999999999999</v>
      </c>
      <c r="AD4162" s="110">
        <f>IF('3C-Water transport'!AI$57="no"," ",ROUND(AB4162,4))</f>
        <v>0.11899999999999999</v>
      </c>
      <c r="AE4162" s="110">
        <f>IF('3C-Water transport'!AI$58="no"," ",ROUND(AB4162,4))</f>
        <v>0.11899999999999999</v>
      </c>
    </row>
    <row r="4163" spans="5:31" x14ac:dyDescent="0.25">
      <c r="E4163" s="110">
        <f t="shared" si="249"/>
        <v>0.12000000000000009</v>
      </c>
      <c r="F4163" s="110">
        <f>IF('3A-Rail transport'!$AI$56="no"," ",ROUND(E4163,4))</f>
        <v>0.12</v>
      </c>
      <c r="G4163" s="110">
        <f>IF('3A-Rail transport'!$AI$57="no"," ",ROUND(E4163,4))</f>
        <v>0.12</v>
      </c>
      <c r="H4163" s="110"/>
      <c r="S4163" s="110">
        <f t="shared" si="250"/>
        <v>0.12000000000000009</v>
      </c>
      <c r="T4163" s="110">
        <f>IF('3B-Air transport'!AI$66="no"," ",ROUND(S4163,4))</f>
        <v>0.12</v>
      </c>
      <c r="U4163" s="110">
        <f>IF('3B-Air transport'!AI$67="no"," ",ROUND(S4163,4))</f>
        <v>0.12</v>
      </c>
      <c r="V4163" s="110">
        <f>IF('3B-Air transport'!AI$68="no"," ",ROUND(S4163,4))</f>
        <v>0.12</v>
      </c>
      <c r="W4163" s="110"/>
      <c r="AB4163" s="110">
        <f t="shared" si="251"/>
        <v>0.12000000000000009</v>
      </c>
      <c r="AC4163" s="110">
        <f>IF('3C-Water transport'!AI$56="no"," ",ROUND(AB4163,4))</f>
        <v>0.12</v>
      </c>
      <c r="AD4163" s="110">
        <f>IF('3C-Water transport'!AI$57="no"," ",ROUND(AB4163,4))</f>
        <v>0.12</v>
      </c>
      <c r="AE4163" s="110">
        <f>IF('3C-Water transport'!AI$58="no"," ",ROUND(AB4163,4))</f>
        <v>0.12</v>
      </c>
    </row>
    <row r="4164" spans="5:31" x14ac:dyDescent="0.25">
      <c r="E4164" s="110">
        <f t="shared" si="249"/>
        <v>0.12100000000000009</v>
      </c>
      <c r="F4164" s="110">
        <f>IF('3A-Rail transport'!$AI$56="no"," ",ROUND(E4164,4))</f>
        <v>0.121</v>
      </c>
      <c r="G4164" s="110">
        <f>IF('3A-Rail transport'!$AI$57="no"," ",ROUND(E4164,4))</f>
        <v>0.121</v>
      </c>
      <c r="H4164" s="110"/>
      <c r="S4164" s="110">
        <f t="shared" si="250"/>
        <v>0.12100000000000009</v>
      </c>
      <c r="T4164" s="110">
        <f>IF('3B-Air transport'!AI$66="no"," ",ROUND(S4164,4))</f>
        <v>0.121</v>
      </c>
      <c r="U4164" s="110">
        <f>IF('3B-Air transport'!AI$67="no"," ",ROUND(S4164,4))</f>
        <v>0.121</v>
      </c>
      <c r="V4164" s="110">
        <f>IF('3B-Air transport'!AI$68="no"," ",ROUND(S4164,4))</f>
        <v>0.121</v>
      </c>
      <c r="W4164" s="110"/>
      <c r="AB4164" s="110">
        <f t="shared" si="251"/>
        <v>0.12100000000000009</v>
      </c>
      <c r="AC4164" s="110">
        <f>IF('3C-Water transport'!AI$56="no"," ",ROUND(AB4164,4))</f>
        <v>0.121</v>
      </c>
      <c r="AD4164" s="110">
        <f>IF('3C-Water transport'!AI$57="no"," ",ROUND(AB4164,4))</f>
        <v>0.121</v>
      </c>
      <c r="AE4164" s="110">
        <f>IF('3C-Water transport'!AI$58="no"," ",ROUND(AB4164,4))</f>
        <v>0.121</v>
      </c>
    </row>
    <row r="4165" spans="5:31" x14ac:dyDescent="0.25">
      <c r="E4165" s="110">
        <f t="shared" si="249"/>
        <v>0.12200000000000009</v>
      </c>
      <c r="F4165" s="110">
        <f>IF('3A-Rail transport'!$AI$56="no"," ",ROUND(E4165,4))</f>
        <v>0.122</v>
      </c>
      <c r="G4165" s="110">
        <f>IF('3A-Rail transport'!$AI$57="no"," ",ROUND(E4165,4))</f>
        <v>0.122</v>
      </c>
      <c r="H4165" s="110"/>
      <c r="S4165" s="110">
        <f t="shared" si="250"/>
        <v>0.12200000000000009</v>
      </c>
      <c r="T4165" s="110">
        <f>IF('3B-Air transport'!AI$66="no"," ",ROUND(S4165,4))</f>
        <v>0.122</v>
      </c>
      <c r="U4165" s="110">
        <f>IF('3B-Air transport'!AI$67="no"," ",ROUND(S4165,4))</f>
        <v>0.122</v>
      </c>
      <c r="V4165" s="110">
        <f>IF('3B-Air transport'!AI$68="no"," ",ROUND(S4165,4))</f>
        <v>0.122</v>
      </c>
      <c r="W4165" s="110"/>
      <c r="AB4165" s="110">
        <f t="shared" si="251"/>
        <v>0.12200000000000009</v>
      </c>
      <c r="AC4165" s="110">
        <f>IF('3C-Water transport'!AI$56="no"," ",ROUND(AB4165,4))</f>
        <v>0.122</v>
      </c>
      <c r="AD4165" s="110">
        <f>IF('3C-Water transport'!AI$57="no"," ",ROUND(AB4165,4))</f>
        <v>0.122</v>
      </c>
      <c r="AE4165" s="110">
        <f>IF('3C-Water transport'!AI$58="no"," ",ROUND(AB4165,4))</f>
        <v>0.122</v>
      </c>
    </row>
    <row r="4166" spans="5:31" x14ac:dyDescent="0.25">
      <c r="E4166" s="110">
        <f t="shared" si="249"/>
        <v>0.1230000000000001</v>
      </c>
      <c r="F4166" s="110">
        <f>IF('3A-Rail transport'!$AI$56="no"," ",ROUND(E4166,4))</f>
        <v>0.123</v>
      </c>
      <c r="G4166" s="110">
        <f>IF('3A-Rail transport'!$AI$57="no"," ",ROUND(E4166,4))</f>
        <v>0.123</v>
      </c>
      <c r="H4166" s="110"/>
      <c r="S4166" s="110">
        <f t="shared" si="250"/>
        <v>0.1230000000000001</v>
      </c>
      <c r="T4166" s="110">
        <f>IF('3B-Air transport'!AI$66="no"," ",ROUND(S4166,4))</f>
        <v>0.123</v>
      </c>
      <c r="U4166" s="110">
        <f>IF('3B-Air transport'!AI$67="no"," ",ROUND(S4166,4))</f>
        <v>0.123</v>
      </c>
      <c r="V4166" s="110">
        <f>IF('3B-Air transport'!AI$68="no"," ",ROUND(S4166,4))</f>
        <v>0.123</v>
      </c>
      <c r="W4166" s="110"/>
      <c r="AB4166" s="110">
        <f t="shared" si="251"/>
        <v>0.1230000000000001</v>
      </c>
      <c r="AC4166" s="110">
        <f>IF('3C-Water transport'!AI$56="no"," ",ROUND(AB4166,4))</f>
        <v>0.123</v>
      </c>
      <c r="AD4166" s="110">
        <f>IF('3C-Water transport'!AI$57="no"," ",ROUND(AB4166,4))</f>
        <v>0.123</v>
      </c>
      <c r="AE4166" s="110">
        <f>IF('3C-Water transport'!AI$58="no"," ",ROUND(AB4166,4))</f>
        <v>0.123</v>
      </c>
    </row>
    <row r="4167" spans="5:31" x14ac:dyDescent="0.25">
      <c r="E4167" s="110">
        <f t="shared" si="249"/>
        <v>0.1240000000000001</v>
      </c>
      <c r="F4167" s="110">
        <f>IF('3A-Rail transport'!$AI$56="no"," ",ROUND(E4167,4))</f>
        <v>0.124</v>
      </c>
      <c r="G4167" s="110">
        <f>IF('3A-Rail transport'!$AI$57="no"," ",ROUND(E4167,4))</f>
        <v>0.124</v>
      </c>
      <c r="H4167" s="110"/>
      <c r="S4167" s="110">
        <f t="shared" si="250"/>
        <v>0.1240000000000001</v>
      </c>
      <c r="T4167" s="110">
        <f>IF('3B-Air transport'!AI$66="no"," ",ROUND(S4167,4))</f>
        <v>0.124</v>
      </c>
      <c r="U4167" s="110">
        <f>IF('3B-Air transport'!AI$67="no"," ",ROUND(S4167,4))</f>
        <v>0.124</v>
      </c>
      <c r="V4167" s="110">
        <f>IF('3B-Air transport'!AI$68="no"," ",ROUND(S4167,4))</f>
        <v>0.124</v>
      </c>
      <c r="W4167" s="110"/>
      <c r="AB4167" s="110">
        <f t="shared" si="251"/>
        <v>0.1240000000000001</v>
      </c>
      <c r="AC4167" s="110">
        <f>IF('3C-Water transport'!AI$56="no"," ",ROUND(AB4167,4))</f>
        <v>0.124</v>
      </c>
      <c r="AD4167" s="110">
        <f>IF('3C-Water transport'!AI$57="no"," ",ROUND(AB4167,4))</f>
        <v>0.124</v>
      </c>
      <c r="AE4167" s="110">
        <f>IF('3C-Water transport'!AI$58="no"," ",ROUND(AB4167,4))</f>
        <v>0.124</v>
      </c>
    </row>
    <row r="4168" spans="5:31" x14ac:dyDescent="0.25">
      <c r="E4168" s="110">
        <f t="shared" si="249"/>
        <v>0.12500000000000008</v>
      </c>
      <c r="F4168" s="110">
        <f>IF('3A-Rail transport'!$AI$56="no"," ",ROUND(E4168,4))</f>
        <v>0.125</v>
      </c>
      <c r="G4168" s="110">
        <f>IF('3A-Rail transport'!$AI$57="no"," ",ROUND(E4168,4))</f>
        <v>0.125</v>
      </c>
      <c r="H4168" s="110"/>
      <c r="S4168" s="110">
        <f t="shared" si="250"/>
        <v>0.12500000000000008</v>
      </c>
      <c r="T4168" s="110">
        <f>IF('3B-Air transport'!AI$66="no"," ",ROUND(S4168,4))</f>
        <v>0.125</v>
      </c>
      <c r="U4168" s="110">
        <f>IF('3B-Air transport'!AI$67="no"," ",ROUND(S4168,4))</f>
        <v>0.125</v>
      </c>
      <c r="V4168" s="110">
        <f>IF('3B-Air transport'!AI$68="no"," ",ROUND(S4168,4))</f>
        <v>0.125</v>
      </c>
      <c r="W4168" s="110"/>
      <c r="AB4168" s="110">
        <f t="shared" si="251"/>
        <v>0.12500000000000008</v>
      </c>
      <c r="AC4168" s="110">
        <f>IF('3C-Water transport'!AI$56="no"," ",ROUND(AB4168,4))</f>
        <v>0.125</v>
      </c>
      <c r="AD4168" s="110">
        <f>IF('3C-Water transport'!AI$57="no"," ",ROUND(AB4168,4))</f>
        <v>0.125</v>
      </c>
      <c r="AE4168" s="110">
        <f>IF('3C-Water transport'!AI$58="no"," ",ROUND(AB4168,4))</f>
        <v>0.125</v>
      </c>
    </row>
    <row r="4169" spans="5:31" x14ac:dyDescent="0.25">
      <c r="E4169" s="110">
        <f t="shared" si="249"/>
        <v>0.12600000000000008</v>
      </c>
      <c r="F4169" s="110">
        <f>IF('3A-Rail transport'!$AI$56="no"," ",ROUND(E4169,4))</f>
        <v>0.126</v>
      </c>
      <c r="G4169" s="110">
        <f>IF('3A-Rail transport'!$AI$57="no"," ",ROUND(E4169,4))</f>
        <v>0.126</v>
      </c>
      <c r="H4169" s="110"/>
      <c r="S4169" s="110">
        <f t="shared" si="250"/>
        <v>0.12600000000000008</v>
      </c>
      <c r="T4169" s="110">
        <f>IF('3B-Air transport'!AI$66="no"," ",ROUND(S4169,4))</f>
        <v>0.126</v>
      </c>
      <c r="U4169" s="110">
        <f>IF('3B-Air transport'!AI$67="no"," ",ROUND(S4169,4))</f>
        <v>0.126</v>
      </c>
      <c r="V4169" s="110">
        <f>IF('3B-Air transport'!AI$68="no"," ",ROUND(S4169,4))</f>
        <v>0.126</v>
      </c>
      <c r="W4169" s="110"/>
      <c r="AB4169" s="110">
        <f t="shared" si="251"/>
        <v>0.12600000000000008</v>
      </c>
      <c r="AC4169" s="110">
        <f>IF('3C-Water transport'!AI$56="no"," ",ROUND(AB4169,4))</f>
        <v>0.126</v>
      </c>
      <c r="AD4169" s="110">
        <f>IF('3C-Water transport'!AI$57="no"," ",ROUND(AB4169,4))</f>
        <v>0.126</v>
      </c>
      <c r="AE4169" s="110">
        <f>IF('3C-Water transport'!AI$58="no"," ",ROUND(AB4169,4))</f>
        <v>0.126</v>
      </c>
    </row>
    <row r="4170" spans="5:31" x14ac:dyDescent="0.25">
      <c r="E4170" s="110">
        <f t="shared" si="249"/>
        <v>0.12700000000000009</v>
      </c>
      <c r="F4170" s="110">
        <f>IF('3A-Rail transport'!$AI$56="no"," ",ROUND(E4170,4))</f>
        <v>0.127</v>
      </c>
      <c r="G4170" s="110">
        <f>IF('3A-Rail transport'!$AI$57="no"," ",ROUND(E4170,4))</f>
        <v>0.127</v>
      </c>
      <c r="H4170" s="110"/>
      <c r="S4170" s="110">
        <f t="shared" si="250"/>
        <v>0.12700000000000009</v>
      </c>
      <c r="T4170" s="110">
        <f>IF('3B-Air transport'!AI$66="no"," ",ROUND(S4170,4))</f>
        <v>0.127</v>
      </c>
      <c r="U4170" s="110">
        <f>IF('3B-Air transport'!AI$67="no"," ",ROUND(S4170,4))</f>
        <v>0.127</v>
      </c>
      <c r="V4170" s="110">
        <f>IF('3B-Air transport'!AI$68="no"," ",ROUND(S4170,4))</f>
        <v>0.127</v>
      </c>
      <c r="W4170" s="110"/>
      <c r="AB4170" s="110">
        <f t="shared" si="251"/>
        <v>0.12700000000000009</v>
      </c>
      <c r="AC4170" s="110">
        <f>IF('3C-Water transport'!AI$56="no"," ",ROUND(AB4170,4))</f>
        <v>0.127</v>
      </c>
      <c r="AD4170" s="110">
        <f>IF('3C-Water transport'!AI$57="no"," ",ROUND(AB4170,4))</f>
        <v>0.127</v>
      </c>
      <c r="AE4170" s="110">
        <f>IF('3C-Water transport'!AI$58="no"," ",ROUND(AB4170,4))</f>
        <v>0.127</v>
      </c>
    </row>
    <row r="4171" spans="5:31" x14ac:dyDescent="0.25">
      <c r="E4171" s="110">
        <f t="shared" si="249"/>
        <v>0.12800000000000009</v>
      </c>
      <c r="F4171" s="110">
        <f>IF('3A-Rail transport'!$AI$56="no"," ",ROUND(E4171,4))</f>
        <v>0.128</v>
      </c>
      <c r="G4171" s="110">
        <f>IF('3A-Rail transport'!$AI$57="no"," ",ROUND(E4171,4))</f>
        <v>0.128</v>
      </c>
      <c r="H4171" s="110"/>
      <c r="S4171" s="110">
        <f t="shared" si="250"/>
        <v>0.12800000000000009</v>
      </c>
      <c r="T4171" s="110">
        <f>IF('3B-Air transport'!AI$66="no"," ",ROUND(S4171,4))</f>
        <v>0.128</v>
      </c>
      <c r="U4171" s="110">
        <f>IF('3B-Air transport'!AI$67="no"," ",ROUND(S4171,4))</f>
        <v>0.128</v>
      </c>
      <c r="V4171" s="110">
        <f>IF('3B-Air transport'!AI$68="no"," ",ROUND(S4171,4))</f>
        <v>0.128</v>
      </c>
      <c r="W4171" s="110"/>
      <c r="AB4171" s="110">
        <f t="shared" si="251"/>
        <v>0.12800000000000009</v>
      </c>
      <c r="AC4171" s="110">
        <f>IF('3C-Water transport'!AI$56="no"," ",ROUND(AB4171,4))</f>
        <v>0.128</v>
      </c>
      <c r="AD4171" s="110">
        <f>IF('3C-Water transport'!AI$57="no"," ",ROUND(AB4171,4))</f>
        <v>0.128</v>
      </c>
      <c r="AE4171" s="110">
        <f>IF('3C-Water transport'!AI$58="no"," ",ROUND(AB4171,4))</f>
        <v>0.128</v>
      </c>
    </row>
    <row r="4172" spans="5:31" x14ac:dyDescent="0.25">
      <c r="E4172" s="110">
        <f t="shared" ref="E4172:E4235" si="252">E4171+0.001</f>
        <v>0.12900000000000009</v>
      </c>
      <c r="F4172" s="110">
        <f>IF('3A-Rail transport'!$AI$56="no"," ",ROUND(E4172,4))</f>
        <v>0.129</v>
      </c>
      <c r="G4172" s="110">
        <f>IF('3A-Rail transport'!$AI$57="no"," ",ROUND(E4172,4))</f>
        <v>0.129</v>
      </c>
      <c r="H4172" s="110"/>
      <c r="S4172" s="110">
        <f t="shared" ref="S4172:S4235" si="253">S4171+0.001</f>
        <v>0.12900000000000009</v>
      </c>
      <c r="T4172" s="110">
        <f>IF('3B-Air transport'!AI$66="no"," ",ROUND(S4172,4))</f>
        <v>0.129</v>
      </c>
      <c r="U4172" s="110">
        <f>IF('3B-Air transport'!AI$67="no"," ",ROUND(S4172,4))</f>
        <v>0.129</v>
      </c>
      <c r="V4172" s="110">
        <f>IF('3B-Air transport'!AI$68="no"," ",ROUND(S4172,4))</f>
        <v>0.129</v>
      </c>
      <c r="W4172" s="110"/>
      <c r="AB4172" s="110">
        <f t="shared" ref="AB4172:AB4235" si="254">AB4171+0.001</f>
        <v>0.12900000000000009</v>
      </c>
      <c r="AC4172" s="110">
        <f>IF('3C-Water transport'!AI$56="no"," ",ROUND(AB4172,4))</f>
        <v>0.129</v>
      </c>
      <c r="AD4172" s="110">
        <f>IF('3C-Water transport'!AI$57="no"," ",ROUND(AB4172,4))</f>
        <v>0.129</v>
      </c>
      <c r="AE4172" s="110">
        <f>IF('3C-Water transport'!AI$58="no"," ",ROUND(AB4172,4))</f>
        <v>0.129</v>
      </c>
    </row>
    <row r="4173" spans="5:31" x14ac:dyDescent="0.25">
      <c r="E4173" s="110">
        <f t="shared" si="252"/>
        <v>0.13000000000000009</v>
      </c>
      <c r="F4173" s="110">
        <f>IF('3A-Rail transport'!$AI$56="no"," ",ROUND(E4173,4))</f>
        <v>0.13</v>
      </c>
      <c r="G4173" s="110">
        <f>IF('3A-Rail transport'!$AI$57="no"," ",ROUND(E4173,4))</f>
        <v>0.13</v>
      </c>
      <c r="H4173" s="110"/>
      <c r="S4173" s="110">
        <f t="shared" si="253"/>
        <v>0.13000000000000009</v>
      </c>
      <c r="T4173" s="110">
        <f>IF('3B-Air transport'!AI$66="no"," ",ROUND(S4173,4))</f>
        <v>0.13</v>
      </c>
      <c r="U4173" s="110">
        <f>IF('3B-Air transport'!AI$67="no"," ",ROUND(S4173,4))</f>
        <v>0.13</v>
      </c>
      <c r="V4173" s="110">
        <f>IF('3B-Air transport'!AI$68="no"," ",ROUND(S4173,4))</f>
        <v>0.13</v>
      </c>
      <c r="W4173" s="110"/>
      <c r="AB4173" s="110">
        <f t="shared" si="254"/>
        <v>0.13000000000000009</v>
      </c>
      <c r="AC4173" s="110">
        <f>IF('3C-Water transport'!AI$56="no"," ",ROUND(AB4173,4))</f>
        <v>0.13</v>
      </c>
      <c r="AD4173" s="110">
        <f>IF('3C-Water transport'!AI$57="no"," ",ROUND(AB4173,4))</f>
        <v>0.13</v>
      </c>
      <c r="AE4173" s="110">
        <f>IF('3C-Water transport'!AI$58="no"," ",ROUND(AB4173,4))</f>
        <v>0.13</v>
      </c>
    </row>
    <row r="4174" spans="5:31" x14ac:dyDescent="0.25">
      <c r="E4174" s="110">
        <f t="shared" si="252"/>
        <v>0.13100000000000009</v>
      </c>
      <c r="F4174" s="110">
        <f>IF('3A-Rail transport'!$AI$56="no"," ",ROUND(E4174,4))</f>
        <v>0.13100000000000001</v>
      </c>
      <c r="G4174" s="110">
        <f>IF('3A-Rail transport'!$AI$57="no"," ",ROUND(E4174,4))</f>
        <v>0.13100000000000001</v>
      </c>
      <c r="H4174" s="110"/>
      <c r="S4174" s="110">
        <f t="shared" si="253"/>
        <v>0.13100000000000009</v>
      </c>
      <c r="T4174" s="110">
        <f>IF('3B-Air transport'!AI$66="no"," ",ROUND(S4174,4))</f>
        <v>0.13100000000000001</v>
      </c>
      <c r="U4174" s="110">
        <f>IF('3B-Air transport'!AI$67="no"," ",ROUND(S4174,4))</f>
        <v>0.13100000000000001</v>
      </c>
      <c r="V4174" s="110">
        <f>IF('3B-Air transport'!AI$68="no"," ",ROUND(S4174,4))</f>
        <v>0.13100000000000001</v>
      </c>
      <c r="W4174" s="110"/>
      <c r="AB4174" s="110">
        <f t="shared" si="254"/>
        <v>0.13100000000000009</v>
      </c>
      <c r="AC4174" s="110">
        <f>IF('3C-Water transport'!AI$56="no"," ",ROUND(AB4174,4))</f>
        <v>0.13100000000000001</v>
      </c>
      <c r="AD4174" s="110">
        <f>IF('3C-Water transport'!AI$57="no"," ",ROUND(AB4174,4))</f>
        <v>0.13100000000000001</v>
      </c>
      <c r="AE4174" s="110">
        <f>IF('3C-Water transport'!AI$58="no"," ",ROUND(AB4174,4))</f>
        <v>0.13100000000000001</v>
      </c>
    </row>
    <row r="4175" spans="5:31" x14ac:dyDescent="0.25">
      <c r="E4175" s="110">
        <f t="shared" si="252"/>
        <v>0.13200000000000009</v>
      </c>
      <c r="F4175" s="110">
        <f>IF('3A-Rail transport'!$AI$56="no"," ",ROUND(E4175,4))</f>
        <v>0.13200000000000001</v>
      </c>
      <c r="G4175" s="110">
        <f>IF('3A-Rail transport'!$AI$57="no"," ",ROUND(E4175,4))</f>
        <v>0.13200000000000001</v>
      </c>
      <c r="H4175" s="110"/>
      <c r="S4175" s="110">
        <f t="shared" si="253"/>
        <v>0.13200000000000009</v>
      </c>
      <c r="T4175" s="110">
        <f>IF('3B-Air transport'!AI$66="no"," ",ROUND(S4175,4))</f>
        <v>0.13200000000000001</v>
      </c>
      <c r="U4175" s="110">
        <f>IF('3B-Air transport'!AI$67="no"," ",ROUND(S4175,4))</f>
        <v>0.13200000000000001</v>
      </c>
      <c r="V4175" s="110">
        <f>IF('3B-Air transport'!AI$68="no"," ",ROUND(S4175,4))</f>
        <v>0.13200000000000001</v>
      </c>
      <c r="W4175" s="110"/>
      <c r="AB4175" s="110">
        <f t="shared" si="254"/>
        <v>0.13200000000000009</v>
      </c>
      <c r="AC4175" s="110">
        <f>IF('3C-Water transport'!AI$56="no"," ",ROUND(AB4175,4))</f>
        <v>0.13200000000000001</v>
      </c>
      <c r="AD4175" s="110">
        <f>IF('3C-Water transport'!AI$57="no"," ",ROUND(AB4175,4))</f>
        <v>0.13200000000000001</v>
      </c>
      <c r="AE4175" s="110">
        <f>IF('3C-Water transport'!AI$58="no"," ",ROUND(AB4175,4))</f>
        <v>0.13200000000000001</v>
      </c>
    </row>
    <row r="4176" spans="5:31" x14ac:dyDescent="0.25">
      <c r="E4176" s="110">
        <f t="shared" si="252"/>
        <v>0.13300000000000009</v>
      </c>
      <c r="F4176" s="110">
        <f>IF('3A-Rail transport'!$AI$56="no"," ",ROUND(E4176,4))</f>
        <v>0.13300000000000001</v>
      </c>
      <c r="G4176" s="110">
        <f>IF('3A-Rail transport'!$AI$57="no"," ",ROUND(E4176,4))</f>
        <v>0.13300000000000001</v>
      </c>
      <c r="H4176" s="110"/>
      <c r="S4176" s="110">
        <f t="shared" si="253"/>
        <v>0.13300000000000009</v>
      </c>
      <c r="T4176" s="110">
        <f>IF('3B-Air transport'!AI$66="no"," ",ROUND(S4176,4))</f>
        <v>0.13300000000000001</v>
      </c>
      <c r="U4176" s="110">
        <f>IF('3B-Air transport'!AI$67="no"," ",ROUND(S4176,4))</f>
        <v>0.13300000000000001</v>
      </c>
      <c r="V4176" s="110">
        <f>IF('3B-Air transport'!AI$68="no"," ",ROUND(S4176,4))</f>
        <v>0.13300000000000001</v>
      </c>
      <c r="W4176" s="110"/>
      <c r="AB4176" s="110">
        <f t="shared" si="254"/>
        <v>0.13300000000000009</v>
      </c>
      <c r="AC4176" s="110">
        <f>IF('3C-Water transport'!AI$56="no"," ",ROUND(AB4176,4))</f>
        <v>0.13300000000000001</v>
      </c>
      <c r="AD4176" s="110">
        <f>IF('3C-Water transport'!AI$57="no"," ",ROUND(AB4176,4))</f>
        <v>0.13300000000000001</v>
      </c>
      <c r="AE4176" s="110">
        <f>IF('3C-Water transport'!AI$58="no"," ",ROUND(AB4176,4))</f>
        <v>0.13300000000000001</v>
      </c>
    </row>
    <row r="4177" spans="5:31" x14ac:dyDescent="0.25">
      <c r="E4177" s="110">
        <f t="shared" si="252"/>
        <v>0.13400000000000009</v>
      </c>
      <c r="F4177" s="110">
        <f>IF('3A-Rail transport'!$AI$56="no"," ",ROUND(E4177,4))</f>
        <v>0.13400000000000001</v>
      </c>
      <c r="G4177" s="110">
        <f>IF('3A-Rail transport'!$AI$57="no"," ",ROUND(E4177,4))</f>
        <v>0.13400000000000001</v>
      </c>
      <c r="H4177" s="110"/>
      <c r="S4177" s="110">
        <f t="shared" si="253"/>
        <v>0.13400000000000009</v>
      </c>
      <c r="T4177" s="110">
        <f>IF('3B-Air transport'!AI$66="no"," ",ROUND(S4177,4))</f>
        <v>0.13400000000000001</v>
      </c>
      <c r="U4177" s="110">
        <f>IF('3B-Air transport'!AI$67="no"," ",ROUND(S4177,4))</f>
        <v>0.13400000000000001</v>
      </c>
      <c r="V4177" s="110">
        <f>IF('3B-Air transport'!AI$68="no"," ",ROUND(S4177,4))</f>
        <v>0.13400000000000001</v>
      </c>
      <c r="W4177" s="110"/>
      <c r="AB4177" s="110">
        <f t="shared" si="254"/>
        <v>0.13400000000000009</v>
      </c>
      <c r="AC4177" s="110">
        <f>IF('3C-Water transport'!AI$56="no"," ",ROUND(AB4177,4))</f>
        <v>0.13400000000000001</v>
      </c>
      <c r="AD4177" s="110">
        <f>IF('3C-Water transport'!AI$57="no"," ",ROUND(AB4177,4))</f>
        <v>0.13400000000000001</v>
      </c>
      <c r="AE4177" s="110">
        <f>IF('3C-Water transport'!AI$58="no"," ",ROUND(AB4177,4))</f>
        <v>0.13400000000000001</v>
      </c>
    </row>
    <row r="4178" spans="5:31" x14ac:dyDescent="0.25">
      <c r="E4178" s="110">
        <f t="shared" si="252"/>
        <v>0.13500000000000009</v>
      </c>
      <c r="F4178" s="110">
        <f>IF('3A-Rail transport'!$AI$56="no"," ",ROUND(E4178,4))</f>
        <v>0.13500000000000001</v>
      </c>
      <c r="G4178" s="110">
        <f>IF('3A-Rail transport'!$AI$57="no"," ",ROUND(E4178,4))</f>
        <v>0.13500000000000001</v>
      </c>
      <c r="H4178" s="110"/>
      <c r="S4178" s="110">
        <f t="shared" si="253"/>
        <v>0.13500000000000009</v>
      </c>
      <c r="T4178" s="110">
        <f>IF('3B-Air transport'!AI$66="no"," ",ROUND(S4178,4))</f>
        <v>0.13500000000000001</v>
      </c>
      <c r="U4178" s="110">
        <f>IF('3B-Air transport'!AI$67="no"," ",ROUND(S4178,4))</f>
        <v>0.13500000000000001</v>
      </c>
      <c r="V4178" s="110">
        <f>IF('3B-Air transport'!AI$68="no"," ",ROUND(S4178,4))</f>
        <v>0.13500000000000001</v>
      </c>
      <c r="W4178" s="110"/>
      <c r="AB4178" s="110">
        <f t="shared" si="254"/>
        <v>0.13500000000000009</v>
      </c>
      <c r="AC4178" s="110">
        <f>IF('3C-Water transport'!AI$56="no"," ",ROUND(AB4178,4))</f>
        <v>0.13500000000000001</v>
      </c>
      <c r="AD4178" s="110">
        <f>IF('3C-Water transport'!AI$57="no"," ",ROUND(AB4178,4))</f>
        <v>0.13500000000000001</v>
      </c>
      <c r="AE4178" s="110">
        <f>IF('3C-Water transport'!AI$58="no"," ",ROUND(AB4178,4))</f>
        <v>0.13500000000000001</v>
      </c>
    </row>
    <row r="4179" spans="5:31" x14ac:dyDescent="0.25">
      <c r="E4179" s="110">
        <f t="shared" si="252"/>
        <v>0.13600000000000009</v>
      </c>
      <c r="F4179" s="110">
        <f>IF('3A-Rail transport'!$AI$56="no"," ",ROUND(E4179,4))</f>
        <v>0.13600000000000001</v>
      </c>
      <c r="G4179" s="110">
        <f>IF('3A-Rail transport'!$AI$57="no"," ",ROUND(E4179,4))</f>
        <v>0.13600000000000001</v>
      </c>
      <c r="H4179" s="110"/>
      <c r="S4179" s="110">
        <f t="shared" si="253"/>
        <v>0.13600000000000009</v>
      </c>
      <c r="T4179" s="110">
        <f>IF('3B-Air transport'!AI$66="no"," ",ROUND(S4179,4))</f>
        <v>0.13600000000000001</v>
      </c>
      <c r="U4179" s="110">
        <f>IF('3B-Air transport'!AI$67="no"," ",ROUND(S4179,4))</f>
        <v>0.13600000000000001</v>
      </c>
      <c r="V4179" s="110">
        <f>IF('3B-Air transport'!AI$68="no"," ",ROUND(S4179,4))</f>
        <v>0.13600000000000001</v>
      </c>
      <c r="W4179" s="110"/>
      <c r="AB4179" s="110">
        <f t="shared" si="254"/>
        <v>0.13600000000000009</v>
      </c>
      <c r="AC4179" s="110">
        <f>IF('3C-Water transport'!AI$56="no"," ",ROUND(AB4179,4))</f>
        <v>0.13600000000000001</v>
      </c>
      <c r="AD4179" s="110">
        <f>IF('3C-Water transport'!AI$57="no"," ",ROUND(AB4179,4))</f>
        <v>0.13600000000000001</v>
      </c>
      <c r="AE4179" s="110">
        <f>IF('3C-Water transport'!AI$58="no"," ",ROUND(AB4179,4))</f>
        <v>0.13600000000000001</v>
      </c>
    </row>
    <row r="4180" spans="5:31" x14ac:dyDescent="0.25">
      <c r="E4180" s="110">
        <f t="shared" si="252"/>
        <v>0.13700000000000009</v>
      </c>
      <c r="F4180" s="110">
        <f>IF('3A-Rail transport'!$AI$56="no"," ",ROUND(E4180,4))</f>
        <v>0.13700000000000001</v>
      </c>
      <c r="G4180" s="110">
        <f>IF('3A-Rail transport'!$AI$57="no"," ",ROUND(E4180,4))</f>
        <v>0.13700000000000001</v>
      </c>
      <c r="H4180" s="110"/>
      <c r="S4180" s="110">
        <f t="shared" si="253"/>
        <v>0.13700000000000009</v>
      </c>
      <c r="T4180" s="110">
        <f>IF('3B-Air transport'!AI$66="no"," ",ROUND(S4180,4))</f>
        <v>0.13700000000000001</v>
      </c>
      <c r="U4180" s="110">
        <f>IF('3B-Air transport'!AI$67="no"," ",ROUND(S4180,4))</f>
        <v>0.13700000000000001</v>
      </c>
      <c r="V4180" s="110">
        <f>IF('3B-Air transport'!AI$68="no"," ",ROUND(S4180,4))</f>
        <v>0.13700000000000001</v>
      </c>
      <c r="W4180" s="110"/>
      <c r="AB4180" s="110">
        <f t="shared" si="254"/>
        <v>0.13700000000000009</v>
      </c>
      <c r="AC4180" s="110">
        <f>IF('3C-Water transport'!AI$56="no"," ",ROUND(AB4180,4))</f>
        <v>0.13700000000000001</v>
      </c>
      <c r="AD4180" s="110">
        <f>IF('3C-Water transport'!AI$57="no"," ",ROUND(AB4180,4))</f>
        <v>0.13700000000000001</v>
      </c>
      <c r="AE4180" s="110">
        <f>IF('3C-Water transport'!AI$58="no"," ",ROUND(AB4180,4))</f>
        <v>0.13700000000000001</v>
      </c>
    </row>
    <row r="4181" spans="5:31" x14ac:dyDescent="0.25">
      <c r="E4181" s="110">
        <f t="shared" si="252"/>
        <v>0.13800000000000009</v>
      </c>
      <c r="F4181" s="110">
        <f>IF('3A-Rail transport'!$AI$56="no"," ",ROUND(E4181,4))</f>
        <v>0.13800000000000001</v>
      </c>
      <c r="G4181" s="110">
        <f>IF('3A-Rail transport'!$AI$57="no"," ",ROUND(E4181,4))</f>
        <v>0.13800000000000001</v>
      </c>
      <c r="H4181" s="110"/>
      <c r="S4181" s="110">
        <f t="shared" si="253"/>
        <v>0.13800000000000009</v>
      </c>
      <c r="T4181" s="110">
        <f>IF('3B-Air transport'!AI$66="no"," ",ROUND(S4181,4))</f>
        <v>0.13800000000000001</v>
      </c>
      <c r="U4181" s="110">
        <f>IF('3B-Air transport'!AI$67="no"," ",ROUND(S4181,4))</f>
        <v>0.13800000000000001</v>
      </c>
      <c r="V4181" s="110">
        <f>IF('3B-Air transport'!AI$68="no"," ",ROUND(S4181,4))</f>
        <v>0.13800000000000001</v>
      </c>
      <c r="W4181" s="110"/>
      <c r="AB4181" s="110">
        <f t="shared" si="254"/>
        <v>0.13800000000000009</v>
      </c>
      <c r="AC4181" s="110">
        <f>IF('3C-Water transport'!AI$56="no"," ",ROUND(AB4181,4))</f>
        <v>0.13800000000000001</v>
      </c>
      <c r="AD4181" s="110">
        <f>IF('3C-Water transport'!AI$57="no"," ",ROUND(AB4181,4))</f>
        <v>0.13800000000000001</v>
      </c>
      <c r="AE4181" s="110">
        <f>IF('3C-Water transport'!AI$58="no"," ",ROUND(AB4181,4))</f>
        <v>0.13800000000000001</v>
      </c>
    </row>
    <row r="4182" spans="5:31" x14ac:dyDescent="0.25">
      <c r="E4182" s="110">
        <f t="shared" si="252"/>
        <v>0.1390000000000001</v>
      </c>
      <c r="F4182" s="110">
        <f>IF('3A-Rail transport'!$AI$56="no"," ",ROUND(E4182,4))</f>
        <v>0.13900000000000001</v>
      </c>
      <c r="G4182" s="110">
        <f>IF('3A-Rail transport'!$AI$57="no"," ",ROUND(E4182,4))</f>
        <v>0.13900000000000001</v>
      </c>
      <c r="H4182" s="110"/>
      <c r="S4182" s="110">
        <f t="shared" si="253"/>
        <v>0.1390000000000001</v>
      </c>
      <c r="T4182" s="110">
        <f>IF('3B-Air transport'!AI$66="no"," ",ROUND(S4182,4))</f>
        <v>0.13900000000000001</v>
      </c>
      <c r="U4182" s="110">
        <f>IF('3B-Air transport'!AI$67="no"," ",ROUND(S4182,4))</f>
        <v>0.13900000000000001</v>
      </c>
      <c r="V4182" s="110">
        <f>IF('3B-Air transport'!AI$68="no"," ",ROUND(S4182,4))</f>
        <v>0.13900000000000001</v>
      </c>
      <c r="W4182" s="110"/>
      <c r="AB4182" s="110">
        <f t="shared" si="254"/>
        <v>0.1390000000000001</v>
      </c>
      <c r="AC4182" s="110">
        <f>IF('3C-Water transport'!AI$56="no"," ",ROUND(AB4182,4))</f>
        <v>0.13900000000000001</v>
      </c>
      <c r="AD4182" s="110">
        <f>IF('3C-Water transport'!AI$57="no"," ",ROUND(AB4182,4))</f>
        <v>0.13900000000000001</v>
      </c>
      <c r="AE4182" s="110">
        <f>IF('3C-Water transport'!AI$58="no"," ",ROUND(AB4182,4))</f>
        <v>0.13900000000000001</v>
      </c>
    </row>
    <row r="4183" spans="5:31" x14ac:dyDescent="0.25">
      <c r="E4183" s="110">
        <f t="shared" si="252"/>
        <v>0.1400000000000001</v>
      </c>
      <c r="F4183" s="110">
        <f>IF('3A-Rail transport'!$AI$56="no"," ",ROUND(E4183,4))</f>
        <v>0.14000000000000001</v>
      </c>
      <c r="G4183" s="110">
        <f>IF('3A-Rail transport'!$AI$57="no"," ",ROUND(E4183,4))</f>
        <v>0.14000000000000001</v>
      </c>
      <c r="H4183" s="110"/>
      <c r="S4183" s="110">
        <f t="shared" si="253"/>
        <v>0.1400000000000001</v>
      </c>
      <c r="T4183" s="110">
        <f>IF('3B-Air transport'!AI$66="no"," ",ROUND(S4183,4))</f>
        <v>0.14000000000000001</v>
      </c>
      <c r="U4183" s="110">
        <f>IF('3B-Air transport'!AI$67="no"," ",ROUND(S4183,4))</f>
        <v>0.14000000000000001</v>
      </c>
      <c r="V4183" s="110">
        <f>IF('3B-Air transport'!AI$68="no"," ",ROUND(S4183,4))</f>
        <v>0.14000000000000001</v>
      </c>
      <c r="W4183" s="110"/>
      <c r="AB4183" s="110">
        <f t="shared" si="254"/>
        <v>0.1400000000000001</v>
      </c>
      <c r="AC4183" s="110">
        <f>IF('3C-Water transport'!AI$56="no"," ",ROUND(AB4183,4))</f>
        <v>0.14000000000000001</v>
      </c>
      <c r="AD4183" s="110">
        <f>IF('3C-Water transport'!AI$57="no"," ",ROUND(AB4183,4))</f>
        <v>0.14000000000000001</v>
      </c>
      <c r="AE4183" s="110">
        <f>IF('3C-Water transport'!AI$58="no"," ",ROUND(AB4183,4))</f>
        <v>0.14000000000000001</v>
      </c>
    </row>
    <row r="4184" spans="5:31" x14ac:dyDescent="0.25">
      <c r="E4184" s="110">
        <f t="shared" si="252"/>
        <v>0.1410000000000001</v>
      </c>
      <c r="F4184" s="110">
        <f>IF('3A-Rail transport'!$AI$56="no"," ",ROUND(E4184,4))</f>
        <v>0.14099999999999999</v>
      </c>
      <c r="G4184" s="110">
        <f>IF('3A-Rail transport'!$AI$57="no"," ",ROUND(E4184,4))</f>
        <v>0.14099999999999999</v>
      </c>
      <c r="H4184" s="110"/>
      <c r="S4184" s="110">
        <f t="shared" si="253"/>
        <v>0.1410000000000001</v>
      </c>
      <c r="T4184" s="110">
        <f>IF('3B-Air transport'!AI$66="no"," ",ROUND(S4184,4))</f>
        <v>0.14099999999999999</v>
      </c>
      <c r="U4184" s="110">
        <f>IF('3B-Air transport'!AI$67="no"," ",ROUND(S4184,4))</f>
        <v>0.14099999999999999</v>
      </c>
      <c r="V4184" s="110">
        <f>IF('3B-Air transport'!AI$68="no"," ",ROUND(S4184,4))</f>
        <v>0.14099999999999999</v>
      </c>
      <c r="W4184" s="110"/>
      <c r="AB4184" s="110">
        <f t="shared" si="254"/>
        <v>0.1410000000000001</v>
      </c>
      <c r="AC4184" s="110">
        <f>IF('3C-Water transport'!AI$56="no"," ",ROUND(AB4184,4))</f>
        <v>0.14099999999999999</v>
      </c>
      <c r="AD4184" s="110">
        <f>IF('3C-Water transport'!AI$57="no"," ",ROUND(AB4184,4))</f>
        <v>0.14099999999999999</v>
      </c>
      <c r="AE4184" s="110">
        <f>IF('3C-Water transport'!AI$58="no"," ",ROUND(AB4184,4))</f>
        <v>0.14099999999999999</v>
      </c>
    </row>
    <row r="4185" spans="5:31" x14ac:dyDescent="0.25">
      <c r="E4185" s="110">
        <f t="shared" si="252"/>
        <v>0.1420000000000001</v>
      </c>
      <c r="F4185" s="110">
        <f>IF('3A-Rail transport'!$AI$56="no"," ",ROUND(E4185,4))</f>
        <v>0.14199999999999999</v>
      </c>
      <c r="G4185" s="110">
        <f>IF('3A-Rail transport'!$AI$57="no"," ",ROUND(E4185,4))</f>
        <v>0.14199999999999999</v>
      </c>
      <c r="H4185" s="110"/>
      <c r="S4185" s="110">
        <f t="shared" si="253"/>
        <v>0.1420000000000001</v>
      </c>
      <c r="T4185" s="110">
        <f>IF('3B-Air transport'!AI$66="no"," ",ROUND(S4185,4))</f>
        <v>0.14199999999999999</v>
      </c>
      <c r="U4185" s="110">
        <f>IF('3B-Air transport'!AI$67="no"," ",ROUND(S4185,4))</f>
        <v>0.14199999999999999</v>
      </c>
      <c r="V4185" s="110">
        <f>IF('3B-Air transport'!AI$68="no"," ",ROUND(S4185,4))</f>
        <v>0.14199999999999999</v>
      </c>
      <c r="W4185" s="110"/>
      <c r="AB4185" s="110">
        <f t="shared" si="254"/>
        <v>0.1420000000000001</v>
      </c>
      <c r="AC4185" s="110">
        <f>IF('3C-Water transport'!AI$56="no"," ",ROUND(AB4185,4))</f>
        <v>0.14199999999999999</v>
      </c>
      <c r="AD4185" s="110">
        <f>IF('3C-Water transport'!AI$57="no"," ",ROUND(AB4185,4))</f>
        <v>0.14199999999999999</v>
      </c>
      <c r="AE4185" s="110">
        <f>IF('3C-Water transport'!AI$58="no"," ",ROUND(AB4185,4))</f>
        <v>0.14199999999999999</v>
      </c>
    </row>
    <row r="4186" spans="5:31" x14ac:dyDescent="0.25">
      <c r="E4186" s="110">
        <f t="shared" si="252"/>
        <v>0.1430000000000001</v>
      </c>
      <c r="F4186" s="110">
        <f>IF('3A-Rail transport'!$AI$56="no"," ",ROUND(E4186,4))</f>
        <v>0.14299999999999999</v>
      </c>
      <c r="G4186" s="110">
        <f>IF('3A-Rail transport'!$AI$57="no"," ",ROUND(E4186,4))</f>
        <v>0.14299999999999999</v>
      </c>
      <c r="H4186" s="110"/>
      <c r="S4186" s="110">
        <f t="shared" si="253"/>
        <v>0.1430000000000001</v>
      </c>
      <c r="T4186" s="110">
        <f>IF('3B-Air transport'!AI$66="no"," ",ROUND(S4186,4))</f>
        <v>0.14299999999999999</v>
      </c>
      <c r="U4186" s="110">
        <f>IF('3B-Air transport'!AI$67="no"," ",ROUND(S4186,4))</f>
        <v>0.14299999999999999</v>
      </c>
      <c r="V4186" s="110">
        <f>IF('3B-Air transport'!AI$68="no"," ",ROUND(S4186,4))</f>
        <v>0.14299999999999999</v>
      </c>
      <c r="W4186" s="110"/>
      <c r="AB4186" s="110">
        <f t="shared" si="254"/>
        <v>0.1430000000000001</v>
      </c>
      <c r="AC4186" s="110">
        <f>IF('3C-Water transport'!AI$56="no"," ",ROUND(AB4186,4))</f>
        <v>0.14299999999999999</v>
      </c>
      <c r="AD4186" s="110">
        <f>IF('3C-Water transport'!AI$57="no"," ",ROUND(AB4186,4))</f>
        <v>0.14299999999999999</v>
      </c>
      <c r="AE4186" s="110">
        <f>IF('3C-Water transport'!AI$58="no"," ",ROUND(AB4186,4))</f>
        <v>0.14299999999999999</v>
      </c>
    </row>
    <row r="4187" spans="5:31" x14ac:dyDescent="0.25">
      <c r="E4187" s="110">
        <f t="shared" si="252"/>
        <v>0.1440000000000001</v>
      </c>
      <c r="F4187" s="110">
        <f>IF('3A-Rail transport'!$AI$56="no"," ",ROUND(E4187,4))</f>
        <v>0.14399999999999999</v>
      </c>
      <c r="G4187" s="110">
        <f>IF('3A-Rail transport'!$AI$57="no"," ",ROUND(E4187,4))</f>
        <v>0.14399999999999999</v>
      </c>
      <c r="H4187" s="110"/>
      <c r="S4187" s="110">
        <f t="shared" si="253"/>
        <v>0.1440000000000001</v>
      </c>
      <c r="T4187" s="110">
        <f>IF('3B-Air transport'!AI$66="no"," ",ROUND(S4187,4))</f>
        <v>0.14399999999999999</v>
      </c>
      <c r="U4187" s="110">
        <f>IF('3B-Air transport'!AI$67="no"," ",ROUND(S4187,4))</f>
        <v>0.14399999999999999</v>
      </c>
      <c r="V4187" s="110">
        <f>IF('3B-Air transport'!AI$68="no"," ",ROUND(S4187,4))</f>
        <v>0.14399999999999999</v>
      </c>
      <c r="W4187" s="110"/>
      <c r="AB4187" s="110">
        <f t="shared" si="254"/>
        <v>0.1440000000000001</v>
      </c>
      <c r="AC4187" s="110">
        <f>IF('3C-Water transport'!AI$56="no"," ",ROUND(AB4187,4))</f>
        <v>0.14399999999999999</v>
      </c>
      <c r="AD4187" s="110">
        <f>IF('3C-Water transport'!AI$57="no"," ",ROUND(AB4187,4))</f>
        <v>0.14399999999999999</v>
      </c>
      <c r="AE4187" s="110">
        <f>IF('3C-Water transport'!AI$58="no"," ",ROUND(AB4187,4))</f>
        <v>0.14399999999999999</v>
      </c>
    </row>
    <row r="4188" spans="5:31" x14ac:dyDescent="0.25">
      <c r="E4188" s="110">
        <f t="shared" si="252"/>
        <v>0.1450000000000001</v>
      </c>
      <c r="F4188" s="110">
        <f>IF('3A-Rail transport'!$AI$56="no"," ",ROUND(E4188,4))</f>
        <v>0.14499999999999999</v>
      </c>
      <c r="G4188" s="110">
        <f>IF('3A-Rail transport'!$AI$57="no"," ",ROUND(E4188,4))</f>
        <v>0.14499999999999999</v>
      </c>
      <c r="H4188" s="110"/>
      <c r="S4188" s="110">
        <f t="shared" si="253"/>
        <v>0.1450000000000001</v>
      </c>
      <c r="T4188" s="110">
        <f>IF('3B-Air transport'!AI$66="no"," ",ROUND(S4188,4))</f>
        <v>0.14499999999999999</v>
      </c>
      <c r="U4188" s="110">
        <f>IF('3B-Air transport'!AI$67="no"," ",ROUND(S4188,4))</f>
        <v>0.14499999999999999</v>
      </c>
      <c r="V4188" s="110">
        <f>IF('3B-Air transport'!AI$68="no"," ",ROUND(S4188,4))</f>
        <v>0.14499999999999999</v>
      </c>
      <c r="W4188" s="110"/>
      <c r="AB4188" s="110">
        <f t="shared" si="254"/>
        <v>0.1450000000000001</v>
      </c>
      <c r="AC4188" s="110">
        <f>IF('3C-Water transport'!AI$56="no"," ",ROUND(AB4188,4))</f>
        <v>0.14499999999999999</v>
      </c>
      <c r="AD4188" s="110">
        <f>IF('3C-Water transport'!AI$57="no"," ",ROUND(AB4188,4))</f>
        <v>0.14499999999999999</v>
      </c>
      <c r="AE4188" s="110">
        <f>IF('3C-Water transport'!AI$58="no"," ",ROUND(AB4188,4))</f>
        <v>0.14499999999999999</v>
      </c>
    </row>
    <row r="4189" spans="5:31" x14ac:dyDescent="0.25">
      <c r="E4189" s="110">
        <f t="shared" si="252"/>
        <v>0.1460000000000001</v>
      </c>
      <c r="F4189" s="110">
        <f>IF('3A-Rail transport'!$AI$56="no"," ",ROUND(E4189,4))</f>
        <v>0.14599999999999999</v>
      </c>
      <c r="G4189" s="110">
        <f>IF('3A-Rail transport'!$AI$57="no"," ",ROUND(E4189,4))</f>
        <v>0.14599999999999999</v>
      </c>
      <c r="H4189" s="110"/>
      <c r="S4189" s="110">
        <f t="shared" si="253"/>
        <v>0.1460000000000001</v>
      </c>
      <c r="T4189" s="110">
        <f>IF('3B-Air transport'!AI$66="no"," ",ROUND(S4189,4))</f>
        <v>0.14599999999999999</v>
      </c>
      <c r="U4189" s="110">
        <f>IF('3B-Air transport'!AI$67="no"," ",ROUND(S4189,4))</f>
        <v>0.14599999999999999</v>
      </c>
      <c r="V4189" s="110">
        <f>IF('3B-Air transport'!AI$68="no"," ",ROUND(S4189,4))</f>
        <v>0.14599999999999999</v>
      </c>
      <c r="W4189" s="110"/>
      <c r="AB4189" s="110">
        <f t="shared" si="254"/>
        <v>0.1460000000000001</v>
      </c>
      <c r="AC4189" s="110">
        <f>IF('3C-Water transport'!AI$56="no"," ",ROUND(AB4189,4))</f>
        <v>0.14599999999999999</v>
      </c>
      <c r="AD4189" s="110">
        <f>IF('3C-Water transport'!AI$57="no"," ",ROUND(AB4189,4))</f>
        <v>0.14599999999999999</v>
      </c>
      <c r="AE4189" s="110">
        <f>IF('3C-Water transport'!AI$58="no"," ",ROUND(AB4189,4))</f>
        <v>0.14599999999999999</v>
      </c>
    </row>
    <row r="4190" spans="5:31" x14ac:dyDescent="0.25">
      <c r="E4190" s="110">
        <f t="shared" si="252"/>
        <v>0.1470000000000001</v>
      </c>
      <c r="F4190" s="110">
        <f>IF('3A-Rail transport'!$AI$56="no"," ",ROUND(E4190,4))</f>
        <v>0.14699999999999999</v>
      </c>
      <c r="G4190" s="110">
        <f>IF('3A-Rail transport'!$AI$57="no"," ",ROUND(E4190,4))</f>
        <v>0.14699999999999999</v>
      </c>
      <c r="H4190" s="110"/>
      <c r="S4190" s="110">
        <f t="shared" si="253"/>
        <v>0.1470000000000001</v>
      </c>
      <c r="T4190" s="110">
        <f>IF('3B-Air transport'!AI$66="no"," ",ROUND(S4190,4))</f>
        <v>0.14699999999999999</v>
      </c>
      <c r="U4190" s="110">
        <f>IF('3B-Air transport'!AI$67="no"," ",ROUND(S4190,4))</f>
        <v>0.14699999999999999</v>
      </c>
      <c r="V4190" s="110">
        <f>IF('3B-Air transport'!AI$68="no"," ",ROUND(S4190,4))</f>
        <v>0.14699999999999999</v>
      </c>
      <c r="W4190" s="110"/>
      <c r="AB4190" s="110">
        <f t="shared" si="254"/>
        <v>0.1470000000000001</v>
      </c>
      <c r="AC4190" s="110">
        <f>IF('3C-Water transport'!AI$56="no"," ",ROUND(AB4190,4))</f>
        <v>0.14699999999999999</v>
      </c>
      <c r="AD4190" s="110">
        <f>IF('3C-Water transport'!AI$57="no"," ",ROUND(AB4190,4))</f>
        <v>0.14699999999999999</v>
      </c>
      <c r="AE4190" s="110">
        <f>IF('3C-Water transport'!AI$58="no"," ",ROUND(AB4190,4))</f>
        <v>0.14699999999999999</v>
      </c>
    </row>
    <row r="4191" spans="5:31" x14ac:dyDescent="0.25">
      <c r="E4191" s="110">
        <f t="shared" si="252"/>
        <v>0.1480000000000001</v>
      </c>
      <c r="F4191" s="110">
        <f>IF('3A-Rail transport'!$AI$56="no"," ",ROUND(E4191,4))</f>
        <v>0.14799999999999999</v>
      </c>
      <c r="G4191" s="110">
        <f>IF('3A-Rail transport'!$AI$57="no"," ",ROUND(E4191,4))</f>
        <v>0.14799999999999999</v>
      </c>
      <c r="H4191" s="110"/>
      <c r="S4191" s="110">
        <f t="shared" si="253"/>
        <v>0.1480000000000001</v>
      </c>
      <c r="T4191" s="110">
        <f>IF('3B-Air transport'!AI$66="no"," ",ROUND(S4191,4))</f>
        <v>0.14799999999999999</v>
      </c>
      <c r="U4191" s="110">
        <f>IF('3B-Air transport'!AI$67="no"," ",ROUND(S4191,4))</f>
        <v>0.14799999999999999</v>
      </c>
      <c r="V4191" s="110">
        <f>IF('3B-Air transport'!AI$68="no"," ",ROUND(S4191,4))</f>
        <v>0.14799999999999999</v>
      </c>
      <c r="W4191" s="110"/>
      <c r="AB4191" s="110">
        <f t="shared" si="254"/>
        <v>0.1480000000000001</v>
      </c>
      <c r="AC4191" s="110">
        <f>IF('3C-Water transport'!AI$56="no"," ",ROUND(AB4191,4))</f>
        <v>0.14799999999999999</v>
      </c>
      <c r="AD4191" s="110">
        <f>IF('3C-Water transport'!AI$57="no"," ",ROUND(AB4191,4))</f>
        <v>0.14799999999999999</v>
      </c>
      <c r="AE4191" s="110">
        <f>IF('3C-Water transport'!AI$58="no"," ",ROUND(AB4191,4))</f>
        <v>0.14799999999999999</v>
      </c>
    </row>
    <row r="4192" spans="5:31" x14ac:dyDescent="0.25">
      <c r="E4192" s="110">
        <f t="shared" si="252"/>
        <v>0.1490000000000001</v>
      </c>
      <c r="F4192" s="110">
        <f>IF('3A-Rail transport'!$AI$56="no"," ",ROUND(E4192,4))</f>
        <v>0.14899999999999999</v>
      </c>
      <c r="G4192" s="110">
        <f>IF('3A-Rail transport'!$AI$57="no"," ",ROUND(E4192,4))</f>
        <v>0.14899999999999999</v>
      </c>
      <c r="H4192" s="110"/>
      <c r="S4192" s="110">
        <f t="shared" si="253"/>
        <v>0.1490000000000001</v>
      </c>
      <c r="T4192" s="110">
        <f>IF('3B-Air transport'!AI$66="no"," ",ROUND(S4192,4))</f>
        <v>0.14899999999999999</v>
      </c>
      <c r="U4192" s="110">
        <f>IF('3B-Air transport'!AI$67="no"," ",ROUND(S4192,4))</f>
        <v>0.14899999999999999</v>
      </c>
      <c r="V4192" s="110">
        <f>IF('3B-Air transport'!AI$68="no"," ",ROUND(S4192,4))</f>
        <v>0.14899999999999999</v>
      </c>
      <c r="W4192" s="110"/>
      <c r="AB4192" s="110">
        <f t="shared" si="254"/>
        <v>0.1490000000000001</v>
      </c>
      <c r="AC4192" s="110">
        <f>IF('3C-Water transport'!AI$56="no"," ",ROUND(AB4192,4))</f>
        <v>0.14899999999999999</v>
      </c>
      <c r="AD4192" s="110">
        <f>IF('3C-Water transport'!AI$57="no"," ",ROUND(AB4192,4))</f>
        <v>0.14899999999999999</v>
      </c>
      <c r="AE4192" s="110">
        <f>IF('3C-Water transport'!AI$58="no"," ",ROUND(AB4192,4))</f>
        <v>0.14899999999999999</v>
      </c>
    </row>
    <row r="4193" spans="5:31" x14ac:dyDescent="0.25">
      <c r="E4193" s="110">
        <f t="shared" si="252"/>
        <v>0.15000000000000011</v>
      </c>
      <c r="F4193" s="110">
        <f>IF('3A-Rail transport'!$AI$56="no"," ",ROUND(E4193,4))</f>
        <v>0.15</v>
      </c>
      <c r="G4193" s="110">
        <f>IF('3A-Rail transport'!$AI$57="no"," ",ROUND(E4193,4))</f>
        <v>0.15</v>
      </c>
      <c r="H4193" s="110"/>
      <c r="S4193" s="110">
        <f t="shared" si="253"/>
        <v>0.15000000000000011</v>
      </c>
      <c r="T4193" s="110">
        <f>IF('3B-Air transport'!AI$66="no"," ",ROUND(S4193,4))</f>
        <v>0.15</v>
      </c>
      <c r="U4193" s="110">
        <f>IF('3B-Air transport'!AI$67="no"," ",ROUND(S4193,4))</f>
        <v>0.15</v>
      </c>
      <c r="V4193" s="110">
        <f>IF('3B-Air transport'!AI$68="no"," ",ROUND(S4193,4))</f>
        <v>0.15</v>
      </c>
      <c r="W4193" s="110"/>
      <c r="AB4193" s="110">
        <f t="shared" si="254"/>
        <v>0.15000000000000011</v>
      </c>
      <c r="AC4193" s="110">
        <f>IF('3C-Water transport'!AI$56="no"," ",ROUND(AB4193,4))</f>
        <v>0.15</v>
      </c>
      <c r="AD4193" s="110">
        <f>IF('3C-Water transport'!AI$57="no"," ",ROUND(AB4193,4))</f>
        <v>0.15</v>
      </c>
      <c r="AE4193" s="110">
        <f>IF('3C-Water transport'!AI$58="no"," ",ROUND(AB4193,4))</f>
        <v>0.15</v>
      </c>
    </row>
    <row r="4194" spans="5:31" x14ac:dyDescent="0.25">
      <c r="E4194" s="110">
        <f t="shared" si="252"/>
        <v>0.15100000000000011</v>
      </c>
      <c r="F4194" s="110">
        <f>IF('3A-Rail transport'!$AI$56="no"," ",ROUND(E4194,4))</f>
        <v>0.151</v>
      </c>
      <c r="G4194" s="110">
        <f>IF('3A-Rail transport'!$AI$57="no"," ",ROUND(E4194,4))</f>
        <v>0.151</v>
      </c>
      <c r="H4194" s="110"/>
      <c r="S4194" s="110">
        <f t="shared" si="253"/>
        <v>0.15100000000000011</v>
      </c>
      <c r="T4194" s="110">
        <f>IF('3B-Air transport'!AI$66="no"," ",ROUND(S4194,4))</f>
        <v>0.151</v>
      </c>
      <c r="U4194" s="110">
        <f>IF('3B-Air transport'!AI$67="no"," ",ROUND(S4194,4))</f>
        <v>0.151</v>
      </c>
      <c r="V4194" s="110">
        <f>IF('3B-Air transport'!AI$68="no"," ",ROUND(S4194,4))</f>
        <v>0.151</v>
      </c>
      <c r="W4194" s="110"/>
      <c r="AB4194" s="110">
        <f t="shared" si="254"/>
        <v>0.15100000000000011</v>
      </c>
      <c r="AC4194" s="110">
        <f>IF('3C-Water transport'!AI$56="no"," ",ROUND(AB4194,4))</f>
        <v>0.151</v>
      </c>
      <c r="AD4194" s="110">
        <f>IF('3C-Water transport'!AI$57="no"," ",ROUND(AB4194,4))</f>
        <v>0.151</v>
      </c>
      <c r="AE4194" s="110">
        <f>IF('3C-Water transport'!AI$58="no"," ",ROUND(AB4194,4))</f>
        <v>0.151</v>
      </c>
    </row>
    <row r="4195" spans="5:31" x14ac:dyDescent="0.25">
      <c r="E4195" s="110">
        <f t="shared" si="252"/>
        <v>0.15200000000000011</v>
      </c>
      <c r="F4195" s="110">
        <f>IF('3A-Rail transport'!$AI$56="no"," ",ROUND(E4195,4))</f>
        <v>0.152</v>
      </c>
      <c r="G4195" s="110">
        <f>IF('3A-Rail transport'!$AI$57="no"," ",ROUND(E4195,4))</f>
        <v>0.152</v>
      </c>
      <c r="H4195" s="110"/>
      <c r="S4195" s="110">
        <f t="shared" si="253"/>
        <v>0.15200000000000011</v>
      </c>
      <c r="T4195" s="110">
        <f>IF('3B-Air transport'!AI$66="no"," ",ROUND(S4195,4))</f>
        <v>0.152</v>
      </c>
      <c r="U4195" s="110">
        <f>IF('3B-Air transport'!AI$67="no"," ",ROUND(S4195,4))</f>
        <v>0.152</v>
      </c>
      <c r="V4195" s="110">
        <f>IF('3B-Air transport'!AI$68="no"," ",ROUND(S4195,4))</f>
        <v>0.152</v>
      </c>
      <c r="W4195" s="110"/>
      <c r="AB4195" s="110">
        <f t="shared" si="254"/>
        <v>0.15200000000000011</v>
      </c>
      <c r="AC4195" s="110">
        <f>IF('3C-Water transport'!AI$56="no"," ",ROUND(AB4195,4))</f>
        <v>0.152</v>
      </c>
      <c r="AD4195" s="110">
        <f>IF('3C-Water transport'!AI$57="no"," ",ROUND(AB4195,4))</f>
        <v>0.152</v>
      </c>
      <c r="AE4195" s="110">
        <f>IF('3C-Water transport'!AI$58="no"," ",ROUND(AB4195,4))</f>
        <v>0.152</v>
      </c>
    </row>
    <row r="4196" spans="5:31" x14ac:dyDescent="0.25">
      <c r="E4196" s="110">
        <f t="shared" si="252"/>
        <v>0.15300000000000011</v>
      </c>
      <c r="F4196" s="110">
        <f>IF('3A-Rail transport'!$AI$56="no"," ",ROUND(E4196,4))</f>
        <v>0.153</v>
      </c>
      <c r="G4196" s="110">
        <f>IF('3A-Rail transport'!$AI$57="no"," ",ROUND(E4196,4))</f>
        <v>0.153</v>
      </c>
      <c r="H4196" s="110"/>
      <c r="S4196" s="110">
        <f t="shared" si="253"/>
        <v>0.15300000000000011</v>
      </c>
      <c r="T4196" s="110">
        <f>IF('3B-Air transport'!AI$66="no"," ",ROUND(S4196,4))</f>
        <v>0.153</v>
      </c>
      <c r="U4196" s="110">
        <f>IF('3B-Air transport'!AI$67="no"," ",ROUND(S4196,4))</f>
        <v>0.153</v>
      </c>
      <c r="V4196" s="110">
        <f>IF('3B-Air transport'!AI$68="no"," ",ROUND(S4196,4))</f>
        <v>0.153</v>
      </c>
      <c r="W4196" s="110"/>
      <c r="AB4196" s="110">
        <f t="shared" si="254"/>
        <v>0.15300000000000011</v>
      </c>
      <c r="AC4196" s="110">
        <f>IF('3C-Water transport'!AI$56="no"," ",ROUND(AB4196,4))</f>
        <v>0.153</v>
      </c>
      <c r="AD4196" s="110">
        <f>IF('3C-Water transport'!AI$57="no"," ",ROUND(AB4196,4))</f>
        <v>0.153</v>
      </c>
      <c r="AE4196" s="110">
        <f>IF('3C-Water transport'!AI$58="no"," ",ROUND(AB4196,4))</f>
        <v>0.153</v>
      </c>
    </row>
    <row r="4197" spans="5:31" x14ac:dyDescent="0.25">
      <c r="E4197" s="110">
        <f t="shared" si="252"/>
        <v>0.15400000000000011</v>
      </c>
      <c r="F4197" s="110">
        <f>IF('3A-Rail transport'!$AI$56="no"," ",ROUND(E4197,4))</f>
        <v>0.154</v>
      </c>
      <c r="G4197" s="110">
        <f>IF('3A-Rail transport'!$AI$57="no"," ",ROUND(E4197,4))</f>
        <v>0.154</v>
      </c>
      <c r="H4197" s="110"/>
      <c r="S4197" s="110">
        <f t="shared" si="253"/>
        <v>0.15400000000000011</v>
      </c>
      <c r="T4197" s="110">
        <f>IF('3B-Air transport'!AI$66="no"," ",ROUND(S4197,4))</f>
        <v>0.154</v>
      </c>
      <c r="U4197" s="110">
        <f>IF('3B-Air transport'!AI$67="no"," ",ROUND(S4197,4))</f>
        <v>0.154</v>
      </c>
      <c r="V4197" s="110">
        <f>IF('3B-Air transport'!AI$68="no"," ",ROUND(S4197,4))</f>
        <v>0.154</v>
      </c>
      <c r="W4197" s="110"/>
      <c r="AB4197" s="110">
        <f t="shared" si="254"/>
        <v>0.15400000000000011</v>
      </c>
      <c r="AC4197" s="110">
        <f>IF('3C-Water transport'!AI$56="no"," ",ROUND(AB4197,4))</f>
        <v>0.154</v>
      </c>
      <c r="AD4197" s="110">
        <f>IF('3C-Water transport'!AI$57="no"," ",ROUND(AB4197,4))</f>
        <v>0.154</v>
      </c>
      <c r="AE4197" s="110">
        <f>IF('3C-Water transport'!AI$58="no"," ",ROUND(AB4197,4))</f>
        <v>0.154</v>
      </c>
    </row>
    <row r="4198" spans="5:31" x14ac:dyDescent="0.25">
      <c r="E4198" s="110">
        <f t="shared" si="252"/>
        <v>0.15500000000000011</v>
      </c>
      <c r="F4198" s="110">
        <f>IF('3A-Rail transport'!$AI$56="no"," ",ROUND(E4198,4))</f>
        <v>0.155</v>
      </c>
      <c r="G4198" s="110">
        <f>IF('3A-Rail transport'!$AI$57="no"," ",ROUND(E4198,4))</f>
        <v>0.155</v>
      </c>
      <c r="H4198" s="110"/>
      <c r="S4198" s="110">
        <f t="shared" si="253"/>
        <v>0.15500000000000011</v>
      </c>
      <c r="T4198" s="110">
        <f>IF('3B-Air transport'!AI$66="no"," ",ROUND(S4198,4))</f>
        <v>0.155</v>
      </c>
      <c r="U4198" s="110">
        <f>IF('3B-Air transport'!AI$67="no"," ",ROUND(S4198,4))</f>
        <v>0.155</v>
      </c>
      <c r="V4198" s="110">
        <f>IF('3B-Air transport'!AI$68="no"," ",ROUND(S4198,4))</f>
        <v>0.155</v>
      </c>
      <c r="W4198" s="110"/>
      <c r="AB4198" s="110">
        <f t="shared" si="254"/>
        <v>0.15500000000000011</v>
      </c>
      <c r="AC4198" s="110">
        <f>IF('3C-Water transport'!AI$56="no"," ",ROUND(AB4198,4))</f>
        <v>0.155</v>
      </c>
      <c r="AD4198" s="110">
        <f>IF('3C-Water transport'!AI$57="no"," ",ROUND(AB4198,4))</f>
        <v>0.155</v>
      </c>
      <c r="AE4198" s="110">
        <f>IF('3C-Water transport'!AI$58="no"," ",ROUND(AB4198,4))</f>
        <v>0.155</v>
      </c>
    </row>
    <row r="4199" spans="5:31" x14ac:dyDescent="0.25">
      <c r="E4199" s="110">
        <f t="shared" si="252"/>
        <v>0.15600000000000011</v>
      </c>
      <c r="F4199" s="110">
        <f>IF('3A-Rail transport'!$AI$56="no"," ",ROUND(E4199,4))</f>
        <v>0.156</v>
      </c>
      <c r="G4199" s="110">
        <f>IF('3A-Rail transport'!$AI$57="no"," ",ROUND(E4199,4))</f>
        <v>0.156</v>
      </c>
      <c r="H4199" s="110"/>
      <c r="S4199" s="110">
        <f t="shared" si="253"/>
        <v>0.15600000000000011</v>
      </c>
      <c r="T4199" s="110">
        <f>IF('3B-Air transport'!AI$66="no"," ",ROUND(S4199,4))</f>
        <v>0.156</v>
      </c>
      <c r="U4199" s="110">
        <f>IF('3B-Air transport'!AI$67="no"," ",ROUND(S4199,4))</f>
        <v>0.156</v>
      </c>
      <c r="V4199" s="110">
        <f>IF('3B-Air transport'!AI$68="no"," ",ROUND(S4199,4))</f>
        <v>0.156</v>
      </c>
      <c r="W4199" s="110"/>
      <c r="AB4199" s="110">
        <f t="shared" si="254"/>
        <v>0.15600000000000011</v>
      </c>
      <c r="AC4199" s="110">
        <f>IF('3C-Water transport'!AI$56="no"," ",ROUND(AB4199,4))</f>
        <v>0.156</v>
      </c>
      <c r="AD4199" s="110">
        <f>IF('3C-Water transport'!AI$57="no"," ",ROUND(AB4199,4))</f>
        <v>0.156</v>
      </c>
      <c r="AE4199" s="110">
        <f>IF('3C-Water transport'!AI$58="no"," ",ROUND(AB4199,4))</f>
        <v>0.156</v>
      </c>
    </row>
    <row r="4200" spans="5:31" x14ac:dyDescent="0.25">
      <c r="E4200" s="110">
        <f t="shared" si="252"/>
        <v>0.15700000000000011</v>
      </c>
      <c r="F4200" s="110">
        <f>IF('3A-Rail transport'!$AI$56="no"," ",ROUND(E4200,4))</f>
        <v>0.157</v>
      </c>
      <c r="G4200" s="110">
        <f>IF('3A-Rail transport'!$AI$57="no"," ",ROUND(E4200,4))</f>
        <v>0.157</v>
      </c>
      <c r="H4200" s="110"/>
      <c r="S4200" s="110">
        <f t="shared" si="253"/>
        <v>0.15700000000000011</v>
      </c>
      <c r="T4200" s="110">
        <f>IF('3B-Air transport'!AI$66="no"," ",ROUND(S4200,4))</f>
        <v>0.157</v>
      </c>
      <c r="U4200" s="110">
        <f>IF('3B-Air transport'!AI$67="no"," ",ROUND(S4200,4))</f>
        <v>0.157</v>
      </c>
      <c r="V4200" s="110">
        <f>IF('3B-Air transport'!AI$68="no"," ",ROUND(S4200,4))</f>
        <v>0.157</v>
      </c>
      <c r="W4200" s="110"/>
      <c r="AB4200" s="110">
        <f t="shared" si="254"/>
        <v>0.15700000000000011</v>
      </c>
      <c r="AC4200" s="110">
        <f>IF('3C-Water transport'!AI$56="no"," ",ROUND(AB4200,4))</f>
        <v>0.157</v>
      </c>
      <c r="AD4200" s="110">
        <f>IF('3C-Water transport'!AI$57="no"," ",ROUND(AB4200,4))</f>
        <v>0.157</v>
      </c>
      <c r="AE4200" s="110">
        <f>IF('3C-Water transport'!AI$58="no"," ",ROUND(AB4200,4))</f>
        <v>0.157</v>
      </c>
    </row>
    <row r="4201" spans="5:31" x14ac:dyDescent="0.25">
      <c r="E4201" s="110">
        <f t="shared" si="252"/>
        <v>0.15800000000000011</v>
      </c>
      <c r="F4201" s="110">
        <f>IF('3A-Rail transport'!$AI$56="no"," ",ROUND(E4201,4))</f>
        <v>0.158</v>
      </c>
      <c r="G4201" s="110">
        <f>IF('3A-Rail transport'!$AI$57="no"," ",ROUND(E4201,4))</f>
        <v>0.158</v>
      </c>
      <c r="H4201" s="110"/>
      <c r="S4201" s="110">
        <f t="shared" si="253"/>
        <v>0.15800000000000011</v>
      </c>
      <c r="T4201" s="110">
        <f>IF('3B-Air transport'!AI$66="no"," ",ROUND(S4201,4))</f>
        <v>0.158</v>
      </c>
      <c r="U4201" s="110">
        <f>IF('3B-Air transport'!AI$67="no"," ",ROUND(S4201,4))</f>
        <v>0.158</v>
      </c>
      <c r="V4201" s="110">
        <f>IF('3B-Air transport'!AI$68="no"," ",ROUND(S4201,4))</f>
        <v>0.158</v>
      </c>
      <c r="W4201" s="110"/>
      <c r="AB4201" s="110">
        <f t="shared" si="254"/>
        <v>0.15800000000000011</v>
      </c>
      <c r="AC4201" s="110">
        <f>IF('3C-Water transport'!AI$56="no"," ",ROUND(AB4201,4))</f>
        <v>0.158</v>
      </c>
      <c r="AD4201" s="110">
        <f>IF('3C-Water transport'!AI$57="no"," ",ROUND(AB4201,4))</f>
        <v>0.158</v>
      </c>
      <c r="AE4201" s="110">
        <f>IF('3C-Water transport'!AI$58="no"," ",ROUND(AB4201,4))</f>
        <v>0.158</v>
      </c>
    </row>
    <row r="4202" spans="5:31" x14ac:dyDescent="0.25">
      <c r="E4202" s="110">
        <f t="shared" si="252"/>
        <v>0.15900000000000011</v>
      </c>
      <c r="F4202" s="110">
        <f>IF('3A-Rail transport'!$AI$56="no"," ",ROUND(E4202,4))</f>
        <v>0.159</v>
      </c>
      <c r="G4202" s="110">
        <f>IF('3A-Rail transport'!$AI$57="no"," ",ROUND(E4202,4))</f>
        <v>0.159</v>
      </c>
      <c r="H4202" s="110"/>
      <c r="S4202" s="110">
        <f t="shared" si="253"/>
        <v>0.15900000000000011</v>
      </c>
      <c r="T4202" s="110">
        <f>IF('3B-Air transport'!AI$66="no"," ",ROUND(S4202,4))</f>
        <v>0.159</v>
      </c>
      <c r="U4202" s="110">
        <f>IF('3B-Air transport'!AI$67="no"," ",ROUND(S4202,4))</f>
        <v>0.159</v>
      </c>
      <c r="V4202" s="110">
        <f>IF('3B-Air transport'!AI$68="no"," ",ROUND(S4202,4))</f>
        <v>0.159</v>
      </c>
      <c r="W4202" s="110"/>
      <c r="AB4202" s="110">
        <f t="shared" si="254"/>
        <v>0.15900000000000011</v>
      </c>
      <c r="AC4202" s="110">
        <f>IF('3C-Water transport'!AI$56="no"," ",ROUND(AB4202,4))</f>
        <v>0.159</v>
      </c>
      <c r="AD4202" s="110">
        <f>IF('3C-Water transport'!AI$57="no"," ",ROUND(AB4202,4))</f>
        <v>0.159</v>
      </c>
      <c r="AE4202" s="110">
        <f>IF('3C-Water transport'!AI$58="no"," ",ROUND(AB4202,4))</f>
        <v>0.159</v>
      </c>
    </row>
    <row r="4203" spans="5:31" x14ac:dyDescent="0.25">
      <c r="E4203" s="110">
        <f t="shared" si="252"/>
        <v>0.16000000000000011</v>
      </c>
      <c r="F4203" s="110">
        <f>IF('3A-Rail transport'!$AI$56="no"," ",ROUND(E4203,4))</f>
        <v>0.16</v>
      </c>
      <c r="G4203" s="110">
        <f>IF('3A-Rail transport'!$AI$57="no"," ",ROUND(E4203,4))</f>
        <v>0.16</v>
      </c>
      <c r="H4203" s="110"/>
      <c r="S4203" s="110">
        <f t="shared" si="253"/>
        <v>0.16000000000000011</v>
      </c>
      <c r="T4203" s="110">
        <f>IF('3B-Air transport'!AI$66="no"," ",ROUND(S4203,4))</f>
        <v>0.16</v>
      </c>
      <c r="U4203" s="110">
        <f>IF('3B-Air transport'!AI$67="no"," ",ROUND(S4203,4))</f>
        <v>0.16</v>
      </c>
      <c r="V4203" s="110">
        <f>IF('3B-Air transport'!AI$68="no"," ",ROUND(S4203,4))</f>
        <v>0.16</v>
      </c>
      <c r="W4203" s="110"/>
      <c r="AB4203" s="110">
        <f t="shared" si="254"/>
        <v>0.16000000000000011</v>
      </c>
      <c r="AC4203" s="110">
        <f>IF('3C-Water transport'!AI$56="no"," ",ROUND(AB4203,4))</f>
        <v>0.16</v>
      </c>
      <c r="AD4203" s="110">
        <f>IF('3C-Water transport'!AI$57="no"," ",ROUND(AB4203,4))</f>
        <v>0.16</v>
      </c>
      <c r="AE4203" s="110">
        <f>IF('3C-Water transport'!AI$58="no"," ",ROUND(AB4203,4))</f>
        <v>0.16</v>
      </c>
    </row>
    <row r="4204" spans="5:31" x14ac:dyDescent="0.25">
      <c r="E4204" s="110">
        <f t="shared" si="252"/>
        <v>0.16100000000000012</v>
      </c>
      <c r="F4204" s="110">
        <f>IF('3A-Rail transport'!$AI$56="no"," ",ROUND(E4204,4))</f>
        <v>0.161</v>
      </c>
      <c r="G4204" s="110">
        <f>IF('3A-Rail transport'!$AI$57="no"," ",ROUND(E4204,4))</f>
        <v>0.161</v>
      </c>
      <c r="H4204" s="110"/>
      <c r="S4204" s="110">
        <f t="shared" si="253"/>
        <v>0.16100000000000012</v>
      </c>
      <c r="T4204" s="110">
        <f>IF('3B-Air transport'!AI$66="no"," ",ROUND(S4204,4))</f>
        <v>0.161</v>
      </c>
      <c r="U4204" s="110">
        <f>IF('3B-Air transport'!AI$67="no"," ",ROUND(S4204,4))</f>
        <v>0.161</v>
      </c>
      <c r="V4204" s="110">
        <f>IF('3B-Air transport'!AI$68="no"," ",ROUND(S4204,4))</f>
        <v>0.161</v>
      </c>
      <c r="W4204" s="110"/>
      <c r="AB4204" s="110">
        <f t="shared" si="254"/>
        <v>0.16100000000000012</v>
      </c>
      <c r="AC4204" s="110">
        <f>IF('3C-Water transport'!AI$56="no"," ",ROUND(AB4204,4))</f>
        <v>0.161</v>
      </c>
      <c r="AD4204" s="110">
        <f>IF('3C-Water transport'!AI$57="no"," ",ROUND(AB4204,4))</f>
        <v>0.161</v>
      </c>
      <c r="AE4204" s="110">
        <f>IF('3C-Water transport'!AI$58="no"," ",ROUND(AB4204,4))</f>
        <v>0.161</v>
      </c>
    </row>
    <row r="4205" spans="5:31" x14ac:dyDescent="0.25">
      <c r="E4205" s="110">
        <f t="shared" si="252"/>
        <v>0.16200000000000012</v>
      </c>
      <c r="F4205" s="110">
        <f>IF('3A-Rail transport'!$AI$56="no"," ",ROUND(E4205,4))</f>
        <v>0.16200000000000001</v>
      </c>
      <c r="G4205" s="110">
        <f>IF('3A-Rail transport'!$AI$57="no"," ",ROUND(E4205,4))</f>
        <v>0.16200000000000001</v>
      </c>
      <c r="H4205" s="110"/>
      <c r="S4205" s="110">
        <f t="shared" si="253"/>
        <v>0.16200000000000012</v>
      </c>
      <c r="T4205" s="110">
        <f>IF('3B-Air transport'!AI$66="no"," ",ROUND(S4205,4))</f>
        <v>0.16200000000000001</v>
      </c>
      <c r="U4205" s="110">
        <f>IF('3B-Air transport'!AI$67="no"," ",ROUND(S4205,4))</f>
        <v>0.16200000000000001</v>
      </c>
      <c r="V4205" s="110">
        <f>IF('3B-Air transport'!AI$68="no"," ",ROUND(S4205,4))</f>
        <v>0.16200000000000001</v>
      </c>
      <c r="W4205" s="110"/>
      <c r="AB4205" s="110">
        <f t="shared" si="254"/>
        <v>0.16200000000000012</v>
      </c>
      <c r="AC4205" s="110">
        <f>IF('3C-Water transport'!AI$56="no"," ",ROUND(AB4205,4))</f>
        <v>0.16200000000000001</v>
      </c>
      <c r="AD4205" s="110">
        <f>IF('3C-Water transport'!AI$57="no"," ",ROUND(AB4205,4))</f>
        <v>0.16200000000000001</v>
      </c>
      <c r="AE4205" s="110">
        <f>IF('3C-Water transport'!AI$58="no"," ",ROUND(AB4205,4))</f>
        <v>0.16200000000000001</v>
      </c>
    </row>
    <row r="4206" spans="5:31" x14ac:dyDescent="0.25">
      <c r="E4206" s="110">
        <f t="shared" si="252"/>
        <v>0.16300000000000012</v>
      </c>
      <c r="F4206" s="110">
        <f>IF('3A-Rail transport'!$AI$56="no"," ",ROUND(E4206,4))</f>
        <v>0.16300000000000001</v>
      </c>
      <c r="G4206" s="110">
        <f>IF('3A-Rail transport'!$AI$57="no"," ",ROUND(E4206,4))</f>
        <v>0.16300000000000001</v>
      </c>
      <c r="H4206" s="110"/>
      <c r="S4206" s="110">
        <f t="shared" si="253"/>
        <v>0.16300000000000012</v>
      </c>
      <c r="T4206" s="110">
        <f>IF('3B-Air transport'!AI$66="no"," ",ROUND(S4206,4))</f>
        <v>0.16300000000000001</v>
      </c>
      <c r="U4206" s="110">
        <f>IF('3B-Air transport'!AI$67="no"," ",ROUND(S4206,4))</f>
        <v>0.16300000000000001</v>
      </c>
      <c r="V4206" s="110">
        <f>IF('3B-Air transport'!AI$68="no"," ",ROUND(S4206,4))</f>
        <v>0.16300000000000001</v>
      </c>
      <c r="W4206" s="110"/>
      <c r="AB4206" s="110">
        <f t="shared" si="254"/>
        <v>0.16300000000000012</v>
      </c>
      <c r="AC4206" s="110">
        <f>IF('3C-Water transport'!AI$56="no"," ",ROUND(AB4206,4))</f>
        <v>0.16300000000000001</v>
      </c>
      <c r="AD4206" s="110">
        <f>IF('3C-Water transport'!AI$57="no"," ",ROUND(AB4206,4))</f>
        <v>0.16300000000000001</v>
      </c>
      <c r="AE4206" s="110">
        <f>IF('3C-Water transport'!AI$58="no"," ",ROUND(AB4206,4))</f>
        <v>0.16300000000000001</v>
      </c>
    </row>
    <row r="4207" spans="5:31" x14ac:dyDescent="0.25">
      <c r="E4207" s="110">
        <f t="shared" si="252"/>
        <v>0.16400000000000012</v>
      </c>
      <c r="F4207" s="110">
        <f>IF('3A-Rail transport'!$AI$56="no"," ",ROUND(E4207,4))</f>
        <v>0.16400000000000001</v>
      </c>
      <c r="G4207" s="110">
        <f>IF('3A-Rail transport'!$AI$57="no"," ",ROUND(E4207,4))</f>
        <v>0.16400000000000001</v>
      </c>
      <c r="H4207" s="110"/>
      <c r="S4207" s="110">
        <f t="shared" si="253"/>
        <v>0.16400000000000012</v>
      </c>
      <c r="T4207" s="110">
        <f>IF('3B-Air transport'!AI$66="no"," ",ROUND(S4207,4))</f>
        <v>0.16400000000000001</v>
      </c>
      <c r="U4207" s="110">
        <f>IF('3B-Air transport'!AI$67="no"," ",ROUND(S4207,4))</f>
        <v>0.16400000000000001</v>
      </c>
      <c r="V4207" s="110">
        <f>IF('3B-Air transport'!AI$68="no"," ",ROUND(S4207,4))</f>
        <v>0.16400000000000001</v>
      </c>
      <c r="W4207" s="110"/>
      <c r="AB4207" s="110">
        <f t="shared" si="254"/>
        <v>0.16400000000000012</v>
      </c>
      <c r="AC4207" s="110">
        <f>IF('3C-Water transport'!AI$56="no"," ",ROUND(AB4207,4))</f>
        <v>0.16400000000000001</v>
      </c>
      <c r="AD4207" s="110">
        <f>IF('3C-Water transport'!AI$57="no"," ",ROUND(AB4207,4))</f>
        <v>0.16400000000000001</v>
      </c>
      <c r="AE4207" s="110">
        <f>IF('3C-Water transport'!AI$58="no"," ",ROUND(AB4207,4))</f>
        <v>0.16400000000000001</v>
      </c>
    </row>
    <row r="4208" spans="5:31" x14ac:dyDescent="0.25">
      <c r="E4208" s="110">
        <f t="shared" si="252"/>
        <v>0.16500000000000012</v>
      </c>
      <c r="F4208" s="110">
        <f>IF('3A-Rail transport'!$AI$56="no"," ",ROUND(E4208,4))</f>
        <v>0.16500000000000001</v>
      </c>
      <c r="G4208" s="110">
        <f>IF('3A-Rail transport'!$AI$57="no"," ",ROUND(E4208,4))</f>
        <v>0.16500000000000001</v>
      </c>
      <c r="H4208" s="110"/>
      <c r="S4208" s="110">
        <f t="shared" si="253"/>
        <v>0.16500000000000012</v>
      </c>
      <c r="T4208" s="110">
        <f>IF('3B-Air transport'!AI$66="no"," ",ROUND(S4208,4))</f>
        <v>0.16500000000000001</v>
      </c>
      <c r="U4208" s="110">
        <f>IF('3B-Air transport'!AI$67="no"," ",ROUND(S4208,4))</f>
        <v>0.16500000000000001</v>
      </c>
      <c r="V4208" s="110">
        <f>IF('3B-Air transport'!AI$68="no"," ",ROUND(S4208,4))</f>
        <v>0.16500000000000001</v>
      </c>
      <c r="W4208" s="110"/>
      <c r="AB4208" s="110">
        <f t="shared" si="254"/>
        <v>0.16500000000000012</v>
      </c>
      <c r="AC4208" s="110">
        <f>IF('3C-Water transport'!AI$56="no"," ",ROUND(AB4208,4))</f>
        <v>0.16500000000000001</v>
      </c>
      <c r="AD4208" s="110">
        <f>IF('3C-Water transport'!AI$57="no"," ",ROUND(AB4208,4))</f>
        <v>0.16500000000000001</v>
      </c>
      <c r="AE4208" s="110">
        <f>IF('3C-Water transport'!AI$58="no"," ",ROUND(AB4208,4))</f>
        <v>0.16500000000000001</v>
      </c>
    </row>
    <row r="4209" spans="5:31" x14ac:dyDescent="0.25">
      <c r="E4209" s="110">
        <f t="shared" si="252"/>
        <v>0.16600000000000012</v>
      </c>
      <c r="F4209" s="110">
        <f>IF('3A-Rail transport'!$AI$56="no"," ",ROUND(E4209,4))</f>
        <v>0.16600000000000001</v>
      </c>
      <c r="G4209" s="110">
        <f>IF('3A-Rail transport'!$AI$57="no"," ",ROUND(E4209,4))</f>
        <v>0.16600000000000001</v>
      </c>
      <c r="H4209" s="110"/>
      <c r="S4209" s="110">
        <f t="shared" si="253"/>
        <v>0.16600000000000012</v>
      </c>
      <c r="T4209" s="110">
        <f>IF('3B-Air transport'!AI$66="no"," ",ROUND(S4209,4))</f>
        <v>0.16600000000000001</v>
      </c>
      <c r="U4209" s="110">
        <f>IF('3B-Air transport'!AI$67="no"," ",ROUND(S4209,4))</f>
        <v>0.16600000000000001</v>
      </c>
      <c r="V4209" s="110">
        <f>IF('3B-Air transport'!AI$68="no"," ",ROUND(S4209,4))</f>
        <v>0.16600000000000001</v>
      </c>
      <c r="W4209" s="110"/>
      <c r="AB4209" s="110">
        <f t="shared" si="254"/>
        <v>0.16600000000000012</v>
      </c>
      <c r="AC4209" s="110">
        <f>IF('3C-Water transport'!AI$56="no"," ",ROUND(AB4209,4))</f>
        <v>0.16600000000000001</v>
      </c>
      <c r="AD4209" s="110">
        <f>IF('3C-Water transport'!AI$57="no"," ",ROUND(AB4209,4))</f>
        <v>0.16600000000000001</v>
      </c>
      <c r="AE4209" s="110">
        <f>IF('3C-Water transport'!AI$58="no"," ",ROUND(AB4209,4))</f>
        <v>0.16600000000000001</v>
      </c>
    </row>
    <row r="4210" spans="5:31" x14ac:dyDescent="0.25">
      <c r="E4210" s="110">
        <f t="shared" si="252"/>
        <v>0.16700000000000012</v>
      </c>
      <c r="F4210" s="110">
        <f>IF('3A-Rail transport'!$AI$56="no"," ",ROUND(E4210,4))</f>
        <v>0.16700000000000001</v>
      </c>
      <c r="G4210" s="110">
        <f>IF('3A-Rail transport'!$AI$57="no"," ",ROUND(E4210,4))</f>
        <v>0.16700000000000001</v>
      </c>
      <c r="H4210" s="110"/>
      <c r="S4210" s="110">
        <f t="shared" si="253"/>
        <v>0.16700000000000012</v>
      </c>
      <c r="T4210" s="110">
        <f>IF('3B-Air transport'!AI$66="no"," ",ROUND(S4210,4))</f>
        <v>0.16700000000000001</v>
      </c>
      <c r="U4210" s="110">
        <f>IF('3B-Air transport'!AI$67="no"," ",ROUND(S4210,4))</f>
        <v>0.16700000000000001</v>
      </c>
      <c r="V4210" s="110">
        <f>IF('3B-Air transport'!AI$68="no"," ",ROUND(S4210,4))</f>
        <v>0.16700000000000001</v>
      </c>
      <c r="W4210" s="110"/>
      <c r="AB4210" s="110">
        <f t="shared" si="254"/>
        <v>0.16700000000000012</v>
      </c>
      <c r="AC4210" s="110">
        <f>IF('3C-Water transport'!AI$56="no"," ",ROUND(AB4210,4))</f>
        <v>0.16700000000000001</v>
      </c>
      <c r="AD4210" s="110">
        <f>IF('3C-Water transport'!AI$57="no"," ",ROUND(AB4210,4))</f>
        <v>0.16700000000000001</v>
      </c>
      <c r="AE4210" s="110">
        <f>IF('3C-Water transport'!AI$58="no"," ",ROUND(AB4210,4))</f>
        <v>0.16700000000000001</v>
      </c>
    </row>
    <row r="4211" spans="5:31" x14ac:dyDescent="0.25">
      <c r="E4211" s="110">
        <f t="shared" si="252"/>
        <v>0.16800000000000012</v>
      </c>
      <c r="F4211" s="110">
        <f>IF('3A-Rail transport'!$AI$56="no"," ",ROUND(E4211,4))</f>
        <v>0.16800000000000001</v>
      </c>
      <c r="G4211" s="110">
        <f>IF('3A-Rail transport'!$AI$57="no"," ",ROUND(E4211,4))</f>
        <v>0.16800000000000001</v>
      </c>
      <c r="H4211" s="110"/>
      <c r="S4211" s="110">
        <f t="shared" si="253"/>
        <v>0.16800000000000012</v>
      </c>
      <c r="T4211" s="110">
        <f>IF('3B-Air transport'!AI$66="no"," ",ROUND(S4211,4))</f>
        <v>0.16800000000000001</v>
      </c>
      <c r="U4211" s="110">
        <f>IF('3B-Air transport'!AI$67="no"," ",ROUND(S4211,4))</f>
        <v>0.16800000000000001</v>
      </c>
      <c r="V4211" s="110">
        <f>IF('3B-Air transport'!AI$68="no"," ",ROUND(S4211,4))</f>
        <v>0.16800000000000001</v>
      </c>
      <c r="W4211" s="110"/>
      <c r="AB4211" s="110">
        <f t="shared" si="254"/>
        <v>0.16800000000000012</v>
      </c>
      <c r="AC4211" s="110">
        <f>IF('3C-Water transport'!AI$56="no"," ",ROUND(AB4211,4))</f>
        <v>0.16800000000000001</v>
      </c>
      <c r="AD4211" s="110">
        <f>IF('3C-Water transport'!AI$57="no"," ",ROUND(AB4211,4))</f>
        <v>0.16800000000000001</v>
      </c>
      <c r="AE4211" s="110">
        <f>IF('3C-Water transport'!AI$58="no"," ",ROUND(AB4211,4))</f>
        <v>0.16800000000000001</v>
      </c>
    </row>
    <row r="4212" spans="5:31" x14ac:dyDescent="0.25">
      <c r="E4212" s="110">
        <f t="shared" si="252"/>
        <v>0.16900000000000012</v>
      </c>
      <c r="F4212" s="110">
        <f>IF('3A-Rail transport'!$AI$56="no"," ",ROUND(E4212,4))</f>
        <v>0.16900000000000001</v>
      </c>
      <c r="G4212" s="110">
        <f>IF('3A-Rail transport'!$AI$57="no"," ",ROUND(E4212,4))</f>
        <v>0.16900000000000001</v>
      </c>
      <c r="H4212" s="110"/>
      <c r="S4212" s="110">
        <f t="shared" si="253"/>
        <v>0.16900000000000012</v>
      </c>
      <c r="T4212" s="110">
        <f>IF('3B-Air transport'!AI$66="no"," ",ROUND(S4212,4))</f>
        <v>0.16900000000000001</v>
      </c>
      <c r="U4212" s="110">
        <f>IF('3B-Air transport'!AI$67="no"," ",ROUND(S4212,4))</f>
        <v>0.16900000000000001</v>
      </c>
      <c r="V4212" s="110">
        <f>IF('3B-Air transport'!AI$68="no"," ",ROUND(S4212,4))</f>
        <v>0.16900000000000001</v>
      </c>
      <c r="W4212" s="110"/>
      <c r="AB4212" s="110">
        <f t="shared" si="254"/>
        <v>0.16900000000000012</v>
      </c>
      <c r="AC4212" s="110">
        <f>IF('3C-Water transport'!AI$56="no"," ",ROUND(AB4212,4))</f>
        <v>0.16900000000000001</v>
      </c>
      <c r="AD4212" s="110">
        <f>IF('3C-Water transport'!AI$57="no"," ",ROUND(AB4212,4))</f>
        <v>0.16900000000000001</v>
      </c>
      <c r="AE4212" s="110">
        <f>IF('3C-Water transport'!AI$58="no"," ",ROUND(AB4212,4))</f>
        <v>0.16900000000000001</v>
      </c>
    </row>
    <row r="4213" spans="5:31" x14ac:dyDescent="0.25">
      <c r="E4213" s="110">
        <f t="shared" si="252"/>
        <v>0.17000000000000012</v>
      </c>
      <c r="F4213" s="110">
        <f>IF('3A-Rail transport'!$AI$56="no"," ",ROUND(E4213,4))</f>
        <v>0.17</v>
      </c>
      <c r="G4213" s="110">
        <f>IF('3A-Rail transport'!$AI$57="no"," ",ROUND(E4213,4))</f>
        <v>0.17</v>
      </c>
      <c r="H4213" s="110"/>
      <c r="S4213" s="110">
        <f t="shared" si="253"/>
        <v>0.17000000000000012</v>
      </c>
      <c r="T4213" s="110">
        <f>IF('3B-Air transport'!AI$66="no"," ",ROUND(S4213,4))</f>
        <v>0.17</v>
      </c>
      <c r="U4213" s="110">
        <f>IF('3B-Air transport'!AI$67="no"," ",ROUND(S4213,4))</f>
        <v>0.17</v>
      </c>
      <c r="V4213" s="110">
        <f>IF('3B-Air transport'!AI$68="no"," ",ROUND(S4213,4))</f>
        <v>0.17</v>
      </c>
      <c r="W4213" s="110"/>
      <c r="AB4213" s="110">
        <f t="shared" si="254"/>
        <v>0.17000000000000012</v>
      </c>
      <c r="AC4213" s="110">
        <f>IF('3C-Water transport'!AI$56="no"," ",ROUND(AB4213,4))</f>
        <v>0.17</v>
      </c>
      <c r="AD4213" s="110">
        <f>IF('3C-Water transport'!AI$57="no"," ",ROUND(AB4213,4))</f>
        <v>0.17</v>
      </c>
      <c r="AE4213" s="110">
        <f>IF('3C-Water transport'!AI$58="no"," ",ROUND(AB4213,4))</f>
        <v>0.17</v>
      </c>
    </row>
    <row r="4214" spans="5:31" x14ac:dyDescent="0.25">
      <c r="E4214" s="110">
        <f t="shared" si="252"/>
        <v>0.17100000000000012</v>
      </c>
      <c r="F4214" s="110">
        <f>IF('3A-Rail transport'!$AI$56="no"," ",ROUND(E4214,4))</f>
        <v>0.17100000000000001</v>
      </c>
      <c r="G4214" s="110">
        <f>IF('3A-Rail transport'!$AI$57="no"," ",ROUND(E4214,4))</f>
        <v>0.17100000000000001</v>
      </c>
      <c r="H4214" s="110"/>
      <c r="S4214" s="110">
        <f t="shared" si="253"/>
        <v>0.17100000000000012</v>
      </c>
      <c r="T4214" s="110">
        <f>IF('3B-Air transport'!AI$66="no"," ",ROUND(S4214,4))</f>
        <v>0.17100000000000001</v>
      </c>
      <c r="U4214" s="110">
        <f>IF('3B-Air transport'!AI$67="no"," ",ROUND(S4214,4))</f>
        <v>0.17100000000000001</v>
      </c>
      <c r="V4214" s="110">
        <f>IF('3B-Air transport'!AI$68="no"," ",ROUND(S4214,4))</f>
        <v>0.17100000000000001</v>
      </c>
      <c r="W4214" s="110"/>
      <c r="AB4214" s="110">
        <f t="shared" si="254"/>
        <v>0.17100000000000012</v>
      </c>
      <c r="AC4214" s="110">
        <f>IF('3C-Water transport'!AI$56="no"," ",ROUND(AB4214,4))</f>
        <v>0.17100000000000001</v>
      </c>
      <c r="AD4214" s="110">
        <f>IF('3C-Water transport'!AI$57="no"," ",ROUND(AB4214,4))</f>
        <v>0.17100000000000001</v>
      </c>
      <c r="AE4214" s="110">
        <f>IF('3C-Water transport'!AI$58="no"," ",ROUND(AB4214,4))</f>
        <v>0.17100000000000001</v>
      </c>
    </row>
    <row r="4215" spans="5:31" x14ac:dyDescent="0.25">
      <c r="E4215" s="110">
        <f t="shared" si="252"/>
        <v>0.17200000000000013</v>
      </c>
      <c r="F4215" s="110">
        <f>IF('3A-Rail transport'!$AI$56="no"," ",ROUND(E4215,4))</f>
        <v>0.17199999999999999</v>
      </c>
      <c r="G4215" s="110">
        <f>IF('3A-Rail transport'!$AI$57="no"," ",ROUND(E4215,4))</f>
        <v>0.17199999999999999</v>
      </c>
      <c r="H4215" s="110"/>
      <c r="S4215" s="110">
        <f t="shared" si="253"/>
        <v>0.17200000000000013</v>
      </c>
      <c r="T4215" s="110">
        <f>IF('3B-Air transport'!AI$66="no"," ",ROUND(S4215,4))</f>
        <v>0.17199999999999999</v>
      </c>
      <c r="U4215" s="110">
        <f>IF('3B-Air transport'!AI$67="no"," ",ROUND(S4215,4))</f>
        <v>0.17199999999999999</v>
      </c>
      <c r="V4215" s="110">
        <f>IF('3B-Air transport'!AI$68="no"," ",ROUND(S4215,4))</f>
        <v>0.17199999999999999</v>
      </c>
      <c r="W4215" s="110"/>
      <c r="AB4215" s="110">
        <f t="shared" si="254"/>
        <v>0.17200000000000013</v>
      </c>
      <c r="AC4215" s="110">
        <f>IF('3C-Water transport'!AI$56="no"," ",ROUND(AB4215,4))</f>
        <v>0.17199999999999999</v>
      </c>
      <c r="AD4215" s="110">
        <f>IF('3C-Water transport'!AI$57="no"," ",ROUND(AB4215,4))</f>
        <v>0.17199999999999999</v>
      </c>
      <c r="AE4215" s="110">
        <f>IF('3C-Water transport'!AI$58="no"," ",ROUND(AB4215,4))</f>
        <v>0.17199999999999999</v>
      </c>
    </row>
    <row r="4216" spans="5:31" x14ac:dyDescent="0.25">
      <c r="E4216" s="110">
        <f t="shared" si="252"/>
        <v>0.17300000000000013</v>
      </c>
      <c r="F4216" s="110">
        <f>IF('3A-Rail transport'!$AI$56="no"," ",ROUND(E4216,4))</f>
        <v>0.17299999999999999</v>
      </c>
      <c r="G4216" s="110">
        <f>IF('3A-Rail transport'!$AI$57="no"," ",ROUND(E4216,4))</f>
        <v>0.17299999999999999</v>
      </c>
      <c r="H4216" s="110"/>
      <c r="S4216" s="110">
        <f t="shared" si="253"/>
        <v>0.17300000000000013</v>
      </c>
      <c r="T4216" s="110">
        <f>IF('3B-Air transport'!AI$66="no"," ",ROUND(S4216,4))</f>
        <v>0.17299999999999999</v>
      </c>
      <c r="U4216" s="110">
        <f>IF('3B-Air transport'!AI$67="no"," ",ROUND(S4216,4))</f>
        <v>0.17299999999999999</v>
      </c>
      <c r="V4216" s="110">
        <f>IF('3B-Air transport'!AI$68="no"," ",ROUND(S4216,4))</f>
        <v>0.17299999999999999</v>
      </c>
      <c r="W4216" s="110"/>
      <c r="AB4216" s="110">
        <f t="shared" si="254"/>
        <v>0.17300000000000013</v>
      </c>
      <c r="AC4216" s="110">
        <f>IF('3C-Water transport'!AI$56="no"," ",ROUND(AB4216,4))</f>
        <v>0.17299999999999999</v>
      </c>
      <c r="AD4216" s="110">
        <f>IF('3C-Water transport'!AI$57="no"," ",ROUND(AB4216,4))</f>
        <v>0.17299999999999999</v>
      </c>
      <c r="AE4216" s="110">
        <f>IF('3C-Water transport'!AI$58="no"," ",ROUND(AB4216,4))</f>
        <v>0.17299999999999999</v>
      </c>
    </row>
    <row r="4217" spans="5:31" x14ac:dyDescent="0.25">
      <c r="E4217" s="110">
        <f t="shared" si="252"/>
        <v>0.17400000000000013</v>
      </c>
      <c r="F4217" s="110">
        <f>IF('3A-Rail transport'!$AI$56="no"," ",ROUND(E4217,4))</f>
        <v>0.17399999999999999</v>
      </c>
      <c r="G4217" s="110">
        <f>IF('3A-Rail transport'!$AI$57="no"," ",ROUND(E4217,4))</f>
        <v>0.17399999999999999</v>
      </c>
      <c r="H4217" s="110"/>
      <c r="S4217" s="110">
        <f t="shared" si="253"/>
        <v>0.17400000000000013</v>
      </c>
      <c r="T4217" s="110">
        <f>IF('3B-Air transport'!AI$66="no"," ",ROUND(S4217,4))</f>
        <v>0.17399999999999999</v>
      </c>
      <c r="U4217" s="110">
        <f>IF('3B-Air transport'!AI$67="no"," ",ROUND(S4217,4))</f>
        <v>0.17399999999999999</v>
      </c>
      <c r="V4217" s="110">
        <f>IF('3B-Air transport'!AI$68="no"," ",ROUND(S4217,4))</f>
        <v>0.17399999999999999</v>
      </c>
      <c r="W4217" s="110"/>
      <c r="AB4217" s="110">
        <f t="shared" si="254"/>
        <v>0.17400000000000013</v>
      </c>
      <c r="AC4217" s="110">
        <f>IF('3C-Water transport'!AI$56="no"," ",ROUND(AB4217,4))</f>
        <v>0.17399999999999999</v>
      </c>
      <c r="AD4217" s="110">
        <f>IF('3C-Water transport'!AI$57="no"," ",ROUND(AB4217,4))</f>
        <v>0.17399999999999999</v>
      </c>
      <c r="AE4217" s="110">
        <f>IF('3C-Water transport'!AI$58="no"," ",ROUND(AB4217,4))</f>
        <v>0.17399999999999999</v>
      </c>
    </row>
    <row r="4218" spans="5:31" x14ac:dyDescent="0.25">
      <c r="E4218" s="110">
        <f t="shared" si="252"/>
        <v>0.17500000000000013</v>
      </c>
      <c r="F4218" s="110">
        <f>IF('3A-Rail transport'!$AI$56="no"," ",ROUND(E4218,4))</f>
        <v>0.17499999999999999</v>
      </c>
      <c r="G4218" s="110">
        <f>IF('3A-Rail transport'!$AI$57="no"," ",ROUND(E4218,4))</f>
        <v>0.17499999999999999</v>
      </c>
      <c r="H4218" s="110"/>
      <c r="S4218" s="110">
        <f t="shared" si="253"/>
        <v>0.17500000000000013</v>
      </c>
      <c r="T4218" s="110">
        <f>IF('3B-Air transport'!AI$66="no"," ",ROUND(S4218,4))</f>
        <v>0.17499999999999999</v>
      </c>
      <c r="U4218" s="110">
        <f>IF('3B-Air transport'!AI$67="no"," ",ROUND(S4218,4))</f>
        <v>0.17499999999999999</v>
      </c>
      <c r="V4218" s="110">
        <f>IF('3B-Air transport'!AI$68="no"," ",ROUND(S4218,4))</f>
        <v>0.17499999999999999</v>
      </c>
      <c r="W4218" s="110"/>
      <c r="AB4218" s="110">
        <f t="shared" si="254"/>
        <v>0.17500000000000013</v>
      </c>
      <c r="AC4218" s="110">
        <f>IF('3C-Water transport'!AI$56="no"," ",ROUND(AB4218,4))</f>
        <v>0.17499999999999999</v>
      </c>
      <c r="AD4218" s="110">
        <f>IF('3C-Water transport'!AI$57="no"," ",ROUND(AB4218,4))</f>
        <v>0.17499999999999999</v>
      </c>
      <c r="AE4218" s="110">
        <f>IF('3C-Water transport'!AI$58="no"," ",ROUND(AB4218,4))</f>
        <v>0.17499999999999999</v>
      </c>
    </row>
    <row r="4219" spans="5:31" x14ac:dyDescent="0.25">
      <c r="E4219" s="110">
        <f t="shared" si="252"/>
        <v>0.17600000000000013</v>
      </c>
      <c r="F4219" s="110">
        <f>IF('3A-Rail transport'!$AI$56="no"," ",ROUND(E4219,4))</f>
        <v>0.17599999999999999</v>
      </c>
      <c r="G4219" s="110">
        <f>IF('3A-Rail transport'!$AI$57="no"," ",ROUND(E4219,4))</f>
        <v>0.17599999999999999</v>
      </c>
      <c r="H4219" s="110"/>
      <c r="S4219" s="110">
        <f t="shared" si="253"/>
        <v>0.17600000000000013</v>
      </c>
      <c r="T4219" s="110">
        <f>IF('3B-Air transport'!AI$66="no"," ",ROUND(S4219,4))</f>
        <v>0.17599999999999999</v>
      </c>
      <c r="U4219" s="110">
        <f>IF('3B-Air transport'!AI$67="no"," ",ROUND(S4219,4))</f>
        <v>0.17599999999999999</v>
      </c>
      <c r="V4219" s="110">
        <f>IF('3B-Air transport'!AI$68="no"," ",ROUND(S4219,4))</f>
        <v>0.17599999999999999</v>
      </c>
      <c r="W4219" s="110"/>
      <c r="AB4219" s="110">
        <f t="shared" si="254"/>
        <v>0.17600000000000013</v>
      </c>
      <c r="AC4219" s="110">
        <f>IF('3C-Water transport'!AI$56="no"," ",ROUND(AB4219,4))</f>
        <v>0.17599999999999999</v>
      </c>
      <c r="AD4219" s="110">
        <f>IF('3C-Water transport'!AI$57="no"," ",ROUND(AB4219,4))</f>
        <v>0.17599999999999999</v>
      </c>
      <c r="AE4219" s="110">
        <f>IF('3C-Water transport'!AI$58="no"," ",ROUND(AB4219,4))</f>
        <v>0.17599999999999999</v>
      </c>
    </row>
    <row r="4220" spans="5:31" x14ac:dyDescent="0.25">
      <c r="E4220" s="110">
        <f t="shared" si="252"/>
        <v>0.17700000000000013</v>
      </c>
      <c r="F4220" s="110">
        <f>IF('3A-Rail transport'!$AI$56="no"," ",ROUND(E4220,4))</f>
        <v>0.17699999999999999</v>
      </c>
      <c r="G4220" s="110">
        <f>IF('3A-Rail transport'!$AI$57="no"," ",ROUND(E4220,4))</f>
        <v>0.17699999999999999</v>
      </c>
      <c r="H4220" s="110"/>
      <c r="S4220" s="110">
        <f t="shared" si="253"/>
        <v>0.17700000000000013</v>
      </c>
      <c r="T4220" s="110">
        <f>IF('3B-Air transport'!AI$66="no"," ",ROUND(S4220,4))</f>
        <v>0.17699999999999999</v>
      </c>
      <c r="U4220" s="110">
        <f>IF('3B-Air transport'!AI$67="no"," ",ROUND(S4220,4))</f>
        <v>0.17699999999999999</v>
      </c>
      <c r="V4220" s="110">
        <f>IF('3B-Air transport'!AI$68="no"," ",ROUND(S4220,4))</f>
        <v>0.17699999999999999</v>
      </c>
      <c r="W4220" s="110"/>
      <c r="AB4220" s="110">
        <f t="shared" si="254"/>
        <v>0.17700000000000013</v>
      </c>
      <c r="AC4220" s="110">
        <f>IF('3C-Water transport'!AI$56="no"," ",ROUND(AB4220,4))</f>
        <v>0.17699999999999999</v>
      </c>
      <c r="AD4220" s="110">
        <f>IF('3C-Water transport'!AI$57="no"," ",ROUND(AB4220,4))</f>
        <v>0.17699999999999999</v>
      </c>
      <c r="AE4220" s="110">
        <f>IF('3C-Water transport'!AI$58="no"," ",ROUND(AB4220,4))</f>
        <v>0.17699999999999999</v>
      </c>
    </row>
    <row r="4221" spans="5:31" x14ac:dyDescent="0.25">
      <c r="E4221" s="110">
        <f t="shared" si="252"/>
        <v>0.17800000000000013</v>
      </c>
      <c r="F4221" s="110">
        <f>IF('3A-Rail transport'!$AI$56="no"," ",ROUND(E4221,4))</f>
        <v>0.17799999999999999</v>
      </c>
      <c r="G4221" s="110">
        <f>IF('3A-Rail transport'!$AI$57="no"," ",ROUND(E4221,4))</f>
        <v>0.17799999999999999</v>
      </c>
      <c r="H4221" s="110"/>
      <c r="S4221" s="110">
        <f t="shared" si="253"/>
        <v>0.17800000000000013</v>
      </c>
      <c r="T4221" s="110">
        <f>IF('3B-Air transport'!AI$66="no"," ",ROUND(S4221,4))</f>
        <v>0.17799999999999999</v>
      </c>
      <c r="U4221" s="110">
        <f>IF('3B-Air transport'!AI$67="no"," ",ROUND(S4221,4))</f>
        <v>0.17799999999999999</v>
      </c>
      <c r="V4221" s="110">
        <f>IF('3B-Air transport'!AI$68="no"," ",ROUND(S4221,4))</f>
        <v>0.17799999999999999</v>
      </c>
      <c r="W4221" s="110"/>
      <c r="AB4221" s="110">
        <f t="shared" si="254"/>
        <v>0.17800000000000013</v>
      </c>
      <c r="AC4221" s="110">
        <f>IF('3C-Water transport'!AI$56="no"," ",ROUND(AB4221,4))</f>
        <v>0.17799999999999999</v>
      </c>
      <c r="AD4221" s="110">
        <f>IF('3C-Water transport'!AI$57="no"," ",ROUND(AB4221,4))</f>
        <v>0.17799999999999999</v>
      </c>
      <c r="AE4221" s="110">
        <f>IF('3C-Water transport'!AI$58="no"," ",ROUND(AB4221,4))</f>
        <v>0.17799999999999999</v>
      </c>
    </row>
    <row r="4222" spans="5:31" x14ac:dyDescent="0.25">
      <c r="E4222" s="110">
        <f t="shared" si="252"/>
        <v>0.17900000000000013</v>
      </c>
      <c r="F4222" s="110">
        <f>IF('3A-Rail transport'!$AI$56="no"," ",ROUND(E4222,4))</f>
        <v>0.17899999999999999</v>
      </c>
      <c r="G4222" s="110">
        <f>IF('3A-Rail transport'!$AI$57="no"," ",ROUND(E4222,4))</f>
        <v>0.17899999999999999</v>
      </c>
      <c r="H4222" s="110"/>
      <c r="S4222" s="110">
        <f t="shared" si="253"/>
        <v>0.17900000000000013</v>
      </c>
      <c r="T4222" s="110">
        <f>IF('3B-Air transport'!AI$66="no"," ",ROUND(S4222,4))</f>
        <v>0.17899999999999999</v>
      </c>
      <c r="U4222" s="110">
        <f>IF('3B-Air transport'!AI$67="no"," ",ROUND(S4222,4))</f>
        <v>0.17899999999999999</v>
      </c>
      <c r="V4222" s="110">
        <f>IF('3B-Air transport'!AI$68="no"," ",ROUND(S4222,4))</f>
        <v>0.17899999999999999</v>
      </c>
      <c r="W4222" s="110"/>
      <c r="AB4222" s="110">
        <f t="shared" si="254"/>
        <v>0.17900000000000013</v>
      </c>
      <c r="AC4222" s="110">
        <f>IF('3C-Water transport'!AI$56="no"," ",ROUND(AB4222,4))</f>
        <v>0.17899999999999999</v>
      </c>
      <c r="AD4222" s="110">
        <f>IF('3C-Water transport'!AI$57="no"," ",ROUND(AB4222,4))</f>
        <v>0.17899999999999999</v>
      </c>
      <c r="AE4222" s="110">
        <f>IF('3C-Water transport'!AI$58="no"," ",ROUND(AB4222,4))</f>
        <v>0.17899999999999999</v>
      </c>
    </row>
    <row r="4223" spans="5:31" x14ac:dyDescent="0.25">
      <c r="E4223" s="110">
        <f t="shared" si="252"/>
        <v>0.18000000000000013</v>
      </c>
      <c r="F4223" s="110">
        <f>IF('3A-Rail transport'!$AI$56="no"," ",ROUND(E4223,4))</f>
        <v>0.18</v>
      </c>
      <c r="G4223" s="110">
        <f>IF('3A-Rail transport'!$AI$57="no"," ",ROUND(E4223,4))</f>
        <v>0.18</v>
      </c>
      <c r="H4223" s="110"/>
      <c r="S4223" s="110">
        <f t="shared" si="253"/>
        <v>0.18000000000000013</v>
      </c>
      <c r="T4223" s="110">
        <f>IF('3B-Air transport'!AI$66="no"," ",ROUND(S4223,4))</f>
        <v>0.18</v>
      </c>
      <c r="U4223" s="110">
        <f>IF('3B-Air transport'!AI$67="no"," ",ROUND(S4223,4))</f>
        <v>0.18</v>
      </c>
      <c r="V4223" s="110">
        <f>IF('3B-Air transport'!AI$68="no"," ",ROUND(S4223,4))</f>
        <v>0.18</v>
      </c>
      <c r="W4223" s="110"/>
      <c r="AB4223" s="110">
        <f t="shared" si="254"/>
        <v>0.18000000000000013</v>
      </c>
      <c r="AC4223" s="110">
        <f>IF('3C-Water transport'!AI$56="no"," ",ROUND(AB4223,4))</f>
        <v>0.18</v>
      </c>
      <c r="AD4223" s="110">
        <f>IF('3C-Water transport'!AI$57="no"," ",ROUND(AB4223,4))</f>
        <v>0.18</v>
      </c>
      <c r="AE4223" s="110">
        <f>IF('3C-Water transport'!AI$58="no"," ",ROUND(AB4223,4))</f>
        <v>0.18</v>
      </c>
    </row>
    <row r="4224" spans="5:31" x14ac:dyDescent="0.25">
      <c r="E4224" s="110">
        <f t="shared" si="252"/>
        <v>0.18100000000000013</v>
      </c>
      <c r="F4224" s="110">
        <f>IF('3A-Rail transport'!$AI$56="no"," ",ROUND(E4224,4))</f>
        <v>0.18099999999999999</v>
      </c>
      <c r="G4224" s="110">
        <f>IF('3A-Rail transport'!$AI$57="no"," ",ROUND(E4224,4))</f>
        <v>0.18099999999999999</v>
      </c>
      <c r="H4224" s="110"/>
      <c r="S4224" s="110">
        <f t="shared" si="253"/>
        <v>0.18100000000000013</v>
      </c>
      <c r="T4224" s="110">
        <f>IF('3B-Air transport'!AI$66="no"," ",ROUND(S4224,4))</f>
        <v>0.18099999999999999</v>
      </c>
      <c r="U4224" s="110">
        <f>IF('3B-Air transport'!AI$67="no"," ",ROUND(S4224,4))</f>
        <v>0.18099999999999999</v>
      </c>
      <c r="V4224" s="110">
        <f>IF('3B-Air transport'!AI$68="no"," ",ROUND(S4224,4))</f>
        <v>0.18099999999999999</v>
      </c>
      <c r="W4224" s="110"/>
      <c r="AB4224" s="110">
        <f t="shared" si="254"/>
        <v>0.18100000000000013</v>
      </c>
      <c r="AC4224" s="110">
        <f>IF('3C-Water transport'!AI$56="no"," ",ROUND(AB4224,4))</f>
        <v>0.18099999999999999</v>
      </c>
      <c r="AD4224" s="110">
        <f>IF('3C-Water transport'!AI$57="no"," ",ROUND(AB4224,4))</f>
        <v>0.18099999999999999</v>
      </c>
      <c r="AE4224" s="110">
        <f>IF('3C-Water transport'!AI$58="no"," ",ROUND(AB4224,4))</f>
        <v>0.18099999999999999</v>
      </c>
    </row>
    <row r="4225" spans="5:31" x14ac:dyDescent="0.25">
      <c r="E4225" s="110">
        <f t="shared" si="252"/>
        <v>0.18200000000000013</v>
      </c>
      <c r="F4225" s="110">
        <f>IF('3A-Rail transport'!$AI$56="no"," ",ROUND(E4225,4))</f>
        <v>0.182</v>
      </c>
      <c r="G4225" s="110">
        <f>IF('3A-Rail transport'!$AI$57="no"," ",ROUND(E4225,4))</f>
        <v>0.182</v>
      </c>
      <c r="H4225" s="110"/>
      <c r="S4225" s="110">
        <f t="shared" si="253"/>
        <v>0.18200000000000013</v>
      </c>
      <c r="T4225" s="110">
        <f>IF('3B-Air transport'!AI$66="no"," ",ROUND(S4225,4))</f>
        <v>0.182</v>
      </c>
      <c r="U4225" s="110">
        <f>IF('3B-Air transport'!AI$67="no"," ",ROUND(S4225,4))</f>
        <v>0.182</v>
      </c>
      <c r="V4225" s="110">
        <f>IF('3B-Air transport'!AI$68="no"," ",ROUND(S4225,4))</f>
        <v>0.182</v>
      </c>
      <c r="W4225" s="110"/>
      <c r="AB4225" s="110">
        <f t="shared" si="254"/>
        <v>0.18200000000000013</v>
      </c>
      <c r="AC4225" s="110">
        <f>IF('3C-Water transport'!AI$56="no"," ",ROUND(AB4225,4))</f>
        <v>0.182</v>
      </c>
      <c r="AD4225" s="110">
        <f>IF('3C-Water transport'!AI$57="no"," ",ROUND(AB4225,4))</f>
        <v>0.182</v>
      </c>
      <c r="AE4225" s="110">
        <f>IF('3C-Water transport'!AI$58="no"," ",ROUND(AB4225,4))</f>
        <v>0.182</v>
      </c>
    </row>
    <row r="4226" spans="5:31" x14ac:dyDescent="0.25">
      <c r="E4226" s="110">
        <f t="shared" si="252"/>
        <v>0.18300000000000013</v>
      </c>
      <c r="F4226" s="110">
        <f>IF('3A-Rail transport'!$AI$56="no"," ",ROUND(E4226,4))</f>
        <v>0.183</v>
      </c>
      <c r="G4226" s="110">
        <f>IF('3A-Rail transport'!$AI$57="no"," ",ROUND(E4226,4))</f>
        <v>0.183</v>
      </c>
      <c r="H4226" s="110"/>
      <c r="S4226" s="110">
        <f t="shared" si="253"/>
        <v>0.18300000000000013</v>
      </c>
      <c r="T4226" s="110">
        <f>IF('3B-Air transport'!AI$66="no"," ",ROUND(S4226,4))</f>
        <v>0.183</v>
      </c>
      <c r="U4226" s="110">
        <f>IF('3B-Air transport'!AI$67="no"," ",ROUND(S4226,4))</f>
        <v>0.183</v>
      </c>
      <c r="V4226" s="110">
        <f>IF('3B-Air transport'!AI$68="no"," ",ROUND(S4226,4))</f>
        <v>0.183</v>
      </c>
      <c r="W4226" s="110"/>
      <c r="AB4226" s="110">
        <f t="shared" si="254"/>
        <v>0.18300000000000013</v>
      </c>
      <c r="AC4226" s="110">
        <f>IF('3C-Water transport'!AI$56="no"," ",ROUND(AB4226,4))</f>
        <v>0.183</v>
      </c>
      <c r="AD4226" s="110">
        <f>IF('3C-Water transport'!AI$57="no"," ",ROUND(AB4226,4))</f>
        <v>0.183</v>
      </c>
      <c r="AE4226" s="110">
        <f>IF('3C-Water transport'!AI$58="no"," ",ROUND(AB4226,4))</f>
        <v>0.183</v>
      </c>
    </row>
    <row r="4227" spans="5:31" x14ac:dyDescent="0.25">
      <c r="E4227" s="110">
        <f t="shared" si="252"/>
        <v>0.18400000000000014</v>
      </c>
      <c r="F4227" s="110">
        <f>IF('3A-Rail transport'!$AI$56="no"," ",ROUND(E4227,4))</f>
        <v>0.184</v>
      </c>
      <c r="G4227" s="110">
        <f>IF('3A-Rail transport'!$AI$57="no"," ",ROUND(E4227,4))</f>
        <v>0.184</v>
      </c>
      <c r="H4227" s="110"/>
      <c r="S4227" s="110">
        <f t="shared" si="253"/>
        <v>0.18400000000000014</v>
      </c>
      <c r="T4227" s="110">
        <f>IF('3B-Air transport'!AI$66="no"," ",ROUND(S4227,4))</f>
        <v>0.184</v>
      </c>
      <c r="U4227" s="110">
        <f>IF('3B-Air transport'!AI$67="no"," ",ROUND(S4227,4))</f>
        <v>0.184</v>
      </c>
      <c r="V4227" s="110">
        <f>IF('3B-Air transport'!AI$68="no"," ",ROUND(S4227,4))</f>
        <v>0.184</v>
      </c>
      <c r="W4227" s="110"/>
      <c r="AB4227" s="110">
        <f t="shared" si="254"/>
        <v>0.18400000000000014</v>
      </c>
      <c r="AC4227" s="110">
        <f>IF('3C-Water transport'!AI$56="no"," ",ROUND(AB4227,4))</f>
        <v>0.184</v>
      </c>
      <c r="AD4227" s="110">
        <f>IF('3C-Water transport'!AI$57="no"," ",ROUND(AB4227,4))</f>
        <v>0.184</v>
      </c>
      <c r="AE4227" s="110">
        <f>IF('3C-Water transport'!AI$58="no"," ",ROUND(AB4227,4))</f>
        <v>0.184</v>
      </c>
    </row>
    <row r="4228" spans="5:31" x14ac:dyDescent="0.25">
      <c r="E4228" s="110">
        <f t="shared" si="252"/>
        <v>0.18500000000000014</v>
      </c>
      <c r="F4228" s="110">
        <f>IF('3A-Rail transport'!$AI$56="no"," ",ROUND(E4228,4))</f>
        <v>0.185</v>
      </c>
      <c r="G4228" s="110">
        <f>IF('3A-Rail transport'!$AI$57="no"," ",ROUND(E4228,4))</f>
        <v>0.185</v>
      </c>
      <c r="H4228" s="110"/>
      <c r="S4228" s="110">
        <f t="shared" si="253"/>
        <v>0.18500000000000014</v>
      </c>
      <c r="T4228" s="110">
        <f>IF('3B-Air transport'!AI$66="no"," ",ROUND(S4228,4))</f>
        <v>0.185</v>
      </c>
      <c r="U4228" s="110">
        <f>IF('3B-Air transport'!AI$67="no"," ",ROUND(S4228,4))</f>
        <v>0.185</v>
      </c>
      <c r="V4228" s="110">
        <f>IF('3B-Air transport'!AI$68="no"," ",ROUND(S4228,4))</f>
        <v>0.185</v>
      </c>
      <c r="W4228" s="110"/>
      <c r="AB4228" s="110">
        <f t="shared" si="254"/>
        <v>0.18500000000000014</v>
      </c>
      <c r="AC4228" s="110">
        <f>IF('3C-Water transport'!AI$56="no"," ",ROUND(AB4228,4))</f>
        <v>0.185</v>
      </c>
      <c r="AD4228" s="110">
        <f>IF('3C-Water transport'!AI$57="no"," ",ROUND(AB4228,4))</f>
        <v>0.185</v>
      </c>
      <c r="AE4228" s="110">
        <f>IF('3C-Water transport'!AI$58="no"," ",ROUND(AB4228,4))</f>
        <v>0.185</v>
      </c>
    </row>
    <row r="4229" spans="5:31" x14ac:dyDescent="0.25">
      <c r="E4229" s="110">
        <f t="shared" si="252"/>
        <v>0.18600000000000014</v>
      </c>
      <c r="F4229" s="110">
        <f>IF('3A-Rail transport'!$AI$56="no"," ",ROUND(E4229,4))</f>
        <v>0.186</v>
      </c>
      <c r="G4229" s="110">
        <f>IF('3A-Rail transport'!$AI$57="no"," ",ROUND(E4229,4))</f>
        <v>0.186</v>
      </c>
      <c r="H4229" s="110"/>
      <c r="S4229" s="110">
        <f t="shared" si="253"/>
        <v>0.18600000000000014</v>
      </c>
      <c r="T4229" s="110">
        <f>IF('3B-Air transport'!AI$66="no"," ",ROUND(S4229,4))</f>
        <v>0.186</v>
      </c>
      <c r="U4229" s="110">
        <f>IF('3B-Air transport'!AI$67="no"," ",ROUND(S4229,4))</f>
        <v>0.186</v>
      </c>
      <c r="V4229" s="110">
        <f>IF('3B-Air transport'!AI$68="no"," ",ROUND(S4229,4))</f>
        <v>0.186</v>
      </c>
      <c r="W4229" s="110"/>
      <c r="AB4229" s="110">
        <f t="shared" si="254"/>
        <v>0.18600000000000014</v>
      </c>
      <c r="AC4229" s="110">
        <f>IF('3C-Water transport'!AI$56="no"," ",ROUND(AB4229,4))</f>
        <v>0.186</v>
      </c>
      <c r="AD4229" s="110">
        <f>IF('3C-Water transport'!AI$57="no"," ",ROUND(AB4229,4))</f>
        <v>0.186</v>
      </c>
      <c r="AE4229" s="110">
        <f>IF('3C-Water transport'!AI$58="no"," ",ROUND(AB4229,4))</f>
        <v>0.186</v>
      </c>
    </row>
    <row r="4230" spans="5:31" x14ac:dyDescent="0.25">
      <c r="E4230" s="110">
        <f t="shared" si="252"/>
        <v>0.18700000000000014</v>
      </c>
      <c r="F4230" s="110">
        <f>IF('3A-Rail transport'!$AI$56="no"," ",ROUND(E4230,4))</f>
        <v>0.187</v>
      </c>
      <c r="G4230" s="110">
        <f>IF('3A-Rail transport'!$AI$57="no"," ",ROUND(E4230,4))</f>
        <v>0.187</v>
      </c>
      <c r="H4230" s="110"/>
      <c r="S4230" s="110">
        <f t="shared" si="253"/>
        <v>0.18700000000000014</v>
      </c>
      <c r="T4230" s="110">
        <f>IF('3B-Air transport'!AI$66="no"," ",ROUND(S4230,4))</f>
        <v>0.187</v>
      </c>
      <c r="U4230" s="110">
        <f>IF('3B-Air transport'!AI$67="no"," ",ROUND(S4230,4))</f>
        <v>0.187</v>
      </c>
      <c r="V4230" s="110">
        <f>IF('3B-Air transport'!AI$68="no"," ",ROUND(S4230,4))</f>
        <v>0.187</v>
      </c>
      <c r="W4230" s="110"/>
      <c r="AB4230" s="110">
        <f t="shared" si="254"/>
        <v>0.18700000000000014</v>
      </c>
      <c r="AC4230" s="110">
        <f>IF('3C-Water transport'!AI$56="no"," ",ROUND(AB4230,4))</f>
        <v>0.187</v>
      </c>
      <c r="AD4230" s="110">
        <f>IF('3C-Water transport'!AI$57="no"," ",ROUND(AB4230,4))</f>
        <v>0.187</v>
      </c>
      <c r="AE4230" s="110">
        <f>IF('3C-Water transport'!AI$58="no"," ",ROUND(AB4230,4))</f>
        <v>0.187</v>
      </c>
    </row>
    <row r="4231" spans="5:31" x14ac:dyDescent="0.25">
      <c r="E4231" s="110">
        <f t="shared" si="252"/>
        <v>0.18800000000000014</v>
      </c>
      <c r="F4231" s="110">
        <f>IF('3A-Rail transport'!$AI$56="no"," ",ROUND(E4231,4))</f>
        <v>0.188</v>
      </c>
      <c r="G4231" s="110">
        <f>IF('3A-Rail transport'!$AI$57="no"," ",ROUND(E4231,4))</f>
        <v>0.188</v>
      </c>
      <c r="H4231" s="110"/>
      <c r="S4231" s="110">
        <f t="shared" si="253"/>
        <v>0.18800000000000014</v>
      </c>
      <c r="T4231" s="110">
        <f>IF('3B-Air transport'!AI$66="no"," ",ROUND(S4231,4))</f>
        <v>0.188</v>
      </c>
      <c r="U4231" s="110">
        <f>IF('3B-Air transport'!AI$67="no"," ",ROUND(S4231,4))</f>
        <v>0.188</v>
      </c>
      <c r="V4231" s="110">
        <f>IF('3B-Air transport'!AI$68="no"," ",ROUND(S4231,4))</f>
        <v>0.188</v>
      </c>
      <c r="W4231" s="110"/>
      <c r="AB4231" s="110">
        <f t="shared" si="254"/>
        <v>0.18800000000000014</v>
      </c>
      <c r="AC4231" s="110">
        <f>IF('3C-Water transport'!AI$56="no"," ",ROUND(AB4231,4))</f>
        <v>0.188</v>
      </c>
      <c r="AD4231" s="110">
        <f>IF('3C-Water transport'!AI$57="no"," ",ROUND(AB4231,4))</f>
        <v>0.188</v>
      </c>
      <c r="AE4231" s="110">
        <f>IF('3C-Water transport'!AI$58="no"," ",ROUND(AB4231,4))</f>
        <v>0.188</v>
      </c>
    </row>
    <row r="4232" spans="5:31" x14ac:dyDescent="0.25">
      <c r="E4232" s="110">
        <f t="shared" si="252"/>
        <v>0.18900000000000014</v>
      </c>
      <c r="F4232" s="110">
        <f>IF('3A-Rail transport'!$AI$56="no"," ",ROUND(E4232,4))</f>
        <v>0.189</v>
      </c>
      <c r="G4232" s="110">
        <f>IF('3A-Rail transport'!$AI$57="no"," ",ROUND(E4232,4))</f>
        <v>0.189</v>
      </c>
      <c r="H4232" s="110"/>
      <c r="S4232" s="110">
        <f t="shared" si="253"/>
        <v>0.18900000000000014</v>
      </c>
      <c r="T4232" s="110">
        <f>IF('3B-Air transport'!AI$66="no"," ",ROUND(S4232,4))</f>
        <v>0.189</v>
      </c>
      <c r="U4232" s="110">
        <f>IF('3B-Air transport'!AI$67="no"," ",ROUND(S4232,4))</f>
        <v>0.189</v>
      </c>
      <c r="V4232" s="110">
        <f>IF('3B-Air transport'!AI$68="no"," ",ROUND(S4232,4))</f>
        <v>0.189</v>
      </c>
      <c r="W4232" s="110"/>
      <c r="AB4232" s="110">
        <f t="shared" si="254"/>
        <v>0.18900000000000014</v>
      </c>
      <c r="AC4232" s="110">
        <f>IF('3C-Water transport'!AI$56="no"," ",ROUND(AB4232,4))</f>
        <v>0.189</v>
      </c>
      <c r="AD4232" s="110">
        <f>IF('3C-Water transport'!AI$57="no"," ",ROUND(AB4232,4))</f>
        <v>0.189</v>
      </c>
      <c r="AE4232" s="110">
        <f>IF('3C-Water transport'!AI$58="no"," ",ROUND(AB4232,4))</f>
        <v>0.189</v>
      </c>
    </row>
    <row r="4233" spans="5:31" x14ac:dyDescent="0.25">
      <c r="E4233" s="110">
        <f t="shared" si="252"/>
        <v>0.19000000000000014</v>
      </c>
      <c r="F4233" s="110">
        <f>IF('3A-Rail transport'!$AI$56="no"," ",ROUND(E4233,4))</f>
        <v>0.19</v>
      </c>
      <c r="G4233" s="110">
        <f>IF('3A-Rail transport'!$AI$57="no"," ",ROUND(E4233,4))</f>
        <v>0.19</v>
      </c>
      <c r="H4233" s="110"/>
      <c r="S4233" s="110">
        <f t="shared" si="253"/>
        <v>0.19000000000000014</v>
      </c>
      <c r="T4233" s="110">
        <f>IF('3B-Air transport'!AI$66="no"," ",ROUND(S4233,4))</f>
        <v>0.19</v>
      </c>
      <c r="U4233" s="110">
        <f>IF('3B-Air transport'!AI$67="no"," ",ROUND(S4233,4))</f>
        <v>0.19</v>
      </c>
      <c r="V4233" s="110">
        <f>IF('3B-Air transport'!AI$68="no"," ",ROUND(S4233,4))</f>
        <v>0.19</v>
      </c>
      <c r="W4233" s="110"/>
      <c r="AB4233" s="110">
        <f t="shared" si="254"/>
        <v>0.19000000000000014</v>
      </c>
      <c r="AC4233" s="110">
        <f>IF('3C-Water transport'!AI$56="no"," ",ROUND(AB4233,4))</f>
        <v>0.19</v>
      </c>
      <c r="AD4233" s="110">
        <f>IF('3C-Water transport'!AI$57="no"," ",ROUND(AB4233,4))</f>
        <v>0.19</v>
      </c>
      <c r="AE4233" s="110">
        <f>IF('3C-Water transport'!AI$58="no"," ",ROUND(AB4233,4))</f>
        <v>0.19</v>
      </c>
    </row>
    <row r="4234" spans="5:31" x14ac:dyDescent="0.25">
      <c r="E4234" s="110">
        <f t="shared" si="252"/>
        <v>0.19100000000000014</v>
      </c>
      <c r="F4234" s="110">
        <f>IF('3A-Rail transport'!$AI$56="no"," ",ROUND(E4234,4))</f>
        <v>0.191</v>
      </c>
      <c r="G4234" s="110">
        <f>IF('3A-Rail transport'!$AI$57="no"," ",ROUND(E4234,4))</f>
        <v>0.191</v>
      </c>
      <c r="H4234" s="110"/>
      <c r="S4234" s="110">
        <f t="shared" si="253"/>
        <v>0.19100000000000014</v>
      </c>
      <c r="T4234" s="110">
        <f>IF('3B-Air transport'!AI$66="no"," ",ROUND(S4234,4))</f>
        <v>0.191</v>
      </c>
      <c r="U4234" s="110">
        <f>IF('3B-Air transport'!AI$67="no"," ",ROUND(S4234,4))</f>
        <v>0.191</v>
      </c>
      <c r="V4234" s="110">
        <f>IF('3B-Air transport'!AI$68="no"," ",ROUND(S4234,4))</f>
        <v>0.191</v>
      </c>
      <c r="W4234" s="110"/>
      <c r="AB4234" s="110">
        <f t="shared" si="254"/>
        <v>0.19100000000000014</v>
      </c>
      <c r="AC4234" s="110">
        <f>IF('3C-Water transport'!AI$56="no"," ",ROUND(AB4234,4))</f>
        <v>0.191</v>
      </c>
      <c r="AD4234" s="110">
        <f>IF('3C-Water transport'!AI$57="no"," ",ROUND(AB4234,4))</f>
        <v>0.191</v>
      </c>
      <c r="AE4234" s="110">
        <f>IF('3C-Water transport'!AI$58="no"," ",ROUND(AB4234,4))</f>
        <v>0.191</v>
      </c>
    </row>
    <row r="4235" spans="5:31" x14ac:dyDescent="0.25">
      <c r="E4235" s="110">
        <f t="shared" si="252"/>
        <v>0.19200000000000014</v>
      </c>
      <c r="F4235" s="110">
        <f>IF('3A-Rail transport'!$AI$56="no"," ",ROUND(E4235,4))</f>
        <v>0.192</v>
      </c>
      <c r="G4235" s="110">
        <f>IF('3A-Rail transport'!$AI$57="no"," ",ROUND(E4235,4))</f>
        <v>0.192</v>
      </c>
      <c r="H4235" s="110"/>
      <c r="S4235" s="110">
        <f t="shared" si="253"/>
        <v>0.19200000000000014</v>
      </c>
      <c r="T4235" s="110">
        <f>IF('3B-Air transport'!AI$66="no"," ",ROUND(S4235,4))</f>
        <v>0.192</v>
      </c>
      <c r="U4235" s="110">
        <f>IF('3B-Air transport'!AI$67="no"," ",ROUND(S4235,4))</f>
        <v>0.192</v>
      </c>
      <c r="V4235" s="110">
        <f>IF('3B-Air transport'!AI$68="no"," ",ROUND(S4235,4))</f>
        <v>0.192</v>
      </c>
      <c r="W4235" s="110"/>
      <c r="AB4235" s="110">
        <f t="shared" si="254"/>
        <v>0.19200000000000014</v>
      </c>
      <c r="AC4235" s="110">
        <f>IF('3C-Water transport'!AI$56="no"," ",ROUND(AB4235,4))</f>
        <v>0.192</v>
      </c>
      <c r="AD4235" s="110">
        <f>IF('3C-Water transport'!AI$57="no"," ",ROUND(AB4235,4))</f>
        <v>0.192</v>
      </c>
      <c r="AE4235" s="110">
        <f>IF('3C-Water transport'!AI$58="no"," ",ROUND(AB4235,4))</f>
        <v>0.192</v>
      </c>
    </row>
    <row r="4236" spans="5:31" x14ac:dyDescent="0.25">
      <c r="E4236" s="110">
        <f t="shared" ref="E4236:E4299" si="255">E4235+0.001</f>
        <v>0.19300000000000014</v>
      </c>
      <c r="F4236" s="110">
        <f>IF('3A-Rail transport'!$AI$56="no"," ",ROUND(E4236,4))</f>
        <v>0.193</v>
      </c>
      <c r="G4236" s="110">
        <f>IF('3A-Rail transport'!$AI$57="no"," ",ROUND(E4236,4))</f>
        <v>0.193</v>
      </c>
      <c r="H4236" s="110"/>
      <c r="S4236" s="110">
        <f t="shared" ref="S4236:S4299" si="256">S4235+0.001</f>
        <v>0.19300000000000014</v>
      </c>
      <c r="T4236" s="110">
        <f>IF('3B-Air transport'!AI$66="no"," ",ROUND(S4236,4))</f>
        <v>0.193</v>
      </c>
      <c r="U4236" s="110">
        <f>IF('3B-Air transport'!AI$67="no"," ",ROUND(S4236,4))</f>
        <v>0.193</v>
      </c>
      <c r="V4236" s="110">
        <f>IF('3B-Air transport'!AI$68="no"," ",ROUND(S4236,4))</f>
        <v>0.193</v>
      </c>
      <c r="W4236" s="110"/>
      <c r="AB4236" s="110">
        <f t="shared" ref="AB4236:AB4299" si="257">AB4235+0.001</f>
        <v>0.19300000000000014</v>
      </c>
      <c r="AC4236" s="110">
        <f>IF('3C-Water transport'!AI$56="no"," ",ROUND(AB4236,4))</f>
        <v>0.193</v>
      </c>
      <c r="AD4236" s="110">
        <f>IF('3C-Water transport'!AI$57="no"," ",ROUND(AB4236,4))</f>
        <v>0.193</v>
      </c>
      <c r="AE4236" s="110">
        <f>IF('3C-Water transport'!AI$58="no"," ",ROUND(AB4236,4))</f>
        <v>0.193</v>
      </c>
    </row>
    <row r="4237" spans="5:31" x14ac:dyDescent="0.25">
      <c r="E4237" s="110">
        <f t="shared" si="255"/>
        <v>0.19400000000000014</v>
      </c>
      <c r="F4237" s="110">
        <f>IF('3A-Rail transport'!$AI$56="no"," ",ROUND(E4237,4))</f>
        <v>0.19400000000000001</v>
      </c>
      <c r="G4237" s="110">
        <f>IF('3A-Rail transport'!$AI$57="no"," ",ROUND(E4237,4))</f>
        <v>0.19400000000000001</v>
      </c>
      <c r="H4237" s="110"/>
      <c r="S4237" s="110">
        <f t="shared" si="256"/>
        <v>0.19400000000000014</v>
      </c>
      <c r="T4237" s="110">
        <f>IF('3B-Air transport'!AI$66="no"," ",ROUND(S4237,4))</f>
        <v>0.19400000000000001</v>
      </c>
      <c r="U4237" s="110">
        <f>IF('3B-Air transport'!AI$67="no"," ",ROUND(S4237,4))</f>
        <v>0.19400000000000001</v>
      </c>
      <c r="V4237" s="110">
        <f>IF('3B-Air transport'!AI$68="no"," ",ROUND(S4237,4))</f>
        <v>0.19400000000000001</v>
      </c>
      <c r="W4237" s="110"/>
      <c r="AB4237" s="110">
        <f t="shared" si="257"/>
        <v>0.19400000000000014</v>
      </c>
      <c r="AC4237" s="110">
        <f>IF('3C-Water transport'!AI$56="no"," ",ROUND(AB4237,4))</f>
        <v>0.19400000000000001</v>
      </c>
      <c r="AD4237" s="110">
        <f>IF('3C-Water transport'!AI$57="no"," ",ROUND(AB4237,4))</f>
        <v>0.19400000000000001</v>
      </c>
      <c r="AE4237" s="110">
        <f>IF('3C-Water transport'!AI$58="no"," ",ROUND(AB4237,4))</f>
        <v>0.19400000000000001</v>
      </c>
    </row>
    <row r="4238" spans="5:31" x14ac:dyDescent="0.25">
      <c r="E4238" s="110">
        <f t="shared" si="255"/>
        <v>0.19500000000000015</v>
      </c>
      <c r="F4238" s="110">
        <f>IF('3A-Rail transport'!$AI$56="no"," ",ROUND(E4238,4))</f>
        <v>0.19500000000000001</v>
      </c>
      <c r="G4238" s="110">
        <f>IF('3A-Rail transport'!$AI$57="no"," ",ROUND(E4238,4))</f>
        <v>0.19500000000000001</v>
      </c>
      <c r="H4238" s="110"/>
      <c r="S4238" s="110">
        <f t="shared" si="256"/>
        <v>0.19500000000000015</v>
      </c>
      <c r="T4238" s="110">
        <f>IF('3B-Air transport'!AI$66="no"," ",ROUND(S4238,4))</f>
        <v>0.19500000000000001</v>
      </c>
      <c r="U4238" s="110">
        <f>IF('3B-Air transport'!AI$67="no"," ",ROUND(S4238,4))</f>
        <v>0.19500000000000001</v>
      </c>
      <c r="V4238" s="110">
        <f>IF('3B-Air transport'!AI$68="no"," ",ROUND(S4238,4))</f>
        <v>0.19500000000000001</v>
      </c>
      <c r="W4238" s="110"/>
      <c r="AB4238" s="110">
        <f t="shared" si="257"/>
        <v>0.19500000000000015</v>
      </c>
      <c r="AC4238" s="110">
        <f>IF('3C-Water transport'!AI$56="no"," ",ROUND(AB4238,4))</f>
        <v>0.19500000000000001</v>
      </c>
      <c r="AD4238" s="110">
        <f>IF('3C-Water transport'!AI$57="no"," ",ROUND(AB4238,4))</f>
        <v>0.19500000000000001</v>
      </c>
      <c r="AE4238" s="110">
        <f>IF('3C-Water transport'!AI$58="no"," ",ROUND(AB4238,4))</f>
        <v>0.19500000000000001</v>
      </c>
    </row>
    <row r="4239" spans="5:31" x14ac:dyDescent="0.25">
      <c r="E4239" s="110">
        <f t="shared" si="255"/>
        <v>0.19600000000000015</v>
      </c>
      <c r="F4239" s="110">
        <f>IF('3A-Rail transport'!$AI$56="no"," ",ROUND(E4239,4))</f>
        <v>0.19600000000000001</v>
      </c>
      <c r="G4239" s="110">
        <f>IF('3A-Rail transport'!$AI$57="no"," ",ROUND(E4239,4))</f>
        <v>0.19600000000000001</v>
      </c>
      <c r="H4239" s="110"/>
      <c r="S4239" s="110">
        <f t="shared" si="256"/>
        <v>0.19600000000000015</v>
      </c>
      <c r="T4239" s="110">
        <f>IF('3B-Air transport'!AI$66="no"," ",ROUND(S4239,4))</f>
        <v>0.19600000000000001</v>
      </c>
      <c r="U4239" s="110">
        <f>IF('3B-Air transport'!AI$67="no"," ",ROUND(S4239,4))</f>
        <v>0.19600000000000001</v>
      </c>
      <c r="V4239" s="110">
        <f>IF('3B-Air transport'!AI$68="no"," ",ROUND(S4239,4))</f>
        <v>0.19600000000000001</v>
      </c>
      <c r="W4239" s="110"/>
      <c r="AB4239" s="110">
        <f t="shared" si="257"/>
        <v>0.19600000000000015</v>
      </c>
      <c r="AC4239" s="110">
        <f>IF('3C-Water transport'!AI$56="no"," ",ROUND(AB4239,4))</f>
        <v>0.19600000000000001</v>
      </c>
      <c r="AD4239" s="110">
        <f>IF('3C-Water transport'!AI$57="no"," ",ROUND(AB4239,4))</f>
        <v>0.19600000000000001</v>
      </c>
      <c r="AE4239" s="110">
        <f>IF('3C-Water transport'!AI$58="no"," ",ROUND(AB4239,4))</f>
        <v>0.19600000000000001</v>
      </c>
    </row>
    <row r="4240" spans="5:31" x14ac:dyDescent="0.25">
      <c r="E4240" s="110">
        <f t="shared" si="255"/>
        <v>0.19700000000000015</v>
      </c>
      <c r="F4240" s="110">
        <f>IF('3A-Rail transport'!$AI$56="no"," ",ROUND(E4240,4))</f>
        <v>0.19700000000000001</v>
      </c>
      <c r="G4240" s="110">
        <f>IF('3A-Rail transport'!$AI$57="no"," ",ROUND(E4240,4))</f>
        <v>0.19700000000000001</v>
      </c>
      <c r="H4240" s="110"/>
      <c r="S4240" s="110">
        <f t="shared" si="256"/>
        <v>0.19700000000000015</v>
      </c>
      <c r="T4240" s="110">
        <f>IF('3B-Air transport'!AI$66="no"," ",ROUND(S4240,4))</f>
        <v>0.19700000000000001</v>
      </c>
      <c r="U4240" s="110">
        <f>IF('3B-Air transport'!AI$67="no"," ",ROUND(S4240,4))</f>
        <v>0.19700000000000001</v>
      </c>
      <c r="V4240" s="110">
        <f>IF('3B-Air transport'!AI$68="no"," ",ROUND(S4240,4))</f>
        <v>0.19700000000000001</v>
      </c>
      <c r="W4240" s="110"/>
      <c r="AB4240" s="110">
        <f t="shared" si="257"/>
        <v>0.19700000000000015</v>
      </c>
      <c r="AC4240" s="110">
        <f>IF('3C-Water transport'!AI$56="no"," ",ROUND(AB4240,4))</f>
        <v>0.19700000000000001</v>
      </c>
      <c r="AD4240" s="110">
        <f>IF('3C-Water transport'!AI$57="no"," ",ROUND(AB4240,4))</f>
        <v>0.19700000000000001</v>
      </c>
      <c r="AE4240" s="110">
        <f>IF('3C-Water transport'!AI$58="no"," ",ROUND(AB4240,4))</f>
        <v>0.19700000000000001</v>
      </c>
    </row>
    <row r="4241" spans="5:31" x14ac:dyDescent="0.25">
      <c r="E4241" s="110">
        <f t="shared" si="255"/>
        <v>0.19800000000000015</v>
      </c>
      <c r="F4241" s="110">
        <f>IF('3A-Rail transport'!$AI$56="no"," ",ROUND(E4241,4))</f>
        <v>0.19800000000000001</v>
      </c>
      <c r="G4241" s="110">
        <f>IF('3A-Rail transport'!$AI$57="no"," ",ROUND(E4241,4))</f>
        <v>0.19800000000000001</v>
      </c>
      <c r="H4241" s="110"/>
      <c r="S4241" s="110">
        <f t="shared" si="256"/>
        <v>0.19800000000000015</v>
      </c>
      <c r="T4241" s="110">
        <f>IF('3B-Air transport'!AI$66="no"," ",ROUND(S4241,4))</f>
        <v>0.19800000000000001</v>
      </c>
      <c r="U4241" s="110">
        <f>IF('3B-Air transport'!AI$67="no"," ",ROUND(S4241,4))</f>
        <v>0.19800000000000001</v>
      </c>
      <c r="V4241" s="110">
        <f>IF('3B-Air transport'!AI$68="no"," ",ROUND(S4241,4))</f>
        <v>0.19800000000000001</v>
      </c>
      <c r="W4241" s="110"/>
      <c r="AB4241" s="110">
        <f t="shared" si="257"/>
        <v>0.19800000000000015</v>
      </c>
      <c r="AC4241" s="110">
        <f>IF('3C-Water transport'!AI$56="no"," ",ROUND(AB4241,4))</f>
        <v>0.19800000000000001</v>
      </c>
      <c r="AD4241" s="110">
        <f>IF('3C-Water transport'!AI$57="no"," ",ROUND(AB4241,4))</f>
        <v>0.19800000000000001</v>
      </c>
      <c r="AE4241" s="110">
        <f>IF('3C-Water transport'!AI$58="no"," ",ROUND(AB4241,4))</f>
        <v>0.19800000000000001</v>
      </c>
    </row>
    <row r="4242" spans="5:31" x14ac:dyDescent="0.25">
      <c r="E4242" s="110">
        <f t="shared" si="255"/>
        <v>0.19900000000000015</v>
      </c>
      <c r="F4242" s="110">
        <f>IF('3A-Rail transport'!$AI$56="no"," ",ROUND(E4242,4))</f>
        <v>0.19900000000000001</v>
      </c>
      <c r="G4242" s="110">
        <f>IF('3A-Rail transport'!$AI$57="no"," ",ROUND(E4242,4))</f>
        <v>0.19900000000000001</v>
      </c>
      <c r="H4242" s="110"/>
      <c r="S4242" s="110">
        <f t="shared" si="256"/>
        <v>0.19900000000000015</v>
      </c>
      <c r="T4242" s="110">
        <f>IF('3B-Air transport'!AI$66="no"," ",ROUND(S4242,4))</f>
        <v>0.19900000000000001</v>
      </c>
      <c r="U4242" s="110">
        <f>IF('3B-Air transport'!AI$67="no"," ",ROUND(S4242,4))</f>
        <v>0.19900000000000001</v>
      </c>
      <c r="V4242" s="110">
        <f>IF('3B-Air transport'!AI$68="no"," ",ROUND(S4242,4))</f>
        <v>0.19900000000000001</v>
      </c>
      <c r="W4242" s="110"/>
      <c r="AB4242" s="110">
        <f t="shared" si="257"/>
        <v>0.19900000000000015</v>
      </c>
      <c r="AC4242" s="110">
        <f>IF('3C-Water transport'!AI$56="no"," ",ROUND(AB4242,4))</f>
        <v>0.19900000000000001</v>
      </c>
      <c r="AD4242" s="110">
        <f>IF('3C-Water transport'!AI$57="no"," ",ROUND(AB4242,4))</f>
        <v>0.19900000000000001</v>
      </c>
      <c r="AE4242" s="110">
        <f>IF('3C-Water transport'!AI$58="no"," ",ROUND(AB4242,4))</f>
        <v>0.19900000000000001</v>
      </c>
    </row>
    <row r="4243" spans="5:31" x14ac:dyDescent="0.25">
      <c r="E4243" s="110">
        <f t="shared" si="255"/>
        <v>0.20000000000000015</v>
      </c>
      <c r="F4243" s="110">
        <f>IF('3A-Rail transport'!$AI$56="no"," ",ROUND(E4243,4))</f>
        <v>0.2</v>
      </c>
      <c r="G4243" s="110">
        <f>IF('3A-Rail transport'!$AI$57="no"," ",ROUND(E4243,4))</f>
        <v>0.2</v>
      </c>
      <c r="H4243" s="110"/>
      <c r="S4243" s="110">
        <f t="shared" si="256"/>
        <v>0.20000000000000015</v>
      </c>
      <c r="T4243" s="110">
        <f>IF('3B-Air transport'!AI$66="no"," ",ROUND(S4243,4))</f>
        <v>0.2</v>
      </c>
      <c r="U4243" s="110">
        <f>IF('3B-Air transport'!AI$67="no"," ",ROUND(S4243,4))</f>
        <v>0.2</v>
      </c>
      <c r="V4243" s="110">
        <f>IF('3B-Air transport'!AI$68="no"," ",ROUND(S4243,4))</f>
        <v>0.2</v>
      </c>
      <c r="W4243" s="110"/>
      <c r="AB4243" s="110">
        <f t="shared" si="257"/>
        <v>0.20000000000000015</v>
      </c>
      <c r="AC4243" s="110">
        <f>IF('3C-Water transport'!AI$56="no"," ",ROUND(AB4243,4))</f>
        <v>0.2</v>
      </c>
      <c r="AD4243" s="110">
        <f>IF('3C-Water transport'!AI$57="no"," ",ROUND(AB4243,4))</f>
        <v>0.2</v>
      </c>
      <c r="AE4243" s="110">
        <f>IF('3C-Water transport'!AI$58="no"," ",ROUND(AB4243,4))</f>
        <v>0.2</v>
      </c>
    </row>
    <row r="4244" spans="5:31" x14ac:dyDescent="0.25">
      <c r="E4244" s="110">
        <f t="shared" si="255"/>
        <v>0.20100000000000015</v>
      </c>
      <c r="F4244" s="110">
        <f>IF('3A-Rail transport'!$AI$56="no"," ",ROUND(E4244,4))</f>
        <v>0.20100000000000001</v>
      </c>
      <c r="G4244" s="110">
        <f>IF('3A-Rail transport'!$AI$57="no"," ",ROUND(E4244,4))</f>
        <v>0.20100000000000001</v>
      </c>
      <c r="H4244" s="110"/>
      <c r="S4244" s="110">
        <f t="shared" si="256"/>
        <v>0.20100000000000015</v>
      </c>
      <c r="T4244" s="110">
        <f>IF('3B-Air transport'!AI$66="no"," ",ROUND(S4244,4))</f>
        <v>0.20100000000000001</v>
      </c>
      <c r="U4244" s="110">
        <f>IF('3B-Air transport'!AI$67="no"," ",ROUND(S4244,4))</f>
        <v>0.20100000000000001</v>
      </c>
      <c r="V4244" s="110">
        <f>IF('3B-Air transport'!AI$68="no"," ",ROUND(S4244,4))</f>
        <v>0.20100000000000001</v>
      </c>
      <c r="W4244" s="110"/>
      <c r="AB4244" s="110">
        <f t="shared" si="257"/>
        <v>0.20100000000000015</v>
      </c>
      <c r="AC4244" s="110">
        <f>IF('3C-Water transport'!AI$56="no"," ",ROUND(AB4244,4))</f>
        <v>0.20100000000000001</v>
      </c>
      <c r="AD4244" s="110">
        <f>IF('3C-Water transport'!AI$57="no"," ",ROUND(AB4244,4))</f>
        <v>0.20100000000000001</v>
      </c>
      <c r="AE4244" s="110">
        <f>IF('3C-Water transport'!AI$58="no"," ",ROUND(AB4244,4))</f>
        <v>0.20100000000000001</v>
      </c>
    </row>
    <row r="4245" spans="5:31" x14ac:dyDescent="0.25">
      <c r="E4245" s="110">
        <f t="shared" si="255"/>
        <v>0.20200000000000015</v>
      </c>
      <c r="F4245" s="110">
        <f>IF('3A-Rail transport'!$AI$56="no"," ",ROUND(E4245,4))</f>
        <v>0.20200000000000001</v>
      </c>
      <c r="G4245" s="110">
        <f>IF('3A-Rail transport'!$AI$57="no"," ",ROUND(E4245,4))</f>
        <v>0.20200000000000001</v>
      </c>
      <c r="H4245" s="110"/>
      <c r="S4245" s="110">
        <f t="shared" si="256"/>
        <v>0.20200000000000015</v>
      </c>
      <c r="T4245" s="110">
        <f>IF('3B-Air transport'!AI$66="no"," ",ROUND(S4245,4))</f>
        <v>0.20200000000000001</v>
      </c>
      <c r="U4245" s="110">
        <f>IF('3B-Air transport'!AI$67="no"," ",ROUND(S4245,4))</f>
        <v>0.20200000000000001</v>
      </c>
      <c r="V4245" s="110">
        <f>IF('3B-Air transport'!AI$68="no"," ",ROUND(S4245,4))</f>
        <v>0.20200000000000001</v>
      </c>
      <c r="W4245" s="110"/>
      <c r="AB4245" s="110">
        <f t="shared" si="257"/>
        <v>0.20200000000000015</v>
      </c>
      <c r="AC4245" s="110">
        <f>IF('3C-Water transport'!AI$56="no"," ",ROUND(AB4245,4))</f>
        <v>0.20200000000000001</v>
      </c>
      <c r="AD4245" s="110">
        <f>IF('3C-Water transport'!AI$57="no"," ",ROUND(AB4245,4))</f>
        <v>0.20200000000000001</v>
      </c>
      <c r="AE4245" s="110">
        <f>IF('3C-Water transport'!AI$58="no"," ",ROUND(AB4245,4))</f>
        <v>0.20200000000000001</v>
      </c>
    </row>
    <row r="4246" spans="5:31" x14ac:dyDescent="0.25">
      <c r="E4246" s="110">
        <f t="shared" si="255"/>
        <v>0.20300000000000015</v>
      </c>
      <c r="F4246" s="110">
        <f>IF('3A-Rail transport'!$AI$56="no"," ",ROUND(E4246,4))</f>
        <v>0.20300000000000001</v>
      </c>
      <c r="G4246" s="110">
        <f>IF('3A-Rail transport'!$AI$57="no"," ",ROUND(E4246,4))</f>
        <v>0.20300000000000001</v>
      </c>
      <c r="H4246" s="110"/>
      <c r="S4246" s="110">
        <f t="shared" si="256"/>
        <v>0.20300000000000015</v>
      </c>
      <c r="T4246" s="110">
        <f>IF('3B-Air transport'!AI$66="no"," ",ROUND(S4246,4))</f>
        <v>0.20300000000000001</v>
      </c>
      <c r="U4246" s="110">
        <f>IF('3B-Air transport'!AI$67="no"," ",ROUND(S4246,4))</f>
        <v>0.20300000000000001</v>
      </c>
      <c r="V4246" s="110">
        <f>IF('3B-Air transport'!AI$68="no"," ",ROUND(S4246,4))</f>
        <v>0.20300000000000001</v>
      </c>
      <c r="W4246" s="110"/>
      <c r="AB4246" s="110">
        <f t="shared" si="257"/>
        <v>0.20300000000000015</v>
      </c>
      <c r="AC4246" s="110">
        <f>IF('3C-Water transport'!AI$56="no"," ",ROUND(AB4246,4))</f>
        <v>0.20300000000000001</v>
      </c>
      <c r="AD4246" s="110">
        <f>IF('3C-Water transport'!AI$57="no"," ",ROUND(AB4246,4))</f>
        <v>0.20300000000000001</v>
      </c>
      <c r="AE4246" s="110">
        <f>IF('3C-Water transport'!AI$58="no"," ",ROUND(AB4246,4))</f>
        <v>0.20300000000000001</v>
      </c>
    </row>
    <row r="4247" spans="5:31" x14ac:dyDescent="0.25">
      <c r="E4247" s="110">
        <f t="shared" si="255"/>
        <v>0.20400000000000015</v>
      </c>
      <c r="F4247" s="110">
        <f>IF('3A-Rail transport'!$AI$56="no"," ",ROUND(E4247,4))</f>
        <v>0.20399999999999999</v>
      </c>
      <c r="G4247" s="110">
        <f>IF('3A-Rail transport'!$AI$57="no"," ",ROUND(E4247,4))</f>
        <v>0.20399999999999999</v>
      </c>
      <c r="H4247" s="110"/>
      <c r="S4247" s="110">
        <f t="shared" si="256"/>
        <v>0.20400000000000015</v>
      </c>
      <c r="T4247" s="110">
        <f>IF('3B-Air transport'!AI$66="no"," ",ROUND(S4247,4))</f>
        <v>0.20399999999999999</v>
      </c>
      <c r="U4247" s="110">
        <f>IF('3B-Air transport'!AI$67="no"," ",ROUND(S4247,4))</f>
        <v>0.20399999999999999</v>
      </c>
      <c r="V4247" s="110">
        <f>IF('3B-Air transport'!AI$68="no"," ",ROUND(S4247,4))</f>
        <v>0.20399999999999999</v>
      </c>
      <c r="W4247" s="110"/>
      <c r="AB4247" s="110">
        <f t="shared" si="257"/>
        <v>0.20400000000000015</v>
      </c>
      <c r="AC4247" s="110">
        <f>IF('3C-Water transport'!AI$56="no"," ",ROUND(AB4247,4))</f>
        <v>0.20399999999999999</v>
      </c>
      <c r="AD4247" s="110">
        <f>IF('3C-Water transport'!AI$57="no"," ",ROUND(AB4247,4))</f>
        <v>0.20399999999999999</v>
      </c>
      <c r="AE4247" s="110">
        <f>IF('3C-Water transport'!AI$58="no"," ",ROUND(AB4247,4))</f>
        <v>0.20399999999999999</v>
      </c>
    </row>
    <row r="4248" spans="5:31" x14ac:dyDescent="0.25">
      <c r="E4248" s="110">
        <f t="shared" si="255"/>
        <v>0.20500000000000015</v>
      </c>
      <c r="F4248" s="110">
        <f>IF('3A-Rail transport'!$AI$56="no"," ",ROUND(E4248,4))</f>
        <v>0.20499999999999999</v>
      </c>
      <c r="G4248" s="110">
        <f>IF('3A-Rail transport'!$AI$57="no"," ",ROUND(E4248,4))</f>
        <v>0.20499999999999999</v>
      </c>
      <c r="H4248" s="110"/>
      <c r="S4248" s="110">
        <f t="shared" si="256"/>
        <v>0.20500000000000015</v>
      </c>
      <c r="T4248" s="110">
        <f>IF('3B-Air transport'!AI$66="no"," ",ROUND(S4248,4))</f>
        <v>0.20499999999999999</v>
      </c>
      <c r="U4248" s="110">
        <f>IF('3B-Air transport'!AI$67="no"," ",ROUND(S4248,4))</f>
        <v>0.20499999999999999</v>
      </c>
      <c r="V4248" s="110">
        <f>IF('3B-Air transport'!AI$68="no"," ",ROUND(S4248,4))</f>
        <v>0.20499999999999999</v>
      </c>
      <c r="W4248" s="110"/>
      <c r="AB4248" s="110">
        <f t="shared" si="257"/>
        <v>0.20500000000000015</v>
      </c>
      <c r="AC4248" s="110">
        <f>IF('3C-Water transport'!AI$56="no"," ",ROUND(AB4248,4))</f>
        <v>0.20499999999999999</v>
      </c>
      <c r="AD4248" s="110">
        <f>IF('3C-Water transport'!AI$57="no"," ",ROUND(AB4248,4))</f>
        <v>0.20499999999999999</v>
      </c>
      <c r="AE4248" s="110">
        <f>IF('3C-Water transport'!AI$58="no"," ",ROUND(AB4248,4))</f>
        <v>0.20499999999999999</v>
      </c>
    </row>
    <row r="4249" spans="5:31" x14ac:dyDescent="0.25">
      <c r="E4249" s="110">
        <f t="shared" si="255"/>
        <v>0.20600000000000016</v>
      </c>
      <c r="F4249" s="110">
        <f>IF('3A-Rail transport'!$AI$56="no"," ",ROUND(E4249,4))</f>
        <v>0.20599999999999999</v>
      </c>
      <c r="G4249" s="110">
        <f>IF('3A-Rail transport'!$AI$57="no"," ",ROUND(E4249,4))</f>
        <v>0.20599999999999999</v>
      </c>
      <c r="H4249" s="110"/>
      <c r="S4249" s="110">
        <f t="shared" si="256"/>
        <v>0.20600000000000016</v>
      </c>
      <c r="T4249" s="110">
        <f>IF('3B-Air transport'!AI$66="no"," ",ROUND(S4249,4))</f>
        <v>0.20599999999999999</v>
      </c>
      <c r="U4249" s="110">
        <f>IF('3B-Air transport'!AI$67="no"," ",ROUND(S4249,4))</f>
        <v>0.20599999999999999</v>
      </c>
      <c r="V4249" s="110">
        <f>IF('3B-Air transport'!AI$68="no"," ",ROUND(S4249,4))</f>
        <v>0.20599999999999999</v>
      </c>
      <c r="W4249" s="110"/>
      <c r="AB4249" s="110">
        <f t="shared" si="257"/>
        <v>0.20600000000000016</v>
      </c>
      <c r="AC4249" s="110">
        <f>IF('3C-Water transport'!AI$56="no"," ",ROUND(AB4249,4))</f>
        <v>0.20599999999999999</v>
      </c>
      <c r="AD4249" s="110">
        <f>IF('3C-Water transport'!AI$57="no"," ",ROUND(AB4249,4))</f>
        <v>0.20599999999999999</v>
      </c>
      <c r="AE4249" s="110">
        <f>IF('3C-Water transport'!AI$58="no"," ",ROUND(AB4249,4))</f>
        <v>0.20599999999999999</v>
      </c>
    </row>
    <row r="4250" spans="5:31" x14ac:dyDescent="0.25">
      <c r="E4250" s="110">
        <f t="shared" si="255"/>
        <v>0.20700000000000016</v>
      </c>
      <c r="F4250" s="110">
        <f>IF('3A-Rail transport'!$AI$56="no"," ",ROUND(E4250,4))</f>
        <v>0.20699999999999999</v>
      </c>
      <c r="G4250" s="110">
        <f>IF('3A-Rail transport'!$AI$57="no"," ",ROUND(E4250,4))</f>
        <v>0.20699999999999999</v>
      </c>
      <c r="H4250" s="110"/>
      <c r="S4250" s="110">
        <f t="shared" si="256"/>
        <v>0.20700000000000016</v>
      </c>
      <c r="T4250" s="110">
        <f>IF('3B-Air transport'!AI$66="no"," ",ROUND(S4250,4))</f>
        <v>0.20699999999999999</v>
      </c>
      <c r="U4250" s="110">
        <f>IF('3B-Air transport'!AI$67="no"," ",ROUND(S4250,4))</f>
        <v>0.20699999999999999</v>
      </c>
      <c r="V4250" s="110">
        <f>IF('3B-Air transport'!AI$68="no"," ",ROUND(S4250,4))</f>
        <v>0.20699999999999999</v>
      </c>
      <c r="W4250" s="110"/>
      <c r="AB4250" s="110">
        <f t="shared" si="257"/>
        <v>0.20700000000000016</v>
      </c>
      <c r="AC4250" s="110">
        <f>IF('3C-Water transport'!AI$56="no"," ",ROUND(AB4250,4))</f>
        <v>0.20699999999999999</v>
      </c>
      <c r="AD4250" s="110">
        <f>IF('3C-Water transport'!AI$57="no"," ",ROUND(AB4250,4))</f>
        <v>0.20699999999999999</v>
      </c>
      <c r="AE4250" s="110">
        <f>IF('3C-Water transport'!AI$58="no"," ",ROUND(AB4250,4))</f>
        <v>0.20699999999999999</v>
      </c>
    </row>
    <row r="4251" spans="5:31" x14ac:dyDescent="0.25">
      <c r="E4251" s="110">
        <f t="shared" si="255"/>
        <v>0.20800000000000016</v>
      </c>
      <c r="F4251" s="110">
        <f>IF('3A-Rail transport'!$AI$56="no"," ",ROUND(E4251,4))</f>
        <v>0.20799999999999999</v>
      </c>
      <c r="G4251" s="110">
        <f>IF('3A-Rail transport'!$AI$57="no"," ",ROUND(E4251,4))</f>
        <v>0.20799999999999999</v>
      </c>
      <c r="H4251" s="110"/>
      <c r="S4251" s="110">
        <f t="shared" si="256"/>
        <v>0.20800000000000016</v>
      </c>
      <c r="T4251" s="110">
        <f>IF('3B-Air transport'!AI$66="no"," ",ROUND(S4251,4))</f>
        <v>0.20799999999999999</v>
      </c>
      <c r="U4251" s="110">
        <f>IF('3B-Air transport'!AI$67="no"," ",ROUND(S4251,4))</f>
        <v>0.20799999999999999</v>
      </c>
      <c r="V4251" s="110">
        <f>IF('3B-Air transport'!AI$68="no"," ",ROUND(S4251,4))</f>
        <v>0.20799999999999999</v>
      </c>
      <c r="W4251" s="110"/>
      <c r="AB4251" s="110">
        <f t="shared" si="257"/>
        <v>0.20800000000000016</v>
      </c>
      <c r="AC4251" s="110">
        <f>IF('3C-Water transport'!AI$56="no"," ",ROUND(AB4251,4))</f>
        <v>0.20799999999999999</v>
      </c>
      <c r="AD4251" s="110">
        <f>IF('3C-Water transport'!AI$57="no"," ",ROUND(AB4251,4))</f>
        <v>0.20799999999999999</v>
      </c>
      <c r="AE4251" s="110">
        <f>IF('3C-Water transport'!AI$58="no"," ",ROUND(AB4251,4))</f>
        <v>0.20799999999999999</v>
      </c>
    </row>
    <row r="4252" spans="5:31" x14ac:dyDescent="0.25">
      <c r="E4252" s="110">
        <f t="shared" si="255"/>
        <v>0.20900000000000016</v>
      </c>
      <c r="F4252" s="110">
        <f>IF('3A-Rail transport'!$AI$56="no"," ",ROUND(E4252,4))</f>
        <v>0.20899999999999999</v>
      </c>
      <c r="G4252" s="110">
        <f>IF('3A-Rail transport'!$AI$57="no"," ",ROUND(E4252,4))</f>
        <v>0.20899999999999999</v>
      </c>
      <c r="H4252" s="110"/>
      <c r="S4252" s="110">
        <f t="shared" si="256"/>
        <v>0.20900000000000016</v>
      </c>
      <c r="T4252" s="110">
        <f>IF('3B-Air transport'!AI$66="no"," ",ROUND(S4252,4))</f>
        <v>0.20899999999999999</v>
      </c>
      <c r="U4252" s="110">
        <f>IF('3B-Air transport'!AI$67="no"," ",ROUND(S4252,4))</f>
        <v>0.20899999999999999</v>
      </c>
      <c r="V4252" s="110">
        <f>IF('3B-Air transport'!AI$68="no"," ",ROUND(S4252,4))</f>
        <v>0.20899999999999999</v>
      </c>
      <c r="W4252" s="110"/>
      <c r="AB4252" s="110">
        <f t="shared" si="257"/>
        <v>0.20900000000000016</v>
      </c>
      <c r="AC4252" s="110">
        <f>IF('3C-Water transport'!AI$56="no"," ",ROUND(AB4252,4))</f>
        <v>0.20899999999999999</v>
      </c>
      <c r="AD4252" s="110">
        <f>IF('3C-Water transport'!AI$57="no"," ",ROUND(AB4252,4))</f>
        <v>0.20899999999999999</v>
      </c>
      <c r="AE4252" s="110">
        <f>IF('3C-Water transport'!AI$58="no"," ",ROUND(AB4252,4))</f>
        <v>0.20899999999999999</v>
      </c>
    </row>
    <row r="4253" spans="5:31" x14ac:dyDescent="0.25">
      <c r="E4253" s="110">
        <f t="shared" si="255"/>
        <v>0.21000000000000016</v>
      </c>
      <c r="F4253" s="110">
        <f>IF('3A-Rail transport'!$AI$56="no"," ",ROUND(E4253,4))</f>
        <v>0.21</v>
      </c>
      <c r="G4253" s="110">
        <f>IF('3A-Rail transport'!$AI$57="no"," ",ROUND(E4253,4))</f>
        <v>0.21</v>
      </c>
      <c r="H4253" s="110"/>
      <c r="S4253" s="110">
        <f t="shared" si="256"/>
        <v>0.21000000000000016</v>
      </c>
      <c r="T4253" s="110">
        <f>IF('3B-Air transport'!AI$66="no"," ",ROUND(S4253,4))</f>
        <v>0.21</v>
      </c>
      <c r="U4253" s="110">
        <f>IF('3B-Air transport'!AI$67="no"," ",ROUND(S4253,4))</f>
        <v>0.21</v>
      </c>
      <c r="V4253" s="110">
        <f>IF('3B-Air transport'!AI$68="no"," ",ROUND(S4253,4))</f>
        <v>0.21</v>
      </c>
      <c r="W4253" s="110"/>
      <c r="AB4253" s="110">
        <f t="shared" si="257"/>
        <v>0.21000000000000016</v>
      </c>
      <c r="AC4253" s="110">
        <f>IF('3C-Water transport'!AI$56="no"," ",ROUND(AB4253,4))</f>
        <v>0.21</v>
      </c>
      <c r="AD4253" s="110">
        <f>IF('3C-Water transport'!AI$57="no"," ",ROUND(AB4253,4))</f>
        <v>0.21</v>
      </c>
      <c r="AE4253" s="110">
        <f>IF('3C-Water transport'!AI$58="no"," ",ROUND(AB4253,4))</f>
        <v>0.21</v>
      </c>
    </row>
    <row r="4254" spans="5:31" x14ac:dyDescent="0.25">
      <c r="E4254" s="110">
        <f t="shared" si="255"/>
        <v>0.21100000000000016</v>
      </c>
      <c r="F4254" s="110">
        <f>IF('3A-Rail transport'!$AI$56="no"," ",ROUND(E4254,4))</f>
        <v>0.21099999999999999</v>
      </c>
      <c r="G4254" s="110">
        <f>IF('3A-Rail transport'!$AI$57="no"," ",ROUND(E4254,4))</f>
        <v>0.21099999999999999</v>
      </c>
      <c r="H4254" s="110"/>
      <c r="S4254" s="110">
        <f t="shared" si="256"/>
        <v>0.21100000000000016</v>
      </c>
      <c r="T4254" s="110">
        <f>IF('3B-Air transport'!AI$66="no"," ",ROUND(S4254,4))</f>
        <v>0.21099999999999999</v>
      </c>
      <c r="U4254" s="110">
        <f>IF('3B-Air transport'!AI$67="no"," ",ROUND(S4254,4))</f>
        <v>0.21099999999999999</v>
      </c>
      <c r="V4254" s="110">
        <f>IF('3B-Air transport'!AI$68="no"," ",ROUND(S4254,4))</f>
        <v>0.21099999999999999</v>
      </c>
      <c r="W4254" s="110"/>
      <c r="AB4254" s="110">
        <f t="shared" si="257"/>
        <v>0.21100000000000016</v>
      </c>
      <c r="AC4254" s="110">
        <f>IF('3C-Water transport'!AI$56="no"," ",ROUND(AB4254,4))</f>
        <v>0.21099999999999999</v>
      </c>
      <c r="AD4254" s="110">
        <f>IF('3C-Water transport'!AI$57="no"," ",ROUND(AB4254,4))</f>
        <v>0.21099999999999999</v>
      </c>
      <c r="AE4254" s="110">
        <f>IF('3C-Water transport'!AI$58="no"," ",ROUND(AB4254,4))</f>
        <v>0.21099999999999999</v>
      </c>
    </row>
    <row r="4255" spans="5:31" x14ac:dyDescent="0.25">
      <c r="E4255" s="110">
        <f t="shared" si="255"/>
        <v>0.21200000000000016</v>
      </c>
      <c r="F4255" s="110">
        <f>IF('3A-Rail transport'!$AI$56="no"," ",ROUND(E4255,4))</f>
        <v>0.21199999999999999</v>
      </c>
      <c r="G4255" s="110">
        <f>IF('3A-Rail transport'!$AI$57="no"," ",ROUND(E4255,4))</f>
        <v>0.21199999999999999</v>
      </c>
      <c r="H4255" s="110"/>
      <c r="S4255" s="110">
        <f t="shared" si="256"/>
        <v>0.21200000000000016</v>
      </c>
      <c r="T4255" s="110">
        <f>IF('3B-Air transport'!AI$66="no"," ",ROUND(S4255,4))</f>
        <v>0.21199999999999999</v>
      </c>
      <c r="U4255" s="110">
        <f>IF('3B-Air transport'!AI$67="no"," ",ROUND(S4255,4))</f>
        <v>0.21199999999999999</v>
      </c>
      <c r="V4255" s="110">
        <f>IF('3B-Air transport'!AI$68="no"," ",ROUND(S4255,4))</f>
        <v>0.21199999999999999</v>
      </c>
      <c r="W4255" s="110"/>
      <c r="AB4255" s="110">
        <f t="shared" si="257"/>
        <v>0.21200000000000016</v>
      </c>
      <c r="AC4255" s="110">
        <f>IF('3C-Water transport'!AI$56="no"," ",ROUND(AB4255,4))</f>
        <v>0.21199999999999999</v>
      </c>
      <c r="AD4255" s="110">
        <f>IF('3C-Water transport'!AI$57="no"," ",ROUND(AB4255,4))</f>
        <v>0.21199999999999999</v>
      </c>
      <c r="AE4255" s="110">
        <f>IF('3C-Water transport'!AI$58="no"," ",ROUND(AB4255,4))</f>
        <v>0.21199999999999999</v>
      </c>
    </row>
    <row r="4256" spans="5:31" x14ac:dyDescent="0.25">
      <c r="E4256" s="110">
        <f t="shared" si="255"/>
        <v>0.21300000000000016</v>
      </c>
      <c r="F4256" s="110">
        <f>IF('3A-Rail transport'!$AI$56="no"," ",ROUND(E4256,4))</f>
        <v>0.21299999999999999</v>
      </c>
      <c r="G4256" s="110">
        <f>IF('3A-Rail transport'!$AI$57="no"," ",ROUND(E4256,4))</f>
        <v>0.21299999999999999</v>
      </c>
      <c r="H4256" s="110"/>
      <c r="S4256" s="110">
        <f t="shared" si="256"/>
        <v>0.21300000000000016</v>
      </c>
      <c r="T4256" s="110">
        <f>IF('3B-Air transport'!AI$66="no"," ",ROUND(S4256,4))</f>
        <v>0.21299999999999999</v>
      </c>
      <c r="U4256" s="110">
        <f>IF('3B-Air transport'!AI$67="no"," ",ROUND(S4256,4))</f>
        <v>0.21299999999999999</v>
      </c>
      <c r="V4256" s="110">
        <f>IF('3B-Air transport'!AI$68="no"," ",ROUND(S4256,4))</f>
        <v>0.21299999999999999</v>
      </c>
      <c r="W4256" s="110"/>
      <c r="AB4256" s="110">
        <f t="shared" si="257"/>
        <v>0.21300000000000016</v>
      </c>
      <c r="AC4256" s="110">
        <f>IF('3C-Water transport'!AI$56="no"," ",ROUND(AB4256,4))</f>
        <v>0.21299999999999999</v>
      </c>
      <c r="AD4256" s="110">
        <f>IF('3C-Water transport'!AI$57="no"," ",ROUND(AB4256,4))</f>
        <v>0.21299999999999999</v>
      </c>
      <c r="AE4256" s="110">
        <f>IF('3C-Water transport'!AI$58="no"," ",ROUND(AB4256,4))</f>
        <v>0.21299999999999999</v>
      </c>
    </row>
    <row r="4257" spans="5:31" x14ac:dyDescent="0.25">
      <c r="E4257" s="110">
        <f t="shared" si="255"/>
        <v>0.21400000000000016</v>
      </c>
      <c r="F4257" s="110">
        <f>IF('3A-Rail transport'!$AI$56="no"," ",ROUND(E4257,4))</f>
        <v>0.214</v>
      </c>
      <c r="G4257" s="110">
        <f>IF('3A-Rail transport'!$AI$57="no"," ",ROUND(E4257,4))</f>
        <v>0.214</v>
      </c>
      <c r="H4257" s="110"/>
      <c r="S4257" s="110">
        <f t="shared" si="256"/>
        <v>0.21400000000000016</v>
      </c>
      <c r="T4257" s="110">
        <f>IF('3B-Air transport'!AI$66="no"," ",ROUND(S4257,4))</f>
        <v>0.214</v>
      </c>
      <c r="U4257" s="110">
        <f>IF('3B-Air transport'!AI$67="no"," ",ROUND(S4257,4))</f>
        <v>0.214</v>
      </c>
      <c r="V4257" s="110">
        <f>IF('3B-Air transport'!AI$68="no"," ",ROUND(S4257,4))</f>
        <v>0.214</v>
      </c>
      <c r="W4257" s="110"/>
      <c r="AB4257" s="110">
        <f t="shared" si="257"/>
        <v>0.21400000000000016</v>
      </c>
      <c r="AC4257" s="110">
        <f>IF('3C-Water transport'!AI$56="no"," ",ROUND(AB4257,4))</f>
        <v>0.214</v>
      </c>
      <c r="AD4257" s="110">
        <f>IF('3C-Water transport'!AI$57="no"," ",ROUND(AB4257,4))</f>
        <v>0.214</v>
      </c>
      <c r="AE4257" s="110">
        <f>IF('3C-Water transport'!AI$58="no"," ",ROUND(AB4257,4))</f>
        <v>0.214</v>
      </c>
    </row>
    <row r="4258" spans="5:31" x14ac:dyDescent="0.25">
      <c r="E4258" s="110">
        <f t="shared" si="255"/>
        <v>0.21500000000000016</v>
      </c>
      <c r="F4258" s="110">
        <f>IF('3A-Rail transport'!$AI$56="no"," ",ROUND(E4258,4))</f>
        <v>0.215</v>
      </c>
      <c r="G4258" s="110">
        <f>IF('3A-Rail transport'!$AI$57="no"," ",ROUND(E4258,4))</f>
        <v>0.215</v>
      </c>
      <c r="H4258" s="110"/>
      <c r="S4258" s="110">
        <f t="shared" si="256"/>
        <v>0.21500000000000016</v>
      </c>
      <c r="T4258" s="110">
        <f>IF('3B-Air transport'!AI$66="no"," ",ROUND(S4258,4))</f>
        <v>0.215</v>
      </c>
      <c r="U4258" s="110">
        <f>IF('3B-Air transport'!AI$67="no"," ",ROUND(S4258,4))</f>
        <v>0.215</v>
      </c>
      <c r="V4258" s="110">
        <f>IF('3B-Air transport'!AI$68="no"," ",ROUND(S4258,4))</f>
        <v>0.215</v>
      </c>
      <c r="W4258" s="110"/>
      <c r="AB4258" s="110">
        <f t="shared" si="257"/>
        <v>0.21500000000000016</v>
      </c>
      <c r="AC4258" s="110">
        <f>IF('3C-Water transport'!AI$56="no"," ",ROUND(AB4258,4))</f>
        <v>0.215</v>
      </c>
      <c r="AD4258" s="110">
        <f>IF('3C-Water transport'!AI$57="no"," ",ROUND(AB4258,4))</f>
        <v>0.215</v>
      </c>
      <c r="AE4258" s="110">
        <f>IF('3C-Water transport'!AI$58="no"," ",ROUND(AB4258,4))</f>
        <v>0.215</v>
      </c>
    </row>
    <row r="4259" spans="5:31" x14ac:dyDescent="0.25">
      <c r="E4259" s="110">
        <f t="shared" si="255"/>
        <v>0.21600000000000016</v>
      </c>
      <c r="F4259" s="110">
        <f>IF('3A-Rail transport'!$AI$56="no"," ",ROUND(E4259,4))</f>
        <v>0.216</v>
      </c>
      <c r="G4259" s="110">
        <f>IF('3A-Rail transport'!$AI$57="no"," ",ROUND(E4259,4))</f>
        <v>0.216</v>
      </c>
      <c r="H4259" s="110"/>
      <c r="S4259" s="110">
        <f t="shared" si="256"/>
        <v>0.21600000000000016</v>
      </c>
      <c r="T4259" s="110">
        <f>IF('3B-Air transport'!AI$66="no"," ",ROUND(S4259,4))</f>
        <v>0.216</v>
      </c>
      <c r="U4259" s="110">
        <f>IF('3B-Air transport'!AI$67="no"," ",ROUND(S4259,4))</f>
        <v>0.216</v>
      </c>
      <c r="V4259" s="110">
        <f>IF('3B-Air transport'!AI$68="no"," ",ROUND(S4259,4))</f>
        <v>0.216</v>
      </c>
      <c r="W4259" s="110"/>
      <c r="AB4259" s="110">
        <f t="shared" si="257"/>
        <v>0.21600000000000016</v>
      </c>
      <c r="AC4259" s="110">
        <f>IF('3C-Water transport'!AI$56="no"," ",ROUND(AB4259,4))</f>
        <v>0.216</v>
      </c>
      <c r="AD4259" s="110">
        <f>IF('3C-Water transport'!AI$57="no"," ",ROUND(AB4259,4))</f>
        <v>0.216</v>
      </c>
      <c r="AE4259" s="110">
        <f>IF('3C-Water transport'!AI$58="no"," ",ROUND(AB4259,4))</f>
        <v>0.216</v>
      </c>
    </row>
    <row r="4260" spans="5:31" x14ac:dyDescent="0.25">
      <c r="E4260" s="110">
        <f t="shared" si="255"/>
        <v>0.21700000000000016</v>
      </c>
      <c r="F4260" s="110">
        <f>IF('3A-Rail transport'!$AI$56="no"," ",ROUND(E4260,4))</f>
        <v>0.217</v>
      </c>
      <c r="G4260" s="110">
        <f>IF('3A-Rail transport'!$AI$57="no"," ",ROUND(E4260,4))</f>
        <v>0.217</v>
      </c>
      <c r="H4260" s="110"/>
      <c r="S4260" s="110">
        <f t="shared" si="256"/>
        <v>0.21700000000000016</v>
      </c>
      <c r="T4260" s="110">
        <f>IF('3B-Air transport'!AI$66="no"," ",ROUND(S4260,4))</f>
        <v>0.217</v>
      </c>
      <c r="U4260" s="110">
        <f>IF('3B-Air transport'!AI$67="no"," ",ROUND(S4260,4))</f>
        <v>0.217</v>
      </c>
      <c r="V4260" s="110">
        <f>IF('3B-Air transport'!AI$68="no"," ",ROUND(S4260,4))</f>
        <v>0.217</v>
      </c>
      <c r="W4260" s="110"/>
      <c r="AB4260" s="110">
        <f t="shared" si="257"/>
        <v>0.21700000000000016</v>
      </c>
      <c r="AC4260" s="110">
        <f>IF('3C-Water transport'!AI$56="no"," ",ROUND(AB4260,4))</f>
        <v>0.217</v>
      </c>
      <c r="AD4260" s="110">
        <f>IF('3C-Water transport'!AI$57="no"," ",ROUND(AB4260,4))</f>
        <v>0.217</v>
      </c>
      <c r="AE4260" s="110">
        <f>IF('3C-Water transport'!AI$58="no"," ",ROUND(AB4260,4))</f>
        <v>0.217</v>
      </c>
    </row>
    <row r="4261" spans="5:31" x14ac:dyDescent="0.25">
      <c r="E4261" s="110">
        <f t="shared" si="255"/>
        <v>0.21800000000000017</v>
      </c>
      <c r="F4261" s="110">
        <f>IF('3A-Rail transport'!$AI$56="no"," ",ROUND(E4261,4))</f>
        <v>0.218</v>
      </c>
      <c r="G4261" s="110">
        <f>IF('3A-Rail transport'!$AI$57="no"," ",ROUND(E4261,4))</f>
        <v>0.218</v>
      </c>
      <c r="H4261" s="110"/>
      <c r="S4261" s="110">
        <f t="shared" si="256"/>
        <v>0.21800000000000017</v>
      </c>
      <c r="T4261" s="110">
        <f>IF('3B-Air transport'!AI$66="no"," ",ROUND(S4261,4))</f>
        <v>0.218</v>
      </c>
      <c r="U4261" s="110">
        <f>IF('3B-Air transport'!AI$67="no"," ",ROUND(S4261,4))</f>
        <v>0.218</v>
      </c>
      <c r="V4261" s="110">
        <f>IF('3B-Air transport'!AI$68="no"," ",ROUND(S4261,4))</f>
        <v>0.218</v>
      </c>
      <c r="W4261" s="110"/>
      <c r="AB4261" s="110">
        <f t="shared" si="257"/>
        <v>0.21800000000000017</v>
      </c>
      <c r="AC4261" s="110">
        <f>IF('3C-Water transport'!AI$56="no"," ",ROUND(AB4261,4))</f>
        <v>0.218</v>
      </c>
      <c r="AD4261" s="110">
        <f>IF('3C-Water transport'!AI$57="no"," ",ROUND(AB4261,4))</f>
        <v>0.218</v>
      </c>
      <c r="AE4261" s="110">
        <f>IF('3C-Water transport'!AI$58="no"," ",ROUND(AB4261,4))</f>
        <v>0.218</v>
      </c>
    </row>
    <row r="4262" spans="5:31" x14ac:dyDescent="0.25">
      <c r="E4262" s="110">
        <f t="shared" si="255"/>
        <v>0.21900000000000017</v>
      </c>
      <c r="F4262" s="110">
        <f>IF('3A-Rail transport'!$AI$56="no"," ",ROUND(E4262,4))</f>
        <v>0.219</v>
      </c>
      <c r="G4262" s="110">
        <f>IF('3A-Rail transport'!$AI$57="no"," ",ROUND(E4262,4))</f>
        <v>0.219</v>
      </c>
      <c r="H4262" s="110"/>
      <c r="S4262" s="110">
        <f t="shared" si="256"/>
        <v>0.21900000000000017</v>
      </c>
      <c r="T4262" s="110">
        <f>IF('3B-Air transport'!AI$66="no"," ",ROUND(S4262,4))</f>
        <v>0.219</v>
      </c>
      <c r="U4262" s="110">
        <f>IF('3B-Air transport'!AI$67="no"," ",ROUND(S4262,4))</f>
        <v>0.219</v>
      </c>
      <c r="V4262" s="110">
        <f>IF('3B-Air transport'!AI$68="no"," ",ROUND(S4262,4))</f>
        <v>0.219</v>
      </c>
      <c r="W4262" s="110"/>
      <c r="AB4262" s="110">
        <f t="shared" si="257"/>
        <v>0.21900000000000017</v>
      </c>
      <c r="AC4262" s="110">
        <f>IF('3C-Water transport'!AI$56="no"," ",ROUND(AB4262,4))</f>
        <v>0.219</v>
      </c>
      <c r="AD4262" s="110">
        <f>IF('3C-Water transport'!AI$57="no"," ",ROUND(AB4262,4))</f>
        <v>0.219</v>
      </c>
      <c r="AE4262" s="110">
        <f>IF('3C-Water transport'!AI$58="no"," ",ROUND(AB4262,4))</f>
        <v>0.219</v>
      </c>
    </row>
    <row r="4263" spans="5:31" x14ac:dyDescent="0.25">
      <c r="E4263" s="110">
        <f t="shared" si="255"/>
        <v>0.22000000000000017</v>
      </c>
      <c r="F4263" s="110">
        <f>IF('3A-Rail transport'!$AI$56="no"," ",ROUND(E4263,4))</f>
        <v>0.22</v>
      </c>
      <c r="G4263" s="110">
        <f>IF('3A-Rail transport'!$AI$57="no"," ",ROUND(E4263,4))</f>
        <v>0.22</v>
      </c>
      <c r="H4263" s="110"/>
      <c r="S4263" s="110">
        <f t="shared" si="256"/>
        <v>0.22000000000000017</v>
      </c>
      <c r="T4263" s="110">
        <f>IF('3B-Air transport'!AI$66="no"," ",ROUND(S4263,4))</f>
        <v>0.22</v>
      </c>
      <c r="U4263" s="110">
        <f>IF('3B-Air transport'!AI$67="no"," ",ROUND(S4263,4))</f>
        <v>0.22</v>
      </c>
      <c r="V4263" s="110">
        <f>IF('3B-Air transport'!AI$68="no"," ",ROUND(S4263,4))</f>
        <v>0.22</v>
      </c>
      <c r="W4263" s="110"/>
      <c r="AB4263" s="110">
        <f t="shared" si="257"/>
        <v>0.22000000000000017</v>
      </c>
      <c r="AC4263" s="110">
        <f>IF('3C-Water transport'!AI$56="no"," ",ROUND(AB4263,4))</f>
        <v>0.22</v>
      </c>
      <c r="AD4263" s="110">
        <f>IF('3C-Water transport'!AI$57="no"," ",ROUND(AB4263,4))</f>
        <v>0.22</v>
      </c>
      <c r="AE4263" s="110">
        <f>IF('3C-Water transport'!AI$58="no"," ",ROUND(AB4263,4))</f>
        <v>0.22</v>
      </c>
    </row>
    <row r="4264" spans="5:31" x14ac:dyDescent="0.25">
      <c r="E4264" s="110">
        <f t="shared" si="255"/>
        <v>0.22100000000000017</v>
      </c>
      <c r="F4264" s="110">
        <f>IF('3A-Rail transport'!$AI$56="no"," ",ROUND(E4264,4))</f>
        <v>0.221</v>
      </c>
      <c r="G4264" s="110">
        <f>IF('3A-Rail transport'!$AI$57="no"," ",ROUND(E4264,4))</f>
        <v>0.221</v>
      </c>
      <c r="H4264" s="110"/>
      <c r="S4264" s="110">
        <f t="shared" si="256"/>
        <v>0.22100000000000017</v>
      </c>
      <c r="T4264" s="110">
        <f>IF('3B-Air transport'!AI$66="no"," ",ROUND(S4264,4))</f>
        <v>0.221</v>
      </c>
      <c r="U4264" s="110">
        <f>IF('3B-Air transport'!AI$67="no"," ",ROUND(S4264,4))</f>
        <v>0.221</v>
      </c>
      <c r="V4264" s="110">
        <f>IF('3B-Air transport'!AI$68="no"," ",ROUND(S4264,4))</f>
        <v>0.221</v>
      </c>
      <c r="W4264" s="110"/>
      <c r="AB4264" s="110">
        <f t="shared" si="257"/>
        <v>0.22100000000000017</v>
      </c>
      <c r="AC4264" s="110">
        <f>IF('3C-Water transport'!AI$56="no"," ",ROUND(AB4264,4))</f>
        <v>0.221</v>
      </c>
      <c r="AD4264" s="110">
        <f>IF('3C-Water transport'!AI$57="no"," ",ROUND(AB4264,4))</f>
        <v>0.221</v>
      </c>
      <c r="AE4264" s="110">
        <f>IF('3C-Water transport'!AI$58="no"," ",ROUND(AB4264,4))</f>
        <v>0.221</v>
      </c>
    </row>
    <row r="4265" spans="5:31" x14ac:dyDescent="0.25">
      <c r="E4265" s="110">
        <f t="shared" si="255"/>
        <v>0.22200000000000017</v>
      </c>
      <c r="F4265" s="110">
        <f>IF('3A-Rail transport'!$AI$56="no"," ",ROUND(E4265,4))</f>
        <v>0.222</v>
      </c>
      <c r="G4265" s="110">
        <f>IF('3A-Rail transport'!$AI$57="no"," ",ROUND(E4265,4))</f>
        <v>0.222</v>
      </c>
      <c r="H4265" s="110"/>
      <c r="S4265" s="110">
        <f t="shared" si="256"/>
        <v>0.22200000000000017</v>
      </c>
      <c r="T4265" s="110">
        <f>IF('3B-Air transport'!AI$66="no"," ",ROUND(S4265,4))</f>
        <v>0.222</v>
      </c>
      <c r="U4265" s="110">
        <f>IF('3B-Air transport'!AI$67="no"," ",ROUND(S4265,4))</f>
        <v>0.222</v>
      </c>
      <c r="V4265" s="110">
        <f>IF('3B-Air transport'!AI$68="no"," ",ROUND(S4265,4))</f>
        <v>0.222</v>
      </c>
      <c r="W4265" s="110"/>
      <c r="AB4265" s="110">
        <f t="shared" si="257"/>
        <v>0.22200000000000017</v>
      </c>
      <c r="AC4265" s="110">
        <f>IF('3C-Water transport'!AI$56="no"," ",ROUND(AB4265,4))</f>
        <v>0.222</v>
      </c>
      <c r="AD4265" s="110">
        <f>IF('3C-Water transport'!AI$57="no"," ",ROUND(AB4265,4))</f>
        <v>0.222</v>
      </c>
      <c r="AE4265" s="110">
        <f>IF('3C-Water transport'!AI$58="no"," ",ROUND(AB4265,4))</f>
        <v>0.222</v>
      </c>
    </row>
    <row r="4266" spans="5:31" x14ac:dyDescent="0.25">
      <c r="E4266" s="110">
        <f t="shared" si="255"/>
        <v>0.22300000000000017</v>
      </c>
      <c r="F4266" s="110">
        <f>IF('3A-Rail transport'!$AI$56="no"," ",ROUND(E4266,4))</f>
        <v>0.223</v>
      </c>
      <c r="G4266" s="110">
        <f>IF('3A-Rail transport'!$AI$57="no"," ",ROUND(E4266,4))</f>
        <v>0.223</v>
      </c>
      <c r="H4266" s="110"/>
      <c r="S4266" s="110">
        <f t="shared" si="256"/>
        <v>0.22300000000000017</v>
      </c>
      <c r="T4266" s="110">
        <f>IF('3B-Air transport'!AI$66="no"," ",ROUND(S4266,4))</f>
        <v>0.223</v>
      </c>
      <c r="U4266" s="110">
        <f>IF('3B-Air transport'!AI$67="no"," ",ROUND(S4266,4))</f>
        <v>0.223</v>
      </c>
      <c r="V4266" s="110">
        <f>IF('3B-Air transport'!AI$68="no"," ",ROUND(S4266,4))</f>
        <v>0.223</v>
      </c>
      <c r="W4266" s="110"/>
      <c r="AB4266" s="110">
        <f t="shared" si="257"/>
        <v>0.22300000000000017</v>
      </c>
      <c r="AC4266" s="110">
        <f>IF('3C-Water transport'!AI$56="no"," ",ROUND(AB4266,4))</f>
        <v>0.223</v>
      </c>
      <c r="AD4266" s="110">
        <f>IF('3C-Water transport'!AI$57="no"," ",ROUND(AB4266,4))</f>
        <v>0.223</v>
      </c>
      <c r="AE4266" s="110">
        <f>IF('3C-Water transport'!AI$58="no"," ",ROUND(AB4266,4))</f>
        <v>0.223</v>
      </c>
    </row>
    <row r="4267" spans="5:31" x14ac:dyDescent="0.25">
      <c r="E4267" s="110">
        <f t="shared" si="255"/>
        <v>0.22400000000000017</v>
      </c>
      <c r="F4267" s="110">
        <f>IF('3A-Rail transport'!$AI$56="no"," ",ROUND(E4267,4))</f>
        <v>0.224</v>
      </c>
      <c r="G4267" s="110">
        <f>IF('3A-Rail transport'!$AI$57="no"," ",ROUND(E4267,4))</f>
        <v>0.224</v>
      </c>
      <c r="H4267" s="110"/>
      <c r="S4267" s="110">
        <f t="shared" si="256"/>
        <v>0.22400000000000017</v>
      </c>
      <c r="T4267" s="110">
        <f>IF('3B-Air transport'!AI$66="no"," ",ROUND(S4267,4))</f>
        <v>0.224</v>
      </c>
      <c r="U4267" s="110">
        <f>IF('3B-Air transport'!AI$67="no"," ",ROUND(S4267,4))</f>
        <v>0.224</v>
      </c>
      <c r="V4267" s="110">
        <f>IF('3B-Air transport'!AI$68="no"," ",ROUND(S4267,4))</f>
        <v>0.224</v>
      </c>
      <c r="W4267" s="110"/>
      <c r="AB4267" s="110">
        <f t="shared" si="257"/>
        <v>0.22400000000000017</v>
      </c>
      <c r="AC4267" s="110">
        <f>IF('3C-Water transport'!AI$56="no"," ",ROUND(AB4267,4))</f>
        <v>0.224</v>
      </c>
      <c r="AD4267" s="110">
        <f>IF('3C-Water transport'!AI$57="no"," ",ROUND(AB4267,4))</f>
        <v>0.224</v>
      </c>
      <c r="AE4267" s="110">
        <f>IF('3C-Water transport'!AI$58="no"," ",ROUND(AB4267,4))</f>
        <v>0.224</v>
      </c>
    </row>
    <row r="4268" spans="5:31" x14ac:dyDescent="0.25">
      <c r="E4268" s="110">
        <f t="shared" si="255"/>
        <v>0.22500000000000017</v>
      </c>
      <c r="F4268" s="110">
        <f>IF('3A-Rail transport'!$AI$56="no"," ",ROUND(E4268,4))</f>
        <v>0.22500000000000001</v>
      </c>
      <c r="G4268" s="110">
        <f>IF('3A-Rail transport'!$AI$57="no"," ",ROUND(E4268,4))</f>
        <v>0.22500000000000001</v>
      </c>
      <c r="H4268" s="110"/>
      <c r="S4268" s="110">
        <f t="shared" si="256"/>
        <v>0.22500000000000017</v>
      </c>
      <c r="T4268" s="110">
        <f>IF('3B-Air transport'!AI$66="no"," ",ROUND(S4268,4))</f>
        <v>0.22500000000000001</v>
      </c>
      <c r="U4268" s="110">
        <f>IF('3B-Air transport'!AI$67="no"," ",ROUND(S4268,4))</f>
        <v>0.22500000000000001</v>
      </c>
      <c r="V4268" s="110">
        <f>IF('3B-Air transport'!AI$68="no"," ",ROUND(S4268,4))</f>
        <v>0.22500000000000001</v>
      </c>
      <c r="W4268" s="110"/>
      <c r="AB4268" s="110">
        <f t="shared" si="257"/>
        <v>0.22500000000000017</v>
      </c>
      <c r="AC4268" s="110">
        <f>IF('3C-Water transport'!AI$56="no"," ",ROUND(AB4268,4))</f>
        <v>0.22500000000000001</v>
      </c>
      <c r="AD4268" s="110">
        <f>IF('3C-Water transport'!AI$57="no"," ",ROUND(AB4268,4))</f>
        <v>0.22500000000000001</v>
      </c>
      <c r="AE4268" s="110">
        <f>IF('3C-Water transport'!AI$58="no"," ",ROUND(AB4268,4))</f>
        <v>0.22500000000000001</v>
      </c>
    </row>
    <row r="4269" spans="5:31" x14ac:dyDescent="0.25">
      <c r="E4269" s="110">
        <f t="shared" si="255"/>
        <v>0.22600000000000017</v>
      </c>
      <c r="F4269" s="110">
        <f>IF('3A-Rail transport'!$AI$56="no"," ",ROUND(E4269,4))</f>
        <v>0.22600000000000001</v>
      </c>
      <c r="G4269" s="110">
        <f>IF('3A-Rail transport'!$AI$57="no"," ",ROUND(E4269,4))</f>
        <v>0.22600000000000001</v>
      </c>
      <c r="H4269" s="110"/>
      <c r="S4269" s="110">
        <f t="shared" si="256"/>
        <v>0.22600000000000017</v>
      </c>
      <c r="T4269" s="110">
        <f>IF('3B-Air transport'!AI$66="no"," ",ROUND(S4269,4))</f>
        <v>0.22600000000000001</v>
      </c>
      <c r="U4269" s="110">
        <f>IF('3B-Air transport'!AI$67="no"," ",ROUND(S4269,4))</f>
        <v>0.22600000000000001</v>
      </c>
      <c r="V4269" s="110">
        <f>IF('3B-Air transport'!AI$68="no"," ",ROUND(S4269,4))</f>
        <v>0.22600000000000001</v>
      </c>
      <c r="W4269" s="110"/>
      <c r="AB4269" s="110">
        <f t="shared" si="257"/>
        <v>0.22600000000000017</v>
      </c>
      <c r="AC4269" s="110">
        <f>IF('3C-Water transport'!AI$56="no"," ",ROUND(AB4269,4))</f>
        <v>0.22600000000000001</v>
      </c>
      <c r="AD4269" s="110">
        <f>IF('3C-Water transport'!AI$57="no"," ",ROUND(AB4269,4))</f>
        <v>0.22600000000000001</v>
      </c>
      <c r="AE4269" s="110">
        <f>IF('3C-Water transport'!AI$58="no"," ",ROUND(AB4269,4))</f>
        <v>0.22600000000000001</v>
      </c>
    </row>
    <row r="4270" spans="5:31" x14ac:dyDescent="0.25">
      <c r="E4270" s="110">
        <f t="shared" si="255"/>
        <v>0.22700000000000017</v>
      </c>
      <c r="F4270" s="110">
        <f>IF('3A-Rail transport'!$AI$56="no"," ",ROUND(E4270,4))</f>
        <v>0.22700000000000001</v>
      </c>
      <c r="G4270" s="110">
        <f>IF('3A-Rail transport'!$AI$57="no"," ",ROUND(E4270,4))</f>
        <v>0.22700000000000001</v>
      </c>
      <c r="H4270" s="110"/>
      <c r="S4270" s="110">
        <f t="shared" si="256"/>
        <v>0.22700000000000017</v>
      </c>
      <c r="T4270" s="110">
        <f>IF('3B-Air transport'!AI$66="no"," ",ROUND(S4270,4))</f>
        <v>0.22700000000000001</v>
      </c>
      <c r="U4270" s="110">
        <f>IF('3B-Air transport'!AI$67="no"," ",ROUND(S4270,4))</f>
        <v>0.22700000000000001</v>
      </c>
      <c r="V4270" s="110">
        <f>IF('3B-Air transport'!AI$68="no"," ",ROUND(S4270,4))</f>
        <v>0.22700000000000001</v>
      </c>
      <c r="W4270" s="110"/>
      <c r="AB4270" s="110">
        <f t="shared" si="257"/>
        <v>0.22700000000000017</v>
      </c>
      <c r="AC4270" s="110">
        <f>IF('3C-Water transport'!AI$56="no"," ",ROUND(AB4270,4))</f>
        <v>0.22700000000000001</v>
      </c>
      <c r="AD4270" s="110">
        <f>IF('3C-Water transport'!AI$57="no"," ",ROUND(AB4270,4))</f>
        <v>0.22700000000000001</v>
      </c>
      <c r="AE4270" s="110">
        <f>IF('3C-Water transport'!AI$58="no"," ",ROUND(AB4270,4))</f>
        <v>0.22700000000000001</v>
      </c>
    </row>
    <row r="4271" spans="5:31" x14ac:dyDescent="0.25">
      <c r="E4271" s="110">
        <f t="shared" si="255"/>
        <v>0.22800000000000017</v>
      </c>
      <c r="F4271" s="110">
        <f>IF('3A-Rail transport'!$AI$56="no"," ",ROUND(E4271,4))</f>
        <v>0.22800000000000001</v>
      </c>
      <c r="G4271" s="110">
        <f>IF('3A-Rail transport'!$AI$57="no"," ",ROUND(E4271,4))</f>
        <v>0.22800000000000001</v>
      </c>
      <c r="H4271" s="110"/>
      <c r="S4271" s="110">
        <f t="shared" si="256"/>
        <v>0.22800000000000017</v>
      </c>
      <c r="T4271" s="110">
        <f>IF('3B-Air transport'!AI$66="no"," ",ROUND(S4271,4))</f>
        <v>0.22800000000000001</v>
      </c>
      <c r="U4271" s="110">
        <f>IF('3B-Air transport'!AI$67="no"," ",ROUND(S4271,4))</f>
        <v>0.22800000000000001</v>
      </c>
      <c r="V4271" s="110">
        <f>IF('3B-Air transport'!AI$68="no"," ",ROUND(S4271,4))</f>
        <v>0.22800000000000001</v>
      </c>
      <c r="W4271" s="110"/>
      <c r="AB4271" s="110">
        <f t="shared" si="257"/>
        <v>0.22800000000000017</v>
      </c>
      <c r="AC4271" s="110">
        <f>IF('3C-Water transport'!AI$56="no"," ",ROUND(AB4271,4))</f>
        <v>0.22800000000000001</v>
      </c>
      <c r="AD4271" s="110">
        <f>IF('3C-Water transport'!AI$57="no"," ",ROUND(AB4271,4))</f>
        <v>0.22800000000000001</v>
      </c>
      <c r="AE4271" s="110">
        <f>IF('3C-Water transport'!AI$58="no"," ",ROUND(AB4271,4))</f>
        <v>0.22800000000000001</v>
      </c>
    </row>
    <row r="4272" spans="5:31" x14ac:dyDescent="0.25">
      <c r="E4272" s="110">
        <f t="shared" si="255"/>
        <v>0.22900000000000018</v>
      </c>
      <c r="F4272" s="110">
        <f>IF('3A-Rail transport'!$AI$56="no"," ",ROUND(E4272,4))</f>
        <v>0.22900000000000001</v>
      </c>
      <c r="G4272" s="110">
        <f>IF('3A-Rail transport'!$AI$57="no"," ",ROUND(E4272,4))</f>
        <v>0.22900000000000001</v>
      </c>
      <c r="H4272" s="110"/>
      <c r="S4272" s="110">
        <f t="shared" si="256"/>
        <v>0.22900000000000018</v>
      </c>
      <c r="T4272" s="110">
        <f>IF('3B-Air transport'!AI$66="no"," ",ROUND(S4272,4))</f>
        <v>0.22900000000000001</v>
      </c>
      <c r="U4272" s="110">
        <f>IF('3B-Air transport'!AI$67="no"," ",ROUND(S4272,4))</f>
        <v>0.22900000000000001</v>
      </c>
      <c r="V4272" s="110">
        <f>IF('3B-Air transport'!AI$68="no"," ",ROUND(S4272,4))</f>
        <v>0.22900000000000001</v>
      </c>
      <c r="W4272" s="110"/>
      <c r="AB4272" s="110">
        <f t="shared" si="257"/>
        <v>0.22900000000000018</v>
      </c>
      <c r="AC4272" s="110">
        <f>IF('3C-Water transport'!AI$56="no"," ",ROUND(AB4272,4))</f>
        <v>0.22900000000000001</v>
      </c>
      <c r="AD4272" s="110">
        <f>IF('3C-Water transport'!AI$57="no"," ",ROUND(AB4272,4))</f>
        <v>0.22900000000000001</v>
      </c>
      <c r="AE4272" s="110">
        <f>IF('3C-Water transport'!AI$58="no"," ",ROUND(AB4272,4))</f>
        <v>0.22900000000000001</v>
      </c>
    </row>
    <row r="4273" spans="5:31" x14ac:dyDescent="0.25">
      <c r="E4273" s="110">
        <f t="shared" si="255"/>
        <v>0.23000000000000018</v>
      </c>
      <c r="F4273" s="110">
        <f>IF('3A-Rail transport'!$AI$56="no"," ",ROUND(E4273,4))</f>
        <v>0.23</v>
      </c>
      <c r="G4273" s="110">
        <f>IF('3A-Rail transport'!$AI$57="no"," ",ROUND(E4273,4))</f>
        <v>0.23</v>
      </c>
      <c r="H4273" s="110"/>
      <c r="S4273" s="110">
        <f t="shared" si="256"/>
        <v>0.23000000000000018</v>
      </c>
      <c r="T4273" s="110">
        <f>IF('3B-Air transport'!AI$66="no"," ",ROUND(S4273,4))</f>
        <v>0.23</v>
      </c>
      <c r="U4273" s="110">
        <f>IF('3B-Air transport'!AI$67="no"," ",ROUND(S4273,4))</f>
        <v>0.23</v>
      </c>
      <c r="V4273" s="110">
        <f>IF('3B-Air transport'!AI$68="no"," ",ROUND(S4273,4))</f>
        <v>0.23</v>
      </c>
      <c r="W4273" s="110"/>
      <c r="AB4273" s="110">
        <f t="shared" si="257"/>
        <v>0.23000000000000018</v>
      </c>
      <c r="AC4273" s="110">
        <f>IF('3C-Water transport'!AI$56="no"," ",ROUND(AB4273,4))</f>
        <v>0.23</v>
      </c>
      <c r="AD4273" s="110">
        <f>IF('3C-Water transport'!AI$57="no"," ",ROUND(AB4273,4))</f>
        <v>0.23</v>
      </c>
      <c r="AE4273" s="110">
        <f>IF('3C-Water transport'!AI$58="no"," ",ROUND(AB4273,4))</f>
        <v>0.23</v>
      </c>
    </row>
    <row r="4274" spans="5:31" x14ac:dyDescent="0.25">
      <c r="E4274" s="110">
        <f t="shared" si="255"/>
        <v>0.23100000000000018</v>
      </c>
      <c r="F4274" s="110">
        <f>IF('3A-Rail transport'!$AI$56="no"," ",ROUND(E4274,4))</f>
        <v>0.23100000000000001</v>
      </c>
      <c r="G4274" s="110">
        <f>IF('3A-Rail transport'!$AI$57="no"," ",ROUND(E4274,4))</f>
        <v>0.23100000000000001</v>
      </c>
      <c r="H4274" s="110"/>
      <c r="S4274" s="110">
        <f t="shared" si="256"/>
        <v>0.23100000000000018</v>
      </c>
      <c r="T4274" s="110">
        <f>IF('3B-Air transport'!AI$66="no"," ",ROUND(S4274,4))</f>
        <v>0.23100000000000001</v>
      </c>
      <c r="U4274" s="110">
        <f>IF('3B-Air transport'!AI$67="no"," ",ROUND(S4274,4))</f>
        <v>0.23100000000000001</v>
      </c>
      <c r="V4274" s="110">
        <f>IF('3B-Air transport'!AI$68="no"," ",ROUND(S4274,4))</f>
        <v>0.23100000000000001</v>
      </c>
      <c r="W4274" s="110"/>
      <c r="AB4274" s="110">
        <f t="shared" si="257"/>
        <v>0.23100000000000018</v>
      </c>
      <c r="AC4274" s="110">
        <f>IF('3C-Water transport'!AI$56="no"," ",ROUND(AB4274,4))</f>
        <v>0.23100000000000001</v>
      </c>
      <c r="AD4274" s="110">
        <f>IF('3C-Water transport'!AI$57="no"," ",ROUND(AB4274,4))</f>
        <v>0.23100000000000001</v>
      </c>
      <c r="AE4274" s="110">
        <f>IF('3C-Water transport'!AI$58="no"," ",ROUND(AB4274,4))</f>
        <v>0.23100000000000001</v>
      </c>
    </row>
    <row r="4275" spans="5:31" x14ac:dyDescent="0.25">
      <c r="E4275" s="110">
        <f t="shared" si="255"/>
        <v>0.23200000000000018</v>
      </c>
      <c r="F4275" s="110">
        <f>IF('3A-Rail transport'!$AI$56="no"," ",ROUND(E4275,4))</f>
        <v>0.23200000000000001</v>
      </c>
      <c r="G4275" s="110">
        <f>IF('3A-Rail transport'!$AI$57="no"," ",ROUND(E4275,4))</f>
        <v>0.23200000000000001</v>
      </c>
      <c r="H4275" s="110"/>
      <c r="S4275" s="110">
        <f t="shared" si="256"/>
        <v>0.23200000000000018</v>
      </c>
      <c r="T4275" s="110">
        <f>IF('3B-Air transport'!AI$66="no"," ",ROUND(S4275,4))</f>
        <v>0.23200000000000001</v>
      </c>
      <c r="U4275" s="110">
        <f>IF('3B-Air transport'!AI$67="no"," ",ROUND(S4275,4))</f>
        <v>0.23200000000000001</v>
      </c>
      <c r="V4275" s="110">
        <f>IF('3B-Air transport'!AI$68="no"," ",ROUND(S4275,4))</f>
        <v>0.23200000000000001</v>
      </c>
      <c r="W4275" s="110"/>
      <c r="AB4275" s="110">
        <f t="shared" si="257"/>
        <v>0.23200000000000018</v>
      </c>
      <c r="AC4275" s="110">
        <f>IF('3C-Water transport'!AI$56="no"," ",ROUND(AB4275,4))</f>
        <v>0.23200000000000001</v>
      </c>
      <c r="AD4275" s="110">
        <f>IF('3C-Water transport'!AI$57="no"," ",ROUND(AB4275,4))</f>
        <v>0.23200000000000001</v>
      </c>
      <c r="AE4275" s="110">
        <f>IF('3C-Water transport'!AI$58="no"," ",ROUND(AB4275,4))</f>
        <v>0.23200000000000001</v>
      </c>
    </row>
    <row r="4276" spans="5:31" x14ac:dyDescent="0.25">
      <c r="E4276" s="110">
        <f t="shared" si="255"/>
        <v>0.23300000000000018</v>
      </c>
      <c r="F4276" s="110">
        <f>IF('3A-Rail transport'!$AI$56="no"," ",ROUND(E4276,4))</f>
        <v>0.23300000000000001</v>
      </c>
      <c r="G4276" s="110">
        <f>IF('3A-Rail transport'!$AI$57="no"," ",ROUND(E4276,4))</f>
        <v>0.23300000000000001</v>
      </c>
      <c r="H4276" s="110"/>
      <c r="S4276" s="110">
        <f t="shared" si="256"/>
        <v>0.23300000000000018</v>
      </c>
      <c r="T4276" s="110">
        <f>IF('3B-Air transport'!AI$66="no"," ",ROUND(S4276,4))</f>
        <v>0.23300000000000001</v>
      </c>
      <c r="U4276" s="110">
        <f>IF('3B-Air transport'!AI$67="no"," ",ROUND(S4276,4))</f>
        <v>0.23300000000000001</v>
      </c>
      <c r="V4276" s="110">
        <f>IF('3B-Air transport'!AI$68="no"," ",ROUND(S4276,4))</f>
        <v>0.23300000000000001</v>
      </c>
      <c r="W4276" s="110"/>
      <c r="AB4276" s="110">
        <f t="shared" si="257"/>
        <v>0.23300000000000018</v>
      </c>
      <c r="AC4276" s="110">
        <f>IF('3C-Water transport'!AI$56="no"," ",ROUND(AB4276,4))</f>
        <v>0.23300000000000001</v>
      </c>
      <c r="AD4276" s="110">
        <f>IF('3C-Water transport'!AI$57="no"," ",ROUND(AB4276,4))</f>
        <v>0.23300000000000001</v>
      </c>
      <c r="AE4276" s="110">
        <f>IF('3C-Water transport'!AI$58="no"," ",ROUND(AB4276,4))</f>
        <v>0.23300000000000001</v>
      </c>
    </row>
    <row r="4277" spans="5:31" x14ac:dyDescent="0.25">
      <c r="E4277" s="110">
        <f t="shared" si="255"/>
        <v>0.23400000000000018</v>
      </c>
      <c r="F4277" s="110">
        <f>IF('3A-Rail transport'!$AI$56="no"," ",ROUND(E4277,4))</f>
        <v>0.23400000000000001</v>
      </c>
      <c r="G4277" s="110">
        <f>IF('3A-Rail transport'!$AI$57="no"," ",ROUND(E4277,4))</f>
        <v>0.23400000000000001</v>
      </c>
      <c r="H4277" s="110"/>
      <c r="S4277" s="110">
        <f t="shared" si="256"/>
        <v>0.23400000000000018</v>
      </c>
      <c r="T4277" s="110">
        <f>IF('3B-Air transport'!AI$66="no"," ",ROUND(S4277,4))</f>
        <v>0.23400000000000001</v>
      </c>
      <c r="U4277" s="110">
        <f>IF('3B-Air transport'!AI$67="no"," ",ROUND(S4277,4))</f>
        <v>0.23400000000000001</v>
      </c>
      <c r="V4277" s="110">
        <f>IF('3B-Air transport'!AI$68="no"," ",ROUND(S4277,4))</f>
        <v>0.23400000000000001</v>
      </c>
      <c r="W4277" s="110"/>
      <c r="AB4277" s="110">
        <f t="shared" si="257"/>
        <v>0.23400000000000018</v>
      </c>
      <c r="AC4277" s="110">
        <f>IF('3C-Water transport'!AI$56="no"," ",ROUND(AB4277,4))</f>
        <v>0.23400000000000001</v>
      </c>
      <c r="AD4277" s="110">
        <f>IF('3C-Water transport'!AI$57="no"," ",ROUND(AB4277,4))</f>
        <v>0.23400000000000001</v>
      </c>
      <c r="AE4277" s="110">
        <f>IF('3C-Water transport'!AI$58="no"," ",ROUND(AB4277,4))</f>
        <v>0.23400000000000001</v>
      </c>
    </row>
    <row r="4278" spans="5:31" x14ac:dyDescent="0.25">
      <c r="E4278" s="110">
        <f t="shared" si="255"/>
        <v>0.23500000000000018</v>
      </c>
      <c r="F4278" s="110">
        <f>IF('3A-Rail transport'!$AI$56="no"," ",ROUND(E4278,4))</f>
        <v>0.23499999999999999</v>
      </c>
      <c r="G4278" s="110">
        <f>IF('3A-Rail transport'!$AI$57="no"," ",ROUND(E4278,4))</f>
        <v>0.23499999999999999</v>
      </c>
      <c r="H4278" s="110"/>
      <c r="S4278" s="110">
        <f t="shared" si="256"/>
        <v>0.23500000000000018</v>
      </c>
      <c r="T4278" s="110">
        <f>IF('3B-Air transport'!AI$66="no"," ",ROUND(S4278,4))</f>
        <v>0.23499999999999999</v>
      </c>
      <c r="U4278" s="110">
        <f>IF('3B-Air transport'!AI$67="no"," ",ROUND(S4278,4))</f>
        <v>0.23499999999999999</v>
      </c>
      <c r="V4278" s="110">
        <f>IF('3B-Air transport'!AI$68="no"," ",ROUND(S4278,4))</f>
        <v>0.23499999999999999</v>
      </c>
      <c r="W4278" s="110"/>
      <c r="AB4278" s="110">
        <f t="shared" si="257"/>
        <v>0.23500000000000018</v>
      </c>
      <c r="AC4278" s="110">
        <f>IF('3C-Water transport'!AI$56="no"," ",ROUND(AB4278,4))</f>
        <v>0.23499999999999999</v>
      </c>
      <c r="AD4278" s="110">
        <f>IF('3C-Water transport'!AI$57="no"," ",ROUND(AB4278,4))</f>
        <v>0.23499999999999999</v>
      </c>
      <c r="AE4278" s="110">
        <f>IF('3C-Water transport'!AI$58="no"," ",ROUND(AB4278,4))</f>
        <v>0.23499999999999999</v>
      </c>
    </row>
    <row r="4279" spans="5:31" x14ac:dyDescent="0.25">
      <c r="E4279" s="110">
        <f t="shared" si="255"/>
        <v>0.23600000000000018</v>
      </c>
      <c r="F4279" s="110">
        <f>IF('3A-Rail transport'!$AI$56="no"," ",ROUND(E4279,4))</f>
        <v>0.23599999999999999</v>
      </c>
      <c r="G4279" s="110">
        <f>IF('3A-Rail transport'!$AI$57="no"," ",ROUND(E4279,4))</f>
        <v>0.23599999999999999</v>
      </c>
      <c r="H4279" s="110"/>
      <c r="S4279" s="110">
        <f t="shared" si="256"/>
        <v>0.23600000000000018</v>
      </c>
      <c r="T4279" s="110">
        <f>IF('3B-Air transport'!AI$66="no"," ",ROUND(S4279,4))</f>
        <v>0.23599999999999999</v>
      </c>
      <c r="U4279" s="110">
        <f>IF('3B-Air transport'!AI$67="no"," ",ROUND(S4279,4))</f>
        <v>0.23599999999999999</v>
      </c>
      <c r="V4279" s="110">
        <f>IF('3B-Air transport'!AI$68="no"," ",ROUND(S4279,4))</f>
        <v>0.23599999999999999</v>
      </c>
      <c r="W4279" s="110"/>
      <c r="AB4279" s="110">
        <f t="shared" si="257"/>
        <v>0.23600000000000018</v>
      </c>
      <c r="AC4279" s="110">
        <f>IF('3C-Water transport'!AI$56="no"," ",ROUND(AB4279,4))</f>
        <v>0.23599999999999999</v>
      </c>
      <c r="AD4279" s="110">
        <f>IF('3C-Water transport'!AI$57="no"," ",ROUND(AB4279,4))</f>
        <v>0.23599999999999999</v>
      </c>
      <c r="AE4279" s="110">
        <f>IF('3C-Water transport'!AI$58="no"," ",ROUND(AB4279,4))</f>
        <v>0.23599999999999999</v>
      </c>
    </row>
    <row r="4280" spans="5:31" x14ac:dyDescent="0.25">
      <c r="E4280" s="110">
        <f t="shared" si="255"/>
        <v>0.23700000000000018</v>
      </c>
      <c r="F4280" s="110">
        <f>IF('3A-Rail transport'!$AI$56="no"," ",ROUND(E4280,4))</f>
        <v>0.23699999999999999</v>
      </c>
      <c r="G4280" s="110">
        <f>IF('3A-Rail transport'!$AI$57="no"," ",ROUND(E4280,4))</f>
        <v>0.23699999999999999</v>
      </c>
      <c r="H4280" s="110"/>
      <c r="S4280" s="110">
        <f t="shared" si="256"/>
        <v>0.23700000000000018</v>
      </c>
      <c r="T4280" s="110">
        <f>IF('3B-Air transport'!AI$66="no"," ",ROUND(S4280,4))</f>
        <v>0.23699999999999999</v>
      </c>
      <c r="U4280" s="110">
        <f>IF('3B-Air transport'!AI$67="no"," ",ROUND(S4280,4))</f>
        <v>0.23699999999999999</v>
      </c>
      <c r="V4280" s="110">
        <f>IF('3B-Air transport'!AI$68="no"," ",ROUND(S4280,4))</f>
        <v>0.23699999999999999</v>
      </c>
      <c r="W4280" s="110"/>
      <c r="AB4280" s="110">
        <f t="shared" si="257"/>
        <v>0.23700000000000018</v>
      </c>
      <c r="AC4280" s="110">
        <f>IF('3C-Water transport'!AI$56="no"," ",ROUND(AB4280,4))</f>
        <v>0.23699999999999999</v>
      </c>
      <c r="AD4280" s="110">
        <f>IF('3C-Water transport'!AI$57="no"," ",ROUND(AB4280,4))</f>
        <v>0.23699999999999999</v>
      </c>
      <c r="AE4280" s="110">
        <f>IF('3C-Water transport'!AI$58="no"," ",ROUND(AB4280,4))</f>
        <v>0.23699999999999999</v>
      </c>
    </row>
    <row r="4281" spans="5:31" x14ac:dyDescent="0.25">
      <c r="E4281" s="110">
        <f t="shared" si="255"/>
        <v>0.23800000000000018</v>
      </c>
      <c r="F4281" s="110">
        <f>IF('3A-Rail transport'!$AI$56="no"," ",ROUND(E4281,4))</f>
        <v>0.23799999999999999</v>
      </c>
      <c r="G4281" s="110">
        <f>IF('3A-Rail transport'!$AI$57="no"," ",ROUND(E4281,4))</f>
        <v>0.23799999999999999</v>
      </c>
      <c r="H4281" s="110"/>
      <c r="S4281" s="110">
        <f t="shared" si="256"/>
        <v>0.23800000000000018</v>
      </c>
      <c r="T4281" s="110">
        <f>IF('3B-Air transport'!AI$66="no"," ",ROUND(S4281,4))</f>
        <v>0.23799999999999999</v>
      </c>
      <c r="U4281" s="110">
        <f>IF('3B-Air transport'!AI$67="no"," ",ROUND(S4281,4))</f>
        <v>0.23799999999999999</v>
      </c>
      <c r="V4281" s="110">
        <f>IF('3B-Air transport'!AI$68="no"," ",ROUND(S4281,4))</f>
        <v>0.23799999999999999</v>
      </c>
      <c r="W4281" s="110"/>
      <c r="AB4281" s="110">
        <f t="shared" si="257"/>
        <v>0.23800000000000018</v>
      </c>
      <c r="AC4281" s="110">
        <f>IF('3C-Water transport'!AI$56="no"," ",ROUND(AB4281,4))</f>
        <v>0.23799999999999999</v>
      </c>
      <c r="AD4281" s="110">
        <f>IF('3C-Water transport'!AI$57="no"," ",ROUND(AB4281,4))</f>
        <v>0.23799999999999999</v>
      </c>
      <c r="AE4281" s="110">
        <f>IF('3C-Water transport'!AI$58="no"," ",ROUND(AB4281,4))</f>
        <v>0.23799999999999999</v>
      </c>
    </row>
    <row r="4282" spans="5:31" x14ac:dyDescent="0.25">
      <c r="E4282" s="110">
        <f t="shared" si="255"/>
        <v>0.23900000000000018</v>
      </c>
      <c r="F4282" s="110">
        <f>IF('3A-Rail transport'!$AI$56="no"," ",ROUND(E4282,4))</f>
        <v>0.23899999999999999</v>
      </c>
      <c r="G4282" s="110">
        <f>IF('3A-Rail transport'!$AI$57="no"," ",ROUND(E4282,4))</f>
        <v>0.23899999999999999</v>
      </c>
      <c r="H4282" s="110"/>
      <c r="S4282" s="110">
        <f t="shared" si="256"/>
        <v>0.23900000000000018</v>
      </c>
      <c r="T4282" s="110">
        <f>IF('3B-Air transport'!AI$66="no"," ",ROUND(S4282,4))</f>
        <v>0.23899999999999999</v>
      </c>
      <c r="U4282" s="110">
        <f>IF('3B-Air transport'!AI$67="no"," ",ROUND(S4282,4))</f>
        <v>0.23899999999999999</v>
      </c>
      <c r="V4282" s="110">
        <f>IF('3B-Air transport'!AI$68="no"," ",ROUND(S4282,4))</f>
        <v>0.23899999999999999</v>
      </c>
      <c r="W4282" s="110"/>
      <c r="AB4282" s="110">
        <f t="shared" si="257"/>
        <v>0.23900000000000018</v>
      </c>
      <c r="AC4282" s="110">
        <f>IF('3C-Water transport'!AI$56="no"," ",ROUND(AB4282,4))</f>
        <v>0.23899999999999999</v>
      </c>
      <c r="AD4282" s="110">
        <f>IF('3C-Water transport'!AI$57="no"," ",ROUND(AB4282,4))</f>
        <v>0.23899999999999999</v>
      </c>
      <c r="AE4282" s="110">
        <f>IF('3C-Water transport'!AI$58="no"," ",ROUND(AB4282,4))</f>
        <v>0.23899999999999999</v>
      </c>
    </row>
    <row r="4283" spans="5:31" x14ac:dyDescent="0.25">
      <c r="E4283" s="110">
        <f t="shared" si="255"/>
        <v>0.24000000000000019</v>
      </c>
      <c r="F4283" s="110">
        <f>IF('3A-Rail transport'!$AI$56="no"," ",ROUND(E4283,4))</f>
        <v>0.24</v>
      </c>
      <c r="G4283" s="110">
        <f>IF('3A-Rail transport'!$AI$57="no"," ",ROUND(E4283,4))</f>
        <v>0.24</v>
      </c>
      <c r="H4283" s="110"/>
      <c r="S4283" s="110">
        <f t="shared" si="256"/>
        <v>0.24000000000000019</v>
      </c>
      <c r="T4283" s="110">
        <f>IF('3B-Air transport'!AI$66="no"," ",ROUND(S4283,4))</f>
        <v>0.24</v>
      </c>
      <c r="U4283" s="110">
        <f>IF('3B-Air transport'!AI$67="no"," ",ROUND(S4283,4))</f>
        <v>0.24</v>
      </c>
      <c r="V4283" s="110">
        <f>IF('3B-Air transport'!AI$68="no"," ",ROUND(S4283,4))</f>
        <v>0.24</v>
      </c>
      <c r="W4283" s="110"/>
      <c r="AB4283" s="110">
        <f t="shared" si="257"/>
        <v>0.24000000000000019</v>
      </c>
      <c r="AC4283" s="110">
        <f>IF('3C-Water transport'!AI$56="no"," ",ROUND(AB4283,4))</f>
        <v>0.24</v>
      </c>
      <c r="AD4283" s="110">
        <f>IF('3C-Water transport'!AI$57="no"," ",ROUND(AB4283,4))</f>
        <v>0.24</v>
      </c>
      <c r="AE4283" s="110">
        <f>IF('3C-Water transport'!AI$58="no"," ",ROUND(AB4283,4))</f>
        <v>0.24</v>
      </c>
    </row>
    <row r="4284" spans="5:31" x14ac:dyDescent="0.25">
      <c r="E4284" s="110">
        <f t="shared" si="255"/>
        <v>0.24100000000000019</v>
      </c>
      <c r="F4284" s="110">
        <f>IF('3A-Rail transport'!$AI$56="no"," ",ROUND(E4284,4))</f>
        <v>0.24099999999999999</v>
      </c>
      <c r="G4284" s="110">
        <f>IF('3A-Rail transport'!$AI$57="no"," ",ROUND(E4284,4))</f>
        <v>0.24099999999999999</v>
      </c>
      <c r="H4284" s="110"/>
      <c r="S4284" s="110">
        <f t="shared" si="256"/>
        <v>0.24100000000000019</v>
      </c>
      <c r="T4284" s="110">
        <f>IF('3B-Air transport'!AI$66="no"," ",ROUND(S4284,4))</f>
        <v>0.24099999999999999</v>
      </c>
      <c r="U4284" s="110">
        <f>IF('3B-Air transport'!AI$67="no"," ",ROUND(S4284,4))</f>
        <v>0.24099999999999999</v>
      </c>
      <c r="V4284" s="110">
        <f>IF('3B-Air transport'!AI$68="no"," ",ROUND(S4284,4))</f>
        <v>0.24099999999999999</v>
      </c>
      <c r="W4284" s="110"/>
      <c r="AB4284" s="110">
        <f t="shared" si="257"/>
        <v>0.24100000000000019</v>
      </c>
      <c r="AC4284" s="110">
        <f>IF('3C-Water transport'!AI$56="no"," ",ROUND(AB4284,4))</f>
        <v>0.24099999999999999</v>
      </c>
      <c r="AD4284" s="110">
        <f>IF('3C-Water transport'!AI$57="no"," ",ROUND(AB4284,4))</f>
        <v>0.24099999999999999</v>
      </c>
      <c r="AE4284" s="110">
        <f>IF('3C-Water transport'!AI$58="no"," ",ROUND(AB4284,4))</f>
        <v>0.24099999999999999</v>
      </c>
    </row>
    <row r="4285" spans="5:31" x14ac:dyDescent="0.25">
      <c r="E4285" s="110">
        <f t="shared" si="255"/>
        <v>0.24200000000000019</v>
      </c>
      <c r="F4285" s="110">
        <f>IF('3A-Rail transport'!$AI$56="no"," ",ROUND(E4285,4))</f>
        <v>0.24199999999999999</v>
      </c>
      <c r="G4285" s="110">
        <f>IF('3A-Rail transport'!$AI$57="no"," ",ROUND(E4285,4))</f>
        <v>0.24199999999999999</v>
      </c>
      <c r="H4285" s="110"/>
      <c r="S4285" s="110">
        <f t="shared" si="256"/>
        <v>0.24200000000000019</v>
      </c>
      <c r="T4285" s="110">
        <f>IF('3B-Air transport'!AI$66="no"," ",ROUND(S4285,4))</f>
        <v>0.24199999999999999</v>
      </c>
      <c r="U4285" s="110">
        <f>IF('3B-Air transport'!AI$67="no"," ",ROUND(S4285,4))</f>
        <v>0.24199999999999999</v>
      </c>
      <c r="V4285" s="110">
        <f>IF('3B-Air transport'!AI$68="no"," ",ROUND(S4285,4))</f>
        <v>0.24199999999999999</v>
      </c>
      <c r="W4285" s="110"/>
      <c r="AB4285" s="110">
        <f t="shared" si="257"/>
        <v>0.24200000000000019</v>
      </c>
      <c r="AC4285" s="110">
        <f>IF('3C-Water transport'!AI$56="no"," ",ROUND(AB4285,4))</f>
        <v>0.24199999999999999</v>
      </c>
      <c r="AD4285" s="110">
        <f>IF('3C-Water transport'!AI$57="no"," ",ROUND(AB4285,4))</f>
        <v>0.24199999999999999</v>
      </c>
      <c r="AE4285" s="110">
        <f>IF('3C-Water transport'!AI$58="no"," ",ROUND(AB4285,4))</f>
        <v>0.24199999999999999</v>
      </c>
    </row>
    <row r="4286" spans="5:31" x14ac:dyDescent="0.25">
      <c r="E4286" s="110">
        <f t="shared" si="255"/>
        <v>0.24300000000000019</v>
      </c>
      <c r="F4286" s="110">
        <f>IF('3A-Rail transport'!$AI$56="no"," ",ROUND(E4286,4))</f>
        <v>0.24299999999999999</v>
      </c>
      <c r="G4286" s="110">
        <f>IF('3A-Rail transport'!$AI$57="no"," ",ROUND(E4286,4))</f>
        <v>0.24299999999999999</v>
      </c>
      <c r="H4286" s="110"/>
      <c r="S4286" s="110">
        <f t="shared" si="256"/>
        <v>0.24300000000000019</v>
      </c>
      <c r="T4286" s="110">
        <f>IF('3B-Air transport'!AI$66="no"," ",ROUND(S4286,4))</f>
        <v>0.24299999999999999</v>
      </c>
      <c r="U4286" s="110">
        <f>IF('3B-Air transport'!AI$67="no"," ",ROUND(S4286,4))</f>
        <v>0.24299999999999999</v>
      </c>
      <c r="V4286" s="110">
        <f>IF('3B-Air transport'!AI$68="no"," ",ROUND(S4286,4))</f>
        <v>0.24299999999999999</v>
      </c>
      <c r="W4286" s="110"/>
      <c r="AB4286" s="110">
        <f t="shared" si="257"/>
        <v>0.24300000000000019</v>
      </c>
      <c r="AC4286" s="110">
        <f>IF('3C-Water transport'!AI$56="no"," ",ROUND(AB4286,4))</f>
        <v>0.24299999999999999</v>
      </c>
      <c r="AD4286" s="110">
        <f>IF('3C-Water transport'!AI$57="no"," ",ROUND(AB4286,4))</f>
        <v>0.24299999999999999</v>
      </c>
      <c r="AE4286" s="110">
        <f>IF('3C-Water transport'!AI$58="no"," ",ROUND(AB4286,4))</f>
        <v>0.24299999999999999</v>
      </c>
    </row>
    <row r="4287" spans="5:31" x14ac:dyDescent="0.25">
      <c r="E4287" s="110">
        <f t="shared" si="255"/>
        <v>0.24400000000000019</v>
      </c>
      <c r="F4287" s="110">
        <f>IF('3A-Rail transport'!$AI$56="no"," ",ROUND(E4287,4))</f>
        <v>0.24399999999999999</v>
      </c>
      <c r="G4287" s="110">
        <f>IF('3A-Rail transport'!$AI$57="no"," ",ROUND(E4287,4))</f>
        <v>0.24399999999999999</v>
      </c>
      <c r="H4287" s="110"/>
      <c r="S4287" s="110">
        <f t="shared" si="256"/>
        <v>0.24400000000000019</v>
      </c>
      <c r="T4287" s="110">
        <f>IF('3B-Air transport'!AI$66="no"," ",ROUND(S4287,4))</f>
        <v>0.24399999999999999</v>
      </c>
      <c r="U4287" s="110">
        <f>IF('3B-Air transport'!AI$67="no"," ",ROUND(S4287,4))</f>
        <v>0.24399999999999999</v>
      </c>
      <c r="V4287" s="110">
        <f>IF('3B-Air transport'!AI$68="no"," ",ROUND(S4287,4))</f>
        <v>0.24399999999999999</v>
      </c>
      <c r="W4287" s="110"/>
      <c r="AB4287" s="110">
        <f t="shared" si="257"/>
        <v>0.24400000000000019</v>
      </c>
      <c r="AC4287" s="110">
        <f>IF('3C-Water transport'!AI$56="no"," ",ROUND(AB4287,4))</f>
        <v>0.24399999999999999</v>
      </c>
      <c r="AD4287" s="110">
        <f>IF('3C-Water transport'!AI$57="no"," ",ROUND(AB4287,4))</f>
        <v>0.24399999999999999</v>
      </c>
      <c r="AE4287" s="110">
        <f>IF('3C-Water transport'!AI$58="no"," ",ROUND(AB4287,4))</f>
        <v>0.24399999999999999</v>
      </c>
    </row>
    <row r="4288" spans="5:31" x14ac:dyDescent="0.25">
      <c r="E4288" s="110">
        <f t="shared" si="255"/>
        <v>0.24500000000000019</v>
      </c>
      <c r="F4288" s="110">
        <f>IF('3A-Rail transport'!$AI$56="no"," ",ROUND(E4288,4))</f>
        <v>0.245</v>
      </c>
      <c r="G4288" s="110">
        <f>IF('3A-Rail transport'!$AI$57="no"," ",ROUND(E4288,4))</f>
        <v>0.245</v>
      </c>
      <c r="H4288" s="110"/>
      <c r="S4288" s="110">
        <f t="shared" si="256"/>
        <v>0.24500000000000019</v>
      </c>
      <c r="T4288" s="110">
        <f>IF('3B-Air transport'!AI$66="no"," ",ROUND(S4288,4))</f>
        <v>0.245</v>
      </c>
      <c r="U4288" s="110">
        <f>IF('3B-Air transport'!AI$67="no"," ",ROUND(S4288,4))</f>
        <v>0.245</v>
      </c>
      <c r="V4288" s="110">
        <f>IF('3B-Air transport'!AI$68="no"," ",ROUND(S4288,4))</f>
        <v>0.245</v>
      </c>
      <c r="W4288" s="110"/>
      <c r="AB4288" s="110">
        <f t="shared" si="257"/>
        <v>0.24500000000000019</v>
      </c>
      <c r="AC4288" s="110">
        <f>IF('3C-Water transport'!AI$56="no"," ",ROUND(AB4288,4))</f>
        <v>0.245</v>
      </c>
      <c r="AD4288" s="110">
        <f>IF('3C-Water transport'!AI$57="no"," ",ROUND(AB4288,4))</f>
        <v>0.245</v>
      </c>
      <c r="AE4288" s="110">
        <f>IF('3C-Water transport'!AI$58="no"," ",ROUND(AB4288,4))</f>
        <v>0.245</v>
      </c>
    </row>
    <row r="4289" spans="5:31" x14ac:dyDescent="0.25">
      <c r="E4289" s="110">
        <f t="shared" si="255"/>
        <v>0.24600000000000019</v>
      </c>
      <c r="F4289" s="110">
        <f>IF('3A-Rail transport'!$AI$56="no"," ",ROUND(E4289,4))</f>
        <v>0.246</v>
      </c>
      <c r="G4289" s="110">
        <f>IF('3A-Rail transport'!$AI$57="no"," ",ROUND(E4289,4))</f>
        <v>0.246</v>
      </c>
      <c r="H4289" s="110"/>
      <c r="S4289" s="110">
        <f t="shared" si="256"/>
        <v>0.24600000000000019</v>
      </c>
      <c r="T4289" s="110">
        <f>IF('3B-Air transport'!AI$66="no"," ",ROUND(S4289,4))</f>
        <v>0.246</v>
      </c>
      <c r="U4289" s="110">
        <f>IF('3B-Air transport'!AI$67="no"," ",ROUND(S4289,4))</f>
        <v>0.246</v>
      </c>
      <c r="V4289" s="110">
        <f>IF('3B-Air transport'!AI$68="no"," ",ROUND(S4289,4))</f>
        <v>0.246</v>
      </c>
      <c r="W4289" s="110"/>
      <c r="AB4289" s="110">
        <f t="shared" si="257"/>
        <v>0.24600000000000019</v>
      </c>
      <c r="AC4289" s="110">
        <f>IF('3C-Water transport'!AI$56="no"," ",ROUND(AB4289,4))</f>
        <v>0.246</v>
      </c>
      <c r="AD4289" s="110">
        <f>IF('3C-Water transport'!AI$57="no"," ",ROUND(AB4289,4))</f>
        <v>0.246</v>
      </c>
      <c r="AE4289" s="110">
        <f>IF('3C-Water transport'!AI$58="no"," ",ROUND(AB4289,4))</f>
        <v>0.246</v>
      </c>
    </row>
    <row r="4290" spans="5:31" x14ac:dyDescent="0.25">
      <c r="E4290" s="110">
        <f t="shared" si="255"/>
        <v>0.24700000000000019</v>
      </c>
      <c r="F4290" s="110">
        <f>IF('3A-Rail transport'!$AI$56="no"," ",ROUND(E4290,4))</f>
        <v>0.247</v>
      </c>
      <c r="G4290" s="110">
        <f>IF('3A-Rail transport'!$AI$57="no"," ",ROUND(E4290,4))</f>
        <v>0.247</v>
      </c>
      <c r="H4290" s="110"/>
      <c r="S4290" s="110">
        <f t="shared" si="256"/>
        <v>0.24700000000000019</v>
      </c>
      <c r="T4290" s="110">
        <f>IF('3B-Air transport'!AI$66="no"," ",ROUND(S4290,4))</f>
        <v>0.247</v>
      </c>
      <c r="U4290" s="110">
        <f>IF('3B-Air transport'!AI$67="no"," ",ROUND(S4290,4))</f>
        <v>0.247</v>
      </c>
      <c r="V4290" s="110">
        <f>IF('3B-Air transport'!AI$68="no"," ",ROUND(S4290,4))</f>
        <v>0.247</v>
      </c>
      <c r="W4290" s="110"/>
      <c r="AB4290" s="110">
        <f t="shared" si="257"/>
        <v>0.24700000000000019</v>
      </c>
      <c r="AC4290" s="110">
        <f>IF('3C-Water transport'!AI$56="no"," ",ROUND(AB4290,4))</f>
        <v>0.247</v>
      </c>
      <c r="AD4290" s="110">
        <f>IF('3C-Water transport'!AI$57="no"," ",ROUND(AB4290,4))</f>
        <v>0.247</v>
      </c>
      <c r="AE4290" s="110">
        <f>IF('3C-Water transport'!AI$58="no"," ",ROUND(AB4290,4))</f>
        <v>0.247</v>
      </c>
    </row>
    <row r="4291" spans="5:31" x14ac:dyDescent="0.25">
      <c r="E4291" s="110">
        <f t="shared" si="255"/>
        <v>0.24800000000000019</v>
      </c>
      <c r="F4291" s="110">
        <f>IF('3A-Rail transport'!$AI$56="no"," ",ROUND(E4291,4))</f>
        <v>0.248</v>
      </c>
      <c r="G4291" s="110">
        <f>IF('3A-Rail transport'!$AI$57="no"," ",ROUND(E4291,4))</f>
        <v>0.248</v>
      </c>
      <c r="H4291" s="110"/>
      <c r="S4291" s="110">
        <f t="shared" si="256"/>
        <v>0.24800000000000019</v>
      </c>
      <c r="T4291" s="110">
        <f>IF('3B-Air transport'!AI$66="no"," ",ROUND(S4291,4))</f>
        <v>0.248</v>
      </c>
      <c r="U4291" s="110">
        <f>IF('3B-Air transport'!AI$67="no"," ",ROUND(S4291,4))</f>
        <v>0.248</v>
      </c>
      <c r="V4291" s="110">
        <f>IF('3B-Air transport'!AI$68="no"," ",ROUND(S4291,4))</f>
        <v>0.248</v>
      </c>
      <c r="W4291" s="110"/>
      <c r="AB4291" s="110">
        <f t="shared" si="257"/>
        <v>0.24800000000000019</v>
      </c>
      <c r="AC4291" s="110">
        <f>IF('3C-Water transport'!AI$56="no"," ",ROUND(AB4291,4))</f>
        <v>0.248</v>
      </c>
      <c r="AD4291" s="110">
        <f>IF('3C-Water transport'!AI$57="no"," ",ROUND(AB4291,4))</f>
        <v>0.248</v>
      </c>
      <c r="AE4291" s="110">
        <f>IF('3C-Water transport'!AI$58="no"," ",ROUND(AB4291,4))</f>
        <v>0.248</v>
      </c>
    </row>
    <row r="4292" spans="5:31" x14ac:dyDescent="0.25">
      <c r="E4292" s="110">
        <f t="shared" si="255"/>
        <v>0.24900000000000019</v>
      </c>
      <c r="F4292" s="110">
        <f>IF('3A-Rail transport'!$AI$56="no"," ",ROUND(E4292,4))</f>
        <v>0.249</v>
      </c>
      <c r="G4292" s="110">
        <f>IF('3A-Rail transport'!$AI$57="no"," ",ROUND(E4292,4))</f>
        <v>0.249</v>
      </c>
      <c r="H4292" s="110"/>
      <c r="S4292" s="110">
        <f t="shared" si="256"/>
        <v>0.24900000000000019</v>
      </c>
      <c r="T4292" s="110">
        <f>IF('3B-Air transport'!AI$66="no"," ",ROUND(S4292,4))</f>
        <v>0.249</v>
      </c>
      <c r="U4292" s="110">
        <f>IF('3B-Air transport'!AI$67="no"," ",ROUND(S4292,4))</f>
        <v>0.249</v>
      </c>
      <c r="V4292" s="110">
        <f>IF('3B-Air transport'!AI$68="no"," ",ROUND(S4292,4))</f>
        <v>0.249</v>
      </c>
      <c r="W4292" s="110"/>
      <c r="AB4292" s="110">
        <f t="shared" si="257"/>
        <v>0.24900000000000019</v>
      </c>
      <c r="AC4292" s="110">
        <f>IF('3C-Water transport'!AI$56="no"," ",ROUND(AB4292,4))</f>
        <v>0.249</v>
      </c>
      <c r="AD4292" s="110">
        <f>IF('3C-Water transport'!AI$57="no"," ",ROUND(AB4292,4))</f>
        <v>0.249</v>
      </c>
      <c r="AE4292" s="110">
        <f>IF('3C-Water transport'!AI$58="no"," ",ROUND(AB4292,4))</f>
        <v>0.249</v>
      </c>
    </row>
    <row r="4293" spans="5:31" x14ac:dyDescent="0.25">
      <c r="E4293" s="110">
        <f t="shared" si="255"/>
        <v>0.25000000000000017</v>
      </c>
      <c r="F4293" s="110">
        <f>IF('3A-Rail transport'!$AI$56="no"," ",ROUND(E4293,4))</f>
        <v>0.25</v>
      </c>
      <c r="G4293" s="110">
        <f>IF('3A-Rail transport'!$AI$57="no"," ",ROUND(E4293,4))</f>
        <v>0.25</v>
      </c>
      <c r="H4293" s="110"/>
      <c r="S4293" s="110">
        <f t="shared" si="256"/>
        <v>0.25000000000000017</v>
      </c>
      <c r="T4293" s="110">
        <f>IF('3B-Air transport'!AI$66="no"," ",ROUND(S4293,4))</f>
        <v>0.25</v>
      </c>
      <c r="U4293" s="110">
        <f>IF('3B-Air transport'!AI$67="no"," ",ROUND(S4293,4))</f>
        <v>0.25</v>
      </c>
      <c r="V4293" s="110">
        <f>IF('3B-Air transport'!AI$68="no"," ",ROUND(S4293,4))</f>
        <v>0.25</v>
      </c>
      <c r="W4293" s="110"/>
      <c r="AB4293" s="110">
        <f t="shared" si="257"/>
        <v>0.25000000000000017</v>
      </c>
      <c r="AC4293" s="110">
        <f>IF('3C-Water transport'!AI$56="no"," ",ROUND(AB4293,4))</f>
        <v>0.25</v>
      </c>
      <c r="AD4293" s="110">
        <f>IF('3C-Water transport'!AI$57="no"," ",ROUND(AB4293,4))</f>
        <v>0.25</v>
      </c>
      <c r="AE4293" s="110">
        <f>IF('3C-Water transport'!AI$58="no"," ",ROUND(AB4293,4))</f>
        <v>0.25</v>
      </c>
    </row>
    <row r="4294" spans="5:31" x14ac:dyDescent="0.25">
      <c r="E4294" s="110">
        <f t="shared" si="255"/>
        <v>0.25100000000000017</v>
      </c>
      <c r="F4294" s="110">
        <f>IF('3A-Rail transport'!$AI$56="no"," ",ROUND(E4294,4))</f>
        <v>0.251</v>
      </c>
      <c r="G4294" s="110">
        <f>IF('3A-Rail transport'!$AI$57="no"," ",ROUND(E4294,4))</f>
        <v>0.251</v>
      </c>
      <c r="H4294" s="110"/>
      <c r="S4294" s="110">
        <f t="shared" si="256"/>
        <v>0.25100000000000017</v>
      </c>
      <c r="T4294" s="110">
        <f>IF('3B-Air transport'!AI$66="no"," ",ROUND(S4294,4))</f>
        <v>0.251</v>
      </c>
      <c r="U4294" s="110">
        <f>IF('3B-Air transport'!AI$67="no"," ",ROUND(S4294,4))</f>
        <v>0.251</v>
      </c>
      <c r="V4294" s="110">
        <f>IF('3B-Air transport'!AI$68="no"," ",ROUND(S4294,4))</f>
        <v>0.251</v>
      </c>
      <c r="W4294" s="110"/>
      <c r="AB4294" s="110">
        <f t="shared" si="257"/>
        <v>0.25100000000000017</v>
      </c>
      <c r="AC4294" s="110">
        <f>IF('3C-Water transport'!AI$56="no"," ",ROUND(AB4294,4))</f>
        <v>0.251</v>
      </c>
      <c r="AD4294" s="110">
        <f>IF('3C-Water transport'!AI$57="no"," ",ROUND(AB4294,4))</f>
        <v>0.251</v>
      </c>
      <c r="AE4294" s="110">
        <f>IF('3C-Water transport'!AI$58="no"," ",ROUND(AB4294,4))</f>
        <v>0.251</v>
      </c>
    </row>
    <row r="4295" spans="5:31" x14ac:dyDescent="0.25">
      <c r="E4295" s="110">
        <f t="shared" si="255"/>
        <v>0.25200000000000017</v>
      </c>
      <c r="F4295" s="110">
        <f>IF('3A-Rail transport'!$AI$56="no"," ",ROUND(E4295,4))</f>
        <v>0.252</v>
      </c>
      <c r="G4295" s="110">
        <f>IF('3A-Rail transport'!$AI$57="no"," ",ROUND(E4295,4))</f>
        <v>0.252</v>
      </c>
      <c r="H4295" s="110"/>
      <c r="S4295" s="110">
        <f t="shared" si="256"/>
        <v>0.25200000000000017</v>
      </c>
      <c r="T4295" s="110">
        <f>IF('3B-Air transport'!AI$66="no"," ",ROUND(S4295,4))</f>
        <v>0.252</v>
      </c>
      <c r="U4295" s="110">
        <f>IF('3B-Air transport'!AI$67="no"," ",ROUND(S4295,4))</f>
        <v>0.252</v>
      </c>
      <c r="V4295" s="110">
        <f>IF('3B-Air transport'!AI$68="no"," ",ROUND(S4295,4))</f>
        <v>0.252</v>
      </c>
      <c r="W4295" s="110"/>
      <c r="AB4295" s="110">
        <f t="shared" si="257"/>
        <v>0.25200000000000017</v>
      </c>
      <c r="AC4295" s="110">
        <f>IF('3C-Water transport'!AI$56="no"," ",ROUND(AB4295,4))</f>
        <v>0.252</v>
      </c>
      <c r="AD4295" s="110">
        <f>IF('3C-Water transport'!AI$57="no"," ",ROUND(AB4295,4))</f>
        <v>0.252</v>
      </c>
      <c r="AE4295" s="110">
        <f>IF('3C-Water transport'!AI$58="no"," ",ROUND(AB4295,4))</f>
        <v>0.252</v>
      </c>
    </row>
    <row r="4296" spans="5:31" x14ac:dyDescent="0.25">
      <c r="E4296" s="110">
        <f t="shared" si="255"/>
        <v>0.25300000000000017</v>
      </c>
      <c r="F4296" s="110">
        <f>IF('3A-Rail transport'!$AI$56="no"," ",ROUND(E4296,4))</f>
        <v>0.253</v>
      </c>
      <c r="G4296" s="110">
        <f>IF('3A-Rail transport'!$AI$57="no"," ",ROUND(E4296,4))</f>
        <v>0.253</v>
      </c>
      <c r="H4296" s="110"/>
      <c r="S4296" s="110">
        <f t="shared" si="256"/>
        <v>0.25300000000000017</v>
      </c>
      <c r="T4296" s="110">
        <f>IF('3B-Air transport'!AI$66="no"," ",ROUND(S4296,4))</f>
        <v>0.253</v>
      </c>
      <c r="U4296" s="110">
        <f>IF('3B-Air transport'!AI$67="no"," ",ROUND(S4296,4))</f>
        <v>0.253</v>
      </c>
      <c r="V4296" s="110">
        <f>IF('3B-Air transport'!AI$68="no"," ",ROUND(S4296,4))</f>
        <v>0.253</v>
      </c>
      <c r="W4296" s="110"/>
      <c r="AB4296" s="110">
        <f t="shared" si="257"/>
        <v>0.25300000000000017</v>
      </c>
      <c r="AC4296" s="110">
        <f>IF('3C-Water transport'!AI$56="no"," ",ROUND(AB4296,4))</f>
        <v>0.253</v>
      </c>
      <c r="AD4296" s="110">
        <f>IF('3C-Water transport'!AI$57="no"," ",ROUND(AB4296,4))</f>
        <v>0.253</v>
      </c>
      <c r="AE4296" s="110">
        <f>IF('3C-Water transport'!AI$58="no"," ",ROUND(AB4296,4))</f>
        <v>0.253</v>
      </c>
    </row>
    <row r="4297" spans="5:31" x14ac:dyDescent="0.25">
      <c r="E4297" s="110">
        <f t="shared" si="255"/>
        <v>0.25400000000000017</v>
      </c>
      <c r="F4297" s="110">
        <f>IF('3A-Rail transport'!$AI$56="no"," ",ROUND(E4297,4))</f>
        <v>0.254</v>
      </c>
      <c r="G4297" s="110">
        <f>IF('3A-Rail transport'!$AI$57="no"," ",ROUND(E4297,4))</f>
        <v>0.254</v>
      </c>
      <c r="H4297" s="110"/>
      <c r="S4297" s="110">
        <f t="shared" si="256"/>
        <v>0.25400000000000017</v>
      </c>
      <c r="T4297" s="110">
        <f>IF('3B-Air transport'!AI$66="no"," ",ROUND(S4297,4))</f>
        <v>0.254</v>
      </c>
      <c r="U4297" s="110">
        <f>IF('3B-Air transport'!AI$67="no"," ",ROUND(S4297,4))</f>
        <v>0.254</v>
      </c>
      <c r="V4297" s="110">
        <f>IF('3B-Air transport'!AI$68="no"," ",ROUND(S4297,4))</f>
        <v>0.254</v>
      </c>
      <c r="W4297" s="110"/>
      <c r="AB4297" s="110">
        <f t="shared" si="257"/>
        <v>0.25400000000000017</v>
      </c>
      <c r="AC4297" s="110">
        <f>IF('3C-Water transport'!AI$56="no"," ",ROUND(AB4297,4))</f>
        <v>0.254</v>
      </c>
      <c r="AD4297" s="110">
        <f>IF('3C-Water transport'!AI$57="no"," ",ROUND(AB4297,4))</f>
        <v>0.254</v>
      </c>
      <c r="AE4297" s="110">
        <f>IF('3C-Water transport'!AI$58="no"," ",ROUND(AB4297,4))</f>
        <v>0.254</v>
      </c>
    </row>
    <row r="4298" spans="5:31" x14ac:dyDescent="0.25">
      <c r="E4298" s="110">
        <f t="shared" si="255"/>
        <v>0.25500000000000017</v>
      </c>
      <c r="F4298" s="110">
        <f>IF('3A-Rail transport'!$AI$56="no"," ",ROUND(E4298,4))</f>
        <v>0.255</v>
      </c>
      <c r="G4298" s="110">
        <f>IF('3A-Rail transport'!$AI$57="no"," ",ROUND(E4298,4))</f>
        <v>0.255</v>
      </c>
      <c r="H4298" s="110"/>
      <c r="S4298" s="110">
        <f t="shared" si="256"/>
        <v>0.25500000000000017</v>
      </c>
      <c r="T4298" s="110">
        <f>IF('3B-Air transport'!AI$66="no"," ",ROUND(S4298,4))</f>
        <v>0.255</v>
      </c>
      <c r="U4298" s="110">
        <f>IF('3B-Air transport'!AI$67="no"," ",ROUND(S4298,4))</f>
        <v>0.255</v>
      </c>
      <c r="V4298" s="110">
        <f>IF('3B-Air transport'!AI$68="no"," ",ROUND(S4298,4))</f>
        <v>0.255</v>
      </c>
      <c r="W4298" s="110"/>
      <c r="AB4298" s="110">
        <f t="shared" si="257"/>
        <v>0.25500000000000017</v>
      </c>
      <c r="AC4298" s="110">
        <f>IF('3C-Water transport'!AI$56="no"," ",ROUND(AB4298,4))</f>
        <v>0.255</v>
      </c>
      <c r="AD4298" s="110">
        <f>IF('3C-Water transport'!AI$57="no"," ",ROUND(AB4298,4))</f>
        <v>0.255</v>
      </c>
      <c r="AE4298" s="110">
        <f>IF('3C-Water transport'!AI$58="no"," ",ROUND(AB4298,4))</f>
        <v>0.255</v>
      </c>
    </row>
    <row r="4299" spans="5:31" x14ac:dyDescent="0.25">
      <c r="E4299" s="110">
        <f t="shared" si="255"/>
        <v>0.25600000000000017</v>
      </c>
      <c r="F4299" s="110">
        <f>IF('3A-Rail transport'!$AI$56="no"," ",ROUND(E4299,4))</f>
        <v>0.25600000000000001</v>
      </c>
      <c r="G4299" s="110">
        <f>IF('3A-Rail transport'!$AI$57="no"," ",ROUND(E4299,4))</f>
        <v>0.25600000000000001</v>
      </c>
      <c r="H4299" s="110"/>
      <c r="S4299" s="110">
        <f t="shared" si="256"/>
        <v>0.25600000000000017</v>
      </c>
      <c r="T4299" s="110">
        <f>IF('3B-Air transport'!AI$66="no"," ",ROUND(S4299,4))</f>
        <v>0.25600000000000001</v>
      </c>
      <c r="U4299" s="110">
        <f>IF('3B-Air transport'!AI$67="no"," ",ROUND(S4299,4))</f>
        <v>0.25600000000000001</v>
      </c>
      <c r="V4299" s="110">
        <f>IF('3B-Air transport'!AI$68="no"," ",ROUND(S4299,4))</f>
        <v>0.25600000000000001</v>
      </c>
      <c r="W4299" s="110"/>
      <c r="AB4299" s="110">
        <f t="shared" si="257"/>
        <v>0.25600000000000017</v>
      </c>
      <c r="AC4299" s="110">
        <f>IF('3C-Water transport'!AI$56="no"," ",ROUND(AB4299,4))</f>
        <v>0.25600000000000001</v>
      </c>
      <c r="AD4299" s="110">
        <f>IF('3C-Water transport'!AI$57="no"," ",ROUND(AB4299,4))</f>
        <v>0.25600000000000001</v>
      </c>
      <c r="AE4299" s="110">
        <f>IF('3C-Water transport'!AI$58="no"," ",ROUND(AB4299,4))</f>
        <v>0.25600000000000001</v>
      </c>
    </row>
    <row r="4300" spans="5:31" x14ac:dyDescent="0.25">
      <c r="E4300" s="110">
        <f t="shared" ref="E4300:E4363" si="258">E4299+0.001</f>
        <v>0.25700000000000017</v>
      </c>
      <c r="F4300" s="110">
        <f>IF('3A-Rail transport'!$AI$56="no"," ",ROUND(E4300,4))</f>
        <v>0.25700000000000001</v>
      </c>
      <c r="G4300" s="110">
        <f>IF('3A-Rail transport'!$AI$57="no"," ",ROUND(E4300,4))</f>
        <v>0.25700000000000001</v>
      </c>
      <c r="H4300" s="110"/>
      <c r="S4300" s="110">
        <f t="shared" ref="S4300:S4363" si="259">S4299+0.001</f>
        <v>0.25700000000000017</v>
      </c>
      <c r="T4300" s="110">
        <f>IF('3B-Air transport'!AI$66="no"," ",ROUND(S4300,4))</f>
        <v>0.25700000000000001</v>
      </c>
      <c r="U4300" s="110">
        <f>IF('3B-Air transport'!AI$67="no"," ",ROUND(S4300,4))</f>
        <v>0.25700000000000001</v>
      </c>
      <c r="V4300" s="110">
        <f>IF('3B-Air transport'!AI$68="no"," ",ROUND(S4300,4))</f>
        <v>0.25700000000000001</v>
      </c>
      <c r="W4300" s="110"/>
      <c r="AB4300" s="110">
        <f t="shared" ref="AB4300:AB4363" si="260">AB4299+0.001</f>
        <v>0.25700000000000017</v>
      </c>
      <c r="AC4300" s="110">
        <f>IF('3C-Water transport'!AI$56="no"," ",ROUND(AB4300,4))</f>
        <v>0.25700000000000001</v>
      </c>
      <c r="AD4300" s="110">
        <f>IF('3C-Water transport'!AI$57="no"," ",ROUND(AB4300,4))</f>
        <v>0.25700000000000001</v>
      </c>
      <c r="AE4300" s="110">
        <f>IF('3C-Water transport'!AI$58="no"," ",ROUND(AB4300,4))</f>
        <v>0.25700000000000001</v>
      </c>
    </row>
    <row r="4301" spans="5:31" x14ac:dyDescent="0.25">
      <c r="E4301" s="110">
        <f t="shared" si="258"/>
        <v>0.25800000000000017</v>
      </c>
      <c r="F4301" s="110">
        <f>IF('3A-Rail transport'!$AI$56="no"," ",ROUND(E4301,4))</f>
        <v>0.25800000000000001</v>
      </c>
      <c r="G4301" s="110">
        <f>IF('3A-Rail transport'!$AI$57="no"," ",ROUND(E4301,4))</f>
        <v>0.25800000000000001</v>
      </c>
      <c r="H4301" s="110"/>
      <c r="S4301" s="110">
        <f t="shared" si="259"/>
        <v>0.25800000000000017</v>
      </c>
      <c r="T4301" s="110">
        <f>IF('3B-Air transport'!AI$66="no"," ",ROUND(S4301,4))</f>
        <v>0.25800000000000001</v>
      </c>
      <c r="U4301" s="110">
        <f>IF('3B-Air transport'!AI$67="no"," ",ROUND(S4301,4))</f>
        <v>0.25800000000000001</v>
      </c>
      <c r="V4301" s="110">
        <f>IF('3B-Air transport'!AI$68="no"," ",ROUND(S4301,4))</f>
        <v>0.25800000000000001</v>
      </c>
      <c r="W4301" s="110"/>
      <c r="AB4301" s="110">
        <f t="shared" si="260"/>
        <v>0.25800000000000017</v>
      </c>
      <c r="AC4301" s="110">
        <f>IF('3C-Water transport'!AI$56="no"," ",ROUND(AB4301,4))</f>
        <v>0.25800000000000001</v>
      </c>
      <c r="AD4301" s="110">
        <f>IF('3C-Water transport'!AI$57="no"," ",ROUND(AB4301,4))</f>
        <v>0.25800000000000001</v>
      </c>
      <c r="AE4301" s="110">
        <f>IF('3C-Water transport'!AI$58="no"," ",ROUND(AB4301,4))</f>
        <v>0.25800000000000001</v>
      </c>
    </row>
    <row r="4302" spans="5:31" x14ac:dyDescent="0.25">
      <c r="E4302" s="110">
        <f t="shared" si="258"/>
        <v>0.25900000000000017</v>
      </c>
      <c r="F4302" s="110">
        <f>IF('3A-Rail transport'!$AI$56="no"," ",ROUND(E4302,4))</f>
        <v>0.25900000000000001</v>
      </c>
      <c r="G4302" s="110">
        <f>IF('3A-Rail transport'!$AI$57="no"," ",ROUND(E4302,4))</f>
        <v>0.25900000000000001</v>
      </c>
      <c r="H4302" s="110"/>
      <c r="S4302" s="110">
        <f t="shared" si="259"/>
        <v>0.25900000000000017</v>
      </c>
      <c r="T4302" s="110">
        <f>IF('3B-Air transport'!AI$66="no"," ",ROUND(S4302,4))</f>
        <v>0.25900000000000001</v>
      </c>
      <c r="U4302" s="110">
        <f>IF('3B-Air transport'!AI$67="no"," ",ROUND(S4302,4))</f>
        <v>0.25900000000000001</v>
      </c>
      <c r="V4302" s="110">
        <f>IF('3B-Air transport'!AI$68="no"," ",ROUND(S4302,4))</f>
        <v>0.25900000000000001</v>
      </c>
      <c r="W4302" s="110"/>
      <c r="AB4302" s="110">
        <f t="shared" si="260"/>
        <v>0.25900000000000017</v>
      </c>
      <c r="AC4302" s="110">
        <f>IF('3C-Water transport'!AI$56="no"," ",ROUND(AB4302,4))</f>
        <v>0.25900000000000001</v>
      </c>
      <c r="AD4302" s="110">
        <f>IF('3C-Water transport'!AI$57="no"," ",ROUND(AB4302,4))</f>
        <v>0.25900000000000001</v>
      </c>
      <c r="AE4302" s="110">
        <f>IF('3C-Water transport'!AI$58="no"," ",ROUND(AB4302,4))</f>
        <v>0.25900000000000001</v>
      </c>
    </row>
    <row r="4303" spans="5:31" x14ac:dyDescent="0.25">
      <c r="E4303" s="110">
        <f t="shared" si="258"/>
        <v>0.26000000000000018</v>
      </c>
      <c r="F4303" s="110">
        <f>IF('3A-Rail transport'!$AI$56="no"," ",ROUND(E4303,4))</f>
        <v>0.26</v>
      </c>
      <c r="G4303" s="110">
        <f>IF('3A-Rail transport'!$AI$57="no"," ",ROUND(E4303,4))</f>
        <v>0.26</v>
      </c>
      <c r="H4303" s="110"/>
      <c r="S4303" s="110">
        <f t="shared" si="259"/>
        <v>0.26000000000000018</v>
      </c>
      <c r="T4303" s="110">
        <f>IF('3B-Air transport'!AI$66="no"," ",ROUND(S4303,4))</f>
        <v>0.26</v>
      </c>
      <c r="U4303" s="110">
        <f>IF('3B-Air transport'!AI$67="no"," ",ROUND(S4303,4))</f>
        <v>0.26</v>
      </c>
      <c r="V4303" s="110">
        <f>IF('3B-Air transport'!AI$68="no"," ",ROUND(S4303,4))</f>
        <v>0.26</v>
      </c>
      <c r="W4303" s="110"/>
      <c r="AB4303" s="110">
        <f t="shared" si="260"/>
        <v>0.26000000000000018</v>
      </c>
      <c r="AC4303" s="110">
        <f>IF('3C-Water transport'!AI$56="no"," ",ROUND(AB4303,4))</f>
        <v>0.26</v>
      </c>
      <c r="AD4303" s="110">
        <f>IF('3C-Water transport'!AI$57="no"," ",ROUND(AB4303,4))</f>
        <v>0.26</v>
      </c>
      <c r="AE4303" s="110">
        <f>IF('3C-Water transport'!AI$58="no"," ",ROUND(AB4303,4))</f>
        <v>0.26</v>
      </c>
    </row>
    <row r="4304" spans="5:31" x14ac:dyDescent="0.25">
      <c r="E4304" s="110">
        <f t="shared" si="258"/>
        <v>0.26100000000000018</v>
      </c>
      <c r="F4304" s="110">
        <f>IF('3A-Rail transport'!$AI$56="no"," ",ROUND(E4304,4))</f>
        <v>0.26100000000000001</v>
      </c>
      <c r="G4304" s="110">
        <f>IF('3A-Rail transport'!$AI$57="no"," ",ROUND(E4304,4))</f>
        <v>0.26100000000000001</v>
      </c>
      <c r="H4304" s="110"/>
      <c r="S4304" s="110">
        <f t="shared" si="259"/>
        <v>0.26100000000000018</v>
      </c>
      <c r="T4304" s="110">
        <f>IF('3B-Air transport'!AI$66="no"," ",ROUND(S4304,4))</f>
        <v>0.26100000000000001</v>
      </c>
      <c r="U4304" s="110">
        <f>IF('3B-Air transport'!AI$67="no"," ",ROUND(S4304,4))</f>
        <v>0.26100000000000001</v>
      </c>
      <c r="V4304" s="110">
        <f>IF('3B-Air transport'!AI$68="no"," ",ROUND(S4304,4))</f>
        <v>0.26100000000000001</v>
      </c>
      <c r="W4304" s="110"/>
      <c r="AB4304" s="110">
        <f t="shared" si="260"/>
        <v>0.26100000000000018</v>
      </c>
      <c r="AC4304" s="110">
        <f>IF('3C-Water transport'!AI$56="no"," ",ROUND(AB4304,4))</f>
        <v>0.26100000000000001</v>
      </c>
      <c r="AD4304" s="110">
        <f>IF('3C-Water transport'!AI$57="no"," ",ROUND(AB4304,4))</f>
        <v>0.26100000000000001</v>
      </c>
      <c r="AE4304" s="110">
        <f>IF('3C-Water transport'!AI$58="no"," ",ROUND(AB4304,4))</f>
        <v>0.26100000000000001</v>
      </c>
    </row>
    <row r="4305" spans="5:31" x14ac:dyDescent="0.25">
      <c r="E4305" s="110">
        <f t="shared" si="258"/>
        <v>0.26200000000000018</v>
      </c>
      <c r="F4305" s="110">
        <f>IF('3A-Rail transport'!$AI$56="no"," ",ROUND(E4305,4))</f>
        <v>0.26200000000000001</v>
      </c>
      <c r="G4305" s="110">
        <f>IF('3A-Rail transport'!$AI$57="no"," ",ROUND(E4305,4))</f>
        <v>0.26200000000000001</v>
      </c>
      <c r="H4305" s="110"/>
      <c r="S4305" s="110">
        <f t="shared" si="259"/>
        <v>0.26200000000000018</v>
      </c>
      <c r="T4305" s="110">
        <f>IF('3B-Air transport'!AI$66="no"," ",ROUND(S4305,4))</f>
        <v>0.26200000000000001</v>
      </c>
      <c r="U4305" s="110">
        <f>IF('3B-Air transport'!AI$67="no"," ",ROUND(S4305,4))</f>
        <v>0.26200000000000001</v>
      </c>
      <c r="V4305" s="110">
        <f>IF('3B-Air transport'!AI$68="no"," ",ROUND(S4305,4))</f>
        <v>0.26200000000000001</v>
      </c>
      <c r="W4305" s="110"/>
      <c r="AB4305" s="110">
        <f t="shared" si="260"/>
        <v>0.26200000000000018</v>
      </c>
      <c r="AC4305" s="110">
        <f>IF('3C-Water transport'!AI$56="no"," ",ROUND(AB4305,4))</f>
        <v>0.26200000000000001</v>
      </c>
      <c r="AD4305" s="110">
        <f>IF('3C-Water transport'!AI$57="no"," ",ROUND(AB4305,4))</f>
        <v>0.26200000000000001</v>
      </c>
      <c r="AE4305" s="110">
        <f>IF('3C-Water transport'!AI$58="no"," ",ROUND(AB4305,4))</f>
        <v>0.26200000000000001</v>
      </c>
    </row>
    <row r="4306" spans="5:31" x14ac:dyDescent="0.25">
      <c r="E4306" s="110">
        <f t="shared" si="258"/>
        <v>0.26300000000000018</v>
      </c>
      <c r="F4306" s="110">
        <f>IF('3A-Rail transport'!$AI$56="no"," ",ROUND(E4306,4))</f>
        <v>0.26300000000000001</v>
      </c>
      <c r="G4306" s="110">
        <f>IF('3A-Rail transport'!$AI$57="no"," ",ROUND(E4306,4))</f>
        <v>0.26300000000000001</v>
      </c>
      <c r="H4306" s="110"/>
      <c r="S4306" s="110">
        <f t="shared" si="259"/>
        <v>0.26300000000000018</v>
      </c>
      <c r="T4306" s="110">
        <f>IF('3B-Air transport'!AI$66="no"," ",ROUND(S4306,4))</f>
        <v>0.26300000000000001</v>
      </c>
      <c r="U4306" s="110">
        <f>IF('3B-Air transport'!AI$67="no"," ",ROUND(S4306,4))</f>
        <v>0.26300000000000001</v>
      </c>
      <c r="V4306" s="110">
        <f>IF('3B-Air transport'!AI$68="no"," ",ROUND(S4306,4))</f>
        <v>0.26300000000000001</v>
      </c>
      <c r="W4306" s="110"/>
      <c r="AB4306" s="110">
        <f t="shared" si="260"/>
        <v>0.26300000000000018</v>
      </c>
      <c r="AC4306" s="110">
        <f>IF('3C-Water transport'!AI$56="no"," ",ROUND(AB4306,4))</f>
        <v>0.26300000000000001</v>
      </c>
      <c r="AD4306" s="110">
        <f>IF('3C-Water transport'!AI$57="no"," ",ROUND(AB4306,4))</f>
        <v>0.26300000000000001</v>
      </c>
      <c r="AE4306" s="110">
        <f>IF('3C-Water transport'!AI$58="no"," ",ROUND(AB4306,4))</f>
        <v>0.26300000000000001</v>
      </c>
    </row>
    <row r="4307" spans="5:31" x14ac:dyDescent="0.25">
      <c r="E4307" s="110">
        <f t="shared" si="258"/>
        <v>0.26400000000000018</v>
      </c>
      <c r="F4307" s="110">
        <f>IF('3A-Rail transport'!$AI$56="no"," ",ROUND(E4307,4))</f>
        <v>0.26400000000000001</v>
      </c>
      <c r="G4307" s="110">
        <f>IF('3A-Rail transport'!$AI$57="no"," ",ROUND(E4307,4))</f>
        <v>0.26400000000000001</v>
      </c>
      <c r="H4307" s="110"/>
      <c r="S4307" s="110">
        <f t="shared" si="259"/>
        <v>0.26400000000000018</v>
      </c>
      <c r="T4307" s="110">
        <f>IF('3B-Air transport'!AI$66="no"," ",ROUND(S4307,4))</f>
        <v>0.26400000000000001</v>
      </c>
      <c r="U4307" s="110">
        <f>IF('3B-Air transport'!AI$67="no"," ",ROUND(S4307,4))</f>
        <v>0.26400000000000001</v>
      </c>
      <c r="V4307" s="110">
        <f>IF('3B-Air transport'!AI$68="no"," ",ROUND(S4307,4))</f>
        <v>0.26400000000000001</v>
      </c>
      <c r="W4307" s="110"/>
      <c r="AB4307" s="110">
        <f t="shared" si="260"/>
        <v>0.26400000000000018</v>
      </c>
      <c r="AC4307" s="110">
        <f>IF('3C-Water transport'!AI$56="no"," ",ROUND(AB4307,4))</f>
        <v>0.26400000000000001</v>
      </c>
      <c r="AD4307" s="110">
        <f>IF('3C-Water transport'!AI$57="no"," ",ROUND(AB4307,4))</f>
        <v>0.26400000000000001</v>
      </c>
      <c r="AE4307" s="110">
        <f>IF('3C-Water transport'!AI$58="no"," ",ROUND(AB4307,4))</f>
        <v>0.26400000000000001</v>
      </c>
    </row>
    <row r="4308" spans="5:31" x14ac:dyDescent="0.25">
      <c r="E4308" s="110">
        <f t="shared" si="258"/>
        <v>0.26500000000000018</v>
      </c>
      <c r="F4308" s="110">
        <f>IF('3A-Rail transport'!$AI$56="no"," ",ROUND(E4308,4))</f>
        <v>0.26500000000000001</v>
      </c>
      <c r="G4308" s="110">
        <f>IF('3A-Rail transport'!$AI$57="no"," ",ROUND(E4308,4))</f>
        <v>0.26500000000000001</v>
      </c>
      <c r="H4308" s="110"/>
      <c r="S4308" s="110">
        <f t="shared" si="259"/>
        <v>0.26500000000000018</v>
      </c>
      <c r="T4308" s="110">
        <f>IF('3B-Air transport'!AI$66="no"," ",ROUND(S4308,4))</f>
        <v>0.26500000000000001</v>
      </c>
      <c r="U4308" s="110">
        <f>IF('3B-Air transport'!AI$67="no"," ",ROUND(S4308,4))</f>
        <v>0.26500000000000001</v>
      </c>
      <c r="V4308" s="110">
        <f>IF('3B-Air transport'!AI$68="no"," ",ROUND(S4308,4))</f>
        <v>0.26500000000000001</v>
      </c>
      <c r="W4308" s="110"/>
      <c r="AB4308" s="110">
        <f t="shared" si="260"/>
        <v>0.26500000000000018</v>
      </c>
      <c r="AC4308" s="110">
        <f>IF('3C-Water transport'!AI$56="no"," ",ROUND(AB4308,4))</f>
        <v>0.26500000000000001</v>
      </c>
      <c r="AD4308" s="110">
        <f>IF('3C-Water transport'!AI$57="no"," ",ROUND(AB4308,4))</f>
        <v>0.26500000000000001</v>
      </c>
      <c r="AE4308" s="110">
        <f>IF('3C-Water transport'!AI$58="no"," ",ROUND(AB4308,4))</f>
        <v>0.26500000000000001</v>
      </c>
    </row>
    <row r="4309" spans="5:31" x14ac:dyDescent="0.25">
      <c r="E4309" s="110">
        <f t="shared" si="258"/>
        <v>0.26600000000000018</v>
      </c>
      <c r="F4309" s="110">
        <f>IF('3A-Rail transport'!$AI$56="no"," ",ROUND(E4309,4))</f>
        <v>0.26600000000000001</v>
      </c>
      <c r="G4309" s="110">
        <f>IF('3A-Rail transport'!$AI$57="no"," ",ROUND(E4309,4))</f>
        <v>0.26600000000000001</v>
      </c>
      <c r="H4309" s="110"/>
      <c r="S4309" s="110">
        <f t="shared" si="259"/>
        <v>0.26600000000000018</v>
      </c>
      <c r="T4309" s="110">
        <f>IF('3B-Air transport'!AI$66="no"," ",ROUND(S4309,4))</f>
        <v>0.26600000000000001</v>
      </c>
      <c r="U4309" s="110">
        <f>IF('3B-Air transport'!AI$67="no"," ",ROUND(S4309,4))</f>
        <v>0.26600000000000001</v>
      </c>
      <c r="V4309" s="110">
        <f>IF('3B-Air transport'!AI$68="no"," ",ROUND(S4309,4))</f>
        <v>0.26600000000000001</v>
      </c>
      <c r="W4309" s="110"/>
      <c r="AB4309" s="110">
        <f t="shared" si="260"/>
        <v>0.26600000000000018</v>
      </c>
      <c r="AC4309" s="110">
        <f>IF('3C-Water transport'!AI$56="no"," ",ROUND(AB4309,4))</f>
        <v>0.26600000000000001</v>
      </c>
      <c r="AD4309" s="110">
        <f>IF('3C-Water transport'!AI$57="no"," ",ROUND(AB4309,4))</f>
        <v>0.26600000000000001</v>
      </c>
      <c r="AE4309" s="110">
        <f>IF('3C-Water transport'!AI$58="no"," ",ROUND(AB4309,4))</f>
        <v>0.26600000000000001</v>
      </c>
    </row>
    <row r="4310" spans="5:31" x14ac:dyDescent="0.25">
      <c r="E4310" s="110">
        <f t="shared" si="258"/>
        <v>0.26700000000000018</v>
      </c>
      <c r="F4310" s="110">
        <f>IF('3A-Rail transport'!$AI$56="no"," ",ROUND(E4310,4))</f>
        <v>0.26700000000000002</v>
      </c>
      <c r="G4310" s="110">
        <f>IF('3A-Rail transport'!$AI$57="no"," ",ROUND(E4310,4))</f>
        <v>0.26700000000000002</v>
      </c>
      <c r="H4310" s="110"/>
      <c r="S4310" s="110">
        <f t="shared" si="259"/>
        <v>0.26700000000000018</v>
      </c>
      <c r="T4310" s="110">
        <f>IF('3B-Air transport'!AI$66="no"," ",ROUND(S4310,4))</f>
        <v>0.26700000000000002</v>
      </c>
      <c r="U4310" s="110">
        <f>IF('3B-Air transport'!AI$67="no"," ",ROUND(S4310,4))</f>
        <v>0.26700000000000002</v>
      </c>
      <c r="V4310" s="110">
        <f>IF('3B-Air transport'!AI$68="no"," ",ROUND(S4310,4))</f>
        <v>0.26700000000000002</v>
      </c>
      <c r="W4310" s="110"/>
      <c r="AB4310" s="110">
        <f t="shared" si="260"/>
        <v>0.26700000000000018</v>
      </c>
      <c r="AC4310" s="110">
        <f>IF('3C-Water transport'!AI$56="no"," ",ROUND(AB4310,4))</f>
        <v>0.26700000000000002</v>
      </c>
      <c r="AD4310" s="110">
        <f>IF('3C-Water transport'!AI$57="no"," ",ROUND(AB4310,4))</f>
        <v>0.26700000000000002</v>
      </c>
      <c r="AE4310" s="110">
        <f>IF('3C-Water transport'!AI$58="no"," ",ROUND(AB4310,4))</f>
        <v>0.26700000000000002</v>
      </c>
    </row>
    <row r="4311" spans="5:31" x14ac:dyDescent="0.25">
      <c r="E4311" s="110">
        <f t="shared" si="258"/>
        <v>0.26800000000000018</v>
      </c>
      <c r="F4311" s="110">
        <f>IF('3A-Rail transport'!$AI$56="no"," ",ROUND(E4311,4))</f>
        <v>0.26800000000000002</v>
      </c>
      <c r="G4311" s="110">
        <f>IF('3A-Rail transport'!$AI$57="no"," ",ROUND(E4311,4))</f>
        <v>0.26800000000000002</v>
      </c>
      <c r="H4311" s="110"/>
      <c r="S4311" s="110">
        <f t="shared" si="259"/>
        <v>0.26800000000000018</v>
      </c>
      <c r="T4311" s="110">
        <f>IF('3B-Air transport'!AI$66="no"," ",ROUND(S4311,4))</f>
        <v>0.26800000000000002</v>
      </c>
      <c r="U4311" s="110">
        <f>IF('3B-Air transport'!AI$67="no"," ",ROUND(S4311,4))</f>
        <v>0.26800000000000002</v>
      </c>
      <c r="V4311" s="110">
        <f>IF('3B-Air transport'!AI$68="no"," ",ROUND(S4311,4))</f>
        <v>0.26800000000000002</v>
      </c>
      <c r="W4311" s="110"/>
      <c r="AB4311" s="110">
        <f t="shared" si="260"/>
        <v>0.26800000000000018</v>
      </c>
      <c r="AC4311" s="110">
        <f>IF('3C-Water transport'!AI$56="no"," ",ROUND(AB4311,4))</f>
        <v>0.26800000000000002</v>
      </c>
      <c r="AD4311" s="110">
        <f>IF('3C-Water transport'!AI$57="no"," ",ROUND(AB4311,4))</f>
        <v>0.26800000000000002</v>
      </c>
      <c r="AE4311" s="110">
        <f>IF('3C-Water transport'!AI$58="no"," ",ROUND(AB4311,4))</f>
        <v>0.26800000000000002</v>
      </c>
    </row>
    <row r="4312" spans="5:31" x14ac:dyDescent="0.25">
      <c r="E4312" s="110">
        <f t="shared" si="258"/>
        <v>0.26900000000000018</v>
      </c>
      <c r="F4312" s="110">
        <f>IF('3A-Rail transport'!$AI$56="no"," ",ROUND(E4312,4))</f>
        <v>0.26900000000000002</v>
      </c>
      <c r="G4312" s="110">
        <f>IF('3A-Rail transport'!$AI$57="no"," ",ROUND(E4312,4))</f>
        <v>0.26900000000000002</v>
      </c>
      <c r="H4312" s="110"/>
      <c r="S4312" s="110">
        <f t="shared" si="259"/>
        <v>0.26900000000000018</v>
      </c>
      <c r="T4312" s="110">
        <f>IF('3B-Air transport'!AI$66="no"," ",ROUND(S4312,4))</f>
        <v>0.26900000000000002</v>
      </c>
      <c r="U4312" s="110">
        <f>IF('3B-Air transport'!AI$67="no"," ",ROUND(S4312,4))</f>
        <v>0.26900000000000002</v>
      </c>
      <c r="V4312" s="110">
        <f>IF('3B-Air transport'!AI$68="no"," ",ROUND(S4312,4))</f>
        <v>0.26900000000000002</v>
      </c>
      <c r="W4312" s="110"/>
      <c r="AB4312" s="110">
        <f t="shared" si="260"/>
        <v>0.26900000000000018</v>
      </c>
      <c r="AC4312" s="110">
        <f>IF('3C-Water transport'!AI$56="no"," ",ROUND(AB4312,4))</f>
        <v>0.26900000000000002</v>
      </c>
      <c r="AD4312" s="110">
        <f>IF('3C-Water transport'!AI$57="no"," ",ROUND(AB4312,4))</f>
        <v>0.26900000000000002</v>
      </c>
      <c r="AE4312" s="110">
        <f>IF('3C-Water transport'!AI$58="no"," ",ROUND(AB4312,4))</f>
        <v>0.26900000000000002</v>
      </c>
    </row>
    <row r="4313" spans="5:31" x14ac:dyDescent="0.25">
      <c r="E4313" s="110">
        <f t="shared" si="258"/>
        <v>0.27000000000000018</v>
      </c>
      <c r="F4313" s="110">
        <f>IF('3A-Rail transport'!$AI$56="no"," ",ROUND(E4313,4))</f>
        <v>0.27</v>
      </c>
      <c r="G4313" s="110">
        <f>IF('3A-Rail transport'!$AI$57="no"," ",ROUND(E4313,4))</f>
        <v>0.27</v>
      </c>
      <c r="H4313" s="110"/>
      <c r="S4313" s="110">
        <f t="shared" si="259"/>
        <v>0.27000000000000018</v>
      </c>
      <c r="T4313" s="110">
        <f>IF('3B-Air transport'!AI$66="no"," ",ROUND(S4313,4))</f>
        <v>0.27</v>
      </c>
      <c r="U4313" s="110">
        <f>IF('3B-Air transport'!AI$67="no"," ",ROUND(S4313,4))</f>
        <v>0.27</v>
      </c>
      <c r="V4313" s="110">
        <f>IF('3B-Air transport'!AI$68="no"," ",ROUND(S4313,4))</f>
        <v>0.27</v>
      </c>
      <c r="W4313" s="110"/>
      <c r="AB4313" s="110">
        <f t="shared" si="260"/>
        <v>0.27000000000000018</v>
      </c>
      <c r="AC4313" s="110">
        <f>IF('3C-Water transport'!AI$56="no"," ",ROUND(AB4313,4))</f>
        <v>0.27</v>
      </c>
      <c r="AD4313" s="110">
        <f>IF('3C-Water transport'!AI$57="no"," ",ROUND(AB4313,4))</f>
        <v>0.27</v>
      </c>
      <c r="AE4313" s="110">
        <f>IF('3C-Water transport'!AI$58="no"," ",ROUND(AB4313,4))</f>
        <v>0.27</v>
      </c>
    </row>
    <row r="4314" spans="5:31" x14ac:dyDescent="0.25">
      <c r="E4314" s="110">
        <f t="shared" si="258"/>
        <v>0.27100000000000019</v>
      </c>
      <c r="F4314" s="110">
        <f>IF('3A-Rail transport'!$AI$56="no"," ",ROUND(E4314,4))</f>
        <v>0.27100000000000002</v>
      </c>
      <c r="G4314" s="110">
        <f>IF('3A-Rail transport'!$AI$57="no"," ",ROUND(E4314,4))</f>
        <v>0.27100000000000002</v>
      </c>
      <c r="H4314" s="110"/>
      <c r="S4314" s="110">
        <f t="shared" si="259"/>
        <v>0.27100000000000019</v>
      </c>
      <c r="T4314" s="110">
        <f>IF('3B-Air transport'!AI$66="no"," ",ROUND(S4314,4))</f>
        <v>0.27100000000000002</v>
      </c>
      <c r="U4314" s="110">
        <f>IF('3B-Air transport'!AI$67="no"," ",ROUND(S4314,4))</f>
        <v>0.27100000000000002</v>
      </c>
      <c r="V4314" s="110">
        <f>IF('3B-Air transport'!AI$68="no"," ",ROUND(S4314,4))</f>
        <v>0.27100000000000002</v>
      </c>
      <c r="W4314" s="110"/>
      <c r="AB4314" s="110">
        <f t="shared" si="260"/>
        <v>0.27100000000000019</v>
      </c>
      <c r="AC4314" s="110">
        <f>IF('3C-Water transport'!AI$56="no"," ",ROUND(AB4314,4))</f>
        <v>0.27100000000000002</v>
      </c>
      <c r="AD4314" s="110">
        <f>IF('3C-Water transport'!AI$57="no"," ",ROUND(AB4314,4))</f>
        <v>0.27100000000000002</v>
      </c>
      <c r="AE4314" s="110">
        <f>IF('3C-Water transport'!AI$58="no"," ",ROUND(AB4314,4))</f>
        <v>0.27100000000000002</v>
      </c>
    </row>
    <row r="4315" spans="5:31" x14ac:dyDescent="0.25">
      <c r="E4315" s="110">
        <f t="shared" si="258"/>
        <v>0.27200000000000019</v>
      </c>
      <c r="F4315" s="110">
        <f>IF('3A-Rail transport'!$AI$56="no"," ",ROUND(E4315,4))</f>
        <v>0.27200000000000002</v>
      </c>
      <c r="G4315" s="110">
        <f>IF('3A-Rail transport'!$AI$57="no"," ",ROUND(E4315,4))</f>
        <v>0.27200000000000002</v>
      </c>
      <c r="H4315" s="110"/>
      <c r="S4315" s="110">
        <f t="shared" si="259"/>
        <v>0.27200000000000019</v>
      </c>
      <c r="T4315" s="110">
        <f>IF('3B-Air transport'!AI$66="no"," ",ROUND(S4315,4))</f>
        <v>0.27200000000000002</v>
      </c>
      <c r="U4315" s="110">
        <f>IF('3B-Air transport'!AI$67="no"," ",ROUND(S4315,4))</f>
        <v>0.27200000000000002</v>
      </c>
      <c r="V4315" s="110">
        <f>IF('3B-Air transport'!AI$68="no"," ",ROUND(S4315,4))</f>
        <v>0.27200000000000002</v>
      </c>
      <c r="W4315" s="110"/>
      <c r="AB4315" s="110">
        <f t="shared" si="260"/>
        <v>0.27200000000000019</v>
      </c>
      <c r="AC4315" s="110">
        <f>IF('3C-Water transport'!AI$56="no"," ",ROUND(AB4315,4))</f>
        <v>0.27200000000000002</v>
      </c>
      <c r="AD4315" s="110">
        <f>IF('3C-Water transport'!AI$57="no"," ",ROUND(AB4315,4))</f>
        <v>0.27200000000000002</v>
      </c>
      <c r="AE4315" s="110">
        <f>IF('3C-Water transport'!AI$58="no"," ",ROUND(AB4315,4))</f>
        <v>0.27200000000000002</v>
      </c>
    </row>
    <row r="4316" spans="5:31" x14ac:dyDescent="0.25">
      <c r="E4316" s="110">
        <f t="shared" si="258"/>
        <v>0.27300000000000019</v>
      </c>
      <c r="F4316" s="110">
        <f>IF('3A-Rail transport'!$AI$56="no"," ",ROUND(E4316,4))</f>
        <v>0.27300000000000002</v>
      </c>
      <c r="G4316" s="110">
        <f>IF('3A-Rail transport'!$AI$57="no"," ",ROUND(E4316,4))</f>
        <v>0.27300000000000002</v>
      </c>
      <c r="H4316" s="110"/>
      <c r="S4316" s="110">
        <f t="shared" si="259"/>
        <v>0.27300000000000019</v>
      </c>
      <c r="T4316" s="110">
        <f>IF('3B-Air transport'!AI$66="no"," ",ROUND(S4316,4))</f>
        <v>0.27300000000000002</v>
      </c>
      <c r="U4316" s="110">
        <f>IF('3B-Air transport'!AI$67="no"," ",ROUND(S4316,4))</f>
        <v>0.27300000000000002</v>
      </c>
      <c r="V4316" s="110">
        <f>IF('3B-Air transport'!AI$68="no"," ",ROUND(S4316,4))</f>
        <v>0.27300000000000002</v>
      </c>
      <c r="W4316" s="110"/>
      <c r="AB4316" s="110">
        <f t="shared" si="260"/>
        <v>0.27300000000000019</v>
      </c>
      <c r="AC4316" s="110">
        <f>IF('3C-Water transport'!AI$56="no"," ",ROUND(AB4316,4))</f>
        <v>0.27300000000000002</v>
      </c>
      <c r="AD4316" s="110">
        <f>IF('3C-Water transport'!AI$57="no"," ",ROUND(AB4316,4))</f>
        <v>0.27300000000000002</v>
      </c>
      <c r="AE4316" s="110">
        <f>IF('3C-Water transport'!AI$58="no"," ",ROUND(AB4316,4))</f>
        <v>0.27300000000000002</v>
      </c>
    </row>
    <row r="4317" spans="5:31" x14ac:dyDescent="0.25">
      <c r="E4317" s="110">
        <f t="shared" si="258"/>
        <v>0.27400000000000019</v>
      </c>
      <c r="F4317" s="110">
        <f>IF('3A-Rail transport'!$AI$56="no"," ",ROUND(E4317,4))</f>
        <v>0.27400000000000002</v>
      </c>
      <c r="G4317" s="110">
        <f>IF('3A-Rail transport'!$AI$57="no"," ",ROUND(E4317,4))</f>
        <v>0.27400000000000002</v>
      </c>
      <c r="H4317" s="110"/>
      <c r="S4317" s="110">
        <f t="shared" si="259"/>
        <v>0.27400000000000019</v>
      </c>
      <c r="T4317" s="110">
        <f>IF('3B-Air transport'!AI$66="no"," ",ROUND(S4317,4))</f>
        <v>0.27400000000000002</v>
      </c>
      <c r="U4317" s="110">
        <f>IF('3B-Air transport'!AI$67="no"," ",ROUND(S4317,4))</f>
        <v>0.27400000000000002</v>
      </c>
      <c r="V4317" s="110">
        <f>IF('3B-Air transport'!AI$68="no"," ",ROUND(S4317,4))</f>
        <v>0.27400000000000002</v>
      </c>
      <c r="W4317" s="110"/>
      <c r="AB4317" s="110">
        <f t="shared" si="260"/>
        <v>0.27400000000000019</v>
      </c>
      <c r="AC4317" s="110">
        <f>IF('3C-Water transport'!AI$56="no"," ",ROUND(AB4317,4))</f>
        <v>0.27400000000000002</v>
      </c>
      <c r="AD4317" s="110">
        <f>IF('3C-Water transport'!AI$57="no"," ",ROUND(AB4317,4))</f>
        <v>0.27400000000000002</v>
      </c>
      <c r="AE4317" s="110">
        <f>IF('3C-Water transport'!AI$58="no"," ",ROUND(AB4317,4))</f>
        <v>0.27400000000000002</v>
      </c>
    </row>
    <row r="4318" spans="5:31" x14ac:dyDescent="0.25">
      <c r="E4318" s="110">
        <f t="shared" si="258"/>
        <v>0.27500000000000019</v>
      </c>
      <c r="F4318" s="110">
        <f>IF('3A-Rail transport'!$AI$56="no"," ",ROUND(E4318,4))</f>
        <v>0.27500000000000002</v>
      </c>
      <c r="G4318" s="110">
        <f>IF('3A-Rail transport'!$AI$57="no"," ",ROUND(E4318,4))</f>
        <v>0.27500000000000002</v>
      </c>
      <c r="H4318" s="110"/>
      <c r="S4318" s="110">
        <f t="shared" si="259"/>
        <v>0.27500000000000019</v>
      </c>
      <c r="T4318" s="110">
        <f>IF('3B-Air transport'!AI$66="no"," ",ROUND(S4318,4))</f>
        <v>0.27500000000000002</v>
      </c>
      <c r="U4318" s="110">
        <f>IF('3B-Air transport'!AI$67="no"," ",ROUND(S4318,4))</f>
        <v>0.27500000000000002</v>
      </c>
      <c r="V4318" s="110">
        <f>IF('3B-Air transport'!AI$68="no"," ",ROUND(S4318,4))</f>
        <v>0.27500000000000002</v>
      </c>
      <c r="W4318" s="110"/>
      <c r="AB4318" s="110">
        <f t="shared" si="260"/>
        <v>0.27500000000000019</v>
      </c>
      <c r="AC4318" s="110">
        <f>IF('3C-Water transport'!AI$56="no"," ",ROUND(AB4318,4))</f>
        <v>0.27500000000000002</v>
      </c>
      <c r="AD4318" s="110">
        <f>IF('3C-Water transport'!AI$57="no"," ",ROUND(AB4318,4))</f>
        <v>0.27500000000000002</v>
      </c>
      <c r="AE4318" s="110">
        <f>IF('3C-Water transport'!AI$58="no"," ",ROUND(AB4318,4))</f>
        <v>0.27500000000000002</v>
      </c>
    </row>
    <row r="4319" spans="5:31" x14ac:dyDescent="0.25">
      <c r="E4319" s="110">
        <f t="shared" si="258"/>
        <v>0.27600000000000019</v>
      </c>
      <c r="F4319" s="110">
        <f>IF('3A-Rail transport'!$AI$56="no"," ",ROUND(E4319,4))</f>
        <v>0.27600000000000002</v>
      </c>
      <c r="G4319" s="110">
        <f>IF('3A-Rail transport'!$AI$57="no"," ",ROUND(E4319,4))</f>
        <v>0.27600000000000002</v>
      </c>
      <c r="H4319" s="110"/>
      <c r="S4319" s="110">
        <f t="shared" si="259"/>
        <v>0.27600000000000019</v>
      </c>
      <c r="T4319" s="110">
        <f>IF('3B-Air transport'!AI$66="no"," ",ROUND(S4319,4))</f>
        <v>0.27600000000000002</v>
      </c>
      <c r="U4319" s="110">
        <f>IF('3B-Air transport'!AI$67="no"," ",ROUND(S4319,4))</f>
        <v>0.27600000000000002</v>
      </c>
      <c r="V4319" s="110">
        <f>IF('3B-Air transport'!AI$68="no"," ",ROUND(S4319,4))</f>
        <v>0.27600000000000002</v>
      </c>
      <c r="W4319" s="110"/>
      <c r="AB4319" s="110">
        <f t="shared" si="260"/>
        <v>0.27600000000000019</v>
      </c>
      <c r="AC4319" s="110">
        <f>IF('3C-Water transport'!AI$56="no"," ",ROUND(AB4319,4))</f>
        <v>0.27600000000000002</v>
      </c>
      <c r="AD4319" s="110">
        <f>IF('3C-Water transport'!AI$57="no"," ",ROUND(AB4319,4))</f>
        <v>0.27600000000000002</v>
      </c>
      <c r="AE4319" s="110">
        <f>IF('3C-Water transport'!AI$58="no"," ",ROUND(AB4319,4))</f>
        <v>0.27600000000000002</v>
      </c>
    </row>
    <row r="4320" spans="5:31" x14ac:dyDescent="0.25">
      <c r="E4320" s="110">
        <f t="shared" si="258"/>
        <v>0.27700000000000019</v>
      </c>
      <c r="F4320" s="110">
        <f>IF('3A-Rail transport'!$AI$56="no"," ",ROUND(E4320,4))</f>
        <v>0.27700000000000002</v>
      </c>
      <c r="G4320" s="110">
        <f>IF('3A-Rail transport'!$AI$57="no"," ",ROUND(E4320,4))</f>
        <v>0.27700000000000002</v>
      </c>
      <c r="H4320" s="110"/>
      <c r="S4320" s="110">
        <f t="shared" si="259"/>
        <v>0.27700000000000019</v>
      </c>
      <c r="T4320" s="110">
        <f>IF('3B-Air transport'!AI$66="no"," ",ROUND(S4320,4))</f>
        <v>0.27700000000000002</v>
      </c>
      <c r="U4320" s="110">
        <f>IF('3B-Air transport'!AI$67="no"," ",ROUND(S4320,4))</f>
        <v>0.27700000000000002</v>
      </c>
      <c r="V4320" s="110">
        <f>IF('3B-Air transport'!AI$68="no"," ",ROUND(S4320,4))</f>
        <v>0.27700000000000002</v>
      </c>
      <c r="W4320" s="110"/>
      <c r="AB4320" s="110">
        <f t="shared" si="260"/>
        <v>0.27700000000000019</v>
      </c>
      <c r="AC4320" s="110">
        <f>IF('3C-Water transport'!AI$56="no"," ",ROUND(AB4320,4))</f>
        <v>0.27700000000000002</v>
      </c>
      <c r="AD4320" s="110">
        <f>IF('3C-Water transport'!AI$57="no"," ",ROUND(AB4320,4))</f>
        <v>0.27700000000000002</v>
      </c>
      <c r="AE4320" s="110">
        <f>IF('3C-Water transport'!AI$58="no"," ",ROUND(AB4320,4))</f>
        <v>0.27700000000000002</v>
      </c>
    </row>
    <row r="4321" spans="5:31" x14ac:dyDescent="0.25">
      <c r="E4321" s="110">
        <f t="shared" si="258"/>
        <v>0.27800000000000019</v>
      </c>
      <c r="F4321" s="110">
        <f>IF('3A-Rail transport'!$AI$56="no"," ",ROUND(E4321,4))</f>
        <v>0.27800000000000002</v>
      </c>
      <c r="G4321" s="110">
        <f>IF('3A-Rail transport'!$AI$57="no"," ",ROUND(E4321,4))</f>
        <v>0.27800000000000002</v>
      </c>
      <c r="H4321" s="110"/>
      <c r="S4321" s="110">
        <f t="shared" si="259"/>
        <v>0.27800000000000019</v>
      </c>
      <c r="T4321" s="110">
        <f>IF('3B-Air transport'!AI$66="no"," ",ROUND(S4321,4))</f>
        <v>0.27800000000000002</v>
      </c>
      <c r="U4321" s="110">
        <f>IF('3B-Air transport'!AI$67="no"," ",ROUND(S4321,4))</f>
        <v>0.27800000000000002</v>
      </c>
      <c r="V4321" s="110">
        <f>IF('3B-Air transport'!AI$68="no"," ",ROUND(S4321,4))</f>
        <v>0.27800000000000002</v>
      </c>
      <c r="W4321" s="110"/>
      <c r="AB4321" s="110">
        <f t="shared" si="260"/>
        <v>0.27800000000000019</v>
      </c>
      <c r="AC4321" s="110">
        <f>IF('3C-Water transport'!AI$56="no"," ",ROUND(AB4321,4))</f>
        <v>0.27800000000000002</v>
      </c>
      <c r="AD4321" s="110">
        <f>IF('3C-Water transport'!AI$57="no"," ",ROUND(AB4321,4))</f>
        <v>0.27800000000000002</v>
      </c>
      <c r="AE4321" s="110">
        <f>IF('3C-Water transport'!AI$58="no"," ",ROUND(AB4321,4))</f>
        <v>0.27800000000000002</v>
      </c>
    </row>
    <row r="4322" spans="5:31" x14ac:dyDescent="0.25">
      <c r="E4322" s="110">
        <f t="shared" si="258"/>
        <v>0.27900000000000019</v>
      </c>
      <c r="F4322" s="110">
        <f>IF('3A-Rail transport'!$AI$56="no"," ",ROUND(E4322,4))</f>
        <v>0.27900000000000003</v>
      </c>
      <c r="G4322" s="110">
        <f>IF('3A-Rail transport'!$AI$57="no"," ",ROUND(E4322,4))</f>
        <v>0.27900000000000003</v>
      </c>
      <c r="H4322" s="110"/>
      <c r="S4322" s="110">
        <f t="shared" si="259"/>
        <v>0.27900000000000019</v>
      </c>
      <c r="T4322" s="110">
        <f>IF('3B-Air transport'!AI$66="no"," ",ROUND(S4322,4))</f>
        <v>0.27900000000000003</v>
      </c>
      <c r="U4322" s="110">
        <f>IF('3B-Air transport'!AI$67="no"," ",ROUND(S4322,4))</f>
        <v>0.27900000000000003</v>
      </c>
      <c r="V4322" s="110">
        <f>IF('3B-Air transport'!AI$68="no"," ",ROUND(S4322,4))</f>
        <v>0.27900000000000003</v>
      </c>
      <c r="W4322" s="110"/>
      <c r="AB4322" s="110">
        <f t="shared" si="260"/>
        <v>0.27900000000000019</v>
      </c>
      <c r="AC4322" s="110">
        <f>IF('3C-Water transport'!AI$56="no"," ",ROUND(AB4322,4))</f>
        <v>0.27900000000000003</v>
      </c>
      <c r="AD4322" s="110">
        <f>IF('3C-Water transport'!AI$57="no"," ",ROUND(AB4322,4))</f>
        <v>0.27900000000000003</v>
      </c>
      <c r="AE4322" s="110">
        <f>IF('3C-Water transport'!AI$58="no"," ",ROUND(AB4322,4))</f>
        <v>0.27900000000000003</v>
      </c>
    </row>
    <row r="4323" spans="5:31" x14ac:dyDescent="0.25">
      <c r="E4323" s="110">
        <f t="shared" si="258"/>
        <v>0.28000000000000019</v>
      </c>
      <c r="F4323" s="110">
        <f>IF('3A-Rail transport'!$AI$56="no"," ",ROUND(E4323,4))</f>
        <v>0.28000000000000003</v>
      </c>
      <c r="G4323" s="110">
        <f>IF('3A-Rail transport'!$AI$57="no"," ",ROUND(E4323,4))</f>
        <v>0.28000000000000003</v>
      </c>
      <c r="H4323" s="110"/>
      <c r="S4323" s="110">
        <f t="shared" si="259"/>
        <v>0.28000000000000019</v>
      </c>
      <c r="T4323" s="110">
        <f>IF('3B-Air transport'!AI$66="no"," ",ROUND(S4323,4))</f>
        <v>0.28000000000000003</v>
      </c>
      <c r="U4323" s="110">
        <f>IF('3B-Air transport'!AI$67="no"," ",ROUND(S4323,4))</f>
        <v>0.28000000000000003</v>
      </c>
      <c r="V4323" s="110">
        <f>IF('3B-Air transport'!AI$68="no"," ",ROUND(S4323,4))</f>
        <v>0.28000000000000003</v>
      </c>
      <c r="W4323" s="110"/>
      <c r="AB4323" s="110">
        <f t="shared" si="260"/>
        <v>0.28000000000000019</v>
      </c>
      <c r="AC4323" s="110">
        <f>IF('3C-Water transport'!AI$56="no"," ",ROUND(AB4323,4))</f>
        <v>0.28000000000000003</v>
      </c>
      <c r="AD4323" s="110">
        <f>IF('3C-Water transport'!AI$57="no"," ",ROUND(AB4323,4))</f>
        <v>0.28000000000000003</v>
      </c>
      <c r="AE4323" s="110">
        <f>IF('3C-Water transport'!AI$58="no"," ",ROUND(AB4323,4))</f>
        <v>0.28000000000000003</v>
      </c>
    </row>
    <row r="4324" spans="5:31" x14ac:dyDescent="0.25">
      <c r="E4324" s="110">
        <f t="shared" si="258"/>
        <v>0.28100000000000019</v>
      </c>
      <c r="F4324" s="110">
        <f>IF('3A-Rail transport'!$AI$56="no"," ",ROUND(E4324,4))</f>
        <v>0.28100000000000003</v>
      </c>
      <c r="G4324" s="110">
        <f>IF('3A-Rail transport'!$AI$57="no"," ",ROUND(E4324,4))</f>
        <v>0.28100000000000003</v>
      </c>
      <c r="H4324" s="110"/>
      <c r="S4324" s="110">
        <f t="shared" si="259"/>
        <v>0.28100000000000019</v>
      </c>
      <c r="T4324" s="110">
        <f>IF('3B-Air transport'!AI$66="no"," ",ROUND(S4324,4))</f>
        <v>0.28100000000000003</v>
      </c>
      <c r="U4324" s="110">
        <f>IF('3B-Air transport'!AI$67="no"," ",ROUND(S4324,4))</f>
        <v>0.28100000000000003</v>
      </c>
      <c r="V4324" s="110">
        <f>IF('3B-Air transport'!AI$68="no"," ",ROUND(S4324,4))</f>
        <v>0.28100000000000003</v>
      </c>
      <c r="W4324" s="110"/>
      <c r="AB4324" s="110">
        <f t="shared" si="260"/>
        <v>0.28100000000000019</v>
      </c>
      <c r="AC4324" s="110">
        <f>IF('3C-Water transport'!AI$56="no"," ",ROUND(AB4324,4))</f>
        <v>0.28100000000000003</v>
      </c>
      <c r="AD4324" s="110">
        <f>IF('3C-Water transport'!AI$57="no"," ",ROUND(AB4324,4))</f>
        <v>0.28100000000000003</v>
      </c>
      <c r="AE4324" s="110">
        <f>IF('3C-Water transport'!AI$58="no"," ",ROUND(AB4324,4))</f>
        <v>0.28100000000000003</v>
      </c>
    </row>
    <row r="4325" spans="5:31" x14ac:dyDescent="0.25">
      <c r="E4325" s="110">
        <f t="shared" si="258"/>
        <v>0.28200000000000019</v>
      </c>
      <c r="F4325" s="110">
        <f>IF('3A-Rail transport'!$AI$56="no"," ",ROUND(E4325,4))</f>
        <v>0.28199999999999997</v>
      </c>
      <c r="G4325" s="110">
        <f>IF('3A-Rail transport'!$AI$57="no"," ",ROUND(E4325,4))</f>
        <v>0.28199999999999997</v>
      </c>
      <c r="H4325" s="110"/>
      <c r="S4325" s="110">
        <f t="shared" si="259"/>
        <v>0.28200000000000019</v>
      </c>
      <c r="T4325" s="110">
        <f>IF('3B-Air transport'!AI$66="no"," ",ROUND(S4325,4))</f>
        <v>0.28199999999999997</v>
      </c>
      <c r="U4325" s="110">
        <f>IF('3B-Air transport'!AI$67="no"," ",ROUND(S4325,4))</f>
        <v>0.28199999999999997</v>
      </c>
      <c r="V4325" s="110">
        <f>IF('3B-Air transport'!AI$68="no"," ",ROUND(S4325,4))</f>
        <v>0.28199999999999997</v>
      </c>
      <c r="W4325" s="110"/>
      <c r="AB4325" s="110">
        <f t="shared" si="260"/>
        <v>0.28200000000000019</v>
      </c>
      <c r="AC4325" s="110">
        <f>IF('3C-Water transport'!AI$56="no"," ",ROUND(AB4325,4))</f>
        <v>0.28199999999999997</v>
      </c>
      <c r="AD4325" s="110">
        <f>IF('3C-Water transport'!AI$57="no"," ",ROUND(AB4325,4))</f>
        <v>0.28199999999999997</v>
      </c>
      <c r="AE4325" s="110">
        <f>IF('3C-Water transport'!AI$58="no"," ",ROUND(AB4325,4))</f>
        <v>0.28199999999999997</v>
      </c>
    </row>
    <row r="4326" spans="5:31" x14ac:dyDescent="0.25">
      <c r="E4326" s="110">
        <f t="shared" si="258"/>
        <v>0.2830000000000002</v>
      </c>
      <c r="F4326" s="110">
        <f>IF('3A-Rail transport'!$AI$56="no"," ",ROUND(E4326,4))</f>
        <v>0.28299999999999997</v>
      </c>
      <c r="G4326" s="110">
        <f>IF('3A-Rail transport'!$AI$57="no"," ",ROUND(E4326,4))</f>
        <v>0.28299999999999997</v>
      </c>
      <c r="H4326" s="110"/>
      <c r="S4326" s="110">
        <f t="shared" si="259"/>
        <v>0.2830000000000002</v>
      </c>
      <c r="T4326" s="110">
        <f>IF('3B-Air transport'!AI$66="no"," ",ROUND(S4326,4))</f>
        <v>0.28299999999999997</v>
      </c>
      <c r="U4326" s="110">
        <f>IF('3B-Air transport'!AI$67="no"," ",ROUND(S4326,4))</f>
        <v>0.28299999999999997</v>
      </c>
      <c r="V4326" s="110">
        <f>IF('3B-Air transport'!AI$68="no"," ",ROUND(S4326,4))</f>
        <v>0.28299999999999997</v>
      </c>
      <c r="W4326" s="110"/>
      <c r="AB4326" s="110">
        <f t="shared" si="260"/>
        <v>0.2830000000000002</v>
      </c>
      <c r="AC4326" s="110">
        <f>IF('3C-Water transport'!AI$56="no"," ",ROUND(AB4326,4))</f>
        <v>0.28299999999999997</v>
      </c>
      <c r="AD4326" s="110">
        <f>IF('3C-Water transport'!AI$57="no"," ",ROUND(AB4326,4))</f>
        <v>0.28299999999999997</v>
      </c>
      <c r="AE4326" s="110">
        <f>IF('3C-Water transport'!AI$58="no"," ",ROUND(AB4326,4))</f>
        <v>0.28299999999999997</v>
      </c>
    </row>
    <row r="4327" spans="5:31" x14ac:dyDescent="0.25">
      <c r="E4327" s="110">
        <f t="shared" si="258"/>
        <v>0.2840000000000002</v>
      </c>
      <c r="F4327" s="110">
        <f>IF('3A-Rail transport'!$AI$56="no"," ",ROUND(E4327,4))</f>
        <v>0.28399999999999997</v>
      </c>
      <c r="G4327" s="110">
        <f>IF('3A-Rail transport'!$AI$57="no"," ",ROUND(E4327,4))</f>
        <v>0.28399999999999997</v>
      </c>
      <c r="H4327" s="110"/>
      <c r="S4327" s="110">
        <f t="shared" si="259"/>
        <v>0.2840000000000002</v>
      </c>
      <c r="T4327" s="110">
        <f>IF('3B-Air transport'!AI$66="no"," ",ROUND(S4327,4))</f>
        <v>0.28399999999999997</v>
      </c>
      <c r="U4327" s="110">
        <f>IF('3B-Air transport'!AI$67="no"," ",ROUND(S4327,4))</f>
        <v>0.28399999999999997</v>
      </c>
      <c r="V4327" s="110">
        <f>IF('3B-Air transport'!AI$68="no"," ",ROUND(S4327,4))</f>
        <v>0.28399999999999997</v>
      </c>
      <c r="W4327" s="110"/>
      <c r="AB4327" s="110">
        <f t="shared" si="260"/>
        <v>0.2840000000000002</v>
      </c>
      <c r="AC4327" s="110">
        <f>IF('3C-Water transport'!AI$56="no"," ",ROUND(AB4327,4))</f>
        <v>0.28399999999999997</v>
      </c>
      <c r="AD4327" s="110">
        <f>IF('3C-Water transport'!AI$57="no"," ",ROUND(AB4327,4))</f>
        <v>0.28399999999999997</v>
      </c>
      <c r="AE4327" s="110">
        <f>IF('3C-Water transport'!AI$58="no"," ",ROUND(AB4327,4))</f>
        <v>0.28399999999999997</v>
      </c>
    </row>
    <row r="4328" spans="5:31" x14ac:dyDescent="0.25">
      <c r="E4328" s="110">
        <f t="shared" si="258"/>
        <v>0.2850000000000002</v>
      </c>
      <c r="F4328" s="110">
        <f>IF('3A-Rail transport'!$AI$56="no"," ",ROUND(E4328,4))</f>
        <v>0.28499999999999998</v>
      </c>
      <c r="G4328" s="110">
        <f>IF('3A-Rail transport'!$AI$57="no"," ",ROUND(E4328,4))</f>
        <v>0.28499999999999998</v>
      </c>
      <c r="H4328" s="110"/>
      <c r="S4328" s="110">
        <f t="shared" si="259"/>
        <v>0.2850000000000002</v>
      </c>
      <c r="T4328" s="110">
        <f>IF('3B-Air transport'!AI$66="no"," ",ROUND(S4328,4))</f>
        <v>0.28499999999999998</v>
      </c>
      <c r="U4328" s="110">
        <f>IF('3B-Air transport'!AI$67="no"," ",ROUND(S4328,4))</f>
        <v>0.28499999999999998</v>
      </c>
      <c r="V4328" s="110">
        <f>IF('3B-Air transport'!AI$68="no"," ",ROUND(S4328,4))</f>
        <v>0.28499999999999998</v>
      </c>
      <c r="W4328" s="110"/>
      <c r="AB4328" s="110">
        <f t="shared" si="260"/>
        <v>0.2850000000000002</v>
      </c>
      <c r="AC4328" s="110">
        <f>IF('3C-Water transport'!AI$56="no"," ",ROUND(AB4328,4))</f>
        <v>0.28499999999999998</v>
      </c>
      <c r="AD4328" s="110">
        <f>IF('3C-Water transport'!AI$57="no"," ",ROUND(AB4328,4))</f>
        <v>0.28499999999999998</v>
      </c>
      <c r="AE4328" s="110">
        <f>IF('3C-Water transport'!AI$58="no"," ",ROUND(AB4328,4))</f>
        <v>0.28499999999999998</v>
      </c>
    </row>
    <row r="4329" spans="5:31" x14ac:dyDescent="0.25">
      <c r="E4329" s="110">
        <f t="shared" si="258"/>
        <v>0.2860000000000002</v>
      </c>
      <c r="F4329" s="110">
        <f>IF('3A-Rail transport'!$AI$56="no"," ",ROUND(E4329,4))</f>
        <v>0.28599999999999998</v>
      </c>
      <c r="G4329" s="110">
        <f>IF('3A-Rail transport'!$AI$57="no"," ",ROUND(E4329,4))</f>
        <v>0.28599999999999998</v>
      </c>
      <c r="H4329" s="110"/>
      <c r="S4329" s="110">
        <f t="shared" si="259"/>
        <v>0.2860000000000002</v>
      </c>
      <c r="T4329" s="110">
        <f>IF('3B-Air transport'!AI$66="no"," ",ROUND(S4329,4))</f>
        <v>0.28599999999999998</v>
      </c>
      <c r="U4329" s="110">
        <f>IF('3B-Air transport'!AI$67="no"," ",ROUND(S4329,4))</f>
        <v>0.28599999999999998</v>
      </c>
      <c r="V4329" s="110">
        <f>IF('3B-Air transport'!AI$68="no"," ",ROUND(S4329,4))</f>
        <v>0.28599999999999998</v>
      </c>
      <c r="W4329" s="110"/>
      <c r="AB4329" s="110">
        <f t="shared" si="260"/>
        <v>0.2860000000000002</v>
      </c>
      <c r="AC4329" s="110">
        <f>IF('3C-Water transport'!AI$56="no"," ",ROUND(AB4329,4))</f>
        <v>0.28599999999999998</v>
      </c>
      <c r="AD4329" s="110">
        <f>IF('3C-Water transport'!AI$57="no"," ",ROUND(AB4329,4))</f>
        <v>0.28599999999999998</v>
      </c>
      <c r="AE4329" s="110">
        <f>IF('3C-Water transport'!AI$58="no"," ",ROUND(AB4329,4))</f>
        <v>0.28599999999999998</v>
      </c>
    </row>
    <row r="4330" spans="5:31" x14ac:dyDescent="0.25">
      <c r="E4330" s="110">
        <f t="shared" si="258"/>
        <v>0.2870000000000002</v>
      </c>
      <c r="F4330" s="110">
        <f>IF('3A-Rail transport'!$AI$56="no"," ",ROUND(E4330,4))</f>
        <v>0.28699999999999998</v>
      </c>
      <c r="G4330" s="110">
        <f>IF('3A-Rail transport'!$AI$57="no"," ",ROUND(E4330,4))</f>
        <v>0.28699999999999998</v>
      </c>
      <c r="H4330" s="110"/>
      <c r="S4330" s="110">
        <f t="shared" si="259"/>
        <v>0.2870000000000002</v>
      </c>
      <c r="T4330" s="110">
        <f>IF('3B-Air transport'!AI$66="no"," ",ROUND(S4330,4))</f>
        <v>0.28699999999999998</v>
      </c>
      <c r="U4330" s="110">
        <f>IF('3B-Air transport'!AI$67="no"," ",ROUND(S4330,4))</f>
        <v>0.28699999999999998</v>
      </c>
      <c r="V4330" s="110">
        <f>IF('3B-Air transport'!AI$68="no"," ",ROUND(S4330,4))</f>
        <v>0.28699999999999998</v>
      </c>
      <c r="W4330" s="110"/>
      <c r="AB4330" s="110">
        <f t="shared" si="260"/>
        <v>0.2870000000000002</v>
      </c>
      <c r="AC4330" s="110">
        <f>IF('3C-Water transport'!AI$56="no"," ",ROUND(AB4330,4))</f>
        <v>0.28699999999999998</v>
      </c>
      <c r="AD4330" s="110">
        <f>IF('3C-Water transport'!AI$57="no"," ",ROUND(AB4330,4))</f>
        <v>0.28699999999999998</v>
      </c>
      <c r="AE4330" s="110">
        <f>IF('3C-Water transport'!AI$58="no"," ",ROUND(AB4330,4))</f>
        <v>0.28699999999999998</v>
      </c>
    </row>
    <row r="4331" spans="5:31" x14ac:dyDescent="0.25">
      <c r="E4331" s="110">
        <f t="shared" si="258"/>
        <v>0.2880000000000002</v>
      </c>
      <c r="F4331" s="110">
        <f>IF('3A-Rail transport'!$AI$56="no"," ",ROUND(E4331,4))</f>
        <v>0.28799999999999998</v>
      </c>
      <c r="G4331" s="110">
        <f>IF('3A-Rail transport'!$AI$57="no"," ",ROUND(E4331,4))</f>
        <v>0.28799999999999998</v>
      </c>
      <c r="H4331" s="110"/>
      <c r="S4331" s="110">
        <f t="shared" si="259"/>
        <v>0.2880000000000002</v>
      </c>
      <c r="T4331" s="110">
        <f>IF('3B-Air transport'!AI$66="no"," ",ROUND(S4331,4))</f>
        <v>0.28799999999999998</v>
      </c>
      <c r="U4331" s="110">
        <f>IF('3B-Air transport'!AI$67="no"," ",ROUND(S4331,4))</f>
        <v>0.28799999999999998</v>
      </c>
      <c r="V4331" s="110">
        <f>IF('3B-Air transport'!AI$68="no"," ",ROUND(S4331,4))</f>
        <v>0.28799999999999998</v>
      </c>
      <c r="W4331" s="110"/>
      <c r="AB4331" s="110">
        <f t="shared" si="260"/>
        <v>0.2880000000000002</v>
      </c>
      <c r="AC4331" s="110">
        <f>IF('3C-Water transport'!AI$56="no"," ",ROUND(AB4331,4))</f>
        <v>0.28799999999999998</v>
      </c>
      <c r="AD4331" s="110">
        <f>IF('3C-Water transport'!AI$57="no"," ",ROUND(AB4331,4))</f>
        <v>0.28799999999999998</v>
      </c>
      <c r="AE4331" s="110">
        <f>IF('3C-Water transport'!AI$58="no"," ",ROUND(AB4331,4))</f>
        <v>0.28799999999999998</v>
      </c>
    </row>
    <row r="4332" spans="5:31" x14ac:dyDescent="0.25">
      <c r="E4332" s="110">
        <f t="shared" si="258"/>
        <v>0.2890000000000002</v>
      </c>
      <c r="F4332" s="110">
        <f>IF('3A-Rail transport'!$AI$56="no"," ",ROUND(E4332,4))</f>
        <v>0.28899999999999998</v>
      </c>
      <c r="G4332" s="110">
        <f>IF('3A-Rail transport'!$AI$57="no"," ",ROUND(E4332,4))</f>
        <v>0.28899999999999998</v>
      </c>
      <c r="H4332" s="110"/>
      <c r="S4332" s="110">
        <f t="shared" si="259"/>
        <v>0.2890000000000002</v>
      </c>
      <c r="T4332" s="110">
        <f>IF('3B-Air transport'!AI$66="no"," ",ROUND(S4332,4))</f>
        <v>0.28899999999999998</v>
      </c>
      <c r="U4332" s="110">
        <f>IF('3B-Air transport'!AI$67="no"," ",ROUND(S4332,4))</f>
        <v>0.28899999999999998</v>
      </c>
      <c r="V4332" s="110">
        <f>IF('3B-Air transport'!AI$68="no"," ",ROUND(S4332,4))</f>
        <v>0.28899999999999998</v>
      </c>
      <c r="W4332" s="110"/>
      <c r="AB4332" s="110">
        <f t="shared" si="260"/>
        <v>0.2890000000000002</v>
      </c>
      <c r="AC4332" s="110">
        <f>IF('3C-Water transport'!AI$56="no"," ",ROUND(AB4332,4))</f>
        <v>0.28899999999999998</v>
      </c>
      <c r="AD4332" s="110">
        <f>IF('3C-Water transport'!AI$57="no"," ",ROUND(AB4332,4))</f>
        <v>0.28899999999999998</v>
      </c>
      <c r="AE4332" s="110">
        <f>IF('3C-Water transport'!AI$58="no"," ",ROUND(AB4332,4))</f>
        <v>0.28899999999999998</v>
      </c>
    </row>
    <row r="4333" spans="5:31" x14ac:dyDescent="0.25">
      <c r="E4333" s="110">
        <f t="shared" si="258"/>
        <v>0.2900000000000002</v>
      </c>
      <c r="F4333" s="110">
        <f>IF('3A-Rail transport'!$AI$56="no"," ",ROUND(E4333,4))</f>
        <v>0.28999999999999998</v>
      </c>
      <c r="G4333" s="110">
        <f>IF('3A-Rail transport'!$AI$57="no"," ",ROUND(E4333,4))</f>
        <v>0.28999999999999998</v>
      </c>
      <c r="H4333" s="110"/>
      <c r="S4333" s="110">
        <f t="shared" si="259"/>
        <v>0.2900000000000002</v>
      </c>
      <c r="T4333" s="110">
        <f>IF('3B-Air transport'!AI$66="no"," ",ROUND(S4333,4))</f>
        <v>0.28999999999999998</v>
      </c>
      <c r="U4333" s="110">
        <f>IF('3B-Air transport'!AI$67="no"," ",ROUND(S4333,4))</f>
        <v>0.28999999999999998</v>
      </c>
      <c r="V4333" s="110">
        <f>IF('3B-Air transport'!AI$68="no"," ",ROUND(S4333,4))</f>
        <v>0.28999999999999998</v>
      </c>
      <c r="W4333" s="110"/>
      <c r="AB4333" s="110">
        <f t="shared" si="260"/>
        <v>0.2900000000000002</v>
      </c>
      <c r="AC4333" s="110">
        <f>IF('3C-Water transport'!AI$56="no"," ",ROUND(AB4333,4))</f>
        <v>0.28999999999999998</v>
      </c>
      <c r="AD4333" s="110">
        <f>IF('3C-Water transport'!AI$57="no"," ",ROUND(AB4333,4))</f>
        <v>0.28999999999999998</v>
      </c>
      <c r="AE4333" s="110">
        <f>IF('3C-Water transport'!AI$58="no"," ",ROUND(AB4333,4))</f>
        <v>0.28999999999999998</v>
      </c>
    </row>
    <row r="4334" spans="5:31" x14ac:dyDescent="0.25">
      <c r="E4334" s="110">
        <f t="shared" si="258"/>
        <v>0.2910000000000002</v>
      </c>
      <c r="F4334" s="110">
        <f>IF('3A-Rail transport'!$AI$56="no"," ",ROUND(E4334,4))</f>
        <v>0.29099999999999998</v>
      </c>
      <c r="G4334" s="110">
        <f>IF('3A-Rail transport'!$AI$57="no"," ",ROUND(E4334,4))</f>
        <v>0.29099999999999998</v>
      </c>
      <c r="H4334" s="110"/>
      <c r="S4334" s="110">
        <f t="shared" si="259"/>
        <v>0.2910000000000002</v>
      </c>
      <c r="T4334" s="110">
        <f>IF('3B-Air transport'!AI$66="no"," ",ROUND(S4334,4))</f>
        <v>0.29099999999999998</v>
      </c>
      <c r="U4334" s="110">
        <f>IF('3B-Air transport'!AI$67="no"," ",ROUND(S4334,4))</f>
        <v>0.29099999999999998</v>
      </c>
      <c r="V4334" s="110">
        <f>IF('3B-Air transport'!AI$68="no"," ",ROUND(S4334,4))</f>
        <v>0.29099999999999998</v>
      </c>
      <c r="W4334" s="110"/>
      <c r="AB4334" s="110">
        <f t="shared" si="260"/>
        <v>0.2910000000000002</v>
      </c>
      <c r="AC4334" s="110">
        <f>IF('3C-Water transport'!AI$56="no"," ",ROUND(AB4334,4))</f>
        <v>0.29099999999999998</v>
      </c>
      <c r="AD4334" s="110">
        <f>IF('3C-Water transport'!AI$57="no"," ",ROUND(AB4334,4))</f>
        <v>0.29099999999999998</v>
      </c>
      <c r="AE4334" s="110">
        <f>IF('3C-Water transport'!AI$58="no"," ",ROUND(AB4334,4))</f>
        <v>0.29099999999999998</v>
      </c>
    </row>
    <row r="4335" spans="5:31" x14ac:dyDescent="0.25">
      <c r="E4335" s="110">
        <f t="shared" si="258"/>
        <v>0.2920000000000002</v>
      </c>
      <c r="F4335" s="110">
        <f>IF('3A-Rail transport'!$AI$56="no"," ",ROUND(E4335,4))</f>
        <v>0.29199999999999998</v>
      </c>
      <c r="G4335" s="110">
        <f>IF('3A-Rail transport'!$AI$57="no"," ",ROUND(E4335,4))</f>
        <v>0.29199999999999998</v>
      </c>
      <c r="H4335" s="110"/>
      <c r="S4335" s="110">
        <f t="shared" si="259"/>
        <v>0.2920000000000002</v>
      </c>
      <c r="T4335" s="110">
        <f>IF('3B-Air transport'!AI$66="no"," ",ROUND(S4335,4))</f>
        <v>0.29199999999999998</v>
      </c>
      <c r="U4335" s="110">
        <f>IF('3B-Air transport'!AI$67="no"," ",ROUND(S4335,4))</f>
        <v>0.29199999999999998</v>
      </c>
      <c r="V4335" s="110">
        <f>IF('3B-Air transport'!AI$68="no"," ",ROUND(S4335,4))</f>
        <v>0.29199999999999998</v>
      </c>
      <c r="W4335" s="110"/>
      <c r="AB4335" s="110">
        <f t="shared" si="260"/>
        <v>0.2920000000000002</v>
      </c>
      <c r="AC4335" s="110">
        <f>IF('3C-Water transport'!AI$56="no"," ",ROUND(AB4335,4))</f>
        <v>0.29199999999999998</v>
      </c>
      <c r="AD4335" s="110">
        <f>IF('3C-Water transport'!AI$57="no"," ",ROUND(AB4335,4))</f>
        <v>0.29199999999999998</v>
      </c>
      <c r="AE4335" s="110">
        <f>IF('3C-Water transport'!AI$58="no"," ",ROUND(AB4335,4))</f>
        <v>0.29199999999999998</v>
      </c>
    </row>
    <row r="4336" spans="5:31" x14ac:dyDescent="0.25">
      <c r="E4336" s="110">
        <f t="shared" si="258"/>
        <v>0.2930000000000002</v>
      </c>
      <c r="F4336" s="110">
        <f>IF('3A-Rail transport'!$AI$56="no"," ",ROUND(E4336,4))</f>
        <v>0.29299999999999998</v>
      </c>
      <c r="G4336" s="110">
        <f>IF('3A-Rail transport'!$AI$57="no"," ",ROUND(E4336,4))</f>
        <v>0.29299999999999998</v>
      </c>
      <c r="H4336" s="110"/>
      <c r="S4336" s="110">
        <f t="shared" si="259"/>
        <v>0.2930000000000002</v>
      </c>
      <c r="T4336" s="110">
        <f>IF('3B-Air transport'!AI$66="no"," ",ROUND(S4336,4))</f>
        <v>0.29299999999999998</v>
      </c>
      <c r="U4336" s="110">
        <f>IF('3B-Air transport'!AI$67="no"," ",ROUND(S4336,4))</f>
        <v>0.29299999999999998</v>
      </c>
      <c r="V4336" s="110">
        <f>IF('3B-Air transport'!AI$68="no"," ",ROUND(S4336,4))</f>
        <v>0.29299999999999998</v>
      </c>
      <c r="W4336" s="110"/>
      <c r="AB4336" s="110">
        <f t="shared" si="260"/>
        <v>0.2930000000000002</v>
      </c>
      <c r="AC4336" s="110">
        <f>IF('3C-Water transport'!AI$56="no"," ",ROUND(AB4336,4))</f>
        <v>0.29299999999999998</v>
      </c>
      <c r="AD4336" s="110">
        <f>IF('3C-Water transport'!AI$57="no"," ",ROUND(AB4336,4))</f>
        <v>0.29299999999999998</v>
      </c>
      <c r="AE4336" s="110">
        <f>IF('3C-Water transport'!AI$58="no"," ",ROUND(AB4336,4))</f>
        <v>0.29299999999999998</v>
      </c>
    </row>
    <row r="4337" spans="5:31" x14ac:dyDescent="0.25">
      <c r="E4337" s="110">
        <f t="shared" si="258"/>
        <v>0.29400000000000021</v>
      </c>
      <c r="F4337" s="110">
        <f>IF('3A-Rail transport'!$AI$56="no"," ",ROUND(E4337,4))</f>
        <v>0.29399999999999998</v>
      </c>
      <c r="G4337" s="110">
        <f>IF('3A-Rail transport'!$AI$57="no"," ",ROUND(E4337,4))</f>
        <v>0.29399999999999998</v>
      </c>
      <c r="H4337" s="110"/>
      <c r="S4337" s="110">
        <f t="shared" si="259"/>
        <v>0.29400000000000021</v>
      </c>
      <c r="T4337" s="110">
        <f>IF('3B-Air transport'!AI$66="no"," ",ROUND(S4337,4))</f>
        <v>0.29399999999999998</v>
      </c>
      <c r="U4337" s="110">
        <f>IF('3B-Air transport'!AI$67="no"," ",ROUND(S4337,4))</f>
        <v>0.29399999999999998</v>
      </c>
      <c r="V4337" s="110">
        <f>IF('3B-Air transport'!AI$68="no"," ",ROUND(S4337,4))</f>
        <v>0.29399999999999998</v>
      </c>
      <c r="W4337" s="110"/>
      <c r="AB4337" s="110">
        <f t="shared" si="260"/>
        <v>0.29400000000000021</v>
      </c>
      <c r="AC4337" s="110">
        <f>IF('3C-Water transport'!AI$56="no"," ",ROUND(AB4337,4))</f>
        <v>0.29399999999999998</v>
      </c>
      <c r="AD4337" s="110">
        <f>IF('3C-Water transport'!AI$57="no"," ",ROUND(AB4337,4))</f>
        <v>0.29399999999999998</v>
      </c>
      <c r="AE4337" s="110">
        <f>IF('3C-Water transport'!AI$58="no"," ",ROUND(AB4337,4))</f>
        <v>0.29399999999999998</v>
      </c>
    </row>
    <row r="4338" spans="5:31" x14ac:dyDescent="0.25">
      <c r="E4338" s="110">
        <f t="shared" si="258"/>
        <v>0.29500000000000021</v>
      </c>
      <c r="F4338" s="110">
        <f>IF('3A-Rail transport'!$AI$56="no"," ",ROUND(E4338,4))</f>
        <v>0.29499999999999998</v>
      </c>
      <c r="G4338" s="110">
        <f>IF('3A-Rail transport'!$AI$57="no"," ",ROUND(E4338,4))</f>
        <v>0.29499999999999998</v>
      </c>
      <c r="H4338" s="110"/>
      <c r="S4338" s="110">
        <f t="shared" si="259"/>
        <v>0.29500000000000021</v>
      </c>
      <c r="T4338" s="110">
        <f>IF('3B-Air transport'!AI$66="no"," ",ROUND(S4338,4))</f>
        <v>0.29499999999999998</v>
      </c>
      <c r="U4338" s="110">
        <f>IF('3B-Air transport'!AI$67="no"," ",ROUND(S4338,4))</f>
        <v>0.29499999999999998</v>
      </c>
      <c r="V4338" s="110">
        <f>IF('3B-Air transport'!AI$68="no"," ",ROUND(S4338,4))</f>
        <v>0.29499999999999998</v>
      </c>
      <c r="W4338" s="110"/>
      <c r="AB4338" s="110">
        <f t="shared" si="260"/>
        <v>0.29500000000000021</v>
      </c>
      <c r="AC4338" s="110">
        <f>IF('3C-Water transport'!AI$56="no"," ",ROUND(AB4338,4))</f>
        <v>0.29499999999999998</v>
      </c>
      <c r="AD4338" s="110">
        <f>IF('3C-Water transport'!AI$57="no"," ",ROUND(AB4338,4))</f>
        <v>0.29499999999999998</v>
      </c>
      <c r="AE4338" s="110">
        <f>IF('3C-Water transport'!AI$58="no"," ",ROUND(AB4338,4))</f>
        <v>0.29499999999999998</v>
      </c>
    </row>
    <row r="4339" spans="5:31" x14ac:dyDescent="0.25">
      <c r="E4339" s="110">
        <f t="shared" si="258"/>
        <v>0.29600000000000021</v>
      </c>
      <c r="F4339" s="110">
        <f>IF('3A-Rail transport'!$AI$56="no"," ",ROUND(E4339,4))</f>
        <v>0.29599999999999999</v>
      </c>
      <c r="G4339" s="110">
        <f>IF('3A-Rail transport'!$AI$57="no"," ",ROUND(E4339,4))</f>
        <v>0.29599999999999999</v>
      </c>
      <c r="H4339" s="110"/>
      <c r="S4339" s="110">
        <f t="shared" si="259"/>
        <v>0.29600000000000021</v>
      </c>
      <c r="T4339" s="110">
        <f>IF('3B-Air transport'!AI$66="no"," ",ROUND(S4339,4))</f>
        <v>0.29599999999999999</v>
      </c>
      <c r="U4339" s="110">
        <f>IF('3B-Air transport'!AI$67="no"," ",ROUND(S4339,4))</f>
        <v>0.29599999999999999</v>
      </c>
      <c r="V4339" s="110">
        <f>IF('3B-Air transport'!AI$68="no"," ",ROUND(S4339,4))</f>
        <v>0.29599999999999999</v>
      </c>
      <c r="W4339" s="110"/>
      <c r="AB4339" s="110">
        <f t="shared" si="260"/>
        <v>0.29600000000000021</v>
      </c>
      <c r="AC4339" s="110">
        <f>IF('3C-Water transport'!AI$56="no"," ",ROUND(AB4339,4))</f>
        <v>0.29599999999999999</v>
      </c>
      <c r="AD4339" s="110">
        <f>IF('3C-Water transport'!AI$57="no"," ",ROUND(AB4339,4))</f>
        <v>0.29599999999999999</v>
      </c>
      <c r="AE4339" s="110">
        <f>IF('3C-Water transport'!AI$58="no"," ",ROUND(AB4339,4))</f>
        <v>0.29599999999999999</v>
      </c>
    </row>
    <row r="4340" spans="5:31" x14ac:dyDescent="0.25">
      <c r="E4340" s="110">
        <f t="shared" si="258"/>
        <v>0.29700000000000021</v>
      </c>
      <c r="F4340" s="110">
        <f>IF('3A-Rail transport'!$AI$56="no"," ",ROUND(E4340,4))</f>
        <v>0.29699999999999999</v>
      </c>
      <c r="G4340" s="110">
        <f>IF('3A-Rail transport'!$AI$57="no"," ",ROUND(E4340,4))</f>
        <v>0.29699999999999999</v>
      </c>
      <c r="H4340" s="110"/>
      <c r="S4340" s="110">
        <f t="shared" si="259"/>
        <v>0.29700000000000021</v>
      </c>
      <c r="T4340" s="110">
        <f>IF('3B-Air transport'!AI$66="no"," ",ROUND(S4340,4))</f>
        <v>0.29699999999999999</v>
      </c>
      <c r="U4340" s="110">
        <f>IF('3B-Air transport'!AI$67="no"," ",ROUND(S4340,4))</f>
        <v>0.29699999999999999</v>
      </c>
      <c r="V4340" s="110">
        <f>IF('3B-Air transport'!AI$68="no"," ",ROUND(S4340,4))</f>
        <v>0.29699999999999999</v>
      </c>
      <c r="W4340" s="110"/>
      <c r="AB4340" s="110">
        <f t="shared" si="260"/>
        <v>0.29700000000000021</v>
      </c>
      <c r="AC4340" s="110">
        <f>IF('3C-Water transport'!AI$56="no"," ",ROUND(AB4340,4))</f>
        <v>0.29699999999999999</v>
      </c>
      <c r="AD4340" s="110">
        <f>IF('3C-Water transport'!AI$57="no"," ",ROUND(AB4340,4))</f>
        <v>0.29699999999999999</v>
      </c>
      <c r="AE4340" s="110">
        <f>IF('3C-Water transport'!AI$58="no"," ",ROUND(AB4340,4))</f>
        <v>0.29699999999999999</v>
      </c>
    </row>
    <row r="4341" spans="5:31" x14ac:dyDescent="0.25">
      <c r="E4341" s="110">
        <f t="shared" si="258"/>
        <v>0.29800000000000021</v>
      </c>
      <c r="F4341" s="110">
        <f>IF('3A-Rail transport'!$AI$56="no"," ",ROUND(E4341,4))</f>
        <v>0.29799999999999999</v>
      </c>
      <c r="G4341" s="110">
        <f>IF('3A-Rail transport'!$AI$57="no"," ",ROUND(E4341,4))</f>
        <v>0.29799999999999999</v>
      </c>
      <c r="H4341" s="110"/>
      <c r="S4341" s="110">
        <f t="shared" si="259"/>
        <v>0.29800000000000021</v>
      </c>
      <c r="T4341" s="110">
        <f>IF('3B-Air transport'!AI$66="no"," ",ROUND(S4341,4))</f>
        <v>0.29799999999999999</v>
      </c>
      <c r="U4341" s="110">
        <f>IF('3B-Air transport'!AI$67="no"," ",ROUND(S4341,4))</f>
        <v>0.29799999999999999</v>
      </c>
      <c r="V4341" s="110">
        <f>IF('3B-Air transport'!AI$68="no"," ",ROUND(S4341,4))</f>
        <v>0.29799999999999999</v>
      </c>
      <c r="W4341" s="110"/>
      <c r="AB4341" s="110">
        <f t="shared" si="260"/>
        <v>0.29800000000000021</v>
      </c>
      <c r="AC4341" s="110">
        <f>IF('3C-Water transport'!AI$56="no"," ",ROUND(AB4341,4))</f>
        <v>0.29799999999999999</v>
      </c>
      <c r="AD4341" s="110">
        <f>IF('3C-Water transport'!AI$57="no"," ",ROUND(AB4341,4))</f>
        <v>0.29799999999999999</v>
      </c>
      <c r="AE4341" s="110">
        <f>IF('3C-Water transport'!AI$58="no"," ",ROUND(AB4341,4))</f>
        <v>0.29799999999999999</v>
      </c>
    </row>
    <row r="4342" spans="5:31" x14ac:dyDescent="0.25">
      <c r="E4342" s="110">
        <f t="shared" si="258"/>
        <v>0.29900000000000021</v>
      </c>
      <c r="F4342" s="110">
        <f>IF('3A-Rail transport'!$AI$56="no"," ",ROUND(E4342,4))</f>
        <v>0.29899999999999999</v>
      </c>
      <c r="G4342" s="110">
        <f>IF('3A-Rail transport'!$AI$57="no"," ",ROUND(E4342,4))</f>
        <v>0.29899999999999999</v>
      </c>
      <c r="H4342" s="110"/>
      <c r="S4342" s="110">
        <f t="shared" si="259"/>
        <v>0.29900000000000021</v>
      </c>
      <c r="T4342" s="110">
        <f>IF('3B-Air transport'!AI$66="no"," ",ROUND(S4342,4))</f>
        <v>0.29899999999999999</v>
      </c>
      <c r="U4342" s="110">
        <f>IF('3B-Air transport'!AI$67="no"," ",ROUND(S4342,4))</f>
        <v>0.29899999999999999</v>
      </c>
      <c r="V4342" s="110">
        <f>IF('3B-Air transport'!AI$68="no"," ",ROUND(S4342,4))</f>
        <v>0.29899999999999999</v>
      </c>
      <c r="W4342" s="110"/>
      <c r="AB4342" s="110">
        <f t="shared" si="260"/>
        <v>0.29900000000000021</v>
      </c>
      <c r="AC4342" s="110">
        <f>IF('3C-Water transport'!AI$56="no"," ",ROUND(AB4342,4))</f>
        <v>0.29899999999999999</v>
      </c>
      <c r="AD4342" s="110">
        <f>IF('3C-Water transport'!AI$57="no"," ",ROUND(AB4342,4))</f>
        <v>0.29899999999999999</v>
      </c>
      <c r="AE4342" s="110">
        <f>IF('3C-Water transport'!AI$58="no"," ",ROUND(AB4342,4))</f>
        <v>0.29899999999999999</v>
      </c>
    </row>
    <row r="4343" spans="5:31" x14ac:dyDescent="0.25">
      <c r="E4343" s="110">
        <f t="shared" si="258"/>
        <v>0.30000000000000021</v>
      </c>
      <c r="F4343" s="110">
        <f>IF('3A-Rail transport'!$AI$56="no"," ",ROUND(E4343,4))</f>
        <v>0.3</v>
      </c>
      <c r="G4343" s="110">
        <f>IF('3A-Rail transport'!$AI$57="no"," ",ROUND(E4343,4))</f>
        <v>0.3</v>
      </c>
      <c r="H4343" s="110"/>
      <c r="S4343" s="110">
        <f t="shared" si="259"/>
        <v>0.30000000000000021</v>
      </c>
      <c r="T4343" s="110">
        <f>IF('3B-Air transport'!AI$66="no"," ",ROUND(S4343,4))</f>
        <v>0.3</v>
      </c>
      <c r="U4343" s="110">
        <f>IF('3B-Air transport'!AI$67="no"," ",ROUND(S4343,4))</f>
        <v>0.3</v>
      </c>
      <c r="V4343" s="110">
        <f>IF('3B-Air transport'!AI$68="no"," ",ROUND(S4343,4))</f>
        <v>0.3</v>
      </c>
      <c r="W4343" s="110"/>
      <c r="AB4343" s="110">
        <f t="shared" si="260"/>
        <v>0.30000000000000021</v>
      </c>
      <c r="AC4343" s="110">
        <f>IF('3C-Water transport'!AI$56="no"," ",ROUND(AB4343,4))</f>
        <v>0.3</v>
      </c>
      <c r="AD4343" s="110">
        <f>IF('3C-Water transport'!AI$57="no"," ",ROUND(AB4343,4))</f>
        <v>0.3</v>
      </c>
      <c r="AE4343" s="110">
        <f>IF('3C-Water transport'!AI$58="no"," ",ROUND(AB4343,4))</f>
        <v>0.3</v>
      </c>
    </row>
    <row r="4344" spans="5:31" x14ac:dyDescent="0.25">
      <c r="E4344" s="110">
        <f t="shared" si="258"/>
        <v>0.30100000000000021</v>
      </c>
      <c r="F4344" s="110">
        <f>IF('3A-Rail transport'!$AI$56="no"," ",ROUND(E4344,4))</f>
        <v>0.30099999999999999</v>
      </c>
      <c r="G4344" s="110">
        <f>IF('3A-Rail transport'!$AI$57="no"," ",ROUND(E4344,4))</f>
        <v>0.30099999999999999</v>
      </c>
      <c r="H4344" s="110"/>
      <c r="S4344" s="110">
        <f t="shared" si="259"/>
        <v>0.30100000000000021</v>
      </c>
      <c r="T4344" s="110">
        <f>IF('3B-Air transport'!AI$66="no"," ",ROUND(S4344,4))</f>
        <v>0.30099999999999999</v>
      </c>
      <c r="U4344" s="110">
        <f>IF('3B-Air transport'!AI$67="no"," ",ROUND(S4344,4))</f>
        <v>0.30099999999999999</v>
      </c>
      <c r="V4344" s="110">
        <f>IF('3B-Air transport'!AI$68="no"," ",ROUND(S4344,4))</f>
        <v>0.30099999999999999</v>
      </c>
      <c r="W4344" s="110"/>
      <c r="AB4344" s="110">
        <f t="shared" si="260"/>
        <v>0.30100000000000021</v>
      </c>
      <c r="AC4344" s="110">
        <f>IF('3C-Water transport'!AI$56="no"," ",ROUND(AB4344,4))</f>
        <v>0.30099999999999999</v>
      </c>
      <c r="AD4344" s="110">
        <f>IF('3C-Water transport'!AI$57="no"," ",ROUND(AB4344,4))</f>
        <v>0.30099999999999999</v>
      </c>
      <c r="AE4344" s="110">
        <f>IF('3C-Water transport'!AI$58="no"," ",ROUND(AB4344,4))</f>
        <v>0.30099999999999999</v>
      </c>
    </row>
    <row r="4345" spans="5:31" x14ac:dyDescent="0.25">
      <c r="E4345" s="110">
        <f t="shared" si="258"/>
        <v>0.30200000000000021</v>
      </c>
      <c r="F4345" s="110">
        <f>IF('3A-Rail transport'!$AI$56="no"," ",ROUND(E4345,4))</f>
        <v>0.30199999999999999</v>
      </c>
      <c r="G4345" s="110">
        <f>IF('3A-Rail transport'!$AI$57="no"," ",ROUND(E4345,4))</f>
        <v>0.30199999999999999</v>
      </c>
      <c r="H4345" s="110"/>
      <c r="S4345" s="110">
        <f t="shared" si="259"/>
        <v>0.30200000000000021</v>
      </c>
      <c r="T4345" s="110">
        <f>IF('3B-Air transport'!AI$66="no"," ",ROUND(S4345,4))</f>
        <v>0.30199999999999999</v>
      </c>
      <c r="U4345" s="110">
        <f>IF('3B-Air transport'!AI$67="no"," ",ROUND(S4345,4))</f>
        <v>0.30199999999999999</v>
      </c>
      <c r="V4345" s="110">
        <f>IF('3B-Air transport'!AI$68="no"," ",ROUND(S4345,4))</f>
        <v>0.30199999999999999</v>
      </c>
      <c r="W4345" s="110"/>
      <c r="AB4345" s="110">
        <f t="shared" si="260"/>
        <v>0.30200000000000021</v>
      </c>
      <c r="AC4345" s="110">
        <f>IF('3C-Water transport'!AI$56="no"," ",ROUND(AB4345,4))</f>
        <v>0.30199999999999999</v>
      </c>
      <c r="AD4345" s="110">
        <f>IF('3C-Water transport'!AI$57="no"," ",ROUND(AB4345,4))</f>
        <v>0.30199999999999999</v>
      </c>
      <c r="AE4345" s="110">
        <f>IF('3C-Water transport'!AI$58="no"," ",ROUND(AB4345,4))</f>
        <v>0.30199999999999999</v>
      </c>
    </row>
    <row r="4346" spans="5:31" x14ac:dyDescent="0.25">
      <c r="E4346" s="110">
        <f t="shared" si="258"/>
        <v>0.30300000000000021</v>
      </c>
      <c r="F4346" s="110">
        <f>IF('3A-Rail transport'!$AI$56="no"," ",ROUND(E4346,4))</f>
        <v>0.30299999999999999</v>
      </c>
      <c r="G4346" s="110">
        <f>IF('3A-Rail transport'!$AI$57="no"," ",ROUND(E4346,4))</f>
        <v>0.30299999999999999</v>
      </c>
      <c r="H4346" s="110"/>
      <c r="S4346" s="110">
        <f t="shared" si="259"/>
        <v>0.30300000000000021</v>
      </c>
      <c r="T4346" s="110">
        <f>IF('3B-Air transport'!AI$66="no"," ",ROUND(S4346,4))</f>
        <v>0.30299999999999999</v>
      </c>
      <c r="U4346" s="110">
        <f>IF('3B-Air transport'!AI$67="no"," ",ROUND(S4346,4))</f>
        <v>0.30299999999999999</v>
      </c>
      <c r="V4346" s="110">
        <f>IF('3B-Air transport'!AI$68="no"," ",ROUND(S4346,4))</f>
        <v>0.30299999999999999</v>
      </c>
      <c r="W4346" s="110"/>
      <c r="AB4346" s="110">
        <f t="shared" si="260"/>
        <v>0.30300000000000021</v>
      </c>
      <c r="AC4346" s="110">
        <f>IF('3C-Water transport'!AI$56="no"," ",ROUND(AB4346,4))</f>
        <v>0.30299999999999999</v>
      </c>
      <c r="AD4346" s="110">
        <f>IF('3C-Water transport'!AI$57="no"," ",ROUND(AB4346,4))</f>
        <v>0.30299999999999999</v>
      </c>
      <c r="AE4346" s="110">
        <f>IF('3C-Water transport'!AI$58="no"," ",ROUND(AB4346,4))</f>
        <v>0.30299999999999999</v>
      </c>
    </row>
    <row r="4347" spans="5:31" x14ac:dyDescent="0.25">
      <c r="E4347" s="110">
        <f t="shared" si="258"/>
        <v>0.30400000000000021</v>
      </c>
      <c r="F4347" s="110">
        <f>IF('3A-Rail transport'!$AI$56="no"," ",ROUND(E4347,4))</f>
        <v>0.30399999999999999</v>
      </c>
      <c r="G4347" s="110">
        <f>IF('3A-Rail transport'!$AI$57="no"," ",ROUND(E4347,4))</f>
        <v>0.30399999999999999</v>
      </c>
      <c r="H4347" s="110"/>
      <c r="S4347" s="110">
        <f t="shared" si="259"/>
        <v>0.30400000000000021</v>
      </c>
      <c r="T4347" s="110">
        <f>IF('3B-Air transport'!AI$66="no"," ",ROUND(S4347,4))</f>
        <v>0.30399999999999999</v>
      </c>
      <c r="U4347" s="110">
        <f>IF('3B-Air transport'!AI$67="no"," ",ROUND(S4347,4))</f>
        <v>0.30399999999999999</v>
      </c>
      <c r="V4347" s="110">
        <f>IF('3B-Air transport'!AI$68="no"," ",ROUND(S4347,4))</f>
        <v>0.30399999999999999</v>
      </c>
      <c r="W4347" s="110"/>
      <c r="AB4347" s="110">
        <f t="shared" si="260"/>
        <v>0.30400000000000021</v>
      </c>
      <c r="AC4347" s="110">
        <f>IF('3C-Water transport'!AI$56="no"," ",ROUND(AB4347,4))</f>
        <v>0.30399999999999999</v>
      </c>
      <c r="AD4347" s="110">
        <f>IF('3C-Water transport'!AI$57="no"," ",ROUND(AB4347,4))</f>
        <v>0.30399999999999999</v>
      </c>
      <c r="AE4347" s="110">
        <f>IF('3C-Water transport'!AI$58="no"," ",ROUND(AB4347,4))</f>
        <v>0.30399999999999999</v>
      </c>
    </row>
    <row r="4348" spans="5:31" x14ac:dyDescent="0.25">
      <c r="E4348" s="110">
        <f t="shared" si="258"/>
        <v>0.30500000000000022</v>
      </c>
      <c r="F4348" s="110">
        <f>IF('3A-Rail transport'!$AI$56="no"," ",ROUND(E4348,4))</f>
        <v>0.30499999999999999</v>
      </c>
      <c r="G4348" s="110">
        <f>IF('3A-Rail transport'!$AI$57="no"," ",ROUND(E4348,4))</f>
        <v>0.30499999999999999</v>
      </c>
      <c r="H4348" s="110"/>
      <c r="S4348" s="110">
        <f t="shared" si="259"/>
        <v>0.30500000000000022</v>
      </c>
      <c r="T4348" s="110">
        <f>IF('3B-Air transport'!AI$66="no"," ",ROUND(S4348,4))</f>
        <v>0.30499999999999999</v>
      </c>
      <c r="U4348" s="110">
        <f>IF('3B-Air transport'!AI$67="no"," ",ROUND(S4348,4))</f>
        <v>0.30499999999999999</v>
      </c>
      <c r="V4348" s="110">
        <f>IF('3B-Air transport'!AI$68="no"," ",ROUND(S4348,4))</f>
        <v>0.30499999999999999</v>
      </c>
      <c r="W4348" s="110"/>
      <c r="AB4348" s="110">
        <f t="shared" si="260"/>
        <v>0.30500000000000022</v>
      </c>
      <c r="AC4348" s="110">
        <f>IF('3C-Water transport'!AI$56="no"," ",ROUND(AB4348,4))</f>
        <v>0.30499999999999999</v>
      </c>
      <c r="AD4348" s="110">
        <f>IF('3C-Water transport'!AI$57="no"," ",ROUND(AB4348,4))</f>
        <v>0.30499999999999999</v>
      </c>
      <c r="AE4348" s="110">
        <f>IF('3C-Water transport'!AI$58="no"," ",ROUND(AB4348,4))</f>
        <v>0.30499999999999999</v>
      </c>
    </row>
    <row r="4349" spans="5:31" x14ac:dyDescent="0.25">
      <c r="E4349" s="110">
        <f t="shared" si="258"/>
        <v>0.30600000000000022</v>
      </c>
      <c r="F4349" s="110">
        <f>IF('3A-Rail transport'!$AI$56="no"," ",ROUND(E4349,4))</f>
        <v>0.30599999999999999</v>
      </c>
      <c r="G4349" s="110">
        <f>IF('3A-Rail transport'!$AI$57="no"," ",ROUND(E4349,4))</f>
        <v>0.30599999999999999</v>
      </c>
      <c r="H4349" s="110"/>
      <c r="S4349" s="110">
        <f t="shared" si="259"/>
        <v>0.30600000000000022</v>
      </c>
      <c r="T4349" s="110">
        <f>IF('3B-Air transport'!AI$66="no"," ",ROUND(S4349,4))</f>
        <v>0.30599999999999999</v>
      </c>
      <c r="U4349" s="110">
        <f>IF('3B-Air transport'!AI$67="no"," ",ROUND(S4349,4))</f>
        <v>0.30599999999999999</v>
      </c>
      <c r="V4349" s="110">
        <f>IF('3B-Air transport'!AI$68="no"," ",ROUND(S4349,4))</f>
        <v>0.30599999999999999</v>
      </c>
      <c r="W4349" s="110"/>
      <c r="AB4349" s="110">
        <f t="shared" si="260"/>
        <v>0.30600000000000022</v>
      </c>
      <c r="AC4349" s="110">
        <f>IF('3C-Water transport'!AI$56="no"," ",ROUND(AB4349,4))</f>
        <v>0.30599999999999999</v>
      </c>
      <c r="AD4349" s="110">
        <f>IF('3C-Water transport'!AI$57="no"," ",ROUND(AB4349,4))</f>
        <v>0.30599999999999999</v>
      </c>
      <c r="AE4349" s="110">
        <f>IF('3C-Water transport'!AI$58="no"," ",ROUND(AB4349,4))</f>
        <v>0.30599999999999999</v>
      </c>
    </row>
    <row r="4350" spans="5:31" x14ac:dyDescent="0.25">
      <c r="E4350" s="110">
        <f t="shared" si="258"/>
        <v>0.30700000000000022</v>
      </c>
      <c r="F4350" s="110">
        <f>IF('3A-Rail transport'!$AI$56="no"," ",ROUND(E4350,4))</f>
        <v>0.307</v>
      </c>
      <c r="G4350" s="110">
        <f>IF('3A-Rail transport'!$AI$57="no"," ",ROUND(E4350,4))</f>
        <v>0.307</v>
      </c>
      <c r="H4350" s="110"/>
      <c r="S4350" s="110">
        <f t="shared" si="259"/>
        <v>0.30700000000000022</v>
      </c>
      <c r="T4350" s="110">
        <f>IF('3B-Air transport'!AI$66="no"," ",ROUND(S4350,4))</f>
        <v>0.307</v>
      </c>
      <c r="U4350" s="110">
        <f>IF('3B-Air transport'!AI$67="no"," ",ROUND(S4350,4))</f>
        <v>0.307</v>
      </c>
      <c r="V4350" s="110">
        <f>IF('3B-Air transport'!AI$68="no"," ",ROUND(S4350,4))</f>
        <v>0.307</v>
      </c>
      <c r="W4350" s="110"/>
      <c r="AB4350" s="110">
        <f t="shared" si="260"/>
        <v>0.30700000000000022</v>
      </c>
      <c r="AC4350" s="110">
        <f>IF('3C-Water transport'!AI$56="no"," ",ROUND(AB4350,4))</f>
        <v>0.307</v>
      </c>
      <c r="AD4350" s="110">
        <f>IF('3C-Water transport'!AI$57="no"," ",ROUND(AB4350,4))</f>
        <v>0.307</v>
      </c>
      <c r="AE4350" s="110">
        <f>IF('3C-Water transport'!AI$58="no"," ",ROUND(AB4350,4))</f>
        <v>0.307</v>
      </c>
    </row>
    <row r="4351" spans="5:31" x14ac:dyDescent="0.25">
      <c r="E4351" s="110">
        <f t="shared" si="258"/>
        <v>0.30800000000000022</v>
      </c>
      <c r="F4351" s="110">
        <f>IF('3A-Rail transport'!$AI$56="no"," ",ROUND(E4351,4))</f>
        <v>0.308</v>
      </c>
      <c r="G4351" s="110">
        <f>IF('3A-Rail transport'!$AI$57="no"," ",ROUND(E4351,4))</f>
        <v>0.308</v>
      </c>
      <c r="H4351" s="110"/>
      <c r="S4351" s="110">
        <f t="shared" si="259"/>
        <v>0.30800000000000022</v>
      </c>
      <c r="T4351" s="110">
        <f>IF('3B-Air transport'!AI$66="no"," ",ROUND(S4351,4))</f>
        <v>0.308</v>
      </c>
      <c r="U4351" s="110">
        <f>IF('3B-Air transport'!AI$67="no"," ",ROUND(S4351,4))</f>
        <v>0.308</v>
      </c>
      <c r="V4351" s="110">
        <f>IF('3B-Air transport'!AI$68="no"," ",ROUND(S4351,4))</f>
        <v>0.308</v>
      </c>
      <c r="W4351" s="110"/>
      <c r="AB4351" s="110">
        <f t="shared" si="260"/>
        <v>0.30800000000000022</v>
      </c>
      <c r="AC4351" s="110">
        <f>IF('3C-Water transport'!AI$56="no"," ",ROUND(AB4351,4))</f>
        <v>0.308</v>
      </c>
      <c r="AD4351" s="110">
        <f>IF('3C-Water transport'!AI$57="no"," ",ROUND(AB4351,4))</f>
        <v>0.308</v>
      </c>
      <c r="AE4351" s="110">
        <f>IF('3C-Water transport'!AI$58="no"," ",ROUND(AB4351,4))</f>
        <v>0.308</v>
      </c>
    </row>
    <row r="4352" spans="5:31" x14ac:dyDescent="0.25">
      <c r="E4352" s="110">
        <f t="shared" si="258"/>
        <v>0.30900000000000022</v>
      </c>
      <c r="F4352" s="110">
        <f>IF('3A-Rail transport'!$AI$56="no"," ",ROUND(E4352,4))</f>
        <v>0.309</v>
      </c>
      <c r="G4352" s="110">
        <f>IF('3A-Rail transport'!$AI$57="no"," ",ROUND(E4352,4))</f>
        <v>0.309</v>
      </c>
      <c r="H4352" s="110"/>
      <c r="S4352" s="110">
        <f t="shared" si="259"/>
        <v>0.30900000000000022</v>
      </c>
      <c r="T4352" s="110">
        <f>IF('3B-Air transport'!AI$66="no"," ",ROUND(S4352,4))</f>
        <v>0.309</v>
      </c>
      <c r="U4352" s="110">
        <f>IF('3B-Air transport'!AI$67="no"," ",ROUND(S4352,4))</f>
        <v>0.309</v>
      </c>
      <c r="V4352" s="110">
        <f>IF('3B-Air transport'!AI$68="no"," ",ROUND(S4352,4))</f>
        <v>0.309</v>
      </c>
      <c r="W4352" s="110"/>
      <c r="AB4352" s="110">
        <f t="shared" si="260"/>
        <v>0.30900000000000022</v>
      </c>
      <c r="AC4352" s="110">
        <f>IF('3C-Water transport'!AI$56="no"," ",ROUND(AB4352,4))</f>
        <v>0.309</v>
      </c>
      <c r="AD4352" s="110">
        <f>IF('3C-Water transport'!AI$57="no"," ",ROUND(AB4352,4))</f>
        <v>0.309</v>
      </c>
      <c r="AE4352" s="110">
        <f>IF('3C-Water transport'!AI$58="no"," ",ROUND(AB4352,4))</f>
        <v>0.309</v>
      </c>
    </row>
    <row r="4353" spans="5:31" x14ac:dyDescent="0.25">
      <c r="E4353" s="110">
        <f t="shared" si="258"/>
        <v>0.31000000000000022</v>
      </c>
      <c r="F4353" s="110">
        <f>IF('3A-Rail transport'!$AI$56="no"," ",ROUND(E4353,4))</f>
        <v>0.31</v>
      </c>
      <c r="G4353" s="110">
        <f>IF('3A-Rail transport'!$AI$57="no"," ",ROUND(E4353,4))</f>
        <v>0.31</v>
      </c>
      <c r="H4353" s="110"/>
      <c r="S4353" s="110">
        <f t="shared" si="259"/>
        <v>0.31000000000000022</v>
      </c>
      <c r="T4353" s="110">
        <f>IF('3B-Air transport'!AI$66="no"," ",ROUND(S4353,4))</f>
        <v>0.31</v>
      </c>
      <c r="U4353" s="110">
        <f>IF('3B-Air transport'!AI$67="no"," ",ROUND(S4353,4))</f>
        <v>0.31</v>
      </c>
      <c r="V4353" s="110">
        <f>IF('3B-Air transport'!AI$68="no"," ",ROUND(S4353,4))</f>
        <v>0.31</v>
      </c>
      <c r="W4353" s="110"/>
      <c r="AB4353" s="110">
        <f t="shared" si="260"/>
        <v>0.31000000000000022</v>
      </c>
      <c r="AC4353" s="110">
        <f>IF('3C-Water transport'!AI$56="no"," ",ROUND(AB4353,4))</f>
        <v>0.31</v>
      </c>
      <c r="AD4353" s="110">
        <f>IF('3C-Water transport'!AI$57="no"," ",ROUND(AB4353,4))</f>
        <v>0.31</v>
      </c>
      <c r="AE4353" s="110">
        <f>IF('3C-Water transport'!AI$58="no"," ",ROUND(AB4353,4))</f>
        <v>0.31</v>
      </c>
    </row>
    <row r="4354" spans="5:31" x14ac:dyDescent="0.25">
      <c r="E4354" s="110">
        <f t="shared" si="258"/>
        <v>0.31100000000000022</v>
      </c>
      <c r="F4354" s="110">
        <f>IF('3A-Rail transport'!$AI$56="no"," ",ROUND(E4354,4))</f>
        <v>0.311</v>
      </c>
      <c r="G4354" s="110">
        <f>IF('3A-Rail transport'!$AI$57="no"," ",ROUND(E4354,4))</f>
        <v>0.311</v>
      </c>
      <c r="H4354" s="110"/>
      <c r="S4354" s="110">
        <f t="shared" si="259"/>
        <v>0.31100000000000022</v>
      </c>
      <c r="T4354" s="110">
        <f>IF('3B-Air transport'!AI$66="no"," ",ROUND(S4354,4))</f>
        <v>0.311</v>
      </c>
      <c r="U4354" s="110">
        <f>IF('3B-Air transport'!AI$67="no"," ",ROUND(S4354,4))</f>
        <v>0.311</v>
      </c>
      <c r="V4354" s="110">
        <f>IF('3B-Air transport'!AI$68="no"," ",ROUND(S4354,4))</f>
        <v>0.311</v>
      </c>
      <c r="W4354" s="110"/>
      <c r="AB4354" s="110">
        <f t="shared" si="260"/>
        <v>0.31100000000000022</v>
      </c>
      <c r="AC4354" s="110">
        <f>IF('3C-Water transport'!AI$56="no"," ",ROUND(AB4354,4))</f>
        <v>0.311</v>
      </c>
      <c r="AD4354" s="110">
        <f>IF('3C-Water transport'!AI$57="no"," ",ROUND(AB4354,4))</f>
        <v>0.311</v>
      </c>
      <c r="AE4354" s="110">
        <f>IF('3C-Water transport'!AI$58="no"," ",ROUND(AB4354,4))</f>
        <v>0.311</v>
      </c>
    </row>
    <row r="4355" spans="5:31" x14ac:dyDescent="0.25">
      <c r="E4355" s="110">
        <f t="shared" si="258"/>
        <v>0.31200000000000022</v>
      </c>
      <c r="F4355" s="110">
        <f>IF('3A-Rail transport'!$AI$56="no"," ",ROUND(E4355,4))</f>
        <v>0.312</v>
      </c>
      <c r="G4355" s="110">
        <f>IF('3A-Rail transport'!$AI$57="no"," ",ROUND(E4355,4))</f>
        <v>0.312</v>
      </c>
      <c r="H4355" s="110"/>
      <c r="S4355" s="110">
        <f t="shared" si="259"/>
        <v>0.31200000000000022</v>
      </c>
      <c r="T4355" s="110">
        <f>IF('3B-Air transport'!AI$66="no"," ",ROUND(S4355,4))</f>
        <v>0.312</v>
      </c>
      <c r="U4355" s="110">
        <f>IF('3B-Air transport'!AI$67="no"," ",ROUND(S4355,4))</f>
        <v>0.312</v>
      </c>
      <c r="V4355" s="110">
        <f>IF('3B-Air transport'!AI$68="no"," ",ROUND(S4355,4))</f>
        <v>0.312</v>
      </c>
      <c r="W4355" s="110"/>
      <c r="AB4355" s="110">
        <f t="shared" si="260"/>
        <v>0.31200000000000022</v>
      </c>
      <c r="AC4355" s="110">
        <f>IF('3C-Water transport'!AI$56="no"," ",ROUND(AB4355,4))</f>
        <v>0.312</v>
      </c>
      <c r="AD4355" s="110">
        <f>IF('3C-Water transport'!AI$57="no"," ",ROUND(AB4355,4))</f>
        <v>0.312</v>
      </c>
      <c r="AE4355" s="110">
        <f>IF('3C-Water transport'!AI$58="no"," ",ROUND(AB4355,4))</f>
        <v>0.312</v>
      </c>
    </row>
    <row r="4356" spans="5:31" x14ac:dyDescent="0.25">
      <c r="E4356" s="110">
        <f t="shared" si="258"/>
        <v>0.31300000000000022</v>
      </c>
      <c r="F4356" s="110">
        <f>IF('3A-Rail transport'!$AI$56="no"," ",ROUND(E4356,4))</f>
        <v>0.313</v>
      </c>
      <c r="G4356" s="110">
        <f>IF('3A-Rail transport'!$AI$57="no"," ",ROUND(E4356,4))</f>
        <v>0.313</v>
      </c>
      <c r="H4356" s="110"/>
      <c r="S4356" s="110">
        <f t="shared" si="259"/>
        <v>0.31300000000000022</v>
      </c>
      <c r="T4356" s="110">
        <f>IF('3B-Air transport'!AI$66="no"," ",ROUND(S4356,4))</f>
        <v>0.313</v>
      </c>
      <c r="U4356" s="110">
        <f>IF('3B-Air transport'!AI$67="no"," ",ROUND(S4356,4))</f>
        <v>0.313</v>
      </c>
      <c r="V4356" s="110">
        <f>IF('3B-Air transport'!AI$68="no"," ",ROUND(S4356,4))</f>
        <v>0.313</v>
      </c>
      <c r="W4356" s="110"/>
      <c r="AB4356" s="110">
        <f t="shared" si="260"/>
        <v>0.31300000000000022</v>
      </c>
      <c r="AC4356" s="110">
        <f>IF('3C-Water transport'!AI$56="no"," ",ROUND(AB4356,4))</f>
        <v>0.313</v>
      </c>
      <c r="AD4356" s="110">
        <f>IF('3C-Water transport'!AI$57="no"," ",ROUND(AB4356,4))</f>
        <v>0.313</v>
      </c>
      <c r="AE4356" s="110">
        <f>IF('3C-Water transport'!AI$58="no"," ",ROUND(AB4356,4))</f>
        <v>0.313</v>
      </c>
    </row>
    <row r="4357" spans="5:31" x14ac:dyDescent="0.25">
      <c r="E4357" s="110">
        <f t="shared" si="258"/>
        <v>0.31400000000000022</v>
      </c>
      <c r="F4357" s="110">
        <f>IF('3A-Rail transport'!$AI$56="no"," ",ROUND(E4357,4))</f>
        <v>0.314</v>
      </c>
      <c r="G4357" s="110">
        <f>IF('3A-Rail transport'!$AI$57="no"," ",ROUND(E4357,4))</f>
        <v>0.314</v>
      </c>
      <c r="H4357" s="110"/>
      <c r="S4357" s="110">
        <f t="shared" si="259"/>
        <v>0.31400000000000022</v>
      </c>
      <c r="T4357" s="110">
        <f>IF('3B-Air transport'!AI$66="no"," ",ROUND(S4357,4))</f>
        <v>0.314</v>
      </c>
      <c r="U4357" s="110">
        <f>IF('3B-Air transport'!AI$67="no"," ",ROUND(S4357,4))</f>
        <v>0.314</v>
      </c>
      <c r="V4357" s="110">
        <f>IF('3B-Air transport'!AI$68="no"," ",ROUND(S4357,4))</f>
        <v>0.314</v>
      </c>
      <c r="W4357" s="110"/>
      <c r="AB4357" s="110">
        <f t="shared" si="260"/>
        <v>0.31400000000000022</v>
      </c>
      <c r="AC4357" s="110">
        <f>IF('3C-Water transport'!AI$56="no"," ",ROUND(AB4357,4))</f>
        <v>0.314</v>
      </c>
      <c r="AD4357" s="110">
        <f>IF('3C-Water transport'!AI$57="no"," ",ROUND(AB4357,4))</f>
        <v>0.314</v>
      </c>
      <c r="AE4357" s="110">
        <f>IF('3C-Water transport'!AI$58="no"," ",ROUND(AB4357,4))</f>
        <v>0.314</v>
      </c>
    </row>
    <row r="4358" spans="5:31" x14ac:dyDescent="0.25">
      <c r="E4358" s="110">
        <f t="shared" si="258"/>
        <v>0.31500000000000022</v>
      </c>
      <c r="F4358" s="110">
        <f>IF('3A-Rail transport'!$AI$56="no"," ",ROUND(E4358,4))</f>
        <v>0.315</v>
      </c>
      <c r="G4358" s="110">
        <f>IF('3A-Rail transport'!$AI$57="no"," ",ROUND(E4358,4))</f>
        <v>0.315</v>
      </c>
      <c r="H4358" s="110"/>
      <c r="S4358" s="110">
        <f t="shared" si="259"/>
        <v>0.31500000000000022</v>
      </c>
      <c r="T4358" s="110">
        <f>IF('3B-Air transport'!AI$66="no"," ",ROUND(S4358,4))</f>
        <v>0.315</v>
      </c>
      <c r="U4358" s="110">
        <f>IF('3B-Air transport'!AI$67="no"," ",ROUND(S4358,4))</f>
        <v>0.315</v>
      </c>
      <c r="V4358" s="110">
        <f>IF('3B-Air transport'!AI$68="no"," ",ROUND(S4358,4))</f>
        <v>0.315</v>
      </c>
      <c r="W4358" s="110"/>
      <c r="AB4358" s="110">
        <f t="shared" si="260"/>
        <v>0.31500000000000022</v>
      </c>
      <c r="AC4358" s="110">
        <f>IF('3C-Water transport'!AI$56="no"," ",ROUND(AB4358,4))</f>
        <v>0.315</v>
      </c>
      <c r="AD4358" s="110">
        <f>IF('3C-Water transport'!AI$57="no"," ",ROUND(AB4358,4))</f>
        <v>0.315</v>
      </c>
      <c r="AE4358" s="110">
        <f>IF('3C-Water transport'!AI$58="no"," ",ROUND(AB4358,4))</f>
        <v>0.315</v>
      </c>
    </row>
    <row r="4359" spans="5:31" x14ac:dyDescent="0.25">
      <c r="E4359" s="110">
        <f t="shared" si="258"/>
        <v>0.31600000000000023</v>
      </c>
      <c r="F4359" s="110">
        <f>IF('3A-Rail transport'!$AI$56="no"," ",ROUND(E4359,4))</f>
        <v>0.316</v>
      </c>
      <c r="G4359" s="110">
        <f>IF('3A-Rail transport'!$AI$57="no"," ",ROUND(E4359,4))</f>
        <v>0.316</v>
      </c>
      <c r="H4359" s="110"/>
      <c r="S4359" s="110">
        <f t="shared" si="259"/>
        <v>0.31600000000000023</v>
      </c>
      <c r="T4359" s="110">
        <f>IF('3B-Air transport'!AI$66="no"," ",ROUND(S4359,4))</f>
        <v>0.316</v>
      </c>
      <c r="U4359" s="110">
        <f>IF('3B-Air transport'!AI$67="no"," ",ROUND(S4359,4))</f>
        <v>0.316</v>
      </c>
      <c r="V4359" s="110">
        <f>IF('3B-Air transport'!AI$68="no"," ",ROUND(S4359,4))</f>
        <v>0.316</v>
      </c>
      <c r="W4359" s="110"/>
      <c r="AB4359" s="110">
        <f t="shared" si="260"/>
        <v>0.31600000000000023</v>
      </c>
      <c r="AC4359" s="110">
        <f>IF('3C-Water transport'!AI$56="no"," ",ROUND(AB4359,4))</f>
        <v>0.316</v>
      </c>
      <c r="AD4359" s="110">
        <f>IF('3C-Water transport'!AI$57="no"," ",ROUND(AB4359,4))</f>
        <v>0.316</v>
      </c>
      <c r="AE4359" s="110">
        <f>IF('3C-Water transport'!AI$58="no"," ",ROUND(AB4359,4))</f>
        <v>0.316</v>
      </c>
    </row>
    <row r="4360" spans="5:31" x14ac:dyDescent="0.25">
      <c r="E4360" s="110">
        <f t="shared" si="258"/>
        <v>0.31700000000000023</v>
      </c>
      <c r="F4360" s="110">
        <f>IF('3A-Rail transport'!$AI$56="no"," ",ROUND(E4360,4))</f>
        <v>0.317</v>
      </c>
      <c r="G4360" s="110">
        <f>IF('3A-Rail transport'!$AI$57="no"," ",ROUND(E4360,4))</f>
        <v>0.317</v>
      </c>
      <c r="H4360" s="110"/>
      <c r="S4360" s="110">
        <f t="shared" si="259"/>
        <v>0.31700000000000023</v>
      </c>
      <c r="T4360" s="110">
        <f>IF('3B-Air transport'!AI$66="no"," ",ROUND(S4360,4))</f>
        <v>0.317</v>
      </c>
      <c r="U4360" s="110">
        <f>IF('3B-Air transport'!AI$67="no"," ",ROUND(S4360,4))</f>
        <v>0.317</v>
      </c>
      <c r="V4360" s="110">
        <f>IF('3B-Air transport'!AI$68="no"," ",ROUND(S4360,4))</f>
        <v>0.317</v>
      </c>
      <c r="W4360" s="110"/>
      <c r="AB4360" s="110">
        <f t="shared" si="260"/>
        <v>0.31700000000000023</v>
      </c>
      <c r="AC4360" s="110">
        <f>IF('3C-Water transport'!AI$56="no"," ",ROUND(AB4360,4))</f>
        <v>0.317</v>
      </c>
      <c r="AD4360" s="110">
        <f>IF('3C-Water transport'!AI$57="no"," ",ROUND(AB4360,4))</f>
        <v>0.317</v>
      </c>
      <c r="AE4360" s="110">
        <f>IF('3C-Water transport'!AI$58="no"," ",ROUND(AB4360,4))</f>
        <v>0.317</v>
      </c>
    </row>
    <row r="4361" spans="5:31" x14ac:dyDescent="0.25">
      <c r="E4361" s="110">
        <f t="shared" si="258"/>
        <v>0.31800000000000023</v>
      </c>
      <c r="F4361" s="110">
        <f>IF('3A-Rail transport'!$AI$56="no"," ",ROUND(E4361,4))</f>
        <v>0.318</v>
      </c>
      <c r="G4361" s="110">
        <f>IF('3A-Rail transport'!$AI$57="no"," ",ROUND(E4361,4))</f>
        <v>0.318</v>
      </c>
      <c r="H4361" s="110"/>
      <c r="S4361" s="110">
        <f t="shared" si="259"/>
        <v>0.31800000000000023</v>
      </c>
      <c r="T4361" s="110">
        <f>IF('3B-Air transport'!AI$66="no"," ",ROUND(S4361,4))</f>
        <v>0.318</v>
      </c>
      <c r="U4361" s="110">
        <f>IF('3B-Air transport'!AI$67="no"," ",ROUND(S4361,4))</f>
        <v>0.318</v>
      </c>
      <c r="V4361" s="110">
        <f>IF('3B-Air transport'!AI$68="no"," ",ROUND(S4361,4))</f>
        <v>0.318</v>
      </c>
      <c r="W4361" s="110"/>
      <c r="AB4361" s="110">
        <f t="shared" si="260"/>
        <v>0.31800000000000023</v>
      </c>
      <c r="AC4361" s="110">
        <f>IF('3C-Water transport'!AI$56="no"," ",ROUND(AB4361,4))</f>
        <v>0.318</v>
      </c>
      <c r="AD4361" s="110">
        <f>IF('3C-Water transport'!AI$57="no"," ",ROUND(AB4361,4))</f>
        <v>0.318</v>
      </c>
      <c r="AE4361" s="110">
        <f>IF('3C-Water transport'!AI$58="no"," ",ROUND(AB4361,4))</f>
        <v>0.318</v>
      </c>
    </row>
    <row r="4362" spans="5:31" x14ac:dyDescent="0.25">
      <c r="E4362" s="110">
        <f t="shared" si="258"/>
        <v>0.31900000000000023</v>
      </c>
      <c r="F4362" s="110">
        <f>IF('3A-Rail transport'!$AI$56="no"," ",ROUND(E4362,4))</f>
        <v>0.31900000000000001</v>
      </c>
      <c r="G4362" s="110">
        <f>IF('3A-Rail transport'!$AI$57="no"," ",ROUND(E4362,4))</f>
        <v>0.31900000000000001</v>
      </c>
      <c r="H4362" s="110"/>
      <c r="S4362" s="110">
        <f t="shared" si="259"/>
        <v>0.31900000000000023</v>
      </c>
      <c r="T4362" s="110">
        <f>IF('3B-Air transport'!AI$66="no"," ",ROUND(S4362,4))</f>
        <v>0.31900000000000001</v>
      </c>
      <c r="U4362" s="110">
        <f>IF('3B-Air transport'!AI$67="no"," ",ROUND(S4362,4))</f>
        <v>0.31900000000000001</v>
      </c>
      <c r="V4362" s="110">
        <f>IF('3B-Air transport'!AI$68="no"," ",ROUND(S4362,4))</f>
        <v>0.31900000000000001</v>
      </c>
      <c r="W4362" s="110"/>
      <c r="AB4362" s="110">
        <f t="shared" si="260"/>
        <v>0.31900000000000023</v>
      </c>
      <c r="AC4362" s="110">
        <f>IF('3C-Water transport'!AI$56="no"," ",ROUND(AB4362,4))</f>
        <v>0.31900000000000001</v>
      </c>
      <c r="AD4362" s="110">
        <f>IF('3C-Water transport'!AI$57="no"," ",ROUND(AB4362,4))</f>
        <v>0.31900000000000001</v>
      </c>
      <c r="AE4362" s="110">
        <f>IF('3C-Water transport'!AI$58="no"," ",ROUND(AB4362,4))</f>
        <v>0.31900000000000001</v>
      </c>
    </row>
    <row r="4363" spans="5:31" x14ac:dyDescent="0.25">
      <c r="E4363" s="110">
        <f t="shared" si="258"/>
        <v>0.32000000000000023</v>
      </c>
      <c r="F4363" s="110">
        <f>IF('3A-Rail transport'!$AI$56="no"," ",ROUND(E4363,4))</f>
        <v>0.32</v>
      </c>
      <c r="G4363" s="110">
        <f>IF('3A-Rail transport'!$AI$57="no"," ",ROUND(E4363,4))</f>
        <v>0.32</v>
      </c>
      <c r="H4363" s="110"/>
      <c r="S4363" s="110">
        <f t="shared" si="259"/>
        <v>0.32000000000000023</v>
      </c>
      <c r="T4363" s="110">
        <f>IF('3B-Air transport'!AI$66="no"," ",ROUND(S4363,4))</f>
        <v>0.32</v>
      </c>
      <c r="U4363" s="110">
        <f>IF('3B-Air transport'!AI$67="no"," ",ROUND(S4363,4))</f>
        <v>0.32</v>
      </c>
      <c r="V4363" s="110">
        <f>IF('3B-Air transport'!AI$68="no"," ",ROUND(S4363,4))</f>
        <v>0.32</v>
      </c>
      <c r="W4363" s="110"/>
      <c r="AB4363" s="110">
        <f t="shared" si="260"/>
        <v>0.32000000000000023</v>
      </c>
      <c r="AC4363" s="110">
        <f>IF('3C-Water transport'!AI$56="no"," ",ROUND(AB4363,4))</f>
        <v>0.32</v>
      </c>
      <c r="AD4363" s="110">
        <f>IF('3C-Water transport'!AI$57="no"," ",ROUND(AB4363,4))</f>
        <v>0.32</v>
      </c>
      <c r="AE4363" s="110">
        <f>IF('3C-Water transport'!AI$58="no"," ",ROUND(AB4363,4))</f>
        <v>0.32</v>
      </c>
    </row>
    <row r="4364" spans="5:31" x14ac:dyDescent="0.25">
      <c r="E4364" s="110">
        <f t="shared" ref="E4364:E4427" si="261">E4363+0.001</f>
        <v>0.32100000000000023</v>
      </c>
      <c r="F4364" s="110">
        <f>IF('3A-Rail transport'!$AI$56="no"," ",ROUND(E4364,4))</f>
        <v>0.32100000000000001</v>
      </c>
      <c r="G4364" s="110">
        <f>IF('3A-Rail transport'!$AI$57="no"," ",ROUND(E4364,4))</f>
        <v>0.32100000000000001</v>
      </c>
      <c r="H4364" s="110"/>
      <c r="S4364" s="110">
        <f t="shared" ref="S4364:S4427" si="262">S4363+0.001</f>
        <v>0.32100000000000023</v>
      </c>
      <c r="T4364" s="110">
        <f>IF('3B-Air transport'!AI$66="no"," ",ROUND(S4364,4))</f>
        <v>0.32100000000000001</v>
      </c>
      <c r="U4364" s="110">
        <f>IF('3B-Air transport'!AI$67="no"," ",ROUND(S4364,4))</f>
        <v>0.32100000000000001</v>
      </c>
      <c r="V4364" s="110">
        <f>IF('3B-Air transport'!AI$68="no"," ",ROUND(S4364,4))</f>
        <v>0.32100000000000001</v>
      </c>
      <c r="W4364" s="110"/>
      <c r="AB4364" s="110">
        <f t="shared" ref="AB4364:AB4427" si="263">AB4363+0.001</f>
        <v>0.32100000000000023</v>
      </c>
      <c r="AC4364" s="110">
        <f>IF('3C-Water transport'!AI$56="no"," ",ROUND(AB4364,4))</f>
        <v>0.32100000000000001</v>
      </c>
      <c r="AD4364" s="110">
        <f>IF('3C-Water transport'!AI$57="no"," ",ROUND(AB4364,4))</f>
        <v>0.32100000000000001</v>
      </c>
      <c r="AE4364" s="110">
        <f>IF('3C-Water transport'!AI$58="no"," ",ROUND(AB4364,4))</f>
        <v>0.32100000000000001</v>
      </c>
    </row>
    <row r="4365" spans="5:31" x14ac:dyDescent="0.25">
      <c r="E4365" s="110">
        <f t="shared" si="261"/>
        <v>0.32200000000000023</v>
      </c>
      <c r="F4365" s="110">
        <f>IF('3A-Rail transport'!$AI$56="no"," ",ROUND(E4365,4))</f>
        <v>0.32200000000000001</v>
      </c>
      <c r="G4365" s="110">
        <f>IF('3A-Rail transport'!$AI$57="no"," ",ROUND(E4365,4))</f>
        <v>0.32200000000000001</v>
      </c>
      <c r="H4365" s="110"/>
      <c r="S4365" s="110">
        <f t="shared" si="262"/>
        <v>0.32200000000000023</v>
      </c>
      <c r="T4365" s="110">
        <f>IF('3B-Air transport'!AI$66="no"," ",ROUND(S4365,4))</f>
        <v>0.32200000000000001</v>
      </c>
      <c r="U4365" s="110">
        <f>IF('3B-Air transport'!AI$67="no"," ",ROUND(S4365,4))</f>
        <v>0.32200000000000001</v>
      </c>
      <c r="V4365" s="110">
        <f>IF('3B-Air transport'!AI$68="no"," ",ROUND(S4365,4))</f>
        <v>0.32200000000000001</v>
      </c>
      <c r="W4365" s="110"/>
      <c r="AB4365" s="110">
        <f t="shared" si="263"/>
        <v>0.32200000000000023</v>
      </c>
      <c r="AC4365" s="110">
        <f>IF('3C-Water transport'!AI$56="no"," ",ROUND(AB4365,4))</f>
        <v>0.32200000000000001</v>
      </c>
      <c r="AD4365" s="110">
        <f>IF('3C-Water transport'!AI$57="no"," ",ROUND(AB4365,4))</f>
        <v>0.32200000000000001</v>
      </c>
      <c r="AE4365" s="110">
        <f>IF('3C-Water transport'!AI$58="no"," ",ROUND(AB4365,4))</f>
        <v>0.32200000000000001</v>
      </c>
    </row>
    <row r="4366" spans="5:31" x14ac:dyDescent="0.25">
      <c r="E4366" s="110">
        <f t="shared" si="261"/>
        <v>0.32300000000000023</v>
      </c>
      <c r="F4366" s="110">
        <f>IF('3A-Rail transport'!$AI$56="no"," ",ROUND(E4366,4))</f>
        <v>0.32300000000000001</v>
      </c>
      <c r="G4366" s="110">
        <f>IF('3A-Rail transport'!$AI$57="no"," ",ROUND(E4366,4))</f>
        <v>0.32300000000000001</v>
      </c>
      <c r="H4366" s="110"/>
      <c r="S4366" s="110">
        <f t="shared" si="262"/>
        <v>0.32300000000000023</v>
      </c>
      <c r="T4366" s="110">
        <f>IF('3B-Air transport'!AI$66="no"," ",ROUND(S4366,4))</f>
        <v>0.32300000000000001</v>
      </c>
      <c r="U4366" s="110">
        <f>IF('3B-Air transport'!AI$67="no"," ",ROUND(S4366,4))</f>
        <v>0.32300000000000001</v>
      </c>
      <c r="V4366" s="110">
        <f>IF('3B-Air transport'!AI$68="no"," ",ROUND(S4366,4))</f>
        <v>0.32300000000000001</v>
      </c>
      <c r="W4366" s="110"/>
      <c r="AB4366" s="110">
        <f t="shared" si="263"/>
        <v>0.32300000000000023</v>
      </c>
      <c r="AC4366" s="110">
        <f>IF('3C-Water transport'!AI$56="no"," ",ROUND(AB4366,4))</f>
        <v>0.32300000000000001</v>
      </c>
      <c r="AD4366" s="110">
        <f>IF('3C-Water transport'!AI$57="no"," ",ROUND(AB4366,4))</f>
        <v>0.32300000000000001</v>
      </c>
      <c r="AE4366" s="110">
        <f>IF('3C-Water transport'!AI$58="no"," ",ROUND(AB4366,4))</f>
        <v>0.32300000000000001</v>
      </c>
    </row>
    <row r="4367" spans="5:31" x14ac:dyDescent="0.25">
      <c r="E4367" s="110">
        <f t="shared" si="261"/>
        <v>0.32400000000000023</v>
      </c>
      <c r="F4367" s="110">
        <f>IF('3A-Rail transport'!$AI$56="no"," ",ROUND(E4367,4))</f>
        <v>0.32400000000000001</v>
      </c>
      <c r="G4367" s="110">
        <f>IF('3A-Rail transport'!$AI$57="no"," ",ROUND(E4367,4))</f>
        <v>0.32400000000000001</v>
      </c>
      <c r="H4367" s="110"/>
      <c r="S4367" s="110">
        <f t="shared" si="262"/>
        <v>0.32400000000000023</v>
      </c>
      <c r="T4367" s="110">
        <f>IF('3B-Air transport'!AI$66="no"," ",ROUND(S4367,4))</f>
        <v>0.32400000000000001</v>
      </c>
      <c r="U4367" s="110">
        <f>IF('3B-Air transport'!AI$67="no"," ",ROUND(S4367,4))</f>
        <v>0.32400000000000001</v>
      </c>
      <c r="V4367" s="110">
        <f>IF('3B-Air transport'!AI$68="no"," ",ROUND(S4367,4))</f>
        <v>0.32400000000000001</v>
      </c>
      <c r="W4367" s="110"/>
      <c r="AB4367" s="110">
        <f t="shared" si="263"/>
        <v>0.32400000000000023</v>
      </c>
      <c r="AC4367" s="110">
        <f>IF('3C-Water transport'!AI$56="no"," ",ROUND(AB4367,4))</f>
        <v>0.32400000000000001</v>
      </c>
      <c r="AD4367" s="110">
        <f>IF('3C-Water transport'!AI$57="no"," ",ROUND(AB4367,4))</f>
        <v>0.32400000000000001</v>
      </c>
      <c r="AE4367" s="110">
        <f>IF('3C-Water transport'!AI$58="no"," ",ROUND(AB4367,4))</f>
        <v>0.32400000000000001</v>
      </c>
    </row>
    <row r="4368" spans="5:31" x14ac:dyDescent="0.25">
      <c r="E4368" s="110">
        <f t="shared" si="261"/>
        <v>0.32500000000000023</v>
      </c>
      <c r="F4368" s="110">
        <f>IF('3A-Rail transport'!$AI$56="no"," ",ROUND(E4368,4))</f>
        <v>0.32500000000000001</v>
      </c>
      <c r="G4368" s="110">
        <f>IF('3A-Rail transport'!$AI$57="no"," ",ROUND(E4368,4))</f>
        <v>0.32500000000000001</v>
      </c>
      <c r="H4368" s="110"/>
      <c r="S4368" s="110">
        <f t="shared" si="262"/>
        <v>0.32500000000000023</v>
      </c>
      <c r="T4368" s="110">
        <f>IF('3B-Air transport'!AI$66="no"," ",ROUND(S4368,4))</f>
        <v>0.32500000000000001</v>
      </c>
      <c r="U4368" s="110">
        <f>IF('3B-Air transport'!AI$67="no"," ",ROUND(S4368,4))</f>
        <v>0.32500000000000001</v>
      </c>
      <c r="V4368" s="110">
        <f>IF('3B-Air transport'!AI$68="no"," ",ROUND(S4368,4))</f>
        <v>0.32500000000000001</v>
      </c>
      <c r="W4368" s="110"/>
      <c r="AB4368" s="110">
        <f t="shared" si="263"/>
        <v>0.32500000000000023</v>
      </c>
      <c r="AC4368" s="110">
        <f>IF('3C-Water transport'!AI$56="no"," ",ROUND(AB4368,4))</f>
        <v>0.32500000000000001</v>
      </c>
      <c r="AD4368" s="110">
        <f>IF('3C-Water transport'!AI$57="no"," ",ROUND(AB4368,4))</f>
        <v>0.32500000000000001</v>
      </c>
      <c r="AE4368" s="110">
        <f>IF('3C-Water transport'!AI$58="no"," ",ROUND(AB4368,4))</f>
        <v>0.32500000000000001</v>
      </c>
    </row>
    <row r="4369" spans="5:31" x14ac:dyDescent="0.25">
      <c r="E4369" s="110">
        <f t="shared" si="261"/>
        <v>0.32600000000000023</v>
      </c>
      <c r="F4369" s="110">
        <f>IF('3A-Rail transport'!$AI$56="no"," ",ROUND(E4369,4))</f>
        <v>0.32600000000000001</v>
      </c>
      <c r="G4369" s="110">
        <f>IF('3A-Rail transport'!$AI$57="no"," ",ROUND(E4369,4))</f>
        <v>0.32600000000000001</v>
      </c>
      <c r="H4369" s="110"/>
      <c r="S4369" s="110">
        <f t="shared" si="262"/>
        <v>0.32600000000000023</v>
      </c>
      <c r="T4369" s="110">
        <f>IF('3B-Air transport'!AI$66="no"," ",ROUND(S4369,4))</f>
        <v>0.32600000000000001</v>
      </c>
      <c r="U4369" s="110">
        <f>IF('3B-Air transport'!AI$67="no"," ",ROUND(S4369,4))</f>
        <v>0.32600000000000001</v>
      </c>
      <c r="V4369" s="110">
        <f>IF('3B-Air transport'!AI$68="no"," ",ROUND(S4369,4))</f>
        <v>0.32600000000000001</v>
      </c>
      <c r="W4369" s="110"/>
      <c r="AB4369" s="110">
        <f t="shared" si="263"/>
        <v>0.32600000000000023</v>
      </c>
      <c r="AC4369" s="110">
        <f>IF('3C-Water transport'!AI$56="no"," ",ROUND(AB4369,4))</f>
        <v>0.32600000000000001</v>
      </c>
      <c r="AD4369" s="110">
        <f>IF('3C-Water transport'!AI$57="no"," ",ROUND(AB4369,4))</f>
        <v>0.32600000000000001</v>
      </c>
      <c r="AE4369" s="110">
        <f>IF('3C-Water transport'!AI$58="no"," ",ROUND(AB4369,4))</f>
        <v>0.32600000000000001</v>
      </c>
    </row>
    <row r="4370" spans="5:31" x14ac:dyDescent="0.25">
      <c r="E4370" s="110">
        <f t="shared" si="261"/>
        <v>0.32700000000000023</v>
      </c>
      <c r="F4370" s="110">
        <f>IF('3A-Rail transport'!$AI$56="no"," ",ROUND(E4370,4))</f>
        <v>0.32700000000000001</v>
      </c>
      <c r="G4370" s="110">
        <f>IF('3A-Rail transport'!$AI$57="no"," ",ROUND(E4370,4))</f>
        <v>0.32700000000000001</v>
      </c>
      <c r="H4370" s="110"/>
      <c r="S4370" s="110">
        <f t="shared" si="262"/>
        <v>0.32700000000000023</v>
      </c>
      <c r="T4370" s="110">
        <f>IF('3B-Air transport'!AI$66="no"," ",ROUND(S4370,4))</f>
        <v>0.32700000000000001</v>
      </c>
      <c r="U4370" s="110">
        <f>IF('3B-Air transport'!AI$67="no"," ",ROUND(S4370,4))</f>
        <v>0.32700000000000001</v>
      </c>
      <c r="V4370" s="110">
        <f>IF('3B-Air transport'!AI$68="no"," ",ROUND(S4370,4))</f>
        <v>0.32700000000000001</v>
      </c>
      <c r="W4370" s="110"/>
      <c r="AB4370" s="110">
        <f t="shared" si="263"/>
        <v>0.32700000000000023</v>
      </c>
      <c r="AC4370" s="110">
        <f>IF('3C-Water transport'!AI$56="no"," ",ROUND(AB4370,4))</f>
        <v>0.32700000000000001</v>
      </c>
      <c r="AD4370" s="110">
        <f>IF('3C-Water transport'!AI$57="no"," ",ROUND(AB4370,4))</f>
        <v>0.32700000000000001</v>
      </c>
      <c r="AE4370" s="110">
        <f>IF('3C-Water transport'!AI$58="no"," ",ROUND(AB4370,4))</f>
        <v>0.32700000000000001</v>
      </c>
    </row>
    <row r="4371" spans="5:31" x14ac:dyDescent="0.25">
      <c r="E4371" s="110">
        <f t="shared" si="261"/>
        <v>0.32800000000000024</v>
      </c>
      <c r="F4371" s="110">
        <f>IF('3A-Rail transport'!$AI$56="no"," ",ROUND(E4371,4))</f>
        <v>0.32800000000000001</v>
      </c>
      <c r="G4371" s="110">
        <f>IF('3A-Rail transport'!$AI$57="no"," ",ROUND(E4371,4))</f>
        <v>0.32800000000000001</v>
      </c>
      <c r="H4371" s="110"/>
      <c r="S4371" s="110">
        <f t="shared" si="262"/>
        <v>0.32800000000000024</v>
      </c>
      <c r="T4371" s="110">
        <f>IF('3B-Air transport'!AI$66="no"," ",ROUND(S4371,4))</f>
        <v>0.32800000000000001</v>
      </c>
      <c r="U4371" s="110">
        <f>IF('3B-Air transport'!AI$67="no"," ",ROUND(S4371,4))</f>
        <v>0.32800000000000001</v>
      </c>
      <c r="V4371" s="110">
        <f>IF('3B-Air transport'!AI$68="no"," ",ROUND(S4371,4))</f>
        <v>0.32800000000000001</v>
      </c>
      <c r="W4371" s="110"/>
      <c r="AB4371" s="110">
        <f t="shared" si="263"/>
        <v>0.32800000000000024</v>
      </c>
      <c r="AC4371" s="110">
        <f>IF('3C-Water transport'!AI$56="no"," ",ROUND(AB4371,4))</f>
        <v>0.32800000000000001</v>
      </c>
      <c r="AD4371" s="110">
        <f>IF('3C-Water transport'!AI$57="no"," ",ROUND(AB4371,4))</f>
        <v>0.32800000000000001</v>
      </c>
      <c r="AE4371" s="110">
        <f>IF('3C-Water transport'!AI$58="no"," ",ROUND(AB4371,4))</f>
        <v>0.32800000000000001</v>
      </c>
    </row>
    <row r="4372" spans="5:31" x14ac:dyDescent="0.25">
      <c r="E4372" s="110">
        <f t="shared" si="261"/>
        <v>0.32900000000000024</v>
      </c>
      <c r="F4372" s="110">
        <f>IF('3A-Rail transport'!$AI$56="no"," ",ROUND(E4372,4))</f>
        <v>0.32900000000000001</v>
      </c>
      <c r="G4372" s="110">
        <f>IF('3A-Rail transport'!$AI$57="no"," ",ROUND(E4372,4))</f>
        <v>0.32900000000000001</v>
      </c>
      <c r="H4372" s="110"/>
      <c r="S4372" s="110">
        <f t="shared" si="262"/>
        <v>0.32900000000000024</v>
      </c>
      <c r="T4372" s="110">
        <f>IF('3B-Air transport'!AI$66="no"," ",ROUND(S4372,4))</f>
        <v>0.32900000000000001</v>
      </c>
      <c r="U4372" s="110">
        <f>IF('3B-Air transport'!AI$67="no"," ",ROUND(S4372,4))</f>
        <v>0.32900000000000001</v>
      </c>
      <c r="V4372" s="110">
        <f>IF('3B-Air transport'!AI$68="no"," ",ROUND(S4372,4))</f>
        <v>0.32900000000000001</v>
      </c>
      <c r="W4372" s="110"/>
      <c r="AB4372" s="110">
        <f t="shared" si="263"/>
        <v>0.32900000000000024</v>
      </c>
      <c r="AC4372" s="110">
        <f>IF('3C-Water transport'!AI$56="no"," ",ROUND(AB4372,4))</f>
        <v>0.32900000000000001</v>
      </c>
      <c r="AD4372" s="110">
        <f>IF('3C-Water transport'!AI$57="no"," ",ROUND(AB4372,4))</f>
        <v>0.32900000000000001</v>
      </c>
      <c r="AE4372" s="110">
        <f>IF('3C-Water transport'!AI$58="no"," ",ROUND(AB4372,4))</f>
        <v>0.32900000000000001</v>
      </c>
    </row>
    <row r="4373" spans="5:31" x14ac:dyDescent="0.25">
      <c r="E4373" s="110">
        <f t="shared" si="261"/>
        <v>0.33000000000000024</v>
      </c>
      <c r="F4373" s="110">
        <f>IF('3A-Rail transport'!$AI$56="no"," ",ROUND(E4373,4))</f>
        <v>0.33</v>
      </c>
      <c r="G4373" s="110">
        <f>IF('3A-Rail transport'!$AI$57="no"," ",ROUND(E4373,4))</f>
        <v>0.33</v>
      </c>
      <c r="H4373" s="110"/>
      <c r="S4373" s="110">
        <f t="shared" si="262"/>
        <v>0.33000000000000024</v>
      </c>
      <c r="T4373" s="110">
        <f>IF('3B-Air transport'!AI$66="no"," ",ROUND(S4373,4))</f>
        <v>0.33</v>
      </c>
      <c r="U4373" s="110">
        <f>IF('3B-Air transport'!AI$67="no"," ",ROUND(S4373,4))</f>
        <v>0.33</v>
      </c>
      <c r="V4373" s="110">
        <f>IF('3B-Air transport'!AI$68="no"," ",ROUND(S4373,4))</f>
        <v>0.33</v>
      </c>
      <c r="W4373" s="110"/>
      <c r="AB4373" s="110">
        <f t="shared" si="263"/>
        <v>0.33000000000000024</v>
      </c>
      <c r="AC4373" s="110">
        <f>IF('3C-Water transport'!AI$56="no"," ",ROUND(AB4373,4))</f>
        <v>0.33</v>
      </c>
      <c r="AD4373" s="110">
        <f>IF('3C-Water transport'!AI$57="no"," ",ROUND(AB4373,4))</f>
        <v>0.33</v>
      </c>
      <c r="AE4373" s="110">
        <f>IF('3C-Water transport'!AI$58="no"," ",ROUND(AB4373,4))</f>
        <v>0.33</v>
      </c>
    </row>
    <row r="4374" spans="5:31" x14ac:dyDescent="0.25">
      <c r="E4374" s="110">
        <f t="shared" si="261"/>
        <v>0.33100000000000024</v>
      </c>
      <c r="F4374" s="110">
        <f>IF('3A-Rail transport'!$AI$56="no"," ",ROUND(E4374,4))</f>
        <v>0.33100000000000002</v>
      </c>
      <c r="G4374" s="110">
        <f>IF('3A-Rail transport'!$AI$57="no"," ",ROUND(E4374,4))</f>
        <v>0.33100000000000002</v>
      </c>
      <c r="H4374" s="110"/>
      <c r="S4374" s="110">
        <f t="shared" si="262"/>
        <v>0.33100000000000024</v>
      </c>
      <c r="T4374" s="110">
        <f>IF('3B-Air transport'!AI$66="no"," ",ROUND(S4374,4))</f>
        <v>0.33100000000000002</v>
      </c>
      <c r="U4374" s="110">
        <f>IF('3B-Air transport'!AI$67="no"," ",ROUND(S4374,4))</f>
        <v>0.33100000000000002</v>
      </c>
      <c r="V4374" s="110">
        <f>IF('3B-Air transport'!AI$68="no"," ",ROUND(S4374,4))</f>
        <v>0.33100000000000002</v>
      </c>
      <c r="W4374" s="110"/>
      <c r="AB4374" s="110">
        <f t="shared" si="263"/>
        <v>0.33100000000000024</v>
      </c>
      <c r="AC4374" s="110">
        <f>IF('3C-Water transport'!AI$56="no"," ",ROUND(AB4374,4))</f>
        <v>0.33100000000000002</v>
      </c>
      <c r="AD4374" s="110">
        <f>IF('3C-Water transport'!AI$57="no"," ",ROUND(AB4374,4))</f>
        <v>0.33100000000000002</v>
      </c>
      <c r="AE4374" s="110">
        <f>IF('3C-Water transport'!AI$58="no"," ",ROUND(AB4374,4))</f>
        <v>0.33100000000000002</v>
      </c>
    </row>
    <row r="4375" spans="5:31" x14ac:dyDescent="0.25">
      <c r="E4375" s="110">
        <f t="shared" si="261"/>
        <v>0.33200000000000024</v>
      </c>
      <c r="F4375" s="110">
        <f>IF('3A-Rail transport'!$AI$56="no"," ",ROUND(E4375,4))</f>
        <v>0.33200000000000002</v>
      </c>
      <c r="G4375" s="110">
        <f>IF('3A-Rail transport'!$AI$57="no"," ",ROUND(E4375,4))</f>
        <v>0.33200000000000002</v>
      </c>
      <c r="H4375" s="110"/>
      <c r="S4375" s="110">
        <f t="shared" si="262"/>
        <v>0.33200000000000024</v>
      </c>
      <c r="T4375" s="110">
        <f>IF('3B-Air transport'!AI$66="no"," ",ROUND(S4375,4))</f>
        <v>0.33200000000000002</v>
      </c>
      <c r="U4375" s="110">
        <f>IF('3B-Air transport'!AI$67="no"," ",ROUND(S4375,4))</f>
        <v>0.33200000000000002</v>
      </c>
      <c r="V4375" s="110">
        <f>IF('3B-Air transport'!AI$68="no"," ",ROUND(S4375,4))</f>
        <v>0.33200000000000002</v>
      </c>
      <c r="W4375" s="110"/>
      <c r="AB4375" s="110">
        <f t="shared" si="263"/>
        <v>0.33200000000000024</v>
      </c>
      <c r="AC4375" s="110">
        <f>IF('3C-Water transport'!AI$56="no"," ",ROUND(AB4375,4))</f>
        <v>0.33200000000000002</v>
      </c>
      <c r="AD4375" s="110">
        <f>IF('3C-Water transport'!AI$57="no"," ",ROUND(AB4375,4))</f>
        <v>0.33200000000000002</v>
      </c>
      <c r="AE4375" s="110">
        <f>IF('3C-Water transport'!AI$58="no"," ",ROUND(AB4375,4))</f>
        <v>0.33200000000000002</v>
      </c>
    </row>
    <row r="4376" spans="5:31" x14ac:dyDescent="0.25">
      <c r="E4376" s="110">
        <f t="shared" si="261"/>
        <v>0.33300000000000024</v>
      </c>
      <c r="F4376" s="110">
        <f>IF('3A-Rail transport'!$AI$56="no"," ",ROUND(E4376,4))</f>
        <v>0.33300000000000002</v>
      </c>
      <c r="G4376" s="110">
        <f>IF('3A-Rail transport'!$AI$57="no"," ",ROUND(E4376,4))</f>
        <v>0.33300000000000002</v>
      </c>
      <c r="H4376" s="110"/>
      <c r="S4376" s="110">
        <f t="shared" si="262"/>
        <v>0.33300000000000024</v>
      </c>
      <c r="T4376" s="110">
        <f>IF('3B-Air transport'!AI$66="no"," ",ROUND(S4376,4))</f>
        <v>0.33300000000000002</v>
      </c>
      <c r="U4376" s="110">
        <f>IF('3B-Air transport'!AI$67="no"," ",ROUND(S4376,4))</f>
        <v>0.33300000000000002</v>
      </c>
      <c r="V4376" s="110">
        <f>IF('3B-Air transport'!AI$68="no"," ",ROUND(S4376,4))</f>
        <v>0.33300000000000002</v>
      </c>
      <c r="W4376" s="110"/>
      <c r="AB4376" s="110">
        <f t="shared" si="263"/>
        <v>0.33300000000000024</v>
      </c>
      <c r="AC4376" s="110">
        <f>IF('3C-Water transport'!AI$56="no"," ",ROUND(AB4376,4))</f>
        <v>0.33300000000000002</v>
      </c>
      <c r="AD4376" s="110">
        <f>IF('3C-Water transport'!AI$57="no"," ",ROUND(AB4376,4))</f>
        <v>0.33300000000000002</v>
      </c>
      <c r="AE4376" s="110">
        <f>IF('3C-Water transport'!AI$58="no"," ",ROUND(AB4376,4))</f>
        <v>0.33300000000000002</v>
      </c>
    </row>
    <row r="4377" spans="5:31" x14ac:dyDescent="0.25">
      <c r="E4377" s="110">
        <f t="shared" si="261"/>
        <v>0.33400000000000024</v>
      </c>
      <c r="F4377" s="110">
        <f>IF('3A-Rail transport'!$AI$56="no"," ",ROUND(E4377,4))</f>
        <v>0.33400000000000002</v>
      </c>
      <c r="G4377" s="110">
        <f>IF('3A-Rail transport'!$AI$57="no"," ",ROUND(E4377,4))</f>
        <v>0.33400000000000002</v>
      </c>
      <c r="H4377" s="110"/>
      <c r="S4377" s="110">
        <f t="shared" si="262"/>
        <v>0.33400000000000024</v>
      </c>
      <c r="T4377" s="110">
        <f>IF('3B-Air transport'!AI$66="no"," ",ROUND(S4377,4))</f>
        <v>0.33400000000000002</v>
      </c>
      <c r="U4377" s="110">
        <f>IF('3B-Air transport'!AI$67="no"," ",ROUND(S4377,4))</f>
        <v>0.33400000000000002</v>
      </c>
      <c r="V4377" s="110">
        <f>IF('3B-Air transport'!AI$68="no"," ",ROUND(S4377,4))</f>
        <v>0.33400000000000002</v>
      </c>
      <c r="W4377" s="110"/>
      <c r="AB4377" s="110">
        <f t="shared" si="263"/>
        <v>0.33400000000000024</v>
      </c>
      <c r="AC4377" s="110">
        <f>IF('3C-Water transport'!AI$56="no"," ",ROUND(AB4377,4))</f>
        <v>0.33400000000000002</v>
      </c>
      <c r="AD4377" s="110">
        <f>IF('3C-Water transport'!AI$57="no"," ",ROUND(AB4377,4))</f>
        <v>0.33400000000000002</v>
      </c>
      <c r="AE4377" s="110">
        <f>IF('3C-Water transport'!AI$58="no"," ",ROUND(AB4377,4))</f>
        <v>0.33400000000000002</v>
      </c>
    </row>
    <row r="4378" spans="5:31" x14ac:dyDescent="0.25">
      <c r="E4378" s="110">
        <f t="shared" si="261"/>
        <v>0.33500000000000024</v>
      </c>
      <c r="F4378" s="110">
        <f>IF('3A-Rail transport'!$AI$56="no"," ",ROUND(E4378,4))</f>
        <v>0.33500000000000002</v>
      </c>
      <c r="G4378" s="110">
        <f>IF('3A-Rail transport'!$AI$57="no"," ",ROUND(E4378,4))</f>
        <v>0.33500000000000002</v>
      </c>
      <c r="H4378" s="110"/>
      <c r="S4378" s="110">
        <f t="shared" si="262"/>
        <v>0.33500000000000024</v>
      </c>
      <c r="T4378" s="110">
        <f>IF('3B-Air transport'!AI$66="no"," ",ROUND(S4378,4))</f>
        <v>0.33500000000000002</v>
      </c>
      <c r="U4378" s="110">
        <f>IF('3B-Air transport'!AI$67="no"," ",ROUND(S4378,4))</f>
        <v>0.33500000000000002</v>
      </c>
      <c r="V4378" s="110">
        <f>IF('3B-Air transport'!AI$68="no"," ",ROUND(S4378,4))</f>
        <v>0.33500000000000002</v>
      </c>
      <c r="W4378" s="110"/>
      <c r="AB4378" s="110">
        <f t="shared" si="263"/>
        <v>0.33500000000000024</v>
      </c>
      <c r="AC4378" s="110">
        <f>IF('3C-Water transport'!AI$56="no"," ",ROUND(AB4378,4))</f>
        <v>0.33500000000000002</v>
      </c>
      <c r="AD4378" s="110">
        <f>IF('3C-Water transport'!AI$57="no"," ",ROUND(AB4378,4))</f>
        <v>0.33500000000000002</v>
      </c>
      <c r="AE4378" s="110">
        <f>IF('3C-Water transport'!AI$58="no"," ",ROUND(AB4378,4))</f>
        <v>0.33500000000000002</v>
      </c>
    </row>
    <row r="4379" spans="5:31" x14ac:dyDescent="0.25">
      <c r="E4379" s="110">
        <f t="shared" si="261"/>
        <v>0.33600000000000024</v>
      </c>
      <c r="F4379" s="110">
        <f>IF('3A-Rail transport'!$AI$56="no"," ",ROUND(E4379,4))</f>
        <v>0.33600000000000002</v>
      </c>
      <c r="G4379" s="110">
        <f>IF('3A-Rail transport'!$AI$57="no"," ",ROUND(E4379,4))</f>
        <v>0.33600000000000002</v>
      </c>
      <c r="H4379" s="110"/>
      <c r="S4379" s="110">
        <f t="shared" si="262"/>
        <v>0.33600000000000024</v>
      </c>
      <c r="T4379" s="110">
        <f>IF('3B-Air transport'!AI$66="no"," ",ROUND(S4379,4))</f>
        <v>0.33600000000000002</v>
      </c>
      <c r="U4379" s="110">
        <f>IF('3B-Air transport'!AI$67="no"," ",ROUND(S4379,4))</f>
        <v>0.33600000000000002</v>
      </c>
      <c r="V4379" s="110">
        <f>IF('3B-Air transport'!AI$68="no"," ",ROUND(S4379,4))</f>
        <v>0.33600000000000002</v>
      </c>
      <c r="W4379" s="110"/>
      <c r="AB4379" s="110">
        <f t="shared" si="263"/>
        <v>0.33600000000000024</v>
      </c>
      <c r="AC4379" s="110">
        <f>IF('3C-Water transport'!AI$56="no"," ",ROUND(AB4379,4))</f>
        <v>0.33600000000000002</v>
      </c>
      <c r="AD4379" s="110">
        <f>IF('3C-Water transport'!AI$57="no"," ",ROUND(AB4379,4))</f>
        <v>0.33600000000000002</v>
      </c>
      <c r="AE4379" s="110">
        <f>IF('3C-Water transport'!AI$58="no"," ",ROUND(AB4379,4))</f>
        <v>0.33600000000000002</v>
      </c>
    </row>
    <row r="4380" spans="5:31" x14ac:dyDescent="0.25">
      <c r="E4380" s="110">
        <f t="shared" si="261"/>
        <v>0.33700000000000024</v>
      </c>
      <c r="F4380" s="110">
        <f>IF('3A-Rail transport'!$AI$56="no"," ",ROUND(E4380,4))</f>
        <v>0.33700000000000002</v>
      </c>
      <c r="G4380" s="110">
        <f>IF('3A-Rail transport'!$AI$57="no"," ",ROUND(E4380,4))</f>
        <v>0.33700000000000002</v>
      </c>
      <c r="H4380" s="110"/>
      <c r="S4380" s="110">
        <f t="shared" si="262"/>
        <v>0.33700000000000024</v>
      </c>
      <c r="T4380" s="110">
        <f>IF('3B-Air transport'!AI$66="no"," ",ROUND(S4380,4))</f>
        <v>0.33700000000000002</v>
      </c>
      <c r="U4380" s="110">
        <f>IF('3B-Air transport'!AI$67="no"," ",ROUND(S4380,4))</f>
        <v>0.33700000000000002</v>
      </c>
      <c r="V4380" s="110">
        <f>IF('3B-Air transport'!AI$68="no"," ",ROUND(S4380,4))</f>
        <v>0.33700000000000002</v>
      </c>
      <c r="W4380" s="110"/>
      <c r="AB4380" s="110">
        <f t="shared" si="263"/>
        <v>0.33700000000000024</v>
      </c>
      <c r="AC4380" s="110">
        <f>IF('3C-Water transport'!AI$56="no"," ",ROUND(AB4380,4))</f>
        <v>0.33700000000000002</v>
      </c>
      <c r="AD4380" s="110">
        <f>IF('3C-Water transport'!AI$57="no"," ",ROUND(AB4380,4))</f>
        <v>0.33700000000000002</v>
      </c>
      <c r="AE4380" s="110">
        <f>IF('3C-Water transport'!AI$58="no"," ",ROUND(AB4380,4))</f>
        <v>0.33700000000000002</v>
      </c>
    </row>
    <row r="4381" spans="5:31" x14ac:dyDescent="0.25">
      <c r="E4381" s="110">
        <f t="shared" si="261"/>
        <v>0.33800000000000024</v>
      </c>
      <c r="F4381" s="110">
        <f>IF('3A-Rail transport'!$AI$56="no"," ",ROUND(E4381,4))</f>
        <v>0.33800000000000002</v>
      </c>
      <c r="G4381" s="110">
        <f>IF('3A-Rail transport'!$AI$57="no"," ",ROUND(E4381,4))</f>
        <v>0.33800000000000002</v>
      </c>
      <c r="H4381" s="110"/>
      <c r="S4381" s="110">
        <f t="shared" si="262"/>
        <v>0.33800000000000024</v>
      </c>
      <c r="T4381" s="110">
        <f>IF('3B-Air transport'!AI$66="no"," ",ROUND(S4381,4))</f>
        <v>0.33800000000000002</v>
      </c>
      <c r="U4381" s="110">
        <f>IF('3B-Air transport'!AI$67="no"," ",ROUND(S4381,4))</f>
        <v>0.33800000000000002</v>
      </c>
      <c r="V4381" s="110">
        <f>IF('3B-Air transport'!AI$68="no"," ",ROUND(S4381,4))</f>
        <v>0.33800000000000002</v>
      </c>
      <c r="W4381" s="110"/>
      <c r="AB4381" s="110">
        <f t="shared" si="263"/>
        <v>0.33800000000000024</v>
      </c>
      <c r="AC4381" s="110">
        <f>IF('3C-Water transport'!AI$56="no"," ",ROUND(AB4381,4))</f>
        <v>0.33800000000000002</v>
      </c>
      <c r="AD4381" s="110">
        <f>IF('3C-Water transport'!AI$57="no"," ",ROUND(AB4381,4))</f>
        <v>0.33800000000000002</v>
      </c>
      <c r="AE4381" s="110">
        <f>IF('3C-Water transport'!AI$58="no"," ",ROUND(AB4381,4))</f>
        <v>0.33800000000000002</v>
      </c>
    </row>
    <row r="4382" spans="5:31" x14ac:dyDescent="0.25">
      <c r="E4382" s="110">
        <f t="shared" si="261"/>
        <v>0.33900000000000025</v>
      </c>
      <c r="F4382" s="110">
        <f>IF('3A-Rail transport'!$AI$56="no"," ",ROUND(E4382,4))</f>
        <v>0.33900000000000002</v>
      </c>
      <c r="G4382" s="110">
        <f>IF('3A-Rail transport'!$AI$57="no"," ",ROUND(E4382,4))</f>
        <v>0.33900000000000002</v>
      </c>
      <c r="H4382" s="110"/>
      <c r="S4382" s="110">
        <f t="shared" si="262"/>
        <v>0.33900000000000025</v>
      </c>
      <c r="T4382" s="110">
        <f>IF('3B-Air transport'!AI$66="no"," ",ROUND(S4382,4))</f>
        <v>0.33900000000000002</v>
      </c>
      <c r="U4382" s="110">
        <f>IF('3B-Air transport'!AI$67="no"," ",ROUND(S4382,4))</f>
        <v>0.33900000000000002</v>
      </c>
      <c r="V4382" s="110">
        <f>IF('3B-Air transport'!AI$68="no"," ",ROUND(S4382,4))</f>
        <v>0.33900000000000002</v>
      </c>
      <c r="W4382" s="110"/>
      <c r="AB4382" s="110">
        <f t="shared" si="263"/>
        <v>0.33900000000000025</v>
      </c>
      <c r="AC4382" s="110">
        <f>IF('3C-Water transport'!AI$56="no"," ",ROUND(AB4382,4))</f>
        <v>0.33900000000000002</v>
      </c>
      <c r="AD4382" s="110">
        <f>IF('3C-Water transport'!AI$57="no"," ",ROUND(AB4382,4))</f>
        <v>0.33900000000000002</v>
      </c>
      <c r="AE4382" s="110">
        <f>IF('3C-Water transport'!AI$58="no"," ",ROUND(AB4382,4))</f>
        <v>0.33900000000000002</v>
      </c>
    </row>
    <row r="4383" spans="5:31" x14ac:dyDescent="0.25">
      <c r="E4383" s="110">
        <f t="shared" si="261"/>
        <v>0.34000000000000025</v>
      </c>
      <c r="F4383" s="110">
        <f>IF('3A-Rail transport'!$AI$56="no"," ",ROUND(E4383,4))</f>
        <v>0.34</v>
      </c>
      <c r="G4383" s="110">
        <f>IF('3A-Rail transport'!$AI$57="no"," ",ROUND(E4383,4))</f>
        <v>0.34</v>
      </c>
      <c r="H4383" s="110"/>
      <c r="S4383" s="110">
        <f t="shared" si="262"/>
        <v>0.34000000000000025</v>
      </c>
      <c r="T4383" s="110">
        <f>IF('3B-Air transport'!AI$66="no"," ",ROUND(S4383,4))</f>
        <v>0.34</v>
      </c>
      <c r="U4383" s="110">
        <f>IF('3B-Air transport'!AI$67="no"," ",ROUND(S4383,4))</f>
        <v>0.34</v>
      </c>
      <c r="V4383" s="110">
        <f>IF('3B-Air transport'!AI$68="no"," ",ROUND(S4383,4))</f>
        <v>0.34</v>
      </c>
      <c r="W4383" s="110"/>
      <c r="AB4383" s="110">
        <f t="shared" si="263"/>
        <v>0.34000000000000025</v>
      </c>
      <c r="AC4383" s="110">
        <f>IF('3C-Water transport'!AI$56="no"," ",ROUND(AB4383,4))</f>
        <v>0.34</v>
      </c>
      <c r="AD4383" s="110">
        <f>IF('3C-Water transport'!AI$57="no"," ",ROUND(AB4383,4))</f>
        <v>0.34</v>
      </c>
      <c r="AE4383" s="110">
        <f>IF('3C-Water transport'!AI$58="no"," ",ROUND(AB4383,4))</f>
        <v>0.34</v>
      </c>
    </row>
    <row r="4384" spans="5:31" x14ac:dyDescent="0.25">
      <c r="E4384" s="110">
        <f t="shared" si="261"/>
        <v>0.34100000000000025</v>
      </c>
      <c r="F4384" s="110">
        <f>IF('3A-Rail transport'!$AI$56="no"," ",ROUND(E4384,4))</f>
        <v>0.34100000000000003</v>
      </c>
      <c r="G4384" s="110">
        <f>IF('3A-Rail transport'!$AI$57="no"," ",ROUND(E4384,4))</f>
        <v>0.34100000000000003</v>
      </c>
      <c r="H4384" s="110"/>
      <c r="S4384" s="110">
        <f t="shared" si="262"/>
        <v>0.34100000000000025</v>
      </c>
      <c r="T4384" s="110">
        <f>IF('3B-Air transport'!AI$66="no"," ",ROUND(S4384,4))</f>
        <v>0.34100000000000003</v>
      </c>
      <c r="U4384" s="110">
        <f>IF('3B-Air transport'!AI$67="no"," ",ROUND(S4384,4))</f>
        <v>0.34100000000000003</v>
      </c>
      <c r="V4384" s="110">
        <f>IF('3B-Air transport'!AI$68="no"," ",ROUND(S4384,4))</f>
        <v>0.34100000000000003</v>
      </c>
      <c r="W4384" s="110"/>
      <c r="AB4384" s="110">
        <f t="shared" si="263"/>
        <v>0.34100000000000025</v>
      </c>
      <c r="AC4384" s="110">
        <f>IF('3C-Water transport'!AI$56="no"," ",ROUND(AB4384,4))</f>
        <v>0.34100000000000003</v>
      </c>
      <c r="AD4384" s="110">
        <f>IF('3C-Water transport'!AI$57="no"," ",ROUND(AB4384,4))</f>
        <v>0.34100000000000003</v>
      </c>
      <c r="AE4384" s="110">
        <f>IF('3C-Water transport'!AI$58="no"," ",ROUND(AB4384,4))</f>
        <v>0.34100000000000003</v>
      </c>
    </row>
    <row r="4385" spans="5:31" x14ac:dyDescent="0.25">
      <c r="E4385" s="110">
        <f t="shared" si="261"/>
        <v>0.34200000000000025</v>
      </c>
      <c r="F4385" s="110">
        <f>IF('3A-Rail transport'!$AI$56="no"," ",ROUND(E4385,4))</f>
        <v>0.34200000000000003</v>
      </c>
      <c r="G4385" s="110">
        <f>IF('3A-Rail transport'!$AI$57="no"," ",ROUND(E4385,4))</f>
        <v>0.34200000000000003</v>
      </c>
      <c r="H4385" s="110"/>
      <c r="S4385" s="110">
        <f t="shared" si="262"/>
        <v>0.34200000000000025</v>
      </c>
      <c r="T4385" s="110">
        <f>IF('3B-Air transport'!AI$66="no"," ",ROUND(S4385,4))</f>
        <v>0.34200000000000003</v>
      </c>
      <c r="U4385" s="110">
        <f>IF('3B-Air transport'!AI$67="no"," ",ROUND(S4385,4))</f>
        <v>0.34200000000000003</v>
      </c>
      <c r="V4385" s="110">
        <f>IF('3B-Air transport'!AI$68="no"," ",ROUND(S4385,4))</f>
        <v>0.34200000000000003</v>
      </c>
      <c r="W4385" s="110"/>
      <c r="AB4385" s="110">
        <f t="shared" si="263"/>
        <v>0.34200000000000025</v>
      </c>
      <c r="AC4385" s="110">
        <f>IF('3C-Water transport'!AI$56="no"," ",ROUND(AB4385,4))</f>
        <v>0.34200000000000003</v>
      </c>
      <c r="AD4385" s="110">
        <f>IF('3C-Water transport'!AI$57="no"," ",ROUND(AB4385,4))</f>
        <v>0.34200000000000003</v>
      </c>
      <c r="AE4385" s="110">
        <f>IF('3C-Water transport'!AI$58="no"," ",ROUND(AB4385,4))</f>
        <v>0.34200000000000003</v>
      </c>
    </row>
    <row r="4386" spans="5:31" x14ac:dyDescent="0.25">
      <c r="E4386" s="110">
        <f t="shared" si="261"/>
        <v>0.34300000000000025</v>
      </c>
      <c r="F4386" s="110">
        <f>IF('3A-Rail transport'!$AI$56="no"," ",ROUND(E4386,4))</f>
        <v>0.34300000000000003</v>
      </c>
      <c r="G4386" s="110">
        <f>IF('3A-Rail transport'!$AI$57="no"," ",ROUND(E4386,4))</f>
        <v>0.34300000000000003</v>
      </c>
      <c r="H4386" s="110"/>
      <c r="S4386" s="110">
        <f t="shared" si="262"/>
        <v>0.34300000000000025</v>
      </c>
      <c r="T4386" s="110">
        <f>IF('3B-Air transport'!AI$66="no"," ",ROUND(S4386,4))</f>
        <v>0.34300000000000003</v>
      </c>
      <c r="U4386" s="110">
        <f>IF('3B-Air transport'!AI$67="no"," ",ROUND(S4386,4))</f>
        <v>0.34300000000000003</v>
      </c>
      <c r="V4386" s="110">
        <f>IF('3B-Air transport'!AI$68="no"," ",ROUND(S4386,4))</f>
        <v>0.34300000000000003</v>
      </c>
      <c r="W4386" s="110"/>
      <c r="AB4386" s="110">
        <f t="shared" si="263"/>
        <v>0.34300000000000025</v>
      </c>
      <c r="AC4386" s="110">
        <f>IF('3C-Water transport'!AI$56="no"," ",ROUND(AB4386,4))</f>
        <v>0.34300000000000003</v>
      </c>
      <c r="AD4386" s="110">
        <f>IF('3C-Water transport'!AI$57="no"," ",ROUND(AB4386,4))</f>
        <v>0.34300000000000003</v>
      </c>
      <c r="AE4386" s="110">
        <f>IF('3C-Water transport'!AI$58="no"," ",ROUND(AB4386,4))</f>
        <v>0.34300000000000003</v>
      </c>
    </row>
    <row r="4387" spans="5:31" x14ac:dyDescent="0.25">
      <c r="E4387" s="110">
        <f t="shared" si="261"/>
        <v>0.34400000000000025</v>
      </c>
      <c r="F4387" s="110">
        <f>IF('3A-Rail transport'!$AI$56="no"," ",ROUND(E4387,4))</f>
        <v>0.34399999999999997</v>
      </c>
      <c r="G4387" s="110">
        <f>IF('3A-Rail transport'!$AI$57="no"," ",ROUND(E4387,4))</f>
        <v>0.34399999999999997</v>
      </c>
      <c r="H4387" s="110"/>
      <c r="S4387" s="110">
        <f t="shared" si="262"/>
        <v>0.34400000000000025</v>
      </c>
      <c r="T4387" s="110">
        <f>IF('3B-Air transport'!AI$66="no"," ",ROUND(S4387,4))</f>
        <v>0.34399999999999997</v>
      </c>
      <c r="U4387" s="110">
        <f>IF('3B-Air transport'!AI$67="no"," ",ROUND(S4387,4))</f>
        <v>0.34399999999999997</v>
      </c>
      <c r="V4387" s="110">
        <f>IF('3B-Air transport'!AI$68="no"," ",ROUND(S4387,4))</f>
        <v>0.34399999999999997</v>
      </c>
      <c r="W4387" s="110"/>
      <c r="AB4387" s="110">
        <f t="shared" si="263"/>
        <v>0.34400000000000025</v>
      </c>
      <c r="AC4387" s="110">
        <f>IF('3C-Water transport'!AI$56="no"," ",ROUND(AB4387,4))</f>
        <v>0.34399999999999997</v>
      </c>
      <c r="AD4387" s="110">
        <f>IF('3C-Water transport'!AI$57="no"," ",ROUND(AB4387,4))</f>
        <v>0.34399999999999997</v>
      </c>
      <c r="AE4387" s="110">
        <f>IF('3C-Water transport'!AI$58="no"," ",ROUND(AB4387,4))</f>
        <v>0.34399999999999997</v>
      </c>
    </row>
    <row r="4388" spans="5:31" x14ac:dyDescent="0.25">
      <c r="E4388" s="110">
        <f t="shared" si="261"/>
        <v>0.34500000000000025</v>
      </c>
      <c r="F4388" s="110">
        <f>IF('3A-Rail transport'!$AI$56="no"," ",ROUND(E4388,4))</f>
        <v>0.34499999999999997</v>
      </c>
      <c r="G4388" s="110">
        <f>IF('3A-Rail transport'!$AI$57="no"," ",ROUND(E4388,4))</f>
        <v>0.34499999999999997</v>
      </c>
      <c r="H4388" s="110"/>
      <c r="S4388" s="110">
        <f t="shared" si="262"/>
        <v>0.34500000000000025</v>
      </c>
      <c r="T4388" s="110">
        <f>IF('3B-Air transport'!AI$66="no"," ",ROUND(S4388,4))</f>
        <v>0.34499999999999997</v>
      </c>
      <c r="U4388" s="110">
        <f>IF('3B-Air transport'!AI$67="no"," ",ROUND(S4388,4))</f>
        <v>0.34499999999999997</v>
      </c>
      <c r="V4388" s="110">
        <f>IF('3B-Air transport'!AI$68="no"," ",ROUND(S4388,4))</f>
        <v>0.34499999999999997</v>
      </c>
      <c r="W4388" s="110"/>
      <c r="AB4388" s="110">
        <f t="shared" si="263"/>
        <v>0.34500000000000025</v>
      </c>
      <c r="AC4388" s="110">
        <f>IF('3C-Water transport'!AI$56="no"," ",ROUND(AB4388,4))</f>
        <v>0.34499999999999997</v>
      </c>
      <c r="AD4388" s="110">
        <f>IF('3C-Water transport'!AI$57="no"," ",ROUND(AB4388,4))</f>
        <v>0.34499999999999997</v>
      </c>
      <c r="AE4388" s="110">
        <f>IF('3C-Water transport'!AI$58="no"," ",ROUND(AB4388,4))</f>
        <v>0.34499999999999997</v>
      </c>
    </row>
    <row r="4389" spans="5:31" x14ac:dyDescent="0.25">
      <c r="E4389" s="110">
        <f t="shared" si="261"/>
        <v>0.34600000000000025</v>
      </c>
      <c r="F4389" s="110">
        <f>IF('3A-Rail transport'!$AI$56="no"," ",ROUND(E4389,4))</f>
        <v>0.34599999999999997</v>
      </c>
      <c r="G4389" s="110">
        <f>IF('3A-Rail transport'!$AI$57="no"," ",ROUND(E4389,4))</f>
        <v>0.34599999999999997</v>
      </c>
      <c r="H4389" s="110"/>
      <c r="S4389" s="110">
        <f t="shared" si="262"/>
        <v>0.34600000000000025</v>
      </c>
      <c r="T4389" s="110">
        <f>IF('3B-Air transport'!AI$66="no"," ",ROUND(S4389,4))</f>
        <v>0.34599999999999997</v>
      </c>
      <c r="U4389" s="110">
        <f>IF('3B-Air transport'!AI$67="no"," ",ROUND(S4389,4))</f>
        <v>0.34599999999999997</v>
      </c>
      <c r="V4389" s="110">
        <f>IF('3B-Air transport'!AI$68="no"," ",ROUND(S4389,4))</f>
        <v>0.34599999999999997</v>
      </c>
      <c r="W4389" s="110"/>
      <c r="AB4389" s="110">
        <f t="shared" si="263"/>
        <v>0.34600000000000025</v>
      </c>
      <c r="AC4389" s="110">
        <f>IF('3C-Water transport'!AI$56="no"," ",ROUND(AB4389,4))</f>
        <v>0.34599999999999997</v>
      </c>
      <c r="AD4389" s="110">
        <f>IF('3C-Water transport'!AI$57="no"," ",ROUND(AB4389,4))</f>
        <v>0.34599999999999997</v>
      </c>
      <c r="AE4389" s="110">
        <f>IF('3C-Water transport'!AI$58="no"," ",ROUND(AB4389,4))</f>
        <v>0.34599999999999997</v>
      </c>
    </row>
    <row r="4390" spans="5:31" x14ac:dyDescent="0.25">
      <c r="E4390" s="110">
        <f t="shared" si="261"/>
        <v>0.34700000000000025</v>
      </c>
      <c r="F4390" s="110">
        <f>IF('3A-Rail transport'!$AI$56="no"," ",ROUND(E4390,4))</f>
        <v>0.34699999999999998</v>
      </c>
      <c r="G4390" s="110">
        <f>IF('3A-Rail transport'!$AI$57="no"," ",ROUND(E4390,4))</f>
        <v>0.34699999999999998</v>
      </c>
      <c r="H4390" s="110"/>
      <c r="S4390" s="110">
        <f t="shared" si="262"/>
        <v>0.34700000000000025</v>
      </c>
      <c r="T4390" s="110">
        <f>IF('3B-Air transport'!AI$66="no"," ",ROUND(S4390,4))</f>
        <v>0.34699999999999998</v>
      </c>
      <c r="U4390" s="110">
        <f>IF('3B-Air transport'!AI$67="no"," ",ROUND(S4390,4))</f>
        <v>0.34699999999999998</v>
      </c>
      <c r="V4390" s="110">
        <f>IF('3B-Air transport'!AI$68="no"," ",ROUND(S4390,4))</f>
        <v>0.34699999999999998</v>
      </c>
      <c r="W4390" s="110"/>
      <c r="AB4390" s="110">
        <f t="shared" si="263"/>
        <v>0.34700000000000025</v>
      </c>
      <c r="AC4390" s="110">
        <f>IF('3C-Water transport'!AI$56="no"," ",ROUND(AB4390,4))</f>
        <v>0.34699999999999998</v>
      </c>
      <c r="AD4390" s="110">
        <f>IF('3C-Water transport'!AI$57="no"," ",ROUND(AB4390,4))</f>
        <v>0.34699999999999998</v>
      </c>
      <c r="AE4390" s="110">
        <f>IF('3C-Water transport'!AI$58="no"," ",ROUND(AB4390,4))</f>
        <v>0.34699999999999998</v>
      </c>
    </row>
    <row r="4391" spans="5:31" x14ac:dyDescent="0.25">
      <c r="E4391" s="110">
        <f t="shared" si="261"/>
        <v>0.34800000000000025</v>
      </c>
      <c r="F4391" s="110">
        <f>IF('3A-Rail transport'!$AI$56="no"," ",ROUND(E4391,4))</f>
        <v>0.34799999999999998</v>
      </c>
      <c r="G4391" s="110">
        <f>IF('3A-Rail transport'!$AI$57="no"," ",ROUND(E4391,4))</f>
        <v>0.34799999999999998</v>
      </c>
      <c r="H4391" s="110"/>
      <c r="S4391" s="110">
        <f t="shared" si="262"/>
        <v>0.34800000000000025</v>
      </c>
      <c r="T4391" s="110">
        <f>IF('3B-Air transport'!AI$66="no"," ",ROUND(S4391,4))</f>
        <v>0.34799999999999998</v>
      </c>
      <c r="U4391" s="110">
        <f>IF('3B-Air transport'!AI$67="no"," ",ROUND(S4391,4))</f>
        <v>0.34799999999999998</v>
      </c>
      <c r="V4391" s="110">
        <f>IF('3B-Air transport'!AI$68="no"," ",ROUND(S4391,4))</f>
        <v>0.34799999999999998</v>
      </c>
      <c r="W4391" s="110"/>
      <c r="AB4391" s="110">
        <f t="shared" si="263"/>
        <v>0.34800000000000025</v>
      </c>
      <c r="AC4391" s="110">
        <f>IF('3C-Water transport'!AI$56="no"," ",ROUND(AB4391,4))</f>
        <v>0.34799999999999998</v>
      </c>
      <c r="AD4391" s="110">
        <f>IF('3C-Water transport'!AI$57="no"," ",ROUND(AB4391,4))</f>
        <v>0.34799999999999998</v>
      </c>
      <c r="AE4391" s="110">
        <f>IF('3C-Water transport'!AI$58="no"," ",ROUND(AB4391,4))</f>
        <v>0.34799999999999998</v>
      </c>
    </row>
    <row r="4392" spans="5:31" x14ac:dyDescent="0.25">
      <c r="E4392" s="110">
        <f t="shared" si="261"/>
        <v>0.34900000000000025</v>
      </c>
      <c r="F4392" s="110">
        <f>IF('3A-Rail transport'!$AI$56="no"," ",ROUND(E4392,4))</f>
        <v>0.34899999999999998</v>
      </c>
      <c r="G4392" s="110">
        <f>IF('3A-Rail transport'!$AI$57="no"," ",ROUND(E4392,4))</f>
        <v>0.34899999999999998</v>
      </c>
      <c r="H4392" s="110"/>
      <c r="S4392" s="110">
        <f t="shared" si="262"/>
        <v>0.34900000000000025</v>
      </c>
      <c r="T4392" s="110">
        <f>IF('3B-Air transport'!AI$66="no"," ",ROUND(S4392,4))</f>
        <v>0.34899999999999998</v>
      </c>
      <c r="U4392" s="110">
        <f>IF('3B-Air transport'!AI$67="no"," ",ROUND(S4392,4))</f>
        <v>0.34899999999999998</v>
      </c>
      <c r="V4392" s="110">
        <f>IF('3B-Air transport'!AI$68="no"," ",ROUND(S4392,4))</f>
        <v>0.34899999999999998</v>
      </c>
      <c r="W4392" s="110"/>
      <c r="AB4392" s="110">
        <f t="shared" si="263"/>
        <v>0.34900000000000025</v>
      </c>
      <c r="AC4392" s="110">
        <f>IF('3C-Water transport'!AI$56="no"," ",ROUND(AB4392,4))</f>
        <v>0.34899999999999998</v>
      </c>
      <c r="AD4392" s="110">
        <f>IF('3C-Water transport'!AI$57="no"," ",ROUND(AB4392,4))</f>
        <v>0.34899999999999998</v>
      </c>
      <c r="AE4392" s="110">
        <f>IF('3C-Water transport'!AI$58="no"," ",ROUND(AB4392,4))</f>
        <v>0.34899999999999998</v>
      </c>
    </row>
    <row r="4393" spans="5:31" x14ac:dyDescent="0.25">
      <c r="E4393" s="110">
        <f t="shared" si="261"/>
        <v>0.35000000000000026</v>
      </c>
      <c r="F4393" s="110">
        <f>IF('3A-Rail transport'!$AI$56="no"," ",ROUND(E4393,4))</f>
        <v>0.35</v>
      </c>
      <c r="G4393" s="110">
        <f>IF('3A-Rail transport'!$AI$57="no"," ",ROUND(E4393,4))</f>
        <v>0.35</v>
      </c>
      <c r="H4393" s="110"/>
      <c r="S4393" s="110">
        <f t="shared" si="262"/>
        <v>0.35000000000000026</v>
      </c>
      <c r="T4393" s="110">
        <f>IF('3B-Air transport'!AI$66="no"," ",ROUND(S4393,4))</f>
        <v>0.35</v>
      </c>
      <c r="U4393" s="110">
        <f>IF('3B-Air transport'!AI$67="no"," ",ROUND(S4393,4))</f>
        <v>0.35</v>
      </c>
      <c r="V4393" s="110">
        <f>IF('3B-Air transport'!AI$68="no"," ",ROUND(S4393,4))</f>
        <v>0.35</v>
      </c>
      <c r="W4393" s="110"/>
      <c r="AB4393" s="110">
        <f t="shared" si="263"/>
        <v>0.35000000000000026</v>
      </c>
      <c r="AC4393" s="110">
        <f>IF('3C-Water transport'!AI$56="no"," ",ROUND(AB4393,4))</f>
        <v>0.35</v>
      </c>
      <c r="AD4393" s="110">
        <f>IF('3C-Water transport'!AI$57="no"," ",ROUND(AB4393,4))</f>
        <v>0.35</v>
      </c>
      <c r="AE4393" s="110">
        <f>IF('3C-Water transport'!AI$58="no"," ",ROUND(AB4393,4))</f>
        <v>0.35</v>
      </c>
    </row>
    <row r="4394" spans="5:31" x14ac:dyDescent="0.25">
      <c r="E4394" s="110">
        <f t="shared" si="261"/>
        <v>0.35100000000000026</v>
      </c>
      <c r="F4394" s="110">
        <f>IF('3A-Rail transport'!$AI$56="no"," ",ROUND(E4394,4))</f>
        <v>0.35099999999999998</v>
      </c>
      <c r="G4394" s="110">
        <f>IF('3A-Rail transport'!$AI$57="no"," ",ROUND(E4394,4))</f>
        <v>0.35099999999999998</v>
      </c>
      <c r="H4394" s="110"/>
      <c r="S4394" s="110">
        <f t="shared" si="262"/>
        <v>0.35100000000000026</v>
      </c>
      <c r="T4394" s="110">
        <f>IF('3B-Air transport'!AI$66="no"," ",ROUND(S4394,4))</f>
        <v>0.35099999999999998</v>
      </c>
      <c r="U4394" s="110">
        <f>IF('3B-Air transport'!AI$67="no"," ",ROUND(S4394,4))</f>
        <v>0.35099999999999998</v>
      </c>
      <c r="V4394" s="110">
        <f>IF('3B-Air transport'!AI$68="no"," ",ROUND(S4394,4))</f>
        <v>0.35099999999999998</v>
      </c>
      <c r="W4394" s="110"/>
      <c r="AB4394" s="110">
        <f t="shared" si="263"/>
        <v>0.35100000000000026</v>
      </c>
      <c r="AC4394" s="110">
        <f>IF('3C-Water transport'!AI$56="no"," ",ROUND(AB4394,4))</f>
        <v>0.35099999999999998</v>
      </c>
      <c r="AD4394" s="110">
        <f>IF('3C-Water transport'!AI$57="no"," ",ROUND(AB4394,4))</f>
        <v>0.35099999999999998</v>
      </c>
      <c r="AE4394" s="110">
        <f>IF('3C-Water transport'!AI$58="no"," ",ROUND(AB4394,4))</f>
        <v>0.35099999999999998</v>
      </c>
    </row>
    <row r="4395" spans="5:31" x14ac:dyDescent="0.25">
      <c r="E4395" s="110">
        <f t="shared" si="261"/>
        <v>0.35200000000000026</v>
      </c>
      <c r="F4395" s="110">
        <f>IF('3A-Rail transport'!$AI$56="no"," ",ROUND(E4395,4))</f>
        <v>0.35199999999999998</v>
      </c>
      <c r="G4395" s="110">
        <f>IF('3A-Rail transport'!$AI$57="no"," ",ROUND(E4395,4))</f>
        <v>0.35199999999999998</v>
      </c>
      <c r="H4395" s="110"/>
      <c r="S4395" s="110">
        <f t="shared" si="262"/>
        <v>0.35200000000000026</v>
      </c>
      <c r="T4395" s="110">
        <f>IF('3B-Air transport'!AI$66="no"," ",ROUND(S4395,4))</f>
        <v>0.35199999999999998</v>
      </c>
      <c r="U4395" s="110">
        <f>IF('3B-Air transport'!AI$67="no"," ",ROUND(S4395,4))</f>
        <v>0.35199999999999998</v>
      </c>
      <c r="V4395" s="110">
        <f>IF('3B-Air transport'!AI$68="no"," ",ROUND(S4395,4))</f>
        <v>0.35199999999999998</v>
      </c>
      <c r="W4395" s="110"/>
      <c r="AB4395" s="110">
        <f t="shared" si="263"/>
        <v>0.35200000000000026</v>
      </c>
      <c r="AC4395" s="110">
        <f>IF('3C-Water transport'!AI$56="no"," ",ROUND(AB4395,4))</f>
        <v>0.35199999999999998</v>
      </c>
      <c r="AD4395" s="110">
        <f>IF('3C-Water transport'!AI$57="no"," ",ROUND(AB4395,4))</f>
        <v>0.35199999999999998</v>
      </c>
      <c r="AE4395" s="110">
        <f>IF('3C-Water transport'!AI$58="no"," ",ROUND(AB4395,4))</f>
        <v>0.35199999999999998</v>
      </c>
    </row>
    <row r="4396" spans="5:31" x14ac:dyDescent="0.25">
      <c r="E4396" s="110">
        <f t="shared" si="261"/>
        <v>0.35300000000000026</v>
      </c>
      <c r="F4396" s="110">
        <f>IF('3A-Rail transport'!$AI$56="no"," ",ROUND(E4396,4))</f>
        <v>0.35299999999999998</v>
      </c>
      <c r="G4396" s="110">
        <f>IF('3A-Rail transport'!$AI$57="no"," ",ROUND(E4396,4))</f>
        <v>0.35299999999999998</v>
      </c>
      <c r="H4396" s="110"/>
      <c r="S4396" s="110">
        <f t="shared" si="262"/>
        <v>0.35300000000000026</v>
      </c>
      <c r="T4396" s="110">
        <f>IF('3B-Air transport'!AI$66="no"," ",ROUND(S4396,4))</f>
        <v>0.35299999999999998</v>
      </c>
      <c r="U4396" s="110">
        <f>IF('3B-Air transport'!AI$67="no"," ",ROUND(S4396,4))</f>
        <v>0.35299999999999998</v>
      </c>
      <c r="V4396" s="110">
        <f>IF('3B-Air transport'!AI$68="no"," ",ROUND(S4396,4))</f>
        <v>0.35299999999999998</v>
      </c>
      <c r="W4396" s="110"/>
      <c r="AB4396" s="110">
        <f t="shared" si="263"/>
        <v>0.35300000000000026</v>
      </c>
      <c r="AC4396" s="110">
        <f>IF('3C-Water transport'!AI$56="no"," ",ROUND(AB4396,4))</f>
        <v>0.35299999999999998</v>
      </c>
      <c r="AD4396" s="110">
        <f>IF('3C-Water transport'!AI$57="no"," ",ROUND(AB4396,4))</f>
        <v>0.35299999999999998</v>
      </c>
      <c r="AE4396" s="110">
        <f>IF('3C-Water transport'!AI$58="no"," ",ROUND(AB4396,4))</f>
        <v>0.35299999999999998</v>
      </c>
    </row>
    <row r="4397" spans="5:31" x14ac:dyDescent="0.25">
      <c r="E4397" s="110">
        <f t="shared" si="261"/>
        <v>0.35400000000000026</v>
      </c>
      <c r="F4397" s="110">
        <f>IF('3A-Rail transport'!$AI$56="no"," ",ROUND(E4397,4))</f>
        <v>0.35399999999999998</v>
      </c>
      <c r="G4397" s="110">
        <f>IF('3A-Rail transport'!$AI$57="no"," ",ROUND(E4397,4))</f>
        <v>0.35399999999999998</v>
      </c>
      <c r="H4397" s="110"/>
      <c r="S4397" s="110">
        <f t="shared" si="262"/>
        <v>0.35400000000000026</v>
      </c>
      <c r="T4397" s="110">
        <f>IF('3B-Air transport'!AI$66="no"," ",ROUND(S4397,4))</f>
        <v>0.35399999999999998</v>
      </c>
      <c r="U4397" s="110">
        <f>IF('3B-Air transport'!AI$67="no"," ",ROUND(S4397,4))</f>
        <v>0.35399999999999998</v>
      </c>
      <c r="V4397" s="110">
        <f>IF('3B-Air transport'!AI$68="no"," ",ROUND(S4397,4))</f>
        <v>0.35399999999999998</v>
      </c>
      <c r="W4397" s="110"/>
      <c r="AB4397" s="110">
        <f t="shared" si="263"/>
        <v>0.35400000000000026</v>
      </c>
      <c r="AC4397" s="110">
        <f>IF('3C-Water transport'!AI$56="no"," ",ROUND(AB4397,4))</f>
        <v>0.35399999999999998</v>
      </c>
      <c r="AD4397" s="110">
        <f>IF('3C-Water transport'!AI$57="no"," ",ROUND(AB4397,4))</f>
        <v>0.35399999999999998</v>
      </c>
      <c r="AE4397" s="110">
        <f>IF('3C-Water transport'!AI$58="no"," ",ROUND(AB4397,4))</f>
        <v>0.35399999999999998</v>
      </c>
    </row>
    <row r="4398" spans="5:31" x14ac:dyDescent="0.25">
      <c r="E4398" s="110">
        <f t="shared" si="261"/>
        <v>0.35500000000000026</v>
      </c>
      <c r="F4398" s="110">
        <f>IF('3A-Rail transport'!$AI$56="no"," ",ROUND(E4398,4))</f>
        <v>0.35499999999999998</v>
      </c>
      <c r="G4398" s="110">
        <f>IF('3A-Rail transport'!$AI$57="no"," ",ROUND(E4398,4))</f>
        <v>0.35499999999999998</v>
      </c>
      <c r="H4398" s="110"/>
      <c r="S4398" s="110">
        <f t="shared" si="262"/>
        <v>0.35500000000000026</v>
      </c>
      <c r="T4398" s="110">
        <f>IF('3B-Air transport'!AI$66="no"," ",ROUND(S4398,4))</f>
        <v>0.35499999999999998</v>
      </c>
      <c r="U4398" s="110">
        <f>IF('3B-Air transport'!AI$67="no"," ",ROUND(S4398,4))</f>
        <v>0.35499999999999998</v>
      </c>
      <c r="V4398" s="110">
        <f>IF('3B-Air transport'!AI$68="no"," ",ROUND(S4398,4))</f>
        <v>0.35499999999999998</v>
      </c>
      <c r="W4398" s="110"/>
      <c r="AB4398" s="110">
        <f t="shared" si="263"/>
        <v>0.35500000000000026</v>
      </c>
      <c r="AC4398" s="110">
        <f>IF('3C-Water transport'!AI$56="no"," ",ROUND(AB4398,4))</f>
        <v>0.35499999999999998</v>
      </c>
      <c r="AD4398" s="110">
        <f>IF('3C-Water transport'!AI$57="no"," ",ROUND(AB4398,4))</f>
        <v>0.35499999999999998</v>
      </c>
      <c r="AE4398" s="110">
        <f>IF('3C-Water transport'!AI$58="no"," ",ROUND(AB4398,4))</f>
        <v>0.35499999999999998</v>
      </c>
    </row>
    <row r="4399" spans="5:31" x14ac:dyDescent="0.25">
      <c r="E4399" s="110">
        <f t="shared" si="261"/>
        <v>0.35600000000000026</v>
      </c>
      <c r="F4399" s="110">
        <f>IF('3A-Rail transport'!$AI$56="no"," ",ROUND(E4399,4))</f>
        <v>0.35599999999999998</v>
      </c>
      <c r="G4399" s="110">
        <f>IF('3A-Rail transport'!$AI$57="no"," ",ROUND(E4399,4))</f>
        <v>0.35599999999999998</v>
      </c>
      <c r="H4399" s="110"/>
      <c r="S4399" s="110">
        <f t="shared" si="262"/>
        <v>0.35600000000000026</v>
      </c>
      <c r="T4399" s="110">
        <f>IF('3B-Air transport'!AI$66="no"," ",ROUND(S4399,4))</f>
        <v>0.35599999999999998</v>
      </c>
      <c r="U4399" s="110">
        <f>IF('3B-Air transport'!AI$67="no"," ",ROUND(S4399,4))</f>
        <v>0.35599999999999998</v>
      </c>
      <c r="V4399" s="110">
        <f>IF('3B-Air transport'!AI$68="no"," ",ROUND(S4399,4))</f>
        <v>0.35599999999999998</v>
      </c>
      <c r="W4399" s="110"/>
      <c r="AB4399" s="110">
        <f t="shared" si="263"/>
        <v>0.35600000000000026</v>
      </c>
      <c r="AC4399" s="110">
        <f>IF('3C-Water transport'!AI$56="no"," ",ROUND(AB4399,4))</f>
        <v>0.35599999999999998</v>
      </c>
      <c r="AD4399" s="110">
        <f>IF('3C-Water transport'!AI$57="no"," ",ROUND(AB4399,4))</f>
        <v>0.35599999999999998</v>
      </c>
      <c r="AE4399" s="110">
        <f>IF('3C-Water transport'!AI$58="no"," ",ROUND(AB4399,4))</f>
        <v>0.35599999999999998</v>
      </c>
    </row>
    <row r="4400" spans="5:31" x14ac:dyDescent="0.25">
      <c r="E4400" s="110">
        <f t="shared" si="261"/>
        <v>0.35700000000000026</v>
      </c>
      <c r="F4400" s="110">
        <f>IF('3A-Rail transport'!$AI$56="no"," ",ROUND(E4400,4))</f>
        <v>0.35699999999999998</v>
      </c>
      <c r="G4400" s="110">
        <f>IF('3A-Rail transport'!$AI$57="no"," ",ROUND(E4400,4))</f>
        <v>0.35699999999999998</v>
      </c>
      <c r="H4400" s="110"/>
      <c r="S4400" s="110">
        <f t="shared" si="262"/>
        <v>0.35700000000000026</v>
      </c>
      <c r="T4400" s="110">
        <f>IF('3B-Air transport'!AI$66="no"," ",ROUND(S4400,4))</f>
        <v>0.35699999999999998</v>
      </c>
      <c r="U4400" s="110">
        <f>IF('3B-Air transport'!AI$67="no"," ",ROUND(S4400,4))</f>
        <v>0.35699999999999998</v>
      </c>
      <c r="V4400" s="110">
        <f>IF('3B-Air transport'!AI$68="no"," ",ROUND(S4400,4))</f>
        <v>0.35699999999999998</v>
      </c>
      <c r="W4400" s="110"/>
      <c r="AB4400" s="110">
        <f t="shared" si="263"/>
        <v>0.35700000000000026</v>
      </c>
      <c r="AC4400" s="110">
        <f>IF('3C-Water transport'!AI$56="no"," ",ROUND(AB4400,4))</f>
        <v>0.35699999999999998</v>
      </c>
      <c r="AD4400" s="110">
        <f>IF('3C-Water transport'!AI$57="no"," ",ROUND(AB4400,4))</f>
        <v>0.35699999999999998</v>
      </c>
      <c r="AE4400" s="110">
        <f>IF('3C-Water transport'!AI$58="no"," ",ROUND(AB4400,4))</f>
        <v>0.35699999999999998</v>
      </c>
    </row>
    <row r="4401" spans="5:31" x14ac:dyDescent="0.25">
      <c r="E4401" s="110">
        <f t="shared" si="261"/>
        <v>0.35800000000000026</v>
      </c>
      <c r="F4401" s="110">
        <f>IF('3A-Rail transport'!$AI$56="no"," ",ROUND(E4401,4))</f>
        <v>0.35799999999999998</v>
      </c>
      <c r="G4401" s="110">
        <f>IF('3A-Rail transport'!$AI$57="no"," ",ROUND(E4401,4))</f>
        <v>0.35799999999999998</v>
      </c>
      <c r="H4401" s="110"/>
      <c r="S4401" s="110">
        <f t="shared" si="262"/>
        <v>0.35800000000000026</v>
      </c>
      <c r="T4401" s="110">
        <f>IF('3B-Air transport'!AI$66="no"," ",ROUND(S4401,4))</f>
        <v>0.35799999999999998</v>
      </c>
      <c r="U4401" s="110">
        <f>IF('3B-Air transport'!AI$67="no"," ",ROUND(S4401,4))</f>
        <v>0.35799999999999998</v>
      </c>
      <c r="V4401" s="110">
        <f>IF('3B-Air transport'!AI$68="no"," ",ROUND(S4401,4))</f>
        <v>0.35799999999999998</v>
      </c>
      <c r="W4401" s="110"/>
      <c r="AB4401" s="110">
        <f t="shared" si="263"/>
        <v>0.35800000000000026</v>
      </c>
      <c r="AC4401" s="110">
        <f>IF('3C-Water transport'!AI$56="no"," ",ROUND(AB4401,4))</f>
        <v>0.35799999999999998</v>
      </c>
      <c r="AD4401" s="110">
        <f>IF('3C-Water transport'!AI$57="no"," ",ROUND(AB4401,4))</f>
        <v>0.35799999999999998</v>
      </c>
      <c r="AE4401" s="110">
        <f>IF('3C-Water transport'!AI$58="no"," ",ROUND(AB4401,4))</f>
        <v>0.35799999999999998</v>
      </c>
    </row>
    <row r="4402" spans="5:31" x14ac:dyDescent="0.25">
      <c r="E4402" s="110">
        <f t="shared" si="261"/>
        <v>0.35900000000000026</v>
      </c>
      <c r="F4402" s="110">
        <f>IF('3A-Rail transport'!$AI$56="no"," ",ROUND(E4402,4))</f>
        <v>0.35899999999999999</v>
      </c>
      <c r="G4402" s="110">
        <f>IF('3A-Rail transport'!$AI$57="no"," ",ROUND(E4402,4))</f>
        <v>0.35899999999999999</v>
      </c>
      <c r="H4402" s="110"/>
      <c r="S4402" s="110">
        <f t="shared" si="262"/>
        <v>0.35900000000000026</v>
      </c>
      <c r="T4402" s="110">
        <f>IF('3B-Air transport'!AI$66="no"," ",ROUND(S4402,4))</f>
        <v>0.35899999999999999</v>
      </c>
      <c r="U4402" s="110">
        <f>IF('3B-Air transport'!AI$67="no"," ",ROUND(S4402,4))</f>
        <v>0.35899999999999999</v>
      </c>
      <c r="V4402" s="110">
        <f>IF('3B-Air transport'!AI$68="no"," ",ROUND(S4402,4))</f>
        <v>0.35899999999999999</v>
      </c>
      <c r="W4402" s="110"/>
      <c r="AB4402" s="110">
        <f t="shared" si="263"/>
        <v>0.35900000000000026</v>
      </c>
      <c r="AC4402" s="110">
        <f>IF('3C-Water transport'!AI$56="no"," ",ROUND(AB4402,4))</f>
        <v>0.35899999999999999</v>
      </c>
      <c r="AD4402" s="110">
        <f>IF('3C-Water transport'!AI$57="no"," ",ROUND(AB4402,4))</f>
        <v>0.35899999999999999</v>
      </c>
      <c r="AE4402" s="110">
        <f>IF('3C-Water transport'!AI$58="no"," ",ROUND(AB4402,4))</f>
        <v>0.35899999999999999</v>
      </c>
    </row>
    <row r="4403" spans="5:31" x14ac:dyDescent="0.25">
      <c r="E4403" s="110">
        <f t="shared" si="261"/>
        <v>0.36000000000000026</v>
      </c>
      <c r="F4403" s="110">
        <f>IF('3A-Rail transport'!$AI$56="no"," ",ROUND(E4403,4))</f>
        <v>0.36</v>
      </c>
      <c r="G4403" s="110">
        <f>IF('3A-Rail transport'!$AI$57="no"," ",ROUND(E4403,4))</f>
        <v>0.36</v>
      </c>
      <c r="H4403" s="110"/>
      <c r="S4403" s="110">
        <f t="shared" si="262"/>
        <v>0.36000000000000026</v>
      </c>
      <c r="T4403" s="110">
        <f>IF('3B-Air transport'!AI$66="no"," ",ROUND(S4403,4))</f>
        <v>0.36</v>
      </c>
      <c r="U4403" s="110">
        <f>IF('3B-Air transport'!AI$67="no"," ",ROUND(S4403,4))</f>
        <v>0.36</v>
      </c>
      <c r="V4403" s="110">
        <f>IF('3B-Air transport'!AI$68="no"," ",ROUND(S4403,4))</f>
        <v>0.36</v>
      </c>
      <c r="W4403" s="110"/>
      <c r="AB4403" s="110">
        <f t="shared" si="263"/>
        <v>0.36000000000000026</v>
      </c>
      <c r="AC4403" s="110">
        <f>IF('3C-Water transport'!AI$56="no"," ",ROUND(AB4403,4))</f>
        <v>0.36</v>
      </c>
      <c r="AD4403" s="110">
        <f>IF('3C-Water transport'!AI$57="no"," ",ROUND(AB4403,4))</f>
        <v>0.36</v>
      </c>
      <c r="AE4403" s="110">
        <f>IF('3C-Water transport'!AI$58="no"," ",ROUND(AB4403,4))</f>
        <v>0.36</v>
      </c>
    </row>
    <row r="4404" spans="5:31" x14ac:dyDescent="0.25">
      <c r="E4404" s="110">
        <f t="shared" si="261"/>
        <v>0.36100000000000027</v>
      </c>
      <c r="F4404" s="110">
        <f>IF('3A-Rail transport'!$AI$56="no"," ",ROUND(E4404,4))</f>
        <v>0.36099999999999999</v>
      </c>
      <c r="G4404" s="110">
        <f>IF('3A-Rail transport'!$AI$57="no"," ",ROUND(E4404,4))</f>
        <v>0.36099999999999999</v>
      </c>
      <c r="H4404" s="110"/>
      <c r="S4404" s="110">
        <f t="shared" si="262"/>
        <v>0.36100000000000027</v>
      </c>
      <c r="T4404" s="110">
        <f>IF('3B-Air transport'!AI$66="no"," ",ROUND(S4404,4))</f>
        <v>0.36099999999999999</v>
      </c>
      <c r="U4404" s="110">
        <f>IF('3B-Air transport'!AI$67="no"," ",ROUND(S4404,4))</f>
        <v>0.36099999999999999</v>
      </c>
      <c r="V4404" s="110">
        <f>IF('3B-Air transport'!AI$68="no"," ",ROUND(S4404,4))</f>
        <v>0.36099999999999999</v>
      </c>
      <c r="W4404" s="110"/>
      <c r="AB4404" s="110">
        <f t="shared" si="263"/>
        <v>0.36100000000000027</v>
      </c>
      <c r="AC4404" s="110">
        <f>IF('3C-Water transport'!AI$56="no"," ",ROUND(AB4404,4))</f>
        <v>0.36099999999999999</v>
      </c>
      <c r="AD4404" s="110">
        <f>IF('3C-Water transport'!AI$57="no"," ",ROUND(AB4404,4))</f>
        <v>0.36099999999999999</v>
      </c>
      <c r="AE4404" s="110">
        <f>IF('3C-Water transport'!AI$58="no"," ",ROUND(AB4404,4))</f>
        <v>0.36099999999999999</v>
      </c>
    </row>
    <row r="4405" spans="5:31" x14ac:dyDescent="0.25">
      <c r="E4405" s="110">
        <f t="shared" si="261"/>
        <v>0.36200000000000027</v>
      </c>
      <c r="F4405" s="110">
        <f>IF('3A-Rail transport'!$AI$56="no"," ",ROUND(E4405,4))</f>
        <v>0.36199999999999999</v>
      </c>
      <c r="G4405" s="110">
        <f>IF('3A-Rail transport'!$AI$57="no"," ",ROUND(E4405,4))</f>
        <v>0.36199999999999999</v>
      </c>
      <c r="H4405" s="110"/>
      <c r="S4405" s="110">
        <f t="shared" si="262"/>
        <v>0.36200000000000027</v>
      </c>
      <c r="T4405" s="110">
        <f>IF('3B-Air transport'!AI$66="no"," ",ROUND(S4405,4))</f>
        <v>0.36199999999999999</v>
      </c>
      <c r="U4405" s="110">
        <f>IF('3B-Air transport'!AI$67="no"," ",ROUND(S4405,4))</f>
        <v>0.36199999999999999</v>
      </c>
      <c r="V4405" s="110">
        <f>IF('3B-Air transport'!AI$68="no"," ",ROUND(S4405,4))</f>
        <v>0.36199999999999999</v>
      </c>
      <c r="W4405" s="110"/>
      <c r="AB4405" s="110">
        <f t="shared" si="263"/>
        <v>0.36200000000000027</v>
      </c>
      <c r="AC4405" s="110">
        <f>IF('3C-Water transport'!AI$56="no"," ",ROUND(AB4405,4))</f>
        <v>0.36199999999999999</v>
      </c>
      <c r="AD4405" s="110">
        <f>IF('3C-Water transport'!AI$57="no"," ",ROUND(AB4405,4))</f>
        <v>0.36199999999999999</v>
      </c>
      <c r="AE4405" s="110">
        <f>IF('3C-Water transport'!AI$58="no"," ",ROUND(AB4405,4))</f>
        <v>0.36199999999999999</v>
      </c>
    </row>
    <row r="4406" spans="5:31" x14ac:dyDescent="0.25">
      <c r="E4406" s="110">
        <f t="shared" si="261"/>
        <v>0.36300000000000027</v>
      </c>
      <c r="F4406" s="110">
        <f>IF('3A-Rail transport'!$AI$56="no"," ",ROUND(E4406,4))</f>
        <v>0.36299999999999999</v>
      </c>
      <c r="G4406" s="110">
        <f>IF('3A-Rail transport'!$AI$57="no"," ",ROUND(E4406,4))</f>
        <v>0.36299999999999999</v>
      </c>
      <c r="H4406" s="110"/>
      <c r="S4406" s="110">
        <f t="shared" si="262"/>
        <v>0.36300000000000027</v>
      </c>
      <c r="T4406" s="110">
        <f>IF('3B-Air transport'!AI$66="no"," ",ROUND(S4406,4))</f>
        <v>0.36299999999999999</v>
      </c>
      <c r="U4406" s="110">
        <f>IF('3B-Air transport'!AI$67="no"," ",ROUND(S4406,4))</f>
        <v>0.36299999999999999</v>
      </c>
      <c r="V4406" s="110">
        <f>IF('3B-Air transport'!AI$68="no"," ",ROUND(S4406,4))</f>
        <v>0.36299999999999999</v>
      </c>
      <c r="W4406" s="110"/>
      <c r="AB4406" s="110">
        <f t="shared" si="263"/>
        <v>0.36300000000000027</v>
      </c>
      <c r="AC4406" s="110">
        <f>IF('3C-Water transport'!AI$56="no"," ",ROUND(AB4406,4))</f>
        <v>0.36299999999999999</v>
      </c>
      <c r="AD4406" s="110">
        <f>IF('3C-Water transport'!AI$57="no"," ",ROUND(AB4406,4))</f>
        <v>0.36299999999999999</v>
      </c>
      <c r="AE4406" s="110">
        <f>IF('3C-Water transport'!AI$58="no"," ",ROUND(AB4406,4))</f>
        <v>0.36299999999999999</v>
      </c>
    </row>
    <row r="4407" spans="5:31" x14ac:dyDescent="0.25">
      <c r="E4407" s="110">
        <f t="shared" si="261"/>
        <v>0.36400000000000027</v>
      </c>
      <c r="F4407" s="110">
        <f>IF('3A-Rail transport'!$AI$56="no"," ",ROUND(E4407,4))</f>
        <v>0.36399999999999999</v>
      </c>
      <c r="G4407" s="110">
        <f>IF('3A-Rail transport'!$AI$57="no"," ",ROUND(E4407,4))</f>
        <v>0.36399999999999999</v>
      </c>
      <c r="H4407" s="110"/>
      <c r="S4407" s="110">
        <f t="shared" si="262"/>
        <v>0.36400000000000027</v>
      </c>
      <c r="T4407" s="110">
        <f>IF('3B-Air transport'!AI$66="no"," ",ROUND(S4407,4))</f>
        <v>0.36399999999999999</v>
      </c>
      <c r="U4407" s="110">
        <f>IF('3B-Air transport'!AI$67="no"," ",ROUND(S4407,4))</f>
        <v>0.36399999999999999</v>
      </c>
      <c r="V4407" s="110">
        <f>IF('3B-Air transport'!AI$68="no"," ",ROUND(S4407,4))</f>
        <v>0.36399999999999999</v>
      </c>
      <c r="W4407" s="110"/>
      <c r="AB4407" s="110">
        <f t="shared" si="263"/>
        <v>0.36400000000000027</v>
      </c>
      <c r="AC4407" s="110">
        <f>IF('3C-Water transport'!AI$56="no"," ",ROUND(AB4407,4))</f>
        <v>0.36399999999999999</v>
      </c>
      <c r="AD4407" s="110">
        <f>IF('3C-Water transport'!AI$57="no"," ",ROUND(AB4407,4))</f>
        <v>0.36399999999999999</v>
      </c>
      <c r="AE4407" s="110">
        <f>IF('3C-Water transport'!AI$58="no"," ",ROUND(AB4407,4))</f>
        <v>0.36399999999999999</v>
      </c>
    </row>
    <row r="4408" spans="5:31" x14ac:dyDescent="0.25">
      <c r="E4408" s="110">
        <f t="shared" si="261"/>
        <v>0.36500000000000027</v>
      </c>
      <c r="F4408" s="110">
        <f>IF('3A-Rail transport'!$AI$56="no"," ",ROUND(E4408,4))</f>
        <v>0.36499999999999999</v>
      </c>
      <c r="G4408" s="110">
        <f>IF('3A-Rail transport'!$AI$57="no"," ",ROUND(E4408,4))</f>
        <v>0.36499999999999999</v>
      </c>
      <c r="H4408" s="110"/>
      <c r="S4408" s="110">
        <f t="shared" si="262"/>
        <v>0.36500000000000027</v>
      </c>
      <c r="T4408" s="110">
        <f>IF('3B-Air transport'!AI$66="no"," ",ROUND(S4408,4))</f>
        <v>0.36499999999999999</v>
      </c>
      <c r="U4408" s="110">
        <f>IF('3B-Air transport'!AI$67="no"," ",ROUND(S4408,4))</f>
        <v>0.36499999999999999</v>
      </c>
      <c r="V4408" s="110">
        <f>IF('3B-Air transport'!AI$68="no"," ",ROUND(S4408,4))</f>
        <v>0.36499999999999999</v>
      </c>
      <c r="W4408" s="110"/>
      <c r="AB4408" s="110">
        <f t="shared" si="263"/>
        <v>0.36500000000000027</v>
      </c>
      <c r="AC4408" s="110">
        <f>IF('3C-Water transport'!AI$56="no"," ",ROUND(AB4408,4))</f>
        <v>0.36499999999999999</v>
      </c>
      <c r="AD4408" s="110">
        <f>IF('3C-Water transport'!AI$57="no"," ",ROUND(AB4408,4))</f>
        <v>0.36499999999999999</v>
      </c>
      <c r="AE4408" s="110">
        <f>IF('3C-Water transport'!AI$58="no"," ",ROUND(AB4408,4))</f>
        <v>0.36499999999999999</v>
      </c>
    </row>
    <row r="4409" spans="5:31" x14ac:dyDescent="0.25">
      <c r="E4409" s="110">
        <f t="shared" si="261"/>
        <v>0.36600000000000027</v>
      </c>
      <c r="F4409" s="110">
        <f>IF('3A-Rail transport'!$AI$56="no"," ",ROUND(E4409,4))</f>
        <v>0.36599999999999999</v>
      </c>
      <c r="G4409" s="110">
        <f>IF('3A-Rail transport'!$AI$57="no"," ",ROUND(E4409,4))</f>
        <v>0.36599999999999999</v>
      </c>
      <c r="H4409" s="110"/>
      <c r="S4409" s="110">
        <f t="shared" si="262"/>
        <v>0.36600000000000027</v>
      </c>
      <c r="T4409" s="110">
        <f>IF('3B-Air transport'!AI$66="no"," ",ROUND(S4409,4))</f>
        <v>0.36599999999999999</v>
      </c>
      <c r="U4409" s="110">
        <f>IF('3B-Air transport'!AI$67="no"," ",ROUND(S4409,4))</f>
        <v>0.36599999999999999</v>
      </c>
      <c r="V4409" s="110">
        <f>IF('3B-Air transport'!AI$68="no"," ",ROUND(S4409,4))</f>
        <v>0.36599999999999999</v>
      </c>
      <c r="W4409" s="110"/>
      <c r="AB4409" s="110">
        <f t="shared" si="263"/>
        <v>0.36600000000000027</v>
      </c>
      <c r="AC4409" s="110">
        <f>IF('3C-Water transport'!AI$56="no"," ",ROUND(AB4409,4))</f>
        <v>0.36599999999999999</v>
      </c>
      <c r="AD4409" s="110">
        <f>IF('3C-Water transport'!AI$57="no"," ",ROUND(AB4409,4))</f>
        <v>0.36599999999999999</v>
      </c>
      <c r="AE4409" s="110">
        <f>IF('3C-Water transport'!AI$58="no"," ",ROUND(AB4409,4))</f>
        <v>0.36599999999999999</v>
      </c>
    </row>
    <row r="4410" spans="5:31" x14ac:dyDescent="0.25">
      <c r="E4410" s="110">
        <f t="shared" si="261"/>
        <v>0.36700000000000027</v>
      </c>
      <c r="F4410" s="110">
        <f>IF('3A-Rail transport'!$AI$56="no"," ",ROUND(E4410,4))</f>
        <v>0.36699999999999999</v>
      </c>
      <c r="G4410" s="110">
        <f>IF('3A-Rail transport'!$AI$57="no"," ",ROUND(E4410,4))</f>
        <v>0.36699999999999999</v>
      </c>
      <c r="H4410" s="110"/>
      <c r="S4410" s="110">
        <f t="shared" si="262"/>
        <v>0.36700000000000027</v>
      </c>
      <c r="T4410" s="110">
        <f>IF('3B-Air transport'!AI$66="no"," ",ROUND(S4410,4))</f>
        <v>0.36699999999999999</v>
      </c>
      <c r="U4410" s="110">
        <f>IF('3B-Air transport'!AI$67="no"," ",ROUND(S4410,4))</f>
        <v>0.36699999999999999</v>
      </c>
      <c r="V4410" s="110">
        <f>IF('3B-Air transport'!AI$68="no"," ",ROUND(S4410,4))</f>
        <v>0.36699999999999999</v>
      </c>
      <c r="W4410" s="110"/>
      <c r="AB4410" s="110">
        <f t="shared" si="263"/>
        <v>0.36700000000000027</v>
      </c>
      <c r="AC4410" s="110">
        <f>IF('3C-Water transport'!AI$56="no"," ",ROUND(AB4410,4))</f>
        <v>0.36699999999999999</v>
      </c>
      <c r="AD4410" s="110">
        <f>IF('3C-Water transport'!AI$57="no"," ",ROUND(AB4410,4))</f>
        <v>0.36699999999999999</v>
      </c>
      <c r="AE4410" s="110">
        <f>IF('3C-Water transport'!AI$58="no"," ",ROUND(AB4410,4))</f>
        <v>0.36699999999999999</v>
      </c>
    </row>
    <row r="4411" spans="5:31" x14ac:dyDescent="0.25">
      <c r="E4411" s="110">
        <f t="shared" si="261"/>
        <v>0.36800000000000027</v>
      </c>
      <c r="F4411" s="110">
        <f>IF('3A-Rail transport'!$AI$56="no"," ",ROUND(E4411,4))</f>
        <v>0.36799999999999999</v>
      </c>
      <c r="G4411" s="110">
        <f>IF('3A-Rail transport'!$AI$57="no"," ",ROUND(E4411,4))</f>
        <v>0.36799999999999999</v>
      </c>
      <c r="H4411" s="110"/>
      <c r="S4411" s="110">
        <f t="shared" si="262"/>
        <v>0.36800000000000027</v>
      </c>
      <c r="T4411" s="110">
        <f>IF('3B-Air transport'!AI$66="no"," ",ROUND(S4411,4))</f>
        <v>0.36799999999999999</v>
      </c>
      <c r="U4411" s="110">
        <f>IF('3B-Air transport'!AI$67="no"," ",ROUND(S4411,4))</f>
        <v>0.36799999999999999</v>
      </c>
      <c r="V4411" s="110">
        <f>IF('3B-Air transport'!AI$68="no"," ",ROUND(S4411,4))</f>
        <v>0.36799999999999999</v>
      </c>
      <c r="W4411" s="110"/>
      <c r="AB4411" s="110">
        <f t="shared" si="263"/>
        <v>0.36800000000000027</v>
      </c>
      <c r="AC4411" s="110">
        <f>IF('3C-Water transport'!AI$56="no"," ",ROUND(AB4411,4))</f>
        <v>0.36799999999999999</v>
      </c>
      <c r="AD4411" s="110">
        <f>IF('3C-Water transport'!AI$57="no"," ",ROUND(AB4411,4))</f>
        <v>0.36799999999999999</v>
      </c>
      <c r="AE4411" s="110">
        <f>IF('3C-Water transport'!AI$58="no"," ",ROUND(AB4411,4))</f>
        <v>0.36799999999999999</v>
      </c>
    </row>
    <row r="4412" spans="5:31" x14ac:dyDescent="0.25">
      <c r="E4412" s="110">
        <f t="shared" si="261"/>
        <v>0.36900000000000027</v>
      </c>
      <c r="F4412" s="110">
        <f>IF('3A-Rail transport'!$AI$56="no"," ",ROUND(E4412,4))</f>
        <v>0.36899999999999999</v>
      </c>
      <c r="G4412" s="110">
        <f>IF('3A-Rail transport'!$AI$57="no"," ",ROUND(E4412,4))</f>
        <v>0.36899999999999999</v>
      </c>
      <c r="H4412" s="110"/>
      <c r="S4412" s="110">
        <f t="shared" si="262"/>
        <v>0.36900000000000027</v>
      </c>
      <c r="T4412" s="110">
        <f>IF('3B-Air transport'!AI$66="no"," ",ROUND(S4412,4))</f>
        <v>0.36899999999999999</v>
      </c>
      <c r="U4412" s="110">
        <f>IF('3B-Air transport'!AI$67="no"," ",ROUND(S4412,4))</f>
        <v>0.36899999999999999</v>
      </c>
      <c r="V4412" s="110">
        <f>IF('3B-Air transport'!AI$68="no"," ",ROUND(S4412,4))</f>
        <v>0.36899999999999999</v>
      </c>
      <c r="W4412" s="110"/>
      <c r="AB4412" s="110">
        <f t="shared" si="263"/>
        <v>0.36900000000000027</v>
      </c>
      <c r="AC4412" s="110">
        <f>IF('3C-Water transport'!AI$56="no"," ",ROUND(AB4412,4))</f>
        <v>0.36899999999999999</v>
      </c>
      <c r="AD4412" s="110">
        <f>IF('3C-Water transport'!AI$57="no"," ",ROUND(AB4412,4))</f>
        <v>0.36899999999999999</v>
      </c>
      <c r="AE4412" s="110">
        <f>IF('3C-Water transport'!AI$58="no"," ",ROUND(AB4412,4))</f>
        <v>0.36899999999999999</v>
      </c>
    </row>
    <row r="4413" spans="5:31" x14ac:dyDescent="0.25">
      <c r="E4413" s="110">
        <f t="shared" si="261"/>
        <v>0.37000000000000027</v>
      </c>
      <c r="F4413" s="110">
        <f>IF('3A-Rail transport'!$AI$56="no"," ",ROUND(E4413,4))</f>
        <v>0.37</v>
      </c>
      <c r="G4413" s="110">
        <f>IF('3A-Rail transport'!$AI$57="no"," ",ROUND(E4413,4))</f>
        <v>0.37</v>
      </c>
      <c r="H4413" s="110"/>
      <c r="S4413" s="110">
        <f t="shared" si="262"/>
        <v>0.37000000000000027</v>
      </c>
      <c r="T4413" s="110">
        <f>IF('3B-Air transport'!AI$66="no"," ",ROUND(S4413,4))</f>
        <v>0.37</v>
      </c>
      <c r="U4413" s="110">
        <f>IF('3B-Air transport'!AI$67="no"," ",ROUND(S4413,4))</f>
        <v>0.37</v>
      </c>
      <c r="V4413" s="110">
        <f>IF('3B-Air transport'!AI$68="no"," ",ROUND(S4413,4))</f>
        <v>0.37</v>
      </c>
      <c r="W4413" s="110"/>
      <c r="AB4413" s="110">
        <f t="shared" si="263"/>
        <v>0.37000000000000027</v>
      </c>
      <c r="AC4413" s="110">
        <f>IF('3C-Water transport'!AI$56="no"," ",ROUND(AB4413,4))</f>
        <v>0.37</v>
      </c>
      <c r="AD4413" s="110">
        <f>IF('3C-Water transport'!AI$57="no"," ",ROUND(AB4413,4))</f>
        <v>0.37</v>
      </c>
      <c r="AE4413" s="110">
        <f>IF('3C-Water transport'!AI$58="no"," ",ROUND(AB4413,4))</f>
        <v>0.37</v>
      </c>
    </row>
    <row r="4414" spans="5:31" x14ac:dyDescent="0.25">
      <c r="E4414" s="110">
        <f t="shared" si="261"/>
        <v>0.37100000000000027</v>
      </c>
      <c r="F4414" s="110">
        <f>IF('3A-Rail transport'!$AI$56="no"," ",ROUND(E4414,4))</f>
        <v>0.371</v>
      </c>
      <c r="G4414" s="110">
        <f>IF('3A-Rail transport'!$AI$57="no"," ",ROUND(E4414,4))</f>
        <v>0.371</v>
      </c>
      <c r="H4414" s="110"/>
      <c r="S4414" s="110">
        <f t="shared" si="262"/>
        <v>0.37100000000000027</v>
      </c>
      <c r="T4414" s="110">
        <f>IF('3B-Air transport'!AI$66="no"," ",ROUND(S4414,4))</f>
        <v>0.371</v>
      </c>
      <c r="U4414" s="110">
        <f>IF('3B-Air transport'!AI$67="no"," ",ROUND(S4414,4))</f>
        <v>0.371</v>
      </c>
      <c r="V4414" s="110">
        <f>IF('3B-Air transport'!AI$68="no"," ",ROUND(S4414,4))</f>
        <v>0.371</v>
      </c>
      <c r="W4414" s="110"/>
      <c r="AB4414" s="110">
        <f t="shared" si="263"/>
        <v>0.37100000000000027</v>
      </c>
      <c r="AC4414" s="110">
        <f>IF('3C-Water transport'!AI$56="no"," ",ROUND(AB4414,4))</f>
        <v>0.371</v>
      </c>
      <c r="AD4414" s="110">
        <f>IF('3C-Water transport'!AI$57="no"," ",ROUND(AB4414,4))</f>
        <v>0.371</v>
      </c>
      <c r="AE4414" s="110">
        <f>IF('3C-Water transport'!AI$58="no"," ",ROUND(AB4414,4))</f>
        <v>0.371</v>
      </c>
    </row>
    <row r="4415" spans="5:31" x14ac:dyDescent="0.25">
      <c r="E4415" s="110">
        <f t="shared" si="261"/>
        <v>0.37200000000000027</v>
      </c>
      <c r="F4415" s="110">
        <f>IF('3A-Rail transport'!$AI$56="no"," ",ROUND(E4415,4))</f>
        <v>0.372</v>
      </c>
      <c r="G4415" s="110">
        <f>IF('3A-Rail transport'!$AI$57="no"," ",ROUND(E4415,4))</f>
        <v>0.372</v>
      </c>
      <c r="H4415" s="110"/>
      <c r="S4415" s="110">
        <f t="shared" si="262"/>
        <v>0.37200000000000027</v>
      </c>
      <c r="T4415" s="110">
        <f>IF('3B-Air transport'!AI$66="no"," ",ROUND(S4415,4))</f>
        <v>0.372</v>
      </c>
      <c r="U4415" s="110">
        <f>IF('3B-Air transport'!AI$67="no"," ",ROUND(S4415,4))</f>
        <v>0.372</v>
      </c>
      <c r="V4415" s="110">
        <f>IF('3B-Air transport'!AI$68="no"," ",ROUND(S4415,4))</f>
        <v>0.372</v>
      </c>
      <c r="W4415" s="110"/>
      <c r="AB4415" s="110">
        <f t="shared" si="263"/>
        <v>0.37200000000000027</v>
      </c>
      <c r="AC4415" s="110">
        <f>IF('3C-Water transport'!AI$56="no"," ",ROUND(AB4415,4))</f>
        <v>0.372</v>
      </c>
      <c r="AD4415" s="110">
        <f>IF('3C-Water transport'!AI$57="no"," ",ROUND(AB4415,4))</f>
        <v>0.372</v>
      </c>
      <c r="AE4415" s="110">
        <f>IF('3C-Water transport'!AI$58="no"," ",ROUND(AB4415,4))</f>
        <v>0.372</v>
      </c>
    </row>
    <row r="4416" spans="5:31" x14ac:dyDescent="0.25">
      <c r="E4416" s="110">
        <f t="shared" si="261"/>
        <v>0.37300000000000028</v>
      </c>
      <c r="F4416" s="110">
        <f>IF('3A-Rail transport'!$AI$56="no"," ",ROUND(E4416,4))</f>
        <v>0.373</v>
      </c>
      <c r="G4416" s="110">
        <f>IF('3A-Rail transport'!$AI$57="no"," ",ROUND(E4416,4))</f>
        <v>0.373</v>
      </c>
      <c r="H4416" s="110"/>
      <c r="S4416" s="110">
        <f t="shared" si="262"/>
        <v>0.37300000000000028</v>
      </c>
      <c r="T4416" s="110">
        <f>IF('3B-Air transport'!AI$66="no"," ",ROUND(S4416,4))</f>
        <v>0.373</v>
      </c>
      <c r="U4416" s="110">
        <f>IF('3B-Air transport'!AI$67="no"," ",ROUND(S4416,4))</f>
        <v>0.373</v>
      </c>
      <c r="V4416" s="110">
        <f>IF('3B-Air transport'!AI$68="no"," ",ROUND(S4416,4))</f>
        <v>0.373</v>
      </c>
      <c r="W4416" s="110"/>
      <c r="AB4416" s="110">
        <f t="shared" si="263"/>
        <v>0.37300000000000028</v>
      </c>
      <c r="AC4416" s="110">
        <f>IF('3C-Water transport'!AI$56="no"," ",ROUND(AB4416,4))</f>
        <v>0.373</v>
      </c>
      <c r="AD4416" s="110">
        <f>IF('3C-Water transport'!AI$57="no"," ",ROUND(AB4416,4))</f>
        <v>0.373</v>
      </c>
      <c r="AE4416" s="110">
        <f>IF('3C-Water transport'!AI$58="no"," ",ROUND(AB4416,4))</f>
        <v>0.373</v>
      </c>
    </row>
    <row r="4417" spans="5:31" x14ac:dyDescent="0.25">
      <c r="E4417" s="110">
        <f t="shared" si="261"/>
        <v>0.37400000000000028</v>
      </c>
      <c r="F4417" s="110">
        <f>IF('3A-Rail transport'!$AI$56="no"," ",ROUND(E4417,4))</f>
        <v>0.374</v>
      </c>
      <c r="G4417" s="110">
        <f>IF('3A-Rail transport'!$AI$57="no"," ",ROUND(E4417,4))</f>
        <v>0.374</v>
      </c>
      <c r="H4417" s="110"/>
      <c r="S4417" s="110">
        <f t="shared" si="262"/>
        <v>0.37400000000000028</v>
      </c>
      <c r="T4417" s="110">
        <f>IF('3B-Air transport'!AI$66="no"," ",ROUND(S4417,4))</f>
        <v>0.374</v>
      </c>
      <c r="U4417" s="110">
        <f>IF('3B-Air transport'!AI$67="no"," ",ROUND(S4417,4))</f>
        <v>0.374</v>
      </c>
      <c r="V4417" s="110">
        <f>IF('3B-Air transport'!AI$68="no"," ",ROUND(S4417,4))</f>
        <v>0.374</v>
      </c>
      <c r="W4417" s="110"/>
      <c r="AB4417" s="110">
        <f t="shared" si="263"/>
        <v>0.37400000000000028</v>
      </c>
      <c r="AC4417" s="110">
        <f>IF('3C-Water transport'!AI$56="no"," ",ROUND(AB4417,4))</f>
        <v>0.374</v>
      </c>
      <c r="AD4417" s="110">
        <f>IF('3C-Water transport'!AI$57="no"," ",ROUND(AB4417,4))</f>
        <v>0.374</v>
      </c>
      <c r="AE4417" s="110">
        <f>IF('3C-Water transport'!AI$58="no"," ",ROUND(AB4417,4))</f>
        <v>0.374</v>
      </c>
    </row>
    <row r="4418" spans="5:31" x14ac:dyDescent="0.25">
      <c r="E4418" s="110">
        <f t="shared" si="261"/>
        <v>0.37500000000000028</v>
      </c>
      <c r="F4418" s="110">
        <f>IF('3A-Rail transport'!$AI$56="no"," ",ROUND(E4418,4))</f>
        <v>0.375</v>
      </c>
      <c r="G4418" s="110">
        <f>IF('3A-Rail transport'!$AI$57="no"," ",ROUND(E4418,4))</f>
        <v>0.375</v>
      </c>
      <c r="H4418" s="110"/>
      <c r="S4418" s="110">
        <f t="shared" si="262"/>
        <v>0.37500000000000028</v>
      </c>
      <c r="T4418" s="110">
        <f>IF('3B-Air transport'!AI$66="no"," ",ROUND(S4418,4))</f>
        <v>0.375</v>
      </c>
      <c r="U4418" s="110">
        <f>IF('3B-Air transport'!AI$67="no"," ",ROUND(S4418,4))</f>
        <v>0.375</v>
      </c>
      <c r="V4418" s="110">
        <f>IF('3B-Air transport'!AI$68="no"," ",ROUND(S4418,4))</f>
        <v>0.375</v>
      </c>
      <c r="W4418" s="110"/>
      <c r="AB4418" s="110">
        <f t="shared" si="263"/>
        <v>0.37500000000000028</v>
      </c>
      <c r="AC4418" s="110">
        <f>IF('3C-Water transport'!AI$56="no"," ",ROUND(AB4418,4))</f>
        <v>0.375</v>
      </c>
      <c r="AD4418" s="110">
        <f>IF('3C-Water transport'!AI$57="no"," ",ROUND(AB4418,4))</f>
        <v>0.375</v>
      </c>
      <c r="AE4418" s="110">
        <f>IF('3C-Water transport'!AI$58="no"," ",ROUND(AB4418,4))</f>
        <v>0.375</v>
      </c>
    </row>
    <row r="4419" spans="5:31" x14ac:dyDescent="0.25">
      <c r="E4419" s="110">
        <f t="shared" si="261"/>
        <v>0.37600000000000028</v>
      </c>
      <c r="F4419" s="110">
        <f>IF('3A-Rail transport'!$AI$56="no"," ",ROUND(E4419,4))</f>
        <v>0.376</v>
      </c>
      <c r="G4419" s="110">
        <f>IF('3A-Rail transport'!$AI$57="no"," ",ROUND(E4419,4))</f>
        <v>0.376</v>
      </c>
      <c r="H4419" s="110"/>
      <c r="S4419" s="110">
        <f t="shared" si="262"/>
        <v>0.37600000000000028</v>
      </c>
      <c r="T4419" s="110">
        <f>IF('3B-Air transport'!AI$66="no"," ",ROUND(S4419,4))</f>
        <v>0.376</v>
      </c>
      <c r="U4419" s="110">
        <f>IF('3B-Air transport'!AI$67="no"," ",ROUND(S4419,4))</f>
        <v>0.376</v>
      </c>
      <c r="V4419" s="110">
        <f>IF('3B-Air transport'!AI$68="no"," ",ROUND(S4419,4))</f>
        <v>0.376</v>
      </c>
      <c r="W4419" s="110"/>
      <c r="AB4419" s="110">
        <f t="shared" si="263"/>
        <v>0.37600000000000028</v>
      </c>
      <c r="AC4419" s="110">
        <f>IF('3C-Water transport'!AI$56="no"," ",ROUND(AB4419,4))</f>
        <v>0.376</v>
      </c>
      <c r="AD4419" s="110">
        <f>IF('3C-Water transport'!AI$57="no"," ",ROUND(AB4419,4))</f>
        <v>0.376</v>
      </c>
      <c r="AE4419" s="110">
        <f>IF('3C-Water transport'!AI$58="no"," ",ROUND(AB4419,4))</f>
        <v>0.376</v>
      </c>
    </row>
    <row r="4420" spans="5:31" x14ac:dyDescent="0.25">
      <c r="E4420" s="110">
        <f t="shared" si="261"/>
        <v>0.37700000000000028</v>
      </c>
      <c r="F4420" s="110">
        <f>IF('3A-Rail transport'!$AI$56="no"," ",ROUND(E4420,4))</f>
        <v>0.377</v>
      </c>
      <c r="G4420" s="110">
        <f>IF('3A-Rail transport'!$AI$57="no"," ",ROUND(E4420,4))</f>
        <v>0.377</v>
      </c>
      <c r="H4420" s="110"/>
      <c r="S4420" s="110">
        <f t="shared" si="262"/>
        <v>0.37700000000000028</v>
      </c>
      <c r="T4420" s="110">
        <f>IF('3B-Air transport'!AI$66="no"," ",ROUND(S4420,4))</f>
        <v>0.377</v>
      </c>
      <c r="U4420" s="110">
        <f>IF('3B-Air transport'!AI$67="no"," ",ROUND(S4420,4))</f>
        <v>0.377</v>
      </c>
      <c r="V4420" s="110">
        <f>IF('3B-Air transport'!AI$68="no"," ",ROUND(S4420,4))</f>
        <v>0.377</v>
      </c>
      <c r="W4420" s="110"/>
      <c r="AB4420" s="110">
        <f t="shared" si="263"/>
        <v>0.37700000000000028</v>
      </c>
      <c r="AC4420" s="110">
        <f>IF('3C-Water transport'!AI$56="no"," ",ROUND(AB4420,4))</f>
        <v>0.377</v>
      </c>
      <c r="AD4420" s="110">
        <f>IF('3C-Water transport'!AI$57="no"," ",ROUND(AB4420,4))</f>
        <v>0.377</v>
      </c>
      <c r="AE4420" s="110">
        <f>IF('3C-Water transport'!AI$58="no"," ",ROUND(AB4420,4))</f>
        <v>0.377</v>
      </c>
    </row>
    <row r="4421" spans="5:31" x14ac:dyDescent="0.25">
      <c r="E4421" s="110">
        <f t="shared" si="261"/>
        <v>0.37800000000000028</v>
      </c>
      <c r="F4421" s="110">
        <f>IF('3A-Rail transport'!$AI$56="no"," ",ROUND(E4421,4))</f>
        <v>0.378</v>
      </c>
      <c r="G4421" s="110">
        <f>IF('3A-Rail transport'!$AI$57="no"," ",ROUND(E4421,4))</f>
        <v>0.378</v>
      </c>
      <c r="H4421" s="110"/>
      <c r="S4421" s="110">
        <f t="shared" si="262"/>
        <v>0.37800000000000028</v>
      </c>
      <c r="T4421" s="110">
        <f>IF('3B-Air transport'!AI$66="no"," ",ROUND(S4421,4))</f>
        <v>0.378</v>
      </c>
      <c r="U4421" s="110">
        <f>IF('3B-Air transport'!AI$67="no"," ",ROUND(S4421,4))</f>
        <v>0.378</v>
      </c>
      <c r="V4421" s="110">
        <f>IF('3B-Air transport'!AI$68="no"," ",ROUND(S4421,4))</f>
        <v>0.378</v>
      </c>
      <c r="W4421" s="110"/>
      <c r="AB4421" s="110">
        <f t="shared" si="263"/>
        <v>0.37800000000000028</v>
      </c>
      <c r="AC4421" s="110">
        <f>IF('3C-Water transport'!AI$56="no"," ",ROUND(AB4421,4))</f>
        <v>0.378</v>
      </c>
      <c r="AD4421" s="110">
        <f>IF('3C-Water transport'!AI$57="no"," ",ROUND(AB4421,4))</f>
        <v>0.378</v>
      </c>
      <c r="AE4421" s="110">
        <f>IF('3C-Water transport'!AI$58="no"," ",ROUND(AB4421,4))</f>
        <v>0.378</v>
      </c>
    </row>
    <row r="4422" spans="5:31" x14ac:dyDescent="0.25">
      <c r="E4422" s="110">
        <f t="shared" si="261"/>
        <v>0.37900000000000028</v>
      </c>
      <c r="F4422" s="110">
        <f>IF('3A-Rail transport'!$AI$56="no"," ",ROUND(E4422,4))</f>
        <v>0.379</v>
      </c>
      <c r="G4422" s="110">
        <f>IF('3A-Rail transport'!$AI$57="no"," ",ROUND(E4422,4))</f>
        <v>0.379</v>
      </c>
      <c r="H4422" s="110"/>
      <c r="S4422" s="110">
        <f t="shared" si="262"/>
        <v>0.37900000000000028</v>
      </c>
      <c r="T4422" s="110">
        <f>IF('3B-Air transport'!AI$66="no"," ",ROUND(S4422,4))</f>
        <v>0.379</v>
      </c>
      <c r="U4422" s="110">
        <f>IF('3B-Air transport'!AI$67="no"," ",ROUND(S4422,4))</f>
        <v>0.379</v>
      </c>
      <c r="V4422" s="110">
        <f>IF('3B-Air transport'!AI$68="no"," ",ROUND(S4422,4))</f>
        <v>0.379</v>
      </c>
      <c r="W4422" s="110"/>
      <c r="AB4422" s="110">
        <f t="shared" si="263"/>
        <v>0.37900000000000028</v>
      </c>
      <c r="AC4422" s="110">
        <f>IF('3C-Water transport'!AI$56="no"," ",ROUND(AB4422,4))</f>
        <v>0.379</v>
      </c>
      <c r="AD4422" s="110">
        <f>IF('3C-Water transport'!AI$57="no"," ",ROUND(AB4422,4))</f>
        <v>0.379</v>
      </c>
      <c r="AE4422" s="110">
        <f>IF('3C-Water transport'!AI$58="no"," ",ROUND(AB4422,4))</f>
        <v>0.379</v>
      </c>
    </row>
    <row r="4423" spans="5:31" x14ac:dyDescent="0.25">
      <c r="E4423" s="110">
        <f t="shared" si="261"/>
        <v>0.38000000000000028</v>
      </c>
      <c r="F4423" s="110">
        <f>IF('3A-Rail transport'!$AI$56="no"," ",ROUND(E4423,4))</f>
        <v>0.38</v>
      </c>
      <c r="G4423" s="110">
        <f>IF('3A-Rail transport'!$AI$57="no"," ",ROUND(E4423,4))</f>
        <v>0.38</v>
      </c>
      <c r="H4423" s="110"/>
      <c r="S4423" s="110">
        <f t="shared" si="262"/>
        <v>0.38000000000000028</v>
      </c>
      <c r="T4423" s="110">
        <f>IF('3B-Air transport'!AI$66="no"," ",ROUND(S4423,4))</f>
        <v>0.38</v>
      </c>
      <c r="U4423" s="110">
        <f>IF('3B-Air transport'!AI$67="no"," ",ROUND(S4423,4))</f>
        <v>0.38</v>
      </c>
      <c r="V4423" s="110">
        <f>IF('3B-Air transport'!AI$68="no"," ",ROUND(S4423,4))</f>
        <v>0.38</v>
      </c>
      <c r="W4423" s="110"/>
      <c r="AB4423" s="110">
        <f t="shared" si="263"/>
        <v>0.38000000000000028</v>
      </c>
      <c r="AC4423" s="110">
        <f>IF('3C-Water transport'!AI$56="no"," ",ROUND(AB4423,4))</f>
        <v>0.38</v>
      </c>
      <c r="AD4423" s="110">
        <f>IF('3C-Water transport'!AI$57="no"," ",ROUND(AB4423,4))</f>
        <v>0.38</v>
      </c>
      <c r="AE4423" s="110">
        <f>IF('3C-Water transport'!AI$58="no"," ",ROUND(AB4423,4))</f>
        <v>0.38</v>
      </c>
    </row>
    <row r="4424" spans="5:31" x14ac:dyDescent="0.25">
      <c r="E4424" s="110">
        <f t="shared" si="261"/>
        <v>0.38100000000000028</v>
      </c>
      <c r="F4424" s="110">
        <f>IF('3A-Rail transport'!$AI$56="no"," ",ROUND(E4424,4))</f>
        <v>0.38100000000000001</v>
      </c>
      <c r="G4424" s="110">
        <f>IF('3A-Rail transport'!$AI$57="no"," ",ROUND(E4424,4))</f>
        <v>0.38100000000000001</v>
      </c>
      <c r="H4424" s="110"/>
      <c r="S4424" s="110">
        <f t="shared" si="262"/>
        <v>0.38100000000000028</v>
      </c>
      <c r="T4424" s="110">
        <f>IF('3B-Air transport'!AI$66="no"," ",ROUND(S4424,4))</f>
        <v>0.38100000000000001</v>
      </c>
      <c r="U4424" s="110">
        <f>IF('3B-Air transport'!AI$67="no"," ",ROUND(S4424,4))</f>
        <v>0.38100000000000001</v>
      </c>
      <c r="V4424" s="110">
        <f>IF('3B-Air transport'!AI$68="no"," ",ROUND(S4424,4))</f>
        <v>0.38100000000000001</v>
      </c>
      <c r="W4424" s="110"/>
      <c r="AB4424" s="110">
        <f t="shared" si="263"/>
        <v>0.38100000000000028</v>
      </c>
      <c r="AC4424" s="110">
        <f>IF('3C-Water transport'!AI$56="no"," ",ROUND(AB4424,4))</f>
        <v>0.38100000000000001</v>
      </c>
      <c r="AD4424" s="110">
        <f>IF('3C-Water transport'!AI$57="no"," ",ROUND(AB4424,4))</f>
        <v>0.38100000000000001</v>
      </c>
      <c r="AE4424" s="110">
        <f>IF('3C-Water transport'!AI$58="no"," ",ROUND(AB4424,4))</f>
        <v>0.38100000000000001</v>
      </c>
    </row>
    <row r="4425" spans="5:31" x14ac:dyDescent="0.25">
      <c r="E4425" s="110">
        <f t="shared" si="261"/>
        <v>0.38200000000000028</v>
      </c>
      <c r="F4425" s="110">
        <f>IF('3A-Rail transport'!$AI$56="no"," ",ROUND(E4425,4))</f>
        <v>0.38200000000000001</v>
      </c>
      <c r="G4425" s="110">
        <f>IF('3A-Rail transport'!$AI$57="no"," ",ROUND(E4425,4))</f>
        <v>0.38200000000000001</v>
      </c>
      <c r="H4425" s="110"/>
      <c r="S4425" s="110">
        <f t="shared" si="262"/>
        <v>0.38200000000000028</v>
      </c>
      <c r="T4425" s="110">
        <f>IF('3B-Air transport'!AI$66="no"," ",ROUND(S4425,4))</f>
        <v>0.38200000000000001</v>
      </c>
      <c r="U4425" s="110">
        <f>IF('3B-Air transport'!AI$67="no"," ",ROUND(S4425,4))</f>
        <v>0.38200000000000001</v>
      </c>
      <c r="V4425" s="110">
        <f>IF('3B-Air transport'!AI$68="no"," ",ROUND(S4425,4))</f>
        <v>0.38200000000000001</v>
      </c>
      <c r="W4425" s="110"/>
      <c r="AB4425" s="110">
        <f t="shared" si="263"/>
        <v>0.38200000000000028</v>
      </c>
      <c r="AC4425" s="110">
        <f>IF('3C-Water transport'!AI$56="no"," ",ROUND(AB4425,4))</f>
        <v>0.38200000000000001</v>
      </c>
      <c r="AD4425" s="110">
        <f>IF('3C-Water transport'!AI$57="no"," ",ROUND(AB4425,4))</f>
        <v>0.38200000000000001</v>
      </c>
      <c r="AE4425" s="110">
        <f>IF('3C-Water transport'!AI$58="no"," ",ROUND(AB4425,4))</f>
        <v>0.38200000000000001</v>
      </c>
    </row>
    <row r="4426" spans="5:31" x14ac:dyDescent="0.25">
      <c r="E4426" s="110">
        <f t="shared" si="261"/>
        <v>0.38300000000000028</v>
      </c>
      <c r="F4426" s="110">
        <f>IF('3A-Rail transport'!$AI$56="no"," ",ROUND(E4426,4))</f>
        <v>0.38300000000000001</v>
      </c>
      <c r="G4426" s="110">
        <f>IF('3A-Rail transport'!$AI$57="no"," ",ROUND(E4426,4))</f>
        <v>0.38300000000000001</v>
      </c>
      <c r="H4426" s="110"/>
      <c r="S4426" s="110">
        <f t="shared" si="262"/>
        <v>0.38300000000000028</v>
      </c>
      <c r="T4426" s="110">
        <f>IF('3B-Air transport'!AI$66="no"," ",ROUND(S4426,4))</f>
        <v>0.38300000000000001</v>
      </c>
      <c r="U4426" s="110">
        <f>IF('3B-Air transport'!AI$67="no"," ",ROUND(S4426,4))</f>
        <v>0.38300000000000001</v>
      </c>
      <c r="V4426" s="110">
        <f>IF('3B-Air transport'!AI$68="no"," ",ROUND(S4426,4))</f>
        <v>0.38300000000000001</v>
      </c>
      <c r="W4426" s="110"/>
      <c r="AB4426" s="110">
        <f t="shared" si="263"/>
        <v>0.38300000000000028</v>
      </c>
      <c r="AC4426" s="110">
        <f>IF('3C-Water transport'!AI$56="no"," ",ROUND(AB4426,4))</f>
        <v>0.38300000000000001</v>
      </c>
      <c r="AD4426" s="110">
        <f>IF('3C-Water transport'!AI$57="no"," ",ROUND(AB4426,4))</f>
        <v>0.38300000000000001</v>
      </c>
      <c r="AE4426" s="110">
        <f>IF('3C-Water transport'!AI$58="no"," ",ROUND(AB4426,4))</f>
        <v>0.38300000000000001</v>
      </c>
    </row>
    <row r="4427" spans="5:31" x14ac:dyDescent="0.25">
      <c r="E4427" s="110">
        <f t="shared" si="261"/>
        <v>0.38400000000000029</v>
      </c>
      <c r="F4427" s="110">
        <f>IF('3A-Rail transport'!$AI$56="no"," ",ROUND(E4427,4))</f>
        <v>0.38400000000000001</v>
      </c>
      <c r="G4427" s="110">
        <f>IF('3A-Rail transport'!$AI$57="no"," ",ROUND(E4427,4))</f>
        <v>0.38400000000000001</v>
      </c>
      <c r="H4427" s="110"/>
      <c r="S4427" s="110">
        <f t="shared" si="262"/>
        <v>0.38400000000000029</v>
      </c>
      <c r="T4427" s="110">
        <f>IF('3B-Air transport'!AI$66="no"," ",ROUND(S4427,4))</f>
        <v>0.38400000000000001</v>
      </c>
      <c r="U4427" s="110">
        <f>IF('3B-Air transport'!AI$67="no"," ",ROUND(S4427,4))</f>
        <v>0.38400000000000001</v>
      </c>
      <c r="V4427" s="110">
        <f>IF('3B-Air transport'!AI$68="no"," ",ROUND(S4427,4))</f>
        <v>0.38400000000000001</v>
      </c>
      <c r="W4427" s="110"/>
      <c r="AB4427" s="110">
        <f t="shared" si="263"/>
        <v>0.38400000000000029</v>
      </c>
      <c r="AC4427" s="110">
        <f>IF('3C-Water transport'!AI$56="no"," ",ROUND(AB4427,4))</f>
        <v>0.38400000000000001</v>
      </c>
      <c r="AD4427" s="110">
        <f>IF('3C-Water transport'!AI$57="no"," ",ROUND(AB4427,4))</f>
        <v>0.38400000000000001</v>
      </c>
      <c r="AE4427" s="110">
        <f>IF('3C-Water transport'!AI$58="no"," ",ROUND(AB4427,4))</f>
        <v>0.38400000000000001</v>
      </c>
    </row>
    <row r="4428" spans="5:31" x14ac:dyDescent="0.25">
      <c r="E4428" s="110">
        <f t="shared" ref="E4428:E4491" si="264">E4427+0.001</f>
        <v>0.38500000000000029</v>
      </c>
      <c r="F4428" s="110">
        <f>IF('3A-Rail transport'!$AI$56="no"," ",ROUND(E4428,4))</f>
        <v>0.38500000000000001</v>
      </c>
      <c r="G4428" s="110">
        <f>IF('3A-Rail transport'!$AI$57="no"," ",ROUND(E4428,4))</f>
        <v>0.38500000000000001</v>
      </c>
      <c r="H4428" s="110"/>
      <c r="S4428" s="110">
        <f t="shared" ref="S4428:S4491" si="265">S4427+0.001</f>
        <v>0.38500000000000029</v>
      </c>
      <c r="T4428" s="110">
        <f>IF('3B-Air transport'!AI$66="no"," ",ROUND(S4428,4))</f>
        <v>0.38500000000000001</v>
      </c>
      <c r="U4428" s="110">
        <f>IF('3B-Air transport'!AI$67="no"," ",ROUND(S4428,4))</f>
        <v>0.38500000000000001</v>
      </c>
      <c r="V4428" s="110">
        <f>IF('3B-Air transport'!AI$68="no"," ",ROUND(S4428,4))</f>
        <v>0.38500000000000001</v>
      </c>
      <c r="W4428" s="110"/>
      <c r="AB4428" s="110">
        <f t="shared" ref="AB4428:AB4491" si="266">AB4427+0.001</f>
        <v>0.38500000000000029</v>
      </c>
      <c r="AC4428" s="110">
        <f>IF('3C-Water transport'!AI$56="no"," ",ROUND(AB4428,4))</f>
        <v>0.38500000000000001</v>
      </c>
      <c r="AD4428" s="110">
        <f>IF('3C-Water transport'!AI$57="no"," ",ROUND(AB4428,4))</f>
        <v>0.38500000000000001</v>
      </c>
      <c r="AE4428" s="110">
        <f>IF('3C-Water transport'!AI$58="no"," ",ROUND(AB4428,4))</f>
        <v>0.38500000000000001</v>
      </c>
    </row>
    <row r="4429" spans="5:31" x14ac:dyDescent="0.25">
      <c r="E4429" s="110">
        <f t="shared" si="264"/>
        <v>0.38600000000000029</v>
      </c>
      <c r="F4429" s="110">
        <f>IF('3A-Rail transport'!$AI$56="no"," ",ROUND(E4429,4))</f>
        <v>0.38600000000000001</v>
      </c>
      <c r="G4429" s="110">
        <f>IF('3A-Rail transport'!$AI$57="no"," ",ROUND(E4429,4))</f>
        <v>0.38600000000000001</v>
      </c>
      <c r="H4429" s="110"/>
      <c r="S4429" s="110">
        <f t="shared" si="265"/>
        <v>0.38600000000000029</v>
      </c>
      <c r="T4429" s="110">
        <f>IF('3B-Air transport'!AI$66="no"," ",ROUND(S4429,4))</f>
        <v>0.38600000000000001</v>
      </c>
      <c r="U4429" s="110">
        <f>IF('3B-Air transport'!AI$67="no"," ",ROUND(S4429,4))</f>
        <v>0.38600000000000001</v>
      </c>
      <c r="V4429" s="110">
        <f>IF('3B-Air transport'!AI$68="no"," ",ROUND(S4429,4))</f>
        <v>0.38600000000000001</v>
      </c>
      <c r="W4429" s="110"/>
      <c r="AB4429" s="110">
        <f t="shared" si="266"/>
        <v>0.38600000000000029</v>
      </c>
      <c r="AC4429" s="110">
        <f>IF('3C-Water transport'!AI$56="no"," ",ROUND(AB4429,4))</f>
        <v>0.38600000000000001</v>
      </c>
      <c r="AD4429" s="110">
        <f>IF('3C-Water transport'!AI$57="no"," ",ROUND(AB4429,4))</f>
        <v>0.38600000000000001</v>
      </c>
      <c r="AE4429" s="110">
        <f>IF('3C-Water transport'!AI$58="no"," ",ROUND(AB4429,4))</f>
        <v>0.38600000000000001</v>
      </c>
    </row>
    <row r="4430" spans="5:31" x14ac:dyDescent="0.25">
      <c r="E4430" s="110">
        <f t="shared" si="264"/>
        <v>0.38700000000000029</v>
      </c>
      <c r="F4430" s="110">
        <f>IF('3A-Rail transport'!$AI$56="no"," ",ROUND(E4430,4))</f>
        <v>0.38700000000000001</v>
      </c>
      <c r="G4430" s="110">
        <f>IF('3A-Rail transport'!$AI$57="no"," ",ROUND(E4430,4))</f>
        <v>0.38700000000000001</v>
      </c>
      <c r="H4430" s="110"/>
      <c r="S4430" s="110">
        <f t="shared" si="265"/>
        <v>0.38700000000000029</v>
      </c>
      <c r="T4430" s="110">
        <f>IF('3B-Air transport'!AI$66="no"," ",ROUND(S4430,4))</f>
        <v>0.38700000000000001</v>
      </c>
      <c r="U4430" s="110">
        <f>IF('3B-Air transport'!AI$67="no"," ",ROUND(S4430,4))</f>
        <v>0.38700000000000001</v>
      </c>
      <c r="V4430" s="110">
        <f>IF('3B-Air transport'!AI$68="no"," ",ROUND(S4430,4))</f>
        <v>0.38700000000000001</v>
      </c>
      <c r="W4430" s="110"/>
      <c r="AB4430" s="110">
        <f t="shared" si="266"/>
        <v>0.38700000000000029</v>
      </c>
      <c r="AC4430" s="110">
        <f>IF('3C-Water transport'!AI$56="no"," ",ROUND(AB4430,4))</f>
        <v>0.38700000000000001</v>
      </c>
      <c r="AD4430" s="110">
        <f>IF('3C-Water transport'!AI$57="no"," ",ROUND(AB4430,4))</f>
        <v>0.38700000000000001</v>
      </c>
      <c r="AE4430" s="110">
        <f>IF('3C-Water transport'!AI$58="no"," ",ROUND(AB4430,4))</f>
        <v>0.38700000000000001</v>
      </c>
    </row>
    <row r="4431" spans="5:31" x14ac:dyDescent="0.25">
      <c r="E4431" s="110">
        <f t="shared" si="264"/>
        <v>0.38800000000000029</v>
      </c>
      <c r="F4431" s="110">
        <f>IF('3A-Rail transport'!$AI$56="no"," ",ROUND(E4431,4))</f>
        <v>0.38800000000000001</v>
      </c>
      <c r="G4431" s="110">
        <f>IF('3A-Rail transport'!$AI$57="no"," ",ROUND(E4431,4))</f>
        <v>0.38800000000000001</v>
      </c>
      <c r="H4431" s="110"/>
      <c r="S4431" s="110">
        <f t="shared" si="265"/>
        <v>0.38800000000000029</v>
      </c>
      <c r="T4431" s="110">
        <f>IF('3B-Air transport'!AI$66="no"," ",ROUND(S4431,4))</f>
        <v>0.38800000000000001</v>
      </c>
      <c r="U4431" s="110">
        <f>IF('3B-Air transport'!AI$67="no"," ",ROUND(S4431,4))</f>
        <v>0.38800000000000001</v>
      </c>
      <c r="V4431" s="110">
        <f>IF('3B-Air transport'!AI$68="no"," ",ROUND(S4431,4))</f>
        <v>0.38800000000000001</v>
      </c>
      <c r="W4431" s="110"/>
      <c r="AB4431" s="110">
        <f t="shared" si="266"/>
        <v>0.38800000000000029</v>
      </c>
      <c r="AC4431" s="110">
        <f>IF('3C-Water transport'!AI$56="no"," ",ROUND(AB4431,4))</f>
        <v>0.38800000000000001</v>
      </c>
      <c r="AD4431" s="110">
        <f>IF('3C-Water transport'!AI$57="no"," ",ROUND(AB4431,4))</f>
        <v>0.38800000000000001</v>
      </c>
      <c r="AE4431" s="110">
        <f>IF('3C-Water transport'!AI$58="no"," ",ROUND(AB4431,4))</f>
        <v>0.38800000000000001</v>
      </c>
    </row>
    <row r="4432" spans="5:31" x14ac:dyDescent="0.25">
      <c r="E4432" s="110">
        <f t="shared" si="264"/>
        <v>0.38900000000000029</v>
      </c>
      <c r="F4432" s="110">
        <f>IF('3A-Rail transport'!$AI$56="no"," ",ROUND(E4432,4))</f>
        <v>0.38900000000000001</v>
      </c>
      <c r="G4432" s="110">
        <f>IF('3A-Rail transport'!$AI$57="no"," ",ROUND(E4432,4))</f>
        <v>0.38900000000000001</v>
      </c>
      <c r="H4432" s="110"/>
      <c r="S4432" s="110">
        <f t="shared" si="265"/>
        <v>0.38900000000000029</v>
      </c>
      <c r="T4432" s="110">
        <f>IF('3B-Air transport'!AI$66="no"," ",ROUND(S4432,4))</f>
        <v>0.38900000000000001</v>
      </c>
      <c r="U4432" s="110">
        <f>IF('3B-Air transport'!AI$67="no"," ",ROUND(S4432,4))</f>
        <v>0.38900000000000001</v>
      </c>
      <c r="V4432" s="110">
        <f>IF('3B-Air transport'!AI$68="no"," ",ROUND(S4432,4))</f>
        <v>0.38900000000000001</v>
      </c>
      <c r="W4432" s="110"/>
      <c r="AB4432" s="110">
        <f t="shared" si="266"/>
        <v>0.38900000000000029</v>
      </c>
      <c r="AC4432" s="110">
        <f>IF('3C-Water transport'!AI$56="no"," ",ROUND(AB4432,4))</f>
        <v>0.38900000000000001</v>
      </c>
      <c r="AD4432" s="110">
        <f>IF('3C-Water transport'!AI$57="no"," ",ROUND(AB4432,4))</f>
        <v>0.38900000000000001</v>
      </c>
      <c r="AE4432" s="110">
        <f>IF('3C-Water transport'!AI$58="no"," ",ROUND(AB4432,4))</f>
        <v>0.38900000000000001</v>
      </c>
    </row>
    <row r="4433" spans="5:31" x14ac:dyDescent="0.25">
      <c r="E4433" s="110">
        <f t="shared" si="264"/>
        <v>0.39000000000000029</v>
      </c>
      <c r="F4433" s="110">
        <f>IF('3A-Rail transport'!$AI$56="no"," ",ROUND(E4433,4))</f>
        <v>0.39</v>
      </c>
      <c r="G4433" s="110">
        <f>IF('3A-Rail transport'!$AI$57="no"," ",ROUND(E4433,4))</f>
        <v>0.39</v>
      </c>
      <c r="H4433" s="110"/>
      <c r="S4433" s="110">
        <f t="shared" si="265"/>
        <v>0.39000000000000029</v>
      </c>
      <c r="T4433" s="110">
        <f>IF('3B-Air transport'!AI$66="no"," ",ROUND(S4433,4))</f>
        <v>0.39</v>
      </c>
      <c r="U4433" s="110">
        <f>IF('3B-Air transport'!AI$67="no"," ",ROUND(S4433,4))</f>
        <v>0.39</v>
      </c>
      <c r="V4433" s="110">
        <f>IF('3B-Air transport'!AI$68="no"," ",ROUND(S4433,4))</f>
        <v>0.39</v>
      </c>
      <c r="W4433" s="110"/>
      <c r="AB4433" s="110">
        <f t="shared" si="266"/>
        <v>0.39000000000000029</v>
      </c>
      <c r="AC4433" s="110">
        <f>IF('3C-Water transport'!AI$56="no"," ",ROUND(AB4433,4))</f>
        <v>0.39</v>
      </c>
      <c r="AD4433" s="110">
        <f>IF('3C-Water transport'!AI$57="no"," ",ROUND(AB4433,4))</f>
        <v>0.39</v>
      </c>
      <c r="AE4433" s="110">
        <f>IF('3C-Water transport'!AI$58="no"," ",ROUND(AB4433,4))</f>
        <v>0.39</v>
      </c>
    </row>
    <row r="4434" spans="5:31" x14ac:dyDescent="0.25">
      <c r="E4434" s="110">
        <f t="shared" si="264"/>
        <v>0.39100000000000029</v>
      </c>
      <c r="F4434" s="110">
        <f>IF('3A-Rail transport'!$AI$56="no"," ",ROUND(E4434,4))</f>
        <v>0.39100000000000001</v>
      </c>
      <c r="G4434" s="110">
        <f>IF('3A-Rail transport'!$AI$57="no"," ",ROUND(E4434,4))</f>
        <v>0.39100000000000001</v>
      </c>
      <c r="H4434" s="110"/>
      <c r="S4434" s="110">
        <f t="shared" si="265"/>
        <v>0.39100000000000029</v>
      </c>
      <c r="T4434" s="110">
        <f>IF('3B-Air transport'!AI$66="no"," ",ROUND(S4434,4))</f>
        <v>0.39100000000000001</v>
      </c>
      <c r="U4434" s="110">
        <f>IF('3B-Air transport'!AI$67="no"," ",ROUND(S4434,4))</f>
        <v>0.39100000000000001</v>
      </c>
      <c r="V4434" s="110">
        <f>IF('3B-Air transport'!AI$68="no"," ",ROUND(S4434,4))</f>
        <v>0.39100000000000001</v>
      </c>
      <c r="W4434" s="110"/>
      <c r="AB4434" s="110">
        <f t="shared" si="266"/>
        <v>0.39100000000000029</v>
      </c>
      <c r="AC4434" s="110">
        <f>IF('3C-Water transport'!AI$56="no"," ",ROUND(AB4434,4))</f>
        <v>0.39100000000000001</v>
      </c>
      <c r="AD4434" s="110">
        <f>IF('3C-Water transport'!AI$57="no"," ",ROUND(AB4434,4))</f>
        <v>0.39100000000000001</v>
      </c>
      <c r="AE4434" s="110">
        <f>IF('3C-Water transport'!AI$58="no"," ",ROUND(AB4434,4))</f>
        <v>0.39100000000000001</v>
      </c>
    </row>
    <row r="4435" spans="5:31" x14ac:dyDescent="0.25">
      <c r="E4435" s="110">
        <f t="shared" si="264"/>
        <v>0.39200000000000029</v>
      </c>
      <c r="F4435" s="110">
        <f>IF('3A-Rail transport'!$AI$56="no"," ",ROUND(E4435,4))</f>
        <v>0.39200000000000002</v>
      </c>
      <c r="G4435" s="110">
        <f>IF('3A-Rail transport'!$AI$57="no"," ",ROUND(E4435,4))</f>
        <v>0.39200000000000002</v>
      </c>
      <c r="H4435" s="110"/>
      <c r="S4435" s="110">
        <f t="shared" si="265"/>
        <v>0.39200000000000029</v>
      </c>
      <c r="T4435" s="110">
        <f>IF('3B-Air transport'!AI$66="no"," ",ROUND(S4435,4))</f>
        <v>0.39200000000000002</v>
      </c>
      <c r="U4435" s="110">
        <f>IF('3B-Air transport'!AI$67="no"," ",ROUND(S4435,4))</f>
        <v>0.39200000000000002</v>
      </c>
      <c r="V4435" s="110">
        <f>IF('3B-Air transport'!AI$68="no"," ",ROUND(S4435,4))</f>
        <v>0.39200000000000002</v>
      </c>
      <c r="W4435" s="110"/>
      <c r="AB4435" s="110">
        <f t="shared" si="266"/>
        <v>0.39200000000000029</v>
      </c>
      <c r="AC4435" s="110">
        <f>IF('3C-Water transport'!AI$56="no"," ",ROUND(AB4435,4))</f>
        <v>0.39200000000000002</v>
      </c>
      <c r="AD4435" s="110">
        <f>IF('3C-Water transport'!AI$57="no"," ",ROUND(AB4435,4))</f>
        <v>0.39200000000000002</v>
      </c>
      <c r="AE4435" s="110">
        <f>IF('3C-Water transport'!AI$58="no"," ",ROUND(AB4435,4))</f>
        <v>0.39200000000000002</v>
      </c>
    </row>
    <row r="4436" spans="5:31" x14ac:dyDescent="0.25">
      <c r="E4436" s="110">
        <f t="shared" si="264"/>
        <v>0.39300000000000029</v>
      </c>
      <c r="F4436" s="110">
        <f>IF('3A-Rail transport'!$AI$56="no"," ",ROUND(E4436,4))</f>
        <v>0.39300000000000002</v>
      </c>
      <c r="G4436" s="110">
        <f>IF('3A-Rail transport'!$AI$57="no"," ",ROUND(E4436,4))</f>
        <v>0.39300000000000002</v>
      </c>
      <c r="H4436" s="110"/>
      <c r="S4436" s="110">
        <f t="shared" si="265"/>
        <v>0.39300000000000029</v>
      </c>
      <c r="T4436" s="110">
        <f>IF('3B-Air transport'!AI$66="no"," ",ROUND(S4436,4))</f>
        <v>0.39300000000000002</v>
      </c>
      <c r="U4436" s="110">
        <f>IF('3B-Air transport'!AI$67="no"," ",ROUND(S4436,4))</f>
        <v>0.39300000000000002</v>
      </c>
      <c r="V4436" s="110">
        <f>IF('3B-Air transport'!AI$68="no"," ",ROUND(S4436,4))</f>
        <v>0.39300000000000002</v>
      </c>
      <c r="W4436" s="110"/>
      <c r="AB4436" s="110">
        <f t="shared" si="266"/>
        <v>0.39300000000000029</v>
      </c>
      <c r="AC4436" s="110">
        <f>IF('3C-Water transport'!AI$56="no"," ",ROUND(AB4436,4))</f>
        <v>0.39300000000000002</v>
      </c>
      <c r="AD4436" s="110">
        <f>IF('3C-Water transport'!AI$57="no"," ",ROUND(AB4436,4))</f>
        <v>0.39300000000000002</v>
      </c>
      <c r="AE4436" s="110">
        <f>IF('3C-Water transport'!AI$58="no"," ",ROUND(AB4436,4))</f>
        <v>0.39300000000000002</v>
      </c>
    </row>
    <row r="4437" spans="5:31" x14ac:dyDescent="0.25">
      <c r="E4437" s="110">
        <f t="shared" si="264"/>
        <v>0.39400000000000029</v>
      </c>
      <c r="F4437" s="110">
        <f>IF('3A-Rail transport'!$AI$56="no"," ",ROUND(E4437,4))</f>
        <v>0.39400000000000002</v>
      </c>
      <c r="G4437" s="110">
        <f>IF('3A-Rail transport'!$AI$57="no"," ",ROUND(E4437,4))</f>
        <v>0.39400000000000002</v>
      </c>
      <c r="H4437" s="110"/>
      <c r="S4437" s="110">
        <f t="shared" si="265"/>
        <v>0.39400000000000029</v>
      </c>
      <c r="T4437" s="110">
        <f>IF('3B-Air transport'!AI$66="no"," ",ROUND(S4437,4))</f>
        <v>0.39400000000000002</v>
      </c>
      <c r="U4437" s="110">
        <f>IF('3B-Air transport'!AI$67="no"," ",ROUND(S4437,4))</f>
        <v>0.39400000000000002</v>
      </c>
      <c r="V4437" s="110">
        <f>IF('3B-Air transport'!AI$68="no"," ",ROUND(S4437,4))</f>
        <v>0.39400000000000002</v>
      </c>
      <c r="W4437" s="110"/>
      <c r="AB4437" s="110">
        <f t="shared" si="266"/>
        <v>0.39400000000000029</v>
      </c>
      <c r="AC4437" s="110">
        <f>IF('3C-Water transport'!AI$56="no"," ",ROUND(AB4437,4))</f>
        <v>0.39400000000000002</v>
      </c>
      <c r="AD4437" s="110">
        <f>IF('3C-Water transport'!AI$57="no"," ",ROUND(AB4437,4))</f>
        <v>0.39400000000000002</v>
      </c>
      <c r="AE4437" s="110">
        <f>IF('3C-Water transport'!AI$58="no"," ",ROUND(AB4437,4))</f>
        <v>0.39400000000000002</v>
      </c>
    </row>
    <row r="4438" spans="5:31" x14ac:dyDescent="0.25">
      <c r="E4438" s="110">
        <f t="shared" si="264"/>
        <v>0.3950000000000003</v>
      </c>
      <c r="F4438" s="110">
        <f>IF('3A-Rail transport'!$AI$56="no"," ",ROUND(E4438,4))</f>
        <v>0.39500000000000002</v>
      </c>
      <c r="G4438" s="110">
        <f>IF('3A-Rail transport'!$AI$57="no"," ",ROUND(E4438,4))</f>
        <v>0.39500000000000002</v>
      </c>
      <c r="H4438" s="110"/>
      <c r="S4438" s="110">
        <f t="shared" si="265"/>
        <v>0.3950000000000003</v>
      </c>
      <c r="T4438" s="110">
        <f>IF('3B-Air transport'!AI$66="no"," ",ROUND(S4438,4))</f>
        <v>0.39500000000000002</v>
      </c>
      <c r="U4438" s="110">
        <f>IF('3B-Air transport'!AI$67="no"," ",ROUND(S4438,4))</f>
        <v>0.39500000000000002</v>
      </c>
      <c r="V4438" s="110">
        <f>IF('3B-Air transport'!AI$68="no"," ",ROUND(S4438,4))</f>
        <v>0.39500000000000002</v>
      </c>
      <c r="W4438" s="110"/>
      <c r="AB4438" s="110">
        <f t="shared" si="266"/>
        <v>0.3950000000000003</v>
      </c>
      <c r="AC4438" s="110">
        <f>IF('3C-Water transport'!AI$56="no"," ",ROUND(AB4438,4))</f>
        <v>0.39500000000000002</v>
      </c>
      <c r="AD4438" s="110">
        <f>IF('3C-Water transport'!AI$57="no"," ",ROUND(AB4438,4))</f>
        <v>0.39500000000000002</v>
      </c>
      <c r="AE4438" s="110">
        <f>IF('3C-Water transport'!AI$58="no"," ",ROUND(AB4438,4))</f>
        <v>0.39500000000000002</v>
      </c>
    </row>
    <row r="4439" spans="5:31" x14ac:dyDescent="0.25">
      <c r="E4439" s="110">
        <f t="shared" si="264"/>
        <v>0.3960000000000003</v>
      </c>
      <c r="F4439" s="110">
        <f>IF('3A-Rail transport'!$AI$56="no"," ",ROUND(E4439,4))</f>
        <v>0.39600000000000002</v>
      </c>
      <c r="G4439" s="110">
        <f>IF('3A-Rail transport'!$AI$57="no"," ",ROUND(E4439,4))</f>
        <v>0.39600000000000002</v>
      </c>
      <c r="H4439" s="110"/>
      <c r="S4439" s="110">
        <f t="shared" si="265"/>
        <v>0.3960000000000003</v>
      </c>
      <c r="T4439" s="110">
        <f>IF('3B-Air transport'!AI$66="no"," ",ROUND(S4439,4))</f>
        <v>0.39600000000000002</v>
      </c>
      <c r="U4439" s="110">
        <f>IF('3B-Air transport'!AI$67="no"," ",ROUND(S4439,4))</f>
        <v>0.39600000000000002</v>
      </c>
      <c r="V4439" s="110">
        <f>IF('3B-Air transport'!AI$68="no"," ",ROUND(S4439,4))</f>
        <v>0.39600000000000002</v>
      </c>
      <c r="W4439" s="110"/>
      <c r="AB4439" s="110">
        <f t="shared" si="266"/>
        <v>0.3960000000000003</v>
      </c>
      <c r="AC4439" s="110">
        <f>IF('3C-Water transport'!AI$56="no"," ",ROUND(AB4439,4))</f>
        <v>0.39600000000000002</v>
      </c>
      <c r="AD4439" s="110">
        <f>IF('3C-Water transport'!AI$57="no"," ",ROUND(AB4439,4))</f>
        <v>0.39600000000000002</v>
      </c>
      <c r="AE4439" s="110">
        <f>IF('3C-Water transport'!AI$58="no"," ",ROUND(AB4439,4))</f>
        <v>0.39600000000000002</v>
      </c>
    </row>
    <row r="4440" spans="5:31" x14ac:dyDescent="0.25">
      <c r="E4440" s="110">
        <f t="shared" si="264"/>
        <v>0.3970000000000003</v>
      </c>
      <c r="F4440" s="110">
        <f>IF('3A-Rail transport'!$AI$56="no"," ",ROUND(E4440,4))</f>
        <v>0.39700000000000002</v>
      </c>
      <c r="G4440" s="110">
        <f>IF('3A-Rail transport'!$AI$57="no"," ",ROUND(E4440,4))</f>
        <v>0.39700000000000002</v>
      </c>
      <c r="H4440" s="110"/>
      <c r="S4440" s="110">
        <f t="shared" si="265"/>
        <v>0.3970000000000003</v>
      </c>
      <c r="T4440" s="110">
        <f>IF('3B-Air transport'!AI$66="no"," ",ROUND(S4440,4))</f>
        <v>0.39700000000000002</v>
      </c>
      <c r="U4440" s="110">
        <f>IF('3B-Air transport'!AI$67="no"," ",ROUND(S4440,4))</f>
        <v>0.39700000000000002</v>
      </c>
      <c r="V4440" s="110">
        <f>IF('3B-Air transport'!AI$68="no"," ",ROUND(S4440,4))</f>
        <v>0.39700000000000002</v>
      </c>
      <c r="W4440" s="110"/>
      <c r="AB4440" s="110">
        <f t="shared" si="266"/>
        <v>0.3970000000000003</v>
      </c>
      <c r="AC4440" s="110">
        <f>IF('3C-Water transport'!AI$56="no"," ",ROUND(AB4440,4))</f>
        <v>0.39700000000000002</v>
      </c>
      <c r="AD4440" s="110">
        <f>IF('3C-Water transport'!AI$57="no"," ",ROUND(AB4440,4))</f>
        <v>0.39700000000000002</v>
      </c>
      <c r="AE4440" s="110">
        <f>IF('3C-Water transport'!AI$58="no"," ",ROUND(AB4440,4))</f>
        <v>0.39700000000000002</v>
      </c>
    </row>
    <row r="4441" spans="5:31" x14ac:dyDescent="0.25">
      <c r="E4441" s="110">
        <f t="shared" si="264"/>
        <v>0.3980000000000003</v>
      </c>
      <c r="F4441" s="110">
        <f>IF('3A-Rail transport'!$AI$56="no"," ",ROUND(E4441,4))</f>
        <v>0.39800000000000002</v>
      </c>
      <c r="G4441" s="110">
        <f>IF('3A-Rail transport'!$AI$57="no"," ",ROUND(E4441,4))</f>
        <v>0.39800000000000002</v>
      </c>
      <c r="H4441" s="110"/>
      <c r="S4441" s="110">
        <f t="shared" si="265"/>
        <v>0.3980000000000003</v>
      </c>
      <c r="T4441" s="110">
        <f>IF('3B-Air transport'!AI$66="no"," ",ROUND(S4441,4))</f>
        <v>0.39800000000000002</v>
      </c>
      <c r="U4441" s="110">
        <f>IF('3B-Air transport'!AI$67="no"," ",ROUND(S4441,4))</f>
        <v>0.39800000000000002</v>
      </c>
      <c r="V4441" s="110">
        <f>IF('3B-Air transport'!AI$68="no"," ",ROUND(S4441,4))</f>
        <v>0.39800000000000002</v>
      </c>
      <c r="W4441" s="110"/>
      <c r="AB4441" s="110">
        <f t="shared" si="266"/>
        <v>0.3980000000000003</v>
      </c>
      <c r="AC4441" s="110">
        <f>IF('3C-Water transport'!AI$56="no"," ",ROUND(AB4441,4))</f>
        <v>0.39800000000000002</v>
      </c>
      <c r="AD4441" s="110">
        <f>IF('3C-Water transport'!AI$57="no"," ",ROUND(AB4441,4))</f>
        <v>0.39800000000000002</v>
      </c>
      <c r="AE4441" s="110">
        <f>IF('3C-Water transport'!AI$58="no"," ",ROUND(AB4441,4))</f>
        <v>0.39800000000000002</v>
      </c>
    </row>
    <row r="4442" spans="5:31" x14ac:dyDescent="0.25">
      <c r="E4442" s="110">
        <f t="shared" si="264"/>
        <v>0.3990000000000003</v>
      </c>
      <c r="F4442" s="110">
        <f>IF('3A-Rail transport'!$AI$56="no"," ",ROUND(E4442,4))</f>
        <v>0.39900000000000002</v>
      </c>
      <c r="G4442" s="110">
        <f>IF('3A-Rail transport'!$AI$57="no"," ",ROUND(E4442,4))</f>
        <v>0.39900000000000002</v>
      </c>
      <c r="H4442" s="110"/>
      <c r="S4442" s="110">
        <f t="shared" si="265"/>
        <v>0.3990000000000003</v>
      </c>
      <c r="T4442" s="110">
        <f>IF('3B-Air transport'!AI$66="no"," ",ROUND(S4442,4))</f>
        <v>0.39900000000000002</v>
      </c>
      <c r="U4442" s="110">
        <f>IF('3B-Air transport'!AI$67="no"," ",ROUND(S4442,4))</f>
        <v>0.39900000000000002</v>
      </c>
      <c r="V4442" s="110">
        <f>IF('3B-Air transport'!AI$68="no"," ",ROUND(S4442,4))</f>
        <v>0.39900000000000002</v>
      </c>
      <c r="W4442" s="110"/>
      <c r="AB4442" s="110">
        <f t="shared" si="266"/>
        <v>0.3990000000000003</v>
      </c>
      <c r="AC4442" s="110">
        <f>IF('3C-Water transport'!AI$56="no"," ",ROUND(AB4442,4))</f>
        <v>0.39900000000000002</v>
      </c>
      <c r="AD4442" s="110">
        <f>IF('3C-Water transport'!AI$57="no"," ",ROUND(AB4442,4))</f>
        <v>0.39900000000000002</v>
      </c>
      <c r="AE4442" s="110">
        <f>IF('3C-Water transport'!AI$58="no"," ",ROUND(AB4442,4))</f>
        <v>0.39900000000000002</v>
      </c>
    </row>
    <row r="4443" spans="5:31" x14ac:dyDescent="0.25">
      <c r="E4443" s="110">
        <f t="shared" si="264"/>
        <v>0.4000000000000003</v>
      </c>
      <c r="F4443" s="110">
        <f>IF('3A-Rail transport'!$AI$56="no"," ",ROUND(E4443,4))</f>
        <v>0.4</v>
      </c>
      <c r="G4443" s="110">
        <f>IF('3A-Rail transport'!$AI$57="no"," ",ROUND(E4443,4))</f>
        <v>0.4</v>
      </c>
      <c r="H4443" s="110"/>
      <c r="S4443" s="110">
        <f t="shared" si="265"/>
        <v>0.4000000000000003</v>
      </c>
      <c r="T4443" s="110">
        <f>IF('3B-Air transport'!AI$66="no"," ",ROUND(S4443,4))</f>
        <v>0.4</v>
      </c>
      <c r="U4443" s="110">
        <f>IF('3B-Air transport'!AI$67="no"," ",ROUND(S4443,4))</f>
        <v>0.4</v>
      </c>
      <c r="V4443" s="110">
        <f>IF('3B-Air transport'!AI$68="no"," ",ROUND(S4443,4))</f>
        <v>0.4</v>
      </c>
      <c r="W4443" s="110"/>
      <c r="AB4443" s="110">
        <f t="shared" si="266"/>
        <v>0.4000000000000003</v>
      </c>
      <c r="AC4443" s="110">
        <f>IF('3C-Water transport'!AI$56="no"," ",ROUND(AB4443,4))</f>
        <v>0.4</v>
      </c>
      <c r="AD4443" s="110">
        <f>IF('3C-Water transport'!AI$57="no"," ",ROUND(AB4443,4))</f>
        <v>0.4</v>
      </c>
      <c r="AE4443" s="110">
        <f>IF('3C-Water transport'!AI$58="no"," ",ROUND(AB4443,4))</f>
        <v>0.4</v>
      </c>
    </row>
    <row r="4444" spans="5:31" x14ac:dyDescent="0.25">
      <c r="E4444" s="110">
        <f t="shared" si="264"/>
        <v>0.4010000000000003</v>
      </c>
      <c r="F4444" s="110">
        <f>IF('3A-Rail transport'!$AI$56="no"," ",ROUND(E4444,4))</f>
        <v>0.40100000000000002</v>
      </c>
      <c r="G4444" s="110">
        <f>IF('3A-Rail transport'!$AI$57="no"," ",ROUND(E4444,4))</f>
        <v>0.40100000000000002</v>
      </c>
      <c r="H4444" s="110"/>
      <c r="S4444" s="110">
        <f t="shared" si="265"/>
        <v>0.4010000000000003</v>
      </c>
      <c r="T4444" s="110">
        <f>IF('3B-Air transport'!AI$66="no"," ",ROUND(S4444,4))</f>
        <v>0.40100000000000002</v>
      </c>
      <c r="U4444" s="110">
        <f>IF('3B-Air transport'!AI$67="no"," ",ROUND(S4444,4))</f>
        <v>0.40100000000000002</v>
      </c>
      <c r="V4444" s="110">
        <f>IF('3B-Air transport'!AI$68="no"," ",ROUND(S4444,4))</f>
        <v>0.40100000000000002</v>
      </c>
      <c r="W4444" s="110"/>
      <c r="AB4444" s="110">
        <f t="shared" si="266"/>
        <v>0.4010000000000003</v>
      </c>
      <c r="AC4444" s="110">
        <f>IF('3C-Water transport'!AI$56="no"," ",ROUND(AB4444,4))</f>
        <v>0.40100000000000002</v>
      </c>
      <c r="AD4444" s="110">
        <f>IF('3C-Water transport'!AI$57="no"," ",ROUND(AB4444,4))</f>
        <v>0.40100000000000002</v>
      </c>
      <c r="AE4444" s="110">
        <f>IF('3C-Water transport'!AI$58="no"," ",ROUND(AB4444,4))</f>
        <v>0.40100000000000002</v>
      </c>
    </row>
    <row r="4445" spans="5:31" x14ac:dyDescent="0.25">
      <c r="E4445" s="110">
        <f t="shared" si="264"/>
        <v>0.4020000000000003</v>
      </c>
      <c r="F4445" s="110">
        <f>IF('3A-Rail transport'!$AI$56="no"," ",ROUND(E4445,4))</f>
        <v>0.40200000000000002</v>
      </c>
      <c r="G4445" s="110">
        <f>IF('3A-Rail transport'!$AI$57="no"," ",ROUND(E4445,4))</f>
        <v>0.40200000000000002</v>
      </c>
      <c r="H4445" s="110"/>
      <c r="S4445" s="110">
        <f t="shared" si="265"/>
        <v>0.4020000000000003</v>
      </c>
      <c r="T4445" s="110">
        <f>IF('3B-Air transport'!AI$66="no"," ",ROUND(S4445,4))</f>
        <v>0.40200000000000002</v>
      </c>
      <c r="U4445" s="110">
        <f>IF('3B-Air transport'!AI$67="no"," ",ROUND(S4445,4))</f>
        <v>0.40200000000000002</v>
      </c>
      <c r="V4445" s="110">
        <f>IF('3B-Air transport'!AI$68="no"," ",ROUND(S4445,4))</f>
        <v>0.40200000000000002</v>
      </c>
      <c r="W4445" s="110"/>
      <c r="AB4445" s="110">
        <f t="shared" si="266"/>
        <v>0.4020000000000003</v>
      </c>
      <c r="AC4445" s="110">
        <f>IF('3C-Water transport'!AI$56="no"," ",ROUND(AB4445,4))</f>
        <v>0.40200000000000002</v>
      </c>
      <c r="AD4445" s="110">
        <f>IF('3C-Water transport'!AI$57="no"," ",ROUND(AB4445,4))</f>
        <v>0.40200000000000002</v>
      </c>
      <c r="AE4445" s="110">
        <f>IF('3C-Water transport'!AI$58="no"," ",ROUND(AB4445,4))</f>
        <v>0.40200000000000002</v>
      </c>
    </row>
    <row r="4446" spans="5:31" x14ac:dyDescent="0.25">
      <c r="E4446" s="110">
        <f t="shared" si="264"/>
        <v>0.4030000000000003</v>
      </c>
      <c r="F4446" s="110">
        <f>IF('3A-Rail transport'!$AI$56="no"," ",ROUND(E4446,4))</f>
        <v>0.40300000000000002</v>
      </c>
      <c r="G4446" s="110">
        <f>IF('3A-Rail transport'!$AI$57="no"," ",ROUND(E4446,4))</f>
        <v>0.40300000000000002</v>
      </c>
      <c r="H4446" s="110"/>
      <c r="S4446" s="110">
        <f t="shared" si="265"/>
        <v>0.4030000000000003</v>
      </c>
      <c r="T4446" s="110">
        <f>IF('3B-Air transport'!AI$66="no"," ",ROUND(S4446,4))</f>
        <v>0.40300000000000002</v>
      </c>
      <c r="U4446" s="110">
        <f>IF('3B-Air transport'!AI$67="no"," ",ROUND(S4446,4))</f>
        <v>0.40300000000000002</v>
      </c>
      <c r="V4446" s="110">
        <f>IF('3B-Air transport'!AI$68="no"," ",ROUND(S4446,4))</f>
        <v>0.40300000000000002</v>
      </c>
      <c r="W4446" s="110"/>
      <c r="AB4446" s="110">
        <f t="shared" si="266"/>
        <v>0.4030000000000003</v>
      </c>
      <c r="AC4446" s="110">
        <f>IF('3C-Water transport'!AI$56="no"," ",ROUND(AB4446,4))</f>
        <v>0.40300000000000002</v>
      </c>
      <c r="AD4446" s="110">
        <f>IF('3C-Water transport'!AI$57="no"," ",ROUND(AB4446,4))</f>
        <v>0.40300000000000002</v>
      </c>
      <c r="AE4446" s="110">
        <f>IF('3C-Water transport'!AI$58="no"," ",ROUND(AB4446,4))</f>
        <v>0.40300000000000002</v>
      </c>
    </row>
    <row r="4447" spans="5:31" x14ac:dyDescent="0.25">
      <c r="E4447" s="110">
        <f t="shared" si="264"/>
        <v>0.4040000000000003</v>
      </c>
      <c r="F4447" s="110">
        <f>IF('3A-Rail transport'!$AI$56="no"," ",ROUND(E4447,4))</f>
        <v>0.40400000000000003</v>
      </c>
      <c r="G4447" s="110">
        <f>IF('3A-Rail transport'!$AI$57="no"," ",ROUND(E4447,4))</f>
        <v>0.40400000000000003</v>
      </c>
      <c r="H4447" s="110"/>
      <c r="S4447" s="110">
        <f t="shared" si="265"/>
        <v>0.4040000000000003</v>
      </c>
      <c r="T4447" s="110">
        <f>IF('3B-Air transport'!AI$66="no"," ",ROUND(S4447,4))</f>
        <v>0.40400000000000003</v>
      </c>
      <c r="U4447" s="110">
        <f>IF('3B-Air transport'!AI$67="no"," ",ROUND(S4447,4))</f>
        <v>0.40400000000000003</v>
      </c>
      <c r="V4447" s="110">
        <f>IF('3B-Air transport'!AI$68="no"," ",ROUND(S4447,4))</f>
        <v>0.40400000000000003</v>
      </c>
      <c r="W4447" s="110"/>
      <c r="AB4447" s="110">
        <f t="shared" si="266"/>
        <v>0.4040000000000003</v>
      </c>
      <c r="AC4447" s="110">
        <f>IF('3C-Water transport'!AI$56="no"," ",ROUND(AB4447,4))</f>
        <v>0.40400000000000003</v>
      </c>
      <c r="AD4447" s="110">
        <f>IF('3C-Water transport'!AI$57="no"," ",ROUND(AB4447,4))</f>
        <v>0.40400000000000003</v>
      </c>
      <c r="AE4447" s="110">
        <f>IF('3C-Water transport'!AI$58="no"," ",ROUND(AB4447,4))</f>
        <v>0.40400000000000003</v>
      </c>
    </row>
    <row r="4448" spans="5:31" x14ac:dyDescent="0.25">
      <c r="E4448" s="110">
        <f t="shared" si="264"/>
        <v>0.4050000000000003</v>
      </c>
      <c r="F4448" s="110">
        <f>IF('3A-Rail transport'!$AI$56="no"," ",ROUND(E4448,4))</f>
        <v>0.40500000000000003</v>
      </c>
      <c r="G4448" s="110">
        <f>IF('3A-Rail transport'!$AI$57="no"," ",ROUND(E4448,4))</f>
        <v>0.40500000000000003</v>
      </c>
      <c r="H4448" s="110"/>
      <c r="S4448" s="110">
        <f t="shared" si="265"/>
        <v>0.4050000000000003</v>
      </c>
      <c r="T4448" s="110">
        <f>IF('3B-Air transport'!AI$66="no"," ",ROUND(S4448,4))</f>
        <v>0.40500000000000003</v>
      </c>
      <c r="U4448" s="110">
        <f>IF('3B-Air transport'!AI$67="no"," ",ROUND(S4448,4))</f>
        <v>0.40500000000000003</v>
      </c>
      <c r="V4448" s="110">
        <f>IF('3B-Air transport'!AI$68="no"," ",ROUND(S4448,4))</f>
        <v>0.40500000000000003</v>
      </c>
      <c r="W4448" s="110"/>
      <c r="AB4448" s="110">
        <f t="shared" si="266"/>
        <v>0.4050000000000003</v>
      </c>
      <c r="AC4448" s="110">
        <f>IF('3C-Water transport'!AI$56="no"," ",ROUND(AB4448,4))</f>
        <v>0.40500000000000003</v>
      </c>
      <c r="AD4448" s="110">
        <f>IF('3C-Water transport'!AI$57="no"," ",ROUND(AB4448,4))</f>
        <v>0.40500000000000003</v>
      </c>
      <c r="AE4448" s="110">
        <f>IF('3C-Water transport'!AI$58="no"," ",ROUND(AB4448,4))</f>
        <v>0.40500000000000003</v>
      </c>
    </row>
    <row r="4449" spans="5:31" x14ac:dyDescent="0.25">
      <c r="E4449" s="110">
        <f t="shared" si="264"/>
        <v>0.40600000000000031</v>
      </c>
      <c r="F4449" s="110">
        <f>IF('3A-Rail transport'!$AI$56="no"," ",ROUND(E4449,4))</f>
        <v>0.40600000000000003</v>
      </c>
      <c r="G4449" s="110">
        <f>IF('3A-Rail transport'!$AI$57="no"," ",ROUND(E4449,4))</f>
        <v>0.40600000000000003</v>
      </c>
      <c r="H4449" s="110"/>
      <c r="S4449" s="110">
        <f t="shared" si="265"/>
        <v>0.40600000000000031</v>
      </c>
      <c r="T4449" s="110">
        <f>IF('3B-Air transport'!AI$66="no"," ",ROUND(S4449,4))</f>
        <v>0.40600000000000003</v>
      </c>
      <c r="U4449" s="110">
        <f>IF('3B-Air transport'!AI$67="no"," ",ROUND(S4449,4))</f>
        <v>0.40600000000000003</v>
      </c>
      <c r="V4449" s="110">
        <f>IF('3B-Air transport'!AI$68="no"," ",ROUND(S4449,4))</f>
        <v>0.40600000000000003</v>
      </c>
      <c r="W4449" s="110"/>
      <c r="AB4449" s="110">
        <f t="shared" si="266"/>
        <v>0.40600000000000031</v>
      </c>
      <c r="AC4449" s="110">
        <f>IF('3C-Water transport'!AI$56="no"," ",ROUND(AB4449,4))</f>
        <v>0.40600000000000003</v>
      </c>
      <c r="AD4449" s="110">
        <f>IF('3C-Water transport'!AI$57="no"," ",ROUND(AB4449,4))</f>
        <v>0.40600000000000003</v>
      </c>
      <c r="AE4449" s="110">
        <f>IF('3C-Water transport'!AI$58="no"," ",ROUND(AB4449,4))</f>
        <v>0.40600000000000003</v>
      </c>
    </row>
    <row r="4450" spans="5:31" x14ac:dyDescent="0.25">
      <c r="E4450" s="110">
        <f t="shared" si="264"/>
        <v>0.40700000000000031</v>
      </c>
      <c r="F4450" s="110">
        <f>IF('3A-Rail transport'!$AI$56="no"," ",ROUND(E4450,4))</f>
        <v>0.40699999999999997</v>
      </c>
      <c r="G4450" s="110">
        <f>IF('3A-Rail transport'!$AI$57="no"," ",ROUND(E4450,4))</f>
        <v>0.40699999999999997</v>
      </c>
      <c r="H4450" s="110"/>
      <c r="S4450" s="110">
        <f t="shared" si="265"/>
        <v>0.40700000000000031</v>
      </c>
      <c r="T4450" s="110">
        <f>IF('3B-Air transport'!AI$66="no"," ",ROUND(S4450,4))</f>
        <v>0.40699999999999997</v>
      </c>
      <c r="U4450" s="110">
        <f>IF('3B-Air transport'!AI$67="no"," ",ROUND(S4450,4))</f>
        <v>0.40699999999999997</v>
      </c>
      <c r="V4450" s="110">
        <f>IF('3B-Air transport'!AI$68="no"," ",ROUND(S4450,4))</f>
        <v>0.40699999999999997</v>
      </c>
      <c r="W4450" s="110"/>
      <c r="AB4450" s="110">
        <f t="shared" si="266"/>
        <v>0.40700000000000031</v>
      </c>
      <c r="AC4450" s="110">
        <f>IF('3C-Water transport'!AI$56="no"," ",ROUND(AB4450,4))</f>
        <v>0.40699999999999997</v>
      </c>
      <c r="AD4450" s="110">
        <f>IF('3C-Water transport'!AI$57="no"," ",ROUND(AB4450,4))</f>
        <v>0.40699999999999997</v>
      </c>
      <c r="AE4450" s="110">
        <f>IF('3C-Water transport'!AI$58="no"," ",ROUND(AB4450,4))</f>
        <v>0.40699999999999997</v>
      </c>
    </row>
    <row r="4451" spans="5:31" x14ac:dyDescent="0.25">
      <c r="E4451" s="110">
        <f t="shared" si="264"/>
        <v>0.40800000000000031</v>
      </c>
      <c r="F4451" s="110">
        <f>IF('3A-Rail transport'!$AI$56="no"," ",ROUND(E4451,4))</f>
        <v>0.40799999999999997</v>
      </c>
      <c r="G4451" s="110">
        <f>IF('3A-Rail transport'!$AI$57="no"," ",ROUND(E4451,4))</f>
        <v>0.40799999999999997</v>
      </c>
      <c r="H4451" s="110"/>
      <c r="S4451" s="110">
        <f t="shared" si="265"/>
        <v>0.40800000000000031</v>
      </c>
      <c r="T4451" s="110">
        <f>IF('3B-Air transport'!AI$66="no"," ",ROUND(S4451,4))</f>
        <v>0.40799999999999997</v>
      </c>
      <c r="U4451" s="110">
        <f>IF('3B-Air transport'!AI$67="no"," ",ROUND(S4451,4))</f>
        <v>0.40799999999999997</v>
      </c>
      <c r="V4451" s="110">
        <f>IF('3B-Air transport'!AI$68="no"," ",ROUND(S4451,4))</f>
        <v>0.40799999999999997</v>
      </c>
      <c r="W4451" s="110"/>
      <c r="AB4451" s="110">
        <f t="shared" si="266"/>
        <v>0.40800000000000031</v>
      </c>
      <c r="AC4451" s="110">
        <f>IF('3C-Water transport'!AI$56="no"," ",ROUND(AB4451,4))</f>
        <v>0.40799999999999997</v>
      </c>
      <c r="AD4451" s="110">
        <f>IF('3C-Water transport'!AI$57="no"," ",ROUND(AB4451,4))</f>
        <v>0.40799999999999997</v>
      </c>
      <c r="AE4451" s="110">
        <f>IF('3C-Water transport'!AI$58="no"," ",ROUND(AB4451,4))</f>
        <v>0.40799999999999997</v>
      </c>
    </row>
    <row r="4452" spans="5:31" x14ac:dyDescent="0.25">
      <c r="E4452" s="110">
        <f t="shared" si="264"/>
        <v>0.40900000000000031</v>
      </c>
      <c r="F4452" s="110">
        <f>IF('3A-Rail transport'!$AI$56="no"," ",ROUND(E4452,4))</f>
        <v>0.40899999999999997</v>
      </c>
      <c r="G4452" s="110">
        <f>IF('3A-Rail transport'!$AI$57="no"," ",ROUND(E4452,4))</f>
        <v>0.40899999999999997</v>
      </c>
      <c r="H4452" s="110"/>
      <c r="S4452" s="110">
        <f t="shared" si="265"/>
        <v>0.40900000000000031</v>
      </c>
      <c r="T4452" s="110">
        <f>IF('3B-Air transport'!AI$66="no"," ",ROUND(S4452,4))</f>
        <v>0.40899999999999997</v>
      </c>
      <c r="U4452" s="110">
        <f>IF('3B-Air transport'!AI$67="no"," ",ROUND(S4452,4))</f>
        <v>0.40899999999999997</v>
      </c>
      <c r="V4452" s="110">
        <f>IF('3B-Air transport'!AI$68="no"," ",ROUND(S4452,4))</f>
        <v>0.40899999999999997</v>
      </c>
      <c r="W4452" s="110"/>
      <c r="AB4452" s="110">
        <f t="shared" si="266"/>
        <v>0.40900000000000031</v>
      </c>
      <c r="AC4452" s="110">
        <f>IF('3C-Water transport'!AI$56="no"," ",ROUND(AB4452,4))</f>
        <v>0.40899999999999997</v>
      </c>
      <c r="AD4452" s="110">
        <f>IF('3C-Water transport'!AI$57="no"," ",ROUND(AB4452,4))</f>
        <v>0.40899999999999997</v>
      </c>
      <c r="AE4452" s="110">
        <f>IF('3C-Water transport'!AI$58="no"," ",ROUND(AB4452,4))</f>
        <v>0.40899999999999997</v>
      </c>
    </row>
    <row r="4453" spans="5:31" x14ac:dyDescent="0.25">
      <c r="E4453" s="110">
        <f t="shared" si="264"/>
        <v>0.41000000000000031</v>
      </c>
      <c r="F4453" s="110">
        <f>IF('3A-Rail transport'!$AI$56="no"," ",ROUND(E4453,4))</f>
        <v>0.41</v>
      </c>
      <c r="G4453" s="110">
        <f>IF('3A-Rail transport'!$AI$57="no"," ",ROUND(E4453,4))</f>
        <v>0.41</v>
      </c>
      <c r="H4453" s="110"/>
      <c r="S4453" s="110">
        <f t="shared" si="265"/>
        <v>0.41000000000000031</v>
      </c>
      <c r="T4453" s="110">
        <f>IF('3B-Air transport'!AI$66="no"," ",ROUND(S4453,4))</f>
        <v>0.41</v>
      </c>
      <c r="U4453" s="110">
        <f>IF('3B-Air transport'!AI$67="no"," ",ROUND(S4453,4))</f>
        <v>0.41</v>
      </c>
      <c r="V4453" s="110">
        <f>IF('3B-Air transport'!AI$68="no"," ",ROUND(S4453,4))</f>
        <v>0.41</v>
      </c>
      <c r="W4453" s="110"/>
      <c r="AB4453" s="110">
        <f t="shared" si="266"/>
        <v>0.41000000000000031</v>
      </c>
      <c r="AC4453" s="110">
        <f>IF('3C-Water transport'!AI$56="no"," ",ROUND(AB4453,4))</f>
        <v>0.41</v>
      </c>
      <c r="AD4453" s="110">
        <f>IF('3C-Water transport'!AI$57="no"," ",ROUND(AB4453,4))</f>
        <v>0.41</v>
      </c>
      <c r="AE4453" s="110">
        <f>IF('3C-Water transport'!AI$58="no"," ",ROUND(AB4453,4))</f>
        <v>0.41</v>
      </c>
    </row>
    <row r="4454" spans="5:31" x14ac:dyDescent="0.25">
      <c r="E4454" s="110">
        <f t="shared" si="264"/>
        <v>0.41100000000000031</v>
      </c>
      <c r="F4454" s="110">
        <f>IF('3A-Rail transport'!$AI$56="no"," ",ROUND(E4454,4))</f>
        <v>0.41099999999999998</v>
      </c>
      <c r="G4454" s="110">
        <f>IF('3A-Rail transport'!$AI$57="no"," ",ROUND(E4454,4))</f>
        <v>0.41099999999999998</v>
      </c>
      <c r="H4454" s="110"/>
      <c r="S4454" s="110">
        <f t="shared" si="265"/>
        <v>0.41100000000000031</v>
      </c>
      <c r="T4454" s="110">
        <f>IF('3B-Air transport'!AI$66="no"," ",ROUND(S4454,4))</f>
        <v>0.41099999999999998</v>
      </c>
      <c r="U4454" s="110">
        <f>IF('3B-Air transport'!AI$67="no"," ",ROUND(S4454,4))</f>
        <v>0.41099999999999998</v>
      </c>
      <c r="V4454" s="110">
        <f>IF('3B-Air transport'!AI$68="no"," ",ROUND(S4454,4))</f>
        <v>0.41099999999999998</v>
      </c>
      <c r="W4454" s="110"/>
      <c r="AB4454" s="110">
        <f t="shared" si="266"/>
        <v>0.41100000000000031</v>
      </c>
      <c r="AC4454" s="110">
        <f>IF('3C-Water transport'!AI$56="no"," ",ROUND(AB4454,4))</f>
        <v>0.41099999999999998</v>
      </c>
      <c r="AD4454" s="110">
        <f>IF('3C-Water transport'!AI$57="no"," ",ROUND(AB4454,4))</f>
        <v>0.41099999999999998</v>
      </c>
      <c r="AE4454" s="110">
        <f>IF('3C-Water transport'!AI$58="no"," ",ROUND(AB4454,4))</f>
        <v>0.41099999999999998</v>
      </c>
    </row>
    <row r="4455" spans="5:31" x14ac:dyDescent="0.25">
      <c r="E4455" s="110">
        <f t="shared" si="264"/>
        <v>0.41200000000000031</v>
      </c>
      <c r="F4455" s="110">
        <f>IF('3A-Rail transport'!$AI$56="no"," ",ROUND(E4455,4))</f>
        <v>0.41199999999999998</v>
      </c>
      <c r="G4455" s="110">
        <f>IF('3A-Rail transport'!$AI$57="no"," ",ROUND(E4455,4))</f>
        <v>0.41199999999999998</v>
      </c>
      <c r="H4455" s="110"/>
      <c r="S4455" s="110">
        <f t="shared" si="265"/>
        <v>0.41200000000000031</v>
      </c>
      <c r="T4455" s="110">
        <f>IF('3B-Air transport'!AI$66="no"," ",ROUND(S4455,4))</f>
        <v>0.41199999999999998</v>
      </c>
      <c r="U4455" s="110">
        <f>IF('3B-Air transport'!AI$67="no"," ",ROUND(S4455,4))</f>
        <v>0.41199999999999998</v>
      </c>
      <c r="V4455" s="110">
        <f>IF('3B-Air transport'!AI$68="no"," ",ROUND(S4455,4))</f>
        <v>0.41199999999999998</v>
      </c>
      <c r="W4455" s="110"/>
      <c r="AB4455" s="110">
        <f t="shared" si="266"/>
        <v>0.41200000000000031</v>
      </c>
      <c r="AC4455" s="110">
        <f>IF('3C-Water transport'!AI$56="no"," ",ROUND(AB4455,4))</f>
        <v>0.41199999999999998</v>
      </c>
      <c r="AD4455" s="110">
        <f>IF('3C-Water transport'!AI$57="no"," ",ROUND(AB4455,4))</f>
        <v>0.41199999999999998</v>
      </c>
      <c r="AE4455" s="110">
        <f>IF('3C-Water transport'!AI$58="no"," ",ROUND(AB4455,4))</f>
        <v>0.41199999999999998</v>
      </c>
    </row>
    <row r="4456" spans="5:31" x14ac:dyDescent="0.25">
      <c r="E4456" s="110">
        <f t="shared" si="264"/>
        <v>0.41300000000000031</v>
      </c>
      <c r="F4456" s="110">
        <f>IF('3A-Rail transport'!$AI$56="no"," ",ROUND(E4456,4))</f>
        <v>0.41299999999999998</v>
      </c>
      <c r="G4456" s="110">
        <f>IF('3A-Rail transport'!$AI$57="no"," ",ROUND(E4456,4))</f>
        <v>0.41299999999999998</v>
      </c>
      <c r="H4456" s="110"/>
      <c r="S4456" s="110">
        <f t="shared" si="265"/>
        <v>0.41300000000000031</v>
      </c>
      <c r="T4456" s="110">
        <f>IF('3B-Air transport'!AI$66="no"," ",ROUND(S4456,4))</f>
        <v>0.41299999999999998</v>
      </c>
      <c r="U4456" s="110">
        <f>IF('3B-Air transport'!AI$67="no"," ",ROUND(S4456,4))</f>
        <v>0.41299999999999998</v>
      </c>
      <c r="V4456" s="110">
        <f>IF('3B-Air transport'!AI$68="no"," ",ROUND(S4456,4))</f>
        <v>0.41299999999999998</v>
      </c>
      <c r="W4456" s="110"/>
      <c r="AB4456" s="110">
        <f t="shared" si="266"/>
        <v>0.41300000000000031</v>
      </c>
      <c r="AC4456" s="110">
        <f>IF('3C-Water transport'!AI$56="no"," ",ROUND(AB4456,4))</f>
        <v>0.41299999999999998</v>
      </c>
      <c r="AD4456" s="110">
        <f>IF('3C-Water transport'!AI$57="no"," ",ROUND(AB4456,4))</f>
        <v>0.41299999999999998</v>
      </c>
      <c r="AE4456" s="110">
        <f>IF('3C-Water transport'!AI$58="no"," ",ROUND(AB4456,4))</f>
        <v>0.41299999999999998</v>
      </c>
    </row>
    <row r="4457" spans="5:31" x14ac:dyDescent="0.25">
      <c r="E4457" s="110">
        <f t="shared" si="264"/>
        <v>0.41400000000000031</v>
      </c>
      <c r="F4457" s="110">
        <f>IF('3A-Rail transport'!$AI$56="no"," ",ROUND(E4457,4))</f>
        <v>0.41399999999999998</v>
      </c>
      <c r="G4457" s="110">
        <f>IF('3A-Rail transport'!$AI$57="no"," ",ROUND(E4457,4))</f>
        <v>0.41399999999999998</v>
      </c>
      <c r="H4457" s="110"/>
      <c r="S4457" s="110">
        <f t="shared" si="265"/>
        <v>0.41400000000000031</v>
      </c>
      <c r="T4457" s="110">
        <f>IF('3B-Air transport'!AI$66="no"," ",ROUND(S4457,4))</f>
        <v>0.41399999999999998</v>
      </c>
      <c r="U4457" s="110">
        <f>IF('3B-Air transport'!AI$67="no"," ",ROUND(S4457,4))</f>
        <v>0.41399999999999998</v>
      </c>
      <c r="V4457" s="110">
        <f>IF('3B-Air transport'!AI$68="no"," ",ROUND(S4457,4))</f>
        <v>0.41399999999999998</v>
      </c>
      <c r="W4457" s="110"/>
      <c r="AB4457" s="110">
        <f t="shared" si="266"/>
        <v>0.41400000000000031</v>
      </c>
      <c r="AC4457" s="110">
        <f>IF('3C-Water transport'!AI$56="no"," ",ROUND(AB4457,4))</f>
        <v>0.41399999999999998</v>
      </c>
      <c r="AD4457" s="110">
        <f>IF('3C-Water transport'!AI$57="no"," ",ROUND(AB4457,4))</f>
        <v>0.41399999999999998</v>
      </c>
      <c r="AE4457" s="110">
        <f>IF('3C-Water transport'!AI$58="no"," ",ROUND(AB4457,4))</f>
        <v>0.41399999999999998</v>
      </c>
    </row>
    <row r="4458" spans="5:31" x14ac:dyDescent="0.25">
      <c r="E4458" s="110">
        <f t="shared" si="264"/>
        <v>0.41500000000000031</v>
      </c>
      <c r="F4458" s="110">
        <f>IF('3A-Rail transport'!$AI$56="no"," ",ROUND(E4458,4))</f>
        <v>0.41499999999999998</v>
      </c>
      <c r="G4458" s="110">
        <f>IF('3A-Rail transport'!$AI$57="no"," ",ROUND(E4458,4))</f>
        <v>0.41499999999999998</v>
      </c>
      <c r="H4458" s="110"/>
      <c r="S4458" s="110">
        <f t="shared" si="265"/>
        <v>0.41500000000000031</v>
      </c>
      <c r="T4458" s="110">
        <f>IF('3B-Air transport'!AI$66="no"," ",ROUND(S4458,4))</f>
        <v>0.41499999999999998</v>
      </c>
      <c r="U4458" s="110">
        <f>IF('3B-Air transport'!AI$67="no"," ",ROUND(S4458,4))</f>
        <v>0.41499999999999998</v>
      </c>
      <c r="V4458" s="110">
        <f>IF('3B-Air transport'!AI$68="no"," ",ROUND(S4458,4))</f>
        <v>0.41499999999999998</v>
      </c>
      <c r="W4458" s="110"/>
      <c r="AB4458" s="110">
        <f t="shared" si="266"/>
        <v>0.41500000000000031</v>
      </c>
      <c r="AC4458" s="110">
        <f>IF('3C-Water transport'!AI$56="no"," ",ROUND(AB4458,4))</f>
        <v>0.41499999999999998</v>
      </c>
      <c r="AD4458" s="110">
        <f>IF('3C-Water transport'!AI$57="no"," ",ROUND(AB4458,4))</f>
        <v>0.41499999999999998</v>
      </c>
      <c r="AE4458" s="110">
        <f>IF('3C-Water transport'!AI$58="no"," ",ROUND(AB4458,4))</f>
        <v>0.41499999999999998</v>
      </c>
    </row>
    <row r="4459" spans="5:31" x14ac:dyDescent="0.25">
      <c r="E4459" s="110">
        <f t="shared" si="264"/>
        <v>0.41600000000000031</v>
      </c>
      <c r="F4459" s="110">
        <f>IF('3A-Rail transport'!$AI$56="no"," ",ROUND(E4459,4))</f>
        <v>0.41599999999999998</v>
      </c>
      <c r="G4459" s="110">
        <f>IF('3A-Rail transport'!$AI$57="no"," ",ROUND(E4459,4))</f>
        <v>0.41599999999999998</v>
      </c>
      <c r="H4459" s="110"/>
      <c r="S4459" s="110">
        <f t="shared" si="265"/>
        <v>0.41600000000000031</v>
      </c>
      <c r="T4459" s="110">
        <f>IF('3B-Air transport'!AI$66="no"," ",ROUND(S4459,4))</f>
        <v>0.41599999999999998</v>
      </c>
      <c r="U4459" s="110">
        <f>IF('3B-Air transport'!AI$67="no"," ",ROUND(S4459,4))</f>
        <v>0.41599999999999998</v>
      </c>
      <c r="V4459" s="110">
        <f>IF('3B-Air transport'!AI$68="no"," ",ROUND(S4459,4))</f>
        <v>0.41599999999999998</v>
      </c>
      <c r="W4459" s="110"/>
      <c r="AB4459" s="110">
        <f t="shared" si="266"/>
        <v>0.41600000000000031</v>
      </c>
      <c r="AC4459" s="110">
        <f>IF('3C-Water transport'!AI$56="no"," ",ROUND(AB4459,4))</f>
        <v>0.41599999999999998</v>
      </c>
      <c r="AD4459" s="110">
        <f>IF('3C-Water transport'!AI$57="no"," ",ROUND(AB4459,4))</f>
        <v>0.41599999999999998</v>
      </c>
      <c r="AE4459" s="110">
        <f>IF('3C-Water transport'!AI$58="no"," ",ROUND(AB4459,4))</f>
        <v>0.41599999999999998</v>
      </c>
    </row>
    <row r="4460" spans="5:31" x14ac:dyDescent="0.25">
      <c r="E4460" s="110">
        <f t="shared" si="264"/>
        <v>0.41700000000000031</v>
      </c>
      <c r="F4460" s="110">
        <f>IF('3A-Rail transport'!$AI$56="no"," ",ROUND(E4460,4))</f>
        <v>0.41699999999999998</v>
      </c>
      <c r="G4460" s="110">
        <f>IF('3A-Rail transport'!$AI$57="no"," ",ROUND(E4460,4))</f>
        <v>0.41699999999999998</v>
      </c>
      <c r="H4460" s="110"/>
      <c r="S4460" s="110">
        <f t="shared" si="265"/>
        <v>0.41700000000000031</v>
      </c>
      <c r="T4460" s="110">
        <f>IF('3B-Air transport'!AI$66="no"," ",ROUND(S4460,4))</f>
        <v>0.41699999999999998</v>
      </c>
      <c r="U4460" s="110">
        <f>IF('3B-Air transport'!AI$67="no"," ",ROUND(S4460,4))</f>
        <v>0.41699999999999998</v>
      </c>
      <c r="V4460" s="110">
        <f>IF('3B-Air transport'!AI$68="no"," ",ROUND(S4460,4))</f>
        <v>0.41699999999999998</v>
      </c>
      <c r="W4460" s="110"/>
      <c r="AB4460" s="110">
        <f t="shared" si="266"/>
        <v>0.41700000000000031</v>
      </c>
      <c r="AC4460" s="110">
        <f>IF('3C-Water transport'!AI$56="no"," ",ROUND(AB4460,4))</f>
        <v>0.41699999999999998</v>
      </c>
      <c r="AD4460" s="110">
        <f>IF('3C-Water transport'!AI$57="no"," ",ROUND(AB4460,4))</f>
        <v>0.41699999999999998</v>
      </c>
      <c r="AE4460" s="110">
        <f>IF('3C-Water transport'!AI$58="no"," ",ROUND(AB4460,4))</f>
        <v>0.41699999999999998</v>
      </c>
    </row>
    <row r="4461" spans="5:31" x14ac:dyDescent="0.25">
      <c r="E4461" s="110">
        <f t="shared" si="264"/>
        <v>0.41800000000000032</v>
      </c>
      <c r="F4461" s="110">
        <f>IF('3A-Rail transport'!$AI$56="no"," ",ROUND(E4461,4))</f>
        <v>0.41799999999999998</v>
      </c>
      <c r="G4461" s="110">
        <f>IF('3A-Rail transport'!$AI$57="no"," ",ROUND(E4461,4))</f>
        <v>0.41799999999999998</v>
      </c>
      <c r="H4461" s="110"/>
      <c r="S4461" s="110">
        <f t="shared" si="265"/>
        <v>0.41800000000000032</v>
      </c>
      <c r="T4461" s="110">
        <f>IF('3B-Air transport'!AI$66="no"," ",ROUND(S4461,4))</f>
        <v>0.41799999999999998</v>
      </c>
      <c r="U4461" s="110">
        <f>IF('3B-Air transport'!AI$67="no"," ",ROUND(S4461,4))</f>
        <v>0.41799999999999998</v>
      </c>
      <c r="V4461" s="110">
        <f>IF('3B-Air transport'!AI$68="no"," ",ROUND(S4461,4))</f>
        <v>0.41799999999999998</v>
      </c>
      <c r="W4461" s="110"/>
      <c r="AB4461" s="110">
        <f t="shared" si="266"/>
        <v>0.41800000000000032</v>
      </c>
      <c r="AC4461" s="110">
        <f>IF('3C-Water transport'!AI$56="no"," ",ROUND(AB4461,4))</f>
        <v>0.41799999999999998</v>
      </c>
      <c r="AD4461" s="110">
        <f>IF('3C-Water transport'!AI$57="no"," ",ROUND(AB4461,4))</f>
        <v>0.41799999999999998</v>
      </c>
      <c r="AE4461" s="110">
        <f>IF('3C-Water transport'!AI$58="no"," ",ROUND(AB4461,4))</f>
        <v>0.41799999999999998</v>
      </c>
    </row>
    <row r="4462" spans="5:31" x14ac:dyDescent="0.25">
      <c r="E4462" s="110">
        <f t="shared" si="264"/>
        <v>0.41900000000000032</v>
      </c>
      <c r="F4462" s="110">
        <f>IF('3A-Rail transport'!$AI$56="no"," ",ROUND(E4462,4))</f>
        <v>0.41899999999999998</v>
      </c>
      <c r="G4462" s="110">
        <f>IF('3A-Rail transport'!$AI$57="no"," ",ROUND(E4462,4))</f>
        <v>0.41899999999999998</v>
      </c>
      <c r="H4462" s="110"/>
      <c r="S4462" s="110">
        <f t="shared" si="265"/>
        <v>0.41900000000000032</v>
      </c>
      <c r="T4462" s="110">
        <f>IF('3B-Air transport'!AI$66="no"," ",ROUND(S4462,4))</f>
        <v>0.41899999999999998</v>
      </c>
      <c r="U4462" s="110">
        <f>IF('3B-Air transport'!AI$67="no"," ",ROUND(S4462,4))</f>
        <v>0.41899999999999998</v>
      </c>
      <c r="V4462" s="110">
        <f>IF('3B-Air transport'!AI$68="no"," ",ROUND(S4462,4))</f>
        <v>0.41899999999999998</v>
      </c>
      <c r="W4462" s="110"/>
      <c r="AB4462" s="110">
        <f t="shared" si="266"/>
        <v>0.41900000000000032</v>
      </c>
      <c r="AC4462" s="110">
        <f>IF('3C-Water transport'!AI$56="no"," ",ROUND(AB4462,4))</f>
        <v>0.41899999999999998</v>
      </c>
      <c r="AD4462" s="110">
        <f>IF('3C-Water transport'!AI$57="no"," ",ROUND(AB4462,4))</f>
        <v>0.41899999999999998</v>
      </c>
      <c r="AE4462" s="110">
        <f>IF('3C-Water transport'!AI$58="no"," ",ROUND(AB4462,4))</f>
        <v>0.41899999999999998</v>
      </c>
    </row>
    <row r="4463" spans="5:31" x14ac:dyDescent="0.25">
      <c r="E4463" s="110">
        <f t="shared" si="264"/>
        <v>0.42000000000000032</v>
      </c>
      <c r="F4463" s="110">
        <f>IF('3A-Rail transport'!$AI$56="no"," ",ROUND(E4463,4))</f>
        <v>0.42</v>
      </c>
      <c r="G4463" s="110">
        <f>IF('3A-Rail transport'!$AI$57="no"," ",ROUND(E4463,4))</f>
        <v>0.42</v>
      </c>
      <c r="H4463" s="110"/>
      <c r="S4463" s="110">
        <f t="shared" si="265"/>
        <v>0.42000000000000032</v>
      </c>
      <c r="T4463" s="110">
        <f>IF('3B-Air transport'!AI$66="no"," ",ROUND(S4463,4))</f>
        <v>0.42</v>
      </c>
      <c r="U4463" s="110">
        <f>IF('3B-Air transport'!AI$67="no"," ",ROUND(S4463,4))</f>
        <v>0.42</v>
      </c>
      <c r="V4463" s="110">
        <f>IF('3B-Air transport'!AI$68="no"," ",ROUND(S4463,4))</f>
        <v>0.42</v>
      </c>
      <c r="W4463" s="110"/>
      <c r="AB4463" s="110">
        <f t="shared" si="266"/>
        <v>0.42000000000000032</v>
      </c>
      <c r="AC4463" s="110">
        <f>IF('3C-Water transport'!AI$56="no"," ",ROUND(AB4463,4))</f>
        <v>0.42</v>
      </c>
      <c r="AD4463" s="110">
        <f>IF('3C-Water transport'!AI$57="no"," ",ROUND(AB4463,4))</f>
        <v>0.42</v>
      </c>
      <c r="AE4463" s="110">
        <f>IF('3C-Water transport'!AI$58="no"," ",ROUND(AB4463,4))</f>
        <v>0.42</v>
      </c>
    </row>
    <row r="4464" spans="5:31" x14ac:dyDescent="0.25">
      <c r="E4464" s="110">
        <f t="shared" si="264"/>
        <v>0.42100000000000032</v>
      </c>
      <c r="F4464" s="110">
        <f>IF('3A-Rail transport'!$AI$56="no"," ",ROUND(E4464,4))</f>
        <v>0.42099999999999999</v>
      </c>
      <c r="G4464" s="110">
        <f>IF('3A-Rail transport'!$AI$57="no"," ",ROUND(E4464,4))</f>
        <v>0.42099999999999999</v>
      </c>
      <c r="H4464" s="110"/>
      <c r="S4464" s="110">
        <f t="shared" si="265"/>
        <v>0.42100000000000032</v>
      </c>
      <c r="T4464" s="110">
        <f>IF('3B-Air transport'!AI$66="no"," ",ROUND(S4464,4))</f>
        <v>0.42099999999999999</v>
      </c>
      <c r="U4464" s="110">
        <f>IF('3B-Air transport'!AI$67="no"," ",ROUND(S4464,4))</f>
        <v>0.42099999999999999</v>
      </c>
      <c r="V4464" s="110">
        <f>IF('3B-Air transport'!AI$68="no"," ",ROUND(S4464,4))</f>
        <v>0.42099999999999999</v>
      </c>
      <c r="W4464" s="110"/>
      <c r="AB4464" s="110">
        <f t="shared" si="266"/>
        <v>0.42100000000000032</v>
      </c>
      <c r="AC4464" s="110">
        <f>IF('3C-Water transport'!AI$56="no"," ",ROUND(AB4464,4))</f>
        <v>0.42099999999999999</v>
      </c>
      <c r="AD4464" s="110">
        <f>IF('3C-Water transport'!AI$57="no"," ",ROUND(AB4464,4))</f>
        <v>0.42099999999999999</v>
      </c>
      <c r="AE4464" s="110">
        <f>IF('3C-Water transport'!AI$58="no"," ",ROUND(AB4464,4))</f>
        <v>0.42099999999999999</v>
      </c>
    </row>
    <row r="4465" spans="5:31" x14ac:dyDescent="0.25">
      <c r="E4465" s="110">
        <f t="shared" si="264"/>
        <v>0.42200000000000032</v>
      </c>
      <c r="F4465" s="110">
        <f>IF('3A-Rail transport'!$AI$56="no"," ",ROUND(E4465,4))</f>
        <v>0.42199999999999999</v>
      </c>
      <c r="G4465" s="110">
        <f>IF('3A-Rail transport'!$AI$57="no"," ",ROUND(E4465,4))</f>
        <v>0.42199999999999999</v>
      </c>
      <c r="H4465" s="110"/>
      <c r="S4465" s="110">
        <f t="shared" si="265"/>
        <v>0.42200000000000032</v>
      </c>
      <c r="T4465" s="110">
        <f>IF('3B-Air transport'!AI$66="no"," ",ROUND(S4465,4))</f>
        <v>0.42199999999999999</v>
      </c>
      <c r="U4465" s="110">
        <f>IF('3B-Air transport'!AI$67="no"," ",ROUND(S4465,4))</f>
        <v>0.42199999999999999</v>
      </c>
      <c r="V4465" s="110">
        <f>IF('3B-Air transport'!AI$68="no"," ",ROUND(S4465,4))</f>
        <v>0.42199999999999999</v>
      </c>
      <c r="W4465" s="110"/>
      <c r="AB4465" s="110">
        <f t="shared" si="266"/>
        <v>0.42200000000000032</v>
      </c>
      <c r="AC4465" s="110">
        <f>IF('3C-Water transport'!AI$56="no"," ",ROUND(AB4465,4))</f>
        <v>0.42199999999999999</v>
      </c>
      <c r="AD4465" s="110">
        <f>IF('3C-Water transport'!AI$57="no"," ",ROUND(AB4465,4))</f>
        <v>0.42199999999999999</v>
      </c>
      <c r="AE4465" s="110">
        <f>IF('3C-Water transport'!AI$58="no"," ",ROUND(AB4465,4))</f>
        <v>0.42199999999999999</v>
      </c>
    </row>
    <row r="4466" spans="5:31" x14ac:dyDescent="0.25">
      <c r="E4466" s="110">
        <f t="shared" si="264"/>
        <v>0.42300000000000032</v>
      </c>
      <c r="F4466" s="110">
        <f>IF('3A-Rail transport'!$AI$56="no"," ",ROUND(E4466,4))</f>
        <v>0.42299999999999999</v>
      </c>
      <c r="G4466" s="110">
        <f>IF('3A-Rail transport'!$AI$57="no"," ",ROUND(E4466,4))</f>
        <v>0.42299999999999999</v>
      </c>
      <c r="H4466" s="110"/>
      <c r="S4466" s="110">
        <f t="shared" si="265"/>
        <v>0.42300000000000032</v>
      </c>
      <c r="T4466" s="110">
        <f>IF('3B-Air transport'!AI$66="no"," ",ROUND(S4466,4))</f>
        <v>0.42299999999999999</v>
      </c>
      <c r="U4466" s="110">
        <f>IF('3B-Air transport'!AI$67="no"," ",ROUND(S4466,4))</f>
        <v>0.42299999999999999</v>
      </c>
      <c r="V4466" s="110">
        <f>IF('3B-Air transport'!AI$68="no"," ",ROUND(S4466,4))</f>
        <v>0.42299999999999999</v>
      </c>
      <c r="W4466" s="110"/>
      <c r="AB4466" s="110">
        <f t="shared" si="266"/>
        <v>0.42300000000000032</v>
      </c>
      <c r="AC4466" s="110">
        <f>IF('3C-Water transport'!AI$56="no"," ",ROUND(AB4466,4))</f>
        <v>0.42299999999999999</v>
      </c>
      <c r="AD4466" s="110">
        <f>IF('3C-Water transport'!AI$57="no"," ",ROUND(AB4466,4))</f>
        <v>0.42299999999999999</v>
      </c>
      <c r="AE4466" s="110">
        <f>IF('3C-Water transport'!AI$58="no"," ",ROUND(AB4466,4))</f>
        <v>0.42299999999999999</v>
      </c>
    </row>
    <row r="4467" spans="5:31" x14ac:dyDescent="0.25">
      <c r="E4467" s="110">
        <f t="shared" si="264"/>
        <v>0.42400000000000032</v>
      </c>
      <c r="F4467" s="110">
        <f>IF('3A-Rail transport'!$AI$56="no"," ",ROUND(E4467,4))</f>
        <v>0.42399999999999999</v>
      </c>
      <c r="G4467" s="110">
        <f>IF('3A-Rail transport'!$AI$57="no"," ",ROUND(E4467,4))</f>
        <v>0.42399999999999999</v>
      </c>
      <c r="H4467" s="110"/>
      <c r="S4467" s="110">
        <f t="shared" si="265"/>
        <v>0.42400000000000032</v>
      </c>
      <c r="T4467" s="110">
        <f>IF('3B-Air transport'!AI$66="no"," ",ROUND(S4467,4))</f>
        <v>0.42399999999999999</v>
      </c>
      <c r="U4467" s="110">
        <f>IF('3B-Air transport'!AI$67="no"," ",ROUND(S4467,4))</f>
        <v>0.42399999999999999</v>
      </c>
      <c r="V4467" s="110">
        <f>IF('3B-Air transport'!AI$68="no"," ",ROUND(S4467,4))</f>
        <v>0.42399999999999999</v>
      </c>
      <c r="W4467" s="110"/>
      <c r="AB4467" s="110">
        <f t="shared" si="266"/>
        <v>0.42400000000000032</v>
      </c>
      <c r="AC4467" s="110">
        <f>IF('3C-Water transport'!AI$56="no"," ",ROUND(AB4467,4))</f>
        <v>0.42399999999999999</v>
      </c>
      <c r="AD4467" s="110">
        <f>IF('3C-Water transport'!AI$57="no"," ",ROUND(AB4467,4))</f>
        <v>0.42399999999999999</v>
      </c>
      <c r="AE4467" s="110">
        <f>IF('3C-Water transport'!AI$58="no"," ",ROUND(AB4467,4))</f>
        <v>0.42399999999999999</v>
      </c>
    </row>
    <row r="4468" spans="5:31" x14ac:dyDescent="0.25">
      <c r="E4468" s="110">
        <f t="shared" si="264"/>
        <v>0.42500000000000032</v>
      </c>
      <c r="F4468" s="110">
        <f>IF('3A-Rail transport'!$AI$56="no"," ",ROUND(E4468,4))</f>
        <v>0.42499999999999999</v>
      </c>
      <c r="G4468" s="110">
        <f>IF('3A-Rail transport'!$AI$57="no"," ",ROUND(E4468,4))</f>
        <v>0.42499999999999999</v>
      </c>
      <c r="H4468" s="110"/>
      <c r="S4468" s="110">
        <f t="shared" si="265"/>
        <v>0.42500000000000032</v>
      </c>
      <c r="T4468" s="110">
        <f>IF('3B-Air transport'!AI$66="no"," ",ROUND(S4468,4))</f>
        <v>0.42499999999999999</v>
      </c>
      <c r="U4468" s="110">
        <f>IF('3B-Air transport'!AI$67="no"," ",ROUND(S4468,4))</f>
        <v>0.42499999999999999</v>
      </c>
      <c r="V4468" s="110">
        <f>IF('3B-Air transport'!AI$68="no"," ",ROUND(S4468,4))</f>
        <v>0.42499999999999999</v>
      </c>
      <c r="W4468" s="110"/>
      <c r="AB4468" s="110">
        <f t="shared" si="266"/>
        <v>0.42500000000000032</v>
      </c>
      <c r="AC4468" s="110">
        <f>IF('3C-Water transport'!AI$56="no"," ",ROUND(AB4468,4))</f>
        <v>0.42499999999999999</v>
      </c>
      <c r="AD4468" s="110">
        <f>IF('3C-Water transport'!AI$57="no"," ",ROUND(AB4468,4))</f>
        <v>0.42499999999999999</v>
      </c>
      <c r="AE4468" s="110">
        <f>IF('3C-Water transport'!AI$58="no"," ",ROUND(AB4468,4))</f>
        <v>0.42499999999999999</v>
      </c>
    </row>
    <row r="4469" spans="5:31" x14ac:dyDescent="0.25">
      <c r="E4469" s="110">
        <f t="shared" si="264"/>
        <v>0.42600000000000032</v>
      </c>
      <c r="F4469" s="110">
        <f>IF('3A-Rail transport'!$AI$56="no"," ",ROUND(E4469,4))</f>
        <v>0.42599999999999999</v>
      </c>
      <c r="G4469" s="110">
        <f>IF('3A-Rail transport'!$AI$57="no"," ",ROUND(E4469,4))</f>
        <v>0.42599999999999999</v>
      </c>
      <c r="H4469" s="110"/>
      <c r="S4469" s="110">
        <f t="shared" si="265"/>
        <v>0.42600000000000032</v>
      </c>
      <c r="T4469" s="110">
        <f>IF('3B-Air transport'!AI$66="no"," ",ROUND(S4469,4))</f>
        <v>0.42599999999999999</v>
      </c>
      <c r="U4469" s="110">
        <f>IF('3B-Air transport'!AI$67="no"," ",ROUND(S4469,4))</f>
        <v>0.42599999999999999</v>
      </c>
      <c r="V4469" s="110">
        <f>IF('3B-Air transport'!AI$68="no"," ",ROUND(S4469,4))</f>
        <v>0.42599999999999999</v>
      </c>
      <c r="W4469" s="110"/>
      <c r="AB4469" s="110">
        <f t="shared" si="266"/>
        <v>0.42600000000000032</v>
      </c>
      <c r="AC4469" s="110">
        <f>IF('3C-Water transport'!AI$56="no"," ",ROUND(AB4469,4))</f>
        <v>0.42599999999999999</v>
      </c>
      <c r="AD4469" s="110">
        <f>IF('3C-Water transport'!AI$57="no"," ",ROUND(AB4469,4))</f>
        <v>0.42599999999999999</v>
      </c>
      <c r="AE4469" s="110">
        <f>IF('3C-Water transport'!AI$58="no"," ",ROUND(AB4469,4))</f>
        <v>0.42599999999999999</v>
      </c>
    </row>
    <row r="4470" spans="5:31" x14ac:dyDescent="0.25">
      <c r="E4470" s="110">
        <f t="shared" si="264"/>
        <v>0.42700000000000032</v>
      </c>
      <c r="F4470" s="110">
        <f>IF('3A-Rail transport'!$AI$56="no"," ",ROUND(E4470,4))</f>
        <v>0.42699999999999999</v>
      </c>
      <c r="G4470" s="110">
        <f>IF('3A-Rail transport'!$AI$57="no"," ",ROUND(E4470,4))</f>
        <v>0.42699999999999999</v>
      </c>
      <c r="H4470" s="110"/>
      <c r="S4470" s="110">
        <f t="shared" si="265"/>
        <v>0.42700000000000032</v>
      </c>
      <c r="T4470" s="110">
        <f>IF('3B-Air transport'!AI$66="no"," ",ROUND(S4470,4))</f>
        <v>0.42699999999999999</v>
      </c>
      <c r="U4470" s="110">
        <f>IF('3B-Air transport'!AI$67="no"," ",ROUND(S4470,4))</f>
        <v>0.42699999999999999</v>
      </c>
      <c r="V4470" s="110">
        <f>IF('3B-Air transport'!AI$68="no"," ",ROUND(S4470,4))</f>
        <v>0.42699999999999999</v>
      </c>
      <c r="W4470" s="110"/>
      <c r="AB4470" s="110">
        <f t="shared" si="266"/>
        <v>0.42700000000000032</v>
      </c>
      <c r="AC4470" s="110">
        <f>IF('3C-Water transport'!AI$56="no"," ",ROUND(AB4470,4))</f>
        <v>0.42699999999999999</v>
      </c>
      <c r="AD4470" s="110">
        <f>IF('3C-Water transport'!AI$57="no"," ",ROUND(AB4470,4))</f>
        <v>0.42699999999999999</v>
      </c>
      <c r="AE4470" s="110">
        <f>IF('3C-Water transport'!AI$58="no"," ",ROUND(AB4470,4))</f>
        <v>0.42699999999999999</v>
      </c>
    </row>
    <row r="4471" spans="5:31" x14ac:dyDescent="0.25">
      <c r="E4471" s="110">
        <f t="shared" si="264"/>
        <v>0.42800000000000032</v>
      </c>
      <c r="F4471" s="110">
        <f>IF('3A-Rail transport'!$AI$56="no"," ",ROUND(E4471,4))</f>
        <v>0.42799999999999999</v>
      </c>
      <c r="G4471" s="110">
        <f>IF('3A-Rail transport'!$AI$57="no"," ",ROUND(E4471,4))</f>
        <v>0.42799999999999999</v>
      </c>
      <c r="H4471" s="110"/>
      <c r="S4471" s="110">
        <f t="shared" si="265"/>
        <v>0.42800000000000032</v>
      </c>
      <c r="T4471" s="110">
        <f>IF('3B-Air transport'!AI$66="no"," ",ROUND(S4471,4))</f>
        <v>0.42799999999999999</v>
      </c>
      <c r="U4471" s="110">
        <f>IF('3B-Air transport'!AI$67="no"," ",ROUND(S4471,4))</f>
        <v>0.42799999999999999</v>
      </c>
      <c r="V4471" s="110">
        <f>IF('3B-Air transport'!AI$68="no"," ",ROUND(S4471,4))</f>
        <v>0.42799999999999999</v>
      </c>
      <c r="W4471" s="110"/>
      <c r="AB4471" s="110">
        <f t="shared" si="266"/>
        <v>0.42800000000000032</v>
      </c>
      <c r="AC4471" s="110">
        <f>IF('3C-Water transport'!AI$56="no"," ",ROUND(AB4471,4))</f>
        <v>0.42799999999999999</v>
      </c>
      <c r="AD4471" s="110">
        <f>IF('3C-Water transport'!AI$57="no"," ",ROUND(AB4471,4))</f>
        <v>0.42799999999999999</v>
      </c>
      <c r="AE4471" s="110">
        <f>IF('3C-Water transport'!AI$58="no"," ",ROUND(AB4471,4))</f>
        <v>0.42799999999999999</v>
      </c>
    </row>
    <row r="4472" spans="5:31" x14ac:dyDescent="0.25">
      <c r="E4472" s="110">
        <f t="shared" si="264"/>
        <v>0.42900000000000033</v>
      </c>
      <c r="F4472" s="110">
        <f>IF('3A-Rail transport'!$AI$56="no"," ",ROUND(E4472,4))</f>
        <v>0.42899999999999999</v>
      </c>
      <c r="G4472" s="110">
        <f>IF('3A-Rail transport'!$AI$57="no"," ",ROUND(E4472,4))</f>
        <v>0.42899999999999999</v>
      </c>
      <c r="H4472" s="110"/>
      <c r="S4472" s="110">
        <f t="shared" si="265"/>
        <v>0.42900000000000033</v>
      </c>
      <c r="T4472" s="110">
        <f>IF('3B-Air transport'!AI$66="no"," ",ROUND(S4472,4))</f>
        <v>0.42899999999999999</v>
      </c>
      <c r="U4472" s="110">
        <f>IF('3B-Air transport'!AI$67="no"," ",ROUND(S4472,4))</f>
        <v>0.42899999999999999</v>
      </c>
      <c r="V4472" s="110">
        <f>IF('3B-Air transport'!AI$68="no"," ",ROUND(S4472,4))</f>
        <v>0.42899999999999999</v>
      </c>
      <c r="W4472" s="110"/>
      <c r="AB4472" s="110">
        <f t="shared" si="266"/>
        <v>0.42900000000000033</v>
      </c>
      <c r="AC4472" s="110">
        <f>IF('3C-Water transport'!AI$56="no"," ",ROUND(AB4472,4))</f>
        <v>0.42899999999999999</v>
      </c>
      <c r="AD4472" s="110">
        <f>IF('3C-Water transport'!AI$57="no"," ",ROUND(AB4472,4))</f>
        <v>0.42899999999999999</v>
      </c>
      <c r="AE4472" s="110">
        <f>IF('3C-Water transport'!AI$58="no"," ",ROUND(AB4472,4))</f>
        <v>0.42899999999999999</v>
      </c>
    </row>
    <row r="4473" spans="5:31" x14ac:dyDescent="0.25">
      <c r="E4473" s="110">
        <f t="shared" si="264"/>
        <v>0.43000000000000033</v>
      </c>
      <c r="F4473" s="110">
        <f>IF('3A-Rail transport'!$AI$56="no"," ",ROUND(E4473,4))</f>
        <v>0.43</v>
      </c>
      <c r="G4473" s="110">
        <f>IF('3A-Rail transport'!$AI$57="no"," ",ROUND(E4473,4))</f>
        <v>0.43</v>
      </c>
      <c r="H4473" s="110"/>
      <c r="S4473" s="110">
        <f t="shared" si="265"/>
        <v>0.43000000000000033</v>
      </c>
      <c r="T4473" s="110">
        <f>IF('3B-Air transport'!AI$66="no"," ",ROUND(S4473,4))</f>
        <v>0.43</v>
      </c>
      <c r="U4473" s="110">
        <f>IF('3B-Air transport'!AI$67="no"," ",ROUND(S4473,4))</f>
        <v>0.43</v>
      </c>
      <c r="V4473" s="110">
        <f>IF('3B-Air transport'!AI$68="no"," ",ROUND(S4473,4))</f>
        <v>0.43</v>
      </c>
      <c r="W4473" s="110"/>
      <c r="AB4473" s="110">
        <f t="shared" si="266"/>
        <v>0.43000000000000033</v>
      </c>
      <c r="AC4473" s="110">
        <f>IF('3C-Water transport'!AI$56="no"," ",ROUND(AB4473,4))</f>
        <v>0.43</v>
      </c>
      <c r="AD4473" s="110">
        <f>IF('3C-Water transport'!AI$57="no"," ",ROUND(AB4473,4))</f>
        <v>0.43</v>
      </c>
      <c r="AE4473" s="110">
        <f>IF('3C-Water transport'!AI$58="no"," ",ROUND(AB4473,4))</f>
        <v>0.43</v>
      </c>
    </row>
    <row r="4474" spans="5:31" x14ac:dyDescent="0.25">
      <c r="E4474" s="110">
        <f t="shared" si="264"/>
        <v>0.43100000000000033</v>
      </c>
      <c r="F4474" s="110">
        <f>IF('3A-Rail transport'!$AI$56="no"," ",ROUND(E4474,4))</f>
        <v>0.43099999999999999</v>
      </c>
      <c r="G4474" s="110">
        <f>IF('3A-Rail transport'!$AI$57="no"," ",ROUND(E4474,4))</f>
        <v>0.43099999999999999</v>
      </c>
      <c r="H4474" s="110"/>
      <c r="S4474" s="110">
        <f t="shared" si="265"/>
        <v>0.43100000000000033</v>
      </c>
      <c r="T4474" s="110">
        <f>IF('3B-Air transport'!AI$66="no"," ",ROUND(S4474,4))</f>
        <v>0.43099999999999999</v>
      </c>
      <c r="U4474" s="110">
        <f>IF('3B-Air transport'!AI$67="no"," ",ROUND(S4474,4))</f>
        <v>0.43099999999999999</v>
      </c>
      <c r="V4474" s="110">
        <f>IF('3B-Air transport'!AI$68="no"," ",ROUND(S4474,4))</f>
        <v>0.43099999999999999</v>
      </c>
      <c r="W4474" s="110"/>
      <c r="AB4474" s="110">
        <f t="shared" si="266"/>
        <v>0.43100000000000033</v>
      </c>
      <c r="AC4474" s="110">
        <f>IF('3C-Water transport'!AI$56="no"," ",ROUND(AB4474,4))</f>
        <v>0.43099999999999999</v>
      </c>
      <c r="AD4474" s="110">
        <f>IF('3C-Water transport'!AI$57="no"," ",ROUND(AB4474,4))</f>
        <v>0.43099999999999999</v>
      </c>
      <c r="AE4474" s="110">
        <f>IF('3C-Water transport'!AI$58="no"," ",ROUND(AB4474,4))</f>
        <v>0.43099999999999999</v>
      </c>
    </row>
    <row r="4475" spans="5:31" x14ac:dyDescent="0.25">
      <c r="E4475" s="110">
        <f t="shared" si="264"/>
        <v>0.43200000000000033</v>
      </c>
      <c r="F4475" s="110">
        <f>IF('3A-Rail transport'!$AI$56="no"," ",ROUND(E4475,4))</f>
        <v>0.432</v>
      </c>
      <c r="G4475" s="110">
        <f>IF('3A-Rail transport'!$AI$57="no"," ",ROUND(E4475,4))</f>
        <v>0.432</v>
      </c>
      <c r="H4475" s="110"/>
      <c r="S4475" s="110">
        <f t="shared" si="265"/>
        <v>0.43200000000000033</v>
      </c>
      <c r="T4475" s="110">
        <f>IF('3B-Air transport'!AI$66="no"," ",ROUND(S4475,4))</f>
        <v>0.432</v>
      </c>
      <c r="U4475" s="110">
        <f>IF('3B-Air transport'!AI$67="no"," ",ROUND(S4475,4))</f>
        <v>0.432</v>
      </c>
      <c r="V4475" s="110">
        <f>IF('3B-Air transport'!AI$68="no"," ",ROUND(S4475,4))</f>
        <v>0.432</v>
      </c>
      <c r="W4475" s="110"/>
      <c r="AB4475" s="110">
        <f t="shared" si="266"/>
        <v>0.43200000000000033</v>
      </c>
      <c r="AC4475" s="110">
        <f>IF('3C-Water transport'!AI$56="no"," ",ROUND(AB4475,4))</f>
        <v>0.432</v>
      </c>
      <c r="AD4475" s="110">
        <f>IF('3C-Water transport'!AI$57="no"," ",ROUND(AB4475,4))</f>
        <v>0.432</v>
      </c>
      <c r="AE4475" s="110">
        <f>IF('3C-Water transport'!AI$58="no"," ",ROUND(AB4475,4))</f>
        <v>0.432</v>
      </c>
    </row>
    <row r="4476" spans="5:31" x14ac:dyDescent="0.25">
      <c r="E4476" s="110">
        <f t="shared" si="264"/>
        <v>0.43300000000000033</v>
      </c>
      <c r="F4476" s="110">
        <f>IF('3A-Rail transport'!$AI$56="no"," ",ROUND(E4476,4))</f>
        <v>0.433</v>
      </c>
      <c r="G4476" s="110">
        <f>IF('3A-Rail transport'!$AI$57="no"," ",ROUND(E4476,4))</f>
        <v>0.433</v>
      </c>
      <c r="H4476" s="110"/>
      <c r="S4476" s="110">
        <f t="shared" si="265"/>
        <v>0.43300000000000033</v>
      </c>
      <c r="T4476" s="110">
        <f>IF('3B-Air transport'!AI$66="no"," ",ROUND(S4476,4))</f>
        <v>0.433</v>
      </c>
      <c r="U4476" s="110">
        <f>IF('3B-Air transport'!AI$67="no"," ",ROUND(S4476,4))</f>
        <v>0.433</v>
      </c>
      <c r="V4476" s="110">
        <f>IF('3B-Air transport'!AI$68="no"," ",ROUND(S4476,4))</f>
        <v>0.433</v>
      </c>
      <c r="W4476" s="110"/>
      <c r="AB4476" s="110">
        <f t="shared" si="266"/>
        <v>0.43300000000000033</v>
      </c>
      <c r="AC4476" s="110">
        <f>IF('3C-Water transport'!AI$56="no"," ",ROUND(AB4476,4))</f>
        <v>0.433</v>
      </c>
      <c r="AD4476" s="110">
        <f>IF('3C-Water transport'!AI$57="no"," ",ROUND(AB4476,4))</f>
        <v>0.433</v>
      </c>
      <c r="AE4476" s="110">
        <f>IF('3C-Water transport'!AI$58="no"," ",ROUND(AB4476,4))</f>
        <v>0.433</v>
      </c>
    </row>
    <row r="4477" spans="5:31" x14ac:dyDescent="0.25">
      <c r="E4477" s="110">
        <f t="shared" si="264"/>
        <v>0.43400000000000033</v>
      </c>
      <c r="F4477" s="110">
        <f>IF('3A-Rail transport'!$AI$56="no"," ",ROUND(E4477,4))</f>
        <v>0.434</v>
      </c>
      <c r="G4477" s="110">
        <f>IF('3A-Rail transport'!$AI$57="no"," ",ROUND(E4477,4))</f>
        <v>0.434</v>
      </c>
      <c r="H4477" s="110"/>
      <c r="S4477" s="110">
        <f t="shared" si="265"/>
        <v>0.43400000000000033</v>
      </c>
      <c r="T4477" s="110">
        <f>IF('3B-Air transport'!AI$66="no"," ",ROUND(S4477,4))</f>
        <v>0.434</v>
      </c>
      <c r="U4477" s="110">
        <f>IF('3B-Air transport'!AI$67="no"," ",ROUND(S4477,4))</f>
        <v>0.434</v>
      </c>
      <c r="V4477" s="110">
        <f>IF('3B-Air transport'!AI$68="no"," ",ROUND(S4477,4))</f>
        <v>0.434</v>
      </c>
      <c r="W4477" s="110"/>
      <c r="AB4477" s="110">
        <f t="shared" si="266"/>
        <v>0.43400000000000033</v>
      </c>
      <c r="AC4477" s="110">
        <f>IF('3C-Water transport'!AI$56="no"," ",ROUND(AB4477,4))</f>
        <v>0.434</v>
      </c>
      <c r="AD4477" s="110">
        <f>IF('3C-Water transport'!AI$57="no"," ",ROUND(AB4477,4))</f>
        <v>0.434</v>
      </c>
      <c r="AE4477" s="110">
        <f>IF('3C-Water transport'!AI$58="no"," ",ROUND(AB4477,4))</f>
        <v>0.434</v>
      </c>
    </row>
    <row r="4478" spans="5:31" x14ac:dyDescent="0.25">
      <c r="E4478" s="110">
        <f t="shared" si="264"/>
        <v>0.43500000000000033</v>
      </c>
      <c r="F4478" s="110">
        <f>IF('3A-Rail transport'!$AI$56="no"," ",ROUND(E4478,4))</f>
        <v>0.435</v>
      </c>
      <c r="G4478" s="110">
        <f>IF('3A-Rail transport'!$AI$57="no"," ",ROUND(E4478,4))</f>
        <v>0.435</v>
      </c>
      <c r="H4478" s="110"/>
      <c r="S4478" s="110">
        <f t="shared" si="265"/>
        <v>0.43500000000000033</v>
      </c>
      <c r="T4478" s="110">
        <f>IF('3B-Air transport'!AI$66="no"," ",ROUND(S4478,4))</f>
        <v>0.435</v>
      </c>
      <c r="U4478" s="110">
        <f>IF('3B-Air transport'!AI$67="no"," ",ROUND(S4478,4))</f>
        <v>0.435</v>
      </c>
      <c r="V4478" s="110">
        <f>IF('3B-Air transport'!AI$68="no"," ",ROUND(S4478,4))</f>
        <v>0.435</v>
      </c>
      <c r="W4478" s="110"/>
      <c r="AB4478" s="110">
        <f t="shared" si="266"/>
        <v>0.43500000000000033</v>
      </c>
      <c r="AC4478" s="110">
        <f>IF('3C-Water transport'!AI$56="no"," ",ROUND(AB4478,4))</f>
        <v>0.435</v>
      </c>
      <c r="AD4478" s="110">
        <f>IF('3C-Water transport'!AI$57="no"," ",ROUND(AB4478,4))</f>
        <v>0.435</v>
      </c>
      <c r="AE4478" s="110">
        <f>IF('3C-Water transport'!AI$58="no"," ",ROUND(AB4478,4))</f>
        <v>0.435</v>
      </c>
    </row>
    <row r="4479" spans="5:31" x14ac:dyDescent="0.25">
      <c r="E4479" s="110">
        <f t="shared" si="264"/>
        <v>0.43600000000000033</v>
      </c>
      <c r="F4479" s="110">
        <f>IF('3A-Rail transport'!$AI$56="no"," ",ROUND(E4479,4))</f>
        <v>0.436</v>
      </c>
      <c r="G4479" s="110">
        <f>IF('3A-Rail transport'!$AI$57="no"," ",ROUND(E4479,4))</f>
        <v>0.436</v>
      </c>
      <c r="H4479" s="110"/>
      <c r="S4479" s="110">
        <f t="shared" si="265"/>
        <v>0.43600000000000033</v>
      </c>
      <c r="T4479" s="110">
        <f>IF('3B-Air transport'!AI$66="no"," ",ROUND(S4479,4))</f>
        <v>0.436</v>
      </c>
      <c r="U4479" s="110">
        <f>IF('3B-Air transport'!AI$67="no"," ",ROUND(S4479,4))</f>
        <v>0.436</v>
      </c>
      <c r="V4479" s="110">
        <f>IF('3B-Air transport'!AI$68="no"," ",ROUND(S4479,4))</f>
        <v>0.436</v>
      </c>
      <c r="W4479" s="110"/>
      <c r="AB4479" s="110">
        <f t="shared" si="266"/>
        <v>0.43600000000000033</v>
      </c>
      <c r="AC4479" s="110">
        <f>IF('3C-Water transport'!AI$56="no"," ",ROUND(AB4479,4))</f>
        <v>0.436</v>
      </c>
      <c r="AD4479" s="110">
        <f>IF('3C-Water transport'!AI$57="no"," ",ROUND(AB4479,4))</f>
        <v>0.436</v>
      </c>
      <c r="AE4479" s="110">
        <f>IF('3C-Water transport'!AI$58="no"," ",ROUND(AB4479,4))</f>
        <v>0.436</v>
      </c>
    </row>
    <row r="4480" spans="5:31" x14ac:dyDescent="0.25">
      <c r="E4480" s="110">
        <f t="shared" si="264"/>
        <v>0.43700000000000033</v>
      </c>
      <c r="F4480" s="110">
        <f>IF('3A-Rail transport'!$AI$56="no"," ",ROUND(E4480,4))</f>
        <v>0.437</v>
      </c>
      <c r="G4480" s="110">
        <f>IF('3A-Rail transport'!$AI$57="no"," ",ROUND(E4480,4))</f>
        <v>0.437</v>
      </c>
      <c r="H4480" s="110"/>
      <c r="S4480" s="110">
        <f t="shared" si="265"/>
        <v>0.43700000000000033</v>
      </c>
      <c r="T4480" s="110">
        <f>IF('3B-Air transport'!AI$66="no"," ",ROUND(S4480,4))</f>
        <v>0.437</v>
      </c>
      <c r="U4480" s="110">
        <f>IF('3B-Air transport'!AI$67="no"," ",ROUND(S4480,4))</f>
        <v>0.437</v>
      </c>
      <c r="V4480" s="110">
        <f>IF('3B-Air transport'!AI$68="no"," ",ROUND(S4480,4))</f>
        <v>0.437</v>
      </c>
      <c r="W4480" s="110"/>
      <c r="AB4480" s="110">
        <f t="shared" si="266"/>
        <v>0.43700000000000033</v>
      </c>
      <c r="AC4480" s="110">
        <f>IF('3C-Water transport'!AI$56="no"," ",ROUND(AB4480,4))</f>
        <v>0.437</v>
      </c>
      <c r="AD4480" s="110">
        <f>IF('3C-Water transport'!AI$57="no"," ",ROUND(AB4480,4))</f>
        <v>0.437</v>
      </c>
      <c r="AE4480" s="110">
        <f>IF('3C-Water transport'!AI$58="no"," ",ROUND(AB4480,4))</f>
        <v>0.437</v>
      </c>
    </row>
    <row r="4481" spans="5:31" x14ac:dyDescent="0.25">
      <c r="E4481" s="110">
        <f t="shared" si="264"/>
        <v>0.43800000000000033</v>
      </c>
      <c r="F4481" s="110">
        <f>IF('3A-Rail transport'!$AI$56="no"," ",ROUND(E4481,4))</f>
        <v>0.438</v>
      </c>
      <c r="G4481" s="110">
        <f>IF('3A-Rail transport'!$AI$57="no"," ",ROUND(E4481,4))</f>
        <v>0.438</v>
      </c>
      <c r="H4481" s="110"/>
      <c r="S4481" s="110">
        <f t="shared" si="265"/>
        <v>0.43800000000000033</v>
      </c>
      <c r="T4481" s="110">
        <f>IF('3B-Air transport'!AI$66="no"," ",ROUND(S4481,4))</f>
        <v>0.438</v>
      </c>
      <c r="U4481" s="110">
        <f>IF('3B-Air transport'!AI$67="no"," ",ROUND(S4481,4))</f>
        <v>0.438</v>
      </c>
      <c r="V4481" s="110">
        <f>IF('3B-Air transport'!AI$68="no"," ",ROUND(S4481,4))</f>
        <v>0.438</v>
      </c>
      <c r="W4481" s="110"/>
      <c r="AB4481" s="110">
        <f t="shared" si="266"/>
        <v>0.43800000000000033</v>
      </c>
      <c r="AC4481" s="110">
        <f>IF('3C-Water transport'!AI$56="no"," ",ROUND(AB4481,4))</f>
        <v>0.438</v>
      </c>
      <c r="AD4481" s="110">
        <f>IF('3C-Water transport'!AI$57="no"," ",ROUND(AB4481,4))</f>
        <v>0.438</v>
      </c>
      <c r="AE4481" s="110">
        <f>IF('3C-Water transport'!AI$58="no"," ",ROUND(AB4481,4))</f>
        <v>0.438</v>
      </c>
    </row>
    <row r="4482" spans="5:31" x14ac:dyDescent="0.25">
      <c r="E4482" s="110">
        <f t="shared" si="264"/>
        <v>0.43900000000000033</v>
      </c>
      <c r="F4482" s="110">
        <f>IF('3A-Rail transport'!$AI$56="no"," ",ROUND(E4482,4))</f>
        <v>0.439</v>
      </c>
      <c r="G4482" s="110">
        <f>IF('3A-Rail transport'!$AI$57="no"," ",ROUND(E4482,4))</f>
        <v>0.439</v>
      </c>
      <c r="H4482" s="110"/>
      <c r="S4482" s="110">
        <f t="shared" si="265"/>
        <v>0.43900000000000033</v>
      </c>
      <c r="T4482" s="110">
        <f>IF('3B-Air transport'!AI$66="no"," ",ROUND(S4482,4))</f>
        <v>0.439</v>
      </c>
      <c r="U4482" s="110">
        <f>IF('3B-Air transport'!AI$67="no"," ",ROUND(S4482,4))</f>
        <v>0.439</v>
      </c>
      <c r="V4482" s="110">
        <f>IF('3B-Air transport'!AI$68="no"," ",ROUND(S4482,4))</f>
        <v>0.439</v>
      </c>
      <c r="W4482" s="110"/>
      <c r="AB4482" s="110">
        <f t="shared" si="266"/>
        <v>0.43900000000000033</v>
      </c>
      <c r="AC4482" s="110">
        <f>IF('3C-Water transport'!AI$56="no"," ",ROUND(AB4482,4))</f>
        <v>0.439</v>
      </c>
      <c r="AD4482" s="110">
        <f>IF('3C-Water transport'!AI$57="no"," ",ROUND(AB4482,4))</f>
        <v>0.439</v>
      </c>
      <c r="AE4482" s="110">
        <f>IF('3C-Water transport'!AI$58="no"," ",ROUND(AB4482,4))</f>
        <v>0.439</v>
      </c>
    </row>
    <row r="4483" spans="5:31" x14ac:dyDescent="0.25">
      <c r="E4483" s="110">
        <f t="shared" si="264"/>
        <v>0.44000000000000034</v>
      </c>
      <c r="F4483" s="110">
        <f>IF('3A-Rail transport'!$AI$56="no"," ",ROUND(E4483,4))</f>
        <v>0.44</v>
      </c>
      <c r="G4483" s="110">
        <f>IF('3A-Rail transport'!$AI$57="no"," ",ROUND(E4483,4))</f>
        <v>0.44</v>
      </c>
      <c r="H4483" s="110"/>
      <c r="S4483" s="110">
        <f t="shared" si="265"/>
        <v>0.44000000000000034</v>
      </c>
      <c r="T4483" s="110">
        <f>IF('3B-Air transport'!AI$66="no"," ",ROUND(S4483,4))</f>
        <v>0.44</v>
      </c>
      <c r="U4483" s="110">
        <f>IF('3B-Air transport'!AI$67="no"," ",ROUND(S4483,4))</f>
        <v>0.44</v>
      </c>
      <c r="V4483" s="110">
        <f>IF('3B-Air transport'!AI$68="no"," ",ROUND(S4483,4))</f>
        <v>0.44</v>
      </c>
      <c r="W4483" s="110"/>
      <c r="AB4483" s="110">
        <f t="shared" si="266"/>
        <v>0.44000000000000034</v>
      </c>
      <c r="AC4483" s="110">
        <f>IF('3C-Water transport'!AI$56="no"," ",ROUND(AB4483,4))</f>
        <v>0.44</v>
      </c>
      <c r="AD4483" s="110">
        <f>IF('3C-Water transport'!AI$57="no"," ",ROUND(AB4483,4))</f>
        <v>0.44</v>
      </c>
      <c r="AE4483" s="110">
        <f>IF('3C-Water transport'!AI$58="no"," ",ROUND(AB4483,4))</f>
        <v>0.44</v>
      </c>
    </row>
    <row r="4484" spans="5:31" x14ac:dyDescent="0.25">
      <c r="E4484" s="110">
        <f t="shared" si="264"/>
        <v>0.44100000000000034</v>
      </c>
      <c r="F4484" s="110">
        <f>IF('3A-Rail transport'!$AI$56="no"," ",ROUND(E4484,4))</f>
        <v>0.441</v>
      </c>
      <c r="G4484" s="110">
        <f>IF('3A-Rail transport'!$AI$57="no"," ",ROUND(E4484,4))</f>
        <v>0.441</v>
      </c>
      <c r="H4484" s="110"/>
      <c r="S4484" s="110">
        <f t="shared" si="265"/>
        <v>0.44100000000000034</v>
      </c>
      <c r="T4484" s="110">
        <f>IF('3B-Air transport'!AI$66="no"," ",ROUND(S4484,4))</f>
        <v>0.441</v>
      </c>
      <c r="U4484" s="110">
        <f>IF('3B-Air transport'!AI$67="no"," ",ROUND(S4484,4))</f>
        <v>0.441</v>
      </c>
      <c r="V4484" s="110">
        <f>IF('3B-Air transport'!AI$68="no"," ",ROUND(S4484,4))</f>
        <v>0.441</v>
      </c>
      <c r="W4484" s="110"/>
      <c r="AB4484" s="110">
        <f t="shared" si="266"/>
        <v>0.44100000000000034</v>
      </c>
      <c r="AC4484" s="110">
        <f>IF('3C-Water transport'!AI$56="no"," ",ROUND(AB4484,4))</f>
        <v>0.441</v>
      </c>
      <c r="AD4484" s="110">
        <f>IF('3C-Water transport'!AI$57="no"," ",ROUND(AB4484,4))</f>
        <v>0.441</v>
      </c>
      <c r="AE4484" s="110">
        <f>IF('3C-Water transport'!AI$58="no"," ",ROUND(AB4484,4))</f>
        <v>0.441</v>
      </c>
    </row>
    <row r="4485" spans="5:31" x14ac:dyDescent="0.25">
      <c r="E4485" s="110">
        <f t="shared" si="264"/>
        <v>0.44200000000000034</v>
      </c>
      <c r="F4485" s="110">
        <f>IF('3A-Rail transport'!$AI$56="no"," ",ROUND(E4485,4))</f>
        <v>0.442</v>
      </c>
      <c r="G4485" s="110">
        <f>IF('3A-Rail transport'!$AI$57="no"," ",ROUND(E4485,4))</f>
        <v>0.442</v>
      </c>
      <c r="H4485" s="110"/>
      <c r="S4485" s="110">
        <f t="shared" si="265"/>
        <v>0.44200000000000034</v>
      </c>
      <c r="T4485" s="110">
        <f>IF('3B-Air transport'!AI$66="no"," ",ROUND(S4485,4))</f>
        <v>0.442</v>
      </c>
      <c r="U4485" s="110">
        <f>IF('3B-Air transport'!AI$67="no"," ",ROUND(S4485,4))</f>
        <v>0.442</v>
      </c>
      <c r="V4485" s="110">
        <f>IF('3B-Air transport'!AI$68="no"," ",ROUND(S4485,4))</f>
        <v>0.442</v>
      </c>
      <c r="W4485" s="110"/>
      <c r="AB4485" s="110">
        <f t="shared" si="266"/>
        <v>0.44200000000000034</v>
      </c>
      <c r="AC4485" s="110">
        <f>IF('3C-Water transport'!AI$56="no"," ",ROUND(AB4485,4))</f>
        <v>0.442</v>
      </c>
      <c r="AD4485" s="110">
        <f>IF('3C-Water transport'!AI$57="no"," ",ROUND(AB4485,4))</f>
        <v>0.442</v>
      </c>
      <c r="AE4485" s="110">
        <f>IF('3C-Water transport'!AI$58="no"," ",ROUND(AB4485,4))</f>
        <v>0.442</v>
      </c>
    </row>
    <row r="4486" spans="5:31" x14ac:dyDescent="0.25">
      <c r="E4486" s="110">
        <f t="shared" si="264"/>
        <v>0.44300000000000034</v>
      </c>
      <c r="F4486" s="110">
        <f>IF('3A-Rail transport'!$AI$56="no"," ",ROUND(E4486,4))</f>
        <v>0.443</v>
      </c>
      <c r="G4486" s="110">
        <f>IF('3A-Rail transport'!$AI$57="no"," ",ROUND(E4486,4))</f>
        <v>0.443</v>
      </c>
      <c r="H4486" s="110"/>
      <c r="S4486" s="110">
        <f t="shared" si="265"/>
        <v>0.44300000000000034</v>
      </c>
      <c r="T4486" s="110">
        <f>IF('3B-Air transport'!AI$66="no"," ",ROUND(S4486,4))</f>
        <v>0.443</v>
      </c>
      <c r="U4486" s="110">
        <f>IF('3B-Air transport'!AI$67="no"," ",ROUND(S4486,4))</f>
        <v>0.443</v>
      </c>
      <c r="V4486" s="110">
        <f>IF('3B-Air transport'!AI$68="no"," ",ROUND(S4486,4))</f>
        <v>0.443</v>
      </c>
      <c r="W4486" s="110"/>
      <c r="AB4486" s="110">
        <f t="shared" si="266"/>
        <v>0.44300000000000034</v>
      </c>
      <c r="AC4486" s="110">
        <f>IF('3C-Water transport'!AI$56="no"," ",ROUND(AB4486,4))</f>
        <v>0.443</v>
      </c>
      <c r="AD4486" s="110">
        <f>IF('3C-Water transport'!AI$57="no"," ",ROUND(AB4486,4))</f>
        <v>0.443</v>
      </c>
      <c r="AE4486" s="110">
        <f>IF('3C-Water transport'!AI$58="no"," ",ROUND(AB4486,4))</f>
        <v>0.443</v>
      </c>
    </row>
    <row r="4487" spans="5:31" x14ac:dyDescent="0.25">
      <c r="E4487" s="110">
        <f t="shared" si="264"/>
        <v>0.44400000000000034</v>
      </c>
      <c r="F4487" s="110">
        <f>IF('3A-Rail transport'!$AI$56="no"," ",ROUND(E4487,4))</f>
        <v>0.44400000000000001</v>
      </c>
      <c r="G4487" s="110">
        <f>IF('3A-Rail transport'!$AI$57="no"," ",ROUND(E4487,4))</f>
        <v>0.44400000000000001</v>
      </c>
      <c r="H4487" s="110"/>
      <c r="S4487" s="110">
        <f t="shared" si="265"/>
        <v>0.44400000000000034</v>
      </c>
      <c r="T4487" s="110">
        <f>IF('3B-Air transport'!AI$66="no"," ",ROUND(S4487,4))</f>
        <v>0.44400000000000001</v>
      </c>
      <c r="U4487" s="110">
        <f>IF('3B-Air transport'!AI$67="no"," ",ROUND(S4487,4))</f>
        <v>0.44400000000000001</v>
      </c>
      <c r="V4487" s="110">
        <f>IF('3B-Air transport'!AI$68="no"," ",ROUND(S4487,4))</f>
        <v>0.44400000000000001</v>
      </c>
      <c r="W4487" s="110"/>
      <c r="AB4487" s="110">
        <f t="shared" si="266"/>
        <v>0.44400000000000034</v>
      </c>
      <c r="AC4487" s="110">
        <f>IF('3C-Water transport'!AI$56="no"," ",ROUND(AB4487,4))</f>
        <v>0.44400000000000001</v>
      </c>
      <c r="AD4487" s="110">
        <f>IF('3C-Water transport'!AI$57="no"," ",ROUND(AB4487,4))</f>
        <v>0.44400000000000001</v>
      </c>
      <c r="AE4487" s="110">
        <f>IF('3C-Water transport'!AI$58="no"," ",ROUND(AB4487,4))</f>
        <v>0.44400000000000001</v>
      </c>
    </row>
    <row r="4488" spans="5:31" x14ac:dyDescent="0.25">
      <c r="E4488" s="110">
        <f t="shared" si="264"/>
        <v>0.44500000000000034</v>
      </c>
      <c r="F4488" s="110">
        <f>IF('3A-Rail transport'!$AI$56="no"," ",ROUND(E4488,4))</f>
        <v>0.44500000000000001</v>
      </c>
      <c r="G4488" s="110">
        <f>IF('3A-Rail transport'!$AI$57="no"," ",ROUND(E4488,4))</f>
        <v>0.44500000000000001</v>
      </c>
      <c r="H4488" s="110"/>
      <c r="S4488" s="110">
        <f t="shared" si="265"/>
        <v>0.44500000000000034</v>
      </c>
      <c r="T4488" s="110">
        <f>IF('3B-Air transport'!AI$66="no"," ",ROUND(S4488,4))</f>
        <v>0.44500000000000001</v>
      </c>
      <c r="U4488" s="110">
        <f>IF('3B-Air transport'!AI$67="no"," ",ROUND(S4488,4))</f>
        <v>0.44500000000000001</v>
      </c>
      <c r="V4488" s="110">
        <f>IF('3B-Air transport'!AI$68="no"," ",ROUND(S4488,4))</f>
        <v>0.44500000000000001</v>
      </c>
      <c r="W4488" s="110"/>
      <c r="AB4488" s="110">
        <f t="shared" si="266"/>
        <v>0.44500000000000034</v>
      </c>
      <c r="AC4488" s="110">
        <f>IF('3C-Water transport'!AI$56="no"," ",ROUND(AB4488,4))</f>
        <v>0.44500000000000001</v>
      </c>
      <c r="AD4488" s="110">
        <f>IF('3C-Water transport'!AI$57="no"," ",ROUND(AB4488,4))</f>
        <v>0.44500000000000001</v>
      </c>
      <c r="AE4488" s="110">
        <f>IF('3C-Water transport'!AI$58="no"," ",ROUND(AB4488,4))</f>
        <v>0.44500000000000001</v>
      </c>
    </row>
    <row r="4489" spans="5:31" x14ac:dyDescent="0.25">
      <c r="E4489" s="110">
        <f t="shared" si="264"/>
        <v>0.44600000000000034</v>
      </c>
      <c r="F4489" s="110">
        <f>IF('3A-Rail transport'!$AI$56="no"," ",ROUND(E4489,4))</f>
        <v>0.44600000000000001</v>
      </c>
      <c r="G4489" s="110">
        <f>IF('3A-Rail transport'!$AI$57="no"," ",ROUND(E4489,4))</f>
        <v>0.44600000000000001</v>
      </c>
      <c r="H4489" s="110"/>
      <c r="S4489" s="110">
        <f t="shared" si="265"/>
        <v>0.44600000000000034</v>
      </c>
      <c r="T4489" s="110">
        <f>IF('3B-Air transport'!AI$66="no"," ",ROUND(S4489,4))</f>
        <v>0.44600000000000001</v>
      </c>
      <c r="U4489" s="110">
        <f>IF('3B-Air transport'!AI$67="no"," ",ROUND(S4489,4))</f>
        <v>0.44600000000000001</v>
      </c>
      <c r="V4489" s="110">
        <f>IF('3B-Air transport'!AI$68="no"," ",ROUND(S4489,4))</f>
        <v>0.44600000000000001</v>
      </c>
      <c r="W4489" s="110"/>
      <c r="AB4489" s="110">
        <f t="shared" si="266"/>
        <v>0.44600000000000034</v>
      </c>
      <c r="AC4489" s="110">
        <f>IF('3C-Water transport'!AI$56="no"," ",ROUND(AB4489,4))</f>
        <v>0.44600000000000001</v>
      </c>
      <c r="AD4489" s="110">
        <f>IF('3C-Water transport'!AI$57="no"," ",ROUND(AB4489,4))</f>
        <v>0.44600000000000001</v>
      </c>
      <c r="AE4489" s="110">
        <f>IF('3C-Water transport'!AI$58="no"," ",ROUND(AB4489,4))</f>
        <v>0.44600000000000001</v>
      </c>
    </row>
    <row r="4490" spans="5:31" x14ac:dyDescent="0.25">
      <c r="E4490" s="110">
        <f t="shared" si="264"/>
        <v>0.44700000000000034</v>
      </c>
      <c r="F4490" s="110">
        <f>IF('3A-Rail transport'!$AI$56="no"," ",ROUND(E4490,4))</f>
        <v>0.44700000000000001</v>
      </c>
      <c r="G4490" s="110">
        <f>IF('3A-Rail transport'!$AI$57="no"," ",ROUND(E4490,4))</f>
        <v>0.44700000000000001</v>
      </c>
      <c r="H4490" s="110"/>
      <c r="S4490" s="110">
        <f t="shared" si="265"/>
        <v>0.44700000000000034</v>
      </c>
      <c r="T4490" s="110">
        <f>IF('3B-Air transport'!AI$66="no"," ",ROUND(S4490,4))</f>
        <v>0.44700000000000001</v>
      </c>
      <c r="U4490" s="110">
        <f>IF('3B-Air transport'!AI$67="no"," ",ROUND(S4490,4))</f>
        <v>0.44700000000000001</v>
      </c>
      <c r="V4490" s="110">
        <f>IF('3B-Air transport'!AI$68="no"," ",ROUND(S4490,4))</f>
        <v>0.44700000000000001</v>
      </c>
      <c r="W4490" s="110"/>
      <c r="AB4490" s="110">
        <f t="shared" si="266"/>
        <v>0.44700000000000034</v>
      </c>
      <c r="AC4490" s="110">
        <f>IF('3C-Water transport'!AI$56="no"," ",ROUND(AB4490,4))</f>
        <v>0.44700000000000001</v>
      </c>
      <c r="AD4490" s="110">
        <f>IF('3C-Water transport'!AI$57="no"," ",ROUND(AB4490,4))</f>
        <v>0.44700000000000001</v>
      </c>
      <c r="AE4490" s="110">
        <f>IF('3C-Water transport'!AI$58="no"," ",ROUND(AB4490,4))</f>
        <v>0.44700000000000001</v>
      </c>
    </row>
    <row r="4491" spans="5:31" x14ac:dyDescent="0.25">
      <c r="E4491" s="110">
        <f t="shared" si="264"/>
        <v>0.44800000000000034</v>
      </c>
      <c r="F4491" s="110">
        <f>IF('3A-Rail transport'!$AI$56="no"," ",ROUND(E4491,4))</f>
        <v>0.44800000000000001</v>
      </c>
      <c r="G4491" s="110">
        <f>IF('3A-Rail transport'!$AI$57="no"," ",ROUND(E4491,4))</f>
        <v>0.44800000000000001</v>
      </c>
      <c r="H4491" s="110"/>
      <c r="S4491" s="110">
        <f t="shared" si="265"/>
        <v>0.44800000000000034</v>
      </c>
      <c r="T4491" s="110">
        <f>IF('3B-Air transport'!AI$66="no"," ",ROUND(S4491,4))</f>
        <v>0.44800000000000001</v>
      </c>
      <c r="U4491" s="110">
        <f>IF('3B-Air transport'!AI$67="no"," ",ROUND(S4491,4))</f>
        <v>0.44800000000000001</v>
      </c>
      <c r="V4491" s="110">
        <f>IF('3B-Air transport'!AI$68="no"," ",ROUND(S4491,4))</f>
        <v>0.44800000000000001</v>
      </c>
      <c r="W4491" s="110"/>
      <c r="AB4491" s="110">
        <f t="shared" si="266"/>
        <v>0.44800000000000034</v>
      </c>
      <c r="AC4491" s="110">
        <f>IF('3C-Water transport'!AI$56="no"," ",ROUND(AB4491,4))</f>
        <v>0.44800000000000001</v>
      </c>
      <c r="AD4491" s="110">
        <f>IF('3C-Water transport'!AI$57="no"," ",ROUND(AB4491,4))</f>
        <v>0.44800000000000001</v>
      </c>
      <c r="AE4491" s="110">
        <f>IF('3C-Water transport'!AI$58="no"," ",ROUND(AB4491,4))</f>
        <v>0.44800000000000001</v>
      </c>
    </row>
    <row r="4492" spans="5:31" x14ac:dyDescent="0.25">
      <c r="E4492" s="110">
        <f t="shared" ref="E4492:E4555" si="267">E4491+0.001</f>
        <v>0.44900000000000034</v>
      </c>
      <c r="F4492" s="110">
        <f>IF('3A-Rail transport'!$AI$56="no"," ",ROUND(E4492,4))</f>
        <v>0.44900000000000001</v>
      </c>
      <c r="G4492" s="110">
        <f>IF('3A-Rail transport'!$AI$57="no"," ",ROUND(E4492,4))</f>
        <v>0.44900000000000001</v>
      </c>
      <c r="H4492" s="110"/>
      <c r="S4492" s="110">
        <f t="shared" ref="S4492:S4555" si="268">S4491+0.001</f>
        <v>0.44900000000000034</v>
      </c>
      <c r="T4492" s="110">
        <f>IF('3B-Air transport'!AI$66="no"," ",ROUND(S4492,4))</f>
        <v>0.44900000000000001</v>
      </c>
      <c r="U4492" s="110">
        <f>IF('3B-Air transport'!AI$67="no"," ",ROUND(S4492,4))</f>
        <v>0.44900000000000001</v>
      </c>
      <c r="V4492" s="110">
        <f>IF('3B-Air transport'!AI$68="no"," ",ROUND(S4492,4))</f>
        <v>0.44900000000000001</v>
      </c>
      <c r="W4492" s="110"/>
      <c r="AB4492" s="110">
        <f t="shared" ref="AB4492:AB4555" si="269">AB4491+0.001</f>
        <v>0.44900000000000034</v>
      </c>
      <c r="AC4492" s="110">
        <f>IF('3C-Water transport'!AI$56="no"," ",ROUND(AB4492,4))</f>
        <v>0.44900000000000001</v>
      </c>
      <c r="AD4492" s="110">
        <f>IF('3C-Water transport'!AI$57="no"," ",ROUND(AB4492,4))</f>
        <v>0.44900000000000001</v>
      </c>
      <c r="AE4492" s="110">
        <f>IF('3C-Water transport'!AI$58="no"," ",ROUND(AB4492,4))</f>
        <v>0.44900000000000001</v>
      </c>
    </row>
    <row r="4493" spans="5:31" x14ac:dyDescent="0.25">
      <c r="E4493" s="110">
        <f t="shared" si="267"/>
        <v>0.45000000000000034</v>
      </c>
      <c r="F4493" s="110">
        <f>IF('3A-Rail transport'!$AI$56="no"," ",ROUND(E4493,4))</f>
        <v>0.45</v>
      </c>
      <c r="G4493" s="110">
        <f>IF('3A-Rail transport'!$AI$57="no"," ",ROUND(E4493,4))</f>
        <v>0.45</v>
      </c>
      <c r="H4493" s="110"/>
      <c r="S4493" s="110">
        <f t="shared" si="268"/>
        <v>0.45000000000000034</v>
      </c>
      <c r="T4493" s="110">
        <f>IF('3B-Air transport'!AI$66="no"," ",ROUND(S4493,4))</f>
        <v>0.45</v>
      </c>
      <c r="U4493" s="110">
        <f>IF('3B-Air transport'!AI$67="no"," ",ROUND(S4493,4))</f>
        <v>0.45</v>
      </c>
      <c r="V4493" s="110">
        <f>IF('3B-Air transport'!AI$68="no"," ",ROUND(S4493,4))</f>
        <v>0.45</v>
      </c>
      <c r="W4493" s="110"/>
      <c r="AB4493" s="110">
        <f t="shared" si="269"/>
        <v>0.45000000000000034</v>
      </c>
      <c r="AC4493" s="110">
        <f>IF('3C-Water transport'!AI$56="no"," ",ROUND(AB4493,4))</f>
        <v>0.45</v>
      </c>
      <c r="AD4493" s="110">
        <f>IF('3C-Water transport'!AI$57="no"," ",ROUND(AB4493,4))</f>
        <v>0.45</v>
      </c>
      <c r="AE4493" s="110">
        <f>IF('3C-Water transport'!AI$58="no"," ",ROUND(AB4493,4))</f>
        <v>0.45</v>
      </c>
    </row>
    <row r="4494" spans="5:31" x14ac:dyDescent="0.25">
      <c r="E4494" s="110">
        <f t="shared" si="267"/>
        <v>0.45100000000000035</v>
      </c>
      <c r="F4494" s="110">
        <f>IF('3A-Rail transport'!$AI$56="no"," ",ROUND(E4494,4))</f>
        <v>0.45100000000000001</v>
      </c>
      <c r="G4494" s="110">
        <f>IF('3A-Rail transport'!$AI$57="no"," ",ROUND(E4494,4))</f>
        <v>0.45100000000000001</v>
      </c>
      <c r="H4494" s="110"/>
      <c r="S4494" s="110">
        <f t="shared" si="268"/>
        <v>0.45100000000000035</v>
      </c>
      <c r="T4494" s="110">
        <f>IF('3B-Air transport'!AI$66="no"," ",ROUND(S4494,4))</f>
        <v>0.45100000000000001</v>
      </c>
      <c r="U4494" s="110">
        <f>IF('3B-Air transport'!AI$67="no"," ",ROUND(S4494,4))</f>
        <v>0.45100000000000001</v>
      </c>
      <c r="V4494" s="110">
        <f>IF('3B-Air transport'!AI$68="no"," ",ROUND(S4494,4))</f>
        <v>0.45100000000000001</v>
      </c>
      <c r="W4494" s="110"/>
      <c r="AB4494" s="110">
        <f t="shared" si="269"/>
        <v>0.45100000000000035</v>
      </c>
      <c r="AC4494" s="110">
        <f>IF('3C-Water transport'!AI$56="no"," ",ROUND(AB4494,4))</f>
        <v>0.45100000000000001</v>
      </c>
      <c r="AD4494" s="110">
        <f>IF('3C-Water transport'!AI$57="no"," ",ROUND(AB4494,4))</f>
        <v>0.45100000000000001</v>
      </c>
      <c r="AE4494" s="110">
        <f>IF('3C-Water transport'!AI$58="no"," ",ROUND(AB4494,4))</f>
        <v>0.45100000000000001</v>
      </c>
    </row>
    <row r="4495" spans="5:31" x14ac:dyDescent="0.25">
      <c r="E4495" s="110">
        <f t="shared" si="267"/>
        <v>0.45200000000000035</v>
      </c>
      <c r="F4495" s="110">
        <f>IF('3A-Rail transport'!$AI$56="no"," ",ROUND(E4495,4))</f>
        <v>0.45200000000000001</v>
      </c>
      <c r="G4495" s="110">
        <f>IF('3A-Rail transport'!$AI$57="no"," ",ROUND(E4495,4))</f>
        <v>0.45200000000000001</v>
      </c>
      <c r="H4495" s="110"/>
      <c r="S4495" s="110">
        <f t="shared" si="268"/>
        <v>0.45200000000000035</v>
      </c>
      <c r="T4495" s="110">
        <f>IF('3B-Air transport'!AI$66="no"," ",ROUND(S4495,4))</f>
        <v>0.45200000000000001</v>
      </c>
      <c r="U4495" s="110">
        <f>IF('3B-Air transport'!AI$67="no"," ",ROUND(S4495,4))</f>
        <v>0.45200000000000001</v>
      </c>
      <c r="V4495" s="110">
        <f>IF('3B-Air transport'!AI$68="no"," ",ROUND(S4495,4))</f>
        <v>0.45200000000000001</v>
      </c>
      <c r="W4495" s="110"/>
      <c r="AB4495" s="110">
        <f t="shared" si="269"/>
        <v>0.45200000000000035</v>
      </c>
      <c r="AC4495" s="110">
        <f>IF('3C-Water transport'!AI$56="no"," ",ROUND(AB4495,4))</f>
        <v>0.45200000000000001</v>
      </c>
      <c r="AD4495" s="110">
        <f>IF('3C-Water transport'!AI$57="no"," ",ROUND(AB4495,4))</f>
        <v>0.45200000000000001</v>
      </c>
      <c r="AE4495" s="110">
        <f>IF('3C-Water transport'!AI$58="no"," ",ROUND(AB4495,4))</f>
        <v>0.45200000000000001</v>
      </c>
    </row>
    <row r="4496" spans="5:31" x14ac:dyDescent="0.25">
      <c r="E4496" s="110">
        <f t="shared" si="267"/>
        <v>0.45300000000000035</v>
      </c>
      <c r="F4496" s="110">
        <f>IF('3A-Rail transport'!$AI$56="no"," ",ROUND(E4496,4))</f>
        <v>0.45300000000000001</v>
      </c>
      <c r="G4496" s="110">
        <f>IF('3A-Rail transport'!$AI$57="no"," ",ROUND(E4496,4))</f>
        <v>0.45300000000000001</v>
      </c>
      <c r="H4496" s="110"/>
      <c r="S4496" s="110">
        <f t="shared" si="268"/>
        <v>0.45300000000000035</v>
      </c>
      <c r="T4496" s="110">
        <f>IF('3B-Air transport'!AI$66="no"," ",ROUND(S4496,4))</f>
        <v>0.45300000000000001</v>
      </c>
      <c r="U4496" s="110">
        <f>IF('3B-Air transport'!AI$67="no"," ",ROUND(S4496,4))</f>
        <v>0.45300000000000001</v>
      </c>
      <c r="V4496" s="110">
        <f>IF('3B-Air transport'!AI$68="no"," ",ROUND(S4496,4))</f>
        <v>0.45300000000000001</v>
      </c>
      <c r="W4496" s="110"/>
      <c r="AB4496" s="110">
        <f t="shared" si="269"/>
        <v>0.45300000000000035</v>
      </c>
      <c r="AC4496" s="110">
        <f>IF('3C-Water transport'!AI$56="no"," ",ROUND(AB4496,4))</f>
        <v>0.45300000000000001</v>
      </c>
      <c r="AD4496" s="110">
        <f>IF('3C-Water transport'!AI$57="no"," ",ROUND(AB4496,4))</f>
        <v>0.45300000000000001</v>
      </c>
      <c r="AE4496" s="110">
        <f>IF('3C-Water transport'!AI$58="no"," ",ROUND(AB4496,4))</f>
        <v>0.45300000000000001</v>
      </c>
    </row>
    <row r="4497" spans="5:31" x14ac:dyDescent="0.25">
      <c r="E4497" s="110">
        <f t="shared" si="267"/>
        <v>0.45400000000000035</v>
      </c>
      <c r="F4497" s="110">
        <f>IF('3A-Rail transport'!$AI$56="no"," ",ROUND(E4497,4))</f>
        <v>0.45400000000000001</v>
      </c>
      <c r="G4497" s="110">
        <f>IF('3A-Rail transport'!$AI$57="no"," ",ROUND(E4497,4))</f>
        <v>0.45400000000000001</v>
      </c>
      <c r="H4497" s="110"/>
      <c r="S4497" s="110">
        <f t="shared" si="268"/>
        <v>0.45400000000000035</v>
      </c>
      <c r="T4497" s="110">
        <f>IF('3B-Air transport'!AI$66="no"," ",ROUND(S4497,4))</f>
        <v>0.45400000000000001</v>
      </c>
      <c r="U4497" s="110">
        <f>IF('3B-Air transport'!AI$67="no"," ",ROUND(S4497,4))</f>
        <v>0.45400000000000001</v>
      </c>
      <c r="V4497" s="110">
        <f>IF('3B-Air transport'!AI$68="no"," ",ROUND(S4497,4))</f>
        <v>0.45400000000000001</v>
      </c>
      <c r="W4497" s="110"/>
      <c r="AB4497" s="110">
        <f t="shared" si="269"/>
        <v>0.45400000000000035</v>
      </c>
      <c r="AC4497" s="110">
        <f>IF('3C-Water transport'!AI$56="no"," ",ROUND(AB4497,4))</f>
        <v>0.45400000000000001</v>
      </c>
      <c r="AD4497" s="110">
        <f>IF('3C-Water transport'!AI$57="no"," ",ROUND(AB4497,4))</f>
        <v>0.45400000000000001</v>
      </c>
      <c r="AE4497" s="110">
        <f>IF('3C-Water transport'!AI$58="no"," ",ROUND(AB4497,4))</f>
        <v>0.45400000000000001</v>
      </c>
    </row>
    <row r="4498" spans="5:31" x14ac:dyDescent="0.25">
      <c r="E4498" s="110">
        <f t="shared" si="267"/>
        <v>0.45500000000000035</v>
      </c>
      <c r="F4498" s="110">
        <f>IF('3A-Rail transport'!$AI$56="no"," ",ROUND(E4498,4))</f>
        <v>0.45500000000000002</v>
      </c>
      <c r="G4498" s="110">
        <f>IF('3A-Rail transport'!$AI$57="no"," ",ROUND(E4498,4))</f>
        <v>0.45500000000000002</v>
      </c>
      <c r="H4498" s="110"/>
      <c r="S4498" s="110">
        <f t="shared" si="268"/>
        <v>0.45500000000000035</v>
      </c>
      <c r="T4498" s="110">
        <f>IF('3B-Air transport'!AI$66="no"," ",ROUND(S4498,4))</f>
        <v>0.45500000000000002</v>
      </c>
      <c r="U4498" s="110">
        <f>IF('3B-Air transport'!AI$67="no"," ",ROUND(S4498,4))</f>
        <v>0.45500000000000002</v>
      </c>
      <c r="V4498" s="110">
        <f>IF('3B-Air transport'!AI$68="no"," ",ROUND(S4498,4))</f>
        <v>0.45500000000000002</v>
      </c>
      <c r="W4498" s="110"/>
      <c r="AB4498" s="110">
        <f t="shared" si="269"/>
        <v>0.45500000000000035</v>
      </c>
      <c r="AC4498" s="110">
        <f>IF('3C-Water transport'!AI$56="no"," ",ROUND(AB4498,4))</f>
        <v>0.45500000000000002</v>
      </c>
      <c r="AD4498" s="110">
        <f>IF('3C-Water transport'!AI$57="no"," ",ROUND(AB4498,4))</f>
        <v>0.45500000000000002</v>
      </c>
      <c r="AE4498" s="110">
        <f>IF('3C-Water transport'!AI$58="no"," ",ROUND(AB4498,4))</f>
        <v>0.45500000000000002</v>
      </c>
    </row>
    <row r="4499" spans="5:31" x14ac:dyDescent="0.25">
      <c r="E4499" s="110">
        <f t="shared" si="267"/>
        <v>0.45600000000000035</v>
      </c>
      <c r="F4499" s="110">
        <f>IF('3A-Rail transport'!$AI$56="no"," ",ROUND(E4499,4))</f>
        <v>0.45600000000000002</v>
      </c>
      <c r="G4499" s="110">
        <f>IF('3A-Rail transport'!$AI$57="no"," ",ROUND(E4499,4))</f>
        <v>0.45600000000000002</v>
      </c>
      <c r="H4499" s="110"/>
      <c r="S4499" s="110">
        <f t="shared" si="268"/>
        <v>0.45600000000000035</v>
      </c>
      <c r="T4499" s="110">
        <f>IF('3B-Air transport'!AI$66="no"," ",ROUND(S4499,4))</f>
        <v>0.45600000000000002</v>
      </c>
      <c r="U4499" s="110">
        <f>IF('3B-Air transport'!AI$67="no"," ",ROUND(S4499,4))</f>
        <v>0.45600000000000002</v>
      </c>
      <c r="V4499" s="110">
        <f>IF('3B-Air transport'!AI$68="no"," ",ROUND(S4499,4))</f>
        <v>0.45600000000000002</v>
      </c>
      <c r="W4499" s="110"/>
      <c r="AB4499" s="110">
        <f t="shared" si="269"/>
        <v>0.45600000000000035</v>
      </c>
      <c r="AC4499" s="110">
        <f>IF('3C-Water transport'!AI$56="no"," ",ROUND(AB4499,4))</f>
        <v>0.45600000000000002</v>
      </c>
      <c r="AD4499" s="110">
        <f>IF('3C-Water transport'!AI$57="no"," ",ROUND(AB4499,4))</f>
        <v>0.45600000000000002</v>
      </c>
      <c r="AE4499" s="110">
        <f>IF('3C-Water transport'!AI$58="no"," ",ROUND(AB4499,4))</f>
        <v>0.45600000000000002</v>
      </c>
    </row>
    <row r="4500" spans="5:31" x14ac:dyDescent="0.25">
      <c r="E4500" s="110">
        <f t="shared" si="267"/>
        <v>0.45700000000000035</v>
      </c>
      <c r="F4500" s="110">
        <f>IF('3A-Rail transport'!$AI$56="no"," ",ROUND(E4500,4))</f>
        <v>0.45700000000000002</v>
      </c>
      <c r="G4500" s="110">
        <f>IF('3A-Rail transport'!$AI$57="no"," ",ROUND(E4500,4))</f>
        <v>0.45700000000000002</v>
      </c>
      <c r="H4500" s="110"/>
      <c r="S4500" s="110">
        <f t="shared" si="268"/>
        <v>0.45700000000000035</v>
      </c>
      <c r="T4500" s="110">
        <f>IF('3B-Air transport'!AI$66="no"," ",ROUND(S4500,4))</f>
        <v>0.45700000000000002</v>
      </c>
      <c r="U4500" s="110">
        <f>IF('3B-Air transport'!AI$67="no"," ",ROUND(S4500,4))</f>
        <v>0.45700000000000002</v>
      </c>
      <c r="V4500" s="110">
        <f>IF('3B-Air transport'!AI$68="no"," ",ROUND(S4500,4))</f>
        <v>0.45700000000000002</v>
      </c>
      <c r="W4500" s="110"/>
      <c r="AB4500" s="110">
        <f t="shared" si="269"/>
        <v>0.45700000000000035</v>
      </c>
      <c r="AC4500" s="110">
        <f>IF('3C-Water transport'!AI$56="no"," ",ROUND(AB4500,4))</f>
        <v>0.45700000000000002</v>
      </c>
      <c r="AD4500" s="110">
        <f>IF('3C-Water transport'!AI$57="no"," ",ROUND(AB4500,4))</f>
        <v>0.45700000000000002</v>
      </c>
      <c r="AE4500" s="110">
        <f>IF('3C-Water transport'!AI$58="no"," ",ROUND(AB4500,4))</f>
        <v>0.45700000000000002</v>
      </c>
    </row>
    <row r="4501" spans="5:31" x14ac:dyDescent="0.25">
      <c r="E4501" s="110">
        <f t="shared" si="267"/>
        <v>0.45800000000000035</v>
      </c>
      <c r="F4501" s="110">
        <f>IF('3A-Rail transport'!$AI$56="no"," ",ROUND(E4501,4))</f>
        <v>0.45800000000000002</v>
      </c>
      <c r="G4501" s="110">
        <f>IF('3A-Rail transport'!$AI$57="no"," ",ROUND(E4501,4))</f>
        <v>0.45800000000000002</v>
      </c>
      <c r="H4501" s="110"/>
      <c r="S4501" s="110">
        <f t="shared" si="268"/>
        <v>0.45800000000000035</v>
      </c>
      <c r="T4501" s="110">
        <f>IF('3B-Air transport'!AI$66="no"," ",ROUND(S4501,4))</f>
        <v>0.45800000000000002</v>
      </c>
      <c r="U4501" s="110">
        <f>IF('3B-Air transport'!AI$67="no"," ",ROUND(S4501,4))</f>
        <v>0.45800000000000002</v>
      </c>
      <c r="V4501" s="110">
        <f>IF('3B-Air transport'!AI$68="no"," ",ROUND(S4501,4))</f>
        <v>0.45800000000000002</v>
      </c>
      <c r="W4501" s="110"/>
      <c r="AB4501" s="110">
        <f t="shared" si="269"/>
        <v>0.45800000000000035</v>
      </c>
      <c r="AC4501" s="110">
        <f>IF('3C-Water transport'!AI$56="no"," ",ROUND(AB4501,4))</f>
        <v>0.45800000000000002</v>
      </c>
      <c r="AD4501" s="110">
        <f>IF('3C-Water transport'!AI$57="no"," ",ROUND(AB4501,4))</f>
        <v>0.45800000000000002</v>
      </c>
      <c r="AE4501" s="110">
        <f>IF('3C-Water transport'!AI$58="no"," ",ROUND(AB4501,4))</f>
        <v>0.45800000000000002</v>
      </c>
    </row>
    <row r="4502" spans="5:31" x14ac:dyDescent="0.25">
      <c r="E4502" s="110">
        <f t="shared" si="267"/>
        <v>0.45900000000000035</v>
      </c>
      <c r="F4502" s="110">
        <f>IF('3A-Rail transport'!$AI$56="no"," ",ROUND(E4502,4))</f>
        <v>0.45900000000000002</v>
      </c>
      <c r="G4502" s="110">
        <f>IF('3A-Rail transport'!$AI$57="no"," ",ROUND(E4502,4))</f>
        <v>0.45900000000000002</v>
      </c>
      <c r="H4502" s="110"/>
      <c r="S4502" s="110">
        <f t="shared" si="268"/>
        <v>0.45900000000000035</v>
      </c>
      <c r="T4502" s="110">
        <f>IF('3B-Air transport'!AI$66="no"," ",ROUND(S4502,4))</f>
        <v>0.45900000000000002</v>
      </c>
      <c r="U4502" s="110">
        <f>IF('3B-Air transport'!AI$67="no"," ",ROUND(S4502,4))</f>
        <v>0.45900000000000002</v>
      </c>
      <c r="V4502" s="110">
        <f>IF('3B-Air transport'!AI$68="no"," ",ROUND(S4502,4))</f>
        <v>0.45900000000000002</v>
      </c>
      <c r="W4502" s="110"/>
      <c r="AB4502" s="110">
        <f t="shared" si="269"/>
        <v>0.45900000000000035</v>
      </c>
      <c r="AC4502" s="110">
        <f>IF('3C-Water transport'!AI$56="no"," ",ROUND(AB4502,4))</f>
        <v>0.45900000000000002</v>
      </c>
      <c r="AD4502" s="110">
        <f>IF('3C-Water transport'!AI$57="no"," ",ROUND(AB4502,4))</f>
        <v>0.45900000000000002</v>
      </c>
      <c r="AE4502" s="110">
        <f>IF('3C-Water transport'!AI$58="no"," ",ROUND(AB4502,4))</f>
        <v>0.45900000000000002</v>
      </c>
    </row>
    <row r="4503" spans="5:31" x14ac:dyDescent="0.25">
      <c r="E4503" s="110">
        <f t="shared" si="267"/>
        <v>0.46000000000000035</v>
      </c>
      <c r="F4503" s="110">
        <f>IF('3A-Rail transport'!$AI$56="no"," ",ROUND(E4503,4))</f>
        <v>0.46</v>
      </c>
      <c r="G4503" s="110">
        <f>IF('3A-Rail transport'!$AI$57="no"," ",ROUND(E4503,4))</f>
        <v>0.46</v>
      </c>
      <c r="H4503" s="110"/>
      <c r="S4503" s="110">
        <f t="shared" si="268"/>
        <v>0.46000000000000035</v>
      </c>
      <c r="T4503" s="110">
        <f>IF('3B-Air transport'!AI$66="no"," ",ROUND(S4503,4))</f>
        <v>0.46</v>
      </c>
      <c r="U4503" s="110">
        <f>IF('3B-Air transport'!AI$67="no"," ",ROUND(S4503,4))</f>
        <v>0.46</v>
      </c>
      <c r="V4503" s="110">
        <f>IF('3B-Air transport'!AI$68="no"," ",ROUND(S4503,4))</f>
        <v>0.46</v>
      </c>
      <c r="W4503" s="110"/>
      <c r="AB4503" s="110">
        <f t="shared" si="269"/>
        <v>0.46000000000000035</v>
      </c>
      <c r="AC4503" s="110">
        <f>IF('3C-Water transport'!AI$56="no"," ",ROUND(AB4503,4))</f>
        <v>0.46</v>
      </c>
      <c r="AD4503" s="110">
        <f>IF('3C-Water transport'!AI$57="no"," ",ROUND(AB4503,4))</f>
        <v>0.46</v>
      </c>
      <c r="AE4503" s="110">
        <f>IF('3C-Water transport'!AI$58="no"," ",ROUND(AB4503,4))</f>
        <v>0.46</v>
      </c>
    </row>
    <row r="4504" spans="5:31" x14ac:dyDescent="0.25">
      <c r="E4504" s="110">
        <f t="shared" si="267"/>
        <v>0.46100000000000035</v>
      </c>
      <c r="F4504" s="110">
        <f>IF('3A-Rail transport'!$AI$56="no"," ",ROUND(E4504,4))</f>
        <v>0.46100000000000002</v>
      </c>
      <c r="G4504" s="110">
        <f>IF('3A-Rail transport'!$AI$57="no"," ",ROUND(E4504,4))</f>
        <v>0.46100000000000002</v>
      </c>
      <c r="H4504" s="110"/>
      <c r="S4504" s="110">
        <f t="shared" si="268"/>
        <v>0.46100000000000035</v>
      </c>
      <c r="T4504" s="110">
        <f>IF('3B-Air transport'!AI$66="no"," ",ROUND(S4504,4))</f>
        <v>0.46100000000000002</v>
      </c>
      <c r="U4504" s="110">
        <f>IF('3B-Air transport'!AI$67="no"," ",ROUND(S4504,4))</f>
        <v>0.46100000000000002</v>
      </c>
      <c r="V4504" s="110">
        <f>IF('3B-Air transport'!AI$68="no"," ",ROUND(S4504,4))</f>
        <v>0.46100000000000002</v>
      </c>
      <c r="W4504" s="110"/>
      <c r="AB4504" s="110">
        <f t="shared" si="269"/>
        <v>0.46100000000000035</v>
      </c>
      <c r="AC4504" s="110">
        <f>IF('3C-Water transport'!AI$56="no"," ",ROUND(AB4504,4))</f>
        <v>0.46100000000000002</v>
      </c>
      <c r="AD4504" s="110">
        <f>IF('3C-Water transport'!AI$57="no"," ",ROUND(AB4504,4))</f>
        <v>0.46100000000000002</v>
      </c>
      <c r="AE4504" s="110">
        <f>IF('3C-Water transport'!AI$58="no"," ",ROUND(AB4504,4))</f>
        <v>0.46100000000000002</v>
      </c>
    </row>
    <row r="4505" spans="5:31" x14ac:dyDescent="0.25">
      <c r="E4505" s="110">
        <f t="shared" si="267"/>
        <v>0.46200000000000035</v>
      </c>
      <c r="F4505" s="110">
        <f>IF('3A-Rail transport'!$AI$56="no"," ",ROUND(E4505,4))</f>
        <v>0.46200000000000002</v>
      </c>
      <c r="G4505" s="110">
        <f>IF('3A-Rail transport'!$AI$57="no"," ",ROUND(E4505,4))</f>
        <v>0.46200000000000002</v>
      </c>
      <c r="H4505" s="110"/>
      <c r="S4505" s="110">
        <f t="shared" si="268"/>
        <v>0.46200000000000035</v>
      </c>
      <c r="T4505" s="110">
        <f>IF('3B-Air transport'!AI$66="no"," ",ROUND(S4505,4))</f>
        <v>0.46200000000000002</v>
      </c>
      <c r="U4505" s="110">
        <f>IF('3B-Air transport'!AI$67="no"," ",ROUND(S4505,4))</f>
        <v>0.46200000000000002</v>
      </c>
      <c r="V4505" s="110">
        <f>IF('3B-Air transport'!AI$68="no"," ",ROUND(S4505,4))</f>
        <v>0.46200000000000002</v>
      </c>
      <c r="W4505" s="110"/>
      <c r="AB4505" s="110">
        <f t="shared" si="269"/>
        <v>0.46200000000000035</v>
      </c>
      <c r="AC4505" s="110">
        <f>IF('3C-Water transport'!AI$56="no"," ",ROUND(AB4505,4))</f>
        <v>0.46200000000000002</v>
      </c>
      <c r="AD4505" s="110">
        <f>IF('3C-Water transport'!AI$57="no"," ",ROUND(AB4505,4))</f>
        <v>0.46200000000000002</v>
      </c>
      <c r="AE4505" s="110">
        <f>IF('3C-Water transport'!AI$58="no"," ",ROUND(AB4505,4))</f>
        <v>0.46200000000000002</v>
      </c>
    </row>
    <row r="4506" spans="5:31" x14ac:dyDescent="0.25">
      <c r="E4506" s="110">
        <f t="shared" si="267"/>
        <v>0.46300000000000036</v>
      </c>
      <c r="F4506" s="110">
        <f>IF('3A-Rail transport'!$AI$56="no"," ",ROUND(E4506,4))</f>
        <v>0.46300000000000002</v>
      </c>
      <c r="G4506" s="110">
        <f>IF('3A-Rail transport'!$AI$57="no"," ",ROUND(E4506,4))</f>
        <v>0.46300000000000002</v>
      </c>
      <c r="H4506" s="110"/>
      <c r="S4506" s="110">
        <f t="shared" si="268"/>
        <v>0.46300000000000036</v>
      </c>
      <c r="T4506" s="110">
        <f>IF('3B-Air transport'!AI$66="no"," ",ROUND(S4506,4))</f>
        <v>0.46300000000000002</v>
      </c>
      <c r="U4506" s="110">
        <f>IF('3B-Air transport'!AI$67="no"," ",ROUND(S4506,4))</f>
        <v>0.46300000000000002</v>
      </c>
      <c r="V4506" s="110">
        <f>IF('3B-Air transport'!AI$68="no"," ",ROUND(S4506,4))</f>
        <v>0.46300000000000002</v>
      </c>
      <c r="W4506" s="110"/>
      <c r="AB4506" s="110">
        <f t="shared" si="269"/>
        <v>0.46300000000000036</v>
      </c>
      <c r="AC4506" s="110">
        <f>IF('3C-Water transport'!AI$56="no"," ",ROUND(AB4506,4))</f>
        <v>0.46300000000000002</v>
      </c>
      <c r="AD4506" s="110">
        <f>IF('3C-Water transport'!AI$57="no"," ",ROUND(AB4506,4))</f>
        <v>0.46300000000000002</v>
      </c>
      <c r="AE4506" s="110">
        <f>IF('3C-Water transport'!AI$58="no"," ",ROUND(AB4506,4))</f>
        <v>0.46300000000000002</v>
      </c>
    </row>
    <row r="4507" spans="5:31" x14ac:dyDescent="0.25">
      <c r="E4507" s="110">
        <f t="shared" si="267"/>
        <v>0.46400000000000036</v>
      </c>
      <c r="F4507" s="110">
        <f>IF('3A-Rail transport'!$AI$56="no"," ",ROUND(E4507,4))</f>
        <v>0.46400000000000002</v>
      </c>
      <c r="G4507" s="110">
        <f>IF('3A-Rail transport'!$AI$57="no"," ",ROUND(E4507,4))</f>
        <v>0.46400000000000002</v>
      </c>
      <c r="H4507" s="110"/>
      <c r="S4507" s="110">
        <f t="shared" si="268"/>
        <v>0.46400000000000036</v>
      </c>
      <c r="T4507" s="110">
        <f>IF('3B-Air transport'!AI$66="no"," ",ROUND(S4507,4))</f>
        <v>0.46400000000000002</v>
      </c>
      <c r="U4507" s="110">
        <f>IF('3B-Air transport'!AI$67="no"," ",ROUND(S4507,4))</f>
        <v>0.46400000000000002</v>
      </c>
      <c r="V4507" s="110">
        <f>IF('3B-Air transport'!AI$68="no"," ",ROUND(S4507,4))</f>
        <v>0.46400000000000002</v>
      </c>
      <c r="W4507" s="110"/>
      <c r="AB4507" s="110">
        <f t="shared" si="269"/>
        <v>0.46400000000000036</v>
      </c>
      <c r="AC4507" s="110">
        <f>IF('3C-Water transport'!AI$56="no"," ",ROUND(AB4507,4))</f>
        <v>0.46400000000000002</v>
      </c>
      <c r="AD4507" s="110">
        <f>IF('3C-Water transport'!AI$57="no"," ",ROUND(AB4507,4))</f>
        <v>0.46400000000000002</v>
      </c>
      <c r="AE4507" s="110">
        <f>IF('3C-Water transport'!AI$58="no"," ",ROUND(AB4507,4))</f>
        <v>0.46400000000000002</v>
      </c>
    </row>
    <row r="4508" spans="5:31" x14ac:dyDescent="0.25">
      <c r="E4508" s="110">
        <f t="shared" si="267"/>
        <v>0.46500000000000036</v>
      </c>
      <c r="F4508" s="110">
        <f>IF('3A-Rail transport'!$AI$56="no"," ",ROUND(E4508,4))</f>
        <v>0.46500000000000002</v>
      </c>
      <c r="G4508" s="110">
        <f>IF('3A-Rail transport'!$AI$57="no"," ",ROUND(E4508,4))</f>
        <v>0.46500000000000002</v>
      </c>
      <c r="H4508" s="110"/>
      <c r="S4508" s="110">
        <f t="shared" si="268"/>
        <v>0.46500000000000036</v>
      </c>
      <c r="T4508" s="110">
        <f>IF('3B-Air transport'!AI$66="no"," ",ROUND(S4508,4))</f>
        <v>0.46500000000000002</v>
      </c>
      <c r="U4508" s="110">
        <f>IF('3B-Air transport'!AI$67="no"," ",ROUND(S4508,4))</f>
        <v>0.46500000000000002</v>
      </c>
      <c r="V4508" s="110">
        <f>IF('3B-Air transport'!AI$68="no"," ",ROUND(S4508,4))</f>
        <v>0.46500000000000002</v>
      </c>
      <c r="W4508" s="110"/>
      <c r="AB4508" s="110">
        <f t="shared" si="269"/>
        <v>0.46500000000000036</v>
      </c>
      <c r="AC4508" s="110">
        <f>IF('3C-Water transport'!AI$56="no"," ",ROUND(AB4508,4))</f>
        <v>0.46500000000000002</v>
      </c>
      <c r="AD4508" s="110">
        <f>IF('3C-Water transport'!AI$57="no"," ",ROUND(AB4508,4))</f>
        <v>0.46500000000000002</v>
      </c>
      <c r="AE4508" s="110">
        <f>IF('3C-Water transport'!AI$58="no"," ",ROUND(AB4508,4))</f>
        <v>0.46500000000000002</v>
      </c>
    </row>
    <row r="4509" spans="5:31" x14ac:dyDescent="0.25">
      <c r="E4509" s="110">
        <f t="shared" si="267"/>
        <v>0.46600000000000036</v>
      </c>
      <c r="F4509" s="110">
        <f>IF('3A-Rail transport'!$AI$56="no"," ",ROUND(E4509,4))</f>
        <v>0.46600000000000003</v>
      </c>
      <c r="G4509" s="110">
        <f>IF('3A-Rail transport'!$AI$57="no"," ",ROUND(E4509,4))</f>
        <v>0.46600000000000003</v>
      </c>
      <c r="H4509" s="110"/>
      <c r="S4509" s="110">
        <f t="shared" si="268"/>
        <v>0.46600000000000036</v>
      </c>
      <c r="T4509" s="110">
        <f>IF('3B-Air transport'!AI$66="no"," ",ROUND(S4509,4))</f>
        <v>0.46600000000000003</v>
      </c>
      <c r="U4509" s="110">
        <f>IF('3B-Air transport'!AI$67="no"," ",ROUND(S4509,4))</f>
        <v>0.46600000000000003</v>
      </c>
      <c r="V4509" s="110">
        <f>IF('3B-Air transport'!AI$68="no"," ",ROUND(S4509,4))</f>
        <v>0.46600000000000003</v>
      </c>
      <c r="W4509" s="110"/>
      <c r="AB4509" s="110">
        <f t="shared" si="269"/>
        <v>0.46600000000000036</v>
      </c>
      <c r="AC4509" s="110">
        <f>IF('3C-Water transport'!AI$56="no"," ",ROUND(AB4509,4))</f>
        <v>0.46600000000000003</v>
      </c>
      <c r="AD4509" s="110">
        <f>IF('3C-Water transport'!AI$57="no"," ",ROUND(AB4509,4))</f>
        <v>0.46600000000000003</v>
      </c>
      <c r="AE4509" s="110">
        <f>IF('3C-Water transport'!AI$58="no"," ",ROUND(AB4509,4))</f>
        <v>0.46600000000000003</v>
      </c>
    </row>
    <row r="4510" spans="5:31" x14ac:dyDescent="0.25">
      <c r="E4510" s="110">
        <f t="shared" si="267"/>
        <v>0.46700000000000036</v>
      </c>
      <c r="F4510" s="110">
        <f>IF('3A-Rail transport'!$AI$56="no"," ",ROUND(E4510,4))</f>
        <v>0.46700000000000003</v>
      </c>
      <c r="G4510" s="110">
        <f>IF('3A-Rail transport'!$AI$57="no"," ",ROUND(E4510,4))</f>
        <v>0.46700000000000003</v>
      </c>
      <c r="H4510" s="110"/>
      <c r="S4510" s="110">
        <f t="shared" si="268"/>
        <v>0.46700000000000036</v>
      </c>
      <c r="T4510" s="110">
        <f>IF('3B-Air transport'!AI$66="no"," ",ROUND(S4510,4))</f>
        <v>0.46700000000000003</v>
      </c>
      <c r="U4510" s="110">
        <f>IF('3B-Air transport'!AI$67="no"," ",ROUND(S4510,4))</f>
        <v>0.46700000000000003</v>
      </c>
      <c r="V4510" s="110">
        <f>IF('3B-Air transport'!AI$68="no"," ",ROUND(S4510,4))</f>
        <v>0.46700000000000003</v>
      </c>
      <c r="W4510" s="110"/>
      <c r="AB4510" s="110">
        <f t="shared" si="269"/>
        <v>0.46700000000000036</v>
      </c>
      <c r="AC4510" s="110">
        <f>IF('3C-Water transport'!AI$56="no"," ",ROUND(AB4510,4))</f>
        <v>0.46700000000000003</v>
      </c>
      <c r="AD4510" s="110">
        <f>IF('3C-Water transport'!AI$57="no"," ",ROUND(AB4510,4))</f>
        <v>0.46700000000000003</v>
      </c>
      <c r="AE4510" s="110">
        <f>IF('3C-Water transport'!AI$58="no"," ",ROUND(AB4510,4))</f>
        <v>0.46700000000000003</v>
      </c>
    </row>
    <row r="4511" spans="5:31" x14ac:dyDescent="0.25">
      <c r="E4511" s="110">
        <f t="shared" si="267"/>
        <v>0.46800000000000036</v>
      </c>
      <c r="F4511" s="110">
        <f>IF('3A-Rail transport'!$AI$56="no"," ",ROUND(E4511,4))</f>
        <v>0.46800000000000003</v>
      </c>
      <c r="G4511" s="110">
        <f>IF('3A-Rail transport'!$AI$57="no"," ",ROUND(E4511,4))</f>
        <v>0.46800000000000003</v>
      </c>
      <c r="H4511" s="110"/>
      <c r="S4511" s="110">
        <f t="shared" si="268"/>
        <v>0.46800000000000036</v>
      </c>
      <c r="T4511" s="110">
        <f>IF('3B-Air transport'!AI$66="no"," ",ROUND(S4511,4))</f>
        <v>0.46800000000000003</v>
      </c>
      <c r="U4511" s="110">
        <f>IF('3B-Air transport'!AI$67="no"," ",ROUND(S4511,4))</f>
        <v>0.46800000000000003</v>
      </c>
      <c r="V4511" s="110">
        <f>IF('3B-Air transport'!AI$68="no"," ",ROUND(S4511,4))</f>
        <v>0.46800000000000003</v>
      </c>
      <c r="W4511" s="110"/>
      <c r="AB4511" s="110">
        <f t="shared" si="269"/>
        <v>0.46800000000000036</v>
      </c>
      <c r="AC4511" s="110">
        <f>IF('3C-Water transport'!AI$56="no"," ",ROUND(AB4511,4))</f>
        <v>0.46800000000000003</v>
      </c>
      <c r="AD4511" s="110">
        <f>IF('3C-Water transport'!AI$57="no"," ",ROUND(AB4511,4))</f>
        <v>0.46800000000000003</v>
      </c>
      <c r="AE4511" s="110">
        <f>IF('3C-Water transport'!AI$58="no"," ",ROUND(AB4511,4))</f>
        <v>0.46800000000000003</v>
      </c>
    </row>
    <row r="4512" spans="5:31" x14ac:dyDescent="0.25">
      <c r="E4512" s="110">
        <f t="shared" si="267"/>
        <v>0.46900000000000036</v>
      </c>
      <c r="F4512" s="110">
        <f>IF('3A-Rail transport'!$AI$56="no"," ",ROUND(E4512,4))</f>
        <v>0.46899999999999997</v>
      </c>
      <c r="G4512" s="110">
        <f>IF('3A-Rail transport'!$AI$57="no"," ",ROUND(E4512,4))</f>
        <v>0.46899999999999997</v>
      </c>
      <c r="H4512" s="110"/>
      <c r="S4512" s="110">
        <f t="shared" si="268"/>
        <v>0.46900000000000036</v>
      </c>
      <c r="T4512" s="110">
        <f>IF('3B-Air transport'!AI$66="no"," ",ROUND(S4512,4))</f>
        <v>0.46899999999999997</v>
      </c>
      <c r="U4512" s="110">
        <f>IF('3B-Air transport'!AI$67="no"," ",ROUND(S4512,4))</f>
        <v>0.46899999999999997</v>
      </c>
      <c r="V4512" s="110">
        <f>IF('3B-Air transport'!AI$68="no"," ",ROUND(S4512,4))</f>
        <v>0.46899999999999997</v>
      </c>
      <c r="W4512" s="110"/>
      <c r="AB4512" s="110">
        <f t="shared" si="269"/>
        <v>0.46900000000000036</v>
      </c>
      <c r="AC4512" s="110">
        <f>IF('3C-Water transport'!AI$56="no"," ",ROUND(AB4512,4))</f>
        <v>0.46899999999999997</v>
      </c>
      <c r="AD4512" s="110">
        <f>IF('3C-Water transport'!AI$57="no"," ",ROUND(AB4512,4))</f>
        <v>0.46899999999999997</v>
      </c>
      <c r="AE4512" s="110">
        <f>IF('3C-Water transport'!AI$58="no"," ",ROUND(AB4512,4))</f>
        <v>0.46899999999999997</v>
      </c>
    </row>
    <row r="4513" spans="5:31" x14ac:dyDescent="0.25">
      <c r="E4513" s="110">
        <f t="shared" si="267"/>
        <v>0.47000000000000036</v>
      </c>
      <c r="F4513" s="110">
        <f>IF('3A-Rail transport'!$AI$56="no"," ",ROUND(E4513,4))</f>
        <v>0.47</v>
      </c>
      <c r="G4513" s="110">
        <f>IF('3A-Rail transport'!$AI$57="no"," ",ROUND(E4513,4))</f>
        <v>0.47</v>
      </c>
      <c r="H4513" s="110"/>
      <c r="S4513" s="110">
        <f t="shared" si="268"/>
        <v>0.47000000000000036</v>
      </c>
      <c r="T4513" s="110">
        <f>IF('3B-Air transport'!AI$66="no"," ",ROUND(S4513,4))</f>
        <v>0.47</v>
      </c>
      <c r="U4513" s="110">
        <f>IF('3B-Air transport'!AI$67="no"," ",ROUND(S4513,4))</f>
        <v>0.47</v>
      </c>
      <c r="V4513" s="110">
        <f>IF('3B-Air transport'!AI$68="no"," ",ROUND(S4513,4))</f>
        <v>0.47</v>
      </c>
      <c r="W4513" s="110"/>
      <c r="AB4513" s="110">
        <f t="shared" si="269"/>
        <v>0.47000000000000036</v>
      </c>
      <c r="AC4513" s="110">
        <f>IF('3C-Water transport'!AI$56="no"," ",ROUND(AB4513,4))</f>
        <v>0.47</v>
      </c>
      <c r="AD4513" s="110">
        <f>IF('3C-Water transport'!AI$57="no"," ",ROUND(AB4513,4))</f>
        <v>0.47</v>
      </c>
      <c r="AE4513" s="110">
        <f>IF('3C-Water transport'!AI$58="no"," ",ROUND(AB4513,4))</f>
        <v>0.47</v>
      </c>
    </row>
    <row r="4514" spans="5:31" x14ac:dyDescent="0.25">
      <c r="E4514" s="110">
        <f t="shared" si="267"/>
        <v>0.47100000000000036</v>
      </c>
      <c r="F4514" s="110">
        <f>IF('3A-Rail transport'!$AI$56="no"," ",ROUND(E4514,4))</f>
        <v>0.47099999999999997</v>
      </c>
      <c r="G4514" s="110">
        <f>IF('3A-Rail transport'!$AI$57="no"," ",ROUND(E4514,4))</f>
        <v>0.47099999999999997</v>
      </c>
      <c r="H4514" s="110"/>
      <c r="S4514" s="110">
        <f t="shared" si="268"/>
        <v>0.47100000000000036</v>
      </c>
      <c r="T4514" s="110">
        <f>IF('3B-Air transport'!AI$66="no"," ",ROUND(S4514,4))</f>
        <v>0.47099999999999997</v>
      </c>
      <c r="U4514" s="110">
        <f>IF('3B-Air transport'!AI$67="no"," ",ROUND(S4514,4))</f>
        <v>0.47099999999999997</v>
      </c>
      <c r="V4514" s="110">
        <f>IF('3B-Air transport'!AI$68="no"," ",ROUND(S4514,4))</f>
        <v>0.47099999999999997</v>
      </c>
      <c r="W4514" s="110"/>
      <c r="AB4514" s="110">
        <f t="shared" si="269"/>
        <v>0.47100000000000036</v>
      </c>
      <c r="AC4514" s="110">
        <f>IF('3C-Water transport'!AI$56="no"," ",ROUND(AB4514,4))</f>
        <v>0.47099999999999997</v>
      </c>
      <c r="AD4514" s="110">
        <f>IF('3C-Water transport'!AI$57="no"," ",ROUND(AB4514,4))</f>
        <v>0.47099999999999997</v>
      </c>
      <c r="AE4514" s="110">
        <f>IF('3C-Water transport'!AI$58="no"," ",ROUND(AB4514,4))</f>
        <v>0.47099999999999997</v>
      </c>
    </row>
    <row r="4515" spans="5:31" x14ac:dyDescent="0.25">
      <c r="E4515" s="110">
        <f t="shared" si="267"/>
        <v>0.47200000000000036</v>
      </c>
      <c r="F4515" s="110">
        <f>IF('3A-Rail transport'!$AI$56="no"," ",ROUND(E4515,4))</f>
        <v>0.47199999999999998</v>
      </c>
      <c r="G4515" s="110">
        <f>IF('3A-Rail transport'!$AI$57="no"," ",ROUND(E4515,4))</f>
        <v>0.47199999999999998</v>
      </c>
      <c r="H4515" s="110"/>
      <c r="S4515" s="110">
        <f t="shared" si="268"/>
        <v>0.47200000000000036</v>
      </c>
      <c r="T4515" s="110">
        <f>IF('3B-Air transport'!AI$66="no"," ",ROUND(S4515,4))</f>
        <v>0.47199999999999998</v>
      </c>
      <c r="U4515" s="110">
        <f>IF('3B-Air transport'!AI$67="no"," ",ROUND(S4515,4))</f>
        <v>0.47199999999999998</v>
      </c>
      <c r="V4515" s="110">
        <f>IF('3B-Air transport'!AI$68="no"," ",ROUND(S4515,4))</f>
        <v>0.47199999999999998</v>
      </c>
      <c r="W4515" s="110"/>
      <c r="AB4515" s="110">
        <f t="shared" si="269"/>
        <v>0.47200000000000036</v>
      </c>
      <c r="AC4515" s="110">
        <f>IF('3C-Water transport'!AI$56="no"," ",ROUND(AB4515,4))</f>
        <v>0.47199999999999998</v>
      </c>
      <c r="AD4515" s="110">
        <f>IF('3C-Water transport'!AI$57="no"," ",ROUND(AB4515,4))</f>
        <v>0.47199999999999998</v>
      </c>
      <c r="AE4515" s="110">
        <f>IF('3C-Water transport'!AI$58="no"," ",ROUND(AB4515,4))</f>
        <v>0.47199999999999998</v>
      </c>
    </row>
    <row r="4516" spans="5:31" x14ac:dyDescent="0.25">
      <c r="E4516" s="110">
        <f t="shared" si="267"/>
        <v>0.47300000000000036</v>
      </c>
      <c r="F4516" s="110">
        <f>IF('3A-Rail transport'!$AI$56="no"," ",ROUND(E4516,4))</f>
        <v>0.47299999999999998</v>
      </c>
      <c r="G4516" s="110">
        <f>IF('3A-Rail transport'!$AI$57="no"," ",ROUND(E4516,4))</f>
        <v>0.47299999999999998</v>
      </c>
      <c r="H4516" s="110"/>
      <c r="S4516" s="110">
        <f t="shared" si="268"/>
        <v>0.47300000000000036</v>
      </c>
      <c r="T4516" s="110">
        <f>IF('3B-Air transport'!AI$66="no"," ",ROUND(S4516,4))</f>
        <v>0.47299999999999998</v>
      </c>
      <c r="U4516" s="110">
        <f>IF('3B-Air transport'!AI$67="no"," ",ROUND(S4516,4))</f>
        <v>0.47299999999999998</v>
      </c>
      <c r="V4516" s="110">
        <f>IF('3B-Air transport'!AI$68="no"," ",ROUND(S4516,4))</f>
        <v>0.47299999999999998</v>
      </c>
      <c r="W4516" s="110"/>
      <c r="AB4516" s="110">
        <f t="shared" si="269"/>
        <v>0.47300000000000036</v>
      </c>
      <c r="AC4516" s="110">
        <f>IF('3C-Water transport'!AI$56="no"," ",ROUND(AB4516,4))</f>
        <v>0.47299999999999998</v>
      </c>
      <c r="AD4516" s="110">
        <f>IF('3C-Water transport'!AI$57="no"," ",ROUND(AB4516,4))</f>
        <v>0.47299999999999998</v>
      </c>
      <c r="AE4516" s="110">
        <f>IF('3C-Water transport'!AI$58="no"," ",ROUND(AB4516,4))</f>
        <v>0.47299999999999998</v>
      </c>
    </row>
    <row r="4517" spans="5:31" x14ac:dyDescent="0.25">
      <c r="E4517" s="110">
        <f t="shared" si="267"/>
        <v>0.47400000000000037</v>
      </c>
      <c r="F4517" s="110">
        <f>IF('3A-Rail transport'!$AI$56="no"," ",ROUND(E4517,4))</f>
        <v>0.47399999999999998</v>
      </c>
      <c r="G4517" s="110">
        <f>IF('3A-Rail transport'!$AI$57="no"," ",ROUND(E4517,4))</f>
        <v>0.47399999999999998</v>
      </c>
      <c r="H4517" s="110"/>
      <c r="S4517" s="110">
        <f t="shared" si="268"/>
        <v>0.47400000000000037</v>
      </c>
      <c r="T4517" s="110">
        <f>IF('3B-Air transport'!AI$66="no"," ",ROUND(S4517,4))</f>
        <v>0.47399999999999998</v>
      </c>
      <c r="U4517" s="110">
        <f>IF('3B-Air transport'!AI$67="no"," ",ROUND(S4517,4))</f>
        <v>0.47399999999999998</v>
      </c>
      <c r="V4517" s="110">
        <f>IF('3B-Air transport'!AI$68="no"," ",ROUND(S4517,4))</f>
        <v>0.47399999999999998</v>
      </c>
      <c r="W4517" s="110"/>
      <c r="AB4517" s="110">
        <f t="shared" si="269"/>
        <v>0.47400000000000037</v>
      </c>
      <c r="AC4517" s="110">
        <f>IF('3C-Water transport'!AI$56="no"," ",ROUND(AB4517,4))</f>
        <v>0.47399999999999998</v>
      </c>
      <c r="AD4517" s="110">
        <f>IF('3C-Water transport'!AI$57="no"," ",ROUND(AB4517,4))</f>
        <v>0.47399999999999998</v>
      </c>
      <c r="AE4517" s="110">
        <f>IF('3C-Water transport'!AI$58="no"," ",ROUND(AB4517,4))</f>
        <v>0.47399999999999998</v>
      </c>
    </row>
    <row r="4518" spans="5:31" x14ac:dyDescent="0.25">
      <c r="E4518" s="110">
        <f t="shared" si="267"/>
        <v>0.47500000000000037</v>
      </c>
      <c r="F4518" s="110">
        <f>IF('3A-Rail transport'!$AI$56="no"," ",ROUND(E4518,4))</f>
        <v>0.47499999999999998</v>
      </c>
      <c r="G4518" s="110">
        <f>IF('3A-Rail transport'!$AI$57="no"," ",ROUND(E4518,4))</f>
        <v>0.47499999999999998</v>
      </c>
      <c r="H4518" s="110"/>
      <c r="S4518" s="110">
        <f t="shared" si="268"/>
        <v>0.47500000000000037</v>
      </c>
      <c r="T4518" s="110">
        <f>IF('3B-Air transport'!AI$66="no"," ",ROUND(S4518,4))</f>
        <v>0.47499999999999998</v>
      </c>
      <c r="U4518" s="110">
        <f>IF('3B-Air transport'!AI$67="no"," ",ROUND(S4518,4))</f>
        <v>0.47499999999999998</v>
      </c>
      <c r="V4518" s="110">
        <f>IF('3B-Air transport'!AI$68="no"," ",ROUND(S4518,4))</f>
        <v>0.47499999999999998</v>
      </c>
      <c r="W4518" s="110"/>
      <c r="AB4518" s="110">
        <f t="shared" si="269"/>
        <v>0.47500000000000037</v>
      </c>
      <c r="AC4518" s="110">
        <f>IF('3C-Water transport'!AI$56="no"," ",ROUND(AB4518,4))</f>
        <v>0.47499999999999998</v>
      </c>
      <c r="AD4518" s="110">
        <f>IF('3C-Water transport'!AI$57="no"," ",ROUND(AB4518,4))</f>
        <v>0.47499999999999998</v>
      </c>
      <c r="AE4518" s="110">
        <f>IF('3C-Water transport'!AI$58="no"," ",ROUND(AB4518,4))</f>
        <v>0.47499999999999998</v>
      </c>
    </row>
    <row r="4519" spans="5:31" x14ac:dyDescent="0.25">
      <c r="E4519" s="110">
        <f t="shared" si="267"/>
        <v>0.47600000000000037</v>
      </c>
      <c r="F4519" s="110">
        <f>IF('3A-Rail transport'!$AI$56="no"," ",ROUND(E4519,4))</f>
        <v>0.47599999999999998</v>
      </c>
      <c r="G4519" s="110">
        <f>IF('3A-Rail transport'!$AI$57="no"," ",ROUND(E4519,4))</f>
        <v>0.47599999999999998</v>
      </c>
      <c r="H4519" s="110"/>
      <c r="S4519" s="110">
        <f t="shared" si="268"/>
        <v>0.47600000000000037</v>
      </c>
      <c r="T4519" s="110">
        <f>IF('3B-Air transport'!AI$66="no"," ",ROUND(S4519,4))</f>
        <v>0.47599999999999998</v>
      </c>
      <c r="U4519" s="110">
        <f>IF('3B-Air transport'!AI$67="no"," ",ROUND(S4519,4))</f>
        <v>0.47599999999999998</v>
      </c>
      <c r="V4519" s="110">
        <f>IF('3B-Air transport'!AI$68="no"," ",ROUND(S4519,4))</f>
        <v>0.47599999999999998</v>
      </c>
      <c r="W4519" s="110"/>
      <c r="AB4519" s="110">
        <f t="shared" si="269"/>
        <v>0.47600000000000037</v>
      </c>
      <c r="AC4519" s="110">
        <f>IF('3C-Water transport'!AI$56="no"," ",ROUND(AB4519,4))</f>
        <v>0.47599999999999998</v>
      </c>
      <c r="AD4519" s="110">
        <f>IF('3C-Water transport'!AI$57="no"," ",ROUND(AB4519,4))</f>
        <v>0.47599999999999998</v>
      </c>
      <c r="AE4519" s="110">
        <f>IF('3C-Water transport'!AI$58="no"," ",ROUND(AB4519,4))</f>
        <v>0.47599999999999998</v>
      </c>
    </row>
    <row r="4520" spans="5:31" x14ac:dyDescent="0.25">
      <c r="E4520" s="110">
        <f t="shared" si="267"/>
        <v>0.47700000000000037</v>
      </c>
      <c r="F4520" s="110">
        <f>IF('3A-Rail transport'!$AI$56="no"," ",ROUND(E4520,4))</f>
        <v>0.47699999999999998</v>
      </c>
      <c r="G4520" s="110">
        <f>IF('3A-Rail transport'!$AI$57="no"," ",ROUND(E4520,4))</f>
        <v>0.47699999999999998</v>
      </c>
      <c r="H4520" s="110"/>
      <c r="S4520" s="110">
        <f t="shared" si="268"/>
        <v>0.47700000000000037</v>
      </c>
      <c r="T4520" s="110">
        <f>IF('3B-Air transport'!AI$66="no"," ",ROUND(S4520,4))</f>
        <v>0.47699999999999998</v>
      </c>
      <c r="U4520" s="110">
        <f>IF('3B-Air transport'!AI$67="no"," ",ROUND(S4520,4))</f>
        <v>0.47699999999999998</v>
      </c>
      <c r="V4520" s="110">
        <f>IF('3B-Air transport'!AI$68="no"," ",ROUND(S4520,4))</f>
        <v>0.47699999999999998</v>
      </c>
      <c r="W4520" s="110"/>
      <c r="AB4520" s="110">
        <f t="shared" si="269"/>
        <v>0.47700000000000037</v>
      </c>
      <c r="AC4520" s="110">
        <f>IF('3C-Water transport'!AI$56="no"," ",ROUND(AB4520,4))</f>
        <v>0.47699999999999998</v>
      </c>
      <c r="AD4520" s="110">
        <f>IF('3C-Water transport'!AI$57="no"," ",ROUND(AB4520,4))</f>
        <v>0.47699999999999998</v>
      </c>
      <c r="AE4520" s="110">
        <f>IF('3C-Water transport'!AI$58="no"," ",ROUND(AB4520,4))</f>
        <v>0.47699999999999998</v>
      </c>
    </row>
    <row r="4521" spans="5:31" x14ac:dyDescent="0.25">
      <c r="E4521" s="110">
        <f t="shared" si="267"/>
        <v>0.47800000000000037</v>
      </c>
      <c r="F4521" s="110">
        <f>IF('3A-Rail transport'!$AI$56="no"," ",ROUND(E4521,4))</f>
        <v>0.47799999999999998</v>
      </c>
      <c r="G4521" s="110">
        <f>IF('3A-Rail transport'!$AI$57="no"," ",ROUND(E4521,4))</f>
        <v>0.47799999999999998</v>
      </c>
      <c r="H4521" s="110"/>
      <c r="S4521" s="110">
        <f t="shared" si="268"/>
        <v>0.47800000000000037</v>
      </c>
      <c r="T4521" s="110">
        <f>IF('3B-Air transport'!AI$66="no"," ",ROUND(S4521,4))</f>
        <v>0.47799999999999998</v>
      </c>
      <c r="U4521" s="110">
        <f>IF('3B-Air transport'!AI$67="no"," ",ROUND(S4521,4))</f>
        <v>0.47799999999999998</v>
      </c>
      <c r="V4521" s="110">
        <f>IF('3B-Air transport'!AI$68="no"," ",ROUND(S4521,4))</f>
        <v>0.47799999999999998</v>
      </c>
      <c r="W4521" s="110"/>
      <c r="AB4521" s="110">
        <f t="shared" si="269"/>
        <v>0.47800000000000037</v>
      </c>
      <c r="AC4521" s="110">
        <f>IF('3C-Water transport'!AI$56="no"," ",ROUND(AB4521,4))</f>
        <v>0.47799999999999998</v>
      </c>
      <c r="AD4521" s="110">
        <f>IF('3C-Water transport'!AI$57="no"," ",ROUND(AB4521,4))</f>
        <v>0.47799999999999998</v>
      </c>
      <c r="AE4521" s="110">
        <f>IF('3C-Water transport'!AI$58="no"," ",ROUND(AB4521,4))</f>
        <v>0.47799999999999998</v>
      </c>
    </row>
    <row r="4522" spans="5:31" x14ac:dyDescent="0.25">
      <c r="E4522" s="110">
        <f t="shared" si="267"/>
        <v>0.47900000000000037</v>
      </c>
      <c r="F4522" s="110">
        <f>IF('3A-Rail transport'!$AI$56="no"," ",ROUND(E4522,4))</f>
        <v>0.47899999999999998</v>
      </c>
      <c r="G4522" s="110">
        <f>IF('3A-Rail transport'!$AI$57="no"," ",ROUND(E4522,4))</f>
        <v>0.47899999999999998</v>
      </c>
      <c r="H4522" s="110"/>
      <c r="S4522" s="110">
        <f t="shared" si="268"/>
        <v>0.47900000000000037</v>
      </c>
      <c r="T4522" s="110">
        <f>IF('3B-Air transport'!AI$66="no"," ",ROUND(S4522,4))</f>
        <v>0.47899999999999998</v>
      </c>
      <c r="U4522" s="110">
        <f>IF('3B-Air transport'!AI$67="no"," ",ROUND(S4522,4))</f>
        <v>0.47899999999999998</v>
      </c>
      <c r="V4522" s="110">
        <f>IF('3B-Air transport'!AI$68="no"," ",ROUND(S4522,4))</f>
        <v>0.47899999999999998</v>
      </c>
      <c r="W4522" s="110"/>
      <c r="AB4522" s="110">
        <f t="shared" si="269"/>
        <v>0.47900000000000037</v>
      </c>
      <c r="AC4522" s="110">
        <f>IF('3C-Water transport'!AI$56="no"," ",ROUND(AB4522,4))</f>
        <v>0.47899999999999998</v>
      </c>
      <c r="AD4522" s="110">
        <f>IF('3C-Water transport'!AI$57="no"," ",ROUND(AB4522,4))</f>
        <v>0.47899999999999998</v>
      </c>
      <c r="AE4522" s="110">
        <f>IF('3C-Water transport'!AI$58="no"," ",ROUND(AB4522,4))</f>
        <v>0.47899999999999998</v>
      </c>
    </row>
    <row r="4523" spans="5:31" x14ac:dyDescent="0.25">
      <c r="E4523" s="110">
        <f t="shared" si="267"/>
        <v>0.48000000000000037</v>
      </c>
      <c r="F4523" s="110">
        <f>IF('3A-Rail transport'!$AI$56="no"," ",ROUND(E4523,4))</f>
        <v>0.48</v>
      </c>
      <c r="G4523" s="110">
        <f>IF('3A-Rail transport'!$AI$57="no"," ",ROUND(E4523,4))</f>
        <v>0.48</v>
      </c>
      <c r="H4523" s="110"/>
      <c r="S4523" s="110">
        <f t="shared" si="268"/>
        <v>0.48000000000000037</v>
      </c>
      <c r="T4523" s="110">
        <f>IF('3B-Air transport'!AI$66="no"," ",ROUND(S4523,4))</f>
        <v>0.48</v>
      </c>
      <c r="U4523" s="110">
        <f>IF('3B-Air transport'!AI$67="no"," ",ROUND(S4523,4))</f>
        <v>0.48</v>
      </c>
      <c r="V4523" s="110">
        <f>IF('3B-Air transport'!AI$68="no"," ",ROUND(S4523,4))</f>
        <v>0.48</v>
      </c>
      <c r="W4523" s="110"/>
      <c r="AB4523" s="110">
        <f t="shared" si="269"/>
        <v>0.48000000000000037</v>
      </c>
      <c r="AC4523" s="110">
        <f>IF('3C-Water transport'!AI$56="no"," ",ROUND(AB4523,4))</f>
        <v>0.48</v>
      </c>
      <c r="AD4523" s="110">
        <f>IF('3C-Water transport'!AI$57="no"," ",ROUND(AB4523,4))</f>
        <v>0.48</v>
      </c>
      <c r="AE4523" s="110">
        <f>IF('3C-Water transport'!AI$58="no"," ",ROUND(AB4523,4))</f>
        <v>0.48</v>
      </c>
    </row>
    <row r="4524" spans="5:31" x14ac:dyDescent="0.25">
      <c r="E4524" s="110">
        <f t="shared" si="267"/>
        <v>0.48100000000000037</v>
      </c>
      <c r="F4524" s="110">
        <f>IF('3A-Rail transport'!$AI$56="no"," ",ROUND(E4524,4))</f>
        <v>0.48099999999999998</v>
      </c>
      <c r="G4524" s="110">
        <f>IF('3A-Rail transport'!$AI$57="no"," ",ROUND(E4524,4))</f>
        <v>0.48099999999999998</v>
      </c>
      <c r="H4524" s="110"/>
      <c r="S4524" s="110">
        <f t="shared" si="268"/>
        <v>0.48100000000000037</v>
      </c>
      <c r="T4524" s="110">
        <f>IF('3B-Air transport'!AI$66="no"," ",ROUND(S4524,4))</f>
        <v>0.48099999999999998</v>
      </c>
      <c r="U4524" s="110">
        <f>IF('3B-Air transport'!AI$67="no"," ",ROUND(S4524,4))</f>
        <v>0.48099999999999998</v>
      </c>
      <c r="V4524" s="110">
        <f>IF('3B-Air transport'!AI$68="no"," ",ROUND(S4524,4))</f>
        <v>0.48099999999999998</v>
      </c>
      <c r="W4524" s="110"/>
      <c r="AB4524" s="110">
        <f t="shared" si="269"/>
        <v>0.48100000000000037</v>
      </c>
      <c r="AC4524" s="110">
        <f>IF('3C-Water transport'!AI$56="no"," ",ROUND(AB4524,4))</f>
        <v>0.48099999999999998</v>
      </c>
      <c r="AD4524" s="110">
        <f>IF('3C-Water transport'!AI$57="no"," ",ROUND(AB4524,4))</f>
        <v>0.48099999999999998</v>
      </c>
      <c r="AE4524" s="110">
        <f>IF('3C-Water transport'!AI$58="no"," ",ROUND(AB4524,4))</f>
        <v>0.48099999999999998</v>
      </c>
    </row>
    <row r="4525" spans="5:31" x14ac:dyDescent="0.25">
      <c r="E4525" s="110">
        <f t="shared" si="267"/>
        <v>0.48200000000000037</v>
      </c>
      <c r="F4525" s="110">
        <f>IF('3A-Rail transport'!$AI$56="no"," ",ROUND(E4525,4))</f>
        <v>0.48199999999999998</v>
      </c>
      <c r="G4525" s="110">
        <f>IF('3A-Rail transport'!$AI$57="no"," ",ROUND(E4525,4))</f>
        <v>0.48199999999999998</v>
      </c>
      <c r="H4525" s="110"/>
      <c r="S4525" s="110">
        <f t="shared" si="268"/>
        <v>0.48200000000000037</v>
      </c>
      <c r="T4525" s="110">
        <f>IF('3B-Air transport'!AI$66="no"," ",ROUND(S4525,4))</f>
        <v>0.48199999999999998</v>
      </c>
      <c r="U4525" s="110">
        <f>IF('3B-Air transport'!AI$67="no"," ",ROUND(S4525,4))</f>
        <v>0.48199999999999998</v>
      </c>
      <c r="V4525" s="110">
        <f>IF('3B-Air transport'!AI$68="no"," ",ROUND(S4525,4))</f>
        <v>0.48199999999999998</v>
      </c>
      <c r="W4525" s="110"/>
      <c r="AB4525" s="110">
        <f t="shared" si="269"/>
        <v>0.48200000000000037</v>
      </c>
      <c r="AC4525" s="110">
        <f>IF('3C-Water transport'!AI$56="no"," ",ROUND(AB4525,4))</f>
        <v>0.48199999999999998</v>
      </c>
      <c r="AD4525" s="110">
        <f>IF('3C-Water transport'!AI$57="no"," ",ROUND(AB4525,4))</f>
        <v>0.48199999999999998</v>
      </c>
      <c r="AE4525" s="110">
        <f>IF('3C-Water transport'!AI$58="no"," ",ROUND(AB4525,4))</f>
        <v>0.48199999999999998</v>
      </c>
    </row>
    <row r="4526" spans="5:31" x14ac:dyDescent="0.25">
      <c r="E4526" s="110">
        <f t="shared" si="267"/>
        <v>0.48300000000000037</v>
      </c>
      <c r="F4526" s="110">
        <f>IF('3A-Rail transport'!$AI$56="no"," ",ROUND(E4526,4))</f>
        <v>0.48299999999999998</v>
      </c>
      <c r="G4526" s="110">
        <f>IF('3A-Rail transport'!$AI$57="no"," ",ROUND(E4526,4))</f>
        <v>0.48299999999999998</v>
      </c>
      <c r="H4526" s="110"/>
      <c r="S4526" s="110">
        <f t="shared" si="268"/>
        <v>0.48300000000000037</v>
      </c>
      <c r="T4526" s="110">
        <f>IF('3B-Air transport'!AI$66="no"," ",ROUND(S4526,4))</f>
        <v>0.48299999999999998</v>
      </c>
      <c r="U4526" s="110">
        <f>IF('3B-Air transport'!AI$67="no"," ",ROUND(S4526,4))</f>
        <v>0.48299999999999998</v>
      </c>
      <c r="V4526" s="110">
        <f>IF('3B-Air transport'!AI$68="no"," ",ROUND(S4526,4))</f>
        <v>0.48299999999999998</v>
      </c>
      <c r="W4526" s="110"/>
      <c r="AB4526" s="110">
        <f t="shared" si="269"/>
        <v>0.48300000000000037</v>
      </c>
      <c r="AC4526" s="110">
        <f>IF('3C-Water transport'!AI$56="no"," ",ROUND(AB4526,4))</f>
        <v>0.48299999999999998</v>
      </c>
      <c r="AD4526" s="110">
        <f>IF('3C-Water transport'!AI$57="no"," ",ROUND(AB4526,4))</f>
        <v>0.48299999999999998</v>
      </c>
      <c r="AE4526" s="110">
        <f>IF('3C-Water transport'!AI$58="no"," ",ROUND(AB4526,4))</f>
        <v>0.48299999999999998</v>
      </c>
    </row>
    <row r="4527" spans="5:31" x14ac:dyDescent="0.25">
      <c r="E4527" s="110">
        <f t="shared" si="267"/>
        <v>0.48400000000000037</v>
      </c>
      <c r="F4527" s="110">
        <f>IF('3A-Rail transport'!$AI$56="no"," ",ROUND(E4527,4))</f>
        <v>0.48399999999999999</v>
      </c>
      <c r="G4527" s="110">
        <f>IF('3A-Rail transport'!$AI$57="no"," ",ROUND(E4527,4))</f>
        <v>0.48399999999999999</v>
      </c>
      <c r="H4527" s="110"/>
      <c r="S4527" s="110">
        <f t="shared" si="268"/>
        <v>0.48400000000000037</v>
      </c>
      <c r="T4527" s="110">
        <f>IF('3B-Air transport'!AI$66="no"," ",ROUND(S4527,4))</f>
        <v>0.48399999999999999</v>
      </c>
      <c r="U4527" s="110">
        <f>IF('3B-Air transport'!AI$67="no"," ",ROUND(S4527,4))</f>
        <v>0.48399999999999999</v>
      </c>
      <c r="V4527" s="110">
        <f>IF('3B-Air transport'!AI$68="no"," ",ROUND(S4527,4))</f>
        <v>0.48399999999999999</v>
      </c>
      <c r="W4527" s="110"/>
      <c r="AB4527" s="110">
        <f t="shared" si="269"/>
        <v>0.48400000000000037</v>
      </c>
      <c r="AC4527" s="110">
        <f>IF('3C-Water transport'!AI$56="no"," ",ROUND(AB4527,4))</f>
        <v>0.48399999999999999</v>
      </c>
      <c r="AD4527" s="110">
        <f>IF('3C-Water transport'!AI$57="no"," ",ROUND(AB4527,4))</f>
        <v>0.48399999999999999</v>
      </c>
      <c r="AE4527" s="110">
        <f>IF('3C-Water transport'!AI$58="no"," ",ROUND(AB4527,4))</f>
        <v>0.48399999999999999</v>
      </c>
    </row>
    <row r="4528" spans="5:31" x14ac:dyDescent="0.25">
      <c r="E4528" s="110">
        <f t="shared" si="267"/>
        <v>0.48500000000000038</v>
      </c>
      <c r="F4528" s="110">
        <f>IF('3A-Rail transport'!$AI$56="no"," ",ROUND(E4528,4))</f>
        <v>0.48499999999999999</v>
      </c>
      <c r="G4528" s="110">
        <f>IF('3A-Rail transport'!$AI$57="no"," ",ROUND(E4528,4))</f>
        <v>0.48499999999999999</v>
      </c>
      <c r="H4528" s="110"/>
      <c r="S4528" s="110">
        <f t="shared" si="268"/>
        <v>0.48500000000000038</v>
      </c>
      <c r="T4528" s="110">
        <f>IF('3B-Air transport'!AI$66="no"," ",ROUND(S4528,4))</f>
        <v>0.48499999999999999</v>
      </c>
      <c r="U4528" s="110">
        <f>IF('3B-Air transport'!AI$67="no"," ",ROUND(S4528,4))</f>
        <v>0.48499999999999999</v>
      </c>
      <c r="V4528" s="110">
        <f>IF('3B-Air transport'!AI$68="no"," ",ROUND(S4528,4))</f>
        <v>0.48499999999999999</v>
      </c>
      <c r="W4528" s="110"/>
      <c r="AB4528" s="110">
        <f t="shared" si="269"/>
        <v>0.48500000000000038</v>
      </c>
      <c r="AC4528" s="110">
        <f>IF('3C-Water transport'!AI$56="no"," ",ROUND(AB4528,4))</f>
        <v>0.48499999999999999</v>
      </c>
      <c r="AD4528" s="110">
        <f>IF('3C-Water transport'!AI$57="no"," ",ROUND(AB4528,4))</f>
        <v>0.48499999999999999</v>
      </c>
      <c r="AE4528" s="110">
        <f>IF('3C-Water transport'!AI$58="no"," ",ROUND(AB4528,4))</f>
        <v>0.48499999999999999</v>
      </c>
    </row>
    <row r="4529" spans="5:31" x14ac:dyDescent="0.25">
      <c r="E4529" s="110">
        <f t="shared" si="267"/>
        <v>0.48600000000000038</v>
      </c>
      <c r="F4529" s="110">
        <f>IF('3A-Rail transport'!$AI$56="no"," ",ROUND(E4529,4))</f>
        <v>0.48599999999999999</v>
      </c>
      <c r="G4529" s="110">
        <f>IF('3A-Rail transport'!$AI$57="no"," ",ROUND(E4529,4))</f>
        <v>0.48599999999999999</v>
      </c>
      <c r="H4529" s="110"/>
      <c r="S4529" s="110">
        <f t="shared" si="268"/>
        <v>0.48600000000000038</v>
      </c>
      <c r="T4529" s="110">
        <f>IF('3B-Air transport'!AI$66="no"," ",ROUND(S4529,4))</f>
        <v>0.48599999999999999</v>
      </c>
      <c r="U4529" s="110">
        <f>IF('3B-Air transport'!AI$67="no"," ",ROUND(S4529,4))</f>
        <v>0.48599999999999999</v>
      </c>
      <c r="V4529" s="110">
        <f>IF('3B-Air transport'!AI$68="no"," ",ROUND(S4529,4))</f>
        <v>0.48599999999999999</v>
      </c>
      <c r="W4529" s="110"/>
      <c r="AB4529" s="110">
        <f t="shared" si="269"/>
        <v>0.48600000000000038</v>
      </c>
      <c r="AC4529" s="110">
        <f>IF('3C-Water transport'!AI$56="no"," ",ROUND(AB4529,4))</f>
        <v>0.48599999999999999</v>
      </c>
      <c r="AD4529" s="110">
        <f>IF('3C-Water transport'!AI$57="no"," ",ROUND(AB4529,4))</f>
        <v>0.48599999999999999</v>
      </c>
      <c r="AE4529" s="110">
        <f>IF('3C-Water transport'!AI$58="no"," ",ROUND(AB4529,4))</f>
        <v>0.48599999999999999</v>
      </c>
    </row>
    <row r="4530" spans="5:31" x14ac:dyDescent="0.25">
      <c r="E4530" s="110">
        <f t="shared" si="267"/>
        <v>0.48700000000000038</v>
      </c>
      <c r="F4530" s="110">
        <f>IF('3A-Rail transport'!$AI$56="no"," ",ROUND(E4530,4))</f>
        <v>0.48699999999999999</v>
      </c>
      <c r="G4530" s="110">
        <f>IF('3A-Rail transport'!$AI$57="no"," ",ROUND(E4530,4))</f>
        <v>0.48699999999999999</v>
      </c>
      <c r="H4530" s="110"/>
      <c r="S4530" s="110">
        <f t="shared" si="268"/>
        <v>0.48700000000000038</v>
      </c>
      <c r="T4530" s="110">
        <f>IF('3B-Air transport'!AI$66="no"," ",ROUND(S4530,4))</f>
        <v>0.48699999999999999</v>
      </c>
      <c r="U4530" s="110">
        <f>IF('3B-Air transport'!AI$67="no"," ",ROUND(S4530,4))</f>
        <v>0.48699999999999999</v>
      </c>
      <c r="V4530" s="110">
        <f>IF('3B-Air transport'!AI$68="no"," ",ROUND(S4530,4))</f>
        <v>0.48699999999999999</v>
      </c>
      <c r="W4530" s="110"/>
      <c r="AB4530" s="110">
        <f t="shared" si="269"/>
        <v>0.48700000000000038</v>
      </c>
      <c r="AC4530" s="110">
        <f>IF('3C-Water transport'!AI$56="no"," ",ROUND(AB4530,4))</f>
        <v>0.48699999999999999</v>
      </c>
      <c r="AD4530" s="110">
        <f>IF('3C-Water transport'!AI$57="no"," ",ROUND(AB4530,4))</f>
        <v>0.48699999999999999</v>
      </c>
      <c r="AE4530" s="110">
        <f>IF('3C-Water transport'!AI$58="no"," ",ROUND(AB4530,4))</f>
        <v>0.48699999999999999</v>
      </c>
    </row>
    <row r="4531" spans="5:31" x14ac:dyDescent="0.25">
      <c r="E4531" s="110">
        <f t="shared" si="267"/>
        <v>0.48800000000000038</v>
      </c>
      <c r="F4531" s="110">
        <f>IF('3A-Rail transport'!$AI$56="no"," ",ROUND(E4531,4))</f>
        <v>0.48799999999999999</v>
      </c>
      <c r="G4531" s="110">
        <f>IF('3A-Rail transport'!$AI$57="no"," ",ROUND(E4531,4))</f>
        <v>0.48799999999999999</v>
      </c>
      <c r="H4531" s="110"/>
      <c r="S4531" s="110">
        <f t="shared" si="268"/>
        <v>0.48800000000000038</v>
      </c>
      <c r="T4531" s="110">
        <f>IF('3B-Air transport'!AI$66="no"," ",ROUND(S4531,4))</f>
        <v>0.48799999999999999</v>
      </c>
      <c r="U4531" s="110">
        <f>IF('3B-Air transport'!AI$67="no"," ",ROUND(S4531,4))</f>
        <v>0.48799999999999999</v>
      </c>
      <c r="V4531" s="110">
        <f>IF('3B-Air transport'!AI$68="no"," ",ROUND(S4531,4))</f>
        <v>0.48799999999999999</v>
      </c>
      <c r="W4531" s="110"/>
      <c r="AB4531" s="110">
        <f t="shared" si="269"/>
        <v>0.48800000000000038</v>
      </c>
      <c r="AC4531" s="110">
        <f>IF('3C-Water transport'!AI$56="no"," ",ROUND(AB4531,4))</f>
        <v>0.48799999999999999</v>
      </c>
      <c r="AD4531" s="110">
        <f>IF('3C-Water transport'!AI$57="no"," ",ROUND(AB4531,4))</f>
        <v>0.48799999999999999</v>
      </c>
      <c r="AE4531" s="110">
        <f>IF('3C-Water transport'!AI$58="no"," ",ROUND(AB4531,4))</f>
        <v>0.48799999999999999</v>
      </c>
    </row>
    <row r="4532" spans="5:31" x14ac:dyDescent="0.25">
      <c r="E4532" s="110">
        <f t="shared" si="267"/>
        <v>0.48900000000000038</v>
      </c>
      <c r="F4532" s="110">
        <f>IF('3A-Rail transport'!$AI$56="no"," ",ROUND(E4532,4))</f>
        <v>0.48899999999999999</v>
      </c>
      <c r="G4532" s="110">
        <f>IF('3A-Rail transport'!$AI$57="no"," ",ROUND(E4532,4))</f>
        <v>0.48899999999999999</v>
      </c>
      <c r="H4532" s="110"/>
      <c r="S4532" s="110">
        <f t="shared" si="268"/>
        <v>0.48900000000000038</v>
      </c>
      <c r="T4532" s="110">
        <f>IF('3B-Air transport'!AI$66="no"," ",ROUND(S4532,4))</f>
        <v>0.48899999999999999</v>
      </c>
      <c r="U4532" s="110">
        <f>IF('3B-Air transport'!AI$67="no"," ",ROUND(S4532,4))</f>
        <v>0.48899999999999999</v>
      </c>
      <c r="V4532" s="110">
        <f>IF('3B-Air transport'!AI$68="no"," ",ROUND(S4532,4))</f>
        <v>0.48899999999999999</v>
      </c>
      <c r="W4532" s="110"/>
      <c r="AB4532" s="110">
        <f t="shared" si="269"/>
        <v>0.48900000000000038</v>
      </c>
      <c r="AC4532" s="110">
        <f>IF('3C-Water transport'!AI$56="no"," ",ROUND(AB4532,4))</f>
        <v>0.48899999999999999</v>
      </c>
      <c r="AD4532" s="110">
        <f>IF('3C-Water transport'!AI$57="no"," ",ROUND(AB4532,4))</f>
        <v>0.48899999999999999</v>
      </c>
      <c r="AE4532" s="110">
        <f>IF('3C-Water transport'!AI$58="no"," ",ROUND(AB4532,4))</f>
        <v>0.48899999999999999</v>
      </c>
    </row>
    <row r="4533" spans="5:31" x14ac:dyDescent="0.25">
      <c r="E4533" s="110">
        <f t="shared" si="267"/>
        <v>0.49000000000000038</v>
      </c>
      <c r="F4533" s="110">
        <f>IF('3A-Rail transport'!$AI$56="no"," ",ROUND(E4533,4))</f>
        <v>0.49</v>
      </c>
      <c r="G4533" s="110">
        <f>IF('3A-Rail transport'!$AI$57="no"," ",ROUND(E4533,4))</f>
        <v>0.49</v>
      </c>
      <c r="H4533" s="110"/>
      <c r="S4533" s="110">
        <f t="shared" si="268"/>
        <v>0.49000000000000038</v>
      </c>
      <c r="T4533" s="110">
        <f>IF('3B-Air transport'!AI$66="no"," ",ROUND(S4533,4))</f>
        <v>0.49</v>
      </c>
      <c r="U4533" s="110">
        <f>IF('3B-Air transport'!AI$67="no"," ",ROUND(S4533,4))</f>
        <v>0.49</v>
      </c>
      <c r="V4533" s="110">
        <f>IF('3B-Air transport'!AI$68="no"," ",ROUND(S4533,4))</f>
        <v>0.49</v>
      </c>
      <c r="W4533" s="110"/>
      <c r="AB4533" s="110">
        <f t="shared" si="269"/>
        <v>0.49000000000000038</v>
      </c>
      <c r="AC4533" s="110">
        <f>IF('3C-Water transport'!AI$56="no"," ",ROUND(AB4533,4))</f>
        <v>0.49</v>
      </c>
      <c r="AD4533" s="110">
        <f>IF('3C-Water transport'!AI$57="no"," ",ROUND(AB4533,4))</f>
        <v>0.49</v>
      </c>
      <c r="AE4533" s="110">
        <f>IF('3C-Water transport'!AI$58="no"," ",ROUND(AB4533,4))</f>
        <v>0.49</v>
      </c>
    </row>
    <row r="4534" spans="5:31" x14ac:dyDescent="0.25">
      <c r="E4534" s="110">
        <f t="shared" si="267"/>
        <v>0.49100000000000038</v>
      </c>
      <c r="F4534" s="110">
        <f>IF('3A-Rail transport'!$AI$56="no"," ",ROUND(E4534,4))</f>
        <v>0.49099999999999999</v>
      </c>
      <c r="G4534" s="110">
        <f>IF('3A-Rail transport'!$AI$57="no"," ",ROUND(E4534,4))</f>
        <v>0.49099999999999999</v>
      </c>
      <c r="H4534" s="110"/>
      <c r="S4534" s="110">
        <f t="shared" si="268"/>
        <v>0.49100000000000038</v>
      </c>
      <c r="T4534" s="110">
        <f>IF('3B-Air transport'!AI$66="no"," ",ROUND(S4534,4))</f>
        <v>0.49099999999999999</v>
      </c>
      <c r="U4534" s="110">
        <f>IF('3B-Air transport'!AI$67="no"," ",ROUND(S4534,4))</f>
        <v>0.49099999999999999</v>
      </c>
      <c r="V4534" s="110">
        <f>IF('3B-Air transport'!AI$68="no"," ",ROUND(S4534,4))</f>
        <v>0.49099999999999999</v>
      </c>
      <c r="W4534" s="110"/>
      <c r="AB4534" s="110">
        <f t="shared" si="269"/>
        <v>0.49100000000000038</v>
      </c>
      <c r="AC4534" s="110">
        <f>IF('3C-Water transport'!AI$56="no"," ",ROUND(AB4534,4))</f>
        <v>0.49099999999999999</v>
      </c>
      <c r="AD4534" s="110">
        <f>IF('3C-Water transport'!AI$57="no"," ",ROUND(AB4534,4))</f>
        <v>0.49099999999999999</v>
      </c>
      <c r="AE4534" s="110">
        <f>IF('3C-Water transport'!AI$58="no"," ",ROUND(AB4534,4))</f>
        <v>0.49099999999999999</v>
      </c>
    </row>
    <row r="4535" spans="5:31" x14ac:dyDescent="0.25">
      <c r="E4535" s="110">
        <f t="shared" si="267"/>
        <v>0.49200000000000038</v>
      </c>
      <c r="F4535" s="110">
        <f>IF('3A-Rail transport'!$AI$56="no"," ",ROUND(E4535,4))</f>
        <v>0.49199999999999999</v>
      </c>
      <c r="G4535" s="110">
        <f>IF('3A-Rail transport'!$AI$57="no"," ",ROUND(E4535,4))</f>
        <v>0.49199999999999999</v>
      </c>
      <c r="H4535" s="110"/>
      <c r="S4535" s="110">
        <f t="shared" si="268"/>
        <v>0.49200000000000038</v>
      </c>
      <c r="T4535" s="110">
        <f>IF('3B-Air transport'!AI$66="no"," ",ROUND(S4535,4))</f>
        <v>0.49199999999999999</v>
      </c>
      <c r="U4535" s="110">
        <f>IF('3B-Air transport'!AI$67="no"," ",ROUND(S4535,4))</f>
        <v>0.49199999999999999</v>
      </c>
      <c r="V4535" s="110">
        <f>IF('3B-Air transport'!AI$68="no"," ",ROUND(S4535,4))</f>
        <v>0.49199999999999999</v>
      </c>
      <c r="W4535" s="110"/>
      <c r="AB4535" s="110">
        <f t="shared" si="269"/>
        <v>0.49200000000000038</v>
      </c>
      <c r="AC4535" s="110">
        <f>IF('3C-Water transport'!AI$56="no"," ",ROUND(AB4535,4))</f>
        <v>0.49199999999999999</v>
      </c>
      <c r="AD4535" s="110">
        <f>IF('3C-Water transport'!AI$57="no"," ",ROUND(AB4535,4))</f>
        <v>0.49199999999999999</v>
      </c>
      <c r="AE4535" s="110">
        <f>IF('3C-Water transport'!AI$58="no"," ",ROUND(AB4535,4))</f>
        <v>0.49199999999999999</v>
      </c>
    </row>
    <row r="4536" spans="5:31" x14ac:dyDescent="0.25">
      <c r="E4536" s="110">
        <f t="shared" si="267"/>
        <v>0.49300000000000038</v>
      </c>
      <c r="F4536" s="110">
        <f>IF('3A-Rail transport'!$AI$56="no"," ",ROUND(E4536,4))</f>
        <v>0.49299999999999999</v>
      </c>
      <c r="G4536" s="110">
        <f>IF('3A-Rail transport'!$AI$57="no"," ",ROUND(E4536,4))</f>
        <v>0.49299999999999999</v>
      </c>
      <c r="H4536" s="110"/>
      <c r="S4536" s="110">
        <f t="shared" si="268"/>
        <v>0.49300000000000038</v>
      </c>
      <c r="T4536" s="110">
        <f>IF('3B-Air transport'!AI$66="no"," ",ROUND(S4536,4))</f>
        <v>0.49299999999999999</v>
      </c>
      <c r="U4536" s="110">
        <f>IF('3B-Air transport'!AI$67="no"," ",ROUND(S4536,4))</f>
        <v>0.49299999999999999</v>
      </c>
      <c r="V4536" s="110">
        <f>IF('3B-Air transport'!AI$68="no"," ",ROUND(S4536,4))</f>
        <v>0.49299999999999999</v>
      </c>
      <c r="W4536" s="110"/>
      <c r="AB4536" s="110">
        <f t="shared" si="269"/>
        <v>0.49300000000000038</v>
      </c>
      <c r="AC4536" s="110">
        <f>IF('3C-Water transport'!AI$56="no"," ",ROUND(AB4536,4))</f>
        <v>0.49299999999999999</v>
      </c>
      <c r="AD4536" s="110">
        <f>IF('3C-Water transport'!AI$57="no"," ",ROUND(AB4536,4))</f>
        <v>0.49299999999999999</v>
      </c>
      <c r="AE4536" s="110">
        <f>IF('3C-Water transport'!AI$58="no"," ",ROUND(AB4536,4))</f>
        <v>0.49299999999999999</v>
      </c>
    </row>
    <row r="4537" spans="5:31" x14ac:dyDescent="0.25">
      <c r="E4537" s="110">
        <f t="shared" si="267"/>
        <v>0.49400000000000038</v>
      </c>
      <c r="F4537" s="110">
        <f>IF('3A-Rail transport'!$AI$56="no"," ",ROUND(E4537,4))</f>
        <v>0.49399999999999999</v>
      </c>
      <c r="G4537" s="110">
        <f>IF('3A-Rail transport'!$AI$57="no"," ",ROUND(E4537,4))</f>
        <v>0.49399999999999999</v>
      </c>
      <c r="H4537" s="110"/>
      <c r="S4537" s="110">
        <f t="shared" si="268"/>
        <v>0.49400000000000038</v>
      </c>
      <c r="T4537" s="110">
        <f>IF('3B-Air transport'!AI$66="no"," ",ROUND(S4537,4))</f>
        <v>0.49399999999999999</v>
      </c>
      <c r="U4537" s="110">
        <f>IF('3B-Air transport'!AI$67="no"," ",ROUND(S4537,4))</f>
        <v>0.49399999999999999</v>
      </c>
      <c r="V4537" s="110">
        <f>IF('3B-Air transport'!AI$68="no"," ",ROUND(S4537,4))</f>
        <v>0.49399999999999999</v>
      </c>
      <c r="W4537" s="110"/>
      <c r="AB4537" s="110">
        <f t="shared" si="269"/>
        <v>0.49400000000000038</v>
      </c>
      <c r="AC4537" s="110">
        <f>IF('3C-Water transport'!AI$56="no"," ",ROUND(AB4537,4))</f>
        <v>0.49399999999999999</v>
      </c>
      <c r="AD4537" s="110">
        <f>IF('3C-Water transport'!AI$57="no"," ",ROUND(AB4537,4))</f>
        <v>0.49399999999999999</v>
      </c>
      <c r="AE4537" s="110">
        <f>IF('3C-Water transport'!AI$58="no"," ",ROUND(AB4537,4))</f>
        <v>0.49399999999999999</v>
      </c>
    </row>
    <row r="4538" spans="5:31" x14ac:dyDescent="0.25">
      <c r="E4538" s="110">
        <f t="shared" si="267"/>
        <v>0.49500000000000038</v>
      </c>
      <c r="F4538" s="110">
        <f>IF('3A-Rail transport'!$AI$56="no"," ",ROUND(E4538,4))</f>
        <v>0.495</v>
      </c>
      <c r="G4538" s="110">
        <f>IF('3A-Rail transport'!$AI$57="no"," ",ROUND(E4538,4))</f>
        <v>0.495</v>
      </c>
      <c r="H4538" s="110"/>
      <c r="S4538" s="110">
        <f t="shared" si="268"/>
        <v>0.49500000000000038</v>
      </c>
      <c r="T4538" s="110">
        <f>IF('3B-Air transport'!AI$66="no"," ",ROUND(S4538,4))</f>
        <v>0.495</v>
      </c>
      <c r="U4538" s="110">
        <f>IF('3B-Air transport'!AI$67="no"," ",ROUND(S4538,4))</f>
        <v>0.495</v>
      </c>
      <c r="V4538" s="110">
        <f>IF('3B-Air transport'!AI$68="no"," ",ROUND(S4538,4))</f>
        <v>0.495</v>
      </c>
      <c r="W4538" s="110"/>
      <c r="AB4538" s="110">
        <f t="shared" si="269"/>
        <v>0.49500000000000038</v>
      </c>
      <c r="AC4538" s="110">
        <f>IF('3C-Water transport'!AI$56="no"," ",ROUND(AB4538,4))</f>
        <v>0.495</v>
      </c>
      <c r="AD4538" s="110">
        <f>IF('3C-Water transport'!AI$57="no"," ",ROUND(AB4538,4))</f>
        <v>0.495</v>
      </c>
      <c r="AE4538" s="110">
        <f>IF('3C-Water transport'!AI$58="no"," ",ROUND(AB4538,4))</f>
        <v>0.495</v>
      </c>
    </row>
    <row r="4539" spans="5:31" x14ac:dyDescent="0.25">
      <c r="E4539" s="110">
        <f t="shared" si="267"/>
        <v>0.49600000000000039</v>
      </c>
      <c r="F4539" s="110">
        <f>IF('3A-Rail transport'!$AI$56="no"," ",ROUND(E4539,4))</f>
        <v>0.496</v>
      </c>
      <c r="G4539" s="110">
        <f>IF('3A-Rail transport'!$AI$57="no"," ",ROUND(E4539,4))</f>
        <v>0.496</v>
      </c>
      <c r="H4539" s="110"/>
      <c r="S4539" s="110">
        <f t="shared" si="268"/>
        <v>0.49600000000000039</v>
      </c>
      <c r="T4539" s="110">
        <f>IF('3B-Air transport'!AI$66="no"," ",ROUND(S4539,4))</f>
        <v>0.496</v>
      </c>
      <c r="U4539" s="110">
        <f>IF('3B-Air transport'!AI$67="no"," ",ROUND(S4539,4))</f>
        <v>0.496</v>
      </c>
      <c r="V4539" s="110">
        <f>IF('3B-Air transport'!AI$68="no"," ",ROUND(S4539,4))</f>
        <v>0.496</v>
      </c>
      <c r="W4539" s="110"/>
      <c r="AB4539" s="110">
        <f t="shared" si="269"/>
        <v>0.49600000000000039</v>
      </c>
      <c r="AC4539" s="110">
        <f>IF('3C-Water transport'!AI$56="no"," ",ROUND(AB4539,4))</f>
        <v>0.496</v>
      </c>
      <c r="AD4539" s="110">
        <f>IF('3C-Water transport'!AI$57="no"," ",ROUND(AB4539,4))</f>
        <v>0.496</v>
      </c>
      <c r="AE4539" s="110">
        <f>IF('3C-Water transport'!AI$58="no"," ",ROUND(AB4539,4))</f>
        <v>0.496</v>
      </c>
    </row>
    <row r="4540" spans="5:31" x14ac:dyDescent="0.25">
      <c r="E4540" s="110">
        <f t="shared" si="267"/>
        <v>0.49700000000000039</v>
      </c>
      <c r="F4540" s="110">
        <f>IF('3A-Rail transport'!$AI$56="no"," ",ROUND(E4540,4))</f>
        <v>0.497</v>
      </c>
      <c r="G4540" s="110">
        <f>IF('3A-Rail transport'!$AI$57="no"," ",ROUND(E4540,4))</f>
        <v>0.497</v>
      </c>
      <c r="H4540" s="110"/>
      <c r="S4540" s="110">
        <f t="shared" si="268"/>
        <v>0.49700000000000039</v>
      </c>
      <c r="T4540" s="110">
        <f>IF('3B-Air transport'!AI$66="no"," ",ROUND(S4540,4))</f>
        <v>0.497</v>
      </c>
      <c r="U4540" s="110">
        <f>IF('3B-Air transport'!AI$67="no"," ",ROUND(S4540,4))</f>
        <v>0.497</v>
      </c>
      <c r="V4540" s="110">
        <f>IF('3B-Air transport'!AI$68="no"," ",ROUND(S4540,4))</f>
        <v>0.497</v>
      </c>
      <c r="W4540" s="110"/>
      <c r="AB4540" s="110">
        <f t="shared" si="269"/>
        <v>0.49700000000000039</v>
      </c>
      <c r="AC4540" s="110">
        <f>IF('3C-Water transport'!AI$56="no"," ",ROUND(AB4540,4))</f>
        <v>0.497</v>
      </c>
      <c r="AD4540" s="110">
        <f>IF('3C-Water transport'!AI$57="no"," ",ROUND(AB4540,4))</f>
        <v>0.497</v>
      </c>
      <c r="AE4540" s="110">
        <f>IF('3C-Water transport'!AI$58="no"," ",ROUND(AB4540,4))</f>
        <v>0.497</v>
      </c>
    </row>
    <row r="4541" spans="5:31" x14ac:dyDescent="0.25">
      <c r="E4541" s="110">
        <f t="shared" si="267"/>
        <v>0.49800000000000039</v>
      </c>
      <c r="F4541" s="110">
        <f>IF('3A-Rail transport'!$AI$56="no"," ",ROUND(E4541,4))</f>
        <v>0.498</v>
      </c>
      <c r="G4541" s="110">
        <f>IF('3A-Rail transport'!$AI$57="no"," ",ROUND(E4541,4))</f>
        <v>0.498</v>
      </c>
      <c r="H4541" s="110"/>
      <c r="S4541" s="110">
        <f t="shared" si="268"/>
        <v>0.49800000000000039</v>
      </c>
      <c r="T4541" s="110">
        <f>IF('3B-Air transport'!AI$66="no"," ",ROUND(S4541,4))</f>
        <v>0.498</v>
      </c>
      <c r="U4541" s="110">
        <f>IF('3B-Air transport'!AI$67="no"," ",ROUND(S4541,4))</f>
        <v>0.498</v>
      </c>
      <c r="V4541" s="110">
        <f>IF('3B-Air transport'!AI$68="no"," ",ROUND(S4541,4))</f>
        <v>0.498</v>
      </c>
      <c r="W4541" s="110"/>
      <c r="AB4541" s="110">
        <f t="shared" si="269"/>
        <v>0.49800000000000039</v>
      </c>
      <c r="AC4541" s="110">
        <f>IF('3C-Water transport'!AI$56="no"," ",ROUND(AB4541,4))</f>
        <v>0.498</v>
      </c>
      <c r="AD4541" s="110">
        <f>IF('3C-Water transport'!AI$57="no"," ",ROUND(AB4541,4))</f>
        <v>0.498</v>
      </c>
      <c r="AE4541" s="110">
        <f>IF('3C-Water transport'!AI$58="no"," ",ROUND(AB4541,4))</f>
        <v>0.498</v>
      </c>
    </row>
    <row r="4542" spans="5:31" x14ac:dyDescent="0.25">
      <c r="E4542" s="110">
        <f t="shared" si="267"/>
        <v>0.49900000000000039</v>
      </c>
      <c r="F4542" s="110">
        <f>IF('3A-Rail transport'!$AI$56="no"," ",ROUND(E4542,4))</f>
        <v>0.499</v>
      </c>
      <c r="G4542" s="110">
        <f>IF('3A-Rail transport'!$AI$57="no"," ",ROUND(E4542,4))</f>
        <v>0.499</v>
      </c>
      <c r="H4542" s="110"/>
      <c r="S4542" s="110">
        <f t="shared" si="268"/>
        <v>0.49900000000000039</v>
      </c>
      <c r="T4542" s="110">
        <f>IF('3B-Air transport'!AI$66="no"," ",ROUND(S4542,4))</f>
        <v>0.499</v>
      </c>
      <c r="U4542" s="110">
        <f>IF('3B-Air transport'!AI$67="no"," ",ROUND(S4542,4))</f>
        <v>0.499</v>
      </c>
      <c r="V4542" s="110">
        <f>IF('3B-Air transport'!AI$68="no"," ",ROUND(S4542,4))</f>
        <v>0.499</v>
      </c>
      <c r="W4542" s="110"/>
      <c r="AB4542" s="110">
        <f t="shared" si="269"/>
        <v>0.49900000000000039</v>
      </c>
      <c r="AC4542" s="110">
        <f>IF('3C-Water transport'!AI$56="no"," ",ROUND(AB4542,4))</f>
        <v>0.499</v>
      </c>
      <c r="AD4542" s="110">
        <f>IF('3C-Water transport'!AI$57="no"," ",ROUND(AB4542,4))</f>
        <v>0.499</v>
      </c>
      <c r="AE4542" s="110">
        <f>IF('3C-Water transport'!AI$58="no"," ",ROUND(AB4542,4))</f>
        <v>0.499</v>
      </c>
    </row>
    <row r="4543" spans="5:31" x14ac:dyDescent="0.25">
      <c r="E4543" s="110">
        <f t="shared" si="267"/>
        <v>0.50000000000000033</v>
      </c>
      <c r="F4543" s="110">
        <f>IF('3A-Rail transport'!$AI$56="no"," ",ROUND(E4543,4))</f>
        <v>0.5</v>
      </c>
      <c r="G4543" s="110">
        <f>IF('3A-Rail transport'!$AI$57="no"," ",ROUND(E4543,4))</f>
        <v>0.5</v>
      </c>
      <c r="H4543" s="110"/>
      <c r="S4543" s="110">
        <f t="shared" si="268"/>
        <v>0.50000000000000033</v>
      </c>
      <c r="T4543" s="110">
        <f>IF('3B-Air transport'!AI$66="no"," ",ROUND(S4543,4))</f>
        <v>0.5</v>
      </c>
      <c r="U4543" s="110">
        <f>IF('3B-Air transport'!AI$67="no"," ",ROUND(S4543,4))</f>
        <v>0.5</v>
      </c>
      <c r="V4543" s="110">
        <f>IF('3B-Air transport'!AI$68="no"," ",ROUND(S4543,4))</f>
        <v>0.5</v>
      </c>
      <c r="W4543" s="110"/>
      <c r="AB4543" s="110">
        <f t="shared" si="269"/>
        <v>0.50000000000000033</v>
      </c>
      <c r="AC4543" s="110">
        <f>IF('3C-Water transport'!AI$56="no"," ",ROUND(AB4543,4))</f>
        <v>0.5</v>
      </c>
      <c r="AD4543" s="110">
        <f>IF('3C-Water transport'!AI$57="no"," ",ROUND(AB4543,4))</f>
        <v>0.5</v>
      </c>
      <c r="AE4543" s="110">
        <f>IF('3C-Water transport'!AI$58="no"," ",ROUND(AB4543,4))</f>
        <v>0.5</v>
      </c>
    </row>
    <row r="4544" spans="5:31" x14ac:dyDescent="0.25">
      <c r="E4544" s="110">
        <f t="shared" si="267"/>
        <v>0.50100000000000033</v>
      </c>
      <c r="F4544" s="110">
        <f>IF('3A-Rail transport'!$AI$56="no"," ",ROUND(E4544,4))</f>
        <v>0.501</v>
      </c>
      <c r="G4544" s="110">
        <f>IF('3A-Rail transport'!$AI$57="no"," ",ROUND(E4544,4))</f>
        <v>0.501</v>
      </c>
      <c r="H4544" s="110"/>
      <c r="S4544" s="110">
        <f t="shared" si="268"/>
        <v>0.50100000000000033</v>
      </c>
      <c r="T4544" s="110">
        <f>IF('3B-Air transport'!AI$66="no"," ",ROUND(S4544,4))</f>
        <v>0.501</v>
      </c>
      <c r="U4544" s="110">
        <f>IF('3B-Air transport'!AI$67="no"," ",ROUND(S4544,4))</f>
        <v>0.501</v>
      </c>
      <c r="V4544" s="110">
        <f>IF('3B-Air transport'!AI$68="no"," ",ROUND(S4544,4))</f>
        <v>0.501</v>
      </c>
      <c r="W4544" s="110"/>
      <c r="AB4544" s="110">
        <f t="shared" si="269"/>
        <v>0.50100000000000033</v>
      </c>
      <c r="AC4544" s="110">
        <f>IF('3C-Water transport'!AI$56="no"," ",ROUND(AB4544,4))</f>
        <v>0.501</v>
      </c>
      <c r="AD4544" s="110">
        <f>IF('3C-Water transport'!AI$57="no"," ",ROUND(AB4544,4))</f>
        <v>0.501</v>
      </c>
      <c r="AE4544" s="110">
        <f>IF('3C-Water transport'!AI$58="no"," ",ROUND(AB4544,4))</f>
        <v>0.501</v>
      </c>
    </row>
    <row r="4545" spans="5:31" x14ac:dyDescent="0.25">
      <c r="E4545" s="110">
        <f t="shared" si="267"/>
        <v>0.50200000000000033</v>
      </c>
      <c r="F4545" s="110">
        <f>IF('3A-Rail transport'!$AI$56="no"," ",ROUND(E4545,4))</f>
        <v>0.502</v>
      </c>
      <c r="G4545" s="110">
        <f>IF('3A-Rail transport'!$AI$57="no"," ",ROUND(E4545,4))</f>
        <v>0.502</v>
      </c>
      <c r="H4545" s="110"/>
      <c r="S4545" s="110">
        <f t="shared" si="268"/>
        <v>0.50200000000000033</v>
      </c>
      <c r="T4545" s="110">
        <f>IF('3B-Air transport'!AI$66="no"," ",ROUND(S4545,4))</f>
        <v>0.502</v>
      </c>
      <c r="U4545" s="110">
        <f>IF('3B-Air transport'!AI$67="no"," ",ROUND(S4545,4))</f>
        <v>0.502</v>
      </c>
      <c r="V4545" s="110">
        <f>IF('3B-Air transport'!AI$68="no"," ",ROUND(S4545,4))</f>
        <v>0.502</v>
      </c>
      <c r="W4545" s="110"/>
      <c r="AB4545" s="110">
        <f t="shared" si="269"/>
        <v>0.50200000000000033</v>
      </c>
      <c r="AC4545" s="110">
        <f>IF('3C-Water transport'!AI$56="no"," ",ROUND(AB4545,4))</f>
        <v>0.502</v>
      </c>
      <c r="AD4545" s="110">
        <f>IF('3C-Water transport'!AI$57="no"," ",ROUND(AB4545,4))</f>
        <v>0.502</v>
      </c>
      <c r="AE4545" s="110">
        <f>IF('3C-Water transport'!AI$58="no"," ",ROUND(AB4545,4))</f>
        <v>0.502</v>
      </c>
    </row>
    <row r="4546" spans="5:31" x14ac:dyDescent="0.25">
      <c r="E4546" s="110">
        <f t="shared" si="267"/>
        <v>0.50300000000000034</v>
      </c>
      <c r="F4546" s="110">
        <f>IF('3A-Rail transport'!$AI$56="no"," ",ROUND(E4546,4))</f>
        <v>0.503</v>
      </c>
      <c r="G4546" s="110">
        <f>IF('3A-Rail transport'!$AI$57="no"," ",ROUND(E4546,4))</f>
        <v>0.503</v>
      </c>
      <c r="H4546" s="110"/>
      <c r="S4546" s="110">
        <f t="shared" si="268"/>
        <v>0.50300000000000034</v>
      </c>
      <c r="T4546" s="110">
        <f>IF('3B-Air transport'!AI$66="no"," ",ROUND(S4546,4))</f>
        <v>0.503</v>
      </c>
      <c r="U4546" s="110">
        <f>IF('3B-Air transport'!AI$67="no"," ",ROUND(S4546,4))</f>
        <v>0.503</v>
      </c>
      <c r="V4546" s="110">
        <f>IF('3B-Air transport'!AI$68="no"," ",ROUND(S4546,4))</f>
        <v>0.503</v>
      </c>
      <c r="W4546" s="110"/>
      <c r="AB4546" s="110">
        <f t="shared" si="269"/>
        <v>0.50300000000000034</v>
      </c>
      <c r="AC4546" s="110">
        <f>IF('3C-Water transport'!AI$56="no"," ",ROUND(AB4546,4))</f>
        <v>0.503</v>
      </c>
      <c r="AD4546" s="110">
        <f>IF('3C-Water transport'!AI$57="no"," ",ROUND(AB4546,4))</f>
        <v>0.503</v>
      </c>
      <c r="AE4546" s="110">
        <f>IF('3C-Water transport'!AI$58="no"," ",ROUND(AB4546,4))</f>
        <v>0.503</v>
      </c>
    </row>
    <row r="4547" spans="5:31" x14ac:dyDescent="0.25">
      <c r="E4547" s="110">
        <f t="shared" si="267"/>
        <v>0.50400000000000034</v>
      </c>
      <c r="F4547" s="110">
        <f>IF('3A-Rail transport'!$AI$56="no"," ",ROUND(E4547,4))</f>
        <v>0.504</v>
      </c>
      <c r="G4547" s="110">
        <f>IF('3A-Rail transport'!$AI$57="no"," ",ROUND(E4547,4))</f>
        <v>0.504</v>
      </c>
      <c r="H4547" s="110"/>
      <c r="S4547" s="110">
        <f t="shared" si="268"/>
        <v>0.50400000000000034</v>
      </c>
      <c r="T4547" s="110">
        <f>IF('3B-Air transport'!AI$66="no"," ",ROUND(S4547,4))</f>
        <v>0.504</v>
      </c>
      <c r="U4547" s="110">
        <f>IF('3B-Air transport'!AI$67="no"," ",ROUND(S4547,4))</f>
        <v>0.504</v>
      </c>
      <c r="V4547" s="110">
        <f>IF('3B-Air transport'!AI$68="no"," ",ROUND(S4547,4))</f>
        <v>0.504</v>
      </c>
      <c r="W4547" s="110"/>
      <c r="AB4547" s="110">
        <f t="shared" si="269"/>
        <v>0.50400000000000034</v>
      </c>
      <c r="AC4547" s="110">
        <f>IF('3C-Water transport'!AI$56="no"," ",ROUND(AB4547,4))</f>
        <v>0.504</v>
      </c>
      <c r="AD4547" s="110">
        <f>IF('3C-Water transport'!AI$57="no"," ",ROUND(AB4547,4))</f>
        <v>0.504</v>
      </c>
      <c r="AE4547" s="110">
        <f>IF('3C-Water transport'!AI$58="no"," ",ROUND(AB4547,4))</f>
        <v>0.504</v>
      </c>
    </row>
    <row r="4548" spans="5:31" x14ac:dyDescent="0.25">
      <c r="E4548" s="110">
        <f t="shared" si="267"/>
        <v>0.50500000000000034</v>
      </c>
      <c r="F4548" s="110">
        <f>IF('3A-Rail transport'!$AI$56="no"," ",ROUND(E4548,4))</f>
        <v>0.505</v>
      </c>
      <c r="G4548" s="110">
        <f>IF('3A-Rail transport'!$AI$57="no"," ",ROUND(E4548,4))</f>
        <v>0.505</v>
      </c>
      <c r="H4548" s="110"/>
      <c r="S4548" s="110">
        <f t="shared" si="268"/>
        <v>0.50500000000000034</v>
      </c>
      <c r="T4548" s="110">
        <f>IF('3B-Air transport'!AI$66="no"," ",ROUND(S4548,4))</f>
        <v>0.505</v>
      </c>
      <c r="U4548" s="110">
        <f>IF('3B-Air transport'!AI$67="no"," ",ROUND(S4548,4))</f>
        <v>0.505</v>
      </c>
      <c r="V4548" s="110">
        <f>IF('3B-Air transport'!AI$68="no"," ",ROUND(S4548,4))</f>
        <v>0.505</v>
      </c>
      <c r="W4548" s="110"/>
      <c r="AB4548" s="110">
        <f t="shared" si="269"/>
        <v>0.50500000000000034</v>
      </c>
      <c r="AC4548" s="110">
        <f>IF('3C-Water transport'!AI$56="no"," ",ROUND(AB4548,4))</f>
        <v>0.505</v>
      </c>
      <c r="AD4548" s="110">
        <f>IF('3C-Water transport'!AI$57="no"," ",ROUND(AB4548,4))</f>
        <v>0.505</v>
      </c>
      <c r="AE4548" s="110">
        <f>IF('3C-Water transport'!AI$58="no"," ",ROUND(AB4548,4))</f>
        <v>0.505</v>
      </c>
    </row>
    <row r="4549" spans="5:31" x14ac:dyDescent="0.25">
      <c r="E4549" s="110">
        <f t="shared" si="267"/>
        <v>0.50600000000000034</v>
      </c>
      <c r="F4549" s="110">
        <f>IF('3A-Rail transport'!$AI$56="no"," ",ROUND(E4549,4))</f>
        <v>0.50600000000000001</v>
      </c>
      <c r="G4549" s="110">
        <f>IF('3A-Rail transport'!$AI$57="no"," ",ROUND(E4549,4))</f>
        <v>0.50600000000000001</v>
      </c>
      <c r="H4549" s="110"/>
      <c r="S4549" s="110">
        <f t="shared" si="268"/>
        <v>0.50600000000000034</v>
      </c>
      <c r="T4549" s="110">
        <f>IF('3B-Air transport'!AI$66="no"," ",ROUND(S4549,4))</f>
        <v>0.50600000000000001</v>
      </c>
      <c r="U4549" s="110">
        <f>IF('3B-Air transport'!AI$67="no"," ",ROUND(S4549,4))</f>
        <v>0.50600000000000001</v>
      </c>
      <c r="V4549" s="110">
        <f>IF('3B-Air transport'!AI$68="no"," ",ROUND(S4549,4))</f>
        <v>0.50600000000000001</v>
      </c>
      <c r="W4549" s="110"/>
      <c r="AB4549" s="110">
        <f t="shared" si="269"/>
        <v>0.50600000000000034</v>
      </c>
      <c r="AC4549" s="110">
        <f>IF('3C-Water transport'!AI$56="no"," ",ROUND(AB4549,4))</f>
        <v>0.50600000000000001</v>
      </c>
      <c r="AD4549" s="110">
        <f>IF('3C-Water transport'!AI$57="no"," ",ROUND(AB4549,4))</f>
        <v>0.50600000000000001</v>
      </c>
      <c r="AE4549" s="110">
        <f>IF('3C-Water transport'!AI$58="no"," ",ROUND(AB4549,4))</f>
        <v>0.50600000000000001</v>
      </c>
    </row>
    <row r="4550" spans="5:31" x14ac:dyDescent="0.25">
      <c r="E4550" s="110">
        <f t="shared" si="267"/>
        <v>0.50700000000000034</v>
      </c>
      <c r="F4550" s="110">
        <f>IF('3A-Rail transport'!$AI$56="no"," ",ROUND(E4550,4))</f>
        <v>0.50700000000000001</v>
      </c>
      <c r="G4550" s="110">
        <f>IF('3A-Rail transport'!$AI$57="no"," ",ROUND(E4550,4))</f>
        <v>0.50700000000000001</v>
      </c>
      <c r="H4550" s="110"/>
      <c r="S4550" s="110">
        <f t="shared" si="268"/>
        <v>0.50700000000000034</v>
      </c>
      <c r="T4550" s="110">
        <f>IF('3B-Air transport'!AI$66="no"," ",ROUND(S4550,4))</f>
        <v>0.50700000000000001</v>
      </c>
      <c r="U4550" s="110">
        <f>IF('3B-Air transport'!AI$67="no"," ",ROUND(S4550,4))</f>
        <v>0.50700000000000001</v>
      </c>
      <c r="V4550" s="110">
        <f>IF('3B-Air transport'!AI$68="no"," ",ROUND(S4550,4))</f>
        <v>0.50700000000000001</v>
      </c>
      <c r="W4550" s="110"/>
      <c r="AB4550" s="110">
        <f t="shared" si="269"/>
        <v>0.50700000000000034</v>
      </c>
      <c r="AC4550" s="110">
        <f>IF('3C-Water transport'!AI$56="no"," ",ROUND(AB4550,4))</f>
        <v>0.50700000000000001</v>
      </c>
      <c r="AD4550" s="110">
        <f>IF('3C-Water transport'!AI$57="no"," ",ROUND(AB4550,4))</f>
        <v>0.50700000000000001</v>
      </c>
      <c r="AE4550" s="110">
        <f>IF('3C-Water transport'!AI$58="no"," ",ROUND(AB4550,4))</f>
        <v>0.50700000000000001</v>
      </c>
    </row>
    <row r="4551" spans="5:31" x14ac:dyDescent="0.25">
      <c r="E4551" s="110">
        <f t="shared" si="267"/>
        <v>0.50800000000000034</v>
      </c>
      <c r="F4551" s="110">
        <f>IF('3A-Rail transport'!$AI$56="no"," ",ROUND(E4551,4))</f>
        <v>0.50800000000000001</v>
      </c>
      <c r="G4551" s="110">
        <f>IF('3A-Rail transport'!$AI$57="no"," ",ROUND(E4551,4))</f>
        <v>0.50800000000000001</v>
      </c>
      <c r="H4551" s="110"/>
      <c r="S4551" s="110">
        <f t="shared" si="268"/>
        <v>0.50800000000000034</v>
      </c>
      <c r="T4551" s="110">
        <f>IF('3B-Air transport'!AI$66="no"," ",ROUND(S4551,4))</f>
        <v>0.50800000000000001</v>
      </c>
      <c r="U4551" s="110">
        <f>IF('3B-Air transport'!AI$67="no"," ",ROUND(S4551,4))</f>
        <v>0.50800000000000001</v>
      </c>
      <c r="V4551" s="110">
        <f>IF('3B-Air transport'!AI$68="no"," ",ROUND(S4551,4))</f>
        <v>0.50800000000000001</v>
      </c>
      <c r="W4551" s="110"/>
      <c r="AB4551" s="110">
        <f t="shared" si="269"/>
        <v>0.50800000000000034</v>
      </c>
      <c r="AC4551" s="110">
        <f>IF('3C-Water transport'!AI$56="no"," ",ROUND(AB4551,4))</f>
        <v>0.50800000000000001</v>
      </c>
      <c r="AD4551" s="110">
        <f>IF('3C-Water transport'!AI$57="no"," ",ROUND(AB4551,4))</f>
        <v>0.50800000000000001</v>
      </c>
      <c r="AE4551" s="110">
        <f>IF('3C-Water transport'!AI$58="no"," ",ROUND(AB4551,4))</f>
        <v>0.50800000000000001</v>
      </c>
    </row>
    <row r="4552" spans="5:31" x14ac:dyDescent="0.25">
      <c r="E4552" s="110">
        <f t="shared" si="267"/>
        <v>0.50900000000000034</v>
      </c>
      <c r="F4552" s="110">
        <f>IF('3A-Rail transport'!$AI$56="no"," ",ROUND(E4552,4))</f>
        <v>0.50900000000000001</v>
      </c>
      <c r="G4552" s="110">
        <f>IF('3A-Rail transport'!$AI$57="no"," ",ROUND(E4552,4))</f>
        <v>0.50900000000000001</v>
      </c>
      <c r="H4552" s="110"/>
      <c r="S4552" s="110">
        <f t="shared" si="268"/>
        <v>0.50900000000000034</v>
      </c>
      <c r="T4552" s="110">
        <f>IF('3B-Air transport'!AI$66="no"," ",ROUND(S4552,4))</f>
        <v>0.50900000000000001</v>
      </c>
      <c r="U4552" s="110">
        <f>IF('3B-Air transport'!AI$67="no"," ",ROUND(S4552,4))</f>
        <v>0.50900000000000001</v>
      </c>
      <c r="V4552" s="110">
        <f>IF('3B-Air transport'!AI$68="no"," ",ROUND(S4552,4))</f>
        <v>0.50900000000000001</v>
      </c>
      <c r="W4552" s="110"/>
      <c r="AB4552" s="110">
        <f t="shared" si="269"/>
        <v>0.50900000000000034</v>
      </c>
      <c r="AC4552" s="110">
        <f>IF('3C-Water transport'!AI$56="no"," ",ROUND(AB4552,4))</f>
        <v>0.50900000000000001</v>
      </c>
      <c r="AD4552" s="110">
        <f>IF('3C-Water transport'!AI$57="no"," ",ROUND(AB4552,4))</f>
        <v>0.50900000000000001</v>
      </c>
      <c r="AE4552" s="110">
        <f>IF('3C-Water transport'!AI$58="no"," ",ROUND(AB4552,4))</f>
        <v>0.50900000000000001</v>
      </c>
    </row>
    <row r="4553" spans="5:31" x14ac:dyDescent="0.25">
      <c r="E4553" s="110">
        <f t="shared" si="267"/>
        <v>0.51000000000000034</v>
      </c>
      <c r="F4553" s="110">
        <f>IF('3A-Rail transport'!$AI$56="no"," ",ROUND(E4553,4))</f>
        <v>0.51</v>
      </c>
      <c r="G4553" s="110">
        <f>IF('3A-Rail transport'!$AI$57="no"," ",ROUND(E4553,4))</f>
        <v>0.51</v>
      </c>
      <c r="H4553" s="110"/>
      <c r="S4553" s="110">
        <f t="shared" si="268"/>
        <v>0.51000000000000034</v>
      </c>
      <c r="T4553" s="110">
        <f>IF('3B-Air transport'!AI$66="no"," ",ROUND(S4553,4))</f>
        <v>0.51</v>
      </c>
      <c r="U4553" s="110">
        <f>IF('3B-Air transport'!AI$67="no"," ",ROUND(S4553,4))</f>
        <v>0.51</v>
      </c>
      <c r="V4553" s="110">
        <f>IF('3B-Air transport'!AI$68="no"," ",ROUND(S4553,4))</f>
        <v>0.51</v>
      </c>
      <c r="W4553" s="110"/>
      <c r="AB4553" s="110">
        <f t="shared" si="269"/>
        <v>0.51000000000000034</v>
      </c>
      <c r="AC4553" s="110">
        <f>IF('3C-Water transport'!AI$56="no"," ",ROUND(AB4553,4))</f>
        <v>0.51</v>
      </c>
      <c r="AD4553" s="110">
        <f>IF('3C-Water transport'!AI$57="no"," ",ROUND(AB4553,4))</f>
        <v>0.51</v>
      </c>
      <c r="AE4553" s="110">
        <f>IF('3C-Water transport'!AI$58="no"," ",ROUND(AB4553,4))</f>
        <v>0.51</v>
      </c>
    </row>
    <row r="4554" spans="5:31" x14ac:dyDescent="0.25">
      <c r="E4554" s="110">
        <f t="shared" si="267"/>
        <v>0.51100000000000034</v>
      </c>
      <c r="F4554" s="110">
        <f>IF('3A-Rail transport'!$AI$56="no"," ",ROUND(E4554,4))</f>
        <v>0.51100000000000001</v>
      </c>
      <c r="G4554" s="110">
        <f>IF('3A-Rail transport'!$AI$57="no"," ",ROUND(E4554,4))</f>
        <v>0.51100000000000001</v>
      </c>
      <c r="H4554" s="110"/>
      <c r="S4554" s="110">
        <f t="shared" si="268"/>
        <v>0.51100000000000034</v>
      </c>
      <c r="T4554" s="110">
        <f>IF('3B-Air transport'!AI$66="no"," ",ROUND(S4554,4))</f>
        <v>0.51100000000000001</v>
      </c>
      <c r="U4554" s="110">
        <f>IF('3B-Air transport'!AI$67="no"," ",ROUND(S4554,4))</f>
        <v>0.51100000000000001</v>
      </c>
      <c r="V4554" s="110">
        <f>IF('3B-Air transport'!AI$68="no"," ",ROUND(S4554,4))</f>
        <v>0.51100000000000001</v>
      </c>
      <c r="W4554" s="110"/>
      <c r="AB4554" s="110">
        <f t="shared" si="269"/>
        <v>0.51100000000000034</v>
      </c>
      <c r="AC4554" s="110">
        <f>IF('3C-Water transport'!AI$56="no"," ",ROUND(AB4554,4))</f>
        <v>0.51100000000000001</v>
      </c>
      <c r="AD4554" s="110">
        <f>IF('3C-Water transport'!AI$57="no"," ",ROUND(AB4554,4))</f>
        <v>0.51100000000000001</v>
      </c>
      <c r="AE4554" s="110">
        <f>IF('3C-Water transport'!AI$58="no"," ",ROUND(AB4554,4))</f>
        <v>0.51100000000000001</v>
      </c>
    </row>
    <row r="4555" spans="5:31" x14ac:dyDescent="0.25">
      <c r="E4555" s="110">
        <f t="shared" si="267"/>
        <v>0.51200000000000034</v>
      </c>
      <c r="F4555" s="110">
        <f>IF('3A-Rail transport'!$AI$56="no"," ",ROUND(E4555,4))</f>
        <v>0.51200000000000001</v>
      </c>
      <c r="G4555" s="110">
        <f>IF('3A-Rail transport'!$AI$57="no"," ",ROUND(E4555,4))</f>
        <v>0.51200000000000001</v>
      </c>
      <c r="H4555" s="110"/>
      <c r="S4555" s="110">
        <f t="shared" si="268"/>
        <v>0.51200000000000034</v>
      </c>
      <c r="T4555" s="110">
        <f>IF('3B-Air transport'!AI$66="no"," ",ROUND(S4555,4))</f>
        <v>0.51200000000000001</v>
      </c>
      <c r="U4555" s="110">
        <f>IF('3B-Air transport'!AI$67="no"," ",ROUND(S4555,4))</f>
        <v>0.51200000000000001</v>
      </c>
      <c r="V4555" s="110">
        <f>IF('3B-Air transport'!AI$68="no"," ",ROUND(S4555,4))</f>
        <v>0.51200000000000001</v>
      </c>
      <c r="W4555" s="110"/>
      <c r="AB4555" s="110">
        <f t="shared" si="269"/>
        <v>0.51200000000000034</v>
      </c>
      <c r="AC4555" s="110">
        <f>IF('3C-Water transport'!AI$56="no"," ",ROUND(AB4555,4))</f>
        <v>0.51200000000000001</v>
      </c>
      <c r="AD4555" s="110">
        <f>IF('3C-Water transport'!AI$57="no"," ",ROUND(AB4555,4))</f>
        <v>0.51200000000000001</v>
      </c>
      <c r="AE4555" s="110">
        <f>IF('3C-Water transport'!AI$58="no"," ",ROUND(AB4555,4))</f>
        <v>0.51200000000000001</v>
      </c>
    </row>
    <row r="4556" spans="5:31" x14ac:dyDescent="0.25">
      <c r="E4556" s="110">
        <f t="shared" ref="E4556:E4619" si="270">E4555+0.001</f>
        <v>0.51300000000000034</v>
      </c>
      <c r="F4556" s="110">
        <f>IF('3A-Rail transport'!$AI$56="no"," ",ROUND(E4556,4))</f>
        <v>0.51300000000000001</v>
      </c>
      <c r="G4556" s="110">
        <f>IF('3A-Rail transport'!$AI$57="no"," ",ROUND(E4556,4))</f>
        <v>0.51300000000000001</v>
      </c>
      <c r="H4556" s="110"/>
      <c r="S4556" s="110">
        <f t="shared" ref="S4556:S4619" si="271">S4555+0.001</f>
        <v>0.51300000000000034</v>
      </c>
      <c r="T4556" s="110">
        <f>IF('3B-Air transport'!AI$66="no"," ",ROUND(S4556,4))</f>
        <v>0.51300000000000001</v>
      </c>
      <c r="U4556" s="110">
        <f>IF('3B-Air transport'!AI$67="no"," ",ROUND(S4556,4))</f>
        <v>0.51300000000000001</v>
      </c>
      <c r="V4556" s="110">
        <f>IF('3B-Air transport'!AI$68="no"," ",ROUND(S4556,4))</f>
        <v>0.51300000000000001</v>
      </c>
      <c r="W4556" s="110"/>
      <c r="AB4556" s="110">
        <f t="shared" ref="AB4556:AB4619" si="272">AB4555+0.001</f>
        <v>0.51300000000000034</v>
      </c>
      <c r="AC4556" s="110">
        <f>IF('3C-Water transport'!AI$56="no"," ",ROUND(AB4556,4))</f>
        <v>0.51300000000000001</v>
      </c>
      <c r="AD4556" s="110">
        <f>IF('3C-Water transport'!AI$57="no"," ",ROUND(AB4556,4))</f>
        <v>0.51300000000000001</v>
      </c>
      <c r="AE4556" s="110">
        <f>IF('3C-Water transport'!AI$58="no"," ",ROUND(AB4556,4))</f>
        <v>0.51300000000000001</v>
      </c>
    </row>
    <row r="4557" spans="5:31" x14ac:dyDescent="0.25">
      <c r="E4557" s="110">
        <f t="shared" si="270"/>
        <v>0.51400000000000035</v>
      </c>
      <c r="F4557" s="110">
        <f>IF('3A-Rail transport'!$AI$56="no"," ",ROUND(E4557,4))</f>
        <v>0.51400000000000001</v>
      </c>
      <c r="G4557" s="110">
        <f>IF('3A-Rail transport'!$AI$57="no"," ",ROUND(E4557,4))</f>
        <v>0.51400000000000001</v>
      </c>
      <c r="H4557" s="110"/>
      <c r="S4557" s="110">
        <f t="shared" si="271"/>
        <v>0.51400000000000035</v>
      </c>
      <c r="T4557" s="110">
        <f>IF('3B-Air transport'!AI$66="no"," ",ROUND(S4557,4))</f>
        <v>0.51400000000000001</v>
      </c>
      <c r="U4557" s="110">
        <f>IF('3B-Air transport'!AI$67="no"," ",ROUND(S4557,4))</f>
        <v>0.51400000000000001</v>
      </c>
      <c r="V4557" s="110">
        <f>IF('3B-Air transport'!AI$68="no"," ",ROUND(S4557,4))</f>
        <v>0.51400000000000001</v>
      </c>
      <c r="W4557" s="110"/>
      <c r="AB4557" s="110">
        <f t="shared" si="272"/>
        <v>0.51400000000000035</v>
      </c>
      <c r="AC4557" s="110">
        <f>IF('3C-Water transport'!AI$56="no"," ",ROUND(AB4557,4))</f>
        <v>0.51400000000000001</v>
      </c>
      <c r="AD4557" s="110">
        <f>IF('3C-Water transport'!AI$57="no"," ",ROUND(AB4557,4))</f>
        <v>0.51400000000000001</v>
      </c>
      <c r="AE4557" s="110">
        <f>IF('3C-Water transport'!AI$58="no"," ",ROUND(AB4557,4))</f>
        <v>0.51400000000000001</v>
      </c>
    </row>
    <row r="4558" spans="5:31" x14ac:dyDescent="0.25">
      <c r="E4558" s="110">
        <f t="shared" si="270"/>
        <v>0.51500000000000035</v>
      </c>
      <c r="F4558" s="110">
        <f>IF('3A-Rail transport'!$AI$56="no"," ",ROUND(E4558,4))</f>
        <v>0.51500000000000001</v>
      </c>
      <c r="G4558" s="110">
        <f>IF('3A-Rail transport'!$AI$57="no"," ",ROUND(E4558,4))</f>
        <v>0.51500000000000001</v>
      </c>
      <c r="H4558" s="110"/>
      <c r="S4558" s="110">
        <f t="shared" si="271"/>
        <v>0.51500000000000035</v>
      </c>
      <c r="T4558" s="110">
        <f>IF('3B-Air transport'!AI$66="no"," ",ROUND(S4558,4))</f>
        <v>0.51500000000000001</v>
      </c>
      <c r="U4558" s="110">
        <f>IF('3B-Air transport'!AI$67="no"," ",ROUND(S4558,4))</f>
        <v>0.51500000000000001</v>
      </c>
      <c r="V4558" s="110">
        <f>IF('3B-Air transport'!AI$68="no"," ",ROUND(S4558,4))</f>
        <v>0.51500000000000001</v>
      </c>
      <c r="W4558" s="110"/>
      <c r="AB4558" s="110">
        <f t="shared" si="272"/>
        <v>0.51500000000000035</v>
      </c>
      <c r="AC4558" s="110">
        <f>IF('3C-Water transport'!AI$56="no"," ",ROUND(AB4558,4))</f>
        <v>0.51500000000000001</v>
      </c>
      <c r="AD4558" s="110">
        <f>IF('3C-Water transport'!AI$57="no"," ",ROUND(AB4558,4))</f>
        <v>0.51500000000000001</v>
      </c>
      <c r="AE4558" s="110">
        <f>IF('3C-Water transport'!AI$58="no"," ",ROUND(AB4558,4))</f>
        <v>0.51500000000000001</v>
      </c>
    </row>
    <row r="4559" spans="5:31" x14ac:dyDescent="0.25">
      <c r="E4559" s="110">
        <f t="shared" si="270"/>
        <v>0.51600000000000035</v>
      </c>
      <c r="F4559" s="110">
        <f>IF('3A-Rail transport'!$AI$56="no"," ",ROUND(E4559,4))</f>
        <v>0.51600000000000001</v>
      </c>
      <c r="G4559" s="110">
        <f>IF('3A-Rail transport'!$AI$57="no"," ",ROUND(E4559,4))</f>
        <v>0.51600000000000001</v>
      </c>
      <c r="H4559" s="110"/>
      <c r="S4559" s="110">
        <f t="shared" si="271"/>
        <v>0.51600000000000035</v>
      </c>
      <c r="T4559" s="110">
        <f>IF('3B-Air transport'!AI$66="no"," ",ROUND(S4559,4))</f>
        <v>0.51600000000000001</v>
      </c>
      <c r="U4559" s="110">
        <f>IF('3B-Air transport'!AI$67="no"," ",ROUND(S4559,4))</f>
        <v>0.51600000000000001</v>
      </c>
      <c r="V4559" s="110">
        <f>IF('3B-Air transport'!AI$68="no"," ",ROUND(S4559,4))</f>
        <v>0.51600000000000001</v>
      </c>
      <c r="W4559" s="110"/>
      <c r="AB4559" s="110">
        <f t="shared" si="272"/>
        <v>0.51600000000000035</v>
      </c>
      <c r="AC4559" s="110">
        <f>IF('3C-Water transport'!AI$56="no"," ",ROUND(AB4559,4))</f>
        <v>0.51600000000000001</v>
      </c>
      <c r="AD4559" s="110">
        <f>IF('3C-Water transport'!AI$57="no"," ",ROUND(AB4559,4))</f>
        <v>0.51600000000000001</v>
      </c>
      <c r="AE4559" s="110">
        <f>IF('3C-Water transport'!AI$58="no"," ",ROUND(AB4559,4))</f>
        <v>0.51600000000000001</v>
      </c>
    </row>
    <row r="4560" spans="5:31" x14ac:dyDescent="0.25">
      <c r="E4560" s="110">
        <f t="shared" si="270"/>
        <v>0.51700000000000035</v>
      </c>
      <c r="F4560" s="110">
        <f>IF('3A-Rail transport'!$AI$56="no"," ",ROUND(E4560,4))</f>
        <v>0.51700000000000002</v>
      </c>
      <c r="G4560" s="110">
        <f>IF('3A-Rail transport'!$AI$57="no"," ",ROUND(E4560,4))</f>
        <v>0.51700000000000002</v>
      </c>
      <c r="H4560" s="110"/>
      <c r="S4560" s="110">
        <f t="shared" si="271"/>
        <v>0.51700000000000035</v>
      </c>
      <c r="T4560" s="110">
        <f>IF('3B-Air transport'!AI$66="no"," ",ROUND(S4560,4))</f>
        <v>0.51700000000000002</v>
      </c>
      <c r="U4560" s="110">
        <f>IF('3B-Air transport'!AI$67="no"," ",ROUND(S4560,4))</f>
        <v>0.51700000000000002</v>
      </c>
      <c r="V4560" s="110">
        <f>IF('3B-Air transport'!AI$68="no"," ",ROUND(S4560,4))</f>
        <v>0.51700000000000002</v>
      </c>
      <c r="W4560" s="110"/>
      <c r="AB4560" s="110">
        <f t="shared" si="272"/>
        <v>0.51700000000000035</v>
      </c>
      <c r="AC4560" s="110">
        <f>IF('3C-Water transport'!AI$56="no"," ",ROUND(AB4560,4))</f>
        <v>0.51700000000000002</v>
      </c>
      <c r="AD4560" s="110">
        <f>IF('3C-Water transport'!AI$57="no"," ",ROUND(AB4560,4))</f>
        <v>0.51700000000000002</v>
      </c>
      <c r="AE4560" s="110">
        <f>IF('3C-Water transport'!AI$58="no"," ",ROUND(AB4560,4))</f>
        <v>0.51700000000000002</v>
      </c>
    </row>
    <row r="4561" spans="5:31" x14ac:dyDescent="0.25">
      <c r="E4561" s="110">
        <f t="shared" si="270"/>
        <v>0.51800000000000035</v>
      </c>
      <c r="F4561" s="110">
        <f>IF('3A-Rail transport'!$AI$56="no"," ",ROUND(E4561,4))</f>
        <v>0.51800000000000002</v>
      </c>
      <c r="G4561" s="110">
        <f>IF('3A-Rail transport'!$AI$57="no"," ",ROUND(E4561,4))</f>
        <v>0.51800000000000002</v>
      </c>
      <c r="H4561" s="110"/>
      <c r="S4561" s="110">
        <f t="shared" si="271"/>
        <v>0.51800000000000035</v>
      </c>
      <c r="T4561" s="110">
        <f>IF('3B-Air transport'!AI$66="no"," ",ROUND(S4561,4))</f>
        <v>0.51800000000000002</v>
      </c>
      <c r="U4561" s="110">
        <f>IF('3B-Air transport'!AI$67="no"," ",ROUND(S4561,4))</f>
        <v>0.51800000000000002</v>
      </c>
      <c r="V4561" s="110">
        <f>IF('3B-Air transport'!AI$68="no"," ",ROUND(S4561,4))</f>
        <v>0.51800000000000002</v>
      </c>
      <c r="W4561" s="110"/>
      <c r="AB4561" s="110">
        <f t="shared" si="272"/>
        <v>0.51800000000000035</v>
      </c>
      <c r="AC4561" s="110">
        <f>IF('3C-Water transport'!AI$56="no"," ",ROUND(AB4561,4))</f>
        <v>0.51800000000000002</v>
      </c>
      <c r="AD4561" s="110">
        <f>IF('3C-Water transport'!AI$57="no"," ",ROUND(AB4561,4))</f>
        <v>0.51800000000000002</v>
      </c>
      <c r="AE4561" s="110">
        <f>IF('3C-Water transport'!AI$58="no"," ",ROUND(AB4561,4))</f>
        <v>0.51800000000000002</v>
      </c>
    </row>
    <row r="4562" spans="5:31" x14ac:dyDescent="0.25">
      <c r="E4562" s="110">
        <f t="shared" si="270"/>
        <v>0.51900000000000035</v>
      </c>
      <c r="F4562" s="110">
        <f>IF('3A-Rail transport'!$AI$56="no"," ",ROUND(E4562,4))</f>
        <v>0.51900000000000002</v>
      </c>
      <c r="G4562" s="110">
        <f>IF('3A-Rail transport'!$AI$57="no"," ",ROUND(E4562,4))</f>
        <v>0.51900000000000002</v>
      </c>
      <c r="H4562" s="110"/>
      <c r="S4562" s="110">
        <f t="shared" si="271"/>
        <v>0.51900000000000035</v>
      </c>
      <c r="T4562" s="110">
        <f>IF('3B-Air transport'!AI$66="no"," ",ROUND(S4562,4))</f>
        <v>0.51900000000000002</v>
      </c>
      <c r="U4562" s="110">
        <f>IF('3B-Air transport'!AI$67="no"," ",ROUND(S4562,4))</f>
        <v>0.51900000000000002</v>
      </c>
      <c r="V4562" s="110">
        <f>IF('3B-Air transport'!AI$68="no"," ",ROUND(S4562,4))</f>
        <v>0.51900000000000002</v>
      </c>
      <c r="W4562" s="110"/>
      <c r="AB4562" s="110">
        <f t="shared" si="272"/>
        <v>0.51900000000000035</v>
      </c>
      <c r="AC4562" s="110">
        <f>IF('3C-Water transport'!AI$56="no"," ",ROUND(AB4562,4))</f>
        <v>0.51900000000000002</v>
      </c>
      <c r="AD4562" s="110">
        <f>IF('3C-Water transport'!AI$57="no"," ",ROUND(AB4562,4))</f>
        <v>0.51900000000000002</v>
      </c>
      <c r="AE4562" s="110">
        <f>IF('3C-Water transport'!AI$58="no"," ",ROUND(AB4562,4))</f>
        <v>0.51900000000000002</v>
      </c>
    </row>
    <row r="4563" spans="5:31" x14ac:dyDescent="0.25">
      <c r="E4563" s="110">
        <f t="shared" si="270"/>
        <v>0.52000000000000035</v>
      </c>
      <c r="F4563" s="110">
        <f>IF('3A-Rail transport'!$AI$56="no"," ",ROUND(E4563,4))</f>
        <v>0.52</v>
      </c>
      <c r="G4563" s="110">
        <f>IF('3A-Rail transport'!$AI$57="no"," ",ROUND(E4563,4))</f>
        <v>0.52</v>
      </c>
      <c r="H4563" s="110"/>
      <c r="S4563" s="110">
        <f t="shared" si="271"/>
        <v>0.52000000000000035</v>
      </c>
      <c r="T4563" s="110">
        <f>IF('3B-Air transport'!AI$66="no"," ",ROUND(S4563,4))</f>
        <v>0.52</v>
      </c>
      <c r="U4563" s="110">
        <f>IF('3B-Air transport'!AI$67="no"," ",ROUND(S4563,4))</f>
        <v>0.52</v>
      </c>
      <c r="V4563" s="110">
        <f>IF('3B-Air transport'!AI$68="no"," ",ROUND(S4563,4))</f>
        <v>0.52</v>
      </c>
      <c r="W4563" s="110"/>
      <c r="AB4563" s="110">
        <f t="shared" si="272"/>
        <v>0.52000000000000035</v>
      </c>
      <c r="AC4563" s="110">
        <f>IF('3C-Water transport'!AI$56="no"," ",ROUND(AB4563,4))</f>
        <v>0.52</v>
      </c>
      <c r="AD4563" s="110">
        <f>IF('3C-Water transport'!AI$57="no"," ",ROUND(AB4563,4))</f>
        <v>0.52</v>
      </c>
      <c r="AE4563" s="110">
        <f>IF('3C-Water transport'!AI$58="no"," ",ROUND(AB4563,4))</f>
        <v>0.52</v>
      </c>
    </row>
    <row r="4564" spans="5:31" x14ac:dyDescent="0.25">
      <c r="E4564" s="110">
        <f t="shared" si="270"/>
        <v>0.52100000000000035</v>
      </c>
      <c r="F4564" s="110">
        <f>IF('3A-Rail transport'!$AI$56="no"," ",ROUND(E4564,4))</f>
        <v>0.52100000000000002</v>
      </c>
      <c r="G4564" s="110">
        <f>IF('3A-Rail transport'!$AI$57="no"," ",ROUND(E4564,4))</f>
        <v>0.52100000000000002</v>
      </c>
      <c r="H4564" s="110"/>
      <c r="S4564" s="110">
        <f t="shared" si="271"/>
        <v>0.52100000000000035</v>
      </c>
      <c r="T4564" s="110">
        <f>IF('3B-Air transport'!AI$66="no"," ",ROUND(S4564,4))</f>
        <v>0.52100000000000002</v>
      </c>
      <c r="U4564" s="110">
        <f>IF('3B-Air transport'!AI$67="no"," ",ROUND(S4564,4))</f>
        <v>0.52100000000000002</v>
      </c>
      <c r="V4564" s="110">
        <f>IF('3B-Air transport'!AI$68="no"," ",ROUND(S4564,4))</f>
        <v>0.52100000000000002</v>
      </c>
      <c r="W4564" s="110"/>
      <c r="AB4564" s="110">
        <f t="shared" si="272"/>
        <v>0.52100000000000035</v>
      </c>
      <c r="AC4564" s="110">
        <f>IF('3C-Water transport'!AI$56="no"," ",ROUND(AB4564,4))</f>
        <v>0.52100000000000002</v>
      </c>
      <c r="AD4564" s="110">
        <f>IF('3C-Water transport'!AI$57="no"," ",ROUND(AB4564,4))</f>
        <v>0.52100000000000002</v>
      </c>
      <c r="AE4564" s="110">
        <f>IF('3C-Water transport'!AI$58="no"," ",ROUND(AB4564,4))</f>
        <v>0.52100000000000002</v>
      </c>
    </row>
    <row r="4565" spans="5:31" x14ac:dyDescent="0.25">
      <c r="E4565" s="110">
        <f t="shared" si="270"/>
        <v>0.52200000000000035</v>
      </c>
      <c r="F4565" s="110">
        <f>IF('3A-Rail transport'!$AI$56="no"," ",ROUND(E4565,4))</f>
        <v>0.52200000000000002</v>
      </c>
      <c r="G4565" s="110">
        <f>IF('3A-Rail transport'!$AI$57="no"," ",ROUND(E4565,4))</f>
        <v>0.52200000000000002</v>
      </c>
      <c r="H4565" s="110"/>
      <c r="S4565" s="110">
        <f t="shared" si="271"/>
        <v>0.52200000000000035</v>
      </c>
      <c r="T4565" s="110">
        <f>IF('3B-Air transport'!AI$66="no"," ",ROUND(S4565,4))</f>
        <v>0.52200000000000002</v>
      </c>
      <c r="U4565" s="110">
        <f>IF('3B-Air transport'!AI$67="no"," ",ROUND(S4565,4))</f>
        <v>0.52200000000000002</v>
      </c>
      <c r="V4565" s="110">
        <f>IF('3B-Air transport'!AI$68="no"," ",ROUND(S4565,4))</f>
        <v>0.52200000000000002</v>
      </c>
      <c r="W4565" s="110"/>
      <c r="AB4565" s="110">
        <f t="shared" si="272"/>
        <v>0.52200000000000035</v>
      </c>
      <c r="AC4565" s="110">
        <f>IF('3C-Water transport'!AI$56="no"," ",ROUND(AB4565,4))</f>
        <v>0.52200000000000002</v>
      </c>
      <c r="AD4565" s="110">
        <f>IF('3C-Water transport'!AI$57="no"," ",ROUND(AB4565,4))</f>
        <v>0.52200000000000002</v>
      </c>
      <c r="AE4565" s="110">
        <f>IF('3C-Water transport'!AI$58="no"," ",ROUND(AB4565,4))</f>
        <v>0.52200000000000002</v>
      </c>
    </row>
    <row r="4566" spans="5:31" x14ac:dyDescent="0.25">
      <c r="E4566" s="110">
        <f t="shared" si="270"/>
        <v>0.52300000000000035</v>
      </c>
      <c r="F4566" s="110">
        <f>IF('3A-Rail transport'!$AI$56="no"," ",ROUND(E4566,4))</f>
        <v>0.52300000000000002</v>
      </c>
      <c r="G4566" s="110">
        <f>IF('3A-Rail transport'!$AI$57="no"," ",ROUND(E4566,4))</f>
        <v>0.52300000000000002</v>
      </c>
      <c r="H4566" s="110"/>
      <c r="S4566" s="110">
        <f t="shared" si="271"/>
        <v>0.52300000000000035</v>
      </c>
      <c r="T4566" s="110">
        <f>IF('3B-Air transport'!AI$66="no"," ",ROUND(S4566,4))</f>
        <v>0.52300000000000002</v>
      </c>
      <c r="U4566" s="110">
        <f>IF('3B-Air transport'!AI$67="no"," ",ROUND(S4566,4))</f>
        <v>0.52300000000000002</v>
      </c>
      <c r="V4566" s="110">
        <f>IF('3B-Air transport'!AI$68="no"," ",ROUND(S4566,4))</f>
        <v>0.52300000000000002</v>
      </c>
      <c r="W4566" s="110"/>
      <c r="AB4566" s="110">
        <f t="shared" si="272"/>
        <v>0.52300000000000035</v>
      </c>
      <c r="AC4566" s="110">
        <f>IF('3C-Water transport'!AI$56="no"," ",ROUND(AB4566,4))</f>
        <v>0.52300000000000002</v>
      </c>
      <c r="AD4566" s="110">
        <f>IF('3C-Water transport'!AI$57="no"," ",ROUND(AB4566,4))</f>
        <v>0.52300000000000002</v>
      </c>
      <c r="AE4566" s="110">
        <f>IF('3C-Water transport'!AI$58="no"," ",ROUND(AB4566,4))</f>
        <v>0.52300000000000002</v>
      </c>
    </row>
    <row r="4567" spans="5:31" x14ac:dyDescent="0.25">
      <c r="E4567" s="110">
        <f t="shared" si="270"/>
        <v>0.52400000000000035</v>
      </c>
      <c r="F4567" s="110">
        <f>IF('3A-Rail transport'!$AI$56="no"," ",ROUND(E4567,4))</f>
        <v>0.52400000000000002</v>
      </c>
      <c r="G4567" s="110">
        <f>IF('3A-Rail transport'!$AI$57="no"," ",ROUND(E4567,4))</f>
        <v>0.52400000000000002</v>
      </c>
      <c r="H4567" s="110"/>
      <c r="S4567" s="110">
        <f t="shared" si="271"/>
        <v>0.52400000000000035</v>
      </c>
      <c r="T4567" s="110">
        <f>IF('3B-Air transport'!AI$66="no"," ",ROUND(S4567,4))</f>
        <v>0.52400000000000002</v>
      </c>
      <c r="U4567" s="110">
        <f>IF('3B-Air transport'!AI$67="no"," ",ROUND(S4567,4))</f>
        <v>0.52400000000000002</v>
      </c>
      <c r="V4567" s="110">
        <f>IF('3B-Air transport'!AI$68="no"," ",ROUND(S4567,4))</f>
        <v>0.52400000000000002</v>
      </c>
      <c r="W4567" s="110"/>
      <c r="AB4567" s="110">
        <f t="shared" si="272"/>
        <v>0.52400000000000035</v>
      </c>
      <c r="AC4567" s="110">
        <f>IF('3C-Water transport'!AI$56="no"," ",ROUND(AB4567,4))</f>
        <v>0.52400000000000002</v>
      </c>
      <c r="AD4567" s="110">
        <f>IF('3C-Water transport'!AI$57="no"," ",ROUND(AB4567,4))</f>
        <v>0.52400000000000002</v>
      </c>
      <c r="AE4567" s="110">
        <f>IF('3C-Water transport'!AI$58="no"," ",ROUND(AB4567,4))</f>
        <v>0.52400000000000002</v>
      </c>
    </row>
    <row r="4568" spans="5:31" x14ac:dyDescent="0.25">
      <c r="E4568" s="110">
        <f t="shared" si="270"/>
        <v>0.52500000000000036</v>
      </c>
      <c r="F4568" s="110">
        <f>IF('3A-Rail transport'!$AI$56="no"," ",ROUND(E4568,4))</f>
        <v>0.52500000000000002</v>
      </c>
      <c r="G4568" s="110">
        <f>IF('3A-Rail transport'!$AI$57="no"," ",ROUND(E4568,4))</f>
        <v>0.52500000000000002</v>
      </c>
      <c r="H4568" s="110"/>
      <c r="S4568" s="110">
        <f t="shared" si="271"/>
        <v>0.52500000000000036</v>
      </c>
      <c r="T4568" s="110">
        <f>IF('3B-Air transport'!AI$66="no"," ",ROUND(S4568,4))</f>
        <v>0.52500000000000002</v>
      </c>
      <c r="U4568" s="110">
        <f>IF('3B-Air transport'!AI$67="no"," ",ROUND(S4568,4))</f>
        <v>0.52500000000000002</v>
      </c>
      <c r="V4568" s="110">
        <f>IF('3B-Air transport'!AI$68="no"," ",ROUND(S4568,4))</f>
        <v>0.52500000000000002</v>
      </c>
      <c r="W4568" s="110"/>
      <c r="AB4568" s="110">
        <f t="shared" si="272"/>
        <v>0.52500000000000036</v>
      </c>
      <c r="AC4568" s="110">
        <f>IF('3C-Water transport'!AI$56="no"," ",ROUND(AB4568,4))</f>
        <v>0.52500000000000002</v>
      </c>
      <c r="AD4568" s="110">
        <f>IF('3C-Water transport'!AI$57="no"," ",ROUND(AB4568,4))</f>
        <v>0.52500000000000002</v>
      </c>
      <c r="AE4568" s="110">
        <f>IF('3C-Water transport'!AI$58="no"," ",ROUND(AB4568,4))</f>
        <v>0.52500000000000002</v>
      </c>
    </row>
    <row r="4569" spans="5:31" x14ac:dyDescent="0.25">
      <c r="E4569" s="110">
        <f t="shared" si="270"/>
        <v>0.52600000000000036</v>
      </c>
      <c r="F4569" s="110">
        <f>IF('3A-Rail transport'!$AI$56="no"," ",ROUND(E4569,4))</f>
        <v>0.52600000000000002</v>
      </c>
      <c r="G4569" s="110">
        <f>IF('3A-Rail transport'!$AI$57="no"," ",ROUND(E4569,4))</f>
        <v>0.52600000000000002</v>
      </c>
      <c r="H4569" s="110"/>
      <c r="S4569" s="110">
        <f t="shared" si="271"/>
        <v>0.52600000000000036</v>
      </c>
      <c r="T4569" s="110">
        <f>IF('3B-Air transport'!AI$66="no"," ",ROUND(S4569,4))</f>
        <v>0.52600000000000002</v>
      </c>
      <c r="U4569" s="110">
        <f>IF('3B-Air transport'!AI$67="no"," ",ROUND(S4569,4))</f>
        <v>0.52600000000000002</v>
      </c>
      <c r="V4569" s="110">
        <f>IF('3B-Air transport'!AI$68="no"," ",ROUND(S4569,4))</f>
        <v>0.52600000000000002</v>
      </c>
      <c r="W4569" s="110"/>
      <c r="AB4569" s="110">
        <f t="shared" si="272"/>
        <v>0.52600000000000036</v>
      </c>
      <c r="AC4569" s="110">
        <f>IF('3C-Water transport'!AI$56="no"," ",ROUND(AB4569,4))</f>
        <v>0.52600000000000002</v>
      </c>
      <c r="AD4569" s="110">
        <f>IF('3C-Water transport'!AI$57="no"," ",ROUND(AB4569,4))</f>
        <v>0.52600000000000002</v>
      </c>
      <c r="AE4569" s="110">
        <f>IF('3C-Water transport'!AI$58="no"," ",ROUND(AB4569,4))</f>
        <v>0.52600000000000002</v>
      </c>
    </row>
    <row r="4570" spans="5:31" x14ac:dyDescent="0.25">
      <c r="E4570" s="110">
        <f t="shared" si="270"/>
        <v>0.52700000000000036</v>
      </c>
      <c r="F4570" s="110">
        <f>IF('3A-Rail transport'!$AI$56="no"," ",ROUND(E4570,4))</f>
        <v>0.52700000000000002</v>
      </c>
      <c r="G4570" s="110">
        <f>IF('3A-Rail transport'!$AI$57="no"," ",ROUND(E4570,4))</f>
        <v>0.52700000000000002</v>
      </c>
      <c r="H4570" s="110"/>
      <c r="S4570" s="110">
        <f t="shared" si="271"/>
        <v>0.52700000000000036</v>
      </c>
      <c r="T4570" s="110">
        <f>IF('3B-Air transport'!AI$66="no"," ",ROUND(S4570,4))</f>
        <v>0.52700000000000002</v>
      </c>
      <c r="U4570" s="110">
        <f>IF('3B-Air transport'!AI$67="no"," ",ROUND(S4570,4))</f>
        <v>0.52700000000000002</v>
      </c>
      <c r="V4570" s="110">
        <f>IF('3B-Air transport'!AI$68="no"," ",ROUND(S4570,4))</f>
        <v>0.52700000000000002</v>
      </c>
      <c r="W4570" s="110"/>
      <c r="AB4570" s="110">
        <f t="shared" si="272"/>
        <v>0.52700000000000036</v>
      </c>
      <c r="AC4570" s="110">
        <f>IF('3C-Water transport'!AI$56="no"," ",ROUND(AB4570,4))</f>
        <v>0.52700000000000002</v>
      </c>
      <c r="AD4570" s="110">
        <f>IF('3C-Water transport'!AI$57="no"," ",ROUND(AB4570,4))</f>
        <v>0.52700000000000002</v>
      </c>
      <c r="AE4570" s="110">
        <f>IF('3C-Water transport'!AI$58="no"," ",ROUND(AB4570,4))</f>
        <v>0.52700000000000002</v>
      </c>
    </row>
    <row r="4571" spans="5:31" x14ac:dyDescent="0.25">
      <c r="E4571" s="110">
        <f t="shared" si="270"/>
        <v>0.52800000000000036</v>
      </c>
      <c r="F4571" s="110">
        <f>IF('3A-Rail transport'!$AI$56="no"," ",ROUND(E4571,4))</f>
        <v>0.52800000000000002</v>
      </c>
      <c r="G4571" s="110">
        <f>IF('3A-Rail transport'!$AI$57="no"," ",ROUND(E4571,4))</f>
        <v>0.52800000000000002</v>
      </c>
      <c r="H4571" s="110"/>
      <c r="S4571" s="110">
        <f t="shared" si="271"/>
        <v>0.52800000000000036</v>
      </c>
      <c r="T4571" s="110">
        <f>IF('3B-Air transport'!AI$66="no"," ",ROUND(S4571,4))</f>
        <v>0.52800000000000002</v>
      </c>
      <c r="U4571" s="110">
        <f>IF('3B-Air transport'!AI$67="no"," ",ROUND(S4571,4))</f>
        <v>0.52800000000000002</v>
      </c>
      <c r="V4571" s="110">
        <f>IF('3B-Air transport'!AI$68="no"," ",ROUND(S4571,4))</f>
        <v>0.52800000000000002</v>
      </c>
      <c r="W4571" s="110"/>
      <c r="AB4571" s="110">
        <f t="shared" si="272"/>
        <v>0.52800000000000036</v>
      </c>
      <c r="AC4571" s="110">
        <f>IF('3C-Water transport'!AI$56="no"," ",ROUND(AB4571,4))</f>
        <v>0.52800000000000002</v>
      </c>
      <c r="AD4571" s="110">
        <f>IF('3C-Water transport'!AI$57="no"," ",ROUND(AB4571,4))</f>
        <v>0.52800000000000002</v>
      </c>
      <c r="AE4571" s="110">
        <f>IF('3C-Water transport'!AI$58="no"," ",ROUND(AB4571,4))</f>
        <v>0.52800000000000002</v>
      </c>
    </row>
    <row r="4572" spans="5:31" x14ac:dyDescent="0.25">
      <c r="E4572" s="110">
        <f t="shared" si="270"/>
        <v>0.52900000000000036</v>
      </c>
      <c r="F4572" s="110">
        <f>IF('3A-Rail transport'!$AI$56="no"," ",ROUND(E4572,4))</f>
        <v>0.52900000000000003</v>
      </c>
      <c r="G4572" s="110">
        <f>IF('3A-Rail transport'!$AI$57="no"," ",ROUND(E4572,4))</f>
        <v>0.52900000000000003</v>
      </c>
      <c r="H4572" s="110"/>
      <c r="S4572" s="110">
        <f t="shared" si="271"/>
        <v>0.52900000000000036</v>
      </c>
      <c r="T4572" s="110">
        <f>IF('3B-Air transport'!AI$66="no"," ",ROUND(S4572,4))</f>
        <v>0.52900000000000003</v>
      </c>
      <c r="U4572" s="110">
        <f>IF('3B-Air transport'!AI$67="no"," ",ROUND(S4572,4))</f>
        <v>0.52900000000000003</v>
      </c>
      <c r="V4572" s="110">
        <f>IF('3B-Air transport'!AI$68="no"," ",ROUND(S4572,4))</f>
        <v>0.52900000000000003</v>
      </c>
      <c r="W4572" s="110"/>
      <c r="AB4572" s="110">
        <f t="shared" si="272"/>
        <v>0.52900000000000036</v>
      </c>
      <c r="AC4572" s="110">
        <f>IF('3C-Water transport'!AI$56="no"," ",ROUND(AB4572,4))</f>
        <v>0.52900000000000003</v>
      </c>
      <c r="AD4572" s="110">
        <f>IF('3C-Water transport'!AI$57="no"," ",ROUND(AB4572,4))</f>
        <v>0.52900000000000003</v>
      </c>
      <c r="AE4572" s="110">
        <f>IF('3C-Water transport'!AI$58="no"," ",ROUND(AB4572,4))</f>
        <v>0.52900000000000003</v>
      </c>
    </row>
    <row r="4573" spans="5:31" x14ac:dyDescent="0.25">
      <c r="E4573" s="110">
        <f t="shared" si="270"/>
        <v>0.53000000000000036</v>
      </c>
      <c r="F4573" s="110">
        <f>IF('3A-Rail transport'!$AI$56="no"," ",ROUND(E4573,4))</f>
        <v>0.53</v>
      </c>
      <c r="G4573" s="110">
        <f>IF('3A-Rail transport'!$AI$57="no"," ",ROUND(E4573,4))</f>
        <v>0.53</v>
      </c>
      <c r="H4573" s="110"/>
      <c r="S4573" s="110">
        <f t="shared" si="271"/>
        <v>0.53000000000000036</v>
      </c>
      <c r="T4573" s="110">
        <f>IF('3B-Air transport'!AI$66="no"," ",ROUND(S4573,4))</f>
        <v>0.53</v>
      </c>
      <c r="U4573" s="110">
        <f>IF('3B-Air transport'!AI$67="no"," ",ROUND(S4573,4))</f>
        <v>0.53</v>
      </c>
      <c r="V4573" s="110">
        <f>IF('3B-Air transport'!AI$68="no"," ",ROUND(S4573,4))</f>
        <v>0.53</v>
      </c>
      <c r="W4573" s="110"/>
      <c r="AB4573" s="110">
        <f t="shared" si="272"/>
        <v>0.53000000000000036</v>
      </c>
      <c r="AC4573" s="110">
        <f>IF('3C-Water transport'!AI$56="no"," ",ROUND(AB4573,4))</f>
        <v>0.53</v>
      </c>
      <c r="AD4573" s="110">
        <f>IF('3C-Water transport'!AI$57="no"," ",ROUND(AB4573,4))</f>
        <v>0.53</v>
      </c>
      <c r="AE4573" s="110">
        <f>IF('3C-Water transport'!AI$58="no"," ",ROUND(AB4573,4))</f>
        <v>0.53</v>
      </c>
    </row>
    <row r="4574" spans="5:31" x14ac:dyDescent="0.25">
      <c r="E4574" s="110">
        <f t="shared" si="270"/>
        <v>0.53100000000000036</v>
      </c>
      <c r="F4574" s="110">
        <f>IF('3A-Rail transport'!$AI$56="no"," ",ROUND(E4574,4))</f>
        <v>0.53100000000000003</v>
      </c>
      <c r="G4574" s="110">
        <f>IF('3A-Rail transport'!$AI$57="no"," ",ROUND(E4574,4))</f>
        <v>0.53100000000000003</v>
      </c>
      <c r="H4574" s="110"/>
      <c r="S4574" s="110">
        <f t="shared" si="271"/>
        <v>0.53100000000000036</v>
      </c>
      <c r="T4574" s="110">
        <f>IF('3B-Air transport'!AI$66="no"," ",ROUND(S4574,4))</f>
        <v>0.53100000000000003</v>
      </c>
      <c r="U4574" s="110">
        <f>IF('3B-Air transport'!AI$67="no"," ",ROUND(S4574,4))</f>
        <v>0.53100000000000003</v>
      </c>
      <c r="V4574" s="110">
        <f>IF('3B-Air transport'!AI$68="no"," ",ROUND(S4574,4))</f>
        <v>0.53100000000000003</v>
      </c>
      <c r="W4574" s="110"/>
      <c r="AB4574" s="110">
        <f t="shared" si="272"/>
        <v>0.53100000000000036</v>
      </c>
      <c r="AC4574" s="110">
        <f>IF('3C-Water transport'!AI$56="no"," ",ROUND(AB4574,4))</f>
        <v>0.53100000000000003</v>
      </c>
      <c r="AD4574" s="110">
        <f>IF('3C-Water transport'!AI$57="no"," ",ROUND(AB4574,4))</f>
        <v>0.53100000000000003</v>
      </c>
      <c r="AE4574" s="110">
        <f>IF('3C-Water transport'!AI$58="no"," ",ROUND(AB4574,4))</f>
        <v>0.53100000000000003</v>
      </c>
    </row>
    <row r="4575" spans="5:31" x14ac:dyDescent="0.25">
      <c r="E4575" s="110">
        <f t="shared" si="270"/>
        <v>0.53200000000000036</v>
      </c>
      <c r="F4575" s="110">
        <f>IF('3A-Rail transport'!$AI$56="no"," ",ROUND(E4575,4))</f>
        <v>0.53200000000000003</v>
      </c>
      <c r="G4575" s="110">
        <f>IF('3A-Rail transport'!$AI$57="no"," ",ROUND(E4575,4))</f>
        <v>0.53200000000000003</v>
      </c>
      <c r="H4575" s="110"/>
      <c r="S4575" s="110">
        <f t="shared" si="271"/>
        <v>0.53200000000000036</v>
      </c>
      <c r="T4575" s="110">
        <f>IF('3B-Air transport'!AI$66="no"," ",ROUND(S4575,4))</f>
        <v>0.53200000000000003</v>
      </c>
      <c r="U4575" s="110">
        <f>IF('3B-Air transport'!AI$67="no"," ",ROUND(S4575,4))</f>
        <v>0.53200000000000003</v>
      </c>
      <c r="V4575" s="110">
        <f>IF('3B-Air transport'!AI$68="no"," ",ROUND(S4575,4))</f>
        <v>0.53200000000000003</v>
      </c>
      <c r="W4575" s="110"/>
      <c r="AB4575" s="110">
        <f t="shared" si="272"/>
        <v>0.53200000000000036</v>
      </c>
      <c r="AC4575" s="110">
        <f>IF('3C-Water transport'!AI$56="no"," ",ROUND(AB4575,4))</f>
        <v>0.53200000000000003</v>
      </c>
      <c r="AD4575" s="110">
        <f>IF('3C-Water transport'!AI$57="no"," ",ROUND(AB4575,4))</f>
        <v>0.53200000000000003</v>
      </c>
      <c r="AE4575" s="110">
        <f>IF('3C-Water transport'!AI$58="no"," ",ROUND(AB4575,4))</f>
        <v>0.53200000000000003</v>
      </c>
    </row>
    <row r="4576" spans="5:31" x14ac:dyDescent="0.25">
      <c r="E4576" s="110">
        <f t="shared" si="270"/>
        <v>0.53300000000000036</v>
      </c>
      <c r="F4576" s="110">
        <f>IF('3A-Rail transport'!$AI$56="no"," ",ROUND(E4576,4))</f>
        <v>0.53300000000000003</v>
      </c>
      <c r="G4576" s="110">
        <f>IF('3A-Rail transport'!$AI$57="no"," ",ROUND(E4576,4))</f>
        <v>0.53300000000000003</v>
      </c>
      <c r="H4576" s="110"/>
      <c r="S4576" s="110">
        <f t="shared" si="271"/>
        <v>0.53300000000000036</v>
      </c>
      <c r="T4576" s="110">
        <f>IF('3B-Air transport'!AI$66="no"," ",ROUND(S4576,4))</f>
        <v>0.53300000000000003</v>
      </c>
      <c r="U4576" s="110">
        <f>IF('3B-Air transport'!AI$67="no"," ",ROUND(S4576,4))</f>
        <v>0.53300000000000003</v>
      </c>
      <c r="V4576" s="110">
        <f>IF('3B-Air transport'!AI$68="no"," ",ROUND(S4576,4))</f>
        <v>0.53300000000000003</v>
      </c>
      <c r="W4576" s="110"/>
      <c r="AB4576" s="110">
        <f t="shared" si="272"/>
        <v>0.53300000000000036</v>
      </c>
      <c r="AC4576" s="110">
        <f>IF('3C-Water transport'!AI$56="no"," ",ROUND(AB4576,4))</f>
        <v>0.53300000000000003</v>
      </c>
      <c r="AD4576" s="110">
        <f>IF('3C-Water transport'!AI$57="no"," ",ROUND(AB4576,4))</f>
        <v>0.53300000000000003</v>
      </c>
      <c r="AE4576" s="110">
        <f>IF('3C-Water transport'!AI$58="no"," ",ROUND(AB4576,4))</f>
        <v>0.53300000000000003</v>
      </c>
    </row>
    <row r="4577" spans="5:31" x14ac:dyDescent="0.25">
      <c r="E4577" s="110">
        <f t="shared" si="270"/>
        <v>0.53400000000000036</v>
      </c>
      <c r="F4577" s="110">
        <f>IF('3A-Rail transport'!$AI$56="no"," ",ROUND(E4577,4))</f>
        <v>0.53400000000000003</v>
      </c>
      <c r="G4577" s="110">
        <f>IF('3A-Rail transport'!$AI$57="no"," ",ROUND(E4577,4))</f>
        <v>0.53400000000000003</v>
      </c>
      <c r="H4577" s="110"/>
      <c r="S4577" s="110">
        <f t="shared" si="271"/>
        <v>0.53400000000000036</v>
      </c>
      <c r="T4577" s="110">
        <f>IF('3B-Air transport'!AI$66="no"," ",ROUND(S4577,4))</f>
        <v>0.53400000000000003</v>
      </c>
      <c r="U4577" s="110">
        <f>IF('3B-Air transport'!AI$67="no"," ",ROUND(S4577,4))</f>
        <v>0.53400000000000003</v>
      </c>
      <c r="V4577" s="110">
        <f>IF('3B-Air transport'!AI$68="no"," ",ROUND(S4577,4))</f>
        <v>0.53400000000000003</v>
      </c>
      <c r="W4577" s="110"/>
      <c r="AB4577" s="110">
        <f t="shared" si="272"/>
        <v>0.53400000000000036</v>
      </c>
      <c r="AC4577" s="110">
        <f>IF('3C-Water transport'!AI$56="no"," ",ROUND(AB4577,4))</f>
        <v>0.53400000000000003</v>
      </c>
      <c r="AD4577" s="110">
        <f>IF('3C-Water transport'!AI$57="no"," ",ROUND(AB4577,4))</f>
        <v>0.53400000000000003</v>
      </c>
      <c r="AE4577" s="110">
        <f>IF('3C-Water transport'!AI$58="no"," ",ROUND(AB4577,4))</f>
        <v>0.53400000000000003</v>
      </c>
    </row>
    <row r="4578" spans="5:31" x14ac:dyDescent="0.25">
      <c r="E4578" s="110">
        <f t="shared" si="270"/>
        <v>0.53500000000000036</v>
      </c>
      <c r="F4578" s="110">
        <f>IF('3A-Rail transport'!$AI$56="no"," ",ROUND(E4578,4))</f>
        <v>0.53500000000000003</v>
      </c>
      <c r="G4578" s="110">
        <f>IF('3A-Rail transport'!$AI$57="no"," ",ROUND(E4578,4))</f>
        <v>0.53500000000000003</v>
      </c>
      <c r="H4578" s="110"/>
      <c r="S4578" s="110">
        <f t="shared" si="271"/>
        <v>0.53500000000000036</v>
      </c>
      <c r="T4578" s="110">
        <f>IF('3B-Air transport'!AI$66="no"," ",ROUND(S4578,4))</f>
        <v>0.53500000000000003</v>
      </c>
      <c r="U4578" s="110">
        <f>IF('3B-Air transport'!AI$67="no"," ",ROUND(S4578,4))</f>
        <v>0.53500000000000003</v>
      </c>
      <c r="V4578" s="110">
        <f>IF('3B-Air transport'!AI$68="no"," ",ROUND(S4578,4))</f>
        <v>0.53500000000000003</v>
      </c>
      <c r="W4578" s="110"/>
      <c r="AB4578" s="110">
        <f t="shared" si="272"/>
        <v>0.53500000000000036</v>
      </c>
      <c r="AC4578" s="110">
        <f>IF('3C-Water transport'!AI$56="no"," ",ROUND(AB4578,4))</f>
        <v>0.53500000000000003</v>
      </c>
      <c r="AD4578" s="110">
        <f>IF('3C-Water transport'!AI$57="no"," ",ROUND(AB4578,4))</f>
        <v>0.53500000000000003</v>
      </c>
      <c r="AE4578" s="110">
        <f>IF('3C-Water transport'!AI$58="no"," ",ROUND(AB4578,4))</f>
        <v>0.53500000000000003</v>
      </c>
    </row>
    <row r="4579" spans="5:31" x14ac:dyDescent="0.25">
      <c r="E4579" s="110">
        <f t="shared" si="270"/>
        <v>0.53600000000000037</v>
      </c>
      <c r="F4579" s="110">
        <f>IF('3A-Rail transport'!$AI$56="no"," ",ROUND(E4579,4))</f>
        <v>0.53600000000000003</v>
      </c>
      <c r="G4579" s="110">
        <f>IF('3A-Rail transport'!$AI$57="no"," ",ROUND(E4579,4))</f>
        <v>0.53600000000000003</v>
      </c>
      <c r="H4579" s="110"/>
      <c r="S4579" s="110">
        <f t="shared" si="271"/>
        <v>0.53600000000000037</v>
      </c>
      <c r="T4579" s="110">
        <f>IF('3B-Air transport'!AI$66="no"," ",ROUND(S4579,4))</f>
        <v>0.53600000000000003</v>
      </c>
      <c r="U4579" s="110">
        <f>IF('3B-Air transport'!AI$67="no"," ",ROUND(S4579,4))</f>
        <v>0.53600000000000003</v>
      </c>
      <c r="V4579" s="110">
        <f>IF('3B-Air transport'!AI$68="no"," ",ROUND(S4579,4))</f>
        <v>0.53600000000000003</v>
      </c>
      <c r="W4579" s="110"/>
      <c r="AB4579" s="110">
        <f t="shared" si="272"/>
        <v>0.53600000000000037</v>
      </c>
      <c r="AC4579" s="110">
        <f>IF('3C-Water transport'!AI$56="no"," ",ROUND(AB4579,4))</f>
        <v>0.53600000000000003</v>
      </c>
      <c r="AD4579" s="110">
        <f>IF('3C-Water transport'!AI$57="no"," ",ROUND(AB4579,4))</f>
        <v>0.53600000000000003</v>
      </c>
      <c r="AE4579" s="110">
        <f>IF('3C-Water transport'!AI$58="no"," ",ROUND(AB4579,4))</f>
        <v>0.53600000000000003</v>
      </c>
    </row>
    <row r="4580" spans="5:31" x14ac:dyDescent="0.25">
      <c r="E4580" s="110">
        <f t="shared" si="270"/>
        <v>0.53700000000000037</v>
      </c>
      <c r="F4580" s="110">
        <f>IF('3A-Rail transport'!$AI$56="no"," ",ROUND(E4580,4))</f>
        <v>0.53700000000000003</v>
      </c>
      <c r="G4580" s="110">
        <f>IF('3A-Rail transport'!$AI$57="no"," ",ROUND(E4580,4))</f>
        <v>0.53700000000000003</v>
      </c>
      <c r="H4580" s="110"/>
      <c r="S4580" s="110">
        <f t="shared" si="271"/>
        <v>0.53700000000000037</v>
      </c>
      <c r="T4580" s="110">
        <f>IF('3B-Air transport'!AI$66="no"," ",ROUND(S4580,4))</f>
        <v>0.53700000000000003</v>
      </c>
      <c r="U4580" s="110">
        <f>IF('3B-Air transport'!AI$67="no"," ",ROUND(S4580,4))</f>
        <v>0.53700000000000003</v>
      </c>
      <c r="V4580" s="110">
        <f>IF('3B-Air transport'!AI$68="no"," ",ROUND(S4580,4))</f>
        <v>0.53700000000000003</v>
      </c>
      <c r="W4580" s="110"/>
      <c r="AB4580" s="110">
        <f t="shared" si="272"/>
        <v>0.53700000000000037</v>
      </c>
      <c r="AC4580" s="110">
        <f>IF('3C-Water transport'!AI$56="no"," ",ROUND(AB4580,4))</f>
        <v>0.53700000000000003</v>
      </c>
      <c r="AD4580" s="110">
        <f>IF('3C-Water transport'!AI$57="no"," ",ROUND(AB4580,4))</f>
        <v>0.53700000000000003</v>
      </c>
      <c r="AE4580" s="110">
        <f>IF('3C-Water transport'!AI$58="no"," ",ROUND(AB4580,4))</f>
        <v>0.53700000000000003</v>
      </c>
    </row>
    <row r="4581" spans="5:31" x14ac:dyDescent="0.25">
      <c r="E4581" s="110">
        <f t="shared" si="270"/>
        <v>0.53800000000000037</v>
      </c>
      <c r="F4581" s="110">
        <f>IF('3A-Rail transport'!$AI$56="no"," ",ROUND(E4581,4))</f>
        <v>0.53800000000000003</v>
      </c>
      <c r="G4581" s="110">
        <f>IF('3A-Rail transport'!$AI$57="no"," ",ROUND(E4581,4))</f>
        <v>0.53800000000000003</v>
      </c>
      <c r="H4581" s="110"/>
      <c r="S4581" s="110">
        <f t="shared" si="271"/>
        <v>0.53800000000000037</v>
      </c>
      <c r="T4581" s="110">
        <f>IF('3B-Air transport'!AI$66="no"," ",ROUND(S4581,4))</f>
        <v>0.53800000000000003</v>
      </c>
      <c r="U4581" s="110">
        <f>IF('3B-Air transport'!AI$67="no"," ",ROUND(S4581,4))</f>
        <v>0.53800000000000003</v>
      </c>
      <c r="V4581" s="110">
        <f>IF('3B-Air transport'!AI$68="no"," ",ROUND(S4581,4))</f>
        <v>0.53800000000000003</v>
      </c>
      <c r="W4581" s="110"/>
      <c r="AB4581" s="110">
        <f t="shared" si="272"/>
        <v>0.53800000000000037</v>
      </c>
      <c r="AC4581" s="110">
        <f>IF('3C-Water transport'!AI$56="no"," ",ROUND(AB4581,4))</f>
        <v>0.53800000000000003</v>
      </c>
      <c r="AD4581" s="110">
        <f>IF('3C-Water transport'!AI$57="no"," ",ROUND(AB4581,4))</f>
        <v>0.53800000000000003</v>
      </c>
      <c r="AE4581" s="110">
        <f>IF('3C-Water transport'!AI$58="no"," ",ROUND(AB4581,4))</f>
        <v>0.53800000000000003</v>
      </c>
    </row>
    <row r="4582" spans="5:31" x14ac:dyDescent="0.25">
      <c r="E4582" s="110">
        <f t="shared" si="270"/>
        <v>0.53900000000000037</v>
      </c>
      <c r="F4582" s="110">
        <f>IF('3A-Rail transport'!$AI$56="no"," ",ROUND(E4582,4))</f>
        <v>0.53900000000000003</v>
      </c>
      <c r="G4582" s="110">
        <f>IF('3A-Rail transport'!$AI$57="no"," ",ROUND(E4582,4))</f>
        <v>0.53900000000000003</v>
      </c>
      <c r="H4582" s="110"/>
      <c r="S4582" s="110">
        <f t="shared" si="271"/>
        <v>0.53900000000000037</v>
      </c>
      <c r="T4582" s="110">
        <f>IF('3B-Air transport'!AI$66="no"," ",ROUND(S4582,4))</f>
        <v>0.53900000000000003</v>
      </c>
      <c r="U4582" s="110">
        <f>IF('3B-Air transport'!AI$67="no"," ",ROUND(S4582,4))</f>
        <v>0.53900000000000003</v>
      </c>
      <c r="V4582" s="110">
        <f>IF('3B-Air transport'!AI$68="no"," ",ROUND(S4582,4))</f>
        <v>0.53900000000000003</v>
      </c>
      <c r="W4582" s="110"/>
      <c r="AB4582" s="110">
        <f t="shared" si="272"/>
        <v>0.53900000000000037</v>
      </c>
      <c r="AC4582" s="110">
        <f>IF('3C-Water transport'!AI$56="no"," ",ROUND(AB4582,4))</f>
        <v>0.53900000000000003</v>
      </c>
      <c r="AD4582" s="110">
        <f>IF('3C-Water transport'!AI$57="no"," ",ROUND(AB4582,4))</f>
        <v>0.53900000000000003</v>
      </c>
      <c r="AE4582" s="110">
        <f>IF('3C-Water transport'!AI$58="no"," ",ROUND(AB4582,4))</f>
        <v>0.53900000000000003</v>
      </c>
    </row>
    <row r="4583" spans="5:31" x14ac:dyDescent="0.25">
      <c r="E4583" s="110">
        <f t="shared" si="270"/>
        <v>0.54000000000000037</v>
      </c>
      <c r="F4583" s="110">
        <f>IF('3A-Rail transport'!$AI$56="no"," ",ROUND(E4583,4))</f>
        <v>0.54</v>
      </c>
      <c r="G4583" s="110">
        <f>IF('3A-Rail transport'!$AI$57="no"," ",ROUND(E4583,4))</f>
        <v>0.54</v>
      </c>
      <c r="H4583" s="110"/>
      <c r="S4583" s="110">
        <f t="shared" si="271"/>
        <v>0.54000000000000037</v>
      </c>
      <c r="T4583" s="110">
        <f>IF('3B-Air transport'!AI$66="no"," ",ROUND(S4583,4))</f>
        <v>0.54</v>
      </c>
      <c r="U4583" s="110">
        <f>IF('3B-Air transport'!AI$67="no"," ",ROUND(S4583,4))</f>
        <v>0.54</v>
      </c>
      <c r="V4583" s="110">
        <f>IF('3B-Air transport'!AI$68="no"," ",ROUND(S4583,4))</f>
        <v>0.54</v>
      </c>
      <c r="W4583" s="110"/>
      <c r="AB4583" s="110">
        <f t="shared" si="272"/>
        <v>0.54000000000000037</v>
      </c>
      <c r="AC4583" s="110">
        <f>IF('3C-Water transport'!AI$56="no"," ",ROUND(AB4583,4))</f>
        <v>0.54</v>
      </c>
      <c r="AD4583" s="110">
        <f>IF('3C-Water transport'!AI$57="no"," ",ROUND(AB4583,4))</f>
        <v>0.54</v>
      </c>
      <c r="AE4583" s="110">
        <f>IF('3C-Water transport'!AI$58="no"," ",ROUND(AB4583,4))</f>
        <v>0.54</v>
      </c>
    </row>
    <row r="4584" spans="5:31" x14ac:dyDescent="0.25">
      <c r="E4584" s="110">
        <f t="shared" si="270"/>
        <v>0.54100000000000037</v>
      </c>
      <c r="F4584" s="110">
        <f>IF('3A-Rail transport'!$AI$56="no"," ",ROUND(E4584,4))</f>
        <v>0.54100000000000004</v>
      </c>
      <c r="G4584" s="110">
        <f>IF('3A-Rail transport'!$AI$57="no"," ",ROUND(E4584,4))</f>
        <v>0.54100000000000004</v>
      </c>
      <c r="H4584" s="110"/>
      <c r="S4584" s="110">
        <f t="shared" si="271"/>
        <v>0.54100000000000037</v>
      </c>
      <c r="T4584" s="110">
        <f>IF('3B-Air transport'!AI$66="no"," ",ROUND(S4584,4))</f>
        <v>0.54100000000000004</v>
      </c>
      <c r="U4584" s="110">
        <f>IF('3B-Air transport'!AI$67="no"," ",ROUND(S4584,4))</f>
        <v>0.54100000000000004</v>
      </c>
      <c r="V4584" s="110">
        <f>IF('3B-Air transport'!AI$68="no"," ",ROUND(S4584,4))</f>
        <v>0.54100000000000004</v>
      </c>
      <c r="W4584" s="110"/>
      <c r="AB4584" s="110">
        <f t="shared" si="272"/>
        <v>0.54100000000000037</v>
      </c>
      <c r="AC4584" s="110">
        <f>IF('3C-Water transport'!AI$56="no"," ",ROUND(AB4584,4))</f>
        <v>0.54100000000000004</v>
      </c>
      <c r="AD4584" s="110">
        <f>IF('3C-Water transport'!AI$57="no"," ",ROUND(AB4584,4))</f>
        <v>0.54100000000000004</v>
      </c>
      <c r="AE4584" s="110">
        <f>IF('3C-Water transport'!AI$58="no"," ",ROUND(AB4584,4))</f>
        <v>0.54100000000000004</v>
      </c>
    </row>
    <row r="4585" spans="5:31" x14ac:dyDescent="0.25">
      <c r="E4585" s="110">
        <f t="shared" si="270"/>
        <v>0.54200000000000037</v>
      </c>
      <c r="F4585" s="110">
        <f>IF('3A-Rail transport'!$AI$56="no"," ",ROUND(E4585,4))</f>
        <v>0.54200000000000004</v>
      </c>
      <c r="G4585" s="110">
        <f>IF('3A-Rail transport'!$AI$57="no"," ",ROUND(E4585,4))</f>
        <v>0.54200000000000004</v>
      </c>
      <c r="H4585" s="110"/>
      <c r="S4585" s="110">
        <f t="shared" si="271"/>
        <v>0.54200000000000037</v>
      </c>
      <c r="T4585" s="110">
        <f>IF('3B-Air transport'!AI$66="no"," ",ROUND(S4585,4))</f>
        <v>0.54200000000000004</v>
      </c>
      <c r="U4585" s="110">
        <f>IF('3B-Air transport'!AI$67="no"," ",ROUND(S4585,4))</f>
        <v>0.54200000000000004</v>
      </c>
      <c r="V4585" s="110">
        <f>IF('3B-Air transport'!AI$68="no"," ",ROUND(S4585,4))</f>
        <v>0.54200000000000004</v>
      </c>
      <c r="W4585" s="110"/>
      <c r="AB4585" s="110">
        <f t="shared" si="272"/>
        <v>0.54200000000000037</v>
      </c>
      <c r="AC4585" s="110">
        <f>IF('3C-Water transport'!AI$56="no"," ",ROUND(AB4585,4))</f>
        <v>0.54200000000000004</v>
      </c>
      <c r="AD4585" s="110">
        <f>IF('3C-Water transport'!AI$57="no"," ",ROUND(AB4585,4))</f>
        <v>0.54200000000000004</v>
      </c>
      <c r="AE4585" s="110">
        <f>IF('3C-Water transport'!AI$58="no"," ",ROUND(AB4585,4))</f>
        <v>0.54200000000000004</v>
      </c>
    </row>
    <row r="4586" spans="5:31" x14ac:dyDescent="0.25">
      <c r="E4586" s="110">
        <f t="shared" si="270"/>
        <v>0.54300000000000037</v>
      </c>
      <c r="F4586" s="110">
        <f>IF('3A-Rail transport'!$AI$56="no"," ",ROUND(E4586,4))</f>
        <v>0.54300000000000004</v>
      </c>
      <c r="G4586" s="110">
        <f>IF('3A-Rail transport'!$AI$57="no"," ",ROUND(E4586,4))</f>
        <v>0.54300000000000004</v>
      </c>
      <c r="H4586" s="110"/>
      <c r="S4586" s="110">
        <f t="shared" si="271"/>
        <v>0.54300000000000037</v>
      </c>
      <c r="T4586" s="110">
        <f>IF('3B-Air transport'!AI$66="no"," ",ROUND(S4586,4))</f>
        <v>0.54300000000000004</v>
      </c>
      <c r="U4586" s="110">
        <f>IF('3B-Air transport'!AI$67="no"," ",ROUND(S4586,4))</f>
        <v>0.54300000000000004</v>
      </c>
      <c r="V4586" s="110">
        <f>IF('3B-Air transport'!AI$68="no"," ",ROUND(S4586,4))</f>
        <v>0.54300000000000004</v>
      </c>
      <c r="W4586" s="110"/>
      <c r="AB4586" s="110">
        <f t="shared" si="272"/>
        <v>0.54300000000000037</v>
      </c>
      <c r="AC4586" s="110">
        <f>IF('3C-Water transport'!AI$56="no"," ",ROUND(AB4586,4))</f>
        <v>0.54300000000000004</v>
      </c>
      <c r="AD4586" s="110">
        <f>IF('3C-Water transport'!AI$57="no"," ",ROUND(AB4586,4))</f>
        <v>0.54300000000000004</v>
      </c>
      <c r="AE4586" s="110">
        <f>IF('3C-Water transport'!AI$58="no"," ",ROUND(AB4586,4))</f>
        <v>0.54300000000000004</v>
      </c>
    </row>
    <row r="4587" spans="5:31" x14ac:dyDescent="0.25">
      <c r="E4587" s="110">
        <f t="shared" si="270"/>
        <v>0.54400000000000037</v>
      </c>
      <c r="F4587" s="110">
        <f>IF('3A-Rail transport'!$AI$56="no"," ",ROUND(E4587,4))</f>
        <v>0.54400000000000004</v>
      </c>
      <c r="G4587" s="110">
        <f>IF('3A-Rail transport'!$AI$57="no"," ",ROUND(E4587,4))</f>
        <v>0.54400000000000004</v>
      </c>
      <c r="H4587" s="110"/>
      <c r="S4587" s="110">
        <f t="shared" si="271"/>
        <v>0.54400000000000037</v>
      </c>
      <c r="T4587" s="110">
        <f>IF('3B-Air transport'!AI$66="no"," ",ROUND(S4587,4))</f>
        <v>0.54400000000000004</v>
      </c>
      <c r="U4587" s="110">
        <f>IF('3B-Air transport'!AI$67="no"," ",ROUND(S4587,4))</f>
        <v>0.54400000000000004</v>
      </c>
      <c r="V4587" s="110">
        <f>IF('3B-Air transport'!AI$68="no"," ",ROUND(S4587,4))</f>
        <v>0.54400000000000004</v>
      </c>
      <c r="W4587" s="110"/>
      <c r="AB4587" s="110">
        <f t="shared" si="272"/>
        <v>0.54400000000000037</v>
      </c>
      <c r="AC4587" s="110">
        <f>IF('3C-Water transport'!AI$56="no"," ",ROUND(AB4587,4))</f>
        <v>0.54400000000000004</v>
      </c>
      <c r="AD4587" s="110">
        <f>IF('3C-Water transport'!AI$57="no"," ",ROUND(AB4587,4))</f>
        <v>0.54400000000000004</v>
      </c>
      <c r="AE4587" s="110">
        <f>IF('3C-Water transport'!AI$58="no"," ",ROUND(AB4587,4))</f>
        <v>0.54400000000000004</v>
      </c>
    </row>
    <row r="4588" spans="5:31" x14ac:dyDescent="0.25">
      <c r="E4588" s="110">
        <f t="shared" si="270"/>
        <v>0.54500000000000037</v>
      </c>
      <c r="F4588" s="110">
        <f>IF('3A-Rail transport'!$AI$56="no"," ",ROUND(E4588,4))</f>
        <v>0.54500000000000004</v>
      </c>
      <c r="G4588" s="110">
        <f>IF('3A-Rail transport'!$AI$57="no"," ",ROUND(E4588,4))</f>
        <v>0.54500000000000004</v>
      </c>
      <c r="H4588" s="110"/>
      <c r="S4588" s="110">
        <f t="shared" si="271"/>
        <v>0.54500000000000037</v>
      </c>
      <c r="T4588" s="110">
        <f>IF('3B-Air transport'!AI$66="no"," ",ROUND(S4588,4))</f>
        <v>0.54500000000000004</v>
      </c>
      <c r="U4588" s="110">
        <f>IF('3B-Air transport'!AI$67="no"," ",ROUND(S4588,4))</f>
        <v>0.54500000000000004</v>
      </c>
      <c r="V4588" s="110">
        <f>IF('3B-Air transport'!AI$68="no"," ",ROUND(S4588,4))</f>
        <v>0.54500000000000004</v>
      </c>
      <c r="W4588" s="110"/>
      <c r="AB4588" s="110">
        <f t="shared" si="272"/>
        <v>0.54500000000000037</v>
      </c>
      <c r="AC4588" s="110">
        <f>IF('3C-Water transport'!AI$56="no"," ",ROUND(AB4588,4))</f>
        <v>0.54500000000000004</v>
      </c>
      <c r="AD4588" s="110">
        <f>IF('3C-Water transport'!AI$57="no"," ",ROUND(AB4588,4))</f>
        <v>0.54500000000000004</v>
      </c>
      <c r="AE4588" s="110">
        <f>IF('3C-Water transport'!AI$58="no"," ",ROUND(AB4588,4))</f>
        <v>0.54500000000000004</v>
      </c>
    </row>
    <row r="4589" spans="5:31" x14ac:dyDescent="0.25">
      <c r="E4589" s="110">
        <f t="shared" si="270"/>
        <v>0.54600000000000037</v>
      </c>
      <c r="F4589" s="110">
        <f>IF('3A-Rail transport'!$AI$56="no"," ",ROUND(E4589,4))</f>
        <v>0.54600000000000004</v>
      </c>
      <c r="G4589" s="110">
        <f>IF('3A-Rail transport'!$AI$57="no"," ",ROUND(E4589,4))</f>
        <v>0.54600000000000004</v>
      </c>
      <c r="H4589" s="110"/>
      <c r="S4589" s="110">
        <f t="shared" si="271"/>
        <v>0.54600000000000037</v>
      </c>
      <c r="T4589" s="110">
        <f>IF('3B-Air transport'!AI$66="no"," ",ROUND(S4589,4))</f>
        <v>0.54600000000000004</v>
      </c>
      <c r="U4589" s="110">
        <f>IF('3B-Air transport'!AI$67="no"," ",ROUND(S4589,4))</f>
        <v>0.54600000000000004</v>
      </c>
      <c r="V4589" s="110">
        <f>IF('3B-Air transport'!AI$68="no"," ",ROUND(S4589,4))</f>
        <v>0.54600000000000004</v>
      </c>
      <c r="W4589" s="110"/>
      <c r="AB4589" s="110">
        <f t="shared" si="272"/>
        <v>0.54600000000000037</v>
      </c>
      <c r="AC4589" s="110">
        <f>IF('3C-Water transport'!AI$56="no"," ",ROUND(AB4589,4))</f>
        <v>0.54600000000000004</v>
      </c>
      <c r="AD4589" s="110">
        <f>IF('3C-Water transport'!AI$57="no"," ",ROUND(AB4589,4))</f>
        <v>0.54600000000000004</v>
      </c>
      <c r="AE4589" s="110">
        <f>IF('3C-Water transport'!AI$58="no"," ",ROUND(AB4589,4))</f>
        <v>0.54600000000000004</v>
      </c>
    </row>
    <row r="4590" spans="5:31" x14ac:dyDescent="0.25">
      <c r="E4590" s="110">
        <f t="shared" si="270"/>
        <v>0.54700000000000037</v>
      </c>
      <c r="F4590" s="110">
        <f>IF('3A-Rail transport'!$AI$56="no"," ",ROUND(E4590,4))</f>
        <v>0.54700000000000004</v>
      </c>
      <c r="G4590" s="110">
        <f>IF('3A-Rail transport'!$AI$57="no"," ",ROUND(E4590,4))</f>
        <v>0.54700000000000004</v>
      </c>
      <c r="H4590" s="110"/>
      <c r="S4590" s="110">
        <f t="shared" si="271"/>
        <v>0.54700000000000037</v>
      </c>
      <c r="T4590" s="110">
        <f>IF('3B-Air transport'!AI$66="no"," ",ROUND(S4590,4))</f>
        <v>0.54700000000000004</v>
      </c>
      <c r="U4590" s="110">
        <f>IF('3B-Air transport'!AI$67="no"," ",ROUND(S4590,4))</f>
        <v>0.54700000000000004</v>
      </c>
      <c r="V4590" s="110">
        <f>IF('3B-Air transport'!AI$68="no"," ",ROUND(S4590,4))</f>
        <v>0.54700000000000004</v>
      </c>
      <c r="W4590" s="110"/>
      <c r="AB4590" s="110">
        <f t="shared" si="272"/>
        <v>0.54700000000000037</v>
      </c>
      <c r="AC4590" s="110">
        <f>IF('3C-Water transport'!AI$56="no"," ",ROUND(AB4590,4))</f>
        <v>0.54700000000000004</v>
      </c>
      <c r="AD4590" s="110">
        <f>IF('3C-Water transport'!AI$57="no"," ",ROUND(AB4590,4))</f>
        <v>0.54700000000000004</v>
      </c>
      <c r="AE4590" s="110">
        <f>IF('3C-Water transport'!AI$58="no"," ",ROUND(AB4590,4))</f>
        <v>0.54700000000000004</v>
      </c>
    </row>
    <row r="4591" spans="5:31" x14ac:dyDescent="0.25">
      <c r="E4591" s="110">
        <f t="shared" si="270"/>
        <v>0.54800000000000038</v>
      </c>
      <c r="F4591" s="110">
        <f>IF('3A-Rail transport'!$AI$56="no"," ",ROUND(E4591,4))</f>
        <v>0.54800000000000004</v>
      </c>
      <c r="G4591" s="110">
        <f>IF('3A-Rail transport'!$AI$57="no"," ",ROUND(E4591,4))</f>
        <v>0.54800000000000004</v>
      </c>
      <c r="H4591" s="110"/>
      <c r="S4591" s="110">
        <f t="shared" si="271"/>
        <v>0.54800000000000038</v>
      </c>
      <c r="T4591" s="110">
        <f>IF('3B-Air transport'!AI$66="no"," ",ROUND(S4591,4))</f>
        <v>0.54800000000000004</v>
      </c>
      <c r="U4591" s="110">
        <f>IF('3B-Air transport'!AI$67="no"," ",ROUND(S4591,4))</f>
        <v>0.54800000000000004</v>
      </c>
      <c r="V4591" s="110">
        <f>IF('3B-Air transport'!AI$68="no"," ",ROUND(S4591,4))</f>
        <v>0.54800000000000004</v>
      </c>
      <c r="W4591" s="110"/>
      <c r="AB4591" s="110">
        <f t="shared" si="272"/>
        <v>0.54800000000000038</v>
      </c>
      <c r="AC4591" s="110">
        <f>IF('3C-Water transport'!AI$56="no"," ",ROUND(AB4591,4))</f>
        <v>0.54800000000000004</v>
      </c>
      <c r="AD4591" s="110">
        <f>IF('3C-Water transport'!AI$57="no"," ",ROUND(AB4591,4))</f>
        <v>0.54800000000000004</v>
      </c>
      <c r="AE4591" s="110">
        <f>IF('3C-Water transport'!AI$58="no"," ",ROUND(AB4591,4))</f>
        <v>0.54800000000000004</v>
      </c>
    </row>
    <row r="4592" spans="5:31" x14ac:dyDescent="0.25">
      <c r="E4592" s="110">
        <f t="shared" si="270"/>
        <v>0.54900000000000038</v>
      </c>
      <c r="F4592" s="110">
        <f>IF('3A-Rail transport'!$AI$56="no"," ",ROUND(E4592,4))</f>
        <v>0.54900000000000004</v>
      </c>
      <c r="G4592" s="110">
        <f>IF('3A-Rail transport'!$AI$57="no"," ",ROUND(E4592,4))</f>
        <v>0.54900000000000004</v>
      </c>
      <c r="H4592" s="110"/>
      <c r="S4592" s="110">
        <f t="shared" si="271"/>
        <v>0.54900000000000038</v>
      </c>
      <c r="T4592" s="110">
        <f>IF('3B-Air transport'!AI$66="no"," ",ROUND(S4592,4))</f>
        <v>0.54900000000000004</v>
      </c>
      <c r="U4592" s="110">
        <f>IF('3B-Air transport'!AI$67="no"," ",ROUND(S4592,4))</f>
        <v>0.54900000000000004</v>
      </c>
      <c r="V4592" s="110">
        <f>IF('3B-Air transport'!AI$68="no"," ",ROUND(S4592,4))</f>
        <v>0.54900000000000004</v>
      </c>
      <c r="W4592" s="110"/>
      <c r="AB4592" s="110">
        <f t="shared" si="272"/>
        <v>0.54900000000000038</v>
      </c>
      <c r="AC4592" s="110">
        <f>IF('3C-Water transport'!AI$56="no"," ",ROUND(AB4592,4))</f>
        <v>0.54900000000000004</v>
      </c>
      <c r="AD4592" s="110">
        <f>IF('3C-Water transport'!AI$57="no"," ",ROUND(AB4592,4))</f>
        <v>0.54900000000000004</v>
      </c>
      <c r="AE4592" s="110">
        <f>IF('3C-Water transport'!AI$58="no"," ",ROUND(AB4592,4))</f>
        <v>0.54900000000000004</v>
      </c>
    </row>
    <row r="4593" spans="5:31" x14ac:dyDescent="0.25">
      <c r="E4593" s="110">
        <f t="shared" si="270"/>
        <v>0.55000000000000038</v>
      </c>
      <c r="F4593" s="110">
        <f>IF('3A-Rail transport'!$AI$56="no"," ",ROUND(E4593,4))</f>
        <v>0.55000000000000004</v>
      </c>
      <c r="G4593" s="110">
        <f>IF('3A-Rail transport'!$AI$57="no"," ",ROUND(E4593,4))</f>
        <v>0.55000000000000004</v>
      </c>
      <c r="H4593" s="110"/>
      <c r="S4593" s="110">
        <f t="shared" si="271"/>
        <v>0.55000000000000038</v>
      </c>
      <c r="T4593" s="110">
        <f>IF('3B-Air transport'!AI$66="no"," ",ROUND(S4593,4))</f>
        <v>0.55000000000000004</v>
      </c>
      <c r="U4593" s="110">
        <f>IF('3B-Air transport'!AI$67="no"," ",ROUND(S4593,4))</f>
        <v>0.55000000000000004</v>
      </c>
      <c r="V4593" s="110">
        <f>IF('3B-Air transport'!AI$68="no"," ",ROUND(S4593,4))</f>
        <v>0.55000000000000004</v>
      </c>
      <c r="W4593" s="110"/>
      <c r="AB4593" s="110">
        <f t="shared" si="272"/>
        <v>0.55000000000000038</v>
      </c>
      <c r="AC4593" s="110">
        <f>IF('3C-Water transport'!AI$56="no"," ",ROUND(AB4593,4))</f>
        <v>0.55000000000000004</v>
      </c>
      <c r="AD4593" s="110">
        <f>IF('3C-Water transport'!AI$57="no"," ",ROUND(AB4593,4))</f>
        <v>0.55000000000000004</v>
      </c>
      <c r="AE4593" s="110">
        <f>IF('3C-Water transport'!AI$58="no"," ",ROUND(AB4593,4))</f>
        <v>0.55000000000000004</v>
      </c>
    </row>
    <row r="4594" spans="5:31" x14ac:dyDescent="0.25">
      <c r="E4594" s="110">
        <f t="shared" si="270"/>
        <v>0.55100000000000038</v>
      </c>
      <c r="F4594" s="110">
        <f>IF('3A-Rail transport'!$AI$56="no"," ",ROUND(E4594,4))</f>
        <v>0.55100000000000005</v>
      </c>
      <c r="G4594" s="110">
        <f>IF('3A-Rail transport'!$AI$57="no"," ",ROUND(E4594,4))</f>
        <v>0.55100000000000005</v>
      </c>
      <c r="H4594" s="110"/>
      <c r="S4594" s="110">
        <f t="shared" si="271"/>
        <v>0.55100000000000038</v>
      </c>
      <c r="T4594" s="110">
        <f>IF('3B-Air transport'!AI$66="no"," ",ROUND(S4594,4))</f>
        <v>0.55100000000000005</v>
      </c>
      <c r="U4594" s="110">
        <f>IF('3B-Air transport'!AI$67="no"," ",ROUND(S4594,4))</f>
        <v>0.55100000000000005</v>
      </c>
      <c r="V4594" s="110">
        <f>IF('3B-Air transport'!AI$68="no"," ",ROUND(S4594,4))</f>
        <v>0.55100000000000005</v>
      </c>
      <c r="W4594" s="110"/>
      <c r="AB4594" s="110">
        <f t="shared" si="272"/>
        <v>0.55100000000000038</v>
      </c>
      <c r="AC4594" s="110">
        <f>IF('3C-Water transport'!AI$56="no"," ",ROUND(AB4594,4))</f>
        <v>0.55100000000000005</v>
      </c>
      <c r="AD4594" s="110">
        <f>IF('3C-Water transport'!AI$57="no"," ",ROUND(AB4594,4))</f>
        <v>0.55100000000000005</v>
      </c>
      <c r="AE4594" s="110">
        <f>IF('3C-Water transport'!AI$58="no"," ",ROUND(AB4594,4))</f>
        <v>0.55100000000000005</v>
      </c>
    </row>
    <row r="4595" spans="5:31" x14ac:dyDescent="0.25">
      <c r="E4595" s="110">
        <f t="shared" si="270"/>
        <v>0.55200000000000038</v>
      </c>
      <c r="F4595" s="110">
        <f>IF('3A-Rail transport'!$AI$56="no"," ",ROUND(E4595,4))</f>
        <v>0.55200000000000005</v>
      </c>
      <c r="G4595" s="110">
        <f>IF('3A-Rail transport'!$AI$57="no"," ",ROUND(E4595,4))</f>
        <v>0.55200000000000005</v>
      </c>
      <c r="H4595" s="110"/>
      <c r="S4595" s="110">
        <f t="shared" si="271"/>
        <v>0.55200000000000038</v>
      </c>
      <c r="T4595" s="110">
        <f>IF('3B-Air transport'!AI$66="no"," ",ROUND(S4595,4))</f>
        <v>0.55200000000000005</v>
      </c>
      <c r="U4595" s="110">
        <f>IF('3B-Air transport'!AI$67="no"," ",ROUND(S4595,4))</f>
        <v>0.55200000000000005</v>
      </c>
      <c r="V4595" s="110">
        <f>IF('3B-Air transport'!AI$68="no"," ",ROUND(S4595,4))</f>
        <v>0.55200000000000005</v>
      </c>
      <c r="W4595" s="110"/>
      <c r="AB4595" s="110">
        <f t="shared" si="272"/>
        <v>0.55200000000000038</v>
      </c>
      <c r="AC4595" s="110">
        <f>IF('3C-Water transport'!AI$56="no"," ",ROUND(AB4595,4))</f>
        <v>0.55200000000000005</v>
      </c>
      <c r="AD4595" s="110">
        <f>IF('3C-Water transport'!AI$57="no"," ",ROUND(AB4595,4))</f>
        <v>0.55200000000000005</v>
      </c>
      <c r="AE4595" s="110">
        <f>IF('3C-Water transport'!AI$58="no"," ",ROUND(AB4595,4))</f>
        <v>0.55200000000000005</v>
      </c>
    </row>
    <row r="4596" spans="5:31" x14ac:dyDescent="0.25">
      <c r="E4596" s="110">
        <f t="shared" si="270"/>
        <v>0.55300000000000038</v>
      </c>
      <c r="F4596" s="110">
        <f>IF('3A-Rail transport'!$AI$56="no"," ",ROUND(E4596,4))</f>
        <v>0.55300000000000005</v>
      </c>
      <c r="G4596" s="110">
        <f>IF('3A-Rail transport'!$AI$57="no"," ",ROUND(E4596,4))</f>
        <v>0.55300000000000005</v>
      </c>
      <c r="H4596" s="110"/>
      <c r="S4596" s="110">
        <f t="shared" si="271"/>
        <v>0.55300000000000038</v>
      </c>
      <c r="T4596" s="110">
        <f>IF('3B-Air transport'!AI$66="no"," ",ROUND(S4596,4))</f>
        <v>0.55300000000000005</v>
      </c>
      <c r="U4596" s="110">
        <f>IF('3B-Air transport'!AI$67="no"," ",ROUND(S4596,4))</f>
        <v>0.55300000000000005</v>
      </c>
      <c r="V4596" s="110">
        <f>IF('3B-Air transport'!AI$68="no"," ",ROUND(S4596,4))</f>
        <v>0.55300000000000005</v>
      </c>
      <c r="W4596" s="110"/>
      <c r="AB4596" s="110">
        <f t="shared" si="272"/>
        <v>0.55300000000000038</v>
      </c>
      <c r="AC4596" s="110">
        <f>IF('3C-Water transport'!AI$56="no"," ",ROUND(AB4596,4))</f>
        <v>0.55300000000000005</v>
      </c>
      <c r="AD4596" s="110">
        <f>IF('3C-Water transport'!AI$57="no"," ",ROUND(AB4596,4))</f>
        <v>0.55300000000000005</v>
      </c>
      <c r="AE4596" s="110">
        <f>IF('3C-Water transport'!AI$58="no"," ",ROUND(AB4596,4))</f>
        <v>0.55300000000000005</v>
      </c>
    </row>
    <row r="4597" spans="5:31" x14ac:dyDescent="0.25">
      <c r="E4597" s="110">
        <f t="shared" si="270"/>
        <v>0.55400000000000038</v>
      </c>
      <c r="F4597" s="110">
        <f>IF('3A-Rail transport'!$AI$56="no"," ",ROUND(E4597,4))</f>
        <v>0.55400000000000005</v>
      </c>
      <c r="G4597" s="110">
        <f>IF('3A-Rail transport'!$AI$57="no"," ",ROUND(E4597,4))</f>
        <v>0.55400000000000005</v>
      </c>
      <c r="H4597" s="110"/>
      <c r="S4597" s="110">
        <f t="shared" si="271"/>
        <v>0.55400000000000038</v>
      </c>
      <c r="T4597" s="110">
        <f>IF('3B-Air transport'!AI$66="no"," ",ROUND(S4597,4))</f>
        <v>0.55400000000000005</v>
      </c>
      <c r="U4597" s="110">
        <f>IF('3B-Air transport'!AI$67="no"," ",ROUND(S4597,4))</f>
        <v>0.55400000000000005</v>
      </c>
      <c r="V4597" s="110">
        <f>IF('3B-Air transport'!AI$68="no"," ",ROUND(S4597,4))</f>
        <v>0.55400000000000005</v>
      </c>
      <c r="W4597" s="110"/>
      <c r="AB4597" s="110">
        <f t="shared" si="272"/>
        <v>0.55400000000000038</v>
      </c>
      <c r="AC4597" s="110">
        <f>IF('3C-Water transport'!AI$56="no"," ",ROUND(AB4597,4))</f>
        <v>0.55400000000000005</v>
      </c>
      <c r="AD4597" s="110">
        <f>IF('3C-Water transport'!AI$57="no"," ",ROUND(AB4597,4))</f>
        <v>0.55400000000000005</v>
      </c>
      <c r="AE4597" s="110">
        <f>IF('3C-Water transport'!AI$58="no"," ",ROUND(AB4597,4))</f>
        <v>0.55400000000000005</v>
      </c>
    </row>
    <row r="4598" spans="5:31" x14ac:dyDescent="0.25">
      <c r="E4598" s="110">
        <f t="shared" si="270"/>
        <v>0.55500000000000038</v>
      </c>
      <c r="F4598" s="110">
        <f>IF('3A-Rail transport'!$AI$56="no"," ",ROUND(E4598,4))</f>
        <v>0.55500000000000005</v>
      </c>
      <c r="G4598" s="110">
        <f>IF('3A-Rail transport'!$AI$57="no"," ",ROUND(E4598,4))</f>
        <v>0.55500000000000005</v>
      </c>
      <c r="H4598" s="110"/>
      <c r="S4598" s="110">
        <f t="shared" si="271"/>
        <v>0.55500000000000038</v>
      </c>
      <c r="T4598" s="110">
        <f>IF('3B-Air transport'!AI$66="no"," ",ROUND(S4598,4))</f>
        <v>0.55500000000000005</v>
      </c>
      <c r="U4598" s="110">
        <f>IF('3B-Air transport'!AI$67="no"," ",ROUND(S4598,4))</f>
        <v>0.55500000000000005</v>
      </c>
      <c r="V4598" s="110">
        <f>IF('3B-Air transport'!AI$68="no"," ",ROUND(S4598,4))</f>
        <v>0.55500000000000005</v>
      </c>
      <c r="W4598" s="110"/>
      <c r="AB4598" s="110">
        <f t="shared" si="272"/>
        <v>0.55500000000000038</v>
      </c>
      <c r="AC4598" s="110">
        <f>IF('3C-Water transport'!AI$56="no"," ",ROUND(AB4598,4))</f>
        <v>0.55500000000000005</v>
      </c>
      <c r="AD4598" s="110">
        <f>IF('3C-Water transport'!AI$57="no"," ",ROUND(AB4598,4))</f>
        <v>0.55500000000000005</v>
      </c>
      <c r="AE4598" s="110">
        <f>IF('3C-Water transport'!AI$58="no"," ",ROUND(AB4598,4))</f>
        <v>0.55500000000000005</v>
      </c>
    </row>
    <row r="4599" spans="5:31" x14ac:dyDescent="0.25">
      <c r="E4599" s="110">
        <f t="shared" si="270"/>
        <v>0.55600000000000038</v>
      </c>
      <c r="F4599" s="110">
        <f>IF('3A-Rail transport'!$AI$56="no"," ",ROUND(E4599,4))</f>
        <v>0.55600000000000005</v>
      </c>
      <c r="G4599" s="110">
        <f>IF('3A-Rail transport'!$AI$57="no"," ",ROUND(E4599,4))</f>
        <v>0.55600000000000005</v>
      </c>
      <c r="H4599" s="110"/>
      <c r="S4599" s="110">
        <f t="shared" si="271"/>
        <v>0.55600000000000038</v>
      </c>
      <c r="T4599" s="110">
        <f>IF('3B-Air transport'!AI$66="no"," ",ROUND(S4599,4))</f>
        <v>0.55600000000000005</v>
      </c>
      <c r="U4599" s="110">
        <f>IF('3B-Air transport'!AI$67="no"," ",ROUND(S4599,4))</f>
        <v>0.55600000000000005</v>
      </c>
      <c r="V4599" s="110">
        <f>IF('3B-Air transport'!AI$68="no"," ",ROUND(S4599,4))</f>
        <v>0.55600000000000005</v>
      </c>
      <c r="W4599" s="110"/>
      <c r="AB4599" s="110">
        <f t="shared" si="272"/>
        <v>0.55600000000000038</v>
      </c>
      <c r="AC4599" s="110">
        <f>IF('3C-Water transport'!AI$56="no"," ",ROUND(AB4599,4))</f>
        <v>0.55600000000000005</v>
      </c>
      <c r="AD4599" s="110">
        <f>IF('3C-Water transport'!AI$57="no"," ",ROUND(AB4599,4))</f>
        <v>0.55600000000000005</v>
      </c>
      <c r="AE4599" s="110">
        <f>IF('3C-Water transport'!AI$58="no"," ",ROUND(AB4599,4))</f>
        <v>0.55600000000000005</v>
      </c>
    </row>
    <row r="4600" spans="5:31" x14ac:dyDescent="0.25">
      <c r="E4600" s="110">
        <f t="shared" si="270"/>
        <v>0.55700000000000038</v>
      </c>
      <c r="F4600" s="110">
        <f>IF('3A-Rail transport'!$AI$56="no"," ",ROUND(E4600,4))</f>
        <v>0.55700000000000005</v>
      </c>
      <c r="G4600" s="110">
        <f>IF('3A-Rail transport'!$AI$57="no"," ",ROUND(E4600,4))</f>
        <v>0.55700000000000005</v>
      </c>
      <c r="H4600" s="110"/>
      <c r="S4600" s="110">
        <f t="shared" si="271"/>
        <v>0.55700000000000038</v>
      </c>
      <c r="T4600" s="110">
        <f>IF('3B-Air transport'!AI$66="no"," ",ROUND(S4600,4))</f>
        <v>0.55700000000000005</v>
      </c>
      <c r="U4600" s="110">
        <f>IF('3B-Air transport'!AI$67="no"," ",ROUND(S4600,4))</f>
        <v>0.55700000000000005</v>
      </c>
      <c r="V4600" s="110">
        <f>IF('3B-Air transport'!AI$68="no"," ",ROUND(S4600,4))</f>
        <v>0.55700000000000005</v>
      </c>
      <c r="W4600" s="110"/>
      <c r="AB4600" s="110">
        <f t="shared" si="272"/>
        <v>0.55700000000000038</v>
      </c>
      <c r="AC4600" s="110">
        <f>IF('3C-Water transport'!AI$56="no"," ",ROUND(AB4600,4))</f>
        <v>0.55700000000000005</v>
      </c>
      <c r="AD4600" s="110">
        <f>IF('3C-Water transport'!AI$57="no"," ",ROUND(AB4600,4))</f>
        <v>0.55700000000000005</v>
      </c>
      <c r="AE4600" s="110">
        <f>IF('3C-Water transport'!AI$58="no"," ",ROUND(AB4600,4))</f>
        <v>0.55700000000000005</v>
      </c>
    </row>
    <row r="4601" spans="5:31" x14ac:dyDescent="0.25">
      <c r="E4601" s="110">
        <f t="shared" si="270"/>
        <v>0.55800000000000038</v>
      </c>
      <c r="F4601" s="110">
        <f>IF('3A-Rail transport'!$AI$56="no"," ",ROUND(E4601,4))</f>
        <v>0.55800000000000005</v>
      </c>
      <c r="G4601" s="110">
        <f>IF('3A-Rail transport'!$AI$57="no"," ",ROUND(E4601,4))</f>
        <v>0.55800000000000005</v>
      </c>
      <c r="H4601" s="110"/>
      <c r="S4601" s="110">
        <f t="shared" si="271"/>
        <v>0.55800000000000038</v>
      </c>
      <c r="T4601" s="110">
        <f>IF('3B-Air transport'!AI$66="no"," ",ROUND(S4601,4))</f>
        <v>0.55800000000000005</v>
      </c>
      <c r="U4601" s="110">
        <f>IF('3B-Air transport'!AI$67="no"," ",ROUND(S4601,4))</f>
        <v>0.55800000000000005</v>
      </c>
      <c r="V4601" s="110">
        <f>IF('3B-Air transport'!AI$68="no"," ",ROUND(S4601,4))</f>
        <v>0.55800000000000005</v>
      </c>
      <c r="W4601" s="110"/>
      <c r="AB4601" s="110">
        <f t="shared" si="272"/>
        <v>0.55800000000000038</v>
      </c>
      <c r="AC4601" s="110">
        <f>IF('3C-Water transport'!AI$56="no"," ",ROUND(AB4601,4))</f>
        <v>0.55800000000000005</v>
      </c>
      <c r="AD4601" s="110">
        <f>IF('3C-Water transport'!AI$57="no"," ",ROUND(AB4601,4))</f>
        <v>0.55800000000000005</v>
      </c>
      <c r="AE4601" s="110">
        <f>IF('3C-Water transport'!AI$58="no"," ",ROUND(AB4601,4))</f>
        <v>0.55800000000000005</v>
      </c>
    </row>
    <row r="4602" spans="5:31" x14ac:dyDescent="0.25">
      <c r="E4602" s="110">
        <f t="shared" si="270"/>
        <v>0.55900000000000039</v>
      </c>
      <c r="F4602" s="110">
        <f>IF('3A-Rail transport'!$AI$56="no"," ",ROUND(E4602,4))</f>
        <v>0.55900000000000005</v>
      </c>
      <c r="G4602" s="110">
        <f>IF('3A-Rail transport'!$AI$57="no"," ",ROUND(E4602,4))</f>
        <v>0.55900000000000005</v>
      </c>
      <c r="H4602" s="110"/>
      <c r="S4602" s="110">
        <f t="shared" si="271"/>
        <v>0.55900000000000039</v>
      </c>
      <c r="T4602" s="110">
        <f>IF('3B-Air transport'!AI$66="no"," ",ROUND(S4602,4))</f>
        <v>0.55900000000000005</v>
      </c>
      <c r="U4602" s="110">
        <f>IF('3B-Air transport'!AI$67="no"," ",ROUND(S4602,4))</f>
        <v>0.55900000000000005</v>
      </c>
      <c r="V4602" s="110">
        <f>IF('3B-Air transport'!AI$68="no"," ",ROUND(S4602,4))</f>
        <v>0.55900000000000005</v>
      </c>
      <c r="W4602" s="110"/>
      <c r="AB4602" s="110">
        <f t="shared" si="272"/>
        <v>0.55900000000000039</v>
      </c>
      <c r="AC4602" s="110">
        <f>IF('3C-Water transport'!AI$56="no"," ",ROUND(AB4602,4))</f>
        <v>0.55900000000000005</v>
      </c>
      <c r="AD4602" s="110">
        <f>IF('3C-Water transport'!AI$57="no"," ",ROUND(AB4602,4))</f>
        <v>0.55900000000000005</v>
      </c>
      <c r="AE4602" s="110">
        <f>IF('3C-Water transport'!AI$58="no"," ",ROUND(AB4602,4))</f>
        <v>0.55900000000000005</v>
      </c>
    </row>
    <row r="4603" spans="5:31" x14ac:dyDescent="0.25">
      <c r="E4603" s="110">
        <f t="shared" si="270"/>
        <v>0.56000000000000039</v>
      </c>
      <c r="F4603" s="110">
        <f>IF('3A-Rail transport'!$AI$56="no"," ",ROUND(E4603,4))</f>
        <v>0.56000000000000005</v>
      </c>
      <c r="G4603" s="110">
        <f>IF('3A-Rail transport'!$AI$57="no"," ",ROUND(E4603,4))</f>
        <v>0.56000000000000005</v>
      </c>
      <c r="H4603" s="110"/>
      <c r="S4603" s="110">
        <f t="shared" si="271"/>
        <v>0.56000000000000039</v>
      </c>
      <c r="T4603" s="110">
        <f>IF('3B-Air transport'!AI$66="no"," ",ROUND(S4603,4))</f>
        <v>0.56000000000000005</v>
      </c>
      <c r="U4603" s="110">
        <f>IF('3B-Air transport'!AI$67="no"," ",ROUND(S4603,4))</f>
        <v>0.56000000000000005</v>
      </c>
      <c r="V4603" s="110">
        <f>IF('3B-Air transport'!AI$68="no"," ",ROUND(S4603,4))</f>
        <v>0.56000000000000005</v>
      </c>
      <c r="W4603" s="110"/>
      <c r="AB4603" s="110">
        <f t="shared" si="272"/>
        <v>0.56000000000000039</v>
      </c>
      <c r="AC4603" s="110">
        <f>IF('3C-Water transport'!AI$56="no"," ",ROUND(AB4603,4))</f>
        <v>0.56000000000000005</v>
      </c>
      <c r="AD4603" s="110">
        <f>IF('3C-Water transport'!AI$57="no"," ",ROUND(AB4603,4))</f>
        <v>0.56000000000000005</v>
      </c>
      <c r="AE4603" s="110">
        <f>IF('3C-Water transport'!AI$58="no"," ",ROUND(AB4603,4))</f>
        <v>0.56000000000000005</v>
      </c>
    </row>
    <row r="4604" spans="5:31" x14ac:dyDescent="0.25">
      <c r="E4604" s="110">
        <f t="shared" si="270"/>
        <v>0.56100000000000039</v>
      </c>
      <c r="F4604" s="110">
        <f>IF('3A-Rail transport'!$AI$56="no"," ",ROUND(E4604,4))</f>
        <v>0.56100000000000005</v>
      </c>
      <c r="G4604" s="110">
        <f>IF('3A-Rail transport'!$AI$57="no"," ",ROUND(E4604,4))</f>
        <v>0.56100000000000005</v>
      </c>
      <c r="H4604" s="110"/>
      <c r="S4604" s="110">
        <f t="shared" si="271"/>
        <v>0.56100000000000039</v>
      </c>
      <c r="T4604" s="110">
        <f>IF('3B-Air transport'!AI$66="no"," ",ROUND(S4604,4))</f>
        <v>0.56100000000000005</v>
      </c>
      <c r="U4604" s="110">
        <f>IF('3B-Air transport'!AI$67="no"," ",ROUND(S4604,4))</f>
        <v>0.56100000000000005</v>
      </c>
      <c r="V4604" s="110">
        <f>IF('3B-Air transport'!AI$68="no"," ",ROUND(S4604,4))</f>
        <v>0.56100000000000005</v>
      </c>
      <c r="W4604" s="110"/>
      <c r="AB4604" s="110">
        <f t="shared" si="272"/>
        <v>0.56100000000000039</v>
      </c>
      <c r="AC4604" s="110">
        <f>IF('3C-Water transport'!AI$56="no"," ",ROUND(AB4604,4))</f>
        <v>0.56100000000000005</v>
      </c>
      <c r="AD4604" s="110">
        <f>IF('3C-Water transport'!AI$57="no"," ",ROUND(AB4604,4))</f>
        <v>0.56100000000000005</v>
      </c>
      <c r="AE4604" s="110">
        <f>IF('3C-Water transport'!AI$58="no"," ",ROUND(AB4604,4))</f>
        <v>0.56100000000000005</v>
      </c>
    </row>
    <row r="4605" spans="5:31" x14ac:dyDescent="0.25">
      <c r="E4605" s="110">
        <f t="shared" si="270"/>
        <v>0.56200000000000039</v>
      </c>
      <c r="F4605" s="110">
        <f>IF('3A-Rail transport'!$AI$56="no"," ",ROUND(E4605,4))</f>
        <v>0.56200000000000006</v>
      </c>
      <c r="G4605" s="110">
        <f>IF('3A-Rail transport'!$AI$57="no"," ",ROUND(E4605,4))</f>
        <v>0.56200000000000006</v>
      </c>
      <c r="H4605" s="110"/>
      <c r="S4605" s="110">
        <f t="shared" si="271"/>
        <v>0.56200000000000039</v>
      </c>
      <c r="T4605" s="110">
        <f>IF('3B-Air transport'!AI$66="no"," ",ROUND(S4605,4))</f>
        <v>0.56200000000000006</v>
      </c>
      <c r="U4605" s="110">
        <f>IF('3B-Air transport'!AI$67="no"," ",ROUND(S4605,4))</f>
        <v>0.56200000000000006</v>
      </c>
      <c r="V4605" s="110">
        <f>IF('3B-Air transport'!AI$68="no"," ",ROUND(S4605,4))</f>
        <v>0.56200000000000006</v>
      </c>
      <c r="W4605" s="110"/>
      <c r="AB4605" s="110">
        <f t="shared" si="272"/>
        <v>0.56200000000000039</v>
      </c>
      <c r="AC4605" s="110">
        <f>IF('3C-Water transport'!AI$56="no"," ",ROUND(AB4605,4))</f>
        <v>0.56200000000000006</v>
      </c>
      <c r="AD4605" s="110">
        <f>IF('3C-Water transport'!AI$57="no"," ",ROUND(AB4605,4))</f>
        <v>0.56200000000000006</v>
      </c>
      <c r="AE4605" s="110">
        <f>IF('3C-Water transport'!AI$58="no"," ",ROUND(AB4605,4))</f>
        <v>0.56200000000000006</v>
      </c>
    </row>
    <row r="4606" spans="5:31" x14ac:dyDescent="0.25">
      <c r="E4606" s="110">
        <f t="shared" si="270"/>
        <v>0.56300000000000039</v>
      </c>
      <c r="F4606" s="110">
        <f>IF('3A-Rail transport'!$AI$56="no"," ",ROUND(E4606,4))</f>
        <v>0.56299999999999994</v>
      </c>
      <c r="G4606" s="110">
        <f>IF('3A-Rail transport'!$AI$57="no"," ",ROUND(E4606,4))</f>
        <v>0.56299999999999994</v>
      </c>
      <c r="H4606" s="110"/>
      <c r="S4606" s="110">
        <f t="shared" si="271"/>
        <v>0.56300000000000039</v>
      </c>
      <c r="T4606" s="110">
        <f>IF('3B-Air transport'!AI$66="no"," ",ROUND(S4606,4))</f>
        <v>0.56299999999999994</v>
      </c>
      <c r="U4606" s="110">
        <f>IF('3B-Air transport'!AI$67="no"," ",ROUND(S4606,4))</f>
        <v>0.56299999999999994</v>
      </c>
      <c r="V4606" s="110">
        <f>IF('3B-Air transport'!AI$68="no"," ",ROUND(S4606,4))</f>
        <v>0.56299999999999994</v>
      </c>
      <c r="W4606" s="110"/>
      <c r="AB4606" s="110">
        <f t="shared" si="272"/>
        <v>0.56300000000000039</v>
      </c>
      <c r="AC4606" s="110">
        <f>IF('3C-Water transport'!AI$56="no"," ",ROUND(AB4606,4))</f>
        <v>0.56299999999999994</v>
      </c>
      <c r="AD4606" s="110">
        <f>IF('3C-Water transport'!AI$57="no"," ",ROUND(AB4606,4))</f>
        <v>0.56299999999999994</v>
      </c>
      <c r="AE4606" s="110">
        <f>IF('3C-Water transport'!AI$58="no"," ",ROUND(AB4606,4))</f>
        <v>0.56299999999999994</v>
      </c>
    </row>
    <row r="4607" spans="5:31" x14ac:dyDescent="0.25">
      <c r="E4607" s="110">
        <f t="shared" si="270"/>
        <v>0.56400000000000039</v>
      </c>
      <c r="F4607" s="110">
        <f>IF('3A-Rail transport'!$AI$56="no"," ",ROUND(E4607,4))</f>
        <v>0.56399999999999995</v>
      </c>
      <c r="G4607" s="110">
        <f>IF('3A-Rail transport'!$AI$57="no"," ",ROUND(E4607,4))</f>
        <v>0.56399999999999995</v>
      </c>
      <c r="H4607" s="110"/>
      <c r="S4607" s="110">
        <f t="shared" si="271"/>
        <v>0.56400000000000039</v>
      </c>
      <c r="T4607" s="110">
        <f>IF('3B-Air transport'!AI$66="no"," ",ROUND(S4607,4))</f>
        <v>0.56399999999999995</v>
      </c>
      <c r="U4607" s="110">
        <f>IF('3B-Air transport'!AI$67="no"," ",ROUND(S4607,4))</f>
        <v>0.56399999999999995</v>
      </c>
      <c r="V4607" s="110">
        <f>IF('3B-Air transport'!AI$68="no"," ",ROUND(S4607,4))</f>
        <v>0.56399999999999995</v>
      </c>
      <c r="W4607" s="110"/>
      <c r="AB4607" s="110">
        <f t="shared" si="272"/>
        <v>0.56400000000000039</v>
      </c>
      <c r="AC4607" s="110">
        <f>IF('3C-Water transport'!AI$56="no"," ",ROUND(AB4607,4))</f>
        <v>0.56399999999999995</v>
      </c>
      <c r="AD4607" s="110">
        <f>IF('3C-Water transport'!AI$57="no"," ",ROUND(AB4607,4))</f>
        <v>0.56399999999999995</v>
      </c>
      <c r="AE4607" s="110">
        <f>IF('3C-Water transport'!AI$58="no"," ",ROUND(AB4607,4))</f>
        <v>0.56399999999999995</v>
      </c>
    </row>
    <row r="4608" spans="5:31" x14ac:dyDescent="0.25">
      <c r="E4608" s="110">
        <f t="shared" si="270"/>
        <v>0.56500000000000039</v>
      </c>
      <c r="F4608" s="110">
        <f>IF('3A-Rail transport'!$AI$56="no"," ",ROUND(E4608,4))</f>
        <v>0.56499999999999995</v>
      </c>
      <c r="G4608" s="110">
        <f>IF('3A-Rail transport'!$AI$57="no"," ",ROUND(E4608,4))</f>
        <v>0.56499999999999995</v>
      </c>
      <c r="H4608" s="110"/>
      <c r="S4608" s="110">
        <f t="shared" si="271"/>
        <v>0.56500000000000039</v>
      </c>
      <c r="T4608" s="110">
        <f>IF('3B-Air transport'!AI$66="no"," ",ROUND(S4608,4))</f>
        <v>0.56499999999999995</v>
      </c>
      <c r="U4608" s="110">
        <f>IF('3B-Air transport'!AI$67="no"," ",ROUND(S4608,4))</f>
        <v>0.56499999999999995</v>
      </c>
      <c r="V4608" s="110">
        <f>IF('3B-Air transport'!AI$68="no"," ",ROUND(S4608,4))</f>
        <v>0.56499999999999995</v>
      </c>
      <c r="W4608" s="110"/>
      <c r="AB4608" s="110">
        <f t="shared" si="272"/>
        <v>0.56500000000000039</v>
      </c>
      <c r="AC4608" s="110">
        <f>IF('3C-Water transport'!AI$56="no"," ",ROUND(AB4608,4))</f>
        <v>0.56499999999999995</v>
      </c>
      <c r="AD4608" s="110">
        <f>IF('3C-Water transport'!AI$57="no"," ",ROUND(AB4608,4))</f>
        <v>0.56499999999999995</v>
      </c>
      <c r="AE4608" s="110">
        <f>IF('3C-Water transport'!AI$58="no"," ",ROUND(AB4608,4))</f>
        <v>0.56499999999999995</v>
      </c>
    </row>
    <row r="4609" spans="5:31" x14ac:dyDescent="0.25">
      <c r="E4609" s="110">
        <f t="shared" si="270"/>
        <v>0.56600000000000039</v>
      </c>
      <c r="F4609" s="110">
        <f>IF('3A-Rail transport'!$AI$56="no"," ",ROUND(E4609,4))</f>
        <v>0.56599999999999995</v>
      </c>
      <c r="G4609" s="110">
        <f>IF('3A-Rail transport'!$AI$57="no"," ",ROUND(E4609,4))</f>
        <v>0.56599999999999995</v>
      </c>
      <c r="H4609" s="110"/>
      <c r="S4609" s="110">
        <f t="shared" si="271"/>
        <v>0.56600000000000039</v>
      </c>
      <c r="T4609" s="110">
        <f>IF('3B-Air transport'!AI$66="no"," ",ROUND(S4609,4))</f>
        <v>0.56599999999999995</v>
      </c>
      <c r="U4609" s="110">
        <f>IF('3B-Air transport'!AI$67="no"," ",ROUND(S4609,4))</f>
        <v>0.56599999999999995</v>
      </c>
      <c r="V4609" s="110">
        <f>IF('3B-Air transport'!AI$68="no"," ",ROUND(S4609,4))</f>
        <v>0.56599999999999995</v>
      </c>
      <c r="W4609" s="110"/>
      <c r="AB4609" s="110">
        <f t="shared" si="272"/>
        <v>0.56600000000000039</v>
      </c>
      <c r="AC4609" s="110">
        <f>IF('3C-Water transport'!AI$56="no"," ",ROUND(AB4609,4))</f>
        <v>0.56599999999999995</v>
      </c>
      <c r="AD4609" s="110">
        <f>IF('3C-Water transport'!AI$57="no"," ",ROUND(AB4609,4))</f>
        <v>0.56599999999999995</v>
      </c>
      <c r="AE4609" s="110">
        <f>IF('3C-Water transport'!AI$58="no"," ",ROUND(AB4609,4))</f>
        <v>0.56599999999999995</v>
      </c>
    </row>
    <row r="4610" spans="5:31" x14ac:dyDescent="0.25">
      <c r="E4610" s="110">
        <f t="shared" si="270"/>
        <v>0.56700000000000039</v>
      </c>
      <c r="F4610" s="110">
        <f>IF('3A-Rail transport'!$AI$56="no"," ",ROUND(E4610,4))</f>
        <v>0.56699999999999995</v>
      </c>
      <c r="G4610" s="110">
        <f>IF('3A-Rail transport'!$AI$57="no"," ",ROUND(E4610,4))</f>
        <v>0.56699999999999995</v>
      </c>
      <c r="H4610" s="110"/>
      <c r="S4610" s="110">
        <f t="shared" si="271"/>
        <v>0.56700000000000039</v>
      </c>
      <c r="T4610" s="110">
        <f>IF('3B-Air transport'!AI$66="no"," ",ROUND(S4610,4))</f>
        <v>0.56699999999999995</v>
      </c>
      <c r="U4610" s="110">
        <f>IF('3B-Air transport'!AI$67="no"," ",ROUND(S4610,4))</f>
        <v>0.56699999999999995</v>
      </c>
      <c r="V4610" s="110">
        <f>IF('3B-Air transport'!AI$68="no"," ",ROUND(S4610,4))</f>
        <v>0.56699999999999995</v>
      </c>
      <c r="W4610" s="110"/>
      <c r="AB4610" s="110">
        <f t="shared" si="272"/>
        <v>0.56700000000000039</v>
      </c>
      <c r="AC4610" s="110">
        <f>IF('3C-Water transport'!AI$56="no"," ",ROUND(AB4610,4))</f>
        <v>0.56699999999999995</v>
      </c>
      <c r="AD4610" s="110">
        <f>IF('3C-Water transport'!AI$57="no"," ",ROUND(AB4610,4))</f>
        <v>0.56699999999999995</v>
      </c>
      <c r="AE4610" s="110">
        <f>IF('3C-Water transport'!AI$58="no"," ",ROUND(AB4610,4))</f>
        <v>0.56699999999999995</v>
      </c>
    </row>
    <row r="4611" spans="5:31" x14ac:dyDescent="0.25">
      <c r="E4611" s="110">
        <f t="shared" si="270"/>
        <v>0.56800000000000039</v>
      </c>
      <c r="F4611" s="110">
        <f>IF('3A-Rail transport'!$AI$56="no"," ",ROUND(E4611,4))</f>
        <v>0.56799999999999995</v>
      </c>
      <c r="G4611" s="110">
        <f>IF('3A-Rail transport'!$AI$57="no"," ",ROUND(E4611,4))</f>
        <v>0.56799999999999995</v>
      </c>
      <c r="H4611" s="110"/>
      <c r="S4611" s="110">
        <f t="shared" si="271"/>
        <v>0.56800000000000039</v>
      </c>
      <c r="T4611" s="110">
        <f>IF('3B-Air transport'!AI$66="no"," ",ROUND(S4611,4))</f>
        <v>0.56799999999999995</v>
      </c>
      <c r="U4611" s="110">
        <f>IF('3B-Air transport'!AI$67="no"," ",ROUND(S4611,4))</f>
        <v>0.56799999999999995</v>
      </c>
      <c r="V4611" s="110">
        <f>IF('3B-Air transport'!AI$68="no"," ",ROUND(S4611,4))</f>
        <v>0.56799999999999995</v>
      </c>
      <c r="W4611" s="110"/>
      <c r="AB4611" s="110">
        <f t="shared" si="272"/>
        <v>0.56800000000000039</v>
      </c>
      <c r="AC4611" s="110">
        <f>IF('3C-Water transport'!AI$56="no"," ",ROUND(AB4611,4))</f>
        <v>0.56799999999999995</v>
      </c>
      <c r="AD4611" s="110">
        <f>IF('3C-Water transport'!AI$57="no"," ",ROUND(AB4611,4))</f>
        <v>0.56799999999999995</v>
      </c>
      <c r="AE4611" s="110">
        <f>IF('3C-Water transport'!AI$58="no"," ",ROUND(AB4611,4))</f>
        <v>0.56799999999999995</v>
      </c>
    </row>
    <row r="4612" spans="5:31" x14ac:dyDescent="0.25">
      <c r="E4612" s="110">
        <f t="shared" si="270"/>
        <v>0.56900000000000039</v>
      </c>
      <c r="F4612" s="110">
        <f>IF('3A-Rail transport'!$AI$56="no"," ",ROUND(E4612,4))</f>
        <v>0.56899999999999995</v>
      </c>
      <c r="G4612" s="110">
        <f>IF('3A-Rail transport'!$AI$57="no"," ",ROUND(E4612,4))</f>
        <v>0.56899999999999995</v>
      </c>
      <c r="H4612" s="110"/>
      <c r="S4612" s="110">
        <f t="shared" si="271"/>
        <v>0.56900000000000039</v>
      </c>
      <c r="T4612" s="110">
        <f>IF('3B-Air transport'!AI$66="no"," ",ROUND(S4612,4))</f>
        <v>0.56899999999999995</v>
      </c>
      <c r="U4612" s="110">
        <f>IF('3B-Air transport'!AI$67="no"," ",ROUND(S4612,4))</f>
        <v>0.56899999999999995</v>
      </c>
      <c r="V4612" s="110">
        <f>IF('3B-Air transport'!AI$68="no"," ",ROUND(S4612,4))</f>
        <v>0.56899999999999995</v>
      </c>
      <c r="W4612" s="110"/>
      <c r="AB4612" s="110">
        <f t="shared" si="272"/>
        <v>0.56900000000000039</v>
      </c>
      <c r="AC4612" s="110">
        <f>IF('3C-Water transport'!AI$56="no"," ",ROUND(AB4612,4))</f>
        <v>0.56899999999999995</v>
      </c>
      <c r="AD4612" s="110">
        <f>IF('3C-Water transport'!AI$57="no"," ",ROUND(AB4612,4))</f>
        <v>0.56899999999999995</v>
      </c>
      <c r="AE4612" s="110">
        <f>IF('3C-Water transport'!AI$58="no"," ",ROUND(AB4612,4))</f>
        <v>0.56899999999999995</v>
      </c>
    </row>
    <row r="4613" spans="5:31" x14ac:dyDescent="0.25">
      <c r="E4613" s="110">
        <f t="shared" si="270"/>
        <v>0.5700000000000004</v>
      </c>
      <c r="F4613" s="110">
        <f>IF('3A-Rail transport'!$AI$56="no"," ",ROUND(E4613,4))</f>
        <v>0.56999999999999995</v>
      </c>
      <c r="G4613" s="110">
        <f>IF('3A-Rail transport'!$AI$57="no"," ",ROUND(E4613,4))</f>
        <v>0.56999999999999995</v>
      </c>
      <c r="H4613" s="110"/>
      <c r="S4613" s="110">
        <f t="shared" si="271"/>
        <v>0.5700000000000004</v>
      </c>
      <c r="T4613" s="110">
        <f>IF('3B-Air transport'!AI$66="no"," ",ROUND(S4613,4))</f>
        <v>0.56999999999999995</v>
      </c>
      <c r="U4613" s="110">
        <f>IF('3B-Air transport'!AI$67="no"," ",ROUND(S4613,4))</f>
        <v>0.56999999999999995</v>
      </c>
      <c r="V4613" s="110">
        <f>IF('3B-Air transport'!AI$68="no"," ",ROUND(S4613,4))</f>
        <v>0.56999999999999995</v>
      </c>
      <c r="W4613" s="110"/>
      <c r="AB4613" s="110">
        <f t="shared" si="272"/>
        <v>0.5700000000000004</v>
      </c>
      <c r="AC4613" s="110">
        <f>IF('3C-Water transport'!AI$56="no"," ",ROUND(AB4613,4))</f>
        <v>0.56999999999999995</v>
      </c>
      <c r="AD4613" s="110">
        <f>IF('3C-Water transport'!AI$57="no"," ",ROUND(AB4613,4))</f>
        <v>0.56999999999999995</v>
      </c>
      <c r="AE4613" s="110">
        <f>IF('3C-Water transport'!AI$58="no"," ",ROUND(AB4613,4))</f>
        <v>0.56999999999999995</v>
      </c>
    </row>
    <row r="4614" spans="5:31" x14ac:dyDescent="0.25">
      <c r="E4614" s="110">
        <f t="shared" si="270"/>
        <v>0.5710000000000004</v>
      </c>
      <c r="F4614" s="110">
        <f>IF('3A-Rail transport'!$AI$56="no"," ",ROUND(E4614,4))</f>
        <v>0.57099999999999995</v>
      </c>
      <c r="G4614" s="110">
        <f>IF('3A-Rail transport'!$AI$57="no"," ",ROUND(E4614,4))</f>
        <v>0.57099999999999995</v>
      </c>
      <c r="H4614" s="110"/>
      <c r="S4614" s="110">
        <f t="shared" si="271"/>
        <v>0.5710000000000004</v>
      </c>
      <c r="T4614" s="110">
        <f>IF('3B-Air transport'!AI$66="no"," ",ROUND(S4614,4))</f>
        <v>0.57099999999999995</v>
      </c>
      <c r="U4614" s="110">
        <f>IF('3B-Air transport'!AI$67="no"," ",ROUND(S4614,4))</f>
        <v>0.57099999999999995</v>
      </c>
      <c r="V4614" s="110">
        <f>IF('3B-Air transport'!AI$68="no"," ",ROUND(S4614,4))</f>
        <v>0.57099999999999995</v>
      </c>
      <c r="W4614" s="110"/>
      <c r="AB4614" s="110">
        <f t="shared" si="272"/>
        <v>0.5710000000000004</v>
      </c>
      <c r="AC4614" s="110">
        <f>IF('3C-Water transport'!AI$56="no"," ",ROUND(AB4614,4))</f>
        <v>0.57099999999999995</v>
      </c>
      <c r="AD4614" s="110">
        <f>IF('3C-Water transport'!AI$57="no"," ",ROUND(AB4614,4))</f>
        <v>0.57099999999999995</v>
      </c>
      <c r="AE4614" s="110">
        <f>IF('3C-Water transport'!AI$58="no"," ",ROUND(AB4614,4))</f>
        <v>0.57099999999999995</v>
      </c>
    </row>
    <row r="4615" spans="5:31" x14ac:dyDescent="0.25">
      <c r="E4615" s="110">
        <f t="shared" si="270"/>
        <v>0.5720000000000004</v>
      </c>
      <c r="F4615" s="110">
        <f>IF('3A-Rail transport'!$AI$56="no"," ",ROUND(E4615,4))</f>
        <v>0.57199999999999995</v>
      </c>
      <c r="G4615" s="110">
        <f>IF('3A-Rail transport'!$AI$57="no"," ",ROUND(E4615,4))</f>
        <v>0.57199999999999995</v>
      </c>
      <c r="H4615" s="110"/>
      <c r="S4615" s="110">
        <f t="shared" si="271"/>
        <v>0.5720000000000004</v>
      </c>
      <c r="T4615" s="110">
        <f>IF('3B-Air transport'!AI$66="no"," ",ROUND(S4615,4))</f>
        <v>0.57199999999999995</v>
      </c>
      <c r="U4615" s="110">
        <f>IF('3B-Air transport'!AI$67="no"," ",ROUND(S4615,4))</f>
        <v>0.57199999999999995</v>
      </c>
      <c r="V4615" s="110">
        <f>IF('3B-Air transport'!AI$68="no"," ",ROUND(S4615,4))</f>
        <v>0.57199999999999995</v>
      </c>
      <c r="W4615" s="110"/>
      <c r="AB4615" s="110">
        <f t="shared" si="272"/>
        <v>0.5720000000000004</v>
      </c>
      <c r="AC4615" s="110">
        <f>IF('3C-Water transport'!AI$56="no"," ",ROUND(AB4615,4))</f>
        <v>0.57199999999999995</v>
      </c>
      <c r="AD4615" s="110">
        <f>IF('3C-Water transport'!AI$57="no"," ",ROUND(AB4615,4))</f>
        <v>0.57199999999999995</v>
      </c>
      <c r="AE4615" s="110">
        <f>IF('3C-Water transport'!AI$58="no"," ",ROUND(AB4615,4))</f>
        <v>0.57199999999999995</v>
      </c>
    </row>
    <row r="4616" spans="5:31" x14ac:dyDescent="0.25">
      <c r="E4616" s="110">
        <f t="shared" si="270"/>
        <v>0.5730000000000004</v>
      </c>
      <c r="F4616" s="110">
        <f>IF('3A-Rail transport'!$AI$56="no"," ",ROUND(E4616,4))</f>
        <v>0.57299999999999995</v>
      </c>
      <c r="G4616" s="110">
        <f>IF('3A-Rail transport'!$AI$57="no"," ",ROUND(E4616,4))</f>
        <v>0.57299999999999995</v>
      </c>
      <c r="H4616" s="110"/>
      <c r="S4616" s="110">
        <f t="shared" si="271"/>
        <v>0.5730000000000004</v>
      </c>
      <c r="T4616" s="110">
        <f>IF('3B-Air transport'!AI$66="no"," ",ROUND(S4616,4))</f>
        <v>0.57299999999999995</v>
      </c>
      <c r="U4616" s="110">
        <f>IF('3B-Air transport'!AI$67="no"," ",ROUND(S4616,4))</f>
        <v>0.57299999999999995</v>
      </c>
      <c r="V4616" s="110">
        <f>IF('3B-Air transport'!AI$68="no"," ",ROUND(S4616,4))</f>
        <v>0.57299999999999995</v>
      </c>
      <c r="W4616" s="110"/>
      <c r="AB4616" s="110">
        <f t="shared" si="272"/>
        <v>0.5730000000000004</v>
      </c>
      <c r="AC4616" s="110">
        <f>IF('3C-Water transport'!AI$56="no"," ",ROUND(AB4616,4))</f>
        <v>0.57299999999999995</v>
      </c>
      <c r="AD4616" s="110">
        <f>IF('3C-Water transport'!AI$57="no"," ",ROUND(AB4616,4))</f>
        <v>0.57299999999999995</v>
      </c>
      <c r="AE4616" s="110">
        <f>IF('3C-Water transport'!AI$58="no"," ",ROUND(AB4616,4))</f>
        <v>0.57299999999999995</v>
      </c>
    </row>
    <row r="4617" spans="5:31" x14ac:dyDescent="0.25">
      <c r="E4617" s="110">
        <f t="shared" si="270"/>
        <v>0.5740000000000004</v>
      </c>
      <c r="F4617" s="110">
        <f>IF('3A-Rail transport'!$AI$56="no"," ",ROUND(E4617,4))</f>
        <v>0.57399999999999995</v>
      </c>
      <c r="G4617" s="110">
        <f>IF('3A-Rail transport'!$AI$57="no"," ",ROUND(E4617,4))</f>
        <v>0.57399999999999995</v>
      </c>
      <c r="H4617" s="110"/>
      <c r="S4617" s="110">
        <f t="shared" si="271"/>
        <v>0.5740000000000004</v>
      </c>
      <c r="T4617" s="110">
        <f>IF('3B-Air transport'!AI$66="no"," ",ROUND(S4617,4))</f>
        <v>0.57399999999999995</v>
      </c>
      <c r="U4617" s="110">
        <f>IF('3B-Air transport'!AI$67="no"," ",ROUND(S4617,4))</f>
        <v>0.57399999999999995</v>
      </c>
      <c r="V4617" s="110">
        <f>IF('3B-Air transport'!AI$68="no"," ",ROUND(S4617,4))</f>
        <v>0.57399999999999995</v>
      </c>
      <c r="W4617" s="110"/>
      <c r="AB4617" s="110">
        <f t="shared" si="272"/>
        <v>0.5740000000000004</v>
      </c>
      <c r="AC4617" s="110">
        <f>IF('3C-Water transport'!AI$56="no"," ",ROUND(AB4617,4))</f>
        <v>0.57399999999999995</v>
      </c>
      <c r="AD4617" s="110">
        <f>IF('3C-Water transport'!AI$57="no"," ",ROUND(AB4617,4))</f>
        <v>0.57399999999999995</v>
      </c>
      <c r="AE4617" s="110">
        <f>IF('3C-Water transport'!AI$58="no"," ",ROUND(AB4617,4))</f>
        <v>0.57399999999999995</v>
      </c>
    </row>
    <row r="4618" spans="5:31" x14ac:dyDescent="0.25">
      <c r="E4618" s="110">
        <f t="shared" si="270"/>
        <v>0.5750000000000004</v>
      </c>
      <c r="F4618" s="110">
        <f>IF('3A-Rail transport'!$AI$56="no"," ",ROUND(E4618,4))</f>
        <v>0.57499999999999996</v>
      </c>
      <c r="G4618" s="110">
        <f>IF('3A-Rail transport'!$AI$57="no"," ",ROUND(E4618,4))</f>
        <v>0.57499999999999996</v>
      </c>
      <c r="H4618" s="110"/>
      <c r="S4618" s="110">
        <f t="shared" si="271"/>
        <v>0.5750000000000004</v>
      </c>
      <c r="T4618" s="110">
        <f>IF('3B-Air transport'!AI$66="no"," ",ROUND(S4618,4))</f>
        <v>0.57499999999999996</v>
      </c>
      <c r="U4618" s="110">
        <f>IF('3B-Air transport'!AI$67="no"," ",ROUND(S4618,4))</f>
        <v>0.57499999999999996</v>
      </c>
      <c r="V4618" s="110">
        <f>IF('3B-Air transport'!AI$68="no"," ",ROUND(S4618,4))</f>
        <v>0.57499999999999996</v>
      </c>
      <c r="W4618" s="110"/>
      <c r="AB4618" s="110">
        <f t="shared" si="272"/>
        <v>0.5750000000000004</v>
      </c>
      <c r="AC4618" s="110">
        <f>IF('3C-Water transport'!AI$56="no"," ",ROUND(AB4618,4))</f>
        <v>0.57499999999999996</v>
      </c>
      <c r="AD4618" s="110">
        <f>IF('3C-Water transport'!AI$57="no"," ",ROUND(AB4618,4))</f>
        <v>0.57499999999999996</v>
      </c>
      <c r="AE4618" s="110">
        <f>IF('3C-Water transport'!AI$58="no"," ",ROUND(AB4618,4))</f>
        <v>0.57499999999999996</v>
      </c>
    </row>
    <row r="4619" spans="5:31" x14ac:dyDescent="0.25">
      <c r="E4619" s="110">
        <f t="shared" si="270"/>
        <v>0.5760000000000004</v>
      </c>
      <c r="F4619" s="110">
        <f>IF('3A-Rail transport'!$AI$56="no"," ",ROUND(E4619,4))</f>
        <v>0.57599999999999996</v>
      </c>
      <c r="G4619" s="110">
        <f>IF('3A-Rail transport'!$AI$57="no"," ",ROUND(E4619,4))</f>
        <v>0.57599999999999996</v>
      </c>
      <c r="H4619" s="110"/>
      <c r="S4619" s="110">
        <f t="shared" si="271"/>
        <v>0.5760000000000004</v>
      </c>
      <c r="T4619" s="110">
        <f>IF('3B-Air transport'!AI$66="no"," ",ROUND(S4619,4))</f>
        <v>0.57599999999999996</v>
      </c>
      <c r="U4619" s="110">
        <f>IF('3B-Air transport'!AI$67="no"," ",ROUND(S4619,4))</f>
        <v>0.57599999999999996</v>
      </c>
      <c r="V4619" s="110">
        <f>IF('3B-Air transport'!AI$68="no"," ",ROUND(S4619,4))</f>
        <v>0.57599999999999996</v>
      </c>
      <c r="W4619" s="110"/>
      <c r="AB4619" s="110">
        <f t="shared" si="272"/>
        <v>0.5760000000000004</v>
      </c>
      <c r="AC4619" s="110">
        <f>IF('3C-Water transport'!AI$56="no"," ",ROUND(AB4619,4))</f>
        <v>0.57599999999999996</v>
      </c>
      <c r="AD4619" s="110">
        <f>IF('3C-Water transport'!AI$57="no"," ",ROUND(AB4619,4))</f>
        <v>0.57599999999999996</v>
      </c>
      <c r="AE4619" s="110">
        <f>IF('3C-Water transport'!AI$58="no"," ",ROUND(AB4619,4))</f>
        <v>0.57599999999999996</v>
      </c>
    </row>
    <row r="4620" spans="5:31" x14ac:dyDescent="0.25">
      <c r="E4620" s="110">
        <f t="shared" ref="E4620:E4683" si="273">E4619+0.001</f>
        <v>0.5770000000000004</v>
      </c>
      <c r="F4620" s="110">
        <f>IF('3A-Rail transport'!$AI$56="no"," ",ROUND(E4620,4))</f>
        <v>0.57699999999999996</v>
      </c>
      <c r="G4620" s="110">
        <f>IF('3A-Rail transport'!$AI$57="no"," ",ROUND(E4620,4))</f>
        <v>0.57699999999999996</v>
      </c>
      <c r="H4620" s="110"/>
      <c r="S4620" s="110">
        <f t="shared" ref="S4620:S4683" si="274">S4619+0.001</f>
        <v>0.5770000000000004</v>
      </c>
      <c r="T4620" s="110">
        <f>IF('3B-Air transport'!AI$66="no"," ",ROUND(S4620,4))</f>
        <v>0.57699999999999996</v>
      </c>
      <c r="U4620" s="110">
        <f>IF('3B-Air transport'!AI$67="no"," ",ROUND(S4620,4))</f>
        <v>0.57699999999999996</v>
      </c>
      <c r="V4620" s="110">
        <f>IF('3B-Air transport'!AI$68="no"," ",ROUND(S4620,4))</f>
        <v>0.57699999999999996</v>
      </c>
      <c r="W4620" s="110"/>
      <c r="AB4620" s="110">
        <f t="shared" ref="AB4620:AB4683" si="275">AB4619+0.001</f>
        <v>0.5770000000000004</v>
      </c>
      <c r="AC4620" s="110">
        <f>IF('3C-Water transport'!AI$56="no"," ",ROUND(AB4620,4))</f>
        <v>0.57699999999999996</v>
      </c>
      <c r="AD4620" s="110">
        <f>IF('3C-Water transport'!AI$57="no"," ",ROUND(AB4620,4))</f>
        <v>0.57699999999999996</v>
      </c>
      <c r="AE4620" s="110">
        <f>IF('3C-Water transport'!AI$58="no"," ",ROUND(AB4620,4))</f>
        <v>0.57699999999999996</v>
      </c>
    </row>
    <row r="4621" spans="5:31" x14ac:dyDescent="0.25">
      <c r="E4621" s="110">
        <f t="shared" si="273"/>
        <v>0.5780000000000004</v>
      </c>
      <c r="F4621" s="110">
        <f>IF('3A-Rail transport'!$AI$56="no"," ",ROUND(E4621,4))</f>
        <v>0.57799999999999996</v>
      </c>
      <c r="G4621" s="110">
        <f>IF('3A-Rail transport'!$AI$57="no"," ",ROUND(E4621,4))</f>
        <v>0.57799999999999996</v>
      </c>
      <c r="H4621" s="110"/>
      <c r="S4621" s="110">
        <f t="shared" si="274"/>
        <v>0.5780000000000004</v>
      </c>
      <c r="T4621" s="110">
        <f>IF('3B-Air transport'!AI$66="no"," ",ROUND(S4621,4))</f>
        <v>0.57799999999999996</v>
      </c>
      <c r="U4621" s="110">
        <f>IF('3B-Air transport'!AI$67="no"," ",ROUND(S4621,4))</f>
        <v>0.57799999999999996</v>
      </c>
      <c r="V4621" s="110">
        <f>IF('3B-Air transport'!AI$68="no"," ",ROUND(S4621,4))</f>
        <v>0.57799999999999996</v>
      </c>
      <c r="W4621" s="110"/>
      <c r="AB4621" s="110">
        <f t="shared" si="275"/>
        <v>0.5780000000000004</v>
      </c>
      <c r="AC4621" s="110">
        <f>IF('3C-Water transport'!AI$56="no"," ",ROUND(AB4621,4))</f>
        <v>0.57799999999999996</v>
      </c>
      <c r="AD4621" s="110">
        <f>IF('3C-Water transport'!AI$57="no"," ",ROUND(AB4621,4))</f>
        <v>0.57799999999999996</v>
      </c>
      <c r="AE4621" s="110">
        <f>IF('3C-Water transport'!AI$58="no"," ",ROUND(AB4621,4))</f>
        <v>0.57799999999999996</v>
      </c>
    </row>
    <row r="4622" spans="5:31" x14ac:dyDescent="0.25">
      <c r="E4622" s="110">
        <f t="shared" si="273"/>
        <v>0.5790000000000004</v>
      </c>
      <c r="F4622" s="110">
        <f>IF('3A-Rail transport'!$AI$56="no"," ",ROUND(E4622,4))</f>
        <v>0.57899999999999996</v>
      </c>
      <c r="G4622" s="110">
        <f>IF('3A-Rail transport'!$AI$57="no"," ",ROUND(E4622,4))</f>
        <v>0.57899999999999996</v>
      </c>
      <c r="H4622" s="110"/>
      <c r="S4622" s="110">
        <f t="shared" si="274"/>
        <v>0.5790000000000004</v>
      </c>
      <c r="T4622" s="110">
        <f>IF('3B-Air transport'!AI$66="no"," ",ROUND(S4622,4))</f>
        <v>0.57899999999999996</v>
      </c>
      <c r="U4622" s="110">
        <f>IF('3B-Air transport'!AI$67="no"," ",ROUND(S4622,4))</f>
        <v>0.57899999999999996</v>
      </c>
      <c r="V4622" s="110">
        <f>IF('3B-Air transport'!AI$68="no"," ",ROUND(S4622,4))</f>
        <v>0.57899999999999996</v>
      </c>
      <c r="W4622" s="110"/>
      <c r="AB4622" s="110">
        <f t="shared" si="275"/>
        <v>0.5790000000000004</v>
      </c>
      <c r="AC4622" s="110">
        <f>IF('3C-Water transport'!AI$56="no"," ",ROUND(AB4622,4))</f>
        <v>0.57899999999999996</v>
      </c>
      <c r="AD4622" s="110">
        <f>IF('3C-Water transport'!AI$57="no"," ",ROUND(AB4622,4))</f>
        <v>0.57899999999999996</v>
      </c>
      <c r="AE4622" s="110">
        <f>IF('3C-Water transport'!AI$58="no"," ",ROUND(AB4622,4))</f>
        <v>0.57899999999999996</v>
      </c>
    </row>
    <row r="4623" spans="5:31" x14ac:dyDescent="0.25">
      <c r="E4623" s="110">
        <f t="shared" si="273"/>
        <v>0.5800000000000004</v>
      </c>
      <c r="F4623" s="110">
        <f>IF('3A-Rail transport'!$AI$56="no"," ",ROUND(E4623,4))</f>
        <v>0.57999999999999996</v>
      </c>
      <c r="G4623" s="110">
        <f>IF('3A-Rail transport'!$AI$57="no"," ",ROUND(E4623,4))</f>
        <v>0.57999999999999996</v>
      </c>
      <c r="H4623" s="110"/>
      <c r="S4623" s="110">
        <f t="shared" si="274"/>
        <v>0.5800000000000004</v>
      </c>
      <c r="T4623" s="110">
        <f>IF('3B-Air transport'!AI$66="no"," ",ROUND(S4623,4))</f>
        <v>0.57999999999999996</v>
      </c>
      <c r="U4623" s="110">
        <f>IF('3B-Air transport'!AI$67="no"," ",ROUND(S4623,4))</f>
        <v>0.57999999999999996</v>
      </c>
      <c r="V4623" s="110">
        <f>IF('3B-Air transport'!AI$68="no"," ",ROUND(S4623,4))</f>
        <v>0.57999999999999996</v>
      </c>
      <c r="W4623" s="110"/>
      <c r="AB4623" s="110">
        <f t="shared" si="275"/>
        <v>0.5800000000000004</v>
      </c>
      <c r="AC4623" s="110">
        <f>IF('3C-Water transport'!AI$56="no"," ",ROUND(AB4623,4))</f>
        <v>0.57999999999999996</v>
      </c>
      <c r="AD4623" s="110">
        <f>IF('3C-Water transport'!AI$57="no"," ",ROUND(AB4623,4))</f>
        <v>0.57999999999999996</v>
      </c>
      <c r="AE4623" s="110">
        <f>IF('3C-Water transport'!AI$58="no"," ",ROUND(AB4623,4))</f>
        <v>0.57999999999999996</v>
      </c>
    </row>
    <row r="4624" spans="5:31" x14ac:dyDescent="0.25">
      <c r="E4624" s="110">
        <f t="shared" si="273"/>
        <v>0.58100000000000041</v>
      </c>
      <c r="F4624" s="110">
        <f>IF('3A-Rail transport'!$AI$56="no"," ",ROUND(E4624,4))</f>
        <v>0.58099999999999996</v>
      </c>
      <c r="G4624" s="110">
        <f>IF('3A-Rail transport'!$AI$57="no"," ",ROUND(E4624,4))</f>
        <v>0.58099999999999996</v>
      </c>
      <c r="H4624" s="110"/>
      <c r="S4624" s="110">
        <f t="shared" si="274"/>
        <v>0.58100000000000041</v>
      </c>
      <c r="T4624" s="110">
        <f>IF('3B-Air transport'!AI$66="no"," ",ROUND(S4624,4))</f>
        <v>0.58099999999999996</v>
      </c>
      <c r="U4624" s="110">
        <f>IF('3B-Air transport'!AI$67="no"," ",ROUND(S4624,4))</f>
        <v>0.58099999999999996</v>
      </c>
      <c r="V4624" s="110">
        <f>IF('3B-Air transport'!AI$68="no"," ",ROUND(S4624,4))</f>
        <v>0.58099999999999996</v>
      </c>
      <c r="W4624" s="110"/>
      <c r="AB4624" s="110">
        <f t="shared" si="275"/>
        <v>0.58100000000000041</v>
      </c>
      <c r="AC4624" s="110">
        <f>IF('3C-Water transport'!AI$56="no"," ",ROUND(AB4624,4))</f>
        <v>0.58099999999999996</v>
      </c>
      <c r="AD4624" s="110">
        <f>IF('3C-Water transport'!AI$57="no"," ",ROUND(AB4624,4))</f>
        <v>0.58099999999999996</v>
      </c>
      <c r="AE4624" s="110">
        <f>IF('3C-Water transport'!AI$58="no"," ",ROUND(AB4624,4))</f>
        <v>0.58099999999999996</v>
      </c>
    </row>
    <row r="4625" spans="5:31" x14ac:dyDescent="0.25">
      <c r="E4625" s="110">
        <f t="shared" si="273"/>
        <v>0.58200000000000041</v>
      </c>
      <c r="F4625" s="110">
        <f>IF('3A-Rail transport'!$AI$56="no"," ",ROUND(E4625,4))</f>
        <v>0.58199999999999996</v>
      </c>
      <c r="G4625" s="110">
        <f>IF('3A-Rail transport'!$AI$57="no"," ",ROUND(E4625,4))</f>
        <v>0.58199999999999996</v>
      </c>
      <c r="H4625" s="110"/>
      <c r="S4625" s="110">
        <f t="shared" si="274"/>
        <v>0.58200000000000041</v>
      </c>
      <c r="T4625" s="110">
        <f>IF('3B-Air transport'!AI$66="no"," ",ROUND(S4625,4))</f>
        <v>0.58199999999999996</v>
      </c>
      <c r="U4625" s="110">
        <f>IF('3B-Air transport'!AI$67="no"," ",ROUND(S4625,4))</f>
        <v>0.58199999999999996</v>
      </c>
      <c r="V4625" s="110">
        <f>IF('3B-Air transport'!AI$68="no"," ",ROUND(S4625,4))</f>
        <v>0.58199999999999996</v>
      </c>
      <c r="W4625" s="110"/>
      <c r="AB4625" s="110">
        <f t="shared" si="275"/>
        <v>0.58200000000000041</v>
      </c>
      <c r="AC4625" s="110">
        <f>IF('3C-Water transport'!AI$56="no"," ",ROUND(AB4625,4))</f>
        <v>0.58199999999999996</v>
      </c>
      <c r="AD4625" s="110">
        <f>IF('3C-Water transport'!AI$57="no"," ",ROUND(AB4625,4))</f>
        <v>0.58199999999999996</v>
      </c>
      <c r="AE4625" s="110">
        <f>IF('3C-Water transport'!AI$58="no"," ",ROUND(AB4625,4))</f>
        <v>0.58199999999999996</v>
      </c>
    </row>
    <row r="4626" spans="5:31" x14ac:dyDescent="0.25">
      <c r="E4626" s="110">
        <f t="shared" si="273"/>
        <v>0.58300000000000041</v>
      </c>
      <c r="F4626" s="110">
        <f>IF('3A-Rail transport'!$AI$56="no"," ",ROUND(E4626,4))</f>
        <v>0.58299999999999996</v>
      </c>
      <c r="G4626" s="110">
        <f>IF('3A-Rail transport'!$AI$57="no"," ",ROUND(E4626,4))</f>
        <v>0.58299999999999996</v>
      </c>
      <c r="H4626" s="110"/>
      <c r="S4626" s="110">
        <f t="shared" si="274"/>
        <v>0.58300000000000041</v>
      </c>
      <c r="T4626" s="110">
        <f>IF('3B-Air transport'!AI$66="no"," ",ROUND(S4626,4))</f>
        <v>0.58299999999999996</v>
      </c>
      <c r="U4626" s="110">
        <f>IF('3B-Air transport'!AI$67="no"," ",ROUND(S4626,4))</f>
        <v>0.58299999999999996</v>
      </c>
      <c r="V4626" s="110">
        <f>IF('3B-Air transport'!AI$68="no"," ",ROUND(S4626,4))</f>
        <v>0.58299999999999996</v>
      </c>
      <c r="W4626" s="110"/>
      <c r="AB4626" s="110">
        <f t="shared" si="275"/>
        <v>0.58300000000000041</v>
      </c>
      <c r="AC4626" s="110">
        <f>IF('3C-Water transport'!AI$56="no"," ",ROUND(AB4626,4))</f>
        <v>0.58299999999999996</v>
      </c>
      <c r="AD4626" s="110">
        <f>IF('3C-Water transport'!AI$57="no"," ",ROUND(AB4626,4))</f>
        <v>0.58299999999999996</v>
      </c>
      <c r="AE4626" s="110">
        <f>IF('3C-Water transport'!AI$58="no"," ",ROUND(AB4626,4))</f>
        <v>0.58299999999999996</v>
      </c>
    </row>
    <row r="4627" spans="5:31" x14ac:dyDescent="0.25">
      <c r="E4627" s="110">
        <f t="shared" si="273"/>
        <v>0.58400000000000041</v>
      </c>
      <c r="F4627" s="110">
        <f>IF('3A-Rail transport'!$AI$56="no"," ",ROUND(E4627,4))</f>
        <v>0.58399999999999996</v>
      </c>
      <c r="G4627" s="110">
        <f>IF('3A-Rail transport'!$AI$57="no"," ",ROUND(E4627,4))</f>
        <v>0.58399999999999996</v>
      </c>
      <c r="H4627" s="110"/>
      <c r="S4627" s="110">
        <f t="shared" si="274"/>
        <v>0.58400000000000041</v>
      </c>
      <c r="T4627" s="110">
        <f>IF('3B-Air transport'!AI$66="no"," ",ROUND(S4627,4))</f>
        <v>0.58399999999999996</v>
      </c>
      <c r="U4627" s="110">
        <f>IF('3B-Air transport'!AI$67="no"," ",ROUND(S4627,4))</f>
        <v>0.58399999999999996</v>
      </c>
      <c r="V4627" s="110">
        <f>IF('3B-Air transport'!AI$68="no"," ",ROUND(S4627,4))</f>
        <v>0.58399999999999996</v>
      </c>
      <c r="W4627" s="110"/>
      <c r="AB4627" s="110">
        <f t="shared" si="275"/>
        <v>0.58400000000000041</v>
      </c>
      <c r="AC4627" s="110">
        <f>IF('3C-Water transport'!AI$56="no"," ",ROUND(AB4627,4))</f>
        <v>0.58399999999999996</v>
      </c>
      <c r="AD4627" s="110">
        <f>IF('3C-Water transport'!AI$57="no"," ",ROUND(AB4627,4))</f>
        <v>0.58399999999999996</v>
      </c>
      <c r="AE4627" s="110">
        <f>IF('3C-Water transport'!AI$58="no"," ",ROUND(AB4627,4))</f>
        <v>0.58399999999999996</v>
      </c>
    </row>
    <row r="4628" spans="5:31" x14ac:dyDescent="0.25">
      <c r="E4628" s="110">
        <f t="shared" si="273"/>
        <v>0.58500000000000041</v>
      </c>
      <c r="F4628" s="110">
        <f>IF('3A-Rail transport'!$AI$56="no"," ",ROUND(E4628,4))</f>
        <v>0.58499999999999996</v>
      </c>
      <c r="G4628" s="110">
        <f>IF('3A-Rail transport'!$AI$57="no"," ",ROUND(E4628,4))</f>
        <v>0.58499999999999996</v>
      </c>
      <c r="H4628" s="110"/>
      <c r="S4628" s="110">
        <f t="shared" si="274"/>
        <v>0.58500000000000041</v>
      </c>
      <c r="T4628" s="110">
        <f>IF('3B-Air transport'!AI$66="no"," ",ROUND(S4628,4))</f>
        <v>0.58499999999999996</v>
      </c>
      <c r="U4628" s="110">
        <f>IF('3B-Air transport'!AI$67="no"," ",ROUND(S4628,4))</f>
        <v>0.58499999999999996</v>
      </c>
      <c r="V4628" s="110">
        <f>IF('3B-Air transport'!AI$68="no"," ",ROUND(S4628,4))</f>
        <v>0.58499999999999996</v>
      </c>
      <c r="W4628" s="110"/>
      <c r="AB4628" s="110">
        <f t="shared" si="275"/>
        <v>0.58500000000000041</v>
      </c>
      <c r="AC4628" s="110">
        <f>IF('3C-Water transport'!AI$56="no"," ",ROUND(AB4628,4))</f>
        <v>0.58499999999999996</v>
      </c>
      <c r="AD4628" s="110">
        <f>IF('3C-Water transport'!AI$57="no"," ",ROUND(AB4628,4))</f>
        <v>0.58499999999999996</v>
      </c>
      <c r="AE4628" s="110">
        <f>IF('3C-Water transport'!AI$58="no"," ",ROUND(AB4628,4))</f>
        <v>0.58499999999999996</v>
      </c>
    </row>
    <row r="4629" spans="5:31" x14ac:dyDescent="0.25">
      <c r="E4629" s="110">
        <f t="shared" si="273"/>
        <v>0.58600000000000041</v>
      </c>
      <c r="F4629" s="110">
        <f>IF('3A-Rail transport'!$AI$56="no"," ",ROUND(E4629,4))</f>
        <v>0.58599999999999997</v>
      </c>
      <c r="G4629" s="110">
        <f>IF('3A-Rail transport'!$AI$57="no"," ",ROUND(E4629,4))</f>
        <v>0.58599999999999997</v>
      </c>
      <c r="H4629" s="110"/>
      <c r="S4629" s="110">
        <f t="shared" si="274"/>
        <v>0.58600000000000041</v>
      </c>
      <c r="T4629" s="110">
        <f>IF('3B-Air transport'!AI$66="no"," ",ROUND(S4629,4))</f>
        <v>0.58599999999999997</v>
      </c>
      <c r="U4629" s="110">
        <f>IF('3B-Air transport'!AI$67="no"," ",ROUND(S4629,4))</f>
        <v>0.58599999999999997</v>
      </c>
      <c r="V4629" s="110">
        <f>IF('3B-Air transport'!AI$68="no"," ",ROUND(S4629,4))</f>
        <v>0.58599999999999997</v>
      </c>
      <c r="W4629" s="110"/>
      <c r="AB4629" s="110">
        <f t="shared" si="275"/>
        <v>0.58600000000000041</v>
      </c>
      <c r="AC4629" s="110">
        <f>IF('3C-Water transport'!AI$56="no"," ",ROUND(AB4629,4))</f>
        <v>0.58599999999999997</v>
      </c>
      <c r="AD4629" s="110">
        <f>IF('3C-Water transport'!AI$57="no"," ",ROUND(AB4629,4))</f>
        <v>0.58599999999999997</v>
      </c>
      <c r="AE4629" s="110">
        <f>IF('3C-Water transport'!AI$58="no"," ",ROUND(AB4629,4))</f>
        <v>0.58599999999999997</v>
      </c>
    </row>
    <row r="4630" spans="5:31" x14ac:dyDescent="0.25">
      <c r="E4630" s="110">
        <f t="shared" si="273"/>
        <v>0.58700000000000041</v>
      </c>
      <c r="F4630" s="110">
        <f>IF('3A-Rail transport'!$AI$56="no"," ",ROUND(E4630,4))</f>
        <v>0.58699999999999997</v>
      </c>
      <c r="G4630" s="110">
        <f>IF('3A-Rail transport'!$AI$57="no"," ",ROUND(E4630,4))</f>
        <v>0.58699999999999997</v>
      </c>
      <c r="H4630" s="110"/>
      <c r="S4630" s="110">
        <f t="shared" si="274"/>
        <v>0.58700000000000041</v>
      </c>
      <c r="T4630" s="110">
        <f>IF('3B-Air transport'!AI$66="no"," ",ROUND(S4630,4))</f>
        <v>0.58699999999999997</v>
      </c>
      <c r="U4630" s="110">
        <f>IF('3B-Air transport'!AI$67="no"," ",ROUND(S4630,4))</f>
        <v>0.58699999999999997</v>
      </c>
      <c r="V4630" s="110">
        <f>IF('3B-Air transport'!AI$68="no"," ",ROUND(S4630,4))</f>
        <v>0.58699999999999997</v>
      </c>
      <c r="W4630" s="110"/>
      <c r="AB4630" s="110">
        <f t="shared" si="275"/>
        <v>0.58700000000000041</v>
      </c>
      <c r="AC4630" s="110">
        <f>IF('3C-Water transport'!AI$56="no"," ",ROUND(AB4630,4))</f>
        <v>0.58699999999999997</v>
      </c>
      <c r="AD4630" s="110">
        <f>IF('3C-Water transport'!AI$57="no"," ",ROUND(AB4630,4))</f>
        <v>0.58699999999999997</v>
      </c>
      <c r="AE4630" s="110">
        <f>IF('3C-Water transport'!AI$58="no"," ",ROUND(AB4630,4))</f>
        <v>0.58699999999999997</v>
      </c>
    </row>
    <row r="4631" spans="5:31" x14ac:dyDescent="0.25">
      <c r="E4631" s="110">
        <f t="shared" si="273"/>
        <v>0.58800000000000041</v>
      </c>
      <c r="F4631" s="110">
        <f>IF('3A-Rail transport'!$AI$56="no"," ",ROUND(E4631,4))</f>
        <v>0.58799999999999997</v>
      </c>
      <c r="G4631" s="110">
        <f>IF('3A-Rail transport'!$AI$57="no"," ",ROUND(E4631,4))</f>
        <v>0.58799999999999997</v>
      </c>
      <c r="H4631" s="110"/>
      <c r="S4631" s="110">
        <f t="shared" si="274"/>
        <v>0.58800000000000041</v>
      </c>
      <c r="T4631" s="110">
        <f>IF('3B-Air transport'!AI$66="no"," ",ROUND(S4631,4))</f>
        <v>0.58799999999999997</v>
      </c>
      <c r="U4631" s="110">
        <f>IF('3B-Air transport'!AI$67="no"," ",ROUND(S4631,4))</f>
        <v>0.58799999999999997</v>
      </c>
      <c r="V4631" s="110">
        <f>IF('3B-Air transport'!AI$68="no"," ",ROUND(S4631,4))</f>
        <v>0.58799999999999997</v>
      </c>
      <c r="W4631" s="110"/>
      <c r="AB4631" s="110">
        <f t="shared" si="275"/>
        <v>0.58800000000000041</v>
      </c>
      <c r="AC4631" s="110">
        <f>IF('3C-Water transport'!AI$56="no"," ",ROUND(AB4631,4))</f>
        <v>0.58799999999999997</v>
      </c>
      <c r="AD4631" s="110">
        <f>IF('3C-Water transport'!AI$57="no"," ",ROUND(AB4631,4))</f>
        <v>0.58799999999999997</v>
      </c>
      <c r="AE4631" s="110">
        <f>IF('3C-Water transport'!AI$58="no"," ",ROUND(AB4631,4))</f>
        <v>0.58799999999999997</v>
      </c>
    </row>
    <row r="4632" spans="5:31" x14ac:dyDescent="0.25">
      <c r="E4632" s="110">
        <f t="shared" si="273"/>
        <v>0.58900000000000041</v>
      </c>
      <c r="F4632" s="110">
        <f>IF('3A-Rail transport'!$AI$56="no"," ",ROUND(E4632,4))</f>
        <v>0.58899999999999997</v>
      </c>
      <c r="G4632" s="110">
        <f>IF('3A-Rail transport'!$AI$57="no"," ",ROUND(E4632,4))</f>
        <v>0.58899999999999997</v>
      </c>
      <c r="H4632" s="110"/>
      <c r="S4632" s="110">
        <f t="shared" si="274"/>
        <v>0.58900000000000041</v>
      </c>
      <c r="T4632" s="110">
        <f>IF('3B-Air transport'!AI$66="no"," ",ROUND(S4632,4))</f>
        <v>0.58899999999999997</v>
      </c>
      <c r="U4632" s="110">
        <f>IF('3B-Air transport'!AI$67="no"," ",ROUND(S4632,4))</f>
        <v>0.58899999999999997</v>
      </c>
      <c r="V4632" s="110">
        <f>IF('3B-Air transport'!AI$68="no"," ",ROUND(S4632,4))</f>
        <v>0.58899999999999997</v>
      </c>
      <c r="W4632" s="110"/>
      <c r="AB4632" s="110">
        <f t="shared" si="275"/>
        <v>0.58900000000000041</v>
      </c>
      <c r="AC4632" s="110">
        <f>IF('3C-Water transport'!AI$56="no"," ",ROUND(AB4632,4))</f>
        <v>0.58899999999999997</v>
      </c>
      <c r="AD4632" s="110">
        <f>IF('3C-Water transport'!AI$57="no"," ",ROUND(AB4632,4))</f>
        <v>0.58899999999999997</v>
      </c>
      <c r="AE4632" s="110">
        <f>IF('3C-Water transport'!AI$58="no"," ",ROUND(AB4632,4))</f>
        <v>0.58899999999999997</v>
      </c>
    </row>
    <row r="4633" spans="5:31" x14ac:dyDescent="0.25">
      <c r="E4633" s="110">
        <f t="shared" si="273"/>
        <v>0.59000000000000041</v>
      </c>
      <c r="F4633" s="110">
        <f>IF('3A-Rail transport'!$AI$56="no"," ",ROUND(E4633,4))</f>
        <v>0.59</v>
      </c>
      <c r="G4633" s="110">
        <f>IF('3A-Rail transport'!$AI$57="no"," ",ROUND(E4633,4))</f>
        <v>0.59</v>
      </c>
      <c r="H4633" s="110"/>
      <c r="S4633" s="110">
        <f t="shared" si="274"/>
        <v>0.59000000000000041</v>
      </c>
      <c r="T4633" s="110">
        <f>IF('3B-Air transport'!AI$66="no"," ",ROUND(S4633,4))</f>
        <v>0.59</v>
      </c>
      <c r="U4633" s="110">
        <f>IF('3B-Air transport'!AI$67="no"," ",ROUND(S4633,4))</f>
        <v>0.59</v>
      </c>
      <c r="V4633" s="110">
        <f>IF('3B-Air transport'!AI$68="no"," ",ROUND(S4633,4))</f>
        <v>0.59</v>
      </c>
      <c r="W4633" s="110"/>
      <c r="AB4633" s="110">
        <f t="shared" si="275"/>
        <v>0.59000000000000041</v>
      </c>
      <c r="AC4633" s="110">
        <f>IF('3C-Water transport'!AI$56="no"," ",ROUND(AB4633,4))</f>
        <v>0.59</v>
      </c>
      <c r="AD4633" s="110">
        <f>IF('3C-Water transport'!AI$57="no"," ",ROUND(AB4633,4))</f>
        <v>0.59</v>
      </c>
      <c r="AE4633" s="110">
        <f>IF('3C-Water transport'!AI$58="no"," ",ROUND(AB4633,4))</f>
        <v>0.59</v>
      </c>
    </row>
    <row r="4634" spans="5:31" x14ac:dyDescent="0.25">
      <c r="E4634" s="110">
        <f t="shared" si="273"/>
        <v>0.59100000000000041</v>
      </c>
      <c r="F4634" s="110">
        <f>IF('3A-Rail transport'!$AI$56="no"," ",ROUND(E4634,4))</f>
        <v>0.59099999999999997</v>
      </c>
      <c r="G4634" s="110">
        <f>IF('3A-Rail transport'!$AI$57="no"," ",ROUND(E4634,4))</f>
        <v>0.59099999999999997</v>
      </c>
      <c r="H4634" s="110"/>
      <c r="S4634" s="110">
        <f t="shared" si="274"/>
        <v>0.59100000000000041</v>
      </c>
      <c r="T4634" s="110">
        <f>IF('3B-Air transport'!AI$66="no"," ",ROUND(S4634,4))</f>
        <v>0.59099999999999997</v>
      </c>
      <c r="U4634" s="110">
        <f>IF('3B-Air transport'!AI$67="no"," ",ROUND(S4634,4))</f>
        <v>0.59099999999999997</v>
      </c>
      <c r="V4634" s="110">
        <f>IF('3B-Air transport'!AI$68="no"," ",ROUND(S4634,4))</f>
        <v>0.59099999999999997</v>
      </c>
      <c r="W4634" s="110"/>
      <c r="AB4634" s="110">
        <f t="shared" si="275"/>
        <v>0.59100000000000041</v>
      </c>
      <c r="AC4634" s="110">
        <f>IF('3C-Water transport'!AI$56="no"," ",ROUND(AB4634,4))</f>
        <v>0.59099999999999997</v>
      </c>
      <c r="AD4634" s="110">
        <f>IF('3C-Water transport'!AI$57="no"," ",ROUND(AB4634,4))</f>
        <v>0.59099999999999997</v>
      </c>
      <c r="AE4634" s="110">
        <f>IF('3C-Water transport'!AI$58="no"," ",ROUND(AB4634,4))</f>
        <v>0.59099999999999997</v>
      </c>
    </row>
    <row r="4635" spans="5:31" x14ac:dyDescent="0.25">
      <c r="E4635" s="110">
        <f t="shared" si="273"/>
        <v>0.59200000000000041</v>
      </c>
      <c r="F4635" s="110">
        <f>IF('3A-Rail transport'!$AI$56="no"," ",ROUND(E4635,4))</f>
        <v>0.59199999999999997</v>
      </c>
      <c r="G4635" s="110">
        <f>IF('3A-Rail transport'!$AI$57="no"," ",ROUND(E4635,4))</f>
        <v>0.59199999999999997</v>
      </c>
      <c r="H4635" s="110"/>
      <c r="S4635" s="110">
        <f t="shared" si="274"/>
        <v>0.59200000000000041</v>
      </c>
      <c r="T4635" s="110">
        <f>IF('3B-Air transport'!AI$66="no"," ",ROUND(S4635,4))</f>
        <v>0.59199999999999997</v>
      </c>
      <c r="U4635" s="110">
        <f>IF('3B-Air transport'!AI$67="no"," ",ROUND(S4635,4))</f>
        <v>0.59199999999999997</v>
      </c>
      <c r="V4635" s="110">
        <f>IF('3B-Air transport'!AI$68="no"," ",ROUND(S4635,4))</f>
        <v>0.59199999999999997</v>
      </c>
      <c r="W4635" s="110"/>
      <c r="AB4635" s="110">
        <f t="shared" si="275"/>
        <v>0.59200000000000041</v>
      </c>
      <c r="AC4635" s="110">
        <f>IF('3C-Water transport'!AI$56="no"," ",ROUND(AB4635,4))</f>
        <v>0.59199999999999997</v>
      </c>
      <c r="AD4635" s="110">
        <f>IF('3C-Water transport'!AI$57="no"," ",ROUND(AB4635,4))</f>
        <v>0.59199999999999997</v>
      </c>
      <c r="AE4635" s="110">
        <f>IF('3C-Water transport'!AI$58="no"," ",ROUND(AB4635,4))</f>
        <v>0.59199999999999997</v>
      </c>
    </row>
    <row r="4636" spans="5:31" x14ac:dyDescent="0.25">
      <c r="E4636" s="110">
        <f t="shared" si="273"/>
        <v>0.59300000000000042</v>
      </c>
      <c r="F4636" s="110">
        <f>IF('3A-Rail transport'!$AI$56="no"," ",ROUND(E4636,4))</f>
        <v>0.59299999999999997</v>
      </c>
      <c r="G4636" s="110">
        <f>IF('3A-Rail transport'!$AI$57="no"," ",ROUND(E4636,4))</f>
        <v>0.59299999999999997</v>
      </c>
      <c r="H4636" s="110"/>
      <c r="S4636" s="110">
        <f t="shared" si="274"/>
        <v>0.59300000000000042</v>
      </c>
      <c r="T4636" s="110">
        <f>IF('3B-Air transport'!AI$66="no"," ",ROUND(S4636,4))</f>
        <v>0.59299999999999997</v>
      </c>
      <c r="U4636" s="110">
        <f>IF('3B-Air transport'!AI$67="no"," ",ROUND(S4636,4))</f>
        <v>0.59299999999999997</v>
      </c>
      <c r="V4636" s="110">
        <f>IF('3B-Air transport'!AI$68="no"," ",ROUND(S4636,4))</f>
        <v>0.59299999999999997</v>
      </c>
      <c r="W4636" s="110"/>
      <c r="AB4636" s="110">
        <f t="shared" si="275"/>
        <v>0.59300000000000042</v>
      </c>
      <c r="AC4636" s="110">
        <f>IF('3C-Water transport'!AI$56="no"," ",ROUND(AB4636,4))</f>
        <v>0.59299999999999997</v>
      </c>
      <c r="AD4636" s="110">
        <f>IF('3C-Water transport'!AI$57="no"," ",ROUND(AB4636,4))</f>
        <v>0.59299999999999997</v>
      </c>
      <c r="AE4636" s="110">
        <f>IF('3C-Water transport'!AI$58="no"," ",ROUND(AB4636,4))</f>
        <v>0.59299999999999997</v>
      </c>
    </row>
    <row r="4637" spans="5:31" x14ac:dyDescent="0.25">
      <c r="E4637" s="110">
        <f t="shared" si="273"/>
        <v>0.59400000000000042</v>
      </c>
      <c r="F4637" s="110">
        <f>IF('3A-Rail transport'!$AI$56="no"," ",ROUND(E4637,4))</f>
        <v>0.59399999999999997</v>
      </c>
      <c r="G4637" s="110">
        <f>IF('3A-Rail transport'!$AI$57="no"," ",ROUND(E4637,4))</f>
        <v>0.59399999999999997</v>
      </c>
      <c r="H4637" s="110"/>
      <c r="S4637" s="110">
        <f t="shared" si="274"/>
        <v>0.59400000000000042</v>
      </c>
      <c r="T4637" s="110">
        <f>IF('3B-Air transport'!AI$66="no"," ",ROUND(S4637,4))</f>
        <v>0.59399999999999997</v>
      </c>
      <c r="U4637" s="110">
        <f>IF('3B-Air transport'!AI$67="no"," ",ROUND(S4637,4))</f>
        <v>0.59399999999999997</v>
      </c>
      <c r="V4637" s="110">
        <f>IF('3B-Air transport'!AI$68="no"," ",ROUND(S4637,4))</f>
        <v>0.59399999999999997</v>
      </c>
      <c r="W4637" s="110"/>
      <c r="AB4637" s="110">
        <f t="shared" si="275"/>
        <v>0.59400000000000042</v>
      </c>
      <c r="AC4637" s="110">
        <f>IF('3C-Water transport'!AI$56="no"," ",ROUND(AB4637,4))</f>
        <v>0.59399999999999997</v>
      </c>
      <c r="AD4637" s="110">
        <f>IF('3C-Water transport'!AI$57="no"," ",ROUND(AB4637,4))</f>
        <v>0.59399999999999997</v>
      </c>
      <c r="AE4637" s="110">
        <f>IF('3C-Water transport'!AI$58="no"," ",ROUND(AB4637,4))</f>
        <v>0.59399999999999997</v>
      </c>
    </row>
    <row r="4638" spans="5:31" x14ac:dyDescent="0.25">
      <c r="E4638" s="110">
        <f t="shared" si="273"/>
        <v>0.59500000000000042</v>
      </c>
      <c r="F4638" s="110">
        <f>IF('3A-Rail transport'!$AI$56="no"," ",ROUND(E4638,4))</f>
        <v>0.59499999999999997</v>
      </c>
      <c r="G4638" s="110">
        <f>IF('3A-Rail transport'!$AI$57="no"," ",ROUND(E4638,4))</f>
        <v>0.59499999999999997</v>
      </c>
      <c r="H4638" s="110"/>
      <c r="S4638" s="110">
        <f t="shared" si="274"/>
        <v>0.59500000000000042</v>
      </c>
      <c r="T4638" s="110">
        <f>IF('3B-Air transport'!AI$66="no"," ",ROUND(S4638,4))</f>
        <v>0.59499999999999997</v>
      </c>
      <c r="U4638" s="110">
        <f>IF('3B-Air transport'!AI$67="no"," ",ROUND(S4638,4))</f>
        <v>0.59499999999999997</v>
      </c>
      <c r="V4638" s="110">
        <f>IF('3B-Air transport'!AI$68="no"," ",ROUND(S4638,4))</f>
        <v>0.59499999999999997</v>
      </c>
      <c r="W4638" s="110"/>
      <c r="AB4638" s="110">
        <f t="shared" si="275"/>
        <v>0.59500000000000042</v>
      </c>
      <c r="AC4638" s="110">
        <f>IF('3C-Water transport'!AI$56="no"," ",ROUND(AB4638,4))</f>
        <v>0.59499999999999997</v>
      </c>
      <c r="AD4638" s="110">
        <f>IF('3C-Water transport'!AI$57="no"," ",ROUND(AB4638,4))</f>
        <v>0.59499999999999997</v>
      </c>
      <c r="AE4638" s="110">
        <f>IF('3C-Water transport'!AI$58="no"," ",ROUND(AB4638,4))</f>
        <v>0.59499999999999997</v>
      </c>
    </row>
    <row r="4639" spans="5:31" x14ac:dyDescent="0.25">
      <c r="E4639" s="110">
        <f t="shared" si="273"/>
        <v>0.59600000000000042</v>
      </c>
      <c r="F4639" s="110">
        <f>IF('3A-Rail transport'!$AI$56="no"," ",ROUND(E4639,4))</f>
        <v>0.59599999999999997</v>
      </c>
      <c r="G4639" s="110">
        <f>IF('3A-Rail transport'!$AI$57="no"," ",ROUND(E4639,4))</f>
        <v>0.59599999999999997</v>
      </c>
      <c r="H4639" s="110"/>
      <c r="S4639" s="110">
        <f t="shared" si="274"/>
        <v>0.59600000000000042</v>
      </c>
      <c r="T4639" s="110">
        <f>IF('3B-Air transport'!AI$66="no"," ",ROUND(S4639,4))</f>
        <v>0.59599999999999997</v>
      </c>
      <c r="U4639" s="110">
        <f>IF('3B-Air transport'!AI$67="no"," ",ROUND(S4639,4))</f>
        <v>0.59599999999999997</v>
      </c>
      <c r="V4639" s="110">
        <f>IF('3B-Air transport'!AI$68="no"," ",ROUND(S4639,4))</f>
        <v>0.59599999999999997</v>
      </c>
      <c r="W4639" s="110"/>
      <c r="AB4639" s="110">
        <f t="shared" si="275"/>
        <v>0.59600000000000042</v>
      </c>
      <c r="AC4639" s="110">
        <f>IF('3C-Water transport'!AI$56="no"," ",ROUND(AB4639,4))</f>
        <v>0.59599999999999997</v>
      </c>
      <c r="AD4639" s="110">
        <f>IF('3C-Water transport'!AI$57="no"," ",ROUND(AB4639,4))</f>
        <v>0.59599999999999997</v>
      </c>
      <c r="AE4639" s="110">
        <f>IF('3C-Water transport'!AI$58="no"," ",ROUND(AB4639,4))</f>
        <v>0.59599999999999997</v>
      </c>
    </row>
    <row r="4640" spans="5:31" x14ac:dyDescent="0.25">
      <c r="E4640" s="110">
        <f t="shared" si="273"/>
        <v>0.59700000000000042</v>
      </c>
      <c r="F4640" s="110">
        <f>IF('3A-Rail transport'!$AI$56="no"," ",ROUND(E4640,4))</f>
        <v>0.59699999999999998</v>
      </c>
      <c r="G4640" s="110">
        <f>IF('3A-Rail transport'!$AI$57="no"," ",ROUND(E4640,4))</f>
        <v>0.59699999999999998</v>
      </c>
      <c r="H4640" s="110"/>
      <c r="S4640" s="110">
        <f t="shared" si="274"/>
        <v>0.59700000000000042</v>
      </c>
      <c r="T4640" s="110">
        <f>IF('3B-Air transport'!AI$66="no"," ",ROUND(S4640,4))</f>
        <v>0.59699999999999998</v>
      </c>
      <c r="U4640" s="110">
        <f>IF('3B-Air transport'!AI$67="no"," ",ROUND(S4640,4))</f>
        <v>0.59699999999999998</v>
      </c>
      <c r="V4640" s="110">
        <f>IF('3B-Air transport'!AI$68="no"," ",ROUND(S4640,4))</f>
        <v>0.59699999999999998</v>
      </c>
      <c r="W4640" s="110"/>
      <c r="AB4640" s="110">
        <f t="shared" si="275"/>
        <v>0.59700000000000042</v>
      </c>
      <c r="AC4640" s="110">
        <f>IF('3C-Water transport'!AI$56="no"," ",ROUND(AB4640,4))</f>
        <v>0.59699999999999998</v>
      </c>
      <c r="AD4640" s="110">
        <f>IF('3C-Water transport'!AI$57="no"," ",ROUND(AB4640,4))</f>
        <v>0.59699999999999998</v>
      </c>
      <c r="AE4640" s="110">
        <f>IF('3C-Water transport'!AI$58="no"," ",ROUND(AB4640,4))</f>
        <v>0.59699999999999998</v>
      </c>
    </row>
    <row r="4641" spans="5:31" x14ac:dyDescent="0.25">
      <c r="E4641" s="110">
        <f t="shared" si="273"/>
        <v>0.59800000000000042</v>
      </c>
      <c r="F4641" s="110">
        <f>IF('3A-Rail transport'!$AI$56="no"," ",ROUND(E4641,4))</f>
        <v>0.59799999999999998</v>
      </c>
      <c r="G4641" s="110">
        <f>IF('3A-Rail transport'!$AI$57="no"," ",ROUND(E4641,4))</f>
        <v>0.59799999999999998</v>
      </c>
      <c r="H4641" s="110"/>
      <c r="S4641" s="110">
        <f t="shared" si="274"/>
        <v>0.59800000000000042</v>
      </c>
      <c r="T4641" s="110">
        <f>IF('3B-Air transport'!AI$66="no"," ",ROUND(S4641,4))</f>
        <v>0.59799999999999998</v>
      </c>
      <c r="U4641" s="110">
        <f>IF('3B-Air transport'!AI$67="no"," ",ROUND(S4641,4))</f>
        <v>0.59799999999999998</v>
      </c>
      <c r="V4641" s="110">
        <f>IF('3B-Air transport'!AI$68="no"," ",ROUND(S4641,4))</f>
        <v>0.59799999999999998</v>
      </c>
      <c r="W4641" s="110"/>
      <c r="AB4641" s="110">
        <f t="shared" si="275"/>
        <v>0.59800000000000042</v>
      </c>
      <c r="AC4641" s="110">
        <f>IF('3C-Water transport'!AI$56="no"," ",ROUND(AB4641,4))</f>
        <v>0.59799999999999998</v>
      </c>
      <c r="AD4641" s="110">
        <f>IF('3C-Water transport'!AI$57="no"," ",ROUND(AB4641,4))</f>
        <v>0.59799999999999998</v>
      </c>
      <c r="AE4641" s="110">
        <f>IF('3C-Water transport'!AI$58="no"," ",ROUND(AB4641,4))</f>
        <v>0.59799999999999998</v>
      </c>
    </row>
    <row r="4642" spans="5:31" x14ac:dyDescent="0.25">
      <c r="E4642" s="110">
        <f t="shared" si="273"/>
        <v>0.59900000000000042</v>
      </c>
      <c r="F4642" s="110">
        <f>IF('3A-Rail transport'!$AI$56="no"," ",ROUND(E4642,4))</f>
        <v>0.59899999999999998</v>
      </c>
      <c r="G4642" s="110">
        <f>IF('3A-Rail transport'!$AI$57="no"," ",ROUND(E4642,4))</f>
        <v>0.59899999999999998</v>
      </c>
      <c r="H4642" s="110"/>
      <c r="S4642" s="110">
        <f t="shared" si="274"/>
        <v>0.59900000000000042</v>
      </c>
      <c r="T4642" s="110">
        <f>IF('3B-Air transport'!AI$66="no"," ",ROUND(S4642,4))</f>
        <v>0.59899999999999998</v>
      </c>
      <c r="U4642" s="110">
        <f>IF('3B-Air transport'!AI$67="no"," ",ROUND(S4642,4))</f>
        <v>0.59899999999999998</v>
      </c>
      <c r="V4642" s="110">
        <f>IF('3B-Air transport'!AI$68="no"," ",ROUND(S4642,4))</f>
        <v>0.59899999999999998</v>
      </c>
      <c r="W4642" s="110"/>
      <c r="AB4642" s="110">
        <f t="shared" si="275"/>
        <v>0.59900000000000042</v>
      </c>
      <c r="AC4642" s="110">
        <f>IF('3C-Water transport'!AI$56="no"," ",ROUND(AB4642,4))</f>
        <v>0.59899999999999998</v>
      </c>
      <c r="AD4642" s="110">
        <f>IF('3C-Water transport'!AI$57="no"," ",ROUND(AB4642,4))</f>
        <v>0.59899999999999998</v>
      </c>
      <c r="AE4642" s="110">
        <f>IF('3C-Water transport'!AI$58="no"," ",ROUND(AB4642,4))</f>
        <v>0.59899999999999998</v>
      </c>
    </row>
    <row r="4643" spans="5:31" x14ac:dyDescent="0.25">
      <c r="E4643" s="110">
        <f t="shared" si="273"/>
        <v>0.60000000000000042</v>
      </c>
      <c r="F4643" s="110">
        <f>IF('3A-Rail transport'!$AI$56="no"," ",ROUND(E4643,4))</f>
        <v>0.6</v>
      </c>
      <c r="G4643" s="110">
        <f>IF('3A-Rail transport'!$AI$57="no"," ",ROUND(E4643,4))</f>
        <v>0.6</v>
      </c>
      <c r="H4643" s="110"/>
      <c r="S4643" s="110">
        <f t="shared" si="274"/>
        <v>0.60000000000000042</v>
      </c>
      <c r="T4643" s="110">
        <f>IF('3B-Air transport'!AI$66="no"," ",ROUND(S4643,4))</f>
        <v>0.6</v>
      </c>
      <c r="U4643" s="110">
        <f>IF('3B-Air transport'!AI$67="no"," ",ROUND(S4643,4))</f>
        <v>0.6</v>
      </c>
      <c r="V4643" s="110">
        <f>IF('3B-Air transport'!AI$68="no"," ",ROUND(S4643,4))</f>
        <v>0.6</v>
      </c>
      <c r="W4643" s="110"/>
      <c r="AB4643" s="110">
        <f t="shared" si="275"/>
        <v>0.60000000000000042</v>
      </c>
      <c r="AC4643" s="110">
        <f>IF('3C-Water transport'!AI$56="no"," ",ROUND(AB4643,4))</f>
        <v>0.6</v>
      </c>
      <c r="AD4643" s="110">
        <f>IF('3C-Water transport'!AI$57="no"," ",ROUND(AB4643,4))</f>
        <v>0.6</v>
      </c>
      <c r="AE4643" s="110">
        <f>IF('3C-Water transport'!AI$58="no"," ",ROUND(AB4643,4))</f>
        <v>0.6</v>
      </c>
    </row>
    <row r="4644" spans="5:31" x14ac:dyDescent="0.25">
      <c r="E4644" s="110">
        <f t="shared" si="273"/>
        <v>0.60100000000000042</v>
      </c>
      <c r="F4644" s="110">
        <f>IF('3A-Rail transport'!$AI$56="no"," ",ROUND(E4644,4))</f>
        <v>0.60099999999999998</v>
      </c>
      <c r="G4644" s="110">
        <f>IF('3A-Rail transport'!$AI$57="no"," ",ROUND(E4644,4))</f>
        <v>0.60099999999999998</v>
      </c>
      <c r="H4644" s="110"/>
      <c r="S4644" s="110">
        <f t="shared" si="274"/>
        <v>0.60100000000000042</v>
      </c>
      <c r="T4644" s="110">
        <f>IF('3B-Air transport'!AI$66="no"," ",ROUND(S4644,4))</f>
        <v>0.60099999999999998</v>
      </c>
      <c r="U4644" s="110">
        <f>IF('3B-Air transport'!AI$67="no"," ",ROUND(S4644,4))</f>
        <v>0.60099999999999998</v>
      </c>
      <c r="V4644" s="110">
        <f>IF('3B-Air transport'!AI$68="no"," ",ROUND(S4644,4))</f>
        <v>0.60099999999999998</v>
      </c>
      <c r="W4644" s="110"/>
      <c r="AB4644" s="110">
        <f t="shared" si="275"/>
        <v>0.60100000000000042</v>
      </c>
      <c r="AC4644" s="110">
        <f>IF('3C-Water transport'!AI$56="no"," ",ROUND(AB4644,4))</f>
        <v>0.60099999999999998</v>
      </c>
      <c r="AD4644" s="110">
        <f>IF('3C-Water transport'!AI$57="no"," ",ROUND(AB4644,4))</f>
        <v>0.60099999999999998</v>
      </c>
      <c r="AE4644" s="110">
        <f>IF('3C-Water transport'!AI$58="no"," ",ROUND(AB4644,4))</f>
        <v>0.60099999999999998</v>
      </c>
    </row>
    <row r="4645" spans="5:31" x14ac:dyDescent="0.25">
      <c r="E4645" s="110">
        <f t="shared" si="273"/>
        <v>0.60200000000000042</v>
      </c>
      <c r="F4645" s="110">
        <f>IF('3A-Rail transport'!$AI$56="no"," ",ROUND(E4645,4))</f>
        <v>0.60199999999999998</v>
      </c>
      <c r="G4645" s="110">
        <f>IF('3A-Rail transport'!$AI$57="no"," ",ROUND(E4645,4))</f>
        <v>0.60199999999999998</v>
      </c>
      <c r="H4645" s="110"/>
      <c r="S4645" s="110">
        <f t="shared" si="274"/>
        <v>0.60200000000000042</v>
      </c>
      <c r="T4645" s="110">
        <f>IF('3B-Air transport'!AI$66="no"," ",ROUND(S4645,4))</f>
        <v>0.60199999999999998</v>
      </c>
      <c r="U4645" s="110">
        <f>IF('3B-Air transport'!AI$67="no"," ",ROUND(S4645,4))</f>
        <v>0.60199999999999998</v>
      </c>
      <c r="V4645" s="110">
        <f>IF('3B-Air transport'!AI$68="no"," ",ROUND(S4645,4))</f>
        <v>0.60199999999999998</v>
      </c>
      <c r="W4645" s="110"/>
      <c r="AB4645" s="110">
        <f t="shared" si="275"/>
        <v>0.60200000000000042</v>
      </c>
      <c r="AC4645" s="110">
        <f>IF('3C-Water transport'!AI$56="no"," ",ROUND(AB4645,4))</f>
        <v>0.60199999999999998</v>
      </c>
      <c r="AD4645" s="110">
        <f>IF('3C-Water transport'!AI$57="no"," ",ROUND(AB4645,4))</f>
        <v>0.60199999999999998</v>
      </c>
      <c r="AE4645" s="110">
        <f>IF('3C-Water transport'!AI$58="no"," ",ROUND(AB4645,4))</f>
        <v>0.60199999999999998</v>
      </c>
    </row>
    <row r="4646" spans="5:31" x14ac:dyDescent="0.25">
      <c r="E4646" s="110">
        <f t="shared" si="273"/>
        <v>0.60300000000000042</v>
      </c>
      <c r="F4646" s="110">
        <f>IF('3A-Rail transport'!$AI$56="no"," ",ROUND(E4646,4))</f>
        <v>0.60299999999999998</v>
      </c>
      <c r="G4646" s="110">
        <f>IF('3A-Rail transport'!$AI$57="no"," ",ROUND(E4646,4))</f>
        <v>0.60299999999999998</v>
      </c>
      <c r="H4646" s="110"/>
      <c r="S4646" s="110">
        <f t="shared" si="274"/>
        <v>0.60300000000000042</v>
      </c>
      <c r="T4646" s="110">
        <f>IF('3B-Air transport'!AI$66="no"," ",ROUND(S4646,4))</f>
        <v>0.60299999999999998</v>
      </c>
      <c r="U4646" s="110">
        <f>IF('3B-Air transport'!AI$67="no"," ",ROUND(S4646,4))</f>
        <v>0.60299999999999998</v>
      </c>
      <c r="V4646" s="110">
        <f>IF('3B-Air transport'!AI$68="no"," ",ROUND(S4646,4))</f>
        <v>0.60299999999999998</v>
      </c>
      <c r="W4646" s="110"/>
      <c r="AB4646" s="110">
        <f t="shared" si="275"/>
        <v>0.60300000000000042</v>
      </c>
      <c r="AC4646" s="110">
        <f>IF('3C-Water transport'!AI$56="no"," ",ROUND(AB4646,4))</f>
        <v>0.60299999999999998</v>
      </c>
      <c r="AD4646" s="110">
        <f>IF('3C-Water transport'!AI$57="no"," ",ROUND(AB4646,4))</f>
        <v>0.60299999999999998</v>
      </c>
      <c r="AE4646" s="110">
        <f>IF('3C-Water transport'!AI$58="no"," ",ROUND(AB4646,4))</f>
        <v>0.60299999999999998</v>
      </c>
    </row>
    <row r="4647" spans="5:31" x14ac:dyDescent="0.25">
      <c r="E4647" s="110">
        <f t="shared" si="273"/>
        <v>0.60400000000000043</v>
      </c>
      <c r="F4647" s="110">
        <f>IF('3A-Rail transport'!$AI$56="no"," ",ROUND(E4647,4))</f>
        <v>0.60399999999999998</v>
      </c>
      <c r="G4647" s="110">
        <f>IF('3A-Rail transport'!$AI$57="no"," ",ROUND(E4647,4))</f>
        <v>0.60399999999999998</v>
      </c>
      <c r="H4647" s="110"/>
      <c r="S4647" s="110">
        <f t="shared" si="274"/>
        <v>0.60400000000000043</v>
      </c>
      <c r="T4647" s="110">
        <f>IF('3B-Air transport'!AI$66="no"," ",ROUND(S4647,4))</f>
        <v>0.60399999999999998</v>
      </c>
      <c r="U4647" s="110">
        <f>IF('3B-Air transport'!AI$67="no"," ",ROUND(S4647,4))</f>
        <v>0.60399999999999998</v>
      </c>
      <c r="V4647" s="110">
        <f>IF('3B-Air transport'!AI$68="no"," ",ROUND(S4647,4))</f>
        <v>0.60399999999999998</v>
      </c>
      <c r="W4647" s="110"/>
      <c r="AB4647" s="110">
        <f t="shared" si="275"/>
        <v>0.60400000000000043</v>
      </c>
      <c r="AC4647" s="110">
        <f>IF('3C-Water transport'!AI$56="no"," ",ROUND(AB4647,4))</f>
        <v>0.60399999999999998</v>
      </c>
      <c r="AD4647" s="110">
        <f>IF('3C-Water transport'!AI$57="no"," ",ROUND(AB4647,4))</f>
        <v>0.60399999999999998</v>
      </c>
      <c r="AE4647" s="110">
        <f>IF('3C-Water transport'!AI$58="no"," ",ROUND(AB4647,4))</f>
        <v>0.60399999999999998</v>
      </c>
    </row>
    <row r="4648" spans="5:31" x14ac:dyDescent="0.25">
      <c r="E4648" s="110">
        <f t="shared" si="273"/>
        <v>0.60500000000000043</v>
      </c>
      <c r="F4648" s="110">
        <f>IF('3A-Rail transport'!$AI$56="no"," ",ROUND(E4648,4))</f>
        <v>0.60499999999999998</v>
      </c>
      <c r="G4648" s="110">
        <f>IF('3A-Rail transport'!$AI$57="no"," ",ROUND(E4648,4))</f>
        <v>0.60499999999999998</v>
      </c>
      <c r="H4648" s="110"/>
      <c r="S4648" s="110">
        <f t="shared" si="274"/>
        <v>0.60500000000000043</v>
      </c>
      <c r="T4648" s="110">
        <f>IF('3B-Air transport'!AI$66="no"," ",ROUND(S4648,4))</f>
        <v>0.60499999999999998</v>
      </c>
      <c r="U4648" s="110">
        <f>IF('3B-Air transport'!AI$67="no"," ",ROUND(S4648,4))</f>
        <v>0.60499999999999998</v>
      </c>
      <c r="V4648" s="110">
        <f>IF('3B-Air transport'!AI$68="no"," ",ROUND(S4648,4))</f>
        <v>0.60499999999999998</v>
      </c>
      <c r="W4648" s="110"/>
      <c r="AB4648" s="110">
        <f t="shared" si="275"/>
        <v>0.60500000000000043</v>
      </c>
      <c r="AC4648" s="110">
        <f>IF('3C-Water transport'!AI$56="no"," ",ROUND(AB4648,4))</f>
        <v>0.60499999999999998</v>
      </c>
      <c r="AD4648" s="110">
        <f>IF('3C-Water transport'!AI$57="no"," ",ROUND(AB4648,4))</f>
        <v>0.60499999999999998</v>
      </c>
      <c r="AE4648" s="110">
        <f>IF('3C-Water transport'!AI$58="no"," ",ROUND(AB4648,4))</f>
        <v>0.60499999999999998</v>
      </c>
    </row>
    <row r="4649" spans="5:31" x14ac:dyDescent="0.25">
      <c r="E4649" s="110">
        <f t="shared" si="273"/>
        <v>0.60600000000000043</v>
      </c>
      <c r="F4649" s="110">
        <f>IF('3A-Rail transport'!$AI$56="no"," ",ROUND(E4649,4))</f>
        <v>0.60599999999999998</v>
      </c>
      <c r="G4649" s="110">
        <f>IF('3A-Rail transport'!$AI$57="no"," ",ROUND(E4649,4))</f>
        <v>0.60599999999999998</v>
      </c>
      <c r="H4649" s="110"/>
      <c r="S4649" s="110">
        <f t="shared" si="274"/>
        <v>0.60600000000000043</v>
      </c>
      <c r="T4649" s="110">
        <f>IF('3B-Air transport'!AI$66="no"," ",ROUND(S4649,4))</f>
        <v>0.60599999999999998</v>
      </c>
      <c r="U4649" s="110">
        <f>IF('3B-Air transport'!AI$67="no"," ",ROUND(S4649,4))</f>
        <v>0.60599999999999998</v>
      </c>
      <c r="V4649" s="110">
        <f>IF('3B-Air transport'!AI$68="no"," ",ROUND(S4649,4))</f>
        <v>0.60599999999999998</v>
      </c>
      <c r="W4649" s="110"/>
      <c r="AB4649" s="110">
        <f t="shared" si="275"/>
        <v>0.60600000000000043</v>
      </c>
      <c r="AC4649" s="110">
        <f>IF('3C-Water transport'!AI$56="no"," ",ROUND(AB4649,4))</f>
        <v>0.60599999999999998</v>
      </c>
      <c r="AD4649" s="110">
        <f>IF('3C-Water transport'!AI$57="no"," ",ROUND(AB4649,4))</f>
        <v>0.60599999999999998</v>
      </c>
      <c r="AE4649" s="110">
        <f>IF('3C-Water transport'!AI$58="no"," ",ROUND(AB4649,4))</f>
        <v>0.60599999999999998</v>
      </c>
    </row>
    <row r="4650" spans="5:31" x14ac:dyDescent="0.25">
      <c r="E4650" s="110">
        <f t="shared" si="273"/>
        <v>0.60700000000000043</v>
      </c>
      <c r="F4650" s="110">
        <f>IF('3A-Rail transport'!$AI$56="no"," ",ROUND(E4650,4))</f>
        <v>0.60699999999999998</v>
      </c>
      <c r="G4650" s="110">
        <f>IF('3A-Rail transport'!$AI$57="no"," ",ROUND(E4650,4))</f>
        <v>0.60699999999999998</v>
      </c>
      <c r="H4650" s="110"/>
      <c r="S4650" s="110">
        <f t="shared" si="274"/>
        <v>0.60700000000000043</v>
      </c>
      <c r="T4650" s="110">
        <f>IF('3B-Air transport'!AI$66="no"," ",ROUND(S4650,4))</f>
        <v>0.60699999999999998</v>
      </c>
      <c r="U4650" s="110">
        <f>IF('3B-Air transport'!AI$67="no"," ",ROUND(S4650,4))</f>
        <v>0.60699999999999998</v>
      </c>
      <c r="V4650" s="110">
        <f>IF('3B-Air transport'!AI$68="no"," ",ROUND(S4650,4))</f>
        <v>0.60699999999999998</v>
      </c>
      <c r="W4650" s="110"/>
      <c r="AB4650" s="110">
        <f t="shared" si="275"/>
        <v>0.60700000000000043</v>
      </c>
      <c r="AC4650" s="110">
        <f>IF('3C-Water transport'!AI$56="no"," ",ROUND(AB4650,4))</f>
        <v>0.60699999999999998</v>
      </c>
      <c r="AD4650" s="110">
        <f>IF('3C-Water transport'!AI$57="no"," ",ROUND(AB4650,4))</f>
        <v>0.60699999999999998</v>
      </c>
      <c r="AE4650" s="110">
        <f>IF('3C-Water transport'!AI$58="no"," ",ROUND(AB4650,4))</f>
        <v>0.60699999999999998</v>
      </c>
    </row>
    <row r="4651" spans="5:31" x14ac:dyDescent="0.25">
      <c r="E4651" s="110">
        <f t="shared" si="273"/>
        <v>0.60800000000000043</v>
      </c>
      <c r="F4651" s="110">
        <f>IF('3A-Rail transport'!$AI$56="no"," ",ROUND(E4651,4))</f>
        <v>0.60799999999999998</v>
      </c>
      <c r="G4651" s="110">
        <f>IF('3A-Rail transport'!$AI$57="no"," ",ROUND(E4651,4))</f>
        <v>0.60799999999999998</v>
      </c>
      <c r="H4651" s="110"/>
      <c r="S4651" s="110">
        <f t="shared" si="274"/>
        <v>0.60800000000000043</v>
      </c>
      <c r="T4651" s="110">
        <f>IF('3B-Air transport'!AI$66="no"," ",ROUND(S4651,4))</f>
        <v>0.60799999999999998</v>
      </c>
      <c r="U4651" s="110">
        <f>IF('3B-Air transport'!AI$67="no"," ",ROUND(S4651,4))</f>
        <v>0.60799999999999998</v>
      </c>
      <c r="V4651" s="110">
        <f>IF('3B-Air transport'!AI$68="no"," ",ROUND(S4651,4))</f>
        <v>0.60799999999999998</v>
      </c>
      <c r="W4651" s="110"/>
      <c r="AB4651" s="110">
        <f t="shared" si="275"/>
        <v>0.60800000000000043</v>
      </c>
      <c r="AC4651" s="110">
        <f>IF('3C-Water transport'!AI$56="no"," ",ROUND(AB4651,4))</f>
        <v>0.60799999999999998</v>
      </c>
      <c r="AD4651" s="110">
        <f>IF('3C-Water transport'!AI$57="no"," ",ROUND(AB4651,4))</f>
        <v>0.60799999999999998</v>
      </c>
      <c r="AE4651" s="110">
        <f>IF('3C-Water transport'!AI$58="no"," ",ROUND(AB4651,4))</f>
        <v>0.60799999999999998</v>
      </c>
    </row>
    <row r="4652" spans="5:31" x14ac:dyDescent="0.25">
      <c r="E4652" s="110">
        <f t="shared" si="273"/>
        <v>0.60900000000000043</v>
      </c>
      <c r="F4652" s="110">
        <f>IF('3A-Rail transport'!$AI$56="no"," ",ROUND(E4652,4))</f>
        <v>0.60899999999999999</v>
      </c>
      <c r="G4652" s="110">
        <f>IF('3A-Rail transport'!$AI$57="no"," ",ROUND(E4652,4))</f>
        <v>0.60899999999999999</v>
      </c>
      <c r="H4652" s="110"/>
      <c r="S4652" s="110">
        <f t="shared" si="274"/>
        <v>0.60900000000000043</v>
      </c>
      <c r="T4652" s="110">
        <f>IF('3B-Air transport'!AI$66="no"," ",ROUND(S4652,4))</f>
        <v>0.60899999999999999</v>
      </c>
      <c r="U4652" s="110">
        <f>IF('3B-Air transport'!AI$67="no"," ",ROUND(S4652,4))</f>
        <v>0.60899999999999999</v>
      </c>
      <c r="V4652" s="110">
        <f>IF('3B-Air transport'!AI$68="no"," ",ROUND(S4652,4))</f>
        <v>0.60899999999999999</v>
      </c>
      <c r="W4652" s="110"/>
      <c r="AB4652" s="110">
        <f t="shared" si="275"/>
        <v>0.60900000000000043</v>
      </c>
      <c r="AC4652" s="110">
        <f>IF('3C-Water transport'!AI$56="no"," ",ROUND(AB4652,4))</f>
        <v>0.60899999999999999</v>
      </c>
      <c r="AD4652" s="110">
        <f>IF('3C-Water transport'!AI$57="no"," ",ROUND(AB4652,4))</f>
        <v>0.60899999999999999</v>
      </c>
      <c r="AE4652" s="110">
        <f>IF('3C-Water transport'!AI$58="no"," ",ROUND(AB4652,4))</f>
        <v>0.60899999999999999</v>
      </c>
    </row>
    <row r="4653" spans="5:31" x14ac:dyDescent="0.25">
      <c r="E4653" s="110">
        <f t="shared" si="273"/>
        <v>0.61000000000000043</v>
      </c>
      <c r="F4653" s="110">
        <f>IF('3A-Rail transport'!$AI$56="no"," ",ROUND(E4653,4))</f>
        <v>0.61</v>
      </c>
      <c r="G4653" s="110">
        <f>IF('3A-Rail transport'!$AI$57="no"," ",ROUND(E4653,4))</f>
        <v>0.61</v>
      </c>
      <c r="H4653" s="110"/>
      <c r="S4653" s="110">
        <f t="shared" si="274"/>
        <v>0.61000000000000043</v>
      </c>
      <c r="T4653" s="110">
        <f>IF('3B-Air transport'!AI$66="no"," ",ROUND(S4653,4))</f>
        <v>0.61</v>
      </c>
      <c r="U4653" s="110">
        <f>IF('3B-Air transport'!AI$67="no"," ",ROUND(S4653,4))</f>
        <v>0.61</v>
      </c>
      <c r="V4653" s="110">
        <f>IF('3B-Air transport'!AI$68="no"," ",ROUND(S4653,4))</f>
        <v>0.61</v>
      </c>
      <c r="W4653" s="110"/>
      <c r="AB4653" s="110">
        <f t="shared" si="275"/>
        <v>0.61000000000000043</v>
      </c>
      <c r="AC4653" s="110">
        <f>IF('3C-Water transport'!AI$56="no"," ",ROUND(AB4653,4))</f>
        <v>0.61</v>
      </c>
      <c r="AD4653" s="110">
        <f>IF('3C-Water transport'!AI$57="no"," ",ROUND(AB4653,4))</f>
        <v>0.61</v>
      </c>
      <c r="AE4653" s="110">
        <f>IF('3C-Water transport'!AI$58="no"," ",ROUND(AB4653,4))</f>
        <v>0.61</v>
      </c>
    </row>
    <row r="4654" spans="5:31" x14ac:dyDescent="0.25">
      <c r="E4654" s="110">
        <f t="shared" si="273"/>
        <v>0.61100000000000043</v>
      </c>
      <c r="F4654" s="110">
        <f>IF('3A-Rail transport'!$AI$56="no"," ",ROUND(E4654,4))</f>
        <v>0.61099999999999999</v>
      </c>
      <c r="G4654" s="110">
        <f>IF('3A-Rail transport'!$AI$57="no"," ",ROUND(E4654,4))</f>
        <v>0.61099999999999999</v>
      </c>
      <c r="H4654" s="110"/>
      <c r="S4654" s="110">
        <f t="shared" si="274"/>
        <v>0.61100000000000043</v>
      </c>
      <c r="T4654" s="110">
        <f>IF('3B-Air transport'!AI$66="no"," ",ROUND(S4654,4))</f>
        <v>0.61099999999999999</v>
      </c>
      <c r="U4654" s="110">
        <f>IF('3B-Air transport'!AI$67="no"," ",ROUND(S4654,4))</f>
        <v>0.61099999999999999</v>
      </c>
      <c r="V4654" s="110">
        <f>IF('3B-Air transport'!AI$68="no"," ",ROUND(S4654,4))</f>
        <v>0.61099999999999999</v>
      </c>
      <c r="W4654" s="110"/>
      <c r="AB4654" s="110">
        <f t="shared" si="275"/>
        <v>0.61100000000000043</v>
      </c>
      <c r="AC4654" s="110">
        <f>IF('3C-Water transport'!AI$56="no"," ",ROUND(AB4654,4))</f>
        <v>0.61099999999999999</v>
      </c>
      <c r="AD4654" s="110">
        <f>IF('3C-Water transport'!AI$57="no"," ",ROUND(AB4654,4))</f>
        <v>0.61099999999999999</v>
      </c>
      <c r="AE4654" s="110">
        <f>IF('3C-Water transport'!AI$58="no"," ",ROUND(AB4654,4))</f>
        <v>0.61099999999999999</v>
      </c>
    </row>
    <row r="4655" spans="5:31" x14ac:dyDescent="0.25">
      <c r="E4655" s="110">
        <f t="shared" si="273"/>
        <v>0.61200000000000043</v>
      </c>
      <c r="F4655" s="110">
        <f>IF('3A-Rail transport'!$AI$56="no"," ",ROUND(E4655,4))</f>
        <v>0.61199999999999999</v>
      </c>
      <c r="G4655" s="110">
        <f>IF('3A-Rail transport'!$AI$57="no"," ",ROUND(E4655,4))</f>
        <v>0.61199999999999999</v>
      </c>
      <c r="H4655" s="110"/>
      <c r="S4655" s="110">
        <f t="shared" si="274"/>
        <v>0.61200000000000043</v>
      </c>
      <c r="T4655" s="110">
        <f>IF('3B-Air transport'!AI$66="no"," ",ROUND(S4655,4))</f>
        <v>0.61199999999999999</v>
      </c>
      <c r="U4655" s="110">
        <f>IF('3B-Air transport'!AI$67="no"," ",ROUND(S4655,4))</f>
        <v>0.61199999999999999</v>
      </c>
      <c r="V4655" s="110">
        <f>IF('3B-Air transport'!AI$68="no"," ",ROUND(S4655,4))</f>
        <v>0.61199999999999999</v>
      </c>
      <c r="W4655" s="110"/>
      <c r="AB4655" s="110">
        <f t="shared" si="275"/>
        <v>0.61200000000000043</v>
      </c>
      <c r="AC4655" s="110">
        <f>IF('3C-Water transport'!AI$56="no"," ",ROUND(AB4655,4))</f>
        <v>0.61199999999999999</v>
      </c>
      <c r="AD4655" s="110">
        <f>IF('3C-Water transport'!AI$57="no"," ",ROUND(AB4655,4))</f>
        <v>0.61199999999999999</v>
      </c>
      <c r="AE4655" s="110">
        <f>IF('3C-Water transport'!AI$58="no"," ",ROUND(AB4655,4))</f>
        <v>0.61199999999999999</v>
      </c>
    </row>
    <row r="4656" spans="5:31" x14ac:dyDescent="0.25">
      <c r="E4656" s="110">
        <f t="shared" si="273"/>
        <v>0.61300000000000043</v>
      </c>
      <c r="F4656" s="110">
        <f>IF('3A-Rail transport'!$AI$56="no"," ",ROUND(E4656,4))</f>
        <v>0.61299999999999999</v>
      </c>
      <c r="G4656" s="110">
        <f>IF('3A-Rail transport'!$AI$57="no"," ",ROUND(E4656,4))</f>
        <v>0.61299999999999999</v>
      </c>
      <c r="H4656" s="110"/>
      <c r="S4656" s="110">
        <f t="shared" si="274"/>
        <v>0.61300000000000043</v>
      </c>
      <c r="T4656" s="110">
        <f>IF('3B-Air transport'!AI$66="no"," ",ROUND(S4656,4))</f>
        <v>0.61299999999999999</v>
      </c>
      <c r="U4656" s="110">
        <f>IF('3B-Air transport'!AI$67="no"," ",ROUND(S4656,4))</f>
        <v>0.61299999999999999</v>
      </c>
      <c r="V4656" s="110">
        <f>IF('3B-Air transport'!AI$68="no"," ",ROUND(S4656,4))</f>
        <v>0.61299999999999999</v>
      </c>
      <c r="W4656" s="110"/>
      <c r="AB4656" s="110">
        <f t="shared" si="275"/>
        <v>0.61300000000000043</v>
      </c>
      <c r="AC4656" s="110">
        <f>IF('3C-Water transport'!AI$56="no"," ",ROUND(AB4656,4))</f>
        <v>0.61299999999999999</v>
      </c>
      <c r="AD4656" s="110">
        <f>IF('3C-Water transport'!AI$57="no"," ",ROUND(AB4656,4))</f>
        <v>0.61299999999999999</v>
      </c>
      <c r="AE4656" s="110">
        <f>IF('3C-Water transport'!AI$58="no"," ",ROUND(AB4656,4))</f>
        <v>0.61299999999999999</v>
      </c>
    </row>
    <row r="4657" spans="5:31" x14ac:dyDescent="0.25">
      <c r="E4657" s="110">
        <f t="shared" si="273"/>
        <v>0.61400000000000043</v>
      </c>
      <c r="F4657" s="110">
        <f>IF('3A-Rail transport'!$AI$56="no"," ",ROUND(E4657,4))</f>
        <v>0.61399999999999999</v>
      </c>
      <c r="G4657" s="110">
        <f>IF('3A-Rail transport'!$AI$57="no"," ",ROUND(E4657,4))</f>
        <v>0.61399999999999999</v>
      </c>
      <c r="H4657" s="110"/>
      <c r="S4657" s="110">
        <f t="shared" si="274"/>
        <v>0.61400000000000043</v>
      </c>
      <c r="T4657" s="110">
        <f>IF('3B-Air transport'!AI$66="no"," ",ROUND(S4657,4))</f>
        <v>0.61399999999999999</v>
      </c>
      <c r="U4657" s="110">
        <f>IF('3B-Air transport'!AI$67="no"," ",ROUND(S4657,4))</f>
        <v>0.61399999999999999</v>
      </c>
      <c r="V4657" s="110">
        <f>IF('3B-Air transport'!AI$68="no"," ",ROUND(S4657,4))</f>
        <v>0.61399999999999999</v>
      </c>
      <c r="W4657" s="110"/>
      <c r="AB4657" s="110">
        <f t="shared" si="275"/>
        <v>0.61400000000000043</v>
      </c>
      <c r="AC4657" s="110">
        <f>IF('3C-Water transport'!AI$56="no"," ",ROUND(AB4657,4))</f>
        <v>0.61399999999999999</v>
      </c>
      <c r="AD4657" s="110">
        <f>IF('3C-Water transport'!AI$57="no"," ",ROUND(AB4657,4))</f>
        <v>0.61399999999999999</v>
      </c>
      <c r="AE4657" s="110">
        <f>IF('3C-Water transport'!AI$58="no"," ",ROUND(AB4657,4))</f>
        <v>0.61399999999999999</v>
      </c>
    </row>
    <row r="4658" spans="5:31" x14ac:dyDescent="0.25">
      <c r="E4658" s="110">
        <f t="shared" si="273"/>
        <v>0.61500000000000044</v>
      </c>
      <c r="F4658" s="110">
        <f>IF('3A-Rail transport'!$AI$56="no"," ",ROUND(E4658,4))</f>
        <v>0.61499999999999999</v>
      </c>
      <c r="G4658" s="110">
        <f>IF('3A-Rail transport'!$AI$57="no"," ",ROUND(E4658,4))</f>
        <v>0.61499999999999999</v>
      </c>
      <c r="H4658" s="110"/>
      <c r="S4658" s="110">
        <f t="shared" si="274"/>
        <v>0.61500000000000044</v>
      </c>
      <c r="T4658" s="110">
        <f>IF('3B-Air transport'!AI$66="no"," ",ROUND(S4658,4))</f>
        <v>0.61499999999999999</v>
      </c>
      <c r="U4658" s="110">
        <f>IF('3B-Air transport'!AI$67="no"," ",ROUND(S4658,4))</f>
        <v>0.61499999999999999</v>
      </c>
      <c r="V4658" s="110">
        <f>IF('3B-Air transport'!AI$68="no"," ",ROUND(S4658,4))</f>
        <v>0.61499999999999999</v>
      </c>
      <c r="W4658" s="110"/>
      <c r="AB4658" s="110">
        <f t="shared" si="275"/>
        <v>0.61500000000000044</v>
      </c>
      <c r="AC4658" s="110">
        <f>IF('3C-Water transport'!AI$56="no"," ",ROUND(AB4658,4))</f>
        <v>0.61499999999999999</v>
      </c>
      <c r="AD4658" s="110">
        <f>IF('3C-Water transport'!AI$57="no"," ",ROUND(AB4658,4))</f>
        <v>0.61499999999999999</v>
      </c>
      <c r="AE4658" s="110">
        <f>IF('3C-Water transport'!AI$58="no"," ",ROUND(AB4658,4))</f>
        <v>0.61499999999999999</v>
      </c>
    </row>
    <row r="4659" spans="5:31" x14ac:dyDescent="0.25">
      <c r="E4659" s="110">
        <f t="shared" si="273"/>
        <v>0.61600000000000044</v>
      </c>
      <c r="F4659" s="110">
        <f>IF('3A-Rail transport'!$AI$56="no"," ",ROUND(E4659,4))</f>
        <v>0.61599999999999999</v>
      </c>
      <c r="G4659" s="110">
        <f>IF('3A-Rail transport'!$AI$57="no"," ",ROUND(E4659,4))</f>
        <v>0.61599999999999999</v>
      </c>
      <c r="H4659" s="110"/>
      <c r="S4659" s="110">
        <f t="shared" si="274"/>
        <v>0.61600000000000044</v>
      </c>
      <c r="T4659" s="110">
        <f>IF('3B-Air transport'!AI$66="no"," ",ROUND(S4659,4))</f>
        <v>0.61599999999999999</v>
      </c>
      <c r="U4659" s="110">
        <f>IF('3B-Air transport'!AI$67="no"," ",ROUND(S4659,4))</f>
        <v>0.61599999999999999</v>
      </c>
      <c r="V4659" s="110">
        <f>IF('3B-Air transport'!AI$68="no"," ",ROUND(S4659,4))</f>
        <v>0.61599999999999999</v>
      </c>
      <c r="W4659" s="110"/>
      <c r="AB4659" s="110">
        <f t="shared" si="275"/>
        <v>0.61600000000000044</v>
      </c>
      <c r="AC4659" s="110">
        <f>IF('3C-Water transport'!AI$56="no"," ",ROUND(AB4659,4))</f>
        <v>0.61599999999999999</v>
      </c>
      <c r="AD4659" s="110">
        <f>IF('3C-Water transport'!AI$57="no"," ",ROUND(AB4659,4))</f>
        <v>0.61599999999999999</v>
      </c>
      <c r="AE4659" s="110">
        <f>IF('3C-Water transport'!AI$58="no"," ",ROUND(AB4659,4))</f>
        <v>0.61599999999999999</v>
      </c>
    </row>
    <row r="4660" spans="5:31" x14ac:dyDescent="0.25">
      <c r="E4660" s="110">
        <f t="shared" si="273"/>
        <v>0.61700000000000044</v>
      </c>
      <c r="F4660" s="110">
        <f>IF('3A-Rail transport'!$AI$56="no"," ",ROUND(E4660,4))</f>
        <v>0.61699999999999999</v>
      </c>
      <c r="G4660" s="110">
        <f>IF('3A-Rail transport'!$AI$57="no"," ",ROUND(E4660,4))</f>
        <v>0.61699999999999999</v>
      </c>
      <c r="H4660" s="110"/>
      <c r="S4660" s="110">
        <f t="shared" si="274"/>
        <v>0.61700000000000044</v>
      </c>
      <c r="T4660" s="110">
        <f>IF('3B-Air transport'!AI$66="no"," ",ROUND(S4660,4))</f>
        <v>0.61699999999999999</v>
      </c>
      <c r="U4660" s="110">
        <f>IF('3B-Air transport'!AI$67="no"," ",ROUND(S4660,4))</f>
        <v>0.61699999999999999</v>
      </c>
      <c r="V4660" s="110">
        <f>IF('3B-Air transport'!AI$68="no"," ",ROUND(S4660,4))</f>
        <v>0.61699999999999999</v>
      </c>
      <c r="W4660" s="110"/>
      <c r="AB4660" s="110">
        <f t="shared" si="275"/>
        <v>0.61700000000000044</v>
      </c>
      <c r="AC4660" s="110">
        <f>IF('3C-Water transport'!AI$56="no"," ",ROUND(AB4660,4))</f>
        <v>0.61699999999999999</v>
      </c>
      <c r="AD4660" s="110">
        <f>IF('3C-Water transport'!AI$57="no"," ",ROUND(AB4660,4))</f>
        <v>0.61699999999999999</v>
      </c>
      <c r="AE4660" s="110">
        <f>IF('3C-Water transport'!AI$58="no"," ",ROUND(AB4660,4))</f>
        <v>0.61699999999999999</v>
      </c>
    </row>
    <row r="4661" spans="5:31" x14ac:dyDescent="0.25">
      <c r="E4661" s="110">
        <f t="shared" si="273"/>
        <v>0.61800000000000044</v>
      </c>
      <c r="F4661" s="110">
        <f>IF('3A-Rail transport'!$AI$56="no"," ",ROUND(E4661,4))</f>
        <v>0.61799999999999999</v>
      </c>
      <c r="G4661" s="110">
        <f>IF('3A-Rail transport'!$AI$57="no"," ",ROUND(E4661,4))</f>
        <v>0.61799999999999999</v>
      </c>
      <c r="H4661" s="110"/>
      <c r="S4661" s="110">
        <f t="shared" si="274"/>
        <v>0.61800000000000044</v>
      </c>
      <c r="T4661" s="110">
        <f>IF('3B-Air transport'!AI$66="no"," ",ROUND(S4661,4))</f>
        <v>0.61799999999999999</v>
      </c>
      <c r="U4661" s="110">
        <f>IF('3B-Air transport'!AI$67="no"," ",ROUND(S4661,4))</f>
        <v>0.61799999999999999</v>
      </c>
      <c r="V4661" s="110">
        <f>IF('3B-Air transport'!AI$68="no"," ",ROUND(S4661,4))</f>
        <v>0.61799999999999999</v>
      </c>
      <c r="W4661" s="110"/>
      <c r="AB4661" s="110">
        <f t="shared" si="275"/>
        <v>0.61800000000000044</v>
      </c>
      <c r="AC4661" s="110">
        <f>IF('3C-Water transport'!AI$56="no"," ",ROUND(AB4661,4))</f>
        <v>0.61799999999999999</v>
      </c>
      <c r="AD4661" s="110">
        <f>IF('3C-Water transport'!AI$57="no"," ",ROUND(AB4661,4))</f>
        <v>0.61799999999999999</v>
      </c>
      <c r="AE4661" s="110">
        <f>IF('3C-Water transport'!AI$58="no"," ",ROUND(AB4661,4))</f>
        <v>0.61799999999999999</v>
      </c>
    </row>
    <row r="4662" spans="5:31" x14ac:dyDescent="0.25">
      <c r="E4662" s="110">
        <f t="shared" si="273"/>
        <v>0.61900000000000044</v>
      </c>
      <c r="F4662" s="110">
        <f>IF('3A-Rail transport'!$AI$56="no"," ",ROUND(E4662,4))</f>
        <v>0.61899999999999999</v>
      </c>
      <c r="G4662" s="110">
        <f>IF('3A-Rail transport'!$AI$57="no"," ",ROUND(E4662,4))</f>
        <v>0.61899999999999999</v>
      </c>
      <c r="H4662" s="110"/>
      <c r="S4662" s="110">
        <f t="shared" si="274"/>
        <v>0.61900000000000044</v>
      </c>
      <c r="T4662" s="110">
        <f>IF('3B-Air transport'!AI$66="no"," ",ROUND(S4662,4))</f>
        <v>0.61899999999999999</v>
      </c>
      <c r="U4662" s="110">
        <f>IF('3B-Air transport'!AI$67="no"," ",ROUND(S4662,4))</f>
        <v>0.61899999999999999</v>
      </c>
      <c r="V4662" s="110">
        <f>IF('3B-Air transport'!AI$68="no"," ",ROUND(S4662,4))</f>
        <v>0.61899999999999999</v>
      </c>
      <c r="W4662" s="110"/>
      <c r="AB4662" s="110">
        <f t="shared" si="275"/>
        <v>0.61900000000000044</v>
      </c>
      <c r="AC4662" s="110">
        <f>IF('3C-Water transport'!AI$56="no"," ",ROUND(AB4662,4))</f>
        <v>0.61899999999999999</v>
      </c>
      <c r="AD4662" s="110">
        <f>IF('3C-Water transport'!AI$57="no"," ",ROUND(AB4662,4))</f>
        <v>0.61899999999999999</v>
      </c>
      <c r="AE4662" s="110">
        <f>IF('3C-Water transport'!AI$58="no"," ",ROUND(AB4662,4))</f>
        <v>0.61899999999999999</v>
      </c>
    </row>
    <row r="4663" spans="5:31" x14ac:dyDescent="0.25">
      <c r="E4663" s="110">
        <f t="shared" si="273"/>
        <v>0.62000000000000044</v>
      </c>
      <c r="F4663" s="110">
        <f>IF('3A-Rail transport'!$AI$56="no"," ",ROUND(E4663,4))</f>
        <v>0.62</v>
      </c>
      <c r="G4663" s="110">
        <f>IF('3A-Rail transport'!$AI$57="no"," ",ROUND(E4663,4))</f>
        <v>0.62</v>
      </c>
      <c r="H4663" s="110"/>
      <c r="S4663" s="110">
        <f t="shared" si="274"/>
        <v>0.62000000000000044</v>
      </c>
      <c r="T4663" s="110">
        <f>IF('3B-Air transport'!AI$66="no"," ",ROUND(S4663,4))</f>
        <v>0.62</v>
      </c>
      <c r="U4663" s="110">
        <f>IF('3B-Air transport'!AI$67="no"," ",ROUND(S4663,4))</f>
        <v>0.62</v>
      </c>
      <c r="V4663" s="110">
        <f>IF('3B-Air transport'!AI$68="no"," ",ROUND(S4663,4))</f>
        <v>0.62</v>
      </c>
      <c r="W4663" s="110"/>
      <c r="AB4663" s="110">
        <f t="shared" si="275"/>
        <v>0.62000000000000044</v>
      </c>
      <c r="AC4663" s="110">
        <f>IF('3C-Water transport'!AI$56="no"," ",ROUND(AB4663,4))</f>
        <v>0.62</v>
      </c>
      <c r="AD4663" s="110">
        <f>IF('3C-Water transport'!AI$57="no"," ",ROUND(AB4663,4))</f>
        <v>0.62</v>
      </c>
      <c r="AE4663" s="110">
        <f>IF('3C-Water transport'!AI$58="no"," ",ROUND(AB4663,4))</f>
        <v>0.62</v>
      </c>
    </row>
    <row r="4664" spans="5:31" x14ac:dyDescent="0.25">
      <c r="E4664" s="110">
        <f t="shared" si="273"/>
        <v>0.62100000000000044</v>
      </c>
      <c r="F4664" s="110">
        <f>IF('3A-Rail transport'!$AI$56="no"," ",ROUND(E4664,4))</f>
        <v>0.621</v>
      </c>
      <c r="G4664" s="110">
        <f>IF('3A-Rail transport'!$AI$57="no"," ",ROUND(E4664,4))</f>
        <v>0.621</v>
      </c>
      <c r="H4664" s="110"/>
      <c r="S4664" s="110">
        <f t="shared" si="274"/>
        <v>0.62100000000000044</v>
      </c>
      <c r="T4664" s="110">
        <f>IF('3B-Air transport'!AI$66="no"," ",ROUND(S4664,4))</f>
        <v>0.621</v>
      </c>
      <c r="U4664" s="110">
        <f>IF('3B-Air transport'!AI$67="no"," ",ROUND(S4664,4))</f>
        <v>0.621</v>
      </c>
      <c r="V4664" s="110">
        <f>IF('3B-Air transport'!AI$68="no"," ",ROUND(S4664,4))</f>
        <v>0.621</v>
      </c>
      <c r="W4664" s="110"/>
      <c r="AB4664" s="110">
        <f t="shared" si="275"/>
        <v>0.62100000000000044</v>
      </c>
      <c r="AC4664" s="110">
        <f>IF('3C-Water transport'!AI$56="no"," ",ROUND(AB4664,4))</f>
        <v>0.621</v>
      </c>
      <c r="AD4664" s="110">
        <f>IF('3C-Water transport'!AI$57="no"," ",ROUND(AB4664,4))</f>
        <v>0.621</v>
      </c>
      <c r="AE4664" s="110">
        <f>IF('3C-Water transport'!AI$58="no"," ",ROUND(AB4664,4))</f>
        <v>0.621</v>
      </c>
    </row>
    <row r="4665" spans="5:31" x14ac:dyDescent="0.25">
      <c r="E4665" s="110">
        <f t="shared" si="273"/>
        <v>0.62200000000000044</v>
      </c>
      <c r="F4665" s="110">
        <f>IF('3A-Rail transport'!$AI$56="no"," ",ROUND(E4665,4))</f>
        <v>0.622</v>
      </c>
      <c r="G4665" s="110">
        <f>IF('3A-Rail transport'!$AI$57="no"," ",ROUND(E4665,4))</f>
        <v>0.622</v>
      </c>
      <c r="H4665" s="110"/>
      <c r="S4665" s="110">
        <f t="shared" si="274"/>
        <v>0.62200000000000044</v>
      </c>
      <c r="T4665" s="110">
        <f>IF('3B-Air transport'!AI$66="no"," ",ROUND(S4665,4))</f>
        <v>0.622</v>
      </c>
      <c r="U4665" s="110">
        <f>IF('3B-Air transport'!AI$67="no"," ",ROUND(S4665,4))</f>
        <v>0.622</v>
      </c>
      <c r="V4665" s="110">
        <f>IF('3B-Air transport'!AI$68="no"," ",ROUND(S4665,4))</f>
        <v>0.622</v>
      </c>
      <c r="W4665" s="110"/>
      <c r="AB4665" s="110">
        <f t="shared" si="275"/>
        <v>0.62200000000000044</v>
      </c>
      <c r="AC4665" s="110">
        <f>IF('3C-Water transport'!AI$56="no"," ",ROUND(AB4665,4))</f>
        <v>0.622</v>
      </c>
      <c r="AD4665" s="110">
        <f>IF('3C-Water transport'!AI$57="no"," ",ROUND(AB4665,4))</f>
        <v>0.622</v>
      </c>
      <c r="AE4665" s="110">
        <f>IF('3C-Water transport'!AI$58="no"," ",ROUND(AB4665,4))</f>
        <v>0.622</v>
      </c>
    </row>
    <row r="4666" spans="5:31" x14ac:dyDescent="0.25">
      <c r="E4666" s="110">
        <f t="shared" si="273"/>
        <v>0.62300000000000044</v>
      </c>
      <c r="F4666" s="110">
        <f>IF('3A-Rail transport'!$AI$56="no"," ",ROUND(E4666,4))</f>
        <v>0.623</v>
      </c>
      <c r="G4666" s="110">
        <f>IF('3A-Rail transport'!$AI$57="no"," ",ROUND(E4666,4))</f>
        <v>0.623</v>
      </c>
      <c r="H4666" s="110"/>
      <c r="S4666" s="110">
        <f t="shared" si="274"/>
        <v>0.62300000000000044</v>
      </c>
      <c r="T4666" s="110">
        <f>IF('3B-Air transport'!AI$66="no"," ",ROUND(S4666,4))</f>
        <v>0.623</v>
      </c>
      <c r="U4666" s="110">
        <f>IF('3B-Air transport'!AI$67="no"," ",ROUND(S4666,4))</f>
        <v>0.623</v>
      </c>
      <c r="V4666" s="110">
        <f>IF('3B-Air transport'!AI$68="no"," ",ROUND(S4666,4))</f>
        <v>0.623</v>
      </c>
      <c r="W4666" s="110"/>
      <c r="AB4666" s="110">
        <f t="shared" si="275"/>
        <v>0.62300000000000044</v>
      </c>
      <c r="AC4666" s="110">
        <f>IF('3C-Water transport'!AI$56="no"," ",ROUND(AB4666,4))</f>
        <v>0.623</v>
      </c>
      <c r="AD4666" s="110">
        <f>IF('3C-Water transport'!AI$57="no"," ",ROUND(AB4666,4))</f>
        <v>0.623</v>
      </c>
      <c r="AE4666" s="110">
        <f>IF('3C-Water transport'!AI$58="no"," ",ROUND(AB4666,4))</f>
        <v>0.623</v>
      </c>
    </row>
    <row r="4667" spans="5:31" x14ac:dyDescent="0.25">
      <c r="E4667" s="110">
        <f t="shared" si="273"/>
        <v>0.62400000000000044</v>
      </c>
      <c r="F4667" s="110">
        <f>IF('3A-Rail transport'!$AI$56="no"," ",ROUND(E4667,4))</f>
        <v>0.624</v>
      </c>
      <c r="G4667" s="110">
        <f>IF('3A-Rail transport'!$AI$57="no"," ",ROUND(E4667,4))</f>
        <v>0.624</v>
      </c>
      <c r="H4667" s="110"/>
      <c r="S4667" s="110">
        <f t="shared" si="274"/>
        <v>0.62400000000000044</v>
      </c>
      <c r="T4667" s="110">
        <f>IF('3B-Air transport'!AI$66="no"," ",ROUND(S4667,4))</f>
        <v>0.624</v>
      </c>
      <c r="U4667" s="110">
        <f>IF('3B-Air transport'!AI$67="no"," ",ROUND(S4667,4))</f>
        <v>0.624</v>
      </c>
      <c r="V4667" s="110">
        <f>IF('3B-Air transport'!AI$68="no"," ",ROUND(S4667,4))</f>
        <v>0.624</v>
      </c>
      <c r="W4667" s="110"/>
      <c r="AB4667" s="110">
        <f t="shared" si="275"/>
        <v>0.62400000000000044</v>
      </c>
      <c r="AC4667" s="110">
        <f>IF('3C-Water transport'!AI$56="no"," ",ROUND(AB4667,4))</f>
        <v>0.624</v>
      </c>
      <c r="AD4667" s="110">
        <f>IF('3C-Water transport'!AI$57="no"," ",ROUND(AB4667,4))</f>
        <v>0.624</v>
      </c>
      <c r="AE4667" s="110">
        <f>IF('3C-Water transport'!AI$58="no"," ",ROUND(AB4667,4))</f>
        <v>0.624</v>
      </c>
    </row>
    <row r="4668" spans="5:31" x14ac:dyDescent="0.25">
      <c r="E4668" s="110">
        <f t="shared" si="273"/>
        <v>0.62500000000000044</v>
      </c>
      <c r="F4668" s="110">
        <f>IF('3A-Rail transport'!$AI$56="no"," ",ROUND(E4668,4))</f>
        <v>0.625</v>
      </c>
      <c r="G4668" s="110">
        <f>IF('3A-Rail transport'!$AI$57="no"," ",ROUND(E4668,4))</f>
        <v>0.625</v>
      </c>
      <c r="H4668" s="110"/>
      <c r="S4668" s="110">
        <f t="shared" si="274"/>
        <v>0.62500000000000044</v>
      </c>
      <c r="T4668" s="110">
        <f>IF('3B-Air transport'!AI$66="no"," ",ROUND(S4668,4))</f>
        <v>0.625</v>
      </c>
      <c r="U4668" s="110">
        <f>IF('3B-Air transport'!AI$67="no"," ",ROUND(S4668,4))</f>
        <v>0.625</v>
      </c>
      <c r="V4668" s="110">
        <f>IF('3B-Air transport'!AI$68="no"," ",ROUND(S4668,4))</f>
        <v>0.625</v>
      </c>
      <c r="W4668" s="110"/>
      <c r="AB4668" s="110">
        <f t="shared" si="275"/>
        <v>0.62500000000000044</v>
      </c>
      <c r="AC4668" s="110">
        <f>IF('3C-Water transport'!AI$56="no"," ",ROUND(AB4668,4))</f>
        <v>0.625</v>
      </c>
      <c r="AD4668" s="110">
        <f>IF('3C-Water transport'!AI$57="no"," ",ROUND(AB4668,4))</f>
        <v>0.625</v>
      </c>
      <c r="AE4668" s="110">
        <f>IF('3C-Water transport'!AI$58="no"," ",ROUND(AB4668,4))</f>
        <v>0.625</v>
      </c>
    </row>
    <row r="4669" spans="5:31" x14ac:dyDescent="0.25">
      <c r="E4669" s="110">
        <f t="shared" si="273"/>
        <v>0.62600000000000044</v>
      </c>
      <c r="F4669" s="110">
        <f>IF('3A-Rail transport'!$AI$56="no"," ",ROUND(E4669,4))</f>
        <v>0.626</v>
      </c>
      <c r="G4669" s="110">
        <f>IF('3A-Rail transport'!$AI$57="no"," ",ROUND(E4669,4))</f>
        <v>0.626</v>
      </c>
      <c r="H4669" s="110"/>
      <c r="S4669" s="110">
        <f t="shared" si="274"/>
        <v>0.62600000000000044</v>
      </c>
      <c r="T4669" s="110">
        <f>IF('3B-Air transport'!AI$66="no"," ",ROUND(S4669,4))</f>
        <v>0.626</v>
      </c>
      <c r="U4669" s="110">
        <f>IF('3B-Air transport'!AI$67="no"," ",ROUND(S4669,4))</f>
        <v>0.626</v>
      </c>
      <c r="V4669" s="110">
        <f>IF('3B-Air transport'!AI$68="no"," ",ROUND(S4669,4))</f>
        <v>0.626</v>
      </c>
      <c r="W4669" s="110"/>
      <c r="AB4669" s="110">
        <f t="shared" si="275"/>
        <v>0.62600000000000044</v>
      </c>
      <c r="AC4669" s="110">
        <f>IF('3C-Water transport'!AI$56="no"," ",ROUND(AB4669,4))</f>
        <v>0.626</v>
      </c>
      <c r="AD4669" s="110">
        <f>IF('3C-Water transport'!AI$57="no"," ",ROUND(AB4669,4))</f>
        <v>0.626</v>
      </c>
      <c r="AE4669" s="110">
        <f>IF('3C-Water transport'!AI$58="no"," ",ROUND(AB4669,4))</f>
        <v>0.626</v>
      </c>
    </row>
    <row r="4670" spans="5:31" x14ac:dyDescent="0.25">
      <c r="E4670" s="110">
        <f t="shared" si="273"/>
        <v>0.62700000000000045</v>
      </c>
      <c r="F4670" s="110">
        <f>IF('3A-Rail transport'!$AI$56="no"," ",ROUND(E4670,4))</f>
        <v>0.627</v>
      </c>
      <c r="G4670" s="110">
        <f>IF('3A-Rail transport'!$AI$57="no"," ",ROUND(E4670,4))</f>
        <v>0.627</v>
      </c>
      <c r="H4670" s="110"/>
      <c r="S4670" s="110">
        <f t="shared" si="274"/>
        <v>0.62700000000000045</v>
      </c>
      <c r="T4670" s="110">
        <f>IF('3B-Air transport'!AI$66="no"," ",ROUND(S4670,4))</f>
        <v>0.627</v>
      </c>
      <c r="U4670" s="110">
        <f>IF('3B-Air transport'!AI$67="no"," ",ROUND(S4670,4))</f>
        <v>0.627</v>
      </c>
      <c r="V4670" s="110">
        <f>IF('3B-Air transport'!AI$68="no"," ",ROUND(S4670,4))</f>
        <v>0.627</v>
      </c>
      <c r="W4670" s="110"/>
      <c r="AB4670" s="110">
        <f t="shared" si="275"/>
        <v>0.62700000000000045</v>
      </c>
      <c r="AC4670" s="110">
        <f>IF('3C-Water transport'!AI$56="no"," ",ROUND(AB4670,4))</f>
        <v>0.627</v>
      </c>
      <c r="AD4670" s="110">
        <f>IF('3C-Water transport'!AI$57="no"," ",ROUND(AB4670,4))</f>
        <v>0.627</v>
      </c>
      <c r="AE4670" s="110">
        <f>IF('3C-Water transport'!AI$58="no"," ",ROUND(AB4670,4))</f>
        <v>0.627</v>
      </c>
    </row>
    <row r="4671" spans="5:31" x14ac:dyDescent="0.25">
      <c r="E4671" s="110">
        <f t="shared" si="273"/>
        <v>0.62800000000000045</v>
      </c>
      <c r="F4671" s="110">
        <f>IF('3A-Rail transport'!$AI$56="no"," ",ROUND(E4671,4))</f>
        <v>0.628</v>
      </c>
      <c r="G4671" s="110">
        <f>IF('3A-Rail transport'!$AI$57="no"," ",ROUND(E4671,4))</f>
        <v>0.628</v>
      </c>
      <c r="H4671" s="110"/>
      <c r="S4671" s="110">
        <f t="shared" si="274"/>
        <v>0.62800000000000045</v>
      </c>
      <c r="T4671" s="110">
        <f>IF('3B-Air transport'!AI$66="no"," ",ROUND(S4671,4))</f>
        <v>0.628</v>
      </c>
      <c r="U4671" s="110">
        <f>IF('3B-Air transport'!AI$67="no"," ",ROUND(S4671,4))</f>
        <v>0.628</v>
      </c>
      <c r="V4671" s="110">
        <f>IF('3B-Air transport'!AI$68="no"," ",ROUND(S4671,4))</f>
        <v>0.628</v>
      </c>
      <c r="W4671" s="110"/>
      <c r="AB4671" s="110">
        <f t="shared" si="275"/>
        <v>0.62800000000000045</v>
      </c>
      <c r="AC4671" s="110">
        <f>IF('3C-Water transport'!AI$56="no"," ",ROUND(AB4671,4))</f>
        <v>0.628</v>
      </c>
      <c r="AD4671" s="110">
        <f>IF('3C-Water transport'!AI$57="no"," ",ROUND(AB4671,4))</f>
        <v>0.628</v>
      </c>
      <c r="AE4671" s="110">
        <f>IF('3C-Water transport'!AI$58="no"," ",ROUND(AB4671,4))</f>
        <v>0.628</v>
      </c>
    </row>
    <row r="4672" spans="5:31" x14ac:dyDescent="0.25">
      <c r="E4672" s="110">
        <f t="shared" si="273"/>
        <v>0.62900000000000045</v>
      </c>
      <c r="F4672" s="110">
        <f>IF('3A-Rail transport'!$AI$56="no"," ",ROUND(E4672,4))</f>
        <v>0.629</v>
      </c>
      <c r="G4672" s="110">
        <f>IF('3A-Rail transport'!$AI$57="no"," ",ROUND(E4672,4))</f>
        <v>0.629</v>
      </c>
      <c r="H4672" s="110"/>
      <c r="S4672" s="110">
        <f t="shared" si="274"/>
        <v>0.62900000000000045</v>
      </c>
      <c r="T4672" s="110">
        <f>IF('3B-Air transport'!AI$66="no"," ",ROUND(S4672,4))</f>
        <v>0.629</v>
      </c>
      <c r="U4672" s="110">
        <f>IF('3B-Air transport'!AI$67="no"," ",ROUND(S4672,4))</f>
        <v>0.629</v>
      </c>
      <c r="V4672" s="110">
        <f>IF('3B-Air transport'!AI$68="no"," ",ROUND(S4672,4))</f>
        <v>0.629</v>
      </c>
      <c r="W4672" s="110"/>
      <c r="AB4672" s="110">
        <f t="shared" si="275"/>
        <v>0.62900000000000045</v>
      </c>
      <c r="AC4672" s="110">
        <f>IF('3C-Water transport'!AI$56="no"," ",ROUND(AB4672,4))</f>
        <v>0.629</v>
      </c>
      <c r="AD4672" s="110">
        <f>IF('3C-Water transport'!AI$57="no"," ",ROUND(AB4672,4))</f>
        <v>0.629</v>
      </c>
      <c r="AE4672" s="110">
        <f>IF('3C-Water transport'!AI$58="no"," ",ROUND(AB4672,4))</f>
        <v>0.629</v>
      </c>
    </row>
    <row r="4673" spans="5:31" x14ac:dyDescent="0.25">
      <c r="E4673" s="110">
        <f t="shared" si="273"/>
        <v>0.63000000000000045</v>
      </c>
      <c r="F4673" s="110">
        <f>IF('3A-Rail transport'!$AI$56="no"," ",ROUND(E4673,4))</f>
        <v>0.63</v>
      </c>
      <c r="G4673" s="110">
        <f>IF('3A-Rail transport'!$AI$57="no"," ",ROUND(E4673,4))</f>
        <v>0.63</v>
      </c>
      <c r="H4673" s="110"/>
      <c r="S4673" s="110">
        <f t="shared" si="274"/>
        <v>0.63000000000000045</v>
      </c>
      <c r="T4673" s="110">
        <f>IF('3B-Air transport'!AI$66="no"," ",ROUND(S4673,4))</f>
        <v>0.63</v>
      </c>
      <c r="U4673" s="110">
        <f>IF('3B-Air transport'!AI$67="no"," ",ROUND(S4673,4))</f>
        <v>0.63</v>
      </c>
      <c r="V4673" s="110">
        <f>IF('3B-Air transport'!AI$68="no"," ",ROUND(S4673,4))</f>
        <v>0.63</v>
      </c>
      <c r="W4673" s="110"/>
      <c r="AB4673" s="110">
        <f t="shared" si="275"/>
        <v>0.63000000000000045</v>
      </c>
      <c r="AC4673" s="110">
        <f>IF('3C-Water transport'!AI$56="no"," ",ROUND(AB4673,4))</f>
        <v>0.63</v>
      </c>
      <c r="AD4673" s="110">
        <f>IF('3C-Water transport'!AI$57="no"," ",ROUND(AB4673,4))</f>
        <v>0.63</v>
      </c>
      <c r="AE4673" s="110">
        <f>IF('3C-Water transport'!AI$58="no"," ",ROUND(AB4673,4))</f>
        <v>0.63</v>
      </c>
    </row>
    <row r="4674" spans="5:31" x14ac:dyDescent="0.25">
      <c r="E4674" s="110">
        <f t="shared" si="273"/>
        <v>0.63100000000000045</v>
      </c>
      <c r="F4674" s="110">
        <f>IF('3A-Rail transport'!$AI$56="no"," ",ROUND(E4674,4))</f>
        <v>0.63100000000000001</v>
      </c>
      <c r="G4674" s="110">
        <f>IF('3A-Rail transport'!$AI$57="no"," ",ROUND(E4674,4))</f>
        <v>0.63100000000000001</v>
      </c>
      <c r="H4674" s="110"/>
      <c r="S4674" s="110">
        <f t="shared" si="274"/>
        <v>0.63100000000000045</v>
      </c>
      <c r="T4674" s="110">
        <f>IF('3B-Air transport'!AI$66="no"," ",ROUND(S4674,4))</f>
        <v>0.63100000000000001</v>
      </c>
      <c r="U4674" s="110">
        <f>IF('3B-Air transport'!AI$67="no"," ",ROUND(S4674,4))</f>
        <v>0.63100000000000001</v>
      </c>
      <c r="V4674" s="110">
        <f>IF('3B-Air transport'!AI$68="no"," ",ROUND(S4674,4))</f>
        <v>0.63100000000000001</v>
      </c>
      <c r="W4674" s="110"/>
      <c r="AB4674" s="110">
        <f t="shared" si="275"/>
        <v>0.63100000000000045</v>
      </c>
      <c r="AC4674" s="110">
        <f>IF('3C-Water transport'!AI$56="no"," ",ROUND(AB4674,4))</f>
        <v>0.63100000000000001</v>
      </c>
      <c r="AD4674" s="110">
        <f>IF('3C-Water transport'!AI$57="no"," ",ROUND(AB4674,4))</f>
        <v>0.63100000000000001</v>
      </c>
      <c r="AE4674" s="110">
        <f>IF('3C-Water transport'!AI$58="no"," ",ROUND(AB4674,4))</f>
        <v>0.63100000000000001</v>
      </c>
    </row>
    <row r="4675" spans="5:31" x14ac:dyDescent="0.25">
      <c r="E4675" s="110">
        <f t="shared" si="273"/>
        <v>0.63200000000000045</v>
      </c>
      <c r="F4675" s="110">
        <f>IF('3A-Rail transport'!$AI$56="no"," ",ROUND(E4675,4))</f>
        <v>0.63200000000000001</v>
      </c>
      <c r="G4675" s="110">
        <f>IF('3A-Rail transport'!$AI$57="no"," ",ROUND(E4675,4))</f>
        <v>0.63200000000000001</v>
      </c>
      <c r="H4675" s="110"/>
      <c r="S4675" s="110">
        <f t="shared" si="274"/>
        <v>0.63200000000000045</v>
      </c>
      <c r="T4675" s="110">
        <f>IF('3B-Air transport'!AI$66="no"," ",ROUND(S4675,4))</f>
        <v>0.63200000000000001</v>
      </c>
      <c r="U4675" s="110">
        <f>IF('3B-Air transport'!AI$67="no"," ",ROUND(S4675,4))</f>
        <v>0.63200000000000001</v>
      </c>
      <c r="V4675" s="110">
        <f>IF('3B-Air transport'!AI$68="no"," ",ROUND(S4675,4))</f>
        <v>0.63200000000000001</v>
      </c>
      <c r="W4675" s="110"/>
      <c r="AB4675" s="110">
        <f t="shared" si="275"/>
        <v>0.63200000000000045</v>
      </c>
      <c r="AC4675" s="110">
        <f>IF('3C-Water transport'!AI$56="no"," ",ROUND(AB4675,4))</f>
        <v>0.63200000000000001</v>
      </c>
      <c r="AD4675" s="110">
        <f>IF('3C-Water transport'!AI$57="no"," ",ROUND(AB4675,4))</f>
        <v>0.63200000000000001</v>
      </c>
      <c r="AE4675" s="110">
        <f>IF('3C-Water transport'!AI$58="no"," ",ROUND(AB4675,4))</f>
        <v>0.63200000000000001</v>
      </c>
    </row>
    <row r="4676" spans="5:31" x14ac:dyDescent="0.25">
      <c r="E4676" s="110">
        <f t="shared" si="273"/>
        <v>0.63300000000000045</v>
      </c>
      <c r="F4676" s="110">
        <f>IF('3A-Rail transport'!$AI$56="no"," ",ROUND(E4676,4))</f>
        <v>0.63300000000000001</v>
      </c>
      <c r="G4676" s="110">
        <f>IF('3A-Rail transport'!$AI$57="no"," ",ROUND(E4676,4))</f>
        <v>0.63300000000000001</v>
      </c>
      <c r="H4676" s="110"/>
      <c r="S4676" s="110">
        <f t="shared" si="274"/>
        <v>0.63300000000000045</v>
      </c>
      <c r="T4676" s="110">
        <f>IF('3B-Air transport'!AI$66="no"," ",ROUND(S4676,4))</f>
        <v>0.63300000000000001</v>
      </c>
      <c r="U4676" s="110">
        <f>IF('3B-Air transport'!AI$67="no"," ",ROUND(S4676,4))</f>
        <v>0.63300000000000001</v>
      </c>
      <c r="V4676" s="110">
        <f>IF('3B-Air transport'!AI$68="no"," ",ROUND(S4676,4))</f>
        <v>0.63300000000000001</v>
      </c>
      <c r="W4676" s="110"/>
      <c r="AB4676" s="110">
        <f t="shared" si="275"/>
        <v>0.63300000000000045</v>
      </c>
      <c r="AC4676" s="110">
        <f>IF('3C-Water transport'!AI$56="no"," ",ROUND(AB4676,4))</f>
        <v>0.63300000000000001</v>
      </c>
      <c r="AD4676" s="110">
        <f>IF('3C-Water transport'!AI$57="no"," ",ROUND(AB4676,4))</f>
        <v>0.63300000000000001</v>
      </c>
      <c r="AE4676" s="110">
        <f>IF('3C-Water transport'!AI$58="no"," ",ROUND(AB4676,4))</f>
        <v>0.63300000000000001</v>
      </c>
    </row>
    <row r="4677" spans="5:31" x14ac:dyDescent="0.25">
      <c r="E4677" s="110">
        <f t="shared" si="273"/>
        <v>0.63400000000000045</v>
      </c>
      <c r="F4677" s="110">
        <f>IF('3A-Rail transport'!$AI$56="no"," ",ROUND(E4677,4))</f>
        <v>0.63400000000000001</v>
      </c>
      <c r="G4677" s="110">
        <f>IF('3A-Rail transport'!$AI$57="no"," ",ROUND(E4677,4))</f>
        <v>0.63400000000000001</v>
      </c>
      <c r="H4677" s="110"/>
      <c r="S4677" s="110">
        <f t="shared" si="274"/>
        <v>0.63400000000000045</v>
      </c>
      <c r="T4677" s="110">
        <f>IF('3B-Air transport'!AI$66="no"," ",ROUND(S4677,4))</f>
        <v>0.63400000000000001</v>
      </c>
      <c r="U4677" s="110">
        <f>IF('3B-Air transport'!AI$67="no"," ",ROUND(S4677,4))</f>
        <v>0.63400000000000001</v>
      </c>
      <c r="V4677" s="110">
        <f>IF('3B-Air transport'!AI$68="no"," ",ROUND(S4677,4))</f>
        <v>0.63400000000000001</v>
      </c>
      <c r="W4677" s="110"/>
      <c r="AB4677" s="110">
        <f t="shared" si="275"/>
        <v>0.63400000000000045</v>
      </c>
      <c r="AC4677" s="110">
        <f>IF('3C-Water transport'!AI$56="no"," ",ROUND(AB4677,4))</f>
        <v>0.63400000000000001</v>
      </c>
      <c r="AD4677" s="110">
        <f>IF('3C-Water transport'!AI$57="no"," ",ROUND(AB4677,4))</f>
        <v>0.63400000000000001</v>
      </c>
      <c r="AE4677" s="110">
        <f>IF('3C-Water transport'!AI$58="no"," ",ROUND(AB4677,4))</f>
        <v>0.63400000000000001</v>
      </c>
    </row>
    <row r="4678" spans="5:31" x14ac:dyDescent="0.25">
      <c r="E4678" s="110">
        <f t="shared" si="273"/>
        <v>0.63500000000000045</v>
      </c>
      <c r="F4678" s="110">
        <f>IF('3A-Rail transport'!$AI$56="no"," ",ROUND(E4678,4))</f>
        <v>0.63500000000000001</v>
      </c>
      <c r="G4678" s="110">
        <f>IF('3A-Rail transport'!$AI$57="no"," ",ROUND(E4678,4))</f>
        <v>0.63500000000000001</v>
      </c>
      <c r="H4678" s="110"/>
      <c r="S4678" s="110">
        <f t="shared" si="274"/>
        <v>0.63500000000000045</v>
      </c>
      <c r="T4678" s="110">
        <f>IF('3B-Air transport'!AI$66="no"," ",ROUND(S4678,4))</f>
        <v>0.63500000000000001</v>
      </c>
      <c r="U4678" s="110">
        <f>IF('3B-Air transport'!AI$67="no"," ",ROUND(S4678,4))</f>
        <v>0.63500000000000001</v>
      </c>
      <c r="V4678" s="110">
        <f>IF('3B-Air transport'!AI$68="no"," ",ROUND(S4678,4))</f>
        <v>0.63500000000000001</v>
      </c>
      <c r="W4678" s="110"/>
      <c r="AB4678" s="110">
        <f t="shared" si="275"/>
        <v>0.63500000000000045</v>
      </c>
      <c r="AC4678" s="110">
        <f>IF('3C-Water transport'!AI$56="no"," ",ROUND(AB4678,4))</f>
        <v>0.63500000000000001</v>
      </c>
      <c r="AD4678" s="110">
        <f>IF('3C-Water transport'!AI$57="no"," ",ROUND(AB4678,4))</f>
        <v>0.63500000000000001</v>
      </c>
      <c r="AE4678" s="110">
        <f>IF('3C-Water transport'!AI$58="no"," ",ROUND(AB4678,4))</f>
        <v>0.63500000000000001</v>
      </c>
    </row>
    <row r="4679" spans="5:31" x14ac:dyDescent="0.25">
      <c r="E4679" s="110">
        <f t="shared" si="273"/>
        <v>0.63600000000000045</v>
      </c>
      <c r="F4679" s="110">
        <f>IF('3A-Rail transport'!$AI$56="no"," ",ROUND(E4679,4))</f>
        <v>0.63600000000000001</v>
      </c>
      <c r="G4679" s="110">
        <f>IF('3A-Rail transport'!$AI$57="no"," ",ROUND(E4679,4))</f>
        <v>0.63600000000000001</v>
      </c>
      <c r="H4679" s="110"/>
      <c r="S4679" s="110">
        <f t="shared" si="274"/>
        <v>0.63600000000000045</v>
      </c>
      <c r="T4679" s="110">
        <f>IF('3B-Air transport'!AI$66="no"," ",ROUND(S4679,4))</f>
        <v>0.63600000000000001</v>
      </c>
      <c r="U4679" s="110">
        <f>IF('3B-Air transport'!AI$67="no"," ",ROUND(S4679,4))</f>
        <v>0.63600000000000001</v>
      </c>
      <c r="V4679" s="110">
        <f>IF('3B-Air transport'!AI$68="no"," ",ROUND(S4679,4))</f>
        <v>0.63600000000000001</v>
      </c>
      <c r="W4679" s="110"/>
      <c r="AB4679" s="110">
        <f t="shared" si="275"/>
        <v>0.63600000000000045</v>
      </c>
      <c r="AC4679" s="110">
        <f>IF('3C-Water transport'!AI$56="no"," ",ROUND(AB4679,4))</f>
        <v>0.63600000000000001</v>
      </c>
      <c r="AD4679" s="110">
        <f>IF('3C-Water transport'!AI$57="no"," ",ROUND(AB4679,4))</f>
        <v>0.63600000000000001</v>
      </c>
      <c r="AE4679" s="110">
        <f>IF('3C-Water transport'!AI$58="no"," ",ROUND(AB4679,4))</f>
        <v>0.63600000000000001</v>
      </c>
    </row>
    <row r="4680" spans="5:31" x14ac:dyDescent="0.25">
      <c r="E4680" s="110">
        <f t="shared" si="273"/>
        <v>0.63700000000000045</v>
      </c>
      <c r="F4680" s="110">
        <f>IF('3A-Rail transport'!$AI$56="no"," ",ROUND(E4680,4))</f>
        <v>0.63700000000000001</v>
      </c>
      <c r="G4680" s="110">
        <f>IF('3A-Rail transport'!$AI$57="no"," ",ROUND(E4680,4))</f>
        <v>0.63700000000000001</v>
      </c>
      <c r="H4680" s="110"/>
      <c r="S4680" s="110">
        <f t="shared" si="274"/>
        <v>0.63700000000000045</v>
      </c>
      <c r="T4680" s="110">
        <f>IF('3B-Air transport'!AI$66="no"," ",ROUND(S4680,4))</f>
        <v>0.63700000000000001</v>
      </c>
      <c r="U4680" s="110">
        <f>IF('3B-Air transport'!AI$67="no"," ",ROUND(S4680,4))</f>
        <v>0.63700000000000001</v>
      </c>
      <c r="V4680" s="110">
        <f>IF('3B-Air transport'!AI$68="no"," ",ROUND(S4680,4))</f>
        <v>0.63700000000000001</v>
      </c>
      <c r="W4680" s="110"/>
      <c r="AB4680" s="110">
        <f t="shared" si="275"/>
        <v>0.63700000000000045</v>
      </c>
      <c r="AC4680" s="110">
        <f>IF('3C-Water transport'!AI$56="no"," ",ROUND(AB4680,4))</f>
        <v>0.63700000000000001</v>
      </c>
      <c r="AD4680" s="110">
        <f>IF('3C-Water transport'!AI$57="no"," ",ROUND(AB4680,4))</f>
        <v>0.63700000000000001</v>
      </c>
      <c r="AE4680" s="110">
        <f>IF('3C-Water transport'!AI$58="no"," ",ROUND(AB4680,4))</f>
        <v>0.63700000000000001</v>
      </c>
    </row>
    <row r="4681" spans="5:31" x14ac:dyDescent="0.25">
      <c r="E4681" s="110">
        <f t="shared" si="273"/>
        <v>0.63800000000000046</v>
      </c>
      <c r="F4681" s="110">
        <f>IF('3A-Rail transport'!$AI$56="no"," ",ROUND(E4681,4))</f>
        <v>0.63800000000000001</v>
      </c>
      <c r="G4681" s="110">
        <f>IF('3A-Rail transport'!$AI$57="no"," ",ROUND(E4681,4))</f>
        <v>0.63800000000000001</v>
      </c>
      <c r="H4681" s="110"/>
      <c r="S4681" s="110">
        <f t="shared" si="274"/>
        <v>0.63800000000000046</v>
      </c>
      <c r="T4681" s="110">
        <f>IF('3B-Air transport'!AI$66="no"," ",ROUND(S4681,4))</f>
        <v>0.63800000000000001</v>
      </c>
      <c r="U4681" s="110">
        <f>IF('3B-Air transport'!AI$67="no"," ",ROUND(S4681,4))</f>
        <v>0.63800000000000001</v>
      </c>
      <c r="V4681" s="110">
        <f>IF('3B-Air transport'!AI$68="no"," ",ROUND(S4681,4))</f>
        <v>0.63800000000000001</v>
      </c>
      <c r="W4681" s="110"/>
      <c r="AB4681" s="110">
        <f t="shared" si="275"/>
        <v>0.63800000000000046</v>
      </c>
      <c r="AC4681" s="110">
        <f>IF('3C-Water transport'!AI$56="no"," ",ROUND(AB4681,4))</f>
        <v>0.63800000000000001</v>
      </c>
      <c r="AD4681" s="110">
        <f>IF('3C-Water transport'!AI$57="no"," ",ROUND(AB4681,4))</f>
        <v>0.63800000000000001</v>
      </c>
      <c r="AE4681" s="110">
        <f>IF('3C-Water transport'!AI$58="no"," ",ROUND(AB4681,4))</f>
        <v>0.63800000000000001</v>
      </c>
    </row>
    <row r="4682" spans="5:31" x14ac:dyDescent="0.25">
      <c r="E4682" s="110">
        <f t="shared" si="273"/>
        <v>0.63900000000000046</v>
      </c>
      <c r="F4682" s="110">
        <f>IF('3A-Rail transport'!$AI$56="no"," ",ROUND(E4682,4))</f>
        <v>0.63900000000000001</v>
      </c>
      <c r="G4682" s="110">
        <f>IF('3A-Rail transport'!$AI$57="no"," ",ROUND(E4682,4))</f>
        <v>0.63900000000000001</v>
      </c>
      <c r="H4682" s="110"/>
      <c r="S4682" s="110">
        <f t="shared" si="274"/>
        <v>0.63900000000000046</v>
      </c>
      <c r="T4682" s="110">
        <f>IF('3B-Air transport'!AI$66="no"," ",ROUND(S4682,4))</f>
        <v>0.63900000000000001</v>
      </c>
      <c r="U4682" s="110">
        <f>IF('3B-Air transport'!AI$67="no"," ",ROUND(S4682,4))</f>
        <v>0.63900000000000001</v>
      </c>
      <c r="V4682" s="110">
        <f>IF('3B-Air transport'!AI$68="no"," ",ROUND(S4682,4))</f>
        <v>0.63900000000000001</v>
      </c>
      <c r="W4682" s="110"/>
      <c r="AB4682" s="110">
        <f t="shared" si="275"/>
        <v>0.63900000000000046</v>
      </c>
      <c r="AC4682" s="110">
        <f>IF('3C-Water transport'!AI$56="no"," ",ROUND(AB4682,4))</f>
        <v>0.63900000000000001</v>
      </c>
      <c r="AD4682" s="110">
        <f>IF('3C-Water transport'!AI$57="no"," ",ROUND(AB4682,4))</f>
        <v>0.63900000000000001</v>
      </c>
      <c r="AE4682" s="110">
        <f>IF('3C-Water transport'!AI$58="no"," ",ROUND(AB4682,4))</f>
        <v>0.63900000000000001</v>
      </c>
    </row>
    <row r="4683" spans="5:31" x14ac:dyDescent="0.25">
      <c r="E4683" s="110">
        <f t="shared" si="273"/>
        <v>0.64000000000000046</v>
      </c>
      <c r="F4683" s="110">
        <f>IF('3A-Rail transport'!$AI$56="no"," ",ROUND(E4683,4))</f>
        <v>0.64</v>
      </c>
      <c r="G4683" s="110">
        <f>IF('3A-Rail transport'!$AI$57="no"," ",ROUND(E4683,4))</f>
        <v>0.64</v>
      </c>
      <c r="H4683" s="110"/>
      <c r="S4683" s="110">
        <f t="shared" si="274"/>
        <v>0.64000000000000046</v>
      </c>
      <c r="T4683" s="110">
        <f>IF('3B-Air transport'!AI$66="no"," ",ROUND(S4683,4))</f>
        <v>0.64</v>
      </c>
      <c r="U4683" s="110">
        <f>IF('3B-Air transport'!AI$67="no"," ",ROUND(S4683,4))</f>
        <v>0.64</v>
      </c>
      <c r="V4683" s="110">
        <f>IF('3B-Air transport'!AI$68="no"," ",ROUND(S4683,4))</f>
        <v>0.64</v>
      </c>
      <c r="W4683" s="110"/>
      <c r="AB4683" s="110">
        <f t="shared" si="275"/>
        <v>0.64000000000000046</v>
      </c>
      <c r="AC4683" s="110">
        <f>IF('3C-Water transport'!AI$56="no"," ",ROUND(AB4683,4))</f>
        <v>0.64</v>
      </c>
      <c r="AD4683" s="110">
        <f>IF('3C-Water transport'!AI$57="no"," ",ROUND(AB4683,4))</f>
        <v>0.64</v>
      </c>
      <c r="AE4683" s="110">
        <f>IF('3C-Water transport'!AI$58="no"," ",ROUND(AB4683,4))</f>
        <v>0.64</v>
      </c>
    </row>
    <row r="4684" spans="5:31" x14ac:dyDescent="0.25">
      <c r="E4684" s="110">
        <f t="shared" ref="E4684:E4747" si="276">E4683+0.001</f>
        <v>0.64100000000000046</v>
      </c>
      <c r="F4684" s="110">
        <f>IF('3A-Rail transport'!$AI$56="no"," ",ROUND(E4684,4))</f>
        <v>0.64100000000000001</v>
      </c>
      <c r="G4684" s="110">
        <f>IF('3A-Rail transport'!$AI$57="no"," ",ROUND(E4684,4))</f>
        <v>0.64100000000000001</v>
      </c>
      <c r="H4684" s="110"/>
      <c r="S4684" s="110">
        <f t="shared" ref="S4684:S4747" si="277">S4683+0.001</f>
        <v>0.64100000000000046</v>
      </c>
      <c r="T4684" s="110">
        <f>IF('3B-Air transport'!AI$66="no"," ",ROUND(S4684,4))</f>
        <v>0.64100000000000001</v>
      </c>
      <c r="U4684" s="110">
        <f>IF('3B-Air transport'!AI$67="no"," ",ROUND(S4684,4))</f>
        <v>0.64100000000000001</v>
      </c>
      <c r="V4684" s="110">
        <f>IF('3B-Air transport'!AI$68="no"," ",ROUND(S4684,4))</f>
        <v>0.64100000000000001</v>
      </c>
      <c r="W4684" s="110"/>
      <c r="AB4684" s="110">
        <f t="shared" ref="AB4684:AB4747" si="278">AB4683+0.001</f>
        <v>0.64100000000000046</v>
      </c>
      <c r="AC4684" s="110">
        <f>IF('3C-Water transport'!AI$56="no"," ",ROUND(AB4684,4))</f>
        <v>0.64100000000000001</v>
      </c>
      <c r="AD4684" s="110">
        <f>IF('3C-Water transport'!AI$57="no"," ",ROUND(AB4684,4))</f>
        <v>0.64100000000000001</v>
      </c>
      <c r="AE4684" s="110">
        <f>IF('3C-Water transport'!AI$58="no"," ",ROUND(AB4684,4))</f>
        <v>0.64100000000000001</v>
      </c>
    </row>
    <row r="4685" spans="5:31" x14ac:dyDescent="0.25">
      <c r="E4685" s="110">
        <f t="shared" si="276"/>
        <v>0.64200000000000046</v>
      </c>
      <c r="F4685" s="110">
        <f>IF('3A-Rail transport'!$AI$56="no"," ",ROUND(E4685,4))</f>
        <v>0.64200000000000002</v>
      </c>
      <c r="G4685" s="110">
        <f>IF('3A-Rail transport'!$AI$57="no"," ",ROUND(E4685,4))</f>
        <v>0.64200000000000002</v>
      </c>
      <c r="H4685" s="110"/>
      <c r="S4685" s="110">
        <f t="shared" si="277"/>
        <v>0.64200000000000046</v>
      </c>
      <c r="T4685" s="110">
        <f>IF('3B-Air transport'!AI$66="no"," ",ROUND(S4685,4))</f>
        <v>0.64200000000000002</v>
      </c>
      <c r="U4685" s="110">
        <f>IF('3B-Air transport'!AI$67="no"," ",ROUND(S4685,4))</f>
        <v>0.64200000000000002</v>
      </c>
      <c r="V4685" s="110">
        <f>IF('3B-Air transport'!AI$68="no"," ",ROUND(S4685,4))</f>
        <v>0.64200000000000002</v>
      </c>
      <c r="W4685" s="110"/>
      <c r="AB4685" s="110">
        <f t="shared" si="278"/>
        <v>0.64200000000000046</v>
      </c>
      <c r="AC4685" s="110">
        <f>IF('3C-Water transport'!AI$56="no"," ",ROUND(AB4685,4))</f>
        <v>0.64200000000000002</v>
      </c>
      <c r="AD4685" s="110">
        <f>IF('3C-Water transport'!AI$57="no"," ",ROUND(AB4685,4))</f>
        <v>0.64200000000000002</v>
      </c>
      <c r="AE4685" s="110">
        <f>IF('3C-Water transport'!AI$58="no"," ",ROUND(AB4685,4))</f>
        <v>0.64200000000000002</v>
      </c>
    </row>
    <row r="4686" spans="5:31" x14ac:dyDescent="0.25">
      <c r="E4686" s="110">
        <f t="shared" si="276"/>
        <v>0.64300000000000046</v>
      </c>
      <c r="F4686" s="110">
        <f>IF('3A-Rail transport'!$AI$56="no"," ",ROUND(E4686,4))</f>
        <v>0.64300000000000002</v>
      </c>
      <c r="G4686" s="110">
        <f>IF('3A-Rail transport'!$AI$57="no"," ",ROUND(E4686,4))</f>
        <v>0.64300000000000002</v>
      </c>
      <c r="H4686" s="110"/>
      <c r="S4686" s="110">
        <f t="shared" si="277"/>
        <v>0.64300000000000046</v>
      </c>
      <c r="T4686" s="110">
        <f>IF('3B-Air transport'!AI$66="no"," ",ROUND(S4686,4))</f>
        <v>0.64300000000000002</v>
      </c>
      <c r="U4686" s="110">
        <f>IF('3B-Air transport'!AI$67="no"," ",ROUND(S4686,4))</f>
        <v>0.64300000000000002</v>
      </c>
      <c r="V4686" s="110">
        <f>IF('3B-Air transport'!AI$68="no"," ",ROUND(S4686,4))</f>
        <v>0.64300000000000002</v>
      </c>
      <c r="W4686" s="110"/>
      <c r="AB4686" s="110">
        <f t="shared" si="278"/>
        <v>0.64300000000000046</v>
      </c>
      <c r="AC4686" s="110">
        <f>IF('3C-Water transport'!AI$56="no"," ",ROUND(AB4686,4))</f>
        <v>0.64300000000000002</v>
      </c>
      <c r="AD4686" s="110">
        <f>IF('3C-Water transport'!AI$57="no"," ",ROUND(AB4686,4))</f>
        <v>0.64300000000000002</v>
      </c>
      <c r="AE4686" s="110">
        <f>IF('3C-Water transport'!AI$58="no"," ",ROUND(AB4686,4))</f>
        <v>0.64300000000000002</v>
      </c>
    </row>
    <row r="4687" spans="5:31" x14ac:dyDescent="0.25">
      <c r="E4687" s="110">
        <f t="shared" si="276"/>
        <v>0.64400000000000046</v>
      </c>
      <c r="F4687" s="110">
        <f>IF('3A-Rail transport'!$AI$56="no"," ",ROUND(E4687,4))</f>
        <v>0.64400000000000002</v>
      </c>
      <c r="G4687" s="110">
        <f>IF('3A-Rail transport'!$AI$57="no"," ",ROUND(E4687,4))</f>
        <v>0.64400000000000002</v>
      </c>
      <c r="H4687" s="110"/>
      <c r="S4687" s="110">
        <f t="shared" si="277"/>
        <v>0.64400000000000046</v>
      </c>
      <c r="T4687" s="110">
        <f>IF('3B-Air transport'!AI$66="no"," ",ROUND(S4687,4))</f>
        <v>0.64400000000000002</v>
      </c>
      <c r="U4687" s="110">
        <f>IF('3B-Air transport'!AI$67="no"," ",ROUND(S4687,4))</f>
        <v>0.64400000000000002</v>
      </c>
      <c r="V4687" s="110">
        <f>IF('3B-Air transport'!AI$68="no"," ",ROUND(S4687,4))</f>
        <v>0.64400000000000002</v>
      </c>
      <c r="W4687" s="110"/>
      <c r="AB4687" s="110">
        <f t="shared" si="278"/>
        <v>0.64400000000000046</v>
      </c>
      <c r="AC4687" s="110">
        <f>IF('3C-Water transport'!AI$56="no"," ",ROUND(AB4687,4))</f>
        <v>0.64400000000000002</v>
      </c>
      <c r="AD4687" s="110">
        <f>IF('3C-Water transport'!AI$57="no"," ",ROUND(AB4687,4))</f>
        <v>0.64400000000000002</v>
      </c>
      <c r="AE4687" s="110">
        <f>IF('3C-Water transport'!AI$58="no"," ",ROUND(AB4687,4))</f>
        <v>0.64400000000000002</v>
      </c>
    </row>
    <row r="4688" spans="5:31" x14ac:dyDescent="0.25">
      <c r="E4688" s="110">
        <f t="shared" si="276"/>
        <v>0.64500000000000046</v>
      </c>
      <c r="F4688" s="110">
        <f>IF('3A-Rail transport'!$AI$56="no"," ",ROUND(E4688,4))</f>
        <v>0.64500000000000002</v>
      </c>
      <c r="G4688" s="110">
        <f>IF('3A-Rail transport'!$AI$57="no"," ",ROUND(E4688,4))</f>
        <v>0.64500000000000002</v>
      </c>
      <c r="H4688" s="110"/>
      <c r="S4688" s="110">
        <f t="shared" si="277"/>
        <v>0.64500000000000046</v>
      </c>
      <c r="T4688" s="110">
        <f>IF('3B-Air transport'!AI$66="no"," ",ROUND(S4688,4))</f>
        <v>0.64500000000000002</v>
      </c>
      <c r="U4688" s="110">
        <f>IF('3B-Air transport'!AI$67="no"," ",ROUND(S4688,4))</f>
        <v>0.64500000000000002</v>
      </c>
      <c r="V4688" s="110">
        <f>IF('3B-Air transport'!AI$68="no"," ",ROUND(S4688,4))</f>
        <v>0.64500000000000002</v>
      </c>
      <c r="W4688" s="110"/>
      <c r="AB4688" s="110">
        <f t="shared" si="278"/>
        <v>0.64500000000000046</v>
      </c>
      <c r="AC4688" s="110">
        <f>IF('3C-Water transport'!AI$56="no"," ",ROUND(AB4688,4))</f>
        <v>0.64500000000000002</v>
      </c>
      <c r="AD4688" s="110">
        <f>IF('3C-Water transport'!AI$57="no"," ",ROUND(AB4688,4))</f>
        <v>0.64500000000000002</v>
      </c>
      <c r="AE4688" s="110">
        <f>IF('3C-Water transport'!AI$58="no"," ",ROUND(AB4688,4))</f>
        <v>0.64500000000000002</v>
      </c>
    </row>
    <row r="4689" spans="5:31" x14ac:dyDescent="0.25">
      <c r="E4689" s="110">
        <f t="shared" si="276"/>
        <v>0.64600000000000046</v>
      </c>
      <c r="F4689" s="110">
        <f>IF('3A-Rail transport'!$AI$56="no"," ",ROUND(E4689,4))</f>
        <v>0.64600000000000002</v>
      </c>
      <c r="G4689" s="110">
        <f>IF('3A-Rail transport'!$AI$57="no"," ",ROUND(E4689,4))</f>
        <v>0.64600000000000002</v>
      </c>
      <c r="H4689" s="110"/>
      <c r="S4689" s="110">
        <f t="shared" si="277"/>
        <v>0.64600000000000046</v>
      </c>
      <c r="T4689" s="110">
        <f>IF('3B-Air transport'!AI$66="no"," ",ROUND(S4689,4))</f>
        <v>0.64600000000000002</v>
      </c>
      <c r="U4689" s="110">
        <f>IF('3B-Air transport'!AI$67="no"," ",ROUND(S4689,4))</f>
        <v>0.64600000000000002</v>
      </c>
      <c r="V4689" s="110">
        <f>IF('3B-Air transport'!AI$68="no"," ",ROUND(S4689,4))</f>
        <v>0.64600000000000002</v>
      </c>
      <c r="W4689" s="110"/>
      <c r="AB4689" s="110">
        <f t="shared" si="278"/>
        <v>0.64600000000000046</v>
      </c>
      <c r="AC4689" s="110">
        <f>IF('3C-Water transport'!AI$56="no"," ",ROUND(AB4689,4))</f>
        <v>0.64600000000000002</v>
      </c>
      <c r="AD4689" s="110">
        <f>IF('3C-Water transport'!AI$57="no"," ",ROUND(AB4689,4))</f>
        <v>0.64600000000000002</v>
      </c>
      <c r="AE4689" s="110">
        <f>IF('3C-Water transport'!AI$58="no"," ",ROUND(AB4689,4))</f>
        <v>0.64600000000000002</v>
      </c>
    </row>
    <row r="4690" spans="5:31" x14ac:dyDescent="0.25">
      <c r="E4690" s="110">
        <f t="shared" si="276"/>
        <v>0.64700000000000046</v>
      </c>
      <c r="F4690" s="110">
        <f>IF('3A-Rail transport'!$AI$56="no"," ",ROUND(E4690,4))</f>
        <v>0.64700000000000002</v>
      </c>
      <c r="G4690" s="110">
        <f>IF('3A-Rail transport'!$AI$57="no"," ",ROUND(E4690,4))</f>
        <v>0.64700000000000002</v>
      </c>
      <c r="H4690" s="110"/>
      <c r="S4690" s="110">
        <f t="shared" si="277"/>
        <v>0.64700000000000046</v>
      </c>
      <c r="T4690" s="110">
        <f>IF('3B-Air transport'!AI$66="no"," ",ROUND(S4690,4))</f>
        <v>0.64700000000000002</v>
      </c>
      <c r="U4690" s="110">
        <f>IF('3B-Air transport'!AI$67="no"," ",ROUND(S4690,4))</f>
        <v>0.64700000000000002</v>
      </c>
      <c r="V4690" s="110">
        <f>IF('3B-Air transport'!AI$68="no"," ",ROUND(S4690,4))</f>
        <v>0.64700000000000002</v>
      </c>
      <c r="W4690" s="110"/>
      <c r="AB4690" s="110">
        <f t="shared" si="278"/>
        <v>0.64700000000000046</v>
      </c>
      <c r="AC4690" s="110">
        <f>IF('3C-Water transport'!AI$56="no"," ",ROUND(AB4690,4))</f>
        <v>0.64700000000000002</v>
      </c>
      <c r="AD4690" s="110">
        <f>IF('3C-Water transport'!AI$57="no"," ",ROUND(AB4690,4))</f>
        <v>0.64700000000000002</v>
      </c>
      <c r="AE4690" s="110">
        <f>IF('3C-Water transport'!AI$58="no"," ",ROUND(AB4690,4))</f>
        <v>0.64700000000000002</v>
      </c>
    </row>
    <row r="4691" spans="5:31" x14ac:dyDescent="0.25">
      <c r="E4691" s="110">
        <f t="shared" si="276"/>
        <v>0.64800000000000046</v>
      </c>
      <c r="F4691" s="110">
        <f>IF('3A-Rail transport'!$AI$56="no"," ",ROUND(E4691,4))</f>
        <v>0.64800000000000002</v>
      </c>
      <c r="G4691" s="110">
        <f>IF('3A-Rail transport'!$AI$57="no"," ",ROUND(E4691,4))</f>
        <v>0.64800000000000002</v>
      </c>
      <c r="H4691" s="110"/>
      <c r="S4691" s="110">
        <f t="shared" si="277"/>
        <v>0.64800000000000046</v>
      </c>
      <c r="T4691" s="110">
        <f>IF('3B-Air transport'!AI$66="no"," ",ROUND(S4691,4))</f>
        <v>0.64800000000000002</v>
      </c>
      <c r="U4691" s="110">
        <f>IF('3B-Air transport'!AI$67="no"," ",ROUND(S4691,4))</f>
        <v>0.64800000000000002</v>
      </c>
      <c r="V4691" s="110">
        <f>IF('3B-Air transport'!AI$68="no"," ",ROUND(S4691,4))</f>
        <v>0.64800000000000002</v>
      </c>
      <c r="W4691" s="110"/>
      <c r="AB4691" s="110">
        <f t="shared" si="278"/>
        <v>0.64800000000000046</v>
      </c>
      <c r="AC4691" s="110">
        <f>IF('3C-Water transport'!AI$56="no"," ",ROUND(AB4691,4))</f>
        <v>0.64800000000000002</v>
      </c>
      <c r="AD4691" s="110">
        <f>IF('3C-Water transport'!AI$57="no"," ",ROUND(AB4691,4))</f>
        <v>0.64800000000000002</v>
      </c>
      <c r="AE4691" s="110">
        <f>IF('3C-Water transport'!AI$58="no"," ",ROUND(AB4691,4))</f>
        <v>0.64800000000000002</v>
      </c>
    </row>
    <row r="4692" spans="5:31" x14ac:dyDescent="0.25">
      <c r="E4692" s="110">
        <f t="shared" si="276"/>
        <v>0.64900000000000047</v>
      </c>
      <c r="F4692" s="110">
        <f>IF('3A-Rail transport'!$AI$56="no"," ",ROUND(E4692,4))</f>
        <v>0.64900000000000002</v>
      </c>
      <c r="G4692" s="110">
        <f>IF('3A-Rail transport'!$AI$57="no"," ",ROUND(E4692,4))</f>
        <v>0.64900000000000002</v>
      </c>
      <c r="H4692" s="110"/>
      <c r="S4692" s="110">
        <f t="shared" si="277"/>
        <v>0.64900000000000047</v>
      </c>
      <c r="T4692" s="110">
        <f>IF('3B-Air transport'!AI$66="no"," ",ROUND(S4692,4))</f>
        <v>0.64900000000000002</v>
      </c>
      <c r="U4692" s="110">
        <f>IF('3B-Air transport'!AI$67="no"," ",ROUND(S4692,4))</f>
        <v>0.64900000000000002</v>
      </c>
      <c r="V4692" s="110">
        <f>IF('3B-Air transport'!AI$68="no"," ",ROUND(S4692,4))</f>
        <v>0.64900000000000002</v>
      </c>
      <c r="W4692" s="110"/>
      <c r="AB4692" s="110">
        <f t="shared" si="278"/>
        <v>0.64900000000000047</v>
      </c>
      <c r="AC4692" s="110">
        <f>IF('3C-Water transport'!AI$56="no"," ",ROUND(AB4692,4))</f>
        <v>0.64900000000000002</v>
      </c>
      <c r="AD4692" s="110">
        <f>IF('3C-Water transport'!AI$57="no"," ",ROUND(AB4692,4))</f>
        <v>0.64900000000000002</v>
      </c>
      <c r="AE4692" s="110">
        <f>IF('3C-Water transport'!AI$58="no"," ",ROUND(AB4692,4))</f>
        <v>0.64900000000000002</v>
      </c>
    </row>
    <row r="4693" spans="5:31" x14ac:dyDescent="0.25">
      <c r="E4693" s="110">
        <f t="shared" si="276"/>
        <v>0.65000000000000047</v>
      </c>
      <c r="F4693" s="110">
        <f>IF('3A-Rail transport'!$AI$56="no"," ",ROUND(E4693,4))</f>
        <v>0.65</v>
      </c>
      <c r="G4693" s="110">
        <f>IF('3A-Rail transport'!$AI$57="no"," ",ROUND(E4693,4))</f>
        <v>0.65</v>
      </c>
      <c r="H4693" s="110"/>
      <c r="S4693" s="110">
        <f t="shared" si="277"/>
        <v>0.65000000000000047</v>
      </c>
      <c r="T4693" s="110">
        <f>IF('3B-Air transport'!AI$66="no"," ",ROUND(S4693,4))</f>
        <v>0.65</v>
      </c>
      <c r="U4693" s="110">
        <f>IF('3B-Air transport'!AI$67="no"," ",ROUND(S4693,4))</f>
        <v>0.65</v>
      </c>
      <c r="V4693" s="110">
        <f>IF('3B-Air transport'!AI$68="no"," ",ROUND(S4693,4))</f>
        <v>0.65</v>
      </c>
      <c r="W4693" s="110"/>
      <c r="AB4693" s="110">
        <f t="shared" si="278"/>
        <v>0.65000000000000047</v>
      </c>
      <c r="AC4693" s="110">
        <f>IF('3C-Water transport'!AI$56="no"," ",ROUND(AB4693,4))</f>
        <v>0.65</v>
      </c>
      <c r="AD4693" s="110">
        <f>IF('3C-Water transport'!AI$57="no"," ",ROUND(AB4693,4))</f>
        <v>0.65</v>
      </c>
      <c r="AE4693" s="110">
        <f>IF('3C-Water transport'!AI$58="no"," ",ROUND(AB4693,4))</f>
        <v>0.65</v>
      </c>
    </row>
    <row r="4694" spans="5:31" x14ac:dyDescent="0.25">
      <c r="E4694" s="110">
        <f t="shared" si="276"/>
        <v>0.65100000000000047</v>
      </c>
      <c r="F4694" s="110">
        <f>IF('3A-Rail transport'!$AI$56="no"," ",ROUND(E4694,4))</f>
        <v>0.65100000000000002</v>
      </c>
      <c r="G4694" s="110">
        <f>IF('3A-Rail transport'!$AI$57="no"," ",ROUND(E4694,4))</f>
        <v>0.65100000000000002</v>
      </c>
      <c r="H4694" s="110"/>
      <c r="S4694" s="110">
        <f t="shared" si="277"/>
        <v>0.65100000000000047</v>
      </c>
      <c r="T4694" s="110">
        <f>IF('3B-Air transport'!AI$66="no"," ",ROUND(S4694,4))</f>
        <v>0.65100000000000002</v>
      </c>
      <c r="U4694" s="110">
        <f>IF('3B-Air transport'!AI$67="no"," ",ROUND(S4694,4))</f>
        <v>0.65100000000000002</v>
      </c>
      <c r="V4694" s="110">
        <f>IF('3B-Air transport'!AI$68="no"," ",ROUND(S4694,4))</f>
        <v>0.65100000000000002</v>
      </c>
      <c r="W4694" s="110"/>
      <c r="AB4694" s="110">
        <f t="shared" si="278"/>
        <v>0.65100000000000047</v>
      </c>
      <c r="AC4694" s="110">
        <f>IF('3C-Water transport'!AI$56="no"," ",ROUND(AB4694,4))</f>
        <v>0.65100000000000002</v>
      </c>
      <c r="AD4694" s="110">
        <f>IF('3C-Water transport'!AI$57="no"," ",ROUND(AB4694,4))</f>
        <v>0.65100000000000002</v>
      </c>
      <c r="AE4694" s="110">
        <f>IF('3C-Water transport'!AI$58="no"," ",ROUND(AB4694,4))</f>
        <v>0.65100000000000002</v>
      </c>
    </row>
    <row r="4695" spans="5:31" x14ac:dyDescent="0.25">
      <c r="E4695" s="110">
        <f t="shared" si="276"/>
        <v>0.65200000000000047</v>
      </c>
      <c r="F4695" s="110">
        <f>IF('3A-Rail transport'!$AI$56="no"," ",ROUND(E4695,4))</f>
        <v>0.65200000000000002</v>
      </c>
      <c r="G4695" s="110">
        <f>IF('3A-Rail transport'!$AI$57="no"," ",ROUND(E4695,4))</f>
        <v>0.65200000000000002</v>
      </c>
      <c r="H4695" s="110"/>
      <c r="S4695" s="110">
        <f t="shared" si="277"/>
        <v>0.65200000000000047</v>
      </c>
      <c r="T4695" s="110">
        <f>IF('3B-Air transport'!AI$66="no"," ",ROUND(S4695,4))</f>
        <v>0.65200000000000002</v>
      </c>
      <c r="U4695" s="110">
        <f>IF('3B-Air transport'!AI$67="no"," ",ROUND(S4695,4))</f>
        <v>0.65200000000000002</v>
      </c>
      <c r="V4695" s="110">
        <f>IF('3B-Air transport'!AI$68="no"," ",ROUND(S4695,4))</f>
        <v>0.65200000000000002</v>
      </c>
      <c r="W4695" s="110"/>
      <c r="AB4695" s="110">
        <f t="shared" si="278"/>
        <v>0.65200000000000047</v>
      </c>
      <c r="AC4695" s="110">
        <f>IF('3C-Water transport'!AI$56="no"," ",ROUND(AB4695,4))</f>
        <v>0.65200000000000002</v>
      </c>
      <c r="AD4695" s="110">
        <f>IF('3C-Water transport'!AI$57="no"," ",ROUND(AB4695,4))</f>
        <v>0.65200000000000002</v>
      </c>
      <c r="AE4695" s="110">
        <f>IF('3C-Water transport'!AI$58="no"," ",ROUND(AB4695,4))</f>
        <v>0.65200000000000002</v>
      </c>
    </row>
    <row r="4696" spans="5:31" x14ac:dyDescent="0.25">
      <c r="E4696" s="110">
        <f t="shared" si="276"/>
        <v>0.65300000000000047</v>
      </c>
      <c r="F4696" s="110">
        <f>IF('3A-Rail transport'!$AI$56="no"," ",ROUND(E4696,4))</f>
        <v>0.65300000000000002</v>
      </c>
      <c r="G4696" s="110">
        <f>IF('3A-Rail transport'!$AI$57="no"," ",ROUND(E4696,4))</f>
        <v>0.65300000000000002</v>
      </c>
      <c r="H4696" s="110"/>
      <c r="S4696" s="110">
        <f t="shared" si="277"/>
        <v>0.65300000000000047</v>
      </c>
      <c r="T4696" s="110">
        <f>IF('3B-Air transport'!AI$66="no"," ",ROUND(S4696,4))</f>
        <v>0.65300000000000002</v>
      </c>
      <c r="U4696" s="110">
        <f>IF('3B-Air transport'!AI$67="no"," ",ROUND(S4696,4))</f>
        <v>0.65300000000000002</v>
      </c>
      <c r="V4696" s="110">
        <f>IF('3B-Air transport'!AI$68="no"," ",ROUND(S4696,4))</f>
        <v>0.65300000000000002</v>
      </c>
      <c r="W4696" s="110"/>
      <c r="AB4696" s="110">
        <f t="shared" si="278"/>
        <v>0.65300000000000047</v>
      </c>
      <c r="AC4696" s="110">
        <f>IF('3C-Water transport'!AI$56="no"," ",ROUND(AB4696,4))</f>
        <v>0.65300000000000002</v>
      </c>
      <c r="AD4696" s="110">
        <f>IF('3C-Water transport'!AI$57="no"," ",ROUND(AB4696,4))</f>
        <v>0.65300000000000002</v>
      </c>
      <c r="AE4696" s="110">
        <f>IF('3C-Water transport'!AI$58="no"," ",ROUND(AB4696,4))</f>
        <v>0.65300000000000002</v>
      </c>
    </row>
    <row r="4697" spans="5:31" x14ac:dyDescent="0.25">
      <c r="E4697" s="110">
        <f t="shared" si="276"/>
        <v>0.65400000000000047</v>
      </c>
      <c r="F4697" s="110">
        <f>IF('3A-Rail transport'!$AI$56="no"," ",ROUND(E4697,4))</f>
        <v>0.65400000000000003</v>
      </c>
      <c r="G4697" s="110">
        <f>IF('3A-Rail transport'!$AI$57="no"," ",ROUND(E4697,4))</f>
        <v>0.65400000000000003</v>
      </c>
      <c r="H4697" s="110"/>
      <c r="S4697" s="110">
        <f t="shared" si="277"/>
        <v>0.65400000000000047</v>
      </c>
      <c r="T4697" s="110">
        <f>IF('3B-Air transport'!AI$66="no"," ",ROUND(S4697,4))</f>
        <v>0.65400000000000003</v>
      </c>
      <c r="U4697" s="110">
        <f>IF('3B-Air transport'!AI$67="no"," ",ROUND(S4697,4))</f>
        <v>0.65400000000000003</v>
      </c>
      <c r="V4697" s="110">
        <f>IF('3B-Air transport'!AI$68="no"," ",ROUND(S4697,4))</f>
        <v>0.65400000000000003</v>
      </c>
      <c r="W4697" s="110"/>
      <c r="AB4697" s="110">
        <f t="shared" si="278"/>
        <v>0.65400000000000047</v>
      </c>
      <c r="AC4697" s="110">
        <f>IF('3C-Water transport'!AI$56="no"," ",ROUND(AB4697,4))</f>
        <v>0.65400000000000003</v>
      </c>
      <c r="AD4697" s="110">
        <f>IF('3C-Water transport'!AI$57="no"," ",ROUND(AB4697,4))</f>
        <v>0.65400000000000003</v>
      </c>
      <c r="AE4697" s="110">
        <f>IF('3C-Water transport'!AI$58="no"," ",ROUND(AB4697,4))</f>
        <v>0.65400000000000003</v>
      </c>
    </row>
    <row r="4698" spans="5:31" x14ac:dyDescent="0.25">
      <c r="E4698" s="110">
        <f t="shared" si="276"/>
        <v>0.65500000000000047</v>
      </c>
      <c r="F4698" s="110">
        <f>IF('3A-Rail transport'!$AI$56="no"," ",ROUND(E4698,4))</f>
        <v>0.65500000000000003</v>
      </c>
      <c r="G4698" s="110">
        <f>IF('3A-Rail transport'!$AI$57="no"," ",ROUND(E4698,4))</f>
        <v>0.65500000000000003</v>
      </c>
      <c r="H4698" s="110"/>
      <c r="S4698" s="110">
        <f t="shared" si="277"/>
        <v>0.65500000000000047</v>
      </c>
      <c r="T4698" s="110">
        <f>IF('3B-Air transport'!AI$66="no"," ",ROUND(S4698,4))</f>
        <v>0.65500000000000003</v>
      </c>
      <c r="U4698" s="110">
        <f>IF('3B-Air transport'!AI$67="no"," ",ROUND(S4698,4))</f>
        <v>0.65500000000000003</v>
      </c>
      <c r="V4698" s="110">
        <f>IF('3B-Air transport'!AI$68="no"," ",ROUND(S4698,4))</f>
        <v>0.65500000000000003</v>
      </c>
      <c r="W4698" s="110"/>
      <c r="AB4698" s="110">
        <f t="shared" si="278"/>
        <v>0.65500000000000047</v>
      </c>
      <c r="AC4698" s="110">
        <f>IF('3C-Water transport'!AI$56="no"," ",ROUND(AB4698,4))</f>
        <v>0.65500000000000003</v>
      </c>
      <c r="AD4698" s="110">
        <f>IF('3C-Water transport'!AI$57="no"," ",ROUND(AB4698,4))</f>
        <v>0.65500000000000003</v>
      </c>
      <c r="AE4698" s="110">
        <f>IF('3C-Water transport'!AI$58="no"," ",ROUND(AB4698,4))</f>
        <v>0.65500000000000003</v>
      </c>
    </row>
    <row r="4699" spans="5:31" x14ac:dyDescent="0.25">
      <c r="E4699" s="110">
        <f t="shared" si="276"/>
        <v>0.65600000000000047</v>
      </c>
      <c r="F4699" s="110">
        <f>IF('3A-Rail transport'!$AI$56="no"," ",ROUND(E4699,4))</f>
        <v>0.65600000000000003</v>
      </c>
      <c r="G4699" s="110">
        <f>IF('3A-Rail transport'!$AI$57="no"," ",ROUND(E4699,4))</f>
        <v>0.65600000000000003</v>
      </c>
      <c r="H4699" s="110"/>
      <c r="S4699" s="110">
        <f t="shared" si="277"/>
        <v>0.65600000000000047</v>
      </c>
      <c r="T4699" s="110">
        <f>IF('3B-Air transport'!AI$66="no"," ",ROUND(S4699,4))</f>
        <v>0.65600000000000003</v>
      </c>
      <c r="U4699" s="110">
        <f>IF('3B-Air transport'!AI$67="no"," ",ROUND(S4699,4))</f>
        <v>0.65600000000000003</v>
      </c>
      <c r="V4699" s="110">
        <f>IF('3B-Air transport'!AI$68="no"," ",ROUND(S4699,4))</f>
        <v>0.65600000000000003</v>
      </c>
      <c r="W4699" s="110"/>
      <c r="AB4699" s="110">
        <f t="shared" si="278"/>
        <v>0.65600000000000047</v>
      </c>
      <c r="AC4699" s="110">
        <f>IF('3C-Water transport'!AI$56="no"," ",ROUND(AB4699,4))</f>
        <v>0.65600000000000003</v>
      </c>
      <c r="AD4699" s="110">
        <f>IF('3C-Water transport'!AI$57="no"," ",ROUND(AB4699,4))</f>
        <v>0.65600000000000003</v>
      </c>
      <c r="AE4699" s="110">
        <f>IF('3C-Water transport'!AI$58="no"," ",ROUND(AB4699,4))</f>
        <v>0.65600000000000003</v>
      </c>
    </row>
    <row r="4700" spans="5:31" x14ac:dyDescent="0.25">
      <c r="E4700" s="110">
        <f t="shared" si="276"/>
        <v>0.65700000000000047</v>
      </c>
      <c r="F4700" s="110">
        <f>IF('3A-Rail transport'!$AI$56="no"," ",ROUND(E4700,4))</f>
        <v>0.65700000000000003</v>
      </c>
      <c r="G4700" s="110">
        <f>IF('3A-Rail transport'!$AI$57="no"," ",ROUND(E4700,4))</f>
        <v>0.65700000000000003</v>
      </c>
      <c r="H4700" s="110"/>
      <c r="S4700" s="110">
        <f t="shared" si="277"/>
        <v>0.65700000000000047</v>
      </c>
      <c r="T4700" s="110">
        <f>IF('3B-Air transport'!AI$66="no"," ",ROUND(S4700,4))</f>
        <v>0.65700000000000003</v>
      </c>
      <c r="U4700" s="110">
        <f>IF('3B-Air transport'!AI$67="no"," ",ROUND(S4700,4))</f>
        <v>0.65700000000000003</v>
      </c>
      <c r="V4700" s="110">
        <f>IF('3B-Air transport'!AI$68="no"," ",ROUND(S4700,4))</f>
        <v>0.65700000000000003</v>
      </c>
      <c r="W4700" s="110"/>
      <c r="AB4700" s="110">
        <f t="shared" si="278"/>
        <v>0.65700000000000047</v>
      </c>
      <c r="AC4700" s="110">
        <f>IF('3C-Water transport'!AI$56="no"," ",ROUND(AB4700,4))</f>
        <v>0.65700000000000003</v>
      </c>
      <c r="AD4700" s="110">
        <f>IF('3C-Water transport'!AI$57="no"," ",ROUND(AB4700,4))</f>
        <v>0.65700000000000003</v>
      </c>
      <c r="AE4700" s="110">
        <f>IF('3C-Water transport'!AI$58="no"," ",ROUND(AB4700,4))</f>
        <v>0.65700000000000003</v>
      </c>
    </row>
    <row r="4701" spans="5:31" x14ac:dyDescent="0.25">
      <c r="E4701" s="110">
        <f t="shared" si="276"/>
        <v>0.65800000000000047</v>
      </c>
      <c r="F4701" s="110">
        <f>IF('3A-Rail transport'!$AI$56="no"," ",ROUND(E4701,4))</f>
        <v>0.65800000000000003</v>
      </c>
      <c r="G4701" s="110">
        <f>IF('3A-Rail transport'!$AI$57="no"," ",ROUND(E4701,4))</f>
        <v>0.65800000000000003</v>
      </c>
      <c r="H4701" s="110"/>
      <c r="S4701" s="110">
        <f t="shared" si="277"/>
        <v>0.65800000000000047</v>
      </c>
      <c r="T4701" s="110">
        <f>IF('3B-Air transport'!AI$66="no"," ",ROUND(S4701,4))</f>
        <v>0.65800000000000003</v>
      </c>
      <c r="U4701" s="110">
        <f>IF('3B-Air transport'!AI$67="no"," ",ROUND(S4701,4))</f>
        <v>0.65800000000000003</v>
      </c>
      <c r="V4701" s="110">
        <f>IF('3B-Air transport'!AI$68="no"," ",ROUND(S4701,4))</f>
        <v>0.65800000000000003</v>
      </c>
      <c r="W4701" s="110"/>
      <c r="AB4701" s="110">
        <f t="shared" si="278"/>
        <v>0.65800000000000047</v>
      </c>
      <c r="AC4701" s="110">
        <f>IF('3C-Water transport'!AI$56="no"," ",ROUND(AB4701,4))</f>
        <v>0.65800000000000003</v>
      </c>
      <c r="AD4701" s="110">
        <f>IF('3C-Water transport'!AI$57="no"," ",ROUND(AB4701,4))</f>
        <v>0.65800000000000003</v>
      </c>
      <c r="AE4701" s="110">
        <f>IF('3C-Water transport'!AI$58="no"," ",ROUND(AB4701,4))</f>
        <v>0.65800000000000003</v>
      </c>
    </row>
    <row r="4702" spans="5:31" x14ac:dyDescent="0.25">
      <c r="E4702" s="110">
        <f t="shared" si="276"/>
        <v>0.65900000000000047</v>
      </c>
      <c r="F4702" s="110">
        <f>IF('3A-Rail transport'!$AI$56="no"," ",ROUND(E4702,4))</f>
        <v>0.65900000000000003</v>
      </c>
      <c r="G4702" s="110">
        <f>IF('3A-Rail transport'!$AI$57="no"," ",ROUND(E4702,4))</f>
        <v>0.65900000000000003</v>
      </c>
      <c r="H4702" s="110"/>
      <c r="S4702" s="110">
        <f t="shared" si="277"/>
        <v>0.65900000000000047</v>
      </c>
      <c r="T4702" s="110">
        <f>IF('3B-Air transport'!AI$66="no"," ",ROUND(S4702,4))</f>
        <v>0.65900000000000003</v>
      </c>
      <c r="U4702" s="110">
        <f>IF('3B-Air transport'!AI$67="no"," ",ROUND(S4702,4))</f>
        <v>0.65900000000000003</v>
      </c>
      <c r="V4702" s="110">
        <f>IF('3B-Air transport'!AI$68="no"," ",ROUND(S4702,4))</f>
        <v>0.65900000000000003</v>
      </c>
      <c r="W4702" s="110"/>
      <c r="AB4702" s="110">
        <f t="shared" si="278"/>
        <v>0.65900000000000047</v>
      </c>
      <c r="AC4702" s="110">
        <f>IF('3C-Water transport'!AI$56="no"," ",ROUND(AB4702,4))</f>
        <v>0.65900000000000003</v>
      </c>
      <c r="AD4702" s="110">
        <f>IF('3C-Water transport'!AI$57="no"," ",ROUND(AB4702,4))</f>
        <v>0.65900000000000003</v>
      </c>
      <c r="AE4702" s="110">
        <f>IF('3C-Water transport'!AI$58="no"," ",ROUND(AB4702,4))</f>
        <v>0.65900000000000003</v>
      </c>
    </row>
    <row r="4703" spans="5:31" x14ac:dyDescent="0.25">
      <c r="E4703" s="110">
        <f t="shared" si="276"/>
        <v>0.66000000000000048</v>
      </c>
      <c r="F4703" s="110">
        <f>IF('3A-Rail transport'!$AI$56="no"," ",ROUND(E4703,4))</f>
        <v>0.66</v>
      </c>
      <c r="G4703" s="110">
        <f>IF('3A-Rail transport'!$AI$57="no"," ",ROUND(E4703,4))</f>
        <v>0.66</v>
      </c>
      <c r="H4703" s="110"/>
      <c r="S4703" s="110">
        <f t="shared" si="277"/>
        <v>0.66000000000000048</v>
      </c>
      <c r="T4703" s="110">
        <f>IF('3B-Air transport'!AI$66="no"," ",ROUND(S4703,4))</f>
        <v>0.66</v>
      </c>
      <c r="U4703" s="110">
        <f>IF('3B-Air transport'!AI$67="no"," ",ROUND(S4703,4))</f>
        <v>0.66</v>
      </c>
      <c r="V4703" s="110">
        <f>IF('3B-Air transport'!AI$68="no"," ",ROUND(S4703,4))</f>
        <v>0.66</v>
      </c>
      <c r="W4703" s="110"/>
      <c r="AB4703" s="110">
        <f t="shared" si="278"/>
        <v>0.66000000000000048</v>
      </c>
      <c r="AC4703" s="110">
        <f>IF('3C-Water transport'!AI$56="no"," ",ROUND(AB4703,4))</f>
        <v>0.66</v>
      </c>
      <c r="AD4703" s="110">
        <f>IF('3C-Water transport'!AI$57="no"," ",ROUND(AB4703,4))</f>
        <v>0.66</v>
      </c>
      <c r="AE4703" s="110">
        <f>IF('3C-Water transport'!AI$58="no"," ",ROUND(AB4703,4))</f>
        <v>0.66</v>
      </c>
    </row>
    <row r="4704" spans="5:31" x14ac:dyDescent="0.25">
      <c r="E4704" s="110">
        <f t="shared" si="276"/>
        <v>0.66100000000000048</v>
      </c>
      <c r="F4704" s="110">
        <f>IF('3A-Rail transport'!$AI$56="no"," ",ROUND(E4704,4))</f>
        <v>0.66100000000000003</v>
      </c>
      <c r="G4704" s="110">
        <f>IF('3A-Rail transport'!$AI$57="no"," ",ROUND(E4704,4))</f>
        <v>0.66100000000000003</v>
      </c>
      <c r="H4704" s="110"/>
      <c r="S4704" s="110">
        <f t="shared" si="277"/>
        <v>0.66100000000000048</v>
      </c>
      <c r="T4704" s="110">
        <f>IF('3B-Air transport'!AI$66="no"," ",ROUND(S4704,4))</f>
        <v>0.66100000000000003</v>
      </c>
      <c r="U4704" s="110">
        <f>IF('3B-Air transport'!AI$67="no"," ",ROUND(S4704,4))</f>
        <v>0.66100000000000003</v>
      </c>
      <c r="V4704" s="110">
        <f>IF('3B-Air transport'!AI$68="no"," ",ROUND(S4704,4))</f>
        <v>0.66100000000000003</v>
      </c>
      <c r="W4704" s="110"/>
      <c r="AB4704" s="110">
        <f t="shared" si="278"/>
        <v>0.66100000000000048</v>
      </c>
      <c r="AC4704" s="110">
        <f>IF('3C-Water transport'!AI$56="no"," ",ROUND(AB4704,4))</f>
        <v>0.66100000000000003</v>
      </c>
      <c r="AD4704" s="110">
        <f>IF('3C-Water transport'!AI$57="no"," ",ROUND(AB4704,4))</f>
        <v>0.66100000000000003</v>
      </c>
      <c r="AE4704" s="110">
        <f>IF('3C-Water transport'!AI$58="no"," ",ROUND(AB4704,4))</f>
        <v>0.66100000000000003</v>
      </c>
    </row>
    <row r="4705" spans="5:31" x14ac:dyDescent="0.25">
      <c r="E4705" s="110">
        <f t="shared" si="276"/>
        <v>0.66200000000000048</v>
      </c>
      <c r="F4705" s="110">
        <f>IF('3A-Rail transport'!$AI$56="no"," ",ROUND(E4705,4))</f>
        <v>0.66200000000000003</v>
      </c>
      <c r="G4705" s="110">
        <f>IF('3A-Rail transport'!$AI$57="no"," ",ROUND(E4705,4))</f>
        <v>0.66200000000000003</v>
      </c>
      <c r="H4705" s="110"/>
      <c r="S4705" s="110">
        <f t="shared" si="277"/>
        <v>0.66200000000000048</v>
      </c>
      <c r="T4705" s="110">
        <f>IF('3B-Air transport'!AI$66="no"," ",ROUND(S4705,4))</f>
        <v>0.66200000000000003</v>
      </c>
      <c r="U4705" s="110">
        <f>IF('3B-Air transport'!AI$67="no"," ",ROUND(S4705,4))</f>
        <v>0.66200000000000003</v>
      </c>
      <c r="V4705" s="110">
        <f>IF('3B-Air transport'!AI$68="no"," ",ROUND(S4705,4))</f>
        <v>0.66200000000000003</v>
      </c>
      <c r="W4705" s="110"/>
      <c r="AB4705" s="110">
        <f t="shared" si="278"/>
        <v>0.66200000000000048</v>
      </c>
      <c r="AC4705" s="110">
        <f>IF('3C-Water transport'!AI$56="no"," ",ROUND(AB4705,4))</f>
        <v>0.66200000000000003</v>
      </c>
      <c r="AD4705" s="110">
        <f>IF('3C-Water transport'!AI$57="no"," ",ROUND(AB4705,4))</f>
        <v>0.66200000000000003</v>
      </c>
      <c r="AE4705" s="110">
        <f>IF('3C-Water transport'!AI$58="no"," ",ROUND(AB4705,4))</f>
        <v>0.66200000000000003</v>
      </c>
    </row>
    <row r="4706" spans="5:31" x14ac:dyDescent="0.25">
      <c r="E4706" s="110">
        <f t="shared" si="276"/>
        <v>0.66300000000000048</v>
      </c>
      <c r="F4706" s="110">
        <f>IF('3A-Rail transport'!$AI$56="no"," ",ROUND(E4706,4))</f>
        <v>0.66300000000000003</v>
      </c>
      <c r="G4706" s="110">
        <f>IF('3A-Rail transport'!$AI$57="no"," ",ROUND(E4706,4))</f>
        <v>0.66300000000000003</v>
      </c>
      <c r="H4706" s="110"/>
      <c r="S4706" s="110">
        <f t="shared" si="277"/>
        <v>0.66300000000000048</v>
      </c>
      <c r="T4706" s="110">
        <f>IF('3B-Air transport'!AI$66="no"," ",ROUND(S4706,4))</f>
        <v>0.66300000000000003</v>
      </c>
      <c r="U4706" s="110">
        <f>IF('3B-Air transport'!AI$67="no"," ",ROUND(S4706,4))</f>
        <v>0.66300000000000003</v>
      </c>
      <c r="V4706" s="110">
        <f>IF('3B-Air transport'!AI$68="no"," ",ROUND(S4706,4))</f>
        <v>0.66300000000000003</v>
      </c>
      <c r="W4706" s="110"/>
      <c r="AB4706" s="110">
        <f t="shared" si="278"/>
        <v>0.66300000000000048</v>
      </c>
      <c r="AC4706" s="110">
        <f>IF('3C-Water transport'!AI$56="no"," ",ROUND(AB4706,4))</f>
        <v>0.66300000000000003</v>
      </c>
      <c r="AD4706" s="110">
        <f>IF('3C-Water transport'!AI$57="no"," ",ROUND(AB4706,4))</f>
        <v>0.66300000000000003</v>
      </c>
      <c r="AE4706" s="110">
        <f>IF('3C-Water transport'!AI$58="no"," ",ROUND(AB4706,4))</f>
        <v>0.66300000000000003</v>
      </c>
    </row>
    <row r="4707" spans="5:31" x14ac:dyDescent="0.25">
      <c r="E4707" s="110">
        <f t="shared" si="276"/>
        <v>0.66400000000000048</v>
      </c>
      <c r="F4707" s="110">
        <f>IF('3A-Rail transport'!$AI$56="no"," ",ROUND(E4707,4))</f>
        <v>0.66400000000000003</v>
      </c>
      <c r="G4707" s="110">
        <f>IF('3A-Rail transport'!$AI$57="no"," ",ROUND(E4707,4))</f>
        <v>0.66400000000000003</v>
      </c>
      <c r="H4707" s="110"/>
      <c r="S4707" s="110">
        <f t="shared" si="277"/>
        <v>0.66400000000000048</v>
      </c>
      <c r="T4707" s="110">
        <f>IF('3B-Air transport'!AI$66="no"," ",ROUND(S4707,4))</f>
        <v>0.66400000000000003</v>
      </c>
      <c r="U4707" s="110">
        <f>IF('3B-Air transport'!AI$67="no"," ",ROUND(S4707,4))</f>
        <v>0.66400000000000003</v>
      </c>
      <c r="V4707" s="110">
        <f>IF('3B-Air transport'!AI$68="no"," ",ROUND(S4707,4))</f>
        <v>0.66400000000000003</v>
      </c>
      <c r="W4707" s="110"/>
      <c r="AB4707" s="110">
        <f t="shared" si="278"/>
        <v>0.66400000000000048</v>
      </c>
      <c r="AC4707" s="110">
        <f>IF('3C-Water transport'!AI$56="no"," ",ROUND(AB4707,4))</f>
        <v>0.66400000000000003</v>
      </c>
      <c r="AD4707" s="110">
        <f>IF('3C-Water transport'!AI$57="no"," ",ROUND(AB4707,4))</f>
        <v>0.66400000000000003</v>
      </c>
      <c r="AE4707" s="110">
        <f>IF('3C-Water transport'!AI$58="no"," ",ROUND(AB4707,4))</f>
        <v>0.66400000000000003</v>
      </c>
    </row>
    <row r="4708" spans="5:31" x14ac:dyDescent="0.25">
      <c r="E4708" s="110">
        <f t="shared" si="276"/>
        <v>0.66500000000000048</v>
      </c>
      <c r="F4708" s="110">
        <f>IF('3A-Rail transport'!$AI$56="no"," ",ROUND(E4708,4))</f>
        <v>0.66500000000000004</v>
      </c>
      <c r="G4708" s="110">
        <f>IF('3A-Rail transport'!$AI$57="no"," ",ROUND(E4708,4))</f>
        <v>0.66500000000000004</v>
      </c>
      <c r="H4708" s="110"/>
      <c r="S4708" s="110">
        <f t="shared" si="277"/>
        <v>0.66500000000000048</v>
      </c>
      <c r="T4708" s="110">
        <f>IF('3B-Air transport'!AI$66="no"," ",ROUND(S4708,4))</f>
        <v>0.66500000000000004</v>
      </c>
      <c r="U4708" s="110">
        <f>IF('3B-Air transport'!AI$67="no"," ",ROUND(S4708,4))</f>
        <v>0.66500000000000004</v>
      </c>
      <c r="V4708" s="110">
        <f>IF('3B-Air transport'!AI$68="no"," ",ROUND(S4708,4))</f>
        <v>0.66500000000000004</v>
      </c>
      <c r="W4708" s="110"/>
      <c r="AB4708" s="110">
        <f t="shared" si="278"/>
        <v>0.66500000000000048</v>
      </c>
      <c r="AC4708" s="110">
        <f>IF('3C-Water transport'!AI$56="no"," ",ROUND(AB4708,4))</f>
        <v>0.66500000000000004</v>
      </c>
      <c r="AD4708" s="110">
        <f>IF('3C-Water transport'!AI$57="no"," ",ROUND(AB4708,4))</f>
        <v>0.66500000000000004</v>
      </c>
      <c r="AE4708" s="110">
        <f>IF('3C-Water transport'!AI$58="no"," ",ROUND(AB4708,4))</f>
        <v>0.66500000000000004</v>
      </c>
    </row>
    <row r="4709" spans="5:31" x14ac:dyDescent="0.25">
      <c r="E4709" s="110">
        <f t="shared" si="276"/>
        <v>0.66600000000000048</v>
      </c>
      <c r="F4709" s="110">
        <f>IF('3A-Rail transport'!$AI$56="no"," ",ROUND(E4709,4))</f>
        <v>0.66600000000000004</v>
      </c>
      <c r="G4709" s="110">
        <f>IF('3A-Rail transport'!$AI$57="no"," ",ROUND(E4709,4))</f>
        <v>0.66600000000000004</v>
      </c>
      <c r="H4709" s="110"/>
      <c r="S4709" s="110">
        <f t="shared" si="277"/>
        <v>0.66600000000000048</v>
      </c>
      <c r="T4709" s="110">
        <f>IF('3B-Air transport'!AI$66="no"," ",ROUND(S4709,4))</f>
        <v>0.66600000000000004</v>
      </c>
      <c r="U4709" s="110">
        <f>IF('3B-Air transport'!AI$67="no"," ",ROUND(S4709,4))</f>
        <v>0.66600000000000004</v>
      </c>
      <c r="V4709" s="110">
        <f>IF('3B-Air transport'!AI$68="no"," ",ROUND(S4709,4))</f>
        <v>0.66600000000000004</v>
      </c>
      <c r="W4709" s="110"/>
      <c r="AB4709" s="110">
        <f t="shared" si="278"/>
        <v>0.66600000000000048</v>
      </c>
      <c r="AC4709" s="110">
        <f>IF('3C-Water transport'!AI$56="no"," ",ROUND(AB4709,4))</f>
        <v>0.66600000000000004</v>
      </c>
      <c r="AD4709" s="110">
        <f>IF('3C-Water transport'!AI$57="no"," ",ROUND(AB4709,4))</f>
        <v>0.66600000000000004</v>
      </c>
      <c r="AE4709" s="110">
        <f>IF('3C-Water transport'!AI$58="no"," ",ROUND(AB4709,4))</f>
        <v>0.66600000000000004</v>
      </c>
    </row>
    <row r="4710" spans="5:31" x14ac:dyDescent="0.25">
      <c r="E4710" s="110">
        <f t="shared" si="276"/>
        <v>0.66700000000000048</v>
      </c>
      <c r="F4710" s="110">
        <f>IF('3A-Rail transport'!$AI$56="no"," ",ROUND(E4710,4))</f>
        <v>0.66700000000000004</v>
      </c>
      <c r="G4710" s="110">
        <f>IF('3A-Rail transport'!$AI$57="no"," ",ROUND(E4710,4))</f>
        <v>0.66700000000000004</v>
      </c>
      <c r="H4710" s="110"/>
      <c r="S4710" s="110">
        <f t="shared" si="277"/>
        <v>0.66700000000000048</v>
      </c>
      <c r="T4710" s="110">
        <f>IF('3B-Air transport'!AI$66="no"," ",ROUND(S4710,4))</f>
        <v>0.66700000000000004</v>
      </c>
      <c r="U4710" s="110">
        <f>IF('3B-Air transport'!AI$67="no"," ",ROUND(S4710,4))</f>
        <v>0.66700000000000004</v>
      </c>
      <c r="V4710" s="110">
        <f>IF('3B-Air transport'!AI$68="no"," ",ROUND(S4710,4))</f>
        <v>0.66700000000000004</v>
      </c>
      <c r="W4710" s="110"/>
      <c r="AB4710" s="110">
        <f t="shared" si="278"/>
        <v>0.66700000000000048</v>
      </c>
      <c r="AC4710" s="110">
        <f>IF('3C-Water transport'!AI$56="no"," ",ROUND(AB4710,4))</f>
        <v>0.66700000000000004</v>
      </c>
      <c r="AD4710" s="110">
        <f>IF('3C-Water transport'!AI$57="no"," ",ROUND(AB4710,4))</f>
        <v>0.66700000000000004</v>
      </c>
      <c r="AE4710" s="110">
        <f>IF('3C-Water transport'!AI$58="no"," ",ROUND(AB4710,4))</f>
        <v>0.66700000000000004</v>
      </c>
    </row>
    <row r="4711" spans="5:31" x14ac:dyDescent="0.25">
      <c r="E4711" s="110">
        <f t="shared" si="276"/>
        <v>0.66800000000000048</v>
      </c>
      <c r="F4711" s="110">
        <f>IF('3A-Rail transport'!$AI$56="no"," ",ROUND(E4711,4))</f>
        <v>0.66800000000000004</v>
      </c>
      <c r="G4711" s="110">
        <f>IF('3A-Rail transport'!$AI$57="no"," ",ROUND(E4711,4))</f>
        <v>0.66800000000000004</v>
      </c>
      <c r="H4711" s="110"/>
      <c r="S4711" s="110">
        <f t="shared" si="277"/>
        <v>0.66800000000000048</v>
      </c>
      <c r="T4711" s="110">
        <f>IF('3B-Air transport'!AI$66="no"," ",ROUND(S4711,4))</f>
        <v>0.66800000000000004</v>
      </c>
      <c r="U4711" s="110">
        <f>IF('3B-Air transport'!AI$67="no"," ",ROUND(S4711,4))</f>
        <v>0.66800000000000004</v>
      </c>
      <c r="V4711" s="110">
        <f>IF('3B-Air transport'!AI$68="no"," ",ROUND(S4711,4))</f>
        <v>0.66800000000000004</v>
      </c>
      <c r="W4711" s="110"/>
      <c r="AB4711" s="110">
        <f t="shared" si="278"/>
        <v>0.66800000000000048</v>
      </c>
      <c r="AC4711" s="110">
        <f>IF('3C-Water transport'!AI$56="no"," ",ROUND(AB4711,4))</f>
        <v>0.66800000000000004</v>
      </c>
      <c r="AD4711" s="110">
        <f>IF('3C-Water transport'!AI$57="no"," ",ROUND(AB4711,4))</f>
        <v>0.66800000000000004</v>
      </c>
      <c r="AE4711" s="110">
        <f>IF('3C-Water transport'!AI$58="no"," ",ROUND(AB4711,4))</f>
        <v>0.66800000000000004</v>
      </c>
    </row>
    <row r="4712" spans="5:31" x14ac:dyDescent="0.25">
      <c r="E4712" s="110">
        <f t="shared" si="276"/>
        <v>0.66900000000000048</v>
      </c>
      <c r="F4712" s="110">
        <f>IF('3A-Rail transport'!$AI$56="no"," ",ROUND(E4712,4))</f>
        <v>0.66900000000000004</v>
      </c>
      <c r="G4712" s="110">
        <f>IF('3A-Rail transport'!$AI$57="no"," ",ROUND(E4712,4))</f>
        <v>0.66900000000000004</v>
      </c>
      <c r="H4712" s="110"/>
      <c r="S4712" s="110">
        <f t="shared" si="277"/>
        <v>0.66900000000000048</v>
      </c>
      <c r="T4712" s="110">
        <f>IF('3B-Air transport'!AI$66="no"," ",ROUND(S4712,4))</f>
        <v>0.66900000000000004</v>
      </c>
      <c r="U4712" s="110">
        <f>IF('3B-Air transport'!AI$67="no"," ",ROUND(S4712,4))</f>
        <v>0.66900000000000004</v>
      </c>
      <c r="V4712" s="110">
        <f>IF('3B-Air transport'!AI$68="no"," ",ROUND(S4712,4))</f>
        <v>0.66900000000000004</v>
      </c>
      <c r="W4712" s="110"/>
      <c r="AB4712" s="110">
        <f t="shared" si="278"/>
        <v>0.66900000000000048</v>
      </c>
      <c r="AC4712" s="110">
        <f>IF('3C-Water transport'!AI$56="no"," ",ROUND(AB4712,4))</f>
        <v>0.66900000000000004</v>
      </c>
      <c r="AD4712" s="110">
        <f>IF('3C-Water transport'!AI$57="no"," ",ROUND(AB4712,4))</f>
        <v>0.66900000000000004</v>
      </c>
      <c r="AE4712" s="110">
        <f>IF('3C-Water transport'!AI$58="no"," ",ROUND(AB4712,4))</f>
        <v>0.66900000000000004</v>
      </c>
    </row>
    <row r="4713" spans="5:31" x14ac:dyDescent="0.25">
      <c r="E4713" s="110">
        <f t="shared" si="276"/>
        <v>0.67000000000000048</v>
      </c>
      <c r="F4713" s="110">
        <f>IF('3A-Rail transport'!$AI$56="no"," ",ROUND(E4713,4))</f>
        <v>0.67</v>
      </c>
      <c r="G4713" s="110">
        <f>IF('3A-Rail transport'!$AI$57="no"," ",ROUND(E4713,4))</f>
        <v>0.67</v>
      </c>
      <c r="H4713" s="110"/>
      <c r="S4713" s="110">
        <f t="shared" si="277"/>
        <v>0.67000000000000048</v>
      </c>
      <c r="T4713" s="110">
        <f>IF('3B-Air transport'!AI$66="no"," ",ROUND(S4713,4))</f>
        <v>0.67</v>
      </c>
      <c r="U4713" s="110">
        <f>IF('3B-Air transport'!AI$67="no"," ",ROUND(S4713,4))</f>
        <v>0.67</v>
      </c>
      <c r="V4713" s="110">
        <f>IF('3B-Air transport'!AI$68="no"," ",ROUND(S4713,4))</f>
        <v>0.67</v>
      </c>
      <c r="W4713" s="110"/>
      <c r="AB4713" s="110">
        <f t="shared" si="278"/>
        <v>0.67000000000000048</v>
      </c>
      <c r="AC4713" s="110">
        <f>IF('3C-Water transport'!AI$56="no"," ",ROUND(AB4713,4))</f>
        <v>0.67</v>
      </c>
      <c r="AD4713" s="110">
        <f>IF('3C-Water transport'!AI$57="no"," ",ROUND(AB4713,4))</f>
        <v>0.67</v>
      </c>
      <c r="AE4713" s="110">
        <f>IF('3C-Water transport'!AI$58="no"," ",ROUND(AB4713,4))</f>
        <v>0.67</v>
      </c>
    </row>
    <row r="4714" spans="5:31" x14ac:dyDescent="0.25">
      <c r="E4714" s="110">
        <f t="shared" si="276"/>
        <v>0.67100000000000048</v>
      </c>
      <c r="F4714" s="110">
        <f>IF('3A-Rail transport'!$AI$56="no"," ",ROUND(E4714,4))</f>
        <v>0.67100000000000004</v>
      </c>
      <c r="G4714" s="110">
        <f>IF('3A-Rail transport'!$AI$57="no"," ",ROUND(E4714,4))</f>
        <v>0.67100000000000004</v>
      </c>
      <c r="H4714" s="110"/>
      <c r="S4714" s="110">
        <f t="shared" si="277"/>
        <v>0.67100000000000048</v>
      </c>
      <c r="T4714" s="110">
        <f>IF('3B-Air transport'!AI$66="no"," ",ROUND(S4714,4))</f>
        <v>0.67100000000000004</v>
      </c>
      <c r="U4714" s="110">
        <f>IF('3B-Air transport'!AI$67="no"," ",ROUND(S4714,4))</f>
        <v>0.67100000000000004</v>
      </c>
      <c r="V4714" s="110">
        <f>IF('3B-Air transport'!AI$68="no"," ",ROUND(S4714,4))</f>
        <v>0.67100000000000004</v>
      </c>
      <c r="W4714" s="110"/>
      <c r="AB4714" s="110">
        <f t="shared" si="278"/>
        <v>0.67100000000000048</v>
      </c>
      <c r="AC4714" s="110">
        <f>IF('3C-Water transport'!AI$56="no"," ",ROUND(AB4714,4))</f>
        <v>0.67100000000000004</v>
      </c>
      <c r="AD4714" s="110">
        <f>IF('3C-Water transport'!AI$57="no"," ",ROUND(AB4714,4))</f>
        <v>0.67100000000000004</v>
      </c>
      <c r="AE4714" s="110">
        <f>IF('3C-Water transport'!AI$58="no"," ",ROUND(AB4714,4))</f>
        <v>0.67100000000000004</v>
      </c>
    </row>
    <row r="4715" spans="5:31" x14ac:dyDescent="0.25">
      <c r="E4715" s="110">
        <f t="shared" si="276"/>
        <v>0.67200000000000049</v>
      </c>
      <c r="F4715" s="110">
        <f>IF('3A-Rail transport'!$AI$56="no"," ",ROUND(E4715,4))</f>
        <v>0.67200000000000004</v>
      </c>
      <c r="G4715" s="110">
        <f>IF('3A-Rail transport'!$AI$57="no"," ",ROUND(E4715,4))</f>
        <v>0.67200000000000004</v>
      </c>
      <c r="H4715" s="110"/>
      <c r="S4715" s="110">
        <f t="shared" si="277"/>
        <v>0.67200000000000049</v>
      </c>
      <c r="T4715" s="110">
        <f>IF('3B-Air transport'!AI$66="no"," ",ROUND(S4715,4))</f>
        <v>0.67200000000000004</v>
      </c>
      <c r="U4715" s="110">
        <f>IF('3B-Air transport'!AI$67="no"," ",ROUND(S4715,4))</f>
        <v>0.67200000000000004</v>
      </c>
      <c r="V4715" s="110">
        <f>IF('3B-Air transport'!AI$68="no"," ",ROUND(S4715,4))</f>
        <v>0.67200000000000004</v>
      </c>
      <c r="W4715" s="110"/>
      <c r="AB4715" s="110">
        <f t="shared" si="278"/>
        <v>0.67200000000000049</v>
      </c>
      <c r="AC4715" s="110">
        <f>IF('3C-Water transport'!AI$56="no"," ",ROUND(AB4715,4))</f>
        <v>0.67200000000000004</v>
      </c>
      <c r="AD4715" s="110">
        <f>IF('3C-Water transport'!AI$57="no"," ",ROUND(AB4715,4))</f>
        <v>0.67200000000000004</v>
      </c>
      <c r="AE4715" s="110">
        <f>IF('3C-Water transport'!AI$58="no"," ",ROUND(AB4715,4))</f>
        <v>0.67200000000000004</v>
      </c>
    </row>
    <row r="4716" spans="5:31" x14ac:dyDescent="0.25">
      <c r="E4716" s="110">
        <f t="shared" si="276"/>
        <v>0.67300000000000049</v>
      </c>
      <c r="F4716" s="110">
        <f>IF('3A-Rail transport'!$AI$56="no"," ",ROUND(E4716,4))</f>
        <v>0.67300000000000004</v>
      </c>
      <c r="G4716" s="110">
        <f>IF('3A-Rail transport'!$AI$57="no"," ",ROUND(E4716,4))</f>
        <v>0.67300000000000004</v>
      </c>
      <c r="H4716" s="110"/>
      <c r="S4716" s="110">
        <f t="shared" si="277"/>
        <v>0.67300000000000049</v>
      </c>
      <c r="T4716" s="110">
        <f>IF('3B-Air transport'!AI$66="no"," ",ROUND(S4716,4))</f>
        <v>0.67300000000000004</v>
      </c>
      <c r="U4716" s="110">
        <f>IF('3B-Air transport'!AI$67="no"," ",ROUND(S4716,4))</f>
        <v>0.67300000000000004</v>
      </c>
      <c r="V4716" s="110">
        <f>IF('3B-Air transport'!AI$68="no"," ",ROUND(S4716,4))</f>
        <v>0.67300000000000004</v>
      </c>
      <c r="W4716" s="110"/>
      <c r="AB4716" s="110">
        <f t="shared" si="278"/>
        <v>0.67300000000000049</v>
      </c>
      <c r="AC4716" s="110">
        <f>IF('3C-Water transport'!AI$56="no"," ",ROUND(AB4716,4))</f>
        <v>0.67300000000000004</v>
      </c>
      <c r="AD4716" s="110">
        <f>IF('3C-Water transport'!AI$57="no"," ",ROUND(AB4716,4))</f>
        <v>0.67300000000000004</v>
      </c>
      <c r="AE4716" s="110">
        <f>IF('3C-Water transport'!AI$58="no"," ",ROUND(AB4716,4))</f>
        <v>0.67300000000000004</v>
      </c>
    </row>
    <row r="4717" spans="5:31" x14ac:dyDescent="0.25">
      <c r="E4717" s="110">
        <f t="shared" si="276"/>
        <v>0.67400000000000049</v>
      </c>
      <c r="F4717" s="110">
        <f>IF('3A-Rail transport'!$AI$56="no"," ",ROUND(E4717,4))</f>
        <v>0.67400000000000004</v>
      </c>
      <c r="G4717" s="110">
        <f>IF('3A-Rail transport'!$AI$57="no"," ",ROUND(E4717,4))</f>
        <v>0.67400000000000004</v>
      </c>
      <c r="H4717" s="110"/>
      <c r="S4717" s="110">
        <f t="shared" si="277"/>
        <v>0.67400000000000049</v>
      </c>
      <c r="T4717" s="110">
        <f>IF('3B-Air transport'!AI$66="no"," ",ROUND(S4717,4))</f>
        <v>0.67400000000000004</v>
      </c>
      <c r="U4717" s="110">
        <f>IF('3B-Air transport'!AI$67="no"," ",ROUND(S4717,4))</f>
        <v>0.67400000000000004</v>
      </c>
      <c r="V4717" s="110">
        <f>IF('3B-Air transport'!AI$68="no"," ",ROUND(S4717,4))</f>
        <v>0.67400000000000004</v>
      </c>
      <c r="W4717" s="110"/>
      <c r="AB4717" s="110">
        <f t="shared" si="278"/>
        <v>0.67400000000000049</v>
      </c>
      <c r="AC4717" s="110">
        <f>IF('3C-Water transport'!AI$56="no"," ",ROUND(AB4717,4))</f>
        <v>0.67400000000000004</v>
      </c>
      <c r="AD4717" s="110">
        <f>IF('3C-Water transport'!AI$57="no"," ",ROUND(AB4717,4))</f>
        <v>0.67400000000000004</v>
      </c>
      <c r="AE4717" s="110">
        <f>IF('3C-Water transport'!AI$58="no"," ",ROUND(AB4717,4))</f>
        <v>0.67400000000000004</v>
      </c>
    </row>
    <row r="4718" spans="5:31" x14ac:dyDescent="0.25">
      <c r="E4718" s="110">
        <f t="shared" si="276"/>
        <v>0.67500000000000049</v>
      </c>
      <c r="F4718" s="110">
        <f>IF('3A-Rail transport'!$AI$56="no"," ",ROUND(E4718,4))</f>
        <v>0.67500000000000004</v>
      </c>
      <c r="G4718" s="110">
        <f>IF('3A-Rail transport'!$AI$57="no"," ",ROUND(E4718,4))</f>
        <v>0.67500000000000004</v>
      </c>
      <c r="H4718" s="110"/>
      <c r="S4718" s="110">
        <f t="shared" si="277"/>
        <v>0.67500000000000049</v>
      </c>
      <c r="T4718" s="110">
        <f>IF('3B-Air transport'!AI$66="no"," ",ROUND(S4718,4))</f>
        <v>0.67500000000000004</v>
      </c>
      <c r="U4718" s="110">
        <f>IF('3B-Air transport'!AI$67="no"," ",ROUND(S4718,4))</f>
        <v>0.67500000000000004</v>
      </c>
      <c r="V4718" s="110">
        <f>IF('3B-Air transport'!AI$68="no"," ",ROUND(S4718,4))</f>
        <v>0.67500000000000004</v>
      </c>
      <c r="W4718" s="110"/>
      <c r="AB4718" s="110">
        <f t="shared" si="278"/>
        <v>0.67500000000000049</v>
      </c>
      <c r="AC4718" s="110">
        <f>IF('3C-Water transport'!AI$56="no"," ",ROUND(AB4718,4))</f>
        <v>0.67500000000000004</v>
      </c>
      <c r="AD4718" s="110">
        <f>IF('3C-Water transport'!AI$57="no"," ",ROUND(AB4718,4))</f>
        <v>0.67500000000000004</v>
      </c>
      <c r="AE4718" s="110">
        <f>IF('3C-Water transport'!AI$58="no"," ",ROUND(AB4718,4))</f>
        <v>0.67500000000000004</v>
      </c>
    </row>
    <row r="4719" spans="5:31" x14ac:dyDescent="0.25">
      <c r="E4719" s="110">
        <f t="shared" si="276"/>
        <v>0.67600000000000049</v>
      </c>
      <c r="F4719" s="110">
        <f>IF('3A-Rail transport'!$AI$56="no"," ",ROUND(E4719,4))</f>
        <v>0.67600000000000005</v>
      </c>
      <c r="G4719" s="110">
        <f>IF('3A-Rail transport'!$AI$57="no"," ",ROUND(E4719,4))</f>
        <v>0.67600000000000005</v>
      </c>
      <c r="H4719" s="110"/>
      <c r="S4719" s="110">
        <f t="shared" si="277"/>
        <v>0.67600000000000049</v>
      </c>
      <c r="T4719" s="110">
        <f>IF('3B-Air transport'!AI$66="no"," ",ROUND(S4719,4))</f>
        <v>0.67600000000000005</v>
      </c>
      <c r="U4719" s="110">
        <f>IF('3B-Air transport'!AI$67="no"," ",ROUND(S4719,4))</f>
        <v>0.67600000000000005</v>
      </c>
      <c r="V4719" s="110">
        <f>IF('3B-Air transport'!AI$68="no"," ",ROUND(S4719,4))</f>
        <v>0.67600000000000005</v>
      </c>
      <c r="W4719" s="110"/>
      <c r="AB4719" s="110">
        <f t="shared" si="278"/>
        <v>0.67600000000000049</v>
      </c>
      <c r="AC4719" s="110">
        <f>IF('3C-Water transport'!AI$56="no"," ",ROUND(AB4719,4))</f>
        <v>0.67600000000000005</v>
      </c>
      <c r="AD4719" s="110">
        <f>IF('3C-Water transport'!AI$57="no"," ",ROUND(AB4719,4))</f>
        <v>0.67600000000000005</v>
      </c>
      <c r="AE4719" s="110">
        <f>IF('3C-Water transport'!AI$58="no"," ",ROUND(AB4719,4))</f>
        <v>0.67600000000000005</v>
      </c>
    </row>
    <row r="4720" spans="5:31" x14ac:dyDescent="0.25">
      <c r="E4720" s="110">
        <f t="shared" si="276"/>
        <v>0.67700000000000049</v>
      </c>
      <c r="F4720" s="110">
        <f>IF('3A-Rail transport'!$AI$56="no"," ",ROUND(E4720,4))</f>
        <v>0.67700000000000005</v>
      </c>
      <c r="G4720" s="110">
        <f>IF('3A-Rail transport'!$AI$57="no"," ",ROUND(E4720,4))</f>
        <v>0.67700000000000005</v>
      </c>
      <c r="H4720" s="110"/>
      <c r="S4720" s="110">
        <f t="shared" si="277"/>
        <v>0.67700000000000049</v>
      </c>
      <c r="T4720" s="110">
        <f>IF('3B-Air transport'!AI$66="no"," ",ROUND(S4720,4))</f>
        <v>0.67700000000000005</v>
      </c>
      <c r="U4720" s="110">
        <f>IF('3B-Air transport'!AI$67="no"," ",ROUND(S4720,4))</f>
        <v>0.67700000000000005</v>
      </c>
      <c r="V4720" s="110">
        <f>IF('3B-Air transport'!AI$68="no"," ",ROUND(S4720,4))</f>
        <v>0.67700000000000005</v>
      </c>
      <c r="W4720" s="110"/>
      <c r="AB4720" s="110">
        <f t="shared" si="278"/>
        <v>0.67700000000000049</v>
      </c>
      <c r="AC4720" s="110">
        <f>IF('3C-Water transport'!AI$56="no"," ",ROUND(AB4720,4))</f>
        <v>0.67700000000000005</v>
      </c>
      <c r="AD4720" s="110">
        <f>IF('3C-Water transport'!AI$57="no"," ",ROUND(AB4720,4))</f>
        <v>0.67700000000000005</v>
      </c>
      <c r="AE4720" s="110">
        <f>IF('3C-Water transport'!AI$58="no"," ",ROUND(AB4720,4))</f>
        <v>0.67700000000000005</v>
      </c>
    </row>
    <row r="4721" spans="5:31" x14ac:dyDescent="0.25">
      <c r="E4721" s="110">
        <f t="shared" si="276"/>
        <v>0.67800000000000049</v>
      </c>
      <c r="F4721" s="110">
        <f>IF('3A-Rail transport'!$AI$56="no"," ",ROUND(E4721,4))</f>
        <v>0.67800000000000005</v>
      </c>
      <c r="G4721" s="110">
        <f>IF('3A-Rail transport'!$AI$57="no"," ",ROUND(E4721,4))</f>
        <v>0.67800000000000005</v>
      </c>
      <c r="H4721" s="110"/>
      <c r="S4721" s="110">
        <f t="shared" si="277"/>
        <v>0.67800000000000049</v>
      </c>
      <c r="T4721" s="110">
        <f>IF('3B-Air transport'!AI$66="no"," ",ROUND(S4721,4))</f>
        <v>0.67800000000000005</v>
      </c>
      <c r="U4721" s="110">
        <f>IF('3B-Air transport'!AI$67="no"," ",ROUND(S4721,4))</f>
        <v>0.67800000000000005</v>
      </c>
      <c r="V4721" s="110">
        <f>IF('3B-Air transport'!AI$68="no"," ",ROUND(S4721,4))</f>
        <v>0.67800000000000005</v>
      </c>
      <c r="W4721" s="110"/>
      <c r="AB4721" s="110">
        <f t="shared" si="278"/>
        <v>0.67800000000000049</v>
      </c>
      <c r="AC4721" s="110">
        <f>IF('3C-Water transport'!AI$56="no"," ",ROUND(AB4721,4))</f>
        <v>0.67800000000000005</v>
      </c>
      <c r="AD4721" s="110">
        <f>IF('3C-Water transport'!AI$57="no"," ",ROUND(AB4721,4))</f>
        <v>0.67800000000000005</v>
      </c>
      <c r="AE4721" s="110">
        <f>IF('3C-Water transport'!AI$58="no"," ",ROUND(AB4721,4))</f>
        <v>0.67800000000000005</v>
      </c>
    </row>
    <row r="4722" spans="5:31" x14ac:dyDescent="0.25">
      <c r="E4722" s="110">
        <f t="shared" si="276"/>
        <v>0.67900000000000049</v>
      </c>
      <c r="F4722" s="110">
        <f>IF('3A-Rail transport'!$AI$56="no"," ",ROUND(E4722,4))</f>
        <v>0.67900000000000005</v>
      </c>
      <c r="G4722" s="110">
        <f>IF('3A-Rail transport'!$AI$57="no"," ",ROUND(E4722,4))</f>
        <v>0.67900000000000005</v>
      </c>
      <c r="H4722" s="110"/>
      <c r="S4722" s="110">
        <f t="shared" si="277"/>
        <v>0.67900000000000049</v>
      </c>
      <c r="T4722" s="110">
        <f>IF('3B-Air transport'!AI$66="no"," ",ROUND(S4722,4))</f>
        <v>0.67900000000000005</v>
      </c>
      <c r="U4722" s="110">
        <f>IF('3B-Air transport'!AI$67="no"," ",ROUND(S4722,4))</f>
        <v>0.67900000000000005</v>
      </c>
      <c r="V4722" s="110">
        <f>IF('3B-Air transport'!AI$68="no"," ",ROUND(S4722,4))</f>
        <v>0.67900000000000005</v>
      </c>
      <c r="W4722" s="110"/>
      <c r="AB4722" s="110">
        <f t="shared" si="278"/>
        <v>0.67900000000000049</v>
      </c>
      <c r="AC4722" s="110">
        <f>IF('3C-Water transport'!AI$56="no"," ",ROUND(AB4722,4))</f>
        <v>0.67900000000000005</v>
      </c>
      <c r="AD4722" s="110">
        <f>IF('3C-Water transport'!AI$57="no"," ",ROUND(AB4722,4))</f>
        <v>0.67900000000000005</v>
      </c>
      <c r="AE4722" s="110">
        <f>IF('3C-Water transport'!AI$58="no"," ",ROUND(AB4722,4))</f>
        <v>0.67900000000000005</v>
      </c>
    </row>
    <row r="4723" spans="5:31" x14ac:dyDescent="0.25">
      <c r="E4723" s="110">
        <f t="shared" si="276"/>
        <v>0.68000000000000049</v>
      </c>
      <c r="F4723" s="110">
        <f>IF('3A-Rail transport'!$AI$56="no"," ",ROUND(E4723,4))</f>
        <v>0.68</v>
      </c>
      <c r="G4723" s="110">
        <f>IF('3A-Rail transport'!$AI$57="no"," ",ROUND(E4723,4))</f>
        <v>0.68</v>
      </c>
      <c r="H4723" s="110"/>
      <c r="S4723" s="110">
        <f t="shared" si="277"/>
        <v>0.68000000000000049</v>
      </c>
      <c r="T4723" s="110">
        <f>IF('3B-Air transport'!AI$66="no"," ",ROUND(S4723,4))</f>
        <v>0.68</v>
      </c>
      <c r="U4723" s="110">
        <f>IF('3B-Air transport'!AI$67="no"," ",ROUND(S4723,4))</f>
        <v>0.68</v>
      </c>
      <c r="V4723" s="110">
        <f>IF('3B-Air transport'!AI$68="no"," ",ROUND(S4723,4))</f>
        <v>0.68</v>
      </c>
      <c r="W4723" s="110"/>
      <c r="AB4723" s="110">
        <f t="shared" si="278"/>
        <v>0.68000000000000049</v>
      </c>
      <c r="AC4723" s="110">
        <f>IF('3C-Water transport'!AI$56="no"," ",ROUND(AB4723,4))</f>
        <v>0.68</v>
      </c>
      <c r="AD4723" s="110">
        <f>IF('3C-Water transport'!AI$57="no"," ",ROUND(AB4723,4))</f>
        <v>0.68</v>
      </c>
      <c r="AE4723" s="110">
        <f>IF('3C-Water transport'!AI$58="no"," ",ROUND(AB4723,4))</f>
        <v>0.68</v>
      </c>
    </row>
    <row r="4724" spans="5:31" x14ac:dyDescent="0.25">
      <c r="E4724" s="110">
        <f t="shared" si="276"/>
        <v>0.68100000000000049</v>
      </c>
      <c r="F4724" s="110">
        <f>IF('3A-Rail transport'!$AI$56="no"," ",ROUND(E4724,4))</f>
        <v>0.68100000000000005</v>
      </c>
      <c r="G4724" s="110">
        <f>IF('3A-Rail transport'!$AI$57="no"," ",ROUND(E4724,4))</f>
        <v>0.68100000000000005</v>
      </c>
      <c r="H4724" s="110"/>
      <c r="S4724" s="110">
        <f t="shared" si="277"/>
        <v>0.68100000000000049</v>
      </c>
      <c r="T4724" s="110">
        <f>IF('3B-Air transport'!AI$66="no"," ",ROUND(S4724,4))</f>
        <v>0.68100000000000005</v>
      </c>
      <c r="U4724" s="110">
        <f>IF('3B-Air transport'!AI$67="no"," ",ROUND(S4724,4))</f>
        <v>0.68100000000000005</v>
      </c>
      <c r="V4724" s="110">
        <f>IF('3B-Air transport'!AI$68="no"," ",ROUND(S4724,4))</f>
        <v>0.68100000000000005</v>
      </c>
      <c r="W4724" s="110"/>
      <c r="AB4724" s="110">
        <f t="shared" si="278"/>
        <v>0.68100000000000049</v>
      </c>
      <c r="AC4724" s="110">
        <f>IF('3C-Water transport'!AI$56="no"," ",ROUND(AB4724,4))</f>
        <v>0.68100000000000005</v>
      </c>
      <c r="AD4724" s="110">
        <f>IF('3C-Water transport'!AI$57="no"," ",ROUND(AB4724,4))</f>
        <v>0.68100000000000005</v>
      </c>
      <c r="AE4724" s="110">
        <f>IF('3C-Water transport'!AI$58="no"," ",ROUND(AB4724,4))</f>
        <v>0.68100000000000005</v>
      </c>
    </row>
    <row r="4725" spans="5:31" x14ac:dyDescent="0.25">
      <c r="E4725" s="110">
        <f t="shared" si="276"/>
        <v>0.68200000000000049</v>
      </c>
      <c r="F4725" s="110">
        <f>IF('3A-Rail transport'!$AI$56="no"," ",ROUND(E4725,4))</f>
        <v>0.68200000000000005</v>
      </c>
      <c r="G4725" s="110">
        <f>IF('3A-Rail transport'!$AI$57="no"," ",ROUND(E4725,4))</f>
        <v>0.68200000000000005</v>
      </c>
      <c r="H4725" s="110"/>
      <c r="S4725" s="110">
        <f t="shared" si="277"/>
        <v>0.68200000000000049</v>
      </c>
      <c r="T4725" s="110">
        <f>IF('3B-Air transport'!AI$66="no"," ",ROUND(S4725,4))</f>
        <v>0.68200000000000005</v>
      </c>
      <c r="U4725" s="110">
        <f>IF('3B-Air transport'!AI$67="no"," ",ROUND(S4725,4))</f>
        <v>0.68200000000000005</v>
      </c>
      <c r="V4725" s="110">
        <f>IF('3B-Air transport'!AI$68="no"," ",ROUND(S4725,4))</f>
        <v>0.68200000000000005</v>
      </c>
      <c r="W4725" s="110"/>
      <c r="AB4725" s="110">
        <f t="shared" si="278"/>
        <v>0.68200000000000049</v>
      </c>
      <c r="AC4725" s="110">
        <f>IF('3C-Water transport'!AI$56="no"," ",ROUND(AB4725,4))</f>
        <v>0.68200000000000005</v>
      </c>
      <c r="AD4725" s="110">
        <f>IF('3C-Water transport'!AI$57="no"," ",ROUND(AB4725,4))</f>
        <v>0.68200000000000005</v>
      </c>
      <c r="AE4725" s="110">
        <f>IF('3C-Water transport'!AI$58="no"," ",ROUND(AB4725,4))</f>
        <v>0.68200000000000005</v>
      </c>
    </row>
    <row r="4726" spans="5:31" x14ac:dyDescent="0.25">
      <c r="E4726" s="110">
        <f t="shared" si="276"/>
        <v>0.6830000000000005</v>
      </c>
      <c r="F4726" s="110">
        <f>IF('3A-Rail transport'!$AI$56="no"," ",ROUND(E4726,4))</f>
        <v>0.68300000000000005</v>
      </c>
      <c r="G4726" s="110">
        <f>IF('3A-Rail transport'!$AI$57="no"," ",ROUND(E4726,4))</f>
        <v>0.68300000000000005</v>
      </c>
      <c r="H4726" s="110"/>
      <c r="S4726" s="110">
        <f t="shared" si="277"/>
        <v>0.6830000000000005</v>
      </c>
      <c r="T4726" s="110">
        <f>IF('3B-Air transport'!AI$66="no"," ",ROUND(S4726,4))</f>
        <v>0.68300000000000005</v>
      </c>
      <c r="U4726" s="110">
        <f>IF('3B-Air transport'!AI$67="no"," ",ROUND(S4726,4))</f>
        <v>0.68300000000000005</v>
      </c>
      <c r="V4726" s="110">
        <f>IF('3B-Air transport'!AI$68="no"," ",ROUND(S4726,4))</f>
        <v>0.68300000000000005</v>
      </c>
      <c r="W4726" s="110"/>
      <c r="AB4726" s="110">
        <f t="shared" si="278"/>
        <v>0.6830000000000005</v>
      </c>
      <c r="AC4726" s="110">
        <f>IF('3C-Water transport'!AI$56="no"," ",ROUND(AB4726,4))</f>
        <v>0.68300000000000005</v>
      </c>
      <c r="AD4726" s="110">
        <f>IF('3C-Water transport'!AI$57="no"," ",ROUND(AB4726,4))</f>
        <v>0.68300000000000005</v>
      </c>
      <c r="AE4726" s="110">
        <f>IF('3C-Water transport'!AI$58="no"," ",ROUND(AB4726,4))</f>
        <v>0.68300000000000005</v>
      </c>
    </row>
    <row r="4727" spans="5:31" x14ac:dyDescent="0.25">
      <c r="E4727" s="110">
        <f t="shared" si="276"/>
        <v>0.6840000000000005</v>
      </c>
      <c r="F4727" s="110">
        <f>IF('3A-Rail transport'!$AI$56="no"," ",ROUND(E4727,4))</f>
        <v>0.68400000000000005</v>
      </c>
      <c r="G4727" s="110">
        <f>IF('3A-Rail transport'!$AI$57="no"," ",ROUND(E4727,4))</f>
        <v>0.68400000000000005</v>
      </c>
      <c r="H4727" s="110"/>
      <c r="S4727" s="110">
        <f t="shared" si="277"/>
        <v>0.6840000000000005</v>
      </c>
      <c r="T4727" s="110">
        <f>IF('3B-Air transport'!AI$66="no"," ",ROUND(S4727,4))</f>
        <v>0.68400000000000005</v>
      </c>
      <c r="U4727" s="110">
        <f>IF('3B-Air transport'!AI$67="no"," ",ROUND(S4727,4))</f>
        <v>0.68400000000000005</v>
      </c>
      <c r="V4727" s="110">
        <f>IF('3B-Air transport'!AI$68="no"," ",ROUND(S4727,4))</f>
        <v>0.68400000000000005</v>
      </c>
      <c r="W4727" s="110"/>
      <c r="AB4727" s="110">
        <f t="shared" si="278"/>
        <v>0.6840000000000005</v>
      </c>
      <c r="AC4727" s="110">
        <f>IF('3C-Water transport'!AI$56="no"," ",ROUND(AB4727,4))</f>
        <v>0.68400000000000005</v>
      </c>
      <c r="AD4727" s="110">
        <f>IF('3C-Water transport'!AI$57="no"," ",ROUND(AB4727,4))</f>
        <v>0.68400000000000005</v>
      </c>
      <c r="AE4727" s="110">
        <f>IF('3C-Water transport'!AI$58="no"," ",ROUND(AB4727,4))</f>
        <v>0.68400000000000005</v>
      </c>
    </row>
    <row r="4728" spans="5:31" x14ac:dyDescent="0.25">
      <c r="E4728" s="110">
        <f t="shared" si="276"/>
        <v>0.6850000000000005</v>
      </c>
      <c r="F4728" s="110">
        <f>IF('3A-Rail transport'!$AI$56="no"," ",ROUND(E4728,4))</f>
        <v>0.68500000000000005</v>
      </c>
      <c r="G4728" s="110">
        <f>IF('3A-Rail transport'!$AI$57="no"," ",ROUND(E4728,4))</f>
        <v>0.68500000000000005</v>
      </c>
      <c r="H4728" s="110"/>
      <c r="S4728" s="110">
        <f t="shared" si="277"/>
        <v>0.6850000000000005</v>
      </c>
      <c r="T4728" s="110">
        <f>IF('3B-Air transport'!AI$66="no"," ",ROUND(S4728,4))</f>
        <v>0.68500000000000005</v>
      </c>
      <c r="U4728" s="110">
        <f>IF('3B-Air transport'!AI$67="no"," ",ROUND(S4728,4))</f>
        <v>0.68500000000000005</v>
      </c>
      <c r="V4728" s="110">
        <f>IF('3B-Air transport'!AI$68="no"," ",ROUND(S4728,4))</f>
        <v>0.68500000000000005</v>
      </c>
      <c r="W4728" s="110"/>
      <c r="AB4728" s="110">
        <f t="shared" si="278"/>
        <v>0.6850000000000005</v>
      </c>
      <c r="AC4728" s="110">
        <f>IF('3C-Water transport'!AI$56="no"," ",ROUND(AB4728,4))</f>
        <v>0.68500000000000005</v>
      </c>
      <c r="AD4728" s="110">
        <f>IF('3C-Water transport'!AI$57="no"," ",ROUND(AB4728,4))</f>
        <v>0.68500000000000005</v>
      </c>
      <c r="AE4728" s="110">
        <f>IF('3C-Water transport'!AI$58="no"," ",ROUND(AB4728,4))</f>
        <v>0.68500000000000005</v>
      </c>
    </row>
    <row r="4729" spans="5:31" x14ac:dyDescent="0.25">
      <c r="E4729" s="110">
        <f t="shared" si="276"/>
        <v>0.6860000000000005</v>
      </c>
      <c r="F4729" s="110">
        <f>IF('3A-Rail transport'!$AI$56="no"," ",ROUND(E4729,4))</f>
        <v>0.68600000000000005</v>
      </c>
      <c r="G4729" s="110">
        <f>IF('3A-Rail transport'!$AI$57="no"," ",ROUND(E4729,4))</f>
        <v>0.68600000000000005</v>
      </c>
      <c r="H4729" s="110"/>
      <c r="S4729" s="110">
        <f t="shared" si="277"/>
        <v>0.6860000000000005</v>
      </c>
      <c r="T4729" s="110">
        <f>IF('3B-Air transport'!AI$66="no"," ",ROUND(S4729,4))</f>
        <v>0.68600000000000005</v>
      </c>
      <c r="U4729" s="110">
        <f>IF('3B-Air transport'!AI$67="no"," ",ROUND(S4729,4))</f>
        <v>0.68600000000000005</v>
      </c>
      <c r="V4729" s="110">
        <f>IF('3B-Air transport'!AI$68="no"," ",ROUND(S4729,4))</f>
        <v>0.68600000000000005</v>
      </c>
      <c r="W4729" s="110"/>
      <c r="AB4729" s="110">
        <f t="shared" si="278"/>
        <v>0.6860000000000005</v>
      </c>
      <c r="AC4729" s="110">
        <f>IF('3C-Water transport'!AI$56="no"," ",ROUND(AB4729,4))</f>
        <v>0.68600000000000005</v>
      </c>
      <c r="AD4729" s="110">
        <f>IF('3C-Water transport'!AI$57="no"," ",ROUND(AB4729,4))</f>
        <v>0.68600000000000005</v>
      </c>
      <c r="AE4729" s="110">
        <f>IF('3C-Water transport'!AI$58="no"," ",ROUND(AB4729,4))</f>
        <v>0.68600000000000005</v>
      </c>
    </row>
    <row r="4730" spans="5:31" x14ac:dyDescent="0.25">
      <c r="E4730" s="110">
        <f t="shared" si="276"/>
        <v>0.6870000000000005</v>
      </c>
      <c r="F4730" s="110">
        <f>IF('3A-Rail transport'!$AI$56="no"," ",ROUND(E4730,4))</f>
        <v>0.68700000000000006</v>
      </c>
      <c r="G4730" s="110">
        <f>IF('3A-Rail transport'!$AI$57="no"," ",ROUND(E4730,4))</f>
        <v>0.68700000000000006</v>
      </c>
      <c r="H4730" s="110"/>
      <c r="S4730" s="110">
        <f t="shared" si="277"/>
        <v>0.6870000000000005</v>
      </c>
      <c r="T4730" s="110">
        <f>IF('3B-Air transport'!AI$66="no"," ",ROUND(S4730,4))</f>
        <v>0.68700000000000006</v>
      </c>
      <c r="U4730" s="110">
        <f>IF('3B-Air transport'!AI$67="no"," ",ROUND(S4730,4))</f>
        <v>0.68700000000000006</v>
      </c>
      <c r="V4730" s="110">
        <f>IF('3B-Air transport'!AI$68="no"," ",ROUND(S4730,4))</f>
        <v>0.68700000000000006</v>
      </c>
      <c r="W4730" s="110"/>
      <c r="AB4730" s="110">
        <f t="shared" si="278"/>
        <v>0.6870000000000005</v>
      </c>
      <c r="AC4730" s="110">
        <f>IF('3C-Water transport'!AI$56="no"," ",ROUND(AB4730,4))</f>
        <v>0.68700000000000006</v>
      </c>
      <c r="AD4730" s="110">
        <f>IF('3C-Water transport'!AI$57="no"," ",ROUND(AB4730,4))</f>
        <v>0.68700000000000006</v>
      </c>
      <c r="AE4730" s="110">
        <f>IF('3C-Water transport'!AI$58="no"," ",ROUND(AB4730,4))</f>
        <v>0.68700000000000006</v>
      </c>
    </row>
    <row r="4731" spans="5:31" x14ac:dyDescent="0.25">
      <c r="E4731" s="110">
        <f t="shared" si="276"/>
        <v>0.6880000000000005</v>
      </c>
      <c r="F4731" s="110">
        <f>IF('3A-Rail transport'!$AI$56="no"," ",ROUND(E4731,4))</f>
        <v>0.68799999999999994</v>
      </c>
      <c r="G4731" s="110">
        <f>IF('3A-Rail transport'!$AI$57="no"," ",ROUND(E4731,4))</f>
        <v>0.68799999999999994</v>
      </c>
      <c r="H4731" s="110"/>
      <c r="S4731" s="110">
        <f t="shared" si="277"/>
        <v>0.6880000000000005</v>
      </c>
      <c r="T4731" s="110">
        <f>IF('3B-Air transport'!AI$66="no"," ",ROUND(S4731,4))</f>
        <v>0.68799999999999994</v>
      </c>
      <c r="U4731" s="110">
        <f>IF('3B-Air transport'!AI$67="no"," ",ROUND(S4731,4))</f>
        <v>0.68799999999999994</v>
      </c>
      <c r="V4731" s="110">
        <f>IF('3B-Air transport'!AI$68="no"," ",ROUND(S4731,4))</f>
        <v>0.68799999999999994</v>
      </c>
      <c r="W4731" s="110"/>
      <c r="AB4731" s="110">
        <f t="shared" si="278"/>
        <v>0.6880000000000005</v>
      </c>
      <c r="AC4731" s="110">
        <f>IF('3C-Water transport'!AI$56="no"," ",ROUND(AB4731,4))</f>
        <v>0.68799999999999994</v>
      </c>
      <c r="AD4731" s="110">
        <f>IF('3C-Water transport'!AI$57="no"," ",ROUND(AB4731,4))</f>
        <v>0.68799999999999994</v>
      </c>
      <c r="AE4731" s="110">
        <f>IF('3C-Water transport'!AI$58="no"," ",ROUND(AB4731,4))</f>
        <v>0.68799999999999994</v>
      </c>
    </row>
    <row r="4732" spans="5:31" x14ac:dyDescent="0.25">
      <c r="E4732" s="110">
        <f t="shared" si="276"/>
        <v>0.6890000000000005</v>
      </c>
      <c r="F4732" s="110">
        <f>IF('3A-Rail transport'!$AI$56="no"," ",ROUND(E4732,4))</f>
        <v>0.68899999999999995</v>
      </c>
      <c r="G4732" s="110">
        <f>IF('3A-Rail transport'!$AI$57="no"," ",ROUND(E4732,4))</f>
        <v>0.68899999999999995</v>
      </c>
      <c r="H4732" s="110"/>
      <c r="S4732" s="110">
        <f t="shared" si="277"/>
        <v>0.6890000000000005</v>
      </c>
      <c r="T4732" s="110">
        <f>IF('3B-Air transport'!AI$66="no"," ",ROUND(S4732,4))</f>
        <v>0.68899999999999995</v>
      </c>
      <c r="U4732" s="110">
        <f>IF('3B-Air transport'!AI$67="no"," ",ROUND(S4732,4))</f>
        <v>0.68899999999999995</v>
      </c>
      <c r="V4732" s="110">
        <f>IF('3B-Air transport'!AI$68="no"," ",ROUND(S4732,4))</f>
        <v>0.68899999999999995</v>
      </c>
      <c r="W4732" s="110"/>
      <c r="AB4732" s="110">
        <f t="shared" si="278"/>
        <v>0.6890000000000005</v>
      </c>
      <c r="AC4732" s="110">
        <f>IF('3C-Water transport'!AI$56="no"," ",ROUND(AB4732,4))</f>
        <v>0.68899999999999995</v>
      </c>
      <c r="AD4732" s="110">
        <f>IF('3C-Water transport'!AI$57="no"," ",ROUND(AB4732,4))</f>
        <v>0.68899999999999995</v>
      </c>
      <c r="AE4732" s="110">
        <f>IF('3C-Water transport'!AI$58="no"," ",ROUND(AB4732,4))</f>
        <v>0.68899999999999995</v>
      </c>
    </row>
    <row r="4733" spans="5:31" x14ac:dyDescent="0.25">
      <c r="E4733" s="110">
        <f t="shared" si="276"/>
        <v>0.6900000000000005</v>
      </c>
      <c r="F4733" s="110">
        <f>IF('3A-Rail transport'!$AI$56="no"," ",ROUND(E4733,4))</f>
        <v>0.69</v>
      </c>
      <c r="G4733" s="110">
        <f>IF('3A-Rail transport'!$AI$57="no"," ",ROUND(E4733,4))</f>
        <v>0.69</v>
      </c>
      <c r="H4733" s="110"/>
      <c r="S4733" s="110">
        <f t="shared" si="277"/>
        <v>0.6900000000000005</v>
      </c>
      <c r="T4733" s="110">
        <f>IF('3B-Air transport'!AI$66="no"," ",ROUND(S4733,4))</f>
        <v>0.69</v>
      </c>
      <c r="U4733" s="110">
        <f>IF('3B-Air transport'!AI$67="no"," ",ROUND(S4733,4))</f>
        <v>0.69</v>
      </c>
      <c r="V4733" s="110">
        <f>IF('3B-Air transport'!AI$68="no"," ",ROUND(S4733,4))</f>
        <v>0.69</v>
      </c>
      <c r="W4733" s="110"/>
      <c r="AB4733" s="110">
        <f t="shared" si="278"/>
        <v>0.6900000000000005</v>
      </c>
      <c r="AC4733" s="110">
        <f>IF('3C-Water transport'!AI$56="no"," ",ROUND(AB4733,4))</f>
        <v>0.69</v>
      </c>
      <c r="AD4733" s="110">
        <f>IF('3C-Water transport'!AI$57="no"," ",ROUND(AB4733,4))</f>
        <v>0.69</v>
      </c>
      <c r="AE4733" s="110">
        <f>IF('3C-Water transport'!AI$58="no"," ",ROUND(AB4733,4))</f>
        <v>0.69</v>
      </c>
    </row>
    <row r="4734" spans="5:31" x14ac:dyDescent="0.25">
      <c r="E4734" s="110">
        <f t="shared" si="276"/>
        <v>0.6910000000000005</v>
      </c>
      <c r="F4734" s="110">
        <f>IF('3A-Rail transport'!$AI$56="no"," ",ROUND(E4734,4))</f>
        <v>0.69099999999999995</v>
      </c>
      <c r="G4734" s="110">
        <f>IF('3A-Rail transport'!$AI$57="no"," ",ROUND(E4734,4))</f>
        <v>0.69099999999999995</v>
      </c>
      <c r="H4734" s="110"/>
      <c r="S4734" s="110">
        <f t="shared" si="277"/>
        <v>0.6910000000000005</v>
      </c>
      <c r="T4734" s="110">
        <f>IF('3B-Air transport'!AI$66="no"," ",ROUND(S4734,4))</f>
        <v>0.69099999999999995</v>
      </c>
      <c r="U4734" s="110">
        <f>IF('3B-Air transport'!AI$67="no"," ",ROUND(S4734,4))</f>
        <v>0.69099999999999995</v>
      </c>
      <c r="V4734" s="110">
        <f>IF('3B-Air transport'!AI$68="no"," ",ROUND(S4734,4))</f>
        <v>0.69099999999999995</v>
      </c>
      <c r="W4734" s="110"/>
      <c r="AB4734" s="110">
        <f t="shared" si="278"/>
        <v>0.6910000000000005</v>
      </c>
      <c r="AC4734" s="110">
        <f>IF('3C-Water transport'!AI$56="no"," ",ROUND(AB4734,4))</f>
        <v>0.69099999999999995</v>
      </c>
      <c r="AD4734" s="110">
        <f>IF('3C-Water transport'!AI$57="no"," ",ROUND(AB4734,4))</f>
        <v>0.69099999999999995</v>
      </c>
      <c r="AE4734" s="110">
        <f>IF('3C-Water transport'!AI$58="no"," ",ROUND(AB4734,4))</f>
        <v>0.69099999999999995</v>
      </c>
    </row>
    <row r="4735" spans="5:31" x14ac:dyDescent="0.25">
      <c r="E4735" s="110">
        <f t="shared" si="276"/>
        <v>0.6920000000000005</v>
      </c>
      <c r="F4735" s="110">
        <f>IF('3A-Rail transport'!$AI$56="no"," ",ROUND(E4735,4))</f>
        <v>0.69199999999999995</v>
      </c>
      <c r="G4735" s="110">
        <f>IF('3A-Rail transport'!$AI$57="no"," ",ROUND(E4735,4))</f>
        <v>0.69199999999999995</v>
      </c>
      <c r="H4735" s="110"/>
      <c r="S4735" s="110">
        <f t="shared" si="277"/>
        <v>0.6920000000000005</v>
      </c>
      <c r="T4735" s="110">
        <f>IF('3B-Air transport'!AI$66="no"," ",ROUND(S4735,4))</f>
        <v>0.69199999999999995</v>
      </c>
      <c r="U4735" s="110">
        <f>IF('3B-Air transport'!AI$67="no"," ",ROUND(S4735,4))</f>
        <v>0.69199999999999995</v>
      </c>
      <c r="V4735" s="110">
        <f>IF('3B-Air transport'!AI$68="no"," ",ROUND(S4735,4))</f>
        <v>0.69199999999999995</v>
      </c>
      <c r="W4735" s="110"/>
      <c r="AB4735" s="110">
        <f t="shared" si="278"/>
        <v>0.6920000000000005</v>
      </c>
      <c r="AC4735" s="110">
        <f>IF('3C-Water transport'!AI$56="no"," ",ROUND(AB4735,4))</f>
        <v>0.69199999999999995</v>
      </c>
      <c r="AD4735" s="110">
        <f>IF('3C-Water transport'!AI$57="no"," ",ROUND(AB4735,4))</f>
        <v>0.69199999999999995</v>
      </c>
      <c r="AE4735" s="110">
        <f>IF('3C-Water transport'!AI$58="no"," ",ROUND(AB4735,4))</f>
        <v>0.69199999999999995</v>
      </c>
    </row>
    <row r="4736" spans="5:31" x14ac:dyDescent="0.25">
      <c r="E4736" s="110">
        <f t="shared" si="276"/>
        <v>0.6930000000000005</v>
      </c>
      <c r="F4736" s="110">
        <f>IF('3A-Rail transport'!$AI$56="no"," ",ROUND(E4736,4))</f>
        <v>0.69299999999999995</v>
      </c>
      <c r="G4736" s="110">
        <f>IF('3A-Rail transport'!$AI$57="no"," ",ROUND(E4736,4))</f>
        <v>0.69299999999999995</v>
      </c>
      <c r="H4736" s="110"/>
      <c r="S4736" s="110">
        <f t="shared" si="277"/>
        <v>0.6930000000000005</v>
      </c>
      <c r="T4736" s="110">
        <f>IF('3B-Air transport'!AI$66="no"," ",ROUND(S4736,4))</f>
        <v>0.69299999999999995</v>
      </c>
      <c r="U4736" s="110">
        <f>IF('3B-Air transport'!AI$67="no"," ",ROUND(S4736,4))</f>
        <v>0.69299999999999995</v>
      </c>
      <c r="V4736" s="110">
        <f>IF('3B-Air transport'!AI$68="no"," ",ROUND(S4736,4))</f>
        <v>0.69299999999999995</v>
      </c>
      <c r="W4736" s="110"/>
      <c r="AB4736" s="110">
        <f t="shared" si="278"/>
        <v>0.6930000000000005</v>
      </c>
      <c r="AC4736" s="110">
        <f>IF('3C-Water transport'!AI$56="no"," ",ROUND(AB4736,4))</f>
        <v>0.69299999999999995</v>
      </c>
      <c r="AD4736" s="110">
        <f>IF('3C-Water transport'!AI$57="no"," ",ROUND(AB4736,4))</f>
        <v>0.69299999999999995</v>
      </c>
      <c r="AE4736" s="110">
        <f>IF('3C-Water transport'!AI$58="no"," ",ROUND(AB4736,4))</f>
        <v>0.69299999999999995</v>
      </c>
    </row>
    <row r="4737" spans="5:31" x14ac:dyDescent="0.25">
      <c r="E4737" s="110">
        <f t="shared" si="276"/>
        <v>0.69400000000000051</v>
      </c>
      <c r="F4737" s="110">
        <f>IF('3A-Rail transport'!$AI$56="no"," ",ROUND(E4737,4))</f>
        <v>0.69399999999999995</v>
      </c>
      <c r="G4737" s="110">
        <f>IF('3A-Rail transport'!$AI$57="no"," ",ROUND(E4737,4))</f>
        <v>0.69399999999999995</v>
      </c>
      <c r="H4737" s="110"/>
      <c r="S4737" s="110">
        <f t="shared" si="277"/>
        <v>0.69400000000000051</v>
      </c>
      <c r="T4737" s="110">
        <f>IF('3B-Air transport'!AI$66="no"," ",ROUND(S4737,4))</f>
        <v>0.69399999999999995</v>
      </c>
      <c r="U4737" s="110">
        <f>IF('3B-Air transport'!AI$67="no"," ",ROUND(S4737,4))</f>
        <v>0.69399999999999995</v>
      </c>
      <c r="V4737" s="110">
        <f>IF('3B-Air transport'!AI$68="no"," ",ROUND(S4737,4))</f>
        <v>0.69399999999999995</v>
      </c>
      <c r="W4737" s="110"/>
      <c r="AB4737" s="110">
        <f t="shared" si="278"/>
        <v>0.69400000000000051</v>
      </c>
      <c r="AC4737" s="110">
        <f>IF('3C-Water transport'!AI$56="no"," ",ROUND(AB4737,4))</f>
        <v>0.69399999999999995</v>
      </c>
      <c r="AD4737" s="110">
        <f>IF('3C-Water transport'!AI$57="no"," ",ROUND(AB4737,4))</f>
        <v>0.69399999999999995</v>
      </c>
      <c r="AE4737" s="110">
        <f>IF('3C-Water transport'!AI$58="no"," ",ROUND(AB4737,4))</f>
        <v>0.69399999999999995</v>
      </c>
    </row>
    <row r="4738" spans="5:31" x14ac:dyDescent="0.25">
      <c r="E4738" s="110">
        <f t="shared" si="276"/>
        <v>0.69500000000000051</v>
      </c>
      <c r="F4738" s="110">
        <f>IF('3A-Rail transport'!$AI$56="no"," ",ROUND(E4738,4))</f>
        <v>0.69499999999999995</v>
      </c>
      <c r="G4738" s="110">
        <f>IF('3A-Rail transport'!$AI$57="no"," ",ROUND(E4738,4))</f>
        <v>0.69499999999999995</v>
      </c>
      <c r="H4738" s="110"/>
      <c r="S4738" s="110">
        <f t="shared" si="277"/>
        <v>0.69500000000000051</v>
      </c>
      <c r="T4738" s="110">
        <f>IF('3B-Air transport'!AI$66="no"," ",ROUND(S4738,4))</f>
        <v>0.69499999999999995</v>
      </c>
      <c r="U4738" s="110">
        <f>IF('3B-Air transport'!AI$67="no"," ",ROUND(S4738,4))</f>
        <v>0.69499999999999995</v>
      </c>
      <c r="V4738" s="110">
        <f>IF('3B-Air transport'!AI$68="no"," ",ROUND(S4738,4))</f>
        <v>0.69499999999999995</v>
      </c>
      <c r="W4738" s="110"/>
      <c r="AB4738" s="110">
        <f t="shared" si="278"/>
        <v>0.69500000000000051</v>
      </c>
      <c r="AC4738" s="110">
        <f>IF('3C-Water transport'!AI$56="no"," ",ROUND(AB4738,4))</f>
        <v>0.69499999999999995</v>
      </c>
      <c r="AD4738" s="110">
        <f>IF('3C-Water transport'!AI$57="no"," ",ROUND(AB4738,4))</f>
        <v>0.69499999999999995</v>
      </c>
      <c r="AE4738" s="110">
        <f>IF('3C-Water transport'!AI$58="no"," ",ROUND(AB4738,4))</f>
        <v>0.69499999999999995</v>
      </c>
    </row>
    <row r="4739" spans="5:31" x14ac:dyDescent="0.25">
      <c r="E4739" s="110">
        <f t="shared" si="276"/>
        <v>0.69600000000000051</v>
      </c>
      <c r="F4739" s="110">
        <f>IF('3A-Rail transport'!$AI$56="no"," ",ROUND(E4739,4))</f>
        <v>0.69599999999999995</v>
      </c>
      <c r="G4739" s="110">
        <f>IF('3A-Rail transport'!$AI$57="no"," ",ROUND(E4739,4))</f>
        <v>0.69599999999999995</v>
      </c>
      <c r="H4739" s="110"/>
      <c r="S4739" s="110">
        <f t="shared" si="277"/>
        <v>0.69600000000000051</v>
      </c>
      <c r="T4739" s="110">
        <f>IF('3B-Air transport'!AI$66="no"," ",ROUND(S4739,4))</f>
        <v>0.69599999999999995</v>
      </c>
      <c r="U4739" s="110">
        <f>IF('3B-Air transport'!AI$67="no"," ",ROUND(S4739,4))</f>
        <v>0.69599999999999995</v>
      </c>
      <c r="V4739" s="110">
        <f>IF('3B-Air transport'!AI$68="no"," ",ROUND(S4739,4))</f>
        <v>0.69599999999999995</v>
      </c>
      <c r="W4739" s="110"/>
      <c r="AB4739" s="110">
        <f t="shared" si="278"/>
        <v>0.69600000000000051</v>
      </c>
      <c r="AC4739" s="110">
        <f>IF('3C-Water transport'!AI$56="no"," ",ROUND(AB4739,4))</f>
        <v>0.69599999999999995</v>
      </c>
      <c r="AD4739" s="110">
        <f>IF('3C-Water transport'!AI$57="no"," ",ROUND(AB4739,4))</f>
        <v>0.69599999999999995</v>
      </c>
      <c r="AE4739" s="110">
        <f>IF('3C-Water transport'!AI$58="no"," ",ROUND(AB4739,4))</f>
        <v>0.69599999999999995</v>
      </c>
    </row>
    <row r="4740" spans="5:31" x14ac:dyDescent="0.25">
      <c r="E4740" s="110">
        <f t="shared" si="276"/>
        <v>0.69700000000000051</v>
      </c>
      <c r="F4740" s="110">
        <f>IF('3A-Rail transport'!$AI$56="no"," ",ROUND(E4740,4))</f>
        <v>0.69699999999999995</v>
      </c>
      <c r="G4740" s="110">
        <f>IF('3A-Rail transport'!$AI$57="no"," ",ROUND(E4740,4))</f>
        <v>0.69699999999999995</v>
      </c>
      <c r="H4740" s="110"/>
      <c r="S4740" s="110">
        <f t="shared" si="277"/>
        <v>0.69700000000000051</v>
      </c>
      <c r="T4740" s="110">
        <f>IF('3B-Air transport'!AI$66="no"," ",ROUND(S4740,4))</f>
        <v>0.69699999999999995</v>
      </c>
      <c r="U4740" s="110">
        <f>IF('3B-Air transport'!AI$67="no"," ",ROUND(S4740,4))</f>
        <v>0.69699999999999995</v>
      </c>
      <c r="V4740" s="110">
        <f>IF('3B-Air transport'!AI$68="no"," ",ROUND(S4740,4))</f>
        <v>0.69699999999999995</v>
      </c>
      <c r="W4740" s="110"/>
      <c r="AB4740" s="110">
        <f t="shared" si="278"/>
        <v>0.69700000000000051</v>
      </c>
      <c r="AC4740" s="110">
        <f>IF('3C-Water transport'!AI$56="no"," ",ROUND(AB4740,4))</f>
        <v>0.69699999999999995</v>
      </c>
      <c r="AD4740" s="110">
        <f>IF('3C-Water transport'!AI$57="no"," ",ROUND(AB4740,4))</f>
        <v>0.69699999999999995</v>
      </c>
      <c r="AE4740" s="110">
        <f>IF('3C-Water transport'!AI$58="no"," ",ROUND(AB4740,4))</f>
        <v>0.69699999999999995</v>
      </c>
    </row>
    <row r="4741" spans="5:31" x14ac:dyDescent="0.25">
      <c r="E4741" s="110">
        <f t="shared" si="276"/>
        <v>0.69800000000000051</v>
      </c>
      <c r="F4741" s="110">
        <f>IF('3A-Rail transport'!$AI$56="no"," ",ROUND(E4741,4))</f>
        <v>0.69799999999999995</v>
      </c>
      <c r="G4741" s="110">
        <f>IF('3A-Rail transport'!$AI$57="no"," ",ROUND(E4741,4))</f>
        <v>0.69799999999999995</v>
      </c>
      <c r="H4741" s="110"/>
      <c r="S4741" s="110">
        <f t="shared" si="277"/>
        <v>0.69800000000000051</v>
      </c>
      <c r="T4741" s="110">
        <f>IF('3B-Air transport'!AI$66="no"," ",ROUND(S4741,4))</f>
        <v>0.69799999999999995</v>
      </c>
      <c r="U4741" s="110">
        <f>IF('3B-Air transport'!AI$67="no"," ",ROUND(S4741,4))</f>
        <v>0.69799999999999995</v>
      </c>
      <c r="V4741" s="110">
        <f>IF('3B-Air transport'!AI$68="no"," ",ROUND(S4741,4))</f>
        <v>0.69799999999999995</v>
      </c>
      <c r="W4741" s="110"/>
      <c r="AB4741" s="110">
        <f t="shared" si="278"/>
        <v>0.69800000000000051</v>
      </c>
      <c r="AC4741" s="110">
        <f>IF('3C-Water transport'!AI$56="no"," ",ROUND(AB4741,4))</f>
        <v>0.69799999999999995</v>
      </c>
      <c r="AD4741" s="110">
        <f>IF('3C-Water transport'!AI$57="no"," ",ROUND(AB4741,4))</f>
        <v>0.69799999999999995</v>
      </c>
      <c r="AE4741" s="110">
        <f>IF('3C-Water transport'!AI$58="no"," ",ROUND(AB4741,4))</f>
        <v>0.69799999999999995</v>
      </c>
    </row>
    <row r="4742" spans="5:31" x14ac:dyDescent="0.25">
      <c r="E4742" s="110">
        <f t="shared" si="276"/>
        <v>0.69900000000000051</v>
      </c>
      <c r="F4742" s="110">
        <f>IF('3A-Rail transport'!$AI$56="no"," ",ROUND(E4742,4))</f>
        <v>0.69899999999999995</v>
      </c>
      <c r="G4742" s="110">
        <f>IF('3A-Rail transport'!$AI$57="no"," ",ROUND(E4742,4))</f>
        <v>0.69899999999999995</v>
      </c>
      <c r="H4742" s="110"/>
      <c r="S4742" s="110">
        <f t="shared" si="277"/>
        <v>0.69900000000000051</v>
      </c>
      <c r="T4742" s="110">
        <f>IF('3B-Air transport'!AI$66="no"," ",ROUND(S4742,4))</f>
        <v>0.69899999999999995</v>
      </c>
      <c r="U4742" s="110">
        <f>IF('3B-Air transport'!AI$67="no"," ",ROUND(S4742,4))</f>
        <v>0.69899999999999995</v>
      </c>
      <c r="V4742" s="110">
        <f>IF('3B-Air transport'!AI$68="no"," ",ROUND(S4742,4))</f>
        <v>0.69899999999999995</v>
      </c>
      <c r="W4742" s="110"/>
      <c r="AB4742" s="110">
        <f t="shared" si="278"/>
        <v>0.69900000000000051</v>
      </c>
      <c r="AC4742" s="110">
        <f>IF('3C-Water transport'!AI$56="no"," ",ROUND(AB4742,4))</f>
        <v>0.69899999999999995</v>
      </c>
      <c r="AD4742" s="110">
        <f>IF('3C-Water transport'!AI$57="no"," ",ROUND(AB4742,4))</f>
        <v>0.69899999999999995</v>
      </c>
      <c r="AE4742" s="110">
        <f>IF('3C-Water transport'!AI$58="no"," ",ROUND(AB4742,4))</f>
        <v>0.69899999999999995</v>
      </c>
    </row>
    <row r="4743" spans="5:31" x14ac:dyDescent="0.25">
      <c r="E4743" s="110">
        <f t="shared" si="276"/>
        <v>0.70000000000000051</v>
      </c>
      <c r="F4743" s="110">
        <f>IF('3A-Rail transport'!$AI$56="no"," ",ROUND(E4743,4))</f>
        <v>0.7</v>
      </c>
      <c r="G4743" s="110">
        <f>IF('3A-Rail transport'!$AI$57="no"," ",ROUND(E4743,4))</f>
        <v>0.7</v>
      </c>
      <c r="H4743" s="110"/>
      <c r="S4743" s="110">
        <f t="shared" si="277"/>
        <v>0.70000000000000051</v>
      </c>
      <c r="T4743" s="110">
        <f>IF('3B-Air transport'!AI$66="no"," ",ROUND(S4743,4))</f>
        <v>0.7</v>
      </c>
      <c r="U4743" s="110">
        <f>IF('3B-Air transport'!AI$67="no"," ",ROUND(S4743,4))</f>
        <v>0.7</v>
      </c>
      <c r="V4743" s="110">
        <f>IF('3B-Air transport'!AI$68="no"," ",ROUND(S4743,4))</f>
        <v>0.7</v>
      </c>
      <c r="W4743" s="110"/>
      <c r="AB4743" s="110">
        <f t="shared" si="278"/>
        <v>0.70000000000000051</v>
      </c>
      <c r="AC4743" s="110">
        <f>IF('3C-Water transport'!AI$56="no"," ",ROUND(AB4743,4))</f>
        <v>0.7</v>
      </c>
      <c r="AD4743" s="110">
        <f>IF('3C-Water transport'!AI$57="no"," ",ROUND(AB4743,4))</f>
        <v>0.7</v>
      </c>
      <c r="AE4743" s="110">
        <f>IF('3C-Water transport'!AI$58="no"," ",ROUND(AB4743,4))</f>
        <v>0.7</v>
      </c>
    </row>
    <row r="4744" spans="5:31" x14ac:dyDescent="0.25">
      <c r="E4744" s="110">
        <f t="shared" si="276"/>
        <v>0.70100000000000051</v>
      </c>
      <c r="F4744" s="110">
        <f>IF('3A-Rail transport'!$AI$56="no"," ",ROUND(E4744,4))</f>
        <v>0.70099999999999996</v>
      </c>
      <c r="G4744" s="110">
        <f>IF('3A-Rail transport'!$AI$57="no"," ",ROUND(E4744,4))</f>
        <v>0.70099999999999996</v>
      </c>
      <c r="H4744" s="110"/>
      <c r="S4744" s="110">
        <f t="shared" si="277"/>
        <v>0.70100000000000051</v>
      </c>
      <c r="T4744" s="110">
        <f>IF('3B-Air transport'!AI$66="no"," ",ROUND(S4744,4))</f>
        <v>0.70099999999999996</v>
      </c>
      <c r="U4744" s="110">
        <f>IF('3B-Air transport'!AI$67="no"," ",ROUND(S4744,4))</f>
        <v>0.70099999999999996</v>
      </c>
      <c r="V4744" s="110">
        <f>IF('3B-Air transport'!AI$68="no"," ",ROUND(S4744,4))</f>
        <v>0.70099999999999996</v>
      </c>
      <c r="W4744" s="110"/>
      <c r="AB4744" s="110">
        <f t="shared" si="278"/>
        <v>0.70100000000000051</v>
      </c>
      <c r="AC4744" s="110">
        <f>IF('3C-Water transport'!AI$56="no"," ",ROUND(AB4744,4))</f>
        <v>0.70099999999999996</v>
      </c>
      <c r="AD4744" s="110">
        <f>IF('3C-Water transport'!AI$57="no"," ",ROUND(AB4744,4))</f>
        <v>0.70099999999999996</v>
      </c>
      <c r="AE4744" s="110">
        <f>IF('3C-Water transport'!AI$58="no"," ",ROUND(AB4744,4))</f>
        <v>0.70099999999999996</v>
      </c>
    </row>
    <row r="4745" spans="5:31" x14ac:dyDescent="0.25">
      <c r="E4745" s="110">
        <f t="shared" si="276"/>
        <v>0.70200000000000051</v>
      </c>
      <c r="F4745" s="110">
        <f>IF('3A-Rail transport'!$AI$56="no"," ",ROUND(E4745,4))</f>
        <v>0.70199999999999996</v>
      </c>
      <c r="G4745" s="110">
        <f>IF('3A-Rail transport'!$AI$57="no"," ",ROUND(E4745,4))</f>
        <v>0.70199999999999996</v>
      </c>
      <c r="H4745" s="110"/>
      <c r="S4745" s="110">
        <f t="shared" si="277"/>
        <v>0.70200000000000051</v>
      </c>
      <c r="T4745" s="110">
        <f>IF('3B-Air transport'!AI$66="no"," ",ROUND(S4745,4))</f>
        <v>0.70199999999999996</v>
      </c>
      <c r="U4745" s="110">
        <f>IF('3B-Air transport'!AI$67="no"," ",ROUND(S4745,4))</f>
        <v>0.70199999999999996</v>
      </c>
      <c r="V4745" s="110">
        <f>IF('3B-Air transport'!AI$68="no"," ",ROUND(S4745,4))</f>
        <v>0.70199999999999996</v>
      </c>
      <c r="W4745" s="110"/>
      <c r="AB4745" s="110">
        <f t="shared" si="278"/>
        <v>0.70200000000000051</v>
      </c>
      <c r="AC4745" s="110">
        <f>IF('3C-Water transport'!AI$56="no"," ",ROUND(AB4745,4))</f>
        <v>0.70199999999999996</v>
      </c>
      <c r="AD4745" s="110">
        <f>IF('3C-Water transport'!AI$57="no"," ",ROUND(AB4745,4))</f>
        <v>0.70199999999999996</v>
      </c>
      <c r="AE4745" s="110">
        <f>IF('3C-Water transport'!AI$58="no"," ",ROUND(AB4745,4))</f>
        <v>0.70199999999999996</v>
      </c>
    </row>
    <row r="4746" spans="5:31" x14ac:dyDescent="0.25">
      <c r="E4746" s="110">
        <f t="shared" si="276"/>
        <v>0.70300000000000051</v>
      </c>
      <c r="F4746" s="110">
        <f>IF('3A-Rail transport'!$AI$56="no"," ",ROUND(E4746,4))</f>
        <v>0.70299999999999996</v>
      </c>
      <c r="G4746" s="110">
        <f>IF('3A-Rail transport'!$AI$57="no"," ",ROUND(E4746,4))</f>
        <v>0.70299999999999996</v>
      </c>
      <c r="H4746" s="110"/>
      <c r="S4746" s="110">
        <f t="shared" si="277"/>
        <v>0.70300000000000051</v>
      </c>
      <c r="T4746" s="110">
        <f>IF('3B-Air transport'!AI$66="no"," ",ROUND(S4746,4))</f>
        <v>0.70299999999999996</v>
      </c>
      <c r="U4746" s="110">
        <f>IF('3B-Air transport'!AI$67="no"," ",ROUND(S4746,4))</f>
        <v>0.70299999999999996</v>
      </c>
      <c r="V4746" s="110">
        <f>IF('3B-Air transport'!AI$68="no"," ",ROUND(S4746,4))</f>
        <v>0.70299999999999996</v>
      </c>
      <c r="W4746" s="110"/>
      <c r="AB4746" s="110">
        <f t="shared" si="278"/>
        <v>0.70300000000000051</v>
      </c>
      <c r="AC4746" s="110">
        <f>IF('3C-Water transport'!AI$56="no"," ",ROUND(AB4746,4))</f>
        <v>0.70299999999999996</v>
      </c>
      <c r="AD4746" s="110">
        <f>IF('3C-Water transport'!AI$57="no"," ",ROUND(AB4746,4))</f>
        <v>0.70299999999999996</v>
      </c>
      <c r="AE4746" s="110">
        <f>IF('3C-Water transport'!AI$58="no"," ",ROUND(AB4746,4))</f>
        <v>0.70299999999999996</v>
      </c>
    </row>
    <row r="4747" spans="5:31" x14ac:dyDescent="0.25">
      <c r="E4747" s="110">
        <f t="shared" si="276"/>
        <v>0.70400000000000051</v>
      </c>
      <c r="F4747" s="110">
        <f>IF('3A-Rail transport'!$AI$56="no"," ",ROUND(E4747,4))</f>
        <v>0.70399999999999996</v>
      </c>
      <c r="G4747" s="110">
        <f>IF('3A-Rail transport'!$AI$57="no"," ",ROUND(E4747,4))</f>
        <v>0.70399999999999996</v>
      </c>
      <c r="H4747" s="110"/>
      <c r="S4747" s="110">
        <f t="shared" si="277"/>
        <v>0.70400000000000051</v>
      </c>
      <c r="T4747" s="110">
        <f>IF('3B-Air transport'!AI$66="no"," ",ROUND(S4747,4))</f>
        <v>0.70399999999999996</v>
      </c>
      <c r="U4747" s="110">
        <f>IF('3B-Air transport'!AI$67="no"," ",ROUND(S4747,4))</f>
        <v>0.70399999999999996</v>
      </c>
      <c r="V4747" s="110">
        <f>IF('3B-Air transport'!AI$68="no"," ",ROUND(S4747,4))</f>
        <v>0.70399999999999996</v>
      </c>
      <c r="W4747" s="110"/>
      <c r="AB4747" s="110">
        <f t="shared" si="278"/>
        <v>0.70400000000000051</v>
      </c>
      <c r="AC4747" s="110">
        <f>IF('3C-Water transport'!AI$56="no"," ",ROUND(AB4747,4))</f>
        <v>0.70399999999999996</v>
      </c>
      <c r="AD4747" s="110">
        <f>IF('3C-Water transport'!AI$57="no"," ",ROUND(AB4747,4))</f>
        <v>0.70399999999999996</v>
      </c>
      <c r="AE4747" s="110">
        <f>IF('3C-Water transport'!AI$58="no"," ",ROUND(AB4747,4))</f>
        <v>0.70399999999999996</v>
      </c>
    </row>
    <row r="4748" spans="5:31" x14ac:dyDescent="0.25">
      <c r="E4748" s="110">
        <f t="shared" ref="E4748:E4811" si="279">E4747+0.001</f>
        <v>0.70500000000000052</v>
      </c>
      <c r="F4748" s="110">
        <f>IF('3A-Rail transport'!$AI$56="no"," ",ROUND(E4748,4))</f>
        <v>0.70499999999999996</v>
      </c>
      <c r="G4748" s="110">
        <f>IF('3A-Rail transport'!$AI$57="no"," ",ROUND(E4748,4))</f>
        <v>0.70499999999999996</v>
      </c>
      <c r="H4748" s="110"/>
      <c r="S4748" s="110">
        <f t="shared" ref="S4748:S4811" si="280">S4747+0.001</f>
        <v>0.70500000000000052</v>
      </c>
      <c r="T4748" s="110">
        <f>IF('3B-Air transport'!AI$66="no"," ",ROUND(S4748,4))</f>
        <v>0.70499999999999996</v>
      </c>
      <c r="U4748" s="110">
        <f>IF('3B-Air transport'!AI$67="no"," ",ROUND(S4748,4))</f>
        <v>0.70499999999999996</v>
      </c>
      <c r="V4748" s="110">
        <f>IF('3B-Air transport'!AI$68="no"," ",ROUND(S4748,4))</f>
        <v>0.70499999999999996</v>
      </c>
      <c r="W4748" s="110"/>
      <c r="AB4748" s="110">
        <f t="shared" ref="AB4748:AB4811" si="281">AB4747+0.001</f>
        <v>0.70500000000000052</v>
      </c>
      <c r="AC4748" s="110">
        <f>IF('3C-Water transport'!AI$56="no"," ",ROUND(AB4748,4))</f>
        <v>0.70499999999999996</v>
      </c>
      <c r="AD4748" s="110">
        <f>IF('3C-Water transport'!AI$57="no"," ",ROUND(AB4748,4))</f>
        <v>0.70499999999999996</v>
      </c>
      <c r="AE4748" s="110">
        <f>IF('3C-Water transport'!AI$58="no"," ",ROUND(AB4748,4))</f>
        <v>0.70499999999999996</v>
      </c>
    </row>
    <row r="4749" spans="5:31" x14ac:dyDescent="0.25">
      <c r="E4749" s="110">
        <f t="shared" si="279"/>
        <v>0.70600000000000052</v>
      </c>
      <c r="F4749" s="110">
        <f>IF('3A-Rail transport'!$AI$56="no"," ",ROUND(E4749,4))</f>
        <v>0.70599999999999996</v>
      </c>
      <c r="G4749" s="110">
        <f>IF('3A-Rail transport'!$AI$57="no"," ",ROUND(E4749,4))</f>
        <v>0.70599999999999996</v>
      </c>
      <c r="H4749" s="110"/>
      <c r="S4749" s="110">
        <f t="shared" si="280"/>
        <v>0.70600000000000052</v>
      </c>
      <c r="T4749" s="110">
        <f>IF('3B-Air transport'!AI$66="no"," ",ROUND(S4749,4))</f>
        <v>0.70599999999999996</v>
      </c>
      <c r="U4749" s="110">
        <f>IF('3B-Air transport'!AI$67="no"," ",ROUND(S4749,4))</f>
        <v>0.70599999999999996</v>
      </c>
      <c r="V4749" s="110">
        <f>IF('3B-Air transport'!AI$68="no"," ",ROUND(S4749,4))</f>
        <v>0.70599999999999996</v>
      </c>
      <c r="W4749" s="110"/>
      <c r="AB4749" s="110">
        <f t="shared" si="281"/>
        <v>0.70600000000000052</v>
      </c>
      <c r="AC4749" s="110">
        <f>IF('3C-Water transport'!AI$56="no"," ",ROUND(AB4749,4))</f>
        <v>0.70599999999999996</v>
      </c>
      <c r="AD4749" s="110">
        <f>IF('3C-Water transport'!AI$57="no"," ",ROUND(AB4749,4))</f>
        <v>0.70599999999999996</v>
      </c>
      <c r="AE4749" s="110">
        <f>IF('3C-Water transport'!AI$58="no"," ",ROUND(AB4749,4))</f>
        <v>0.70599999999999996</v>
      </c>
    </row>
    <row r="4750" spans="5:31" x14ac:dyDescent="0.25">
      <c r="E4750" s="110">
        <f t="shared" si="279"/>
        <v>0.70700000000000052</v>
      </c>
      <c r="F4750" s="110">
        <f>IF('3A-Rail transport'!$AI$56="no"," ",ROUND(E4750,4))</f>
        <v>0.70699999999999996</v>
      </c>
      <c r="G4750" s="110">
        <f>IF('3A-Rail transport'!$AI$57="no"," ",ROUND(E4750,4))</f>
        <v>0.70699999999999996</v>
      </c>
      <c r="H4750" s="110"/>
      <c r="S4750" s="110">
        <f t="shared" si="280"/>
        <v>0.70700000000000052</v>
      </c>
      <c r="T4750" s="110">
        <f>IF('3B-Air transport'!AI$66="no"," ",ROUND(S4750,4))</f>
        <v>0.70699999999999996</v>
      </c>
      <c r="U4750" s="110">
        <f>IF('3B-Air transport'!AI$67="no"," ",ROUND(S4750,4))</f>
        <v>0.70699999999999996</v>
      </c>
      <c r="V4750" s="110">
        <f>IF('3B-Air transport'!AI$68="no"," ",ROUND(S4750,4))</f>
        <v>0.70699999999999996</v>
      </c>
      <c r="W4750" s="110"/>
      <c r="AB4750" s="110">
        <f t="shared" si="281"/>
        <v>0.70700000000000052</v>
      </c>
      <c r="AC4750" s="110">
        <f>IF('3C-Water transport'!AI$56="no"," ",ROUND(AB4750,4))</f>
        <v>0.70699999999999996</v>
      </c>
      <c r="AD4750" s="110">
        <f>IF('3C-Water transport'!AI$57="no"," ",ROUND(AB4750,4))</f>
        <v>0.70699999999999996</v>
      </c>
      <c r="AE4750" s="110">
        <f>IF('3C-Water transport'!AI$58="no"," ",ROUND(AB4750,4))</f>
        <v>0.70699999999999996</v>
      </c>
    </row>
    <row r="4751" spans="5:31" x14ac:dyDescent="0.25">
      <c r="E4751" s="110">
        <f t="shared" si="279"/>
        <v>0.70800000000000052</v>
      </c>
      <c r="F4751" s="110">
        <f>IF('3A-Rail transport'!$AI$56="no"," ",ROUND(E4751,4))</f>
        <v>0.70799999999999996</v>
      </c>
      <c r="G4751" s="110">
        <f>IF('3A-Rail transport'!$AI$57="no"," ",ROUND(E4751,4))</f>
        <v>0.70799999999999996</v>
      </c>
      <c r="H4751" s="110"/>
      <c r="S4751" s="110">
        <f t="shared" si="280"/>
        <v>0.70800000000000052</v>
      </c>
      <c r="T4751" s="110">
        <f>IF('3B-Air transport'!AI$66="no"," ",ROUND(S4751,4))</f>
        <v>0.70799999999999996</v>
      </c>
      <c r="U4751" s="110">
        <f>IF('3B-Air transport'!AI$67="no"," ",ROUND(S4751,4))</f>
        <v>0.70799999999999996</v>
      </c>
      <c r="V4751" s="110">
        <f>IF('3B-Air transport'!AI$68="no"," ",ROUND(S4751,4))</f>
        <v>0.70799999999999996</v>
      </c>
      <c r="W4751" s="110"/>
      <c r="AB4751" s="110">
        <f t="shared" si="281"/>
        <v>0.70800000000000052</v>
      </c>
      <c r="AC4751" s="110">
        <f>IF('3C-Water transport'!AI$56="no"," ",ROUND(AB4751,4))</f>
        <v>0.70799999999999996</v>
      </c>
      <c r="AD4751" s="110">
        <f>IF('3C-Water transport'!AI$57="no"," ",ROUND(AB4751,4))</f>
        <v>0.70799999999999996</v>
      </c>
      <c r="AE4751" s="110">
        <f>IF('3C-Water transport'!AI$58="no"," ",ROUND(AB4751,4))</f>
        <v>0.70799999999999996</v>
      </c>
    </row>
    <row r="4752" spans="5:31" x14ac:dyDescent="0.25">
      <c r="E4752" s="110">
        <f t="shared" si="279"/>
        <v>0.70900000000000052</v>
      </c>
      <c r="F4752" s="110">
        <f>IF('3A-Rail transport'!$AI$56="no"," ",ROUND(E4752,4))</f>
        <v>0.70899999999999996</v>
      </c>
      <c r="G4752" s="110">
        <f>IF('3A-Rail transport'!$AI$57="no"," ",ROUND(E4752,4))</f>
        <v>0.70899999999999996</v>
      </c>
      <c r="H4752" s="110"/>
      <c r="S4752" s="110">
        <f t="shared" si="280"/>
        <v>0.70900000000000052</v>
      </c>
      <c r="T4752" s="110">
        <f>IF('3B-Air transport'!AI$66="no"," ",ROUND(S4752,4))</f>
        <v>0.70899999999999996</v>
      </c>
      <c r="U4752" s="110">
        <f>IF('3B-Air transport'!AI$67="no"," ",ROUND(S4752,4))</f>
        <v>0.70899999999999996</v>
      </c>
      <c r="V4752" s="110">
        <f>IF('3B-Air transport'!AI$68="no"," ",ROUND(S4752,4))</f>
        <v>0.70899999999999996</v>
      </c>
      <c r="W4752" s="110"/>
      <c r="AB4752" s="110">
        <f t="shared" si="281"/>
        <v>0.70900000000000052</v>
      </c>
      <c r="AC4752" s="110">
        <f>IF('3C-Water transport'!AI$56="no"," ",ROUND(AB4752,4))</f>
        <v>0.70899999999999996</v>
      </c>
      <c r="AD4752" s="110">
        <f>IF('3C-Water transport'!AI$57="no"," ",ROUND(AB4752,4))</f>
        <v>0.70899999999999996</v>
      </c>
      <c r="AE4752" s="110">
        <f>IF('3C-Water transport'!AI$58="no"," ",ROUND(AB4752,4))</f>
        <v>0.70899999999999996</v>
      </c>
    </row>
    <row r="4753" spans="5:31" x14ac:dyDescent="0.25">
      <c r="E4753" s="110">
        <f t="shared" si="279"/>
        <v>0.71000000000000052</v>
      </c>
      <c r="F4753" s="110">
        <f>IF('3A-Rail transport'!$AI$56="no"," ",ROUND(E4753,4))</f>
        <v>0.71</v>
      </c>
      <c r="G4753" s="110">
        <f>IF('3A-Rail transport'!$AI$57="no"," ",ROUND(E4753,4))</f>
        <v>0.71</v>
      </c>
      <c r="H4753" s="110"/>
      <c r="S4753" s="110">
        <f t="shared" si="280"/>
        <v>0.71000000000000052</v>
      </c>
      <c r="T4753" s="110">
        <f>IF('3B-Air transport'!AI$66="no"," ",ROUND(S4753,4))</f>
        <v>0.71</v>
      </c>
      <c r="U4753" s="110">
        <f>IF('3B-Air transport'!AI$67="no"," ",ROUND(S4753,4))</f>
        <v>0.71</v>
      </c>
      <c r="V4753" s="110">
        <f>IF('3B-Air transport'!AI$68="no"," ",ROUND(S4753,4))</f>
        <v>0.71</v>
      </c>
      <c r="W4753" s="110"/>
      <c r="AB4753" s="110">
        <f t="shared" si="281"/>
        <v>0.71000000000000052</v>
      </c>
      <c r="AC4753" s="110">
        <f>IF('3C-Water transport'!AI$56="no"," ",ROUND(AB4753,4))</f>
        <v>0.71</v>
      </c>
      <c r="AD4753" s="110">
        <f>IF('3C-Water transport'!AI$57="no"," ",ROUND(AB4753,4))</f>
        <v>0.71</v>
      </c>
      <c r="AE4753" s="110">
        <f>IF('3C-Water transport'!AI$58="no"," ",ROUND(AB4753,4))</f>
        <v>0.71</v>
      </c>
    </row>
    <row r="4754" spans="5:31" x14ac:dyDescent="0.25">
      <c r="E4754" s="110">
        <f t="shared" si="279"/>
        <v>0.71100000000000052</v>
      </c>
      <c r="F4754" s="110">
        <f>IF('3A-Rail transport'!$AI$56="no"," ",ROUND(E4754,4))</f>
        <v>0.71099999999999997</v>
      </c>
      <c r="G4754" s="110">
        <f>IF('3A-Rail transport'!$AI$57="no"," ",ROUND(E4754,4))</f>
        <v>0.71099999999999997</v>
      </c>
      <c r="H4754" s="110"/>
      <c r="S4754" s="110">
        <f t="shared" si="280"/>
        <v>0.71100000000000052</v>
      </c>
      <c r="T4754" s="110">
        <f>IF('3B-Air transport'!AI$66="no"," ",ROUND(S4754,4))</f>
        <v>0.71099999999999997</v>
      </c>
      <c r="U4754" s="110">
        <f>IF('3B-Air transport'!AI$67="no"," ",ROUND(S4754,4))</f>
        <v>0.71099999999999997</v>
      </c>
      <c r="V4754" s="110">
        <f>IF('3B-Air transport'!AI$68="no"," ",ROUND(S4754,4))</f>
        <v>0.71099999999999997</v>
      </c>
      <c r="W4754" s="110"/>
      <c r="AB4754" s="110">
        <f t="shared" si="281"/>
        <v>0.71100000000000052</v>
      </c>
      <c r="AC4754" s="110">
        <f>IF('3C-Water transport'!AI$56="no"," ",ROUND(AB4754,4))</f>
        <v>0.71099999999999997</v>
      </c>
      <c r="AD4754" s="110">
        <f>IF('3C-Water transport'!AI$57="no"," ",ROUND(AB4754,4))</f>
        <v>0.71099999999999997</v>
      </c>
      <c r="AE4754" s="110">
        <f>IF('3C-Water transport'!AI$58="no"," ",ROUND(AB4754,4))</f>
        <v>0.71099999999999997</v>
      </c>
    </row>
    <row r="4755" spans="5:31" x14ac:dyDescent="0.25">
      <c r="E4755" s="110">
        <f t="shared" si="279"/>
        <v>0.71200000000000052</v>
      </c>
      <c r="F4755" s="110">
        <f>IF('3A-Rail transport'!$AI$56="no"," ",ROUND(E4755,4))</f>
        <v>0.71199999999999997</v>
      </c>
      <c r="G4755" s="110">
        <f>IF('3A-Rail transport'!$AI$57="no"," ",ROUND(E4755,4))</f>
        <v>0.71199999999999997</v>
      </c>
      <c r="H4755" s="110"/>
      <c r="S4755" s="110">
        <f t="shared" si="280"/>
        <v>0.71200000000000052</v>
      </c>
      <c r="T4755" s="110">
        <f>IF('3B-Air transport'!AI$66="no"," ",ROUND(S4755,4))</f>
        <v>0.71199999999999997</v>
      </c>
      <c r="U4755" s="110">
        <f>IF('3B-Air transport'!AI$67="no"," ",ROUND(S4755,4))</f>
        <v>0.71199999999999997</v>
      </c>
      <c r="V4755" s="110">
        <f>IF('3B-Air transport'!AI$68="no"," ",ROUND(S4755,4))</f>
        <v>0.71199999999999997</v>
      </c>
      <c r="W4755" s="110"/>
      <c r="AB4755" s="110">
        <f t="shared" si="281"/>
        <v>0.71200000000000052</v>
      </c>
      <c r="AC4755" s="110">
        <f>IF('3C-Water transport'!AI$56="no"," ",ROUND(AB4755,4))</f>
        <v>0.71199999999999997</v>
      </c>
      <c r="AD4755" s="110">
        <f>IF('3C-Water transport'!AI$57="no"," ",ROUND(AB4755,4))</f>
        <v>0.71199999999999997</v>
      </c>
      <c r="AE4755" s="110">
        <f>IF('3C-Water transport'!AI$58="no"," ",ROUND(AB4755,4))</f>
        <v>0.71199999999999997</v>
      </c>
    </row>
    <row r="4756" spans="5:31" x14ac:dyDescent="0.25">
      <c r="E4756" s="110">
        <f t="shared" si="279"/>
        <v>0.71300000000000052</v>
      </c>
      <c r="F4756" s="110">
        <f>IF('3A-Rail transport'!$AI$56="no"," ",ROUND(E4756,4))</f>
        <v>0.71299999999999997</v>
      </c>
      <c r="G4756" s="110">
        <f>IF('3A-Rail transport'!$AI$57="no"," ",ROUND(E4756,4))</f>
        <v>0.71299999999999997</v>
      </c>
      <c r="H4756" s="110"/>
      <c r="S4756" s="110">
        <f t="shared" si="280"/>
        <v>0.71300000000000052</v>
      </c>
      <c r="T4756" s="110">
        <f>IF('3B-Air transport'!AI$66="no"," ",ROUND(S4756,4))</f>
        <v>0.71299999999999997</v>
      </c>
      <c r="U4756" s="110">
        <f>IF('3B-Air transport'!AI$67="no"," ",ROUND(S4756,4))</f>
        <v>0.71299999999999997</v>
      </c>
      <c r="V4756" s="110">
        <f>IF('3B-Air transport'!AI$68="no"," ",ROUND(S4756,4))</f>
        <v>0.71299999999999997</v>
      </c>
      <c r="W4756" s="110"/>
      <c r="AB4756" s="110">
        <f t="shared" si="281"/>
        <v>0.71300000000000052</v>
      </c>
      <c r="AC4756" s="110">
        <f>IF('3C-Water transport'!AI$56="no"," ",ROUND(AB4756,4))</f>
        <v>0.71299999999999997</v>
      </c>
      <c r="AD4756" s="110">
        <f>IF('3C-Water transport'!AI$57="no"," ",ROUND(AB4756,4))</f>
        <v>0.71299999999999997</v>
      </c>
      <c r="AE4756" s="110">
        <f>IF('3C-Water transport'!AI$58="no"," ",ROUND(AB4756,4))</f>
        <v>0.71299999999999997</v>
      </c>
    </row>
    <row r="4757" spans="5:31" x14ac:dyDescent="0.25">
      <c r="E4757" s="110">
        <f t="shared" si="279"/>
        <v>0.71400000000000052</v>
      </c>
      <c r="F4757" s="110">
        <f>IF('3A-Rail transport'!$AI$56="no"," ",ROUND(E4757,4))</f>
        <v>0.71399999999999997</v>
      </c>
      <c r="G4757" s="110">
        <f>IF('3A-Rail transport'!$AI$57="no"," ",ROUND(E4757,4))</f>
        <v>0.71399999999999997</v>
      </c>
      <c r="H4757" s="110"/>
      <c r="S4757" s="110">
        <f t="shared" si="280"/>
        <v>0.71400000000000052</v>
      </c>
      <c r="T4757" s="110">
        <f>IF('3B-Air transport'!AI$66="no"," ",ROUND(S4757,4))</f>
        <v>0.71399999999999997</v>
      </c>
      <c r="U4757" s="110">
        <f>IF('3B-Air transport'!AI$67="no"," ",ROUND(S4757,4))</f>
        <v>0.71399999999999997</v>
      </c>
      <c r="V4757" s="110">
        <f>IF('3B-Air transport'!AI$68="no"," ",ROUND(S4757,4))</f>
        <v>0.71399999999999997</v>
      </c>
      <c r="W4757" s="110"/>
      <c r="AB4757" s="110">
        <f t="shared" si="281"/>
        <v>0.71400000000000052</v>
      </c>
      <c r="AC4757" s="110">
        <f>IF('3C-Water transport'!AI$56="no"," ",ROUND(AB4757,4))</f>
        <v>0.71399999999999997</v>
      </c>
      <c r="AD4757" s="110">
        <f>IF('3C-Water transport'!AI$57="no"," ",ROUND(AB4757,4))</f>
        <v>0.71399999999999997</v>
      </c>
      <c r="AE4757" s="110">
        <f>IF('3C-Water transport'!AI$58="no"," ",ROUND(AB4757,4))</f>
        <v>0.71399999999999997</v>
      </c>
    </row>
    <row r="4758" spans="5:31" x14ac:dyDescent="0.25">
      <c r="E4758" s="110">
        <f t="shared" si="279"/>
        <v>0.71500000000000052</v>
      </c>
      <c r="F4758" s="110">
        <f>IF('3A-Rail transport'!$AI$56="no"," ",ROUND(E4758,4))</f>
        <v>0.71499999999999997</v>
      </c>
      <c r="G4758" s="110">
        <f>IF('3A-Rail transport'!$AI$57="no"," ",ROUND(E4758,4))</f>
        <v>0.71499999999999997</v>
      </c>
      <c r="H4758" s="110"/>
      <c r="S4758" s="110">
        <f t="shared" si="280"/>
        <v>0.71500000000000052</v>
      </c>
      <c r="T4758" s="110">
        <f>IF('3B-Air transport'!AI$66="no"," ",ROUND(S4758,4))</f>
        <v>0.71499999999999997</v>
      </c>
      <c r="U4758" s="110">
        <f>IF('3B-Air transport'!AI$67="no"," ",ROUND(S4758,4))</f>
        <v>0.71499999999999997</v>
      </c>
      <c r="V4758" s="110">
        <f>IF('3B-Air transport'!AI$68="no"," ",ROUND(S4758,4))</f>
        <v>0.71499999999999997</v>
      </c>
      <c r="W4758" s="110"/>
      <c r="AB4758" s="110">
        <f t="shared" si="281"/>
        <v>0.71500000000000052</v>
      </c>
      <c r="AC4758" s="110">
        <f>IF('3C-Water transport'!AI$56="no"," ",ROUND(AB4758,4))</f>
        <v>0.71499999999999997</v>
      </c>
      <c r="AD4758" s="110">
        <f>IF('3C-Water transport'!AI$57="no"," ",ROUND(AB4758,4))</f>
        <v>0.71499999999999997</v>
      </c>
      <c r="AE4758" s="110">
        <f>IF('3C-Water transport'!AI$58="no"," ",ROUND(AB4758,4))</f>
        <v>0.71499999999999997</v>
      </c>
    </row>
    <row r="4759" spans="5:31" x14ac:dyDescent="0.25">
      <c r="E4759" s="110">
        <f t="shared" si="279"/>
        <v>0.71600000000000052</v>
      </c>
      <c r="F4759" s="110">
        <f>IF('3A-Rail transport'!$AI$56="no"," ",ROUND(E4759,4))</f>
        <v>0.71599999999999997</v>
      </c>
      <c r="G4759" s="110">
        <f>IF('3A-Rail transport'!$AI$57="no"," ",ROUND(E4759,4))</f>
        <v>0.71599999999999997</v>
      </c>
      <c r="H4759" s="110"/>
      <c r="S4759" s="110">
        <f t="shared" si="280"/>
        <v>0.71600000000000052</v>
      </c>
      <c r="T4759" s="110">
        <f>IF('3B-Air transport'!AI$66="no"," ",ROUND(S4759,4))</f>
        <v>0.71599999999999997</v>
      </c>
      <c r="U4759" s="110">
        <f>IF('3B-Air transport'!AI$67="no"," ",ROUND(S4759,4))</f>
        <v>0.71599999999999997</v>
      </c>
      <c r="V4759" s="110">
        <f>IF('3B-Air transport'!AI$68="no"," ",ROUND(S4759,4))</f>
        <v>0.71599999999999997</v>
      </c>
      <c r="W4759" s="110"/>
      <c r="AB4759" s="110">
        <f t="shared" si="281"/>
        <v>0.71600000000000052</v>
      </c>
      <c r="AC4759" s="110">
        <f>IF('3C-Water transport'!AI$56="no"," ",ROUND(AB4759,4))</f>
        <v>0.71599999999999997</v>
      </c>
      <c r="AD4759" s="110">
        <f>IF('3C-Water transport'!AI$57="no"," ",ROUND(AB4759,4))</f>
        <v>0.71599999999999997</v>
      </c>
      <c r="AE4759" s="110">
        <f>IF('3C-Water transport'!AI$58="no"," ",ROUND(AB4759,4))</f>
        <v>0.71599999999999997</v>
      </c>
    </row>
    <row r="4760" spans="5:31" x14ac:dyDescent="0.25">
      <c r="E4760" s="110">
        <f t="shared" si="279"/>
        <v>0.71700000000000053</v>
      </c>
      <c r="F4760" s="110">
        <f>IF('3A-Rail transport'!$AI$56="no"," ",ROUND(E4760,4))</f>
        <v>0.71699999999999997</v>
      </c>
      <c r="G4760" s="110">
        <f>IF('3A-Rail transport'!$AI$57="no"," ",ROUND(E4760,4))</f>
        <v>0.71699999999999997</v>
      </c>
      <c r="H4760" s="110"/>
      <c r="S4760" s="110">
        <f t="shared" si="280"/>
        <v>0.71700000000000053</v>
      </c>
      <c r="T4760" s="110">
        <f>IF('3B-Air transport'!AI$66="no"," ",ROUND(S4760,4))</f>
        <v>0.71699999999999997</v>
      </c>
      <c r="U4760" s="110">
        <f>IF('3B-Air transport'!AI$67="no"," ",ROUND(S4760,4))</f>
        <v>0.71699999999999997</v>
      </c>
      <c r="V4760" s="110">
        <f>IF('3B-Air transport'!AI$68="no"," ",ROUND(S4760,4))</f>
        <v>0.71699999999999997</v>
      </c>
      <c r="W4760" s="110"/>
      <c r="AB4760" s="110">
        <f t="shared" si="281"/>
        <v>0.71700000000000053</v>
      </c>
      <c r="AC4760" s="110">
        <f>IF('3C-Water transport'!AI$56="no"," ",ROUND(AB4760,4))</f>
        <v>0.71699999999999997</v>
      </c>
      <c r="AD4760" s="110">
        <f>IF('3C-Water transport'!AI$57="no"," ",ROUND(AB4760,4))</f>
        <v>0.71699999999999997</v>
      </c>
      <c r="AE4760" s="110">
        <f>IF('3C-Water transport'!AI$58="no"," ",ROUND(AB4760,4))</f>
        <v>0.71699999999999997</v>
      </c>
    </row>
    <row r="4761" spans="5:31" x14ac:dyDescent="0.25">
      <c r="E4761" s="110">
        <f t="shared" si="279"/>
        <v>0.71800000000000053</v>
      </c>
      <c r="F4761" s="110">
        <f>IF('3A-Rail transport'!$AI$56="no"," ",ROUND(E4761,4))</f>
        <v>0.71799999999999997</v>
      </c>
      <c r="G4761" s="110">
        <f>IF('3A-Rail transport'!$AI$57="no"," ",ROUND(E4761,4))</f>
        <v>0.71799999999999997</v>
      </c>
      <c r="H4761" s="110"/>
      <c r="S4761" s="110">
        <f t="shared" si="280"/>
        <v>0.71800000000000053</v>
      </c>
      <c r="T4761" s="110">
        <f>IF('3B-Air transport'!AI$66="no"," ",ROUND(S4761,4))</f>
        <v>0.71799999999999997</v>
      </c>
      <c r="U4761" s="110">
        <f>IF('3B-Air transport'!AI$67="no"," ",ROUND(S4761,4))</f>
        <v>0.71799999999999997</v>
      </c>
      <c r="V4761" s="110">
        <f>IF('3B-Air transport'!AI$68="no"," ",ROUND(S4761,4))</f>
        <v>0.71799999999999997</v>
      </c>
      <c r="W4761" s="110"/>
      <c r="AB4761" s="110">
        <f t="shared" si="281"/>
        <v>0.71800000000000053</v>
      </c>
      <c r="AC4761" s="110">
        <f>IF('3C-Water transport'!AI$56="no"," ",ROUND(AB4761,4))</f>
        <v>0.71799999999999997</v>
      </c>
      <c r="AD4761" s="110">
        <f>IF('3C-Water transport'!AI$57="no"," ",ROUND(AB4761,4))</f>
        <v>0.71799999999999997</v>
      </c>
      <c r="AE4761" s="110">
        <f>IF('3C-Water transport'!AI$58="no"," ",ROUND(AB4761,4))</f>
        <v>0.71799999999999997</v>
      </c>
    </row>
    <row r="4762" spans="5:31" x14ac:dyDescent="0.25">
      <c r="E4762" s="110">
        <f t="shared" si="279"/>
        <v>0.71900000000000053</v>
      </c>
      <c r="F4762" s="110">
        <f>IF('3A-Rail transport'!$AI$56="no"," ",ROUND(E4762,4))</f>
        <v>0.71899999999999997</v>
      </c>
      <c r="G4762" s="110">
        <f>IF('3A-Rail transport'!$AI$57="no"," ",ROUND(E4762,4))</f>
        <v>0.71899999999999997</v>
      </c>
      <c r="H4762" s="110"/>
      <c r="S4762" s="110">
        <f t="shared" si="280"/>
        <v>0.71900000000000053</v>
      </c>
      <c r="T4762" s="110">
        <f>IF('3B-Air transport'!AI$66="no"," ",ROUND(S4762,4))</f>
        <v>0.71899999999999997</v>
      </c>
      <c r="U4762" s="110">
        <f>IF('3B-Air transport'!AI$67="no"," ",ROUND(S4762,4))</f>
        <v>0.71899999999999997</v>
      </c>
      <c r="V4762" s="110">
        <f>IF('3B-Air transport'!AI$68="no"," ",ROUND(S4762,4))</f>
        <v>0.71899999999999997</v>
      </c>
      <c r="W4762" s="110"/>
      <c r="AB4762" s="110">
        <f t="shared" si="281"/>
        <v>0.71900000000000053</v>
      </c>
      <c r="AC4762" s="110">
        <f>IF('3C-Water transport'!AI$56="no"," ",ROUND(AB4762,4))</f>
        <v>0.71899999999999997</v>
      </c>
      <c r="AD4762" s="110">
        <f>IF('3C-Water transport'!AI$57="no"," ",ROUND(AB4762,4))</f>
        <v>0.71899999999999997</v>
      </c>
      <c r="AE4762" s="110">
        <f>IF('3C-Water transport'!AI$58="no"," ",ROUND(AB4762,4))</f>
        <v>0.71899999999999997</v>
      </c>
    </row>
    <row r="4763" spans="5:31" x14ac:dyDescent="0.25">
      <c r="E4763" s="110">
        <f t="shared" si="279"/>
        <v>0.72000000000000053</v>
      </c>
      <c r="F4763" s="110">
        <f>IF('3A-Rail transport'!$AI$56="no"," ",ROUND(E4763,4))</f>
        <v>0.72</v>
      </c>
      <c r="G4763" s="110">
        <f>IF('3A-Rail transport'!$AI$57="no"," ",ROUND(E4763,4))</f>
        <v>0.72</v>
      </c>
      <c r="H4763" s="110"/>
      <c r="S4763" s="110">
        <f t="shared" si="280"/>
        <v>0.72000000000000053</v>
      </c>
      <c r="T4763" s="110">
        <f>IF('3B-Air transport'!AI$66="no"," ",ROUND(S4763,4))</f>
        <v>0.72</v>
      </c>
      <c r="U4763" s="110">
        <f>IF('3B-Air transport'!AI$67="no"," ",ROUND(S4763,4))</f>
        <v>0.72</v>
      </c>
      <c r="V4763" s="110">
        <f>IF('3B-Air transport'!AI$68="no"," ",ROUND(S4763,4))</f>
        <v>0.72</v>
      </c>
      <c r="W4763" s="110"/>
      <c r="AB4763" s="110">
        <f t="shared" si="281"/>
        <v>0.72000000000000053</v>
      </c>
      <c r="AC4763" s="110">
        <f>IF('3C-Water transport'!AI$56="no"," ",ROUND(AB4763,4))</f>
        <v>0.72</v>
      </c>
      <c r="AD4763" s="110">
        <f>IF('3C-Water transport'!AI$57="no"," ",ROUND(AB4763,4))</f>
        <v>0.72</v>
      </c>
      <c r="AE4763" s="110">
        <f>IF('3C-Water transport'!AI$58="no"," ",ROUND(AB4763,4))</f>
        <v>0.72</v>
      </c>
    </row>
    <row r="4764" spans="5:31" x14ac:dyDescent="0.25">
      <c r="E4764" s="110">
        <f t="shared" si="279"/>
        <v>0.72100000000000053</v>
      </c>
      <c r="F4764" s="110">
        <f>IF('3A-Rail transport'!$AI$56="no"," ",ROUND(E4764,4))</f>
        <v>0.72099999999999997</v>
      </c>
      <c r="G4764" s="110">
        <f>IF('3A-Rail transport'!$AI$57="no"," ",ROUND(E4764,4))</f>
        <v>0.72099999999999997</v>
      </c>
      <c r="H4764" s="110"/>
      <c r="S4764" s="110">
        <f t="shared" si="280"/>
        <v>0.72100000000000053</v>
      </c>
      <c r="T4764" s="110">
        <f>IF('3B-Air transport'!AI$66="no"," ",ROUND(S4764,4))</f>
        <v>0.72099999999999997</v>
      </c>
      <c r="U4764" s="110">
        <f>IF('3B-Air transport'!AI$67="no"," ",ROUND(S4764,4))</f>
        <v>0.72099999999999997</v>
      </c>
      <c r="V4764" s="110">
        <f>IF('3B-Air transport'!AI$68="no"," ",ROUND(S4764,4))</f>
        <v>0.72099999999999997</v>
      </c>
      <c r="W4764" s="110"/>
      <c r="AB4764" s="110">
        <f t="shared" si="281"/>
        <v>0.72100000000000053</v>
      </c>
      <c r="AC4764" s="110">
        <f>IF('3C-Water transport'!AI$56="no"," ",ROUND(AB4764,4))</f>
        <v>0.72099999999999997</v>
      </c>
      <c r="AD4764" s="110">
        <f>IF('3C-Water transport'!AI$57="no"," ",ROUND(AB4764,4))</f>
        <v>0.72099999999999997</v>
      </c>
      <c r="AE4764" s="110">
        <f>IF('3C-Water transport'!AI$58="no"," ",ROUND(AB4764,4))</f>
        <v>0.72099999999999997</v>
      </c>
    </row>
    <row r="4765" spans="5:31" x14ac:dyDescent="0.25">
      <c r="E4765" s="110">
        <f t="shared" si="279"/>
        <v>0.72200000000000053</v>
      </c>
      <c r="F4765" s="110">
        <f>IF('3A-Rail transport'!$AI$56="no"," ",ROUND(E4765,4))</f>
        <v>0.72199999999999998</v>
      </c>
      <c r="G4765" s="110">
        <f>IF('3A-Rail transport'!$AI$57="no"," ",ROUND(E4765,4))</f>
        <v>0.72199999999999998</v>
      </c>
      <c r="H4765" s="110"/>
      <c r="S4765" s="110">
        <f t="shared" si="280"/>
        <v>0.72200000000000053</v>
      </c>
      <c r="T4765" s="110">
        <f>IF('3B-Air transport'!AI$66="no"," ",ROUND(S4765,4))</f>
        <v>0.72199999999999998</v>
      </c>
      <c r="U4765" s="110">
        <f>IF('3B-Air transport'!AI$67="no"," ",ROUND(S4765,4))</f>
        <v>0.72199999999999998</v>
      </c>
      <c r="V4765" s="110">
        <f>IF('3B-Air transport'!AI$68="no"," ",ROUND(S4765,4))</f>
        <v>0.72199999999999998</v>
      </c>
      <c r="W4765" s="110"/>
      <c r="AB4765" s="110">
        <f t="shared" si="281"/>
        <v>0.72200000000000053</v>
      </c>
      <c r="AC4765" s="110">
        <f>IF('3C-Water transport'!AI$56="no"," ",ROUND(AB4765,4))</f>
        <v>0.72199999999999998</v>
      </c>
      <c r="AD4765" s="110">
        <f>IF('3C-Water transport'!AI$57="no"," ",ROUND(AB4765,4))</f>
        <v>0.72199999999999998</v>
      </c>
      <c r="AE4765" s="110">
        <f>IF('3C-Water transport'!AI$58="no"," ",ROUND(AB4765,4))</f>
        <v>0.72199999999999998</v>
      </c>
    </row>
    <row r="4766" spans="5:31" x14ac:dyDescent="0.25">
      <c r="E4766" s="110">
        <f t="shared" si="279"/>
        <v>0.72300000000000053</v>
      </c>
      <c r="F4766" s="110">
        <f>IF('3A-Rail transport'!$AI$56="no"," ",ROUND(E4766,4))</f>
        <v>0.72299999999999998</v>
      </c>
      <c r="G4766" s="110">
        <f>IF('3A-Rail transport'!$AI$57="no"," ",ROUND(E4766,4))</f>
        <v>0.72299999999999998</v>
      </c>
      <c r="H4766" s="110"/>
      <c r="S4766" s="110">
        <f t="shared" si="280"/>
        <v>0.72300000000000053</v>
      </c>
      <c r="T4766" s="110">
        <f>IF('3B-Air transport'!AI$66="no"," ",ROUND(S4766,4))</f>
        <v>0.72299999999999998</v>
      </c>
      <c r="U4766" s="110">
        <f>IF('3B-Air transport'!AI$67="no"," ",ROUND(S4766,4))</f>
        <v>0.72299999999999998</v>
      </c>
      <c r="V4766" s="110">
        <f>IF('3B-Air transport'!AI$68="no"," ",ROUND(S4766,4))</f>
        <v>0.72299999999999998</v>
      </c>
      <c r="W4766" s="110"/>
      <c r="AB4766" s="110">
        <f t="shared" si="281"/>
        <v>0.72300000000000053</v>
      </c>
      <c r="AC4766" s="110">
        <f>IF('3C-Water transport'!AI$56="no"," ",ROUND(AB4766,4))</f>
        <v>0.72299999999999998</v>
      </c>
      <c r="AD4766" s="110">
        <f>IF('3C-Water transport'!AI$57="no"," ",ROUND(AB4766,4))</f>
        <v>0.72299999999999998</v>
      </c>
      <c r="AE4766" s="110">
        <f>IF('3C-Water transport'!AI$58="no"," ",ROUND(AB4766,4))</f>
        <v>0.72299999999999998</v>
      </c>
    </row>
    <row r="4767" spans="5:31" x14ac:dyDescent="0.25">
      <c r="E4767" s="110">
        <f t="shared" si="279"/>
        <v>0.72400000000000053</v>
      </c>
      <c r="F4767" s="110">
        <f>IF('3A-Rail transport'!$AI$56="no"," ",ROUND(E4767,4))</f>
        <v>0.72399999999999998</v>
      </c>
      <c r="G4767" s="110">
        <f>IF('3A-Rail transport'!$AI$57="no"," ",ROUND(E4767,4))</f>
        <v>0.72399999999999998</v>
      </c>
      <c r="H4767" s="110"/>
      <c r="S4767" s="110">
        <f t="shared" si="280"/>
        <v>0.72400000000000053</v>
      </c>
      <c r="T4767" s="110">
        <f>IF('3B-Air transport'!AI$66="no"," ",ROUND(S4767,4))</f>
        <v>0.72399999999999998</v>
      </c>
      <c r="U4767" s="110">
        <f>IF('3B-Air transport'!AI$67="no"," ",ROUND(S4767,4))</f>
        <v>0.72399999999999998</v>
      </c>
      <c r="V4767" s="110">
        <f>IF('3B-Air transport'!AI$68="no"," ",ROUND(S4767,4))</f>
        <v>0.72399999999999998</v>
      </c>
      <c r="W4767" s="110"/>
      <c r="AB4767" s="110">
        <f t="shared" si="281"/>
        <v>0.72400000000000053</v>
      </c>
      <c r="AC4767" s="110">
        <f>IF('3C-Water transport'!AI$56="no"," ",ROUND(AB4767,4))</f>
        <v>0.72399999999999998</v>
      </c>
      <c r="AD4767" s="110">
        <f>IF('3C-Water transport'!AI$57="no"," ",ROUND(AB4767,4))</f>
        <v>0.72399999999999998</v>
      </c>
      <c r="AE4767" s="110">
        <f>IF('3C-Water transport'!AI$58="no"," ",ROUND(AB4767,4))</f>
        <v>0.72399999999999998</v>
      </c>
    </row>
    <row r="4768" spans="5:31" x14ac:dyDescent="0.25">
      <c r="E4768" s="110">
        <f t="shared" si="279"/>
        <v>0.72500000000000053</v>
      </c>
      <c r="F4768" s="110">
        <f>IF('3A-Rail transport'!$AI$56="no"," ",ROUND(E4768,4))</f>
        <v>0.72499999999999998</v>
      </c>
      <c r="G4768" s="110">
        <f>IF('3A-Rail transport'!$AI$57="no"," ",ROUND(E4768,4))</f>
        <v>0.72499999999999998</v>
      </c>
      <c r="H4768" s="110"/>
      <c r="S4768" s="110">
        <f t="shared" si="280"/>
        <v>0.72500000000000053</v>
      </c>
      <c r="T4768" s="110">
        <f>IF('3B-Air transport'!AI$66="no"," ",ROUND(S4768,4))</f>
        <v>0.72499999999999998</v>
      </c>
      <c r="U4768" s="110">
        <f>IF('3B-Air transport'!AI$67="no"," ",ROUND(S4768,4))</f>
        <v>0.72499999999999998</v>
      </c>
      <c r="V4768" s="110">
        <f>IF('3B-Air transport'!AI$68="no"," ",ROUND(S4768,4))</f>
        <v>0.72499999999999998</v>
      </c>
      <c r="W4768" s="110"/>
      <c r="AB4768" s="110">
        <f t="shared" si="281"/>
        <v>0.72500000000000053</v>
      </c>
      <c r="AC4768" s="110">
        <f>IF('3C-Water transport'!AI$56="no"," ",ROUND(AB4768,4))</f>
        <v>0.72499999999999998</v>
      </c>
      <c r="AD4768" s="110">
        <f>IF('3C-Water transport'!AI$57="no"," ",ROUND(AB4768,4))</f>
        <v>0.72499999999999998</v>
      </c>
      <c r="AE4768" s="110">
        <f>IF('3C-Water transport'!AI$58="no"," ",ROUND(AB4768,4))</f>
        <v>0.72499999999999998</v>
      </c>
    </row>
    <row r="4769" spans="5:31" x14ac:dyDescent="0.25">
      <c r="E4769" s="110">
        <f t="shared" si="279"/>
        <v>0.72600000000000053</v>
      </c>
      <c r="F4769" s="110">
        <f>IF('3A-Rail transport'!$AI$56="no"," ",ROUND(E4769,4))</f>
        <v>0.72599999999999998</v>
      </c>
      <c r="G4769" s="110">
        <f>IF('3A-Rail transport'!$AI$57="no"," ",ROUND(E4769,4))</f>
        <v>0.72599999999999998</v>
      </c>
      <c r="H4769" s="110"/>
      <c r="S4769" s="110">
        <f t="shared" si="280"/>
        <v>0.72600000000000053</v>
      </c>
      <c r="T4769" s="110">
        <f>IF('3B-Air transport'!AI$66="no"," ",ROUND(S4769,4))</f>
        <v>0.72599999999999998</v>
      </c>
      <c r="U4769" s="110">
        <f>IF('3B-Air transport'!AI$67="no"," ",ROUND(S4769,4))</f>
        <v>0.72599999999999998</v>
      </c>
      <c r="V4769" s="110">
        <f>IF('3B-Air transport'!AI$68="no"," ",ROUND(S4769,4))</f>
        <v>0.72599999999999998</v>
      </c>
      <c r="W4769" s="110"/>
      <c r="AB4769" s="110">
        <f t="shared" si="281"/>
        <v>0.72600000000000053</v>
      </c>
      <c r="AC4769" s="110">
        <f>IF('3C-Water transport'!AI$56="no"," ",ROUND(AB4769,4))</f>
        <v>0.72599999999999998</v>
      </c>
      <c r="AD4769" s="110">
        <f>IF('3C-Water transport'!AI$57="no"," ",ROUND(AB4769,4))</f>
        <v>0.72599999999999998</v>
      </c>
      <c r="AE4769" s="110">
        <f>IF('3C-Water transport'!AI$58="no"," ",ROUND(AB4769,4))</f>
        <v>0.72599999999999998</v>
      </c>
    </row>
    <row r="4770" spans="5:31" x14ac:dyDescent="0.25">
      <c r="E4770" s="110">
        <f t="shared" si="279"/>
        <v>0.72700000000000053</v>
      </c>
      <c r="F4770" s="110">
        <f>IF('3A-Rail transport'!$AI$56="no"," ",ROUND(E4770,4))</f>
        <v>0.72699999999999998</v>
      </c>
      <c r="G4770" s="110">
        <f>IF('3A-Rail transport'!$AI$57="no"," ",ROUND(E4770,4))</f>
        <v>0.72699999999999998</v>
      </c>
      <c r="H4770" s="110"/>
      <c r="S4770" s="110">
        <f t="shared" si="280"/>
        <v>0.72700000000000053</v>
      </c>
      <c r="T4770" s="110">
        <f>IF('3B-Air transport'!AI$66="no"," ",ROUND(S4770,4))</f>
        <v>0.72699999999999998</v>
      </c>
      <c r="U4770" s="110">
        <f>IF('3B-Air transport'!AI$67="no"," ",ROUND(S4770,4))</f>
        <v>0.72699999999999998</v>
      </c>
      <c r="V4770" s="110">
        <f>IF('3B-Air transport'!AI$68="no"," ",ROUND(S4770,4))</f>
        <v>0.72699999999999998</v>
      </c>
      <c r="W4770" s="110"/>
      <c r="AB4770" s="110">
        <f t="shared" si="281"/>
        <v>0.72700000000000053</v>
      </c>
      <c r="AC4770" s="110">
        <f>IF('3C-Water transport'!AI$56="no"," ",ROUND(AB4770,4))</f>
        <v>0.72699999999999998</v>
      </c>
      <c r="AD4770" s="110">
        <f>IF('3C-Water transport'!AI$57="no"," ",ROUND(AB4770,4))</f>
        <v>0.72699999999999998</v>
      </c>
      <c r="AE4770" s="110">
        <f>IF('3C-Water transport'!AI$58="no"," ",ROUND(AB4770,4))</f>
        <v>0.72699999999999998</v>
      </c>
    </row>
    <row r="4771" spans="5:31" x14ac:dyDescent="0.25">
      <c r="E4771" s="110">
        <f t="shared" si="279"/>
        <v>0.72800000000000054</v>
      </c>
      <c r="F4771" s="110">
        <f>IF('3A-Rail transport'!$AI$56="no"," ",ROUND(E4771,4))</f>
        <v>0.72799999999999998</v>
      </c>
      <c r="G4771" s="110">
        <f>IF('3A-Rail transport'!$AI$57="no"," ",ROUND(E4771,4))</f>
        <v>0.72799999999999998</v>
      </c>
      <c r="H4771" s="110"/>
      <c r="S4771" s="110">
        <f t="shared" si="280"/>
        <v>0.72800000000000054</v>
      </c>
      <c r="T4771" s="110">
        <f>IF('3B-Air transport'!AI$66="no"," ",ROUND(S4771,4))</f>
        <v>0.72799999999999998</v>
      </c>
      <c r="U4771" s="110">
        <f>IF('3B-Air transport'!AI$67="no"," ",ROUND(S4771,4))</f>
        <v>0.72799999999999998</v>
      </c>
      <c r="V4771" s="110">
        <f>IF('3B-Air transport'!AI$68="no"," ",ROUND(S4771,4))</f>
        <v>0.72799999999999998</v>
      </c>
      <c r="W4771" s="110"/>
      <c r="AB4771" s="110">
        <f t="shared" si="281"/>
        <v>0.72800000000000054</v>
      </c>
      <c r="AC4771" s="110">
        <f>IF('3C-Water transport'!AI$56="no"," ",ROUND(AB4771,4))</f>
        <v>0.72799999999999998</v>
      </c>
      <c r="AD4771" s="110">
        <f>IF('3C-Water transport'!AI$57="no"," ",ROUND(AB4771,4))</f>
        <v>0.72799999999999998</v>
      </c>
      <c r="AE4771" s="110">
        <f>IF('3C-Water transport'!AI$58="no"," ",ROUND(AB4771,4))</f>
        <v>0.72799999999999998</v>
      </c>
    </row>
    <row r="4772" spans="5:31" x14ac:dyDescent="0.25">
      <c r="E4772" s="110">
        <f t="shared" si="279"/>
        <v>0.72900000000000054</v>
      </c>
      <c r="F4772" s="110">
        <f>IF('3A-Rail transport'!$AI$56="no"," ",ROUND(E4772,4))</f>
        <v>0.72899999999999998</v>
      </c>
      <c r="G4772" s="110">
        <f>IF('3A-Rail transport'!$AI$57="no"," ",ROUND(E4772,4))</f>
        <v>0.72899999999999998</v>
      </c>
      <c r="H4772" s="110"/>
      <c r="S4772" s="110">
        <f t="shared" si="280"/>
        <v>0.72900000000000054</v>
      </c>
      <c r="T4772" s="110">
        <f>IF('3B-Air transport'!AI$66="no"," ",ROUND(S4772,4))</f>
        <v>0.72899999999999998</v>
      </c>
      <c r="U4772" s="110">
        <f>IF('3B-Air transport'!AI$67="no"," ",ROUND(S4772,4))</f>
        <v>0.72899999999999998</v>
      </c>
      <c r="V4772" s="110">
        <f>IF('3B-Air transport'!AI$68="no"," ",ROUND(S4772,4))</f>
        <v>0.72899999999999998</v>
      </c>
      <c r="W4772" s="110"/>
      <c r="AB4772" s="110">
        <f t="shared" si="281"/>
        <v>0.72900000000000054</v>
      </c>
      <c r="AC4772" s="110">
        <f>IF('3C-Water transport'!AI$56="no"," ",ROUND(AB4772,4))</f>
        <v>0.72899999999999998</v>
      </c>
      <c r="AD4772" s="110">
        <f>IF('3C-Water transport'!AI$57="no"," ",ROUND(AB4772,4))</f>
        <v>0.72899999999999998</v>
      </c>
      <c r="AE4772" s="110">
        <f>IF('3C-Water transport'!AI$58="no"," ",ROUND(AB4772,4))</f>
        <v>0.72899999999999998</v>
      </c>
    </row>
    <row r="4773" spans="5:31" x14ac:dyDescent="0.25">
      <c r="E4773" s="110">
        <f t="shared" si="279"/>
        <v>0.73000000000000054</v>
      </c>
      <c r="F4773" s="110">
        <f>IF('3A-Rail transport'!$AI$56="no"," ",ROUND(E4773,4))</f>
        <v>0.73</v>
      </c>
      <c r="G4773" s="110">
        <f>IF('3A-Rail transport'!$AI$57="no"," ",ROUND(E4773,4))</f>
        <v>0.73</v>
      </c>
      <c r="H4773" s="110"/>
      <c r="S4773" s="110">
        <f t="shared" si="280"/>
        <v>0.73000000000000054</v>
      </c>
      <c r="T4773" s="110">
        <f>IF('3B-Air transport'!AI$66="no"," ",ROUND(S4773,4))</f>
        <v>0.73</v>
      </c>
      <c r="U4773" s="110">
        <f>IF('3B-Air transport'!AI$67="no"," ",ROUND(S4773,4))</f>
        <v>0.73</v>
      </c>
      <c r="V4773" s="110">
        <f>IF('3B-Air transport'!AI$68="no"," ",ROUND(S4773,4))</f>
        <v>0.73</v>
      </c>
      <c r="W4773" s="110"/>
      <c r="AB4773" s="110">
        <f t="shared" si="281"/>
        <v>0.73000000000000054</v>
      </c>
      <c r="AC4773" s="110">
        <f>IF('3C-Water transport'!AI$56="no"," ",ROUND(AB4773,4))</f>
        <v>0.73</v>
      </c>
      <c r="AD4773" s="110">
        <f>IF('3C-Water transport'!AI$57="no"," ",ROUND(AB4773,4))</f>
        <v>0.73</v>
      </c>
      <c r="AE4773" s="110">
        <f>IF('3C-Water transport'!AI$58="no"," ",ROUND(AB4773,4))</f>
        <v>0.73</v>
      </c>
    </row>
    <row r="4774" spans="5:31" x14ac:dyDescent="0.25">
      <c r="E4774" s="110">
        <f t="shared" si="279"/>
        <v>0.73100000000000054</v>
      </c>
      <c r="F4774" s="110">
        <f>IF('3A-Rail transport'!$AI$56="no"," ",ROUND(E4774,4))</f>
        <v>0.73099999999999998</v>
      </c>
      <c r="G4774" s="110">
        <f>IF('3A-Rail transport'!$AI$57="no"," ",ROUND(E4774,4))</f>
        <v>0.73099999999999998</v>
      </c>
      <c r="H4774" s="110"/>
      <c r="S4774" s="110">
        <f t="shared" si="280"/>
        <v>0.73100000000000054</v>
      </c>
      <c r="T4774" s="110">
        <f>IF('3B-Air transport'!AI$66="no"," ",ROUND(S4774,4))</f>
        <v>0.73099999999999998</v>
      </c>
      <c r="U4774" s="110">
        <f>IF('3B-Air transport'!AI$67="no"," ",ROUND(S4774,4))</f>
        <v>0.73099999999999998</v>
      </c>
      <c r="V4774" s="110">
        <f>IF('3B-Air transport'!AI$68="no"," ",ROUND(S4774,4))</f>
        <v>0.73099999999999998</v>
      </c>
      <c r="W4774" s="110"/>
      <c r="AB4774" s="110">
        <f t="shared" si="281"/>
        <v>0.73100000000000054</v>
      </c>
      <c r="AC4774" s="110">
        <f>IF('3C-Water transport'!AI$56="no"," ",ROUND(AB4774,4))</f>
        <v>0.73099999999999998</v>
      </c>
      <c r="AD4774" s="110">
        <f>IF('3C-Water transport'!AI$57="no"," ",ROUND(AB4774,4))</f>
        <v>0.73099999999999998</v>
      </c>
      <c r="AE4774" s="110">
        <f>IF('3C-Water transport'!AI$58="no"," ",ROUND(AB4774,4))</f>
        <v>0.73099999999999998</v>
      </c>
    </row>
    <row r="4775" spans="5:31" x14ac:dyDescent="0.25">
      <c r="E4775" s="110">
        <f t="shared" si="279"/>
        <v>0.73200000000000054</v>
      </c>
      <c r="F4775" s="110">
        <f>IF('3A-Rail transport'!$AI$56="no"," ",ROUND(E4775,4))</f>
        <v>0.73199999999999998</v>
      </c>
      <c r="G4775" s="110">
        <f>IF('3A-Rail transport'!$AI$57="no"," ",ROUND(E4775,4))</f>
        <v>0.73199999999999998</v>
      </c>
      <c r="H4775" s="110"/>
      <c r="S4775" s="110">
        <f t="shared" si="280"/>
        <v>0.73200000000000054</v>
      </c>
      <c r="T4775" s="110">
        <f>IF('3B-Air transport'!AI$66="no"," ",ROUND(S4775,4))</f>
        <v>0.73199999999999998</v>
      </c>
      <c r="U4775" s="110">
        <f>IF('3B-Air transport'!AI$67="no"," ",ROUND(S4775,4))</f>
        <v>0.73199999999999998</v>
      </c>
      <c r="V4775" s="110">
        <f>IF('3B-Air transport'!AI$68="no"," ",ROUND(S4775,4))</f>
        <v>0.73199999999999998</v>
      </c>
      <c r="W4775" s="110"/>
      <c r="AB4775" s="110">
        <f t="shared" si="281"/>
        <v>0.73200000000000054</v>
      </c>
      <c r="AC4775" s="110">
        <f>IF('3C-Water transport'!AI$56="no"," ",ROUND(AB4775,4))</f>
        <v>0.73199999999999998</v>
      </c>
      <c r="AD4775" s="110">
        <f>IF('3C-Water transport'!AI$57="no"," ",ROUND(AB4775,4))</f>
        <v>0.73199999999999998</v>
      </c>
      <c r="AE4775" s="110">
        <f>IF('3C-Water transport'!AI$58="no"," ",ROUND(AB4775,4))</f>
        <v>0.73199999999999998</v>
      </c>
    </row>
    <row r="4776" spans="5:31" x14ac:dyDescent="0.25">
      <c r="E4776" s="110">
        <f t="shared" si="279"/>
        <v>0.73300000000000054</v>
      </c>
      <c r="F4776" s="110">
        <f>IF('3A-Rail transport'!$AI$56="no"," ",ROUND(E4776,4))</f>
        <v>0.73299999999999998</v>
      </c>
      <c r="G4776" s="110">
        <f>IF('3A-Rail transport'!$AI$57="no"," ",ROUND(E4776,4))</f>
        <v>0.73299999999999998</v>
      </c>
      <c r="H4776" s="110"/>
      <c r="S4776" s="110">
        <f t="shared" si="280"/>
        <v>0.73300000000000054</v>
      </c>
      <c r="T4776" s="110">
        <f>IF('3B-Air transport'!AI$66="no"," ",ROUND(S4776,4))</f>
        <v>0.73299999999999998</v>
      </c>
      <c r="U4776" s="110">
        <f>IF('3B-Air transport'!AI$67="no"," ",ROUND(S4776,4))</f>
        <v>0.73299999999999998</v>
      </c>
      <c r="V4776" s="110">
        <f>IF('3B-Air transport'!AI$68="no"," ",ROUND(S4776,4))</f>
        <v>0.73299999999999998</v>
      </c>
      <c r="W4776" s="110"/>
      <c r="AB4776" s="110">
        <f t="shared" si="281"/>
        <v>0.73300000000000054</v>
      </c>
      <c r="AC4776" s="110">
        <f>IF('3C-Water transport'!AI$56="no"," ",ROUND(AB4776,4))</f>
        <v>0.73299999999999998</v>
      </c>
      <c r="AD4776" s="110">
        <f>IF('3C-Water transport'!AI$57="no"," ",ROUND(AB4776,4))</f>
        <v>0.73299999999999998</v>
      </c>
      <c r="AE4776" s="110">
        <f>IF('3C-Water transport'!AI$58="no"," ",ROUND(AB4776,4))</f>
        <v>0.73299999999999998</v>
      </c>
    </row>
    <row r="4777" spans="5:31" x14ac:dyDescent="0.25">
      <c r="E4777" s="110">
        <f t="shared" si="279"/>
        <v>0.73400000000000054</v>
      </c>
      <c r="F4777" s="110">
        <f>IF('3A-Rail transport'!$AI$56="no"," ",ROUND(E4777,4))</f>
        <v>0.73399999999999999</v>
      </c>
      <c r="G4777" s="110">
        <f>IF('3A-Rail transport'!$AI$57="no"," ",ROUND(E4777,4))</f>
        <v>0.73399999999999999</v>
      </c>
      <c r="H4777" s="110"/>
      <c r="S4777" s="110">
        <f t="shared" si="280"/>
        <v>0.73400000000000054</v>
      </c>
      <c r="T4777" s="110">
        <f>IF('3B-Air transport'!AI$66="no"," ",ROUND(S4777,4))</f>
        <v>0.73399999999999999</v>
      </c>
      <c r="U4777" s="110">
        <f>IF('3B-Air transport'!AI$67="no"," ",ROUND(S4777,4))</f>
        <v>0.73399999999999999</v>
      </c>
      <c r="V4777" s="110">
        <f>IF('3B-Air transport'!AI$68="no"," ",ROUND(S4777,4))</f>
        <v>0.73399999999999999</v>
      </c>
      <c r="W4777" s="110"/>
      <c r="AB4777" s="110">
        <f t="shared" si="281"/>
        <v>0.73400000000000054</v>
      </c>
      <c r="AC4777" s="110">
        <f>IF('3C-Water transport'!AI$56="no"," ",ROUND(AB4777,4))</f>
        <v>0.73399999999999999</v>
      </c>
      <c r="AD4777" s="110">
        <f>IF('3C-Water transport'!AI$57="no"," ",ROUND(AB4777,4))</f>
        <v>0.73399999999999999</v>
      </c>
      <c r="AE4777" s="110">
        <f>IF('3C-Water transport'!AI$58="no"," ",ROUND(AB4777,4))</f>
        <v>0.73399999999999999</v>
      </c>
    </row>
    <row r="4778" spans="5:31" x14ac:dyDescent="0.25">
      <c r="E4778" s="110">
        <f t="shared" si="279"/>
        <v>0.73500000000000054</v>
      </c>
      <c r="F4778" s="110">
        <f>IF('3A-Rail transport'!$AI$56="no"," ",ROUND(E4778,4))</f>
        <v>0.73499999999999999</v>
      </c>
      <c r="G4778" s="110">
        <f>IF('3A-Rail transport'!$AI$57="no"," ",ROUND(E4778,4))</f>
        <v>0.73499999999999999</v>
      </c>
      <c r="H4778" s="110"/>
      <c r="S4778" s="110">
        <f t="shared" si="280"/>
        <v>0.73500000000000054</v>
      </c>
      <c r="T4778" s="110">
        <f>IF('3B-Air transport'!AI$66="no"," ",ROUND(S4778,4))</f>
        <v>0.73499999999999999</v>
      </c>
      <c r="U4778" s="110">
        <f>IF('3B-Air transport'!AI$67="no"," ",ROUND(S4778,4))</f>
        <v>0.73499999999999999</v>
      </c>
      <c r="V4778" s="110">
        <f>IF('3B-Air transport'!AI$68="no"," ",ROUND(S4778,4))</f>
        <v>0.73499999999999999</v>
      </c>
      <c r="W4778" s="110"/>
      <c r="AB4778" s="110">
        <f t="shared" si="281"/>
        <v>0.73500000000000054</v>
      </c>
      <c r="AC4778" s="110">
        <f>IF('3C-Water transport'!AI$56="no"," ",ROUND(AB4778,4))</f>
        <v>0.73499999999999999</v>
      </c>
      <c r="AD4778" s="110">
        <f>IF('3C-Water transport'!AI$57="no"," ",ROUND(AB4778,4))</f>
        <v>0.73499999999999999</v>
      </c>
      <c r="AE4778" s="110">
        <f>IF('3C-Water transport'!AI$58="no"," ",ROUND(AB4778,4))</f>
        <v>0.73499999999999999</v>
      </c>
    </row>
    <row r="4779" spans="5:31" x14ac:dyDescent="0.25">
      <c r="E4779" s="110">
        <f t="shared" si="279"/>
        <v>0.73600000000000054</v>
      </c>
      <c r="F4779" s="110">
        <f>IF('3A-Rail transport'!$AI$56="no"," ",ROUND(E4779,4))</f>
        <v>0.73599999999999999</v>
      </c>
      <c r="G4779" s="110">
        <f>IF('3A-Rail transport'!$AI$57="no"," ",ROUND(E4779,4))</f>
        <v>0.73599999999999999</v>
      </c>
      <c r="H4779" s="110"/>
      <c r="S4779" s="110">
        <f t="shared" si="280"/>
        <v>0.73600000000000054</v>
      </c>
      <c r="T4779" s="110">
        <f>IF('3B-Air transport'!AI$66="no"," ",ROUND(S4779,4))</f>
        <v>0.73599999999999999</v>
      </c>
      <c r="U4779" s="110">
        <f>IF('3B-Air transport'!AI$67="no"," ",ROUND(S4779,4))</f>
        <v>0.73599999999999999</v>
      </c>
      <c r="V4779" s="110">
        <f>IF('3B-Air transport'!AI$68="no"," ",ROUND(S4779,4))</f>
        <v>0.73599999999999999</v>
      </c>
      <c r="W4779" s="110"/>
      <c r="AB4779" s="110">
        <f t="shared" si="281"/>
        <v>0.73600000000000054</v>
      </c>
      <c r="AC4779" s="110">
        <f>IF('3C-Water transport'!AI$56="no"," ",ROUND(AB4779,4))</f>
        <v>0.73599999999999999</v>
      </c>
      <c r="AD4779" s="110">
        <f>IF('3C-Water transport'!AI$57="no"," ",ROUND(AB4779,4))</f>
        <v>0.73599999999999999</v>
      </c>
      <c r="AE4779" s="110">
        <f>IF('3C-Water transport'!AI$58="no"," ",ROUND(AB4779,4))</f>
        <v>0.73599999999999999</v>
      </c>
    </row>
    <row r="4780" spans="5:31" x14ac:dyDescent="0.25">
      <c r="E4780" s="110">
        <f t="shared" si="279"/>
        <v>0.73700000000000054</v>
      </c>
      <c r="F4780" s="110">
        <f>IF('3A-Rail transport'!$AI$56="no"," ",ROUND(E4780,4))</f>
        <v>0.73699999999999999</v>
      </c>
      <c r="G4780" s="110">
        <f>IF('3A-Rail transport'!$AI$57="no"," ",ROUND(E4780,4))</f>
        <v>0.73699999999999999</v>
      </c>
      <c r="H4780" s="110"/>
      <c r="S4780" s="110">
        <f t="shared" si="280"/>
        <v>0.73700000000000054</v>
      </c>
      <c r="T4780" s="110">
        <f>IF('3B-Air transport'!AI$66="no"," ",ROUND(S4780,4))</f>
        <v>0.73699999999999999</v>
      </c>
      <c r="U4780" s="110">
        <f>IF('3B-Air transport'!AI$67="no"," ",ROUND(S4780,4))</f>
        <v>0.73699999999999999</v>
      </c>
      <c r="V4780" s="110">
        <f>IF('3B-Air transport'!AI$68="no"," ",ROUND(S4780,4))</f>
        <v>0.73699999999999999</v>
      </c>
      <c r="W4780" s="110"/>
      <c r="AB4780" s="110">
        <f t="shared" si="281"/>
        <v>0.73700000000000054</v>
      </c>
      <c r="AC4780" s="110">
        <f>IF('3C-Water transport'!AI$56="no"," ",ROUND(AB4780,4))</f>
        <v>0.73699999999999999</v>
      </c>
      <c r="AD4780" s="110">
        <f>IF('3C-Water transport'!AI$57="no"," ",ROUND(AB4780,4))</f>
        <v>0.73699999999999999</v>
      </c>
      <c r="AE4780" s="110">
        <f>IF('3C-Water transport'!AI$58="no"," ",ROUND(AB4780,4))</f>
        <v>0.73699999999999999</v>
      </c>
    </row>
    <row r="4781" spans="5:31" x14ac:dyDescent="0.25">
      <c r="E4781" s="110">
        <f t="shared" si="279"/>
        <v>0.73800000000000054</v>
      </c>
      <c r="F4781" s="110">
        <f>IF('3A-Rail transport'!$AI$56="no"," ",ROUND(E4781,4))</f>
        <v>0.73799999999999999</v>
      </c>
      <c r="G4781" s="110">
        <f>IF('3A-Rail transport'!$AI$57="no"," ",ROUND(E4781,4))</f>
        <v>0.73799999999999999</v>
      </c>
      <c r="H4781" s="110"/>
      <c r="S4781" s="110">
        <f t="shared" si="280"/>
        <v>0.73800000000000054</v>
      </c>
      <c r="T4781" s="110">
        <f>IF('3B-Air transport'!AI$66="no"," ",ROUND(S4781,4))</f>
        <v>0.73799999999999999</v>
      </c>
      <c r="U4781" s="110">
        <f>IF('3B-Air transport'!AI$67="no"," ",ROUND(S4781,4))</f>
        <v>0.73799999999999999</v>
      </c>
      <c r="V4781" s="110">
        <f>IF('3B-Air transport'!AI$68="no"," ",ROUND(S4781,4))</f>
        <v>0.73799999999999999</v>
      </c>
      <c r="W4781" s="110"/>
      <c r="AB4781" s="110">
        <f t="shared" si="281"/>
        <v>0.73800000000000054</v>
      </c>
      <c r="AC4781" s="110">
        <f>IF('3C-Water transport'!AI$56="no"," ",ROUND(AB4781,4))</f>
        <v>0.73799999999999999</v>
      </c>
      <c r="AD4781" s="110">
        <f>IF('3C-Water transport'!AI$57="no"," ",ROUND(AB4781,4))</f>
        <v>0.73799999999999999</v>
      </c>
      <c r="AE4781" s="110">
        <f>IF('3C-Water transport'!AI$58="no"," ",ROUND(AB4781,4))</f>
        <v>0.73799999999999999</v>
      </c>
    </row>
    <row r="4782" spans="5:31" x14ac:dyDescent="0.25">
      <c r="E4782" s="110">
        <f t="shared" si="279"/>
        <v>0.73900000000000055</v>
      </c>
      <c r="F4782" s="110">
        <f>IF('3A-Rail transport'!$AI$56="no"," ",ROUND(E4782,4))</f>
        <v>0.73899999999999999</v>
      </c>
      <c r="G4782" s="110">
        <f>IF('3A-Rail transport'!$AI$57="no"," ",ROUND(E4782,4))</f>
        <v>0.73899999999999999</v>
      </c>
      <c r="H4782" s="110"/>
      <c r="S4782" s="110">
        <f t="shared" si="280"/>
        <v>0.73900000000000055</v>
      </c>
      <c r="T4782" s="110">
        <f>IF('3B-Air transport'!AI$66="no"," ",ROUND(S4782,4))</f>
        <v>0.73899999999999999</v>
      </c>
      <c r="U4782" s="110">
        <f>IF('3B-Air transport'!AI$67="no"," ",ROUND(S4782,4))</f>
        <v>0.73899999999999999</v>
      </c>
      <c r="V4782" s="110">
        <f>IF('3B-Air transport'!AI$68="no"," ",ROUND(S4782,4))</f>
        <v>0.73899999999999999</v>
      </c>
      <c r="W4782" s="110"/>
      <c r="AB4782" s="110">
        <f t="shared" si="281"/>
        <v>0.73900000000000055</v>
      </c>
      <c r="AC4782" s="110">
        <f>IF('3C-Water transport'!AI$56="no"," ",ROUND(AB4782,4))</f>
        <v>0.73899999999999999</v>
      </c>
      <c r="AD4782" s="110">
        <f>IF('3C-Water transport'!AI$57="no"," ",ROUND(AB4782,4))</f>
        <v>0.73899999999999999</v>
      </c>
      <c r="AE4782" s="110">
        <f>IF('3C-Water transport'!AI$58="no"," ",ROUND(AB4782,4))</f>
        <v>0.73899999999999999</v>
      </c>
    </row>
    <row r="4783" spans="5:31" x14ac:dyDescent="0.25">
      <c r="E4783" s="110">
        <f t="shared" si="279"/>
        <v>0.74000000000000055</v>
      </c>
      <c r="F4783" s="110">
        <f>IF('3A-Rail transport'!$AI$56="no"," ",ROUND(E4783,4))</f>
        <v>0.74</v>
      </c>
      <c r="G4783" s="110">
        <f>IF('3A-Rail transport'!$AI$57="no"," ",ROUND(E4783,4))</f>
        <v>0.74</v>
      </c>
      <c r="H4783" s="110"/>
      <c r="S4783" s="110">
        <f t="shared" si="280"/>
        <v>0.74000000000000055</v>
      </c>
      <c r="T4783" s="110">
        <f>IF('3B-Air transport'!AI$66="no"," ",ROUND(S4783,4))</f>
        <v>0.74</v>
      </c>
      <c r="U4783" s="110">
        <f>IF('3B-Air transport'!AI$67="no"," ",ROUND(S4783,4))</f>
        <v>0.74</v>
      </c>
      <c r="V4783" s="110">
        <f>IF('3B-Air transport'!AI$68="no"," ",ROUND(S4783,4))</f>
        <v>0.74</v>
      </c>
      <c r="W4783" s="110"/>
      <c r="AB4783" s="110">
        <f t="shared" si="281"/>
        <v>0.74000000000000055</v>
      </c>
      <c r="AC4783" s="110">
        <f>IF('3C-Water transport'!AI$56="no"," ",ROUND(AB4783,4))</f>
        <v>0.74</v>
      </c>
      <c r="AD4783" s="110">
        <f>IF('3C-Water transport'!AI$57="no"," ",ROUND(AB4783,4))</f>
        <v>0.74</v>
      </c>
      <c r="AE4783" s="110">
        <f>IF('3C-Water transport'!AI$58="no"," ",ROUND(AB4783,4))</f>
        <v>0.74</v>
      </c>
    </row>
    <row r="4784" spans="5:31" x14ac:dyDescent="0.25">
      <c r="E4784" s="110">
        <f t="shared" si="279"/>
        <v>0.74100000000000055</v>
      </c>
      <c r="F4784" s="110">
        <f>IF('3A-Rail transport'!$AI$56="no"," ",ROUND(E4784,4))</f>
        <v>0.74099999999999999</v>
      </c>
      <c r="G4784" s="110">
        <f>IF('3A-Rail transport'!$AI$57="no"," ",ROUND(E4784,4))</f>
        <v>0.74099999999999999</v>
      </c>
      <c r="H4784" s="110"/>
      <c r="S4784" s="110">
        <f t="shared" si="280"/>
        <v>0.74100000000000055</v>
      </c>
      <c r="T4784" s="110">
        <f>IF('3B-Air transport'!AI$66="no"," ",ROUND(S4784,4))</f>
        <v>0.74099999999999999</v>
      </c>
      <c r="U4784" s="110">
        <f>IF('3B-Air transport'!AI$67="no"," ",ROUND(S4784,4))</f>
        <v>0.74099999999999999</v>
      </c>
      <c r="V4784" s="110">
        <f>IF('3B-Air transport'!AI$68="no"," ",ROUND(S4784,4))</f>
        <v>0.74099999999999999</v>
      </c>
      <c r="W4784" s="110"/>
      <c r="AB4784" s="110">
        <f t="shared" si="281"/>
        <v>0.74100000000000055</v>
      </c>
      <c r="AC4784" s="110">
        <f>IF('3C-Water transport'!AI$56="no"," ",ROUND(AB4784,4))</f>
        <v>0.74099999999999999</v>
      </c>
      <c r="AD4784" s="110">
        <f>IF('3C-Water transport'!AI$57="no"," ",ROUND(AB4784,4))</f>
        <v>0.74099999999999999</v>
      </c>
      <c r="AE4784" s="110">
        <f>IF('3C-Water transport'!AI$58="no"," ",ROUND(AB4784,4))</f>
        <v>0.74099999999999999</v>
      </c>
    </row>
    <row r="4785" spans="5:31" x14ac:dyDescent="0.25">
      <c r="E4785" s="110">
        <f t="shared" si="279"/>
        <v>0.74200000000000055</v>
      </c>
      <c r="F4785" s="110">
        <f>IF('3A-Rail transport'!$AI$56="no"," ",ROUND(E4785,4))</f>
        <v>0.74199999999999999</v>
      </c>
      <c r="G4785" s="110">
        <f>IF('3A-Rail transport'!$AI$57="no"," ",ROUND(E4785,4))</f>
        <v>0.74199999999999999</v>
      </c>
      <c r="H4785" s="110"/>
      <c r="S4785" s="110">
        <f t="shared" si="280"/>
        <v>0.74200000000000055</v>
      </c>
      <c r="T4785" s="110">
        <f>IF('3B-Air transport'!AI$66="no"," ",ROUND(S4785,4))</f>
        <v>0.74199999999999999</v>
      </c>
      <c r="U4785" s="110">
        <f>IF('3B-Air transport'!AI$67="no"," ",ROUND(S4785,4))</f>
        <v>0.74199999999999999</v>
      </c>
      <c r="V4785" s="110">
        <f>IF('3B-Air transport'!AI$68="no"," ",ROUND(S4785,4))</f>
        <v>0.74199999999999999</v>
      </c>
      <c r="W4785" s="110"/>
      <c r="AB4785" s="110">
        <f t="shared" si="281"/>
        <v>0.74200000000000055</v>
      </c>
      <c r="AC4785" s="110">
        <f>IF('3C-Water transport'!AI$56="no"," ",ROUND(AB4785,4))</f>
        <v>0.74199999999999999</v>
      </c>
      <c r="AD4785" s="110">
        <f>IF('3C-Water transport'!AI$57="no"," ",ROUND(AB4785,4))</f>
        <v>0.74199999999999999</v>
      </c>
      <c r="AE4785" s="110">
        <f>IF('3C-Water transport'!AI$58="no"," ",ROUND(AB4785,4))</f>
        <v>0.74199999999999999</v>
      </c>
    </row>
    <row r="4786" spans="5:31" x14ac:dyDescent="0.25">
      <c r="E4786" s="110">
        <f t="shared" si="279"/>
        <v>0.74300000000000055</v>
      </c>
      <c r="F4786" s="110">
        <f>IF('3A-Rail transport'!$AI$56="no"," ",ROUND(E4786,4))</f>
        <v>0.74299999999999999</v>
      </c>
      <c r="G4786" s="110">
        <f>IF('3A-Rail transport'!$AI$57="no"," ",ROUND(E4786,4))</f>
        <v>0.74299999999999999</v>
      </c>
      <c r="H4786" s="110"/>
      <c r="S4786" s="110">
        <f t="shared" si="280"/>
        <v>0.74300000000000055</v>
      </c>
      <c r="T4786" s="110">
        <f>IF('3B-Air transport'!AI$66="no"," ",ROUND(S4786,4))</f>
        <v>0.74299999999999999</v>
      </c>
      <c r="U4786" s="110">
        <f>IF('3B-Air transport'!AI$67="no"," ",ROUND(S4786,4))</f>
        <v>0.74299999999999999</v>
      </c>
      <c r="V4786" s="110">
        <f>IF('3B-Air transport'!AI$68="no"," ",ROUND(S4786,4))</f>
        <v>0.74299999999999999</v>
      </c>
      <c r="W4786" s="110"/>
      <c r="AB4786" s="110">
        <f t="shared" si="281"/>
        <v>0.74300000000000055</v>
      </c>
      <c r="AC4786" s="110">
        <f>IF('3C-Water transport'!AI$56="no"," ",ROUND(AB4786,4))</f>
        <v>0.74299999999999999</v>
      </c>
      <c r="AD4786" s="110">
        <f>IF('3C-Water transport'!AI$57="no"," ",ROUND(AB4786,4))</f>
        <v>0.74299999999999999</v>
      </c>
      <c r="AE4786" s="110">
        <f>IF('3C-Water transport'!AI$58="no"," ",ROUND(AB4786,4))</f>
        <v>0.74299999999999999</v>
      </c>
    </row>
    <row r="4787" spans="5:31" x14ac:dyDescent="0.25">
      <c r="E4787" s="110">
        <f t="shared" si="279"/>
        <v>0.74400000000000055</v>
      </c>
      <c r="F4787" s="110">
        <f>IF('3A-Rail transport'!$AI$56="no"," ",ROUND(E4787,4))</f>
        <v>0.74399999999999999</v>
      </c>
      <c r="G4787" s="110">
        <f>IF('3A-Rail transport'!$AI$57="no"," ",ROUND(E4787,4))</f>
        <v>0.74399999999999999</v>
      </c>
      <c r="H4787" s="110"/>
      <c r="S4787" s="110">
        <f t="shared" si="280"/>
        <v>0.74400000000000055</v>
      </c>
      <c r="T4787" s="110">
        <f>IF('3B-Air transport'!AI$66="no"," ",ROUND(S4787,4))</f>
        <v>0.74399999999999999</v>
      </c>
      <c r="U4787" s="110">
        <f>IF('3B-Air transport'!AI$67="no"," ",ROUND(S4787,4))</f>
        <v>0.74399999999999999</v>
      </c>
      <c r="V4787" s="110">
        <f>IF('3B-Air transport'!AI$68="no"," ",ROUND(S4787,4))</f>
        <v>0.74399999999999999</v>
      </c>
      <c r="W4787" s="110"/>
      <c r="AB4787" s="110">
        <f t="shared" si="281"/>
        <v>0.74400000000000055</v>
      </c>
      <c r="AC4787" s="110">
        <f>IF('3C-Water transport'!AI$56="no"," ",ROUND(AB4787,4))</f>
        <v>0.74399999999999999</v>
      </c>
      <c r="AD4787" s="110">
        <f>IF('3C-Water transport'!AI$57="no"," ",ROUND(AB4787,4))</f>
        <v>0.74399999999999999</v>
      </c>
      <c r="AE4787" s="110">
        <f>IF('3C-Water transport'!AI$58="no"," ",ROUND(AB4787,4))</f>
        <v>0.74399999999999999</v>
      </c>
    </row>
    <row r="4788" spans="5:31" x14ac:dyDescent="0.25">
      <c r="E4788" s="110">
        <f t="shared" si="279"/>
        <v>0.74500000000000055</v>
      </c>
      <c r="F4788" s="110">
        <f>IF('3A-Rail transport'!$AI$56="no"," ",ROUND(E4788,4))</f>
        <v>0.745</v>
      </c>
      <c r="G4788" s="110">
        <f>IF('3A-Rail transport'!$AI$57="no"," ",ROUND(E4788,4))</f>
        <v>0.745</v>
      </c>
      <c r="H4788" s="110"/>
      <c r="S4788" s="110">
        <f t="shared" si="280"/>
        <v>0.74500000000000055</v>
      </c>
      <c r="T4788" s="110">
        <f>IF('3B-Air transport'!AI$66="no"," ",ROUND(S4788,4))</f>
        <v>0.745</v>
      </c>
      <c r="U4788" s="110">
        <f>IF('3B-Air transport'!AI$67="no"," ",ROUND(S4788,4))</f>
        <v>0.745</v>
      </c>
      <c r="V4788" s="110">
        <f>IF('3B-Air transport'!AI$68="no"," ",ROUND(S4788,4))</f>
        <v>0.745</v>
      </c>
      <c r="W4788" s="110"/>
      <c r="AB4788" s="110">
        <f t="shared" si="281"/>
        <v>0.74500000000000055</v>
      </c>
      <c r="AC4788" s="110">
        <f>IF('3C-Water transport'!AI$56="no"," ",ROUND(AB4788,4))</f>
        <v>0.745</v>
      </c>
      <c r="AD4788" s="110">
        <f>IF('3C-Water transport'!AI$57="no"," ",ROUND(AB4788,4))</f>
        <v>0.745</v>
      </c>
      <c r="AE4788" s="110">
        <f>IF('3C-Water transport'!AI$58="no"," ",ROUND(AB4788,4))</f>
        <v>0.745</v>
      </c>
    </row>
    <row r="4789" spans="5:31" x14ac:dyDescent="0.25">
      <c r="E4789" s="110">
        <f t="shared" si="279"/>
        <v>0.74600000000000055</v>
      </c>
      <c r="F4789" s="110">
        <f>IF('3A-Rail transport'!$AI$56="no"," ",ROUND(E4789,4))</f>
        <v>0.746</v>
      </c>
      <c r="G4789" s="110">
        <f>IF('3A-Rail transport'!$AI$57="no"," ",ROUND(E4789,4))</f>
        <v>0.746</v>
      </c>
      <c r="H4789" s="110"/>
      <c r="S4789" s="110">
        <f t="shared" si="280"/>
        <v>0.74600000000000055</v>
      </c>
      <c r="T4789" s="110">
        <f>IF('3B-Air transport'!AI$66="no"," ",ROUND(S4789,4))</f>
        <v>0.746</v>
      </c>
      <c r="U4789" s="110">
        <f>IF('3B-Air transport'!AI$67="no"," ",ROUND(S4789,4))</f>
        <v>0.746</v>
      </c>
      <c r="V4789" s="110">
        <f>IF('3B-Air transport'!AI$68="no"," ",ROUND(S4789,4))</f>
        <v>0.746</v>
      </c>
      <c r="W4789" s="110"/>
      <c r="AB4789" s="110">
        <f t="shared" si="281"/>
        <v>0.74600000000000055</v>
      </c>
      <c r="AC4789" s="110">
        <f>IF('3C-Water transport'!AI$56="no"," ",ROUND(AB4789,4))</f>
        <v>0.746</v>
      </c>
      <c r="AD4789" s="110">
        <f>IF('3C-Water transport'!AI$57="no"," ",ROUND(AB4789,4))</f>
        <v>0.746</v>
      </c>
      <c r="AE4789" s="110">
        <f>IF('3C-Water transport'!AI$58="no"," ",ROUND(AB4789,4))</f>
        <v>0.746</v>
      </c>
    </row>
    <row r="4790" spans="5:31" x14ac:dyDescent="0.25">
      <c r="E4790" s="110">
        <f t="shared" si="279"/>
        <v>0.74700000000000055</v>
      </c>
      <c r="F4790" s="110">
        <f>IF('3A-Rail transport'!$AI$56="no"," ",ROUND(E4790,4))</f>
        <v>0.747</v>
      </c>
      <c r="G4790" s="110">
        <f>IF('3A-Rail transport'!$AI$57="no"," ",ROUND(E4790,4))</f>
        <v>0.747</v>
      </c>
      <c r="H4790" s="110"/>
      <c r="S4790" s="110">
        <f t="shared" si="280"/>
        <v>0.74700000000000055</v>
      </c>
      <c r="T4790" s="110">
        <f>IF('3B-Air transport'!AI$66="no"," ",ROUND(S4790,4))</f>
        <v>0.747</v>
      </c>
      <c r="U4790" s="110">
        <f>IF('3B-Air transport'!AI$67="no"," ",ROUND(S4790,4))</f>
        <v>0.747</v>
      </c>
      <c r="V4790" s="110">
        <f>IF('3B-Air transport'!AI$68="no"," ",ROUND(S4790,4))</f>
        <v>0.747</v>
      </c>
      <c r="W4790" s="110"/>
      <c r="AB4790" s="110">
        <f t="shared" si="281"/>
        <v>0.74700000000000055</v>
      </c>
      <c r="AC4790" s="110">
        <f>IF('3C-Water transport'!AI$56="no"," ",ROUND(AB4790,4))</f>
        <v>0.747</v>
      </c>
      <c r="AD4790" s="110">
        <f>IF('3C-Water transport'!AI$57="no"," ",ROUND(AB4790,4))</f>
        <v>0.747</v>
      </c>
      <c r="AE4790" s="110">
        <f>IF('3C-Water transport'!AI$58="no"," ",ROUND(AB4790,4))</f>
        <v>0.747</v>
      </c>
    </row>
    <row r="4791" spans="5:31" x14ac:dyDescent="0.25">
      <c r="E4791" s="110">
        <f t="shared" si="279"/>
        <v>0.74800000000000055</v>
      </c>
      <c r="F4791" s="110">
        <f>IF('3A-Rail transport'!$AI$56="no"," ",ROUND(E4791,4))</f>
        <v>0.748</v>
      </c>
      <c r="G4791" s="110">
        <f>IF('3A-Rail transport'!$AI$57="no"," ",ROUND(E4791,4))</f>
        <v>0.748</v>
      </c>
      <c r="H4791" s="110"/>
      <c r="S4791" s="110">
        <f t="shared" si="280"/>
        <v>0.74800000000000055</v>
      </c>
      <c r="T4791" s="110">
        <f>IF('3B-Air transport'!AI$66="no"," ",ROUND(S4791,4))</f>
        <v>0.748</v>
      </c>
      <c r="U4791" s="110">
        <f>IF('3B-Air transport'!AI$67="no"," ",ROUND(S4791,4))</f>
        <v>0.748</v>
      </c>
      <c r="V4791" s="110">
        <f>IF('3B-Air transport'!AI$68="no"," ",ROUND(S4791,4))</f>
        <v>0.748</v>
      </c>
      <c r="W4791" s="110"/>
      <c r="AB4791" s="110">
        <f t="shared" si="281"/>
        <v>0.74800000000000055</v>
      </c>
      <c r="AC4791" s="110">
        <f>IF('3C-Water transport'!AI$56="no"," ",ROUND(AB4791,4))</f>
        <v>0.748</v>
      </c>
      <c r="AD4791" s="110">
        <f>IF('3C-Water transport'!AI$57="no"," ",ROUND(AB4791,4))</f>
        <v>0.748</v>
      </c>
      <c r="AE4791" s="110">
        <f>IF('3C-Water transport'!AI$58="no"," ",ROUND(AB4791,4))</f>
        <v>0.748</v>
      </c>
    </row>
    <row r="4792" spans="5:31" x14ac:dyDescent="0.25">
      <c r="E4792" s="110">
        <f t="shared" si="279"/>
        <v>0.74900000000000055</v>
      </c>
      <c r="F4792" s="110">
        <f>IF('3A-Rail transport'!$AI$56="no"," ",ROUND(E4792,4))</f>
        <v>0.749</v>
      </c>
      <c r="G4792" s="110">
        <f>IF('3A-Rail transport'!$AI$57="no"," ",ROUND(E4792,4))</f>
        <v>0.749</v>
      </c>
      <c r="H4792" s="110"/>
      <c r="S4792" s="110">
        <f t="shared" si="280"/>
        <v>0.74900000000000055</v>
      </c>
      <c r="T4792" s="110">
        <f>IF('3B-Air transport'!AI$66="no"," ",ROUND(S4792,4))</f>
        <v>0.749</v>
      </c>
      <c r="U4792" s="110">
        <f>IF('3B-Air transport'!AI$67="no"," ",ROUND(S4792,4))</f>
        <v>0.749</v>
      </c>
      <c r="V4792" s="110">
        <f>IF('3B-Air transport'!AI$68="no"," ",ROUND(S4792,4))</f>
        <v>0.749</v>
      </c>
      <c r="W4792" s="110"/>
      <c r="AB4792" s="110">
        <f t="shared" si="281"/>
        <v>0.74900000000000055</v>
      </c>
      <c r="AC4792" s="110">
        <f>IF('3C-Water transport'!AI$56="no"," ",ROUND(AB4792,4))</f>
        <v>0.749</v>
      </c>
      <c r="AD4792" s="110">
        <f>IF('3C-Water transport'!AI$57="no"," ",ROUND(AB4792,4))</f>
        <v>0.749</v>
      </c>
      <c r="AE4792" s="110">
        <f>IF('3C-Water transport'!AI$58="no"," ",ROUND(AB4792,4))</f>
        <v>0.749</v>
      </c>
    </row>
    <row r="4793" spans="5:31" x14ac:dyDescent="0.25">
      <c r="E4793" s="110">
        <f t="shared" si="279"/>
        <v>0.75000000000000056</v>
      </c>
      <c r="F4793" s="110">
        <f>IF('3A-Rail transport'!$AI$56="no"," ",ROUND(E4793,4))</f>
        <v>0.75</v>
      </c>
      <c r="G4793" s="110">
        <f>IF('3A-Rail transport'!$AI$57="no"," ",ROUND(E4793,4))</f>
        <v>0.75</v>
      </c>
      <c r="H4793" s="110"/>
      <c r="S4793" s="110">
        <f t="shared" si="280"/>
        <v>0.75000000000000056</v>
      </c>
      <c r="T4793" s="110">
        <f>IF('3B-Air transport'!AI$66="no"," ",ROUND(S4793,4))</f>
        <v>0.75</v>
      </c>
      <c r="U4793" s="110">
        <f>IF('3B-Air transport'!AI$67="no"," ",ROUND(S4793,4))</f>
        <v>0.75</v>
      </c>
      <c r="V4793" s="110">
        <f>IF('3B-Air transport'!AI$68="no"," ",ROUND(S4793,4))</f>
        <v>0.75</v>
      </c>
      <c r="W4793" s="110"/>
      <c r="AB4793" s="110">
        <f t="shared" si="281"/>
        <v>0.75000000000000056</v>
      </c>
      <c r="AC4793" s="110">
        <f>IF('3C-Water transport'!AI$56="no"," ",ROUND(AB4793,4))</f>
        <v>0.75</v>
      </c>
      <c r="AD4793" s="110">
        <f>IF('3C-Water transport'!AI$57="no"," ",ROUND(AB4793,4))</f>
        <v>0.75</v>
      </c>
      <c r="AE4793" s="110">
        <f>IF('3C-Water transport'!AI$58="no"," ",ROUND(AB4793,4))</f>
        <v>0.75</v>
      </c>
    </row>
    <row r="4794" spans="5:31" x14ac:dyDescent="0.25">
      <c r="E4794" s="110">
        <f t="shared" si="279"/>
        <v>0.75100000000000056</v>
      </c>
      <c r="F4794" s="110">
        <f>IF('3A-Rail transport'!$AI$56="no"," ",ROUND(E4794,4))</f>
        <v>0.751</v>
      </c>
      <c r="G4794" s="110">
        <f>IF('3A-Rail transport'!$AI$57="no"," ",ROUND(E4794,4))</f>
        <v>0.751</v>
      </c>
      <c r="H4794" s="110"/>
      <c r="S4794" s="110">
        <f t="shared" si="280"/>
        <v>0.75100000000000056</v>
      </c>
      <c r="T4794" s="110">
        <f>IF('3B-Air transport'!AI$66="no"," ",ROUND(S4794,4))</f>
        <v>0.751</v>
      </c>
      <c r="U4794" s="110">
        <f>IF('3B-Air transport'!AI$67="no"," ",ROUND(S4794,4))</f>
        <v>0.751</v>
      </c>
      <c r="V4794" s="110">
        <f>IF('3B-Air transport'!AI$68="no"," ",ROUND(S4794,4))</f>
        <v>0.751</v>
      </c>
      <c r="W4794" s="110"/>
      <c r="AB4794" s="110">
        <f t="shared" si="281"/>
        <v>0.75100000000000056</v>
      </c>
      <c r="AC4794" s="110">
        <f>IF('3C-Water transport'!AI$56="no"," ",ROUND(AB4794,4))</f>
        <v>0.751</v>
      </c>
      <c r="AD4794" s="110">
        <f>IF('3C-Water transport'!AI$57="no"," ",ROUND(AB4794,4))</f>
        <v>0.751</v>
      </c>
      <c r="AE4794" s="110">
        <f>IF('3C-Water transport'!AI$58="no"," ",ROUND(AB4794,4))</f>
        <v>0.751</v>
      </c>
    </row>
    <row r="4795" spans="5:31" x14ac:dyDescent="0.25">
      <c r="E4795" s="110">
        <f t="shared" si="279"/>
        <v>0.75200000000000056</v>
      </c>
      <c r="F4795" s="110">
        <f>IF('3A-Rail transport'!$AI$56="no"," ",ROUND(E4795,4))</f>
        <v>0.752</v>
      </c>
      <c r="G4795" s="110">
        <f>IF('3A-Rail transport'!$AI$57="no"," ",ROUND(E4795,4))</f>
        <v>0.752</v>
      </c>
      <c r="H4795" s="110"/>
      <c r="S4795" s="110">
        <f t="shared" si="280"/>
        <v>0.75200000000000056</v>
      </c>
      <c r="T4795" s="110">
        <f>IF('3B-Air transport'!AI$66="no"," ",ROUND(S4795,4))</f>
        <v>0.752</v>
      </c>
      <c r="U4795" s="110">
        <f>IF('3B-Air transport'!AI$67="no"," ",ROUND(S4795,4))</f>
        <v>0.752</v>
      </c>
      <c r="V4795" s="110">
        <f>IF('3B-Air transport'!AI$68="no"," ",ROUND(S4795,4))</f>
        <v>0.752</v>
      </c>
      <c r="W4795" s="110"/>
      <c r="AB4795" s="110">
        <f t="shared" si="281"/>
        <v>0.75200000000000056</v>
      </c>
      <c r="AC4795" s="110">
        <f>IF('3C-Water transport'!AI$56="no"," ",ROUND(AB4795,4))</f>
        <v>0.752</v>
      </c>
      <c r="AD4795" s="110">
        <f>IF('3C-Water transport'!AI$57="no"," ",ROUND(AB4795,4))</f>
        <v>0.752</v>
      </c>
      <c r="AE4795" s="110">
        <f>IF('3C-Water transport'!AI$58="no"," ",ROUND(AB4795,4))</f>
        <v>0.752</v>
      </c>
    </row>
    <row r="4796" spans="5:31" x14ac:dyDescent="0.25">
      <c r="E4796" s="110">
        <f t="shared" si="279"/>
        <v>0.75300000000000056</v>
      </c>
      <c r="F4796" s="110">
        <f>IF('3A-Rail transport'!$AI$56="no"," ",ROUND(E4796,4))</f>
        <v>0.753</v>
      </c>
      <c r="G4796" s="110">
        <f>IF('3A-Rail transport'!$AI$57="no"," ",ROUND(E4796,4))</f>
        <v>0.753</v>
      </c>
      <c r="H4796" s="110"/>
      <c r="S4796" s="110">
        <f t="shared" si="280"/>
        <v>0.75300000000000056</v>
      </c>
      <c r="T4796" s="110">
        <f>IF('3B-Air transport'!AI$66="no"," ",ROUND(S4796,4))</f>
        <v>0.753</v>
      </c>
      <c r="U4796" s="110">
        <f>IF('3B-Air transport'!AI$67="no"," ",ROUND(S4796,4))</f>
        <v>0.753</v>
      </c>
      <c r="V4796" s="110">
        <f>IF('3B-Air transport'!AI$68="no"," ",ROUND(S4796,4))</f>
        <v>0.753</v>
      </c>
      <c r="W4796" s="110"/>
      <c r="AB4796" s="110">
        <f t="shared" si="281"/>
        <v>0.75300000000000056</v>
      </c>
      <c r="AC4796" s="110">
        <f>IF('3C-Water transport'!AI$56="no"," ",ROUND(AB4796,4))</f>
        <v>0.753</v>
      </c>
      <c r="AD4796" s="110">
        <f>IF('3C-Water transport'!AI$57="no"," ",ROUND(AB4796,4))</f>
        <v>0.753</v>
      </c>
      <c r="AE4796" s="110">
        <f>IF('3C-Water transport'!AI$58="no"," ",ROUND(AB4796,4))</f>
        <v>0.753</v>
      </c>
    </row>
    <row r="4797" spans="5:31" x14ac:dyDescent="0.25">
      <c r="E4797" s="110">
        <f t="shared" si="279"/>
        <v>0.75400000000000056</v>
      </c>
      <c r="F4797" s="110">
        <f>IF('3A-Rail transport'!$AI$56="no"," ",ROUND(E4797,4))</f>
        <v>0.754</v>
      </c>
      <c r="G4797" s="110">
        <f>IF('3A-Rail transport'!$AI$57="no"," ",ROUND(E4797,4))</f>
        <v>0.754</v>
      </c>
      <c r="H4797" s="110"/>
      <c r="S4797" s="110">
        <f t="shared" si="280"/>
        <v>0.75400000000000056</v>
      </c>
      <c r="T4797" s="110">
        <f>IF('3B-Air transport'!AI$66="no"," ",ROUND(S4797,4))</f>
        <v>0.754</v>
      </c>
      <c r="U4797" s="110">
        <f>IF('3B-Air transport'!AI$67="no"," ",ROUND(S4797,4))</f>
        <v>0.754</v>
      </c>
      <c r="V4797" s="110">
        <f>IF('3B-Air transport'!AI$68="no"," ",ROUND(S4797,4))</f>
        <v>0.754</v>
      </c>
      <c r="W4797" s="110"/>
      <c r="AB4797" s="110">
        <f t="shared" si="281"/>
        <v>0.75400000000000056</v>
      </c>
      <c r="AC4797" s="110">
        <f>IF('3C-Water transport'!AI$56="no"," ",ROUND(AB4797,4))</f>
        <v>0.754</v>
      </c>
      <c r="AD4797" s="110">
        <f>IF('3C-Water transport'!AI$57="no"," ",ROUND(AB4797,4))</f>
        <v>0.754</v>
      </c>
      <c r="AE4797" s="110">
        <f>IF('3C-Water transport'!AI$58="no"," ",ROUND(AB4797,4))</f>
        <v>0.754</v>
      </c>
    </row>
    <row r="4798" spans="5:31" x14ac:dyDescent="0.25">
      <c r="E4798" s="110">
        <f t="shared" si="279"/>
        <v>0.75500000000000056</v>
      </c>
      <c r="F4798" s="110">
        <f>IF('3A-Rail transport'!$AI$56="no"," ",ROUND(E4798,4))</f>
        <v>0.755</v>
      </c>
      <c r="G4798" s="110">
        <f>IF('3A-Rail transport'!$AI$57="no"," ",ROUND(E4798,4))</f>
        <v>0.755</v>
      </c>
      <c r="H4798" s="110"/>
      <c r="S4798" s="110">
        <f t="shared" si="280"/>
        <v>0.75500000000000056</v>
      </c>
      <c r="T4798" s="110">
        <f>IF('3B-Air transport'!AI$66="no"," ",ROUND(S4798,4))</f>
        <v>0.755</v>
      </c>
      <c r="U4798" s="110">
        <f>IF('3B-Air transport'!AI$67="no"," ",ROUND(S4798,4))</f>
        <v>0.755</v>
      </c>
      <c r="V4798" s="110">
        <f>IF('3B-Air transport'!AI$68="no"," ",ROUND(S4798,4))</f>
        <v>0.755</v>
      </c>
      <c r="W4798" s="110"/>
      <c r="AB4798" s="110">
        <f t="shared" si="281"/>
        <v>0.75500000000000056</v>
      </c>
      <c r="AC4798" s="110">
        <f>IF('3C-Water transport'!AI$56="no"," ",ROUND(AB4798,4))</f>
        <v>0.755</v>
      </c>
      <c r="AD4798" s="110">
        <f>IF('3C-Water transport'!AI$57="no"," ",ROUND(AB4798,4))</f>
        <v>0.755</v>
      </c>
      <c r="AE4798" s="110">
        <f>IF('3C-Water transport'!AI$58="no"," ",ROUND(AB4798,4))</f>
        <v>0.755</v>
      </c>
    </row>
    <row r="4799" spans="5:31" x14ac:dyDescent="0.25">
      <c r="E4799" s="110">
        <f t="shared" si="279"/>
        <v>0.75600000000000056</v>
      </c>
      <c r="F4799" s="110">
        <f>IF('3A-Rail transport'!$AI$56="no"," ",ROUND(E4799,4))</f>
        <v>0.75600000000000001</v>
      </c>
      <c r="G4799" s="110">
        <f>IF('3A-Rail transport'!$AI$57="no"," ",ROUND(E4799,4))</f>
        <v>0.75600000000000001</v>
      </c>
      <c r="H4799" s="110"/>
      <c r="S4799" s="110">
        <f t="shared" si="280"/>
        <v>0.75600000000000056</v>
      </c>
      <c r="T4799" s="110">
        <f>IF('3B-Air transport'!AI$66="no"," ",ROUND(S4799,4))</f>
        <v>0.75600000000000001</v>
      </c>
      <c r="U4799" s="110">
        <f>IF('3B-Air transport'!AI$67="no"," ",ROUND(S4799,4))</f>
        <v>0.75600000000000001</v>
      </c>
      <c r="V4799" s="110">
        <f>IF('3B-Air transport'!AI$68="no"," ",ROUND(S4799,4))</f>
        <v>0.75600000000000001</v>
      </c>
      <c r="W4799" s="110"/>
      <c r="AB4799" s="110">
        <f t="shared" si="281"/>
        <v>0.75600000000000056</v>
      </c>
      <c r="AC4799" s="110">
        <f>IF('3C-Water transport'!AI$56="no"," ",ROUND(AB4799,4))</f>
        <v>0.75600000000000001</v>
      </c>
      <c r="AD4799" s="110">
        <f>IF('3C-Water transport'!AI$57="no"," ",ROUND(AB4799,4))</f>
        <v>0.75600000000000001</v>
      </c>
      <c r="AE4799" s="110">
        <f>IF('3C-Water transport'!AI$58="no"," ",ROUND(AB4799,4))</f>
        <v>0.75600000000000001</v>
      </c>
    </row>
    <row r="4800" spans="5:31" x14ac:dyDescent="0.25">
      <c r="E4800" s="110">
        <f t="shared" si="279"/>
        <v>0.75700000000000056</v>
      </c>
      <c r="F4800" s="110">
        <f>IF('3A-Rail transport'!$AI$56="no"," ",ROUND(E4800,4))</f>
        <v>0.75700000000000001</v>
      </c>
      <c r="G4800" s="110">
        <f>IF('3A-Rail transport'!$AI$57="no"," ",ROUND(E4800,4))</f>
        <v>0.75700000000000001</v>
      </c>
      <c r="H4800" s="110"/>
      <c r="S4800" s="110">
        <f t="shared" si="280"/>
        <v>0.75700000000000056</v>
      </c>
      <c r="T4800" s="110">
        <f>IF('3B-Air transport'!AI$66="no"," ",ROUND(S4800,4))</f>
        <v>0.75700000000000001</v>
      </c>
      <c r="U4800" s="110">
        <f>IF('3B-Air transport'!AI$67="no"," ",ROUND(S4800,4))</f>
        <v>0.75700000000000001</v>
      </c>
      <c r="V4800" s="110">
        <f>IF('3B-Air transport'!AI$68="no"," ",ROUND(S4800,4))</f>
        <v>0.75700000000000001</v>
      </c>
      <c r="W4800" s="110"/>
      <c r="AB4800" s="110">
        <f t="shared" si="281"/>
        <v>0.75700000000000056</v>
      </c>
      <c r="AC4800" s="110">
        <f>IF('3C-Water transport'!AI$56="no"," ",ROUND(AB4800,4))</f>
        <v>0.75700000000000001</v>
      </c>
      <c r="AD4800" s="110">
        <f>IF('3C-Water transport'!AI$57="no"," ",ROUND(AB4800,4))</f>
        <v>0.75700000000000001</v>
      </c>
      <c r="AE4800" s="110">
        <f>IF('3C-Water transport'!AI$58="no"," ",ROUND(AB4800,4))</f>
        <v>0.75700000000000001</v>
      </c>
    </row>
    <row r="4801" spans="5:31" x14ac:dyDescent="0.25">
      <c r="E4801" s="110">
        <f t="shared" si="279"/>
        <v>0.75800000000000056</v>
      </c>
      <c r="F4801" s="110">
        <f>IF('3A-Rail transport'!$AI$56="no"," ",ROUND(E4801,4))</f>
        <v>0.75800000000000001</v>
      </c>
      <c r="G4801" s="110">
        <f>IF('3A-Rail transport'!$AI$57="no"," ",ROUND(E4801,4))</f>
        <v>0.75800000000000001</v>
      </c>
      <c r="H4801" s="110"/>
      <c r="S4801" s="110">
        <f t="shared" si="280"/>
        <v>0.75800000000000056</v>
      </c>
      <c r="T4801" s="110">
        <f>IF('3B-Air transport'!AI$66="no"," ",ROUND(S4801,4))</f>
        <v>0.75800000000000001</v>
      </c>
      <c r="U4801" s="110">
        <f>IF('3B-Air transport'!AI$67="no"," ",ROUND(S4801,4))</f>
        <v>0.75800000000000001</v>
      </c>
      <c r="V4801" s="110">
        <f>IF('3B-Air transport'!AI$68="no"," ",ROUND(S4801,4))</f>
        <v>0.75800000000000001</v>
      </c>
      <c r="W4801" s="110"/>
      <c r="AB4801" s="110">
        <f t="shared" si="281"/>
        <v>0.75800000000000056</v>
      </c>
      <c r="AC4801" s="110">
        <f>IF('3C-Water transport'!AI$56="no"," ",ROUND(AB4801,4))</f>
        <v>0.75800000000000001</v>
      </c>
      <c r="AD4801" s="110">
        <f>IF('3C-Water transport'!AI$57="no"," ",ROUND(AB4801,4))</f>
        <v>0.75800000000000001</v>
      </c>
      <c r="AE4801" s="110">
        <f>IF('3C-Water transport'!AI$58="no"," ",ROUND(AB4801,4))</f>
        <v>0.75800000000000001</v>
      </c>
    </row>
    <row r="4802" spans="5:31" x14ac:dyDescent="0.25">
      <c r="E4802" s="110">
        <f t="shared" si="279"/>
        <v>0.75900000000000056</v>
      </c>
      <c r="F4802" s="110">
        <f>IF('3A-Rail transport'!$AI$56="no"," ",ROUND(E4802,4))</f>
        <v>0.75900000000000001</v>
      </c>
      <c r="G4802" s="110">
        <f>IF('3A-Rail transport'!$AI$57="no"," ",ROUND(E4802,4))</f>
        <v>0.75900000000000001</v>
      </c>
      <c r="H4802" s="110"/>
      <c r="S4802" s="110">
        <f t="shared" si="280"/>
        <v>0.75900000000000056</v>
      </c>
      <c r="T4802" s="110">
        <f>IF('3B-Air transport'!AI$66="no"," ",ROUND(S4802,4))</f>
        <v>0.75900000000000001</v>
      </c>
      <c r="U4802" s="110">
        <f>IF('3B-Air transport'!AI$67="no"," ",ROUND(S4802,4))</f>
        <v>0.75900000000000001</v>
      </c>
      <c r="V4802" s="110">
        <f>IF('3B-Air transport'!AI$68="no"," ",ROUND(S4802,4))</f>
        <v>0.75900000000000001</v>
      </c>
      <c r="W4802" s="110"/>
      <c r="AB4802" s="110">
        <f t="shared" si="281"/>
        <v>0.75900000000000056</v>
      </c>
      <c r="AC4802" s="110">
        <f>IF('3C-Water transport'!AI$56="no"," ",ROUND(AB4802,4))</f>
        <v>0.75900000000000001</v>
      </c>
      <c r="AD4802" s="110">
        <f>IF('3C-Water transport'!AI$57="no"," ",ROUND(AB4802,4))</f>
        <v>0.75900000000000001</v>
      </c>
      <c r="AE4802" s="110">
        <f>IF('3C-Water transport'!AI$58="no"," ",ROUND(AB4802,4))</f>
        <v>0.75900000000000001</v>
      </c>
    </row>
    <row r="4803" spans="5:31" x14ac:dyDescent="0.25">
      <c r="E4803" s="110">
        <f t="shared" si="279"/>
        <v>0.76000000000000056</v>
      </c>
      <c r="F4803" s="110">
        <f>IF('3A-Rail transport'!$AI$56="no"," ",ROUND(E4803,4))</f>
        <v>0.76</v>
      </c>
      <c r="G4803" s="110">
        <f>IF('3A-Rail transport'!$AI$57="no"," ",ROUND(E4803,4))</f>
        <v>0.76</v>
      </c>
      <c r="H4803" s="110"/>
      <c r="S4803" s="110">
        <f t="shared" si="280"/>
        <v>0.76000000000000056</v>
      </c>
      <c r="T4803" s="110">
        <f>IF('3B-Air transport'!AI$66="no"," ",ROUND(S4803,4))</f>
        <v>0.76</v>
      </c>
      <c r="U4803" s="110">
        <f>IF('3B-Air transport'!AI$67="no"," ",ROUND(S4803,4))</f>
        <v>0.76</v>
      </c>
      <c r="V4803" s="110">
        <f>IF('3B-Air transport'!AI$68="no"," ",ROUND(S4803,4))</f>
        <v>0.76</v>
      </c>
      <c r="W4803" s="110"/>
      <c r="AB4803" s="110">
        <f t="shared" si="281"/>
        <v>0.76000000000000056</v>
      </c>
      <c r="AC4803" s="110">
        <f>IF('3C-Water transport'!AI$56="no"," ",ROUND(AB4803,4))</f>
        <v>0.76</v>
      </c>
      <c r="AD4803" s="110">
        <f>IF('3C-Water transport'!AI$57="no"," ",ROUND(AB4803,4))</f>
        <v>0.76</v>
      </c>
      <c r="AE4803" s="110">
        <f>IF('3C-Water transport'!AI$58="no"," ",ROUND(AB4803,4))</f>
        <v>0.76</v>
      </c>
    </row>
    <row r="4804" spans="5:31" x14ac:dyDescent="0.25">
      <c r="E4804" s="110">
        <f t="shared" si="279"/>
        <v>0.76100000000000056</v>
      </c>
      <c r="F4804" s="110">
        <f>IF('3A-Rail transport'!$AI$56="no"," ",ROUND(E4804,4))</f>
        <v>0.76100000000000001</v>
      </c>
      <c r="G4804" s="110">
        <f>IF('3A-Rail transport'!$AI$57="no"," ",ROUND(E4804,4))</f>
        <v>0.76100000000000001</v>
      </c>
      <c r="H4804" s="110"/>
      <c r="S4804" s="110">
        <f t="shared" si="280"/>
        <v>0.76100000000000056</v>
      </c>
      <c r="T4804" s="110">
        <f>IF('3B-Air transport'!AI$66="no"," ",ROUND(S4804,4))</f>
        <v>0.76100000000000001</v>
      </c>
      <c r="U4804" s="110">
        <f>IF('3B-Air transport'!AI$67="no"," ",ROUND(S4804,4))</f>
        <v>0.76100000000000001</v>
      </c>
      <c r="V4804" s="110">
        <f>IF('3B-Air transport'!AI$68="no"," ",ROUND(S4804,4))</f>
        <v>0.76100000000000001</v>
      </c>
      <c r="W4804" s="110"/>
      <c r="AB4804" s="110">
        <f t="shared" si="281"/>
        <v>0.76100000000000056</v>
      </c>
      <c r="AC4804" s="110">
        <f>IF('3C-Water transport'!AI$56="no"," ",ROUND(AB4804,4))</f>
        <v>0.76100000000000001</v>
      </c>
      <c r="AD4804" s="110">
        <f>IF('3C-Water transport'!AI$57="no"," ",ROUND(AB4804,4))</f>
        <v>0.76100000000000001</v>
      </c>
      <c r="AE4804" s="110">
        <f>IF('3C-Water transport'!AI$58="no"," ",ROUND(AB4804,4))</f>
        <v>0.76100000000000001</v>
      </c>
    </row>
    <row r="4805" spans="5:31" x14ac:dyDescent="0.25">
      <c r="E4805" s="110">
        <f t="shared" si="279"/>
        <v>0.76200000000000057</v>
      </c>
      <c r="F4805" s="110">
        <f>IF('3A-Rail transport'!$AI$56="no"," ",ROUND(E4805,4))</f>
        <v>0.76200000000000001</v>
      </c>
      <c r="G4805" s="110">
        <f>IF('3A-Rail transport'!$AI$57="no"," ",ROUND(E4805,4))</f>
        <v>0.76200000000000001</v>
      </c>
      <c r="H4805" s="110"/>
      <c r="S4805" s="110">
        <f t="shared" si="280"/>
        <v>0.76200000000000057</v>
      </c>
      <c r="T4805" s="110">
        <f>IF('3B-Air transport'!AI$66="no"," ",ROUND(S4805,4))</f>
        <v>0.76200000000000001</v>
      </c>
      <c r="U4805" s="110">
        <f>IF('3B-Air transport'!AI$67="no"," ",ROUND(S4805,4))</f>
        <v>0.76200000000000001</v>
      </c>
      <c r="V4805" s="110">
        <f>IF('3B-Air transport'!AI$68="no"," ",ROUND(S4805,4))</f>
        <v>0.76200000000000001</v>
      </c>
      <c r="W4805" s="110"/>
      <c r="AB4805" s="110">
        <f t="shared" si="281"/>
        <v>0.76200000000000057</v>
      </c>
      <c r="AC4805" s="110">
        <f>IF('3C-Water transport'!AI$56="no"," ",ROUND(AB4805,4))</f>
        <v>0.76200000000000001</v>
      </c>
      <c r="AD4805" s="110">
        <f>IF('3C-Water transport'!AI$57="no"," ",ROUND(AB4805,4))</f>
        <v>0.76200000000000001</v>
      </c>
      <c r="AE4805" s="110">
        <f>IF('3C-Water transport'!AI$58="no"," ",ROUND(AB4805,4))</f>
        <v>0.76200000000000001</v>
      </c>
    </row>
    <row r="4806" spans="5:31" x14ac:dyDescent="0.25">
      <c r="E4806" s="110">
        <f t="shared" si="279"/>
        <v>0.76300000000000057</v>
      </c>
      <c r="F4806" s="110">
        <f>IF('3A-Rail transport'!$AI$56="no"," ",ROUND(E4806,4))</f>
        <v>0.76300000000000001</v>
      </c>
      <c r="G4806" s="110">
        <f>IF('3A-Rail transport'!$AI$57="no"," ",ROUND(E4806,4))</f>
        <v>0.76300000000000001</v>
      </c>
      <c r="H4806" s="110"/>
      <c r="S4806" s="110">
        <f t="shared" si="280"/>
        <v>0.76300000000000057</v>
      </c>
      <c r="T4806" s="110">
        <f>IF('3B-Air transport'!AI$66="no"," ",ROUND(S4806,4))</f>
        <v>0.76300000000000001</v>
      </c>
      <c r="U4806" s="110">
        <f>IF('3B-Air transport'!AI$67="no"," ",ROUND(S4806,4))</f>
        <v>0.76300000000000001</v>
      </c>
      <c r="V4806" s="110">
        <f>IF('3B-Air transport'!AI$68="no"," ",ROUND(S4806,4))</f>
        <v>0.76300000000000001</v>
      </c>
      <c r="W4806" s="110"/>
      <c r="AB4806" s="110">
        <f t="shared" si="281"/>
        <v>0.76300000000000057</v>
      </c>
      <c r="AC4806" s="110">
        <f>IF('3C-Water transport'!AI$56="no"," ",ROUND(AB4806,4))</f>
        <v>0.76300000000000001</v>
      </c>
      <c r="AD4806" s="110">
        <f>IF('3C-Water transport'!AI$57="no"," ",ROUND(AB4806,4))</f>
        <v>0.76300000000000001</v>
      </c>
      <c r="AE4806" s="110">
        <f>IF('3C-Water transport'!AI$58="no"," ",ROUND(AB4806,4))</f>
        <v>0.76300000000000001</v>
      </c>
    </row>
    <row r="4807" spans="5:31" x14ac:dyDescent="0.25">
      <c r="E4807" s="110">
        <f t="shared" si="279"/>
        <v>0.76400000000000057</v>
      </c>
      <c r="F4807" s="110">
        <f>IF('3A-Rail transport'!$AI$56="no"," ",ROUND(E4807,4))</f>
        <v>0.76400000000000001</v>
      </c>
      <c r="G4807" s="110">
        <f>IF('3A-Rail transport'!$AI$57="no"," ",ROUND(E4807,4))</f>
        <v>0.76400000000000001</v>
      </c>
      <c r="H4807" s="110"/>
      <c r="S4807" s="110">
        <f t="shared" si="280"/>
        <v>0.76400000000000057</v>
      </c>
      <c r="T4807" s="110">
        <f>IF('3B-Air transport'!AI$66="no"," ",ROUND(S4807,4))</f>
        <v>0.76400000000000001</v>
      </c>
      <c r="U4807" s="110">
        <f>IF('3B-Air transport'!AI$67="no"," ",ROUND(S4807,4))</f>
        <v>0.76400000000000001</v>
      </c>
      <c r="V4807" s="110">
        <f>IF('3B-Air transport'!AI$68="no"," ",ROUND(S4807,4))</f>
        <v>0.76400000000000001</v>
      </c>
      <c r="W4807" s="110"/>
      <c r="AB4807" s="110">
        <f t="shared" si="281"/>
        <v>0.76400000000000057</v>
      </c>
      <c r="AC4807" s="110">
        <f>IF('3C-Water transport'!AI$56="no"," ",ROUND(AB4807,4))</f>
        <v>0.76400000000000001</v>
      </c>
      <c r="AD4807" s="110">
        <f>IF('3C-Water transport'!AI$57="no"," ",ROUND(AB4807,4))</f>
        <v>0.76400000000000001</v>
      </c>
      <c r="AE4807" s="110">
        <f>IF('3C-Water transport'!AI$58="no"," ",ROUND(AB4807,4))</f>
        <v>0.76400000000000001</v>
      </c>
    </row>
    <row r="4808" spans="5:31" x14ac:dyDescent="0.25">
      <c r="E4808" s="110">
        <f t="shared" si="279"/>
        <v>0.76500000000000057</v>
      </c>
      <c r="F4808" s="110">
        <f>IF('3A-Rail transport'!$AI$56="no"," ",ROUND(E4808,4))</f>
        <v>0.76500000000000001</v>
      </c>
      <c r="G4808" s="110">
        <f>IF('3A-Rail transport'!$AI$57="no"," ",ROUND(E4808,4))</f>
        <v>0.76500000000000001</v>
      </c>
      <c r="H4808" s="110"/>
      <c r="S4808" s="110">
        <f t="shared" si="280"/>
        <v>0.76500000000000057</v>
      </c>
      <c r="T4808" s="110">
        <f>IF('3B-Air transport'!AI$66="no"," ",ROUND(S4808,4))</f>
        <v>0.76500000000000001</v>
      </c>
      <c r="U4808" s="110">
        <f>IF('3B-Air transport'!AI$67="no"," ",ROUND(S4808,4))</f>
        <v>0.76500000000000001</v>
      </c>
      <c r="V4808" s="110">
        <f>IF('3B-Air transport'!AI$68="no"," ",ROUND(S4808,4))</f>
        <v>0.76500000000000001</v>
      </c>
      <c r="W4808" s="110"/>
      <c r="AB4808" s="110">
        <f t="shared" si="281"/>
        <v>0.76500000000000057</v>
      </c>
      <c r="AC4808" s="110">
        <f>IF('3C-Water transport'!AI$56="no"," ",ROUND(AB4808,4))</f>
        <v>0.76500000000000001</v>
      </c>
      <c r="AD4808" s="110">
        <f>IF('3C-Water transport'!AI$57="no"," ",ROUND(AB4808,4))</f>
        <v>0.76500000000000001</v>
      </c>
      <c r="AE4808" s="110">
        <f>IF('3C-Water transport'!AI$58="no"," ",ROUND(AB4808,4))</f>
        <v>0.76500000000000001</v>
      </c>
    </row>
    <row r="4809" spans="5:31" x14ac:dyDescent="0.25">
      <c r="E4809" s="110">
        <f t="shared" si="279"/>
        <v>0.76600000000000057</v>
      </c>
      <c r="F4809" s="110">
        <f>IF('3A-Rail transport'!$AI$56="no"," ",ROUND(E4809,4))</f>
        <v>0.76600000000000001</v>
      </c>
      <c r="G4809" s="110">
        <f>IF('3A-Rail transport'!$AI$57="no"," ",ROUND(E4809,4))</f>
        <v>0.76600000000000001</v>
      </c>
      <c r="H4809" s="110"/>
      <c r="S4809" s="110">
        <f t="shared" si="280"/>
        <v>0.76600000000000057</v>
      </c>
      <c r="T4809" s="110">
        <f>IF('3B-Air transport'!AI$66="no"," ",ROUND(S4809,4))</f>
        <v>0.76600000000000001</v>
      </c>
      <c r="U4809" s="110">
        <f>IF('3B-Air transport'!AI$67="no"," ",ROUND(S4809,4))</f>
        <v>0.76600000000000001</v>
      </c>
      <c r="V4809" s="110">
        <f>IF('3B-Air transport'!AI$68="no"," ",ROUND(S4809,4))</f>
        <v>0.76600000000000001</v>
      </c>
      <c r="W4809" s="110"/>
      <c r="AB4809" s="110">
        <f t="shared" si="281"/>
        <v>0.76600000000000057</v>
      </c>
      <c r="AC4809" s="110">
        <f>IF('3C-Water transport'!AI$56="no"," ",ROUND(AB4809,4))</f>
        <v>0.76600000000000001</v>
      </c>
      <c r="AD4809" s="110">
        <f>IF('3C-Water transport'!AI$57="no"," ",ROUND(AB4809,4))</f>
        <v>0.76600000000000001</v>
      </c>
      <c r="AE4809" s="110">
        <f>IF('3C-Water transport'!AI$58="no"," ",ROUND(AB4809,4))</f>
        <v>0.76600000000000001</v>
      </c>
    </row>
    <row r="4810" spans="5:31" x14ac:dyDescent="0.25">
      <c r="E4810" s="110">
        <f t="shared" si="279"/>
        <v>0.76700000000000057</v>
      </c>
      <c r="F4810" s="110">
        <f>IF('3A-Rail transport'!$AI$56="no"," ",ROUND(E4810,4))</f>
        <v>0.76700000000000002</v>
      </c>
      <c r="G4810" s="110">
        <f>IF('3A-Rail transport'!$AI$57="no"," ",ROUND(E4810,4))</f>
        <v>0.76700000000000002</v>
      </c>
      <c r="H4810" s="110"/>
      <c r="S4810" s="110">
        <f t="shared" si="280"/>
        <v>0.76700000000000057</v>
      </c>
      <c r="T4810" s="110">
        <f>IF('3B-Air transport'!AI$66="no"," ",ROUND(S4810,4))</f>
        <v>0.76700000000000002</v>
      </c>
      <c r="U4810" s="110">
        <f>IF('3B-Air transport'!AI$67="no"," ",ROUND(S4810,4))</f>
        <v>0.76700000000000002</v>
      </c>
      <c r="V4810" s="110">
        <f>IF('3B-Air transport'!AI$68="no"," ",ROUND(S4810,4))</f>
        <v>0.76700000000000002</v>
      </c>
      <c r="W4810" s="110"/>
      <c r="AB4810" s="110">
        <f t="shared" si="281"/>
        <v>0.76700000000000057</v>
      </c>
      <c r="AC4810" s="110">
        <f>IF('3C-Water transport'!AI$56="no"," ",ROUND(AB4810,4))</f>
        <v>0.76700000000000002</v>
      </c>
      <c r="AD4810" s="110">
        <f>IF('3C-Water transport'!AI$57="no"," ",ROUND(AB4810,4))</f>
        <v>0.76700000000000002</v>
      </c>
      <c r="AE4810" s="110">
        <f>IF('3C-Water transport'!AI$58="no"," ",ROUND(AB4810,4))</f>
        <v>0.76700000000000002</v>
      </c>
    </row>
    <row r="4811" spans="5:31" x14ac:dyDescent="0.25">
      <c r="E4811" s="110">
        <f t="shared" si="279"/>
        <v>0.76800000000000057</v>
      </c>
      <c r="F4811" s="110">
        <f>IF('3A-Rail transport'!$AI$56="no"," ",ROUND(E4811,4))</f>
        <v>0.76800000000000002</v>
      </c>
      <c r="G4811" s="110">
        <f>IF('3A-Rail transport'!$AI$57="no"," ",ROUND(E4811,4))</f>
        <v>0.76800000000000002</v>
      </c>
      <c r="H4811" s="110"/>
      <c r="S4811" s="110">
        <f t="shared" si="280"/>
        <v>0.76800000000000057</v>
      </c>
      <c r="T4811" s="110">
        <f>IF('3B-Air transport'!AI$66="no"," ",ROUND(S4811,4))</f>
        <v>0.76800000000000002</v>
      </c>
      <c r="U4811" s="110">
        <f>IF('3B-Air transport'!AI$67="no"," ",ROUND(S4811,4))</f>
        <v>0.76800000000000002</v>
      </c>
      <c r="V4811" s="110">
        <f>IF('3B-Air transport'!AI$68="no"," ",ROUND(S4811,4))</f>
        <v>0.76800000000000002</v>
      </c>
      <c r="W4811" s="110"/>
      <c r="AB4811" s="110">
        <f t="shared" si="281"/>
        <v>0.76800000000000057</v>
      </c>
      <c r="AC4811" s="110">
        <f>IF('3C-Water transport'!AI$56="no"," ",ROUND(AB4811,4))</f>
        <v>0.76800000000000002</v>
      </c>
      <c r="AD4811" s="110">
        <f>IF('3C-Water transport'!AI$57="no"," ",ROUND(AB4811,4))</f>
        <v>0.76800000000000002</v>
      </c>
      <c r="AE4811" s="110">
        <f>IF('3C-Water transport'!AI$58="no"," ",ROUND(AB4811,4))</f>
        <v>0.76800000000000002</v>
      </c>
    </row>
    <row r="4812" spans="5:31" x14ac:dyDescent="0.25">
      <c r="E4812" s="110">
        <f t="shared" ref="E4812:E4875" si="282">E4811+0.001</f>
        <v>0.76900000000000057</v>
      </c>
      <c r="F4812" s="110">
        <f>IF('3A-Rail transport'!$AI$56="no"," ",ROUND(E4812,4))</f>
        <v>0.76900000000000002</v>
      </c>
      <c r="G4812" s="110">
        <f>IF('3A-Rail transport'!$AI$57="no"," ",ROUND(E4812,4))</f>
        <v>0.76900000000000002</v>
      </c>
      <c r="H4812" s="110"/>
      <c r="S4812" s="110">
        <f t="shared" ref="S4812:S4875" si="283">S4811+0.001</f>
        <v>0.76900000000000057</v>
      </c>
      <c r="T4812" s="110">
        <f>IF('3B-Air transport'!AI$66="no"," ",ROUND(S4812,4))</f>
        <v>0.76900000000000002</v>
      </c>
      <c r="U4812" s="110">
        <f>IF('3B-Air transport'!AI$67="no"," ",ROUND(S4812,4))</f>
        <v>0.76900000000000002</v>
      </c>
      <c r="V4812" s="110">
        <f>IF('3B-Air transport'!AI$68="no"," ",ROUND(S4812,4))</f>
        <v>0.76900000000000002</v>
      </c>
      <c r="W4812" s="110"/>
      <c r="AB4812" s="110">
        <f t="shared" ref="AB4812:AB4875" si="284">AB4811+0.001</f>
        <v>0.76900000000000057</v>
      </c>
      <c r="AC4812" s="110">
        <f>IF('3C-Water transport'!AI$56="no"," ",ROUND(AB4812,4))</f>
        <v>0.76900000000000002</v>
      </c>
      <c r="AD4812" s="110">
        <f>IF('3C-Water transport'!AI$57="no"," ",ROUND(AB4812,4))</f>
        <v>0.76900000000000002</v>
      </c>
      <c r="AE4812" s="110">
        <f>IF('3C-Water transport'!AI$58="no"," ",ROUND(AB4812,4))</f>
        <v>0.76900000000000002</v>
      </c>
    </row>
    <row r="4813" spans="5:31" x14ac:dyDescent="0.25">
      <c r="E4813" s="110">
        <f t="shared" si="282"/>
        <v>0.77000000000000057</v>
      </c>
      <c r="F4813" s="110">
        <f>IF('3A-Rail transport'!$AI$56="no"," ",ROUND(E4813,4))</f>
        <v>0.77</v>
      </c>
      <c r="G4813" s="110">
        <f>IF('3A-Rail transport'!$AI$57="no"," ",ROUND(E4813,4))</f>
        <v>0.77</v>
      </c>
      <c r="H4813" s="110"/>
      <c r="S4813" s="110">
        <f t="shared" si="283"/>
        <v>0.77000000000000057</v>
      </c>
      <c r="T4813" s="110">
        <f>IF('3B-Air transport'!AI$66="no"," ",ROUND(S4813,4))</f>
        <v>0.77</v>
      </c>
      <c r="U4813" s="110">
        <f>IF('3B-Air transport'!AI$67="no"," ",ROUND(S4813,4))</f>
        <v>0.77</v>
      </c>
      <c r="V4813" s="110">
        <f>IF('3B-Air transport'!AI$68="no"," ",ROUND(S4813,4))</f>
        <v>0.77</v>
      </c>
      <c r="W4813" s="110"/>
      <c r="AB4813" s="110">
        <f t="shared" si="284"/>
        <v>0.77000000000000057</v>
      </c>
      <c r="AC4813" s="110">
        <f>IF('3C-Water transport'!AI$56="no"," ",ROUND(AB4813,4))</f>
        <v>0.77</v>
      </c>
      <c r="AD4813" s="110">
        <f>IF('3C-Water transport'!AI$57="no"," ",ROUND(AB4813,4))</f>
        <v>0.77</v>
      </c>
      <c r="AE4813" s="110">
        <f>IF('3C-Water transport'!AI$58="no"," ",ROUND(AB4813,4))</f>
        <v>0.77</v>
      </c>
    </row>
    <row r="4814" spans="5:31" x14ac:dyDescent="0.25">
      <c r="E4814" s="110">
        <f t="shared" si="282"/>
        <v>0.77100000000000057</v>
      </c>
      <c r="F4814" s="110">
        <f>IF('3A-Rail transport'!$AI$56="no"," ",ROUND(E4814,4))</f>
        <v>0.77100000000000002</v>
      </c>
      <c r="G4814" s="110">
        <f>IF('3A-Rail transport'!$AI$57="no"," ",ROUND(E4814,4))</f>
        <v>0.77100000000000002</v>
      </c>
      <c r="H4814" s="110"/>
      <c r="S4814" s="110">
        <f t="shared" si="283"/>
        <v>0.77100000000000057</v>
      </c>
      <c r="T4814" s="110">
        <f>IF('3B-Air transport'!AI$66="no"," ",ROUND(S4814,4))</f>
        <v>0.77100000000000002</v>
      </c>
      <c r="U4814" s="110">
        <f>IF('3B-Air transport'!AI$67="no"," ",ROUND(S4814,4))</f>
        <v>0.77100000000000002</v>
      </c>
      <c r="V4814" s="110">
        <f>IF('3B-Air transport'!AI$68="no"," ",ROUND(S4814,4))</f>
        <v>0.77100000000000002</v>
      </c>
      <c r="W4814" s="110"/>
      <c r="AB4814" s="110">
        <f t="shared" si="284"/>
        <v>0.77100000000000057</v>
      </c>
      <c r="AC4814" s="110">
        <f>IF('3C-Water transport'!AI$56="no"," ",ROUND(AB4814,4))</f>
        <v>0.77100000000000002</v>
      </c>
      <c r="AD4814" s="110">
        <f>IF('3C-Water transport'!AI$57="no"," ",ROUND(AB4814,4))</f>
        <v>0.77100000000000002</v>
      </c>
      <c r="AE4814" s="110">
        <f>IF('3C-Water transport'!AI$58="no"," ",ROUND(AB4814,4))</f>
        <v>0.77100000000000002</v>
      </c>
    </row>
    <row r="4815" spans="5:31" x14ac:dyDescent="0.25">
      <c r="E4815" s="110">
        <f t="shared" si="282"/>
        <v>0.77200000000000057</v>
      </c>
      <c r="F4815" s="110">
        <f>IF('3A-Rail transport'!$AI$56="no"," ",ROUND(E4815,4))</f>
        <v>0.77200000000000002</v>
      </c>
      <c r="G4815" s="110">
        <f>IF('3A-Rail transport'!$AI$57="no"," ",ROUND(E4815,4))</f>
        <v>0.77200000000000002</v>
      </c>
      <c r="H4815" s="110"/>
      <c r="S4815" s="110">
        <f t="shared" si="283"/>
        <v>0.77200000000000057</v>
      </c>
      <c r="T4815" s="110">
        <f>IF('3B-Air transport'!AI$66="no"," ",ROUND(S4815,4))</f>
        <v>0.77200000000000002</v>
      </c>
      <c r="U4815" s="110">
        <f>IF('3B-Air transport'!AI$67="no"," ",ROUND(S4815,4))</f>
        <v>0.77200000000000002</v>
      </c>
      <c r="V4815" s="110">
        <f>IF('3B-Air transport'!AI$68="no"," ",ROUND(S4815,4))</f>
        <v>0.77200000000000002</v>
      </c>
      <c r="W4815" s="110"/>
      <c r="AB4815" s="110">
        <f t="shared" si="284"/>
        <v>0.77200000000000057</v>
      </c>
      <c r="AC4815" s="110">
        <f>IF('3C-Water transport'!AI$56="no"," ",ROUND(AB4815,4))</f>
        <v>0.77200000000000002</v>
      </c>
      <c r="AD4815" s="110">
        <f>IF('3C-Water transport'!AI$57="no"," ",ROUND(AB4815,4))</f>
        <v>0.77200000000000002</v>
      </c>
      <c r="AE4815" s="110">
        <f>IF('3C-Water transport'!AI$58="no"," ",ROUND(AB4815,4))</f>
        <v>0.77200000000000002</v>
      </c>
    </row>
    <row r="4816" spans="5:31" x14ac:dyDescent="0.25">
      <c r="E4816" s="110">
        <f t="shared" si="282"/>
        <v>0.77300000000000058</v>
      </c>
      <c r="F4816" s="110">
        <f>IF('3A-Rail transport'!$AI$56="no"," ",ROUND(E4816,4))</f>
        <v>0.77300000000000002</v>
      </c>
      <c r="G4816" s="110">
        <f>IF('3A-Rail transport'!$AI$57="no"," ",ROUND(E4816,4))</f>
        <v>0.77300000000000002</v>
      </c>
      <c r="H4816" s="110"/>
      <c r="S4816" s="110">
        <f t="shared" si="283"/>
        <v>0.77300000000000058</v>
      </c>
      <c r="T4816" s="110">
        <f>IF('3B-Air transport'!AI$66="no"," ",ROUND(S4816,4))</f>
        <v>0.77300000000000002</v>
      </c>
      <c r="U4816" s="110">
        <f>IF('3B-Air transport'!AI$67="no"," ",ROUND(S4816,4))</f>
        <v>0.77300000000000002</v>
      </c>
      <c r="V4816" s="110">
        <f>IF('3B-Air transport'!AI$68="no"," ",ROUND(S4816,4))</f>
        <v>0.77300000000000002</v>
      </c>
      <c r="W4816" s="110"/>
      <c r="AB4816" s="110">
        <f t="shared" si="284"/>
        <v>0.77300000000000058</v>
      </c>
      <c r="AC4816" s="110">
        <f>IF('3C-Water transport'!AI$56="no"," ",ROUND(AB4816,4))</f>
        <v>0.77300000000000002</v>
      </c>
      <c r="AD4816" s="110">
        <f>IF('3C-Water transport'!AI$57="no"," ",ROUND(AB4816,4))</f>
        <v>0.77300000000000002</v>
      </c>
      <c r="AE4816" s="110">
        <f>IF('3C-Water transport'!AI$58="no"," ",ROUND(AB4816,4))</f>
        <v>0.77300000000000002</v>
      </c>
    </row>
    <row r="4817" spans="5:31" x14ac:dyDescent="0.25">
      <c r="E4817" s="110">
        <f t="shared" si="282"/>
        <v>0.77400000000000058</v>
      </c>
      <c r="F4817" s="110">
        <f>IF('3A-Rail transport'!$AI$56="no"," ",ROUND(E4817,4))</f>
        <v>0.77400000000000002</v>
      </c>
      <c r="G4817" s="110">
        <f>IF('3A-Rail transport'!$AI$57="no"," ",ROUND(E4817,4))</f>
        <v>0.77400000000000002</v>
      </c>
      <c r="H4817" s="110"/>
      <c r="S4817" s="110">
        <f t="shared" si="283"/>
        <v>0.77400000000000058</v>
      </c>
      <c r="T4817" s="110">
        <f>IF('3B-Air transport'!AI$66="no"," ",ROUND(S4817,4))</f>
        <v>0.77400000000000002</v>
      </c>
      <c r="U4817" s="110">
        <f>IF('3B-Air transport'!AI$67="no"," ",ROUND(S4817,4))</f>
        <v>0.77400000000000002</v>
      </c>
      <c r="V4817" s="110">
        <f>IF('3B-Air transport'!AI$68="no"," ",ROUND(S4817,4))</f>
        <v>0.77400000000000002</v>
      </c>
      <c r="W4817" s="110"/>
      <c r="AB4817" s="110">
        <f t="shared" si="284"/>
        <v>0.77400000000000058</v>
      </c>
      <c r="AC4817" s="110">
        <f>IF('3C-Water transport'!AI$56="no"," ",ROUND(AB4817,4))</f>
        <v>0.77400000000000002</v>
      </c>
      <c r="AD4817" s="110">
        <f>IF('3C-Water transport'!AI$57="no"," ",ROUND(AB4817,4))</f>
        <v>0.77400000000000002</v>
      </c>
      <c r="AE4817" s="110">
        <f>IF('3C-Water transport'!AI$58="no"," ",ROUND(AB4817,4))</f>
        <v>0.77400000000000002</v>
      </c>
    </row>
    <row r="4818" spans="5:31" x14ac:dyDescent="0.25">
      <c r="E4818" s="110">
        <f t="shared" si="282"/>
        <v>0.77500000000000058</v>
      </c>
      <c r="F4818" s="110">
        <f>IF('3A-Rail transport'!$AI$56="no"," ",ROUND(E4818,4))</f>
        <v>0.77500000000000002</v>
      </c>
      <c r="G4818" s="110">
        <f>IF('3A-Rail transport'!$AI$57="no"," ",ROUND(E4818,4))</f>
        <v>0.77500000000000002</v>
      </c>
      <c r="H4818" s="110"/>
      <c r="S4818" s="110">
        <f t="shared" si="283"/>
        <v>0.77500000000000058</v>
      </c>
      <c r="T4818" s="110">
        <f>IF('3B-Air transport'!AI$66="no"," ",ROUND(S4818,4))</f>
        <v>0.77500000000000002</v>
      </c>
      <c r="U4818" s="110">
        <f>IF('3B-Air transport'!AI$67="no"," ",ROUND(S4818,4))</f>
        <v>0.77500000000000002</v>
      </c>
      <c r="V4818" s="110">
        <f>IF('3B-Air transport'!AI$68="no"," ",ROUND(S4818,4))</f>
        <v>0.77500000000000002</v>
      </c>
      <c r="W4818" s="110"/>
      <c r="AB4818" s="110">
        <f t="shared" si="284"/>
        <v>0.77500000000000058</v>
      </c>
      <c r="AC4818" s="110">
        <f>IF('3C-Water transport'!AI$56="no"," ",ROUND(AB4818,4))</f>
        <v>0.77500000000000002</v>
      </c>
      <c r="AD4818" s="110">
        <f>IF('3C-Water transport'!AI$57="no"," ",ROUND(AB4818,4))</f>
        <v>0.77500000000000002</v>
      </c>
      <c r="AE4818" s="110">
        <f>IF('3C-Water transport'!AI$58="no"," ",ROUND(AB4818,4))</f>
        <v>0.77500000000000002</v>
      </c>
    </row>
    <row r="4819" spans="5:31" x14ac:dyDescent="0.25">
      <c r="E4819" s="110">
        <f t="shared" si="282"/>
        <v>0.77600000000000058</v>
      </c>
      <c r="F4819" s="110">
        <f>IF('3A-Rail transport'!$AI$56="no"," ",ROUND(E4819,4))</f>
        <v>0.77600000000000002</v>
      </c>
      <c r="G4819" s="110">
        <f>IF('3A-Rail transport'!$AI$57="no"," ",ROUND(E4819,4))</f>
        <v>0.77600000000000002</v>
      </c>
      <c r="H4819" s="110"/>
      <c r="S4819" s="110">
        <f t="shared" si="283"/>
        <v>0.77600000000000058</v>
      </c>
      <c r="T4819" s="110">
        <f>IF('3B-Air transport'!AI$66="no"," ",ROUND(S4819,4))</f>
        <v>0.77600000000000002</v>
      </c>
      <c r="U4819" s="110">
        <f>IF('3B-Air transport'!AI$67="no"," ",ROUND(S4819,4))</f>
        <v>0.77600000000000002</v>
      </c>
      <c r="V4819" s="110">
        <f>IF('3B-Air transport'!AI$68="no"," ",ROUND(S4819,4))</f>
        <v>0.77600000000000002</v>
      </c>
      <c r="W4819" s="110"/>
      <c r="AB4819" s="110">
        <f t="shared" si="284"/>
        <v>0.77600000000000058</v>
      </c>
      <c r="AC4819" s="110">
        <f>IF('3C-Water transport'!AI$56="no"," ",ROUND(AB4819,4))</f>
        <v>0.77600000000000002</v>
      </c>
      <c r="AD4819" s="110">
        <f>IF('3C-Water transport'!AI$57="no"," ",ROUND(AB4819,4))</f>
        <v>0.77600000000000002</v>
      </c>
      <c r="AE4819" s="110">
        <f>IF('3C-Water transport'!AI$58="no"," ",ROUND(AB4819,4))</f>
        <v>0.77600000000000002</v>
      </c>
    </row>
    <row r="4820" spans="5:31" x14ac:dyDescent="0.25">
      <c r="E4820" s="110">
        <f t="shared" si="282"/>
        <v>0.77700000000000058</v>
      </c>
      <c r="F4820" s="110">
        <f>IF('3A-Rail transport'!$AI$56="no"," ",ROUND(E4820,4))</f>
        <v>0.77700000000000002</v>
      </c>
      <c r="G4820" s="110">
        <f>IF('3A-Rail transport'!$AI$57="no"," ",ROUND(E4820,4))</f>
        <v>0.77700000000000002</v>
      </c>
      <c r="H4820" s="110"/>
      <c r="S4820" s="110">
        <f t="shared" si="283"/>
        <v>0.77700000000000058</v>
      </c>
      <c r="T4820" s="110">
        <f>IF('3B-Air transport'!AI$66="no"," ",ROUND(S4820,4))</f>
        <v>0.77700000000000002</v>
      </c>
      <c r="U4820" s="110">
        <f>IF('3B-Air transport'!AI$67="no"," ",ROUND(S4820,4))</f>
        <v>0.77700000000000002</v>
      </c>
      <c r="V4820" s="110">
        <f>IF('3B-Air transport'!AI$68="no"," ",ROUND(S4820,4))</f>
        <v>0.77700000000000002</v>
      </c>
      <c r="W4820" s="110"/>
      <c r="AB4820" s="110">
        <f t="shared" si="284"/>
        <v>0.77700000000000058</v>
      </c>
      <c r="AC4820" s="110">
        <f>IF('3C-Water transport'!AI$56="no"," ",ROUND(AB4820,4))</f>
        <v>0.77700000000000002</v>
      </c>
      <c r="AD4820" s="110">
        <f>IF('3C-Water transport'!AI$57="no"," ",ROUND(AB4820,4))</f>
        <v>0.77700000000000002</v>
      </c>
      <c r="AE4820" s="110">
        <f>IF('3C-Water transport'!AI$58="no"," ",ROUND(AB4820,4))</f>
        <v>0.77700000000000002</v>
      </c>
    </row>
    <row r="4821" spans="5:31" x14ac:dyDescent="0.25">
      <c r="E4821" s="110">
        <f t="shared" si="282"/>
        <v>0.77800000000000058</v>
      </c>
      <c r="F4821" s="110">
        <f>IF('3A-Rail transport'!$AI$56="no"," ",ROUND(E4821,4))</f>
        <v>0.77800000000000002</v>
      </c>
      <c r="G4821" s="110">
        <f>IF('3A-Rail transport'!$AI$57="no"," ",ROUND(E4821,4))</f>
        <v>0.77800000000000002</v>
      </c>
      <c r="H4821" s="110"/>
      <c r="S4821" s="110">
        <f t="shared" si="283"/>
        <v>0.77800000000000058</v>
      </c>
      <c r="T4821" s="110">
        <f>IF('3B-Air transport'!AI$66="no"," ",ROUND(S4821,4))</f>
        <v>0.77800000000000002</v>
      </c>
      <c r="U4821" s="110">
        <f>IF('3B-Air transport'!AI$67="no"," ",ROUND(S4821,4))</f>
        <v>0.77800000000000002</v>
      </c>
      <c r="V4821" s="110">
        <f>IF('3B-Air transport'!AI$68="no"," ",ROUND(S4821,4))</f>
        <v>0.77800000000000002</v>
      </c>
      <c r="W4821" s="110"/>
      <c r="AB4821" s="110">
        <f t="shared" si="284"/>
        <v>0.77800000000000058</v>
      </c>
      <c r="AC4821" s="110">
        <f>IF('3C-Water transport'!AI$56="no"," ",ROUND(AB4821,4))</f>
        <v>0.77800000000000002</v>
      </c>
      <c r="AD4821" s="110">
        <f>IF('3C-Water transport'!AI$57="no"," ",ROUND(AB4821,4))</f>
        <v>0.77800000000000002</v>
      </c>
      <c r="AE4821" s="110">
        <f>IF('3C-Water transport'!AI$58="no"," ",ROUND(AB4821,4))</f>
        <v>0.77800000000000002</v>
      </c>
    </row>
    <row r="4822" spans="5:31" x14ac:dyDescent="0.25">
      <c r="E4822" s="110">
        <f t="shared" si="282"/>
        <v>0.77900000000000058</v>
      </c>
      <c r="F4822" s="110">
        <f>IF('3A-Rail transport'!$AI$56="no"," ",ROUND(E4822,4))</f>
        <v>0.77900000000000003</v>
      </c>
      <c r="G4822" s="110">
        <f>IF('3A-Rail transport'!$AI$57="no"," ",ROUND(E4822,4))</f>
        <v>0.77900000000000003</v>
      </c>
      <c r="H4822" s="110"/>
      <c r="S4822" s="110">
        <f t="shared" si="283"/>
        <v>0.77900000000000058</v>
      </c>
      <c r="T4822" s="110">
        <f>IF('3B-Air transport'!AI$66="no"," ",ROUND(S4822,4))</f>
        <v>0.77900000000000003</v>
      </c>
      <c r="U4822" s="110">
        <f>IF('3B-Air transport'!AI$67="no"," ",ROUND(S4822,4))</f>
        <v>0.77900000000000003</v>
      </c>
      <c r="V4822" s="110">
        <f>IF('3B-Air transport'!AI$68="no"," ",ROUND(S4822,4))</f>
        <v>0.77900000000000003</v>
      </c>
      <c r="W4822" s="110"/>
      <c r="AB4822" s="110">
        <f t="shared" si="284"/>
        <v>0.77900000000000058</v>
      </c>
      <c r="AC4822" s="110">
        <f>IF('3C-Water transport'!AI$56="no"," ",ROUND(AB4822,4))</f>
        <v>0.77900000000000003</v>
      </c>
      <c r="AD4822" s="110">
        <f>IF('3C-Water transport'!AI$57="no"," ",ROUND(AB4822,4))</f>
        <v>0.77900000000000003</v>
      </c>
      <c r="AE4822" s="110">
        <f>IF('3C-Water transport'!AI$58="no"," ",ROUND(AB4822,4))</f>
        <v>0.77900000000000003</v>
      </c>
    </row>
    <row r="4823" spans="5:31" x14ac:dyDescent="0.25">
      <c r="E4823" s="110">
        <f t="shared" si="282"/>
        <v>0.78000000000000058</v>
      </c>
      <c r="F4823" s="110">
        <f>IF('3A-Rail transport'!$AI$56="no"," ",ROUND(E4823,4))</f>
        <v>0.78</v>
      </c>
      <c r="G4823" s="110">
        <f>IF('3A-Rail transport'!$AI$57="no"," ",ROUND(E4823,4))</f>
        <v>0.78</v>
      </c>
      <c r="H4823" s="110"/>
      <c r="S4823" s="110">
        <f t="shared" si="283"/>
        <v>0.78000000000000058</v>
      </c>
      <c r="T4823" s="110">
        <f>IF('3B-Air transport'!AI$66="no"," ",ROUND(S4823,4))</f>
        <v>0.78</v>
      </c>
      <c r="U4823" s="110">
        <f>IF('3B-Air transport'!AI$67="no"," ",ROUND(S4823,4))</f>
        <v>0.78</v>
      </c>
      <c r="V4823" s="110">
        <f>IF('3B-Air transport'!AI$68="no"," ",ROUND(S4823,4))</f>
        <v>0.78</v>
      </c>
      <c r="W4823" s="110"/>
      <c r="AB4823" s="110">
        <f t="shared" si="284"/>
        <v>0.78000000000000058</v>
      </c>
      <c r="AC4823" s="110">
        <f>IF('3C-Water transport'!AI$56="no"," ",ROUND(AB4823,4))</f>
        <v>0.78</v>
      </c>
      <c r="AD4823" s="110">
        <f>IF('3C-Water transport'!AI$57="no"," ",ROUND(AB4823,4))</f>
        <v>0.78</v>
      </c>
      <c r="AE4823" s="110">
        <f>IF('3C-Water transport'!AI$58="no"," ",ROUND(AB4823,4))</f>
        <v>0.78</v>
      </c>
    </row>
    <row r="4824" spans="5:31" x14ac:dyDescent="0.25">
      <c r="E4824" s="110">
        <f t="shared" si="282"/>
        <v>0.78100000000000058</v>
      </c>
      <c r="F4824" s="110">
        <f>IF('3A-Rail transport'!$AI$56="no"," ",ROUND(E4824,4))</f>
        <v>0.78100000000000003</v>
      </c>
      <c r="G4824" s="110">
        <f>IF('3A-Rail transport'!$AI$57="no"," ",ROUND(E4824,4))</f>
        <v>0.78100000000000003</v>
      </c>
      <c r="H4824" s="110"/>
      <c r="S4824" s="110">
        <f t="shared" si="283"/>
        <v>0.78100000000000058</v>
      </c>
      <c r="T4824" s="110">
        <f>IF('3B-Air transport'!AI$66="no"," ",ROUND(S4824,4))</f>
        <v>0.78100000000000003</v>
      </c>
      <c r="U4824" s="110">
        <f>IF('3B-Air transport'!AI$67="no"," ",ROUND(S4824,4))</f>
        <v>0.78100000000000003</v>
      </c>
      <c r="V4824" s="110">
        <f>IF('3B-Air transport'!AI$68="no"," ",ROUND(S4824,4))</f>
        <v>0.78100000000000003</v>
      </c>
      <c r="W4824" s="110"/>
      <c r="AB4824" s="110">
        <f t="shared" si="284"/>
        <v>0.78100000000000058</v>
      </c>
      <c r="AC4824" s="110">
        <f>IF('3C-Water transport'!AI$56="no"," ",ROUND(AB4824,4))</f>
        <v>0.78100000000000003</v>
      </c>
      <c r="AD4824" s="110">
        <f>IF('3C-Water transport'!AI$57="no"," ",ROUND(AB4824,4))</f>
        <v>0.78100000000000003</v>
      </c>
      <c r="AE4824" s="110">
        <f>IF('3C-Water transport'!AI$58="no"," ",ROUND(AB4824,4))</f>
        <v>0.78100000000000003</v>
      </c>
    </row>
    <row r="4825" spans="5:31" x14ac:dyDescent="0.25">
      <c r="E4825" s="110">
        <f t="shared" si="282"/>
        <v>0.78200000000000058</v>
      </c>
      <c r="F4825" s="110">
        <f>IF('3A-Rail transport'!$AI$56="no"," ",ROUND(E4825,4))</f>
        <v>0.78200000000000003</v>
      </c>
      <c r="G4825" s="110">
        <f>IF('3A-Rail transport'!$AI$57="no"," ",ROUND(E4825,4))</f>
        <v>0.78200000000000003</v>
      </c>
      <c r="H4825" s="110"/>
      <c r="S4825" s="110">
        <f t="shared" si="283"/>
        <v>0.78200000000000058</v>
      </c>
      <c r="T4825" s="110">
        <f>IF('3B-Air transport'!AI$66="no"," ",ROUND(S4825,4))</f>
        <v>0.78200000000000003</v>
      </c>
      <c r="U4825" s="110">
        <f>IF('3B-Air transport'!AI$67="no"," ",ROUND(S4825,4))</f>
        <v>0.78200000000000003</v>
      </c>
      <c r="V4825" s="110">
        <f>IF('3B-Air transport'!AI$68="no"," ",ROUND(S4825,4))</f>
        <v>0.78200000000000003</v>
      </c>
      <c r="W4825" s="110"/>
      <c r="AB4825" s="110">
        <f t="shared" si="284"/>
        <v>0.78200000000000058</v>
      </c>
      <c r="AC4825" s="110">
        <f>IF('3C-Water transport'!AI$56="no"," ",ROUND(AB4825,4))</f>
        <v>0.78200000000000003</v>
      </c>
      <c r="AD4825" s="110">
        <f>IF('3C-Water transport'!AI$57="no"," ",ROUND(AB4825,4))</f>
        <v>0.78200000000000003</v>
      </c>
      <c r="AE4825" s="110">
        <f>IF('3C-Water transport'!AI$58="no"," ",ROUND(AB4825,4))</f>
        <v>0.78200000000000003</v>
      </c>
    </row>
    <row r="4826" spans="5:31" x14ac:dyDescent="0.25">
      <c r="E4826" s="110">
        <f t="shared" si="282"/>
        <v>0.78300000000000058</v>
      </c>
      <c r="F4826" s="110">
        <f>IF('3A-Rail transport'!$AI$56="no"," ",ROUND(E4826,4))</f>
        <v>0.78300000000000003</v>
      </c>
      <c r="G4826" s="110">
        <f>IF('3A-Rail transport'!$AI$57="no"," ",ROUND(E4826,4))</f>
        <v>0.78300000000000003</v>
      </c>
      <c r="H4826" s="110"/>
      <c r="S4826" s="110">
        <f t="shared" si="283"/>
        <v>0.78300000000000058</v>
      </c>
      <c r="T4826" s="110">
        <f>IF('3B-Air transport'!AI$66="no"," ",ROUND(S4826,4))</f>
        <v>0.78300000000000003</v>
      </c>
      <c r="U4826" s="110">
        <f>IF('3B-Air transport'!AI$67="no"," ",ROUND(S4826,4))</f>
        <v>0.78300000000000003</v>
      </c>
      <c r="V4826" s="110">
        <f>IF('3B-Air transport'!AI$68="no"," ",ROUND(S4826,4))</f>
        <v>0.78300000000000003</v>
      </c>
      <c r="W4826" s="110"/>
      <c r="AB4826" s="110">
        <f t="shared" si="284"/>
        <v>0.78300000000000058</v>
      </c>
      <c r="AC4826" s="110">
        <f>IF('3C-Water transport'!AI$56="no"," ",ROUND(AB4826,4))</f>
        <v>0.78300000000000003</v>
      </c>
      <c r="AD4826" s="110">
        <f>IF('3C-Water transport'!AI$57="no"," ",ROUND(AB4826,4))</f>
        <v>0.78300000000000003</v>
      </c>
      <c r="AE4826" s="110">
        <f>IF('3C-Water transport'!AI$58="no"," ",ROUND(AB4826,4))</f>
        <v>0.78300000000000003</v>
      </c>
    </row>
    <row r="4827" spans="5:31" x14ac:dyDescent="0.25">
      <c r="E4827" s="110">
        <f t="shared" si="282"/>
        <v>0.78400000000000059</v>
      </c>
      <c r="F4827" s="110">
        <f>IF('3A-Rail transport'!$AI$56="no"," ",ROUND(E4827,4))</f>
        <v>0.78400000000000003</v>
      </c>
      <c r="G4827" s="110">
        <f>IF('3A-Rail transport'!$AI$57="no"," ",ROUND(E4827,4))</f>
        <v>0.78400000000000003</v>
      </c>
      <c r="H4827" s="110"/>
      <c r="S4827" s="110">
        <f t="shared" si="283"/>
        <v>0.78400000000000059</v>
      </c>
      <c r="T4827" s="110">
        <f>IF('3B-Air transport'!AI$66="no"," ",ROUND(S4827,4))</f>
        <v>0.78400000000000003</v>
      </c>
      <c r="U4827" s="110">
        <f>IF('3B-Air transport'!AI$67="no"," ",ROUND(S4827,4))</f>
        <v>0.78400000000000003</v>
      </c>
      <c r="V4827" s="110">
        <f>IF('3B-Air transport'!AI$68="no"," ",ROUND(S4827,4))</f>
        <v>0.78400000000000003</v>
      </c>
      <c r="W4827" s="110"/>
      <c r="AB4827" s="110">
        <f t="shared" si="284"/>
        <v>0.78400000000000059</v>
      </c>
      <c r="AC4827" s="110">
        <f>IF('3C-Water transport'!AI$56="no"," ",ROUND(AB4827,4))</f>
        <v>0.78400000000000003</v>
      </c>
      <c r="AD4827" s="110">
        <f>IF('3C-Water transport'!AI$57="no"," ",ROUND(AB4827,4))</f>
        <v>0.78400000000000003</v>
      </c>
      <c r="AE4827" s="110">
        <f>IF('3C-Water transport'!AI$58="no"," ",ROUND(AB4827,4))</f>
        <v>0.78400000000000003</v>
      </c>
    </row>
    <row r="4828" spans="5:31" x14ac:dyDescent="0.25">
      <c r="E4828" s="110">
        <f t="shared" si="282"/>
        <v>0.78500000000000059</v>
      </c>
      <c r="F4828" s="110">
        <f>IF('3A-Rail transport'!$AI$56="no"," ",ROUND(E4828,4))</f>
        <v>0.78500000000000003</v>
      </c>
      <c r="G4828" s="110">
        <f>IF('3A-Rail transport'!$AI$57="no"," ",ROUND(E4828,4))</f>
        <v>0.78500000000000003</v>
      </c>
      <c r="H4828" s="110"/>
      <c r="S4828" s="110">
        <f t="shared" si="283"/>
        <v>0.78500000000000059</v>
      </c>
      <c r="T4828" s="110">
        <f>IF('3B-Air transport'!AI$66="no"," ",ROUND(S4828,4))</f>
        <v>0.78500000000000003</v>
      </c>
      <c r="U4828" s="110">
        <f>IF('3B-Air transport'!AI$67="no"," ",ROUND(S4828,4))</f>
        <v>0.78500000000000003</v>
      </c>
      <c r="V4828" s="110">
        <f>IF('3B-Air transport'!AI$68="no"," ",ROUND(S4828,4))</f>
        <v>0.78500000000000003</v>
      </c>
      <c r="W4828" s="110"/>
      <c r="AB4828" s="110">
        <f t="shared" si="284"/>
        <v>0.78500000000000059</v>
      </c>
      <c r="AC4828" s="110">
        <f>IF('3C-Water transport'!AI$56="no"," ",ROUND(AB4828,4))</f>
        <v>0.78500000000000003</v>
      </c>
      <c r="AD4828" s="110">
        <f>IF('3C-Water transport'!AI$57="no"," ",ROUND(AB4828,4))</f>
        <v>0.78500000000000003</v>
      </c>
      <c r="AE4828" s="110">
        <f>IF('3C-Water transport'!AI$58="no"," ",ROUND(AB4828,4))</f>
        <v>0.78500000000000003</v>
      </c>
    </row>
    <row r="4829" spans="5:31" x14ac:dyDescent="0.25">
      <c r="E4829" s="110">
        <f t="shared" si="282"/>
        <v>0.78600000000000059</v>
      </c>
      <c r="F4829" s="110">
        <f>IF('3A-Rail transport'!$AI$56="no"," ",ROUND(E4829,4))</f>
        <v>0.78600000000000003</v>
      </c>
      <c r="G4829" s="110">
        <f>IF('3A-Rail transport'!$AI$57="no"," ",ROUND(E4829,4))</f>
        <v>0.78600000000000003</v>
      </c>
      <c r="H4829" s="110"/>
      <c r="S4829" s="110">
        <f t="shared" si="283"/>
        <v>0.78600000000000059</v>
      </c>
      <c r="T4829" s="110">
        <f>IF('3B-Air transport'!AI$66="no"," ",ROUND(S4829,4))</f>
        <v>0.78600000000000003</v>
      </c>
      <c r="U4829" s="110">
        <f>IF('3B-Air transport'!AI$67="no"," ",ROUND(S4829,4))</f>
        <v>0.78600000000000003</v>
      </c>
      <c r="V4829" s="110">
        <f>IF('3B-Air transport'!AI$68="no"," ",ROUND(S4829,4))</f>
        <v>0.78600000000000003</v>
      </c>
      <c r="W4829" s="110"/>
      <c r="AB4829" s="110">
        <f t="shared" si="284"/>
        <v>0.78600000000000059</v>
      </c>
      <c r="AC4829" s="110">
        <f>IF('3C-Water transport'!AI$56="no"," ",ROUND(AB4829,4))</f>
        <v>0.78600000000000003</v>
      </c>
      <c r="AD4829" s="110">
        <f>IF('3C-Water transport'!AI$57="no"," ",ROUND(AB4829,4))</f>
        <v>0.78600000000000003</v>
      </c>
      <c r="AE4829" s="110">
        <f>IF('3C-Water transport'!AI$58="no"," ",ROUND(AB4829,4))</f>
        <v>0.78600000000000003</v>
      </c>
    </row>
    <row r="4830" spans="5:31" x14ac:dyDescent="0.25">
      <c r="E4830" s="110">
        <f t="shared" si="282"/>
        <v>0.78700000000000059</v>
      </c>
      <c r="F4830" s="110">
        <f>IF('3A-Rail transport'!$AI$56="no"," ",ROUND(E4830,4))</f>
        <v>0.78700000000000003</v>
      </c>
      <c r="G4830" s="110">
        <f>IF('3A-Rail transport'!$AI$57="no"," ",ROUND(E4830,4))</f>
        <v>0.78700000000000003</v>
      </c>
      <c r="H4830" s="110"/>
      <c r="S4830" s="110">
        <f t="shared" si="283"/>
        <v>0.78700000000000059</v>
      </c>
      <c r="T4830" s="110">
        <f>IF('3B-Air transport'!AI$66="no"," ",ROUND(S4830,4))</f>
        <v>0.78700000000000003</v>
      </c>
      <c r="U4830" s="110">
        <f>IF('3B-Air transport'!AI$67="no"," ",ROUND(S4830,4))</f>
        <v>0.78700000000000003</v>
      </c>
      <c r="V4830" s="110">
        <f>IF('3B-Air transport'!AI$68="no"," ",ROUND(S4830,4))</f>
        <v>0.78700000000000003</v>
      </c>
      <c r="W4830" s="110"/>
      <c r="AB4830" s="110">
        <f t="shared" si="284"/>
        <v>0.78700000000000059</v>
      </c>
      <c r="AC4830" s="110">
        <f>IF('3C-Water transport'!AI$56="no"," ",ROUND(AB4830,4))</f>
        <v>0.78700000000000003</v>
      </c>
      <c r="AD4830" s="110">
        <f>IF('3C-Water transport'!AI$57="no"," ",ROUND(AB4830,4))</f>
        <v>0.78700000000000003</v>
      </c>
      <c r="AE4830" s="110">
        <f>IF('3C-Water transport'!AI$58="no"," ",ROUND(AB4830,4))</f>
        <v>0.78700000000000003</v>
      </c>
    </row>
    <row r="4831" spans="5:31" x14ac:dyDescent="0.25">
      <c r="E4831" s="110">
        <f t="shared" si="282"/>
        <v>0.78800000000000059</v>
      </c>
      <c r="F4831" s="110">
        <f>IF('3A-Rail transport'!$AI$56="no"," ",ROUND(E4831,4))</f>
        <v>0.78800000000000003</v>
      </c>
      <c r="G4831" s="110">
        <f>IF('3A-Rail transport'!$AI$57="no"," ",ROUND(E4831,4))</f>
        <v>0.78800000000000003</v>
      </c>
      <c r="H4831" s="110"/>
      <c r="S4831" s="110">
        <f t="shared" si="283"/>
        <v>0.78800000000000059</v>
      </c>
      <c r="T4831" s="110">
        <f>IF('3B-Air transport'!AI$66="no"," ",ROUND(S4831,4))</f>
        <v>0.78800000000000003</v>
      </c>
      <c r="U4831" s="110">
        <f>IF('3B-Air transport'!AI$67="no"," ",ROUND(S4831,4))</f>
        <v>0.78800000000000003</v>
      </c>
      <c r="V4831" s="110">
        <f>IF('3B-Air transport'!AI$68="no"," ",ROUND(S4831,4))</f>
        <v>0.78800000000000003</v>
      </c>
      <c r="W4831" s="110"/>
      <c r="AB4831" s="110">
        <f t="shared" si="284"/>
        <v>0.78800000000000059</v>
      </c>
      <c r="AC4831" s="110">
        <f>IF('3C-Water transport'!AI$56="no"," ",ROUND(AB4831,4))</f>
        <v>0.78800000000000003</v>
      </c>
      <c r="AD4831" s="110">
        <f>IF('3C-Water transport'!AI$57="no"," ",ROUND(AB4831,4))</f>
        <v>0.78800000000000003</v>
      </c>
      <c r="AE4831" s="110">
        <f>IF('3C-Water transport'!AI$58="no"," ",ROUND(AB4831,4))</f>
        <v>0.78800000000000003</v>
      </c>
    </row>
    <row r="4832" spans="5:31" x14ac:dyDescent="0.25">
      <c r="E4832" s="110">
        <f t="shared" si="282"/>
        <v>0.78900000000000059</v>
      </c>
      <c r="F4832" s="110">
        <f>IF('3A-Rail transport'!$AI$56="no"," ",ROUND(E4832,4))</f>
        <v>0.78900000000000003</v>
      </c>
      <c r="G4832" s="110">
        <f>IF('3A-Rail transport'!$AI$57="no"," ",ROUND(E4832,4))</f>
        <v>0.78900000000000003</v>
      </c>
      <c r="H4832" s="110"/>
      <c r="S4832" s="110">
        <f t="shared" si="283"/>
        <v>0.78900000000000059</v>
      </c>
      <c r="T4832" s="110">
        <f>IF('3B-Air transport'!AI$66="no"," ",ROUND(S4832,4))</f>
        <v>0.78900000000000003</v>
      </c>
      <c r="U4832" s="110">
        <f>IF('3B-Air transport'!AI$67="no"," ",ROUND(S4832,4))</f>
        <v>0.78900000000000003</v>
      </c>
      <c r="V4832" s="110">
        <f>IF('3B-Air transport'!AI$68="no"," ",ROUND(S4832,4))</f>
        <v>0.78900000000000003</v>
      </c>
      <c r="W4832" s="110"/>
      <c r="AB4832" s="110">
        <f t="shared" si="284"/>
        <v>0.78900000000000059</v>
      </c>
      <c r="AC4832" s="110">
        <f>IF('3C-Water transport'!AI$56="no"," ",ROUND(AB4832,4))</f>
        <v>0.78900000000000003</v>
      </c>
      <c r="AD4832" s="110">
        <f>IF('3C-Water transport'!AI$57="no"," ",ROUND(AB4832,4))</f>
        <v>0.78900000000000003</v>
      </c>
      <c r="AE4832" s="110">
        <f>IF('3C-Water transport'!AI$58="no"," ",ROUND(AB4832,4))</f>
        <v>0.78900000000000003</v>
      </c>
    </row>
    <row r="4833" spans="5:31" x14ac:dyDescent="0.25">
      <c r="E4833" s="110">
        <f t="shared" si="282"/>
        <v>0.79000000000000059</v>
      </c>
      <c r="F4833" s="110">
        <f>IF('3A-Rail transport'!$AI$56="no"," ",ROUND(E4833,4))</f>
        <v>0.79</v>
      </c>
      <c r="G4833" s="110">
        <f>IF('3A-Rail transport'!$AI$57="no"," ",ROUND(E4833,4))</f>
        <v>0.79</v>
      </c>
      <c r="H4833" s="110"/>
      <c r="S4833" s="110">
        <f t="shared" si="283"/>
        <v>0.79000000000000059</v>
      </c>
      <c r="T4833" s="110">
        <f>IF('3B-Air transport'!AI$66="no"," ",ROUND(S4833,4))</f>
        <v>0.79</v>
      </c>
      <c r="U4833" s="110">
        <f>IF('3B-Air transport'!AI$67="no"," ",ROUND(S4833,4))</f>
        <v>0.79</v>
      </c>
      <c r="V4833" s="110">
        <f>IF('3B-Air transport'!AI$68="no"," ",ROUND(S4833,4))</f>
        <v>0.79</v>
      </c>
      <c r="W4833" s="110"/>
      <c r="AB4833" s="110">
        <f t="shared" si="284"/>
        <v>0.79000000000000059</v>
      </c>
      <c r="AC4833" s="110">
        <f>IF('3C-Water transport'!AI$56="no"," ",ROUND(AB4833,4))</f>
        <v>0.79</v>
      </c>
      <c r="AD4833" s="110">
        <f>IF('3C-Water transport'!AI$57="no"," ",ROUND(AB4833,4))</f>
        <v>0.79</v>
      </c>
      <c r="AE4833" s="110">
        <f>IF('3C-Water transport'!AI$58="no"," ",ROUND(AB4833,4))</f>
        <v>0.79</v>
      </c>
    </row>
    <row r="4834" spans="5:31" x14ac:dyDescent="0.25">
      <c r="E4834" s="110">
        <f t="shared" si="282"/>
        <v>0.79100000000000059</v>
      </c>
      <c r="F4834" s="110">
        <f>IF('3A-Rail transport'!$AI$56="no"," ",ROUND(E4834,4))</f>
        <v>0.79100000000000004</v>
      </c>
      <c r="G4834" s="110">
        <f>IF('3A-Rail transport'!$AI$57="no"," ",ROUND(E4834,4))</f>
        <v>0.79100000000000004</v>
      </c>
      <c r="H4834" s="110"/>
      <c r="S4834" s="110">
        <f t="shared" si="283"/>
        <v>0.79100000000000059</v>
      </c>
      <c r="T4834" s="110">
        <f>IF('3B-Air transport'!AI$66="no"," ",ROUND(S4834,4))</f>
        <v>0.79100000000000004</v>
      </c>
      <c r="U4834" s="110">
        <f>IF('3B-Air transport'!AI$67="no"," ",ROUND(S4834,4))</f>
        <v>0.79100000000000004</v>
      </c>
      <c r="V4834" s="110">
        <f>IF('3B-Air transport'!AI$68="no"," ",ROUND(S4834,4))</f>
        <v>0.79100000000000004</v>
      </c>
      <c r="W4834" s="110"/>
      <c r="AB4834" s="110">
        <f t="shared" si="284"/>
        <v>0.79100000000000059</v>
      </c>
      <c r="AC4834" s="110">
        <f>IF('3C-Water transport'!AI$56="no"," ",ROUND(AB4834,4))</f>
        <v>0.79100000000000004</v>
      </c>
      <c r="AD4834" s="110">
        <f>IF('3C-Water transport'!AI$57="no"," ",ROUND(AB4834,4))</f>
        <v>0.79100000000000004</v>
      </c>
      <c r="AE4834" s="110">
        <f>IF('3C-Water transport'!AI$58="no"," ",ROUND(AB4834,4))</f>
        <v>0.79100000000000004</v>
      </c>
    </row>
    <row r="4835" spans="5:31" x14ac:dyDescent="0.25">
      <c r="E4835" s="110">
        <f t="shared" si="282"/>
        <v>0.79200000000000059</v>
      </c>
      <c r="F4835" s="110">
        <f>IF('3A-Rail transport'!$AI$56="no"," ",ROUND(E4835,4))</f>
        <v>0.79200000000000004</v>
      </c>
      <c r="G4835" s="110">
        <f>IF('3A-Rail transport'!$AI$57="no"," ",ROUND(E4835,4))</f>
        <v>0.79200000000000004</v>
      </c>
      <c r="H4835" s="110"/>
      <c r="S4835" s="110">
        <f t="shared" si="283"/>
        <v>0.79200000000000059</v>
      </c>
      <c r="T4835" s="110">
        <f>IF('3B-Air transport'!AI$66="no"," ",ROUND(S4835,4))</f>
        <v>0.79200000000000004</v>
      </c>
      <c r="U4835" s="110">
        <f>IF('3B-Air transport'!AI$67="no"," ",ROUND(S4835,4))</f>
        <v>0.79200000000000004</v>
      </c>
      <c r="V4835" s="110">
        <f>IF('3B-Air transport'!AI$68="no"," ",ROUND(S4835,4))</f>
        <v>0.79200000000000004</v>
      </c>
      <c r="W4835" s="110"/>
      <c r="AB4835" s="110">
        <f t="shared" si="284"/>
        <v>0.79200000000000059</v>
      </c>
      <c r="AC4835" s="110">
        <f>IF('3C-Water transport'!AI$56="no"," ",ROUND(AB4835,4))</f>
        <v>0.79200000000000004</v>
      </c>
      <c r="AD4835" s="110">
        <f>IF('3C-Water transport'!AI$57="no"," ",ROUND(AB4835,4))</f>
        <v>0.79200000000000004</v>
      </c>
      <c r="AE4835" s="110">
        <f>IF('3C-Water transport'!AI$58="no"," ",ROUND(AB4835,4))</f>
        <v>0.79200000000000004</v>
      </c>
    </row>
    <row r="4836" spans="5:31" x14ac:dyDescent="0.25">
      <c r="E4836" s="110">
        <f t="shared" si="282"/>
        <v>0.79300000000000059</v>
      </c>
      <c r="F4836" s="110">
        <f>IF('3A-Rail transport'!$AI$56="no"," ",ROUND(E4836,4))</f>
        <v>0.79300000000000004</v>
      </c>
      <c r="G4836" s="110">
        <f>IF('3A-Rail transport'!$AI$57="no"," ",ROUND(E4836,4))</f>
        <v>0.79300000000000004</v>
      </c>
      <c r="H4836" s="110"/>
      <c r="S4836" s="110">
        <f t="shared" si="283"/>
        <v>0.79300000000000059</v>
      </c>
      <c r="T4836" s="110">
        <f>IF('3B-Air transport'!AI$66="no"," ",ROUND(S4836,4))</f>
        <v>0.79300000000000004</v>
      </c>
      <c r="U4836" s="110">
        <f>IF('3B-Air transport'!AI$67="no"," ",ROUND(S4836,4))</f>
        <v>0.79300000000000004</v>
      </c>
      <c r="V4836" s="110">
        <f>IF('3B-Air transport'!AI$68="no"," ",ROUND(S4836,4))</f>
        <v>0.79300000000000004</v>
      </c>
      <c r="W4836" s="110"/>
      <c r="AB4836" s="110">
        <f t="shared" si="284"/>
        <v>0.79300000000000059</v>
      </c>
      <c r="AC4836" s="110">
        <f>IF('3C-Water transport'!AI$56="no"," ",ROUND(AB4836,4))</f>
        <v>0.79300000000000004</v>
      </c>
      <c r="AD4836" s="110">
        <f>IF('3C-Water transport'!AI$57="no"," ",ROUND(AB4836,4))</f>
        <v>0.79300000000000004</v>
      </c>
      <c r="AE4836" s="110">
        <f>IF('3C-Water transport'!AI$58="no"," ",ROUND(AB4836,4))</f>
        <v>0.79300000000000004</v>
      </c>
    </row>
    <row r="4837" spans="5:31" x14ac:dyDescent="0.25">
      <c r="E4837" s="110">
        <f t="shared" si="282"/>
        <v>0.79400000000000059</v>
      </c>
      <c r="F4837" s="110">
        <f>IF('3A-Rail transport'!$AI$56="no"," ",ROUND(E4837,4))</f>
        <v>0.79400000000000004</v>
      </c>
      <c r="G4837" s="110">
        <f>IF('3A-Rail transport'!$AI$57="no"," ",ROUND(E4837,4))</f>
        <v>0.79400000000000004</v>
      </c>
      <c r="H4837" s="110"/>
      <c r="S4837" s="110">
        <f t="shared" si="283"/>
        <v>0.79400000000000059</v>
      </c>
      <c r="T4837" s="110">
        <f>IF('3B-Air transport'!AI$66="no"," ",ROUND(S4837,4))</f>
        <v>0.79400000000000004</v>
      </c>
      <c r="U4837" s="110">
        <f>IF('3B-Air transport'!AI$67="no"," ",ROUND(S4837,4))</f>
        <v>0.79400000000000004</v>
      </c>
      <c r="V4837" s="110">
        <f>IF('3B-Air transport'!AI$68="no"," ",ROUND(S4837,4))</f>
        <v>0.79400000000000004</v>
      </c>
      <c r="W4837" s="110"/>
      <c r="AB4837" s="110">
        <f t="shared" si="284"/>
        <v>0.79400000000000059</v>
      </c>
      <c r="AC4837" s="110">
        <f>IF('3C-Water transport'!AI$56="no"," ",ROUND(AB4837,4))</f>
        <v>0.79400000000000004</v>
      </c>
      <c r="AD4837" s="110">
        <f>IF('3C-Water transport'!AI$57="no"," ",ROUND(AB4837,4))</f>
        <v>0.79400000000000004</v>
      </c>
      <c r="AE4837" s="110">
        <f>IF('3C-Water transport'!AI$58="no"," ",ROUND(AB4837,4))</f>
        <v>0.79400000000000004</v>
      </c>
    </row>
    <row r="4838" spans="5:31" x14ac:dyDescent="0.25">
      <c r="E4838" s="110">
        <f t="shared" si="282"/>
        <v>0.7950000000000006</v>
      </c>
      <c r="F4838" s="110">
        <f>IF('3A-Rail transport'!$AI$56="no"," ",ROUND(E4838,4))</f>
        <v>0.79500000000000004</v>
      </c>
      <c r="G4838" s="110">
        <f>IF('3A-Rail transport'!$AI$57="no"," ",ROUND(E4838,4))</f>
        <v>0.79500000000000004</v>
      </c>
      <c r="H4838" s="110"/>
      <c r="S4838" s="110">
        <f t="shared" si="283"/>
        <v>0.7950000000000006</v>
      </c>
      <c r="T4838" s="110">
        <f>IF('3B-Air transport'!AI$66="no"," ",ROUND(S4838,4))</f>
        <v>0.79500000000000004</v>
      </c>
      <c r="U4838" s="110">
        <f>IF('3B-Air transport'!AI$67="no"," ",ROUND(S4838,4))</f>
        <v>0.79500000000000004</v>
      </c>
      <c r="V4838" s="110">
        <f>IF('3B-Air transport'!AI$68="no"," ",ROUND(S4838,4))</f>
        <v>0.79500000000000004</v>
      </c>
      <c r="W4838" s="110"/>
      <c r="AB4838" s="110">
        <f t="shared" si="284"/>
        <v>0.7950000000000006</v>
      </c>
      <c r="AC4838" s="110">
        <f>IF('3C-Water transport'!AI$56="no"," ",ROUND(AB4838,4))</f>
        <v>0.79500000000000004</v>
      </c>
      <c r="AD4838" s="110">
        <f>IF('3C-Water transport'!AI$57="no"," ",ROUND(AB4838,4))</f>
        <v>0.79500000000000004</v>
      </c>
      <c r="AE4838" s="110">
        <f>IF('3C-Water transport'!AI$58="no"," ",ROUND(AB4838,4))</f>
        <v>0.79500000000000004</v>
      </c>
    </row>
    <row r="4839" spans="5:31" x14ac:dyDescent="0.25">
      <c r="E4839" s="110">
        <f t="shared" si="282"/>
        <v>0.7960000000000006</v>
      </c>
      <c r="F4839" s="110">
        <f>IF('3A-Rail transport'!$AI$56="no"," ",ROUND(E4839,4))</f>
        <v>0.79600000000000004</v>
      </c>
      <c r="G4839" s="110">
        <f>IF('3A-Rail transport'!$AI$57="no"," ",ROUND(E4839,4))</f>
        <v>0.79600000000000004</v>
      </c>
      <c r="H4839" s="110"/>
      <c r="S4839" s="110">
        <f t="shared" si="283"/>
        <v>0.7960000000000006</v>
      </c>
      <c r="T4839" s="110">
        <f>IF('3B-Air transport'!AI$66="no"," ",ROUND(S4839,4))</f>
        <v>0.79600000000000004</v>
      </c>
      <c r="U4839" s="110">
        <f>IF('3B-Air transport'!AI$67="no"," ",ROUND(S4839,4))</f>
        <v>0.79600000000000004</v>
      </c>
      <c r="V4839" s="110">
        <f>IF('3B-Air transport'!AI$68="no"," ",ROUND(S4839,4))</f>
        <v>0.79600000000000004</v>
      </c>
      <c r="W4839" s="110"/>
      <c r="AB4839" s="110">
        <f t="shared" si="284"/>
        <v>0.7960000000000006</v>
      </c>
      <c r="AC4839" s="110">
        <f>IF('3C-Water transport'!AI$56="no"," ",ROUND(AB4839,4))</f>
        <v>0.79600000000000004</v>
      </c>
      <c r="AD4839" s="110">
        <f>IF('3C-Water transport'!AI$57="no"," ",ROUND(AB4839,4))</f>
        <v>0.79600000000000004</v>
      </c>
      <c r="AE4839" s="110">
        <f>IF('3C-Water transport'!AI$58="no"," ",ROUND(AB4839,4))</f>
        <v>0.79600000000000004</v>
      </c>
    </row>
    <row r="4840" spans="5:31" x14ac:dyDescent="0.25">
      <c r="E4840" s="110">
        <f t="shared" si="282"/>
        <v>0.7970000000000006</v>
      </c>
      <c r="F4840" s="110">
        <f>IF('3A-Rail transport'!$AI$56="no"," ",ROUND(E4840,4))</f>
        <v>0.79700000000000004</v>
      </c>
      <c r="G4840" s="110">
        <f>IF('3A-Rail transport'!$AI$57="no"," ",ROUND(E4840,4))</f>
        <v>0.79700000000000004</v>
      </c>
      <c r="H4840" s="110"/>
      <c r="S4840" s="110">
        <f t="shared" si="283"/>
        <v>0.7970000000000006</v>
      </c>
      <c r="T4840" s="110">
        <f>IF('3B-Air transport'!AI$66="no"," ",ROUND(S4840,4))</f>
        <v>0.79700000000000004</v>
      </c>
      <c r="U4840" s="110">
        <f>IF('3B-Air transport'!AI$67="no"," ",ROUND(S4840,4))</f>
        <v>0.79700000000000004</v>
      </c>
      <c r="V4840" s="110">
        <f>IF('3B-Air transport'!AI$68="no"," ",ROUND(S4840,4))</f>
        <v>0.79700000000000004</v>
      </c>
      <c r="W4840" s="110"/>
      <c r="AB4840" s="110">
        <f t="shared" si="284"/>
        <v>0.7970000000000006</v>
      </c>
      <c r="AC4840" s="110">
        <f>IF('3C-Water transport'!AI$56="no"," ",ROUND(AB4840,4))</f>
        <v>0.79700000000000004</v>
      </c>
      <c r="AD4840" s="110">
        <f>IF('3C-Water transport'!AI$57="no"," ",ROUND(AB4840,4))</f>
        <v>0.79700000000000004</v>
      </c>
      <c r="AE4840" s="110">
        <f>IF('3C-Water transport'!AI$58="no"," ",ROUND(AB4840,4))</f>
        <v>0.79700000000000004</v>
      </c>
    </row>
    <row r="4841" spans="5:31" x14ac:dyDescent="0.25">
      <c r="E4841" s="110">
        <f t="shared" si="282"/>
        <v>0.7980000000000006</v>
      </c>
      <c r="F4841" s="110">
        <f>IF('3A-Rail transport'!$AI$56="no"," ",ROUND(E4841,4))</f>
        <v>0.79800000000000004</v>
      </c>
      <c r="G4841" s="110">
        <f>IF('3A-Rail transport'!$AI$57="no"," ",ROUND(E4841,4))</f>
        <v>0.79800000000000004</v>
      </c>
      <c r="H4841" s="110"/>
      <c r="S4841" s="110">
        <f t="shared" si="283"/>
        <v>0.7980000000000006</v>
      </c>
      <c r="T4841" s="110">
        <f>IF('3B-Air transport'!AI$66="no"," ",ROUND(S4841,4))</f>
        <v>0.79800000000000004</v>
      </c>
      <c r="U4841" s="110">
        <f>IF('3B-Air transport'!AI$67="no"," ",ROUND(S4841,4))</f>
        <v>0.79800000000000004</v>
      </c>
      <c r="V4841" s="110">
        <f>IF('3B-Air transport'!AI$68="no"," ",ROUND(S4841,4))</f>
        <v>0.79800000000000004</v>
      </c>
      <c r="W4841" s="110"/>
      <c r="AB4841" s="110">
        <f t="shared" si="284"/>
        <v>0.7980000000000006</v>
      </c>
      <c r="AC4841" s="110">
        <f>IF('3C-Water transport'!AI$56="no"," ",ROUND(AB4841,4))</f>
        <v>0.79800000000000004</v>
      </c>
      <c r="AD4841" s="110">
        <f>IF('3C-Water transport'!AI$57="no"," ",ROUND(AB4841,4))</f>
        <v>0.79800000000000004</v>
      </c>
      <c r="AE4841" s="110">
        <f>IF('3C-Water transport'!AI$58="no"," ",ROUND(AB4841,4))</f>
        <v>0.79800000000000004</v>
      </c>
    </row>
    <row r="4842" spans="5:31" x14ac:dyDescent="0.25">
      <c r="E4842" s="110">
        <f t="shared" si="282"/>
        <v>0.7990000000000006</v>
      </c>
      <c r="F4842" s="110">
        <f>IF('3A-Rail transport'!$AI$56="no"," ",ROUND(E4842,4))</f>
        <v>0.79900000000000004</v>
      </c>
      <c r="G4842" s="110">
        <f>IF('3A-Rail transport'!$AI$57="no"," ",ROUND(E4842,4))</f>
        <v>0.79900000000000004</v>
      </c>
      <c r="H4842" s="110"/>
      <c r="S4842" s="110">
        <f t="shared" si="283"/>
        <v>0.7990000000000006</v>
      </c>
      <c r="T4842" s="110">
        <f>IF('3B-Air transport'!AI$66="no"," ",ROUND(S4842,4))</f>
        <v>0.79900000000000004</v>
      </c>
      <c r="U4842" s="110">
        <f>IF('3B-Air transport'!AI$67="no"," ",ROUND(S4842,4))</f>
        <v>0.79900000000000004</v>
      </c>
      <c r="V4842" s="110">
        <f>IF('3B-Air transport'!AI$68="no"," ",ROUND(S4842,4))</f>
        <v>0.79900000000000004</v>
      </c>
      <c r="W4842" s="110"/>
      <c r="AB4842" s="110">
        <f t="shared" si="284"/>
        <v>0.7990000000000006</v>
      </c>
      <c r="AC4842" s="110">
        <f>IF('3C-Water transport'!AI$56="no"," ",ROUND(AB4842,4))</f>
        <v>0.79900000000000004</v>
      </c>
      <c r="AD4842" s="110">
        <f>IF('3C-Water transport'!AI$57="no"," ",ROUND(AB4842,4))</f>
        <v>0.79900000000000004</v>
      </c>
      <c r="AE4842" s="110">
        <f>IF('3C-Water transport'!AI$58="no"," ",ROUND(AB4842,4))</f>
        <v>0.79900000000000004</v>
      </c>
    </row>
    <row r="4843" spans="5:31" x14ac:dyDescent="0.25">
      <c r="E4843" s="110">
        <f t="shared" si="282"/>
        <v>0.8000000000000006</v>
      </c>
      <c r="F4843" s="110">
        <f>IF('3A-Rail transport'!$AI$56="no"," ",ROUND(E4843,4))</f>
        <v>0.8</v>
      </c>
      <c r="G4843" s="110">
        <f>IF('3A-Rail transport'!$AI$57="no"," ",ROUND(E4843,4))</f>
        <v>0.8</v>
      </c>
      <c r="H4843" s="110"/>
      <c r="S4843" s="110">
        <f t="shared" si="283"/>
        <v>0.8000000000000006</v>
      </c>
      <c r="T4843" s="110">
        <f>IF('3B-Air transport'!AI$66="no"," ",ROUND(S4843,4))</f>
        <v>0.8</v>
      </c>
      <c r="U4843" s="110">
        <f>IF('3B-Air transport'!AI$67="no"," ",ROUND(S4843,4))</f>
        <v>0.8</v>
      </c>
      <c r="V4843" s="110">
        <f>IF('3B-Air transport'!AI$68="no"," ",ROUND(S4843,4))</f>
        <v>0.8</v>
      </c>
      <c r="W4843" s="110"/>
      <c r="AB4843" s="110">
        <f t="shared" si="284"/>
        <v>0.8000000000000006</v>
      </c>
      <c r="AC4843" s="110">
        <f>IF('3C-Water transport'!AI$56="no"," ",ROUND(AB4843,4))</f>
        <v>0.8</v>
      </c>
      <c r="AD4843" s="110">
        <f>IF('3C-Water transport'!AI$57="no"," ",ROUND(AB4843,4))</f>
        <v>0.8</v>
      </c>
      <c r="AE4843" s="110">
        <f>IF('3C-Water transport'!AI$58="no"," ",ROUND(AB4843,4))</f>
        <v>0.8</v>
      </c>
    </row>
    <row r="4844" spans="5:31" x14ac:dyDescent="0.25">
      <c r="E4844" s="110">
        <f t="shared" si="282"/>
        <v>0.8010000000000006</v>
      </c>
      <c r="F4844" s="110">
        <f>IF('3A-Rail transport'!$AI$56="no"," ",ROUND(E4844,4))</f>
        <v>0.80100000000000005</v>
      </c>
      <c r="G4844" s="110">
        <f>IF('3A-Rail transport'!$AI$57="no"," ",ROUND(E4844,4))</f>
        <v>0.80100000000000005</v>
      </c>
      <c r="H4844" s="110"/>
      <c r="S4844" s="110">
        <f t="shared" si="283"/>
        <v>0.8010000000000006</v>
      </c>
      <c r="T4844" s="110">
        <f>IF('3B-Air transport'!AI$66="no"," ",ROUND(S4844,4))</f>
        <v>0.80100000000000005</v>
      </c>
      <c r="U4844" s="110">
        <f>IF('3B-Air transport'!AI$67="no"," ",ROUND(S4844,4))</f>
        <v>0.80100000000000005</v>
      </c>
      <c r="V4844" s="110">
        <f>IF('3B-Air transport'!AI$68="no"," ",ROUND(S4844,4))</f>
        <v>0.80100000000000005</v>
      </c>
      <c r="W4844" s="110"/>
      <c r="AB4844" s="110">
        <f t="shared" si="284"/>
        <v>0.8010000000000006</v>
      </c>
      <c r="AC4844" s="110">
        <f>IF('3C-Water transport'!AI$56="no"," ",ROUND(AB4844,4))</f>
        <v>0.80100000000000005</v>
      </c>
      <c r="AD4844" s="110">
        <f>IF('3C-Water transport'!AI$57="no"," ",ROUND(AB4844,4))</f>
        <v>0.80100000000000005</v>
      </c>
      <c r="AE4844" s="110">
        <f>IF('3C-Water transport'!AI$58="no"," ",ROUND(AB4844,4))</f>
        <v>0.80100000000000005</v>
      </c>
    </row>
    <row r="4845" spans="5:31" x14ac:dyDescent="0.25">
      <c r="E4845" s="110">
        <f t="shared" si="282"/>
        <v>0.8020000000000006</v>
      </c>
      <c r="F4845" s="110">
        <f>IF('3A-Rail transport'!$AI$56="no"," ",ROUND(E4845,4))</f>
        <v>0.80200000000000005</v>
      </c>
      <c r="G4845" s="110">
        <f>IF('3A-Rail transport'!$AI$57="no"," ",ROUND(E4845,4))</f>
        <v>0.80200000000000005</v>
      </c>
      <c r="H4845" s="110"/>
      <c r="S4845" s="110">
        <f t="shared" si="283"/>
        <v>0.8020000000000006</v>
      </c>
      <c r="T4845" s="110">
        <f>IF('3B-Air transport'!AI$66="no"," ",ROUND(S4845,4))</f>
        <v>0.80200000000000005</v>
      </c>
      <c r="U4845" s="110">
        <f>IF('3B-Air transport'!AI$67="no"," ",ROUND(S4845,4))</f>
        <v>0.80200000000000005</v>
      </c>
      <c r="V4845" s="110">
        <f>IF('3B-Air transport'!AI$68="no"," ",ROUND(S4845,4))</f>
        <v>0.80200000000000005</v>
      </c>
      <c r="W4845" s="110"/>
      <c r="AB4845" s="110">
        <f t="shared" si="284"/>
        <v>0.8020000000000006</v>
      </c>
      <c r="AC4845" s="110">
        <f>IF('3C-Water transport'!AI$56="no"," ",ROUND(AB4845,4))</f>
        <v>0.80200000000000005</v>
      </c>
      <c r="AD4845" s="110">
        <f>IF('3C-Water transport'!AI$57="no"," ",ROUND(AB4845,4))</f>
        <v>0.80200000000000005</v>
      </c>
      <c r="AE4845" s="110">
        <f>IF('3C-Water transport'!AI$58="no"," ",ROUND(AB4845,4))</f>
        <v>0.80200000000000005</v>
      </c>
    </row>
    <row r="4846" spans="5:31" x14ac:dyDescent="0.25">
      <c r="E4846" s="110">
        <f t="shared" si="282"/>
        <v>0.8030000000000006</v>
      </c>
      <c r="F4846" s="110">
        <f>IF('3A-Rail transport'!$AI$56="no"," ",ROUND(E4846,4))</f>
        <v>0.80300000000000005</v>
      </c>
      <c r="G4846" s="110">
        <f>IF('3A-Rail transport'!$AI$57="no"," ",ROUND(E4846,4))</f>
        <v>0.80300000000000005</v>
      </c>
      <c r="H4846" s="110"/>
      <c r="S4846" s="110">
        <f t="shared" si="283"/>
        <v>0.8030000000000006</v>
      </c>
      <c r="T4846" s="110">
        <f>IF('3B-Air transport'!AI$66="no"," ",ROUND(S4846,4))</f>
        <v>0.80300000000000005</v>
      </c>
      <c r="U4846" s="110">
        <f>IF('3B-Air transport'!AI$67="no"," ",ROUND(S4846,4))</f>
        <v>0.80300000000000005</v>
      </c>
      <c r="V4846" s="110">
        <f>IF('3B-Air transport'!AI$68="no"," ",ROUND(S4846,4))</f>
        <v>0.80300000000000005</v>
      </c>
      <c r="W4846" s="110"/>
      <c r="AB4846" s="110">
        <f t="shared" si="284"/>
        <v>0.8030000000000006</v>
      </c>
      <c r="AC4846" s="110">
        <f>IF('3C-Water transport'!AI$56="no"," ",ROUND(AB4846,4))</f>
        <v>0.80300000000000005</v>
      </c>
      <c r="AD4846" s="110">
        <f>IF('3C-Water transport'!AI$57="no"," ",ROUND(AB4846,4))</f>
        <v>0.80300000000000005</v>
      </c>
      <c r="AE4846" s="110">
        <f>IF('3C-Water transport'!AI$58="no"," ",ROUND(AB4846,4))</f>
        <v>0.80300000000000005</v>
      </c>
    </row>
    <row r="4847" spans="5:31" x14ac:dyDescent="0.25">
      <c r="E4847" s="110">
        <f t="shared" si="282"/>
        <v>0.8040000000000006</v>
      </c>
      <c r="F4847" s="110">
        <f>IF('3A-Rail transport'!$AI$56="no"," ",ROUND(E4847,4))</f>
        <v>0.80400000000000005</v>
      </c>
      <c r="G4847" s="110">
        <f>IF('3A-Rail transport'!$AI$57="no"," ",ROUND(E4847,4))</f>
        <v>0.80400000000000005</v>
      </c>
      <c r="H4847" s="110"/>
      <c r="S4847" s="110">
        <f t="shared" si="283"/>
        <v>0.8040000000000006</v>
      </c>
      <c r="T4847" s="110">
        <f>IF('3B-Air transport'!AI$66="no"," ",ROUND(S4847,4))</f>
        <v>0.80400000000000005</v>
      </c>
      <c r="U4847" s="110">
        <f>IF('3B-Air transport'!AI$67="no"," ",ROUND(S4847,4))</f>
        <v>0.80400000000000005</v>
      </c>
      <c r="V4847" s="110">
        <f>IF('3B-Air transport'!AI$68="no"," ",ROUND(S4847,4))</f>
        <v>0.80400000000000005</v>
      </c>
      <c r="W4847" s="110"/>
      <c r="AB4847" s="110">
        <f t="shared" si="284"/>
        <v>0.8040000000000006</v>
      </c>
      <c r="AC4847" s="110">
        <f>IF('3C-Water transport'!AI$56="no"," ",ROUND(AB4847,4))</f>
        <v>0.80400000000000005</v>
      </c>
      <c r="AD4847" s="110">
        <f>IF('3C-Water transport'!AI$57="no"," ",ROUND(AB4847,4))</f>
        <v>0.80400000000000005</v>
      </c>
      <c r="AE4847" s="110">
        <f>IF('3C-Water transport'!AI$58="no"," ",ROUND(AB4847,4))</f>
        <v>0.80400000000000005</v>
      </c>
    </row>
    <row r="4848" spans="5:31" x14ac:dyDescent="0.25">
      <c r="E4848" s="110">
        <f t="shared" si="282"/>
        <v>0.8050000000000006</v>
      </c>
      <c r="F4848" s="110">
        <f>IF('3A-Rail transport'!$AI$56="no"," ",ROUND(E4848,4))</f>
        <v>0.80500000000000005</v>
      </c>
      <c r="G4848" s="110">
        <f>IF('3A-Rail transport'!$AI$57="no"," ",ROUND(E4848,4))</f>
        <v>0.80500000000000005</v>
      </c>
      <c r="H4848" s="110"/>
      <c r="S4848" s="110">
        <f t="shared" si="283"/>
        <v>0.8050000000000006</v>
      </c>
      <c r="T4848" s="110">
        <f>IF('3B-Air transport'!AI$66="no"," ",ROUND(S4848,4))</f>
        <v>0.80500000000000005</v>
      </c>
      <c r="U4848" s="110">
        <f>IF('3B-Air transport'!AI$67="no"," ",ROUND(S4848,4))</f>
        <v>0.80500000000000005</v>
      </c>
      <c r="V4848" s="110">
        <f>IF('3B-Air transport'!AI$68="no"," ",ROUND(S4848,4))</f>
        <v>0.80500000000000005</v>
      </c>
      <c r="W4848" s="110"/>
      <c r="AB4848" s="110">
        <f t="shared" si="284"/>
        <v>0.8050000000000006</v>
      </c>
      <c r="AC4848" s="110">
        <f>IF('3C-Water transport'!AI$56="no"," ",ROUND(AB4848,4))</f>
        <v>0.80500000000000005</v>
      </c>
      <c r="AD4848" s="110">
        <f>IF('3C-Water transport'!AI$57="no"," ",ROUND(AB4848,4))</f>
        <v>0.80500000000000005</v>
      </c>
      <c r="AE4848" s="110">
        <f>IF('3C-Water transport'!AI$58="no"," ",ROUND(AB4848,4))</f>
        <v>0.80500000000000005</v>
      </c>
    </row>
    <row r="4849" spans="5:31" x14ac:dyDescent="0.25">
      <c r="E4849" s="110">
        <f t="shared" si="282"/>
        <v>0.8060000000000006</v>
      </c>
      <c r="F4849" s="110">
        <f>IF('3A-Rail transport'!$AI$56="no"," ",ROUND(E4849,4))</f>
        <v>0.80600000000000005</v>
      </c>
      <c r="G4849" s="110">
        <f>IF('3A-Rail transport'!$AI$57="no"," ",ROUND(E4849,4))</f>
        <v>0.80600000000000005</v>
      </c>
      <c r="H4849" s="110"/>
      <c r="S4849" s="110">
        <f t="shared" si="283"/>
        <v>0.8060000000000006</v>
      </c>
      <c r="T4849" s="110">
        <f>IF('3B-Air transport'!AI$66="no"," ",ROUND(S4849,4))</f>
        <v>0.80600000000000005</v>
      </c>
      <c r="U4849" s="110">
        <f>IF('3B-Air transport'!AI$67="no"," ",ROUND(S4849,4))</f>
        <v>0.80600000000000005</v>
      </c>
      <c r="V4849" s="110">
        <f>IF('3B-Air transport'!AI$68="no"," ",ROUND(S4849,4))</f>
        <v>0.80600000000000005</v>
      </c>
      <c r="W4849" s="110"/>
      <c r="AB4849" s="110">
        <f t="shared" si="284"/>
        <v>0.8060000000000006</v>
      </c>
      <c r="AC4849" s="110">
        <f>IF('3C-Water transport'!AI$56="no"," ",ROUND(AB4849,4))</f>
        <v>0.80600000000000005</v>
      </c>
      <c r="AD4849" s="110">
        <f>IF('3C-Water transport'!AI$57="no"," ",ROUND(AB4849,4))</f>
        <v>0.80600000000000005</v>
      </c>
      <c r="AE4849" s="110">
        <f>IF('3C-Water transport'!AI$58="no"," ",ROUND(AB4849,4))</f>
        <v>0.80600000000000005</v>
      </c>
    </row>
    <row r="4850" spans="5:31" x14ac:dyDescent="0.25">
      <c r="E4850" s="110">
        <f t="shared" si="282"/>
        <v>0.80700000000000061</v>
      </c>
      <c r="F4850" s="110">
        <f>IF('3A-Rail transport'!$AI$56="no"," ",ROUND(E4850,4))</f>
        <v>0.80700000000000005</v>
      </c>
      <c r="G4850" s="110">
        <f>IF('3A-Rail transport'!$AI$57="no"," ",ROUND(E4850,4))</f>
        <v>0.80700000000000005</v>
      </c>
      <c r="H4850" s="110"/>
      <c r="S4850" s="110">
        <f t="shared" si="283"/>
        <v>0.80700000000000061</v>
      </c>
      <c r="T4850" s="110">
        <f>IF('3B-Air transport'!AI$66="no"," ",ROUND(S4850,4))</f>
        <v>0.80700000000000005</v>
      </c>
      <c r="U4850" s="110">
        <f>IF('3B-Air transport'!AI$67="no"," ",ROUND(S4850,4))</f>
        <v>0.80700000000000005</v>
      </c>
      <c r="V4850" s="110">
        <f>IF('3B-Air transport'!AI$68="no"," ",ROUND(S4850,4))</f>
        <v>0.80700000000000005</v>
      </c>
      <c r="W4850" s="110"/>
      <c r="AB4850" s="110">
        <f t="shared" si="284"/>
        <v>0.80700000000000061</v>
      </c>
      <c r="AC4850" s="110">
        <f>IF('3C-Water transport'!AI$56="no"," ",ROUND(AB4850,4))</f>
        <v>0.80700000000000005</v>
      </c>
      <c r="AD4850" s="110">
        <f>IF('3C-Water transport'!AI$57="no"," ",ROUND(AB4850,4))</f>
        <v>0.80700000000000005</v>
      </c>
      <c r="AE4850" s="110">
        <f>IF('3C-Water transport'!AI$58="no"," ",ROUND(AB4850,4))</f>
        <v>0.80700000000000005</v>
      </c>
    </row>
    <row r="4851" spans="5:31" x14ac:dyDescent="0.25">
      <c r="E4851" s="110">
        <f t="shared" si="282"/>
        <v>0.80800000000000061</v>
      </c>
      <c r="F4851" s="110">
        <f>IF('3A-Rail transport'!$AI$56="no"," ",ROUND(E4851,4))</f>
        <v>0.80800000000000005</v>
      </c>
      <c r="G4851" s="110">
        <f>IF('3A-Rail transport'!$AI$57="no"," ",ROUND(E4851,4))</f>
        <v>0.80800000000000005</v>
      </c>
      <c r="H4851" s="110"/>
      <c r="S4851" s="110">
        <f t="shared" si="283"/>
        <v>0.80800000000000061</v>
      </c>
      <c r="T4851" s="110">
        <f>IF('3B-Air transport'!AI$66="no"," ",ROUND(S4851,4))</f>
        <v>0.80800000000000005</v>
      </c>
      <c r="U4851" s="110">
        <f>IF('3B-Air transport'!AI$67="no"," ",ROUND(S4851,4))</f>
        <v>0.80800000000000005</v>
      </c>
      <c r="V4851" s="110">
        <f>IF('3B-Air transport'!AI$68="no"," ",ROUND(S4851,4))</f>
        <v>0.80800000000000005</v>
      </c>
      <c r="W4851" s="110"/>
      <c r="AB4851" s="110">
        <f t="shared" si="284"/>
        <v>0.80800000000000061</v>
      </c>
      <c r="AC4851" s="110">
        <f>IF('3C-Water transport'!AI$56="no"," ",ROUND(AB4851,4))</f>
        <v>0.80800000000000005</v>
      </c>
      <c r="AD4851" s="110">
        <f>IF('3C-Water transport'!AI$57="no"," ",ROUND(AB4851,4))</f>
        <v>0.80800000000000005</v>
      </c>
      <c r="AE4851" s="110">
        <f>IF('3C-Water transport'!AI$58="no"," ",ROUND(AB4851,4))</f>
        <v>0.80800000000000005</v>
      </c>
    </row>
    <row r="4852" spans="5:31" x14ac:dyDescent="0.25">
      <c r="E4852" s="110">
        <f t="shared" si="282"/>
        <v>0.80900000000000061</v>
      </c>
      <c r="F4852" s="110">
        <f>IF('3A-Rail transport'!$AI$56="no"," ",ROUND(E4852,4))</f>
        <v>0.80900000000000005</v>
      </c>
      <c r="G4852" s="110">
        <f>IF('3A-Rail transport'!$AI$57="no"," ",ROUND(E4852,4))</f>
        <v>0.80900000000000005</v>
      </c>
      <c r="H4852" s="110"/>
      <c r="S4852" s="110">
        <f t="shared" si="283"/>
        <v>0.80900000000000061</v>
      </c>
      <c r="T4852" s="110">
        <f>IF('3B-Air transport'!AI$66="no"," ",ROUND(S4852,4))</f>
        <v>0.80900000000000005</v>
      </c>
      <c r="U4852" s="110">
        <f>IF('3B-Air transport'!AI$67="no"," ",ROUND(S4852,4))</f>
        <v>0.80900000000000005</v>
      </c>
      <c r="V4852" s="110">
        <f>IF('3B-Air transport'!AI$68="no"," ",ROUND(S4852,4))</f>
        <v>0.80900000000000005</v>
      </c>
      <c r="W4852" s="110"/>
      <c r="AB4852" s="110">
        <f t="shared" si="284"/>
        <v>0.80900000000000061</v>
      </c>
      <c r="AC4852" s="110">
        <f>IF('3C-Water transport'!AI$56="no"," ",ROUND(AB4852,4))</f>
        <v>0.80900000000000005</v>
      </c>
      <c r="AD4852" s="110">
        <f>IF('3C-Water transport'!AI$57="no"," ",ROUND(AB4852,4))</f>
        <v>0.80900000000000005</v>
      </c>
      <c r="AE4852" s="110">
        <f>IF('3C-Water transport'!AI$58="no"," ",ROUND(AB4852,4))</f>
        <v>0.80900000000000005</v>
      </c>
    </row>
    <row r="4853" spans="5:31" x14ac:dyDescent="0.25">
      <c r="E4853" s="110">
        <f t="shared" si="282"/>
        <v>0.81000000000000061</v>
      </c>
      <c r="F4853" s="110">
        <f>IF('3A-Rail transport'!$AI$56="no"," ",ROUND(E4853,4))</f>
        <v>0.81</v>
      </c>
      <c r="G4853" s="110">
        <f>IF('3A-Rail transport'!$AI$57="no"," ",ROUND(E4853,4))</f>
        <v>0.81</v>
      </c>
      <c r="H4853" s="110"/>
      <c r="S4853" s="110">
        <f t="shared" si="283"/>
        <v>0.81000000000000061</v>
      </c>
      <c r="T4853" s="110">
        <f>IF('3B-Air transport'!AI$66="no"," ",ROUND(S4853,4))</f>
        <v>0.81</v>
      </c>
      <c r="U4853" s="110">
        <f>IF('3B-Air transport'!AI$67="no"," ",ROUND(S4853,4))</f>
        <v>0.81</v>
      </c>
      <c r="V4853" s="110">
        <f>IF('3B-Air transport'!AI$68="no"," ",ROUND(S4853,4))</f>
        <v>0.81</v>
      </c>
      <c r="W4853" s="110"/>
      <c r="AB4853" s="110">
        <f t="shared" si="284"/>
        <v>0.81000000000000061</v>
      </c>
      <c r="AC4853" s="110">
        <f>IF('3C-Water transport'!AI$56="no"," ",ROUND(AB4853,4))</f>
        <v>0.81</v>
      </c>
      <c r="AD4853" s="110">
        <f>IF('3C-Water transport'!AI$57="no"," ",ROUND(AB4853,4))</f>
        <v>0.81</v>
      </c>
      <c r="AE4853" s="110">
        <f>IF('3C-Water transport'!AI$58="no"," ",ROUND(AB4853,4))</f>
        <v>0.81</v>
      </c>
    </row>
    <row r="4854" spans="5:31" x14ac:dyDescent="0.25">
      <c r="E4854" s="110">
        <f t="shared" si="282"/>
        <v>0.81100000000000061</v>
      </c>
      <c r="F4854" s="110">
        <f>IF('3A-Rail transport'!$AI$56="no"," ",ROUND(E4854,4))</f>
        <v>0.81100000000000005</v>
      </c>
      <c r="G4854" s="110">
        <f>IF('3A-Rail transport'!$AI$57="no"," ",ROUND(E4854,4))</f>
        <v>0.81100000000000005</v>
      </c>
      <c r="H4854" s="110"/>
      <c r="S4854" s="110">
        <f t="shared" si="283"/>
        <v>0.81100000000000061</v>
      </c>
      <c r="T4854" s="110">
        <f>IF('3B-Air transport'!AI$66="no"," ",ROUND(S4854,4))</f>
        <v>0.81100000000000005</v>
      </c>
      <c r="U4854" s="110">
        <f>IF('3B-Air transport'!AI$67="no"," ",ROUND(S4854,4))</f>
        <v>0.81100000000000005</v>
      </c>
      <c r="V4854" s="110">
        <f>IF('3B-Air transport'!AI$68="no"," ",ROUND(S4854,4))</f>
        <v>0.81100000000000005</v>
      </c>
      <c r="W4854" s="110"/>
      <c r="AB4854" s="110">
        <f t="shared" si="284"/>
        <v>0.81100000000000061</v>
      </c>
      <c r="AC4854" s="110">
        <f>IF('3C-Water transport'!AI$56="no"," ",ROUND(AB4854,4))</f>
        <v>0.81100000000000005</v>
      </c>
      <c r="AD4854" s="110">
        <f>IF('3C-Water transport'!AI$57="no"," ",ROUND(AB4854,4))</f>
        <v>0.81100000000000005</v>
      </c>
      <c r="AE4854" s="110">
        <f>IF('3C-Water transport'!AI$58="no"," ",ROUND(AB4854,4))</f>
        <v>0.81100000000000005</v>
      </c>
    </row>
    <row r="4855" spans="5:31" x14ac:dyDescent="0.25">
      <c r="E4855" s="110">
        <f t="shared" si="282"/>
        <v>0.81200000000000061</v>
      </c>
      <c r="F4855" s="110">
        <f>IF('3A-Rail transport'!$AI$56="no"," ",ROUND(E4855,4))</f>
        <v>0.81200000000000006</v>
      </c>
      <c r="G4855" s="110">
        <f>IF('3A-Rail transport'!$AI$57="no"," ",ROUND(E4855,4))</f>
        <v>0.81200000000000006</v>
      </c>
      <c r="H4855" s="110"/>
      <c r="S4855" s="110">
        <f t="shared" si="283"/>
        <v>0.81200000000000061</v>
      </c>
      <c r="T4855" s="110">
        <f>IF('3B-Air transport'!AI$66="no"," ",ROUND(S4855,4))</f>
        <v>0.81200000000000006</v>
      </c>
      <c r="U4855" s="110">
        <f>IF('3B-Air transport'!AI$67="no"," ",ROUND(S4855,4))</f>
        <v>0.81200000000000006</v>
      </c>
      <c r="V4855" s="110">
        <f>IF('3B-Air transport'!AI$68="no"," ",ROUND(S4855,4))</f>
        <v>0.81200000000000006</v>
      </c>
      <c r="W4855" s="110"/>
      <c r="AB4855" s="110">
        <f t="shared" si="284"/>
        <v>0.81200000000000061</v>
      </c>
      <c r="AC4855" s="110">
        <f>IF('3C-Water transport'!AI$56="no"," ",ROUND(AB4855,4))</f>
        <v>0.81200000000000006</v>
      </c>
      <c r="AD4855" s="110">
        <f>IF('3C-Water transport'!AI$57="no"," ",ROUND(AB4855,4))</f>
        <v>0.81200000000000006</v>
      </c>
      <c r="AE4855" s="110">
        <f>IF('3C-Water transport'!AI$58="no"," ",ROUND(AB4855,4))</f>
        <v>0.81200000000000006</v>
      </c>
    </row>
    <row r="4856" spans="5:31" x14ac:dyDescent="0.25">
      <c r="E4856" s="110">
        <f t="shared" si="282"/>
        <v>0.81300000000000061</v>
      </c>
      <c r="F4856" s="110">
        <f>IF('3A-Rail transport'!$AI$56="no"," ",ROUND(E4856,4))</f>
        <v>0.81299999999999994</v>
      </c>
      <c r="G4856" s="110">
        <f>IF('3A-Rail transport'!$AI$57="no"," ",ROUND(E4856,4))</f>
        <v>0.81299999999999994</v>
      </c>
      <c r="H4856" s="110"/>
      <c r="S4856" s="110">
        <f t="shared" si="283"/>
        <v>0.81300000000000061</v>
      </c>
      <c r="T4856" s="110">
        <f>IF('3B-Air transport'!AI$66="no"," ",ROUND(S4856,4))</f>
        <v>0.81299999999999994</v>
      </c>
      <c r="U4856" s="110">
        <f>IF('3B-Air transport'!AI$67="no"," ",ROUND(S4856,4))</f>
        <v>0.81299999999999994</v>
      </c>
      <c r="V4856" s="110">
        <f>IF('3B-Air transport'!AI$68="no"," ",ROUND(S4856,4))</f>
        <v>0.81299999999999994</v>
      </c>
      <c r="W4856" s="110"/>
      <c r="AB4856" s="110">
        <f t="shared" si="284"/>
        <v>0.81300000000000061</v>
      </c>
      <c r="AC4856" s="110">
        <f>IF('3C-Water transport'!AI$56="no"," ",ROUND(AB4856,4))</f>
        <v>0.81299999999999994</v>
      </c>
      <c r="AD4856" s="110">
        <f>IF('3C-Water transport'!AI$57="no"," ",ROUND(AB4856,4))</f>
        <v>0.81299999999999994</v>
      </c>
      <c r="AE4856" s="110">
        <f>IF('3C-Water transport'!AI$58="no"," ",ROUND(AB4856,4))</f>
        <v>0.81299999999999994</v>
      </c>
    </row>
    <row r="4857" spans="5:31" x14ac:dyDescent="0.25">
      <c r="E4857" s="110">
        <f t="shared" si="282"/>
        <v>0.81400000000000061</v>
      </c>
      <c r="F4857" s="110">
        <f>IF('3A-Rail transport'!$AI$56="no"," ",ROUND(E4857,4))</f>
        <v>0.81399999999999995</v>
      </c>
      <c r="G4857" s="110">
        <f>IF('3A-Rail transport'!$AI$57="no"," ",ROUND(E4857,4))</f>
        <v>0.81399999999999995</v>
      </c>
      <c r="H4857" s="110"/>
      <c r="S4857" s="110">
        <f t="shared" si="283"/>
        <v>0.81400000000000061</v>
      </c>
      <c r="T4857" s="110">
        <f>IF('3B-Air transport'!AI$66="no"," ",ROUND(S4857,4))</f>
        <v>0.81399999999999995</v>
      </c>
      <c r="U4857" s="110">
        <f>IF('3B-Air transport'!AI$67="no"," ",ROUND(S4857,4))</f>
        <v>0.81399999999999995</v>
      </c>
      <c r="V4857" s="110">
        <f>IF('3B-Air transport'!AI$68="no"," ",ROUND(S4857,4))</f>
        <v>0.81399999999999995</v>
      </c>
      <c r="W4857" s="110"/>
      <c r="AB4857" s="110">
        <f t="shared" si="284"/>
        <v>0.81400000000000061</v>
      </c>
      <c r="AC4857" s="110">
        <f>IF('3C-Water transport'!AI$56="no"," ",ROUND(AB4857,4))</f>
        <v>0.81399999999999995</v>
      </c>
      <c r="AD4857" s="110">
        <f>IF('3C-Water transport'!AI$57="no"," ",ROUND(AB4857,4))</f>
        <v>0.81399999999999995</v>
      </c>
      <c r="AE4857" s="110">
        <f>IF('3C-Water transport'!AI$58="no"," ",ROUND(AB4857,4))</f>
        <v>0.81399999999999995</v>
      </c>
    </row>
    <row r="4858" spans="5:31" x14ac:dyDescent="0.25">
      <c r="E4858" s="110">
        <f t="shared" si="282"/>
        <v>0.81500000000000061</v>
      </c>
      <c r="F4858" s="110">
        <f>IF('3A-Rail transport'!$AI$56="no"," ",ROUND(E4858,4))</f>
        <v>0.81499999999999995</v>
      </c>
      <c r="G4858" s="110">
        <f>IF('3A-Rail transport'!$AI$57="no"," ",ROUND(E4858,4))</f>
        <v>0.81499999999999995</v>
      </c>
      <c r="H4858" s="110"/>
      <c r="S4858" s="110">
        <f t="shared" si="283"/>
        <v>0.81500000000000061</v>
      </c>
      <c r="T4858" s="110">
        <f>IF('3B-Air transport'!AI$66="no"," ",ROUND(S4858,4))</f>
        <v>0.81499999999999995</v>
      </c>
      <c r="U4858" s="110">
        <f>IF('3B-Air transport'!AI$67="no"," ",ROUND(S4858,4))</f>
        <v>0.81499999999999995</v>
      </c>
      <c r="V4858" s="110">
        <f>IF('3B-Air transport'!AI$68="no"," ",ROUND(S4858,4))</f>
        <v>0.81499999999999995</v>
      </c>
      <c r="W4858" s="110"/>
      <c r="AB4858" s="110">
        <f t="shared" si="284"/>
        <v>0.81500000000000061</v>
      </c>
      <c r="AC4858" s="110">
        <f>IF('3C-Water transport'!AI$56="no"," ",ROUND(AB4858,4))</f>
        <v>0.81499999999999995</v>
      </c>
      <c r="AD4858" s="110">
        <f>IF('3C-Water transport'!AI$57="no"," ",ROUND(AB4858,4))</f>
        <v>0.81499999999999995</v>
      </c>
      <c r="AE4858" s="110">
        <f>IF('3C-Water transport'!AI$58="no"," ",ROUND(AB4858,4))</f>
        <v>0.81499999999999995</v>
      </c>
    </row>
    <row r="4859" spans="5:31" x14ac:dyDescent="0.25">
      <c r="E4859" s="110">
        <f t="shared" si="282"/>
        <v>0.81600000000000061</v>
      </c>
      <c r="F4859" s="110">
        <f>IF('3A-Rail transport'!$AI$56="no"," ",ROUND(E4859,4))</f>
        <v>0.81599999999999995</v>
      </c>
      <c r="G4859" s="110">
        <f>IF('3A-Rail transport'!$AI$57="no"," ",ROUND(E4859,4))</f>
        <v>0.81599999999999995</v>
      </c>
      <c r="H4859" s="110"/>
      <c r="S4859" s="110">
        <f t="shared" si="283"/>
        <v>0.81600000000000061</v>
      </c>
      <c r="T4859" s="110">
        <f>IF('3B-Air transport'!AI$66="no"," ",ROUND(S4859,4))</f>
        <v>0.81599999999999995</v>
      </c>
      <c r="U4859" s="110">
        <f>IF('3B-Air transport'!AI$67="no"," ",ROUND(S4859,4))</f>
        <v>0.81599999999999995</v>
      </c>
      <c r="V4859" s="110">
        <f>IF('3B-Air transport'!AI$68="no"," ",ROUND(S4859,4))</f>
        <v>0.81599999999999995</v>
      </c>
      <c r="W4859" s="110"/>
      <c r="AB4859" s="110">
        <f t="shared" si="284"/>
        <v>0.81600000000000061</v>
      </c>
      <c r="AC4859" s="110">
        <f>IF('3C-Water transport'!AI$56="no"," ",ROUND(AB4859,4))</f>
        <v>0.81599999999999995</v>
      </c>
      <c r="AD4859" s="110">
        <f>IF('3C-Water transport'!AI$57="no"," ",ROUND(AB4859,4))</f>
        <v>0.81599999999999995</v>
      </c>
      <c r="AE4859" s="110">
        <f>IF('3C-Water transport'!AI$58="no"," ",ROUND(AB4859,4))</f>
        <v>0.81599999999999995</v>
      </c>
    </row>
    <row r="4860" spans="5:31" x14ac:dyDescent="0.25">
      <c r="E4860" s="110">
        <f t="shared" si="282"/>
        <v>0.81700000000000061</v>
      </c>
      <c r="F4860" s="110">
        <f>IF('3A-Rail transport'!$AI$56="no"," ",ROUND(E4860,4))</f>
        <v>0.81699999999999995</v>
      </c>
      <c r="G4860" s="110">
        <f>IF('3A-Rail transport'!$AI$57="no"," ",ROUND(E4860,4))</f>
        <v>0.81699999999999995</v>
      </c>
      <c r="H4860" s="110"/>
      <c r="S4860" s="110">
        <f t="shared" si="283"/>
        <v>0.81700000000000061</v>
      </c>
      <c r="T4860" s="110">
        <f>IF('3B-Air transport'!AI$66="no"," ",ROUND(S4860,4))</f>
        <v>0.81699999999999995</v>
      </c>
      <c r="U4860" s="110">
        <f>IF('3B-Air transport'!AI$67="no"," ",ROUND(S4860,4))</f>
        <v>0.81699999999999995</v>
      </c>
      <c r="V4860" s="110">
        <f>IF('3B-Air transport'!AI$68="no"," ",ROUND(S4860,4))</f>
        <v>0.81699999999999995</v>
      </c>
      <c r="W4860" s="110"/>
      <c r="AB4860" s="110">
        <f t="shared" si="284"/>
        <v>0.81700000000000061</v>
      </c>
      <c r="AC4860" s="110">
        <f>IF('3C-Water transport'!AI$56="no"," ",ROUND(AB4860,4))</f>
        <v>0.81699999999999995</v>
      </c>
      <c r="AD4860" s="110">
        <f>IF('3C-Water transport'!AI$57="no"," ",ROUND(AB4860,4))</f>
        <v>0.81699999999999995</v>
      </c>
      <c r="AE4860" s="110">
        <f>IF('3C-Water transport'!AI$58="no"," ",ROUND(AB4860,4))</f>
        <v>0.81699999999999995</v>
      </c>
    </row>
    <row r="4861" spans="5:31" x14ac:dyDescent="0.25">
      <c r="E4861" s="110">
        <f t="shared" si="282"/>
        <v>0.81800000000000062</v>
      </c>
      <c r="F4861" s="110">
        <f>IF('3A-Rail transport'!$AI$56="no"," ",ROUND(E4861,4))</f>
        <v>0.81799999999999995</v>
      </c>
      <c r="G4861" s="110">
        <f>IF('3A-Rail transport'!$AI$57="no"," ",ROUND(E4861,4))</f>
        <v>0.81799999999999995</v>
      </c>
      <c r="H4861" s="110"/>
      <c r="S4861" s="110">
        <f t="shared" si="283"/>
        <v>0.81800000000000062</v>
      </c>
      <c r="T4861" s="110">
        <f>IF('3B-Air transport'!AI$66="no"," ",ROUND(S4861,4))</f>
        <v>0.81799999999999995</v>
      </c>
      <c r="U4861" s="110">
        <f>IF('3B-Air transport'!AI$67="no"," ",ROUND(S4861,4))</f>
        <v>0.81799999999999995</v>
      </c>
      <c r="V4861" s="110">
        <f>IF('3B-Air transport'!AI$68="no"," ",ROUND(S4861,4))</f>
        <v>0.81799999999999995</v>
      </c>
      <c r="W4861" s="110"/>
      <c r="AB4861" s="110">
        <f t="shared" si="284"/>
        <v>0.81800000000000062</v>
      </c>
      <c r="AC4861" s="110">
        <f>IF('3C-Water transport'!AI$56="no"," ",ROUND(AB4861,4))</f>
        <v>0.81799999999999995</v>
      </c>
      <c r="AD4861" s="110">
        <f>IF('3C-Water transport'!AI$57="no"," ",ROUND(AB4861,4))</f>
        <v>0.81799999999999995</v>
      </c>
      <c r="AE4861" s="110">
        <f>IF('3C-Water transport'!AI$58="no"," ",ROUND(AB4861,4))</f>
        <v>0.81799999999999995</v>
      </c>
    </row>
    <row r="4862" spans="5:31" x14ac:dyDescent="0.25">
      <c r="E4862" s="110">
        <f t="shared" si="282"/>
        <v>0.81900000000000062</v>
      </c>
      <c r="F4862" s="110">
        <f>IF('3A-Rail transport'!$AI$56="no"," ",ROUND(E4862,4))</f>
        <v>0.81899999999999995</v>
      </c>
      <c r="G4862" s="110">
        <f>IF('3A-Rail transport'!$AI$57="no"," ",ROUND(E4862,4))</f>
        <v>0.81899999999999995</v>
      </c>
      <c r="H4862" s="110"/>
      <c r="S4862" s="110">
        <f t="shared" si="283"/>
        <v>0.81900000000000062</v>
      </c>
      <c r="T4862" s="110">
        <f>IF('3B-Air transport'!AI$66="no"," ",ROUND(S4862,4))</f>
        <v>0.81899999999999995</v>
      </c>
      <c r="U4862" s="110">
        <f>IF('3B-Air transport'!AI$67="no"," ",ROUND(S4862,4))</f>
        <v>0.81899999999999995</v>
      </c>
      <c r="V4862" s="110">
        <f>IF('3B-Air transport'!AI$68="no"," ",ROUND(S4862,4))</f>
        <v>0.81899999999999995</v>
      </c>
      <c r="W4862" s="110"/>
      <c r="AB4862" s="110">
        <f t="shared" si="284"/>
        <v>0.81900000000000062</v>
      </c>
      <c r="AC4862" s="110">
        <f>IF('3C-Water transport'!AI$56="no"," ",ROUND(AB4862,4))</f>
        <v>0.81899999999999995</v>
      </c>
      <c r="AD4862" s="110">
        <f>IF('3C-Water transport'!AI$57="no"," ",ROUND(AB4862,4))</f>
        <v>0.81899999999999995</v>
      </c>
      <c r="AE4862" s="110">
        <f>IF('3C-Water transport'!AI$58="no"," ",ROUND(AB4862,4))</f>
        <v>0.81899999999999995</v>
      </c>
    </row>
    <row r="4863" spans="5:31" x14ac:dyDescent="0.25">
      <c r="E4863" s="110">
        <f t="shared" si="282"/>
        <v>0.82000000000000062</v>
      </c>
      <c r="F4863" s="110">
        <f>IF('3A-Rail transport'!$AI$56="no"," ",ROUND(E4863,4))</f>
        <v>0.82</v>
      </c>
      <c r="G4863" s="110">
        <f>IF('3A-Rail transport'!$AI$57="no"," ",ROUND(E4863,4))</f>
        <v>0.82</v>
      </c>
      <c r="H4863" s="110"/>
      <c r="S4863" s="110">
        <f t="shared" si="283"/>
        <v>0.82000000000000062</v>
      </c>
      <c r="T4863" s="110">
        <f>IF('3B-Air transport'!AI$66="no"," ",ROUND(S4863,4))</f>
        <v>0.82</v>
      </c>
      <c r="U4863" s="110">
        <f>IF('3B-Air transport'!AI$67="no"," ",ROUND(S4863,4))</f>
        <v>0.82</v>
      </c>
      <c r="V4863" s="110">
        <f>IF('3B-Air transport'!AI$68="no"," ",ROUND(S4863,4))</f>
        <v>0.82</v>
      </c>
      <c r="W4863" s="110"/>
      <c r="AB4863" s="110">
        <f t="shared" si="284"/>
        <v>0.82000000000000062</v>
      </c>
      <c r="AC4863" s="110">
        <f>IF('3C-Water transport'!AI$56="no"," ",ROUND(AB4863,4))</f>
        <v>0.82</v>
      </c>
      <c r="AD4863" s="110">
        <f>IF('3C-Water transport'!AI$57="no"," ",ROUND(AB4863,4))</f>
        <v>0.82</v>
      </c>
      <c r="AE4863" s="110">
        <f>IF('3C-Water transport'!AI$58="no"," ",ROUND(AB4863,4))</f>
        <v>0.82</v>
      </c>
    </row>
    <row r="4864" spans="5:31" x14ac:dyDescent="0.25">
      <c r="E4864" s="110">
        <f t="shared" si="282"/>
        <v>0.82100000000000062</v>
      </c>
      <c r="F4864" s="110">
        <f>IF('3A-Rail transport'!$AI$56="no"," ",ROUND(E4864,4))</f>
        <v>0.82099999999999995</v>
      </c>
      <c r="G4864" s="110">
        <f>IF('3A-Rail transport'!$AI$57="no"," ",ROUND(E4864,4))</f>
        <v>0.82099999999999995</v>
      </c>
      <c r="H4864" s="110"/>
      <c r="S4864" s="110">
        <f t="shared" si="283"/>
        <v>0.82100000000000062</v>
      </c>
      <c r="T4864" s="110">
        <f>IF('3B-Air transport'!AI$66="no"," ",ROUND(S4864,4))</f>
        <v>0.82099999999999995</v>
      </c>
      <c r="U4864" s="110">
        <f>IF('3B-Air transport'!AI$67="no"," ",ROUND(S4864,4))</f>
        <v>0.82099999999999995</v>
      </c>
      <c r="V4864" s="110">
        <f>IF('3B-Air transport'!AI$68="no"," ",ROUND(S4864,4))</f>
        <v>0.82099999999999995</v>
      </c>
      <c r="W4864" s="110"/>
      <c r="AB4864" s="110">
        <f t="shared" si="284"/>
        <v>0.82100000000000062</v>
      </c>
      <c r="AC4864" s="110">
        <f>IF('3C-Water transport'!AI$56="no"," ",ROUND(AB4864,4))</f>
        <v>0.82099999999999995</v>
      </c>
      <c r="AD4864" s="110">
        <f>IF('3C-Water transport'!AI$57="no"," ",ROUND(AB4864,4))</f>
        <v>0.82099999999999995</v>
      </c>
      <c r="AE4864" s="110">
        <f>IF('3C-Water transport'!AI$58="no"," ",ROUND(AB4864,4))</f>
        <v>0.82099999999999995</v>
      </c>
    </row>
    <row r="4865" spans="5:31" x14ac:dyDescent="0.25">
      <c r="E4865" s="110">
        <f t="shared" si="282"/>
        <v>0.82200000000000062</v>
      </c>
      <c r="F4865" s="110">
        <f>IF('3A-Rail transport'!$AI$56="no"," ",ROUND(E4865,4))</f>
        <v>0.82199999999999995</v>
      </c>
      <c r="G4865" s="110">
        <f>IF('3A-Rail transport'!$AI$57="no"," ",ROUND(E4865,4))</f>
        <v>0.82199999999999995</v>
      </c>
      <c r="H4865" s="110"/>
      <c r="S4865" s="110">
        <f t="shared" si="283"/>
        <v>0.82200000000000062</v>
      </c>
      <c r="T4865" s="110">
        <f>IF('3B-Air transport'!AI$66="no"," ",ROUND(S4865,4))</f>
        <v>0.82199999999999995</v>
      </c>
      <c r="U4865" s="110">
        <f>IF('3B-Air transport'!AI$67="no"," ",ROUND(S4865,4))</f>
        <v>0.82199999999999995</v>
      </c>
      <c r="V4865" s="110">
        <f>IF('3B-Air transport'!AI$68="no"," ",ROUND(S4865,4))</f>
        <v>0.82199999999999995</v>
      </c>
      <c r="W4865" s="110"/>
      <c r="AB4865" s="110">
        <f t="shared" si="284"/>
        <v>0.82200000000000062</v>
      </c>
      <c r="AC4865" s="110">
        <f>IF('3C-Water transport'!AI$56="no"," ",ROUND(AB4865,4))</f>
        <v>0.82199999999999995</v>
      </c>
      <c r="AD4865" s="110">
        <f>IF('3C-Water transport'!AI$57="no"," ",ROUND(AB4865,4))</f>
        <v>0.82199999999999995</v>
      </c>
      <c r="AE4865" s="110">
        <f>IF('3C-Water transport'!AI$58="no"," ",ROUND(AB4865,4))</f>
        <v>0.82199999999999995</v>
      </c>
    </row>
    <row r="4866" spans="5:31" x14ac:dyDescent="0.25">
      <c r="E4866" s="110">
        <f t="shared" si="282"/>
        <v>0.82300000000000062</v>
      </c>
      <c r="F4866" s="110">
        <f>IF('3A-Rail transport'!$AI$56="no"," ",ROUND(E4866,4))</f>
        <v>0.82299999999999995</v>
      </c>
      <c r="G4866" s="110">
        <f>IF('3A-Rail transport'!$AI$57="no"," ",ROUND(E4866,4))</f>
        <v>0.82299999999999995</v>
      </c>
      <c r="H4866" s="110"/>
      <c r="S4866" s="110">
        <f t="shared" si="283"/>
        <v>0.82300000000000062</v>
      </c>
      <c r="T4866" s="110">
        <f>IF('3B-Air transport'!AI$66="no"," ",ROUND(S4866,4))</f>
        <v>0.82299999999999995</v>
      </c>
      <c r="U4866" s="110">
        <f>IF('3B-Air transport'!AI$67="no"," ",ROUND(S4866,4))</f>
        <v>0.82299999999999995</v>
      </c>
      <c r="V4866" s="110">
        <f>IF('3B-Air transport'!AI$68="no"," ",ROUND(S4866,4))</f>
        <v>0.82299999999999995</v>
      </c>
      <c r="W4866" s="110"/>
      <c r="AB4866" s="110">
        <f t="shared" si="284"/>
        <v>0.82300000000000062</v>
      </c>
      <c r="AC4866" s="110">
        <f>IF('3C-Water transport'!AI$56="no"," ",ROUND(AB4866,4))</f>
        <v>0.82299999999999995</v>
      </c>
      <c r="AD4866" s="110">
        <f>IF('3C-Water transport'!AI$57="no"," ",ROUND(AB4866,4))</f>
        <v>0.82299999999999995</v>
      </c>
      <c r="AE4866" s="110">
        <f>IF('3C-Water transport'!AI$58="no"," ",ROUND(AB4866,4))</f>
        <v>0.82299999999999995</v>
      </c>
    </row>
    <row r="4867" spans="5:31" x14ac:dyDescent="0.25">
      <c r="E4867" s="110">
        <f t="shared" si="282"/>
        <v>0.82400000000000062</v>
      </c>
      <c r="F4867" s="110">
        <f>IF('3A-Rail transport'!$AI$56="no"," ",ROUND(E4867,4))</f>
        <v>0.82399999999999995</v>
      </c>
      <c r="G4867" s="110">
        <f>IF('3A-Rail transport'!$AI$57="no"," ",ROUND(E4867,4))</f>
        <v>0.82399999999999995</v>
      </c>
      <c r="H4867" s="110"/>
      <c r="S4867" s="110">
        <f t="shared" si="283"/>
        <v>0.82400000000000062</v>
      </c>
      <c r="T4867" s="110">
        <f>IF('3B-Air transport'!AI$66="no"," ",ROUND(S4867,4))</f>
        <v>0.82399999999999995</v>
      </c>
      <c r="U4867" s="110">
        <f>IF('3B-Air transport'!AI$67="no"," ",ROUND(S4867,4))</f>
        <v>0.82399999999999995</v>
      </c>
      <c r="V4867" s="110">
        <f>IF('3B-Air transport'!AI$68="no"," ",ROUND(S4867,4))</f>
        <v>0.82399999999999995</v>
      </c>
      <c r="W4867" s="110"/>
      <c r="AB4867" s="110">
        <f t="shared" si="284"/>
        <v>0.82400000000000062</v>
      </c>
      <c r="AC4867" s="110">
        <f>IF('3C-Water transport'!AI$56="no"," ",ROUND(AB4867,4))</f>
        <v>0.82399999999999995</v>
      </c>
      <c r="AD4867" s="110">
        <f>IF('3C-Water transport'!AI$57="no"," ",ROUND(AB4867,4))</f>
        <v>0.82399999999999995</v>
      </c>
      <c r="AE4867" s="110">
        <f>IF('3C-Water transport'!AI$58="no"," ",ROUND(AB4867,4))</f>
        <v>0.82399999999999995</v>
      </c>
    </row>
    <row r="4868" spans="5:31" x14ac:dyDescent="0.25">
      <c r="E4868" s="110">
        <f t="shared" si="282"/>
        <v>0.82500000000000062</v>
      </c>
      <c r="F4868" s="110">
        <f>IF('3A-Rail transport'!$AI$56="no"," ",ROUND(E4868,4))</f>
        <v>0.82499999999999996</v>
      </c>
      <c r="G4868" s="110">
        <f>IF('3A-Rail transport'!$AI$57="no"," ",ROUND(E4868,4))</f>
        <v>0.82499999999999996</v>
      </c>
      <c r="H4868" s="110"/>
      <c r="S4868" s="110">
        <f t="shared" si="283"/>
        <v>0.82500000000000062</v>
      </c>
      <c r="T4868" s="110">
        <f>IF('3B-Air transport'!AI$66="no"," ",ROUND(S4868,4))</f>
        <v>0.82499999999999996</v>
      </c>
      <c r="U4868" s="110">
        <f>IF('3B-Air transport'!AI$67="no"," ",ROUND(S4868,4))</f>
        <v>0.82499999999999996</v>
      </c>
      <c r="V4868" s="110">
        <f>IF('3B-Air transport'!AI$68="no"," ",ROUND(S4868,4))</f>
        <v>0.82499999999999996</v>
      </c>
      <c r="W4868" s="110"/>
      <c r="AB4868" s="110">
        <f t="shared" si="284"/>
        <v>0.82500000000000062</v>
      </c>
      <c r="AC4868" s="110">
        <f>IF('3C-Water transport'!AI$56="no"," ",ROUND(AB4868,4))</f>
        <v>0.82499999999999996</v>
      </c>
      <c r="AD4868" s="110">
        <f>IF('3C-Water transport'!AI$57="no"," ",ROUND(AB4868,4))</f>
        <v>0.82499999999999996</v>
      </c>
      <c r="AE4868" s="110">
        <f>IF('3C-Water transport'!AI$58="no"," ",ROUND(AB4868,4))</f>
        <v>0.82499999999999996</v>
      </c>
    </row>
    <row r="4869" spans="5:31" x14ac:dyDescent="0.25">
      <c r="E4869" s="110">
        <f t="shared" si="282"/>
        <v>0.82600000000000062</v>
      </c>
      <c r="F4869" s="110">
        <f>IF('3A-Rail transport'!$AI$56="no"," ",ROUND(E4869,4))</f>
        <v>0.82599999999999996</v>
      </c>
      <c r="G4869" s="110">
        <f>IF('3A-Rail transport'!$AI$57="no"," ",ROUND(E4869,4))</f>
        <v>0.82599999999999996</v>
      </c>
      <c r="H4869" s="110"/>
      <c r="S4869" s="110">
        <f t="shared" si="283"/>
        <v>0.82600000000000062</v>
      </c>
      <c r="T4869" s="110">
        <f>IF('3B-Air transport'!AI$66="no"," ",ROUND(S4869,4))</f>
        <v>0.82599999999999996</v>
      </c>
      <c r="U4869" s="110">
        <f>IF('3B-Air transport'!AI$67="no"," ",ROUND(S4869,4))</f>
        <v>0.82599999999999996</v>
      </c>
      <c r="V4869" s="110">
        <f>IF('3B-Air transport'!AI$68="no"," ",ROUND(S4869,4))</f>
        <v>0.82599999999999996</v>
      </c>
      <c r="W4869" s="110"/>
      <c r="AB4869" s="110">
        <f t="shared" si="284"/>
        <v>0.82600000000000062</v>
      </c>
      <c r="AC4869" s="110">
        <f>IF('3C-Water transport'!AI$56="no"," ",ROUND(AB4869,4))</f>
        <v>0.82599999999999996</v>
      </c>
      <c r="AD4869" s="110">
        <f>IF('3C-Water transport'!AI$57="no"," ",ROUND(AB4869,4))</f>
        <v>0.82599999999999996</v>
      </c>
      <c r="AE4869" s="110">
        <f>IF('3C-Water transport'!AI$58="no"," ",ROUND(AB4869,4))</f>
        <v>0.82599999999999996</v>
      </c>
    </row>
    <row r="4870" spans="5:31" x14ac:dyDescent="0.25">
      <c r="E4870" s="110">
        <f t="shared" si="282"/>
        <v>0.82700000000000062</v>
      </c>
      <c r="F4870" s="110">
        <f>IF('3A-Rail transport'!$AI$56="no"," ",ROUND(E4870,4))</f>
        <v>0.82699999999999996</v>
      </c>
      <c r="G4870" s="110">
        <f>IF('3A-Rail transport'!$AI$57="no"," ",ROUND(E4870,4))</f>
        <v>0.82699999999999996</v>
      </c>
      <c r="H4870" s="110"/>
      <c r="S4870" s="110">
        <f t="shared" si="283"/>
        <v>0.82700000000000062</v>
      </c>
      <c r="T4870" s="110">
        <f>IF('3B-Air transport'!AI$66="no"," ",ROUND(S4870,4))</f>
        <v>0.82699999999999996</v>
      </c>
      <c r="U4870" s="110">
        <f>IF('3B-Air transport'!AI$67="no"," ",ROUND(S4870,4))</f>
        <v>0.82699999999999996</v>
      </c>
      <c r="V4870" s="110">
        <f>IF('3B-Air transport'!AI$68="no"," ",ROUND(S4870,4))</f>
        <v>0.82699999999999996</v>
      </c>
      <c r="W4870" s="110"/>
      <c r="AB4870" s="110">
        <f t="shared" si="284"/>
        <v>0.82700000000000062</v>
      </c>
      <c r="AC4870" s="110">
        <f>IF('3C-Water transport'!AI$56="no"," ",ROUND(AB4870,4))</f>
        <v>0.82699999999999996</v>
      </c>
      <c r="AD4870" s="110">
        <f>IF('3C-Water transport'!AI$57="no"," ",ROUND(AB4870,4))</f>
        <v>0.82699999999999996</v>
      </c>
      <c r="AE4870" s="110">
        <f>IF('3C-Water transport'!AI$58="no"," ",ROUND(AB4870,4))</f>
        <v>0.82699999999999996</v>
      </c>
    </row>
    <row r="4871" spans="5:31" x14ac:dyDescent="0.25">
      <c r="E4871" s="110">
        <f t="shared" si="282"/>
        <v>0.82800000000000062</v>
      </c>
      <c r="F4871" s="110">
        <f>IF('3A-Rail transport'!$AI$56="no"," ",ROUND(E4871,4))</f>
        <v>0.82799999999999996</v>
      </c>
      <c r="G4871" s="110">
        <f>IF('3A-Rail transport'!$AI$57="no"," ",ROUND(E4871,4))</f>
        <v>0.82799999999999996</v>
      </c>
      <c r="H4871" s="110"/>
      <c r="S4871" s="110">
        <f t="shared" si="283"/>
        <v>0.82800000000000062</v>
      </c>
      <c r="T4871" s="110">
        <f>IF('3B-Air transport'!AI$66="no"," ",ROUND(S4871,4))</f>
        <v>0.82799999999999996</v>
      </c>
      <c r="U4871" s="110">
        <f>IF('3B-Air transport'!AI$67="no"," ",ROUND(S4871,4))</f>
        <v>0.82799999999999996</v>
      </c>
      <c r="V4871" s="110">
        <f>IF('3B-Air transport'!AI$68="no"," ",ROUND(S4871,4))</f>
        <v>0.82799999999999996</v>
      </c>
      <c r="W4871" s="110"/>
      <c r="AB4871" s="110">
        <f t="shared" si="284"/>
        <v>0.82800000000000062</v>
      </c>
      <c r="AC4871" s="110">
        <f>IF('3C-Water transport'!AI$56="no"," ",ROUND(AB4871,4))</f>
        <v>0.82799999999999996</v>
      </c>
      <c r="AD4871" s="110">
        <f>IF('3C-Water transport'!AI$57="no"," ",ROUND(AB4871,4))</f>
        <v>0.82799999999999996</v>
      </c>
      <c r="AE4871" s="110">
        <f>IF('3C-Water transport'!AI$58="no"," ",ROUND(AB4871,4))</f>
        <v>0.82799999999999996</v>
      </c>
    </row>
    <row r="4872" spans="5:31" x14ac:dyDescent="0.25">
      <c r="E4872" s="110">
        <f t="shared" si="282"/>
        <v>0.82900000000000063</v>
      </c>
      <c r="F4872" s="110">
        <f>IF('3A-Rail transport'!$AI$56="no"," ",ROUND(E4872,4))</f>
        <v>0.82899999999999996</v>
      </c>
      <c r="G4872" s="110">
        <f>IF('3A-Rail transport'!$AI$57="no"," ",ROUND(E4872,4))</f>
        <v>0.82899999999999996</v>
      </c>
      <c r="H4872" s="110"/>
      <c r="S4872" s="110">
        <f t="shared" si="283"/>
        <v>0.82900000000000063</v>
      </c>
      <c r="T4872" s="110">
        <f>IF('3B-Air transport'!AI$66="no"," ",ROUND(S4872,4))</f>
        <v>0.82899999999999996</v>
      </c>
      <c r="U4872" s="110">
        <f>IF('3B-Air transport'!AI$67="no"," ",ROUND(S4872,4))</f>
        <v>0.82899999999999996</v>
      </c>
      <c r="V4872" s="110">
        <f>IF('3B-Air transport'!AI$68="no"," ",ROUND(S4872,4))</f>
        <v>0.82899999999999996</v>
      </c>
      <c r="W4872" s="110"/>
      <c r="AB4872" s="110">
        <f t="shared" si="284"/>
        <v>0.82900000000000063</v>
      </c>
      <c r="AC4872" s="110">
        <f>IF('3C-Water transport'!AI$56="no"," ",ROUND(AB4872,4))</f>
        <v>0.82899999999999996</v>
      </c>
      <c r="AD4872" s="110">
        <f>IF('3C-Water transport'!AI$57="no"," ",ROUND(AB4872,4))</f>
        <v>0.82899999999999996</v>
      </c>
      <c r="AE4872" s="110">
        <f>IF('3C-Water transport'!AI$58="no"," ",ROUND(AB4872,4))</f>
        <v>0.82899999999999996</v>
      </c>
    </row>
    <row r="4873" spans="5:31" x14ac:dyDescent="0.25">
      <c r="E4873" s="110">
        <f t="shared" si="282"/>
        <v>0.83000000000000063</v>
      </c>
      <c r="F4873" s="110">
        <f>IF('3A-Rail transport'!$AI$56="no"," ",ROUND(E4873,4))</f>
        <v>0.83</v>
      </c>
      <c r="G4873" s="110">
        <f>IF('3A-Rail transport'!$AI$57="no"," ",ROUND(E4873,4))</f>
        <v>0.83</v>
      </c>
      <c r="H4873" s="110"/>
      <c r="S4873" s="110">
        <f t="shared" si="283"/>
        <v>0.83000000000000063</v>
      </c>
      <c r="T4873" s="110">
        <f>IF('3B-Air transport'!AI$66="no"," ",ROUND(S4873,4))</f>
        <v>0.83</v>
      </c>
      <c r="U4873" s="110">
        <f>IF('3B-Air transport'!AI$67="no"," ",ROUND(S4873,4))</f>
        <v>0.83</v>
      </c>
      <c r="V4873" s="110">
        <f>IF('3B-Air transport'!AI$68="no"," ",ROUND(S4873,4))</f>
        <v>0.83</v>
      </c>
      <c r="W4873" s="110"/>
      <c r="AB4873" s="110">
        <f t="shared" si="284"/>
        <v>0.83000000000000063</v>
      </c>
      <c r="AC4873" s="110">
        <f>IF('3C-Water transport'!AI$56="no"," ",ROUND(AB4873,4))</f>
        <v>0.83</v>
      </c>
      <c r="AD4873" s="110">
        <f>IF('3C-Water transport'!AI$57="no"," ",ROUND(AB4873,4))</f>
        <v>0.83</v>
      </c>
      <c r="AE4873" s="110">
        <f>IF('3C-Water transport'!AI$58="no"," ",ROUND(AB4873,4))</f>
        <v>0.83</v>
      </c>
    </row>
    <row r="4874" spans="5:31" x14ac:dyDescent="0.25">
      <c r="E4874" s="110">
        <f t="shared" si="282"/>
        <v>0.83100000000000063</v>
      </c>
      <c r="F4874" s="110">
        <f>IF('3A-Rail transport'!$AI$56="no"," ",ROUND(E4874,4))</f>
        <v>0.83099999999999996</v>
      </c>
      <c r="G4874" s="110">
        <f>IF('3A-Rail transport'!$AI$57="no"," ",ROUND(E4874,4))</f>
        <v>0.83099999999999996</v>
      </c>
      <c r="H4874" s="110"/>
      <c r="S4874" s="110">
        <f t="shared" si="283"/>
        <v>0.83100000000000063</v>
      </c>
      <c r="T4874" s="110">
        <f>IF('3B-Air transport'!AI$66="no"," ",ROUND(S4874,4))</f>
        <v>0.83099999999999996</v>
      </c>
      <c r="U4874" s="110">
        <f>IF('3B-Air transport'!AI$67="no"," ",ROUND(S4874,4))</f>
        <v>0.83099999999999996</v>
      </c>
      <c r="V4874" s="110">
        <f>IF('3B-Air transport'!AI$68="no"," ",ROUND(S4874,4))</f>
        <v>0.83099999999999996</v>
      </c>
      <c r="W4874" s="110"/>
      <c r="AB4874" s="110">
        <f t="shared" si="284"/>
        <v>0.83100000000000063</v>
      </c>
      <c r="AC4874" s="110">
        <f>IF('3C-Water transport'!AI$56="no"," ",ROUND(AB4874,4))</f>
        <v>0.83099999999999996</v>
      </c>
      <c r="AD4874" s="110">
        <f>IF('3C-Water transport'!AI$57="no"," ",ROUND(AB4874,4))</f>
        <v>0.83099999999999996</v>
      </c>
      <c r="AE4874" s="110">
        <f>IF('3C-Water transport'!AI$58="no"," ",ROUND(AB4874,4))</f>
        <v>0.83099999999999996</v>
      </c>
    </row>
    <row r="4875" spans="5:31" x14ac:dyDescent="0.25">
      <c r="E4875" s="110">
        <f t="shared" si="282"/>
        <v>0.83200000000000063</v>
      </c>
      <c r="F4875" s="110">
        <f>IF('3A-Rail transport'!$AI$56="no"," ",ROUND(E4875,4))</f>
        <v>0.83199999999999996</v>
      </c>
      <c r="G4875" s="110">
        <f>IF('3A-Rail transport'!$AI$57="no"," ",ROUND(E4875,4))</f>
        <v>0.83199999999999996</v>
      </c>
      <c r="H4875" s="110"/>
      <c r="S4875" s="110">
        <f t="shared" si="283"/>
        <v>0.83200000000000063</v>
      </c>
      <c r="T4875" s="110">
        <f>IF('3B-Air transport'!AI$66="no"," ",ROUND(S4875,4))</f>
        <v>0.83199999999999996</v>
      </c>
      <c r="U4875" s="110">
        <f>IF('3B-Air transport'!AI$67="no"," ",ROUND(S4875,4))</f>
        <v>0.83199999999999996</v>
      </c>
      <c r="V4875" s="110">
        <f>IF('3B-Air transport'!AI$68="no"," ",ROUND(S4875,4))</f>
        <v>0.83199999999999996</v>
      </c>
      <c r="W4875" s="110"/>
      <c r="AB4875" s="110">
        <f t="shared" si="284"/>
        <v>0.83200000000000063</v>
      </c>
      <c r="AC4875" s="110">
        <f>IF('3C-Water transport'!AI$56="no"," ",ROUND(AB4875,4))</f>
        <v>0.83199999999999996</v>
      </c>
      <c r="AD4875" s="110">
        <f>IF('3C-Water transport'!AI$57="no"," ",ROUND(AB4875,4))</f>
        <v>0.83199999999999996</v>
      </c>
      <c r="AE4875" s="110">
        <f>IF('3C-Water transport'!AI$58="no"," ",ROUND(AB4875,4))</f>
        <v>0.83199999999999996</v>
      </c>
    </row>
    <row r="4876" spans="5:31" x14ac:dyDescent="0.25">
      <c r="E4876" s="110">
        <f t="shared" ref="E4876:E4939" si="285">E4875+0.001</f>
        <v>0.83300000000000063</v>
      </c>
      <c r="F4876" s="110">
        <f>IF('3A-Rail transport'!$AI$56="no"," ",ROUND(E4876,4))</f>
        <v>0.83299999999999996</v>
      </c>
      <c r="G4876" s="110">
        <f>IF('3A-Rail transport'!$AI$57="no"," ",ROUND(E4876,4))</f>
        <v>0.83299999999999996</v>
      </c>
      <c r="H4876" s="110"/>
      <c r="S4876" s="110">
        <f t="shared" ref="S4876:S4939" si="286">S4875+0.001</f>
        <v>0.83300000000000063</v>
      </c>
      <c r="T4876" s="110">
        <f>IF('3B-Air transport'!AI$66="no"," ",ROUND(S4876,4))</f>
        <v>0.83299999999999996</v>
      </c>
      <c r="U4876" s="110">
        <f>IF('3B-Air transport'!AI$67="no"," ",ROUND(S4876,4))</f>
        <v>0.83299999999999996</v>
      </c>
      <c r="V4876" s="110">
        <f>IF('3B-Air transport'!AI$68="no"," ",ROUND(S4876,4))</f>
        <v>0.83299999999999996</v>
      </c>
      <c r="W4876" s="110"/>
      <c r="AB4876" s="110">
        <f t="shared" ref="AB4876:AB4939" si="287">AB4875+0.001</f>
        <v>0.83300000000000063</v>
      </c>
      <c r="AC4876" s="110">
        <f>IF('3C-Water transport'!AI$56="no"," ",ROUND(AB4876,4))</f>
        <v>0.83299999999999996</v>
      </c>
      <c r="AD4876" s="110">
        <f>IF('3C-Water transport'!AI$57="no"," ",ROUND(AB4876,4))</f>
        <v>0.83299999999999996</v>
      </c>
      <c r="AE4876" s="110">
        <f>IF('3C-Water transport'!AI$58="no"," ",ROUND(AB4876,4))</f>
        <v>0.83299999999999996</v>
      </c>
    </row>
    <row r="4877" spans="5:31" x14ac:dyDescent="0.25">
      <c r="E4877" s="110">
        <f t="shared" si="285"/>
        <v>0.83400000000000063</v>
      </c>
      <c r="F4877" s="110">
        <f>IF('3A-Rail transport'!$AI$56="no"," ",ROUND(E4877,4))</f>
        <v>0.83399999999999996</v>
      </c>
      <c r="G4877" s="110">
        <f>IF('3A-Rail transport'!$AI$57="no"," ",ROUND(E4877,4))</f>
        <v>0.83399999999999996</v>
      </c>
      <c r="H4877" s="110"/>
      <c r="S4877" s="110">
        <f t="shared" si="286"/>
        <v>0.83400000000000063</v>
      </c>
      <c r="T4877" s="110">
        <f>IF('3B-Air transport'!AI$66="no"," ",ROUND(S4877,4))</f>
        <v>0.83399999999999996</v>
      </c>
      <c r="U4877" s="110">
        <f>IF('3B-Air transport'!AI$67="no"," ",ROUND(S4877,4))</f>
        <v>0.83399999999999996</v>
      </c>
      <c r="V4877" s="110">
        <f>IF('3B-Air transport'!AI$68="no"," ",ROUND(S4877,4))</f>
        <v>0.83399999999999996</v>
      </c>
      <c r="W4877" s="110"/>
      <c r="AB4877" s="110">
        <f t="shared" si="287"/>
        <v>0.83400000000000063</v>
      </c>
      <c r="AC4877" s="110">
        <f>IF('3C-Water transport'!AI$56="no"," ",ROUND(AB4877,4))</f>
        <v>0.83399999999999996</v>
      </c>
      <c r="AD4877" s="110">
        <f>IF('3C-Water transport'!AI$57="no"," ",ROUND(AB4877,4))</f>
        <v>0.83399999999999996</v>
      </c>
      <c r="AE4877" s="110">
        <f>IF('3C-Water transport'!AI$58="no"," ",ROUND(AB4877,4))</f>
        <v>0.83399999999999996</v>
      </c>
    </row>
    <row r="4878" spans="5:31" x14ac:dyDescent="0.25">
      <c r="E4878" s="110">
        <f t="shared" si="285"/>
        <v>0.83500000000000063</v>
      </c>
      <c r="F4878" s="110">
        <f>IF('3A-Rail transport'!$AI$56="no"," ",ROUND(E4878,4))</f>
        <v>0.83499999999999996</v>
      </c>
      <c r="G4878" s="110">
        <f>IF('3A-Rail transport'!$AI$57="no"," ",ROUND(E4878,4))</f>
        <v>0.83499999999999996</v>
      </c>
      <c r="H4878" s="110"/>
      <c r="S4878" s="110">
        <f t="shared" si="286"/>
        <v>0.83500000000000063</v>
      </c>
      <c r="T4878" s="110">
        <f>IF('3B-Air transport'!AI$66="no"," ",ROUND(S4878,4))</f>
        <v>0.83499999999999996</v>
      </c>
      <c r="U4878" s="110">
        <f>IF('3B-Air transport'!AI$67="no"," ",ROUND(S4878,4))</f>
        <v>0.83499999999999996</v>
      </c>
      <c r="V4878" s="110">
        <f>IF('3B-Air transport'!AI$68="no"," ",ROUND(S4878,4))</f>
        <v>0.83499999999999996</v>
      </c>
      <c r="W4878" s="110"/>
      <c r="AB4878" s="110">
        <f t="shared" si="287"/>
        <v>0.83500000000000063</v>
      </c>
      <c r="AC4878" s="110">
        <f>IF('3C-Water transport'!AI$56="no"," ",ROUND(AB4878,4))</f>
        <v>0.83499999999999996</v>
      </c>
      <c r="AD4878" s="110">
        <f>IF('3C-Water transport'!AI$57="no"," ",ROUND(AB4878,4))</f>
        <v>0.83499999999999996</v>
      </c>
      <c r="AE4878" s="110">
        <f>IF('3C-Water transport'!AI$58="no"," ",ROUND(AB4878,4))</f>
        <v>0.83499999999999996</v>
      </c>
    </row>
    <row r="4879" spans="5:31" x14ac:dyDescent="0.25">
      <c r="E4879" s="110">
        <f t="shared" si="285"/>
        <v>0.83600000000000063</v>
      </c>
      <c r="F4879" s="110">
        <f>IF('3A-Rail transport'!$AI$56="no"," ",ROUND(E4879,4))</f>
        <v>0.83599999999999997</v>
      </c>
      <c r="G4879" s="110">
        <f>IF('3A-Rail transport'!$AI$57="no"," ",ROUND(E4879,4))</f>
        <v>0.83599999999999997</v>
      </c>
      <c r="H4879" s="110"/>
      <c r="S4879" s="110">
        <f t="shared" si="286"/>
        <v>0.83600000000000063</v>
      </c>
      <c r="T4879" s="110">
        <f>IF('3B-Air transport'!AI$66="no"," ",ROUND(S4879,4))</f>
        <v>0.83599999999999997</v>
      </c>
      <c r="U4879" s="110">
        <f>IF('3B-Air transport'!AI$67="no"," ",ROUND(S4879,4))</f>
        <v>0.83599999999999997</v>
      </c>
      <c r="V4879" s="110">
        <f>IF('3B-Air transport'!AI$68="no"," ",ROUND(S4879,4))</f>
        <v>0.83599999999999997</v>
      </c>
      <c r="W4879" s="110"/>
      <c r="AB4879" s="110">
        <f t="shared" si="287"/>
        <v>0.83600000000000063</v>
      </c>
      <c r="AC4879" s="110">
        <f>IF('3C-Water transport'!AI$56="no"," ",ROUND(AB4879,4))</f>
        <v>0.83599999999999997</v>
      </c>
      <c r="AD4879" s="110">
        <f>IF('3C-Water transport'!AI$57="no"," ",ROUND(AB4879,4))</f>
        <v>0.83599999999999997</v>
      </c>
      <c r="AE4879" s="110">
        <f>IF('3C-Water transport'!AI$58="no"," ",ROUND(AB4879,4))</f>
        <v>0.83599999999999997</v>
      </c>
    </row>
    <row r="4880" spans="5:31" x14ac:dyDescent="0.25">
      <c r="E4880" s="110">
        <f t="shared" si="285"/>
        <v>0.83700000000000063</v>
      </c>
      <c r="F4880" s="110">
        <f>IF('3A-Rail transport'!$AI$56="no"," ",ROUND(E4880,4))</f>
        <v>0.83699999999999997</v>
      </c>
      <c r="G4880" s="110">
        <f>IF('3A-Rail transport'!$AI$57="no"," ",ROUND(E4880,4))</f>
        <v>0.83699999999999997</v>
      </c>
      <c r="H4880" s="110"/>
      <c r="S4880" s="110">
        <f t="shared" si="286"/>
        <v>0.83700000000000063</v>
      </c>
      <c r="T4880" s="110">
        <f>IF('3B-Air transport'!AI$66="no"," ",ROUND(S4880,4))</f>
        <v>0.83699999999999997</v>
      </c>
      <c r="U4880" s="110">
        <f>IF('3B-Air transport'!AI$67="no"," ",ROUND(S4880,4))</f>
        <v>0.83699999999999997</v>
      </c>
      <c r="V4880" s="110">
        <f>IF('3B-Air transport'!AI$68="no"," ",ROUND(S4880,4))</f>
        <v>0.83699999999999997</v>
      </c>
      <c r="W4880" s="110"/>
      <c r="AB4880" s="110">
        <f t="shared" si="287"/>
        <v>0.83700000000000063</v>
      </c>
      <c r="AC4880" s="110">
        <f>IF('3C-Water transport'!AI$56="no"," ",ROUND(AB4880,4))</f>
        <v>0.83699999999999997</v>
      </c>
      <c r="AD4880" s="110">
        <f>IF('3C-Water transport'!AI$57="no"," ",ROUND(AB4880,4))</f>
        <v>0.83699999999999997</v>
      </c>
      <c r="AE4880" s="110">
        <f>IF('3C-Water transport'!AI$58="no"," ",ROUND(AB4880,4))</f>
        <v>0.83699999999999997</v>
      </c>
    </row>
    <row r="4881" spans="5:31" x14ac:dyDescent="0.25">
      <c r="E4881" s="110">
        <f t="shared" si="285"/>
        <v>0.83800000000000063</v>
      </c>
      <c r="F4881" s="110">
        <f>IF('3A-Rail transport'!$AI$56="no"," ",ROUND(E4881,4))</f>
        <v>0.83799999999999997</v>
      </c>
      <c r="G4881" s="110">
        <f>IF('3A-Rail transport'!$AI$57="no"," ",ROUND(E4881,4))</f>
        <v>0.83799999999999997</v>
      </c>
      <c r="H4881" s="110"/>
      <c r="S4881" s="110">
        <f t="shared" si="286"/>
        <v>0.83800000000000063</v>
      </c>
      <c r="T4881" s="110">
        <f>IF('3B-Air transport'!AI$66="no"," ",ROUND(S4881,4))</f>
        <v>0.83799999999999997</v>
      </c>
      <c r="U4881" s="110">
        <f>IF('3B-Air transport'!AI$67="no"," ",ROUND(S4881,4))</f>
        <v>0.83799999999999997</v>
      </c>
      <c r="V4881" s="110">
        <f>IF('3B-Air transport'!AI$68="no"," ",ROUND(S4881,4))</f>
        <v>0.83799999999999997</v>
      </c>
      <c r="W4881" s="110"/>
      <c r="AB4881" s="110">
        <f t="shared" si="287"/>
        <v>0.83800000000000063</v>
      </c>
      <c r="AC4881" s="110">
        <f>IF('3C-Water transport'!AI$56="no"," ",ROUND(AB4881,4))</f>
        <v>0.83799999999999997</v>
      </c>
      <c r="AD4881" s="110">
        <f>IF('3C-Water transport'!AI$57="no"," ",ROUND(AB4881,4))</f>
        <v>0.83799999999999997</v>
      </c>
      <c r="AE4881" s="110">
        <f>IF('3C-Water transport'!AI$58="no"," ",ROUND(AB4881,4))</f>
        <v>0.83799999999999997</v>
      </c>
    </row>
    <row r="4882" spans="5:31" x14ac:dyDescent="0.25">
      <c r="E4882" s="110">
        <f t="shared" si="285"/>
        <v>0.83900000000000063</v>
      </c>
      <c r="F4882" s="110">
        <f>IF('3A-Rail transport'!$AI$56="no"," ",ROUND(E4882,4))</f>
        <v>0.83899999999999997</v>
      </c>
      <c r="G4882" s="110">
        <f>IF('3A-Rail transport'!$AI$57="no"," ",ROUND(E4882,4))</f>
        <v>0.83899999999999997</v>
      </c>
      <c r="H4882" s="110"/>
      <c r="S4882" s="110">
        <f t="shared" si="286"/>
        <v>0.83900000000000063</v>
      </c>
      <c r="T4882" s="110">
        <f>IF('3B-Air transport'!AI$66="no"," ",ROUND(S4882,4))</f>
        <v>0.83899999999999997</v>
      </c>
      <c r="U4882" s="110">
        <f>IF('3B-Air transport'!AI$67="no"," ",ROUND(S4882,4))</f>
        <v>0.83899999999999997</v>
      </c>
      <c r="V4882" s="110">
        <f>IF('3B-Air transport'!AI$68="no"," ",ROUND(S4882,4))</f>
        <v>0.83899999999999997</v>
      </c>
      <c r="W4882" s="110"/>
      <c r="AB4882" s="110">
        <f t="shared" si="287"/>
        <v>0.83900000000000063</v>
      </c>
      <c r="AC4882" s="110">
        <f>IF('3C-Water transport'!AI$56="no"," ",ROUND(AB4882,4))</f>
        <v>0.83899999999999997</v>
      </c>
      <c r="AD4882" s="110">
        <f>IF('3C-Water transport'!AI$57="no"," ",ROUND(AB4882,4))</f>
        <v>0.83899999999999997</v>
      </c>
      <c r="AE4882" s="110">
        <f>IF('3C-Water transport'!AI$58="no"," ",ROUND(AB4882,4))</f>
        <v>0.83899999999999997</v>
      </c>
    </row>
    <row r="4883" spans="5:31" x14ac:dyDescent="0.25">
      <c r="E4883" s="110">
        <f t="shared" si="285"/>
        <v>0.84000000000000064</v>
      </c>
      <c r="F4883" s="110">
        <f>IF('3A-Rail transport'!$AI$56="no"," ",ROUND(E4883,4))</f>
        <v>0.84</v>
      </c>
      <c r="G4883" s="110">
        <f>IF('3A-Rail transport'!$AI$57="no"," ",ROUND(E4883,4))</f>
        <v>0.84</v>
      </c>
      <c r="H4883" s="110"/>
      <c r="S4883" s="110">
        <f t="shared" si="286"/>
        <v>0.84000000000000064</v>
      </c>
      <c r="T4883" s="110">
        <f>IF('3B-Air transport'!AI$66="no"," ",ROUND(S4883,4))</f>
        <v>0.84</v>
      </c>
      <c r="U4883" s="110">
        <f>IF('3B-Air transport'!AI$67="no"," ",ROUND(S4883,4))</f>
        <v>0.84</v>
      </c>
      <c r="V4883" s="110">
        <f>IF('3B-Air transport'!AI$68="no"," ",ROUND(S4883,4))</f>
        <v>0.84</v>
      </c>
      <c r="W4883" s="110"/>
      <c r="AB4883" s="110">
        <f t="shared" si="287"/>
        <v>0.84000000000000064</v>
      </c>
      <c r="AC4883" s="110">
        <f>IF('3C-Water transport'!AI$56="no"," ",ROUND(AB4883,4))</f>
        <v>0.84</v>
      </c>
      <c r="AD4883" s="110">
        <f>IF('3C-Water transport'!AI$57="no"," ",ROUND(AB4883,4))</f>
        <v>0.84</v>
      </c>
      <c r="AE4883" s="110">
        <f>IF('3C-Water transport'!AI$58="no"," ",ROUND(AB4883,4))</f>
        <v>0.84</v>
      </c>
    </row>
    <row r="4884" spans="5:31" x14ac:dyDescent="0.25">
      <c r="E4884" s="110">
        <f t="shared" si="285"/>
        <v>0.84100000000000064</v>
      </c>
      <c r="F4884" s="110">
        <f>IF('3A-Rail transport'!$AI$56="no"," ",ROUND(E4884,4))</f>
        <v>0.84099999999999997</v>
      </c>
      <c r="G4884" s="110">
        <f>IF('3A-Rail transport'!$AI$57="no"," ",ROUND(E4884,4))</f>
        <v>0.84099999999999997</v>
      </c>
      <c r="H4884" s="110"/>
      <c r="S4884" s="110">
        <f t="shared" si="286"/>
        <v>0.84100000000000064</v>
      </c>
      <c r="T4884" s="110">
        <f>IF('3B-Air transport'!AI$66="no"," ",ROUND(S4884,4))</f>
        <v>0.84099999999999997</v>
      </c>
      <c r="U4884" s="110">
        <f>IF('3B-Air transport'!AI$67="no"," ",ROUND(S4884,4))</f>
        <v>0.84099999999999997</v>
      </c>
      <c r="V4884" s="110">
        <f>IF('3B-Air transport'!AI$68="no"," ",ROUND(S4884,4))</f>
        <v>0.84099999999999997</v>
      </c>
      <c r="W4884" s="110"/>
      <c r="AB4884" s="110">
        <f t="shared" si="287"/>
        <v>0.84100000000000064</v>
      </c>
      <c r="AC4884" s="110">
        <f>IF('3C-Water transport'!AI$56="no"," ",ROUND(AB4884,4))</f>
        <v>0.84099999999999997</v>
      </c>
      <c r="AD4884" s="110">
        <f>IF('3C-Water transport'!AI$57="no"," ",ROUND(AB4884,4))</f>
        <v>0.84099999999999997</v>
      </c>
      <c r="AE4884" s="110">
        <f>IF('3C-Water transport'!AI$58="no"," ",ROUND(AB4884,4))</f>
        <v>0.84099999999999997</v>
      </c>
    </row>
    <row r="4885" spans="5:31" x14ac:dyDescent="0.25">
      <c r="E4885" s="110">
        <f t="shared" si="285"/>
        <v>0.84200000000000064</v>
      </c>
      <c r="F4885" s="110">
        <f>IF('3A-Rail transport'!$AI$56="no"," ",ROUND(E4885,4))</f>
        <v>0.84199999999999997</v>
      </c>
      <c r="G4885" s="110">
        <f>IF('3A-Rail transport'!$AI$57="no"," ",ROUND(E4885,4))</f>
        <v>0.84199999999999997</v>
      </c>
      <c r="H4885" s="110"/>
      <c r="S4885" s="110">
        <f t="shared" si="286"/>
        <v>0.84200000000000064</v>
      </c>
      <c r="T4885" s="110">
        <f>IF('3B-Air transport'!AI$66="no"," ",ROUND(S4885,4))</f>
        <v>0.84199999999999997</v>
      </c>
      <c r="U4885" s="110">
        <f>IF('3B-Air transport'!AI$67="no"," ",ROUND(S4885,4))</f>
        <v>0.84199999999999997</v>
      </c>
      <c r="V4885" s="110">
        <f>IF('3B-Air transport'!AI$68="no"," ",ROUND(S4885,4))</f>
        <v>0.84199999999999997</v>
      </c>
      <c r="W4885" s="110"/>
      <c r="AB4885" s="110">
        <f t="shared" si="287"/>
        <v>0.84200000000000064</v>
      </c>
      <c r="AC4885" s="110">
        <f>IF('3C-Water transport'!AI$56="no"," ",ROUND(AB4885,4))</f>
        <v>0.84199999999999997</v>
      </c>
      <c r="AD4885" s="110">
        <f>IF('3C-Water transport'!AI$57="no"," ",ROUND(AB4885,4))</f>
        <v>0.84199999999999997</v>
      </c>
      <c r="AE4885" s="110">
        <f>IF('3C-Water transport'!AI$58="no"," ",ROUND(AB4885,4))</f>
        <v>0.84199999999999997</v>
      </c>
    </row>
    <row r="4886" spans="5:31" x14ac:dyDescent="0.25">
      <c r="E4886" s="110">
        <f t="shared" si="285"/>
        <v>0.84300000000000064</v>
      </c>
      <c r="F4886" s="110">
        <f>IF('3A-Rail transport'!$AI$56="no"," ",ROUND(E4886,4))</f>
        <v>0.84299999999999997</v>
      </c>
      <c r="G4886" s="110">
        <f>IF('3A-Rail transport'!$AI$57="no"," ",ROUND(E4886,4))</f>
        <v>0.84299999999999997</v>
      </c>
      <c r="H4886" s="110"/>
      <c r="S4886" s="110">
        <f t="shared" si="286"/>
        <v>0.84300000000000064</v>
      </c>
      <c r="T4886" s="110">
        <f>IF('3B-Air transport'!AI$66="no"," ",ROUND(S4886,4))</f>
        <v>0.84299999999999997</v>
      </c>
      <c r="U4886" s="110">
        <f>IF('3B-Air transport'!AI$67="no"," ",ROUND(S4886,4))</f>
        <v>0.84299999999999997</v>
      </c>
      <c r="V4886" s="110">
        <f>IF('3B-Air transport'!AI$68="no"," ",ROUND(S4886,4))</f>
        <v>0.84299999999999997</v>
      </c>
      <c r="W4886" s="110"/>
      <c r="AB4886" s="110">
        <f t="shared" si="287"/>
        <v>0.84300000000000064</v>
      </c>
      <c r="AC4886" s="110">
        <f>IF('3C-Water transport'!AI$56="no"," ",ROUND(AB4886,4))</f>
        <v>0.84299999999999997</v>
      </c>
      <c r="AD4886" s="110">
        <f>IF('3C-Water transport'!AI$57="no"," ",ROUND(AB4886,4))</f>
        <v>0.84299999999999997</v>
      </c>
      <c r="AE4886" s="110">
        <f>IF('3C-Water transport'!AI$58="no"," ",ROUND(AB4886,4))</f>
        <v>0.84299999999999997</v>
      </c>
    </row>
    <row r="4887" spans="5:31" x14ac:dyDescent="0.25">
      <c r="E4887" s="110">
        <f t="shared" si="285"/>
        <v>0.84400000000000064</v>
      </c>
      <c r="F4887" s="110">
        <f>IF('3A-Rail transport'!$AI$56="no"," ",ROUND(E4887,4))</f>
        <v>0.84399999999999997</v>
      </c>
      <c r="G4887" s="110">
        <f>IF('3A-Rail transport'!$AI$57="no"," ",ROUND(E4887,4))</f>
        <v>0.84399999999999997</v>
      </c>
      <c r="H4887" s="110"/>
      <c r="S4887" s="110">
        <f t="shared" si="286"/>
        <v>0.84400000000000064</v>
      </c>
      <c r="T4887" s="110">
        <f>IF('3B-Air transport'!AI$66="no"," ",ROUND(S4887,4))</f>
        <v>0.84399999999999997</v>
      </c>
      <c r="U4887" s="110">
        <f>IF('3B-Air transport'!AI$67="no"," ",ROUND(S4887,4))</f>
        <v>0.84399999999999997</v>
      </c>
      <c r="V4887" s="110">
        <f>IF('3B-Air transport'!AI$68="no"," ",ROUND(S4887,4))</f>
        <v>0.84399999999999997</v>
      </c>
      <c r="W4887" s="110"/>
      <c r="AB4887" s="110">
        <f t="shared" si="287"/>
        <v>0.84400000000000064</v>
      </c>
      <c r="AC4887" s="110">
        <f>IF('3C-Water transport'!AI$56="no"," ",ROUND(AB4887,4))</f>
        <v>0.84399999999999997</v>
      </c>
      <c r="AD4887" s="110">
        <f>IF('3C-Water transport'!AI$57="no"," ",ROUND(AB4887,4))</f>
        <v>0.84399999999999997</v>
      </c>
      <c r="AE4887" s="110">
        <f>IF('3C-Water transport'!AI$58="no"," ",ROUND(AB4887,4))</f>
        <v>0.84399999999999997</v>
      </c>
    </row>
    <row r="4888" spans="5:31" x14ac:dyDescent="0.25">
      <c r="E4888" s="110">
        <f t="shared" si="285"/>
        <v>0.84500000000000064</v>
      </c>
      <c r="F4888" s="110">
        <f>IF('3A-Rail transport'!$AI$56="no"," ",ROUND(E4888,4))</f>
        <v>0.84499999999999997</v>
      </c>
      <c r="G4888" s="110">
        <f>IF('3A-Rail transport'!$AI$57="no"," ",ROUND(E4888,4))</f>
        <v>0.84499999999999997</v>
      </c>
      <c r="H4888" s="110"/>
      <c r="S4888" s="110">
        <f t="shared" si="286"/>
        <v>0.84500000000000064</v>
      </c>
      <c r="T4888" s="110">
        <f>IF('3B-Air transport'!AI$66="no"," ",ROUND(S4888,4))</f>
        <v>0.84499999999999997</v>
      </c>
      <c r="U4888" s="110">
        <f>IF('3B-Air transport'!AI$67="no"," ",ROUND(S4888,4))</f>
        <v>0.84499999999999997</v>
      </c>
      <c r="V4888" s="110">
        <f>IF('3B-Air transport'!AI$68="no"," ",ROUND(S4888,4))</f>
        <v>0.84499999999999997</v>
      </c>
      <c r="W4888" s="110"/>
      <c r="AB4888" s="110">
        <f t="shared" si="287"/>
        <v>0.84500000000000064</v>
      </c>
      <c r="AC4888" s="110">
        <f>IF('3C-Water transport'!AI$56="no"," ",ROUND(AB4888,4))</f>
        <v>0.84499999999999997</v>
      </c>
      <c r="AD4888" s="110">
        <f>IF('3C-Water transport'!AI$57="no"," ",ROUND(AB4888,4))</f>
        <v>0.84499999999999997</v>
      </c>
      <c r="AE4888" s="110">
        <f>IF('3C-Water transport'!AI$58="no"," ",ROUND(AB4888,4))</f>
        <v>0.84499999999999997</v>
      </c>
    </row>
    <row r="4889" spans="5:31" x14ac:dyDescent="0.25">
      <c r="E4889" s="110">
        <f t="shared" si="285"/>
        <v>0.84600000000000064</v>
      </c>
      <c r="F4889" s="110">
        <f>IF('3A-Rail transport'!$AI$56="no"," ",ROUND(E4889,4))</f>
        <v>0.84599999999999997</v>
      </c>
      <c r="G4889" s="110">
        <f>IF('3A-Rail transport'!$AI$57="no"," ",ROUND(E4889,4))</f>
        <v>0.84599999999999997</v>
      </c>
      <c r="H4889" s="110"/>
      <c r="S4889" s="110">
        <f t="shared" si="286"/>
        <v>0.84600000000000064</v>
      </c>
      <c r="T4889" s="110">
        <f>IF('3B-Air transport'!AI$66="no"," ",ROUND(S4889,4))</f>
        <v>0.84599999999999997</v>
      </c>
      <c r="U4889" s="110">
        <f>IF('3B-Air transport'!AI$67="no"," ",ROUND(S4889,4))</f>
        <v>0.84599999999999997</v>
      </c>
      <c r="V4889" s="110">
        <f>IF('3B-Air transport'!AI$68="no"," ",ROUND(S4889,4))</f>
        <v>0.84599999999999997</v>
      </c>
      <c r="W4889" s="110"/>
      <c r="AB4889" s="110">
        <f t="shared" si="287"/>
        <v>0.84600000000000064</v>
      </c>
      <c r="AC4889" s="110">
        <f>IF('3C-Water transport'!AI$56="no"," ",ROUND(AB4889,4))</f>
        <v>0.84599999999999997</v>
      </c>
      <c r="AD4889" s="110">
        <f>IF('3C-Water transport'!AI$57="no"," ",ROUND(AB4889,4))</f>
        <v>0.84599999999999997</v>
      </c>
      <c r="AE4889" s="110">
        <f>IF('3C-Water transport'!AI$58="no"," ",ROUND(AB4889,4))</f>
        <v>0.84599999999999997</v>
      </c>
    </row>
    <row r="4890" spans="5:31" x14ac:dyDescent="0.25">
      <c r="E4890" s="110">
        <f t="shared" si="285"/>
        <v>0.84700000000000064</v>
      </c>
      <c r="F4890" s="110">
        <f>IF('3A-Rail transport'!$AI$56="no"," ",ROUND(E4890,4))</f>
        <v>0.84699999999999998</v>
      </c>
      <c r="G4890" s="110">
        <f>IF('3A-Rail transport'!$AI$57="no"," ",ROUND(E4890,4))</f>
        <v>0.84699999999999998</v>
      </c>
      <c r="H4890" s="110"/>
      <c r="S4890" s="110">
        <f t="shared" si="286"/>
        <v>0.84700000000000064</v>
      </c>
      <c r="T4890" s="110">
        <f>IF('3B-Air transport'!AI$66="no"," ",ROUND(S4890,4))</f>
        <v>0.84699999999999998</v>
      </c>
      <c r="U4890" s="110">
        <f>IF('3B-Air transport'!AI$67="no"," ",ROUND(S4890,4))</f>
        <v>0.84699999999999998</v>
      </c>
      <c r="V4890" s="110">
        <f>IF('3B-Air transport'!AI$68="no"," ",ROUND(S4890,4))</f>
        <v>0.84699999999999998</v>
      </c>
      <c r="W4890" s="110"/>
      <c r="AB4890" s="110">
        <f t="shared" si="287"/>
        <v>0.84700000000000064</v>
      </c>
      <c r="AC4890" s="110">
        <f>IF('3C-Water transport'!AI$56="no"," ",ROUND(AB4890,4))</f>
        <v>0.84699999999999998</v>
      </c>
      <c r="AD4890" s="110">
        <f>IF('3C-Water transport'!AI$57="no"," ",ROUND(AB4890,4))</f>
        <v>0.84699999999999998</v>
      </c>
      <c r="AE4890" s="110">
        <f>IF('3C-Water transport'!AI$58="no"," ",ROUND(AB4890,4))</f>
        <v>0.84699999999999998</v>
      </c>
    </row>
    <row r="4891" spans="5:31" x14ac:dyDescent="0.25">
      <c r="E4891" s="110">
        <f t="shared" si="285"/>
        <v>0.84800000000000064</v>
      </c>
      <c r="F4891" s="110">
        <f>IF('3A-Rail transport'!$AI$56="no"," ",ROUND(E4891,4))</f>
        <v>0.84799999999999998</v>
      </c>
      <c r="G4891" s="110">
        <f>IF('3A-Rail transport'!$AI$57="no"," ",ROUND(E4891,4))</f>
        <v>0.84799999999999998</v>
      </c>
      <c r="H4891" s="110"/>
      <c r="S4891" s="110">
        <f t="shared" si="286"/>
        <v>0.84800000000000064</v>
      </c>
      <c r="T4891" s="110">
        <f>IF('3B-Air transport'!AI$66="no"," ",ROUND(S4891,4))</f>
        <v>0.84799999999999998</v>
      </c>
      <c r="U4891" s="110">
        <f>IF('3B-Air transport'!AI$67="no"," ",ROUND(S4891,4))</f>
        <v>0.84799999999999998</v>
      </c>
      <c r="V4891" s="110">
        <f>IF('3B-Air transport'!AI$68="no"," ",ROUND(S4891,4))</f>
        <v>0.84799999999999998</v>
      </c>
      <c r="W4891" s="110"/>
      <c r="AB4891" s="110">
        <f t="shared" si="287"/>
        <v>0.84800000000000064</v>
      </c>
      <c r="AC4891" s="110">
        <f>IF('3C-Water transport'!AI$56="no"," ",ROUND(AB4891,4))</f>
        <v>0.84799999999999998</v>
      </c>
      <c r="AD4891" s="110">
        <f>IF('3C-Water transport'!AI$57="no"," ",ROUND(AB4891,4))</f>
        <v>0.84799999999999998</v>
      </c>
      <c r="AE4891" s="110">
        <f>IF('3C-Water transport'!AI$58="no"," ",ROUND(AB4891,4))</f>
        <v>0.84799999999999998</v>
      </c>
    </row>
    <row r="4892" spans="5:31" x14ac:dyDescent="0.25">
      <c r="E4892" s="110">
        <f t="shared" si="285"/>
        <v>0.84900000000000064</v>
      </c>
      <c r="F4892" s="110">
        <f>IF('3A-Rail transport'!$AI$56="no"," ",ROUND(E4892,4))</f>
        <v>0.84899999999999998</v>
      </c>
      <c r="G4892" s="110">
        <f>IF('3A-Rail transport'!$AI$57="no"," ",ROUND(E4892,4))</f>
        <v>0.84899999999999998</v>
      </c>
      <c r="H4892" s="110"/>
      <c r="S4892" s="110">
        <f t="shared" si="286"/>
        <v>0.84900000000000064</v>
      </c>
      <c r="T4892" s="110">
        <f>IF('3B-Air transport'!AI$66="no"," ",ROUND(S4892,4))</f>
        <v>0.84899999999999998</v>
      </c>
      <c r="U4892" s="110">
        <f>IF('3B-Air transport'!AI$67="no"," ",ROUND(S4892,4))</f>
        <v>0.84899999999999998</v>
      </c>
      <c r="V4892" s="110">
        <f>IF('3B-Air transport'!AI$68="no"," ",ROUND(S4892,4))</f>
        <v>0.84899999999999998</v>
      </c>
      <c r="W4892" s="110"/>
      <c r="AB4892" s="110">
        <f t="shared" si="287"/>
        <v>0.84900000000000064</v>
      </c>
      <c r="AC4892" s="110">
        <f>IF('3C-Water transport'!AI$56="no"," ",ROUND(AB4892,4))</f>
        <v>0.84899999999999998</v>
      </c>
      <c r="AD4892" s="110">
        <f>IF('3C-Water transport'!AI$57="no"," ",ROUND(AB4892,4))</f>
        <v>0.84899999999999998</v>
      </c>
      <c r="AE4892" s="110">
        <f>IF('3C-Water transport'!AI$58="no"," ",ROUND(AB4892,4))</f>
        <v>0.84899999999999998</v>
      </c>
    </row>
    <row r="4893" spans="5:31" x14ac:dyDescent="0.25">
      <c r="E4893" s="110">
        <f t="shared" si="285"/>
        <v>0.85000000000000064</v>
      </c>
      <c r="F4893" s="110">
        <f>IF('3A-Rail transport'!$AI$56="no"," ",ROUND(E4893,4))</f>
        <v>0.85</v>
      </c>
      <c r="G4893" s="110">
        <f>IF('3A-Rail transport'!$AI$57="no"," ",ROUND(E4893,4))</f>
        <v>0.85</v>
      </c>
      <c r="H4893" s="110"/>
      <c r="S4893" s="110">
        <f t="shared" si="286"/>
        <v>0.85000000000000064</v>
      </c>
      <c r="T4893" s="110">
        <f>IF('3B-Air transport'!AI$66="no"," ",ROUND(S4893,4))</f>
        <v>0.85</v>
      </c>
      <c r="U4893" s="110">
        <f>IF('3B-Air transport'!AI$67="no"," ",ROUND(S4893,4))</f>
        <v>0.85</v>
      </c>
      <c r="V4893" s="110">
        <f>IF('3B-Air transport'!AI$68="no"," ",ROUND(S4893,4))</f>
        <v>0.85</v>
      </c>
      <c r="W4893" s="110"/>
      <c r="AB4893" s="110">
        <f t="shared" si="287"/>
        <v>0.85000000000000064</v>
      </c>
      <c r="AC4893" s="110">
        <f>IF('3C-Water transport'!AI$56="no"," ",ROUND(AB4893,4))</f>
        <v>0.85</v>
      </c>
      <c r="AD4893" s="110">
        <f>IF('3C-Water transport'!AI$57="no"," ",ROUND(AB4893,4))</f>
        <v>0.85</v>
      </c>
      <c r="AE4893" s="110">
        <f>IF('3C-Water transport'!AI$58="no"," ",ROUND(AB4893,4))</f>
        <v>0.85</v>
      </c>
    </row>
    <row r="4894" spans="5:31" x14ac:dyDescent="0.25">
      <c r="E4894" s="110">
        <f t="shared" si="285"/>
        <v>0.85100000000000064</v>
      </c>
      <c r="F4894" s="110">
        <f>IF('3A-Rail transport'!$AI$56="no"," ",ROUND(E4894,4))</f>
        <v>0.85099999999999998</v>
      </c>
      <c r="G4894" s="110">
        <f>IF('3A-Rail transport'!$AI$57="no"," ",ROUND(E4894,4))</f>
        <v>0.85099999999999998</v>
      </c>
      <c r="H4894" s="110"/>
      <c r="S4894" s="110">
        <f t="shared" si="286"/>
        <v>0.85100000000000064</v>
      </c>
      <c r="T4894" s="110">
        <f>IF('3B-Air transport'!AI$66="no"," ",ROUND(S4894,4))</f>
        <v>0.85099999999999998</v>
      </c>
      <c r="U4894" s="110">
        <f>IF('3B-Air transport'!AI$67="no"," ",ROUND(S4894,4))</f>
        <v>0.85099999999999998</v>
      </c>
      <c r="V4894" s="110">
        <f>IF('3B-Air transport'!AI$68="no"," ",ROUND(S4894,4))</f>
        <v>0.85099999999999998</v>
      </c>
      <c r="W4894" s="110"/>
      <c r="AB4894" s="110">
        <f t="shared" si="287"/>
        <v>0.85100000000000064</v>
      </c>
      <c r="AC4894" s="110">
        <f>IF('3C-Water transport'!AI$56="no"," ",ROUND(AB4894,4))</f>
        <v>0.85099999999999998</v>
      </c>
      <c r="AD4894" s="110">
        <f>IF('3C-Water transport'!AI$57="no"," ",ROUND(AB4894,4))</f>
        <v>0.85099999999999998</v>
      </c>
      <c r="AE4894" s="110">
        <f>IF('3C-Water transport'!AI$58="no"," ",ROUND(AB4894,4))</f>
        <v>0.85099999999999998</v>
      </c>
    </row>
    <row r="4895" spans="5:31" x14ac:dyDescent="0.25">
      <c r="E4895" s="110">
        <f t="shared" si="285"/>
        <v>0.85200000000000065</v>
      </c>
      <c r="F4895" s="110">
        <f>IF('3A-Rail transport'!$AI$56="no"," ",ROUND(E4895,4))</f>
        <v>0.85199999999999998</v>
      </c>
      <c r="G4895" s="110">
        <f>IF('3A-Rail transport'!$AI$57="no"," ",ROUND(E4895,4))</f>
        <v>0.85199999999999998</v>
      </c>
      <c r="H4895" s="110"/>
      <c r="S4895" s="110">
        <f t="shared" si="286"/>
        <v>0.85200000000000065</v>
      </c>
      <c r="T4895" s="110">
        <f>IF('3B-Air transport'!AI$66="no"," ",ROUND(S4895,4))</f>
        <v>0.85199999999999998</v>
      </c>
      <c r="U4895" s="110">
        <f>IF('3B-Air transport'!AI$67="no"," ",ROUND(S4895,4))</f>
        <v>0.85199999999999998</v>
      </c>
      <c r="V4895" s="110">
        <f>IF('3B-Air transport'!AI$68="no"," ",ROUND(S4895,4))</f>
        <v>0.85199999999999998</v>
      </c>
      <c r="W4895" s="110"/>
      <c r="AB4895" s="110">
        <f t="shared" si="287"/>
        <v>0.85200000000000065</v>
      </c>
      <c r="AC4895" s="110">
        <f>IF('3C-Water transport'!AI$56="no"," ",ROUND(AB4895,4))</f>
        <v>0.85199999999999998</v>
      </c>
      <c r="AD4895" s="110">
        <f>IF('3C-Water transport'!AI$57="no"," ",ROUND(AB4895,4))</f>
        <v>0.85199999999999998</v>
      </c>
      <c r="AE4895" s="110">
        <f>IF('3C-Water transport'!AI$58="no"," ",ROUND(AB4895,4))</f>
        <v>0.85199999999999998</v>
      </c>
    </row>
    <row r="4896" spans="5:31" x14ac:dyDescent="0.25">
      <c r="E4896" s="110">
        <f t="shared" si="285"/>
        <v>0.85300000000000065</v>
      </c>
      <c r="F4896" s="110">
        <f>IF('3A-Rail transport'!$AI$56="no"," ",ROUND(E4896,4))</f>
        <v>0.85299999999999998</v>
      </c>
      <c r="G4896" s="110">
        <f>IF('3A-Rail transport'!$AI$57="no"," ",ROUND(E4896,4))</f>
        <v>0.85299999999999998</v>
      </c>
      <c r="H4896" s="110"/>
      <c r="S4896" s="110">
        <f t="shared" si="286"/>
        <v>0.85300000000000065</v>
      </c>
      <c r="T4896" s="110">
        <f>IF('3B-Air transport'!AI$66="no"," ",ROUND(S4896,4))</f>
        <v>0.85299999999999998</v>
      </c>
      <c r="U4896" s="110">
        <f>IF('3B-Air transport'!AI$67="no"," ",ROUND(S4896,4))</f>
        <v>0.85299999999999998</v>
      </c>
      <c r="V4896" s="110">
        <f>IF('3B-Air transport'!AI$68="no"," ",ROUND(S4896,4))</f>
        <v>0.85299999999999998</v>
      </c>
      <c r="W4896" s="110"/>
      <c r="AB4896" s="110">
        <f t="shared" si="287"/>
        <v>0.85300000000000065</v>
      </c>
      <c r="AC4896" s="110">
        <f>IF('3C-Water transport'!AI$56="no"," ",ROUND(AB4896,4))</f>
        <v>0.85299999999999998</v>
      </c>
      <c r="AD4896" s="110">
        <f>IF('3C-Water transport'!AI$57="no"," ",ROUND(AB4896,4))</f>
        <v>0.85299999999999998</v>
      </c>
      <c r="AE4896" s="110">
        <f>IF('3C-Water transport'!AI$58="no"," ",ROUND(AB4896,4))</f>
        <v>0.85299999999999998</v>
      </c>
    </row>
    <row r="4897" spans="5:31" x14ac:dyDescent="0.25">
      <c r="E4897" s="110">
        <f t="shared" si="285"/>
        <v>0.85400000000000065</v>
      </c>
      <c r="F4897" s="110">
        <f>IF('3A-Rail transport'!$AI$56="no"," ",ROUND(E4897,4))</f>
        <v>0.85399999999999998</v>
      </c>
      <c r="G4897" s="110">
        <f>IF('3A-Rail transport'!$AI$57="no"," ",ROUND(E4897,4))</f>
        <v>0.85399999999999998</v>
      </c>
      <c r="H4897" s="110"/>
      <c r="S4897" s="110">
        <f t="shared" si="286"/>
        <v>0.85400000000000065</v>
      </c>
      <c r="T4897" s="110">
        <f>IF('3B-Air transport'!AI$66="no"," ",ROUND(S4897,4))</f>
        <v>0.85399999999999998</v>
      </c>
      <c r="U4897" s="110">
        <f>IF('3B-Air transport'!AI$67="no"," ",ROUND(S4897,4))</f>
        <v>0.85399999999999998</v>
      </c>
      <c r="V4897" s="110">
        <f>IF('3B-Air transport'!AI$68="no"," ",ROUND(S4897,4))</f>
        <v>0.85399999999999998</v>
      </c>
      <c r="W4897" s="110"/>
      <c r="AB4897" s="110">
        <f t="shared" si="287"/>
        <v>0.85400000000000065</v>
      </c>
      <c r="AC4897" s="110">
        <f>IF('3C-Water transport'!AI$56="no"," ",ROUND(AB4897,4))</f>
        <v>0.85399999999999998</v>
      </c>
      <c r="AD4897" s="110">
        <f>IF('3C-Water transport'!AI$57="no"," ",ROUND(AB4897,4))</f>
        <v>0.85399999999999998</v>
      </c>
      <c r="AE4897" s="110">
        <f>IF('3C-Water transport'!AI$58="no"," ",ROUND(AB4897,4))</f>
        <v>0.85399999999999998</v>
      </c>
    </row>
    <row r="4898" spans="5:31" x14ac:dyDescent="0.25">
      <c r="E4898" s="110">
        <f t="shared" si="285"/>
        <v>0.85500000000000065</v>
      </c>
      <c r="F4898" s="110">
        <f>IF('3A-Rail transport'!$AI$56="no"," ",ROUND(E4898,4))</f>
        <v>0.85499999999999998</v>
      </c>
      <c r="G4898" s="110">
        <f>IF('3A-Rail transport'!$AI$57="no"," ",ROUND(E4898,4))</f>
        <v>0.85499999999999998</v>
      </c>
      <c r="H4898" s="110"/>
      <c r="S4898" s="110">
        <f t="shared" si="286"/>
        <v>0.85500000000000065</v>
      </c>
      <c r="T4898" s="110">
        <f>IF('3B-Air transport'!AI$66="no"," ",ROUND(S4898,4))</f>
        <v>0.85499999999999998</v>
      </c>
      <c r="U4898" s="110">
        <f>IF('3B-Air transport'!AI$67="no"," ",ROUND(S4898,4))</f>
        <v>0.85499999999999998</v>
      </c>
      <c r="V4898" s="110">
        <f>IF('3B-Air transport'!AI$68="no"," ",ROUND(S4898,4))</f>
        <v>0.85499999999999998</v>
      </c>
      <c r="W4898" s="110"/>
      <c r="AB4898" s="110">
        <f t="shared" si="287"/>
        <v>0.85500000000000065</v>
      </c>
      <c r="AC4898" s="110">
        <f>IF('3C-Water transport'!AI$56="no"," ",ROUND(AB4898,4))</f>
        <v>0.85499999999999998</v>
      </c>
      <c r="AD4898" s="110">
        <f>IF('3C-Water transport'!AI$57="no"," ",ROUND(AB4898,4))</f>
        <v>0.85499999999999998</v>
      </c>
      <c r="AE4898" s="110">
        <f>IF('3C-Water transport'!AI$58="no"," ",ROUND(AB4898,4))</f>
        <v>0.85499999999999998</v>
      </c>
    </row>
    <row r="4899" spans="5:31" x14ac:dyDescent="0.25">
      <c r="E4899" s="110">
        <f t="shared" si="285"/>
        <v>0.85600000000000065</v>
      </c>
      <c r="F4899" s="110">
        <f>IF('3A-Rail transport'!$AI$56="no"," ",ROUND(E4899,4))</f>
        <v>0.85599999999999998</v>
      </c>
      <c r="G4899" s="110">
        <f>IF('3A-Rail transport'!$AI$57="no"," ",ROUND(E4899,4))</f>
        <v>0.85599999999999998</v>
      </c>
      <c r="H4899" s="110"/>
      <c r="S4899" s="110">
        <f t="shared" si="286"/>
        <v>0.85600000000000065</v>
      </c>
      <c r="T4899" s="110">
        <f>IF('3B-Air transport'!AI$66="no"," ",ROUND(S4899,4))</f>
        <v>0.85599999999999998</v>
      </c>
      <c r="U4899" s="110">
        <f>IF('3B-Air transport'!AI$67="no"," ",ROUND(S4899,4))</f>
        <v>0.85599999999999998</v>
      </c>
      <c r="V4899" s="110">
        <f>IF('3B-Air transport'!AI$68="no"," ",ROUND(S4899,4))</f>
        <v>0.85599999999999998</v>
      </c>
      <c r="W4899" s="110"/>
      <c r="AB4899" s="110">
        <f t="shared" si="287"/>
        <v>0.85600000000000065</v>
      </c>
      <c r="AC4899" s="110">
        <f>IF('3C-Water transport'!AI$56="no"," ",ROUND(AB4899,4))</f>
        <v>0.85599999999999998</v>
      </c>
      <c r="AD4899" s="110">
        <f>IF('3C-Water transport'!AI$57="no"," ",ROUND(AB4899,4))</f>
        <v>0.85599999999999998</v>
      </c>
      <c r="AE4899" s="110">
        <f>IF('3C-Water transport'!AI$58="no"," ",ROUND(AB4899,4))</f>
        <v>0.85599999999999998</v>
      </c>
    </row>
    <row r="4900" spans="5:31" x14ac:dyDescent="0.25">
      <c r="E4900" s="110">
        <f t="shared" si="285"/>
        <v>0.85700000000000065</v>
      </c>
      <c r="F4900" s="110">
        <f>IF('3A-Rail transport'!$AI$56="no"," ",ROUND(E4900,4))</f>
        <v>0.85699999999999998</v>
      </c>
      <c r="G4900" s="110">
        <f>IF('3A-Rail transport'!$AI$57="no"," ",ROUND(E4900,4))</f>
        <v>0.85699999999999998</v>
      </c>
      <c r="H4900" s="110"/>
      <c r="S4900" s="110">
        <f t="shared" si="286"/>
        <v>0.85700000000000065</v>
      </c>
      <c r="T4900" s="110">
        <f>IF('3B-Air transport'!AI$66="no"," ",ROUND(S4900,4))</f>
        <v>0.85699999999999998</v>
      </c>
      <c r="U4900" s="110">
        <f>IF('3B-Air transport'!AI$67="no"," ",ROUND(S4900,4))</f>
        <v>0.85699999999999998</v>
      </c>
      <c r="V4900" s="110">
        <f>IF('3B-Air transport'!AI$68="no"," ",ROUND(S4900,4))</f>
        <v>0.85699999999999998</v>
      </c>
      <c r="W4900" s="110"/>
      <c r="AB4900" s="110">
        <f t="shared" si="287"/>
        <v>0.85700000000000065</v>
      </c>
      <c r="AC4900" s="110">
        <f>IF('3C-Water transport'!AI$56="no"," ",ROUND(AB4900,4))</f>
        <v>0.85699999999999998</v>
      </c>
      <c r="AD4900" s="110">
        <f>IF('3C-Water transport'!AI$57="no"," ",ROUND(AB4900,4))</f>
        <v>0.85699999999999998</v>
      </c>
      <c r="AE4900" s="110">
        <f>IF('3C-Water transport'!AI$58="no"," ",ROUND(AB4900,4))</f>
        <v>0.85699999999999998</v>
      </c>
    </row>
    <row r="4901" spans="5:31" x14ac:dyDescent="0.25">
      <c r="E4901" s="110">
        <f t="shared" si="285"/>
        <v>0.85800000000000065</v>
      </c>
      <c r="F4901" s="110">
        <f>IF('3A-Rail transport'!$AI$56="no"," ",ROUND(E4901,4))</f>
        <v>0.85799999999999998</v>
      </c>
      <c r="G4901" s="110">
        <f>IF('3A-Rail transport'!$AI$57="no"," ",ROUND(E4901,4))</f>
        <v>0.85799999999999998</v>
      </c>
      <c r="H4901" s="110"/>
      <c r="S4901" s="110">
        <f t="shared" si="286"/>
        <v>0.85800000000000065</v>
      </c>
      <c r="T4901" s="110">
        <f>IF('3B-Air transport'!AI$66="no"," ",ROUND(S4901,4))</f>
        <v>0.85799999999999998</v>
      </c>
      <c r="U4901" s="110">
        <f>IF('3B-Air transport'!AI$67="no"," ",ROUND(S4901,4))</f>
        <v>0.85799999999999998</v>
      </c>
      <c r="V4901" s="110">
        <f>IF('3B-Air transport'!AI$68="no"," ",ROUND(S4901,4))</f>
        <v>0.85799999999999998</v>
      </c>
      <c r="W4901" s="110"/>
      <c r="AB4901" s="110">
        <f t="shared" si="287"/>
        <v>0.85800000000000065</v>
      </c>
      <c r="AC4901" s="110">
        <f>IF('3C-Water transport'!AI$56="no"," ",ROUND(AB4901,4))</f>
        <v>0.85799999999999998</v>
      </c>
      <c r="AD4901" s="110">
        <f>IF('3C-Water transport'!AI$57="no"," ",ROUND(AB4901,4))</f>
        <v>0.85799999999999998</v>
      </c>
      <c r="AE4901" s="110">
        <f>IF('3C-Water transport'!AI$58="no"," ",ROUND(AB4901,4))</f>
        <v>0.85799999999999998</v>
      </c>
    </row>
    <row r="4902" spans="5:31" x14ac:dyDescent="0.25">
      <c r="E4902" s="110">
        <f t="shared" si="285"/>
        <v>0.85900000000000065</v>
      </c>
      <c r="F4902" s="110">
        <f>IF('3A-Rail transport'!$AI$56="no"," ",ROUND(E4902,4))</f>
        <v>0.85899999999999999</v>
      </c>
      <c r="G4902" s="110">
        <f>IF('3A-Rail transport'!$AI$57="no"," ",ROUND(E4902,4))</f>
        <v>0.85899999999999999</v>
      </c>
      <c r="H4902" s="110"/>
      <c r="S4902" s="110">
        <f t="shared" si="286"/>
        <v>0.85900000000000065</v>
      </c>
      <c r="T4902" s="110">
        <f>IF('3B-Air transport'!AI$66="no"," ",ROUND(S4902,4))</f>
        <v>0.85899999999999999</v>
      </c>
      <c r="U4902" s="110">
        <f>IF('3B-Air transport'!AI$67="no"," ",ROUND(S4902,4))</f>
        <v>0.85899999999999999</v>
      </c>
      <c r="V4902" s="110">
        <f>IF('3B-Air transport'!AI$68="no"," ",ROUND(S4902,4))</f>
        <v>0.85899999999999999</v>
      </c>
      <c r="W4902" s="110"/>
      <c r="AB4902" s="110">
        <f t="shared" si="287"/>
        <v>0.85900000000000065</v>
      </c>
      <c r="AC4902" s="110">
        <f>IF('3C-Water transport'!AI$56="no"," ",ROUND(AB4902,4))</f>
        <v>0.85899999999999999</v>
      </c>
      <c r="AD4902" s="110">
        <f>IF('3C-Water transport'!AI$57="no"," ",ROUND(AB4902,4))</f>
        <v>0.85899999999999999</v>
      </c>
      <c r="AE4902" s="110">
        <f>IF('3C-Water transport'!AI$58="no"," ",ROUND(AB4902,4))</f>
        <v>0.85899999999999999</v>
      </c>
    </row>
    <row r="4903" spans="5:31" x14ac:dyDescent="0.25">
      <c r="E4903" s="110">
        <f t="shared" si="285"/>
        <v>0.86000000000000065</v>
      </c>
      <c r="F4903" s="110">
        <f>IF('3A-Rail transport'!$AI$56="no"," ",ROUND(E4903,4))</f>
        <v>0.86</v>
      </c>
      <c r="G4903" s="110">
        <f>IF('3A-Rail transport'!$AI$57="no"," ",ROUND(E4903,4))</f>
        <v>0.86</v>
      </c>
      <c r="H4903" s="110"/>
      <c r="S4903" s="110">
        <f t="shared" si="286"/>
        <v>0.86000000000000065</v>
      </c>
      <c r="T4903" s="110">
        <f>IF('3B-Air transport'!AI$66="no"," ",ROUND(S4903,4))</f>
        <v>0.86</v>
      </c>
      <c r="U4903" s="110">
        <f>IF('3B-Air transport'!AI$67="no"," ",ROUND(S4903,4))</f>
        <v>0.86</v>
      </c>
      <c r="V4903" s="110">
        <f>IF('3B-Air transport'!AI$68="no"," ",ROUND(S4903,4))</f>
        <v>0.86</v>
      </c>
      <c r="W4903" s="110"/>
      <c r="AB4903" s="110">
        <f t="shared" si="287"/>
        <v>0.86000000000000065</v>
      </c>
      <c r="AC4903" s="110">
        <f>IF('3C-Water transport'!AI$56="no"," ",ROUND(AB4903,4))</f>
        <v>0.86</v>
      </c>
      <c r="AD4903" s="110">
        <f>IF('3C-Water transport'!AI$57="no"," ",ROUND(AB4903,4))</f>
        <v>0.86</v>
      </c>
      <c r="AE4903" s="110">
        <f>IF('3C-Water transport'!AI$58="no"," ",ROUND(AB4903,4))</f>
        <v>0.86</v>
      </c>
    </row>
    <row r="4904" spans="5:31" x14ac:dyDescent="0.25">
      <c r="E4904" s="110">
        <f t="shared" si="285"/>
        <v>0.86100000000000065</v>
      </c>
      <c r="F4904" s="110">
        <f>IF('3A-Rail transport'!$AI$56="no"," ",ROUND(E4904,4))</f>
        <v>0.86099999999999999</v>
      </c>
      <c r="G4904" s="110">
        <f>IF('3A-Rail transport'!$AI$57="no"," ",ROUND(E4904,4))</f>
        <v>0.86099999999999999</v>
      </c>
      <c r="H4904" s="110"/>
      <c r="S4904" s="110">
        <f t="shared" si="286"/>
        <v>0.86100000000000065</v>
      </c>
      <c r="T4904" s="110">
        <f>IF('3B-Air transport'!AI$66="no"," ",ROUND(S4904,4))</f>
        <v>0.86099999999999999</v>
      </c>
      <c r="U4904" s="110">
        <f>IF('3B-Air transport'!AI$67="no"," ",ROUND(S4904,4))</f>
        <v>0.86099999999999999</v>
      </c>
      <c r="V4904" s="110">
        <f>IF('3B-Air transport'!AI$68="no"," ",ROUND(S4904,4))</f>
        <v>0.86099999999999999</v>
      </c>
      <c r="W4904" s="110"/>
      <c r="AB4904" s="110">
        <f t="shared" si="287"/>
        <v>0.86100000000000065</v>
      </c>
      <c r="AC4904" s="110">
        <f>IF('3C-Water transport'!AI$56="no"," ",ROUND(AB4904,4))</f>
        <v>0.86099999999999999</v>
      </c>
      <c r="AD4904" s="110">
        <f>IF('3C-Water transport'!AI$57="no"," ",ROUND(AB4904,4))</f>
        <v>0.86099999999999999</v>
      </c>
      <c r="AE4904" s="110">
        <f>IF('3C-Water transport'!AI$58="no"," ",ROUND(AB4904,4))</f>
        <v>0.86099999999999999</v>
      </c>
    </row>
    <row r="4905" spans="5:31" x14ac:dyDescent="0.25">
      <c r="E4905" s="110">
        <f t="shared" si="285"/>
        <v>0.86200000000000065</v>
      </c>
      <c r="F4905" s="110">
        <f>IF('3A-Rail transport'!$AI$56="no"," ",ROUND(E4905,4))</f>
        <v>0.86199999999999999</v>
      </c>
      <c r="G4905" s="110">
        <f>IF('3A-Rail transport'!$AI$57="no"," ",ROUND(E4905,4))</f>
        <v>0.86199999999999999</v>
      </c>
      <c r="H4905" s="110"/>
      <c r="S4905" s="110">
        <f t="shared" si="286"/>
        <v>0.86200000000000065</v>
      </c>
      <c r="T4905" s="110">
        <f>IF('3B-Air transport'!AI$66="no"," ",ROUND(S4905,4))</f>
        <v>0.86199999999999999</v>
      </c>
      <c r="U4905" s="110">
        <f>IF('3B-Air transport'!AI$67="no"," ",ROUND(S4905,4))</f>
        <v>0.86199999999999999</v>
      </c>
      <c r="V4905" s="110">
        <f>IF('3B-Air transport'!AI$68="no"," ",ROUND(S4905,4))</f>
        <v>0.86199999999999999</v>
      </c>
      <c r="W4905" s="110"/>
      <c r="AB4905" s="110">
        <f t="shared" si="287"/>
        <v>0.86200000000000065</v>
      </c>
      <c r="AC4905" s="110">
        <f>IF('3C-Water transport'!AI$56="no"," ",ROUND(AB4905,4))</f>
        <v>0.86199999999999999</v>
      </c>
      <c r="AD4905" s="110">
        <f>IF('3C-Water transport'!AI$57="no"," ",ROUND(AB4905,4))</f>
        <v>0.86199999999999999</v>
      </c>
      <c r="AE4905" s="110">
        <f>IF('3C-Water transport'!AI$58="no"," ",ROUND(AB4905,4))</f>
        <v>0.86199999999999999</v>
      </c>
    </row>
    <row r="4906" spans="5:31" x14ac:dyDescent="0.25">
      <c r="E4906" s="110">
        <f t="shared" si="285"/>
        <v>0.86300000000000066</v>
      </c>
      <c r="F4906" s="110">
        <f>IF('3A-Rail transport'!$AI$56="no"," ",ROUND(E4906,4))</f>
        <v>0.86299999999999999</v>
      </c>
      <c r="G4906" s="110">
        <f>IF('3A-Rail transport'!$AI$57="no"," ",ROUND(E4906,4))</f>
        <v>0.86299999999999999</v>
      </c>
      <c r="H4906" s="110"/>
      <c r="S4906" s="110">
        <f t="shared" si="286"/>
        <v>0.86300000000000066</v>
      </c>
      <c r="T4906" s="110">
        <f>IF('3B-Air transport'!AI$66="no"," ",ROUND(S4906,4))</f>
        <v>0.86299999999999999</v>
      </c>
      <c r="U4906" s="110">
        <f>IF('3B-Air transport'!AI$67="no"," ",ROUND(S4906,4))</f>
        <v>0.86299999999999999</v>
      </c>
      <c r="V4906" s="110">
        <f>IF('3B-Air transport'!AI$68="no"," ",ROUND(S4906,4))</f>
        <v>0.86299999999999999</v>
      </c>
      <c r="W4906" s="110"/>
      <c r="AB4906" s="110">
        <f t="shared" si="287"/>
        <v>0.86300000000000066</v>
      </c>
      <c r="AC4906" s="110">
        <f>IF('3C-Water transport'!AI$56="no"," ",ROUND(AB4906,4))</f>
        <v>0.86299999999999999</v>
      </c>
      <c r="AD4906" s="110">
        <f>IF('3C-Water transport'!AI$57="no"," ",ROUND(AB4906,4))</f>
        <v>0.86299999999999999</v>
      </c>
      <c r="AE4906" s="110">
        <f>IF('3C-Water transport'!AI$58="no"," ",ROUND(AB4906,4))</f>
        <v>0.86299999999999999</v>
      </c>
    </row>
    <row r="4907" spans="5:31" x14ac:dyDescent="0.25">
      <c r="E4907" s="110">
        <f t="shared" si="285"/>
        <v>0.86400000000000066</v>
      </c>
      <c r="F4907" s="110">
        <f>IF('3A-Rail transport'!$AI$56="no"," ",ROUND(E4907,4))</f>
        <v>0.86399999999999999</v>
      </c>
      <c r="G4907" s="110">
        <f>IF('3A-Rail transport'!$AI$57="no"," ",ROUND(E4907,4))</f>
        <v>0.86399999999999999</v>
      </c>
      <c r="H4907" s="110"/>
      <c r="S4907" s="110">
        <f t="shared" si="286"/>
        <v>0.86400000000000066</v>
      </c>
      <c r="T4907" s="110">
        <f>IF('3B-Air transport'!AI$66="no"," ",ROUND(S4907,4))</f>
        <v>0.86399999999999999</v>
      </c>
      <c r="U4907" s="110">
        <f>IF('3B-Air transport'!AI$67="no"," ",ROUND(S4907,4))</f>
        <v>0.86399999999999999</v>
      </c>
      <c r="V4907" s="110">
        <f>IF('3B-Air transport'!AI$68="no"," ",ROUND(S4907,4))</f>
        <v>0.86399999999999999</v>
      </c>
      <c r="W4907" s="110"/>
      <c r="AB4907" s="110">
        <f t="shared" si="287"/>
        <v>0.86400000000000066</v>
      </c>
      <c r="AC4907" s="110">
        <f>IF('3C-Water transport'!AI$56="no"," ",ROUND(AB4907,4))</f>
        <v>0.86399999999999999</v>
      </c>
      <c r="AD4907" s="110">
        <f>IF('3C-Water transport'!AI$57="no"," ",ROUND(AB4907,4))</f>
        <v>0.86399999999999999</v>
      </c>
      <c r="AE4907" s="110">
        <f>IF('3C-Water transport'!AI$58="no"," ",ROUND(AB4907,4))</f>
        <v>0.86399999999999999</v>
      </c>
    </row>
    <row r="4908" spans="5:31" x14ac:dyDescent="0.25">
      <c r="E4908" s="110">
        <f t="shared" si="285"/>
        <v>0.86500000000000066</v>
      </c>
      <c r="F4908" s="110">
        <f>IF('3A-Rail transport'!$AI$56="no"," ",ROUND(E4908,4))</f>
        <v>0.86499999999999999</v>
      </c>
      <c r="G4908" s="110">
        <f>IF('3A-Rail transport'!$AI$57="no"," ",ROUND(E4908,4))</f>
        <v>0.86499999999999999</v>
      </c>
      <c r="H4908" s="110"/>
      <c r="S4908" s="110">
        <f t="shared" si="286"/>
        <v>0.86500000000000066</v>
      </c>
      <c r="T4908" s="110">
        <f>IF('3B-Air transport'!AI$66="no"," ",ROUND(S4908,4))</f>
        <v>0.86499999999999999</v>
      </c>
      <c r="U4908" s="110">
        <f>IF('3B-Air transport'!AI$67="no"," ",ROUND(S4908,4))</f>
        <v>0.86499999999999999</v>
      </c>
      <c r="V4908" s="110">
        <f>IF('3B-Air transport'!AI$68="no"," ",ROUND(S4908,4))</f>
        <v>0.86499999999999999</v>
      </c>
      <c r="W4908" s="110"/>
      <c r="AB4908" s="110">
        <f t="shared" si="287"/>
        <v>0.86500000000000066</v>
      </c>
      <c r="AC4908" s="110">
        <f>IF('3C-Water transport'!AI$56="no"," ",ROUND(AB4908,4))</f>
        <v>0.86499999999999999</v>
      </c>
      <c r="AD4908" s="110">
        <f>IF('3C-Water transport'!AI$57="no"," ",ROUND(AB4908,4))</f>
        <v>0.86499999999999999</v>
      </c>
      <c r="AE4908" s="110">
        <f>IF('3C-Water transport'!AI$58="no"," ",ROUND(AB4908,4))</f>
        <v>0.86499999999999999</v>
      </c>
    </row>
    <row r="4909" spans="5:31" x14ac:dyDescent="0.25">
      <c r="E4909" s="110">
        <f t="shared" si="285"/>
        <v>0.86600000000000066</v>
      </c>
      <c r="F4909" s="110">
        <f>IF('3A-Rail transport'!$AI$56="no"," ",ROUND(E4909,4))</f>
        <v>0.86599999999999999</v>
      </c>
      <c r="G4909" s="110">
        <f>IF('3A-Rail transport'!$AI$57="no"," ",ROUND(E4909,4))</f>
        <v>0.86599999999999999</v>
      </c>
      <c r="H4909" s="110"/>
      <c r="S4909" s="110">
        <f t="shared" si="286"/>
        <v>0.86600000000000066</v>
      </c>
      <c r="T4909" s="110">
        <f>IF('3B-Air transport'!AI$66="no"," ",ROUND(S4909,4))</f>
        <v>0.86599999999999999</v>
      </c>
      <c r="U4909" s="110">
        <f>IF('3B-Air transport'!AI$67="no"," ",ROUND(S4909,4))</f>
        <v>0.86599999999999999</v>
      </c>
      <c r="V4909" s="110">
        <f>IF('3B-Air transport'!AI$68="no"," ",ROUND(S4909,4))</f>
        <v>0.86599999999999999</v>
      </c>
      <c r="W4909" s="110"/>
      <c r="AB4909" s="110">
        <f t="shared" si="287"/>
        <v>0.86600000000000066</v>
      </c>
      <c r="AC4909" s="110">
        <f>IF('3C-Water transport'!AI$56="no"," ",ROUND(AB4909,4))</f>
        <v>0.86599999999999999</v>
      </c>
      <c r="AD4909" s="110">
        <f>IF('3C-Water transport'!AI$57="no"," ",ROUND(AB4909,4))</f>
        <v>0.86599999999999999</v>
      </c>
      <c r="AE4909" s="110">
        <f>IF('3C-Water transport'!AI$58="no"," ",ROUND(AB4909,4))</f>
        <v>0.86599999999999999</v>
      </c>
    </row>
    <row r="4910" spans="5:31" x14ac:dyDescent="0.25">
      <c r="E4910" s="110">
        <f t="shared" si="285"/>
        <v>0.86700000000000066</v>
      </c>
      <c r="F4910" s="110">
        <f>IF('3A-Rail transport'!$AI$56="no"," ",ROUND(E4910,4))</f>
        <v>0.86699999999999999</v>
      </c>
      <c r="G4910" s="110">
        <f>IF('3A-Rail transport'!$AI$57="no"," ",ROUND(E4910,4))</f>
        <v>0.86699999999999999</v>
      </c>
      <c r="H4910" s="110"/>
      <c r="S4910" s="110">
        <f t="shared" si="286"/>
        <v>0.86700000000000066</v>
      </c>
      <c r="T4910" s="110">
        <f>IF('3B-Air transport'!AI$66="no"," ",ROUND(S4910,4))</f>
        <v>0.86699999999999999</v>
      </c>
      <c r="U4910" s="110">
        <f>IF('3B-Air transport'!AI$67="no"," ",ROUND(S4910,4))</f>
        <v>0.86699999999999999</v>
      </c>
      <c r="V4910" s="110">
        <f>IF('3B-Air transport'!AI$68="no"," ",ROUND(S4910,4))</f>
        <v>0.86699999999999999</v>
      </c>
      <c r="W4910" s="110"/>
      <c r="AB4910" s="110">
        <f t="shared" si="287"/>
        <v>0.86700000000000066</v>
      </c>
      <c r="AC4910" s="110">
        <f>IF('3C-Water transport'!AI$56="no"," ",ROUND(AB4910,4))</f>
        <v>0.86699999999999999</v>
      </c>
      <c r="AD4910" s="110">
        <f>IF('3C-Water transport'!AI$57="no"," ",ROUND(AB4910,4))</f>
        <v>0.86699999999999999</v>
      </c>
      <c r="AE4910" s="110">
        <f>IF('3C-Water transport'!AI$58="no"," ",ROUND(AB4910,4))</f>
        <v>0.86699999999999999</v>
      </c>
    </row>
    <row r="4911" spans="5:31" x14ac:dyDescent="0.25">
      <c r="E4911" s="110">
        <f t="shared" si="285"/>
        <v>0.86800000000000066</v>
      </c>
      <c r="F4911" s="110">
        <f>IF('3A-Rail transport'!$AI$56="no"," ",ROUND(E4911,4))</f>
        <v>0.86799999999999999</v>
      </c>
      <c r="G4911" s="110">
        <f>IF('3A-Rail transport'!$AI$57="no"," ",ROUND(E4911,4))</f>
        <v>0.86799999999999999</v>
      </c>
      <c r="H4911" s="110"/>
      <c r="S4911" s="110">
        <f t="shared" si="286"/>
        <v>0.86800000000000066</v>
      </c>
      <c r="T4911" s="110">
        <f>IF('3B-Air transport'!AI$66="no"," ",ROUND(S4911,4))</f>
        <v>0.86799999999999999</v>
      </c>
      <c r="U4911" s="110">
        <f>IF('3B-Air transport'!AI$67="no"," ",ROUND(S4911,4))</f>
        <v>0.86799999999999999</v>
      </c>
      <c r="V4911" s="110">
        <f>IF('3B-Air transport'!AI$68="no"," ",ROUND(S4911,4))</f>
        <v>0.86799999999999999</v>
      </c>
      <c r="W4911" s="110"/>
      <c r="AB4911" s="110">
        <f t="shared" si="287"/>
        <v>0.86800000000000066</v>
      </c>
      <c r="AC4911" s="110">
        <f>IF('3C-Water transport'!AI$56="no"," ",ROUND(AB4911,4))</f>
        <v>0.86799999999999999</v>
      </c>
      <c r="AD4911" s="110">
        <f>IF('3C-Water transport'!AI$57="no"," ",ROUND(AB4911,4))</f>
        <v>0.86799999999999999</v>
      </c>
      <c r="AE4911" s="110">
        <f>IF('3C-Water transport'!AI$58="no"," ",ROUND(AB4911,4))</f>
        <v>0.86799999999999999</v>
      </c>
    </row>
    <row r="4912" spans="5:31" x14ac:dyDescent="0.25">
      <c r="E4912" s="110">
        <f t="shared" si="285"/>
        <v>0.86900000000000066</v>
      </c>
      <c r="F4912" s="110">
        <f>IF('3A-Rail transport'!$AI$56="no"," ",ROUND(E4912,4))</f>
        <v>0.86899999999999999</v>
      </c>
      <c r="G4912" s="110">
        <f>IF('3A-Rail transport'!$AI$57="no"," ",ROUND(E4912,4))</f>
        <v>0.86899999999999999</v>
      </c>
      <c r="H4912" s="110"/>
      <c r="S4912" s="110">
        <f t="shared" si="286"/>
        <v>0.86900000000000066</v>
      </c>
      <c r="T4912" s="110">
        <f>IF('3B-Air transport'!AI$66="no"," ",ROUND(S4912,4))</f>
        <v>0.86899999999999999</v>
      </c>
      <c r="U4912" s="110">
        <f>IF('3B-Air transport'!AI$67="no"," ",ROUND(S4912,4))</f>
        <v>0.86899999999999999</v>
      </c>
      <c r="V4912" s="110">
        <f>IF('3B-Air transport'!AI$68="no"," ",ROUND(S4912,4))</f>
        <v>0.86899999999999999</v>
      </c>
      <c r="W4912" s="110"/>
      <c r="AB4912" s="110">
        <f t="shared" si="287"/>
        <v>0.86900000000000066</v>
      </c>
      <c r="AC4912" s="110">
        <f>IF('3C-Water transport'!AI$56="no"," ",ROUND(AB4912,4))</f>
        <v>0.86899999999999999</v>
      </c>
      <c r="AD4912" s="110">
        <f>IF('3C-Water transport'!AI$57="no"," ",ROUND(AB4912,4))</f>
        <v>0.86899999999999999</v>
      </c>
      <c r="AE4912" s="110">
        <f>IF('3C-Water transport'!AI$58="no"," ",ROUND(AB4912,4))</f>
        <v>0.86899999999999999</v>
      </c>
    </row>
    <row r="4913" spans="5:31" x14ac:dyDescent="0.25">
      <c r="E4913" s="110">
        <f t="shared" si="285"/>
        <v>0.87000000000000066</v>
      </c>
      <c r="F4913" s="110">
        <f>IF('3A-Rail transport'!$AI$56="no"," ",ROUND(E4913,4))</f>
        <v>0.87</v>
      </c>
      <c r="G4913" s="110">
        <f>IF('3A-Rail transport'!$AI$57="no"," ",ROUND(E4913,4))</f>
        <v>0.87</v>
      </c>
      <c r="H4913" s="110"/>
      <c r="S4913" s="110">
        <f t="shared" si="286"/>
        <v>0.87000000000000066</v>
      </c>
      <c r="T4913" s="110">
        <f>IF('3B-Air transport'!AI$66="no"," ",ROUND(S4913,4))</f>
        <v>0.87</v>
      </c>
      <c r="U4913" s="110">
        <f>IF('3B-Air transport'!AI$67="no"," ",ROUND(S4913,4))</f>
        <v>0.87</v>
      </c>
      <c r="V4913" s="110">
        <f>IF('3B-Air transport'!AI$68="no"," ",ROUND(S4913,4))</f>
        <v>0.87</v>
      </c>
      <c r="W4913" s="110"/>
      <c r="AB4913" s="110">
        <f t="shared" si="287"/>
        <v>0.87000000000000066</v>
      </c>
      <c r="AC4913" s="110">
        <f>IF('3C-Water transport'!AI$56="no"," ",ROUND(AB4913,4))</f>
        <v>0.87</v>
      </c>
      <c r="AD4913" s="110">
        <f>IF('3C-Water transport'!AI$57="no"," ",ROUND(AB4913,4))</f>
        <v>0.87</v>
      </c>
      <c r="AE4913" s="110">
        <f>IF('3C-Water transport'!AI$58="no"," ",ROUND(AB4913,4))</f>
        <v>0.87</v>
      </c>
    </row>
    <row r="4914" spans="5:31" x14ac:dyDescent="0.25">
      <c r="E4914" s="110">
        <f t="shared" si="285"/>
        <v>0.87100000000000066</v>
      </c>
      <c r="F4914" s="110">
        <f>IF('3A-Rail transport'!$AI$56="no"," ",ROUND(E4914,4))</f>
        <v>0.871</v>
      </c>
      <c r="G4914" s="110">
        <f>IF('3A-Rail transport'!$AI$57="no"," ",ROUND(E4914,4))</f>
        <v>0.871</v>
      </c>
      <c r="H4914" s="110"/>
      <c r="S4914" s="110">
        <f t="shared" si="286"/>
        <v>0.87100000000000066</v>
      </c>
      <c r="T4914" s="110">
        <f>IF('3B-Air transport'!AI$66="no"," ",ROUND(S4914,4))</f>
        <v>0.871</v>
      </c>
      <c r="U4914" s="110">
        <f>IF('3B-Air transport'!AI$67="no"," ",ROUND(S4914,4))</f>
        <v>0.871</v>
      </c>
      <c r="V4914" s="110">
        <f>IF('3B-Air transport'!AI$68="no"," ",ROUND(S4914,4))</f>
        <v>0.871</v>
      </c>
      <c r="W4914" s="110"/>
      <c r="AB4914" s="110">
        <f t="shared" si="287"/>
        <v>0.87100000000000066</v>
      </c>
      <c r="AC4914" s="110">
        <f>IF('3C-Water transport'!AI$56="no"," ",ROUND(AB4914,4))</f>
        <v>0.871</v>
      </c>
      <c r="AD4914" s="110">
        <f>IF('3C-Water transport'!AI$57="no"," ",ROUND(AB4914,4))</f>
        <v>0.871</v>
      </c>
      <c r="AE4914" s="110">
        <f>IF('3C-Water transport'!AI$58="no"," ",ROUND(AB4914,4))</f>
        <v>0.871</v>
      </c>
    </row>
    <row r="4915" spans="5:31" x14ac:dyDescent="0.25">
      <c r="E4915" s="110">
        <f t="shared" si="285"/>
        <v>0.87200000000000066</v>
      </c>
      <c r="F4915" s="110">
        <f>IF('3A-Rail transport'!$AI$56="no"," ",ROUND(E4915,4))</f>
        <v>0.872</v>
      </c>
      <c r="G4915" s="110">
        <f>IF('3A-Rail transport'!$AI$57="no"," ",ROUND(E4915,4))</f>
        <v>0.872</v>
      </c>
      <c r="H4915" s="110"/>
      <c r="S4915" s="110">
        <f t="shared" si="286"/>
        <v>0.87200000000000066</v>
      </c>
      <c r="T4915" s="110">
        <f>IF('3B-Air transport'!AI$66="no"," ",ROUND(S4915,4))</f>
        <v>0.872</v>
      </c>
      <c r="U4915" s="110">
        <f>IF('3B-Air transport'!AI$67="no"," ",ROUND(S4915,4))</f>
        <v>0.872</v>
      </c>
      <c r="V4915" s="110">
        <f>IF('3B-Air transport'!AI$68="no"," ",ROUND(S4915,4))</f>
        <v>0.872</v>
      </c>
      <c r="W4915" s="110"/>
      <c r="AB4915" s="110">
        <f t="shared" si="287"/>
        <v>0.87200000000000066</v>
      </c>
      <c r="AC4915" s="110">
        <f>IF('3C-Water transport'!AI$56="no"," ",ROUND(AB4915,4))</f>
        <v>0.872</v>
      </c>
      <c r="AD4915" s="110">
        <f>IF('3C-Water transport'!AI$57="no"," ",ROUND(AB4915,4))</f>
        <v>0.872</v>
      </c>
      <c r="AE4915" s="110">
        <f>IF('3C-Water transport'!AI$58="no"," ",ROUND(AB4915,4))</f>
        <v>0.872</v>
      </c>
    </row>
    <row r="4916" spans="5:31" x14ac:dyDescent="0.25">
      <c r="E4916" s="110">
        <f t="shared" si="285"/>
        <v>0.87300000000000066</v>
      </c>
      <c r="F4916" s="110">
        <f>IF('3A-Rail transport'!$AI$56="no"," ",ROUND(E4916,4))</f>
        <v>0.873</v>
      </c>
      <c r="G4916" s="110">
        <f>IF('3A-Rail transport'!$AI$57="no"," ",ROUND(E4916,4))</f>
        <v>0.873</v>
      </c>
      <c r="H4916" s="110"/>
      <c r="S4916" s="110">
        <f t="shared" si="286"/>
        <v>0.87300000000000066</v>
      </c>
      <c r="T4916" s="110">
        <f>IF('3B-Air transport'!AI$66="no"," ",ROUND(S4916,4))</f>
        <v>0.873</v>
      </c>
      <c r="U4916" s="110">
        <f>IF('3B-Air transport'!AI$67="no"," ",ROUND(S4916,4))</f>
        <v>0.873</v>
      </c>
      <c r="V4916" s="110">
        <f>IF('3B-Air transport'!AI$68="no"," ",ROUND(S4916,4))</f>
        <v>0.873</v>
      </c>
      <c r="W4916" s="110"/>
      <c r="AB4916" s="110">
        <f t="shared" si="287"/>
        <v>0.87300000000000066</v>
      </c>
      <c r="AC4916" s="110">
        <f>IF('3C-Water transport'!AI$56="no"," ",ROUND(AB4916,4))</f>
        <v>0.873</v>
      </c>
      <c r="AD4916" s="110">
        <f>IF('3C-Water transport'!AI$57="no"," ",ROUND(AB4916,4))</f>
        <v>0.873</v>
      </c>
      <c r="AE4916" s="110">
        <f>IF('3C-Water transport'!AI$58="no"," ",ROUND(AB4916,4))</f>
        <v>0.873</v>
      </c>
    </row>
    <row r="4917" spans="5:31" x14ac:dyDescent="0.25">
      <c r="E4917" s="110">
        <f t="shared" si="285"/>
        <v>0.87400000000000067</v>
      </c>
      <c r="F4917" s="110">
        <f>IF('3A-Rail transport'!$AI$56="no"," ",ROUND(E4917,4))</f>
        <v>0.874</v>
      </c>
      <c r="G4917" s="110">
        <f>IF('3A-Rail transport'!$AI$57="no"," ",ROUND(E4917,4))</f>
        <v>0.874</v>
      </c>
      <c r="H4917" s="110"/>
      <c r="S4917" s="110">
        <f t="shared" si="286"/>
        <v>0.87400000000000067</v>
      </c>
      <c r="T4917" s="110">
        <f>IF('3B-Air transport'!AI$66="no"," ",ROUND(S4917,4))</f>
        <v>0.874</v>
      </c>
      <c r="U4917" s="110">
        <f>IF('3B-Air transport'!AI$67="no"," ",ROUND(S4917,4))</f>
        <v>0.874</v>
      </c>
      <c r="V4917" s="110">
        <f>IF('3B-Air transport'!AI$68="no"," ",ROUND(S4917,4))</f>
        <v>0.874</v>
      </c>
      <c r="W4917" s="110"/>
      <c r="AB4917" s="110">
        <f t="shared" si="287"/>
        <v>0.87400000000000067</v>
      </c>
      <c r="AC4917" s="110">
        <f>IF('3C-Water transport'!AI$56="no"," ",ROUND(AB4917,4))</f>
        <v>0.874</v>
      </c>
      <c r="AD4917" s="110">
        <f>IF('3C-Water transport'!AI$57="no"," ",ROUND(AB4917,4))</f>
        <v>0.874</v>
      </c>
      <c r="AE4917" s="110">
        <f>IF('3C-Water transport'!AI$58="no"," ",ROUND(AB4917,4))</f>
        <v>0.874</v>
      </c>
    </row>
    <row r="4918" spans="5:31" x14ac:dyDescent="0.25">
      <c r="E4918" s="110">
        <f t="shared" si="285"/>
        <v>0.87500000000000067</v>
      </c>
      <c r="F4918" s="110">
        <f>IF('3A-Rail transport'!$AI$56="no"," ",ROUND(E4918,4))</f>
        <v>0.875</v>
      </c>
      <c r="G4918" s="110">
        <f>IF('3A-Rail transport'!$AI$57="no"," ",ROUND(E4918,4))</f>
        <v>0.875</v>
      </c>
      <c r="H4918" s="110"/>
      <c r="S4918" s="110">
        <f t="shared" si="286"/>
        <v>0.87500000000000067</v>
      </c>
      <c r="T4918" s="110">
        <f>IF('3B-Air transport'!AI$66="no"," ",ROUND(S4918,4))</f>
        <v>0.875</v>
      </c>
      <c r="U4918" s="110">
        <f>IF('3B-Air transport'!AI$67="no"," ",ROUND(S4918,4))</f>
        <v>0.875</v>
      </c>
      <c r="V4918" s="110">
        <f>IF('3B-Air transport'!AI$68="no"," ",ROUND(S4918,4))</f>
        <v>0.875</v>
      </c>
      <c r="W4918" s="110"/>
      <c r="AB4918" s="110">
        <f t="shared" si="287"/>
        <v>0.87500000000000067</v>
      </c>
      <c r="AC4918" s="110">
        <f>IF('3C-Water transport'!AI$56="no"," ",ROUND(AB4918,4))</f>
        <v>0.875</v>
      </c>
      <c r="AD4918" s="110">
        <f>IF('3C-Water transport'!AI$57="no"," ",ROUND(AB4918,4))</f>
        <v>0.875</v>
      </c>
      <c r="AE4918" s="110">
        <f>IF('3C-Water transport'!AI$58="no"," ",ROUND(AB4918,4))</f>
        <v>0.875</v>
      </c>
    </row>
    <row r="4919" spans="5:31" x14ac:dyDescent="0.25">
      <c r="E4919" s="110">
        <f t="shared" si="285"/>
        <v>0.87600000000000067</v>
      </c>
      <c r="F4919" s="110">
        <f>IF('3A-Rail transport'!$AI$56="no"," ",ROUND(E4919,4))</f>
        <v>0.876</v>
      </c>
      <c r="G4919" s="110">
        <f>IF('3A-Rail transport'!$AI$57="no"," ",ROUND(E4919,4))</f>
        <v>0.876</v>
      </c>
      <c r="H4919" s="110"/>
      <c r="S4919" s="110">
        <f t="shared" si="286"/>
        <v>0.87600000000000067</v>
      </c>
      <c r="T4919" s="110">
        <f>IF('3B-Air transport'!AI$66="no"," ",ROUND(S4919,4))</f>
        <v>0.876</v>
      </c>
      <c r="U4919" s="110">
        <f>IF('3B-Air transport'!AI$67="no"," ",ROUND(S4919,4))</f>
        <v>0.876</v>
      </c>
      <c r="V4919" s="110">
        <f>IF('3B-Air transport'!AI$68="no"," ",ROUND(S4919,4))</f>
        <v>0.876</v>
      </c>
      <c r="W4919" s="110"/>
      <c r="AB4919" s="110">
        <f t="shared" si="287"/>
        <v>0.87600000000000067</v>
      </c>
      <c r="AC4919" s="110">
        <f>IF('3C-Water transport'!AI$56="no"," ",ROUND(AB4919,4))</f>
        <v>0.876</v>
      </c>
      <c r="AD4919" s="110">
        <f>IF('3C-Water transport'!AI$57="no"," ",ROUND(AB4919,4))</f>
        <v>0.876</v>
      </c>
      <c r="AE4919" s="110">
        <f>IF('3C-Water transport'!AI$58="no"," ",ROUND(AB4919,4))</f>
        <v>0.876</v>
      </c>
    </row>
    <row r="4920" spans="5:31" x14ac:dyDescent="0.25">
      <c r="E4920" s="110">
        <f t="shared" si="285"/>
        <v>0.87700000000000067</v>
      </c>
      <c r="F4920" s="110">
        <f>IF('3A-Rail transport'!$AI$56="no"," ",ROUND(E4920,4))</f>
        <v>0.877</v>
      </c>
      <c r="G4920" s="110">
        <f>IF('3A-Rail transport'!$AI$57="no"," ",ROUND(E4920,4))</f>
        <v>0.877</v>
      </c>
      <c r="H4920" s="110"/>
      <c r="S4920" s="110">
        <f t="shared" si="286"/>
        <v>0.87700000000000067</v>
      </c>
      <c r="T4920" s="110">
        <f>IF('3B-Air transport'!AI$66="no"," ",ROUND(S4920,4))</f>
        <v>0.877</v>
      </c>
      <c r="U4920" s="110">
        <f>IF('3B-Air transport'!AI$67="no"," ",ROUND(S4920,4))</f>
        <v>0.877</v>
      </c>
      <c r="V4920" s="110">
        <f>IF('3B-Air transport'!AI$68="no"," ",ROUND(S4920,4))</f>
        <v>0.877</v>
      </c>
      <c r="W4920" s="110"/>
      <c r="AB4920" s="110">
        <f t="shared" si="287"/>
        <v>0.87700000000000067</v>
      </c>
      <c r="AC4920" s="110">
        <f>IF('3C-Water transport'!AI$56="no"," ",ROUND(AB4920,4))</f>
        <v>0.877</v>
      </c>
      <c r="AD4920" s="110">
        <f>IF('3C-Water transport'!AI$57="no"," ",ROUND(AB4920,4))</f>
        <v>0.877</v>
      </c>
      <c r="AE4920" s="110">
        <f>IF('3C-Water transport'!AI$58="no"," ",ROUND(AB4920,4))</f>
        <v>0.877</v>
      </c>
    </row>
    <row r="4921" spans="5:31" x14ac:dyDescent="0.25">
      <c r="E4921" s="110">
        <f t="shared" si="285"/>
        <v>0.87800000000000067</v>
      </c>
      <c r="F4921" s="110">
        <f>IF('3A-Rail transport'!$AI$56="no"," ",ROUND(E4921,4))</f>
        <v>0.878</v>
      </c>
      <c r="G4921" s="110">
        <f>IF('3A-Rail transport'!$AI$57="no"," ",ROUND(E4921,4))</f>
        <v>0.878</v>
      </c>
      <c r="H4921" s="110"/>
      <c r="S4921" s="110">
        <f t="shared" si="286"/>
        <v>0.87800000000000067</v>
      </c>
      <c r="T4921" s="110">
        <f>IF('3B-Air transport'!AI$66="no"," ",ROUND(S4921,4))</f>
        <v>0.878</v>
      </c>
      <c r="U4921" s="110">
        <f>IF('3B-Air transport'!AI$67="no"," ",ROUND(S4921,4))</f>
        <v>0.878</v>
      </c>
      <c r="V4921" s="110">
        <f>IF('3B-Air transport'!AI$68="no"," ",ROUND(S4921,4))</f>
        <v>0.878</v>
      </c>
      <c r="W4921" s="110"/>
      <c r="AB4921" s="110">
        <f t="shared" si="287"/>
        <v>0.87800000000000067</v>
      </c>
      <c r="AC4921" s="110">
        <f>IF('3C-Water transport'!AI$56="no"," ",ROUND(AB4921,4))</f>
        <v>0.878</v>
      </c>
      <c r="AD4921" s="110">
        <f>IF('3C-Water transport'!AI$57="no"," ",ROUND(AB4921,4))</f>
        <v>0.878</v>
      </c>
      <c r="AE4921" s="110">
        <f>IF('3C-Water transport'!AI$58="no"," ",ROUND(AB4921,4))</f>
        <v>0.878</v>
      </c>
    </row>
    <row r="4922" spans="5:31" x14ac:dyDescent="0.25">
      <c r="E4922" s="110">
        <f t="shared" si="285"/>
        <v>0.87900000000000067</v>
      </c>
      <c r="F4922" s="110">
        <f>IF('3A-Rail transport'!$AI$56="no"," ",ROUND(E4922,4))</f>
        <v>0.879</v>
      </c>
      <c r="G4922" s="110">
        <f>IF('3A-Rail transport'!$AI$57="no"," ",ROUND(E4922,4))</f>
        <v>0.879</v>
      </c>
      <c r="H4922" s="110"/>
      <c r="S4922" s="110">
        <f t="shared" si="286"/>
        <v>0.87900000000000067</v>
      </c>
      <c r="T4922" s="110">
        <f>IF('3B-Air transport'!AI$66="no"," ",ROUND(S4922,4))</f>
        <v>0.879</v>
      </c>
      <c r="U4922" s="110">
        <f>IF('3B-Air transport'!AI$67="no"," ",ROUND(S4922,4))</f>
        <v>0.879</v>
      </c>
      <c r="V4922" s="110">
        <f>IF('3B-Air transport'!AI$68="no"," ",ROUND(S4922,4))</f>
        <v>0.879</v>
      </c>
      <c r="W4922" s="110"/>
      <c r="AB4922" s="110">
        <f t="shared" si="287"/>
        <v>0.87900000000000067</v>
      </c>
      <c r="AC4922" s="110">
        <f>IF('3C-Water transport'!AI$56="no"," ",ROUND(AB4922,4))</f>
        <v>0.879</v>
      </c>
      <c r="AD4922" s="110">
        <f>IF('3C-Water transport'!AI$57="no"," ",ROUND(AB4922,4))</f>
        <v>0.879</v>
      </c>
      <c r="AE4922" s="110">
        <f>IF('3C-Water transport'!AI$58="no"," ",ROUND(AB4922,4))</f>
        <v>0.879</v>
      </c>
    </row>
    <row r="4923" spans="5:31" x14ac:dyDescent="0.25">
      <c r="E4923" s="110">
        <f t="shared" si="285"/>
        <v>0.88000000000000067</v>
      </c>
      <c r="F4923" s="110">
        <f>IF('3A-Rail transport'!$AI$56="no"," ",ROUND(E4923,4))</f>
        <v>0.88</v>
      </c>
      <c r="G4923" s="110">
        <f>IF('3A-Rail transport'!$AI$57="no"," ",ROUND(E4923,4))</f>
        <v>0.88</v>
      </c>
      <c r="H4923" s="110"/>
      <c r="S4923" s="110">
        <f t="shared" si="286"/>
        <v>0.88000000000000067</v>
      </c>
      <c r="T4923" s="110">
        <f>IF('3B-Air transport'!AI$66="no"," ",ROUND(S4923,4))</f>
        <v>0.88</v>
      </c>
      <c r="U4923" s="110">
        <f>IF('3B-Air transport'!AI$67="no"," ",ROUND(S4923,4))</f>
        <v>0.88</v>
      </c>
      <c r="V4923" s="110">
        <f>IF('3B-Air transport'!AI$68="no"," ",ROUND(S4923,4))</f>
        <v>0.88</v>
      </c>
      <c r="W4923" s="110"/>
      <c r="AB4923" s="110">
        <f t="shared" si="287"/>
        <v>0.88000000000000067</v>
      </c>
      <c r="AC4923" s="110">
        <f>IF('3C-Water transport'!AI$56="no"," ",ROUND(AB4923,4))</f>
        <v>0.88</v>
      </c>
      <c r="AD4923" s="110">
        <f>IF('3C-Water transport'!AI$57="no"," ",ROUND(AB4923,4))</f>
        <v>0.88</v>
      </c>
      <c r="AE4923" s="110">
        <f>IF('3C-Water transport'!AI$58="no"," ",ROUND(AB4923,4))</f>
        <v>0.88</v>
      </c>
    </row>
    <row r="4924" spans="5:31" x14ac:dyDescent="0.25">
      <c r="E4924" s="110">
        <f t="shared" si="285"/>
        <v>0.88100000000000067</v>
      </c>
      <c r="F4924" s="110">
        <f>IF('3A-Rail transport'!$AI$56="no"," ",ROUND(E4924,4))</f>
        <v>0.88100000000000001</v>
      </c>
      <c r="G4924" s="110">
        <f>IF('3A-Rail transport'!$AI$57="no"," ",ROUND(E4924,4))</f>
        <v>0.88100000000000001</v>
      </c>
      <c r="H4924" s="110"/>
      <c r="S4924" s="110">
        <f t="shared" si="286"/>
        <v>0.88100000000000067</v>
      </c>
      <c r="T4924" s="110">
        <f>IF('3B-Air transport'!AI$66="no"," ",ROUND(S4924,4))</f>
        <v>0.88100000000000001</v>
      </c>
      <c r="U4924" s="110">
        <f>IF('3B-Air transport'!AI$67="no"," ",ROUND(S4924,4))</f>
        <v>0.88100000000000001</v>
      </c>
      <c r="V4924" s="110">
        <f>IF('3B-Air transport'!AI$68="no"," ",ROUND(S4924,4))</f>
        <v>0.88100000000000001</v>
      </c>
      <c r="W4924" s="110"/>
      <c r="AB4924" s="110">
        <f t="shared" si="287"/>
        <v>0.88100000000000067</v>
      </c>
      <c r="AC4924" s="110">
        <f>IF('3C-Water transport'!AI$56="no"," ",ROUND(AB4924,4))</f>
        <v>0.88100000000000001</v>
      </c>
      <c r="AD4924" s="110">
        <f>IF('3C-Water transport'!AI$57="no"," ",ROUND(AB4924,4))</f>
        <v>0.88100000000000001</v>
      </c>
      <c r="AE4924" s="110">
        <f>IF('3C-Water transport'!AI$58="no"," ",ROUND(AB4924,4))</f>
        <v>0.88100000000000001</v>
      </c>
    </row>
    <row r="4925" spans="5:31" x14ac:dyDescent="0.25">
      <c r="E4925" s="110">
        <f t="shared" si="285"/>
        <v>0.88200000000000067</v>
      </c>
      <c r="F4925" s="110">
        <f>IF('3A-Rail transport'!$AI$56="no"," ",ROUND(E4925,4))</f>
        <v>0.88200000000000001</v>
      </c>
      <c r="G4925" s="110">
        <f>IF('3A-Rail transport'!$AI$57="no"," ",ROUND(E4925,4))</f>
        <v>0.88200000000000001</v>
      </c>
      <c r="H4925" s="110"/>
      <c r="S4925" s="110">
        <f t="shared" si="286"/>
        <v>0.88200000000000067</v>
      </c>
      <c r="T4925" s="110">
        <f>IF('3B-Air transport'!AI$66="no"," ",ROUND(S4925,4))</f>
        <v>0.88200000000000001</v>
      </c>
      <c r="U4925" s="110">
        <f>IF('3B-Air transport'!AI$67="no"," ",ROUND(S4925,4))</f>
        <v>0.88200000000000001</v>
      </c>
      <c r="V4925" s="110">
        <f>IF('3B-Air transport'!AI$68="no"," ",ROUND(S4925,4))</f>
        <v>0.88200000000000001</v>
      </c>
      <c r="W4925" s="110"/>
      <c r="AB4925" s="110">
        <f t="shared" si="287"/>
        <v>0.88200000000000067</v>
      </c>
      <c r="AC4925" s="110">
        <f>IF('3C-Water transport'!AI$56="no"," ",ROUND(AB4925,4))</f>
        <v>0.88200000000000001</v>
      </c>
      <c r="AD4925" s="110">
        <f>IF('3C-Water transport'!AI$57="no"," ",ROUND(AB4925,4))</f>
        <v>0.88200000000000001</v>
      </c>
      <c r="AE4925" s="110">
        <f>IF('3C-Water transport'!AI$58="no"," ",ROUND(AB4925,4))</f>
        <v>0.88200000000000001</v>
      </c>
    </row>
    <row r="4926" spans="5:31" x14ac:dyDescent="0.25">
      <c r="E4926" s="110">
        <f t="shared" si="285"/>
        <v>0.88300000000000067</v>
      </c>
      <c r="F4926" s="110">
        <f>IF('3A-Rail transport'!$AI$56="no"," ",ROUND(E4926,4))</f>
        <v>0.88300000000000001</v>
      </c>
      <c r="G4926" s="110">
        <f>IF('3A-Rail transport'!$AI$57="no"," ",ROUND(E4926,4))</f>
        <v>0.88300000000000001</v>
      </c>
      <c r="H4926" s="110"/>
      <c r="S4926" s="110">
        <f t="shared" si="286"/>
        <v>0.88300000000000067</v>
      </c>
      <c r="T4926" s="110">
        <f>IF('3B-Air transport'!AI$66="no"," ",ROUND(S4926,4))</f>
        <v>0.88300000000000001</v>
      </c>
      <c r="U4926" s="110">
        <f>IF('3B-Air transport'!AI$67="no"," ",ROUND(S4926,4))</f>
        <v>0.88300000000000001</v>
      </c>
      <c r="V4926" s="110">
        <f>IF('3B-Air transport'!AI$68="no"," ",ROUND(S4926,4))</f>
        <v>0.88300000000000001</v>
      </c>
      <c r="W4926" s="110"/>
      <c r="AB4926" s="110">
        <f t="shared" si="287"/>
        <v>0.88300000000000067</v>
      </c>
      <c r="AC4926" s="110">
        <f>IF('3C-Water transport'!AI$56="no"," ",ROUND(AB4926,4))</f>
        <v>0.88300000000000001</v>
      </c>
      <c r="AD4926" s="110">
        <f>IF('3C-Water transport'!AI$57="no"," ",ROUND(AB4926,4))</f>
        <v>0.88300000000000001</v>
      </c>
      <c r="AE4926" s="110">
        <f>IF('3C-Water transport'!AI$58="no"," ",ROUND(AB4926,4))</f>
        <v>0.88300000000000001</v>
      </c>
    </row>
    <row r="4927" spans="5:31" x14ac:dyDescent="0.25">
      <c r="E4927" s="110">
        <f t="shared" si="285"/>
        <v>0.88400000000000067</v>
      </c>
      <c r="F4927" s="110">
        <f>IF('3A-Rail transport'!$AI$56="no"," ",ROUND(E4927,4))</f>
        <v>0.88400000000000001</v>
      </c>
      <c r="G4927" s="110">
        <f>IF('3A-Rail transport'!$AI$57="no"," ",ROUND(E4927,4))</f>
        <v>0.88400000000000001</v>
      </c>
      <c r="H4927" s="110"/>
      <c r="S4927" s="110">
        <f t="shared" si="286"/>
        <v>0.88400000000000067</v>
      </c>
      <c r="T4927" s="110">
        <f>IF('3B-Air transport'!AI$66="no"," ",ROUND(S4927,4))</f>
        <v>0.88400000000000001</v>
      </c>
      <c r="U4927" s="110">
        <f>IF('3B-Air transport'!AI$67="no"," ",ROUND(S4927,4))</f>
        <v>0.88400000000000001</v>
      </c>
      <c r="V4927" s="110">
        <f>IF('3B-Air transport'!AI$68="no"," ",ROUND(S4927,4))</f>
        <v>0.88400000000000001</v>
      </c>
      <c r="W4927" s="110"/>
      <c r="AB4927" s="110">
        <f t="shared" si="287"/>
        <v>0.88400000000000067</v>
      </c>
      <c r="AC4927" s="110">
        <f>IF('3C-Water transport'!AI$56="no"," ",ROUND(AB4927,4))</f>
        <v>0.88400000000000001</v>
      </c>
      <c r="AD4927" s="110">
        <f>IF('3C-Water transport'!AI$57="no"," ",ROUND(AB4927,4))</f>
        <v>0.88400000000000001</v>
      </c>
      <c r="AE4927" s="110">
        <f>IF('3C-Water transport'!AI$58="no"," ",ROUND(AB4927,4))</f>
        <v>0.88400000000000001</v>
      </c>
    </row>
    <row r="4928" spans="5:31" x14ac:dyDescent="0.25">
      <c r="E4928" s="110">
        <f t="shared" si="285"/>
        <v>0.88500000000000068</v>
      </c>
      <c r="F4928" s="110">
        <f>IF('3A-Rail transport'!$AI$56="no"," ",ROUND(E4928,4))</f>
        <v>0.88500000000000001</v>
      </c>
      <c r="G4928" s="110">
        <f>IF('3A-Rail transport'!$AI$57="no"," ",ROUND(E4928,4))</f>
        <v>0.88500000000000001</v>
      </c>
      <c r="H4928" s="110"/>
      <c r="S4928" s="110">
        <f t="shared" si="286"/>
        <v>0.88500000000000068</v>
      </c>
      <c r="T4928" s="110">
        <f>IF('3B-Air transport'!AI$66="no"," ",ROUND(S4928,4))</f>
        <v>0.88500000000000001</v>
      </c>
      <c r="U4928" s="110">
        <f>IF('3B-Air transport'!AI$67="no"," ",ROUND(S4928,4))</f>
        <v>0.88500000000000001</v>
      </c>
      <c r="V4928" s="110">
        <f>IF('3B-Air transport'!AI$68="no"," ",ROUND(S4928,4))</f>
        <v>0.88500000000000001</v>
      </c>
      <c r="W4928" s="110"/>
      <c r="AB4928" s="110">
        <f t="shared" si="287"/>
        <v>0.88500000000000068</v>
      </c>
      <c r="AC4928" s="110">
        <f>IF('3C-Water transport'!AI$56="no"," ",ROUND(AB4928,4))</f>
        <v>0.88500000000000001</v>
      </c>
      <c r="AD4928" s="110">
        <f>IF('3C-Water transport'!AI$57="no"," ",ROUND(AB4928,4))</f>
        <v>0.88500000000000001</v>
      </c>
      <c r="AE4928" s="110">
        <f>IF('3C-Water transport'!AI$58="no"," ",ROUND(AB4928,4))</f>
        <v>0.88500000000000001</v>
      </c>
    </row>
    <row r="4929" spans="5:31" x14ac:dyDescent="0.25">
      <c r="E4929" s="110">
        <f t="shared" si="285"/>
        <v>0.88600000000000068</v>
      </c>
      <c r="F4929" s="110">
        <f>IF('3A-Rail transport'!$AI$56="no"," ",ROUND(E4929,4))</f>
        <v>0.88600000000000001</v>
      </c>
      <c r="G4929" s="110">
        <f>IF('3A-Rail transport'!$AI$57="no"," ",ROUND(E4929,4))</f>
        <v>0.88600000000000001</v>
      </c>
      <c r="H4929" s="110"/>
      <c r="S4929" s="110">
        <f t="shared" si="286"/>
        <v>0.88600000000000068</v>
      </c>
      <c r="T4929" s="110">
        <f>IF('3B-Air transport'!AI$66="no"," ",ROUND(S4929,4))</f>
        <v>0.88600000000000001</v>
      </c>
      <c r="U4929" s="110">
        <f>IF('3B-Air transport'!AI$67="no"," ",ROUND(S4929,4))</f>
        <v>0.88600000000000001</v>
      </c>
      <c r="V4929" s="110">
        <f>IF('3B-Air transport'!AI$68="no"," ",ROUND(S4929,4))</f>
        <v>0.88600000000000001</v>
      </c>
      <c r="W4929" s="110"/>
      <c r="AB4929" s="110">
        <f t="shared" si="287"/>
        <v>0.88600000000000068</v>
      </c>
      <c r="AC4929" s="110">
        <f>IF('3C-Water transport'!AI$56="no"," ",ROUND(AB4929,4))</f>
        <v>0.88600000000000001</v>
      </c>
      <c r="AD4929" s="110">
        <f>IF('3C-Water transport'!AI$57="no"," ",ROUND(AB4929,4))</f>
        <v>0.88600000000000001</v>
      </c>
      <c r="AE4929" s="110">
        <f>IF('3C-Water transport'!AI$58="no"," ",ROUND(AB4929,4))</f>
        <v>0.88600000000000001</v>
      </c>
    </row>
    <row r="4930" spans="5:31" x14ac:dyDescent="0.25">
      <c r="E4930" s="110">
        <f t="shared" si="285"/>
        <v>0.88700000000000068</v>
      </c>
      <c r="F4930" s="110">
        <f>IF('3A-Rail transport'!$AI$56="no"," ",ROUND(E4930,4))</f>
        <v>0.88700000000000001</v>
      </c>
      <c r="G4930" s="110">
        <f>IF('3A-Rail transport'!$AI$57="no"," ",ROUND(E4930,4))</f>
        <v>0.88700000000000001</v>
      </c>
      <c r="H4930" s="110"/>
      <c r="S4930" s="110">
        <f t="shared" si="286"/>
        <v>0.88700000000000068</v>
      </c>
      <c r="T4930" s="110">
        <f>IF('3B-Air transport'!AI$66="no"," ",ROUND(S4930,4))</f>
        <v>0.88700000000000001</v>
      </c>
      <c r="U4930" s="110">
        <f>IF('3B-Air transport'!AI$67="no"," ",ROUND(S4930,4))</f>
        <v>0.88700000000000001</v>
      </c>
      <c r="V4930" s="110">
        <f>IF('3B-Air transport'!AI$68="no"," ",ROUND(S4930,4))</f>
        <v>0.88700000000000001</v>
      </c>
      <c r="W4930" s="110"/>
      <c r="AB4930" s="110">
        <f t="shared" si="287"/>
        <v>0.88700000000000068</v>
      </c>
      <c r="AC4930" s="110">
        <f>IF('3C-Water transport'!AI$56="no"," ",ROUND(AB4930,4))</f>
        <v>0.88700000000000001</v>
      </c>
      <c r="AD4930" s="110">
        <f>IF('3C-Water transport'!AI$57="no"," ",ROUND(AB4930,4))</f>
        <v>0.88700000000000001</v>
      </c>
      <c r="AE4930" s="110">
        <f>IF('3C-Water transport'!AI$58="no"," ",ROUND(AB4930,4))</f>
        <v>0.88700000000000001</v>
      </c>
    </row>
    <row r="4931" spans="5:31" x14ac:dyDescent="0.25">
      <c r="E4931" s="110">
        <f t="shared" si="285"/>
        <v>0.88800000000000068</v>
      </c>
      <c r="F4931" s="110">
        <f>IF('3A-Rail transport'!$AI$56="no"," ",ROUND(E4931,4))</f>
        <v>0.88800000000000001</v>
      </c>
      <c r="G4931" s="110">
        <f>IF('3A-Rail transport'!$AI$57="no"," ",ROUND(E4931,4))</f>
        <v>0.88800000000000001</v>
      </c>
      <c r="H4931" s="110"/>
      <c r="S4931" s="110">
        <f t="shared" si="286"/>
        <v>0.88800000000000068</v>
      </c>
      <c r="T4931" s="110">
        <f>IF('3B-Air transport'!AI$66="no"," ",ROUND(S4931,4))</f>
        <v>0.88800000000000001</v>
      </c>
      <c r="U4931" s="110">
        <f>IF('3B-Air transport'!AI$67="no"," ",ROUND(S4931,4))</f>
        <v>0.88800000000000001</v>
      </c>
      <c r="V4931" s="110">
        <f>IF('3B-Air transport'!AI$68="no"," ",ROUND(S4931,4))</f>
        <v>0.88800000000000001</v>
      </c>
      <c r="W4931" s="110"/>
      <c r="AB4931" s="110">
        <f t="shared" si="287"/>
        <v>0.88800000000000068</v>
      </c>
      <c r="AC4931" s="110">
        <f>IF('3C-Water transport'!AI$56="no"," ",ROUND(AB4931,4))</f>
        <v>0.88800000000000001</v>
      </c>
      <c r="AD4931" s="110">
        <f>IF('3C-Water transport'!AI$57="no"," ",ROUND(AB4931,4))</f>
        <v>0.88800000000000001</v>
      </c>
      <c r="AE4931" s="110">
        <f>IF('3C-Water transport'!AI$58="no"," ",ROUND(AB4931,4))</f>
        <v>0.88800000000000001</v>
      </c>
    </row>
    <row r="4932" spans="5:31" x14ac:dyDescent="0.25">
      <c r="E4932" s="110">
        <f t="shared" si="285"/>
        <v>0.88900000000000068</v>
      </c>
      <c r="F4932" s="110">
        <f>IF('3A-Rail transport'!$AI$56="no"," ",ROUND(E4932,4))</f>
        <v>0.88900000000000001</v>
      </c>
      <c r="G4932" s="110">
        <f>IF('3A-Rail transport'!$AI$57="no"," ",ROUND(E4932,4))</f>
        <v>0.88900000000000001</v>
      </c>
      <c r="H4932" s="110"/>
      <c r="S4932" s="110">
        <f t="shared" si="286"/>
        <v>0.88900000000000068</v>
      </c>
      <c r="T4932" s="110">
        <f>IF('3B-Air transport'!AI$66="no"," ",ROUND(S4932,4))</f>
        <v>0.88900000000000001</v>
      </c>
      <c r="U4932" s="110">
        <f>IF('3B-Air transport'!AI$67="no"," ",ROUND(S4932,4))</f>
        <v>0.88900000000000001</v>
      </c>
      <c r="V4932" s="110">
        <f>IF('3B-Air transport'!AI$68="no"," ",ROUND(S4932,4))</f>
        <v>0.88900000000000001</v>
      </c>
      <c r="W4932" s="110"/>
      <c r="AB4932" s="110">
        <f t="shared" si="287"/>
        <v>0.88900000000000068</v>
      </c>
      <c r="AC4932" s="110">
        <f>IF('3C-Water transport'!AI$56="no"," ",ROUND(AB4932,4))</f>
        <v>0.88900000000000001</v>
      </c>
      <c r="AD4932" s="110">
        <f>IF('3C-Water transport'!AI$57="no"," ",ROUND(AB4932,4))</f>
        <v>0.88900000000000001</v>
      </c>
      <c r="AE4932" s="110">
        <f>IF('3C-Water transport'!AI$58="no"," ",ROUND(AB4932,4))</f>
        <v>0.88900000000000001</v>
      </c>
    </row>
    <row r="4933" spans="5:31" x14ac:dyDescent="0.25">
      <c r="E4933" s="110">
        <f t="shared" si="285"/>
        <v>0.89000000000000068</v>
      </c>
      <c r="F4933" s="110">
        <f>IF('3A-Rail transport'!$AI$56="no"," ",ROUND(E4933,4))</f>
        <v>0.89</v>
      </c>
      <c r="G4933" s="110">
        <f>IF('3A-Rail transport'!$AI$57="no"," ",ROUND(E4933,4))</f>
        <v>0.89</v>
      </c>
      <c r="H4933" s="110"/>
      <c r="S4933" s="110">
        <f t="shared" si="286"/>
        <v>0.89000000000000068</v>
      </c>
      <c r="T4933" s="110">
        <f>IF('3B-Air transport'!AI$66="no"," ",ROUND(S4933,4))</f>
        <v>0.89</v>
      </c>
      <c r="U4933" s="110">
        <f>IF('3B-Air transport'!AI$67="no"," ",ROUND(S4933,4))</f>
        <v>0.89</v>
      </c>
      <c r="V4933" s="110">
        <f>IF('3B-Air transport'!AI$68="no"," ",ROUND(S4933,4))</f>
        <v>0.89</v>
      </c>
      <c r="W4933" s="110"/>
      <c r="AB4933" s="110">
        <f t="shared" si="287"/>
        <v>0.89000000000000068</v>
      </c>
      <c r="AC4933" s="110">
        <f>IF('3C-Water transport'!AI$56="no"," ",ROUND(AB4933,4))</f>
        <v>0.89</v>
      </c>
      <c r="AD4933" s="110">
        <f>IF('3C-Water transport'!AI$57="no"," ",ROUND(AB4933,4))</f>
        <v>0.89</v>
      </c>
      <c r="AE4933" s="110">
        <f>IF('3C-Water transport'!AI$58="no"," ",ROUND(AB4933,4))</f>
        <v>0.89</v>
      </c>
    </row>
    <row r="4934" spans="5:31" x14ac:dyDescent="0.25">
      <c r="E4934" s="110">
        <f t="shared" si="285"/>
        <v>0.89100000000000068</v>
      </c>
      <c r="F4934" s="110">
        <f>IF('3A-Rail transport'!$AI$56="no"," ",ROUND(E4934,4))</f>
        <v>0.89100000000000001</v>
      </c>
      <c r="G4934" s="110">
        <f>IF('3A-Rail transport'!$AI$57="no"," ",ROUND(E4934,4))</f>
        <v>0.89100000000000001</v>
      </c>
      <c r="H4934" s="110"/>
      <c r="S4934" s="110">
        <f t="shared" si="286"/>
        <v>0.89100000000000068</v>
      </c>
      <c r="T4934" s="110">
        <f>IF('3B-Air transport'!AI$66="no"," ",ROUND(S4934,4))</f>
        <v>0.89100000000000001</v>
      </c>
      <c r="U4934" s="110">
        <f>IF('3B-Air transport'!AI$67="no"," ",ROUND(S4934,4))</f>
        <v>0.89100000000000001</v>
      </c>
      <c r="V4934" s="110">
        <f>IF('3B-Air transport'!AI$68="no"," ",ROUND(S4934,4))</f>
        <v>0.89100000000000001</v>
      </c>
      <c r="W4934" s="110"/>
      <c r="AB4934" s="110">
        <f t="shared" si="287"/>
        <v>0.89100000000000068</v>
      </c>
      <c r="AC4934" s="110">
        <f>IF('3C-Water transport'!AI$56="no"," ",ROUND(AB4934,4))</f>
        <v>0.89100000000000001</v>
      </c>
      <c r="AD4934" s="110">
        <f>IF('3C-Water transport'!AI$57="no"," ",ROUND(AB4934,4))</f>
        <v>0.89100000000000001</v>
      </c>
      <c r="AE4934" s="110">
        <f>IF('3C-Water transport'!AI$58="no"," ",ROUND(AB4934,4))</f>
        <v>0.89100000000000001</v>
      </c>
    </row>
    <row r="4935" spans="5:31" x14ac:dyDescent="0.25">
      <c r="E4935" s="110">
        <f t="shared" si="285"/>
        <v>0.89200000000000068</v>
      </c>
      <c r="F4935" s="110">
        <f>IF('3A-Rail transport'!$AI$56="no"," ",ROUND(E4935,4))</f>
        <v>0.89200000000000002</v>
      </c>
      <c r="G4935" s="110">
        <f>IF('3A-Rail transport'!$AI$57="no"," ",ROUND(E4935,4))</f>
        <v>0.89200000000000002</v>
      </c>
      <c r="H4935" s="110"/>
      <c r="S4935" s="110">
        <f t="shared" si="286"/>
        <v>0.89200000000000068</v>
      </c>
      <c r="T4935" s="110">
        <f>IF('3B-Air transport'!AI$66="no"," ",ROUND(S4935,4))</f>
        <v>0.89200000000000002</v>
      </c>
      <c r="U4935" s="110">
        <f>IF('3B-Air transport'!AI$67="no"," ",ROUND(S4935,4))</f>
        <v>0.89200000000000002</v>
      </c>
      <c r="V4935" s="110">
        <f>IF('3B-Air transport'!AI$68="no"," ",ROUND(S4935,4))</f>
        <v>0.89200000000000002</v>
      </c>
      <c r="W4935" s="110"/>
      <c r="AB4935" s="110">
        <f t="shared" si="287"/>
        <v>0.89200000000000068</v>
      </c>
      <c r="AC4935" s="110">
        <f>IF('3C-Water transport'!AI$56="no"," ",ROUND(AB4935,4))</f>
        <v>0.89200000000000002</v>
      </c>
      <c r="AD4935" s="110">
        <f>IF('3C-Water transport'!AI$57="no"," ",ROUND(AB4935,4))</f>
        <v>0.89200000000000002</v>
      </c>
      <c r="AE4935" s="110">
        <f>IF('3C-Water transport'!AI$58="no"," ",ROUND(AB4935,4))</f>
        <v>0.89200000000000002</v>
      </c>
    </row>
    <row r="4936" spans="5:31" x14ac:dyDescent="0.25">
      <c r="E4936" s="110">
        <f t="shared" si="285"/>
        <v>0.89300000000000068</v>
      </c>
      <c r="F4936" s="110">
        <f>IF('3A-Rail transport'!$AI$56="no"," ",ROUND(E4936,4))</f>
        <v>0.89300000000000002</v>
      </c>
      <c r="G4936" s="110">
        <f>IF('3A-Rail transport'!$AI$57="no"," ",ROUND(E4936,4))</f>
        <v>0.89300000000000002</v>
      </c>
      <c r="H4936" s="110"/>
      <c r="S4936" s="110">
        <f t="shared" si="286"/>
        <v>0.89300000000000068</v>
      </c>
      <c r="T4936" s="110">
        <f>IF('3B-Air transport'!AI$66="no"," ",ROUND(S4936,4))</f>
        <v>0.89300000000000002</v>
      </c>
      <c r="U4936" s="110">
        <f>IF('3B-Air transport'!AI$67="no"," ",ROUND(S4936,4))</f>
        <v>0.89300000000000002</v>
      </c>
      <c r="V4936" s="110">
        <f>IF('3B-Air transport'!AI$68="no"," ",ROUND(S4936,4))</f>
        <v>0.89300000000000002</v>
      </c>
      <c r="W4936" s="110"/>
      <c r="AB4936" s="110">
        <f t="shared" si="287"/>
        <v>0.89300000000000068</v>
      </c>
      <c r="AC4936" s="110">
        <f>IF('3C-Water transport'!AI$56="no"," ",ROUND(AB4936,4))</f>
        <v>0.89300000000000002</v>
      </c>
      <c r="AD4936" s="110">
        <f>IF('3C-Water transport'!AI$57="no"," ",ROUND(AB4936,4))</f>
        <v>0.89300000000000002</v>
      </c>
      <c r="AE4936" s="110">
        <f>IF('3C-Water transport'!AI$58="no"," ",ROUND(AB4936,4))</f>
        <v>0.89300000000000002</v>
      </c>
    </row>
    <row r="4937" spans="5:31" x14ac:dyDescent="0.25">
      <c r="E4937" s="110">
        <f t="shared" si="285"/>
        <v>0.89400000000000068</v>
      </c>
      <c r="F4937" s="110">
        <f>IF('3A-Rail transport'!$AI$56="no"," ",ROUND(E4937,4))</f>
        <v>0.89400000000000002</v>
      </c>
      <c r="G4937" s="110">
        <f>IF('3A-Rail transport'!$AI$57="no"," ",ROUND(E4937,4))</f>
        <v>0.89400000000000002</v>
      </c>
      <c r="H4937" s="110"/>
      <c r="S4937" s="110">
        <f t="shared" si="286"/>
        <v>0.89400000000000068</v>
      </c>
      <c r="T4937" s="110">
        <f>IF('3B-Air transport'!AI$66="no"," ",ROUND(S4937,4))</f>
        <v>0.89400000000000002</v>
      </c>
      <c r="U4937" s="110">
        <f>IF('3B-Air transport'!AI$67="no"," ",ROUND(S4937,4))</f>
        <v>0.89400000000000002</v>
      </c>
      <c r="V4937" s="110">
        <f>IF('3B-Air transport'!AI$68="no"," ",ROUND(S4937,4))</f>
        <v>0.89400000000000002</v>
      </c>
      <c r="W4937" s="110"/>
      <c r="AB4937" s="110">
        <f t="shared" si="287"/>
        <v>0.89400000000000068</v>
      </c>
      <c r="AC4937" s="110">
        <f>IF('3C-Water transport'!AI$56="no"," ",ROUND(AB4937,4))</f>
        <v>0.89400000000000002</v>
      </c>
      <c r="AD4937" s="110">
        <f>IF('3C-Water transport'!AI$57="no"," ",ROUND(AB4937,4))</f>
        <v>0.89400000000000002</v>
      </c>
      <c r="AE4937" s="110">
        <f>IF('3C-Water transport'!AI$58="no"," ",ROUND(AB4937,4))</f>
        <v>0.89400000000000002</v>
      </c>
    </row>
    <row r="4938" spans="5:31" x14ac:dyDescent="0.25">
      <c r="E4938" s="110">
        <f t="shared" si="285"/>
        <v>0.89500000000000068</v>
      </c>
      <c r="F4938" s="110">
        <f>IF('3A-Rail transport'!$AI$56="no"," ",ROUND(E4938,4))</f>
        <v>0.89500000000000002</v>
      </c>
      <c r="G4938" s="110">
        <f>IF('3A-Rail transport'!$AI$57="no"," ",ROUND(E4938,4))</f>
        <v>0.89500000000000002</v>
      </c>
      <c r="H4938" s="110"/>
      <c r="S4938" s="110">
        <f t="shared" si="286"/>
        <v>0.89500000000000068</v>
      </c>
      <c r="T4938" s="110">
        <f>IF('3B-Air transport'!AI$66="no"," ",ROUND(S4938,4))</f>
        <v>0.89500000000000002</v>
      </c>
      <c r="U4938" s="110">
        <f>IF('3B-Air transport'!AI$67="no"," ",ROUND(S4938,4))</f>
        <v>0.89500000000000002</v>
      </c>
      <c r="V4938" s="110">
        <f>IF('3B-Air transport'!AI$68="no"," ",ROUND(S4938,4))</f>
        <v>0.89500000000000002</v>
      </c>
      <c r="W4938" s="110"/>
      <c r="AB4938" s="110">
        <f t="shared" si="287"/>
        <v>0.89500000000000068</v>
      </c>
      <c r="AC4938" s="110">
        <f>IF('3C-Water transport'!AI$56="no"," ",ROUND(AB4938,4))</f>
        <v>0.89500000000000002</v>
      </c>
      <c r="AD4938" s="110">
        <f>IF('3C-Water transport'!AI$57="no"," ",ROUND(AB4938,4))</f>
        <v>0.89500000000000002</v>
      </c>
      <c r="AE4938" s="110">
        <f>IF('3C-Water transport'!AI$58="no"," ",ROUND(AB4938,4))</f>
        <v>0.89500000000000002</v>
      </c>
    </row>
    <row r="4939" spans="5:31" x14ac:dyDescent="0.25">
      <c r="E4939" s="110">
        <f t="shared" si="285"/>
        <v>0.89600000000000068</v>
      </c>
      <c r="F4939" s="110">
        <f>IF('3A-Rail transport'!$AI$56="no"," ",ROUND(E4939,4))</f>
        <v>0.89600000000000002</v>
      </c>
      <c r="G4939" s="110">
        <f>IF('3A-Rail transport'!$AI$57="no"," ",ROUND(E4939,4))</f>
        <v>0.89600000000000002</v>
      </c>
      <c r="H4939" s="110"/>
      <c r="S4939" s="110">
        <f t="shared" si="286"/>
        <v>0.89600000000000068</v>
      </c>
      <c r="T4939" s="110">
        <f>IF('3B-Air transport'!AI$66="no"," ",ROUND(S4939,4))</f>
        <v>0.89600000000000002</v>
      </c>
      <c r="U4939" s="110">
        <f>IF('3B-Air transport'!AI$67="no"," ",ROUND(S4939,4))</f>
        <v>0.89600000000000002</v>
      </c>
      <c r="V4939" s="110">
        <f>IF('3B-Air transport'!AI$68="no"," ",ROUND(S4939,4))</f>
        <v>0.89600000000000002</v>
      </c>
      <c r="W4939" s="110"/>
      <c r="AB4939" s="110">
        <f t="shared" si="287"/>
        <v>0.89600000000000068</v>
      </c>
      <c r="AC4939" s="110">
        <f>IF('3C-Water transport'!AI$56="no"," ",ROUND(AB4939,4))</f>
        <v>0.89600000000000002</v>
      </c>
      <c r="AD4939" s="110">
        <f>IF('3C-Water transport'!AI$57="no"," ",ROUND(AB4939,4))</f>
        <v>0.89600000000000002</v>
      </c>
      <c r="AE4939" s="110">
        <f>IF('3C-Water transport'!AI$58="no"," ",ROUND(AB4939,4))</f>
        <v>0.89600000000000002</v>
      </c>
    </row>
    <row r="4940" spans="5:31" x14ac:dyDescent="0.25">
      <c r="E4940" s="110">
        <f t="shared" ref="E4940:E5003" si="288">E4939+0.001</f>
        <v>0.89700000000000069</v>
      </c>
      <c r="F4940" s="110">
        <f>IF('3A-Rail transport'!$AI$56="no"," ",ROUND(E4940,4))</f>
        <v>0.89700000000000002</v>
      </c>
      <c r="G4940" s="110">
        <f>IF('3A-Rail transport'!$AI$57="no"," ",ROUND(E4940,4))</f>
        <v>0.89700000000000002</v>
      </c>
      <c r="H4940" s="110"/>
      <c r="S4940" s="110">
        <f t="shared" ref="S4940:S5003" si="289">S4939+0.001</f>
        <v>0.89700000000000069</v>
      </c>
      <c r="T4940" s="110">
        <f>IF('3B-Air transport'!AI$66="no"," ",ROUND(S4940,4))</f>
        <v>0.89700000000000002</v>
      </c>
      <c r="U4940" s="110">
        <f>IF('3B-Air transport'!AI$67="no"," ",ROUND(S4940,4))</f>
        <v>0.89700000000000002</v>
      </c>
      <c r="V4940" s="110">
        <f>IF('3B-Air transport'!AI$68="no"," ",ROUND(S4940,4))</f>
        <v>0.89700000000000002</v>
      </c>
      <c r="W4940" s="110"/>
      <c r="AB4940" s="110">
        <f t="shared" ref="AB4940:AB5003" si="290">AB4939+0.001</f>
        <v>0.89700000000000069</v>
      </c>
      <c r="AC4940" s="110">
        <f>IF('3C-Water transport'!AI$56="no"," ",ROUND(AB4940,4))</f>
        <v>0.89700000000000002</v>
      </c>
      <c r="AD4940" s="110">
        <f>IF('3C-Water transport'!AI$57="no"," ",ROUND(AB4940,4))</f>
        <v>0.89700000000000002</v>
      </c>
      <c r="AE4940" s="110">
        <f>IF('3C-Water transport'!AI$58="no"," ",ROUND(AB4940,4))</f>
        <v>0.89700000000000002</v>
      </c>
    </row>
    <row r="4941" spans="5:31" x14ac:dyDescent="0.25">
      <c r="E4941" s="110">
        <f t="shared" si="288"/>
        <v>0.89800000000000069</v>
      </c>
      <c r="F4941" s="110">
        <f>IF('3A-Rail transport'!$AI$56="no"," ",ROUND(E4941,4))</f>
        <v>0.89800000000000002</v>
      </c>
      <c r="G4941" s="110">
        <f>IF('3A-Rail transport'!$AI$57="no"," ",ROUND(E4941,4))</f>
        <v>0.89800000000000002</v>
      </c>
      <c r="H4941" s="110"/>
      <c r="S4941" s="110">
        <f t="shared" si="289"/>
        <v>0.89800000000000069</v>
      </c>
      <c r="T4941" s="110">
        <f>IF('3B-Air transport'!AI$66="no"," ",ROUND(S4941,4))</f>
        <v>0.89800000000000002</v>
      </c>
      <c r="U4941" s="110">
        <f>IF('3B-Air transport'!AI$67="no"," ",ROUND(S4941,4))</f>
        <v>0.89800000000000002</v>
      </c>
      <c r="V4941" s="110">
        <f>IF('3B-Air transport'!AI$68="no"," ",ROUND(S4941,4))</f>
        <v>0.89800000000000002</v>
      </c>
      <c r="W4941" s="110"/>
      <c r="AB4941" s="110">
        <f t="shared" si="290"/>
        <v>0.89800000000000069</v>
      </c>
      <c r="AC4941" s="110">
        <f>IF('3C-Water transport'!AI$56="no"," ",ROUND(AB4941,4))</f>
        <v>0.89800000000000002</v>
      </c>
      <c r="AD4941" s="110">
        <f>IF('3C-Water transport'!AI$57="no"," ",ROUND(AB4941,4))</f>
        <v>0.89800000000000002</v>
      </c>
      <c r="AE4941" s="110">
        <f>IF('3C-Water transport'!AI$58="no"," ",ROUND(AB4941,4))</f>
        <v>0.89800000000000002</v>
      </c>
    </row>
    <row r="4942" spans="5:31" x14ac:dyDescent="0.25">
      <c r="E4942" s="110">
        <f t="shared" si="288"/>
        <v>0.89900000000000069</v>
      </c>
      <c r="F4942" s="110">
        <f>IF('3A-Rail transport'!$AI$56="no"," ",ROUND(E4942,4))</f>
        <v>0.89900000000000002</v>
      </c>
      <c r="G4942" s="110">
        <f>IF('3A-Rail transport'!$AI$57="no"," ",ROUND(E4942,4))</f>
        <v>0.89900000000000002</v>
      </c>
      <c r="H4942" s="110"/>
      <c r="S4942" s="110">
        <f t="shared" si="289"/>
        <v>0.89900000000000069</v>
      </c>
      <c r="T4942" s="110">
        <f>IF('3B-Air transport'!AI$66="no"," ",ROUND(S4942,4))</f>
        <v>0.89900000000000002</v>
      </c>
      <c r="U4942" s="110">
        <f>IF('3B-Air transport'!AI$67="no"," ",ROUND(S4942,4))</f>
        <v>0.89900000000000002</v>
      </c>
      <c r="V4942" s="110">
        <f>IF('3B-Air transport'!AI$68="no"," ",ROUND(S4942,4))</f>
        <v>0.89900000000000002</v>
      </c>
      <c r="W4942" s="110"/>
      <c r="AB4942" s="110">
        <f t="shared" si="290"/>
        <v>0.89900000000000069</v>
      </c>
      <c r="AC4942" s="110">
        <f>IF('3C-Water transport'!AI$56="no"," ",ROUND(AB4942,4))</f>
        <v>0.89900000000000002</v>
      </c>
      <c r="AD4942" s="110">
        <f>IF('3C-Water transport'!AI$57="no"," ",ROUND(AB4942,4))</f>
        <v>0.89900000000000002</v>
      </c>
      <c r="AE4942" s="110">
        <f>IF('3C-Water transport'!AI$58="no"," ",ROUND(AB4942,4))</f>
        <v>0.89900000000000002</v>
      </c>
    </row>
    <row r="4943" spans="5:31" x14ac:dyDescent="0.25">
      <c r="E4943" s="110">
        <f t="shared" si="288"/>
        <v>0.90000000000000069</v>
      </c>
      <c r="F4943" s="110">
        <f>IF('3A-Rail transport'!$AI$56="no"," ",ROUND(E4943,4))</f>
        <v>0.9</v>
      </c>
      <c r="G4943" s="110">
        <f>IF('3A-Rail transport'!$AI$57="no"," ",ROUND(E4943,4))</f>
        <v>0.9</v>
      </c>
      <c r="H4943" s="110"/>
      <c r="S4943" s="110">
        <f t="shared" si="289"/>
        <v>0.90000000000000069</v>
      </c>
      <c r="T4943" s="110">
        <f>IF('3B-Air transport'!AI$66="no"," ",ROUND(S4943,4))</f>
        <v>0.9</v>
      </c>
      <c r="U4943" s="110">
        <f>IF('3B-Air transport'!AI$67="no"," ",ROUND(S4943,4))</f>
        <v>0.9</v>
      </c>
      <c r="V4943" s="110">
        <f>IF('3B-Air transport'!AI$68="no"," ",ROUND(S4943,4))</f>
        <v>0.9</v>
      </c>
      <c r="W4943" s="110"/>
      <c r="AB4943" s="110">
        <f t="shared" si="290"/>
        <v>0.90000000000000069</v>
      </c>
      <c r="AC4943" s="110">
        <f>IF('3C-Water transport'!AI$56="no"," ",ROUND(AB4943,4))</f>
        <v>0.9</v>
      </c>
      <c r="AD4943" s="110">
        <f>IF('3C-Water transport'!AI$57="no"," ",ROUND(AB4943,4))</f>
        <v>0.9</v>
      </c>
      <c r="AE4943" s="110">
        <f>IF('3C-Water transport'!AI$58="no"," ",ROUND(AB4943,4))</f>
        <v>0.9</v>
      </c>
    </row>
    <row r="4944" spans="5:31" x14ac:dyDescent="0.25">
      <c r="E4944" s="110">
        <f t="shared" si="288"/>
        <v>0.90100000000000069</v>
      </c>
      <c r="F4944" s="110">
        <f>IF('3A-Rail transport'!$AI$56="no"," ",ROUND(E4944,4))</f>
        <v>0.90100000000000002</v>
      </c>
      <c r="G4944" s="110">
        <f>IF('3A-Rail transport'!$AI$57="no"," ",ROUND(E4944,4))</f>
        <v>0.90100000000000002</v>
      </c>
      <c r="H4944" s="110"/>
      <c r="S4944" s="110">
        <f t="shared" si="289"/>
        <v>0.90100000000000069</v>
      </c>
      <c r="T4944" s="110">
        <f>IF('3B-Air transport'!AI$66="no"," ",ROUND(S4944,4))</f>
        <v>0.90100000000000002</v>
      </c>
      <c r="U4944" s="110">
        <f>IF('3B-Air transport'!AI$67="no"," ",ROUND(S4944,4))</f>
        <v>0.90100000000000002</v>
      </c>
      <c r="V4944" s="110">
        <f>IF('3B-Air transport'!AI$68="no"," ",ROUND(S4944,4))</f>
        <v>0.90100000000000002</v>
      </c>
      <c r="W4944" s="110"/>
      <c r="AB4944" s="110">
        <f t="shared" si="290"/>
        <v>0.90100000000000069</v>
      </c>
      <c r="AC4944" s="110">
        <f>IF('3C-Water transport'!AI$56="no"," ",ROUND(AB4944,4))</f>
        <v>0.90100000000000002</v>
      </c>
      <c r="AD4944" s="110">
        <f>IF('3C-Water transport'!AI$57="no"," ",ROUND(AB4944,4))</f>
        <v>0.90100000000000002</v>
      </c>
      <c r="AE4944" s="110">
        <f>IF('3C-Water transport'!AI$58="no"," ",ROUND(AB4944,4))</f>
        <v>0.90100000000000002</v>
      </c>
    </row>
    <row r="4945" spans="5:31" x14ac:dyDescent="0.25">
      <c r="E4945" s="110">
        <f t="shared" si="288"/>
        <v>0.90200000000000069</v>
      </c>
      <c r="F4945" s="110">
        <f>IF('3A-Rail transport'!$AI$56="no"," ",ROUND(E4945,4))</f>
        <v>0.90200000000000002</v>
      </c>
      <c r="G4945" s="110">
        <f>IF('3A-Rail transport'!$AI$57="no"," ",ROUND(E4945,4))</f>
        <v>0.90200000000000002</v>
      </c>
      <c r="H4945" s="110"/>
      <c r="S4945" s="110">
        <f t="shared" si="289"/>
        <v>0.90200000000000069</v>
      </c>
      <c r="T4945" s="110">
        <f>IF('3B-Air transport'!AI$66="no"," ",ROUND(S4945,4))</f>
        <v>0.90200000000000002</v>
      </c>
      <c r="U4945" s="110">
        <f>IF('3B-Air transport'!AI$67="no"," ",ROUND(S4945,4))</f>
        <v>0.90200000000000002</v>
      </c>
      <c r="V4945" s="110">
        <f>IF('3B-Air transport'!AI$68="no"," ",ROUND(S4945,4))</f>
        <v>0.90200000000000002</v>
      </c>
      <c r="W4945" s="110"/>
      <c r="AB4945" s="110">
        <f t="shared" si="290"/>
        <v>0.90200000000000069</v>
      </c>
      <c r="AC4945" s="110">
        <f>IF('3C-Water transport'!AI$56="no"," ",ROUND(AB4945,4))</f>
        <v>0.90200000000000002</v>
      </c>
      <c r="AD4945" s="110">
        <f>IF('3C-Water transport'!AI$57="no"," ",ROUND(AB4945,4))</f>
        <v>0.90200000000000002</v>
      </c>
      <c r="AE4945" s="110">
        <f>IF('3C-Water transport'!AI$58="no"," ",ROUND(AB4945,4))</f>
        <v>0.90200000000000002</v>
      </c>
    </row>
    <row r="4946" spans="5:31" x14ac:dyDescent="0.25">
      <c r="E4946" s="110">
        <f t="shared" si="288"/>
        <v>0.90300000000000069</v>
      </c>
      <c r="F4946" s="110">
        <f>IF('3A-Rail transport'!$AI$56="no"," ",ROUND(E4946,4))</f>
        <v>0.90300000000000002</v>
      </c>
      <c r="G4946" s="110">
        <f>IF('3A-Rail transport'!$AI$57="no"," ",ROUND(E4946,4))</f>
        <v>0.90300000000000002</v>
      </c>
      <c r="H4946" s="110"/>
      <c r="S4946" s="110">
        <f t="shared" si="289"/>
        <v>0.90300000000000069</v>
      </c>
      <c r="T4946" s="110">
        <f>IF('3B-Air transport'!AI$66="no"," ",ROUND(S4946,4))</f>
        <v>0.90300000000000002</v>
      </c>
      <c r="U4946" s="110">
        <f>IF('3B-Air transport'!AI$67="no"," ",ROUND(S4946,4))</f>
        <v>0.90300000000000002</v>
      </c>
      <c r="V4946" s="110">
        <f>IF('3B-Air transport'!AI$68="no"," ",ROUND(S4946,4))</f>
        <v>0.90300000000000002</v>
      </c>
      <c r="W4946" s="110"/>
      <c r="AB4946" s="110">
        <f t="shared" si="290"/>
        <v>0.90300000000000069</v>
      </c>
      <c r="AC4946" s="110">
        <f>IF('3C-Water transport'!AI$56="no"," ",ROUND(AB4946,4))</f>
        <v>0.90300000000000002</v>
      </c>
      <c r="AD4946" s="110">
        <f>IF('3C-Water transport'!AI$57="no"," ",ROUND(AB4946,4))</f>
        <v>0.90300000000000002</v>
      </c>
      <c r="AE4946" s="110">
        <f>IF('3C-Water transport'!AI$58="no"," ",ROUND(AB4946,4))</f>
        <v>0.90300000000000002</v>
      </c>
    </row>
    <row r="4947" spans="5:31" x14ac:dyDescent="0.25">
      <c r="E4947" s="110">
        <f t="shared" si="288"/>
        <v>0.90400000000000069</v>
      </c>
      <c r="F4947" s="110">
        <f>IF('3A-Rail transport'!$AI$56="no"," ",ROUND(E4947,4))</f>
        <v>0.90400000000000003</v>
      </c>
      <c r="G4947" s="110">
        <f>IF('3A-Rail transport'!$AI$57="no"," ",ROUND(E4947,4))</f>
        <v>0.90400000000000003</v>
      </c>
      <c r="H4947" s="110"/>
      <c r="S4947" s="110">
        <f t="shared" si="289"/>
        <v>0.90400000000000069</v>
      </c>
      <c r="T4947" s="110">
        <f>IF('3B-Air transport'!AI$66="no"," ",ROUND(S4947,4))</f>
        <v>0.90400000000000003</v>
      </c>
      <c r="U4947" s="110">
        <f>IF('3B-Air transport'!AI$67="no"," ",ROUND(S4947,4))</f>
        <v>0.90400000000000003</v>
      </c>
      <c r="V4947" s="110">
        <f>IF('3B-Air transport'!AI$68="no"," ",ROUND(S4947,4))</f>
        <v>0.90400000000000003</v>
      </c>
      <c r="W4947" s="110"/>
      <c r="AB4947" s="110">
        <f t="shared" si="290"/>
        <v>0.90400000000000069</v>
      </c>
      <c r="AC4947" s="110">
        <f>IF('3C-Water transport'!AI$56="no"," ",ROUND(AB4947,4))</f>
        <v>0.90400000000000003</v>
      </c>
      <c r="AD4947" s="110">
        <f>IF('3C-Water transport'!AI$57="no"," ",ROUND(AB4947,4))</f>
        <v>0.90400000000000003</v>
      </c>
      <c r="AE4947" s="110">
        <f>IF('3C-Water transport'!AI$58="no"," ",ROUND(AB4947,4))</f>
        <v>0.90400000000000003</v>
      </c>
    </row>
    <row r="4948" spans="5:31" x14ac:dyDescent="0.25">
      <c r="E4948" s="110">
        <f t="shared" si="288"/>
        <v>0.90500000000000069</v>
      </c>
      <c r="F4948" s="110">
        <f>IF('3A-Rail transport'!$AI$56="no"," ",ROUND(E4948,4))</f>
        <v>0.90500000000000003</v>
      </c>
      <c r="G4948" s="110">
        <f>IF('3A-Rail transport'!$AI$57="no"," ",ROUND(E4948,4))</f>
        <v>0.90500000000000003</v>
      </c>
      <c r="H4948" s="110"/>
      <c r="S4948" s="110">
        <f t="shared" si="289"/>
        <v>0.90500000000000069</v>
      </c>
      <c r="T4948" s="110">
        <f>IF('3B-Air transport'!AI$66="no"," ",ROUND(S4948,4))</f>
        <v>0.90500000000000003</v>
      </c>
      <c r="U4948" s="110">
        <f>IF('3B-Air transport'!AI$67="no"," ",ROUND(S4948,4))</f>
        <v>0.90500000000000003</v>
      </c>
      <c r="V4948" s="110">
        <f>IF('3B-Air transport'!AI$68="no"," ",ROUND(S4948,4))</f>
        <v>0.90500000000000003</v>
      </c>
      <c r="W4948" s="110"/>
      <c r="AB4948" s="110">
        <f t="shared" si="290"/>
        <v>0.90500000000000069</v>
      </c>
      <c r="AC4948" s="110">
        <f>IF('3C-Water transport'!AI$56="no"," ",ROUND(AB4948,4))</f>
        <v>0.90500000000000003</v>
      </c>
      <c r="AD4948" s="110">
        <f>IF('3C-Water transport'!AI$57="no"," ",ROUND(AB4948,4))</f>
        <v>0.90500000000000003</v>
      </c>
      <c r="AE4948" s="110">
        <f>IF('3C-Water transport'!AI$58="no"," ",ROUND(AB4948,4))</f>
        <v>0.90500000000000003</v>
      </c>
    </row>
    <row r="4949" spans="5:31" x14ac:dyDescent="0.25">
      <c r="E4949" s="110">
        <f t="shared" si="288"/>
        <v>0.90600000000000069</v>
      </c>
      <c r="F4949" s="110">
        <f>IF('3A-Rail transport'!$AI$56="no"," ",ROUND(E4949,4))</f>
        <v>0.90600000000000003</v>
      </c>
      <c r="G4949" s="110">
        <f>IF('3A-Rail transport'!$AI$57="no"," ",ROUND(E4949,4))</f>
        <v>0.90600000000000003</v>
      </c>
      <c r="H4949" s="110"/>
      <c r="S4949" s="110">
        <f t="shared" si="289"/>
        <v>0.90600000000000069</v>
      </c>
      <c r="T4949" s="110">
        <f>IF('3B-Air transport'!AI$66="no"," ",ROUND(S4949,4))</f>
        <v>0.90600000000000003</v>
      </c>
      <c r="U4949" s="110">
        <f>IF('3B-Air transport'!AI$67="no"," ",ROUND(S4949,4))</f>
        <v>0.90600000000000003</v>
      </c>
      <c r="V4949" s="110">
        <f>IF('3B-Air transport'!AI$68="no"," ",ROUND(S4949,4))</f>
        <v>0.90600000000000003</v>
      </c>
      <c r="W4949" s="110"/>
      <c r="AB4949" s="110">
        <f t="shared" si="290"/>
        <v>0.90600000000000069</v>
      </c>
      <c r="AC4949" s="110">
        <f>IF('3C-Water transport'!AI$56="no"," ",ROUND(AB4949,4))</f>
        <v>0.90600000000000003</v>
      </c>
      <c r="AD4949" s="110">
        <f>IF('3C-Water transport'!AI$57="no"," ",ROUND(AB4949,4))</f>
        <v>0.90600000000000003</v>
      </c>
      <c r="AE4949" s="110">
        <f>IF('3C-Water transport'!AI$58="no"," ",ROUND(AB4949,4))</f>
        <v>0.90600000000000003</v>
      </c>
    </row>
    <row r="4950" spans="5:31" x14ac:dyDescent="0.25">
      <c r="E4950" s="110">
        <f t="shared" si="288"/>
        <v>0.90700000000000069</v>
      </c>
      <c r="F4950" s="110">
        <f>IF('3A-Rail transport'!$AI$56="no"," ",ROUND(E4950,4))</f>
        <v>0.90700000000000003</v>
      </c>
      <c r="G4950" s="110">
        <f>IF('3A-Rail transport'!$AI$57="no"," ",ROUND(E4950,4))</f>
        <v>0.90700000000000003</v>
      </c>
      <c r="H4950" s="110"/>
      <c r="S4950" s="110">
        <f t="shared" si="289"/>
        <v>0.90700000000000069</v>
      </c>
      <c r="T4950" s="110">
        <f>IF('3B-Air transport'!AI$66="no"," ",ROUND(S4950,4))</f>
        <v>0.90700000000000003</v>
      </c>
      <c r="U4950" s="110">
        <f>IF('3B-Air transport'!AI$67="no"," ",ROUND(S4950,4))</f>
        <v>0.90700000000000003</v>
      </c>
      <c r="V4950" s="110">
        <f>IF('3B-Air transport'!AI$68="no"," ",ROUND(S4950,4))</f>
        <v>0.90700000000000003</v>
      </c>
      <c r="W4950" s="110"/>
      <c r="AB4950" s="110">
        <f t="shared" si="290"/>
        <v>0.90700000000000069</v>
      </c>
      <c r="AC4950" s="110">
        <f>IF('3C-Water transport'!AI$56="no"," ",ROUND(AB4950,4))</f>
        <v>0.90700000000000003</v>
      </c>
      <c r="AD4950" s="110">
        <f>IF('3C-Water transport'!AI$57="no"," ",ROUND(AB4950,4))</f>
        <v>0.90700000000000003</v>
      </c>
      <c r="AE4950" s="110">
        <f>IF('3C-Water transport'!AI$58="no"," ",ROUND(AB4950,4))</f>
        <v>0.90700000000000003</v>
      </c>
    </row>
    <row r="4951" spans="5:31" x14ac:dyDescent="0.25">
      <c r="E4951" s="110">
        <f t="shared" si="288"/>
        <v>0.9080000000000007</v>
      </c>
      <c r="F4951" s="110">
        <f>IF('3A-Rail transport'!$AI$56="no"," ",ROUND(E4951,4))</f>
        <v>0.90800000000000003</v>
      </c>
      <c r="G4951" s="110">
        <f>IF('3A-Rail transport'!$AI$57="no"," ",ROUND(E4951,4))</f>
        <v>0.90800000000000003</v>
      </c>
      <c r="H4951" s="110"/>
      <c r="S4951" s="110">
        <f t="shared" si="289"/>
        <v>0.9080000000000007</v>
      </c>
      <c r="T4951" s="110">
        <f>IF('3B-Air transport'!AI$66="no"," ",ROUND(S4951,4))</f>
        <v>0.90800000000000003</v>
      </c>
      <c r="U4951" s="110">
        <f>IF('3B-Air transport'!AI$67="no"," ",ROUND(S4951,4))</f>
        <v>0.90800000000000003</v>
      </c>
      <c r="V4951" s="110">
        <f>IF('3B-Air transport'!AI$68="no"," ",ROUND(S4951,4))</f>
        <v>0.90800000000000003</v>
      </c>
      <c r="W4951" s="110"/>
      <c r="AB4951" s="110">
        <f t="shared" si="290"/>
        <v>0.9080000000000007</v>
      </c>
      <c r="AC4951" s="110">
        <f>IF('3C-Water transport'!AI$56="no"," ",ROUND(AB4951,4))</f>
        <v>0.90800000000000003</v>
      </c>
      <c r="AD4951" s="110">
        <f>IF('3C-Water transport'!AI$57="no"," ",ROUND(AB4951,4))</f>
        <v>0.90800000000000003</v>
      </c>
      <c r="AE4951" s="110">
        <f>IF('3C-Water transport'!AI$58="no"," ",ROUND(AB4951,4))</f>
        <v>0.90800000000000003</v>
      </c>
    </row>
    <row r="4952" spans="5:31" x14ac:dyDescent="0.25">
      <c r="E4952" s="110">
        <f t="shared" si="288"/>
        <v>0.9090000000000007</v>
      </c>
      <c r="F4952" s="110">
        <f>IF('3A-Rail transport'!$AI$56="no"," ",ROUND(E4952,4))</f>
        <v>0.90900000000000003</v>
      </c>
      <c r="G4952" s="110">
        <f>IF('3A-Rail transport'!$AI$57="no"," ",ROUND(E4952,4))</f>
        <v>0.90900000000000003</v>
      </c>
      <c r="H4952" s="110"/>
      <c r="S4952" s="110">
        <f t="shared" si="289"/>
        <v>0.9090000000000007</v>
      </c>
      <c r="T4952" s="110">
        <f>IF('3B-Air transport'!AI$66="no"," ",ROUND(S4952,4))</f>
        <v>0.90900000000000003</v>
      </c>
      <c r="U4952" s="110">
        <f>IF('3B-Air transport'!AI$67="no"," ",ROUND(S4952,4))</f>
        <v>0.90900000000000003</v>
      </c>
      <c r="V4952" s="110">
        <f>IF('3B-Air transport'!AI$68="no"," ",ROUND(S4952,4))</f>
        <v>0.90900000000000003</v>
      </c>
      <c r="W4952" s="110"/>
      <c r="AB4952" s="110">
        <f t="shared" si="290"/>
        <v>0.9090000000000007</v>
      </c>
      <c r="AC4952" s="110">
        <f>IF('3C-Water transport'!AI$56="no"," ",ROUND(AB4952,4))</f>
        <v>0.90900000000000003</v>
      </c>
      <c r="AD4952" s="110">
        <f>IF('3C-Water transport'!AI$57="no"," ",ROUND(AB4952,4))</f>
        <v>0.90900000000000003</v>
      </c>
      <c r="AE4952" s="110">
        <f>IF('3C-Water transport'!AI$58="no"," ",ROUND(AB4952,4))</f>
        <v>0.90900000000000003</v>
      </c>
    </row>
    <row r="4953" spans="5:31" x14ac:dyDescent="0.25">
      <c r="E4953" s="110">
        <f t="shared" si="288"/>
        <v>0.9100000000000007</v>
      </c>
      <c r="F4953" s="110">
        <f>IF('3A-Rail transport'!$AI$56="no"," ",ROUND(E4953,4))</f>
        <v>0.91</v>
      </c>
      <c r="G4953" s="110">
        <f>IF('3A-Rail transport'!$AI$57="no"," ",ROUND(E4953,4))</f>
        <v>0.91</v>
      </c>
      <c r="H4953" s="110"/>
      <c r="S4953" s="110">
        <f t="shared" si="289"/>
        <v>0.9100000000000007</v>
      </c>
      <c r="T4953" s="110">
        <f>IF('3B-Air transport'!AI$66="no"," ",ROUND(S4953,4))</f>
        <v>0.91</v>
      </c>
      <c r="U4953" s="110">
        <f>IF('3B-Air transport'!AI$67="no"," ",ROUND(S4953,4))</f>
        <v>0.91</v>
      </c>
      <c r="V4953" s="110">
        <f>IF('3B-Air transport'!AI$68="no"," ",ROUND(S4953,4))</f>
        <v>0.91</v>
      </c>
      <c r="W4953" s="110"/>
      <c r="AB4953" s="110">
        <f t="shared" si="290"/>
        <v>0.9100000000000007</v>
      </c>
      <c r="AC4953" s="110">
        <f>IF('3C-Water transport'!AI$56="no"," ",ROUND(AB4953,4))</f>
        <v>0.91</v>
      </c>
      <c r="AD4953" s="110">
        <f>IF('3C-Water transport'!AI$57="no"," ",ROUND(AB4953,4))</f>
        <v>0.91</v>
      </c>
      <c r="AE4953" s="110">
        <f>IF('3C-Water transport'!AI$58="no"," ",ROUND(AB4953,4))</f>
        <v>0.91</v>
      </c>
    </row>
    <row r="4954" spans="5:31" x14ac:dyDescent="0.25">
      <c r="E4954" s="110">
        <f t="shared" si="288"/>
        <v>0.9110000000000007</v>
      </c>
      <c r="F4954" s="110">
        <f>IF('3A-Rail transport'!$AI$56="no"," ",ROUND(E4954,4))</f>
        <v>0.91100000000000003</v>
      </c>
      <c r="G4954" s="110">
        <f>IF('3A-Rail transport'!$AI$57="no"," ",ROUND(E4954,4))</f>
        <v>0.91100000000000003</v>
      </c>
      <c r="H4954" s="110"/>
      <c r="S4954" s="110">
        <f t="shared" si="289"/>
        <v>0.9110000000000007</v>
      </c>
      <c r="T4954" s="110">
        <f>IF('3B-Air transport'!AI$66="no"," ",ROUND(S4954,4))</f>
        <v>0.91100000000000003</v>
      </c>
      <c r="U4954" s="110">
        <f>IF('3B-Air transport'!AI$67="no"," ",ROUND(S4954,4))</f>
        <v>0.91100000000000003</v>
      </c>
      <c r="V4954" s="110">
        <f>IF('3B-Air transport'!AI$68="no"," ",ROUND(S4954,4))</f>
        <v>0.91100000000000003</v>
      </c>
      <c r="W4954" s="110"/>
      <c r="AB4954" s="110">
        <f t="shared" si="290"/>
        <v>0.9110000000000007</v>
      </c>
      <c r="AC4954" s="110">
        <f>IF('3C-Water transport'!AI$56="no"," ",ROUND(AB4954,4))</f>
        <v>0.91100000000000003</v>
      </c>
      <c r="AD4954" s="110">
        <f>IF('3C-Water transport'!AI$57="no"," ",ROUND(AB4954,4))</f>
        <v>0.91100000000000003</v>
      </c>
      <c r="AE4954" s="110">
        <f>IF('3C-Water transport'!AI$58="no"," ",ROUND(AB4954,4))</f>
        <v>0.91100000000000003</v>
      </c>
    </row>
    <row r="4955" spans="5:31" x14ac:dyDescent="0.25">
      <c r="E4955" s="110">
        <f t="shared" si="288"/>
        <v>0.9120000000000007</v>
      </c>
      <c r="F4955" s="110">
        <f>IF('3A-Rail transport'!$AI$56="no"," ",ROUND(E4955,4))</f>
        <v>0.91200000000000003</v>
      </c>
      <c r="G4955" s="110">
        <f>IF('3A-Rail transport'!$AI$57="no"," ",ROUND(E4955,4))</f>
        <v>0.91200000000000003</v>
      </c>
      <c r="H4955" s="110"/>
      <c r="S4955" s="110">
        <f t="shared" si="289"/>
        <v>0.9120000000000007</v>
      </c>
      <c r="T4955" s="110">
        <f>IF('3B-Air transport'!AI$66="no"," ",ROUND(S4955,4))</f>
        <v>0.91200000000000003</v>
      </c>
      <c r="U4955" s="110">
        <f>IF('3B-Air transport'!AI$67="no"," ",ROUND(S4955,4))</f>
        <v>0.91200000000000003</v>
      </c>
      <c r="V4955" s="110">
        <f>IF('3B-Air transport'!AI$68="no"," ",ROUND(S4955,4))</f>
        <v>0.91200000000000003</v>
      </c>
      <c r="W4955" s="110"/>
      <c r="AB4955" s="110">
        <f t="shared" si="290"/>
        <v>0.9120000000000007</v>
      </c>
      <c r="AC4955" s="110">
        <f>IF('3C-Water transport'!AI$56="no"," ",ROUND(AB4955,4))</f>
        <v>0.91200000000000003</v>
      </c>
      <c r="AD4955" s="110">
        <f>IF('3C-Water transport'!AI$57="no"," ",ROUND(AB4955,4))</f>
        <v>0.91200000000000003</v>
      </c>
      <c r="AE4955" s="110">
        <f>IF('3C-Water transport'!AI$58="no"," ",ROUND(AB4955,4))</f>
        <v>0.91200000000000003</v>
      </c>
    </row>
    <row r="4956" spans="5:31" x14ac:dyDescent="0.25">
      <c r="E4956" s="110">
        <f t="shared" si="288"/>
        <v>0.9130000000000007</v>
      </c>
      <c r="F4956" s="110">
        <f>IF('3A-Rail transport'!$AI$56="no"," ",ROUND(E4956,4))</f>
        <v>0.91300000000000003</v>
      </c>
      <c r="G4956" s="110">
        <f>IF('3A-Rail transport'!$AI$57="no"," ",ROUND(E4956,4))</f>
        <v>0.91300000000000003</v>
      </c>
      <c r="H4956" s="110"/>
      <c r="S4956" s="110">
        <f t="shared" si="289"/>
        <v>0.9130000000000007</v>
      </c>
      <c r="T4956" s="110">
        <f>IF('3B-Air transport'!AI$66="no"," ",ROUND(S4956,4))</f>
        <v>0.91300000000000003</v>
      </c>
      <c r="U4956" s="110">
        <f>IF('3B-Air transport'!AI$67="no"," ",ROUND(S4956,4))</f>
        <v>0.91300000000000003</v>
      </c>
      <c r="V4956" s="110">
        <f>IF('3B-Air transport'!AI$68="no"," ",ROUND(S4956,4))</f>
        <v>0.91300000000000003</v>
      </c>
      <c r="W4956" s="110"/>
      <c r="AB4956" s="110">
        <f t="shared" si="290"/>
        <v>0.9130000000000007</v>
      </c>
      <c r="AC4956" s="110">
        <f>IF('3C-Water transport'!AI$56="no"," ",ROUND(AB4956,4))</f>
        <v>0.91300000000000003</v>
      </c>
      <c r="AD4956" s="110">
        <f>IF('3C-Water transport'!AI$57="no"," ",ROUND(AB4956,4))</f>
        <v>0.91300000000000003</v>
      </c>
      <c r="AE4956" s="110">
        <f>IF('3C-Water transport'!AI$58="no"," ",ROUND(AB4956,4))</f>
        <v>0.91300000000000003</v>
      </c>
    </row>
    <row r="4957" spans="5:31" x14ac:dyDescent="0.25">
      <c r="E4957" s="110">
        <f t="shared" si="288"/>
        <v>0.9140000000000007</v>
      </c>
      <c r="F4957" s="110">
        <f>IF('3A-Rail transport'!$AI$56="no"," ",ROUND(E4957,4))</f>
        <v>0.91400000000000003</v>
      </c>
      <c r="G4957" s="110">
        <f>IF('3A-Rail transport'!$AI$57="no"," ",ROUND(E4957,4))</f>
        <v>0.91400000000000003</v>
      </c>
      <c r="H4957" s="110"/>
      <c r="S4957" s="110">
        <f t="shared" si="289"/>
        <v>0.9140000000000007</v>
      </c>
      <c r="T4957" s="110">
        <f>IF('3B-Air transport'!AI$66="no"," ",ROUND(S4957,4))</f>
        <v>0.91400000000000003</v>
      </c>
      <c r="U4957" s="110">
        <f>IF('3B-Air transport'!AI$67="no"," ",ROUND(S4957,4))</f>
        <v>0.91400000000000003</v>
      </c>
      <c r="V4957" s="110">
        <f>IF('3B-Air transport'!AI$68="no"," ",ROUND(S4957,4))</f>
        <v>0.91400000000000003</v>
      </c>
      <c r="W4957" s="110"/>
      <c r="AB4957" s="110">
        <f t="shared" si="290"/>
        <v>0.9140000000000007</v>
      </c>
      <c r="AC4957" s="110">
        <f>IF('3C-Water transport'!AI$56="no"," ",ROUND(AB4957,4))</f>
        <v>0.91400000000000003</v>
      </c>
      <c r="AD4957" s="110">
        <f>IF('3C-Water transport'!AI$57="no"," ",ROUND(AB4957,4))</f>
        <v>0.91400000000000003</v>
      </c>
      <c r="AE4957" s="110">
        <f>IF('3C-Water transport'!AI$58="no"," ",ROUND(AB4957,4))</f>
        <v>0.91400000000000003</v>
      </c>
    </row>
    <row r="4958" spans="5:31" x14ac:dyDescent="0.25">
      <c r="E4958" s="110">
        <f t="shared" si="288"/>
        <v>0.9150000000000007</v>
      </c>
      <c r="F4958" s="110">
        <f>IF('3A-Rail transport'!$AI$56="no"," ",ROUND(E4958,4))</f>
        <v>0.91500000000000004</v>
      </c>
      <c r="G4958" s="110">
        <f>IF('3A-Rail transport'!$AI$57="no"," ",ROUND(E4958,4))</f>
        <v>0.91500000000000004</v>
      </c>
      <c r="H4958" s="110"/>
      <c r="S4958" s="110">
        <f t="shared" si="289"/>
        <v>0.9150000000000007</v>
      </c>
      <c r="T4958" s="110">
        <f>IF('3B-Air transport'!AI$66="no"," ",ROUND(S4958,4))</f>
        <v>0.91500000000000004</v>
      </c>
      <c r="U4958" s="110">
        <f>IF('3B-Air transport'!AI$67="no"," ",ROUND(S4958,4))</f>
        <v>0.91500000000000004</v>
      </c>
      <c r="V4958" s="110">
        <f>IF('3B-Air transport'!AI$68="no"," ",ROUND(S4958,4))</f>
        <v>0.91500000000000004</v>
      </c>
      <c r="W4958" s="110"/>
      <c r="AB4958" s="110">
        <f t="shared" si="290"/>
        <v>0.9150000000000007</v>
      </c>
      <c r="AC4958" s="110">
        <f>IF('3C-Water transport'!AI$56="no"," ",ROUND(AB4958,4))</f>
        <v>0.91500000000000004</v>
      </c>
      <c r="AD4958" s="110">
        <f>IF('3C-Water transport'!AI$57="no"," ",ROUND(AB4958,4))</f>
        <v>0.91500000000000004</v>
      </c>
      <c r="AE4958" s="110">
        <f>IF('3C-Water transport'!AI$58="no"," ",ROUND(AB4958,4))</f>
        <v>0.91500000000000004</v>
      </c>
    </row>
    <row r="4959" spans="5:31" x14ac:dyDescent="0.25">
      <c r="E4959" s="110">
        <f t="shared" si="288"/>
        <v>0.9160000000000007</v>
      </c>
      <c r="F4959" s="110">
        <f>IF('3A-Rail transport'!$AI$56="no"," ",ROUND(E4959,4))</f>
        <v>0.91600000000000004</v>
      </c>
      <c r="G4959" s="110">
        <f>IF('3A-Rail transport'!$AI$57="no"," ",ROUND(E4959,4))</f>
        <v>0.91600000000000004</v>
      </c>
      <c r="H4959" s="110"/>
      <c r="S4959" s="110">
        <f t="shared" si="289"/>
        <v>0.9160000000000007</v>
      </c>
      <c r="T4959" s="110">
        <f>IF('3B-Air transport'!AI$66="no"," ",ROUND(S4959,4))</f>
        <v>0.91600000000000004</v>
      </c>
      <c r="U4959" s="110">
        <f>IF('3B-Air transport'!AI$67="no"," ",ROUND(S4959,4))</f>
        <v>0.91600000000000004</v>
      </c>
      <c r="V4959" s="110">
        <f>IF('3B-Air transport'!AI$68="no"," ",ROUND(S4959,4))</f>
        <v>0.91600000000000004</v>
      </c>
      <c r="W4959" s="110"/>
      <c r="AB4959" s="110">
        <f t="shared" si="290"/>
        <v>0.9160000000000007</v>
      </c>
      <c r="AC4959" s="110">
        <f>IF('3C-Water transport'!AI$56="no"," ",ROUND(AB4959,4))</f>
        <v>0.91600000000000004</v>
      </c>
      <c r="AD4959" s="110">
        <f>IF('3C-Water transport'!AI$57="no"," ",ROUND(AB4959,4))</f>
        <v>0.91600000000000004</v>
      </c>
      <c r="AE4959" s="110">
        <f>IF('3C-Water transport'!AI$58="no"," ",ROUND(AB4959,4))</f>
        <v>0.91600000000000004</v>
      </c>
    </row>
    <row r="4960" spans="5:31" x14ac:dyDescent="0.25">
      <c r="E4960" s="110">
        <f t="shared" si="288"/>
        <v>0.9170000000000007</v>
      </c>
      <c r="F4960" s="110">
        <f>IF('3A-Rail transport'!$AI$56="no"," ",ROUND(E4960,4))</f>
        <v>0.91700000000000004</v>
      </c>
      <c r="G4960" s="110">
        <f>IF('3A-Rail transport'!$AI$57="no"," ",ROUND(E4960,4))</f>
        <v>0.91700000000000004</v>
      </c>
      <c r="H4960" s="110"/>
      <c r="S4960" s="110">
        <f t="shared" si="289"/>
        <v>0.9170000000000007</v>
      </c>
      <c r="T4960" s="110">
        <f>IF('3B-Air transport'!AI$66="no"," ",ROUND(S4960,4))</f>
        <v>0.91700000000000004</v>
      </c>
      <c r="U4960" s="110">
        <f>IF('3B-Air transport'!AI$67="no"," ",ROUND(S4960,4))</f>
        <v>0.91700000000000004</v>
      </c>
      <c r="V4960" s="110">
        <f>IF('3B-Air transport'!AI$68="no"," ",ROUND(S4960,4))</f>
        <v>0.91700000000000004</v>
      </c>
      <c r="W4960" s="110"/>
      <c r="AB4960" s="110">
        <f t="shared" si="290"/>
        <v>0.9170000000000007</v>
      </c>
      <c r="AC4960" s="110">
        <f>IF('3C-Water transport'!AI$56="no"," ",ROUND(AB4960,4))</f>
        <v>0.91700000000000004</v>
      </c>
      <c r="AD4960" s="110">
        <f>IF('3C-Water transport'!AI$57="no"," ",ROUND(AB4960,4))</f>
        <v>0.91700000000000004</v>
      </c>
      <c r="AE4960" s="110">
        <f>IF('3C-Water transport'!AI$58="no"," ",ROUND(AB4960,4))</f>
        <v>0.91700000000000004</v>
      </c>
    </row>
    <row r="4961" spans="5:31" x14ac:dyDescent="0.25">
      <c r="E4961" s="110">
        <f t="shared" si="288"/>
        <v>0.9180000000000007</v>
      </c>
      <c r="F4961" s="110">
        <f>IF('3A-Rail transport'!$AI$56="no"," ",ROUND(E4961,4))</f>
        <v>0.91800000000000004</v>
      </c>
      <c r="G4961" s="110">
        <f>IF('3A-Rail transport'!$AI$57="no"," ",ROUND(E4961,4))</f>
        <v>0.91800000000000004</v>
      </c>
      <c r="H4961" s="110"/>
      <c r="S4961" s="110">
        <f t="shared" si="289"/>
        <v>0.9180000000000007</v>
      </c>
      <c r="T4961" s="110">
        <f>IF('3B-Air transport'!AI$66="no"," ",ROUND(S4961,4))</f>
        <v>0.91800000000000004</v>
      </c>
      <c r="U4961" s="110">
        <f>IF('3B-Air transport'!AI$67="no"," ",ROUND(S4961,4))</f>
        <v>0.91800000000000004</v>
      </c>
      <c r="V4961" s="110">
        <f>IF('3B-Air transport'!AI$68="no"," ",ROUND(S4961,4))</f>
        <v>0.91800000000000004</v>
      </c>
      <c r="W4961" s="110"/>
      <c r="AB4961" s="110">
        <f t="shared" si="290"/>
        <v>0.9180000000000007</v>
      </c>
      <c r="AC4961" s="110">
        <f>IF('3C-Water transport'!AI$56="no"," ",ROUND(AB4961,4))</f>
        <v>0.91800000000000004</v>
      </c>
      <c r="AD4961" s="110">
        <f>IF('3C-Water transport'!AI$57="no"," ",ROUND(AB4961,4))</f>
        <v>0.91800000000000004</v>
      </c>
      <c r="AE4961" s="110">
        <f>IF('3C-Water transport'!AI$58="no"," ",ROUND(AB4961,4))</f>
        <v>0.91800000000000004</v>
      </c>
    </row>
    <row r="4962" spans="5:31" x14ac:dyDescent="0.25">
      <c r="E4962" s="110">
        <f t="shared" si="288"/>
        <v>0.91900000000000071</v>
      </c>
      <c r="F4962" s="110">
        <f>IF('3A-Rail transport'!$AI$56="no"," ",ROUND(E4962,4))</f>
        <v>0.91900000000000004</v>
      </c>
      <c r="G4962" s="110">
        <f>IF('3A-Rail transport'!$AI$57="no"," ",ROUND(E4962,4))</f>
        <v>0.91900000000000004</v>
      </c>
      <c r="H4962" s="110"/>
      <c r="S4962" s="110">
        <f t="shared" si="289"/>
        <v>0.91900000000000071</v>
      </c>
      <c r="T4962" s="110">
        <f>IF('3B-Air transport'!AI$66="no"," ",ROUND(S4962,4))</f>
        <v>0.91900000000000004</v>
      </c>
      <c r="U4962" s="110">
        <f>IF('3B-Air transport'!AI$67="no"," ",ROUND(S4962,4))</f>
        <v>0.91900000000000004</v>
      </c>
      <c r="V4962" s="110">
        <f>IF('3B-Air transport'!AI$68="no"," ",ROUND(S4962,4))</f>
        <v>0.91900000000000004</v>
      </c>
      <c r="W4962" s="110"/>
      <c r="AB4962" s="110">
        <f t="shared" si="290"/>
        <v>0.91900000000000071</v>
      </c>
      <c r="AC4962" s="110">
        <f>IF('3C-Water transport'!AI$56="no"," ",ROUND(AB4962,4))</f>
        <v>0.91900000000000004</v>
      </c>
      <c r="AD4962" s="110">
        <f>IF('3C-Water transport'!AI$57="no"," ",ROUND(AB4962,4))</f>
        <v>0.91900000000000004</v>
      </c>
      <c r="AE4962" s="110">
        <f>IF('3C-Water transport'!AI$58="no"," ",ROUND(AB4962,4))</f>
        <v>0.91900000000000004</v>
      </c>
    </row>
    <row r="4963" spans="5:31" x14ac:dyDescent="0.25">
      <c r="E4963" s="110">
        <f t="shared" si="288"/>
        <v>0.92000000000000071</v>
      </c>
      <c r="F4963" s="110">
        <f>IF('3A-Rail transport'!$AI$56="no"," ",ROUND(E4963,4))</f>
        <v>0.92</v>
      </c>
      <c r="G4963" s="110">
        <f>IF('3A-Rail transport'!$AI$57="no"," ",ROUND(E4963,4))</f>
        <v>0.92</v>
      </c>
      <c r="H4963" s="110"/>
      <c r="S4963" s="110">
        <f t="shared" si="289"/>
        <v>0.92000000000000071</v>
      </c>
      <c r="T4963" s="110">
        <f>IF('3B-Air transport'!AI$66="no"," ",ROUND(S4963,4))</f>
        <v>0.92</v>
      </c>
      <c r="U4963" s="110">
        <f>IF('3B-Air transport'!AI$67="no"," ",ROUND(S4963,4))</f>
        <v>0.92</v>
      </c>
      <c r="V4963" s="110">
        <f>IF('3B-Air transport'!AI$68="no"," ",ROUND(S4963,4))</f>
        <v>0.92</v>
      </c>
      <c r="W4963" s="110"/>
      <c r="AB4963" s="110">
        <f t="shared" si="290"/>
        <v>0.92000000000000071</v>
      </c>
      <c r="AC4963" s="110">
        <f>IF('3C-Water transport'!AI$56="no"," ",ROUND(AB4963,4))</f>
        <v>0.92</v>
      </c>
      <c r="AD4963" s="110">
        <f>IF('3C-Water transport'!AI$57="no"," ",ROUND(AB4963,4))</f>
        <v>0.92</v>
      </c>
      <c r="AE4963" s="110">
        <f>IF('3C-Water transport'!AI$58="no"," ",ROUND(AB4963,4))</f>
        <v>0.92</v>
      </c>
    </row>
    <row r="4964" spans="5:31" x14ac:dyDescent="0.25">
      <c r="E4964" s="110">
        <f t="shared" si="288"/>
        <v>0.92100000000000071</v>
      </c>
      <c r="F4964" s="110">
        <f>IF('3A-Rail transport'!$AI$56="no"," ",ROUND(E4964,4))</f>
        <v>0.92100000000000004</v>
      </c>
      <c r="G4964" s="110">
        <f>IF('3A-Rail transport'!$AI$57="no"," ",ROUND(E4964,4))</f>
        <v>0.92100000000000004</v>
      </c>
      <c r="H4964" s="110"/>
      <c r="S4964" s="110">
        <f t="shared" si="289"/>
        <v>0.92100000000000071</v>
      </c>
      <c r="T4964" s="110">
        <f>IF('3B-Air transport'!AI$66="no"," ",ROUND(S4964,4))</f>
        <v>0.92100000000000004</v>
      </c>
      <c r="U4964" s="110">
        <f>IF('3B-Air transport'!AI$67="no"," ",ROUND(S4964,4))</f>
        <v>0.92100000000000004</v>
      </c>
      <c r="V4964" s="110">
        <f>IF('3B-Air transport'!AI$68="no"," ",ROUND(S4964,4))</f>
        <v>0.92100000000000004</v>
      </c>
      <c r="W4964" s="110"/>
      <c r="AB4964" s="110">
        <f t="shared" si="290"/>
        <v>0.92100000000000071</v>
      </c>
      <c r="AC4964" s="110">
        <f>IF('3C-Water transport'!AI$56="no"," ",ROUND(AB4964,4))</f>
        <v>0.92100000000000004</v>
      </c>
      <c r="AD4964" s="110">
        <f>IF('3C-Water transport'!AI$57="no"," ",ROUND(AB4964,4))</f>
        <v>0.92100000000000004</v>
      </c>
      <c r="AE4964" s="110">
        <f>IF('3C-Water transport'!AI$58="no"," ",ROUND(AB4964,4))</f>
        <v>0.92100000000000004</v>
      </c>
    </row>
    <row r="4965" spans="5:31" x14ac:dyDescent="0.25">
      <c r="E4965" s="110">
        <f t="shared" si="288"/>
        <v>0.92200000000000071</v>
      </c>
      <c r="F4965" s="110">
        <f>IF('3A-Rail transport'!$AI$56="no"," ",ROUND(E4965,4))</f>
        <v>0.92200000000000004</v>
      </c>
      <c r="G4965" s="110">
        <f>IF('3A-Rail transport'!$AI$57="no"," ",ROUND(E4965,4))</f>
        <v>0.92200000000000004</v>
      </c>
      <c r="H4965" s="110"/>
      <c r="S4965" s="110">
        <f t="shared" si="289"/>
        <v>0.92200000000000071</v>
      </c>
      <c r="T4965" s="110">
        <f>IF('3B-Air transport'!AI$66="no"," ",ROUND(S4965,4))</f>
        <v>0.92200000000000004</v>
      </c>
      <c r="U4965" s="110">
        <f>IF('3B-Air transport'!AI$67="no"," ",ROUND(S4965,4))</f>
        <v>0.92200000000000004</v>
      </c>
      <c r="V4965" s="110">
        <f>IF('3B-Air transport'!AI$68="no"," ",ROUND(S4965,4))</f>
        <v>0.92200000000000004</v>
      </c>
      <c r="W4965" s="110"/>
      <c r="AB4965" s="110">
        <f t="shared" si="290"/>
        <v>0.92200000000000071</v>
      </c>
      <c r="AC4965" s="110">
        <f>IF('3C-Water transport'!AI$56="no"," ",ROUND(AB4965,4))</f>
        <v>0.92200000000000004</v>
      </c>
      <c r="AD4965" s="110">
        <f>IF('3C-Water transport'!AI$57="no"," ",ROUND(AB4965,4))</f>
        <v>0.92200000000000004</v>
      </c>
      <c r="AE4965" s="110">
        <f>IF('3C-Water transport'!AI$58="no"," ",ROUND(AB4965,4))</f>
        <v>0.92200000000000004</v>
      </c>
    </row>
    <row r="4966" spans="5:31" x14ac:dyDescent="0.25">
      <c r="E4966" s="110">
        <f t="shared" si="288"/>
        <v>0.92300000000000071</v>
      </c>
      <c r="F4966" s="110">
        <f>IF('3A-Rail transport'!$AI$56="no"," ",ROUND(E4966,4))</f>
        <v>0.92300000000000004</v>
      </c>
      <c r="G4966" s="110">
        <f>IF('3A-Rail transport'!$AI$57="no"," ",ROUND(E4966,4))</f>
        <v>0.92300000000000004</v>
      </c>
      <c r="H4966" s="110"/>
      <c r="S4966" s="110">
        <f t="shared" si="289"/>
        <v>0.92300000000000071</v>
      </c>
      <c r="T4966" s="110">
        <f>IF('3B-Air transport'!AI$66="no"," ",ROUND(S4966,4))</f>
        <v>0.92300000000000004</v>
      </c>
      <c r="U4966" s="110">
        <f>IF('3B-Air transport'!AI$67="no"," ",ROUND(S4966,4))</f>
        <v>0.92300000000000004</v>
      </c>
      <c r="V4966" s="110">
        <f>IF('3B-Air transport'!AI$68="no"," ",ROUND(S4966,4))</f>
        <v>0.92300000000000004</v>
      </c>
      <c r="W4966" s="110"/>
      <c r="AB4966" s="110">
        <f t="shared" si="290"/>
        <v>0.92300000000000071</v>
      </c>
      <c r="AC4966" s="110">
        <f>IF('3C-Water transport'!AI$56="no"," ",ROUND(AB4966,4))</f>
        <v>0.92300000000000004</v>
      </c>
      <c r="AD4966" s="110">
        <f>IF('3C-Water transport'!AI$57="no"," ",ROUND(AB4966,4))</f>
        <v>0.92300000000000004</v>
      </c>
      <c r="AE4966" s="110">
        <f>IF('3C-Water transport'!AI$58="no"," ",ROUND(AB4966,4))</f>
        <v>0.92300000000000004</v>
      </c>
    </row>
    <row r="4967" spans="5:31" x14ac:dyDescent="0.25">
      <c r="E4967" s="110">
        <f t="shared" si="288"/>
        <v>0.92400000000000071</v>
      </c>
      <c r="F4967" s="110">
        <f>IF('3A-Rail transport'!$AI$56="no"," ",ROUND(E4967,4))</f>
        <v>0.92400000000000004</v>
      </c>
      <c r="G4967" s="110">
        <f>IF('3A-Rail transport'!$AI$57="no"," ",ROUND(E4967,4))</f>
        <v>0.92400000000000004</v>
      </c>
      <c r="H4967" s="110"/>
      <c r="S4967" s="110">
        <f t="shared" si="289"/>
        <v>0.92400000000000071</v>
      </c>
      <c r="T4967" s="110">
        <f>IF('3B-Air transport'!AI$66="no"," ",ROUND(S4967,4))</f>
        <v>0.92400000000000004</v>
      </c>
      <c r="U4967" s="110">
        <f>IF('3B-Air transport'!AI$67="no"," ",ROUND(S4967,4))</f>
        <v>0.92400000000000004</v>
      </c>
      <c r="V4967" s="110">
        <f>IF('3B-Air transport'!AI$68="no"," ",ROUND(S4967,4))</f>
        <v>0.92400000000000004</v>
      </c>
      <c r="W4967" s="110"/>
      <c r="AB4967" s="110">
        <f t="shared" si="290"/>
        <v>0.92400000000000071</v>
      </c>
      <c r="AC4967" s="110">
        <f>IF('3C-Water transport'!AI$56="no"," ",ROUND(AB4967,4))</f>
        <v>0.92400000000000004</v>
      </c>
      <c r="AD4967" s="110">
        <f>IF('3C-Water transport'!AI$57="no"," ",ROUND(AB4967,4))</f>
        <v>0.92400000000000004</v>
      </c>
      <c r="AE4967" s="110">
        <f>IF('3C-Water transport'!AI$58="no"," ",ROUND(AB4967,4))</f>
        <v>0.92400000000000004</v>
      </c>
    </row>
    <row r="4968" spans="5:31" x14ac:dyDescent="0.25">
      <c r="E4968" s="110">
        <f t="shared" si="288"/>
        <v>0.92500000000000071</v>
      </c>
      <c r="F4968" s="110">
        <f>IF('3A-Rail transport'!$AI$56="no"," ",ROUND(E4968,4))</f>
        <v>0.92500000000000004</v>
      </c>
      <c r="G4968" s="110">
        <f>IF('3A-Rail transport'!$AI$57="no"," ",ROUND(E4968,4))</f>
        <v>0.92500000000000004</v>
      </c>
      <c r="H4968" s="110"/>
      <c r="S4968" s="110">
        <f t="shared" si="289"/>
        <v>0.92500000000000071</v>
      </c>
      <c r="T4968" s="110">
        <f>IF('3B-Air transport'!AI$66="no"," ",ROUND(S4968,4))</f>
        <v>0.92500000000000004</v>
      </c>
      <c r="U4968" s="110">
        <f>IF('3B-Air transport'!AI$67="no"," ",ROUND(S4968,4))</f>
        <v>0.92500000000000004</v>
      </c>
      <c r="V4968" s="110">
        <f>IF('3B-Air transport'!AI$68="no"," ",ROUND(S4968,4))</f>
        <v>0.92500000000000004</v>
      </c>
      <c r="W4968" s="110"/>
      <c r="AB4968" s="110">
        <f t="shared" si="290"/>
        <v>0.92500000000000071</v>
      </c>
      <c r="AC4968" s="110">
        <f>IF('3C-Water transport'!AI$56="no"," ",ROUND(AB4968,4))</f>
        <v>0.92500000000000004</v>
      </c>
      <c r="AD4968" s="110">
        <f>IF('3C-Water transport'!AI$57="no"," ",ROUND(AB4968,4))</f>
        <v>0.92500000000000004</v>
      </c>
      <c r="AE4968" s="110">
        <f>IF('3C-Water transport'!AI$58="no"," ",ROUND(AB4968,4))</f>
        <v>0.92500000000000004</v>
      </c>
    </row>
    <row r="4969" spans="5:31" x14ac:dyDescent="0.25">
      <c r="E4969" s="110">
        <f t="shared" si="288"/>
        <v>0.92600000000000071</v>
      </c>
      <c r="F4969" s="110">
        <f>IF('3A-Rail transport'!$AI$56="no"," ",ROUND(E4969,4))</f>
        <v>0.92600000000000005</v>
      </c>
      <c r="G4969" s="110">
        <f>IF('3A-Rail transport'!$AI$57="no"," ",ROUND(E4969,4))</f>
        <v>0.92600000000000005</v>
      </c>
      <c r="H4969" s="110"/>
      <c r="S4969" s="110">
        <f t="shared" si="289"/>
        <v>0.92600000000000071</v>
      </c>
      <c r="T4969" s="110">
        <f>IF('3B-Air transport'!AI$66="no"," ",ROUND(S4969,4))</f>
        <v>0.92600000000000005</v>
      </c>
      <c r="U4969" s="110">
        <f>IF('3B-Air transport'!AI$67="no"," ",ROUND(S4969,4))</f>
        <v>0.92600000000000005</v>
      </c>
      <c r="V4969" s="110">
        <f>IF('3B-Air transport'!AI$68="no"," ",ROUND(S4969,4))</f>
        <v>0.92600000000000005</v>
      </c>
      <c r="W4969" s="110"/>
      <c r="AB4969" s="110">
        <f t="shared" si="290"/>
        <v>0.92600000000000071</v>
      </c>
      <c r="AC4969" s="110">
        <f>IF('3C-Water transport'!AI$56="no"," ",ROUND(AB4969,4))</f>
        <v>0.92600000000000005</v>
      </c>
      <c r="AD4969" s="110">
        <f>IF('3C-Water transport'!AI$57="no"," ",ROUND(AB4969,4))</f>
        <v>0.92600000000000005</v>
      </c>
      <c r="AE4969" s="110">
        <f>IF('3C-Water transport'!AI$58="no"," ",ROUND(AB4969,4))</f>
        <v>0.92600000000000005</v>
      </c>
    </row>
    <row r="4970" spans="5:31" x14ac:dyDescent="0.25">
      <c r="E4970" s="110">
        <f t="shared" si="288"/>
        <v>0.92700000000000071</v>
      </c>
      <c r="F4970" s="110">
        <f>IF('3A-Rail transport'!$AI$56="no"," ",ROUND(E4970,4))</f>
        <v>0.92700000000000005</v>
      </c>
      <c r="G4970" s="110">
        <f>IF('3A-Rail transport'!$AI$57="no"," ",ROUND(E4970,4))</f>
        <v>0.92700000000000005</v>
      </c>
      <c r="H4970" s="110"/>
      <c r="S4970" s="110">
        <f t="shared" si="289"/>
        <v>0.92700000000000071</v>
      </c>
      <c r="T4970" s="110">
        <f>IF('3B-Air transport'!AI$66="no"," ",ROUND(S4970,4))</f>
        <v>0.92700000000000005</v>
      </c>
      <c r="U4970" s="110">
        <f>IF('3B-Air transport'!AI$67="no"," ",ROUND(S4970,4))</f>
        <v>0.92700000000000005</v>
      </c>
      <c r="V4970" s="110">
        <f>IF('3B-Air transport'!AI$68="no"," ",ROUND(S4970,4))</f>
        <v>0.92700000000000005</v>
      </c>
      <c r="W4970" s="110"/>
      <c r="AB4970" s="110">
        <f t="shared" si="290"/>
        <v>0.92700000000000071</v>
      </c>
      <c r="AC4970" s="110">
        <f>IF('3C-Water transport'!AI$56="no"," ",ROUND(AB4970,4))</f>
        <v>0.92700000000000005</v>
      </c>
      <c r="AD4970" s="110">
        <f>IF('3C-Water transport'!AI$57="no"," ",ROUND(AB4970,4))</f>
        <v>0.92700000000000005</v>
      </c>
      <c r="AE4970" s="110">
        <f>IF('3C-Water transport'!AI$58="no"," ",ROUND(AB4970,4))</f>
        <v>0.92700000000000005</v>
      </c>
    </row>
    <row r="4971" spans="5:31" x14ac:dyDescent="0.25">
      <c r="E4971" s="110">
        <f t="shared" si="288"/>
        <v>0.92800000000000071</v>
      </c>
      <c r="F4971" s="110">
        <f>IF('3A-Rail transport'!$AI$56="no"," ",ROUND(E4971,4))</f>
        <v>0.92800000000000005</v>
      </c>
      <c r="G4971" s="110">
        <f>IF('3A-Rail transport'!$AI$57="no"," ",ROUND(E4971,4))</f>
        <v>0.92800000000000005</v>
      </c>
      <c r="H4971" s="110"/>
      <c r="S4971" s="110">
        <f t="shared" si="289"/>
        <v>0.92800000000000071</v>
      </c>
      <c r="T4971" s="110">
        <f>IF('3B-Air transport'!AI$66="no"," ",ROUND(S4971,4))</f>
        <v>0.92800000000000005</v>
      </c>
      <c r="U4971" s="110">
        <f>IF('3B-Air transport'!AI$67="no"," ",ROUND(S4971,4))</f>
        <v>0.92800000000000005</v>
      </c>
      <c r="V4971" s="110">
        <f>IF('3B-Air transport'!AI$68="no"," ",ROUND(S4971,4))</f>
        <v>0.92800000000000005</v>
      </c>
      <c r="W4971" s="110"/>
      <c r="AB4971" s="110">
        <f t="shared" si="290"/>
        <v>0.92800000000000071</v>
      </c>
      <c r="AC4971" s="110">
        <f>IF('3C-Water transport'!AI$56="no"," ",ROUND(AB4971,4))</f>
        <v>0.92800000000000005</v>
      </c>
      <c r="AD4971" s="110">
        <f>IF('3C-Water transport'!AI$57="no"," ",ROUND(AB4971,4))</f>
        <v>0.92800000000000005</v>
      </c>
      <c r="AE4971" s="110">
        <f>IF('3C-Water transport'!AI$58="no"," ",ROUND(AB4971,4))</f>
        <v>0.92800000000000005</v>
      </c>
    </row>
    <row r="4972" spans="5:31" x14ac:dyDescent="0.25">
      <c r="E4972" s="110">
        <f t="shared" si="288"/>
        <v>0.92900000000000071</v>
      </c>
      <c r="F4972" s="110">
        <f>IF('3A-Rail transport'!$AI$56="no"," ",ROUND(E4972,4))</f>
        <v>0.92900000000000005</v>
      </c>
      <c r="G4972" s="110">
        <f>IF('3A-Rail transport'!$AI$57="no"," ",ROUND(E4972,4))</f>
        <v>0.92900000000000005</v>
      </c>
      <c r="H4972" s="110"/>
      <c r="S4972" s="110">
        <f t="shared" si="289"/>
        <v>0.92900000000000071</v>
      </c>
      <c r="T4972" s="110">
        <f>IF('3B-Air transport'!AI$66="no"," ",ROUND(S4972,4))</f>
        <v>0.92900000000000005</v>
      </c>
      <c r="U4972" s="110">
        <f>IF('3B-Air transport'!AI$67="no"," ",ROUND(S4972,4))</f>
        <v>0.92900000000000005</v>
      </c>
      <c r="V4972" s="110">
        <f>IF('3B-Air transport'!AI$68="no"," ",ROUND(S4972,4))</f>
        <v>0.92900000000000005</v>
      </c>
      <c r="W4972" s="110"/>
      <c r="AB4972" s="110">
        <f t="shared" si="290"/>
        <v>0.92900000000000071</v>
      </c>
      <c r="AC4972" s="110">
        <f>IF('3C-Water transport'!AI$56="no"," ",ROUND(AB4972,4))</f>
        <v>0.92900000000000005</v>
      </c>
      <c r="AD4972" s="110">
        <f>IF('3C-Water transport'!AI$57="no"," ",ROUND(AB4972,4))</f>
        <v>0.92900000000000005</v>
      </c>
      <c r="AE4972" s="110">
        <f>IF('3C-Water transport'!AI$58="no"," ",ROUND(AB4972,4))</f>
        <v>0.92900000000000005</v>
      </c>
    </row>
    <row r="4973" spans="5:31" x14ac:dyDescent="0.25">
      <c r="E4973" s="110">
        <f t="shared" si="288"/>
        <v>0.93000000000000071</v>
      </c>
      <c r="F4973" s="110">
        <f>IF('3A-Rail transport'!$AI$56="no"," ",ROUND(E4973,4))</f>
        <v>0.93</v>
      </c>
      <c r="G4973" s="110">
        <f>IF('3A-Rail transport'!$AI$57="no"," ",ROUND(E4973,4))</f>
        <v>0.93</v>
      </c>
      <c r="H4973" s="110"/>
      <c r="S4973" s="110">
        <f t="shared" si="289"/>
        <v>0.93000000000000071</v>
      </c>
      <c r="T4973" s="110">
        <f>IF('3B-Air transport'!AI$66="no"," ",ROUND(S4973,4))</f>
        <v>0.93</v>
      </c>
      <c r="U4973" s="110">
        <f>IF('3B-Air transport'!AI$67="no"," ",ROUND(S4973,4))</f>
        <v>0.93</v>
      </c>
      <c r="V4973" s="110">
        <f>IF('3B-Air transport'!AI$68="no"," ",ROUND(S4973,4))</f>
        <v>0.93</v>
      </c>
      <c r="W4973" s="110"/>
      <c r="AB4973" s="110">
        <f t="shared" si="290"/>
        <v>0.93000000000000071</v>
      </c>
      <c r="AC4973" s="110">
        <f>IF('3C-Water transport'!AI$56="no"," ",ROUND(AB4973,4))</f>
        <v>0.93</v>
      </c>
      <c r="AD4973" s="110">
        <f>IF('3C-Water transport'!AI$57="no"," ",ROUND(AB4973,4))</f>
        <v>0.93</v>
      </c>
      <c r="AE4973" s="110">
        <f>IF('3C-Water transport'!AI$58="no"," ",ROUND(AB4973,4))</f>
        <v>0.93</v>
      </c>
    </row>
    <row r="4974" spans="5:31" x14ac:dyDescent="0.25">
      <c r="E4974" s="110">
        <f t="shared" si="288"/>
        <v>0.93100000000000072</v>
      </c>
      <c r="F4974" s="110">
        <f>IF('3A-Rail transport'!$AI$56="no"," ",ROUND(E4974,4))</f>
        <v>0.93100000000000005</v>
      </c>
      <c r="G4974" s="110">
        <f>IF('3A-Rail transport'!$AI$57="no"," ",ROUND(E4974,4))</f>
        <v>0.93100000000000005</v>
      </c>
      <c r="H4974" s="110"/>
      <c r="S4974" s="110">
        <f t="shared" si="289"/>
        <v>0.93100000000000072</v>
      </c>
      <c r="T4974" s="110">
        <f>IF('3B-Air transport'!AI$66="no"," ",ROUND(S4974,4))</f>
        <v>0.93100000000000005</v>
      </c>
      <c r="U4974" s="110">
        <f>IF('3B-Air transport'!AI$67="no"," ",ROUND(S4974,4))</f>
        <v>0.93100000000000005</v>
      </c>
      <c r="V4974" s="110">
        <f>IF('3B-Air transport'!AI$68="no"," ",ROUND(S4974,4))</f>
        <v>0.93100000000000005</v>
      </c>
      <c r="W4974" s="110"/>
      <c r="AB4974" s="110">
        <f t="shared" si="290"/>
        <v>0.93100000000000072</v>
      </c>
      <c r="AC4974" s="110">
        <f>IF('3C-Water transport'!AI$56="no"," ",ROUND(AB4974,4))</f>
        <v>0.93100000000000005</v>
      </c>
      <c r="AD4974" s="110">
        <f>IF('3C-Water transport'!AI$57="no"," ",ROUND(AB4974,4))</f>
        <v>0.93100000000000005</v>
      </c>
      <c r="AE4974" s="110">
        <f>IF('3C-Water transport'!AI$58="no"," ",ROUND(AB4974,4))</f>
        <v>0.93100000000000005</v>
      </c>
    </row>
    <row r="4975" spans="5:31" x14ac:dyDescent="0.25">
      <c r="E4975" s="110">
        <f t="shared" si="288"/>
        <v>0.93200000000000072</v>
      </c>
      <c r="F4975" s="110">
        <f>IF('3A-Rail transport'!$AI$56="no"," ",ROUND(E4975,4))</f>
        <v>0.93200000000000005</v>
      </c>
      <c r="G4975" s="110">
        <f>IF('3A-Rail transport'!$AI$57="no"," ",ROUND(E4975,4))</f>
        <v>0.93200000000000005</v>
      </c>
      <c r="H4975" s="110"/>
      <c r="S4975" s="110">
        <f t="shared" si="289"/>
        <v>0.93200000000000072</v>
      </c>
      <c r="T4975" s="110">
        <f>IF('3B-Air transport'!AI$66="no"," ",ROUND(S4975,4))</f>
        <v>0.93200000000000005</v>
      </c>
      <c r="U4975" s="110">
        <f>IF('3B-Air transport'!AI$67="no"," ",ROUND(S4975,4))</f>
        <v>0.93200000000000005</v>
      </c>
      <c r="V4975" s="110">
        <f>IF('3B-Air transport'!AI$68="no"," ",ROUND(S4975,4))</f>
        <v>0.93200000000000005</v>
      </c>
      <c r="W4975" s="110"/>
      <c r="AB4975" s="110">
        <f t="shared" si="290"/>
        <v>0.93200000000000072</v>
      </c>
      <c r="AC4975" s="110">
        <f>IF('3C-Water transport'!AI$56="no"," ",ROUND(AB4975,4))</f>
        <v>0.93200000000000005</v>
      </c>
      <c r="AD4975" s="110">
        <f>IF('3C-Water transport'!AI$57="no"," ",ROUND(AB4975,4))</f>
        <v>0.93200000000000005</v>
      </c>
      <c r="AE4975" s="110">
        <f>IF('3C-Water transport'!AI$58="no"," ",ROUND(AB4975,4))</f>
        <v>0.93200000000000005</v>
      </c>
    </row>
    <row r="4976" spans="5:31" x14ac:dyDescent="0.25">
      <c r="E4976" s="110">
        <f t="shared" si="288"/>
        <v>0.93300000000000072</v>
      </c>
      <c r="F4976" s="110">
        <f>IF('3A-Rail transport'!$AI$56="no"," ",ROUND(E4976,4))</f>
        <v>0.93300000000000005</v>
      </c>
      <c r="G4976" s="110">
        <f>IF('3A-Rail transport'!$AI$57="no"," ",ROUND(E4976,4))</f>
        <v>0.93300000000000005</v>
      </c>
      <c r="H4976" s="110"/>
      <c r="S4976" s="110">
        <f t="shared" si="289"/>
        <v>0.93300000000000072</v>
      </c>
      <c r="T4976" s="110">
        <f>IF('3B-Air transport'!AI$66="no"," ",ROUND(S4976,4))</f>
        <v>0.93300000000000005</v>
      </c>
      <c r="U4976" s="110">
        <f>IF('3B-Air transport'!AI$67="no"," ",ROUND(S4976,4))</f>
        <v>0.93300000000000005</v>
      </c>
      <c r="V4976" s="110">
        <f>IF('3B-Air transport'!AI$68="no"," ",ROUND(S4976,4))</f>
        <v>0.93300000000000005</v>
      </c>
      <c r="W4976" s="110"/>
      <c r="AB4976" s="110">
        <f t="shared" si="290"/>
        <v>0.93300000000000072</v>
      </c>
      <c r="AC4976" s="110">
        <f>IF('3C-Water transport'!AI$56="no"," ",ROUND(AB4976,4))</f>
        <v>0.93300000000000005</v>
      </c>
      <c r="AD4976" s="110">
        <f>IF('3C-Water transport'!AI$57="no"," ",ROUND(AB4976,4))</f>
        <v>0.93300000000000005</v>
      </c>
      <c r="AE4976" s="110">
        <f>IF('3C-Water transport'!AI$58="no"," ",ROUND(AB4976,4))</f>
        <v>0.93300000000000005</v>
      </c>
    </row>
    <row r="4977" spans="5:31" x14ac:dyDescent="0.25">
      <c r="E4977" s="110">
        <f t="shared" si="288"/>
        <v>0.93400000000000072</v>
      </c>
      <c r="F4977" s="110">
        <f>IF('3A-Rail transport'!$AI$56="no"," ",ROUND(E4977,4))</f>
        <v>0.93400000000000005</v>
      </c>
      <c r="G4977" s="110">
        <f>IF('3A-Rail transport'!$AI$57="no"," ",ROUND(E4977,4))</f>
        <v>0.93400000000000005</v>
      </c>
      <c r="H4977" s="110"/>
      <c r="S4977" s="110">
        <f t="shared" si="289"/>
        <v>0.93400000000000072</v>
      </c>
      <c r="T4977" s="110">
        <f>IF('3B-Air transport'!AI$66="no"," ",ROUND(S4977,4))</f>
        <v>0.93400000000000005</v>
      </c>
      <c r="U4977" s="110">
        <f>IF('3B-Air transport'!AI$67="no"," ",ROUND(S4977,4))</f>
        <v>0.93400000000000005</v>
      </c>
      <c r="V4977" s="110">
        <f>IF('3B-Air transport'!AI$68="no"," ",ROUND(S4977,4))</f>
        <v>0.93400000000000005</v>
      </c>
      <c r="W4977" s="110"/>
      <c r="AB4977" s="110">
        <f t="shared" si="290"/>
        <v>0.93400000000000072</v>
      </c>
      <c r="AC4977" s="110">
        <f>IF('3C-Water transport'!AI$56="no"," ",ROUND(AB4977,4))</f>
        <v>0.93400000000000005</v>
      </c>
      <c r="AD4977" s="110">
        <f>IF('3C-Water transport'!AI$57="no"," ",ROUND(AB4977,4))</f>
        <v>0.93400000000000005</v>
      </c>
      <c r="AE4977" s="110">
        <f>IF('3C-Water transport'!AI$58="no"," ",ROUND(AB4977,4))</f>
        <v>0.93400000000000005</v>
      </c>
    </row>
    <row r="4978" spans="5:31" x14ac:dyDescent="0.25">
      <c r="E4978" s="110">
        <f t="shared" si="288"/>
        <v>0.93500000000000072</v>
      </c>
      <c r="F4978" s="110">
        <f>IF('3A-Rail transport'!$AI$56="no"," ",ROUND(E4978,4))</f>
        <v>0.93500000000000005</v>
      </c>
      <c r="G4978" s="110">
        <f>IF('3A-Rail transport'!$AI$57="no"," ",ROUND(E4978,4))</f>
        <v>0.93500000000000005</v>
      </c>
      <c r="H4978" s="110"/>
      <c r="S4978" s="110">
        <f t="shared" si="289"/>
        <v>0.93500000000000072</v>
      </c>
      <c r="T4978" s="110">
        <f>IF('3B-Air transport'!AI$66="no"," ",ROUND(S4978,4))</f>
        <v>0.93500000000000005</v>
      </c>
      <c r="U4978" s="110">
        <f>IF('3B-Air transport'!AI$67="no"," ",ROUND(S4978,4))</f>
        <v>0.93500000000000005</v>
      </c>
      <c r="V4978" s="110">
        <f>IF('3B-Air transport'!AI$68="no"," ",ROUND(S4978,4))</f>
        <v>0.93500000000000005</v>
      </c>
      <c r="W4978" s="110"/>
      <c r="AB4978" s="110">
        <f t="shared" si="290"/>
        <v>0.93500000000000072</v>
      </c>
      <c r="AC4978" s="110">
        <f>IF('3C-Water transport'!AI$56="no"," ",ROUND(AB4978,4))</f>
        <v>0.93500000000000005</v>
      </c>
      <c r="AD4978" s="110">
        <f>IF('3C-Water transport'!AI$57="no"," ",ROUND(AB4978,4))</f>
        <v>0.93500000000000005</v>
      </c>
      <c r="AE4978" s="110">
        <f>IF('3C-Water transport'!AI$58="no"," ",ROUND(AB4978,4))</f>
        <v>0.93500000000000005</v>
      </c>
    </row>
    <row r="4979" spans="5:31" x14ac:dyDescent="0.25">
      <c r="E4979" s="110">
        <f t="shared" si="288"/>
        <v>0.93600000000000072</v>
      </c>
      <c r="F4979" s="110">
        <f>IF('3A-Rail transport'!$AI$56="no"," ",ROUND(E4979,4))</f>
        <v>0.93600000000000005</v>
      </c>
      <c r="G4979" s="110">
        <f>IF('3A-Rail transport'!$AI$57="no"," ",ROUND(E4979,4))</f>
        <v>0.93600000000000005</v>
      </c>
      <c r="H4979" s="110"/>
      <c r="S4979" s="110">
        <f t="shared" si="289"/>
        <v>0.93600000000000072</v>
      </c>
      <c r="T4979" s="110">
        <f>IF('3B-Air transport'!AI$66="no"," ",ROUND(S4979,4))</f>
        <v>0.93600000000000005</v>
      </c>
      <c r="U4979" s="110">
        <f>IF('3B-Air transport'!AI$67="no"," ",ROUND(S4979,4))</f>
        <v>0.93600000000000005</v>
      </c>
      <c r="V4979" s="110">
        <f>IF('3B-Air transport'!AI$68="no"," ",ROUND(S4979,4))</f>
        <v>0.93600000000000005</v>
      </c>
      <c r="W4979" s="110"/>
      <c r="AB4979" s="110">
        <f t="shared" si="290"/>
        <v>0.93600000000000072</v>
      </c>
      <c r="AC4979" s="110">
        <f>IF('3C-Water transport'!AI$56="no"," ",ROUND(AB4979,4))</f>
        <v>0.93600000000000005</v>
      </c>
      <c r="AD4979" s="110">
        <f>IF('3C-Water transport'!AI$57="no"," ",ROUND(AB4979,4))</f>
        <v>0.93600000000000005</v>
      </c>
      <c r="AE4979" s="110">
        <f>IF('3C-Water transport'!AI$58="no"," ",ROUND(AB4979,4))</f>
        <v>0.93600000000000005</v>
      </c>
    </row>
    <row r="4980" spans="5:31" x14ac:dyDescent="0.25">
      <c r="E4980" s="110">
        <f t="shared" si="288"/>
        <v>0.93700000000000072</v>
      </c>
      <c r="F4980" s="110">
        <f>IF('3A-Rail transport'!$AI$56="no"," ",ROUND(E4980,4))</f>
        <v>0.93700000000000006</v>
      </c>
      <c r="G4980" s="110">
        <f>IF('3A-Rail transport'!$AI$57="no"," ",ROUND(E4980,4))</f>
        <v>0.93700000000000006</v>
      </c>
      <c r="H4980" s="110"/>
      <c r="S4980" s="110">
        <f t="shared" si="289"/>
        <v>0.93700000000000072</v>
      </c>
      <c r="T4980" s="110">
        <f>IF('3B-Air transport'!AI$66="no"," ",ROUND(S4980,4))</f>
        <v>0.93700000000000006</v>
      </c>
      <c r="U4980" s="110">
        <f>IF('3B-Air transport'!AI$67="no"," ",ROUND(S4980,4))</f>
        <v>0.93700000000000006</v>
      </c>
      <c r="V4980" s="110">
        <f>IF('3B-Air transport'!AI$68="no"," ",ROUND(S4980,4))</f>
        <v>0.93700000000000006</v>
      </c>
      <c r="W4980" s="110"/>
      <c r="AB4980" s="110">
        <f t="shared" si="290"/>
        <v>0.93700000000000072</v>
      </c>
      <c r="AC4980" s="110">
        <f>IF('3C-Water transport'!AI$56="no"," ",ROUND(AB4980,4))</f>
        <v>0.93700000000000006</v>
      </c>
      <c r="AD4980" s="110">
        <f>IF('3C-Water transport'!AI$57="no"," ",ROUND(AB4980,4))</f>
        <v>0.93700000000000006</v>
      </c>
      <c r="AE4980" s="110">
        <f>IF('3C-Water transport'!AI$58="no"," ",ROUND(AB4980,4))</f>
        <v>0.93700000000000006</v>
      </c>
    </row>
    <row r="4981" spans="5:31" x14ac:dyDescent="0.25">
      <c r="E4981" s="110">
        <f t="shared" si="288"/>
        <v>0.93800000000000072</v>
      </c>
      <c r="F4981" s="110">
        <f>IF('3A-Rail transport'!$AI$56="no"," ",ROUND(E4981,4))</f>
        <v>0.93799999999999994</v>
      </c>
      <c r="G4981" s="110">
        <f>IF('3A-Rail transport'!$AI$57="no"," ",ROUND(E4981,4))</f>
        <v>0.93799999999999994</v>
      </c>
      <c r="H4981" s="110"/>
      <c r="S4981" s="110">
        <f t="shared" si="289"/>
        <v>0.93800000000000072</v>
      </c>
      <c r="T4981" s="110">
        <f>IF('3B-Air transport'!AI$66="no"," ",ROUND(S4981,4))</f>
        <v>0.93799999999999994</v>
      </c>
      <c r="U4981" s="110">
        <f>IF('3B-Air transport'!AI$67="no"," ",ROUND(S4981,4))</f>
        <v>0.93799999999999994</v>
      </c>
      <c r="V4981" s="110">
        <f>IF('3B-Air transport'!AI$68="no"," ",ROUND(S4981,4))</f>
        <v>0.93799999999999994</v>
      </c>
      <c r="W4981" s="110"/>
      <c r="AB4981" s="110">
        <f t="shared" si="290"/>
        <v>0.93800000000000072</v>
      </c>
      <c r="AC4981" s="110">
        <f>IF('3C-Water transport'!AI$56="no"," ",ROUND(AB4981,4))</f>
        <v>0.93799999999999994</v>
      </c>
      <c r="AD4981" s="110">
        <f>IF('3C-Water transport'!AI$57="no"," ",ROUND(AB4981,4))</f>
        <v>0.93799999999999994</v>
      </c>
      <c r="AE4981" s="110">
        <f>IF('3C-Water transport'!AI$58="no"," ",ROUND(AB4981,4))</f>
        <v>0.93799999999999994</v>
      </c>
    </row>
    <row r="4982" spans="5:31" x14ac:dyDescent="0.25">
      <c r="E4982" s="110">
        <f t="shared" si="288"/>
        <v>0.93900000000000072</v>
      </c>
      <c r="F4982" s="110">
        <f>IF('3A-Rail transport'!$AI$56="no"," ",ROUND(E4982,4))</f>
        <v>0.93899999999999995</v>
      </c>
      <c r="G4982" s="110">
        <f>IF('3A-Rail transport'!$AI$57="no"," ",ROUND(E4982,4))</f>
        <v>0.93899999999999995</v>
      </c>
      <c r="H4982" s="110"/>
      <c r="S4982" s="110">
        <f t="shared" si="289"/>
        <v>0.93900000000000072</v>
      </c>
      <c r="T4982" s="110">
        <f>IF('3B-Air transport'!AI$66="no"," ",ROUND(S4982,4))</f>
        <v>0.93899999999999995</v>
      </c>
      <c r="U4982" s="110">
        <f>IF('3B-Air transport'!AI$67="no"," ",ROUND(S4982,4))</f>
        <v>0.93899999999999995</v>
      </c>
      <c r="V4982" s="110">
        <f>IF('3B-Air transport'!AI$68="no"," ",ROUND(S4982,4))</f>
        <v>0.93899999999999995</v>
      </c>
      <c r="W4982" s="110"/>
      <c r="AB4982" s="110">
        <f t="shared" si="290"/>
        <v>0.93900000000000072</v>
      </c>
      <c r="AC4982" s="110">
        <f>IF('3C-Water transport'!AI$56="no"," ",ROUND(AB4982,4))</f>
        <v>0.93899999999999995</v>
      </c>
      <c r="AD4982" s="110">
        <f>IF('3C-Water transport'!AI$57="no"," ",ROUND(AB4982,4))</f>
        <v>0.93899999999999995</v>
      </c>
      <c r="AE4982" s="110">
        <f>IF('3C-Water transport'!AI$58="no"," ",ROUND(AB4982,4))</f>
        <v>0.93899999999999995</v>
      </c>
    </row>
    <row r="4983" spans="5:31" x14ac:dyDescent="0.25">
      <c r="E4983" s="110">
        <f t="shared" si="288"/>
        <v>0.94000000000000072</v>
      </c>
      <c r="F4983" s="110">
        <f>IF('3A-Rail transport'!$AI$56="no"," ",ROUND(E4983,4))</f>
        <v>0.94</v>
      </c>
      <c r="G4983" s="110">
        <f>IF('3A-Rail transport'!$AI$57="no"," ",ROUND(E4983,4))</f>
        <v>0.94</v>
      </c>
      <c r="H4983" s="110"/>
      <c r="S4983" s="110">
        <f t="shared" si="289"/>
        <v>0.94000000000000072</v>
      </c>
      <c r="T4983" s="110">
        <f>IF('3B-Air transport'!AI$66="no"," ",ROUND(S4983,4))</f>
        <v>0.94</v>
      </c>
      <c r="U4983" s="110">
        <f>IF('3B-Air transport'!AI$67="no"," ",ROUND(S4983,4))</f>
        <v>0.94</v>
      </c>
      <c r="V4983" s="110">
        <f>IF('3B-Air transport'!AI$68="no"," ",ROUND(S4983,4))</f>
        <v>0.94</v>
      </c>
      <c r="W4983" s="110"/>
      <c r="AB4983" s="110">
        <f t="shared" si="290"/>
        <v>0.94000000000000072</v>
      </c>
      <c r="AC4983" s="110">
        <f>IF('3C-Water transport'!AI$56="no"," ",ROUND(AB4983,4))</f>
        <v>0.94</v>
      </c>
      <c r="AD4983" s="110">
        <f>IF('3C-Water transport'!AI$57="no"," ",ROUND(AB4983,4))</f>
        <v>0.94</v>
      </c>
      <c r="AE4983" s="110">
        <f>IF('3C-Water transport'!AI$58="no"," ",ROUND(AB4983,4))</f>
        <v>0.94</v>
      </c>
    </row>
    <row r="4984" spans="5:31" x14ac:dyDescent="0.25">
      <c r="E4984" s="110">
        <f t="shared" si="288"/>
        <v>0.94100000000000072</v>
      </c>
      <c r="F4984" s="110">
        <f>IF('3A-Rail transport'!$AI$56="no"," ",ROUND(E4984,4))</f>
        <v>0.94099999999999995</v>
      </c>
      <c r="G4984" s="110">
        <f>IF('3A-Rail transport'!$AI$57="no"," ",ROUND(E4984,4))</f>
        <v>0.94099999999999995</v>
      </c>
      <c r="H4984" s="110"/>
      <c r="S4984" s="110">
        <f t="shared" si="289"/>
        <v>0.94100000000000072</v>
      </c>
      <c r="T4984" s="110">
        <f>IF('3B-Air transport'!AI$66="no"," ",ROUND(S4984,4))</f>
        <v>0.94099999999999995</v>
      </c>
      <c r="U4984" s="110">
        <f>IF('3B-Air transport'!AI$67="no"," ",ROUND(S4984,4))</f>
        <v>0.94099999999999995</v>
      </c>
      <c r="V4984" s="110">
        <f>IF('3B-Air transport'!AI$68="no"," ",ROUND(S4984,4))</f>
        <v>0.94099999999999995</v>
      </c>
      <c r="W4984" s="110"/>
      <c r="AB4984" s="110">
        <f t="shared" si="290"/>
        <v>0.94100000000000072</v>
      </c>
      <c r="AC4984" s="110">
        <f>IF('3C-Water transport'!AI$56="no"," ",ROUND(AB4984,4))</f>
        <v>0.94099999999999995</v>
      </c>
      <c r="AD4984" s="110">
        <f>IF('3C-Water transport'!AI$57="no"," ",ROUND(AB4984,4))</f>
        <v>0.94099999999999995</v>
      </c>
      <c r="AE4984" s="110">
        <f>IF('3C-Water transport'!AI$58="no"," ",ROUND(AB4984,4))</f>
        <v>0.94099999999999995</v>
      </c>
    </row>
    <row r="4985" spans="5:31" x14ac:dyDescent="0.25">
      <c r="E4985" s="110">
        <f t="shared" si="288"/>
        <v>0.94200000000000073</v>
      </c>
      <c r="F4985" s="110">
        <f>IF('3A-Rail transport'!$AI$56="no"," ",ROUND(E4985,4))</f>
        <v>0.94199999999999995</v>
      </c>
      <c r="G4985" s="110">
        <f>IF('3A-Rail transport'!$AI$57="no"," ",ROUND(E4985,4))</f>
        <v>0.94199999999999995</v>
      </c>
      <c r="H4985" s="110"/>
      <c r="S4985" s="110">
        <f t="shared" si="289"/>
        <v>0.94200000000000073</v>
      </c>
      <c r="T4985" s="110">
        <f>IF('3B-Air transport'!AI$66="no"," ",ROUND(S4985,4))</f>
        <v>0.94199999999999995</v>
      </c>
      <c r="U4985" s="110">
        <f>IF('3B-Air transport'!AI$67="no"," ",ROUND(S4985,4))</f>
        <v>0.94199999999999995</v>
      </c>
      <c r="V4985" s="110">
        <f>IF('3B-Air transport'!AI$68="no"," ",ROUND(S4985,4))</f>
        <v>0.94199999999999995</v>
      </c>
      <c r="W4985" s="110"/>
      <c r="AB4985" s="110">
        <f t="shared" si="290"/>
        <v>0.94200000000000073</v>
      </c>
      <c r="AC4985" s="110">
        <f>IF('3C-Water transport'!AI$56="no"," ",ROUND(AB4985,4))</f>
        <v>0.94199999999999995</v>
      </c>
      <c r="AD4985" s="110">
        <f>IF('3C-Water transport'!AI$57="no"," ",ROUND(AB4985,4))</f>
        <v>0.94199999999999995</v>
      </c>
      <c r="AE4985" s="110">
        <f>IF('3C-Water transport'!AI$58="no"," ",ROUND(AB4985,4))</f>
        <v>0.94199999999999995</v>
      </c>
    </row>
    <row r="4986" spans="5:31" x14ac:dyDescent="0.25">
      <c r="E4986" s="110">
        <f t="shared" si="288"/>
        <v>0.94300000000000073</v>
      </c>
      <c r="F4986" s="110">
        <f>IF('3A-Rail transport'!$AI$56="no"," ",ROUND(E4986,4))</f>
        <v>0.94299999999999995</v>
      </c>
      <c r="G4986" s="110">
        <f>IF('3A-Rail transport'!$AI$57="no"," ",ROUND(E4986,4))</f>
        <v>0.94299999999999995</v>
      </c>
      <c r="H4986" s="110"/>
      <c r="S4986" s="110">
        <f t="shared" si="289"/>
        <v>0.94300000000000073</v>
      </c>
      <c r="T4986" s="110">
        <f>IF('3B-Air transport'!AI$66="no"," ",ROUND(S4986,4))</f>
        <v>0.94299999999999995</v>
      </c>
      <c r="U4986" s="110">
        <f>IF('3B-Air transport'!AI$67="no"," ",ROUND(S4986,4))</f>
        <v>0.94299999999999995</v>
      </c>
      <c r="V4986" s="110">
        <f>IF('3B-Air transport'!AI$68="no"," ",ROUND(S4986,4))</f>
        <v>0.94299999999999995</v>
      </c>
      <c r="W4986" s="110"/>
      <c r="AB4986" s="110">
        <f t="shared" si="290"/>
        <v>0.94300000000000073</v>
      </c>
      <c r="AC4986" s="110">
        <f>IF('3C-Water transport'!AI$56="no"," ",ROUND(AB4986,4))</f>
        <v>0.94299999999999995</v>
      </c>
      <c r="AD4986" s="110">
        <f>IF('3C-Water transport'!AI$57="no"," ",ROUND(AB4986,4))</f>
        <v>0.94299999999999995</v>
      </c>
      <c r="AE4986" s="110">
        <f>IF('3C-Water transport'!AI$58="no"," ",ROUND(AB4986,4))</f>
        <v>0.94299999999999995</v>
      </c>
    </row>
    <row r="4987" spans="5:31" x14ac:dyDescent="0.25">
      <c r="E4987" s="110">
        <f t="shared" si="288"/>
        <v>0.94400000000000073</v>
      </c>
      <c r="F4987" s="110">
        <f>IF('3A-Rail transport'!$AI$56="no"," ",ROUND(E4987,4))</f>
        <v>0.94399999999999995</v>
      </c>
      <c r="G4987" s="110">
        <f>IF('3A-Rail transport'!$AI$57="no"," ",ROUND(E4987,4))</f>
        <v>0.94399999999999995</v>
      </c>
      <c r="H4987" s="110"/>
      <c r="S4987" s="110">
        <f t="shared" si="289"/>
        <v>0.94400000000000073</v>
      </c>
      <c r="T4987" s="110">
        <f>IF('3B-Air transport'!AI$66="no"," ",ROUND(S4987,4))</f>
        <v>0.94399999999999995</v>
      </c>
      <c r="U4987" s="110">
        <f>IF('3B-Air transport'!AI$67="no"," ",ROUND(S4987,4))</f>
        <v>0.94399999999999995</v>
      </c>
      <c r="V4987" s="110">
        <f>IF('3B-Air transport'!AI$68="no"," ",ROUND(S4987,4))</f>
        <v>0.94399999999999995</v>
      </c>
      <c r="W4987" s="110"/>
      <c r="AB4987" s="110">
        <f t="shared" si="290"/>
        <v>0.94400000000000073</v>
      </c>
      <c r="AC4987" s="110">
        <f>IF('3C-Water transport'!AI$56="no"," ",ROUND(AB4987,4))</f>
        <v>0.94399999999999995</v>
      </c>
      <c r="AD4987" s="110">
        <f>IF('3C-Water transport'!AI$57="no"," ",ROUND(AB4987,4))</f>
        <v>0.94399999999999995</v>
      </c>
      <c r="AE4987" s="110">
        <f>IF('3C-Water transport'!AI$58="no"," ",ROUND(AB4987,4))</f>
        <v>0.94399999999999995</v>
      </c>
    </row>
    <row r="4988" spans="5:31" x14ac:dyDescent="0.25">
      <c r="E4988" s="110">
        <f t="shared" si="288"/>
        <v>0.94500000000000073</v>
      </c>
      <c r="F4988" s="110">
        <f>IF('3A-Rail transport'!$AI$56="no"," ",ROUND(E4988,4))</f>
        <v>0.94499999999999995</v>
      </c>
      <c r="G4988" s="110">
        <f>IF('3A-Rail transport'!$AI$57="no"," ",ROUND(E4988,4))</f>
        <v>0.94499999999999995</v>
      </c>
      <c r="H4988" s="110"/>
      <c r="S4988" s="110">
        <f t="shared" si="289"/>
        <v>0.94500000000000073</v>
      </c>
      <c r="T4988" s="110">
        <f>IF('3B-Air transport'!AI$66="no"," ",ROUND(S4988,4))</f>
        <v>0.94499999999999995</v>
      </c>
      <c r="U4988" s="110">
        <f>IF('3B-Air transport'!AI$67="no"," ",ROUND(S4988,4))</f>
        <v>0.94499999999999995</v>
      </c>
      <c r="V4988" s="110">
        <f>IF('3B-Air transport'!AI$68="no"," ",ROUND(S4988,4))</f>
        <v>0.94499999999999995</v>
      </c>
      <c r="W4988" s="110"/>
      <c r="AB4988" s="110">
        <f t="shared" si="290"/>
        <v>0.94500000000000073</v>
      </c>
      <c r="AC4988" s="110">
        <f>IF('3C-Water transport'!AI$56="no"," ",ROUND(AB4988,4))</f>
        <v>0.94499999999999995</v>
      </c>
      <c r="AD4988" s="110">
        <f>IF('3C-Water transport'!AI$57="no"," ",ROUND(AB4988,4))</f>
        <v>0.94499999999999995</v>
      </c>
      <c r="AE4988" s="110">
        <f>IF('3C-Water transport'!AI$58="no"," ",ROUND(AB4988,4))</f>
        <v>0.94499999999999995</v>
      </c>
    </row>
    <row r="4989" spans="5:31" x14ac:dyDescent="0.25">
      <c r="E4989" s="110">
        <f t="shared" si="288"/>
        <v>0.94600000000000073</v>
      </c>
      <c r="F4989" s="110">
        <f>IF('3A-Rail transport'!$AI$56="no"," ",ROUND(E4989,4))</f>
        <v>0.94599999999999995</v>
      </c>
      <c r="G4989" s="110">
        <f>IF('3A-Rail transport'!$AI$57="no"," ",ROUND(E4989,4))</f>
        <v>0.94599999999999995</v>
      </c>
      <c r="H4989" s="110"/>
      <c r="S4989" s="110">
        <f t="shared" si="289"/>
        <v>0.94600000000000073</v>
      </c>
      <c r="T4989" s="110">
        <f>IF('3B-Air transport'!AI$66="no"," ",ROUND(S4989,4))</f>
        <v>0.94599999999999995</v>
      </c>
      <c r="U4989" s="110">
        <f>IF('3B-Air transport'!AI$67="no"," ",ROUND(S4989,4))</f>
        <v>0.94599999999999995</v>
      </c>
      <c r="V4989" s="110">
        <f>IF('3B-Air transport'!AI$68="no"," ",ROUND(S4989,4))</f>
        <v>0.94599999999999995</v>
      </c>
      <c r="W4989" s="110"/>
      <c r="AB4989" s="110">
        <f t="shared" si="290"/>
        <v>0.94600000000000073</v>
      </c>
      <c r="AC4989" s="110">
        <f>IF('3C-Water transport'!AI$56="no"," ",ROUND(AB4989,4))</f>
        <v>0.94599999999999995</v>
      </c>
      <c r="AD4989" s="110">
        <f>IF('3C-Water transport'!AI$57="no"," ",ROUND(AB4989,4))</f>
        <v>0.94599999999999995</v>
      </c>
      <c r="AE4989" s="110">
        <f>IF('3C-Water transport'!AI$58="no"," ",ROUND(AB4989,4))</f>
        <v>0.94599999999999995</v>
      </c>
    </row>
    <row r="4990" spans="5:31" x14ac:dyDescent="0.25">
      <c r="E4990" s="110">
        <f t="shared" si="288"/>
        <v>0.94700000000000073</v>
      </c>
      <c r="F4990" s="110">
        <f>IF('3A-Rail transport'!$AI$56="no"," ",ROUND(E4990,4))</f>
        <v>0.94699999999999995</v>
      </c>
      <c r="G4990" s="110">
        <f>IF('3A-Rail transport'!$AI$57="no"," ",ROUND(E4990,4))</f>
        <v>0.94699999999999995</v>
      </c>
      <c r="H4990" s="110"/>
      <c r="S4990" s="110">
        <f t="shared" si="289"/>
        <v>0.94700000000000073</v>
      </c>
      <c r="T4990" s="110">
        <f>IF('3B-Air transport'!AI$66="no"," ",ROUND(S4990,4))</f>
        <v>0.94699999999999995</v>
      </c>
      <c r="U4990" s="110">
        <f>IF('3B-Air transport'!AI$67="no"," ",ROUND(S4990,4))</f>
        <v>0.94699999999999995</v>
      </c>
      <c r="V4990" s="110">
        <f>IF('3B-Air transport'!AI$68="no"," ",ROUND(S4990,4))</f>
        <v>0.94699999999999995</v>
      </c>
      <c r="W4990" s="110"/>
      <c r="AB4990" s="110">
        <f t="shared" si="290"/>
        <v>0.94700000000000073</v>
      </c>
      <c r="AC4990" s="110">
        <f>IF('3C-Water transport'!AI$56="no"," ",ROUND(AB4990,4))</f>
        <v>0.94699999999999995</v>
      </c>
      <c r="AD4990" s="110">
        <f>IF('3C-Water transport'!AI$57="no"," ",ROUND(AB4990,4))</f>
        <v>0.94699999999999995</v>
      </c>
      <c r="AE4990" s="110">
        <f>IF('3C-Water transport'!AI$58="no"," ",ROUND(AB4990,4))</f>
        <v>0.94699999999999995</v>
      </c>
    </row>
    <row r="4991" spans="5:31" x14ac:dyDescent="0.25">
      <c r="E4991" s="110">
        <f t="shared" si="288"/>
        <v>0.94800000000000073</v>
      </c>
      <c r="F4991" s="110">
        <f>IF('3A-Rail transport'!$AI$56="no"," ",ROUND(E4991,4))</f>
        <v>0.94799999999999995</v>
      </c>
      <c r="G4991" s="110">
        <f>IF('3A-Rail transport'!$AI$57="no"," ",ROUND(E4991,4))</f>
        <v>0.94799999999999995</v>
      </c>
      <c r="H4991" s="110"/>
      <c r="S4991" s="110">
        <f t="shared" si="289"/>
        <v>0.94800000000000073</v>
      </c>
      <c r="T4991" s="110">
        <f>IF('3B-Air transport'!AI$66="no"," ",ROUND(S4991,4))</f>
        <v>0.94799999999999995</v>
      </c>
      <c r="U4991" s="110">
        <f>IF('3B-Air transport'!AI$67="no"," ",ROUND(S4991,4))</f>
        <v>0.94799999999999995</v>
      </c>
      <c r="V4991" s="110">
        <f>IF('3B-Air transport'!AI$68="no"," ",ROUND(S4991,4))</f>
        <v>0.94799999999999995</v>
      </c>
      <c r="W4991" s="110"/>
      <c r="AB4991" s="110">
        <f t="shared" si="290"/>
        <v>0.94800000000000073</v>
      </c>
      <c r="AC4991" s="110">
        <f>IF('3C-Water transport'!AI$56="no"," ",ROUND(AB4991,4))</f>
        <v>0.94799999999999995</v>
      </c>
      <c r="AD4991" s="110">
        <f>IF('3C-Water transport'!AI$57="no"," ",ROUND(AB4991,4))</f>
        <v>0.94799999999999995</v>
      </c>
      <c r="AE4991" s="110">
        <f>IF('3C-Water transport'!AI$58="no"," ",ROUND(AB4991,4))</f>
        <v>0.94799999999999995</v>
      </c>
    </row>
    <row r="4992" spans="5:31" x14ac:dyDescent="0.25">
      <c r="E4992" s="110">
        <f t="shared" si="288"/>
        <v>0.94900000000000073</v>
      </c>
      <c r="F4992" s="110">
        <f>IF('3A-Rail transport'!$AI$56="no"," ",ROUND(E4992,4))</f>
        <v>0.94899999999999995</v>
      </c>
      <c r="G4992" s="110">
        <f>IF('3A-Rail transport'!$AI$57="no"," ",ROUND(E4992,4))</f>
        <v>0.94899999999999995</v>
      </c>
      <c r="H4992" s="110"/>
      <c r="S4992" s="110">
        <f t="shared" si="289"/>
        <v>0.94900000000000073</v>
      </c>
      <c r="T4992" s="110">
        <f>IF('3B-Air transport'!AI$66="no"," ",ROUND(S4992,4))</f>
        <v>0.94899999999999995</v>
      </c>
      <c r="U4992" s="110">
        <f>IF('3B-Air transport'!AI$67="no"," ",ROUND(S4992,4))</f>
        <v>0.94899999999999995</v>
      </c>
      <c r="V4992" s="110">
        <f>IF('3B-Air transport'!AI$68="no"," ",ROUND(S4992,4))</f>
        <v>0.94899999999999995</v>
      </c>
      <c r="W4992" s="110"/>
      <c r="AB4992" s="110">
        <f t="shared" si="290"/>
        <v>0.94900000000000073</v>
      </c>
      <c r="AC4992" s="110">
        <f>IF('3C-Water transport'!AI$56="no"," ",ROUND(AB4992,4))</f>
        <v>0.94899999999999995</v>
      </c>
      <c r="AD4992" s="110">
        <f>IF('3C-Water transport'!AI$57="no"," ",ROUND(AB4992,4))</f>
        <v>0.94899999999999995</v>
      </c>
      <c r="AE4992" s="110">
        <f>IF('3C-Water transport'!AI$58="no"," ",ROUND(AB4992,4))</f>
        <v>0.94899999999999995</v>
      </c>
    </row>
    <row r="4993" spans="5:31" x14ac:dyDescent="0.25">
      <c r="E4993" s="110">
        <f t="shared" si="288"/>
        <v>0.95000000000000073</v>
      </c>
      <c r="F4993" s="110">
        <f>IF('3A-Rail transport'!$AI$56="no"," ",ROUND(E4993,4))</f>
        <v>0.95</v>
      </c>
      <c r="G4993" s="110">
        <f>IF('3A-Rail transport'!$AI$57="no"," ",ROUND(E4993,4))</f>
        <v>0.95</v>
      </c>
      <c r="H4993" s="110"/>
      <c r="S4993" s="110">
        <f t="shared" si="289"/>
        <v>0.95000000000000073</v>
      </c>
      <c r="T4993" s="110">
        <f>IF('3B-Air transport'!AI$66="no"," ",ROUND(S4993,4))</f>
        <v>0.95</v>
      </c>
      <c r="U4993" s="110">
        <f>IF('3B-Air transport'!AI$67="no"," ",ROUND(S4993,4))</f>
        <v>0.95</v>
      </c>
      <c r="V4993" s="110">
        <f>IF('3B-Air transport'!AI$68="no"," ",ROUND(S4993,4))</f>
        <v>0.95</v>
      </c>
      <c r="W4993" s="110"/>
      <c r="AB4993" s="110">
        <f t="shared" si="290"/>
        <v>0.95000000000000073</v>
      </c>
      <c r="AC4993" s="110">
        <f>IF('3C-Water transport'!AI$56="no"," ",ROUND(AB4993,4))</f>
        <v>0.95</v>
      </c>
      <c r="AD4993" s="110">
        <f>IF('3C-Water transport'!AI$57="no"," ",ROUND(AB4993,4))</f>
        <v>0.95</v>
      </c>
      <c r="AE4993" s="110">
        <f>IF('3C-Water transport'!AI$58="no"," ",ROUND(AB4993,4))</f>
        <v>0.95</v>
      </c>
    </row>
    <row r="4994" spans="5:31" x14ac:dyDescent="0.25">
      <c r="E4994" s="110">
        <f t="shared" si="288"/>
        <v>0.95100000000000073</v>
      </c>
      <c r="F4994" s="110">
        <f>IF('3A-Rail transport'!$AI$56="no"," ",ROUND(E4994,4))</f>
        <v>0.95099999999999996</v>
      </c>
      <c r="G4994" s="110">
        <f>IF('3A-Rail transport'!$AI$57="no"," ",ROUND(E4994,4))</f>
        <v>0.95099999999999996</v>
      </c>
      <c r="H4994" s="110"/>
      <c r="S4994" s="110">
        <f t="shared" si="289"/>
        <v>0.95100000000000073</v>
      </c>
      <c r="T4994" s="110">
        <f>IF('3B-Air transport'!AI$66="no"," ",ROUND(S4994,4))</f>
        <v>0.95099999999999996</v>
      </c>
      <c r="U4994" s="110">
        <f>IF('3B-Air transport'!AI$67="no"," ",ROUND(S4994,4))</f>
        <v>0.95099999999999996</v>
      </c>
      <c r="V4994" s="110">
        <f>IF('3B-Air transport'!AI$68="no"," ",ROUND(S4994,4))</f>
        <v>0.95099999999999996</v>
      </c>
      <c r="W4994" s="110"/>
      <c r="AB4994" s="110">
        <f t="shared" si="290"/>
        <v>0.95100000000000073</v>
      </c>
      <c r="AC4994" s="110">
        <f>IF('3C-Water transport'!AI$56="no"," ",ROUND(AB4994,4))</f>
        <v>0.95099999999999996</v>
      </c>
      <c r="AD4994" s="110">
        <f>IF('3C-Water transport'!AI$57="no"," ",ROUND(AB4994,4))</f>
        <v>0.95099999999999996</v>
      </c>
      <c r="AE4994" s="110">
        <f>IF('3C-Water transport'!AI$58="no"," ",ROUND(AB4994,4))</f>
        <v>0.95099999999999996</v>
      </c>
    </row>
    <row r="4995" spans="5:31" x14ac:dyDescent="0.25">
      <c r="E4995" s="110">
        <f t="shared" si="288"/>
        <v>0.95200000000000073</v>
      </c>
      <c r="F4995" s="110">
        <f>IF('3A-Rail transport'!$AI$56="no"," ",ROUND(E4995,4))</f>
        <v>0.95199999999999996</v>
      </c>
      <c r="G4995" s="110">
        <f>IF('3A-Rail transport'!$AI$57="no"," ",ROUND(E4995,4))</f>
        <v>0.95199999999999996</v>
      </c>
      <c r="H4995" s="110"/>
      <c r="S4995" s="110">
        <f t="shared" si="289"/>
        <v>0.95200000000000073</v>
      </c>
      <c r="T4995" s="110">
        <f>IF('3B-Air transport'!AI$66="no"," ",ROUND(S4995,4))</f>
        <v>0.95199999999999996</v>
      </c>
      <c r="U4995" s="110">
        <f>IF('3B-Air transport'!AI$67="no"," ",ROUND(S4995,4))</f>
        <v>0.95199999999999996</v>
      </c>
      <c r="V4995" s="110">
        <f>IF('3B-Air transport'!AI$68="no"," ",ROUND(S4995,4))</f>
        <v>0.95199999999999996</v>
      </c>
      <c r="W4995" s="110"/>
      <c r="AB4995" s="110">
        <f t="shared" si="290"/>
        <v>0.95200000000000073</v>
      </c>
      <c r="AC4995" s="110">
        <f>IF('3C-Water transport'!AI$56="no"," ",ROUND(AB4995,4))</f>
        <v>0.95199999999999996</v>
      </c>
      <c r="AD4995" s="110">
        <f>IF('3C-Water transport'!AI$57="no"," ",ROUND(AB4995,4))</f>
        <v>0.95199999999999996</v>
      </c>
      <c r="AE4995" s="110">
        <f>IF('3C-Water transport'!AI$58="no"," ",ROUND(AB4995,4))</f>
        <v>0.95199999999999996</v>
      </c>
    </row>
    <row r="4996" spans="5:31" x14ac:dyDescent="0.25">
      <c r="E4996" s="110">
        <f t="shared" si="288"/>
        <v>0.95300000000000074</v>
      </c>
      <c r="F4996" s="110">
        <f>IF('3A-Rail transport'!$AI$56="no"," ",ROUND(E4996,4))</f>
        <v>0.95299999999999996</v>
      </c>
      <c r="G4996" s="110">
        <f>IF('3A-Rail transport'!$AI$57="no"," ",ROUND(E4996,4))</f>
        <v>0.95299999999999996</v>
      </c>
      <c r="H4996" s="110"/>
      <c r="S4996" s="110">
        <f t="shared" si="289"/>
        <v>0.95300000000000074</v>
      </c>
      <c r="T4996" s="110">
        <f>IF('3B-Air transport'!AI$66="no"," ",ROUND(S4996,4))</f>
        <v>0.95299999999999996</v>
      </c>
      <c r="U4996" s="110">
        <f>IF('3B-Air transport'!AI$67="no"," ",ROUND(S4996,4))</f>
        <v>0.95299999999999996</v>
      </c>
      <c r="V4996" s="110">
        <f>IF('3B-Air transport'!AI$68="no"," ",ROUND(S4996,4))</f>
        <v>0.95299999999999996</v>
      </c>
      <c r="W4996" s="110"/>
      <c r="AB4996" s="110">
        <f t="shared" si="290"/>
        <v>0.95300000000000074</v>
      </c>
      <c r="AC4996" s="110">
        <f>IF('3C-Water transport'!AI$56="no"," ",ROUND(AB4996,4))</f>
        <v>0.95299999999999996</v>
      </c>
      <c r="AD4996" s="110">
        <f>IF('3C-Water transport'!AI$57="no"," ",ROUND(AB4996,4))</f>
        <v>0.95299999999999996</v>
      </c>
      <c r="AE4996" s="110">
        <f>IF('3C-Water transport'!AI$58="no"," ",ROUND(AB4996,4))</f>
        <v>0.95299999999999996</v>
      </c>
    </row>
    <row r="4997" spans="5:31" x14ac:dyDescent="0.25">
      <c r="E4997" s="110">
        <f t="shared" si="288"/>
        <v>0.95400000000000074</v>
      </c>
      <c r="F4997" s="110">
        <f>IF('3A-Rail transport'!$AI$56="no"," ",ROUND(E4997,4))</f>
        <v>0.95399999999999996</v>
      </c>
      <c r="G4997" s="110">
        <f>IF('3A-Rail transport'!$AI$57="no"," ",ROUND(E4997,4))</f>
        <v>0.95399999999999996</v>
      </c>
      <c r="H4997" s="110"/>
      <c r="S4997" s="110">
        <f t="shared" si="289"/>
        <v>0.95400000000000074</v>
      </c>
      <c r="T4997" s="110">
        <f>IF('3B-Air transport'!AI$66="no"," ",ROUND(S4997,4))</f>
        <v>0.95399999999999996</v>
      </c>
      <c r="U4997" s="110">
        <f>IF('3B-Air transport'!AI$67="no"," ",ROUND(S4997,4))</f>
        <v>0.95399999999999996</v>
      </c>
      <c r="V4997" s="110">
        <f>IF('3B-Air transport'!AI$68="no"," ",ROUND(S4997,4))</f>
        <v>0.95399999999999996</v>
      </c>
      <c r="W4997" s="110"/>
      <c r="AB4997" s="110">
        <f t="shared" si="290"/>
        <v>0.95400000000000074</v>
      </c>
      <c r="AC4997" s="110">
        <f>IF('3C-Water transport'!AI$56="no"," ",ROUND(AB4997,4))</f>
        <v>0.95399999999999996</v>
      </c>
      <c r="AD4997" s="110">
        <f>IF('3C-Water transport'!AI$57="no"," ",ROUND(AB4997,4))</f>
        <v>0.95399999999999996</v>
      </c>
      <c r="AE4997" s="110">
        <f>IF('3C-Water transport'!AI$58="no"," ",ROUND(AB4997,4))</f>
        <v>0.95399999999999996</v>
      </c>
    </row>
    <row r="4998" spans="5:31" x14ac:dyDescent="0.25">
      <c r="E4998" s="110">
        <f t="shared" si="288"/>
        <v>0.95500000000000074</v>
      </c>
      <c r="F4998" s="110">
        <f>IF('3A-Rail transport'!$AI$56="no"," ",ROUND(E4998,4))</f>
        <v>0.95499999999999996</v>
      </c>
      <c r="G4998" s="110">
        <f>IF('3A-Rail transport'!$AI$57="no"," ",ROUND(E4998,4))</f>
        <v>0.95499999999999996</v>
      </c>
      <c r="H4998" s="110"/>
      <c r="S4998" s="110">
        <f t="shared" si="289"/>
        <v>0.95500000000000074</v>
      </c>
      <c r="T4998" s="110">
        <f>IF('3B-Air transport'!AI$66="no"," ",ROUND(S4998,4))</f>
        <v>0.95499999999999996</v>
      </c>
      <c r="U4998" s="110">
        <f>IF('3B-Air transport'!AI$67="no"," ",ROUND(S4998,4))</f>
        <v>0.95499999999999996</v>
      </c>
      <c r="V4998" s="110">
        <f>IF('3B-Air transport'!AI$68="no"," ",ROUND(S4998,4))</f>
        <v>0.95499999999999996</v>
      </c>
      <c r="W4998" s="110"/>
      <c r="AB4998" s="110">
        <f t="shared" si="290"/>
        <v>0.95500000000000074</v>
      </c>
      <c r="AC4998" s="110">
        <f>IF('3C-Water transport'!AI$56="no"," ",ROUND(AB4998,4))</f>
        <v>0.95499999999999996</v>
      </c>
      <c r="AD4998" s="110">
        <f>IF('3C-Water transport'!AI$57="no"," ",ROUND(AB4998,4))</f>
        <v>0.95499999999999996</v>
      </c>
      <c r="AE4998" s="110">
        <f>IF('3C-Water transport'!AI$58="no"," ",ROUND(AB4998,4))</f>
        <v>0.95499999999999996</v>
      </c>
    </row>
    <row r="4999" spans="5:31" x14ac:dyDescent="0.25">
      <c r="E4999" s="110">
        <f t="shared" si="288"/>
        <v>0.95600000000000074</v>
      </c>
      <c r="F4999" s="110">
        <f>IF('3A-Rail transport'!$AI$56="no"," ",ROUND(E4999,4))</f>
        <v>0.95599999999999996</v>
      </c>
      <c r="G4999" s="110">
        <f>IF('3A-Rail transport'!$AI$57="no"," ",ROUND(E4999,4))</f>
        <v>0.95599999999999996</v>
      </c>
      <c r="H4999" s="110"/>
      <c r="S4999" s="110">
        <f t="shared" si="289"/>
        <v>0.95600000000000074</v>
      </c>
      <c r="T4999" s="110">
        <f>IF('3B-Air transport'!AI$66="no"," ",ROUND(S4999,4))</f>
        <v>0.95599999999999996</v>
      </c>
      <c r="U4999" s="110">
        <f>IF('3B-Air transport'!AI$67="no"," ",ROUND(S4999,4))</f>
        <v>0.95599999999999996</v>
      </c>
      <c r="V4999" s="110">
        <f>IF('3B-Air transport'!AI$68="no"," ",ROUND(S4999,4))</f>
        <v>0.95599999999999996</v>
      </c>
      <c r="W4999" s="110"/>
      <c r="AB4999" s="110">
        <f t="shared" si="290"/>
        <v>0.95600000000000074</v>
      </c>
      <c r="AC4999" s="110">
        <f>IF('3C-Water transport'!AI$56="no"," ",ROUND(AB4999,4))</f>
        <v>0.95599999999999996</v>
      </c>
      <c r="AD4999" s="110">
        <f>IF('3C-Water transport'!AI$57="no"," ",ROUND(AB4999,4))</f>
        <v>0.95599999999999996</v>
      </c>
      <c r="AE4999" s="110">
        <f>IF('3C-Water transport'!AI$58="no"," ",ROUND(AB4999,4))</f>
        <v>0.95599999999999996</v>
      </c>
    </row>
    <row r="5000" spans="5:31" x14ac:dyDescent="0.25">
      <c r="E5000" s="110">
        <f t="shared" si="288"/>
        <v>0.95700000000000074</v>
      </c>
      <c r="F5000" s="110">
        <f>IF('3A-Rail transport'!$AI$56="no"," ",ROUND(E5000,4))</f>
        <v>0.95699999999999996</v>
      </c>
      <c r="G5000" s="110">
        <f>IF('3A-Rail transport'!$AI$57="no"," ",ROUND(E5000,4))</f>
        <v>0.95699999999999996</v>
      </c>
      <c r="H5000" s="110"/>
      <c r="S5000" s="110">
        <f t="shared" si="289"/>
        <v>0.95700000000000074</v>
      </c>
      <c r="T5000" s="110">
        <f>IF('3B-Air transport'!AI$66="no"," ",ROUND(S5000,4))</f>
        <v>0.95699999999999996</v>
      </c>
      <c r="U5000" s="110">
        <f>IF('3B-Air transport'!AI$67="no"," ",ROUND(S5000,4))</f>
        <v>0.95699999999999996</v>
      </c>
      <c r="V5000" s="110">
        <f>IF('3B-Air transport'!AI$68="no"," ",ROUND(S5000,4))</f>
        <v>0.95699999999999996</v>
      </c>
      <c r="W5000" s="110"/>
      <c r="AB5000" s="110">
        <f t="shared" si="290"/>
        <v>0.95700000000000074</v>
      </c>
      <c r="AC5000" s="110">
        <f>IF('3C-Water transport'!AI$56="no"," ",ROUND(AB5000,4))</f>
        <v>0.95699999999999996</v>
      </c>
      <c r="AD5000" s="110">
        <f>IF('3C-Water transport'!AI$57="no"," ",ROUND(AB5000,4))</f>
        <v>0.95699999999999996</v>
      </c>
      <c r="AE5000" s="110">
        <f>IF('3C-Water transport'!AI$58="no"," ",ROUND(AB5000,4))</f>
        <v>0.95699999999999996</v>
      </c>
    </row>
    <row r="5001" spans="5:31" x14ac:dyDescent="0.25">
      <c r="E5001" s="110">
        <f t="shared" si="288"/>
        <v>0.95800000000000074</v>
      </c>
      <c r="F5001" s="110">
        <f>IF('3A-Rail transport'!$AI$56="no"," ",ROUND(E5001,4))</f>
        <v>0.95799999999999996</v>
      </c>
      <c r="G5001" s="110">
        <f>IF('3A-Rail transport'!$AI$57="no"," ",ROUND(E5001,4))</f>
        <v>0.95799999999999996</v>
      </c>
      <c r="H5001" s="110"/>
      <c r="S5001" s="110">
        <f t="shared" si="289"/>
        <v>0.95800000000000074</v>
      </c>
      <c r="T5001" s="110">
        <f>IF('3B-Air transport'!AI$66="no"," ",ROUND(S5001,4))</f>
        <v>0.95799999999999996</v>
      </c>
      <c r="U5001" s="110">
        <f>IF('3B-Air transport'!AI$67="no"," ",ROUND(S5001,4))</f>
        <v>0.95799999999999996</v>
      </c>
      <c r="V5001" s="110">
        <f>IF('3B-Air transport'!AI$68="no"," ",ROUND(S5001,4))</f>
        <v>0.95799999999999996</v>
      </c>
      <c r="W5001" s="110"/>
      <c r="AB5001" s="110">
        <f t="shared" si="290"/>
        <v>0.95800000000000074</v>
      </c>
      <c r="AC5001" s="110">
        <f>IF('3C-Water transport'!AI$56="no"," ",ROUND(AB5001,4))</f>
        <v>0.95799999999999996</v>
      </c>
      <c r="AD5001" s="110">
        <f>IF('3C-Water transport'!AI$57="no"," ",ROUND(AB5001,4))</f>
        <v>0.95799999999999996</v>
      </c>
      <c r="AE5001" s="110">
        <f>IF('3C-Water transport'!AI$58="no"," ",ROUND(AB5001,4))</f>
        <v>0.95799999999999996</v>
      </c>
    </row>
    <row r="5002" spans="5:31" x14ac:dyDescent="0.25">
      <c r="E5002" s="110">
        <f t="shared" si="288"/>
        <v>0.95900000000000074</v>
      </c>
      <c r="F5002" s="110">
        <f>IF('3A-Rail transport'!$AI$56="no"," ",ROUND(E5002,4))</f>
        <v>0.95899999999999996</v>
      </c>
      <c r="G5002" s="110">
        <f>IF('3A-Rail transport'!$AI$57="no"," ",ROUND(E5002,4))</f>
        <v>0.95899999999999996</v>
      </c>
      <c r="H5002" s="110"/>
      <c r="S5002" s="110">
        <f t="shared" si="289"/>
        <v>0.95900000000000074</v>
      </c>
      <c r="T5002" s="110">
        <f>IF('3B-Air transport'!AI$66="no"," ",ROUND(S5002,4))</f>
        <v>0.95899999999999996</v>
      </c>
      <c r="U5002" s="110">
        <f>IF('3B-Air transport'!AI$67="no"," ",ROUND(S5002,4))</f>
        <v>0.95899999999999996</v>
      </c>
      <c r="V5002" s="110">
        <f>IF('3B-Air transport'!AI$68="no"," ",ROUND(S5002,4))</f>
        <v>0.95899999999999996</v>
      </c>
      <c r="W5002" s="110"/>
      <c r="AB5002" s="110">
        <f t="shared" si="290"/>
        <v>0.95900000000000074</v>
      </c>
      <c r="AC5002" s="110">
        <f>IF('3C-Water transport'!AI$56="no"," ",ROUND(AB5002,4))</f>
        <v>0.95899999999999996</v>
      </c>
      <c r="AD5002" s="110">
        <f>IF('3C-Water transport'!AI$57="no"," ",ROUND(AB5002,4))</f>
        <v>0.95899999999999996</v>
      </c>
      <c r="AE5002" s="110">
        <f>IF('3C-Water transport'!AI$58="no"," ",ROUND(AB5002,4))</f>
        <v>0.95899999999999996</v>
      </c>
    </row>
    <row r="5003" spans="5:31" x14ac:dyDescent="0.25">
      <c r="E5003" s="110">
        <f t="shared" si="288"/>
        <v>0.96000000000000074</v>
      </c>
      <c r="F5003" s="110">
        <f>IF('3A-Rail transport'!$AI$56="no"," ",ROUND(E5003,4))</f>
        <v>0.96</v>
      </c>
      <c r="G5003" s="110">
        <f>IF('3A-Rail transport'!$AI$57="no"," ",ROUND(E5003,4))</f>
        <v>0.96</v>
      </c>
      <c r="H5003" s="110"/>
      <c r="S5003" s="110">
        <f t="shared" si="289"/>
        <v>0.96000000000000074</v>
      </c>
      <c r="T5003" s="110">
        <f>IF('3B-Air transport'!AI$66="no"," ",ROUND(S5003,4))</f>
        <v>0.96</v>
      </c>
      <c r="U5003" s="110">
        <f>IF('3B-Air transport'!AI$67="no"," ",ROUND(S5003,4))</f>
        <v>0.96</v>
      </c>
      <c r="V5003" s="110">
        <f>IF('3B-Air transport'!AI$68="no"," ",ROUND(S5003,4))</f>
        <v>0.96</v>
      </c>
      <c r="W5003" s="110"/>
      <c r="AB5003" s="110">
        <f t="shared" si="290"/>
        <v>0.96000000000000074</v>
      </c>
      <c r="AC5003" s="110">
        <f>IF('3C-Water transport'!AI$56="no"," ",ROUND(AB5003,4))</f>
        <v>0.96</v>
      </c>
      <c r="AD5003" s="110">
        <f>IF('3C-Water transport'!AI$57="no"," ",ROUND(AB5003,4))</f>
        <v>0.96</v>
      </c>
      <c r="AE5003" s="110">
        <f>IF('3C-Water transport'!AI$58="no"," ",ROUND(AB5003,4))</f>
        <v>0.96</v>
      </c>
    </row>
    <row r="5004" spans="5:31" x14ac:dyDescent="0.25">
      <c r="E5004" s="110">
        <f t="shared" ref="E5004:E5043" si="291">E5003+0.001</f>
        <v>0.96100000000000074</v>
      </c>
      <c r="F5004" s="110">
        <f>IF('3A-Rail transport'!$AI$56="no"," ",ROUND(E5004,4))</f>
        <v>0.96099999999999997</v>
      </c>
      <c r="G5004" s="110">
        <f>IF('3A-Rail transport'!$AI$57="no"," ",ROUND(E5004,4))</f>
        <v>0.96099999999999997</v>
      </c>
      <c r="H5004" s="110"/>
      <c r="S5004" s="110">
        <f t="shared" ref="S5004:S5043" si="292">S5003+0.001</f>
        <v>0.96100000000000074</v>
      </c>
      <c r="T5004" s="110">
        <f>IF('3B-Air transport'!AI$66="no"," ",ROUND(S5004,4))</f>
        <v>0.96099999999999997</v>
      </c>
      <c r="U5004" s="110">
        <f>IF('3B-Air transport'!AI$67="no"," ",ROUND(S5004,4))</f>
        <v>0.96099999999999997</v>
      </c>
      <c r="V5004" s="110">
        <f>IF('3B-Air transport'!AI$68="no"," ",ROUND(S5004,4))</f>
        <v>0.96099999999999997</v>
      </c>
      <c r="W5004" s="110"/>
      <c r="AB5004" s="110">
        <f t="shared" ref="AB5004:AB5043" si="293">AB5003+0.001</f>
        <v>0.96100000000000074</v>
      </c>
      <c r="AC5004" s="110">
        <f>IF('3C-Water transport'!AI$56="no"," ",ROUND(AB5004,4))</f>
        <v>0.96099999999999997</v>
      </c>
      <c r="AD5004" s="110">
        <f>IF('3C-Water transport'!AI$57="no"," ",ROUND(AB5004,4))</f>
        <v>0.96099999999999997</v>
      </c>
      <c r="AE5004" s="110">
        <f>IF('3C-Water transport'!AI$58="no"," ",ROUND(AB5004,4))</f>
        <v>0.96099999999999997</v>
      </c>
    </row>
    <row r="5005" spans="5:31" x14ac:dyDescent="0.25">
      <c r="E5005" s="110">
        <f t="shared" si="291"/>
        <v>0.96200000000000074</v>
      </c>
      <c r="F5005" s="110">
        <f>IF('3A-Rail transport'!$AI$56="no"," ",ROUND(E5005,4))</f>
        <v>0.96199999999999997</v>
      </c>
      <c r="G5005" s="110">
        <f>IF('3A-Rail transport'!$AI$57="no"," ",ROUND(E5005,4))</f>
        <v>0.96199999999999997</v>
      </c>
      <c r="H5005" s="110"/>
      <c r="S5005" s="110">
        <f t="shared" si="292"/>
        <v>0.96200000000000074</v>
      </c>
      <c r="T5005" s="110">
        <f>IF('3B-Air transport'!AI$66="no"," ",ROUND(S5005,4))</f>
        <v>0.96199999999999997</v>
      </c>
      <c r="U5005" s="110">
        <f>IF('3B-Air transport'!AI$67="no"," ",ROUND(S5005,4))</f>
        <v>0.96199999999999997</v>
      </c>
      <c r="V5005" s="110">
        <f>IF('3B-Air transport'!AI$68="no"," ",ROUND(S5005,4))</f>
        <v>0.96199999999999997</v>
      </c>
      <c r="W5005" s="110"/>
      <c r="AB5005" s="110">
        <f t="shared" si="293"/>
        <v>0.96200000000000074</v>
      </c>
      <c r="AC5005" s="110">
        <f>IF('3C-Water transport'!AI$56="no"," ",ROUND(AB5005,4))</f>
        <v>0.96199999999999997</v>
      </c>
      <c r="AD5005" s="110">
        <f>IF('3C-Water transport'!AI$57="no"," ",ROUND(AB5005,4))</f>
        <v>0.96199999999999997</v>
      </c>
      <c r="AE5005" s="110">
        <f>IF('3C-Water transport'!AI$58="no"," ",ROUND(AB5005,4))</f>
        <v>0.96199999999999997</v>
      </c>
    </row>
    <row r="5006" spans="5:31" x14ac:dyDescent="0.25">
      <c r="E5006" s="110">
        <f t="shared" si="291"/>
        <v>0.96300000000000074</v>
      </c>
      <c r="F5006" s="110">
        <f>IF('3A-Rail transport'!$AI$56="no"," ",ROUND(E5006,4))</f>
        <v>0.96299999999999997</v>
      </c>
      <c r="G5006" s="110">
        <f>IF('3A-Rail transport'!$AI$57="no"," ",ROUND(E5006,4))</f>
        <v>0.96299999999999997</v>
      </c>
      <c r="H5006" s="110"/>
      <c r="S5006" s="110">
        <f t="shared" si="292"/>
        <v>0.96300000000000074</v>
      </c>
      <c r="T5006" s="110">
        <f>IF('3B-Air transport'!AI$66="no"," ",ROUND(S5006,4))</f>
        <v>0.96299999999999997</v>
      </c>
      <c r="U5006" s="110">
        <f>IF('3B-Air transport'!AI$67="no"," ",ROUND(S5006,4))</f>
        <v>0.96299999999999997</v>
      </c>
      <c r="V5006" s="110">
        <f>IF('3B-Air transport'!AI$68="no"," ",ROUND(S5006,4))</f>
        <v>0.96299999999999997</v>
      </c>
      <c r="W5006" s="110"/>
      <c r="AB5006" s="110">
        <f t="shared" si="293"/>
        <v>0.96300000000000074</v>
      </c>
      <c r="AC5006" s="110">
        <f>IF('3C-Water transport'!AI$56="no"," ",ROUND(AB5006,4))</f>
        <v>0.96299999999999997</v>
      </c>
      <c r="AD5006" s="110">
        <f>IF('3C-Water transport'!AI$57="no"," ",ROUND(AB5006,4))</f>
        <v>0.96299999999999997</v>
      </c>
      <c r="AE5006" s="110">
        <f>IF('3C-Water transport'!AI$58="no"," ",ROUND(AB5006,4))</f>
        <v>0.96299999999999997</v>
      </c>
    </row>
    <row r="5007" spans="5:31" x14ac:dyDescent="0.25">
      <c r="E5007" s="110">
        <f t="shared" si="291"/>
        <v>0.96400000000000075</v>
      </c>
      <c r="F5007" s="110">
        <f>IF('3A-Rail transport'!$AI$56="no"," ",ROUND(E5007,4))</f>
        <v>0.96399999999999997</v>
      </c>
      <c r="G5007" s="110">
        <f>IF('3A-Rail transport'!$AI$57="no"," ",ROUND(E5007,4))</f>
        <v>0.96399999999999997</v>
      </c>
      <c r="H5007" s="110"/>
      <c r="S5007" s="110">
        <f t="shared" si="292"/>
        <v>0.96400000000000075</v>
      </c>
      <c r="T5007" s="110">
        <f>IF('3B-Air transport'!AI$66="no"," ",ROUND(S5007,4))</f>
        <v>0.96399999999999997</v>
      </c>
      <c r="U5007" s="110">
        <f>IF('3B-Air transport'!AI$67="no"," ",ROUND(S5007,4))</f>
        <v>0.96399999999999997</v>
      </c>
      <c r="V5007" s="110">
        <f>IF('3B-Air transport'!AI$68="no"," ",ROUND(S5007,4))</f>
        <v>0.96399999999999997</v>
      </c>
      <c r="W5007" s="110"/>
      <c r="AB5007" s="110">
        <f t="shared" si="293"/>
        <v>0.96400000000000075</v>
      </c>
      <c r="AC5007" s="110">
        <f>IF('3C-Water transport'!AI$56="no"," ",ROUND(AB5007,4))</f>
        <v>0.96399999999999997</v>
      </c>
      <c r="AD5007" s="110">
        <f>IF('3C-Water transport'!AI$57="no"," ",ROUND(AB5007,4))</f>
        <v>0.96399999999999997</v>
      </c>
      <c r="AE5007" s="110">
        <f>IF('3C-Water transport'!AI$58="no"," ",ROUND(AB5007,4))</f>
        <v>0.96399999999999997</v>
      </c>
    </row>
    <row r="5008" spans="5:31" x14ac:dyDescent="0.25">
      <c r="E5008" s="110">
        <f t="shared" si="291"/>
        <v>0.96500000000000075</v>
      </c>
      <c r="F5008" s="110">
        <f>IF('3A-Rail transport'!$AI$56="no"," ",ROUND(E5008,4))</f>
        <v>0.96499999999999997</v>
      </c>
      <c r="G5008" s="110">
        <f>IF('3A-Rail transport'!$AI$57="no"," ",ROUND(E5008,4))</f>
        <v>0.96499999999999997</v>
      </c>
      <c r="H5008" s="110"/>
      <c r="S5008" s="110">
        <f t="shared" si="292"/>
        <v>0.96500000000000075</v>
      </c>
      <c r="T5008" s="110">
        <f>IF('3B-Air transport'!AI$66="no"," ",ROUND(S5008,4))</f>
        <v>0.96499999999999997</v>
      </c>
      <c r="U5008" s="110">
        <f>IF('3B-Air transport'!AI$67="no"," ",ROUND(S5008,4))</f>
        <v>0.96499999999999997</v>
      </c>
      <c r="V5008" s="110">
        <f>IF('3B-Air transport'!AI$68="no"," ",ROUND(S5008,4))</f>
        <v>0.96499999999999997</v>
      </c>
      <c r="W5008" s="110"/>
      <c r="AB5008" s="110">
        <f t="shared" si="293"/>
        <v>0.96500000000000075</v>
      </c>
      <c r="AC5008" s="110">
        <f>IF('3C-Water transport'!AI$56="no"," ",ROUND(AB5008,4))</f>
        <v>0.96499999999999997</v>
      </c>
      <c r="AD5008" s="110">
        <f>IF('3C-Water transport'!AI$57="no"," ",ROUND(AB5008,4))</f>
        <v>0.96499999999999997</v>
      </c>
      <c r="AE5008" s="110">
        <f>IF('3C-Water transport'!AI$58="no"," ",ROUND(AB5008,4))</f>
        <v>0.96499999999999997</v>
      </c>
    </row>
    <row r="5009" spans="5:31" x14ac:dyDescent="0.25">
      <c r="E5009" s="110">
        <f t="shared" si="291"/>
        <v>0.96600000000000075</v>
      </c>
      <c r="F5009" s="110">
        <f>IF('3A-Rail transport'!$AI$56="no"," ",ROUND(E5009,4))</f>
        <v>0.96599999999999997</v>
      </c>
      <c r="G5009" s="110">
        <f>IF('3A-Rail transport'!$AI$57="no"," ",ROUND(E5009,4))</f>
        <v>0.96599999999999997</v>
      </c>
      <c r="H5009" s="110"/>
      <c r="S5009" s="110">
        <f t="shared" si="292"/>
        <v>0.96600000000000075</v>
      </c>
      <c r="T5009" s="110">
        <f>IF('3B-Air transport'!AI$66="no"," ",ROUND(S5009,4))</f>
        <v>0.96599999999999997</v>
      </c>
      <c r="U5009" s="110">
        <f>IF('3B-Air transport'!AI$67="no"," ",ROUND(S5009,4))</f>
        <v>0.96599999999999997</v>
      </c>
      <c r="V5009" s="110">
        <f>IF('3B-Air transport'!AI$68="no"," ",ROUND(S5009,4))</f>
        <v>0.96599999999999997</v>
      </c>
      <c r="W5009" s="110"/>
      <c r="AB5009" s="110">
        <f t="shared" si="293"/>
        <v>0.96600000000000075</v>
      </c>
      <c r="AC5009" s="110">
        <f>IF('3C-Water transport'!AI$56="no"," ",ROUND(AB5009,4))</f>
        <v>0.96599999999999997</v>
      </c>
      <c r="AD5009" s="110">
        <f>IF('3C-Water transport'!AI$57="no"," ",ROUND(AB5009,4))</f>
        <v>0.96599999999999997</v>
      </c>
      <c r="AE5009" s="110">
        <f>IF('3C-Water transport'!AI$58="no"," ",ROUND(AB5009,4))</f>
        <v>0.96599999999999997</v>
      </c>
    </row>
    <row r="5010" spans="5:31" x14ac:dyDescent="0.25">
      <c r="E5010" s="110">
        <f t="shared" si="291"/>
        <v>0.96700000000000075</v>
      </c>
      <c r="F5010" s="110">
        <f>IF('3A-Rail transport'!$AI$56="no"," ",ROUND(E5010,4))</f>
        <v>0.96699999999999997</v>
      </c>
      <c r="G5010" s="110">
        <f>IF('3A-Rail transport'!$AI$57="no"," ",ROUND(E5010,4))</f>
        <v>0.96699999999999997</v>
      </c>
      <c r="H5010" s="110"/>
      <c r="S5010" s="110">
        <f t="shared" si="292"/>
        <v>0.96700000000000075</v>
      </c>
      <c r="T5010" s="110">
        <f>IF('3B-Air transport'!AI$66="no"," ",ROUND(S5010,4))</f>
        <v>0.96699999999999997</v>
      </c>
      <c r="U5010" s="110">
        <f>IF('3B-Air transport'!AI$67="no"," ",ROUND(S5010,4))</f>
        <v>0.96699999999999997</v>
      </c>
      <c r="V5010" s="110">
        <f>IF('3B-Air transport'!AI$68="no"," ",ROUND(S5010,4))</f>
        <v>0.96699999999999997</v>
      </c>
      <c r="W5010" s="110"/>
      <c r="AB5010" s="110">
        <f t="shared" si="293"/>
        <v>0.96700000000000075</v>
      </c>
      <c r="AC5010" s="110">
        <f>IF('3C-Water transport'!AI$56="no"," ",ROUND(AB5010,4))</f>
        <v>0.96699999999999997</v>
      </c>
      <c r="AD5010" s="110">
        <f>IF('3C-Water transport'!AI$57="no"," ",ROUND(AB5010,4))</f>
        <v>0.96699999999999997</v>
      </c>
      <c r="AE5010" s="110">
        <f>IF('3C-Water transport'!AI$58="no"," ",ROUND(AB5010,4))</f>
        <v>0.96699999999999997</v>
      </c>
    </row>
    <row r="5011" spans="5:31" x14ac:dyDescent="0.25">
      <c r="E5011" s="110">
        <f t="shared" si="291"/>
        <v>0.96800000000000075</v>
      </c>
      <c r="F5011" s="110">
        <f>IF('3A-Rail transport'!$AI$56="no"," ",ROUND(E5011,4))</f>
        <v>0.96799999999999997</v>
      </c>
      <c r="G5011" s="110">
        <f>IF('3A-Rail transport'!$AI$57="no"," ",ROUND(E5011,4))</f>
        <v>0.96799999999999997</v>
      </c>
      <c r="H5011" s="110"/>
      <c r="S5011" s="110">
        <f t="shared" si="292"/>
        <v>0.96800000000000075</v>
      </c>
      <c r="T5011" s="110">
        <f>IF('3B-Air transport'!AI$66="no"," ",ROUND(S5011,4))</f>
        <v>0.96799999999999997</v>
      </c>
      <c r="U5011" s="110">
        <f>IF('3B-Air transport'!AI$67="no"," ",ROUND(S5011,4))</f>
        <v>0.96799999999999997</v>
      </c>
      <c r="V5011" s="110">
        <f>IF('3B-Air transport'!AI$68="no"," ",ROUND(S5011,4))</f>
        <v>0.96799999999999997</v>
      </c>
      <c r="W5011" s="110"/>
      <c r="AB5011" s="110">
        <f t="shared" si="293"/>
        <v>0.96800000000000075</v>
      </c>
      <c r="AC5011" s="110">
        <f>IF('3C-Water transport'!AI$56="no"," ",ROUND(AB5011,4))</f>
        <v>0.96799999999999997</v>
      </c>
      <c r="AD5011" s="110">
        <f>IF('3C-Water transport'!AI$57="no"," ",ROUND(AB5011,4))</f>
        <v>0.96799999999999997</v>
      </c>
      <c r="AE5011" s="110">
        <f>IF('3C-Water transport'!AI$58="no"," ",ROUND(AB5011,4))</f>
        <v>0.96799999999999997</v>
      </c>
    </row>
    <row r="5012" spans="5:31" x14ac:dyDescent="0.25">
      <c r="E5012" s="110">
        <f t="shared" si="291"/>
        <v>0.96900000000000075</v>
      </c>
      <c r="F5012" s="110">
        <f>IF('3A-Rail transport'!$AI$56="no"," ",ROUND(E5012,4))</f>
        <v>0.96899999999999997</v>
      </c>
      <c r="G5012" s="110">
        <f>IF('3A-Rail transport'!$AI$57="no"," ",ROUND(E5012,4))</f>
        <v>0.96899999999999997</v>
      </c>
      <c r="H5012" s="110"/>
      <c r="S5012" s="110">
        <f t="shared" si="292"/>
        <v>0.96900000000000075</v>
      </c>
      <c r="T5012" s="110">
        <f>IF('3B-Air transport'!AI$66="no"," ",ROUND(S5012,4))</f>
        <v>0.96899999999999997</v>
      </c>
      <c r="U5012" s="110">
        <f>IF('3B-Air transport'!AI$67="no"," ",ROUND(S5012,4))</f>
        <v>0.96899999999999997</v>
      </c>
      <c r="V5012" s="110">
        <f>IF('3B-Air transport'!AI$68="no"," ",ROUND(S5012,4))</f>
        <v>0.96899999999999997</v>
      </c>
      <c r="W5012" s="110"/>
      <c r="AB5012" s="110">
        <f t="shared" si="293"/>
        <v>0.96900000000000075</v>
      </c>
      <c r="AC5012" s="110">
        <f>IF('3C-Water transport'!AI$56="no"," ",ROUND(AB5012,4))</f>
        <v>0.96899999999999997</v>
      </c>
      <c r="AD5012" s="110">
        <f>IF('3C-Water transport'!AI$57="no"," ",ROUND(AB5012,4))</f>
        <v>0.96899999999999997</v>
      </c>
      <c r="AE5012" s="110">
        <f>IF('3C-Water transport'!AI$58="no"," ",ROUND(AB5012,4))</f>
        <v>0.96899999999999997</v>
      </c>
    </row>
    <row r="5013" spans="5:31" x14ac:dyDescent="0.25">
      <c r="E5013" s="110">
        <f t="shared" si="291"/>
        <v>0.97000000000000075</v>
      </c>
      <c r="F5013" s="110">
        <f>IF('3A-Rail transport'!$AI$56="no"," ",ROUND(E5013,4))</f>
        <v>0.97</v>
      </c>
      <c r="G5013" s="110">
        <f>IF('3A-Rail transport'!$AI$57="no"," ",ROUND(E5013,4))</f>
        <v>0.97</v>
      </c>
      <c r="H5013" s="110"/>
      <c r="S5013" s="110">
        <f t="shared" si="292"/>
        <v>0.97000000000000075</v>
      </c>
      <c r="T5013" s="110">
        <f>IF('3B-Air transport'!AI$66="no"," ",ROUND(S5013,4))</f>
        <v>0.97</v>
      </c>
      <c r="U5013" s="110">
        <f>IF('3B-Air transport'!AI$67="no"," ",ROUND(S5013,4))</f>
        <v>0.97</v>
      </c>
      <c r="V5013" s="110">
        <f>IF('3B-Air transport'!AI$68="no"," ",ROUND(S5013,4))</f>
        <v>0.97</v>
      </c>
      <c r="W5013" s="110"/>
      <c r="AB5013" s="110">
        <f t="shared" si="293"/>
        <v>0.97000000000000075</v>
      </c>
      <c r="AC5013" s="110">
        <f>IF('3C-Water transport'!AI$56="no"," ",ROUND(AB5013,4))</f>
        <v>0.97</v>
      </c>
      <c r="AD5013" s="110">
        <f>IF('3C-Water transport'!AI$57="no"," ",ROUND(AB5013,4))</f>
        <v>0.97</v>
      </c>
      <c r="AE5013" s="110">
        <f>IF('3C-Water transport'!AI$58="no"," ",ROUND(AB5013,4))</f>
        <v>0.97</v>
      </c>
    </row>
    <row r="5014" spans="5:31" x14ac:dyDescent="0.25">
      <c r="E5014" s="110">
        <f t="shared" si="291"/>
        <v>0.97100000000000075</v>
      </c>
      <c r="F5014" s="110">
        <f>IF('3A-Rail transport'!$AI$56="no"," ",ROUND(E5014,4))</f>
        <v>0.97099999999999997</v>
      </c>
      <c r="G5014" s="110">
        <f>IF('3A-Rail transport'!$AI$57="no"," ",ROUND(E5014,4))</f>
        <v>0.97099999999999997</v>
      </c>
      <c r="H5014" s="110"/>
      <c r="S5014" s="110">
        <f t="shared" si="292"/>
        <v>0.97100000000000075</v>
      </c>
      <c r="T5014" s="110">
        <f>IF('3B-Air transport'!AI$66="no"," ",ROUND(S5014,4))</f>
        <v>0.97099999999999997</v>
      </c>
      <c r="U5014" s="110">
        <f>IF('3B-Air transport'!AI$67="no"," ",ROUND(S5014,4))</f>
        <v>0.97099999999999997</v>
      </c>
      <c r="V5014" s="110">
        <f>IF('3B-Air transport'!AI$68="no"," ",ROUND(S5014,4))</f>
        <v>0.97099999999999997</v>
      </c>
      <c r="W5014" s="110"/>
      <c r="AB5014" s="110">
        <f t="shared" si="293"/>
        <v>0.97100000000000075</v>
      </c>
      <c r="AC5014" s="110">
        <f>IF('3C-Water transport'!AI$56="no"," ",ROUND(AB5014,4))</f>
        <v>0.97099999999999997</v>
      </c>
      <c r="AD5014" s="110">
        <f>IF('3C-Water transport'!AI$57="no"," ",ROUND(AB5014,4))</f>
        <v>0.97099999999999997</v>
      </c>
      <c r="AE5014" s="110">
        <f>IF('3C-Water transport'!AI$58="no"," ",ROUND(AB5014,4))</f>
        <v>0.97099999999999997</v>
      </c>
    </row>
    <row r="5015" spans="5:31" x14ac:dyDescent="0.25">
      <c r="E5015" s="110">
        <f t="shared" si="291"/>
        <v>0.97200000000000075</v>
      </c>
      <c r="F5015" s="110">
        <f>IF('3A-Rail transport'!$AI$56="no"," ",ROUND(E5015,4))</f>
        <v>0.97199999999999998</v>
      </c>
      <c r="G5015" s="110">
        <f>IF('3A-Rail transport'!$AI$57="no"," ",ROUND(E5015,4))</f>
        <v>0.97199999999999998</v>
      </c>
      <c r="H5015" s="110"/>
      <c r="S5015" s="110">
        <f t="shared" si="292"/>
        <v>0.97200000000000075</v>
      </c>
      <c r="T5015" s="110">
        <f>IF('3B-Air transport'!AI$66="no"," ",ROUND(S5015,4))</f>
        <v>0.97199999999999998</v>
      </c>
      <c r="U5015" s="110">
        <f>IF('3B-Air transport'!AI$67="no"," ",ROUND(S5015,4))</f>
        <v>0.97199999999999998</v>
      </c>
      <c r="V5015" s="110">
        <f>IF('3B-Air transport'!AI$68="no"," ",ROUND(S5015,4))</f>
        <v>0.97199999999999998</v>
      </c>
      <c r="W5015" s="110"/>
      <c r="AB5015" s="110">
        <f t="shared" si="293"/>
        <v>0.97200000000000075</v>
      </c>
      <c r="AC5015" s="110">
        <f>IF('3C-Water transport'!AI$56="no"," ",ROUND(AB5015,4))</f>
        <v>0.97199999999999998</v>
      </c>
      <c r="AD5015" s="110">
        <f>IF('3C-Water transport'!AI$57="no"," ",ROUND(AB5015,4))</f>
        <v>0.97199999999999998</v>
      </c>
      <c r="AE5015" s="110">
        <f>IF('3C-Water transport'!AI$58="no"," ",ROUND(AB5015,4))</f>
        <v>0.97199999999999998</v>
      </c>
    </row>
    <row r="5016" spans="5:31" x14ac:dyDescent="0.25">
      <c r="E5016" s="110">
        <f t="shared" si="291"/>
        <v>0.97300000000000075</v>
      </c>
      <c r="F5016" s="110">
        <f>IF('3A-Rail transport'!$AI$56="no"," ",ROUND(E5016,4))</f>
        <v>0.97299999999999998</v>
      </c>
      <c r="G5016" s="110">
        <f>IF('3A-Rail transport'!$AI$57="no"," ",ROUND(E5016,4))</f>
        <v>0.97299999999999998</v>
      </c>
      <c r="H5016" s="110"/>
      <c r="S5016" s="110">
        <f t="shared" si="292"/>
        <v>0.97300000000000075</v>
      </c>
      <c r="T5016" s="110">
        <f>IF('3B-Air transport'!AI$66="no"," ",ROUND(S5016,4))</f>
        <v>0.97299999999999998</v>
      </c>
      <c r="U5016" s="110">
        <f>IF('3B-Air transport'!AI$67="no"," ",ROUND(S5016,4))</f>
        <v>0.97299999999999998</v>
      </c>
      <c r="V5016" s="110">
        <f>IF('3B-Air transport'!AI$68="no"," ",ROUND(S5016,4))</f>
        <v>0.97299999999999998</v>
      </c>
      <c r="W5016" s="110"/>
      <c r="AB5016" s="110">
        <f t="shared" si="293"/>
        <v>0.97300000000000075</v>
      </c>
      <c r="AC5016" s="110">
        <f>IF('3C-Water transport'!AI$56="no"," ",ROUND(AB5016,4))</f>
        <v>0.97299999999999998</v>
      </c>
      <c r="AD5016" s="110">
        <f>IF('3C-Water transport'!AI$57="no"," ",ROUND(AB5016,4))</f>
        <v>0.97299999999999998</v>
      </c>
      <c r="AE5016" s="110">
        <f>IF('3C-Water transport'!AI$58="no"," ",ROUND(AB5016,4))</f>
        <v>0.97299999999999998</v>
      </c>
    </row>
    <row r="5017" spans="5:31" x14ac:dyDescent="0.25">
      <c r="E5017" s="110">
        <f t="shared" si="291"/>
        <v>0.97400000000000075</v>
      </c>
      <c r="F5017" s="110">
        <f>IF('3A-Rail transport'!$AI$56="no"," ",ROUND(E5017,4))</f>
        <v>0.97399999999999998</v>
      </c>
      <c r="G5017" s="110">
        <f>IF('3A-Rail transport'!$AI$57="no"," ",ROUND(E5017,4))</f>
        <v>0.97399999999999998</v>
      </c>
      <c r="H5017" s="110"/>
      <c r="S5017" s="110">
        <f t="shared" si="292"/>
        <v>0.97400000000000075</v>
      </c>
      <c r="T5017" s="110">
        <f>IF('3B-Air transport'!AI$66="no"," ",ROUND(S5017,4))</f>
        <v>0.97399999999999998</v>
      </c>
      <c r="U5017" s="110">
        <f>IF('3B-Air transport'!AI$67="no"," ",ROUND(S5017,4))</f>
        <v>0.97399999999999998</v>
      </c>
      <c r="V5017" s="110">
        <f>IF('3B-Air transport'!AI$68="no"," ",ROUND(S5017,4))</f>
        <v>0.97399999999999998</v>
      </c>
      <c r="W5017" s="110"/>
      <c r="AB5017" s="110">
        <f t="shared" si="293"/>
        <v>0.97400000000000075</v>
      </c>
      <c r="AC5017" s="110">
        <f>IF('3C-Water transport'!AI$56="no"," ",ROUND(AB5017,4))</f>
        <v>0.97399999999999998</v>
      </c>
      <c r="AD5017" s="110">
        <f>IF('3C-Water transport'!AI$57="no"," ",ROUND(AB5017,4))</f>
        <v>0.97399999999999998</v>
      </c>
      <c r="AE5017" s="110">
        <f>IF('3C-Water transport'!AI$58="no"," ",ROUND(AB5017,4))</f>
        <v>0.97399999999999998</v>
      </c>
    </row>
    <row r="5018" spans="5:31" x14ac:dyDescent="0.25">
      <c r="E5018" s="110">
        <f t="shared" si="291"/>
        <v>0.97500000000000075</v>
      </c>
      <c r="F5018" s="110">
        <f>IF('3A-Rail transport'!$AI$56="no"," ",ROUND(E5018,4))</f>
        <v>0.97499999999999998</v>
      </c>
      <c r="G5018" s="110">
        <f>IF('3A-Rail transport'!$AI$57="no"," ",ROUND(E5018,4))</f>
        <v>0.97499999999999998</v>
      </c>
      <c r="H5018" s="110"/>
      <c r="S5018" s="110">
        <f t="shared" si="292"/>
        <v>0.97500000000000075</v>
      </c>
      <c r="T5018" s="110">
        <f>IF('3B-Air transport'!AI$66="no"," ",ROUND(S5018,4))</f>
        <v>0.97499999999999998</v>
      </c>
      <c r="U5018" s="110">
        <f>IF('3B-Air transport'!AI$67="no"," ",ROUND(S5018,4))</f>
        <v>0.97499999999999998</v>
      </c>
      <c r="V5018" s="110">
        <f>IF('3B-Air transport'!AI$68="no"," ",ROUND(S5018,4))</f>
        <v>0.97499999999999998</v>
      </c>
      <c r="W5018" s="110"/>
      <c r="AB5018" s="110">
        <f t="shared" si="293"/>
        <v>0.97500000000000075</v>
      </c>
      <c r="AC5018" s="110">
        <f>IF('3C-Water transport'!AI$56="no"," ",ROUND(AB5018,4))</f>
        <v>0.97499999999999998</v>
      </c>
      <c r="AD5018" s="110">
        <f>IF('3C-Water transport'!AI$57="no"," ",ROUND(AB5018,4))</f>
        <v>0.97499999999999998</v>
      </c>
      <c r="AE5018" s="110">
        <f>IF('3C-Water transport'!AI$58="no"," ",ROUND(AB5018,4))</f>
        <v>0.97499999999999998</v>
      </c>
    </row>
    <row r="5019" spans="5:31" x14ac:dyDescent="0.25">
      <c r="E5019" s="110">
        <f t="shared" si="291"/>
        <v>0.97600000000000076</v>
      </c>
      <c r="F5019" s="110">
        <f>IF('3A-Rail transport'!$AI$56="no"," ",ROUND(E5019,4))</f>
        <v>0.97599999999999998</v>
      </c>
      <c r="G5019" s="110">
        <f>IF('3A-Rail transport'!$AI$57="no"," ",ROUND(E5019,4))</f>
        <v>0.97599999999999998</v>
      </c>
      <c r="H5019" s="110"/>
      <c r="S5019" s="110">
        <f t="shared" si="292"/>
        <v>0.97600000000000076</v>
      </c>
      <c r="T5019" s="110">
        <f>IF('3B-Air transport'!AI$66="no"," ",ROUND(S5019,4))</f>
        <v>0.97599999999999998</v>
      </c>
      <c r="U5019" s="110">
        <f>IF('3B-Air transport'!AI$67="no"," ",ROUND(S5019,4))</f>
        <v>0.97599999999999998</v>
      </c>
      <c r="V5019" s="110">
        <f>IF('3B-Air transport'!AI$68="no"," ",ROUND(S5019,4))</f>
        <v>0.97599999999999998</v>
      </c>
      <c r="W5019" s="110"/>
      <c r="AB5019" s="110">
        <f t="shared" si="293"/>
        <v>0.97600000000000076</v>
      </c>
      <c r="AC5019" s="110">
        <f>IF('3C-Water transport'!AI$56="no"," ",ROUND(AB5019,4))</f>
        <v>0.97599999999999998</v>
      </c>
      <c r="AD5019" s="110">
        <f>IF('3C-Water transport'!AI$57="no"," ",ROUND(AB5019,4))</f>
        <v>0.97599999999999998</v>
      </c>
      <c r="AE5019" s="110">
        <f>IF('3C-Water transport'!AI$58="no"," ",ROUND(AB5019,4))</f>
        <v>0.97599999999999998</v>
      </c>
    </row>
    <row r="5020" spans="5:31" x14ac:dyDescent="0.25">
      <c r="E5020" s="110">
        <f t="shared" si="291"/>
        <v>0.97700000000000076</v>
      </c>
      <c r="F5020" s="110">
        <f>IF('3A-Rail transport'!$AI$56="no"," ",ROUND(E5020,4))</f>
        <v>0.97699999999999998</v>
      </c>
      <c r="G5020" s="110">
        <f>IF('3A-Rail transport'!$AI$57="no"," ",ROUND(E5020,4))</f>
        <v>0.97699999999999998</v>
      </c>
      <c r="H5020" s="110"/>
      <c r="S5020" s="110">
        <f t="shared" si="292"/>
        <v>0.97700000000000076</v>
      </c>
      <c r="T5020" s="110">
        <f>IF('3B-Air transport'!AI$66="no"," ",ROUND(S5020,4))</f>
        <v>0.97699999999999998</v>
      </c>
      <c r="U5020" s="110">
        <f>IF('3B-Air transport'!AI$67="no"," ",ROUND(S5020,4))</f>
        <v>0.97699999999999998</v>
      </c>
      <c r="V5020" s="110">
        <f>IF('3B-Air transport'!AI$68="no"," ",ROUND(S5020,4))</f>
        <v>0.97699999999999998</v>
      </c>
      <c r="W5020" s="110"/>
      <c r="AB5020" s="110">
        <f t="shared" si="293"/>
        <v>0.97700000000000076</v>
      </c>
      <c r="AC5020" s="110">
        <f>IF('3C-Water transport'!AI$56="no"," ",ROUND(AB5020,4))</f>
        <v>0.97699999999999998</v>
      </c>
      <c r="AD5020" s="110">
        <f>IF('3C-Water transport'!AI$57="no"," ",ROUND(AB5020,4))</f>
        <v>0.97699999999999998</v>
      </c>
      <c r="AE5020" s="110">
        <f>IF('3C-Water transport'!AI$58="no"," ",ROUND(AB5020,4))</f>
        <v>0.97699999999999998</v>
      </c>
    </row>
    <row r="5021" spans="5:31" x14ac:dyDescent="0.25">
      <c r="E5021" s="110">
        <f t="shared" si="291"/>
        <v>0.97800000000000076</v>
      </c>
      <c r="F5021" s="110">
        <f>IF('3A-Rail transport'!$AI$56="no"," ",ROUND(E5021,4))</f>
        <v>0.97799999999999998</v>
      </c>
      <c r="G5021" s="110">
        <f>IF('3A-Rail transport'!$AI$57="no"," ",ROUND(E5021,4))</f>
        <v>0.97799999999999998</v>
      </c>
      <c r="H5021" s="110"/>
      <c r="S5021" s="110">
        <f t="shared" si="292"/>
        <v>0.97800000000000076</v>
      </c>
      <c r="T5021" s="110">
        <f>IF('3B-Air transport'!AI$66="no"," ",ROUND(S5021,4))</f>
        <v>0.97799999999999998</v>
      </c>
      <c r="U5021" s="110">
        <f>IF('3B-Air transport'!AI$67="no"," ",ROUND(S5021,4))</f>
        <v>0.97799999999999998</v>
      </c>
      <c r="V5021" s="110">
        <f>IF('3B-Air transport'!AI$68="no"," ",ROUND(S5021,4))</f>
        <v>0.97799999999999998</v>
      </c>
      <c r="W5021" s="110"/>
      <c r="AB5021" s="110">
        <f t="shared" si="293"/>
        <v>0.97800000000000076</v>
      </c>
      <c r="AC5021" s="110">
        <f>IF('3C-Water transport'!AI$56="no"," ",ROUND(AB5021,4))</f>
        <v>0.97799999999999998</v>
      </c>
      <c r="AD5021" s="110">
        <f>IF('3C-Water transport'!AI$57="no"," ",ROUND(AB5021,4))</f>
        <v>0.97799999999999998</v>
      </c>
      <c r="AE5021" s="110">
        <f>IF('3C-Water transport'!AI$58="no"," ",ROUND(AB5021,4))</f>
        <v>0.97799999999999998</v>
      </c>
    </row>
    <row r="5022" spans="5:31" x14ac:dyDescent="0.25">
      <c r="E5022" s="110">
        <f t="shared" si="291"/>
        <v>0.97900000000000076</v>
      </c>
      <c r="F5022" s="110">
        <f>IF('3A-Rail transport'!$AI$56="no"," ",ROUND(E5022,4))</f>
        <v>0.97899999999999998</v>
      </c>
      <c r="G5022" s="110">
        <f>IF('3A-Rail transport'!$AI$57="no"," ",ROUND(E5022,4))</f>
        <v>0.97899999999999998</v>
      </c>
      <c r="H5022" s="110"/>
      <c r="S5022" s="110">
        <f t="shared" si="292"/>
        <v>0.97900000000000076</v>
      </c>
      <c r="T5022" s="110">
        <f>IF('3B-Air transport'!AI$66="no"," ",ROUND(S5022,4))</f>
        <v>0.97899999999999998</v>
      </c>
      <c r="U5022" s="110">
        <f>IF('3B-Air transport'!AI$67="no"," ",ROUND(S5022,4))</f>
        <v>0.97899999999999998</v>
      </c>
      <c r="V5022" s="110">
        <f>IF('3B-Air transport'!AI$68="no"," ",ROUND(S5022,4))</f>
        <v>0.97899999999999998</v>
      </c>
      <c r="W5022" s="110"/>
      <c r="AB5022" s="110">
        <f t="shared" si="293"/>
        <v>0.97900000000000076</v>
      </c>
      <c r="AC5022" s="110">
        <f>IF('3C-Water transport'!AI$56="no"," ",ROUND(AB5022,4))</f>
        <v>0.97899999999999998</v>
      </c>
      <c r="AD5022" s="110">
        <f>IF('3C-Water transport'!AI$57="no"," ",ROUND(AB5022,4))</f>
        <v>0.97899999999999998</v>
      </c>
      <c r="AE5022" s="110">
        <f>IF('3C-Water transport'!AI$58="no"," ",ROUND(AB5022,4))</f>
        <v>0.97899999999999998</v>
      </c>
    </row>
    <row r="5023" spans="5:31" x14ac:dyDescent="0.25">
      <c r="E5023" s="110">
        <f t="shared" si="291"/>
        <v>0.98000000000000076</v>
      </c>
      <c r="F5023" s="110">
        <f>IF('3A-Rail transport'!$AI$56="no"," ",ROUND(E5023,4))</f>
        <v>0.98</v>
      </c>
      <c r="G5023" s="110">
        <f>IF('3A-Rail transport'!$AI$57="no"," ",ROUND(E5023,4))</f>
        <v>0.98</v>
      </c>
      <c r="H5023" s="110"/>
      <c r="S5023" s="110">
        <f t="shared" si="292"/>
        <v>0.98000000000000076</v>
      </c>
      <c r="T5023" s="110">
        <f>IF('3B-Air transport'!AI$66="no"," ",ROUND(S5023,4))</f>
        <v>0.98</v>
      </c>
      <c r="U5023" s="110">
        <f>IF('3B-Air transport'!AI$67="no"," ",ROUND(S5023,4))</f>
        <v>0.98</v>
      </c>
      <c r="V5023" s="110">
        <f>IF('3B-Air transport'!AI$68="no"," ",ROUND(S5023,4))</f>
        <v>0.98</v>
      </c>
      <c r="W5023" s="110"/>
      <c r="AB5023" s="110">
        <f t="shared" si="293"/>
        <v>0.98000000000000076</v>
      </c>
      <c r="AC5023" s="110">
        <f>IF('3C-Water transport'!AI$56="no"," ",ROUND(AB5023,4))</f>
        <v>0.98</v>
      </c>
      <c r="AD5023" s="110">
        <f>IF('3C-Water transport'!AI$57="no"," ",ROUND(AB5023,4))</f>
        <v>0.98</v>
      </c>
      <c r="AE5023" s="110">
        <f>IF('3C-Water transport'!AI$58="no"," ",ROUND(AB5023,4))</f>
        <v>0.98</v>
      </c>
    </row>
    <row r="5024" spans="5:31" x14ac:dyDescent="0.25">
      <c r="E5024" s="110">
        <f t="shared" si="291"/>
        <v>0.98100000000000076</v>
      </c>
      <c r="F5024" s="110">
        <f>IF('3A-Rail transport'!$AI$56="no"," ",ROUND(E5024,4))</f>
        <v>0.98099999999999998</v>
      </c>
      <c r="G5024" s="110">
        <f>IF('3A-Rail transport'!$AI$57="no"," ",ROUND(E5024,4))</f>
        <v>0.98099999999999998</v>
      </c>
      <c r="H5024" s="110"/>
      <c r="S5024" s="110">
        <f t="shared" si="292"/>
        <v>0.98100000000000076</v>
      </c>
      <c r="T5024" s="110">
        <f>IF('3B-Air transport'!AI$66="no"," ",ROUND(S5024,4))</f>
        <v>0.98099999999999998</v>
      </c>
      <c r="U5024" s="110">
        <f>IF('3B-Air transport'!AI$67="no"," ",ROUND(S5024,4))</f>
        <v>0.98099999999999998</v>
      </c>
      <c r="V5024" s="110">
        <f>IF('3B-Air transport'!AI$68="no"," ",ROUND(S5024,4))</f>
        <v>0.98099999999999998</v>
      </c>
      <c r="W5024" s="110"/>
      <c r="AB5024" s="110">
        <f t="shared" si="293"/>
        <v>0.98100000000000076</v>
      </c>
      <c r="AC5024" s="110">
        <f>IF('3C-Water transport'!AI$56="no"," ",ROUND(AB5024,4))</f>
        <v>0.98099999999999998</v>
      </c>
      <c r="AD5024" s="110">
        <f>IF('3C-Water transport'!AI$57="no"," ",ROUND(AB5024,4))</f>
        <v>0.98099999999999998</v>
      </c>
      <c r="AE5024" s="110">
        <f>IF('3C-Water transport'!AI$58="no"," ",ROUND(AB5024,4))</f>
        <v>0.98099999999999998</v>
      </c>
    </row>
    <row r="5025" spans="5:31" x14ac:dyDescent="0.25">
      <c r="E5025" s="110">
        <f t="shared" si="291"/>
        <v>0.98200000000000076</v>
      </c>
      <c r="F5025" s="110">
        <f>IF('3A-Rail transport'!$AI$56="no"," ",ROUND(E5025,4))</f>
        <v>0.98199999999999998</v>
      </c>
      <c r="G5025" s="110">
        <f>IF('3A-Rail transport'!$AI$57="no"," ",ROUND(E5025,4))</f>
        <v>0.98199999999999998</v>
      </c>
      <c r="H5025" s="110"/>
      <c r="S5025" s="110">
        <f t="shared" si="292"/>
        <v>0.98200000000000076</v>
      </c>
      <c r="T5025" s="110">
        <f>IF('3B-Air transport'!AI$66="no"," ",ROUND(S5025,4))</f>
        <v>0.98199999999999998</v>
      </c>
      <c r="U5025" s="110">
        <f>IF('3B-Air transport'!AI$67="no"," ",ROUND(S5025,4))</f>
        <v>0.98199999999999998</v>
      </c>
      <c r="V5025" s="110">
        <f>IF('3B-Air transport'!AI$68="no"," ",ROUND(S5025,4))</f>
        <v>0.98199999999999998</v>
      </c>
      <c r="W5025" s="110"/>
      <c r="AB5025" s="110">
        <f t="shared" si="293"/>
        <v>0.98200000000000076</v>
      </c>
      <c r="AC5025" s="110">
        <f>IF('3C-Water transport'!AI$56="no"," ",ROUND(AB5025,4))</f>
        <v>0.98199999999999998</v>
      </c>
      <c r="AD5025" s="110">
        <f>IF('3C-Water transport'!AI$57="no"," ",ROUND(AB5025,4))</f>
        <v>0.98199999999999998</v>
      </c>
      <c r="AE5025" s="110">
        <f>IF('3C-Water transport'!AI$58="no"," ",ROUND(AB5025,4))</f>
        <v>0.98199999999999998</v>
      </c>
    </row>
    <row r="5026" spans="5:31" x14ac:dyDescent="0.25">
      <c r="E5026" s="110">
        <f t="shared" si="291"/>
        <v>0.98300000000000076</v>
      </c>
      <c r="F5026" s="110">
        <f>IF('3A-Rail transport'!$AI$56="no"," ",ROUND(E5026,4))</f>
        <v>0.98299999999999998</v>
      </c>
      <c r="G5026" s="110">
        <f>IF('3A-Rail transport'!$AI$57="no"," ",ROUND(E5026,4))</f>
        <v>0.98299999999999998</v>
      </c>
      <c r="H5026" s="110"/>
      <c r="S5026" s="110">
        <f t="shared" si="292"/>
        <v>0.98300000000000076</v>
      </c>
      <c r="T5026" s="110">
        <f>IF('3B-Air transport'!AI$66="no"," ",ROUND(S5026,4))</f>
        <v>0.98299999999999998</v>
      </c>
      <c r="U5026" s="110">
        <f>IF('3B-Air transport'!AI$67="no"," ",ROUND(S5026,4))</f>
        <v>0.98299999999999998</v>
      </c>
      <c r="V5026" s="110">
        <f>IF('3B-Air transport'!AI$68="no"," ",ROUND(S5026,4))</f>
        <v>0.98299999999999998</v>
      </c>
      <c r="W5026" s="110"/>
      <c r="AB5026" s="110">
        <f t="shared" si="293"/>
        <v>0.98300000000000076</v>
      </c>
      <c r="AC5026" s="110">
        <f>IF('3C-Water transport'!AI$56="no"," ",ROUND(AB5026,4))</f>
        <v>0.98299999999999998</v>
      </c>
      <c r="AD5026" s="110">
        <f>IF('3C-Water transport'!AI$57="no"," ",ROUND(AB5026,4))</f>
        <v>0.98299999999999998</v>
      </c>
      <c r="AE5026" s="110">
        <f>IF('3C-Water transport'!AI$58="no"," ",ROUND(AB5026,4))</f>
        <v>0.98299999999999998</v>
      </c>
    </row>
    <row r="5027" spans="5:31" x14ac:dyDescent="0.25">
      <c r="E5027" s="110">
        <f t="shared" si="291"/>
        <v>0.98400000000000076</v>
      </c>
      <c r="F5027" s="110">
        <f>IF('3A-Rail transport'!$AI$56="no"," ",ROUND(E5027,4))</f>
        <v>0.98399999999999999</v>
      </c>
      <c r="G5027" s="110">
        <f>IF('3A-Rail transport'!$AI$57="no"," ",ROUND(E5027,4))</f>
        <v>0.98399999999999999</v>
      </c>
      <c r="H5027" s="110"/>
      <c r="S5027" s="110">
        <f t="shared" si="292"/>
        <v>0.98400000000000076</v>
      </c>
      <c r="T5027" s="110">
        <f>IF('3B-Air transport'!AI$66="no"," ",ROUND(S5027,4))</f>
        <v>0.98399999999999999</v>
      </c>
      <c r="U5027" s="110">
        <f>IF('3B-Air transport'!AI$67="no"," ",ROUND(S5027,4))</f>
        <v>0.98399999999999999</v>
      </c>
      <c r="V5027" s="110">
        <f>IF('3B-Air transport'!AI$68="no"," ",ROUND(S5027,4))</f>
        <v>0.98399999999999999</v>
      </c>
      <c r="W5027" s="110"/>
      <c r="AB5027" s="110">
        <f t="shared" si="293"/>
        <v>0.98400000000000076</v>
      </c>
      <c r="AC5027" s="110">
        <f>IF('3C-Water transport'!AI$56="no"," ",ROUND(AB5027,4))</f>
        <v>0.98399999999999999</v>
      </c>
      <c r="AD5027" s="110">
        <f>IF('3C-Water transport'!AI$57="no"," ",ROUND(AB5027,4))</f>
        <v>0.98399999999999999</v>
      </c>
      <c r="AE5027" s="110">
        <f>IF('3C-Water transport'!AI$58="no"," ",ROUND(AB5027,4))</f>
        <v>0.98399999999999999</v>
      </c>
    </row>
    <row r="5028" spans="5:31" x14ac:dyDescent="0.25">
      <c r="E5028" s="110">
        <f t="shared" si="291"/>
        <v>0.98500000000000076</v>
      </c>
      <c r="F5028" s="110">
        <f>IF('3A-Rail transport'!$AI$56="no"," ",ROUND(E5028,4))</f>
        <v>0.98499999999999999</v>
      </c>
      <c r="G5028" s="110">
        <f>IF('3A-Rail transport'!$AI$57="no"," ",ROUND(E5028,4))</f>
        <v>0.98499999999999999</v>
      </c>
      <c r="H5028" s="110"/>
      <c r="S5028" s="110">
        <f t="shared" si="292"/>
        <v>0.98500000000000076</v>
      </c>
      <c r="T5028" s="110">
        <f>IF('3B-Air transport'!AI$66="no"," ",ROUND(S5028,4))</f>
        <v>0.98499999999999999</v>
      </c>
      <c r="U5028" s="110">
        <f>IF('3B-Air transport'!AI$67="no"," ",ROUND(S5028,4))</f>
        <v>0.98499999999999999</v>
      </c>
      <c r="V5028" s="110">
        <f>IF('3B-Air transport'!AI$68="no"," ",ROUND(S5028,4))</f>
        <v>0.98499999999999999</v>
      </c>
      <c r="W5028" s="110"/>
      <c r="AB5028" s="110">
        <f t="shared" si="293"/>
        <v>0.98500000000000076</v>
      </c>
      <c r="AC5028" s="110">
        <f>IF('3C-Water transport'!AI$56="no"," ",ROUND(AB5028,4))</f>
        <v>0.98499999999999999</v>
      </c>
      <c r="AD5028" s="110">
        <f>IF('3C-Water transport'!AI$57="no"," ",ROUND(AB5028,4))</f>
        <v>0.98499999999999999</v>
      </c>
      <c r="AE5028" s="110">
        <f>IF('3C-Water transport'!AI$58="no"," ",ROUND(AB5028,4))</f>
        <v>0.98499999999999999</v>
      </c>
    </row>
    <row r="5029" spans="5:31" x14ac:dyDescent="0.25">
      <c r="E5029" s="110">
        <f t="shared" si="291"/>
        <v>0.98600000000000076</v>
      </c>
      <c r="F5029" s="110">
        <f>IF('3A-Rail transport'!$AI$56="no"," ",ROUND(E5029,4))</f>
        <v>0.98599999999999999</v>
      </c>
      <c r="G5029" s="110">
        <f>IF('3A-Rail transport'!$AI$57="no"," ",ROUND(E5029,4))</f>
        <v>0.98599999999999999</v>
      </c>
      <c r="H5029" s="110"/>
      <c r="S5029" s="110">
        <f t="shared" si="292"/>
        <v>0.98600000000000076</v>
      </c>
      <c r="T5029" s="110">
        <f>IF('3B-Air transport'!AI$66="no"," ",ROUND(S5029,4))</f>
        <v>0.98599999999999999</v>
      </c>
      <c r="U5029" s="110">
        <f>IF('3B-Air transport'!AI$67="no"," ",ROUND(S5029,4))</f>
        <v>0.98599999999999999</v>
      </c>
      <c r="V5029" s="110">
        <f>IF('3B-Air transport'!AI$68="no"," ",ROUND(S5029,4))</f>
        <v>0.98599999999999999</v>
      </c>
      <c r="W5029" s="110"/>
      <c r="AB5029" s="110">
        <f t="shared" si="293"/>
        <v>0.98600000000000076</v>
      </c>
      <c r="AC5029" s="110">
        <f>IF('3C-Water transport'!AI$56="no"," ",ROUND(AB5029,4))</f>
        <v>0.98599999999999999</v>
      </c>
      <c r="AD5029" s="110">
        <f>IF('3C-Water transport'!AI$57="no"," ",ROUND(AB5029,4))</f>
        <v>0.98599999999999999</v>
      </c>
      <c r="AE5029" s="110">
        <f>IF('3C-Water transport'!AI$58="no"," ",ROUND(AB5029,4))</f>
        <v>0.98599999999999999</v>
      </c>
    </row>
    <row r="5030" spans="5:31" x14ac:dyDescent="0.25">
      <c r="E5030" s="110">
        <f t="shared" si="291"/>
        <v>0.98700000000000077</v>
      </c>
      <c r="F5030" s="110">
        <f>IF('3A-Rail transport'!$AI$56="no"," ",ROUND(E5030,4))</f>
        <v>0.98699999999999999</v>
      </c>
      <c r="G5030" s="110">
        <f>IF('3A-Rail transport'!$AI$57="no"," ",ROUND(E5030,4))</f>
        <v>0.98699999999999999</v>
      </c>
      <c r="H5030" s="110"/>
      <c r="S5030" s="110">
        <f t="shared" si="292"/>
        <v>0.98700000000000077</v>
      </c>
      <c r="T5030" s="110">
        <f>IF('3B-Air transport'!AI$66="no"," ",ROUND(S5030,4))</f>
        <v>0.98699999999999999</v>
      </c>
      <c r="U5030" s="110">
        <f>IF('3B-Air transport'!AI$67="no"," ",ROUND(S5030,4))</f>
        <v>0.98699999999999999</v>
      </c>
      <c r="V5030" s="110">
        <f>IF('3B-Air transport'!AI$68="no"," ",ROUND(S5030,4))</f>
        <v>0.98699999999999999</v>
      </c>
      <c r="W5030" s="110"/>
      <c r="AB5030" s="110">
        <f t="shared" si="293"/>
        <v>0.98700000000000077</v>
      </c>
      <c r="AC5030" s="110">
        <f>IF('3C-Water transport'!AI$56="no"," ",ROUND(AB5030,4))</f>
        <v>0.98699999999999999</v>
      </c>
      <c r="AD5030" s="110">
        <f>IF('3C-Water transport'!AI$57="no"," ",ROUND(AB5030,4))</f>
        <v>0.98699999999999999</v>
      </c>
      <c r="AE5030" s="110">
        <f>IF('3C-Water transport'!AI$58="no"," ",ROUND(AB5030,4))</f>
        <v>0.98699999999999999</v>
      </c>
    </row>
    <row r="5031" spans="5:31" x14ac:dyDescent="0.25">
      <c r="E5031" s="110">
        <f t="shared" si="291"/>
        <v>0.98800000000000077</v>
      </c>
      <c r="F5031" s="110">
        <f>IF('3A-Rail transport'!$AI$56="no"," ",ROUND(E5031,4))</f>
        <v>0.98799999999999999</v>
      </c>
      <c r="G5031" s="110">
        <f>IF('3A-Rail transport'!$AI$57="no"," ",ROUND(E5031,4))</f>
        <v>0.98799999999999999</v>
      </c>
      <c r="H5031" s="110"/>
      <c r="S5031" s="110">
        <f t="shared" si="292"/>
        <v>0.98800000000000077</v>
      </c>
      <c r="T5031" s="110">
        <f>IF('3B-Air transport'!AI$66="no"," ",ROUND(S5031,4))</f>
        <v>0.98799999999999999</v>
      </c>
      <c r="U5031" s="110">
        <f>IF('3B-Air transport'!AI$67="no"," ",ROUND(S5031,4))</f>
        <v>0.98799999999999999</v>
      </c>
      <c r="V5031" s="110">
        <f>IF('3B-Air transport'!AI$68="no"," ",ROUND(S5031,4))</f>
        <v>0.98799999999999999</v>
      </c>
      <c r="W5031" s="110"/>
      <c r="AB5031" s="110">
        <f t="shared" si="293"/>
        <v>0.98800000000000077</v>
      </c>
      <c r="AC5031" s="110">
        <f>IF('3C-Water transport'!AI$56="no"," ",ROUND(AB5031,4))</f>
        <v>0.98799999999999999</v>
      </c>
      <c r="AD5031" s="110">
        <f>IF('3C-Water transport'!AI$57="no"," ",ROUND(AB5031,4))</f>
        <v>0.98799999999999999</v>
      </c>
      <c r="AE5031" s="110">
        <f>IF('3C-Water transport'!AI$58="no"," ",ROUND(AB5031,4))</f>
        <v>0.98799999999999999</v>
      </c>
    </row>
    <row r="5032" spans="5:31" x14ac:dyDescent="0.25">
      <c r="E5032" s="110">
        <f t="shared" si="291"/>
        <v>0.98900000000000077</v>
      </c>
      <c r="F5032" s="110">
        <f>IF('3A-Rail transport'!$AI$56="no"," ",ROUND(E5032,4))</f>
        <v>0.98899999999999999</v>
      </c>
      <c r="G5032" s="110">
        <f>IF('3A-Rail transport'!$AI$57="no"," ",ROUND(E5032,4))</f>
        <v>0.98899999999999999</v>
      </c>
      <c r="H5032" s="110"/>
      <c r="S5032" s="110">
        <f t="shared" si="292"/>
        <v>0.98900000000000077</v>
      </c>
      <c r="T5032" s="110">
        <f>IF('3B-Air transport'!AI$66="no"," ",ROUND(S5032,4))</f>
        <v>0.98899999999999999</v>
      </c>
      <c r="U5032" s="110">
        <f>IF('3B-Air transport'!AI$67="no"," ",ROUND(S5032,4))</f>
        <v>0.98899999999999999</v>
      </c>
      <c r="V5032" s="110">
        <f>IF('3B-Air transport'!AI$68="no"," ",ROUND(S5032,4))</f>
        <v>0.98899999999999999</v>
      </c>
      <c r="W5032" s="110"/>
      <c r="AB5032" s="110">
        <f t="shared" si="293"/>
        <v>0.98900000000000077</v>
      </c>
      <c r="AC5032" s="110">
        <f>IF('3C-Water transport'!AI$56="no"," ",ROUND(AB5032,4))</f>
        <v>0.98899999999999999</v>
      </c>
      <c r="AD5032" s="110">
        <f>IF('3C-Water transport'!AI$57="no"," ",ROUND(AB5032,4))</f>
        <v>0.98899999999999999</v>
      </c>
      <c r="AE5032" s="110">
        <f>IF('3C-Water transport'!AI$58="no"," ",ROUND(AB5032,4))</f>
        <v>0.98899999999999999</v>
      </c>
    </row>
    <row r="5033" spans="5:31" x14ac:dyDescent="0.25">
      <c r="E5033" s="110">
        <f t="shared" si="291"/>
        <v>0.99000000000000077</v>
      </c>
      <c r="F5033" s="110">
        <f>IF('3A-Rail transport'!$AI$56="no"," ",ROUND(E5033,4))</f>
        <v>0.99</v>
      </c>
      <c r="G5033" s="110">
        <f>IF('3A-Rail transport'!$AI$57="no"," ",ROUND(E5033,4))</f>
        <v>0.99</v>
      </c>
      <c r="H5033" s="110"/>
      <c r="S5033" s="110">
        <f t="shared" si="292"/>
        <v>0.99000000000000077</v>
      </c>
      <c r="T5033" s="110">
        <f>IF('3B-Air transport'!AI$66="no"," ",ROUND(S5033,4))</f>
        <v>0.99</v>
      </c>
      <c r="U5033" s="110">
        <f>IF('3B-Air transport'!AI$67="no"," ",ROUND(S5033,4))</f>
        <v>0.99</v>
      </c>
      <c r="V5033" s="110">
        <f>IF('3B-Air transport'!AI$68="no"," ",ROUND(S5033,4))</f>
        <v>0.99</v>
      </c>
      <c r="W5033" s="110"/>
      <c r="AB5033" s="110">
        <f t="shared" si="293"/>
        <v>0.99000000000000077</v>
      </c>
      <c r="AC5033" s="110">
        <f>IF('3C-Water transport'!AI$56="no"," ",ROUND(AB5033,4))</f>
        <v>0.99</v>
      </c>
      <c r="AD5033" s="110">
        <f>IF('3C-Water transport'!AI$57="no"," ",ROUND(AB5033,4))</f>
        <v>0.99</v>
      </c>
      <c r="AE5033" s="110">
        <f>IF('3C-Water transport'!AI$58="no"," ",ROUND(AB5033,4))</f>
        <v>0.99</v>
      </c>
    </row>
    <row r="5034" spans="5:31" x14ac:dyDescent="0.25">
      <c r="E5034" s="110">
        <f t="shared" si="291"/>
        <v>0.99100000000000077</v>
      </c>
      <c r="F5034" s="110">
        <f>IF('3A-Rail transport'!$AI$56="no"," ",ROUND(E5034,4))</f>
        <v>0.99099999999999999</v>
      </c>
      <c r="G5034" s="110">
        <f>IF('3A-Rail transport'!$AI$57="no"," ",ROUND(E5034,4))</f>
        <v>0.99099999999999999</v>
      </c>
      <c r="H5034" s="110"/>
      <c r="S5034" s="110">
        <f t="shared" si="292"/>
        <v>0.99100000000000077</v>
      </c>
      <c r="T5034" s="110">
        <f>IF('3B-Air transport'!AI$66="no"," ",ROUND(S5034,4))</f>
        <v>0.99099999999999999</v>
      </c>
      <c r="U5034" s="110">
        <f>IF('3B-Air transport'!AI$67="no"," ",ROUND(S5034,4))</f>
        <v>0.99099999999999999</v>
      </c>
      <c r="V5034" s="110">
        <f>IF('3B-Air transport'!AI$68="no"," ",ROUND(S5034,4))</f>
        <v>0.99099999999999999</v>
      </c>
      <c r="W5034" s="110"/>
      <c r="AB5034" s="110">
        <f t="shared" si="293"/>
        <v>0.99100000000000077</v>
      </c>
      <c r="AC5034" s="110">
        <f>IF('3C-Water transport'!AI$56="no"," ",ROUND(AB5034,4))</f>
        <v>0.99099999999999999</v>
      </c>
      <c r="AD5034" s="110">
        <f>IF('3C-Water transport'!AI$57="no"," ",ROUND(AB5034,4))</f>
        <v>0.99099999999999999</v>
      </c>
      <c r="AE5034" s="110">
        <f>IF('3C-Water transport'!AI$58="no"," ",ROUND(AB5034,4))</f>
        <v>0.99099999999999999</v>
      </c>
    </row>
    <row r="5035" spans="5:31" x14ac:dyDescent="0.25">
      <c r="E5035" s="110">
        <f t="shared" si="291"/>
        <v>0.99200000000000077</v>
      </c>
      <c r="F5035" s="110">
        <f>IF('3A-Rail transport'!$AI$56="no"," ",ROUND(E5035,4))</f>
        <v>0.99199999999999999</v>
      </c>
      <c r="G5035" s="110">
        <f>IF('3A-Rail transport'!$AI$57="no"," ",ROUND(E5035,4))</f>
        <v>0.99199999999999999</v>
      </c>
      <c r="H5035" s="110"/>
      <c r="S5035" s="110">
        <f t="shared" si="292"/>
        <v>0.99200000000000077</v>
      </c>
      <c r="T5035" s="110">
        <f>IF('3B-Air transport'!AI$66="no"," ",ROUND(S5035,4))</f>
        <v>0.99199999999999999</v>
      </c>
      <c r="U5035" s="110">
        <f>IF('3B-Air transport'!AI$67="no"," ",ROUND(S5035,4))</f>
        <v>0.99199999999999999</v>
      </c>
      <c r="V5035" s="110">
        <f>IF('3B-Air transport'!AI$68="no"," ",ROUND(S5035,4))</f>
        <v>0.99199999999999999</v>
      </c>
      <c r="W5035" s="110"/>
      <c r="AB5035" s="110">
        <f t="shared" si="293"/>
        <v>0.99200000000000077</v>
      </c>
      <c r="AC5035" s="110">
        <f>IF('3C-Water transport'!AI$56="no"," ",ROUND(AB5035,4))</f>
        <v>0.99199999999999999</v>
      </c>
      <c r="AD5035" s="110">
        <f>IF('3C-Water transport'!AI$57="no"," ",ROUND(AB5035,4))</f>
        <v>0.99199999999999999</v>
      </c>
      <c r="AE5035" s="110">
        <f>IF('3C-Water transport'!AI$58="no"," ",ROUND(AB5035,4))</f>
        <v>0.99199999999999999</v>
      </c>
    </row>
    <row r="5036" spans="5:31" x14ac:dyDescent="0.25">
      <c r="E5036" s="110">
        <f t="shared" si="291"/>
        <v>0.99300000000000077</v>
      </c>
      <c r="F5036" s="110">
        <f>IF('3A-Rail transport'!$AI$56="no"," ",ROUND(E5036,4))</f>
        <v>0.99299999999999999</v>
      </c>
      <c r="G5036" s="110">
        <f>IF('3A-Rail transport'!$AI$57="no"," ",ROUND(E5036,4))</f>
        <v>0.99299999999999999</v>
      </c>
      <c r="H5036" s="110"/>
      <c r="S5036" s="110">
        <f t="shared" si="292"/>
        <v>0.99300000000000077</v>
      </c>
      <c r="T5036" s="110">
        <f>IF('3B-Air transport'!AI$66="no"," ",ROUND(S5036,4))</f>
        <v>0.99299999999999999</v>
      </c>
      <c r="U5036" s="110">
        <f>IF('3B-Air transport'!AI$67="no"," ",ROUND(S5036,4))</f>
        <v>0.99299999999999999</v>
      </c>
      <c r="V5036" s="110">
        <f>IF('3B-Air transport'!AI$68="no"," ",ROUND(S5036,4))</f>
        <v>0.99299999999999999</v>
      </c>
      <c r="W5036" s="110"/>
      <c r="AB5036" s="110">
        <f t="shared" si="293"/>
        <v>0.99300000000000077</v>
      </c>
      <c r="AC5036" s="110">
        <f>IF('3C-Water transport'!AI$56="no"," ",ROUND(AB5036,4))</f>
        <v>0.99299999999999999</v>
      </c>
      <c r="AD5036" s="110">
        <f>IF('3C-Water transport'!AI$57="no"," ",ROUND(AB5036,4))</f>
        <v>0.99299999999999999</v>
      </c>
      <c r="AE5036" s="110">
        <f>IF('3C-Water transport'!AI$58="no"," ",ROUND(AB5036,4))</f>
        <v>0.99299999999999999</v>
      </c>
    </row>
    <row r="5037" spans="5:31" x14ac:dyDescent="0.25">
      <c r="E5037" s="110">
        <f t="shared" si="291"/>
        <v>0.99400000000000077</v>
      </c>
      <c r="F5037" s="110">
        <f>IF('3A-Rail transport'!$AI$56="no"," ",ROUND(E5037,4))</f>
        <v>0.99399999999999999</v>
      </c>
      <c r="G5037" s="110">
        <f>IF('3A-Rail transport'!$AI$57="no"," ",ROUND(E5037,4))</f>
        <v>0.99399999999999999</v>
      </c>
      <c r="H5037" s="110"/>
      <c r="S5037" s="110">
        <f t="shared" si="292"/>
        <v>0.99400000000000077</v>
      </c>
      <c r="T5037" s="110">
        <f>IF('3B-Air transport'!AI$66="no"," ",ROUND(S5037,4))</f>
        <v>0.99399999999999999</v>
      </c>
      <c r="U5037" s="110">
        <f>IF('3B-Air transport'!AI$67="no"," ",ROUND(S5037,4))</f>
        <v>0.99399999999999999</v>
      </c>
      <c r="V5037" s="110">
        <f>IF('3B-Air transport'!AI$68="no"," ",ROUND(S5037,4))</f>
        <v>0.99399999999999999</v>
      </c>
      <c r="W5037" s="110"/>
      <c r="AB5037" s="110">
        <f t="shared" si="293"/>
        <v>0.99400000000000077</v>
      </c>
      <c r="AC5037" s="110">
        <f>IF('3C-Water transport'!AI$56="no"," ",ROUND(AB5037,4))</f>
        <v>0.99399999999999999</v>
      </c>
      <c r="AD5037" s="110">
        <f>IF('3C-Water transport'!AI$57="no"," ",ROUND(AB5037,4))</f>
        <v>0.99399999999999999</v>
      </c>
      <c r="AE5037" s="110">
        <f>IF('3C-Water transport'!AI$58="no"," ",ROUND(AB5037,4))</f>
        <v>0.99399999999999999</v>
      </c>
    </row>
    <row r="5038" spans="5:31" x14ac:dyDescent="0.25">
      <c r="E5038" s="110">
        <f t="shared" si="291"/>
        <v>0.99500000000000077</v>
      </c>
      <c r="F5038" s="110">
        <f>IF('3A-Rail transport'!$AI$56="no"," ",ROUND(E5038,4))</f>
        <v>0.995</v>
      </c>
      <c r="G5038" s="110">
        <f>IF('3A-Rail transport'!$AI$57="no"," ",ROUND(E5038,4))</f>
        <v>0.995</v>
      </c>
      <c r="H5038" s="110"/>
      <c r="S5038" s="110">
        <f t="shared" si="292"/>
        <v>0.99500000000000077</v>
      </c>
      <c r="T5038" s="110">
        <f>IF('3B-Air transport'!AI$66="no"," ",ROUND(S5038,4))</f>
        <v>0.995</v>
      </c>
      <c r="U5038" s="110">
        <f>IF('3B-Air transport'!AI$67="no"," ",ROUND(S5038,4))</f>
        <v>0.995</v>
      </c>
      <c r="V5038" s="110">
        <f>IF('3B-Air transport'!AI$68="no"," ",ROUND(S5038,4))</f>
        <v>0.995</v>
      </c>
      <c r="W5038" s="110"/>
      <c r="AB5038" s="110">
        <f t="shared" si="293"/>
        <v>0.99500000000000077</v>
      </c>
      <c r="AC5038" s="110">
        <f>IF('3C-Water transport'!AI$56="no"," ",ROUND(AB5038,4))</f>
        <v>0.995</v>
      </c>
      <c r="AD5038" s="110">
        <f>IF('3C-Water transport'!AI$57="no"," ",ROUND(AB5038,4))</f>
        <v>0.995</v>
      </c>
      <c r="AE5038" s="110">
        <f>IF('3C-Water transport'!AI$58="no"," ",ROUND(AB5038,4))</f>
        <v>0.995</v>
      </c>
    </row>
    <row r="5039" spans="5:31" x14ac:dyDescent="0.25">
      <c r="E5039" s="110">
        <f t="shared" si="291"/>
        <v>0.99600000000000077</v>
      </c>
      <c r="F5039" s="110">
        <f>IF('3A-Rail transport'!$AI$56="no"," ",ROUND(E5039,4))</f>
        <v>0.996</v>
      </c>
      <c r="G5039" s="110">
        <f>IF('3A-Rail transport'!$AI$57="no"," ",ROUND(E5039,4))</f>
        <v>0.996</v>
      </c>
      <c r="H5039" s="110"/>
      <c r="S5039" s="110">
        <f t="shared" si="292"/>
        <v>0.99600000000000077</v>
      </c>
      <c r="T5039" s="110">
        <f>IF('3B-Air transport'!AI$66="no"," ",ROUND(S5039,4))</f>
        <v>0.996</v>
      </c>
      <c r="U5039" s="110">
        <f>IF('3B-Air transport'!AI$67="no"," ",ROUND(S5039,4))</f>
        <v>0.996</v>
      </c>
      <c r="V5039" s="110">
        <f>IF('3B-Air transport'!AI$68="no"," ",ROUND(S5039,4))</f>
        <v>0.996</v>
      </c>
      <c r="W5039" s="110"/>
      <c r="AB5039" s="110">
        <f t="shared" si="293"/>
        <v>0.99600000000000077</v>
      </c>
      <c r="AC5039" s="110">
        <f>IF('3C-Water transport'!AI$56="no"," ",ROUND(AB5039,4))</f>
        <v>0.996</v>
      </c>
      <c r="AD5039" s="110">
        <f>IF('3C-Water transport'!AI$57="no"," ",ROUND(AB5039,4))</f>
        <v>0.996</v>
      </c>
      <c r="AE5039" s="110">
        <f>IF('3C-Water transport'!AI$58="no"," ",ROUND(AB5039,4))</f>
        <v>0.996</v>
      </c>
    </row>
    <row r="5040" spans="5:31" x14ac:dyDescent="0.25">
      <c r="E5040" s="110">
        <f t="shared" si="291"/>
        <v>0.99700000000000077</v>
      </c>
      <c r="F5040" s="110">
        <f>IF('3A-Rail transport'!$AI$56="no"," ",ROUND(E5040,4))</f>
        <v>0.997</v>
      </c>
      <c r="G5040" s="110">
        <f>IF('3A-Rail transport'!$AI$57="no"," ",ROUND(E5040,4))</f>
        <v>0.997</v>
      </c>
      <c r="H5040" s="110"/>
      <c r="S5040" s="110">
        <f t="shared" si="292"/>
        <v>0.99700000000000077</v>
      </c>
      <c r="T5040" s="110">
        <f>IF('3B-Air transport'!AI$66="no"," ",ROUND(S5040,4))</f>
        <v>0.997</v>
      </c>
      <c r="U5040" s="110">
        <f>IF('3B-Air transport'!AI$67="no"," ",ROUND(S5040,4))</f>
        <v>0.997</v>
      </c>
      <c r="V5040" s="110">
        <f>IF('3B-Air transport'!AI$68="no"," ",ROUND(S5040,4))</f>
        <v>0.997</v>
      </c>
      <c r="W5040" s="110"/>
      <c r="AB5040" s="110">
        <f t="shared" si="293"/>
        <v>0.99700000000000077</v>
      </c>
      <c r="AC5040" s="110">
        <f>IF('3C-Water transport'!AI$56="no"," ",ROUND(AB5040,4))</f>
        <v>0.997</v>
      </c>
      <c r="AD5040" s="110">
        <f>IF('3C-Water transport'!AI$57="no"," ",ROUND(AB5040,4))</f>
        <v>0.997</v>
      </c>
      <c r="AE5040" s="110">
        <f>IF('3C-Water transport'!AI$58="no"," ",ROUND(AB5040,4))</f>
        <v>0.997</v>
      </c>
    </row>
    <row r="5041" spans="1:31" x14ac:dyDescent="0.25">
      <c r="E5041" s="110">
        <f t="shared" si="291"/>
        <v>0.99800000000000078</v>
      </c>
      <c r="F5041" s="110">
        <f>IF('3A-Rail transport'!$AI$56="no"," ",ROUND(E5041,4))</f>
        <v>0.998</v>
      </c>
      <c r="G5041" s="110">
        <f>IF('3A-Rail transport'!$AI$57="no"," ",ROUND(E5041,4))</f>
        <v>0.998</v>
      </c>
      <c r="H5041" s="110"/>
      <c r="S5041" s="110">
        <f t="shared" si="292"/>
        <v>0.99800000000000078</v>
      </c>
      <c r="T5041" s="110">
        <f>IF('3B-Air transport'!AI$66="no"," ",ROUND(S5041,4))</f>
        <v>0.998</v>
      </c>
      <c r="U5041" s="110">
        <f>IF('3B-Air transport'!AI$67="no"," ",ROUND(S5041,4))</f>
        <v>0.998</v>
      </c>
      <c r="V5041" s="110">
        <f>IF('3B-Air transport'!AI$68="no"," ",ROUND(S5041,4))</f>
        <v>0.998</v>
      </c>
      <c r="W5041" s="110"/>
      <c r="AB5041" s="110">
        <f t="shared" si="293"/>
        <v>0.99800000000000078</v>
      </c>
      <c r="AC5041" s="110">
        <f>IF('3C-Water transport'!AI$56="no"," ",ROUND(AB5041,4))</f>
        <v>0.998</v>
      </c>
      <c r="AD5041" s="110">
        <f>IF('3C-Water transport'!AI$57="no"," ",ROUND(AB5041,4))</f>
        <v>0.998</v>
      </c>
      <c r="AE5041" s="110">
        <f>IF('3C-Water transport'!AI$58="no"," ",ROUND(AB5041,4))</f>
        <v>0.998</v>
      </c>
    </row>
    <row r="5042" spans="1:31" x14ac:dyDescent="0.25">
      <c r="E5042" s="110">
        <f t="shared" si="291"/>
        <v>0.99900000000000078</v>
      </c>
      <c r="F5042" s="110">
        <f>IF('3A-Rail transport'!$AI$56="no"," ",ROUND(E5042,4))</f>
        <v>0.999</v>
      </c>
      <c r="G5042" s="110">
        <f>IF('3A-Rail transport'!$AI$57="no"," ",ROUND(E5042,4))</f>
        <v>0.999</v>
      </c>
      <c r="H5042" s="110"/>
      <c r="S5042" s="110">
        <f t="shared" si="292"/>
        <v>0.99900000000000078</v>
      </c>
      <c r="T5042" s="110">
        <f>IF('3B-Air transport'!AI$66="no"," ",ROUND(S5042,4))</f>
        <v>0.999</v>
      </c>
      <c r="U5042" s="110">
        <f>IF('3B-Air transport'!AI$67="no"," ",ROUND(S5042,4))</f>
        <v>0.999</v>
      </c>
      <c r="V5042" s="110">
        <f>IF('3B-Air transport'!AI$68="no"," ",ROUND(S5042,4))</f>
        <v>0.999</v>
      </c>
      <c r="W5042" s="110"/>
      <c r="AB5042" s="110">
        <f t="shared" si="293"/>
        <v>0.99900000000000078</v>
      </c>
      <c r="AC5042" s="110">
        <f>IF('3C-Water transport'!AI$56="no"," ",ROUND(AB5042,4))</f>
        <v>0.999</v>
      </c>
      <c r="AD5042" s="110">
        <f>IF('3C-Water transport'!AI$57="no"," ",ROUND(AB5042,4))</f>
        <v>0.999</v>
      </c>
      <c r="AE5042" s="110">
        <f>IF('3C-Water transport'!AI$58="no"," ",ROUND(AB5042,4))</f>
        <v>0.999</v>
      </c>
    </row>
    <row r="5043" spans="1:31" x14ac:dyDescent="0.25">
      <c r="E5043" s="110">
        <f t="shared" si="291"/>
        <v>1.0000000000000007</v>
      </c>
      <c r="F5043" s="110">
        <f>IF('3A-Rail transport'!$AI$56="no"," ",ROUND(E5043,4))</f>
        <v>1</v>
      </c>
      <c r="G5043" s="110">
        <f>IF('3A-Rail transport'!$AI$57="no"," ",ROUND(E5043,4))</f>
        <v>1</v>
      </c>
      <c r="H5043" s="110"/>
      <c r="S5043" s="110">
        <f t="shared" si="292"/>
        <v>1.0000000000000007</v>
      </c>
      <c r="T5043" s="110">
        <f>IF('3B-Air transport'!AI$66="no"," ",ROUND(S5043,4))</f>
        <v>1</v>
      </c>
      <c r="U5043" s="110">
        <f>IF('3B-Air transport'!AI$67="no"," ",ROUND(S5043,4))</f>
        <v>1</v>
      </c>
      <c r="V5043" s="110">
        <f>IF('3B-Air transport'!AI$68="no"," ",ROUND(S5043,4))</f>
        <v>1</v>
      </c>
      <c r="W5043" s="110"/>
      <c r="AB5043" s="110">
        <f t="shared" si="293"/>
        <v>1.0000000000000007</v>
      </c>
      <c r="AC5043" s="110">
        <f>IF('3C-Water transport'!AI$56="no"," ",ROUND(AB5043,4))</f>
        <v>1</v>
      </c>
      <c r="AD5043" s="110">
        <f>IF('3C-Water transport'!AI$57="no"," ",ROUND(AB5043,4))</f>
        <v>1</v>
      </c>
      <c r="AE5043" s="110">
        <f>IF('3C-Water transport'!AI$58="no"," ",ROUND(AB5043,4))</f>
        <v>1</v>
      </c>
    </row>
    <row r="5051" spans="1:31" ht="23" x14ac:dyDescent="0.25">
      <c r="E5051" s="9" t="s">
        <v>73</v>
      </c>
      <c r="F5051" s="109">
        <f>IF(LEFT(F5053,14)="not applicable",1,COUNT(F5053:F6053))</f>
        <v>1001</v>
      </c>
      <c r="G5051" s="109">
        <f t="shared" ref="G5051" si="294">IF(LEFT(G5053,14)="not applicable",1,COUNT(G5053:G6053))</f>
        <v>1001</v>
      </c>
      <c r="S5051" s="9" t="s">
        <v>73</v>
      </c>
      <c r="T5051" s="109">
        <f>IF(LEFT(T5053,14)="not applicable",1,COUNT(T5053:T6053))</f>
        <v>1001</v>
      </c>
      <c r="U5051" s="109">
        <f t="shared" ref="U5051:V5051" si="295">IF(LEFT(U5053,14)="not applicable",1,COUNT(U5053:U6053))</f>
        <v>1001</v>
      </c>
      <c r="V5051" s="109">
        <f t="shared" si="295"/>
        <v>1001</v>
      </c>
      <c r="AB5051" s="9" t="s">
        <v>73</v>
      </c>
      <c r="AC5051" s="109">
        <f>IF(LEFT(AC5053,14)="not applicable",1,COUNT(AC5053:AC6053))</f>
        <v>1001</v>
      </c>
      <c r="AD5051" s="109">
        <f t="shared" ref="AD5051:AE5051" si="296">IF(LEFT(AD5053,14)="not applicable",1,COUNT(AD5053:AD6053))</f>
        <v>1001</v>
      </c>
      <c r="AE5051" s="109">
        <f t="shared" si="296"/>
        <v>1001</v>
      </c>
    </row>
    <row r="5052" spans="1:31" ht="23" x14ac:dyDescent="0.25">
      <c r="A5052" s="109" t="s">
        <v>1313</v>
      </c>
      <c r="F5052" s="109" t="s">
        <v>690</v>
      </c>
      <c r="G5052" s="109" t="s">
        <v>691</v>
      </c>
      <c r="S5052" s="9" t="s">
        <v>89</v>
      </c>
      <c r="T5052" s="109" t="s">
        <v>700</v>
      </c>
      <c r="U5052" s="109" t="s">
        <v>701</v>
      </c>
      <c r="V5052" s="109" t="s">
        <v>702</v>
      </c>
      <c r="AB5052" s="9"/>
      <c r="AC5052" s="109" t="s">
        <v>714</v>
      </c>
      <c r="AD5052" s="109" t="s">
        <v>715</v>
      </c>
      <c r="AE5052" s="109" t="s">
        <v>716</v>
      </c>
    </row>
    <row r="5053" spans="1:31" x14ac:dyDescent="0.25">
      <c r="A5053" s="109" t="s">
        <v>1314</v>
      </c>
      <c r="E5053" s="110">
        <v>0</v>
      </c>
      <c r="F5053" s="110">
        <f>IF('3A-Rail transport'!$AL$56="no","not applicable (Q3a.2.6 answered with 'no')",ROUND(E5053,4))</f>
        <v>0</v>
      </c>
      <c r="G5053" s="110">
        <f>IF('3A-Rail transport'!$AL$57="no","not applicable (Q3a.2.6 answered with 'no')",ROUND(E5053,4))</f>
        <v>0</v>
      </c>
      <c r="H5053" s="110"/>
      <c r="S5053" s="110">
        <v>0</v>
      </c>
      <c r="T5053" s="110">
        <f>IF('3B-Air transport'!AL$66="no","not applicable (Q3b.1.6 answered with 'no')",ROUND(S5053,4))</f>
        <v>0</v>
      </c>
      <c r="U5053" s="110">
        <f>IF('3B-Air transport'!AL$67="no","not applicable (Q3b.1.6 answered with 'no')",ROUND(S5053,4))</f>
        <v>0</v>
      </c>
      <c r="V5053" s="110">
        <f>IF('3B-Air transport'!AL$68="no","not applicable (Q3b.1.6 answered with 'no')",ROUND(S5053,4))</f>
        <v>0</v>
      </c>
      <c r="W5053" s="110"/>
      <c r="AB5053" s="110">
        <v>0</v>
      </c>
      <c r="AC5053" s="110">
        <f>IF('3C-Water transport'!AL56="no","not applicable (Q3c.1.6 answered with 'no')",ROUND(AB5053,4))</f>
        <v>0</v>
      </c>
      <c r="AD5053" s="110">
        <f>IF('3C-Water transport'!AL57="no","not applicable (Q3c.1.6 answered with 'no')",ROUND(AB5053,4))</f>
        <v>0</v>
      </c>
      <c r="AE5053" s="110">
        <f>IF('3C-Water transport'!AL58="no","not applicable (Q3c.1.6 answered with 'no')",ROUND(AB5053,4))</f>
        <v>0</v>
      </c>
    </row>
    <row r="5054" spans="1:31" x14ac:dyDescent="0.25">
      <c r="E5054" s="110">
        <f t="shared" ref="E5054:E5117" si="297">E5053+0.001</f>
        <v>1E-3</v>
      </c>
      <c r="F5054" s="110">
        <f>IF('3A-Rail transport'!$AL$56="no"," ",ROUND(E5054,4))</f>
        <v>1E-3</v>
      </c>
      <c r="G5054" s="110">
        <f>IF('3A-Rail transport'!$AL$57="no"," ",ROUND(E5054,4))</f>
        <v>1E-3</v>
      </c>
      <c r="H5054" s="110"/>
      <c r="S5054" s="110">
        <f t="shared" ref="S5054:S5117" si="298">S5053+0.001</f>
        <v>1E-3</v>
      </c>
      <c r="T5054" s="110">
        <f>IF('3B-Air transport'!AL$66="no"," ",ROUND(S5054,4))</f>
        <v>1E-3</v>
      </c>
      <c r="U5054" s="110">
        <f>IF('3B-Air transport'!AL$67="no"," ",ROUND(S5054,4))</f>
        <v>1E-3</v>
      </c>
      <c r="V5054" s="110">
        <f>IF('3B-Air transport'!AL$68="no"," ",ROUND(S5054,4))</f>
        <v>1E-3</v>
      </c>
      <c r="W5054" s="110"/>
      <c r="AB5054" s="110">
        <f t="shared" ref="AB5054:AB5117" si="299">AB5053+0.001</f>
        <v>1E-3</v>
      </c>
      <c r="AC5054" s="110">
        <f>IF('3C-Water transport'!AL$56="no"," ",ROUND(AB5054,4))</f>
        <v>1E-3</v>
      </c>
      <c r="AD5054" s="110">
        <f>IF('3C-Water transport'!AL$57="no"," ",ROUND(AB5054,4))</f>
        <v>1E-3</v>
      </c>
      <c r="AE5054" s="110">
        <f>IF('3C-Water transport'!AL$58="no"," ",ROUND(AB5054,4))</f>
        <v>1E-3</v>
      </c>
    </row>
    <row r="5055" spans="1:31" x14ac:dyDescent="0.25">
      <c r="E5055" s="110">
        <f t="shared" si="297"/>
        <v>2E-3</v>
      </c>
      <c r="F5055" s="110">
        <f>IF('3A-Rail transport'!$AL$56="no"," ",ROUND(E5055,4))</f>
        <v>2E-3</v>
      </c>
      <c r="G5055" s="110">
        <f>IF('3A-Rail transport'!$AL$57="no"," ",ROUND(E5055,4))</f>
        <v>2E-3</v>
      </c>
      <c r="H5055" s="110"/>
      <c r="S5055" s="110">
        <f t="shared" si="298"/>
        <v>2E-3</v>
      </c>
      <c r="T5055" s="110">
        <f>IF('3B-Air transport'!AL$66="no"," ",ROUND(S5055,4))</f>
        <v>2E-3</v>
      </c>
      <c r="U5055" s="110">
        <f>IF('3B-Air transport'!AL$67="no"," ",ROUND(S5055,4))</f>
        <v>2E-3</v>
      </c>
      <c r="V5055" s="110">
        <f>IF('3B-Air transport'!AL$68="no"," ",ROUND(S5055,4))</f>
        <v>2E-3</v>
      </c>
      <c r="W5055" s="110"/>
      <c r="AB5055" s="110">
        <f t="shared" si="299"/>
        <v>2E-3</v>
      </c>
      <c r="AC5055" s="110">
        <f>IF('3C-Water transport'!AL$56="no"," ",ROUND(AB5055,4))</f>
        <v>2E-3</v>
      </c>
      <c r="AD5055" s="110">
        <f>IF('3C-Water transport'!AL$57="no"," ",ROUND(AB5055,4))</f>
        <v>2E-3</v>
      </c>
      <c r="AE5055" s="110">
        <f>IF('3C-Water transport'!AL$58="no"," ",ROUND(AB5055,4))</f>
        <v>2E-3</v>
      </c>
    </row>
    <row r="5056" spans="1:31" x14ac:dyDescent="0.25">
      <c r="E5056" s="110">
        <f t="shared" si="297"/>
        <v>3.0000000000000001E-3</v>
      </c>
      <c r="F5056" s="110">
        <f>IF('3A-Rail transport'!$AL$56="no"," ",ROUND(E5056,4))</f>
        <v>3.0000000000000001E-3</v>
      </c>
      <c r="G5056" s="110">
        <f>IF('3A-Rail transport'!$AL$57="no"," ",ROUND(E5056,4))</f>
        <v>3.0000000000000001E-3</v>
      </c>
      <c r="H5056" s="110"/>
      <c r="S5056" s="110">
        <f t="shared" si="298"/>
        <v>3.0000000000000001E-3</v>
      </c>
      <c r="T5056" s="110">
        <f>IF('3B-Air transport'!AL$66="no"," ",ROUND(S5056,4))</f>
        <v>3.0000000000000001E-3</v>
      </c>
      <c r="U5056" s="110">
        <f>IF('3B-Air transport'!AL$67="no"," ",ROUND(S5056,4))</f>
        <v>3.0000000000000001E-3</v>
      </c>
      <c r="V5056" s="110">
        <f>IF('3B-Air transport'!AL$68="no"," ",ROUND(S5056,4))</f>
        <v>3.0000000000000001E-3</v>
      </c>
      <c r="W5056" s="110"/>
      <c r="AB5056" s="110">
        <f t="shared" si="299"/>
        <v>3.0000000000000001E-3</v>
      </c>
      <c r="AC5056" s="110">
        <f>IF('3C-Water transport'!AL$56="no"," ",ROUND(AB5056,4))</f>
        <v>3.0000000000000001E-3</v>
      </c>
      <c r="AD5056" s="110">
        <f>IF('3C-Water transport'!AL$57="no"," ",ROUND(AB5056,4))</f>
        <v>3.0000000000000001E-3</v>
      </c>
      <c r="AE5056" s="110">
        <f>IF('3C-Water transport'!AL$58="no"," ",ROUND(AB5056,4))</f>
        <v>3.0000000000000001E-3</v>
      </c>
    </row>
    <row r="5057" spans="5:31" x14ac:dyDescent="0.25">
      <c r="E5057" s="110">
        <f t="shared" si="297"/>
        <v>4.0000000000000001E-3</v>
      </c>
      <c r="F5057" s="110">
        <f>IF('3A-Rail transport'!$AL$56="no"," ",ROUND(E5057,4))</f>
        <v>4.0000000000000001E-3</v>
      </c>
      <c r="G5057" s="110">
        <f>IF('3A-Rail transport'!$AL$57="no"," ",ROUND(E5057,4))</f>
        <v>4.0000000000000001E-3</v>
      </c>
      <c r="H5057" s="110"/>
      <c r="S5057" s="110">
        <f t="shared" si="298"/>
        <v>4.0000000000000001E-3</v>
      </c>
      <c r="T5057" s="110">
        <f>IF('3B-Air transport'!AL$66="no"," ",ROUND(S5057,4))</f>
        <v>4.0000000000000001E-3</v>
      </c>
      <c r="U5057" s="110">
        <f>IF('3B-Air transport'!AL$67="no"," ",ROUND(S5057,4))</f>
        <v>4.0000000000000001E-3</v>
      </c>
      <c r="V5057" s="110">
        <f>IF('3B-Air transport'!AL$68="no"," ",ROUND(S5057,4))</f>
        <v>4.0000000000000001E-3</v>
      </c>
      <c r="W5057" s="110"/>
      <c r="AB5057" s="110">
        <f t="shared" si="299"/>
        <v>4.0000000000000001E-3</v>
      </c>
      <c r="AC5057" s="110">
        <f>IF('3C-Water transport'!AL$56="no"," ",ROUND(AB5057,4))</f>
        <v>4.0000000000000001E-3</v>
      </c>
      <c r="AD5057" s="110">
        <f>IF('3C-Water transport'!AL$57="no"," ",ROUND(AB5057,4))</f>
        <v>4.0000000000000001E-3</v>
      </c>
      <c r="AE5057" s="110">
        <f>IF('3C-Water transport'!AL$58="no"," ",ROUND(AB5057,4))</f>
        <v>4.0000000000000001E-3</v>
      </c>
    </row>
    <row r="5058" spans="5:31" x14ac:dyDescent="0.25">
      <c r="E5058" s="110">
        <f t="shared" si="297"/>
        <v>5.0000000000000001E-3</v>
      </c>
      <c r="F5058" s="110">
        <f>IF('3A-Rail transport'!$AL$56="no"," ",ROUND(E5058,4))</f>
        <v>5.0000000000000001E-3</v>
      </c>
      <c r="G5058" s="110">
        <f>IF('3A-Rail transport'!$AL$57="no"," ",ROUND(E5058,4))</f>
        <v>5.0000000000000001E-3</v>
      </c>
      <c r="H5058" s="110"/>
      <c r="S5058" s="110">
        <f t="shared" si="298"/>
        <v>5.0000000000000001E-3</v>
      </c>
      <c r="T5058" s="110">
        <f>IF('3B-Air transport'!AL$66="no"," ",ROUND(S5058,4))</f>
        <v>5.0000000000000001E-3</v>
      </c>
      <c r="U5058" s="110">
        <f>IF('3B-Air transport'!AL$67="no"," ",ROUND(S5058,4))</f>
        <v>5.0000000000000001E-3</v>
      </c>
      <c r="V5058" s="110">
        <f>IF('3B-Air transport'!AL$68="no"," ",ROUND(S5058,4))</f>
        <v>5.0000000000000001E-3</v>
      </c>
      <c r="W5058" s="110"/>
      <c r="AB5058" s="110">
        <f t="shared" si="299"/>
        <v>5.0000000000000001E-3</v>
      </c>
      <c r="AC5058" s="110">
        <f>IF('3C-Water transport'!AL$56="no"," ",ROUND(AB5058,4))</f>
        <v>5.0000000000000001E-3</v>
      </c>
      <c r="AD5058" s="110">
        <f>IF('3C-Water transport'!AL$57="no"," ",ROUND(AB5058,4))</f>
        <v>5.0000000000000001E-3</v>
      </c>
      <c r="AE5058" s="110">
        <f>IF('3C-Water transport'!AL$58="no"," ",ROUND(AB5058,4))</f>
        <v>5.0000000000000001E-3</v>
      </c>
    </row>
    <row r="5059" spans="5:31" x14ac:dyDescent="0.25">
      <c r="E5059" s="110">
        <f t="shared" si="297"/>
        <v>6.0000000000000001E-3</v>
      </c>
      <c r="F5059" s="110">
        <f>IF('3A-Rail transport'!$AL$56="no"," ",ROUND(E5059,4))</f>
        <v>6.0000000000000001E-3</v>
      </c>
      <c r="G5059" s="110">
        <f>IF('3A-Rail transport'!$AL$57="no"," ",ROUND(E5059,4))</f>
        <v>6.0000000000000001E-3</v>
      </c>
      <c r="H5059" s="110"/>
      <c r="S5059" s="110">
        <f t="shared" si="298"/>
        <v>6.0000000000000001E-3</v>
      </c>
      <c r="T5059" s="110">
        <f>IF('3B-Air transport'!AL$66="no"," ",ROUND(S5059,4))</f>
        <v>6.0000000000000001E-3</v>
      </c>
      <c r="U5059" s="110">
        <f>IF('3B-Air transport'!AL$67="no"," ",ROUND(S5059,4))</f>
        <v>6.0000000000000001E-3</v>
      </c>
      <c r="V5059" s="110">
        <f>IF('3B-Air transport'!AL$68="no"," ",ROUND(S5059,4))</f>
        <v>6.0000000000000001E-3</v>
      </c>
      <c r="W5059" s="110"/>
      <c r="AB5059" s="110">
        <f t="shared" si="299"/>
        <v>6.0000000000000001E-3</v>
      </c>
      <c r="AC5059" s="110">
        <f>IF('3C-Water transport'!AL$56="no"," ",ROUND(AB5059,4))</f>
        <v>6.0000000000000001E-3</v>
      </c>
      <c r="AD5059" s="110">
        <f>IF('3C-Water transport'!AL$57="no"," ",ROUND(AB5059,4))</f>
        <v>6.0000000000000001E-3</v>
      </c>
      <c r="AE5059" s="110">
        <f>IF('3C-Water transport'!AL$58="no"," ",ROUND(AB5059,4))</f>
        <v>6.0000000000000001E-3</v>
      </c>
    </row>
    <row r="5060" spans="5:31" x14ac:dyDescent="0.25">
      <c r="E5060" s="110">
        <f t="shared" si="297"/>
        <v>7.0000000000000001E-3</v>
      </c>
      <c r="F5060" s="110">
        <f>IF('3A-Rail transport'!$AL$56="no"," ",ROUND(E5060,4))</f>
        <v>7.0000000000000001E-3</v>
      </c>
      <c r="G5060" s="110">
        <f>IF('3A-Rail transport'!$AL$57="no"," ",ROUND(E5060,4))</f>
        <v>7.0000000000000001E-3</v>
      </c>
      <c r="H5060" s="110"/>
      <c r="S5060" s="110">
        <f t="shared" si="298"/>
        <v>7.0000000000000001E-3</v>
      </c>
      <c r="T5060" s="110">
        <f>IF('3B-Air transport'!AL$66="no"," ",ROUND(S5060,4))</f>
        <v>7.0000000000000001E-3</v>
      </c>
      <c r="U5060" s="110">
        <f>IF('3B-Air transport'!AL$67="no"," ",ROUND(S5060,4))</f>
        <v>7.0000000000000001E-3</v>
      </c>
      <c r="V5060" s="110">
        <f>IF('3B-Air transport'!AL$68="no"," ",ROUND(S5060,4))</f>
        <v>7.0000000000000001E-3</v>
      </c>
      <c r="W5060" s="110"/>
      <c r="AB5060" s="110">
        <f t="shared" si="299"/>
        <v>7.0000000000000001E-3</v>
      </c>
      <c r="AC5060" s="110">
        <f>IF('3C-Water transport'!AL$56="no"," ",ROUND(AB5060,4))</f>
        <v>7.0000000000000001E-3</v>
      </c>
      <c r="AD5060" s="110">
        <f>IF('3C-Water transport'!AL$57="no"," ",ROUND(AB5060,4))</f>
        <v>7.0000000000000001E-3</v>
      </c>
      <c r="AE5060" s="110">
        <f>IF('3C-Water transport'!AL$58="no"," ",ROUND(AB5060,4))</f>
        <v>7.0000000000000001E-3</v>
      </c>
    </row>
    <row r="5061" spans="5:31" x14ac:dyDescent="0.25">
      <c r="E5061" s="110">
        <f t="shared" si="297"/>
        <v>8.0000000000000002E-3</v>
      </c>
      <c r="F5061" s="110">
        <f>IF('3A-Rail transport'!$AL$56="no"," ",ROUND(E5061,4))</f>
        <v>8.0000000000000002E-3</v>
      </c>
      <c r="G5061" s="110">
        <f>IF('3A-Rail transport'!$AL$57="no"," ",ROUND(E5061,4))</f>
        <v>8.0000000000000002E-3</v>
      </c>
      <c r="H5061" s="110"/>
      <c r="S5061" s="110">
        <f t="shared" si="298"/>
        <v>8.0000000000000002E-3</v>
      </c>
      <c r="T5061" s="110">
        <f>IF('3B-Air transport'!AL$66="no"," ",ROUND(S5061,4))</f>
        <v>8.0000000000000002E-3</v>
      </c>
      <c r="U5061" s="110">
        <f>IF('3B-Air transport'!AL$67="no"," ",ROUND(S5061,4))</f>
        <v>8.0000000000000002E-3</v>
      </c>
      <c r="V5061" s="110">
        <f>IF('3B-Air transport'!AL$68="no"," ",ROUND(S5061,4))</f>
        <v>8.0000000000000002E-3</v>
      </c>
      <c r="W5061" s="110"/>
      <c r="AB5061" s="110">
        <f t="shared" si="299"/>
        <v>8.0000000000000002E-3</v>
      </c>
      <c r="AC5061" s="110">
        <f>IF('3C-Water transport'!AL$56="no"," ",ROUND(AB5061,4))</f>
        <v>8.0000000000000002E-3</v>
      </c>
      <c r="AD5061" s="110">
        <f>IF('3C-Water transport'!AL$57="no"," ",ROUND(AB5061,4))</f>
        <v>8.0000000000000002E-3</v>
      </c>
      <c r="AE5061" s="110">
        <f>IF('3C-Water transport'!AL$58="no"," ",ROUND(AB5061,4))</f>
        <v>8.0000000000000002E-3</v>
      </c>
    </row>
    <row r="5062" spans="5:31" x14ac:dyDescent="0.25">
      <c r="E5062" s="110">
        <f t="shared" si="297"/>
        <v>9.0000000000000011E-3</v>
      </c>
      <c r="F5062" s="110">
        <f>IF('3A-Rail transport'!$AL$56="no"," ",ROUND(E5062,4))</f>
        <v>8.9999999999999993E-3</v>
      </c>
      <c r="G5062" s="110">
        <f>IF('3A-Rail transport'!$AL$57="no"," ",ROUND(E5062,4))</f>
        <v>8.9999999999999993E-3</v>
      </c>
      <c r="H5062" s="110"/>
      <c r="S5062" s="110">
        <f t="shared" si="298"/>
        <v>9.0000000000000011E-3</v>
      </c>
      <c r="T5062" s="110">
        <f>IF('3B-Air transport'!AL$66="no"," ",ROUND(S5062,4))</f>
        <v>8.9999999999999993E-3</v>
      </c>
      <c r="U5062" s="110">
        <f>IF('3B-Air transport'!AL$67="no"," ",ROUND(S5062,4))</f>
        <v>8.9999999999999993E-3</v>
      </c>
      <c r="V5062" s="110">
        <f>IF('3B-Air transport'!AL$68="no"," ",ROUND(S5062,4))</f>
        <v>8.9999999999999993E-3</v>
      </c>
      <c r="W5062" s="110"/>
      <c r="AB5062" s="110">
        <f t="shared" si="299"/>
        <v>9.0000000000000011E-3</v>
      </c>
      <c r="AC5062" s="110">
        <f>IF('3C-Water transport'!AL$56="no"," ",ROUND(AB5062,4))</f>
        <v>8.9999999999999993E-3</v>
      </c>
      <c r="AD5062" s="110">
        <f>IF('3C-Water transport'!AL$57="no"," ",ROUND(AB5062,4))</f>
        <v>8.9999999999999993E-3</v>
      </c>
      <c r="AE5062" s="110">
        <f>IF('3C-Water transport'!AL$58="no"," ",ROUND(AB5062,4))</f>
        <v>8.9999999999999993E-3</v>
      </c>
    </row>
    <row r="5063" spans="5:31" x14ac:dyDescent="0.25">
      <c r="E5063" s="110">
        <f t="shared" si="297"/>
        <v>1.0000000000000002E-2</v>
      </c>
      <c r="F5063" s="110">
        <f>IF('3A-Rail transport'!$AL$56="no"," ",ROUND(E5063,4))</f>
        <v>0.01</v>
      </c>
      <c r="G5063" s="110">
        <f>IF('3A-Rail transport'!$AL$57="no"," ",ROUND(E5063,4))</f>
        <v>0.01</v>
      </c>
      <c r="H5063" s="110"/>
      <c r="S5063" s="110">
        <f t="shared" si="298"/>
        <v>1.0000000000000002E-2</v>
      </c>
      <c r="T5063" s="110">
        <f>IF('3B-Air transport'!AL$66="no"," ",ROUND(S5063,4))</f>
        <v>0.01</v>
      </c>
      <c r="U5063" s="110">
        <f>IF('3B-Air transport'!AL$67="no"," ",ROUND(S5063,4))</f>
        <v>0.01</v>
      </c>
      <c r="V5063" s="110">
        <f>IF('3B-Air transport'!AL$68="no"," ",ROUND(S5063,4))</f>
        <v>0.01</v>
      </c>
      <c r="W5063" s="110"/>
      <c r="AB5063" s="110">
        <f t="shared" si="299"/>
        <v>1.0000000000000002E-2</v>
      </c>
      <c r="AC5063" s="110">
        <f>IF('3C-Water transport'!AL$56="no"," ",ROUND(AB5063,4))</f>
        <v>0.01</v>
      </c>
      <c r="AD5063" s="110">
        <f>IF('3C-Water transport'!AL$57="no"," ",ROUND(AB5063,4))</f>
        <v>0.01</v>
      </c>
      <c r="AE5063" s="110">
        <f>IF('3C-Water transport'!AL$58="no"," ",ROUND(AB5063,4))</f>
        <v>0.01</v>
      </c>
    </row>
    <row r="5064" spans="5:31" x14ac:dyDescent="0.25">
      <c r="E5064" s="110">
        <f t="shared" si="297"/>
        <v>1.1000000000000003E-2</v>
      </c>
      <c r="F5064" s="110">
        <f>IF('3A-Rail transport'!$AL$56="no"," ",ROUND(E5064,4))</f>
        <v>1.0999999999999999E-2</v>
      </c>
      <c r="G5064" s="110">
        <f>IF('3A-Rail transport'!$AL$57="no"," ",ROUND(E5064,4))</f>
        <v>1.0999999999999999E-2</v>
      </c>
      <c r="H5064" s="110"/>
      <c r="S5064" s="110">
        <f t="shared" si="298"/>
        <v>1.1000000000000003E-2</v>
      </c>
      <c r="T5064" s="110">
        <f>IF('3B-Air transport'!AL$66="no"," ",ROUND(S5064,4))</f>
        <v>1.0999999999999999E-2</v>
      </c>
      <c r="U5064" s="110">
        <f>IF('3B-Air transport'!AL$67="no"," ",ROUND(S5064,4))</f>
        <v>1.0999999999999999E-2</v>
      </c>
      <c r="V5064" s="110">
        <f>IF('3B-Air transport'!AL$68="no"," ",ROUND(S5064,4))</f>
        <v>1.0999999999999999E-2</v>
      </c>
      <c r="W5064" s="110"/>
      <c r="AB5064" s="110">
        <f t="shared" si="299"/>
        <v>1.1000000000000003E-2</v>
      </c>
      <c r="AC5064" s="110">
        <f>IF('3C-Water transport'!AL$56="no"," ",ROUND(AB5064,4))</f>
        <v>1.0999999999999999E-2</v>
      </c>
      <c r="AD5064" s="110">
        <f>IF('3C-Water transport'!AL$57="no"," ",ROUND(AB5064,4))</f>
        <v>1.0999999999999999E-2</v>
      </c>
      <c r="AE5064" s="110">
        <f>IF('3C-Water transport'!AL$58="no"," ",ROUND(AB5064,4))</f>
        <v>1.0999999999999999E-2</v>
      </c>
    </row>
    <row r="5065" spans="5:31" x14ac:dyDescent="0.25">
      <c r="E5065" s="110">
        <f t="shared" si="297"/>
        <v>1.2000000000000004E-2</v>
      </c>
      <c r="F5065" s="110">
        <f>IF('3A-Rail transport'!$AL$56="no"," ",ROUND(E5065,4))</f>
        <v>1.2E-2</v>
      </c>
      <c r="G5065" s="110">
        <f>IF('3A-Rail transport'!$AL$57="no"," ",ROUND(E5065,4))</f>
        <v>1.2E-2</v>
      </c>
      <c r="H5065" s="110"/>
      <c r="S5065" s="110">
        <f t="shared" si="298"/>
        <v>1.2000000000000004E-2</v>
      </c>
      <c r="T5065" s="110">
        <f>IF('3B-Air transport'!AL$66="no"," ",ROUND(S5065,4))</f>
        <v>1.2E-2</v>
      </c>
      <c r="U5065" s="110">
        <f>IF('3B-Air transport'!AL$67="no"," ",ROUND(S5065,4))</f>
        <v>1.2E-2</v>
      </c>
      <c r="V5065" s="110">
        <f>IF('3B-Air transport'!AL$68="no"," ",ROUND(S5065,4))</f>
        <v>1.2E-2</v>
      </c>
      <c r="W5065" s="110"/>
      <c r="AB5065" s="110">
        <f t="shared" si="299"/>
        <v>1.2000000000000004E-2</v>
      </c>
      <c r="AC5065" s="110">
        <f>IF('3C-Water transport'!AL$56="no"," ",ROUND(AB5065,4))</f>
        <v>1.2E-2</v>
      </c>
      <c r="AD5065" s="110">
        <f>IF('3C-Water transport'!AL$57="no"," ",ROUND(AB5065,4))</f>
        <v>1.2E-2</v>
      </c>
      <c r="AE5065" s="110">
        <f>IF('3C-Water transport'!AL$58="no"," ",ROUND(AB5065,4))</f>
        <v>1.2E-2</v>
      </c>
    </row>
    <row r="5066" spans="5:31" x14ac:dyDescent="0.25">
      <c r="E5066" s="110">
        <f t="shared" si="297"/>
        <v>1.3000000000000005E-2</v>
      </c>
      <c r="F5066" s="110">
        <f>IF('3A-Rail transport'!$AL$56="no"," ",ROUND(E5066,4))</f>
        <v>1.2999999999999999E-2</v>
      </c>
      <c r="G5066" s="110">
        <f>IF('3A-Rail transport'!$AL$57="no"," ",ROUND(E5066,4))</f>
        <v>1.2999999999999999E-2</v>
      </c>
      <c r="H5066" s="110"/>
      <c r="S5066" s="110">
        <f t="shared" si="298"/>
        <v>1.3000000000000005E-2</v>
      </c>
      <c r="T5066" s="110">
        <f>IF('3B-Air transport'!AL$66="no"," ",ROUND(S5066,4))</f>
        <v>1.2999999999999999E-2</v>
      </c>
      <c r="U5066" s="110">
        <f>IF('3B-Air transport'!AL$67="no"," ",ROUND(S5066,4))</f>
        <v>1.2999999999999999E-2</v>
      </c>
      <c r="V5066" s="110">
        <f>IF('3B-Air transport'!AL$68="no"," ",ROUND(S5066,4))</f>
        <v>1.2999999999999999E-2</v>
      </c>
      <c r="W5066" s="110"/>
      <c r="AB5066" s="110">
        <f t="shared" si="299"/>
        <v>1.3000000000000005E-2</v>
      </c>
      <c r="AC5066" s="110">
        <f>IF('3C-Water transport'!AL$56="no"," ",ROUND(AB5066,4))</f>
        <v>1.2999999999999999E-2</v>
      </c>
      <c r="AD5066" s="110">
        <f>IF('3C-Water transport'!AL$57="no"," ",ROUND(AB5066,4))</f>
        <v>1.2999999999999999E-2</v>
      </c>
      <c r="AE5066" s="110">
        <f>IF('3C-Water transport'!AL$58="no"," ",ROUND(AB5066,4))</f>
        <v>1.2999999999999999E-2</v>
      </c>
    </row>
    <row r="5067" spans="5:31" x14ac:dyDescent="0.25">
      <c r="E5067" s="110">
        <f t="shared" si="297"/>
        <v>1.4000000000000005E-2</v>
      </c>
      <c r="F5067" s="110">
        <f>IF('3A-Rail transport'!$AL$56="no"," ",ROUND(E5067,4))</f>
        <v>1.4E-2</v>
      </c>
      <c r="G5067" s="110">
        <f>IF('3A-Rail transport'!$AL$57="no"," ",ROUND(E5067,4))</f>
        <v>1.4E-2</v>
      </c>
      <c r="H5067" s="110"/>
      <c r="S5067" s="110">
        <f t="shared" si="298"/>
        <v>1.4000000000000005E-2</v>
      </c>
      <c r="T5067" s="110">
        <f>IF('3B-Air transport'!AL$66="no"," ",ROUND(S5067,4))</f>
        <v>1.4E-2</v>
      </c>
      <c r="U5067" s="110">
        <f>IF('3B-Air transport'!AL$67="no"," ",ROUND(S5067,4))</f>
        <v>1.4E-2</v>
      </c>
      <c r="V5067" s="110">
        <f>IF('3B-Air transport'!AL$68="no"," ",ROUND(S5067,4))</f>
        <v>1.4E-2</v>
      </c>
      <c r="W5067" s="110"/>
      <c r="AB5067" s="110">
        <f t="shared" si="299"/>
        <v>1.4000000000000005E-2</v>
      </c>
      <c r="AC5067" s="110">
        <f>IF('3C-Water transport'!AL$56="no"," ",ROUND(AB5067,4))</f>
        <v>1.4E-2</v>
      </c>
      <c r="AD5067" s="110">
        <f>IF('3C-Water transport'!AL$57="no"," ",ROUND(AB5067,4))</f>
        <v>1.4E-2</v>
      </c>
      <c r="AE5067" s="110">
        <f>IF('3C-Water transport'!AL$58="no"," ",ROUND(AB5067,4))</f>
        <v>1.4E-2</v>
      </c>
    </row>
    <row r="5068" spans="5:31" x14ac:dyDescent="0.25">
      <c r="E5068" s="110">
        <f t="shared" si="297"/>
        <v>1.5000000000000006E-2</v>
      </c>
      <c r="F5068" s="110">
        <f>IF('3A-Rail transport'!$AL$56="no"," ",ROUND(E5068,4))</f>
        <v>1.4999999999999999E-2</v>
      </c>
      <c r="G5068" s="110">
        <f>IF('3A-Rail transport'!$AL$57="no"," ",ROUND(E5068,4))</f>
        <v>1.4999999999999999E-2</v>
      </c>
      <c r="H5068" s="110"/>
      <c r="S5068" s="110">
        <f t="shared" si="298"/>
        <v>1.5000000000000006E-2</v>
      </c>
      <c r="T5068" s="110">
        <f>IF('3B-Air transport'!AL$66="no"," ",ROUND(S5068,4))</f>
        <v>1.4999999999999999E-2</v>
      </c>
      <c r="U5068" s="110">
        <f>IF('3B-Air transport'!AL$67="no"," ",ROUND(S5068,4))</f>
        <v>1.4999999999999999E-2</v>
      </c>
      <c r="V5068" s="110">
        <f>IF('3B-Air transport'!AL$68="no"," ",ROUND(S5068,4))</f>
        <v>1.4999999999999999E-2</v>
      </c>
      <c r="W5068" s="110"/>
      <c r="AB5068" s="110">
        <f t="shared" si="299"/>
        <v>1.5000000000000006E-2</v>
      </c>
      <c r="AC5068" s="110">
        <f>IF('3C-Water transport'!AL$56="no"," ",ROUND(AB5068,4))</f>
        <v>1.4999999999999999E-2</v>
      </c>
      <c r="AD5068" s="110">
        <f>IF('3C-Water transport'!AL$57="no"," ",ROUND(AB5068,4))</f>
        <v>1.4999999999999999E-2</v>
      </c>
      <c r="AE5068" s="110">
        <f>IF('3C-Water transport'!AL$58="no"," ",ROUND(AB5068,4))</f>
        <v>1.4999999999999999E-2</v>
      </c>
    </row>
    <row r="5069" spans="5:31" x14ac:dyDescent="0.25">
      <c r="E5069" s="110">
        <f t="shared" si="297"/>
        <v>1.6000000000000007E-2</v>
      </c>
      <c r="F5069" s="110">
        <f>IF('3A-Rail transport'!$AL$56="no"," ",ROUND(E5069,4))</f>
        <v>1.6E-2</v>
      </c>
      <c r="G5069" s="110">
        <f>IF('3A-Rail transport'!$AL$57="no"," ",ROUND(E5069,4))</f>
        <v>1.6E-2</v>
      </c>
      <c r="H5069" s="110"/>
      <c r="S5069" s="110">
        <f t="shared" si="298"/>
        <v>1.6000000000000007E-2</v>
      </c>
      <c r="T5069" s="110">
        <f>IF('3B-Air transport'!AL$66="no"," ",ROUND(S5069,4))</f>
        <v>1.6E-2</v>
      </c>
      <c r="U5069" s="110">
        <f>IF('3B-Air transport'!AL$67="no"," ",ROUND(S5069,4))</f>
        <v>1.6E-2</v>
      </c>
      <c r="V5069" s="110">
        <f>IF('3B-Air transport'!AL$68="no"," ",ROUND(S5069,4))</f>
        <v>1.6E-2</v>
      </c>
      <c r="W5069" s="110"/>
      <c r="AB5069" s="110">
        <f t="shared" si="299"/>
        <v>1.6000000000000007E-2</v>
      </c>
      <c r="AC5069" s="110">
        <f>IF('3C-Water transport'!AL$56="no"," ",ROUND(AB5069,4))</f>
        <v>1.6E-2</v>
      </c>
      <c r="AD5069" s="110">
        <f>IF('3C-Water transport'!AL$57="no"," ",ROUND(AB5069,4))</f>
        <v>1.6E-2</v>
      </c>
      <c r="AE5069" s="110">
        <f>IF('3C-Water transport'!AL$58="no"," ",ROUND(AB5069,4))</f>
        <v>1.6E-2</v>
      </c>
    </row>
    <row r="5070" spans="5:31" x14ac:dyDescent="0.25">
      <c r="E5070" s="110">
        <f t="shared" si="297"/>
        <v>1.7000000000000008E-2</v>
      </c>
      <c r="F5070" s="110">
        <f>IF('3A-Rail transport'!$AL$56="no"," ",ROUND(E5070,4))</f>
        <v>1.7000000000000001E-2</v>
      </c>
      <c r="G5070" s="110">
        <f>IF('3A-Rail transport'!$AL$57="no"," ",ROUND(E5070,4))</f>
        <v>1.7000000000000001E-2</v>
      </c>
      <c r="H5070" s="110"/>
      <c r="S5070" s="110">
        <f t="shared" si="298"/>
        <v>1.7000000000000008E-2</v>
      </c>
      <c r="T5070" s="110">
        <f>IF('3B-Air transport'!AL$66="no"," ",ROUND(S5070,4))</f>
        <v>1.7000000000000001E-2</v>
      </c>
      <c r="U5070" s="110">
        <f>IF('3B-Air transport'!AL$67="no"," ",ROUND(S5070,4))</f>
        <v>1.7000000000000001E-2</v>
      </c>
      <c r="V5070" s="110">
        <f>IF('3B-Air transport'!AL$68="no"," ",ROUND(S5070,4))</f>
        <v>1.7000000000000001E-2</v>
      </c>
      <c r="W5070" s="110"/>
      <c r="AB5070" s="110">
        <f t="shared" si="299"/>
        <v>1.7000000000000008E-2</v>
      </c>
      <c r="AC5070" s="110">
        <f>IF('3C-Water transport'!AL$56="no"," ",ROUND(AB5070,4))</f>
        <v>1.7000000000000001E-2</v>
      </c>
      <c r="AD5070" s="110">
        <f>IF('3C-Water transport'!AL$57="no"," ",ROUND(AB5070,4))</f>
        <v>1.7000000000000001E-2</v>
      </c>
      <c r="AE5070" s="110">
        <f>IF('3C-Water transport'!AL$58="no"," ",ROUND(AB5070,4))</f>
        <v>1.7000000000000001E-2</v>
      </c>
    </row>
    <row r="5071" spans="5:31" x14ac:dyDescent="0.25">
      <c r="E5071" s="110">
        <f t="shared" si="297"/>
        <v>1.8000000000000009E-2</v>
      </c>
      <c r="F5071" s="110">
        <f>IF('3A-Rail transport'!$AL$56="no"," ",ROUND(E5071,4))</f>
        <v>1.7999999999999999E-2</v>
      </c>
      <c r="G5071" s="110">
        <f>IF('3A-Rail transport'!$AL$57="no"," ",ROUND(E5071,4))</f>
        <v>1.7999999999999999E-2</v>
      </c>
      <c r="H5071" s="110"/>
      <c r="S5071" s="110">
        <f t="shared" si="298"/>
        <v>1.8000000000000009E-2</v>
      </c>
      <c r="T5071" s="110">
        <f>IF('3B-Air transport'!AL$66="no"," ",ROUND(S5071,4))</f>
        <v>1.7999999999999999E-2</v>
      </c>
      <c r="U5071" s="110">
        <f>IF('3B-Air transport'!AL$67="no"," ",ROUND(S5071,4))</f>
        <v>1.7999999999999999E-2</v>
      </c>
      <c r="V5071" s="110">
        <f>IF('3B-Air transport'!AL$68="no"," ",ROUND(S5071,4))</f>
        <v>1.7999999999999999E-2</v>
      </c>
      <c r="W5071" s="110"/>
      <c r="AB5071" s="110">
        <f t="shared" si="299"/>
        <v>1.8000000000000009E-2</v>
      </c>
      <c r="AC5071" s="110">
        <f>IF('3C-Water transport'!AL$56="no"," ",ROUND(AB5071,4))</f>
        <v>1.7999999999999999E-2</v>
      </c>
      <c r="AD5071" s="110">
        <f>IF('3C-Water transport'!AL$57="no"," ",ROUND(AB5071,4))</f>
        <v>1.7999999999999999E-2</v>
      </c>
      <c r="AE5071" s="110">
        <f>IF('3C-Water transport'!AL$58="no"," ",ROUND(AB5071,4))</f>
        <v>1.7999999999999999E-2</v>
      </c>
    </row>
    <row r="5072" spans="5:31" x14ac:dyDescent="0.25">
      <c r="E5072" s="110">
        <f t="shared" si="297"/>
        <v>1.900000000000001E-2</v>
      </c>
      <c r="F5072" s="110">
        <f>IF('3A-Rail transport'!$AL$56="no"," ",ROUND(E5072,4))</f>
        <v>1.9E-2</v>
      </c>
      <c r="G5072" s="110">
        <f>IF('3A-Rail transport'!$AL$57="no"," ",ROUND(E5072,4))</f>
        <v>1.9E-2</v>
      </c>
      <c r="H5072" s="110"/>
      <c r="S5072" s="110">
        <f t="shared" si="298"/>
        <v>1.900000000000001E-2</v>
      </c>
      <c r="T5072" s="110">
        <f>IF('3B-Air transport'!AL$66="no"," ",ROUND(S5072,4))</f>
        <v>1.9E-2</v>
      </c>
      <c r="U5072" s="110">
        <f>IF('3B-Air transport'!AL$67="no"," ",ROUND(S5072,4))</f>
        <v>1.9E-2</v>
      </c>
      <c r="V5072" s="110">
        <f>IF('3B-Air transport'!AL$68="no"," ",ROUND(S5072,4))</f>
        <v>1.9E-2</v>
      </c>
      <c r="W5072" s="110"/>
      <c r="AB5072" s="110">
        <f t="shared" si="299"/>
        <v>1.900000000000001E-2</v>
      </c>
      <c r="AC5072" s="110">
        <f>IF('3C-Water transport'!AL$56="no"," ",ROUND(AB5072,4))</f>
        <v>1.9E-2</v>
      </c>
      <c r="AD5072" s="110">
        <f>IF('3C-Water transport'!AL$57="no"," ",ROUND(AB5072,4))</f>
        <v>1.9E-2</v>
      </c>
      <c r="AE5072" s="110">
        <f>IF('3C-Water transport'!AL$58="no"," ",ROUND(AB5072,4))</f>
        <v>1.9E-2</v>
      </c>
    </row>
    <row r="5073" spans="5:31" x14ac:dyDescent="0.25">
      <c r="E5073" s="110">
        <f t="shared" si="297"/>
        <v>2.0000000000000011E-2</v>
      </c>
      <c r="F5073" s="110">
        <f>IF('3A-Rail transport'!$AL$56="no"," ",ROUND(E5073,4))</f>
        <v>0.02</v>
      </c>
      <c r="G5073" s="110">
        <f>IF('3A-Rail transport'!$AL$57="no"," ",ROUND(E5073,4))</f>
        <v>0.02</v>
      </c>
      <c r="H5073" s="110"/>
      <c r="S5073" s="110">
        <f t="shared" si="298"/>
        <v>2.0000000000000011E-2</v>
      </c>
      <c r="T5073" s="110">
        <f>IF('3B-Air transport'!AL$66="no"," ",ROUND(S5073,4))</f>
        <v>0.02</v>
      </c>
      <c r="U5073" s="110">
        <f>IF('3B-Air transport'!AL$67="no"," ",ROUND(S5073,4))</f>
        <v>0.02</v>
      </c>
      <c r="V5073" s="110">
        <f>IF('3B-Air transport'!AL$68="no"," ",ROUND(S5073,4))</f>
        <v>0.02</v>
      </c>
      <c r="W5073" s="110"/>
      <c r="AB5073" s="110">
        <f t="shared" si="299"/>
        <v>2.0000000000000011E-2</v>
      </c>
      <c r="AC5073" s="110">
        <f>IF('3C-Water transport'!AL$56="no"," ",ROUND(AB5073,4))</f>
        <v>0.02</v>
      </c>
      <c r="AD5073" s="110">
        <f>IF('3C-Water transport'!AL$57="no"," ",ROUND(AB5073,4))</f>
        <v>0.02</v>
      </c>
      <c r="AE5073" s="110">
        <f>IF('3C-Water transport'!AL$58="no"," ",ROUND(AB5073,4))</f>
        <v>0.02</v>
      </c>
    </row>
    <row r="5074" spans="5:31" x14ac:dyDescent="0.25">
      <c r="E5074" s="110">
        <f t="shared" si="297"/>
        <v>2.1000000000000012E-2</v>
      </c>
      <c r="F5074" s="110">
        <f>IF('3A-Rail transport'!$AL$56="no"," ",ROUND(E5074,4))</f>
        <v>2.1000000000000001E-2</v>
      </c>
      <c r="G5074" s="110">
        <f>IF('3A-Rail transport'!$AL$57="no"," ",ROUND(E5074,4))</f>
        <v>2.1000000000000001E-2</v>
      </c>
      <c r="H5074" s="110"/>
      <c r="S5074" s="110">
        <f t="shared" si="298"/>
        <v>2.1000000000000012E-2</v>
      </c>
      <c r="T5074" s="110">
        <f>IF('3B-Air transport'!AL$66="no"," ",ROUND(S5074,4))</f>
        <v>2.1000000000000001E-2</v>
      </c>
      <c r="U5074" s="110">
        <f>IF('3B-Air transport'!AL$67="no"," ",ROUND(S5074,4))</f>
        <v>2.1000000000000001E-2</v>
      </c>
      <c r="V5074" s="110">
        <f>IF('3B-Air transport'!AL$68="no"," ",ROUND(S5074,4))</f>
        <v>2.1000000000000001E-2</v>
      </c>
      <c r="W5074" s="110"/>
      <c r="AB5074" s="110">
        <f t="shared" si="299"/>
        <v>2.1000000000000012E-2</v>
      </c>
      <c r="AC5074" s="110">
        <f>IF('3C-Water transport'!AL$56="no"," ",ROUND(AB5074,4))</f>
        <v>2.1000000000000001E-2</v>
      </c>
      <c r="AD5074" s="110">
        <f>IF('3C-Water transport'!AL$57="no"," ",ROUND(AB5074,4))</f>
        <v>2.1000000000000001E-2</v>
      </c>
      <c r="AE5074" s="110">
        <f>IF('3C-Water transport'!AL$58="no"," ",ROUND(AB5074,4))</f>
        <v>2.1000000000000001E-2</v>
      </c>
    </row>
    <row r="5075" spans="5:31" x14ac:dyDescent="0.25">
      <c r="E5075" s="110">
        <f t="shared" si="297"/>
        <v>2.2000000000000013E-2</v>
      </c>
      <c r="F5075" s="110">
        <f>IF('3A-Rail transport'!$AL$56="no"," ",ROUND(E5075,4))</f>
        <v>2.1999999999999999E-2</v>
      </c>
      <c r="G5075" s="110">
        <f>IF('3A-Rail transport'!$AL$57="no"," ",ROUND(E5075,4))</f>
        <v>2.1999999999999999E-2</v>
      </c>
      <c r="H5075" s="110"/>
      <c r="S5075" s="110">
        <f t="shared" si="298"/>
        <v>2.2000000000000013E-2</v>
      </c>
      <c r="T5075" s="110">
        <f>IF('3B-Air transport'!AL$66="no"," ",ROUND(S5075,4))</f>
        <v>2.1999999999999999E-2</v>
      </c>
      <c r="U5075" s="110">
        <f>IF('3B-Air transport'!AL$67="no"," ",ROUND(S5075,4))</f>
        <v>2.1999999999999999E-2</v>
      </c>
      <c r="V5075" s="110">
        <f>IF('3B-Air transport'!AL$68="no"," ",ROUND(S5075,4))</f>
        <v>2.1999999999999999E-2</v>
      </c>
      <c r="W5075" s="110"/>
      <c r="AB5075" s="110">
        <f t="shared" si="299"/>
        <v>2.2000000000000013E-2</v>
      </c>
      <c r="AC5075" s="110">
        <f>IF('3C-Water transport'!AL$56="no"," ",ROUND(AB5075,4))</f>
        <v>2.1999999999999999E-2</v>
      </c>
      <c r="AD5075" s="110">
        <f>IF('3C-Water transport'!AL$57="no"," ",ROUND(AB5075,4))</f>
        <v>2.1999999999999999E-2</v>
      </c>
      <c r="AE5075" s="110">
        <f>IF('3C-Water transport'!AL$58="no"," ",ROUND(AB5075,4))</f>
        <v>2.1999999999999999E-2</v>
      </c>
    </row>
    <row r="5076" spans="5:31" x14ac:dyDescent="0.25">
      <c r="E5076" s="110">
        <f t="shared" si="297"/>
        <v>2.3000000000000013E-2</v>
      </c>
      <c r="F5076" s="110">
        <f>IF('3A-Rail transport'!$AL$56="no"," ",ROUND(E5076,4))</f>
        <v>2.3E-2</v>
      </c>
      <c r="G5076" s="110">
        <f>IF('3A-Rail transport'!$AL$57="no"," ",ROUND(E5076,4))</f>
        <v>2.3E-2</v>
      </c>
      <c r="H5076" s="110"/>
      <c r="S5076" s="110">
        <f t="shared" si="298"/>
        <v>2.3000000000000013E-2</v>
      </c>
      <c r="T5076" s="110">
        <f>IF('3B-Air transport'!AL$66="no"," ",ROUND(S5076,4))</f>
        <v>2.3E-2</v>
      </c>
      <c r="U5076" s="110">
        <f>IF('3B-Air transport'!AL$67="no"," ",ROUND(S5076,4))</f>
        <v>2.3E-2</v>
      </c>
      <c r="V5076" s="110">
        <f>IF('3B-Air transport'!AL$68="no"," ",ROUND(S5076,4))</f>
        <v>2.3E-2</v>
      </c>
      <c r="W5076" s="110"/>
      <c r="AB5076" s="110">
        <f t="shared" si="299"/>
        <v>2.3000000000000013E-2</v>
      </c>
      <c r="AC5076" s="110">
        <f>IF('3C-Water transport'!AL$56="no"," ",ROUND(AB5076,4))</f>
        <v>2.3E-2</v>
      </c>
      <c r="AD5076" s="110">
        <f>IF('3C-Water transport'!AL$57="no"," ",ROUND(AB5076,4))</f>
        <v>2.3E-2</v>
      </c>
      <c r="AE5076" s="110">
        <f>IF('3C-Water transport'!AL$58="no"," ",ROUND(AB5076,4))</f>
        <v>2.3E-2</v>
      </c>
    </row>
    <row r="5077" spans="5:31" x14ac:dyDescent="0.25">
      <c r="E5077" s="110">
        <f t="shared" si="297"/>
        <v>2.4000000000000014E-2</v>
      </c>
      <c r="F5077" s="110">
        <f>IF('3A-Rail transport'!$AL$56="no"," ",ROUND(E5077,4))</f>
        <v>2.4E-2</v>
      </c>
      <c r="G5077" s="110">
        <f>IF('3A-Rail transport'!$AL$57="no"," ",ROUND(E5077,4))</f>
        <v>2.4E-2</v>
      </c>
      <c r="H5077" s="110"/>
      <c r="S5077" s="110">
        <f t="shared" si="298"/>
        <v>2.4000000000000014E-2</v>
      </c>
      <c r="T5077" s="110">
        <f>IF('3B-Air transport'!AL$66="no"," ",ROUND(S5077,4))</f>
        <v>2.4E-2</v>
      </c>
      <c r="U5077" s="110">
        <f>IF('3B-Air transport'!AL$67="no"," ",ROUND(S5077,4))</f>
        <v>2.4E-2</v>
      </c>
      <c r="V5077" s="110">
        <f>IF('3B-Air transport'!AL$68="no"," ",ROUND(S5077,4))</f>
        <v>2.4E-2</v>
      </c>
      <c r="W5077" s="110"/>
      <c r="AB5077" s="110">
        <f t="shared" si="299"/>
        <v>2.4000000000000014E-2</v>
      </c>
      <c r="AC5077" s="110">
        <f>IF('3C-Water transport'!AL$56="no"," ",ROUND(AB5077,4))</f>
        <v>2.4E-2</v>
      </c>
      <c r="AD5077" s="110">
        <f>IF('3C-Water transport'!AL$57="no"," ",ROUND(AB5077,4))</f>
        <v>2.4E-2</v>
      </c>
      <c r="AE5077" s="110">
        <f>IF('3C-Water transport'!AL$58="no"," ",ROUND(AB5077,4))</f>
        <v>2.4E-2</v>
      </c>
    </row>
    <row r="5078" spans="5:31" x14ac:dyDescent="0.25">
      <c r="E5078" s="110">
        <f t="shared" si="297"/>
        <v>2.5000000000000015E-2</v>
      </c>
      <c r="F5078" s="110">
        <f>IF('3A-Rail transport'!$AL$56="no"," ",ROUND(E5078,4))</f>
        <v>2.5000000000000001E-2</v>
      </c>
      <c r="G5078" s="110">
        <f>IF('3A-Rail transport'!$AL$57="no"," ",ROUND(E5078,4))</f>
        <v>2.5000000000000001E-2</v>
      </c>
      <c r="H5078" s="110"/>
      <c r="S5078" s="110">
        <f t="shared" si="298"/>
        <v>2.5000000000000015E-2</v>
      </c>
      <c r="T5078" s="110">
        <f>IF('3B-Air transport'!AL$66="no"," ",ROUND(S5078,4))</f>
        <v>2.5000000000000001E-2</v>
      </c>
      <c r="U5078" s="110">
        <f>IF('3B-Air transport'!AL$67="no"," ",ROUND(S5078,4))</f>
        <v>2.5000000000000001E-2</v>
      </c>
      <c r="V5078" s="110">
        <f>IF('3B-Air transport'!AL$68="no"," ",ROUND(S5078,4))</f>
        <v>2.5000000000000001E-2</v>
      </c>
      <c r="W5078" s="110"/>
      <c r="AB5078" s="110">
        <f t="shared" si="299"/>
        <v>2.5000000000000015E-2</v>
      </c>
      <c r="AC5078" s="110">
        <f>IF('3C-Water transport'!AL$56="no"," ",ROUND(AB5078,4))</f>
        <v>2.5000000000000001E-2</v>
      </c>
      <c r="AD5078" s="110">
        <f>IF('3C-Water transport'!AL$57="no"," ",ROUND(AB5078,4))</f>
        <v>2.5000000000000001E-2</v>
      </c>
      <c r="AE5078" s="110">
        <f>IF('3C-Water transport'!AL$58="no"," ",ROUND(AB5078,4))</f>
        <v>2.5000000000000001E-2</v>
      </c>
    </row>
    <row r="5079" spans="5:31" x14ac:dyDescent="0.25">
      <c r="E5079" s="110">
        <f t="shared" si="297"/>
        <v>2.6000000000000016E-2</v>
      </c>
      <c r="F5079" s="110">
        <f>IF('3A-Rail transport'!$AL$56="no"," ",ROUND(E5079,4))</f>
        <v>2.5999999999999999E-2</v>
      </c>
      <c r="G5079" s="110">
        <f>IF('3A-Rail transport'!$AL$57="no"," ",ROUND(E5079,4))</f>
        <v>2.5999999999999999E-2</v>
      </c>
      <c r="H5079" s="110"/>
      <c r="S5079" s="110">
        <f t="shared" si="298"/>
        <v>2.6000000000000016E-2</v>
      </c>
      <c r="T5079" s="110">
        <f>IF('3B-Air transport'!AL$66="no"," ",ROUND(S5079,4))</f>
        <v>2.5999999999999999E-2</v>
      </c>
      <c r="U5079" s="110">
        <f>IF('3B-Air transport'!AL$67="no"," ",ROUND(S5079,4))</f>
        <v>2.5999999999999999E-2</v>
      </c>
      <c r="V5079" s="110">
        <f>IF('3B-Air transport'!AL$68="no"," ",ROUND(S5079,4))</f>
        <v>2.5999999999999999E-2</v>
      </c>
      <c r="W5079" s="110"/>
      <c r="AB5079" s="110">
        <f t="shared" si="299"/>
        <v>2.6000000000000016E-2</v>
      </c>
      <c r="AC5079" s="110">
        <f>IF('3C-Water transport'!AL$56="no"," ",ROUND(AB5079,4))</f>
        <v>2.5999999999999999E-2</v>
      </c>
      <c r="AD5079" s="110">
        <f>IF('3C-Water transport'!AL$57="no"," ",ROUND(AB5079,4))</f>
        <v>2.5999999999999999E-2</v>
      </c>
      <c r="AE5079" s="110">
        <f>IF('3C-Water transport'!AL$58="no"," ",ROUND(AB5079,4))</f>
        <v>2.5999999999999999E-2</v>
      </c>
    </row>
    <row r="5080" spans="5:31" x14ac:dyDescent="0.25">
      <c r="E5080" s="110">
        <f t="shared" si="297"/>
        <v>2.7000000000000017E-2</v>
      </c>
      <c r="F5080" s="110">
        <f>IF('3A-Rail transport'!$AL$56="no"," ",ROUND(E5080,4))</f>
        <v>2.7E-2</v>
      </c>
      <c r="G5080" s="110">
        <f>IF('3A-Rail transport'!$AL$57="no"," ",ROUND(E5080,4))</f>
        <v>2.7E-2</v>
      </c>
      <c r="H5080" s="110"/>
      <c r="S5080" s="110">
        <f t="shared" si="298"/>
        <v>2.7000000000000017E-2</v>
      </c>
      <c r="T5080" s="110">
        <f>IF('3B-Air transport'!AL$66="no"," ",ROUND(S5080,4))</f>
        <v>2.7E-2</v>
      </c>
      <c r="U5080" s="110">
        <f>IF('3B-Air transport'!AL$67="no"," ",ROUND(S5080,4))</f>
        <v>2.7E-2</v>
      </c>
      <c r="V5080" s="110">
        <f>IF('3B-Air transport'!AL$68="no"," ",ROUND(S5080,4))</f>
        <v>2.7E-2</v>
      </c>
      <c r="W5080" s="110"/>
      <c r="AB5080" s="110">
        <f t="shared" si="299"/>
        <v>2.7000000000000017E-2</v>
      </c>
      <c r="AC5080" s="110">
        <f>IF('3C-Water transport'!AL$56="no"," ",ROUND(AB5080,4))</f>
        <v>2.7E-2</v>
      </c>
      <c r="AD5080" s="110">
        <f>IF('3C-Water transport'!AL$57="no"," ",ROUND(AB5080,4))</f>
        <v>2.7E-2</v>
      </c>
      <c r="AE5080" s="110">
        <f>IF('3C-Water transport'!AL$58="no"," ",ROUND(AB5080,4))</f>
        <v>2.7E-2</v>
      </c>
    </row>
    <row r="5081" spans="5:31" x14ac:dyDescent="0.25">
      <c r="E5081" s="110">
        <f t="shared" si="297"/>
        <v>2.8000000000000018E-2</v>
      </c>
      <c r="F5081" s="110">
        <f>IF('3A-Rail transport'!$AL$56="no"," ",ROUND(E5081,4))</f>
        <v>2.8000000000000001E-2</v>
      </c>
      <c r="G5081" s="110">
        <f>IF('3A-Rail transport'!$AL$57="no"," ",ROUND(E5081,4))</f>
        <v>2.8000000000000001E-2</v>
      </c>
      <c r="H5081" s="110"/>
      <c r="S5081" s="110">
        <f t="shared" si="298"/>
        <v>2.8000000000000018E-2</v>
      </c>
      <c r="T5081" s="110">
        <f>IF('3B-Air transport'!AL$66="no"," ",ROUND(S5081,4))</f>
        <v>2.8000000000000001E-2</v>
      </c>
      <c r="U5081" s="110">
        <f>IF('3B-Air transport'!AL$67="no"," ",ROUND(S5081,4))</f>
        <v>2.8000000000000001E-2</v>
      </c>
      <c r="V5081" s="110">
        <f>IF('3B-Air transport'!AL$68="no"," ",ROUND(S5081,4))</f>
        <v>2.8000000000000001E-2</v>
      </c>
      <c r="W5081" s="110"/>
      <c r="AB5081" s="110">
        <f t="shared" si="299"/>
        <v>2.8000000000000018E-2</v>
      </c>
      <c r="AC5081" s="110">
        <f>IF('3C-Water transport'!AL$56="no"," ",ROUND(AB5081,4))</f>
        <v>2.8000000000000001E-2</v>
      </c>
      <c r="AD5081" s="110">
        <f>IF('3C-Water transport'!AL$57="no"," ",ROUND(AB5081,4))</f>
        <v>2.8000000000000001E-2</v>
      </c>
      <c r="AE5081" s="110">
        <f>IF('3C-Water transport'!AL$58="no"," ",ROUND(AB5081,4))</f>
        <v>2.8000000000000001E-2</v>
      </c>
    </row>
    <row r="5082" spans="5:31" x14ac:dyDescent="0.25">
      <c r="E5082" s="110">
        <f t="shared" si="297"/>
        <v>2.9000000000000019E-2</v>
      </c>
      <c r="F5082" s="110">
        <f>IF('3A-Rail transport'!$AL$56="no"," ",ROUND(E5082,4))</f>
        <v>2.9000000000000001E-2</v>
      </c>
      <c r="G5082" s="110">
        <f>IF('3A-Rail transport'!$AL$57="no"," ",ROUND(E5082,4))</f>
        <v>2.9000000000000001E-2</v>
      </c>
      <c r="H5082" s="110"/>
      <c r="S5082" s="110">
        <f t="shared" si="298"/>
        <v>2.9000000000000019E-2</v>
      </c>
      <c r="T5082" s="110">
        <f>IF('3B-Air transport'!AL$66="no"," ",ROUND(S5082,4))</f>
        <v>2.9000000000000001E-2</v>
      </c>
      <c r="U5082" s="110">
        <f>IF('3B-Air transport'!AL$67="no"," ",ROUND(S5082,4))</f>
        <v>2.9000000000000001E-2</v>
      </c>
      <c r="V5082" s="110">
        <f>IF('3B-Air transport'!AL$68="no"," ",ROUND(S5082,4))</f>
        <v>2.9000000000000001E-2</v>
      </c>
      <c r="W5082" s="110"/>
      <c r="AB5082" s="110">
        <f t="shared" si="299"/>
        <v>2.9000000000000019E-2</v>
      </c>
      <c r="AC5082" s="110">
        <f>IF('3C-Water transport'!AL$56="no"," ",ROUND(AB5082,4))</f>
        <v>2.9000000000000001E-2</v>
      </c>
      <c r="AD5082" s="110">
        <f>IF('3C-Water transport'!AL$57="no"," ",ROUND(AB5082,4))</f>
        <v>2.9000000000000001E-2</v>
      </c>
      <c r="AE5082" s="110">
        <f>IF('3C-Water transport'!AL$58="no"," ",ROUND(AB5082,4))</f>
        <v>2.9000000000000001E-2</v>
      </c>
    </row>
    <row r="5083" spans="5:31" x14ac:dyDescent="0.25">
      <c r="E5083" s="110">
        <f t="shared" si="297"/>
        <v>3.000000000000002E-2</v>
      </c>
      <c r="F5083" s="110">
        <f>IF('3A-Rail transport'!$AL$56="no"," ",ROUND(E5083,4))</f>
        <v>0.03</v>
      </c>
      <c r="G5083" s="110">
        <f>IF('3A-Rail transport'!$AL$57="no"," ",ROUND(E5083,4))</f>
        <v>0.03</v>
      </c>
      <c r="H5083" s="110"/>
      <c r="S5083" s="110">
        <f t="shared" si="298"/>
        <v>3.000000000000002E-2</v>
      </c>
      <c r="T5083" s="110">
        <f>IF('3B-Air transport'!AL$66="no"," ",ROUND(S5083,4))</f>
        <v>0.03</v>
      </c>
      <c r="U5083" s="110">
        <f>IF('3B-Air transport'!AL$67="no"," ",ROUND(S5083,4))</f>
        <v>0.03</v>
      </c>
      <c r="V5083" s="110">
        <f>IF('3B-Air transport'!AL$68="no"," ",ROUND(S5083,4))</f>
        <v>0.03</v>
      </c>
      <c r="W5083" s="110"/>
      <c r="AB5083" s="110">
        <f t="shared" si="299"/>
        <v>3.000000000000002E-2</v>
      </c>
      <c r="AC5083" s="110">
        <f>IF('3C-Water transport'!AL$56="no"," ",ROUND(AB5083,4))</f>
        <v>0.03</v>
      </c>
      <c r="AD5083" s="110">
        <f>IF('3C-Water transport'!AL$57="no"," ",ROUND(AB5083,4))</f>
        <v>0.03</v>
      </c>
      <c r="AE5083" s="110">
        <f>IF('3C-Water transport'!AL$58="no"," ",ROUND(AB5083,4))</f>
        <v>0.03</v>
      </c>
    </row>
    <row r="5084" spans="5:31" x14ac:dyDescent="0.25">
      <c r="E5084" s="110">
        <f t="shared" si="297"/>
        <v>3.1000000000000021E-2</v>
      </c>
      <c r="F5084" s="110">
        <f>IF('3A-Rail transport'!$AL$56="no"," ",ROUND(E5084,4))</f>
        <v>3.1E-2</v>
      </c>
      <c r="G5084" s="110">
        <f>IF('3A-Rail transport'!$AL$57="no"," ",ROUND(E5084,4))</f>
        <v>3.1E-2</v>
      </c>
      <c r="H5084" s="110"/>
      <c r="S5084" s="110">
        <f t="shared" si="298"/>
        <v>3.1000000000000021E-2</v>
      </c>
      <c r="T5084" s="110">
        <f>IF('3B-Air transport'!AL$66="no"," ",ROUND(S5084,4))</f>
        <v>3.1E-2</v>
      </c>
      <c r="U5084" s="110">
        <f>IF('3B-Air transport'!AL$67="no"," ",ROUND(S5084,4))</f>
        <v>3.1E-2</v>
      </c>
      <c r="V5084" s="110">
        <f>IF('3B-Air transport'!AL$68="no"," ",ROUND(S5084,4))</f>
        <v>3.1E-2</v>
      </c>
      <c r="W5084" s="110"/>
      <c r="AB5084" s="110">
        <f t="shared" si="299"/>
        <v>3.1000000000000021E-2</v>
      </c>
      <c r="AC5084" s="110">
        <f>IF('3C-Water transport'!AL$56="no"," ",ROUND(AB5084,4))</f>
        <v>3.1E-2</v>
      </c>
      <c r="AD5084" s="110">
        <f>IF('3C-Water transport'!AL$57="no"," ",ROUND(AB5084,4))</f>
        <v>3.1E-2</v>
      </c>
      <c r="AE5084" s="110">
        <f>IF('3C-Water transport'!AL$58="no"," ",ROUND(AB5084,4))</f>
        <v>3.1E-2</v>
      </c>
    </row>
    <row r="5085" spans="5:31" x14ac:dyDescent="0.25">
      <c r="E5085" s="110">
        <f t="shared" si="297"/>
        <v>3.2000000000000021E-2</v>
      </c>
      <c r="F5085" s="110">
        <f>IF('3A-Rail transport'!$AL$56="no"," ",ROUND(E5085,4))</f>
        <v>3.2000000000000001E-2</v>
      </c>
      <c r="G5085" s="110">
        <f>IF('3A-Rail transport'!$AL$57="no"," ",ROUND(E5085,4))</f>
        <v>3.2000000000000001E-2</v>
      </c>
      <c r="H5085" s="110"/>
      <c r="S5085" s="110">
        <f t="shared" si="298"/>
        <v>3.2000000000000021E-2</v>
      </c>
      <c r="T5085" s="110">
        <f>IF('3B-Air transport'!AL$66="no"," ",ROUND(S5085,4))</f>
        <v>3.2000000000000001E-2</v>
      </c>
      <c r="U5085" s="110">
        <f>IF('3B-Air transport'!AL$67="no"," ",ROUND(S5085,4))</f>
        <v>3.2000000000000001E-2</v>
      </c>
      <c r="V5085" s="110">
        <f>IF('3B-Air transport'!AL$68="no"," ",ROUND(S5085,4))</f>
        <v>3.2000000000000001E-2</v>
      </c>
      <c r="W5085" s="110"/>
      <c r="AB5085" s="110">
        <f t="shared" si="299"/>
        <v>3.2000000000000021E-2</v>
      </c>
      <c r="AC5085" s="110">
        <f>IF('3C-Water transport'!AL$56="no"," ",ROUND(AB5085,4))</f>
        <v>3.2000000000000001E-2</v>
      </c>
      <c r="AD5085" s="110">
        <f>IF('3C-Water transport'!AL$57="no"," ",ROUND(AB5085,4))</f>
        <v>3.2000000000000001E-2</v>
      </c>
      <c r="AE5085" s="110">
        <f>IF('3C-Water transport'!AL$58="no"," ",ROUND(AB5085,4))</f>
        <v>3.2000000000000001E-2</v>
      </c>
    </row>
    <row r="5086" spans="5:31" x14ac:dyDescent="0.25">
      <c r="E5086" s="110">
        <f t="shared" si="297"/>
        <v>3.3000000000000022E-2</v>
      </c>
      <c r="F5086" s="110">
        <f>IF('3A-Rail transport'!$AL$56="no"," ",ROUND(E5086,4))</f>
        <v>3.3000000000000002E-2</v>
      </c>
      <c r="G5086" s="110">
        <f>IF('3A-Rail transport'!$AL$57="no"," ",ROUND(E5086,4))</f>
        <v>3.3000000000000002E-2</v>
      </c>
      <c r="H5086" s="110"/>
      <c r="S5086" s="110">
        <f t="shared" si="298"/>
        <v>3.3000000000000022E-2</v>
      </c>
      <c r="T5086" s="110">
        <f>IF('3B-Air transport'!AL$66="no"," ",ROUND(S5086,4))</f>
        <v>3.3000000000000002E-2</v>
      </c>
      <c r="U5086" s="110">
        <f>IF('3B-Air transport'!AL$67="no"," ",ROUND(S5086,4))</f>
        <v>3.3000000000000002E-2</v>
      </c>
      <c r="V5086" s="110">
        <f>IF('3B-Air transport'!AL$68="no"," ",ROUND(S5086,4))</f>
        <v>3.3000000000000002E-2</v>
      </c>
      <c r="W5086" s="110"/>
      <c r="AB5086" s="110">
        <f t="shared" si="299"/>
        <v>3.3000000000000022E-2</v>
      </c>
      <c r="AC5086" s="110">
        <f>IF('3C-Water transport'!AL$56="no"," ",ROUND(AB5086,4))</f>
        <v>3.3000000000000002E-2</v>
      </c>
      <c r="AD5086" s="110">
        <f>IF('3C-Water transport'!AL$57="no"," ",ROUND(AB5086,4))</f>
        <v>3.3000000000000002E-2</v>
      </c>
      <c r="AE5086" s="110">
        <f>IF('3C-Water transport'!AL$58="no"," ",ROUND(AB5086,4))</f>
        <v>3.3000000000000002E-2</v>
      </c>
    </row>
    <row r="5087" spans="5:31" x14ac:dyDescent="0.25">
      <c r="E5087" s="110">
        <f t="shared" si="297"/>
        <v>3.4000000000000023E-2</v>
      </c>
      <c r="F5087" s="110">
        <f>IF('3A-Rail transport'!$AL$56="no"," ",ROUND(E5087,4))</f>
        <v>3.4000000000000002E-2</v>
      </c>
      <c r="G5087" s="110">
        <f>IF('3A-Rail transport'!$AL$57="no"," ",ROUND(E5087,4))</f>
        <v>3.4000000000000002E-2</v>
      </c>
      <c r="H5087" s="110"/>
      <c r="S5087" s="110">
        <f t="shared" si="298"/>
        <v>3.4000000000000023E-2</v>
      </c>
      <c r="T5087" s="110">
        <f>IF('3B-Air transport'!AL$66="no"," ",ROUND(S5087,4))</f>
        <v>3.4000000000000002E-2</v>
      </c>
      <c r="U5087" s="110">
        <f>IF('3B-Air transport'!AL$67="no"," ",ROUND(S5087,4))</f>
        <v>3.4000000000000002E-2</v>
      </c>
      <c r="V5087" s="110">
        <f>IF('3B-Air transport'!AL$68="no"," ",ROUND(S5087,4))</f>
        <v>3.4000000000000002E-2</v>
      </c>
      <c r="W5087" s="110"/>
      <c r="AB5087" s="110">
        <f t="shared" si="299"/>
        <v>3.4000000000000023E-2</v>
      </c>
      <c r="AC5087" s="110">
        <f>IF('3C-Water transport'!AL$56="no"," ",ROUND(AB5087,4))</f>
        <v>3.4000000000000002E-2</v>
      </c>
      <c r="AD5087" s="110">
        <f>IF('3C-Water transport'!AL$57="no"," ",ROUND(AB5087,4))</f>
        <v>3.4000000000000002E-2</v>
      </c>
      <c r="AE5087" s="110">
        <f>IF('3C-Water transport'!AL$58="no"," ",ROUND(AB5087,4))</f>
        <v>3.4000000000000002E-2</v>
      </c>
    </row>
    <row r="5088" spans="5:31" x14ac:dyDescent="0.25">
      <c r="E5088" s="110">
        <f t="shared" si="297"/>
        <v>3.5000000000000024E-2</v>
      </c>
      <c r="F5088" s="110">
        <f>IF('3A-Rail transport'!$AL$56="no"," ",ROUND(E5088,4))</f>
        <v>3.5000000000000003E-2</v>
      </c>
      <c r="G5088" s="110">
        <f>IF('3A-Rail transport'!$AL$57="no"," ",ROUND(E5088,4))</f>
        <v>3.5000000000000003E-2</v>
      </c>
      <c r="H5088" s="110"/>
      <c r="S5088" s="110">
        <f t="shared" si="298"/>
        <v>3.5000000000000024E-2</v>
      </c>
      <c r="T5088" s="110">
        <f>IF('3B-Air transport'!AL$66="no"," ",ROUND(S5088,4))</f>
        <v>3.5000000000000003E-2</v>
      </c>
      <c r="U5088" s="110">
        <f>IF('3B-Air transport'!AL$67="no"," ",ROUND(S5088,4))</f>
        <v>3.5000000000000003E-2</v>
      </c>
      <c r="V5088" s="110">
        <f>IF('3B-Air transport'!AL$68="no"," ",ROUND(S5088,4))</f>
        <v>3.5000000000000003E-2</v>
      </c>
      <c r="W5088" s="110"/>
      <c r="AB5088" s="110">
        <f t="shared" si="299"/>
        <v>3.5000000000000024E-2</v>
      </c>
      <c r="AC5088" s="110">
        <f>IF('3C-Water transport'!AL$56="no"," ",ROUND(AB5088,4))</f>
        <v>3.5000000000000003E-2</v>
      </c>
      <c r="AD5088" s="110">
        <f>IF('3C-Water transport'!AL$57="no"," ",ROUND(AB5088,4))</f>
        <v>3.5000000000000003E-2</v>
      </c>
      <c r="AE5088" s="110">
        <f>IF('3C-Water transport'!AL$58="no"," ",ROUND(AB5088,4))</f>
        <v>3.5000000000000003E-2</v>
      </c>
    </row>
    <row r="5089" spans="5:31" x14ac:dyDescent="0.25">
      <c r="E5089" s="110">
        <f t="shared" si="297"/>
        <v>3.6000000000000025E-2</v>
      </c>
      <c r="F5089" s="110">
        <f>IF('3A-Rail transport'!$AL$56="no"," ",ROUND(E5089,4))</f>
        <v>3.5999999999999997E-2</v>
      </c>
      <c r="G5089" s="110">
        <f>IF('3A-Rail transport'!$AL$57="no"," ",ROUND(E5089,4))</f>
        <v>3.5999999999999997E-2</v>
      </c>
      <c r="H5089" s="110"/>
      <c r="S5089" s="110">
        <f t="shared" si="298"/>
        <v>3.6000000000000025E-2</v>
      </c>
      <c r="T5089" s="110">
        <f>IF('3B-Air transport'!AL$66="no"," ",ROUND(S5089,4))</f>
        <v>3.5999999999999997E-2</v>
      </c>
      <c r="U5089" s="110">
        <f>IF('3B-Air transport'!AL$67="no"," ",ROUND(S5089,4))</f>
        <v>3.5999999999999997E-2</v>
      </c>
      <c r="V5089" s="110">
        <f>IF('3B-Air transport'!AL$68="no"," ",ROUND(S5089,4))</f>
        <v>3.5999999999999997E-2</v>
      </c>
      <c r="W5089" s="110"/>
      <c r="AB5089" s="110">
        <f t="shared" si="299"/>
        <v>3.6000000000000025E-2</v>
      </c>
      <c r="AC5089" s="110">
        <f>IF('3C-Water transport'!AL$56="no"," ",ROUND(AB5089,4))</f>
        <v>3.5999999999999997E-2</v>
      </c>
      <c r="AD5089" s="110">
        <f>IF('3C-Water transport'!AL$57="no"," ",ROUND(AB5089,4))</f>
        <v>3.5999999999999997E-2</v>
      </c>
      <c r="AE5089" s="110">
        <f>IF('3C-Water transport'!AL$58="no"," ",ROUND(AB5089,4))</f>
        <v>3.5999999999999997E-2</v>
      </c>
    </row>
    <row r="5090" spans="5:31" x14ac:dyDescent="0.25">
      <c r="E5090" s="110">
        <f t="shared" si="297"/>
        <v>3.7000000000000026E-2</v>
      </c>
      <c r="F5090" s="110">
        <f>IF('3A-Rail transport'!$AL$56="no"," ",ROUND(E5090,4))</f>
        <v>3.6999999999999998E-2</v>
      </c>
      <c r="G5090" s="110">
        <f>IF('3A-Rail transport'!$AL$57="no"," ",ROUND(E5090,4))</f>
        <v>3.6999999999999998E-2</v>
      </c>
      <c r="H5090" s="110"/>
      <c r="S5090" s="110">
        <f t="shared" si="298"/>
        <v>3.7000000000000026E-2</v>
      </c>
      <c r="T5090" s="110">
        <f>IF('3B-Air transport'!AL$66="no"," ",ROUND(S5090,4))</f>
        <v>3.6999999999999998E-2</v>
      </c>
      <c r="U5090" s="110">
        <f>IF('3B-Air transport'!AL$67="no"," ",ROUND(S5090,4))</f>
        <v>3.6999999999999998E-2</v>
      </c>
      <c r="V5090" s="110">
        <f>IF('3B-Air transport'!AL$68="no"," ",ROUND(S5090,4))</f>
        <v>3.6999999999999998E-2</v>
      </c>
      <c r="W5090" s="110"/>
      <c r="AB5090" s="110">
        <f t="shared" si="299"/>
        <v>3.7000000000000026E-2</v>
      </c>
      <c r="AC5090" s="110">
        <f>IF('3C-Water transport'!AL$56="no"," ",ROUND(AB5090,4))</f>
        <v>3.6999999999999998E-2</v>
      </c>
      <c r="AD5090" s="110">
        <f>IF('3C-Water transport'!AL$57="no"," ",ROUND(AB5090,4))</f>
        <v>3.6999999999999998E-2</v>
      </c>
      <c r="AE5090" s="110">
        <f>IF('3C-Water transport'!AL$58="no"," ",ROUND(AB5090,4))</f>
        <v>3.6999999999999998E-2</v>
      </c>
    </row>
    <row r="5091" spans="5:31" x14ac:dyDescent="0.25">
      <c r="E5091" s="110">
        <f t="shared" si="297"/>
        <v>3.8000000000000027E-2</v>
      </c>
      <c r="F5091" s="110">
        <f>IF('3A-Rail transport'!$AL$56="no"," ",ROUND(E5091,4))</f>
        <v>3.7999999999999999E-2</v>
      </c>
      <c r="G5091" s="110">
        <f>IF('3A-Rail transport'!$AL$57="no"," ",ROUND(E5091,4))</f>
        <v>3.7999999999999999E-2</v>
      </c>
      <c r="H5091" s="110"/>
      <c r="S5091" s="110">
        <f t="shared" si="298"/>
        <v>3.8000000000000027E-2</v>
      </c>
      <c r="T5091" s="110">
        <f>IF('3B-Air transport'!AL$66="no"," ",ROUND(S5091,4))</f>
        <v>3.7999999999999999E-2</v>
      </c>
      <c r="U5091" s="110">
        <f>IF('3B-Air transport'!AL$67="no"," ",ROUND(S5091,4))</f>
        <v>3.7999999999999999E-2</v>
      </c>
      <c r="V5091" s="110">
        <f>IF('3B-Air transport'!AL$68="no"," ",ROUND(S5091,4))</f>
        <v>3.7999999999999999E-2</v>
      </c>
      <c r="W5091" s="110"/>
      <c r="AB5091" s="110">
        <f t="shared" si="299"/>
        <v>3.8000000000000027E-2</v>
      </c>
      <c r="AC5091" s="110">
        <f>IF('3C-Water transport'!AL$56="no"," ",ROUND(AB5091,4))</f>
        <v>3.7999999999999999E-2</v>
      </c>
      <c r="AD5091" s="110">
        <f>IF('3C-Water transport'!AL$57="no"," ",ROUND(AB5091,4))</f>
        <v>3.7999999999999999E-2</v>
      </c>
      <c r="AE5091" s="110">
        <f>IF('3C-Water transport'!AL$58="no"," ",ROUND(AB5091,4))</f>
        <v>3.7999999999999999E-2</v>
      </c>
    </row>
    <row r="5092" spans="5:31" x14ac:dyDescent="0.25">
      <c r="E5092" s="110">
        <f t="shared" si="297"/>
        <v>3.9000000000000028E-2</v>
      </c>
      <c r="F5092" s="110">
        <f>IF('3A-Rail transport'!$AL$56="no"," ",ROUND(E5092,4))</f>
        <v>3.9E-2</v>
      </c>
      <c r="G5092" s="110">
        <f>IF('3A-Rail transport'!$AL$57="no"," ",ROUND(E5092,4))</f>
        <v>3.9E-2</v>
      </c>
      <c r="H5092" s="110"/>
      <c r="S5092" s="110">
        <f t="shared" si="298"/>
        <v>3.9000000000000028E-2</v>
      </c>
      <c r="T5092" s="110">
        <f>IF('3B-Air transport'!AL$66="no"," ",ROUND(S5092,4))</f>
        <v>3.9E-2</v>
      </c>
      <c r="U5092" s="110">
        <f>IF('3B-Air transport'!AL$67="no"," ",ROUND(S5092,4))</f>
        <v>3.9E-2</v>
      </c>
      <c r="V5092" s="110">
        <f>IF('3B-Air transport'!AL$68="no"," ",ROUND(S5092,4))</f>
        <v>3.9E-2</v>
      </c>
      <c r="W5092" s="110"/>
      <c r="AB5092" s="110">
        <f t="shared" si="299"/>
        <v>3.9000000000000028E-2</v>
      </c>
      <c r="AC5092" s="110">
        <f>IF('3C-Water transport'!AL$56="no"," ",ROUND(AB5092,4))</f>
        <v>3.9E-2</v>
      </c>
      <c r="AD5092" s="110">
        <f>IF('3C-Water transport'!AL$57="no"," ",ROUND(AB5092,4))</f>
        <v>3.9E-2</v>
      </c>
      <c r="AE5092" s="110">
        <f>IF('3C-Water transport'!AL$58="no"," ",ROUND(AB5092,4))</f>
        <v>3.9E-2</v>
      </c>
    </row>
    <row r="5093" spans="5:31" x14ac:dyDescent="0.25">
      <c r="E5093" s="110">
        <f t="shared" si="297"/>
        <v>4.0000000000000029E-2</v>
      </c>
      <c r="F5093" s="110">
        <f>IF('3A-Rail transport'!$AL$56="no"," ",ROUND(E5093,4))</f>
        <v>0.04</v>
      </c>
      <c r="G5093" s="110">
        <f>IF('3A-Rail transport'!$AL$57="no"," ",ROUND(E5093,4))</f>
        <v>0.04</v>
      </c>
      <c r="H5093" s="110"/>
      <c r="S5093" s="110">
        <f t="shared" si="298"/>
        <v>4.0000000000000029E-2</v>
      </c>
      <c r="T5093" s="110">
        <f>IF('3B-Air transport'!AL$66="no"," ",ROUND(S5093,4))</f>
        <v>0.04</v>
      </c>
      <c r="U5093" s="110">
        <f>IF('3B-Air transport'!AL$67="no"," ",ROUND(S5093,4))</f>
        <v>0.04</v>
      </c>
      <c r="V5093" s="110">
        <f>IF('3B-Air transport'!AL$68="no"," ",ROUND(S5093,4))</f>
        <v>0.04</v>
      </c>
      <c r="W5093" s="110"/>
      <c r="AB5093" s="110">
        <f t="shared" si="299"/>
        <v>4.0000000000000029E-2</v>
      </c>
      <c r="AC5093" s="110">
        <f>IF('3C-Water transport'!AL$56="no"," ",ROUND(AB5093,4))</f>
        <v>0.04</v>
      </c>
      <c r="AD5093" s="110">
        <f>IF('3C-Water transport'!AL$57="no"," ",ROUND(AB5093,4))</f>
        <v>0.04</v>
      </c>
      <c r="AE5093" s="110">
        <f>IF('3C-Water transport'!AL$58="no"," ",ROUND(AB5093,4))</f>
        <v>0.04</v>
      </c>
    </row>
    <row r="5094" spans="5:31" x14ac:dyDescent="0.25">
      <c r="E5094" s="110">
        <f t="shared" si="297"/>
        <v>4.1000000000000029E-2</v>
      </c>
      <c r="F5094" s="110">
        <f>IF('3A-Rail transport'!$AL$56="no"," ",ROUND(E5094,4))</f>
        <v>4.1000000000000002E-2</v>
      </c>
      <c r="G5094" s="110">
        <f>IF('3A-Rail transport'!$AL$57="no"," ",ROUND(E5094,4))</f>
        <v>4.1000000000000002E-2</v>
      </c>
      <c r="H5094" s="110"/>
      <c r="S5094" s="110">
        <f t="shared" si="298"/>
        <v>4.1000000000000029E-2</v>
      </c>
      <c r="T5094" s="110">
        <f>IF('3B-Air transport'!AL$66="no"," ",ROUND(S5094,4))</f>
        <v>4.1000000000000002E-2</v>
      </c>
      <c r="U5094" s="110">
        <f>IF('3B-Air transport'!AL$67="no"," ",ROUND(S5094,4))</f>
        <v>4.1000000000000002E-2</v>
      </c>
      <c r="V5094" s="110">
        <f>IF('3B-Air transport'!AL$68="no"," ",ROUND(S5094,4))</f>
        <v>4.1000000000000002E-2</v>
      </c>
      <c r="W5094" s="110"/>
      <c r="AB5094" s="110">
        <f t="shared" si="299"/>
        <v>4.1000000000000029E-2</v>
      </c>
      <c r="AC5094" s="110">
        <f>IF('3C-Water transport'!AL$56="no"," ",ROUND(AB5094,4))</f>
        <v>4.1000000000000002E-2</v>
      </c>
      <c r="AD5094" s="110">
        <f>IF('3C-Water transport'!AL$57="no"," ",ROUND(AB5094,4))</f>
        <v>4.1000000000000002E-2</v>
      </c>
      <c r="AE5094" s="110">
        <f>IF('3C-Water transport'!AL$58="no"," ",ROUND(AB5094,4))</f>
        <v>4.1000000000000002E-2</v>
      </c>
    </row>
    <row r="5095" spans="5:31" x14ac:dyDescent="0.25">
      <c r="E5095" s="110">
        <f t="shared" si="297"/>
        <v>4.200000000000003E-2</v>
      </c>
      <c r="F5095" s="110">
        <f>IF('3A-Rail transport'!$AL$56="no"," ",ROUND(E5095,4))</f>
        <v>4.2000000000000003E-2</v>
      </c>
      <c r="G5095" s="110">
        <f>IF('3A-Rail transport'!$AL$57="no"," ",ROUND(E5095,4))</f>
        <v>4.2000000000000003E-2</v>
      </c>
      <c r="H5095" s="110"/>
      <c r="S5095" s="110">
        <f t="shared" si="298"/>
        <v>4.200000000000003E-2</v>
      </c>
      <c r="T5095" s="110">
        <f>IF('3B-Air transport'!AL$66="no"," ",ROUND(S5095,4))</f>
        <v>4.2000000000000003E-2</v>
      </c>
      <c r="U5095" s="110">
        <f>IF('3B-Air transport'!AL$67="no"," ",ROUND(S5095,4))</f>
        <v>4.2000000000000003E-2</v>
      </c>
      <c r="V5095" s="110">
        <f>IF('3B-Air transport'!AL$68="no"," ",ROUND(S5095,4))</f>
        <v>4.2000000000000003E-2</v>
      </c>
      <c r="W5095" s="110"/>
      <c r="AB5095" s="110">
        <f t="shared" si="299"/>
        <v>4.200000000000003E-2</v>
      </c>
      <c r="AC5095" s="110">
        <f>IF('3C-Water transport'!AL$56="no"," ",ROUND(AB5095,4))</f>
        <v>4.2000000000000003E-2</v>
      </c>
      <c r="AD5095" s="110">
        <f>IF('3C-Water transport'!AL$57="no"," ",ROUND(AB5095,4))</f>
        <v>4.2000000000000003E-2</v>
      </c>
      <c r="AE5095" s="110">
        <f>IF('3C-Water transport'!AL$58="no"," ",ROUND(AB5095,4))</f>
        <v>4.2000000000000003E-2</v>
      </c>
    </row>
    <row r="5096" spans="5:31" x14ac:dyDescent="0.25">
      <c r="E5096" s="110">
        <f t="shared" si="297"/>
        <v>4.3000000000000031E-2</v>
      </c>
      <c r="F5096" s="110">
        <f>IF('3A-Rail transport'!$AL$56="no"," ",ROUND(E5096,4))</f>
        <v>4.2999999999999997E-2</v>
      </c>
      <c r="G5096" s="110">
        <f>IF('3A-Rail transport'!$AL$57="no"," ",ROUND(E5096,4))</f>
        <v>4.2999999999999997E-2</v>
      </c>
      <c r="H5096" s="110"/>
      <c r="S5096" s="110">
        <f t="shared" si="298"/>
        <v>4.3000000000000031E-2</v>
      </c>
      <c r="T5096" s="110">
        <f>IF('3B-Air transport'!AL$66="no"," ",ROUND(S5096,4))</f>
        <v>4.2999999999999997E-2</v>
      </c>
      <c r="U5096" s="110">
        <f>IF('3B-Air transport'!AL$67="no"," ",ROUND(S5096,4))</f>
        <v>4.2999999999999997E-2</v>
      </c>
      <c r="V5096" s="110">
        <f>IF('3B-Air transport'!AL$68="no"," ",ROUND(S5096,4))</f>
        <v>4.2999999999999997E-2</v>
      </c>
      <c r="W5096" s="110"/>
      <c r="AB5096" s="110">
        <f t="shared" si="299"/>
        <v>4.3000000000000031E-2</v>
      </c>
      <c r="AC5096" s="110">
        <f>IF('3C-Water transport'!AL$56="no"," ",ROUND(AB5096,4))</f>
        <v>4.2999999999999997E-2</v>
      </c>
      <c r="AD5096" s="110">
        <f>IF('3C-Water transport'!AL$57="no"," ",ROUND(AB5096,4))</f>
        <v>4.2999999999999997E-2</v>
      </c>
      <c r="AE5096" s="110">
        <f>IF('3C-Water transport'!AL$58="no"," ",ROUND(AB5096,4))</f>
        <v>4.2999999999999997E-2</v>
      </c>
    </row>
    <row r="5097" spans="5:31" x14ac:dyDescent="0.25">
      <c r="E5097" s="110">
        <f t="shared" si="297"/>
        <v>4.4000000000000032E-2</v>
      </c>
      <c r="F5097" s="110">
        <f>IF('3A-Rail transport'!$AL$56="no"," ",ROUND(E5097,4))</f>
        <v>4.3999999999999997E-2</v>
      </c>
      <c r="G5097" s="110">
        <f>IF('3A-Rail transport'!$AL$57="no"," ",ROUND(E5097,4))</f>
        <v>4.3999999999999997E-2</v>
      </c>
      <c r="H5097" s="110"/>
      <c r="S5097" s="110">
        <f t="shared" si="298"/>
        <v>4.4000000000000032E-2</v>
      </c>
      <c r="T5097" s="110">
        <f>IF('3B-Air transport'!AL$66="no"," ",ROUND(S5097,4))</f>
        <v>4.3999999999999997E-2</v>
      </c>
      <c r="U5097" s="110">
        <f>IF('3B-Air transport'!AL$67="no"," ",ROUND(S5097,4))</f>
        <v>4.3999999999999997E-2</v>
      </c>
      <c r="V5097" s="110">
        <f>IF('3B-Air transport'!AL$68="no"," ",ROUND(S5097,4))</f>
        <v>4.3999999999999997E-2</v>
      </c>
      <c r="W5097" s="110"/>
      <c r="AB5097" s="110">
        <f t="shared" si="299"/>
        <v>4.4000000000000032E-2</v>
      </c>
      <c r="AC5097" s="110">
        <f>IF('3C-Water transport'!AL$56="no"," ",ROUND(AB5097,4))</f>
        <v>4.3999999999999997E-2</v>
      </c>
      <c r="AD5097" s="110">
        <f>IF('3C-Water transport'!AL$57="no"," ",ROUND(AB5097,4))</f>
        <v>4.3999999999999997E-2</v>
      </c>
      <c r="AE5097" s="110">
        <f>IF('3C-Water transport'!AL$58="no"," ",ROUND(AB5097,4))</f>
        <v>4.3999999999999997E-2</v>
      </c>
    </row>
    <row r="5098" spans="5:31" x14ac:dyDescent="0.25">
      <c r="E5098" s="110">
        <f t="shared" si="297"/>
        <v>4.5000000000000033E-2</v>
      </c>
      <c r="F5098" s="110">
        <f>IF('3A-Rail transport'!$AL$56="no"," ",ROUND(E5098,4))</f>
        <v>4.4999999999999998E-2</v>
      </c>
      <c r="G5098" s="110">
        <f>IF('3A-Rail transport'!$AL$57="no"," ",ROUND(E5098,4))</f>
        <v>4.4999999999999998E-2</v>
      </c>
      <c r="H5098" s="110"/>
      <c r="S5098" s="110">
        <f t="shared" si="298"/>
        <v>4.5000000000000033E-2</v>
      </c>
      <c r="T5098" s="110">
        <f>IF('3B-Air transport'!AL$66="no"," ",ROUND(S5098,4))</f>
        <v>4.4999999999999998E-2</v>
      </c>
      <c r="U5098" s="110">
        <f>IF('3B-Air transport'!AL$67="no"," ",ROUND(S5098,4))</f>
        <v>4.4999999999999998E-2</v>
      </c>
      <c r="V5098" s="110">
        <f>IF('3B-Air transport'!AL$68="no"," ",ROUND(S5098,4))</f>
        <v>4.4999999999999998E-2</v>
      </c>
      <c r="W5098" s="110"/>
      <c r="AB5098" s="110">
        <f t="shared" si="299"/>
        <v>4.5000000000000033E-2</v>
      </c>
      <c r="AC5098" s="110">
        <f>IF('3C-Water transport'!AL$56="no"," ",ROUND(AB5098,4))</f>
        <v>4.4999999999999998E-2</v>
      </c>
      <c r="AD5098" s="110">
        <f>IF('3C-Water transport'!AL$57="no"," ",ROUND(AB5098,4))</f>
        <v>4.4999999999999998E-2</v>
      </c>
      <c r="AE5098" s="110">
        <f>IF('3C-Water transport'!AL$58="no"," ",ROUND(AB5098,4))</f>
        <v>4.4999999999999998E-2</v>
      </c>
    </row>
    <row r="5099" spans="5:31" x14ac:dyDescent="0.25">
      <c r="E5099" s="110">
        <f t="shared" si="297"/>
        <v>4.6000000000000034E-2</v>
      </c>
      <c r="F5099" s="110">
        <f>IF('3A-Rail transport'!$AL$56="no"," ",ROUND(E5099,4))</f>
        <v>4.5999999999999999E-2</v>
      </c>
      <c r="G5099" s="110">
        <f>IF('3A-Rail transport'!$AL$57="no"," ",ROUND(E5099,4))</f>
        <v>4.5999999999999999E-2</v>
      </c>
      <c r="H5099" s="110"/>
      <c r="S5099" s="110">
        <f t="shared" si="298"/>
        <v>4.6000000000000034E-2</v>
      </c>
      <c r="T5099" s="110">
        <f>IF('3B-Air transport'!AL$66="no"," ",ROUND(S5099,4))</f>
        <v>4.5999999999999999E-2</v>
      </c>
      <c r="U5099" s="110">
        <f>IF('3B-Air transport'!AL$67="no"," ",ROUND(S5099,4))</f>
        <v>4.5999999999999999E-2</v>
      </c>
      <c r="V5099" s="110">
        <f>IF('3B-Air transport'!AL$68="no"," ",ROUND(S5099,4))</f>
        <v>4.5999999999999999E-2</v>
      </c>
      <c r="W5099" s="110"/>
      <c r="AB5099" s="110">
        <f t="shared" si="299"/>
        <v>4.6000000000000034E-2</v>
      </c>
      <c r="AC5099" s="110">
        <f>IF('3C-Water transport'!AL$56="no"," ",ROUND(AB5099,4))</f>
        <v>4.5999999999999999E-2</v>
      </c>
      <c r="AD5099" s="110">
        <f>IF('3C-Water transport'!AL$57="no"," ",ROUND(AB5099,4))</f>
        <v>4.5999999999999999E-2</v>
      </c>
      <c r="AE5099" s="110">
        <f>IF('3C-Water transport'!AL$58="no"," ",ROUND(AB5099,4))</f>
        <v>4.5999999999999999E-2</v>
      </c>
    </row>
    <row r="5100" spans="5:31" x14ac:dyDescent="0.25">
      <c r="E5100" s="110">
        <f t="shared" si="297"/>
        <v>4.7000000000000035E-2</v>
      </c>
      <c r="F5100" s="110">
        <f>IF('3A-Rail transport'!$AL$56="no"," ",ROUND(E5100,4))</f>
        <v>4.7E-2</v>
      </c>
      <c r="G5100" s="110">
        <f>IF('3A-Rail transport'!$AL$57="no"," ",ROUND(E5100,4))</f>
        <v>4.7E-2</v>
      </c>
      <c r="H5100" s="110"/>
      <c r="S5100" s="110">
        <f t="shared" si="298"/>
        <v>4.7000000000000035E-2</v>
      </c>
      <c r="T5100" s="110">
        <f>IF('3B-Air transport'!AL$66="no"," ",ROUND(S5100,4))</f>
        <v>4.7E-2</v>
      </c>
      <c r="U5100" s="110">
        <f>IF('3B-Air transport'!AL$67="no"," ",ROUND(S5100,4))</f>
        <v>4.7E-2</v>
      </c>
      <c r="V5100" s="110">
        <f>IF('3B-Air transport'!AL$68="no"," ",ROUND(S5100,4))</f>
        <v>4.7E-2</v>
      </c>
      <c r="W5100" s="110"/>
      <c r="AB5100" s="110">
        <f t="shared" si="299"/>
        <v>4.7000000000000035E-2</v>
      </c>
      <c r="AC5100" s="110">
        <f>IF('3C-Water transport'!AL$56="no"," ",ROUND(AB5100,4))</f>
        <v>4.7E-2</v>
      </c>
      <c r="AD5100" s="110">
        <f>IF('3C-Water transport'!AL$57="no"," ",ROUND(AB5100,4))</f>
        <v>4.7E-2</v>
      </c>
      <c r="AE5100" s="110">
        <f>IF('3C-Water transport'!AL$58="no"," ",ROUND(AB5100,4))</f>
        <v>4.7E-2</v>
      </c>
    </row>
    <row r="5101" spans="5:31" x14ac:dyDescent="0.25">
      <c r="E5101" s="110">
        <f t="shared" si="297"/>
        <v>4.8000000000000036E-2</v>
      </c>
      <c r="F5101" s="110">
        <f>IF('3A-Rail transport'!$AL$56="no"," ",ROUND(E5101,4))</f>
        <v>4.8000000000000001E-2</v>
      </c>
      <c r="G5101" s="110">
        <f>IF('3A-Rail transport'!$AL$57="no"," ",ROUND(E5101,4))</f>
        <v>4.8000000000000001E-2</v>
      </c>
      <c r="H5101" s="110"/>
      <c r="S5101" s="110">
        <f t="shared" si="298"/>
        <v>4.8000000000000036E-2</v>
      </c>
      <c r="T5101" s="110">
        <f>IF('3B-Air transport'!AL$66="no"," ",ROUND(S5101,4))</f>
        <v>4.8000000000000001E-2</v>
      </c>
      <c r="U5101" s="110">
        <f>IF('3B-Air transport'!AL$67="no"," ",ROUND(S5101,4))</f>
        <v>4.8000000000000001E-2</v>
      </c>
      <c r="V5101" s="110">
        <f>IF('3B-Air transport'!AL$68="no"," ",ROUND(S5101,4))</f>
        <v>4.8000000000000001E-2</v>
      </c>
      <c r="W5101" s="110"/>
      <c r="AB5101" s="110">
        <f t="shared" si="299"/>
        <v>4.8000000000000036E-2</v>
      </c>
      <c r="AC5101" s="110">
        <f>IF('3C-Water transport'!AL$56="no"," ",ROUND(AB5101,4))</f>
        <v>4.8000000000000001E-2</v>
      </c>
      <c r="AD5101" s="110">
        <f>IF('3C-Water transport'!AL$57="no"," ",ROUND(AB5101,4))</f>
        <v>4.8000000000000001E-2</v>
      </c>
      <c r="AE5101" s="110">
        <f>IF('3C-Water transport'!AL$58="no"," ",ROUND(AB5101,4))</f>
        <v>4.8000000000000001E-2</v>
      </c>
    </row>
    <row r="5102" spans="5:31" x14ac:dyDescent="0.25">
      <c r="E5102" s="110">
        <f t="shared" si="297"/>
        <v>4.9000000000000037E-2</v>
      </c>
      <c r="F5102" s="110">
        <f>IF('3A-Rail transport'!$AL$56="no"," ",ROUND(E5102,4))</f>
        <v>4.9000000000000002E-2</v>
      </c>
      <c r="G5102" s="110">
        <f>IF('3A-Rail transport'!$AL$57="no"," ",ROUND(E5102,4))</f>
        <v>4.9000000000000002E-2</v>
      </c>
      <c r="H5102" s="110"/>
      <c r="S5102" s="110">
        <f t="shared" si="298"/>
        <v>4.9000000000000037E-2</v>
      </c>
      <c r="T5102" s="110">
        <f>IF('3B-Air transport'!AL$66="no"," ",ROUND(S5102,4))</f>
        <v>4.9000000000000002E-2</v>
      </c>
      <c r="U5102" s="110">
        <f>IF('3B-Air transport'!AL$67="no"," ",ROUND(S5102,4))</f>
        <v>4.9000000000000002E-2</v>
      </c>
      <c r="V5102" s="110">
        <f>IF('3B-Air transport'!AL$68="no"," ",ROUND(S5102,4))</f>
        <v>4.9000000000000002E-2</v>
      </c>
      <c r="W5102" s="110"/>
      <c r="AB5102" s="110">
        <f t="shared" si="299"/>
        <v>4.9000000000000037E-2</v>
      </c>
      <c r="AC5102" s="110">
        <f>IF('3C-Water transport'!AL$56="no"," ",ROUND(AB5102,4))</f>
        <v>4.9000000000000002E-2</v>
      </c>
      <c r="AD5102" s="110">
        <f>IF('3C-Water transport'!AL$57="no"," ",ROUND(AB5102,4))</f>
        <v>4.9000000000000002E-2</v>
      </c>
      <c r="AE5102" s="110">
        <f>IF('3C-Water transport'!AL$58="no"," ",ROUND(AB5102,4))</f>
        <v>4.9000000000000002E-2</v>
      </c>
    </row>
    <row r="5103" spans="5:31" x14ac:dyDescent="0.25">
      <c r="E5103" s="110">
        <f t="shared" si="297"/>
        <v>5.0000000000000037E-2</v>
      </c>
      <c r="F5103" s="110">
        <f>IF('3A-Rail transport'!$AL$56="no"," ",ROUND(E5103,4))</f>
        <v>0.05</v>
      </c>
      <c r="G5103" s="110">
        <f>IF('3A-Rail transport'!$AL$57="no"," ",ROUND(E5103,4))</f>
        <v>0.05</v>
      </c>
      <c r="H5103" s="110"/>
      <c r="S5103" s="110">
        <f t="shared" si="298"/>
        <v>5.0000000000000037E-2</v>
      </c>
      <c r="T5103" s="110">
        <f>IF('3B-Air transport'!AL$66="no"," ",ROUND(S5103,4))</f>
        <v>0.05</v>
      </c>
      <c r="U5103" s="110">
        <f>IF('3B-Air transport'!AL$67="no"," ",ROUND(S5103,4))</f>
        <v>0.05</v>
      </c>
      <c r="V5103" s="110">
        <f>IF('3B-Air transport'!AL$68="no"," ",ROUND(S5103,4))</f>
        <v>0.05</v>
      </c>
      <c r="W5103" s="110"/>
      <c r="AB5103" s="110">
        <f t="shared" si="299"/>
        <v>5.0000000000000037E-2</v>
      </c>
      <c r="AC5103" s="110">
        <f>IF('3C-Water transport'!AL$56="no"," ",ROUND(AB5103,4))</f>
        <v>0.05</v>
      </c>
      <c r="AD5103" s="110">
        <f>IF('3C-Water transport'!AL$57="no"," ",ROUND(AB5103,4))</f>
        <v>0.05</v>
      </c>
      <c r="AE5103" s="110">
        <f>IF('3C-Water transport'!AL$58="no"," ",ROUND(AB5103,4))</f>
        <v>0.05</v>
      </c>
    </row>
    <row r="5104" spans="5:31" x14ac:dyDescent="0.25">
      <c r="E5104" s="110">
        <f t="shared" si="297"/>
        <v>5.1000000000000038E-2</v>
      </c>
      <c r="F5104" s="110">
        <f>IF('3A-Rail transport'!$AL$56="no"," ",ROUND(E5104,4))</f>
        <v>5.0999999999999997E-2</v>
      </c>
      <c r="G5104" s="110">
        <f>IF('3A-Rail transport'!$AL$57="no"," ",ROUND(E5104,4))</f>
        <v>5.0999999999999997E-2</v>
      </c>
      <c r="H5104" s="110"/>
      <c r="S5104" s="110">
        <f t="shared" si="298"/>
        <v>5.1000000000000038E-2</v>
      </c>
      <c r="T5104" s="110">
        <f>IF('3B-Air transport'!AL$66="no"," ",ROUND(S5104,4))</f>
        <v>5.0999999999999997E-2</v>
      </c>
      <c r="U5104" s="110">
        <f>IF('3B-Air transport'!AL$67="no"," ",ROUND(S5104,4))</f>
        <v>5.0999999999999997E-2</v>
      </c>
      <c r="V5104" s="110">
        <f>IF('3B-Air transport'!AL$68="no"," ",ROUND(S5104,4))</f>
        <v>5.0999999999999997E-2</v>
      </c>
      <c r="W5104" s="110"/>
      <c r="AB5104" s="110">
        <f t="shared" si="299"/>
        <v>5.1000000000000038E-2</v>
      </c>
      <c r="AC5104" s="110">
        <f>IF('3C-Water transport'!AL$56="no"," ",ROUND(AB5104,4))</f>
        <v>5.0999999999999997E-2</v>
      </c>
      <c r="AD5104" s="110">
        <f>IF('3C-Water transport'!AL$57="no"," ",ROUND(AB5104,4))</f>
        <v>5.0999999999999997E-2</v>
      </c>
      <c r="AE5104" s="110">
        <f>IF('3C-Water transport'!AL$58="no"," ",ROUND(AB5104,4))</f>
        <v>5.0999999999999997E-2</v>
      </c>
    </row>
    <row r="5105" spans="5:31" x14ac:dyDescent="0.25">
      <c r="E5105" s="110">
        <f t="shared" si="297"/>
        <v>5.2000000000000039E-2</v>
      </c>
      <c r="F5105" s="110">
        <f>IF('3A-Rail transport'!$AL$56="no"," ",ROUND(E5105,4))</f>
        <v>5.1999999999999998E-2</v>
      </c>
      <c r="G5105" s="110">
        <f>IF('3A-Rail transport'!$AL$57="no"," ",ROUND(E5105,4))</f>
        <v>5.1999999999999998E-2</v>
      </c>
      <c r="H5105" s="110"/>
      <c r="S5105" s="110">
        <f t="shared" si="298"/>
        <v>5.2000000000000039E-2</v>
      </c>
      <c r="T5105" s="110">
        <f>IF('3B-Air transport'!AL$66="no"," ",ROUND(S5105,4))</f>
        <v>5.1999999999999998E-2</v>
      </c>
      <c r="U5105" s="110">
        <f>IF('3B-Air transport'!AL$67="no"," ",ROUND(S5105,4))</f>
        <v>5.1999999999999998E-2</v>
      </c>
      <c r="V5105" s="110">
        <f>IF('3B-Air transport'!AL$68="no"," ",ROUND(S5105,4))</f>
        <v>5.1999999999999998E-2</v>
      </c>
      <c r="W5105" s="110"/>
      <c r="AB5105" s="110">
        <f t="shared" si="299"/>
        <v>5.2000000000000039E-2</v>
      </c>
      <c r="AC5105" s="110">
        <f>IF('3C-Water transport'!AL$56="no"," ",ROUND(AB5105,4))</f>
        <v>5.1999999999999998E-2</v>
      </c>
      <c r="AD5105" s="110">
        <f>IF('3C-Water transport'!AL$57="no"," ",ROUND(AB5105,4))</f>
        <v>5.1999999999999998E-2</v>
      </c>
      <c r="AE5105" s="110">
        <f>IF('3C-Water transport'!AL$58="no"," ",ROUND(AB5105,4))</f>
        <v>5.1999999999999998E-2</v>
      </c>
    </row>
    <row r="5106" spans="5:31" x14ac:dyDescent="0.25">
      <c r="E5106" s="110">
        <f t="shared" si="297"/>
        <v>5.300000000000004E-2</v>
      </c>
      <c r="F5106" s="110">
        <f>IF('3A-Rail transport'!$AL$56="no"," ",ROUND(E5106,4))</f>
        <v>5.2999999999999999E-2</v>
      </c>
      <c r="G5106" s="110">
        <f>IF('3A-Rail transport'!$AL$57="no"," ",ROUND(E5106,4))</f>
        <v>5.2999999999999999E-2</v>
      </c>
      <c r="H5106" s="110"/>
      <c r="S5106" s="110">
        <f t="shared" si="298"/>
        <v>5.300000000000004E-2</v>
      </c>
      <c r="T5106" s="110">
        <f>IF('3B-Air transport'!AL$66="no"," ",ROUND(S5106,4))</f>
        <v>5.2999999999999999E-2</v>
      </c>
      <c r="U5106" s="110">
        <f>IF('3B-Air transport'!AL$67="no"," ",ROUND(S5106,4))</f>
        <v>5.2999999999999999E-2</v>
      </c>
      <c r="V5106" s="110">
        <f>IF('3B-Air transport'!AL$68="no"," ",ROUND(S5106,4))</f>
        <v>5.2999999999999999E-2</v>
      </c>
      <c r="W5106" s="110"/>
      <c r="AB5106" s="110">
        <f t="shared" si="299"/>
        <v>5.300000000000004E-2</v>
      </c>
      <c r="AC5106" s="110">
        <f>IF('3C-Water transport'!AL$56="no"," ",ROUND(AB5106,4))</f>
        <v>5.2999999999999999E-2</v>
      </c>
      <c r="AD5106" s="110">
        <f>IF('3C-Water transport'!AL$57="no"," ",ROUND(AB5106,4))</f>
        <v>5.2999999999999999E-2</v>
      </c>
      <c r="AE5106" s="110">
        <f>IF('3C-Water transport'!AL$58="no"," ",ROUND(AB5106,4))</f>
        <v>5.2999999999999999E-2</v>
      </c>
    </row>
    <row r="5107" spans="5:31" x14ac:dyDescent="0.25">
      <c r="E5107" s="110">
        <f t="shared" si="297"/>
        <v>5.4000000000000041E-2</v>
      </c>
      <c r="F5107" s="110">
        <f>IF('3A-Rail transport'!$AL$56="no"," ",ROUND(E5107,4))</f>
        <v>5.3999999999999999E-2</v>
      </c>
      <c r="G5107" s="110">
        <f>IF('3A-Rail transport'!$AL$57="no"," ",ROUND(E5107,4))</f>
        <v>5.3999999999999999E-2</v>
      </c>
      <c r="H5107" s="110"/>
      <c r="S5107" s="110">
        <f t="shared" si="298"/>
        <v>5.4000000000000041E-2</v>
      </c>
      <c r="T5107" s="110">
        <f>IF('3B-Air transport'!AL$66="no"," ",ROUND(S5107,4))</f>
        <v>5.3999999999999999E-2</v>
      </c>
      <c r="U5107" s="110">
        <f>IF('3B-Air transport'!AL$67="no"," ",ROUND(S5107,4))</f>
        <v>5.3999999999999999E-2</v>
      </c>
      <c r="V5107" s="110">
        <f>IF('3B-Air transport'!AL$68="no"," ",ROUND(S5107,4))</f>
        <v>5.3999999999999999E-2</v>
      </c>
      <c r="W5107" s="110"/>
      <c r="AB5107" s="110">
        <f t="shared" si="299"/>
        <v>5.4000000000000041E-2</v>
      </c>
      <c r="AC5107" s="110">
        <f>IF('3C-Water transport'!AL$56="no"," ",ROUND(AB5107,4))</f>
        <v>5.3999999999999999E-2</v>
      </c>
      <c r="AD5107" s="110">
        <f>IF('3C-Water transport'!AL$57="no"," ",ROUND(AB5107,4))</f>
        <v>5.3999999999999999E-2</v>
      </c>
      <c r="AE5107" s="110">
        <f>IF('3C-Water transport'!AL$58="no"," ",ROUND(AB5107,4))</f>
        <v>5.3999999999999999E-2</v>
      </c>
    </row>
    <row r="5108" spans="5:31" x14ac:dyDescent="0.25">
      <c r="E5108" s="110">
        <f t="shared" si="297"/>
        <v>5.5000000000000042E-2</v>
      </c>
      <c r="F5108" s="110">
        <f>IF('3A-Rail transport'!$AL$56="no"," ",ROUND(E5108,4))</f>
        <v>5.5E-2</v>
      </c>
      <c r="G5108" s="110">
        <f>IF('3A-Rail transport'!$AL$57="no"," ",ROUND(E5108,4))</f>
        <v>5.5E-2</v>
      </c>
      <c r="H5108" s="110"/>
      <c r="S5108" s="110">
        <f t="shared" si="298"/>
        <v>5.5000000000000042E-2</v>
      </c>
      <c r="T5108" s="110">
        <f>IF('3B-Air transport'!AL$66="no"," ",ROUND(S5108,4))</f>
        <v>5.5E-2</v>
      </c>
      <c r="U5108" s="110">
        <f>IF('3B-Air transport'!AL$67="no"," ",ROUND(S5108,4))</f>
        <v>5.5E-2</v>
      </c>
      <c r="V5108" s="110">
        <f>IF('3B-Air transport'!AL$68="no"," ",ROUND(S5108,4))</f>
        <v>5.5E-2</v>
      </c>
      <c r="W5108" s="110"/>
      <c r="AB5108" s="110">
        <f t="shared" si="299"/>
        <v>5.5000000000000042E-2</v>
      </c>
      <c r="AC5108" s="110">
        <f>IF('3C-Water transport'!AL$56="no"," ",ROUND(AB5108,4))</f>
        <v>5.5E-2</v>
      </c>
      <c r="AD5108" s="110">
        <f>IF('3C-Water transport'!AL$57="no"," ",ROUND(AB5108,4))</f>
        <v>5.5E-2</v>
      </c>
      <c r="AE5108" s="110">
        <f>IF('3C-Water transport'!AL$58="no"," ",ROUND(AB5108,4))</f>
        <v>5.5E-2</v>
      </c>
    </row>
    <row r="5109" spans="5:31" x14ac:dyDescent="0.25">
      <c r="E5109" s="110">
        <f t="shared" si="297"/>
        <v>5.6000000000000043E-2</v>
      </c>
      <c r="F5109" s="110">
        <f>IF('3A-Rail transport'!$AL$56="no"," ",ROUND(E5109,4))</f>
        <v>5.6000000000000001E-2</v>
      </c>
      <c r="G5109" s="110">
        <f>IF('3A-Rail transport'!$AL$57="no"," ",ROUND(E5109,4))</f>
        <v>5.6000000000000001E-2</v>
      </c>
      <c r="H5109" s="110"/>
      <c r="S5109" s="110">
        <f t="shared" si="298"/>
        <v>5.6000000000000043E-2</v>
      </c>
      <c r="T5109" s="110">
        <f>IF('3B-Air transport'!AL$66="no"," ",ROUND(S5109,4))</f>
        <v>5.6000000000000001E-2</v>
      </c>
      <c r="U5109" s="110">
        <f>IF('3B-Air transport'!AL$67="no"," ",ROUND(S5109,4))</f>
        <v>5.6000000000000001E-2</v>
      </c>
      <c r="V5109" s="110">
        <f>IF('3B-Air transport'!AL$68="no"," ",ROUND(S5109,4))</f>
        <v>5.6000000000000001E-2</v>
      </c>
      <c r="W5109" s="110"/>
      <c r="AB5109" s="110">
        <f t="shared" si="299"/>
        <v>5.6000000000000043E-2</v>
      </c>
      <c r="AC5109" s="110">
        <f>IF('3C-Water transport'!AL$56="no"," ",ROUND(AB5109,4))</f>
        <v>5.6000000000000001E-2</v>
      </c>
      <c r="AD5109" s="110">
        <f>IF('3C-Water transport'!AL$57="no"," ",ROUND(AB5109,4))</f>
        <v>5.6000000000000001E-2</v>
      </c>
      <c r="AE5109" s="110">
        <f>IF('3C-Water transport'!AL$58="no"," ",ROUND(AB5109,4))</f>
        <v>5.6000000000000001E-2</v>
      </c>
    </row>
    <row r="5110" spans="5:31" x14ac:dyDescent="0.25">
      <c r="E5110" s="110">
        <f t="shared" si="297"/>
        <v>5.7000000000000044E-2</v>
      </c>
      <c r="F5110" s="110">
        <f>IF('3A-Rail transport'!$AL$56="no"," ",ROUND(E5110,4))</f>
        <v>5.7000000000000002E-2</v>
      </c>
      <c r="G5110" s="110">
        <f>IF('3A-Rail transport'!$AL$57="no"," ",ROUND(E5110,4))</f>
        <v>5.7000000000000002E-2</v>
      </c>
      <c r="H5110" s="110"/>
      <c r="S5110" s="110">
        <f t="shared" si="298"/>
        <v>5.7000000000000044E-2</v>
      </c>
      <c r="T5110" s="110">
        <f>IF('3B-Air transport'!AL$66="no"," ",ROUND(S5110,4))</f>
        <v>5.7000000000000002E-2</v>
      </c>
      <c r="U5110" s="110">
        <f>IF('3B-Air transport'!AL$67="no"," ",ROUND(S5110,4))</f>
        <v>5.7000000000000002E-2</v>
      </c>
      <c r="V5110" s="110">
        <f>IF('3B-Air transport'!AL$68="no"," ",ROUND(S5110,4))</f>
        <v>5.7000000000000002E-2</v>
      </c>
      <c r="W5110" s="110"/>
      <c r="AB5110" s="110">
        <f t="shared" si="299"/>
        <v>5.7000000000000044E-2</v>
      </c>
      <c r="AC5110" s="110">
        <f>IF('3C-Water transport'!AL$56="no"," ",ROUND(AB5110,4))</f>
        <v>5.7000000000000002E-2</v>
      </c>
      <c r="AD5110" s="110">
        <f>IF('3C-Water transport'!AL$57="no"," ",ROUND(AB5110,4))</f>
        <v>5.7000000000000002E-2</v>
      </c>
      <c r="AE5110" s="110">
        <f>IF('3C-Water transport'!AL$58="no"," ",ROUND(AB5110,4))</f>
        <v>5.7000000000000002E-2</v>
      </c>
    </row>
    <row r="5111" spans="5:31" x14ac:dyDescent="0.25">
      <c r="E5111" s="110">
        <f t="shared" si="297"/>
        <v>5.8000000000000045E-2</v>
      </c>
      <c r="F5111" s="110">
        <f>IF('3A-Rail transport'!$AL$56="no"," ",ROUND(E5111,4))</f>
        <v>5.8000000000000003E-2</v>
      </c>
      <c r="G5111" s="110">
        <f>IF('3A-Rail transport'!$AL$57="no"," ",ROUND(E5111,4))</f>
        <v>5.8000000000000003E-2</v>
      </c>
      <c r="H5111" s="110"/>
      <c r="S5111" s="110">
        <f t="shared" si="298"/>
        <v>5.8000000000000045E-2</v>
      </c>
      <c r="T5111" s="110">
        <f>IF('3B-Air transport'!AL$66="no"," ",ROUND(S5111,4))</f>
        <v>5.8000000000000003E-2</v>
      </c>
      <c r="U5111" s="110">
        <f>IF('3B-Air transport'!AL$67="no"," ",ROUND(S5111,4))</f>
        <v>5.8000000000000003E-2</v>
      </c>
      <c r="V5111" s="110">
        <f>IF('3B-Air transport'!AL$68="no"," ",ROUND(S5111,4))</f>
        <v>5.8000000000000003E-2</v>
      </c>
      <c r="W5111" s="110"/>
      <c r="AB5111" s="110">
        <f t="shared" si="299"/>
        <v>5.8000000000000045E-2</v>
      </c>
      <c r="AC5111" s="110">
        <f>IF('3C-Water transport'!AL$56="no"," ",ROUND(AB5111,4))</f>
        <v>5.8000000000000003E-2</v>
      </c>
      <c r="AD5111" s="110">
        <f>IF('3C-Water transport'!AL$57="no"," ",ROUND(AB5111,4))</f>
        <v>5.8000000000000003E-2</v>
      </c>
      <c r="AE5111" s="110">
        <f>IF('3C-Water transport'!AL$58="no"," ",ROUND(AB5111,4))</f>
        <v>5.8000000000000003E-2</v>
      </c>
    </row>
    <row r="5112" spans="5:31" x14ac:dyDescent="0.25">
      <c r="E5112" s="110">
        <f t="shared" si="297"/>
        <v>5.9000000000000045E-2</v>
      </c>
      <c r="F5112" s="110">
        <f>IF('3A-Rail transport'!$AL$56="no"," ",ROUND(E5112,4))</f>
        <v>5.8999999999999997E-2</v>
      </c>
      <c r="G5112" s="110">
        <f>IF('3A-Rail transport'!$AL$57="no"," ",ROUND(E5112,4))</f>
        <v>5.8999999999999997E-2</v>
      </c>
      <c r="H5112" s="110"/>
      <c r="S5112" s="110">
        <f t="shared" si="298"/>
        <v>5.9000000000000045E-2</v>
      </c>
      <c r="T5112" s="110">
        <f>IF('3B-Air transport'!AL$66="no"," ",ROUND(S5112,4))</f>
        <v>5.8999999999999997E-2</v>
      </c>
      <c r="U5112" s="110">
        <f>IF('3B-Air transport'!AL$67="no"," ",ROUND(S5112,4))</f>
        <v>5.8999999999999997E-2</v>
      </c>
      <c r="V5112" s="110">
        <f>IF('3B-Air transport'!AL$68="no"," ",ROUND(S5112,4))</f>
        <v>5.8999999999999997E-2</v>
      </c>
      <c r="W5112" s="110"/>
      <c r="AB5112" s="110">
        <f t="shared" si="299"/>
        <v>5.9000000000000045E-2</v>
      </c>
      <c r="AC5112" s="110">
        <f>IF('3C-Water transport'!AL$56="no"," ",ROUND(AB5112,4))</f>
        <v>5.8999999999999997E-2</v>
      </c>
      <c r="AD5112" s="110">
        <f>IF('3C-Water transport'!AL$57="no"," ",ROUND(AB5112,4))</f>
        <v>5.8999999999999997E-2</v>
      </c>
      <c r="AE5112" s="110">
        <f>IF('3C-Water transport'!AL$58="no"," ",ROUND(AB5112,4))</f>
        <v>5.8999999999999997E-2</v>
      </c>
    </row>
    <row r="5113" spans="5:31" x14ac:dyDescent="0.25">
      <c r="E5113" s="110">
        <f t="shared" si="297"/>
        <v>6.0000000000000046E-2</v>
      </c>
      <c r="F5113" s="110">
        <f>IF('3A-Rail transport'!$AL$56="no"," ",ROUND(E5113,4))</f>
        <v>0.06</v>
      </c>
      <c r="G5113" s="110">
        <f>IF('3A-Rail transport'!$AL$57="no"," ",ROUND(E5113,4))</f>
        <v>0.06</v>
      </c>
      <c r="H5113" s="110"/>
      <c r="S5113" s="110">
        <f t="shared" si="298"/>
        <v>6.0000000000000046E-2</v>
      </c>
      <c r="T5113" s="110">
        <f>IF('3B-Air transport'!AL$66="no"," ",ROUND(S5113,4))</f>
        <v>0.06</v>
      </c>
      <c r="U5113" s="110">
        <f>IF('3B-Air transport'!AL$67="no"," ",ROUND(S5113,4))</f>
        <v>0.06</v>
      </c>
      <c r="V5113" s="110">
        <f>IF('3B-Air transport'!AL$68="no"," ",ROUND(S5113,4))</f>
        <v>0.06</v>
      </c>
      <c r="W5113" s="110"/>
      <c r="AB5113" s="110">
        <f t="shared" si="299"/>
        <v>6.0000000000000046E-2</v>
      </c>
      <c r="AC5113" s="110">
        <f>IF('3C-Water transport'!AL$56="no"," ",ROUND(AB5113,4))</f>
        <v>0.06</v>
      </c>
      <c r="AD5113" s="110">
        <f>IF('3C-Water transport'!AL$57="no"," ",ROUND(AB5113,4))</f>
        <v>0.06</v>
      </c>
      <c r="AE5113" s="110">
        <f>IF('3C-Water transport'!AL$58="no"," ",ROUND(AB5113,4))</f>
        <v>0.06</v>
      </c>
    </row>
    <row r="5114" spans="5:31" x14ac:dyDescent="0.25">
      <c r="E5114" s="110">
        <f t="shared" si="297"/>
        <v>6.1000000000000047E-2</v>
      </c>
      <c r="F5114" s="110">
        <f>IF('3A-Rail transport'!$AL$56="no"," ",ROUND(E5114,4))</f>
        <v>6.0999999999999999E-2</v>
      </c>
      <c r="G5114" s="110">
        <f>IF('3A-Rail transport'!$AL$57="no"," ",ROUND(E5114,4))</f>
        <v>6.0999999999999999E-2</v>
      </c>
      <c r="H5114" s="110"/>
      <c r="S5114" s="110">
        <f t="shared" si="298"/>
        <v>6.1000000000000047E-2</v>
      </c>
      <c r="T5114" s="110">
        <f>IF('3B-Air transport'!AL$66="no"," ",ROUND(S5114,4))</f>
        <v>6.0999999999999999E-2</v>
      </c>
      <c r="U5114" s="110">
        <f>IF('3B-Air transport'!AL$67="no"," ",ROUND(S5114,4))</f>
        <v>6.0999999999999999E-2</v>
      </c>
      <c r="V5114" s="110">
        <f>IF('3B-Air transport'!AL$68="no"," ",ROUND(S5114,4))</f>
        <v>6.0999999999999999E-2</v>
      </c>
      <c r="W5114" s="110"/>
      <c r="AB5114" s="110">
        <f t="shared" si="299"/>
        <v>6.1000000000000047E-2</v>
      </c>
      <c r="AC5114" s="110">
        <f>IF('3C-Water transport'!AL$56="no"," ",ROUND(AB5114,4))</f>
        <v>6.0999999999999999E-2</v>
      </c>
      <c r="AD5114" s="110">
        <f>IF('3C-Water transport'!AL$57="no"," ",ROUND(AB5114,4))</f>
        <v>6.0999999999999999E-2</v>
      </c>
      <c r="AE5114" s="110">
        <f>IF('3C-Water transport'!AL$58="no"," ",ROUND(AB5114,4))</f>
        <v>6.0999999999999999E-2</v>
      </c>
    </row>
    <row r="5115" spans="5:31" x14ac:dyDescent="0.25">
      <c r="E5115" s="110">
        <f t="shared" si="297"/>
        <v>6.2000000000000048E-2</v>
      </c>
      <c r="F5115" s="110">
        <f>IF('3A-Rail transport'!$AL$56="no"," ",ROUND(E5115,4))</f>
        <v>6.2E-2</v>
      </c>
      <c r="G5115" s="110">
        <f>IF('3A-Rail transport'!$AL$57="no"," ",ROUND(E5115,4))</f>
        <v>6.2E-2</v>
      </c>
      <c r="H5115" s="110"/>
      <c r="S5115" s="110">
        <f t="shared" si="298"/>
        <v>6.2000000000000048E-2</v>
      </c>
      <c r="T5115" s="110">
        <f>IF('3B-Air transport'!AL$66="no"," ",ROUND(S5115,4))</f>
        <v>6.2E-2</v>
      </c>
      <c r="U5115" s="110">
        <f>IF('3B-Air transport'!AL$67="no"," ",ROUND(S5115,4))</f>
        <v>6.2E-2</v>
      </c>
      <c r="V5115" s="110">
        <f>IF('3B-Air transport'!AL$68="no"," ",ROUND(S5115,4))</f>
        <v>6.2E-2</v>
      </c>
      <c r="W5115" s="110"/>
      <c r="AB5115" s="110">
        <f t="shared" si="299"/>
        <v>6.2000000000000048E-2</v>
      </c>
      <c r="AC5115" s="110">
        <f>IF('3C-Water transport'!AL$56="no"," ",ROUND(AB5115,4))</f>
        <v>6.2E-2</v>
      </c>
      <c r="AD5115" s="110">
        <f>IF('3C-Water transport'!AL$57="no"," ",ROUND(AB5115,4))</f>
        <v>6.2E-2</v>
      </c>
      <c r="AE5115" s="110">
        <f>IF('3C-Water transport'!AL$58="no"," ",ROUND(AB5115,4))</f>
        <v>6.2E-2</v>
      </c>
    </row>
    <row r="5116" spans="5:31" x14ac:dyDescent="0.25">
      <c r="E5116" s="110">
        <f t="shared" si="297"/>
        <v>6.3000000000000042E-2</v>
      </c>
      <c r="F5116" s="110">
        <f>IF('3A-Rail transport'!$AL$56="no"," ",ROUND(E5116,4))</f>
        <v>6.3E-2</v>
      </c>
      <c r="G5116" s="110">
        <f>IF('3A-Rail transport'!$AL$57="no"," ",ROUND(E5116,4))</f>
        <v>6.3E-2</v>
      </c>
      <c r="H5116" s="110"/>
      <c r="S5116" s="110">
        <f t="shared" si="298"/>
        <v>6.3000000000000042E-2</v>
      </c>
      <c r="T5116" s="110">
        <f>IF('3B-Air transport'!AL$66="no"," ",ROUND(S5116,4))</f>
        <v>6.3E-2</v>
      </c>
      <c r="U5116" s="110">
        <f>IF('3B-Air transport'!AL$67="no"," ",ROUND(S5116,4))</f>
        <v>6.3E-2</v>
      </c>
      <c r="V5116" s="110">
        <f>IF('3B-Air transport'!AL$68="no"," ",ROUND(S5116,4))</f>
        <v>6.3E-2</v>
      </c>
      <c r="W5116" s="110"/>
      <c r="AB5116" s="110">
        <f t="shared" si="299"/>
        <v>6.3000000000000042E-2</v>
      </c>
      <c r="AC5116" s="110">
        <f>IF('3C-Water transport'!AL$56="no"," ",ROUND(AB5116,4))</f>
        <v>6.3E-2</v>
      </c>
      <c r="AD5116" s="110">
        <f>IF('3C-Water transport'!AL$57="no"," ",ROUND(AB5116,4))</f>
        <v>6.3E-2</v>
      </c>
      <c r="AE5116" s="110">
        <f>IF('3C-Water transport'!AL$58="no"," ",ROUND(AB5116,4))</f>
        <v>6.3E-2</v>
      </c>
    </row>
    <row r="5117" spans="5:31" x14ac:dyDescent="0.25">
      <c r="E5117" s="110">
        <f t="shared" si="297"/>
        <v>6.4000000000000043E-2</v>
      </c>
      <c r="F5117" s="110">
        <f>IF('3A-Rail transport'!$AL$56="no"," ",ROUND(E5117,4))</f>
        <v>6.4000000000000001E-2</v>
      </c>
      <c r="G5117" s="110">
        <f>IF('3A-Rail transport'!$AL$57="no"," ",ROUND(E5117,4))</f>
        <v>6.4000000000000001E-2</v>
      </c>
      <c r="H5117" s="110"/>
      <c r="S5117" s="110">
        <f t="shared" si="298"/>
        <v>6.4000000000000043E-2</v>
      </c>
      <c r="T5117" s="110">
        <f>IF('3B-Air transport'!AL$66="no"," ",ROUND(S5117,4))</f>
        <v>6.4000000000000001E-2</v>
      </c>
      <c r="U5117" s="110">
        <f>IF('3B-Air transport'!AL$67="no"," ",ROUND(S5117,4))</f>
        <v>6.4000000000000001E-2</v>
      </c>
      <c r="V5117" s="110">
        <f>IF('3B-Air transport'!AL$68="no"," ",ROUND(S5117,4))</f>
        <v>6.4000000000000001E-2</v>
      </c>
      <c r="W5117" s="110"/>
      <c r="AB5117" s="110">
        <f t="shared" si="299"/>
        <v>6.4000000000000043E-2</v>
      </c>
      <c r="AC5117" s="110">
        <f>IF('3C-Water transport'!AL$56="no"," ",ROUND(AB5117,4))</f>
        <v>6.4000000000000001E-2</v>
      </c>
      <c r="AD5117" s="110">
        <f>IF('3C-Water transport'!AL$57="no"," ",ROUND(AB5117,4))</f>
        <v>6.4000000000000001E-2</v>
      </c>
      <c r="AE5117" s="110">
        <f>IF('3C-Water transport'!AL$58="no"," ",ROUND(AB5117,4))</f>
        <v>6.4000000000000001E-2</v>
      </c>
    </row>
    <row r="5118" spans="5:31" x14ac:dyDescent="0.25">
      <c r="E5118" s="110">
        <f t="shared" ref="E5118:E5181" si="300">E5117+0.001</f>
        <v>6.5000000000000044E-2</v>
      </c>
      <c r="F5118" s="110">
        <f>IF('3A-Rail transport'!$AL$56="no"," ",ROUND(E5118,4))</f>
        <v>6.5000000000000002E-2</v>
      </c>
      <c r="G5118" s="110">
        <f>IF('3A-Rail transport'!$AL$57="no"," ",ROUND(E5118,4))</f>
        <v>6.5000000000000002E-2</v>
      </c>
      <c r="H5118" s="110"/>
      <c r="S5118" s="110">
        <f t="shared" ref="S5118:S5181" si="301">S5117+0.001</f>
        <v>6.5000000000000044E-2</v>
      </c>
      <c r="T5118" s="110">
        <f>IF('3B-Air transport'!AL$66="no"," ",ROUND(S5118,4))</f>
        <v>6.5000000000000002E-2</v>
      </c>
      <c r="U5118" s="110">
        <f>IF('3B-Air transport'!AL$67="no"," ",ROUND(S5118,4))</f>
        <v>6.5000000000000002E-2</v>
      </c>
      <c r="V5118" s="110">
        <f>IF('3B-Air transport'!AL$68="no"," ",ROUND(S5118,4))</f>
        <v>6.5000000000000002E-2</v>
      </c>
      <c r="W5118" s="110"/>
      <c r="AB5118" s="110">
        <f t="shared" ref="AB5118:AB5181" si="302">AB5117+0.001</f>
        <v>6.5000000000000044E-2</v>
      </c>
      <c r="AC5118" s="110">
        <f>IF('3C-Water transport'!AL$56="no"," ",ROUND(AB5118,4))</f>
        <v>6.5000000000000002E-2</v>
      </c>
      <c r="AD5118" s="110">
        <f>IF('3C-Water transport'!AL$57="no"," ",ROUND(AB5118,4))</f>
        <v>6.5000000000000002E-2</v>
      </c>
      <c r="AE5118" s="110">
        <f>IF('3C-Water transport'!AL$58="no"," ",ROUND(AB5118,4))</f>
        <v>6.5000000000000002E-2</v>
      </c>
    </row>
    <row r="5119" spans="5:31" x14ac:dyDescent="0.25">
      <c r="E5119" s="110">
        <f t="shared" si="300"/>
        <v>6.6000000000000045E-2</v>
      </c>
      <c r="F5119" s="110">
        <f>IF('3A-Rail transport'!$AL$56="no"," ",ROUND(E5119,4))</f>
        <v>6.6000000000000003E-2</v>
      </c>
      <c r="G5119" s="110">
        <f>IF('3A-Rail transport'!$AL$57="no"," ",ROUND(E5119,4))</f>
        <v>6.6000000000000003E-2</v>
      </c>
      <c r="H5119" s="110"/>
      <c r="S5119" s="110">
        <f t="shared" si="301"/>
        <v>6.6000000000000045E-2</v>
      </c>
      <c r="T5119" s="110">
        <f>IF('3B-Air transport'!AL$66="no"," ",ROUND(S5119,4))</f>
        <v>6.6000000000000003E-2</v>
      </c>
      <c r="U5119" s="110">
        <f>IF('3B-Air transport'!AL$67="no"," ",ROUND(S5119,4))</f>
        <v>6.6000000000000003E-2</v>
      </c>
      <c r="V5119" s="110">
        <f>IF('3B-Air transport'!AL$68="no"," ",ROUND(S5119,4))</f>
        <v>6.6000000000000003E-2</v>
      </c>
      <c r="W5119" s="110"/>
      <c r="AB5119" s="110">
        <f t="shared" si="302"/>
        <v>6.6000000000000045E-2</v>
      </c>
      <c r="AC5119" s="110">
        <f>IF('3C-Water transport'!AL$56="no"," ",ROUND(AB5119,4))</f>
        <v>6.6000000000000003E-2</v>
      </c>
      <c r="AD5119" s="110">
        <f>IF('3C-Water transport'!AL$57="no"," ",ROUND(AB5119,4))</f>
        <v>6.6000000000000003E-2</v>
      </c>
      <c r="AE5119" s="110">
        <f>IF('3C-Water transport'!AL$58="no"," ",ROUND(AB5119,4))</f>
        <v>6.6000000000000003E-2</v>
      </c>
    </row>
    <row r="5120" spans="5:31" x14ac:dyDescent="0.25">
      <c r="E5120" s="110">
        <f t="shared" si="300"/>
        <v>6.7000000000000046E-2</v>
      </c>
      <c r="F5120" s="110">
        <f>IF('3A-Rail transport'!$AL$56="no"," ",ROUND(E5120,4))</f>
        <v>6.7000000000000004E-2</v>
      </c>
      <c r="G5120" s="110">
        <f>IF('3A-Rail transport'!$AL$57="no"," ",ROUND(E5120,4))</f>
        <v>6.7000000000000004E-2</v>
      </c>
      <c r="H5120" s="110"/>
      <c r="S5120" s="110">
        <f t="shared" si="301"/>
        <v>6.7000000000000046E-2</v>
      </c>
      <c r="T5120" s="110">
        <f>IF('3B-Air transport'!AL$66="no"," ",ROUND(S5120,4))</f>
        <v>6.7000000000000004E-2</v>
      </c>
      <c r="U5120" s="110">
        <f>IF('3B-Air transport'!AL$67="no"," ",ROUND(S5120,4))</f>
        <v>6.7000000000000004E-2</v>
      </c>
      <c r="V5120" s="110">
        <f>IF('3B-Air transport'!AL$68="no"," ",ROUND(S5120,4))</f>
        <v>6.7000000000000004E-2</v>
      </c>
      <c r="W5120" s="110"/>
      <c r="AB5120" s="110">
        <f t="shared" si="302"/>
        <v>6.7000000000000046E-2</v>
      </c>
      <c r="AC5120" s="110">
        <f>IF('3C-Water transport'!AL$56="no"," ",ROUND(AB5120,4))</f>
        <v>6.7000000000000004E-2</v>
      </c>
      <c r="AD5120" s="110">
        <f>IF('3C-Water transport'!AL$57="no"," ",ROUND(AB5120,4))</f>
        <v>6.7000000000000004E-2</v>
      </c>
      <c r="AE5120" s="110">
        <f>IF('3C-Water transport'!AL$58="no"," ",ROUND(AB5120,4))</f>
        <v>6.7000000000000004E-2</v>
      </c>
    </row>
    <row r="5121" spans="5:31" x14ac:dyDescent="0.25">
      <c r="E5121" s="110">
        <f t="shared" si="300"/>
        <v>6.8000000000000047E-2</v>
      </c>
      <c r="F5121" s="110">
        <f>IF('3A-Rail transport'!$AL$56="no"," ",ROUND(E5121,4))</f>
        <v>6.8000000000000005E-2</v>
      </c>
      <c r="G5121" s="110">
        <f>IF('3A-Rail transport'!$AL$57="no"," ",ROUND(E5121,4))</f>
        <v>6.8000000000000005E-2</v>
      </c>
      <c r="H5121" s="110"/>
      <c r="S5121" s="110">
        <f t="shared" si="301"/>
        <v>6.8000000000000047E-2</v>
      </c>
      <c r="T5121" s="110">
        <f>IF('3B-Air transport'!AL$66="no"," ",ROUND(S5121,4))</f>
        <v>6.8000000000000005E-2</v>
      </c>
      <c r="U5121" s="110">
        <f>IF('3B-Air transport'!AL$67="no"," ",ROUND(S5121,4))</f>
        <v>6.8000000000000005E-2</v>
      </c>
      <c r="V5121" s="110">
        <f>IF('3B-Air transport'!AL$68="no"," ",ROUND(S5121,4))</f>
        <v>6.8000000000000005E-2</v>
      </c>
      <c r="W5121" s="110"/>
      <c r="AB5121" s="110">
        <f t="shared" si="302"/>
        <v>6.8000000000000047E-2</v>
      </c>
      <c r="AC5121" s="110">
        <f>IF('3C-Water transport'!AL$56="no"," ",ROUND(AB5121,4))</f>
        <v>6.8000000000000005E-2</v>
      </c>
      <c r="AD5121" s="110">
        <f>IF('3C-Water transport'!AL$57="no"," ",ROUND(AB5121,4))</f>
        <v>6.8000000000000005E-2</v>
      </c>
      <c r="AE5121" s="110">
        <f>IF('3C-Water transport'!AL$58="no"," ",ROUND(AB5121,4))</f>
        <v>6.8000000000000005E-2</v>
      </c>
    </row>
    <row r="5122" spans="5:31" x14ac:dyDescent="0.25">
      <c r="E5122" s="110">
        <f t="shared" si="300"/>
        <v>6.9000000000000047E-2</v>
      </c>
      <c r="F5122" s="110">
        <f>IF('3A-Rail transport'!$AL$56="no"," ",ROUND(E5122,4))</f>
        <v>6.9000000000000006E-2</v>
      </c>
      <c r="G5122" s="110">
        <f>IF('3A-Rail transport'!$AL$57="no"," ",ROUND(E5122,4))</f>
        <v>6.9000000000000006E-2</v>
      </c>
      <c r="H5122" s="110"/>
      <c r="S5122" s="110">
        <f t="shared" si="301"/>
        <v>6.9000000000000047E-2</v>
      </c>
      <c r="T5122" s="110">
        <f>IF('3B-Air transport'!AL$66="no"," ",ROUND(S5122,4))</f>
        <v>6.9000000000000006E-2</v>
      </c>
      <c r="U5122" s="110">
        <f>IF('3B-Air transport'!AL$67="no"," ",ROUND(S5122,4))</f>
        <v>6.9000000000000006E-2</v>
      </c>
      <c r="V5122" s="110">
        <f>IF('3B-Air transport'!AL$68="no"," ",ROUND(S5122,4))</f>
        <v>6.9000000000000006E-2</v>
      </c>
      <c r="W5122" s="110"/>
      <c r="AB5122" s="110">
        <f t="shared" si="302"/>
        <v>6.9000000000000047E-2</v>
      </c>
      <c r="AC5122" s="110">
        <f>IF('3C-Water transport'!AL$56="no"," ",ROUND(AB5122,4))</f>
        <v>6.9000000000000006E-2</v>
      </c>
      <c r="AD5122" s="110">
        <f>IF('3C-Water transport'!AL$57="no"," ",ROUND(AB5122,4))</f>
        <v>6.9000000000000006E-2</v>
      </c>
      <c r="AE5122" s="110">
        <f>IF('3C-Water transport'!AL$58="no"," ",ROUND(AB5122,4))</f>
        <v>6.9000000000000006E-2</v>
      </c>
    </row>
    <row r="5123" spans="5:31" x14ac:dyDescent="0.25">
      <c r="E5123" s="110">
        <f t="shared" si="300"/>
        <v>7.0000000000000048E-2</v>
      </c>
      <c r="F5123" s="110">
        <f>IF('3A-Rail transport'!$AL$56="no"," ",ROUND(E5123,4))</f>
        <v>7.0000000000000007E-2</v>
      </c>
      <c r="G5123" s="110">
        <f>IF('3A-Rail transport'!$AL$57="no"," ",ROUND(E5123,4))</f>
        <v>7.0000000000000007E-2</v>
      </c>
      <c r="H5123" s="110"/>
      <c r="S5123" s="110">
        <f t="shared" si="301"/>
        <v>7.0000000000000048E-2</v>
      </c>
      <c r="T5123" s="110">
        <f>IF('3B-Air transport'!AL$66="no"," ",ROUND(S5123,4))</f>
        <v>7.0000000000000007E-2</v>
      </c>
      <c r="U5123" s="110">
        <f>IF('3B-Air transport'!AL$67="no"," ",ROUND(S5123,4))</f>
        <v>7.0000000000000007E-2</v>
      </c>
      <c r="V5123" s="110">
        <f>IF('3B-Air transport'!AL$68="no"," ",ROUND(S5123,4))</f>
        <v>7.0000000000000007E-2</v>
      </c>
      <c r="W5123" s="110"/>
      <c r="AB5123" s="110">
        <f t="shared" si="302"/>
        <v>7.0000000000000048E-2</v>
      </c>
      <c r="AC5123" s="110">
        <f>IF('3C-Water transport'!AL$56="no"," ",ROUND(AB5123,4))</f>
        <v>7.0000000000000007E-2</v>
      </c>
      <c r="AD5123" s="110">
        <f>IF('3C-Water transport'!AL$57="no"," ",ROUND(AB5123,4))</f>
        <v>7.0000000000000007E-2</v>
      </c>
      <c r="AE5123" s="110">
        <f>IF('3C-Water transport'!AL$58="no"," ",ROUND(AB5123,4))</f>
        <v>7.0000000000000007E-2</v>
      </c>
    </row>
    <row r="5124" spans="5:31" x14ac:dyDescent="0.25">
      <c r="E5124" s="110">
        <f t="shared" si="300"/>
        <v>7.1000000000000049E-2</v>
      </c>
      <c r="F5124" s="110">
        <f>IF('3A-Rail transport'!$AL$56="no"," ",ROUND(E5124,4))</f>
        <v>7.0999999999999994E-2</v>
      </c>
      <c r="G5124" s="110">
        <f>IF('3A-Rail transport'!$AL$57="no"," ",ROUND(E5124,4))</f>
        <v>7.0999999999999994E-2</v>
      </c>
      <c r="H5124" s="110"/>
      <c r="S5124" s="110">
        <f t="shared" si="301"/>
        <v>7.1000000000000049E-2</v>
      </c>
      <c r="T5124" s="110">
        <f>IF('3B-Air transport'!AL$66="no"," ",ROUND(S5124,4))</f>
        <v>7.0999999999999994E-2</v>
      </c>
      <c r="U5124" s="110">
        <f>IF('3B-Air transport'!AL$67="no"," ",ROUND(S5124,4))</f>
        <v>7.0999999999999994E-2</v>
      </c>
      <c r="V5124" s="110">
        <f>IF('3B-Air transport'!AL$68="no"," ",ROUND(S5124,4))</f>
        <v>7.0999999999999994E-2</v>
      </c>
      <c r="W5124" s="110"/>
      <c r="AB5124" s="110">
        <f t="shared" si="302"/>
        <v>7.1000000000000049E-2</v>
      </c>
      <c r="AC5124" s="110">
        <f>IF('3C-Water transport'!AL$56="no"," ",ROUND(AB5124,4))</f>
        <v>7.0999999999999994E-2</v>
      </c>
      <c r="AD5124" s="110">
        <f>IF('3C-Water transport'!AL$57="no"," ",ROUND(AB5124,4))</f>
        <v>7.0999999999999994E-2</v>
      </c>
      <c r="AE5124" s="110">
        <f>IF('3C-Water transport'!AL$58="no"," ",ROUND(AB5124,4))</f>
        <v>7.0999999999999994E-2</v>
      </c>
    </row>
    <row r="5125" spans="5:31" x14ac:dyDescent="0.25">
      <c r="E5125" s="110">
        <f t="shared" si="300"/>
        <v>7.200000000000005E-2</v>
      </c>
      <c r="F5125" s="110">
        <f>IF('3A-Rail transport'!$AL$56="no"," ",ROUND(E5125,4))</f>
        <v>7.1999999999999995E-2</v>
      </c>
      <c r="G5125" s="110">
        <f>IF('3A-Rail transport'!$AL$57="no"," ",ROUND(E5125,4))</f>
        <v>7.1999999999999995E-2</v>
      </c>
      <c r="H5125" s="110"/>
      <c r="S5125" s="110">
        <f t="shared" si="301"/>
        <v>7.200000000000005E-2</v>
      </c>
      <c r="T5125" s="110">
        <f>IF('3B-Air transport'!AL$66="no"," ",ROUND(S5125,4))</f>
        <v>7.1999999999999995E-2</v>
      </c>
      <c r="U5125" s="110">
        <f>IF('3B-Air transport'!AL$67="no"," ",ROUND(S5125,4))</f>
        <v>7.1999999999999995E-2</v>
      </c>
      <c r="V5125" s="110">
        <f>IF('3B-Air transport'!AL$68="no"," ",ROUND(S5125,4))</f>
        <v>7.1999999999999995E-2</v>
      </c>
      <c r="W5125" s="110"/>
      <c r="AB5125" s="110">
        <f t="shared" si="302"/>
        <v>7.200000000000005E-2</v>
      </c>
      <c r="AC5125" s="110">
        <f>IF('3C-Water transport'!AL$56="no"," ",ROUND(AB5125,4))</f>
        <v>7.1999999999999995E-2</v>
      </c>
      <c r="AD5125" s="110">
        <f>IF('3C-Water transport'!AL$57="no"," ",ROUND(AB5125,4))</f>
        <v>7.1999999999999995E-2</v>
      </c>
      <c r="AE5125" s="110">
        <f>IF('3C-Water transport'!AL$58="no"," ",ROUND(AB5125,4))</f>
        <v>7.1999999999999995E-2</v>
      </c>
    </row>
    <row r="5126" spans="5:31" x14ac:dyDescent="0.25">
      <c r="E5126" s="110">
        <f t="shared" si="300"/>
        <v>7.3000000000000051E-2</v>
      </c>
      <c r="F5126" s="110">
        <f>IF('3A-Rail transport'!$AL$56="no"," ",ROUND(E5126,4))</f>
        <v>7.2999999999999995E-2</v>
      </c>
      <c r="G5126" s="110">
        <f>IF('3A-Rail transport'!$AL$57="no"," ",ROUND(E5126,4))</f>
        <v>7.2999999999999995E-2</v>
      </c>
      <c r="H5126" s="110"/>
      <c r="S5126" s="110">
        <f t="shared" si="301"/>
        <v>7.3000000000000051E-2</v>
      </c>
      <c r="T5126" s="110">
        <f>IF('3B-Air transport'!AL$66="no"," ",ROUND(S5126,4))</f>
        <v>7.2999999999999995E-2</v>
      </c>
      <c r="U5126" s="110">
        <f>IF('3B-Air transport'!AL$67="no"," ",ROUND(S5126,4))</f>
        <v>7.2999999999999995E-2</v>
      </c>
      <c r="V5126" s="110">
        <f>IF('3B-Air transport'!AL$68="no"," ",ROUND(S5126,4))</f>
        <v>7.2999999999999995E-2</v>
      </c>
      <c r="W5126" s="110"/>
      <c r="AB5126" s="110">
        <f t="shared" si="302"/>
        <v>7.3000000000000051E-2</v>
      </c>
      <c r="AC5126" s="110">
        <f>IF('3C-Water transport'!AL$56="no"," ",ROUND(AB5126,4))</f>
        <v>7.2999999999999995E-2</v>
      </c>
      <c r="AD5126" s="110">
        <f>IF('3C-Water transport'!AL$57="no"," ",ROUND(AB5126,4))</f>
        <v>7.2999999999999995E-2</v>
      </c>
      <c r="AE5126" s="110">
        <f>IF('3C-Water transport'!AL$58="no"," ",ROUND(AB5126,4))</f>
        <v>7.2999999999999995E-2</v>
      </c>
    </row>
    <row r="5127" spans="5:31" x14ac:dyDescent="0.25">
      <c r="E5127" s="110">
        <f t="shared" si="300"/>
        <v>7.4000000000000052E-2</v>
      </c>
      <c r="F5127" s="110">
        <f>IF('3A-Rail transport'!$AL$56="no"," ",ROUND(E5127,4))</f>
        <v>7.3999999999999996E-2</v>
      </c>
      <c r="G5127" s="110">
        <f>IF('3A-Rail transport'!$AL$57="no"," ",ROUND(E5127,4))</f>
        <v>7.3999999999999996E-2</v>
      </c>
      <c r="H5127" s="110"/>
      <c r="S5127" s="110">
        <f t="shared" si="301"/>
        <v>7.4000000000000052E-2</v>
      </c>
      <c r="T5127" s="110">
        <f>IF('3B-Air transport'!AL$66="no"," ",ROUND(S5127,4))</f>
        <v>7.3999999999999996E-2</v>
      </c>
      <c r="U5127" s="110">
        <f>IF('3B-Air transport'!AL$67="no"," ",ROUND(S5127,4))</f>
        <v>7.3999999999999996E-2</v>
      </c>
      <c r="V5127" s="110">
        <f>IF('3B-Air transport'!AL$68="no"," ",ROUND(S5127,4))</f>
        <v>7.3999999999999996E-2</v>
      </c>
      <c r="W5127" s="110"/>
      <c r="AB5127" s="110">
        <f t="shared" si="302"/>
        <v>7.4000000000000052E-2</v>
      </c>
      <c r="AC5127" s="110">
        <f>IF('3C-Water transport'!AL$56="no"," ",ROUND(AB5127,4))</f>
        <v>7.3999999999999996E-2</v>
      </c>
      <c r="AD5127" s="110">
        <f>IF('3C-Water transport'!AL$57="no"," ",ROUND(AB5127,4))</f>
        <v>7.3999999999999996E-2</v>
      </c>
      <c r="AE5127" s="110">
        <f>IF('3C-Water transport'!AL$58="no"," ",ROUND(AB5127,4))</f>
        <v>7.3999999999999996E-2</v>
      </c>
    </row>
    <row r="5128" spans="5:31" x14ac:dyDescent="0.25">
      <c r="E5128" s="110">
        <f t="shared" si="300"/>
        <v>7.5000000000000053E-2</v>
      </c>
      <c r="F5128" s="110">
        <f>IF('3A-Rail transport'!$AL$56="no"," ",ROUND(E5128,4))</f>
        <v>7.4999999999999997E-2</v>
      </c>
      <c r="G5128" s="110">
        <f>IF('3A-Rail transport'!$AL$57="no"," ",ROUND(E5128,4))</f>
        <v>7.4999999999999997E-2</v>
      </c>
      <c r="H5128" s="110"/>
      <c r="S5128" s="110">
        <f t="shared" si="301"/>
        <v>7.5000000000000053E-2</v>
      </c>
      <c r="T5128" s="110">
        <f>IF('3B-Air transport'!AL$66="no"," ",ROUND(S5128,4))</f>
        <v>7.4999999999999997E-2</v>
      </c>
      <c r="U5128" s="110">
        <f>IF('3B-Air transport'!AL$67="no"," ",ROUND(S5128,4))</f>
        <v>7.4999999999999997E-2</v>
      </c>
      <c r="V5128" s="110">
        <f>IF('3B-Air transport'!AL$68="no"," ",ROUND(S5128,4))</f>
        <v>7.4999999999999997E-2</v>
      </c>
      <c r="W5128" s="110"/>
      <c r="AB5128" s="110">
        <f t="shared" si="302"/>
        <v>7.5000000000000053E-2</v>
      </c>
      <c r="AC5128" s="110">
        <f>IF('3C-Water transport'!AL$56="no"," ",ROUND(AB5128,4))</f>
        <v>7.4999999999999997E-2</v>
      </c>
      <c r="AD5128" s="110">
        <f>IF('3C-Water transport'!AL$57="no"," ",ROUND(AB5128,4))</f>
        <v>7.4999999999999997E-2</v>
      </c>
      <c r="AE5128" s="110">
        <f>IF('3C-Water transport'!AL$58="no"," ",ROUND(AB5128,4))</f>
        <v>7.4999999999999997E-2</v>
      </c>
    </row>
    <row r="5129" spans="5:31" x14ac:dyDescent="0.25">
      <c r="E5129" s="110">
        <f t="shared" si="300"/>
        <v>7.6000000000000054E-2</v>
      </c>
      <c r="F5129" s="110">
        <f>IF('3A-Rail transport'!$AL$56="no"," ",ROUND(E5129,4))</f>
        <v>7.5999999999999998E-2</v>
      </c>
      <c r="G5129" s="110">
        <f>IF('3A-Rail transport'!$AL$57="no"," ",ROUND(E5129,4))</f>
        <v>7.5999999999999998E-2</v>
      </c>
      <c r="H5129" s="110"/>
      <c r="S5129" s="110">
        <f t="shared" si="301"/>
        <v>7.6000000000000054E-2</v>
      </c>
      <c r="T5129" s="110">
        <f>IF('3B-Air transport'!AL$66="no"," ",ROUND(S5129,4))</f>
        <v>7.5999999999999998E-2</v>
      </c>
      <c r="U5129" s="110">
        <f>IF('3B-Air transport'!AL$67="no"," ",ROUND(S5129,4))</f>
        <v>7.5999999999999998E-2</v>
      </c>
      <c r="V5129" s="110">
        <f>IF('3B-Air transport'!AL$68="no"," ",ROUND(S5129,4))</f>
        <v>7.5999999999999998E-2</v>
      </c>
      <c r="W5129" s="110"/>
      <c r="AB5129" s="110">
        <f t="shared" si="302"/>
        <v>7.6000000000000054E-2</v>
      </c>
      <c r="AC5129" s="110">
        <f>IF('3C-Water transport'!AL$56="no"," ",ROUND(AB5129,4))</f>
        <v>7.5999999999999998E-2</v>
      </c>
      <c r="AD5129" s="110">
        <f>IF('3C-Water transport'!AL$57="no"," ",ROUND(AB5129,4))</f>
        <v>7.5999999999999998E-2</v>
      </c>
      <c r="AE5129" s="110">
        <f>IF('3C-Water transport'!AL$58="no"," ",ROUND(AB5129,4))</f>
        <v>7.5999999999999998E-2</v>
      </c>
    </row>
    <row r="5130" spans="5:31" x14ac:dyDescent="0.25">
      <c r="E5130" s="110">
        <f t="shared" si="300"/>
        <v>7.7000000000000055E-2</v>
      </c>
      <c r="F5130" s="110">
        <f>IF('3A-Rail transport'!$AL$56="no"," ",ROUND(E5130,4))</f>
        <v>7.6999999999999999E-2</v>
      </c>
      <c r="G5130" s="110">
        <f>IF('3A-Rail transport'!$AL$57="no"," ",ROUND(E5130,4))</f>
        <v>7.6999999999999999E-2</v>
      </c>
      <c r="H5130" s="110"/>
      <c r="S5130" s="110">
        <f t="shared" si="301"/>
        <v>7.7000000000000055E-2</v>
      </c>
      <c r="T5130" s="110">
        <f>IF('3B-Air transport'!AL$66="no"," ",ROUND(S5130,4))</f>
        <v>7.6999999999999999E-2</v>
      </c>
      <c r="U5130" s="110">
        <f>IF('3B-Air transport'!AL$67="no"," ",ROUND(S5130,4))</f>
        <v>7.6999999999999999E-2</v>
      </c>
      <c r="V5130" s="110">
        <f>IF('3B-Air transport'!AL$68="no"," ",ROUND(S5130,4))</f>
        <v>7.6999999999999999E-2</v>
      </c>
      <c r="W5130" s="110"/>
      <c r="AB5130" s="110">
        <f t="shared" si="302"/>
        <v>7.7000000000000055E-2</v>
      </c>
      <c r="AC5130" s="110">
        <f>IF('3C-Water transport'!AL$56="no"," ",ROUND(AB5130,4))</f>
        <v>7.6999999999999999E-2</v>
      </c>
      <c r="AD5130" s="110">
        <f>IF('3C-Water transport'!AL$57="no"," ",ROUND(AB5130,4))</f>
        <v>7.6999999999999999E-2</v>
      </c>
      <c r="AE5130" s="110">
        <f>IF('3C-Water transport'!AL$58="no"," ",ROUND(AB5130,4))</f>
        <v>7.6999999999999999E-2</v>
      </c>
    </row>
    <row r="5131" spans="5:31" x14ac:dyDescent="0.25">
      <c r="E5131" s="110">
        <f t="shared" si="300"/>
        <v>7.8000000000000055E-2</v>
      </c>
      <c r="F5131" s="110">
        <f>IF('3A-Rail transport'!$AL$56="no"," ",ROUND(E5131,4))</f>
        <v>7.8E-2</v>
      </c>
      <c r="G5131" s="110">
        <f>IF('3A-Rail transport'!$AL$57="no"," ",ROUND(E5131,4))</f>
        <v>7.8E-2</v>
      </c>
      <c r="H5131" s="110"/>
      <c r="S5131" s="110">
        <f t="shared" si="301"/>
        <v>7.8000000000000055E-2</v>
      </c>
      <c r="T5131" s="110">
        <f>IF('3B-Air transport'!AL$66="no"," ",ROUND(S5131,4))</f>
        <v>7.8E-2</v>
      </c>
      <c r="U5131" s="110">
        <f>IF('3B-Air transport'!AL$67="no"," ",ROUND(S5131,4))</f>
        <v>7.8E-2</v>
      </c>
      <c r="V5131" s="110">
        <f>IF('3B-Air transport'!AL$68="no"," ",ROUND(S5131,4))</f>
        <v>7.8E-2</v>
      </c>
      <c r="W5131" s="110"/>
      <c r="AB5131" s="110">
        <f t="shared" si="302"/>
        <v>7.8000000000000055E-2</v>
      </c>
      <c r="AC5131" s="110">
        <f>IF('3C-Water transport'!AL$56="no"," ",ROUND(AB5131,4))</f>
        <v>7.8E-2</v>
      </c>
      <c r="AD5131" s="110">
        <f>IF('3C-Water transport'!AL$57="no"," ",ROUND(AB5131,4))</f>
        <v>7.8E-2</v>
      </c>
      <c r="AE5131" s="110">
        <f>IF('3C-Water transport'!AL$58="no"," ",ROUND(AB5131,4))</f>
        <v>7.8E-2</v>
      </c>
    </row>
    <row r="5132" spans="5:31" x14ac:dyDescent="0.25">
      <c r="E5132" s="110">
        <f t="shared" si="300"/>
        <v>7.9000000000000056E-2</v>
      </c>
      <c r="F5132" s="110">
        <f>IF('3A-Rail transport'!$AL$56="no"," ",ROUND(E5132,4))</f>
        <v>7.9000000000000001E-2</v>
      </c>
      <c r="G5132" s="110">
        <f>IF('3A-Rail transport'!$AL$57="no"," ",ROUND(E5132,4))</f>
        <v>7.9000000000000001E-2</v>
      </c>
      <c r="H5132" s="110"/>
      <c r="S5132" s="110">
        <f t="shared" si="301"/>
        <v>7.9000000000000056E-2</v>
      </c>
      <c r="T5132" s="110">
        <f>IF('3B-Air transport'!AL$66="no"," ",ROUND(S5132,4))</f>
        <v>7.9000000000000001E-2</v>
      </c>
      <c r="U5132" s="110">
        <f>IF('3B-Air transport'!AL$67="no"," ",ROUND(S5132,4))</f>
        <v>7.9000000000000001E-2</v>
      </c>
      <c r="V5132" s="110">
        <f>IF('3B-Air transport'!AL$68="no"," ",ROUND(S5132,4))</f>
        <v>7.9000000000000001E-2</v>
      </c>
      <c r="W5132" s="110"/>
      <c r="AB5132" s="110">
        <f t="shared" si="302"/>
        <v>7.9000000000000056E-2</v>
      </c>
      <c r="AC5132" s="110">
        <f>IF('3C-Water transport'!AL$56="no"," ",ROUND(AB5132,4))</f>
        <v>7.9000000000000001E-2</v>
      </c>
      <c r="AD5132" s="110">
        <f>IF('3C-Water transport'!AL$57="no"," ",ROUND(AB5132,4))</f>
        <v>7.9000000000000001E-2</v>
      </c>
      <c r="AE5132" s="110">
        <f>IF('3C-Water transport'!AL$58="no"," ",ROUND(AB5132,4))</f>
        <v>7.9000000000000001E-2</v>
      </c>
    </row>
    <row r="5133" spans="5:31" x14ac:dyDescent="0.25">
      <c r="E5133" s="110">
        <f t="shared" si="300"/>
        <v>8.0000000000000057E-2</v>
      </c>
      <c r="F5133" s="110">
        <f>IF('3A-Rail transport'!$AL$56="no"," ",ROUND(E5133,4))</f>
        <v>0.08</v>
      </c>
      <c r="G5133" s="110">
        <f>IF('3A-Rail transport'!$AL$57="no"," ",ROUND(E5133,4))</f>
        <v>0.08</v>
      </c>
      <c r="H5133" s="110"/>
      <c r="S5133" s="110">
        <f t="shared" si="301"/>
        <v>8.0000000000000057E-2</v>
      </c>
      <c r="T5133" s="110">
        <f>IF('3B-Air transport'!AL$66="no"," ",ROUND(S5133,4))</f>
        <v>0.08</v>
      </c>
      <c r="U5133" s="110">
        <f>IF('3B-Air transport'!AL$67="no"," ",ROUND(S5133,4))</f>
        <v>0.08</v>
      </c>
      <c r="V5133" s="110">
        <f>IF('3B-Air transport'!AL$68="no"," ",ROUND(S5133,4))</f>
        <v>0.08</v>
      </c>
      <c r="W5133" s="110"/>
      <c r="AB5133" s="110">
        <f t="shared" si="302"/>
        <v>8.0000000000000057E-2</v>
      </c>
      <c r="AC5133" s="110">
        <f>IF('3C-Water transport'!AL$56="no"," ",ROUND(AB5133,4))</f>
        <v>0.08</v>
      </c>
      <c r="AD5133" s="110">
        <f>IF('3C-Water transport'!AL$57="no"," ",ROUND(AB5133,4))</f>
        <v>0.08</v>
      </c>
      <c r="AE5133" s="110">
        <f>IF('3C-Water transport'!AL$58="no"," ",ROUND(AB5133,4))</f>
        <v>0.08</v>
      </c>
    </row>
    <row r="5134" spans="5:31" x14ac:dyDescent="0.25">
      <c r="E5134" s="110">
        <f t="shared" si="300"/>
        <v>8.1000000000000058E-2</v>
      </c>
      <c r="F5134" s="110">
        <f>IF('3A-Rail transport'!$AL$56="no"," ",ROUND(E5134,4))</f>
        <v>8.1000000000000003E-2</v>
      </c>
      <c r="G5134" s="110">
        <f>IF('3A-Rail transport'!$AL$57="no"," ",ROUND(E5134,4))</f>
        <v>8.1000000000000003E-2</v>
      </c>
      <c r="H5134" s="110"/>
      <c r="S5134" s="110">
        <f t="shared" si="301"/>
        <v>8.1000000000000058E-2</v>
      </c>
      <c r="T5134" s="110">
        <f>IF('3B-Air transport'!AL$66="no"," ",ROUND(S5134,4))</f>
        <v>8.1000000000000003E-2</v>
      </c>
      <c r="U5134" s="110">
        <f>IF('3B-Air transport'!AL$67="no"," ",ROUND(S5134,4))</f>
        <v>8.1000000000000003E-2</v>
      </c>
      <c r="V5134" s="110">
        <f>IF('3B-Air transport'!AL$68="no"," ",ROUND(S5134,4))</f>
        <v>8.1000000000000003E-2</v>
      </c>
      <c r="W5134" s="110"/>
      <c r="AB5134" s="110">
        <f t="shared" si="302"/>
        <v>8.1000000000000058E-2</v>
      </c>
      <c r="AC5134" s="110">
        <f>IF('3C-Water transport'!AL$56="no"," ",ROUND(AB5134,4))</f>
        <v>8.1000000000000003E-2</v>
      </c>
      <c r="AD5134" s="110">
        <f>IF('3C-Water transport'!AL$57="no"," ",ROUND(AB5134,4))</f>
        <v>8.1000000000000003E-2</v>
      </c>
      <c r="AE5134" s="110">
        <f>IF('3C-Water transport'!AL$58="no"," ",ROUND(AB5134,4))</f>
        <v>8.1000000000000003E-2</v>
      </c>
    </row>
    <row r="5135" spans="5:31" x14ac:dyDescent="0.25">
      <c r="E5135" s="110">
        <f t="shared" si="300"/>
        <v>8.2000000000000059E-2</v>
      </c>
      <c r="F5135" s="110">
        <f>IF('3A-Rail transport'!$AL$56="no"," ",ROUND(E5135,4))</f>
        <v>8.2000000000000003E-2</v>
      </c>
      <c r="G5135" s="110">
        <f>IF('3A-Rail transport'!$AL$57="no"," ",ROUND(E5135,4))</f>
        <v>8.2000000000000003E-2</v>
      </c>
      <c r="H5135" s="110"/>
      <c r="S5135" s="110">
        <f t="shared" si="301"/>
        <v>8.2000000000000059E-2</v>
      </c>
      <c r="T5135" s="110">
        <f>IF('3B-Air transport'!AL$66="no"," ",ROUND(S5135,4))</f>
        <v>8.2000000000000003E-2</v>
      </c>
      <c r="U5135" s="110">
        <f>IF('3B-Air transport'!AL$67="no"," ",ROUND(S5135,4))</f>
        <v>8.2000000000000003E-2</v>
      </c>
      <c r="V5135" s="110">
        <f>IF('3B-Air transport'!AL$68="no"," ",ROUND(S5135,4))</f>
        <v>8.2000000000000003E-2</v>
      </c>
      <c r="W5135" s="110"/>
      <c r="AB5135" s="110">
        <f t="shared" si="302"/>
        <v>8.2000000000000059E-2</v>
      </c>
      <c r="AC5135" s="110">
        <f>IF('3C-Water transport'!AL$56="no"," ",ROUND(AB5135,4))</f>
        <v>8.2000000000000003E-2</v>
      </c>
      <c r="AD5135" s="110">
        <f>IF('3C-Water transport'!AL$57="no"," ",ROUND(AB5135,4))</f>
        <v>8.2000000000000003E-2</v>
      </c>
      <c r="AE5135" s="110">
        <f>IF('3C-Water transport'!AL$58="no"," ",ROUND(AB5135,4))</f>
        <v>8.2000000000000003E-2</v>
      </c>
    </row>
    <row r="5136" spans="5:31" x14ac:dyDescent="0.25">
      <c r="E5136" s="110">
        <f t="shared" si="300"/>
        <v>8.300000000000006E-2</v>
      </c>
      <c r="F5136" s="110">
        <f>IF('3A-Rail transport'!$AL$56="no"," ",ROUND(E5136,4))</f>
        <v>8.3000000000000004E-2</v>
      </c>
      <c r="G5136" s="110">
        <f>IF('3A-Rail transport'!$AL$57="no"," ",ROUND(E5136,4))</f>
        <v>8.3000000000000004E-2</v>
      </c>
      <c r="H5136" s="110"/>
      <c r="S5136" s="110">
        <f t="shared" si="301"/>
        <v>8.300000000000006E-2</v>
      </c>
      <c r="T5136" s="110">
        <f>IF('3B-Air transport'!AL$66="no"," ",ROUND(S5136,4))</f>
        <v>8.3000000000000004E-2</v>
      </c>
      <c r="U5136" s="110">
        <f>IF('3B-Air transport'!AL$67="no"," ",ROUND(S5136,4))</f>
        <v>8.3000000000000004E-2</v>
      </c>
      <c r="V5136" s="110">
        <f>IF('3B-Air transport'!AL$68="no"," ",ROUND(S5136,4))</f>
        <v>8.3000000000000004E-2</v>
      </c>
      <c r="W5136" s="110"/>
      <c r="AB5136" s="110">
        <f t="shared" si="302"/>
        <v>8.300000000000006E-2</v>
      </c>
      <c r="AC5136" s="110">
        <f>IF('3C-Water transport'!AL$56="no"," ",ROUND(AB5136,4))</f>
        <v>8.3000000000000004E-2</v>
      </c>
      <c r="AD5136" s="110">
        <f>IF('3C-Water transport'!AL$57="no"," ",ROUND(AB5136,4))</f>
        <v>8.3000000000000004E-2</v>
      </c>
      <c r="AE5136" s="110">
        <f>IF('3C-Water transport'!AL$58="no"," ",ROUND(AB5136,4))</f>
        <v>8.3000000000000004E-2</v>
      </c>
    </row>
    <row r="5137" spans="5:31" x14ac:dyDescent="0.25">
      <c r="E5137" s="110">
        <f t="shared" si="300"/>
        <v>8.4000000000000061E-2</v>
      </c>
      <c r="F5137" s="110">
        <f>IF('3A-Rail transport'!$AL$56="no"," ",ROUND(E5137,4))</f>
        <v>8.4000000000000005E-2</v>
      </c>
      <c r="G5137" s="110">
        <f>IF('3A-Rail transport'!$AL$57="no"," ",ROUND(E5137,4))</f>
        <v>8.4000000000000005E-2</v>
      </c>
      <c r="H5137" s="110"/>
      <c r="S5137" s="110">
        <f t="shared" si="301"/>
        <v>8.4000000000000061E-2</v>
      </c>
      <c r="T5137" s="110">
        <f>IF('3B-Air transport'!AL$66="no"," ",ROUND(S5137,4))</f>
        <v>8.4000000000000005E-2</v>
      </c>
      <c r="U5137" s="110">
        <f>IF('3B-Air transport'!AL$67="no"," ",ROUND(S5137,4))</f>
        <v>8.4000000000000005E-2</v>
      </c>
      <c r="V5137" s="110">
        <f>IF('3B-Air transport'!AL$68="no"," ",ROUND(S5137,4))</f>
        <v>8.4000000000000005E-2</v>
      </c>
      <c r="W5137" s="110"/>
      <c r="AB5137" s="110">
        <f t="shared" si="302"/>
        <v>8.4000000000000061E-2</v>
      </c>
      <c r="AC5137" s="110">
        <f>IF('3C-Water transport'!AL$56="no"," ",ROUND(AB5137,4))</f>
        <v>8.4000000000000005E-2</v>
      </c>
      <c r="AD5137" s="110">
        <f>IF('3C-Water transport'!AL$57="no"," ",ROUND(AB5137,4))</f>
        <v>8.4000000000000005E-2</v>
      </c>
      <c r="AE5137" s="110">
        <f>IF('3C-Water transport'!AL$58="no"," ",ROUND(AB5137,4))</f>
        <v>8.4000000000000005E-2</v>
      </c>
    </row>
    <row r="5138" spans="5:31" x14ac:dyDescent="0.25">
      <c r="E5138" s="110">
        <f t="shared" si="300"/>
        <v>8.5000000000000062E-2</v>
      </c>
      <c r="F5138" s="110">
        <f>IF('3A-Rail transport'!$AL$56="no"," ",ROUND(E5138,4))</f>
        <v>8.5000000000000006E-2</v>
      </c>
      <c r="G5138" s="110">
        <f>IF('3A-Rail transport'!$AL$57="no"," ",ROUND(E5138,4))</f>
        <v>8.5000000000000006E-2</v>
      </c>
      <c r="H5138" s="110"/>
      <c r="S5138" s="110">
        <f t="shared" si="301"/>
        <v>8.5000000000000062E-2</v>
      </c>
      <c r="T5138" s="110">
        <f>IF('3B-Air transport'!AL$66="no"," ",ROUND(S5138,4))</f>
        <v>8.5000000000000006E-2</v>
      </c>
      <c r="U5138" s="110">
        <f>IF('3B-Air transport'!AL$67="no"," ",ROUND(S5138,4))</f>
        <v>8.5000000000000006E-2</v>
      </c>
      <c r="V5138" s="110">
        <f>IF('3B-Air transport'!AL$68="no"," ",ROUND(S5138,4))</f>
        <v>8.5000000000000006E-2</v>
      </c>
      <c r="W5138" s="110"/>
      <c r="AB5138" s="110">
        <f t="shared" si="302"/>
        <v>8.5000000000000062E-2</v>
      </c>
      <c r="AC5138" s="110">
        <f>IF('3C-Water transport'!AL$56="no"," ",ROUND(AB5138,4))</f>
        <v>8.5000000000000006E-2</v>
      </c>
      <c r="AD5138" s="110">
        <f>IF('3C-Water transport'!AL$57="no"," ",ROUND(AB5138,4))</f>
        <v>8.5000000000000006E-2</v>
      </c>
      <c r="AE5138" s="110">
        <f>IF('3C-Water transport'!AL$58="no"," ",ROUND(AB5138,4))</f>
        <v>8.5000000000000006E-2</v>
      </c>
    </row>
    <row r="5139" spans="5:31" x14ac:dyDescent="0.25">
      <c r="E5139" s="110">
        <f t="shared" si="300"/>
        <v>8.6000000000000063E-2</v>
      </c>
      <c r="F5139" s="110">
        <f>IF('3A-Rail transport'!$AL$56="no"," ",ROUND(E5139,4))</f>
        <v>8.5999999999999993E-2</v>
      </c>
      <c r="G5139" s="110">
        <f>IF('3A-Rail transport'!$AL$57="no"," ",ROUND(E5139,4))</f>
        <v>8.5999999999999993E-2</v>
      </c>
      <c r="H5139" s="110"/>
      <c r="S5139" s="110">
        <f t="shared" si="301"/>
        <v>8.6000000000000063E-2</v>
      </c>
      <c r="T5139" s="110">
        <f>IF('3B-Air transport'!AL$66="no"," ",ROUND(S5139,4))</f>
        <v>8.5999999999999993E-2</v>
      </c>
      <c r="U5139" s="110">
        <f>IF('3B-Air transport'!AL$67="no"," ",ROUND(S5139,4))</f>
        <v>8.5999999999999993E-2</v>
      </c>
      <c r="V5139" s="110">
        <f>IF('3B-Air transport'!AL$68="no"," ",ROUND(S5139,4))</f>
        <v>8.5999999999999993E-2</v>
      </c>
      <c r="W5139" s="110"/>
      <c r="AB5139" s="110">
        <f t="shared" si="302"/>
        <v>8.6000000000000063E-2</v>
      </c>
      <c r="AC5139" s="110">
        <f>IF('3C-Water transport'!AL$56="no"," ",ROUND(AB5139,4))</f>
        <v>8.5999999999999993E-2</v>
      </c>
      <c r="AD5139" s="110">
        <f>IF('3C-Water transport'!AL$57="no"," ",ROUND(AB5139,4))</f>
        <v>8.5999999999999993E-2</v>
      </c>
      <c r="AE5139" s="110">
        <f>IF('3C-Water transport'!AL$58="no"," ",ROUND(AB5139,4))</f>
        <v>8.5999999999999993E-2</v>
      </c>
    </row>
    <row r="5140" spans="5:31" x14ac:dyDescent="0.25">
      <c r="E5140" s="110">
        <f t="shared" si="300"/>
        <v>8.7000000000000063E-2</v>
      </c>
      <c r="F5140" s="110">
        <f>IF('3A-Rail transport'!$AL$56="no"," ",ROUND(E5140,4))</f>
        <v>8.6999999999999994E-2</v>
      </c>
      <c r="G5140" s="110">
        <f>IF('3A-Rail transport'!$AL$57="no"," ",ROUND(E5140,4))</f>
        <v>8.6999999999999994E-2</v>
      </c>
      <c r="H5140" s="110"/>
      <c r="S5140" s="110">
        <f t="shared" si="301"/>
        <v>8.7000000000000063E-2</v>
      </c>
      <c r="T5140" s="110">
        <f>IF('3B-Air transport'!AL$66="no"," ",ROUND(S5140,4))</f>
        <v>8.6999999999999994E-2</v>
      </c>
      <c r="U5140" s="110">
        <f>IF('3B-Air transport'!AL$67="no"," ",ROUND(S5140,4))</f>
        <v>8.6999999999999994E-2</v>
      </c>
      <c r="V5140" s="110">
        <f>IF('3B-Air transport'!AL$68="no"," ",ROUND(S5140,4))</f>
        <v>8.6999999999999994E-2</v>
      </c>
      <c r="W5140" s="110"/>
      <c r="AB5140" s="110">
        <f t="shared" si="302"/>
        <v>8.7000000000000063E-2</v>
      </c>
      <c r="AC5140" s="110">
        <f>IF('3C-Water transport'!AL$56="no"," ",ROUND(AB5140,4))</f>
        <v>8.6999999999999994E-2</v>
      </c>
      <c r="AD5140" s="110">
        <f>IF('3C-Water transport'!AL$57="no"," ",ROUND(AB5140,4))</f>
        <v>8.6999999999999994E-2</v>
      </c>
      <c r="AE5140" s="110">
        <f>IF('3C-Water transport'!AL$58="no"," ",ROUND(AB5140,4))</f>
        <v>8.6999999999999994E-2</v>
      </c>
    </row>
    <row r="5141" spans="5:31" x14ac:dyDescent="0.25">
      <c r="E5141" s="110">
        <f t="shared" si="300"/>
        <v>8.8000000000000064E-2</v>
      </c>
      <c r="F5141" s="110">
        <f>IF('3A-Rail transport'!$AL$56="no"," ",ROUND(E5141,4))</f>
        <v>8.7999999999999995E-2</v>
      </c>
      <c r="G5141" s="110">
        <f>IF('3A-Rail transport'!$AL$57="no"," ",ROUND(E5141,4))</f>
        <v>8.7999999999999995E-2</v>
      </c>
      <c r="H5141" s="110"/>
      <c r="S5141" s="110">
        <f t="shared" si="301"/>
        <v>8.8000000000000064E-2</v>
      </c>
      <c r="T5141" s="110">
        <f>IF('3B-Air transport'!AL$66="no"," ",ROUND(S5141,4))</f>
        <v>8.7999999999999995E-2</v>
      </c>
      <c r="U5141" s="110">
        <f>IF('3B-Air transport'!AL$67="no"," ",ROUND(S5141,4))</f>
        <v>8.7999999999999995E-2</v>
      </c>
      <c r="V5141" s="110">
        <f>IF('3B-Air transport'!AL$68="no"," ",ROUND(S5141,4))</f>
        <v>8.7999999999999995E-2</v>
      </c>
      <c r="W5141" s="110"/>
      <c r="AB5141" s="110">
        <f t="shared" si="302"/>
        <v>8.8000000000000064E-2</v>
      </c>
      <c r="AC5141" s="110">
        <f>IF('3C-Water transport'!AL$56="no"," ",ROUND(AB5141,4))</f>
        <v>8.7999999999999995E-2</v>
      </c>
      <c r="AD5141" s="110">
        <f>IF('3C-Water transport'!AL$57="no"," ",ROUND(AB5141,4))</f>
        <v>8.7999999999999995E-2</v>
      </c>
      <c r="AE5141" s="110">
        <f>IF('3C-Water transport'!AL$58="no"," ",ROUND(AB5141,4))</f>
        <v>8.7999999999999995E-2</v>
      </c>
    </row>
    <row r="5142" spans="5:31" x14ac:dyDescent="0.25">
      <c r="E5142" s="110">
        <f t="shared" si="300"/>
        <v>8.9000000000000065E-2</v>
      </c>
      <c r="F5142" s="110">
        <f>IF('3A-Rail transport'!$AL$56="no"," ",ROUND(E5142,4))</f>
        <v>8.8999999999999996E-2</v>
      </c>
      <c r="G5142" s="110">
        <f>IF('3A-Rail transport'!$AL$57="no"," ",ROUND(E5142,4))</f>
        <v>8.8999999999999996E-2</v>
      </c>
      <c r="H5142" s="110"/>
      <c r="S5142" s="110">
        <f t="shared" si="301"/>
        <v>8.9000000000000065E-2</v>
      </c>
      <c r="T5142" s="110">
        <f>IF('3B-Air transport'!AL$66="no"," ",ROUND(S5142,4))</f>
        <v>8.8999999999999996E-2</v>
      </c>
      <c r="U5142" s="110">
        <f>IF('3B-Air transport'!AL$67="no"," ",ROUND(S5142,4))</f>
        <v>8.8999999999999996E-2</v>
      </c>
      <c r="V5142" s="110">
        <f>IF('3B-Air transport'!AL$68="no"," ",ROUND(S5142,4))</f>
        <v>8.8999999999999996E-2</v>
      </c>
      <c r="W5142" s="110"/>
      <c r="AB5142" s="110">
        <f t="shared" si="302"/>
        <v>8.9000000000000065E-2</v>
      </c>
      <c r="AC5142" s="110">
        <f>IF('3C-Water transport'!AL$56="no"," ",ROUND(AB5142,4))</f>
        <v>8.8999999999999996E-2</v>
      </c>
      <c r="AD5142" s="110">
        <f>IF('3C-Water transport'!AL$57="no"," ",ROUND(AB5142,4))</f>
        <v>8.8999999999999996E-2</v>
      </c>
      <c r="AE5142" s="110">
        <f>IF('3C-Water transport'!AL$58="no"," ",ROUND(AB5142,4))</f>
        <v>8.8999999999999996E-2</v>
      </c>
    </row>
    <row r="5143" spans="5:31" x14ac:dyDescent="0.25">
      <c r="E5143" s="110">
        <f t="shared" si="300"/>
        <v>9.0000000000000066E-2</v>
      </c>
      <c r="F5143" s="110">
        <f>IF('3A-Rail transport'!$AL$56="no"," ",ROUND(E5143,4))</f>
        <v>0.09</v>
      </c>
      <c r="G5143" s="110">
        <f>IF('3A-Rail transport'!$AL$57="no"," ",ROUND(E5143,4))</f>
        <v>0.09</v>
      </c>
      <c r="H5143" s="110"/>
      <c r="S5143" s="110">
        <f t="shared" si="301"/>
        <v>9.0000000000000066E-2</v>
      </c>
      <c r="T5143" s="110">
        <f>IF('3B-Air transport'!AL$66="no"," ",ROUND(S5143,4))</f>
        <v>0.09</v>
      </c>
      <c r="U5143" s="110">
        <f>IF('3B-Air transport'!AL$67="no"," ",ROUND(S5143,4))</f>
        <v>0.09</v>
      </c>
      <c r="V5143" s="110">
        <f>IF('3B-Air transport'!AL$68="no"," ",ROUND(S5143,4))</f>
        <v>0.09</v>
      </c>
      <c r="W5143" s="110"/>
      <c r="AB5143" s="110">
        <f t="shared" si="302"/>
        <v>9.0000000000000066E-2</v>
      </c>
      <c r="AC5143" s="110">
        <f>IF('3C-Water transport'!AL$56="no"," ",ROUND(AB5143,4))</f>
        <v>0.09</v>
      </c>
      <c r="AD5143" s="110">
        <f>IF('3C-Water transport'!AL$57="no"," ",ROUND(AB5143,4))</f>
        <v>0.09</v>
      </c>
      <c r="AE5143" s="110">
        <f>IF('3C-Water transport'!AL$58="no"," ",ROUND(AB5143,4))</f>
        <v>0.09</v>
      </c>
    </row>
    <row r="5144" spans="5:31" x14ac:dyDescent="0.25">
      <c r="E5144" s="110">
        <f t="shared" si="300"/>
        <v>9.1000000000000067E-2</v>
      </c>
      <c r="F5144" s="110">
        <f>IF('3A-Rail transport'!$AL$56="no"," ",ROUND(E5144,4))</f>
        <v>9.0999999999999998E-2</v>
      </c>
      <c r="G5144" s="110">
        <f>IF('3A-Rail transport'!$AL$57="no"," ",ROUND(E5144,4))</f>
        <v>9.0999999999999998E-2</v>
      </c>
      <c r="H5144" s="110"/>
      <c r="S5144" s="110">
        <f t="shared" si="301"/>
        <v>9.1000000000000067E-2</v>
      </c>
      <c r="T5144" s="110">
        <f>IF('3B-Air transport'!AL$66="no"," ",ROUND(S5144,4))</f>
        <v>9.0999999999999998E-2</v>
      </c>
      <c r="U5144" s="110">
        <f>IF('3B-Air transport'!AL$67="no"," ",ROUND(S5144,4))</f>
        <v>9.0999999999999998E-2</v>
      </c>
      <c r="V5144" s="110">
        <f>IF('3B-Air transport'!AL$68="no"," ",ROUND(S5144,4))</f>
        <v>9.0999999999999998E-2</v>
      </c>
      <c r="W5144" s="110"/>
      <c r="AB5144" s="110">
        <f t="shared" si="302"/>
        <v>9.1000000000000067E-2</v>
      </c>
      <c r="AC5144" s="110">
        <f>IF('3C-Water transport'!AL$56="no"," ",ROUND(AB5144,4))</f>
        <v>9.0999999999999998E-2</v>
      </c>
      <c r="AD5144" s="110">
        <f>IF('3C-Water transport'!AL$57="no"," ",ROUND(AB5144,4))</f>
        <v>9.0999999999999998E-2</v>
      </c>
      <c r="AE5144" s="110">
        <f>IF('3C-Water transport'!AL$58="no"," ",ROUND(AB5144,4))</f>
        <v>9.0999999999999998E-2</v>
      </c>
    </row>
    <row r="5145" spans="5:31" x14ac:dyDescent="0.25">
      <c r="E5145" s="110">
        <f t="shared" si="300"/>
        <v>9.2000000000000068E-2</v>
      </c>
      <c r="F5145" s="110">
        <f>IF('3A-Rail transport'!$AL$56="no"," ",ROUND(E5145,4))</f>
        <v>9.1999999999999998E-2</v>
      </c>
      <c r="G5145" s="110">
        <f>IF('3A-Rail transport'!$AL$57="no"," ",ROUND(E5145,4))</f>
        <v>9.1999999999999998E-2</v>
      </c>
      <c r="H5145" s="110"/>
      <c r="S5145" s="110">
        <f t="shared" si="301"/>
        <v>9.2000000000000068E-2</v>
      </c>
      <c r="T5145" s="110">
        <f>IF('3B-Air transport'!AL$66="no"," ",ROUND(S5145,4))</f>
        <v>9.1999999999999998E-2</v>
      </c>
      <c r="U5145" s="110">
        <f>IF('3B-Air transport'!AL$67="no"," ",ROUND(S5145,4))</f>
        <v>9.1999999999999998E-2</v>
      </c>
      <c r="V5145" s="110">
        <f>IF('3B-Air transport'!AL$68="no"," ",ROUND(S5145,4))</f>
        <v>9.1999999999999998E-2</v>
      </c>
      <c r="W5145" s="110"/>
      <c r="AB5145" s="110">
        <f t="shared" si="302"/>
        <v>9.2000000000000068E-2</v>
      </c>
      <c r="AC5145" s="110">
        <f>IF('3C-Water transport'!AL$56="no"," ",ROUND(AB5145,4))</f>
        <v>9.1999999999999998E-2</v>
      </c>
      <c r="AD5145" s="110">
        <f>IF('3C-Water transport'!AL$57="no"," ",ROUND(AB5145,4))</f>
        <v>9.1999999999999998E-2</v>
      </c>
      <c r="AE5145" s="110">
        <f>IF('3C-Water transport'!AL$58="no"," ",ROUND(AB5145,4))</f>
        <v>9.1999999999999998E-2</v>
      </c>
    </row>
    <row r="5146" spans="5:31" x14ac:dyDescent="0.25">
      <c r="E5146" s="110">
        <f t="shared" si="300"/>
        <v>9.3000000000000069E-2</v>
      </c>
      <c r="F5146" s="110">
        <f>IF('3A-Rail transport'!$AL$56="no"," ",ROUND(E5146,4))</f>
        <v>9.2999999999999999E-2</v>
      </c>
      <c r="G5146" s="110">
        <f>IF('3A-Rail transport'!$AL$57="no"," ",ROUND(E5146,4))</f>
        <v>9.2999999999999999E-2</v>
      </c>
      <c r="H5146" s="110"/>
      <c r="S5146" s="110">
        <f t="shared" si="301"/>
        <v>9.3000000000000069E-2</v>
      </c>
      <c r="T5146" s="110">
        <f>IF('3B-Air transport'!AL$66="no"," ",ROUND(S5146,4))</f>
        <v>9.2999999999999999E-2</v>
      </c>
      <c r="U5146" s="110">
        <f>IF('3B-Air transport'!AL$67="no"," ",ROUND(S5146,4))</f>
        <v>9.2999999999999999E-2</v>
      </c>
      <c r="V5146" s="110">
        <f>IF('3B-Air transport'!AL$68="no"," ",ROUND(S5146,4))</f>
        <v>9.2999999999999999E-2</v>
      </c>
      <c r="W5146" s="110"/>
      <c r="AB5146" s="110">
        <f t="shared" si="302"/>
        <v>9.3000000000000069E-2</v>
      </c>
      <c r="AC5146" s="110">
        <f>IF('3C-Water transport'!AL$56="no"," ",ROUND(AB5146,4))</f>
        <v>9.2999999999999999E-2</v>
      </c>
      <c r="AD5146" s="110">
        <f>IF('3C-Water transport'!AL$57="no"," ",ROUND(AB5146,4))</f>
        <v>9.2999999999999999E-2</v>
      </c>
      <c r="AE5146" s="110">
        <f>IF('3C-Water transport'!AL$58="no"," ",ROUND(AB5146,4))</f>
        <v>9.2999999999999999E-2</v>
      </c>
    </row>
    <row r="5147" spans="5:31" x14ac:dyDescent="0.25">
      <c r="E5147" s="110">
        <f t="shared" si="300"/>
        <v>9.400000000000007E-2</v>
      </c>
      <c r="F5147" s="110">
        <f>IF('3A-Rail transport'!$AL$56="no"," ",ROUND(E5147,4))</f>
        <v>9.4E-2</v>
      </c>
      <c r="G5147" s="110">
        <f>IF('3A-Rail transport'!$AL$57="no"," ",ROUND(E5147,4))</f>
        <v>9.4E-2</v>
      </c>
      <c r="H5147" s="110"/>
      <c r="S5147" s="110">
        <f t="shared" si="301"/>
        <v>9.400000000000007E-2</v>
      </c>
      <c r="T5147" s="110">
        <f>IF('3B-Air transport'!AL$66="no"," ",ROUND(S5147,4))</f>
        <v>9.4E-2</v>
      </c>
      <c r="U5147" s="110">
        <f>IF('3B-Air transport'!AL$67="no"," ",ROUND(S5147,4))</f>
        <v>9.4E-2</v>
      </c>
      <c r="V5147" s="110">
        <f>IF('3B-Air transport'!AL$68="no"," ",ROUND(S5147,4))</f>
        <v>9.4E-2</v>
      </c>
      <c r="W5147" s="110"/>
      <c r="AB5147" s="110">
        <f t="shared" si="302"/>
        <v>9.400000000000007E-2</v>
      </c>
      <c r="AC5147" s="110">
        <f>IF('3C-Water transport'!AL$56="no"," ",ROUND(AB5147,4))</f>
        <v>9.4E-2</v>
      </c>
      <c r="AD5147" s="110">
        <f>IF('3C-Water transport'!AL$57="no"," ",ROUND(AB5147,4))</f>
        <v>9.4E-2</v>
      </c>
      <c r="AE5147" s="110">
        <f>IF('3C-Water transport'!AL$58="no"," ",ROUND(AB5147,4))</f>
        <v>9.4E-2</v>
      </c>
    </row>
    <row r="5148" spans="5:31" x14ac:dyDescent="0.25">
      <c r="E5148" s="110">
        <f t="shared" si="300"/>
        <v>9.500000000000007E-2</v>
      </c>
      <c r="F5148" s="110">
        <f>IF('3A-Rail transport'!$AL$56="no"," ",ROUND(E5148,4))</f>
        <v>9.5000000000000001E-2</v>
      </c>
      <c r="G5148" s="110">
        <f>IF('3A-Rail transport'!$AL$57="no"," ",ROUND(E5148,4))</f>
        <v>9.5000000000000001E-2</v>
      </c>
      <c r="H5148" s="110"/>
      <c r="S5148" s="110">
        <f t="shared" si="301"/>
        <v>9.500000000000007E-2</v>
      </c>
      <c r="T5148" s="110">
        <f>IF('3B-Air transport'!AL$66="no"," ",ROUND(S5148,4))</f>
        <v>9.5000000000000001E-2</v>
      </c>
      <c r="U5148" s="110">
        <f>IF('3B-Air transport'!AL$67="no"," ",ROUND(S5148,4))</f>
        <v>9.5000000000000001E-2</v>
      </c>
      <c r="V5148" s="110">
        <f>IF('3B-Air transport'!AL$68="no"," ",ROUND(S5148,4))</f>
        <v>9.5000000000000001E-2</v>
      </c>
      <c r="W5148" s="110"/>
      <c r="AB5148" s="110">
        <f t="shared" si="302"/>
        <v>9.500000000000007E-2</v>
      </c>
      <c r="AC5148" s="110">
        <f>IF('3C-Water transport'!AL$56="no"," ",ROUND(AB5148,4))</f>
        <v>9.5000000000000001E-2</v>
      </c>
      <c r="AD5148" s="110">
        <f>IF('3C-Water transport'!AL$57="no"," ",ROUND(AB5148,4))</f>
        <v>9.5000000000000001E-2</v>
      </c>
      <c r="AE5148" s="110">
        <f>IF('3C-Water transport'!AL$58="no"," ",ROUND(AB5148,4))</f>
        <v>9.5000000000000001E-2</v>
      </c>
    </row>
    <row r="5149" spans="5:31" x14ac:dyDescent="0.25">
      <c r="E5149" s="110">
        <f t="shared" si="300"/>
        <v>9.6000000000000071E-2</v>
      </c>
      <c r="F5149" s="110">
        <f>IF('3A-Rail transport'!$AL$56="no"," ",ROUND(E5149,4))</f>
        <v>9.6000000000000002E-2</v>
      </c>
      <c r="G5149" s="110">
        <f>IF('3A-Rail transport'!$AL$57="no"," ",ROUND(E5149,4))</f>
        <v>9.6000000000000002E-2</v>
      </c>
      <c r="H5149" s="110"/>
      <c r="S5149" s="110">
        <f t="shared" si="301"/>
        <v>9.6000000000000071E-2</v>
      </c>
      <c r="T5149" s="110">
        <f>IF('3B-Air transport'!AL$66="no"," ",ROUND(S5149,4))</f>
        <v>9.6000000000000002E-2</v>
      </c>
      <c r="U5149" s="110">
        <f>IF('3B-Air transport'!AL$67="no"," ",ROUND(S5149,4))</f>
        <v>9.6000000000000002E-2</v>
      </c>
      <c r="V5149" s="110">
        <f>IF('3B-Air transport'!AL$68="no"," ",ROUND(S5149,4))</f>
        <v>9.6000000000000002E-2</v>
      </c>
      <c r="W5149" s="110"/>
      <c r="AB5149" s="110">
        <f t="shared" si="302"/>
        <v>9.6000000000000071E-2</v>
      </c>
      <c r="AC5149" s="110">
        <f>IF('3C-Water transport'!AL$56="no"," ",ROUND(AB5149,4))</f>
        <v>9.6000000000000002E-2</v>
      </c>
      <c r="AD5149" s="110">
        <f>IF('3C-Water transport'!AL$57="no"," ",ROUND(AB5149,4))</f>
        <v>9.6000000000000002E-2</v>
      </c>
      <c r="AE5149" s="110">
        <f>IF('3C-Water transport'!AL$58="no"," ",ROUND(AB5149,4))</f>
        <v>9.6000000000000002E-2</v>
      </c>
    </row>
    <row r="5150" spans="5:31" x14ac:dyDescent="0.25">
      <c r="E5150" s="110">
        <f t="shared" si="300"/>
        <v>9.7000000000000072E-2</v>
      </c>
      <c r="F5150" s="110">
        <f>IF('3A-Rail transport'!$AL$56="no"," ",ROUND(E5150,4))</f>
        <v>9.7000000000000003E-2</v>
      </c>
      <c r="G5150" s="110">
        <f>IF('3A-Rail transport'!$AL$57="no"," ",ROUND(E5150,4))</f>
        <v>9.7000000000000003E-2</v>
      </c>
      <c r="H5150" s="110"/>
      <c r="S5150" s="110">
        <f t="shared" si="301"/>
        <v>9.7000000000000072E-2</v>
      </c>
      <c r="T5150" s="110">
        <f>IF('3B-Air transport'!AL$66="no"," ",ROUND(S5150,4))</f>
        <v>9.7000000000000003E-2</v>
      </c>
      <c r="U5150" s="110">
        <f>IF('3B-Air transport'!AL$67="no"," ",ROUND(S5150,4))</f>
        <v>9.7000000000000003E-2</v>
      </c>
      <c r="V5150" s="110">
        <f>IF('3B-Air transport'!AL$68="no"," ",ROUND(S5150,4))</f>
        <v>9.7000000000000003E-2</v>
      </c>
      <c r="W5150" s="110"/>
      <c r="AB5150" s="110">
        <f t="shared" si="302"/>
        <v>9.7000000000000072E-2</v>
      </c>
      <c r="AC5150" s="110">
        <f>IF('3C-Water transport'!AL$56="no"," ",ROUND(AB5150,4))</f>
        <v>9.7000000000000003E-2</v>
      </c>
      <c r="AD5150" s="110">
        <f>IF('3C-Water transport'!AL$57="no"," ",ROUND(AB5150,4))</f>
        <v>9.7000000000000003E-2</v>
      </c>
      <c r="AE5150" s="110">
        <f>IF('3C-Water transport'!AL$58="no"," ",ROUND(AB5150,4))</f>
        <v>9.7000000000000003E-2</v>
      </c>
    </row>
    <row r="5151" spans="5:31" x14ac:dyDescent="0.25">
      <c r="E5151" s="110">
        <f t="shared" si="300"/>
        <v>9.8000000000000073E-2</v>
      </c>
      <c r="F5151" s="110">
        <f>IF('3A-Rail transport'!$AL$56="no"," ",ROUND(E5151,4))</f>
        <v>9.8000000000000004E-2</v>
      </c>
      <c r="G5151" s="110">
        <f>IF('3A-Rail transport'!$AL$57="no"," ",ROUND(E5151,4))</f>
        <v>9.8000000000000004E-2</v>
      </c>
      <c r="H5151" s="110"/>
      <c r="S5151" s="110">
        <f t="shared" si="301"/>
        <v>9.8000000000000073E-2</v>
      </c>
      <c r="T5151" s="110">
        <f>IF('3B-Air transport'!AL$66="no"," ",ROUND(S5151,4))</f>
        <v>9.8000000000000004E-2</v>
      </c>
      <c r="U5151" s="110">
        <f>IF('3B-Air transport'!AL$67="no"," ",ROUND(S5151,4))</f>
        <v>9.8000000000000004E-2</v>
      </c>
      <c r="V5151" s="110">
        <f>IF('3B-Air transport'!AL$68="no"," ",ROUND(S5151,4))</f>
        <v>9.8000000000000004E-2</v>
      </c>
      <c r="W5151" s="110"/>
      <c r="AB5151" s="110">
        <f t="shared" si="302"/>
        <v>9.8000000000000073E-2</v>
      </c>
      <c r="AC5151" s="110">
        <f>IF('3C-Water transport'!AL$56="no"," ",ROUND(AB5151,4))</f>
        <v>9.8000000000000004E-2</v>
      </c>
      <c r="AD5151" s="110">
        <f>IF('3C-Water transport'!AL$57="no"," ",ROUND(AB5151,4))</f>
        <v>9.8000000000000004E-2</v>
      </c>
      <c r="AE5151" s="110">
        <f>IF('3C-Water transport'!AL$58="no"," ",ROUND(AB5151,4))</f>
        <v>9.8000000000000004E-2</v>
      </c>
    </row>
    <row r="5152" spans="5:31" x14ac:dyDescent="0.25">
      <c r="E5152" s="110">
        <f t="shared" si="300"/>
        <v>9.9000000000000074E-2</v>
      </c>
      <c r="F5152" s="110">
        <f>IF('3A-Rail transport'!$AL$56="no"," ",ROUND(E5152,4))</f>
        <v>9.9000000000000005E-2</v>
      </c>
      <c r="G5152" s="110">
        <f>IF('3A-Rail transport'!$AL$57="no"," ",ROUND(E5152,4))</f>
        <v>9.9000000000000005E-2</v>
      </c>
      <c r="H5152" s="110"/>
      <c r="S5152" s="110">
        <f t="shared" si="301"/>
        <v>9.9000000000000074E-2</v>
      </c>
      <c r="T5152" s="110">
        <f>IF('3B-Air transport'!AL$66="no"," ",ROUND(S5152,4))</f>
        <v>9.9000000000000005E-2</v>
      </c>
      <c r="U5152" s="110">
        <f>IF('3B-Air transport'!AL$67="no"," ",ROUND(S5152,4))</f>
        <v>9.9000000000000005E-2</v>
      </c>
      <c r="V5152" s="110">
        <f>IF('3B-Air transport'!AL$68="no"," ",ROUND(S5152,4))</f>
        <v>9.9000000000000005E-2</v>
      </c>
      <c r="W5152" s="110"/>
      <c r="AB5152" s="110">
        <f t="shared" si="302"/>
        <v>9.9000000000000074E-2</v>
      </c>
      <c r="AC5152" s="110">
        <f>IF('3C-Water transport'!AL$56="no"," ",ROUND(AB5152,4))</f>
        <v>9.9000000000000005E-2</v>
      </c>
      <c r="AD5152" s="110">
        <f>IF('3C-Water transport'!AL$57="no"," ",ROUND(AB5152,4))</f>
        <v>9.9000000000000005E-2</v>
      </c>
      <c r="AE5152" s="110">
        <f>IF('3C-Water transport'!AL$58="no"," ",ROUND(AB5152,4))</f>
        <v>9.9000000000000005E-2</v>
      </c>
    </row>
    <row r="5153" spans="5:31" x14ac:dyDescent="0.25">
      <c r="E5153" s="110">
        <f t="shared" si="300"/>
        <v>0.10000000000000007</v>
      </c>
      <c r="F5153" s="110">
        <f>IF('3A-Rail transport'!$AL$56="no"," ",ROUND(E5153,4))</f>
        <v>0.1</v>
      </c>
      <c r="G5153" s="110">
        <f>IF('3A-Rail transport'!$AL$57="no"," ",ROUND(E5153,4))</f>
        <v>0.1</v>
      </c>
      <c r="H5153" s="110"/>
      <c r="S5153" s="110">
        <f t="shared" si="301"/>
        <v>0.10000000000000007</v>
      </c>
      <c r="T5153" s="110">
        <f>IF('3B-Air transport'!AL$66="no"," ",ROUND(S5153,4))</f>
        <v>0.1</v>
      </c>
      <c r="U5153" s="110">
        <f>IF('3B-Air transport'!AL$67="no"," ",ROUND(S5153,4))</f>
        <v>0.1</v>
      </c>
      <c r="V5153" s="110">
        <f>IF('3B-Air transport'!AL$68="no"," ",ROUND(S5153,4))</f>
        <v>0.1</v>
      </c>
      <c r="W5153" s="110"/>
      <c r="AB5153" s="110">
        <f t="shared" si="302"/>
        <v>0.10000000000000007</v>
      </c>
      <c r="AC5153" s="110">
        <f>IF('3C-Water transport'!AL$56="no"," ",ROUND(AB5153,4))</f>
        <v>0.1</v>
      </c>
      <c r="AD5153" s="110">
        <f>IF('3C-Water transport'!AL$57="no"," ",ROUND(AB5153,4))</f>
        <v>0.1</v>
      </c>
      <c r="AE5153" s="110">
        <f>IF('3C-Water transport'!AL$58="no"," ",ROUND(AB5153,4))</f>
        <v>0.1</v>
      </c>
    </row>
    <row r="5154" spans="5:31" x14ac:dyDescent="0.25">
      <c r="E5154" s="110">
        <f t="shared" si="300"/>
        <v>0.10100000000000008</v>
      </c>
      <c r="F5154" s="110">
        <f>IF('3A-Rail transport'!$AL$56="no"," ",ROUND(E5154,4))</f>
        <v>0.10100000000000001</v>
      </c>
      <c r="G5154" s="110">
        <f>IF('3A-Rail transport'!$AL$57="no"," ",ROUND(E5154,4))</f>
        <v>0.10100000000000001</v>
      </c>
      <c r="H5154" s="110"/>
      <c r="S5154" s="110">
        <f t="shared" si="301"/>
        <v>0.10100000000000008</v>
      </c>
      <c r="T5154" s="110">
        <f>IF('3B-Air transport'!AL$66="no"," ",ROUND(S5154,4))</f>
        <v>0.10100000000000001</v>
      </c>
      <c r="U5154" s="110">
        <f>IF('3B-Air transport'!AL$67="no"," ",ROUND(S5154,4))</f>
        <v>0.10100000000000001</v>
      </c>
      <c r="V5154" s="110">
        <f>IF('3B-Air transport'!AL$68="no"," ",ROUND(S5154,4))</f>
        <v>0.10100000000000001</v>
      </c>
      <c r="W5154" s="110"/>
      <c r="AB5154" s="110">
        <f t="shared" si="302"/>
        <v>0.10100000000000008</v>
      </c>
      <c r="AC5154" s="110">
        <f>IF('3C-Water transport'!AL$56="no"," ",ROUND(AB5154,4))</f>
        <v>0.10100000000000001</v>
      </c>
      <c r="AD5154" s="110">
        <f>IF('3C-Water transport'!AL$57="no"," ",ROUND(AB5154,4))</f>
        <v>0.10100000000000001</v>
      </c>
      <c r="AE5154" s="110">
        <f>IF('3C-Water transport'!AL$58="no"," ",ROUND(AB5154,4))</f>
        <v>0.10100000000000001</v>
      </c>
    </row>
    <row r="5155" spans="5:31" x14ac:dyDescent="0.25">
      <c r="E5155" s="110">
        <f t="shared" si="300"/>
        <v>0.10200000000000008</v>
      </c>
      <c r="F5155" s="110">
        <f>IF('3A-Rail transport'!$AL$56="no"," ",ROUND(E5155,4))</f>
        <v>0.10199999999999999</v>
      </c>
      <c r="G5155" s="110">
        <f>IF('3A-Rail transport'!$AL$57="no"," ",ROUND(E5155,4))</f>
        <v>0.10199999999999999</v>
      </c>
      <c r="H5155" s="110"/>
      <c r="S5155" s="110">
        <f t="shared" si="301"/>
        <v>0.10200000000000008</v>
      </c>
      <c r="T5155" s="110">
        <f>IF('3B-Air transport'!AL$66="no"," ",ROUND(S5155,4))</f>
        <v>0.10199999999999999</v>
      </c>
      <c r="U5155" s="110">
        <f>IF('3B-Air transport'!AL$67="no"," ",ROUND(S5155,4))</f>
        <v>0.10199999999999999</v>
      </c>
      <c r="V5155" s="110">
        <f>IF('3B-Air transport'!AL$68="no"," ",ROUND(S5155,4))</f>
        <v>0.10199999999999999</v>
      </c>
      <c r="W5155" s="110"/>
      <c r="AB5155" s="110">
        <f t="shared" si="302"/>
        <v>0.10200000000000008</v>
      </c>
      <c r="AC5155" s="110">
        <f>IF('3C-Water transport'!AL$56="no"," ",ROUND(AB5155,4))</f>
        <v>0.10199999999999999</v>
      </c>
      <c r="AD5155" s="110">
        <f>IF('3C-Water transport'!AL$57="no"," ",ROUND(AB5155,4))</f>
        <v>0.10199999999999999</v>
      </c>
      <c r="AE5155" s="110">
        <f>IF('3C-Water transport'!AL$58="no"," ",ROUND(AB5155,4))</f>
        <v>0.10199999999999999</v>
      </c>
    </row>
    <row r="5156" spans="5:31" x14ac:dyDescent="0.25">
      <c r="E5156" s="110">
        <f t="shared" si="300"/>
        <v>0.10300000000000008</v>
      </c>
      <c r="F5156" s="110">
        <f>IF('3A-Rail transport'!$AL$56="no"," ",ROUND(E5156,4))</f>
        <v>0.10299999999999999</v>
      </c>
      <c r="G5156" s="110">
        <f>IF('3A-Rail transport'!$AL$57="no"," ",ROUND(E5156,4))</f>
        <v>0.10299999999999999</v>
      </c>
      <c r="H5156" s="110"/>
      <c r="S5156" s="110">
        <f t="shared" si="301"/>
        <v>0.10300000000000008</v>
      </c>
      <c r="T5156" s="110">
        <f>IF('3B-Air transport'!AL$66="no"," ",ROUND(S5156,4))</f>
        <v>0.10299999999999999</v>
      </c>
      <c r="U5156" s="110">
        <f>IF('3B-Air transport'!AL$67="no"," ",ROUND(S5156,4))</f>
        <v>0.10299999999999999</v>
      </c>
      <c r="V5156" s="110">
        <f>IF('3B-Air transport'!AL$68="no"," ",ROUND(S5156,4))</f>
        <v>0.10299999999999999</v>
      </c>
      <c r="W5156" s="110"/>
      <c r="AB5156" s="110">
        <f t="shared" si="302"/>
        <v>0.10300000000000008</v>
      </c>
      <c r="AC5156" s="110">
        <f>IF('3C-Water transport'!AL$56="no"," ",ROUND(AB5156,4))</f>
        <v>0.10299999999999999</v>
      </c>
      <c r="AD5156" s="110">
        <f>IF('3C-Water transport'!AL$57="no"," ",ROUND(AB5156,4))</f>
        <v>0.10299999999999999</v>
      </c>
      <c r="AE5156" s="110">
        <f>IF('3C-Water transport'!AL$58="no"," ",ROUND(AB5156,4))</f>
        <v>0.10299999999999999</v>
      </c>
    </row>
    <row r="5157" spans="5:31" x14ac:dyDescent="0.25">
      <c r="E5157" s="110">
        <f t="shared" si="300"/>
        <v>0.10400000000000008</v>
      </c>
      <c r="F5157" s="110">
        <f>IF('3A-Rail transport'!$AL$56="no"," ",ROUND(E5157,4))</f>
        <v>0.104</v>
      </c>
      <c r="G5157" s="110">
        <f>IF('3A-Rail transport'!$AL$57="no"," ",ROUND(E5157,4))</f>
        <v>0.104</v>
      </c>
      <c r="H5157" s="110"/>
      <c r="S5157" s="110">
        <f t="shared" si="301"/>
        <v>0.10400000000000008</v>
      </c>
      <c r="T5157" s="110">
        <f>IF('3B-Air transport'!AL$66="no"," ",ROUND(S5157,4))</f>
        <v>0.104</v>
      </c>
      <c r="U5157" s="110">
        <f>IF('3B-Air transport'!AL$67="no"," ",ROUND(S5157,4))</f>
        <v>0.104</v>
      </c>
      <c r="V5157" s="110">
        <f>IF('3B-Air transport'!AL$68="no"," ",ROUND(S5157,4))</f>
        <v>0.104</v>
      </c>
      <c r="W5157" s="110"/>
      <c r="AB5157" s="110">
        <f t="shared" si="302"/>
        <v>0.10400000000000008</v>
      </c>
      <c r="AC5157" s="110">
        <f>IF('3C-Water transport'!AL$56="no"," ",ROUND(AB5157,4))</f>
        <v>0.104</v>
      </c>
      <c r="AD5157" s="110">
        <f>IF('3C-Water transport'!AL$57="no"," ",ROUND(AB5157,4))</f>
        <v>0.104</v>
      </c>
      <c r="AE5157" s="110">
        <f>IF('3C-Water transport'!AL$58="no"," ",ROUND(AB5157,4))</f>
        <v>0.104</v>
      </c>
    </row>
    <row r="5158" spans="5:31" x14ac:dyDescent="0.25">
      <c r="E5158" s="110">
        <f t="shared" si="300"/>
        <v>0.10500000000000008</v>
      </c>
      <c r="F5158" s="110">
        <f>IF('3A-Rail transport'!$AL$56="no"," ",ROUND(E5158,4))</f>
        <v>0.105</v>
      </c>
      <c r="G5158" s="110">
        <f>IF('3A-Rail transport'!$AL$57="no"," ",ROUND(E5158,4))</f>
        <v>0.105</v>
      </c>
      <c r="H5158" s="110"/>
      <c r="S5158" s="110">
        <f t="shared" si="301"/>
        <v>0.10500000000000008</v>
      </c>
      <c r="T5158" s="110">
        <f>IF('3B-Air transport'!AL$66="no"," ",ROUND(S5158,4))</f>
        <v>0.105</v>
      </c>
      <c r="U5158" s="110">
        <f>IF('3B-Air transport'!AL$67="no"," ",ROUND(S5158,4))</f>
        <v>0.105</v>
      </c>
      <c r="V5158" s="110">
        <f>IF('3B-Air transport'!AL$68="no"," ",ROUND(S5158,4))</f>
        <v>0.105</v>
      </c>
      <c r="W5158" s="110"/>
      <c r="AB5158" s="110">
        <f t="shared" si="302"/>
        <v>0.10500000000000008</v>
      </c>
      <c r="AC5158" s="110">
        <f>IF('3C-Water transport'!AL$56="no"," ",ROUND(AB5158,4))</f>
        <v>0.105</v>
      </c>
      <c r="AD5158" s="110">
        <f>IF('3C-Water transport'!AL$57="no"," ",ROUND(AB5158,4))</f>
        <v>0.105</v>
      </c>
      <c r="AE5158" s="110">
        <f>IF('3C-Water transport'!AL$58="no"," ",ROUND(AB5158,4))</f>
        <v>0.105</v>
      </c>
    </row>
    <row r="5159" spans="5:31" x14ac:dyDescent="0.25">
      <c r="E5159" s="110">
        <f t="shared" si="300"/>
        <v>0.10600000000000008</v>
      </c>
      <c r="F5159" s="110">
        <f>IF('3A-Rail transport'!$AL$56="no"," ",ROUND(E5159,4))</f>
        <v>0.106</v>
      </c>
      <c r="G5159" s="110">
        <f>IF('3A-Rail transport'!$AL$57="no"," ",ROUND(E5159,4))</f>
        <v>0.106</v>
      </c>
      <c r="H5159" s="110"/>
      <c r="S5159" s="110">
        <f t="shared" si="301"/>
        <v>0.10600000000000008</v>
      </c>
      <c r="T5159" s="110">
        <f>IF('3B-Air transport'!AL$66="no"," ",ROUND(S5159,4))</f>
        <v>0.106</v>
      </c>
      <c r="U5159" s="110">
        <f>IF('3B-Air transport'!AL$67="no"," ",ROUND(S5159,4))</f>
        <v>0.106</v>
      </c>
      <c r="V5159" s="110">
        <f>IF('3B-Air transport'!AL$68="no"," ",ROUND(S5159,4))</f>
        <v>0.106</v>
      </c>
      <c r="W5159" s="110"/>
      <c r="AB5159" s="110">
        <f t="shared" si="302"/>
        <v>0.10600000000000008</v>
      </c>
      <c r="AC5159" s="110">
        <f>IF('3C-Water transport'!AL$56="no"," ",ROUND(AB5159,4))</f>
        <v>0.106</v>
      </c>
      <c r="AD5159" s="110">
        <f>IF('3C-Water transport'!AL$57="no"," ",ROUND(AB5159,4))</f>
        <v>0.106</v>
      </c>
      <c r="AE5159" s="110">
        <f>IF('3C-Water transport'!AL$58="no"," ",ROUND(AB5159,4))</f>
        <v>0.106</v>
      </c>
    </row>
    <row r="5160" spans="5:31" x14ac:dyDescent="0.25">
      <c r="E5160" s="110">
        <f t="shared" si="300"/>
        <v>0.10700000000000008</v>
      </c>
      <c r="F5160" s="110">
        <f>IF('3A-Rail transport'!$AL$56="no"," ",ROUND(E5160,4))</f>
        <v>0.107</v>
      </c>
      <c r="G5160" s="110">
        <f>IF('3A-Rail transport'!$AL$57="no"," ",ROUND(E5160,4))</f>
        <v>0.107</v>
      </c>
      <c r="H5160" s="110"/>
      <c r="S5160" s="110">
        <f t="shared" si="301"/>
        <v>0.10700000000000008</v>
      </c>
      <c r="T5160" s="110">
        <f>IF('3B-Air transport'!AL$66="no"," ",ROUND(S5160,4))</f>
        <v>0.107</v>
      </c>
      <c r="U5160" s="110">
        <f>IF('3B-Air transport'!AL$67="no"," ",ROUND(S5160,4))</f>
        <v>0.107</v>
      </c>
      <c r="V5160" s="110">
        <f>IF('3B-Air transport'!AL$68="no"," ",ROUND(S5160,4))</f>
        <v>0.107</v>
      </c>
      <c r="W5160" s="110"/>
      <c r="AB5160" s="110">
        <f t="shared" si="302"/>
        <v>0.10700000000000008</v>
      </c>
      <c r="AC5160" s="110">
        <f>IF('3C-Water transport'!AL$56="no"," ",ROUND(AB5160,4))</f>
        <v>0.107</v>
      </c>
      <c r="AD5160" s="110">
        <f>IF('3C-Water transport'!AL$57="no"," ",ROUND(AB5160,4))</f>
        <v>0.107</v>
      </c>
      <c r="AE5160" s="110">
        <f>IF('3C-Water transport'!AL$58="no"," ",ROUND(AB5160,4))</f>
        <v>0.107</v>
      </c>
    </row>
    <row r="5161" spans="5:31" x14ac:dyDescent="0.25">
      <c r="E5161" s="110">
        <f t="shared" si="300"/>
        <v>0.10800000000000008</v>
      </c>
      <c r="F5161" s="110">
        <f>IF('3A-Rail transport'!$AL$56="no"," ",ROUND(E5161,4))</f>
        <v>0.108</v>
      </c>
      <c r="G5161" s="110">
        <f>IF('3A-Rail transport'!$AL$57="no"," ",ROUND(E5161,4))</f>
        <v>0.108</v>
      </c>
      <c r="H5161" s="110"/>
      <c r="S5161" s="110">
        <f t="shared" si="301"/>
        <v>0.10800000000000008</v>
      </c>
      <c r="T5161" s="110">
        <f>IF('3B-Air transport'!AL$66="no"," ",ROUND(S5161,4))</f>
        <v>0.108</v>
      </c>
      <c r="U5161" s="110">
        <f>IF('3B-Air transport'!AL$67="no"," ",ROUND(S5161,4))</f>
        <v>0.108</v>
      </c>
      <c r="V5161" s="110">
        <f>IF('3B-Air transport'!AL$68="no"," ",ROUND(S5161,4))</f>
        <v>0.108</v>
      </c>
      <c r="W5161" s="110"/>
      <c r="AB5161" s="110">
        <f t="shared" si="302"/>
        <v>0.10800000000000008</v>
      </c>
      <c r="AC5161" s="110">
        <f>IF('3C-Water transport'!AL$56="no"," ",ROUND(AB5161,4))</f>
        <v>0.108</v>
      </c>
      <c r="AD5161" s="110">
        <f>IF('3C-Water transport'!AL$57="no"," ",ROUND(AB5161,4))</f>
        <v>0.108</v>
      </c>
      <c r="AE5161" s="110">
        <f>IF('3C-Water transport'!AL$58="no"," ",ROUND(AB5161,4))</f>
        <v>0.108</v>
      </c>
    </row>
    <row r="5162" spans="5:31" x14ac:dyDescent="0.25">
      <c r="E5162" s="110">
        <f t="shared" si="300"/>
        <v>0.10900000000000008</v>
      </c>
      <c r="F5162" s="110">
        <f>IF('3A-Rail transport'!$AL$56="no"," ",ROUND(E5162,4))</f>
        <v>0.109</v>
      </c>
      <c r="G5162" s="110">
        <f>IF('3A-Rail transport'!$AL$57="no"," ",ROUND(E5162,4))</f>
        <v>0.109</v>
      </c>
      <c r="H5162" s="110"/>
      <c r="S5162" s="110">
        <f t="shared" si="301"/>
        <v>0.10900000000000008</v>
      </c>
      <c r="T5162" s="110">
        <f>IF('3B-Air transport'!AL$66="no"," ",ROUND(S5162,4))</f>
        <v>0.109</v>
      </c>
      <c r="U5162" s="110">
        <f>IF('3B-Air transport'!AL$67="no"," ",ROUND(S5162,4))</f>
        <v>0.109</v>
      </c>
      <c r="V5162" s="110">
        <f>IF('3B-Air transport'!AL$68="no"," ",ROUND(S5162,4))</f>
        <v>0.109</v>
      </c>
      <c r="W5162" s="110"/>
      <c r="AB5162" s="110">
        <f t="shared" si="302"/>
        <v>0.10900000000000008</v>
      </c>
      <c r="AC5162" s="110">
        <f>IF('3C-Water transport'!AL$56="no"," ",ROUND(AB5162,4))</f>
        <v>0.109</v>
      </c>
      <c r="AD5162" s="110">
        <f>IF('3C-Water transport'!AL$57="no"," ",ROUND(AB5162,4))</f>
        <v>0.109</v>
      </c>
      <c r="AE5162" s="110">
        <f>IF('3C-Water transport'!AL$58="no"," ",ROUND(AB5162,4))</f>
        <v>0.109</v>
      </c>
    </row>
    <row r="5163" spans="5:31" x14ac:dyDescent="0.25">
      <c r="E5163" s="110">
        <f t="shared" si="300"/>
        <v>0.11000000000000008</v>
      </c>
      <c r="F5163" s="110">
        <f>IF('3A-Rail transport'!$AL$56="no"," ",ROUND(E5163,4))</f>
        <v>0.11</v>
      </c>
      <c r="G5163" s="110">
        <f>IF('3A-Rail transport'!$AL$57="no"," ",ROUND(E5163,4))</f>
        <v>0.11</v>
      </c>
      <c r="H5163" s="110"/>
      <c r="S5163" s="110">
        <f t="shared" si="301"/>
        <v>0.11000000000000008</v>
      </c>
      <c r="T5163" s="110">
        <f>IF('3B-Air transport'!AL$66="no"," ",ROUND(S5163,4))</f>
        <v>0.11</v>
      </c>
      <c r="U5163" s="110">
        <f>IF('3B-Air transport'!AL$67="no"," ",ROUND(S5163,4))</f>
        <v>0.11</v>
      </c>
      <c r="V5163" s="110">
        <f>IF('3B-Air transport'!AL$68="no"," ",ROUND(S5163,4))</f>
        <v>0.11</v>
      </c>
      <c r="W5163" s="110"/>
      <c r="AB5163" s="110">
        <f t="shared" si="302"/>
        <v>0.11000000000000008</v>
      </c>
      <c r="AC5163" s="110">
        <f>IF('3C-Water transport'!AL$56="no"," ",ROUND(AB5163,4))</f>
        <v>0.11</v>
      </c>
      <c r="AD5163" s="110">
        <f>IF('3C-Water transport'!AL$57="no"," ",ROUND(AB5163,4))</f>
        <v>0.11</v>
      </c>
      <c r="AE5163" s="110">
        <f>IF('3C-Water transport'!AL$58="no"," ",ROUND(AB5163,4))</f>
        <v>0.11</v>
      </c>
    </row>
    <row r="5164" spans="5:31" x14ac:dyDescent="0.25">
      <c r="E5164" s="110">
        <f t="shared" si="300"/>
        <v>0.11100000000000008</v>
      </c>
      <c r="F5164" s="110">
        <f>IF('3A-Rail transport'!$AL$56="no"," ",ROUND(E5164,4))</f>
        <v>0.111</v>
      </c>
      <c r="G5164" s="110">
        <f>IF('3A-Rail transport'!$AL$57="no"," ",ROUND(E5164,4))</f>
        <v>0.111</v>
      </c>
      <c r="H5164" s="110"/>
      <c r="S5164" s="110">
        <f t="shared" si="301"/>
        <v>0.11100000000000008</v>
      </c>
      <c r="T5164" s="110">
        <f>IF('3B-Air transport'!AL$66="no"," ",ROUND(S5164,4))</f>
        <v>0.111</v>
      </c>
      <c r="U5164" s="110">
        <f>IF('3B-Air transport'!AL$67="no"," ",ROUND(S5164,4))</f>
        <v>0.111</v>
      </c>
      <c r="V5164" s="110">
        <f>IF('3B-Air transport'!AL$68="no"," ",ROUND(S5164,4))</f>
        <v>0.111</v>
      </c>
      <c r="W5164" s="110"/>
      <c r="AB5164" s="110">
        <f t="shared" si="302"/>
        <v>0.11100000000000008</v>
      </c>
      <c r="AC5164" s="110">
        <f>IF('3C-Water transport'!AL$56="no"," ",ROUND(AB5164,4))</f>
        <v>0.111</v>
      </c>
      <c r="AD5164" s="110">
        <f>IF('3C-Water transport'!AL$57="no"," ",ROUND(AB5164,4))</f>
        <v>0.111</v>
      </c>
      <c r="AE5164" s="110">
        <f>IF('3C-Water transport'!AL$58="no"," ",ROUND(AB5164,4))</f>
        <v>0.111</v>
      </c>
    </row>
    <row r="5165" spans="5:31" x14ac:dyDescent="0.25">
      <c r="E5165" s="110">
        <f t="shared" si="300"/>
        <v>0.11200000000000009</v>
      </c>
      <c r="F5165" s="110">
        <f>IF('3A-Rail transport'!$AL$56="no"," ",ROUND(E5165,4))</f>
        <v>0.112</v>
      </c>
      <c r="G5165" s="110">
        <f>IF('3A-Rail transport'!$AL$57="no"," ",ROUND(E5165,4))</f>
        <v>0.112</v>
      </c>
      <c r="H5165" s="110"/>
      <c r="S5165" s="110">
        <f t="shared" si="301"/>
        <v>0.11200000000000009</v>
      </c>
      <c r="T5165" s="110">
        <f>IF('3B-Air transport'!AL$66="no"," ",ROUND(S5165,4))</f>
        <v>0.112</v>
      </c>
      <c r="U5165" s="110">
        <f>IF('3B-Air transport'!AL$67="no"," ",ROUND(S5165,4))</f>
        <v>0.112</v>
      </c>
      <c r="V5165" s="110">
        <f>IF('3B-Air transport'!AL$68="no"," ",ROUND(S5165,4))</f>
        <v>0.112</v>
      </c>
      <c r="W5165" s="110"/>
      <c r="AB5165" s="110">
        <f t="shared" si="302"/>
        <v>0.11200000000000009</v>
      </c>
      <c r="AC5165" s="110">
        <f>IF('3C-Water transport'!AL$56="no"," ",ROUND(AB5165,4))</f>
        <v>0.112</v>
      </c>
      <c r="AD5165" s="110">
        <f>IF('3C-Water transport'!AL$57="no"," ",ROUND(AB5165,4))</f>
        <v>0.112</v>
      </c>
      <c r="AE5165" s="110">
        <f>IF('3C-Water transport'!AL$58="no"," ",ROUND(AB5165,4))</f>
        <v>0.112</v>
      </c>
    </row>
    <row r="5166" spans="5:31" x14ac:dyDescent="0.25">
      <c r="E5166" s="110">
        <f t="shared" si="300"/>
        <v>0.11300000000000009</v>
      </c>
      <c r="F5166" s="110">
        <f>IF('3A-Rail transport'!$AL$56="no"," ",ROUND(E5166,4))</f>
        <v>0.113</v>
      </c>
      <c r="G5166" s="110">
        <f>IF('3A-Rail transport'!$AL$57="no"," ",ROUND(E5166,4))</f>
        <v>0.113</v>
      </c>
      <c r="H5166" s="110"/>
      <c r="S5166" s="110">
        <f t="shared" si="301"/>
        <v>0.11300000000000009</v>
      </c>
      <c r="T5166" s="110">
        <f>IF('3B-Air transport'!AL$66="no"," ",ROUND(S5166,4))</f>
        <v>0.113</v>
      </c>
      <c r="U5166" s="110">
        <f>IF('3B-Air transport'!AL$67="no"," ",ROUND(S5166,4))</f>
        <v>0.113</v>
      </c>
      <c r="V5166" s="110">
        <f>IF('3B-Air transport'!AL$68="no"," ",ROUND(S5166,4))</f>
        <v>0.113</v>
      </c>
      <c r="W5166" s="110"/>
      <c r="AB5166" s="110">
        <f t="shared" si="302"/>
        <v>0.11300000000000009</v>
      </c>
      <c r="AC5166" s="110">
        <f>IF('3C-Water transport'!AL$56="no"," ",ROUND(AB5166,4))</f>
        <v>0.113</v>
      </c>
      <c r="AD5166" s="110">
        <f>IF('3C-Water transport'!AL$57="no"," ",ROUND(AB5166,4))</f>
        <v>0.113</v>
      </c>
      <c r="AE5166" s="110">
        <f>IF('3C-Water transport'!AL$58="no"," ",ROUND(AB5166,4))</f>
        <v>0.113</v>
      </c>
    </row>
    <row r="5167" spans="5:31" x14ac:dyDescent="0.25">
      <c r="E5167" s="110">
        <f t="shared" si="300"/>
        <v>0.11400000000000009</v>
      </c>
      <c r="F5167" s="110">
        <f>IF('3A-Rail transport'!$AL$56="no"," ",ROUND(E5167,4))</f>
        <v>0.114</v>
      </c>
      <c r="G5167" s="110">
        <f>IF('3A-Rail transport'!$AL$57="no"," ",ROUND(E5167,4))</f>
        <v>0.114</v>
      </c>
      <c r="H5167" s="110"/>
      <c r="S5167" s="110">
        <f t="shared" si="301"/>
        <v>0.11400000000000009</v>
      </c>
      <c r="T5167" s="110">
        <f>IF('3B-Air transport'!AL$66="no"," ",ROUND(S5167,4))</f>
        <v>0.114</v>
      </c>
      <c r="U5167" s="110">
        <f>IF('3B-Air transport'!AL$67="no"," ",ROUND(S5167,4))</f>
        <v>0.114</v>
      </c>
      <c r="V5167" s="110">
        <f>IF('3B-Air transport'!AL$68="no"," ",ROUND(S5167,4))</f>
        <v>0.114</v>
      </c>
      <c r="W5167" s="110"/>
      <c r="AB5167" s="110">
        <f t="shared" si="302"/>
        <v>0.11400000000000009</v>
      </c>
      <c r="AC5167" s="110">
        <f>IF('3C-Water transport'!AL$56="no"," ",ROUND(AB5167,4))</f>
        <v>0.114</v>
      </c>
      <c r="AD5167" s="110">
        <f>IF('3C-Water transport'!AL$57="no"," ",ROUND(AB5167,4))</f>
        <v>0.114</v>
      </c>
      <c r="AE5167" s="110">
        <f>IF('3C-Water transport'!AL$58="no"," ",ROUND(AB5167,4))</f>
        <v>0.114</v>
      </c>
    </row>
    <row r="5168" spans="5:31" x14ac:dyDescent="0.25">
      <c r="E5168" s="110">
        <f t="shared" si="300"/>
        <v>0.11500000000000009</v>
      </c>
      <c r="F5168" s="110">
        <f>IF('3A-Rail transport'!$AL$56="no"," ",ROUND(E5168,4))</f>
        <v>0.115</v>
      </c>
      <c r="G5168" s="110">
        <f>IF('3A-Rail transport'!$AL$57="no"," ",ROUND(E5168,4))</f>
        <v>0.115</v>
      </c>
      <c r="H5168" s="110"/>
      <c r="S5168" s="110">
        <f t="shared" si="301"/>
        <v>0.11500000000000009</v>
      </c>
      <c r="T5168" s="110">
        <f>IF('3B-Air transport'!AL$66="no"," ",ROUND(S5168,4))</f>
        <v>0.115</v>
      </c>
      <c r="U5168" s="110">
        <f>IF('3B-Air transport'!AL$67="no"," ",ROUND(S5168,4))</f>
        <v>0.115</v>
      </c>
      <c r="V5168" s="110">
        <f>IF('3B-Air transport'!AL$68="no"," ",ROUND(S5168,4))</f>
        <v>0.115</v>
      </c>
      <c r="W5168" s="110"/>
      <c r="AB5168" s="110">
        <f t="shared" si="302"/>
        <v>0.11500000000000009</v>
      </c>
      <c r="AC5168" s="110">
        <f>IF('3C-Water transport'!AL$56="no"," ",ROUND(AB5168,4))</f>
        <v>0.115</v>
      </c>
      <c r="AD5168" s="110">
        <f>IF('3C-Water transport'!AL$57="no"," ",ROUND(AB5168,4))</f>
        <v>0.115</v>
      </c>
      <c r="AE5168" s="110">
        <f>IF('3C-Water transport'!AL$58="no"," ",ROUND(AB5168,4))</f>
        <v>0.115</v>
      </c>
    </row>
    <row r="5169" spans="5:31" x14ac:dyDescent="0.25">
      <c r="E5169" s="110">
        <f t="shared" si="300"/>
        <v>0.11600000000000009</v>
      </c>
      <c r="F5169" s="110">
        <f>IF('3A-Rail transport'!$AL$56="no"," ",ROUND(E5169,4))</f>
        <v>0.11600000000000001</v>
      </c>
      <c r="G5169" s="110">
        <f>IF('3A-Rail transport'!$AL$57="no"," ",ROUND(E5169,4))</f>
        <v>0.11600000000000001</v>
      </c>
      <c r="H5169" s="110"/>
      <c r="S5169" s="110">
        <f t="shared" si="301"/>
        <v>0.11600000000000009</v>
      </c>
      <c r="T5169" s="110">
        <f>IF('3B-Air transport'!AL$66="no"," ",ROUND(S5169,4))</f>
        <v>0.11600000000000001</v>
      </c>
      <c r="U5169" s="110">
        <f>IF('3B-Air transport'!AL$67="no"," ",ROUND(S5169,4))</f>
        <v>0.11600000000000001</v>
      </c>
      <c r="V5169" s="110">
        <f>IF('3B-Air transport'!AL$68="no"," ",ROUND(S5169,4))</f>
        <v>0.11600000000000001</v>
      </c>
      <c r="W5169" s="110"/>
      <c r="AB5169" s="110">
        <f t="shared" si="302"/>
        <v>0.11600000000000009</v>
      </c>
      <c r="AC5169" s="110">
        <f>IF('3C-Water transport'!AL$56="no"," ",ROUND(AB5169,4))</f>
        <v>0.11600000000000001</v>
      </c>
      <c r="AD5169" s="110">
        <f>IF('3C-Water transport'!AL$57="no"," ",ROUND(AB5169,4))</f>
        <v>0.11600000000000001</v>
      </c>
      <c r="AE5169" s="110">
        <f>IF('3C-Water transport'!AL$58="no"," ",ROUND(AB5169,4))</f>
        <v>0.11600000000000001</v>
      </c>
    </row>
    <row r="5170" spans="5:31" x14ac:dyDescent="0.25">
      <c r="E5170" s="110">
        <f t="shared" si="300"/>
        <v>0.11700000000000009</v>
      </c>
      <c r="F5170" s="110">
        <f>IF('3A-Rail transport'!$AL$56="no"," ",ROUND(E5170,4))</f>
        <v>0.11700000000000001</v>
      </c>
      <c r="G5170" s="110">
        <f>IF('3A-Rail transport'!$AL$57="no"," ",ROUND(E5170,4))</f>
        <v>0.11700000000000001</v>
      </c>
      <c r="H5170" s="110"/>
      <c r="S5170" s="110">
        <f t="shared" si="301"/>
        <v>0.11700000000000009</v>
      </c>
      <c r="T5170" s="110">
        <f>IF('3B-Air transport'!AL$66="no"," ",ROUND(S5170,4))</f>
        <v>0.11700000000000001</v>
      </c>
      <c r="U5170" s="110">
        <f>IF('3B-Air transport'!AL$67="no"," ",ROUND(S5170,4))</f>
        <v>0.11700000000000001</v>
      </c>
      <c r="V5170" s="110">
        <f>IF('3B-Air transport'!AL$68="no"," ",ROUND(S5170,4))</f>
        <v>0.11700000000000001</v>
      </c>
      <c r="W5170" s="110"/>
      <c r="AB5170" s="110">
        <f t="shared" si="302"/>
        <v>0.11700000000000009</v>
      </c>
      <c r="AC5170" s="110">
        <f>IF('3C-Water transport'!AL$56="no"," ",ROUND(AB5170,4))</f>
        <v>0.11700000000000001</v>
      </c>
      <c r="AD5170" s="110">
        <f>IF('3C-Water transport'!AL$57="no"," ",ROUND(AB5170,4))</f>
        <v>0.11700000000000001</v>
      </c>
      <c r="AE5170" s="110">
        <f>IF('3C-Water transport'!AL$58="no"," ",ROUND(AB5170,4))</f>
        <v>0.11700000000000001</v>
      </c>
    </row>
    <row r="5171" spans="5:31" x14ac:dyDescent="0.25">
      <c r="E5171" s="110">
        <f t="shared" si="300"/>
        <v>0.11800000000000009</v>
      </c>
      <c r="F5171" s="110">
        <f>IF('3A-Rail transport'!$AL$56="no"," ",ROUND(E5171,4))</f>
        <v>0.11799999999999999</v>
      </c>
      <c r="G5171" s="110">
        <f>IF('3A-Rail transport'!$AL$57="no"," ",ROUND(E5171,4))</f>
        <v>0.11799999999999999</v>
      </c>
      <c r="H5171" s="110"/>
      <c r="S5171" s="110">
        <f t="shared" si="301"/>
        <v>0.11800000000000009</v>
      </c>
      <c r="T5171" s="110">
        <f>IF('3B-Air transport'!AL$66="no"," ",ROUND(S5171,4))</f>
        <v>0.11799999999999999</v>
      </c>
      <c r="U5171" s="110">
        <f>IF('3B-Air transport'!AL$67="no"," ",ROUND(S5171,4))</f>
        <v>0.11799999999999999</v>
      </c>
      <c r="V5171" s="110">
        <f>IF('3B-Air transport'!AL$68="no"," ",ROUND(S5171,4))</f>
        <v>0.11799999999999999</v>
      </c>
      <c r="W5171" s="110"/>
      <c r="AB5171" s="110">
        <f t="shared" si="302"/>
        <v>0.11800000000000009</v>
      </c>
      <c r="AC5171" s="110">
        <f>IF('3C-Water transport'!AL$56="no"," ",ROUND(AB5171,4))</f>
        <v>0.11799999999999999</v>
      </c>
      <c r="AD5171" s="110">
        <f>IF('3C-Water transport'!AL$57="no"," ",ROUND(AB5171,4))</f>
        <v>0.11799999999999999</v>
      </c>
      <c r="AE5171" s="110">
        <f>IF('3C-Water transport'!AL$58="no"," ",ROUND(AB5171,4))</f>
        <v>0.11799999999999999</v>
      </c>
    </row>
    <row r="5172" spans="5:31" x14ac:dyDescent="0.25">
      <c r="E5172" s="110">
        <f t="shared" si="300"/>
        <v>0.11900000000000009</v>
      </c>
      <c r="F5172" s="110">
        <f>IF('3A-Rail transport'!$AL$56="no"," ",ROUND(E5172,4))</f>
        <v>0.11899999999999999</v>
      </c>
      <c r="G5172" s="110">
        <f>IF('3A-Rail transport'!$AL$57="no"," ",ROUND(E5172,4))</f>
        <v>0.11899999999999999</v>
      </c>
      <c r="H5172" s="110"/>
      <c r="S5172" s="110">
        <f t="shared" si="301"/>
        <v>0.11900000000000009</v>
      </c>
      <c r="T5172" s="110">
        <f>IF('3B-Air transport'!AL$66="no"," ",ROUND(S5172,4))</f>
        <v>0.11899999999999999</v>
      </c>
      <c r="U5172" s="110">
        <f>IF('3B-Air transport'!AL$67="no"," ",ROUND(S5172,4))</f>
        <v>0.11899999999999999</v>
      </c>
      <c r="V5172" s="110">
        <f>IF('3B-Air transport'!AL$68="no"," ",ROUND(S5172,4))</f>
        <v>0.11899999999999999</v>
      </c>
      <c r="W5172" s="110"/>
      <c r="AB5172" s="110">
        <f t="shared" si="302"/>
        <v>0.11900000000000009</v>
      </c>
      <c r="AC5172" s="110">
        <f>IF('3C-Water transport'!AL$56="no"," ",ROUND(AB5172,4))</f>
        <v>0.11899999999999999</v>
      </c>
      <c r="AD5172" s="110">
        <f>IF('3C-Water transport'!AL$57="no"," ",ROUND(AB5172,4))</f>
        <v>0.11899999999999999</v>
      </c>
      <c r="AE5172" s="110">
        <f>IF('3C-Water transport'!AL$58="no"," ",ROUND(AB5172,4))</f>
        <v>0.11899999999999999</v>
      </c>
    </row>
    <row r="5173" spans="5:31" x14ac:dyDescent="0.25">
      <c r="E5173" s="110">
        <f t="shared" si="300"/>
        <v>0.12000000000000009</v>
      </c>
      <c r="F5173" s="110">
        <f>IF('3A-Rail transport'!$AL$56="no"," ",ROUND(E5173,4))</f>
        <v>0.12</v>
      </c>
      <c r="G5173" s="110">
        <f>IF('3A-Rail transport'!$AL$57="no"," ",ROUND(E5173,4))</f>
        <v>0.12</v>
      </c>
      <c r="H5173" s="110"/>
      <c r="S5173" s="110">
        <f t="shared" si="301"/>
        <v>0.12000000000000009</v>
      </c>
      <c r="T5173" s="110">
        <f>IF('3B-Air transport'!AL$66="no"," ",ROUND(S5173,4))</f>
        <v>0.12</v>
      </c>
      <c r="U5173" s="110">
        <f>IF('3B-Air transport'!AL$67="no"," ",ROUND(S5173,4))</f>
        <v>0.12</v>
      </c>
      <c r="V5173" s="110">
        <f>IF('3B-Air transport'!AL$68="no"," ",ROUND(S5173,4))</f>
        <v>0.12</v>
      </c>
      <c r="W5173" s="110"/>
      <c r="AB5173" s="110">
        <f t="shared" si="302"/>
        <v>0.12000000000000009</v>
      </c>
      <c r="AC5173" s="110">
        <f>IF('3C-Water transport'!AL$56="no"," ",ROUND(AB5173,4))</f>
        <v>0.12</v>
      </c>
      <c r="AD5173" s="110">
        <f>IF('3C-Water transport'!AL$57="no"," ",ROUND(AB5173,4))</f>
        <v>0.12</v>
      </c>
      <c r="AE5173" s="110">
        <f>IF('3C-Water transport'!AL$58="no"," ",ROUND(AB5173,4))</f>
        <v>0.12</v>
      </c>
    </row>
    <row r="5174" spans="5:31" x14ac:dyDescent="0.25">
      <c r="E5174" s="110">
        <f t="shared" si="300"/>
        <v>0.12100000000000009</v>
      </c>
      <c r="F5174" s="110">
        <f>IF('3A-Rail transport'!$AL$56="no"," ",ROUND(E5174,4))</f>
        <v>0.121</v>
      </c>
      <c r="G5174" s="110">
        <f>IF('3A-Rail transport'!$AL$57="no"," ",ROUND(E5174,4))</f>
        <v>0.121</v>
      </c>
      <c r="H5174" s="110"/>
      <c r="S5174" s="110">
        <f t="shared" si="301"/>
        <v>0.12100000000000009</v>
      </c>
      <c r="T5174" s="110">
        <f>IF('3B-Air transport'!AL$66="no"," ",ROUND(S5174,4))</f>
        <v>0.121</v>
      </c>
      <c r="U5174" s="110">
        <f>IF('3B-Air transport'!AL$67="no"," ",ROUND(S5174,4))</f>
        <v>0.121</v>
      </c>
      <c r="V5174" s="110">
        <f>IF('3B-Air transport'!AL$68="no"," ",ROUND(S5174,4))</f>
        <v>0.121</v>
      </c>
      <c r="W5174" s="110"/>
      <c r="AB5174" s="110">
        <f t="shared" si="302"/>
        <v>0.12100000000000009</v>
      </c>
      <c r="AC5174" s="110">
        <f>IF('3C-Water transport'!AL$56="no"," ",ROUND(AB5174,4))</f>
        <v>0.121</v>
      </c>
      <c r="AD5174" s="110">
        <f>IF('3C-Water transport'!AL$57="no"," ",ROUND(AB5174,4))</f>
        <v>0.121</v>
      </c>
      <c r="AE5174" s="110">
        <f>IF('3C-Water transport'!AL$58="no"," ",ROUND(AB5174,4))</f>
        <v>0.121</v>
      </c>
    </row>
    <row r="5175" spans="5:31" x14ac:dyDescent="0.25">
      <c r="E5175" s="110">
        <f t="shared" si="300"/>
        <v>0.12200000000000009</v>
      </c>
      <c r="F5175" s="110">
        <f>IF('3A-Rail transport'!$AL$56="no"," ",ROUND(E5175,4))</f>
        <v>0.122</v>
      </c>
      <c r="G5175" s="110">
        <f>IF('3A-Rail transport'!$AL$57="no"," ",ROUND(E5175,4))</f>
        <v>0.122</v>
      </c>
      <c r="H5175" s="110"/>
      <c r="S5175" s="110">
        <f t="shared" si="301"/>
        <v>0.12200000000000009</v>
      </c>
      <c r="T5175" s="110">
        <f>IF('3B-Air transport'!AL$66="no"," ",ROUND(S5175,4))</f>
        <v>0.122</v>
      </c>
      <c r="U5175" s="110">
        <f>IF('3B-Air transport'!AL$67="no"," ",ROUND(S5175,4))</f>
        <v>0.122</v>
      </c>
      <c r="V5175" s="110">
        <f>IF('3B-Air transport'!AL$68="no"," ",ROUND(S5175,4))</f>
        <v>0.122</v>
      </c>
      <c r="W5175" s="110"/>
      <c r="AB5175" s="110">
        <f t="shared" si="302"/>
        <v>0.12200000000000009</v>
      </c>
      <c r="AC5175" s="110">
        <f>IF('3C-Water transport'!AL$56="no"," ",ROUND(AB5175,4))</f>
        <v>0.122</v>
      </c>
      <c r="AD5175" s="110">
        <f>IF('3C-Water transport'!AL$57="no"," ",ROUND(AB5175,4))</f>
        <v>0.122</v>
      </c>
      <c r="AE5175" s="110">
        <f>IF('3C-Water transport'!AL$58="no"," ",ROUND(AB5175,4))</f>
        <v>0.122</v>
      </c>
    </row>
    <row r="5176" spans="5:31" x14ac:dyDescent="0.25">
      <c r="E5176" s="110">
        <f t="shared" si="300"/>
        <v>0.1230000000000001</v>
      </c>
      <c r="F5176" s="110">
        <f>IF('3A-Rail transport'!$AL$56="no"," ",ROUND(E5176,4))</f>
        <v>0.123</v>
      </c>
      <c r="G5176" s="110">
        <f>IF('3A-Rail transport'!$AL$57="no"," ",ROUND(E5176,4))</f>
        <v>0.123</v>
      </c>
      <c r="H5176" s="110"/>
      <c r="S5176" s="110">
        <f t="shared" si="301"/>
        <v>0.1230000000000001</v>
      </c>
      <c r="T5176" s="110">
        <f>IF('3B-Air transport'!AL$66="no"," ",ROUND(S5176,4))</f>
        <v>0.123</v>
      </c>
      <c r="U5176" s="110">
        <f>IF('3B-Air transport'!AL$67="no"," ",ROUND(S5176,4))</f>
        <v>0.123</v>
      </c>
      <c r="V5176" s="110">
        <f>IF('3B-Air transport'!AL$68="no"," ",ROUND(S5176,4))</f>
        <v>0.123</v>
      </c>
      <c r="W5176" s="110"/>
      <c r="AB5176" s="110">
        <f t="shared" si="302"/>
        <v>0.1230000000000001</v>
      </c>
      <c r="AC5176" s="110">
        <f>IF('3C-Water transport'!AL$56="no"," ",ROUND(AB5176,4))</f>
        <v>0.123</v>
      </c>
      <c r="AD5176" s="110">
        <f>IF('3C-Water transport'!AL$57="no"," ",ROUND(AB5176,4))</f>
        <v>0.123</v>
      </c>
      <c r="AE5176" s="110">
        <f>IF('3C-Water transport'!AL$58="no"," ",ROUND(AB5176,4))</f>
        <v>0.123</v>
      </c>
    </row>
    <row r="5177" spans="5:31" x14ac:dyDescent="0.25">
      <c r="E5177" s="110">
        <f t="shared" si="300"/>
        <v>0.1240000000000001</v>
      </c>
      <c r="F5177" s="110">
        <f>IF('3A-Rail transport'!$AL$56="no"," ",ROUND(E5177,4))</f>
        <v>0.124</v>
      </c>
      <c r="G5177" s="110">
        <f>IF('3A-Rail transport'!$AL$57="no"," ",ROUND(E5177,4))</f>
        <v>0.124</v>
      </c>
      <c r="H5177" s="110"/>
      <c r="S5177" s="110">
        <f t="shared" si="301"/>
        <v>0.1240000000000001</v>
      </c>
      <c r="T5177" s="110">
        <f>IF('3B-Air transport'!AL$66="no"," ",ROUND(S5177,4))</f>
        <v>0.124</v>
      </c>
      <c r="U5177" s="110">
        <f>IF('3B-Air transport'!AL$67="no"," ",ROUND(S5177,4))</f>
        <v>0.124</v>
      </c>
      <c r="V5177" s="110">
        <f>IF('3B-Air transport'!AL$68="no"," ",ROUND(S5177,4))</f>
        <v>0.124</v>
      </c>
      <c r="W5177" s="110"/>
      <c r="AB5177" s="110">
        <f t="shared" si="302"/>
        <v>0.1240000000000001</v>
      </c>
      <c r="AC5177" s="110">
        <f>IF('3C-Water transport'!AL$56="no"," ",ROUND(AB5177,4))</f>
        <v>0.124</v>
      </c>
      <c r="AD5177" s="110">
        <f>IF('3C-Water transport'!AL$57="no"," ",ROUND(AB5177,4))</f>
        <v>0.124</v>
      </c>
      <c r="AE5177" s="110">
        <f>IF('3C-Water transport'!AL$58="no"," ",ROUND(AB5177,4))</f>
        <v>0.124</v>
      </c>
    </row>
    <row r="5178" spans="5:31" x14ac:dyDescent="0.25">
      <c r="E5178" s="110">
        <f t="shared" si="300"/>
        <v>0.12500000000000008</v>
      </c>
      <c r="F5178" s="110">
        <f>IF('3A-Rail transport'!$AL$56="no"," ",ROUND(E5178,4))</f>
        <v>0.125</v>
      </c>
      <c r="G5178" s="110">
        <f>IF('3A-Rail transport'!$AL$57="no"," ",ROUND(E5178,4))</f>
        <v>0.125</v>
      </c>
      <c r="H5178" s="110"/>
      <c r="S5178" s="110">
        <f t="shared" si="301"/>
        <v>0.12500000000000008</v>
      </c>
      <c r="T5178" s="110">
        <f>IF('3B-Air transport'!AL$66="no"," ",ROUND(S5178,4))</f>
        <v>0.125</v>
      </c>
      <c r="U5178" s="110">
        <f>IF('3B-Air transport'!AL$67="no"," ",ROUND(S5178,4))</f>
        <v>0.125</v>
      </c>
      <c r="V5178" s="110">
        <f>IF('3B-Air transport'!AL$68="no"," ",ROUND(S5178,4))</f>
        <v>0.125</v>
      </c>
      <c r="W5178" s="110"/>
      <c r="AB5178" s="110">
        <f t="shared" si="302"/>
        <v>0.12500000000000008</v>
      </c>
      <c r="AC5178" s="110">
        <f>IF('3C-Water transport'!AL$56="no"," ",ROUND(AB5178,4))</f>
        <v>0.125</v>
      </c>
      <c r="AD5178" s="110">
        <f>IF('3C-Water transport'!AL$57="no"," ",ROUND(AB5178,4))</f>
        <v>0.125</v>
      </c>
      <c r="AE5178" s="110">
        <f>IF('3C-Water transport'!AL$58="no"," ",ROUND(AB5178,4))</f>
        <v>0.125</v>
      </c>
    </row>
    <row r="5179" spans="5:31" x14ac:dyDescent="0.25">
      <c r="E5179" s="110">
        <f t="shared" si="300"/>
        <v>0.12600000000000008</v>
      </c>
      <c r="F5179" s="110">
        <f>IF('3A-Rail transport'!$AL$56="no"," ",ROUND(E5179,4))</f>
        <v>0.126</v>
      </c>
      <c r="G5179" s="110">
        <f>IF('3A-Rail transport'!$AL$57="no"," ",ROUND(E5179,4))</f>
        <v>0.126</v>
      </c>
      <c r="H5179" s="110"/>
      <c r="S5179" s="110">
        <f t="shared" si="301"/>
        <v>0.12600000000000008</v>
      </c>
      <c r="T5179" s="110">
        <f>IF('3B-Air transport'!AL$66="no"," ",ROUND(S5179,4))</f>
        <v>0.126</v>
      </c>
      <c r="U5179" s="110">
        <f>IF('3B-Air transport'!AL$67="no"," ",ROUND(S5179,4))</f>
        <v>0.126</v>
      </c>
      <c r="V5179" s="110">
        <f>IF('3B-Air transport'!AL$68="no"," ",ROUND(S5179,4))</f>
        <v>0.126</v>
      </c>
      <c r="W5179" s="110"/>
      <c r="AB5179" s="110">
        <f t="shared" si="302"/>
        <v>0.12600000000000008</v>
      </c>
      <c r="AC5179" s="110">
        <f>IF('3C-Water transport'!AL$56="no"," ",ROUND(AB5179,4))</f>
        <v>0.126</v>
      </c>
      <c r="AD5179" s="110">
        <f>IF('3C-Water transport'!AL$57="no"," ",ROUND(AB5179,4))</f>
        <v>0.126</v>
      </c>
      <c r="AE5179" s="110">
        <f>IF('3C-Water transport'!AL$58="no"," ",ROUND(AB5179,4))</f>
        <v>0.126</v>
      </c>
    </row>
    <row r="5180" spans="5:31" x14ac:dyDescent="0.25">
      <c r="E5180" s="110">
        <f t="shared" si="300"/>
        <v>0.12700000000000009</v>
      </c>
      <c r="F5180" s="110">
        <f>IF('3A-Rail transport'!$AL$56="no"," ",ROUND(E5180,4))</f>
        <v>0.127</v>
      </c>
      <c r="G5180" s="110">
        <f>IF('3A-Rail transport'!$AL$57="no"," ",ROUND(E5180,4))</f>
        <v>0.127</v>
      </c>
      <c r="H5180" s="110"/>
      <c r="S5180" s="110">
        <f t="shared" si="301"/>
        <v>0.12700000000000009</v>
      </c>
      <c r="T5180" s="110">
        <f>IF('3B-Air transport'!AL$66="no"," ",ROUND(S5180,4))</f>
        <v>0.127</v>
      </c>
      <c r="U5180" s="110">
        <f>IF('3B-Air transport'!AL$67="no"," ",ROUND(S5180,4))</f>
        <v>0.127</v>
      </c>
      <c r="V5180" s="110">
        <f>IF('3B-Air transport'!AL$68="no"," ",ROUND(S5180,4))</f>
        <v>0.127</v>
      </c>
      <c r="W5180" s="110"/>
      <c r="AB5180" s="110">
        <f t="shared" si="302"/>
        <v>0.12700000000000009</v>
      </c>
      <c r="AC5180" s="110">
        <f>IF('3C-Water transport'!AL$56="no"," ",ROUND(AB5180,4))</f>
        <v>0.127</v>
      </c>
      <c r="AD5180" s="110">
        <f>IF('3C-Water transport'!AL$57="no"," ",ROUND(AB5180,4))</f>
        <v>0.127</v>
      </c>
      <c r="AE5180" s="110">
        <f>IF('3C-Water transport'!AL$58="no"," ",ROUND(AB5180,4))</f>
        <v>0.127</v>
      </c>
    </row>
    <row r="5181" spans="5:31" x14ac:dyDescent="0.25">
      <c r="E5181" s="110">
        <f t="shared" si="300"/>
        <v>0.12800000000000009</v>
      </c>
      <c r="F5181" s="110">
        <f>IF('3A-Rail transport'!$AL$56="no"," ",ROUND(E5181,4))</f>
        <v>0.128</v>
      </c>
      <c r="G5181" s="110">
        <f>IF('3A-Rail transport'!$AL$57="no"," ",ROUND(E5181,4))</f>
        <v>0.128</v>
      </c>
      <c r="H5181" s="110"/>
      <c r="S5181" s="110">
        <f t="shared" si="301"/>
        <v>0.12800000000000009</v>
      </c>
      <c r="T5181" s="110">
        <f>IF('3B-Air transport'!AL$66="no"," ",ROUND(S5181,4))</f>
        <v>0.128</v>
      </c>
      <c r="U5181" s="110">
        <f>IF('3B-Air transport'!AL$67="no"," ",ROUND(S5181,4))</f>
        <v>0.128</v>
      </c>
      <c r="V5181" s="110">
        <f>IF('3B-Air transport'!AL$68="no"," ",ROUND(S5181,4))</f>
        <v>0.128</v>
      </c>
      <c r="W5181" s="110"/>
      <c r="AB5181" s="110">
        <f t="shared" si="302"/>
        <v>0.12800000000000009</v>
      </c>
      <c r="AC5181" s="110">
        <f>IF('3C-Water transport'!AL$56="no"," ",ROUND(AB5181,4))</f>
        <v>0.128</v>
      </c>
      <c r="AD5181" s="110">
        <f>IF('3C-Water transport'!AL$57="no"," ",ROUND(AB5181,4))</f>
        <v>0.128</v>
      </c>
      <c r="AE5181" s="110">
        <f>IF('3C-Water transport'!AL$58="no"," ",ROUND(AB5181,4))</f>
        <v>0.128</v>
      </c>
    </row>
    <row r="5182" spans="5:31" x14ac:dyDescent="0.25">
      <c r="E5182" s="110">
        <f t="shared" ref="E5182:E5245" si="303">E5181+0.001</f>
        <v>0.12900000000000009</v>
      </c>
      <c r="F5182" s="110">
        <f>IF('3A-Rail transport'!$AL$56="no"," ",ROUND(E5182,4))</f>
        <v>0.129</v>
      </c>
      <c r="G5182" s="110">
        <f>IF('3A-Rail transport'!$AL$57="no"," ",ROUND(E5182,4))</f>
        <v>0.129</v>
      </c>
      <c r="H5182" s="110"/>
      <c r="S5182" s="110">
        <f t="shared" ref="S5182:S5245" si="304">S5181+0.001</f>
        <v>0.12900000000000009</v>
      </c>
      <c r="T5182" s="110">
        <f>IF('3B-Air transport'!AL$66="no"," ",ROUND(S5182,4))</f>
        <v>0.129</v>
      </c>
      <c r="U5182" s="110">
        <f>IF('3B-Air transport'!AL$67="no"," ",ROUND(S5182,4))</f>
        <v>0.129</v>
      </c>
      <c r="V5182" s="110">
        <f>IF('3B-Air transport'!AL$68="no"," ",ROUND(S5182,4))</f>
        <v>0.129</v>
      </c>
      <c r="W5182" s="110"/>
      <c r="AB5182" s="110">
        <f t="shared" ref="AB5182:AB5245" si="305">AB5181+0.001</f>
        <v>0.12900000000000009</v>
      </c>
      <c r="AC5182" s="110">
        <f>IF('3C-Water transport'!AL$56="no"," ",ROUND(AB5182,4))</f>
        <v>0.129</v>
      </c>
      <c r="AD5182" s="110">
        <f>IF('3C-Water transport'!AL$57="no"," ",ROUND(AB5182,4))</f>
        <v>0.129</v>
      </c>
      <c r="AE5182" s="110">
        <f>IF('3C-Water transport'!AL$58="no"," ",ROUND(AB5182,4))</f>
        <v>0.129</v>
      </c>
    </row>
    <row r="5183" spans="5:31" x14ac:dyDescent="0.25">
      <c r="E5183" s="110">
        <f t="shared" si="303"/>
        <v>0.13000000000000009</v>
      </c>
      <c r="F5183" s="110">
        <f>IF('3A-Rail transport'!$AL$56="no"," ",ROUND(E5183,4))</f>
        <v>0.13</v>
      </c>
      <c r="G5183" s="110">
        <f>IF('3A-Rail transport'!$AL$57="no"," ",ROUND(E5183,4))</f>
        <v>0.13</v>
      </c>
      <c r="H5183" s="110"/>
      <c r="S5183" s="110">
        <f t="shared" si="304"/>
        <v>0.13000000000000009</v>
      </c>
      <c r="T5183" s="110">
        <f>IF('3B-Air transport'!AL$66="no"," ",ROUND(S5183,4))</f>
        <v>0.13</v>
      </c>
      <c r="U5183" s="110">
        <f>IF('3B-Air transport'!AL$67="no"," ",ROUND(S5183,4))</f>
        <v>0.13</v>
      </c>
      <c r="V5183" s="110">
        <f>IF('3B-Air transport'!AL$68="no"," ",ROUND(S5183,4))</f>
        <v>0.13</v>
      </c>
      <c r="W5183" s="110"/>
      <c r="AB5183" s="110">
        <f t="shared" si="305"/>
        <v>0.13000000000000009</v>
      </c>
      <c r="AC5183" s="110">
        <f>IF('3C-Water transport'!AL$56="no"," ",ROUND(AB5183,4))</f>
        <v>0.13</v>
      </c>
      <c r="AD5183" s="110">
        <f>IF('3C-Water transport'!AL$57="no"," ",ROUND(AB5183,4))</f>
        <v>0.13</v>
      </c>
      <c r="AE5183" s="110">
        <f>IF('3C-Water transport'!AL$58="no"," ",ROUND(AB5183,4))</f>
        <v>0.13</v>
      </c>
    </row>
    <row r="5184" spans="5:31" x14ac:dyDescent="0.25">
      <c r="E5184" s="110">
        <f t="shared" si="303"/>
        <v>0.13100000000000009</v>
      </c>
      <c r="F5184" s="110">
        <f>IF('3A-Rail transport'!$AL$56="no"," ",ROUND(E5184,4))</f>
        <v>0.13100000000000001</v>
      </c>
      <c r="G5184" s="110">
        <f>IF('3A-Rail transport'!$AL$57="no"," ",ROUND(E5184,4))</f>
        <v>0.13100000000000001</v>
      </c>
      <c r="H5184" s="110"/>
      <c r="S5184" s="110">
        <f t="shared" si="304"/>
        <v>0.13100000000000009</v>
      </c>
      <c r="T5184" s="110">
        <f>IF('3B-Air transport'!AL$66="no"," ",ROUND(S5184,4))</f>
        <v>0.13100000000000001</v>
      </c>
      <c r="U5184" s="110">
        <f>IF('3B-Air transport'!AL$67="no"," ",ROUND(S5184,4))</f>
        <v>0.13100000000000001</v>
      </c>
      <c r="V5184" s="110">
        <f>IF('3B-Air transport'!AL$68="no"," ",ROUND(S5184,4))</f>
        <v>0.13100000000000001</v>
      </c>
      <c r="W5184" s="110"/>
      <c r="AB5184" s="110">
        <f t="shared" si="305"/>
        <v>0.13100000000000009</v>
      </c>
      <c r="AC5184" s="110">
        <f>IF('3C-Water transport'!AL$56="no"," ",ROUND(AB5184,4))</f>
        <v>0.13100000000000001</v>
      </c>
      <c r="AD5184" s="110">
        <f>IF('3C-Water transport'!AL$57="no"," ",ROUND(AB5184,4))</f>
        <v>0.13100000000000001</v>
      </c>
      <c r="AE5184" s="110">
        <f>IF('3C-Water transport'!AL$58="no"," ",ROUND(AB5184,4))</f>
        <v>0.13100000000000001</v>
      </c>
    </row>
    <row r="5185" spans="5:31" x14ac:dyDescent="0.25">
      <c r="E5185" s="110">
        <f t="shared" si="303"/>
        <v>0.13200000000000009</v>
      </c>
      <c r="F5185" s="110">
        <f>IF('3A-Rail transport'!$AL$56="no"," ",ROUND(E5185,4))</f>
        <v>0.13200000000000001</v>
      </c>
      <c r="G5185" s="110">
        <f>IF('3A-Rail transport'!$AL$57="no"," ",ROUND(E5185,4))</f>
        <v>0.13200000000000001</v>
      </c>
      <c r="H5185" s="110"/>
      <c r="S5185" s="110">
        <f t="shared" si="304"/>
        <v>0.13200000000000009</v>
      </c>
      <c r="T5185" s="110">
        <f>IF('3B-Air transport'!AL$66="no"," ",ROUND(S5185,4))</f>
        <v>0.13200000000000001</v>
      </c>
      <c r="U5185" s="110">
        <f>IF('3B-Air transport'!AL$67="no"," ",ROUND(S5185,4))</f>
        <v>0.13200000000000001</v>
      </c>
      <c r="V5185" s="110">
        <f>IF('3B-Air transport'!AL$68="no"," ",ROUND(S5185,4))</f>
        <v>0.13200000000000001</v>
      </c>
      <c r="W5185" s="110"/>
      <c r="AB5185" s="110">
        <f t="shared" si="305"/>
        <v>0.13200000000000009</v>
      </c>
      <c r="AC5185" s="110">
        <f>IF('3C-Water transport'!AL$56="no"," ",ROUND(AB5185,4))</f>
        <v>0.13200000000000001</v>
      </c>
      <c r="AD5185" s="110">
        <f>IF('3C-Water transport'!AL$57="no"," ",ROUND(AB5185,4))</f>
        <v>0.13200000000000001</v>
      </c>
      <c r="AE5185" s="110">
        <f>IF('3C-Water transport'!AL$58="no"," ",ROUND(AB5185,4))</f>
        <v>0.13200000000000001</v>
      </c>
    </row>
    <row r="5186" spans="5:31" x14ac:dyDescent="0.25">
      <c r="E5186" s="110">
        <f t="shared" si="303"/>
        <v>0.13300000000000009</v>
      </c>
      <c r="F5186" s="110">
        <f>IF('3A-Rail transport'!$AL$56="no"," ",ROUND(E5186,4))</f>
        <v>0.13300000000000001</v>
      </c>
      <c r="G5186" s="110">
        <f>IF('3A-Rail transport'!$AL$57="no"," ",ROUND(E5186,4))</f>
        <v>0.13300000000000001</v>
      </c>
      <c r="H5186" s="110"/>
      <c r="S5186" s="110">
        <f t="shared" si="304"/>
        <v>0.13300000000000009</v>
      </c>
      <c r="T5186" s="110">
        <f>IF('3B-Air transport'!AL$66="no"," ",ROUND(S5186,4))</f>
        <v>0.13300000000000001</v>
      </c>
      <c r="U5186" s="110">
        <f>IF('3B-Air transport'!AL$67="no"," ",ROUND(S5186,4))</f>
        <v>0.13300000000000001</v>
      </c>
      <c r="V5186" s="110">
        <f>IF('3B-Air transport'!AL$68="no"," ",ROUND(S5186,4))</f>
        <v>0.13300000000000001</v>
      </c>
      <c r="W5186" s="110"/>
      <c r="AB5186" s="110">
        <f t="shared" si="305"/>
        <v>0.13300000000000009</v>
      </c>
      <c r="AC5186" s="110">
        <f>IF('3C-Water transport'!AL$56="no"," ",ROUND(AB5186,4))</f>
        <v>0.13300000000000001</v>
      </c>
      <c r="AD5186" s="110">
        <f>IF('3C-Water transport'!AL$57="no"," ",ROUND(AB5186,4))</f>
        <v>0.13300000000000001</v>
      </c>
      <c r="AE5186" s="110">
        <f>IF('3C-Water transport'!AL$58="no"," ",ROUND(AB5186,4))</f>
        <v>0.13300000000000001</v>
      </c>
    </row>
    <row r="5187" spans="5:31" x14ac:dyDescent="0.25">
      <c r="E5187" s="110">
        <f t="shared" si="303"/>
        <v>0.13400000000000009</v>
      </c>
      <c r="F5187" s="110">
        <f>IF('3A-Rail transport'!$AL$56="no"," ",ROUND(E5187,4))</f>
        <v>0.13400000000000001</v>
      </c>
      <c r="G5187" s="110">
        <f>IF('3A-Rail transport'!$AL$57="no"," ",ROUND(E5187,4))</f>
        <v>0.13400000000000001</v>
      </c>
      <c r="H5187" s="110"/>
      <c r="S5187" s="110">
        <f t="shared" si="304"/>
        <v>0.13400000000000009</v>
      </c>
      <c r="T5187" s="110">
        <f>IF('3B-Air transport'!AL$66="no"," ",ROUND(S5187,4))</f>
        <v>0.13400000000000001</v>
      </c>
      <c r="U5187" s="110">
        <f>IF('3B-Air transport'!AL$67="no"," ",ROUND(S5187,4))</f>
        <v>0.13400000000000001</v>
      </c>
      <c r="V5187" s="110">
        <f>IF('3B-Air transport'!AL$68="no"," ",ROUND(S5187,4))</f>
        <v>0.13400000000000001</v>
      </c>
      <c r="W5187" s="110"/>
      <c r="AB5187" s="110">
        <f t="shared" si="305"/>
        <v>0.13400000000000009</v>
      </c>
      <c r="AC5187" s="110">
        <f>IF('3C-Water transport'!AL$56="no"," ",ROUND(AB5187,4))</f>
        <v>0.13400000000000001</v>
      </c>
      <c r="AD5187" s="110">
        <f>IF('3C-Water transport'!AL$57="no"," ",ROUND(AB5187,4))</f>
        <v>0.13400000000000001</v>
      </c>
      <c r="AE5187" s="110">
        <f>IF('3C-Water transport'!AL$58="no"," ",ROUND(AB5187,4))</f>
        <v>0.13400000000000001</v>
      </c>
    </row>
    <row r="5188" spans="5:31" x14ac:dyDescent="0.25">
      <c r="E5188" s="110">
        <f t="shared" si="303"/>
        <v>0.13500000000000009</v>
      </c>
      <c r="F5188" s="110">
        <f>IF('3A-Rail transport'!$AL$56="no"," ",ROUND(E5188,4))</f>
        <v>0.13500000000000001</v>
      </c>
      <c r="G5188" s="110">
        <f>IF('3A-Rail transport'!$AL$57="no"," ",ROUND(E5188,4))</f>
        <v>0.13500000000000001</v>
      </c>
      <c r="H5188" s="110"/>
      <c r="S5188" s="110">
        <f t="shared" si="304"/>
        <v>0.13500000000000009</v>
      </c>
      <c r="T5188" s="110">
        <f>IF('3B-Air transport'!AL$66="no"," ",ROUND(S5188,4))</f>
        <v>0.13500000000000001</v>
      </c>
      <c r="U5188" s="110">
        <f>IF('3B-Air transport'!AL$67="no"," ",ROUND(S5188,4))</f>
        <v>0.13500000000000001</v>
      </c>
      <c r="V5188" s="110">
        <f>IF('3B-Air transport'!AL$68="no"," ",ROUND(S5188,4))</f>
        <v>0.13500000000000001</v>
      </c>
      <c r="W5188" s="110"/>
      <c r="AB5188" s="110">
        <f t="shared" si="305"/>
        <v>0.13500000000000009</v>
      </c>
      <c r="AC5188" s="110">
        <f>IF('3C-Water transport'!AL$56="no"," ",ROUND(AB5188,4))</f>
        <v>0.13500000000000001</v>
      </c>
      <c r="AD5188" s="110">
        <f>IF('3C-Water transport'!AL$57="no"," ",ROUND(AB5188,4))</f>
        <v>0.13500000000000001</v>
      </c>
      <c r="AE5188" s="110">
        <f>IF('3C-Water transport'!AL$58="no"," ",ROUND(AB5188,4))</f>
        <v>0.13500000000000001</v>
      </c>
    </row>
    <row r="5189" spans="5:31" x14ac:dyDescent="0.25">
      <c r="E5189" s="110">
        <f t="shared" si="303"/>
        <v>0.13600000000000009</v>
      </c>
      <c r="F5189" s="110">
        <f>IF('3A-Rail transport'!$AL$56="no"," ",ROUND(E5189,4))</f>
        <v>0.13600000000000001</v>
      </c>
      <c r="G5189" s="110">
        <f>IF('3A-Rail transport'!$AL$57="no"," ",ROUND(E5189,4))</f>
        <v>0.13600000000000001</v>
      </c>
      <c r="H5189" s="110"/>
      <c r="S5189" s="110">
        <f t="shared" si="304"/>
        <v>0.13600000000000009</v>
      </c>
      <c r="T5189" s="110">
        <f>IF('3B-Air transport'!AL$66="no"," ",ROUND(S5189,4))</f>
        <v>0.13600000000000001</v>
      </c>
      <c r="U5189" s="110">
        <f>IF('3B-Air transport'!AL$67="no"," ",ROUND(S5189,4))</f>
        <v>0.13600000000000001</v>
      </c>
      <c r="V5189" s="110">
        <f>IF('3B-Air transport'!AL$68="no"," ",ROUND(S5189,4))</f>
        <v>0.13600000000000001</v>
      </c>
      <c r="W5189" s="110"/>
      <c r="AB5189" s="110">
        <f t="shared" si="305"/>
        <v>0.13600000000000009</v>
      </c>
      <c r="AC5189" s="110">
        <f>IF('3C-Water transport'!AL$56="no"," ",ROUND(AB5189,4))</f>
        <v>0.13600000000000001</v>
      </c>
      <c r="AD5189" s="110">
        <f>IF('3C-Water transport'!AL$57="no"," ",ROUND(AB5189,4))</f>
        <v>0.13600000000000001</v>
      </c>
      <c r="AE5189" s="110">
        <f>IF('3C-Water transport'!AL$58="no"," ",ROUND(AB5189,4))</f>
        <v>0.13600000000000001</v>
      </c>
    </row>
    <row r="5190" spans="5:31" x14ac:dyDescent="0.25">
      <c r="E5190" s="110">
        <f t="shared" si="303"/>
        <v>0.13700000000000009</v>
      </c>
      <c r="F5190" s="110">
        <f>IF('3A-Rail transport'!$AL$56="no"," ",ROUND(E5190,4))</f>
        <v>0.13700000000000001</v>
      </c>
      <c r="G5190" s="110">
        <f>IF('3A-Rail transport'!$AL$57="no"," ",ROUND(E5190,4))</f>
        <v>0.13700000000000001</v>
      </c>
      <c r="H5190" s="110"/>
      <c r="S5190" s="110">
        <f t="shared" si="304"/>
        <v>0.13700000000000009</v>
      </c>
      <c r="T5190" s="110">
        <f>IF('3B-Air transport'!AL$66="no"," ",ROUND(S5190,4))</f>
        <v>0.13700000000000001</v>
      </c>
      <c r="U5190" s="110">
        <f>IF('3B-Air transport'!AL$67="no"," ",ROUND(S5190,4))</f>
        <v>0.13700000000000001</v>
      </c>
      <c r="V5190" s="110">
        <f>IF('3B-Air transport'!AL$68="no"," ",ROUND(S5190,4))</f>
        <v>0.13700000000000001</v>
      </c>
      <c r="W5190" s="110"/>
      <c r="AB5190" s="110">
        <f t="shared" si="305"/>
        <v>0.13700000000000009</v>
      </c>
      <c r="AC5190" s="110">
        <f>IF('3C-Water transport'!AL$56="no"," ",ROUND(AB5190,4))</f>
        <v>0.13700000000000001</v>
      </c>
      <c r="AD5190" s="110">
        <f>IF('3C-Water transport'!AL$57="no"," ",ROUND(AB5190,4))</f>
        <v>0.13700000000000001</v>
      </c>
      <c r="AE5190" s="110">
        <f>IF('3C-Water transport'!AL$58="no"," ",ROUND(AB5190,4))</f>
        <v>0.13700000000000001</v>
      </c>
    </row>
    <row r="5191" spans="5:31" x14ac:dyDescent="0.25">
      <c r="E5191" s="110">
        <f t="shared" si="303"/>
        <v>0.13800000000000009</v>
      </c>
      <c r="F5191" s="110">
        <f>IF('3A-Rail transport'!$AL$56="no"," ",ROUND(E5191,4))</f>
        <v>0.13800000000000001</v>
      </c>
      <c r="G5191" s="110">
        <f>IF('3A-Rail transport'!$AL$57="no"," ",ROUND(E5191,4))</f>
        <v>0.13800000000000001</v>
      </c>
      <c r="H5191" s="110"/>
      <c r="S5191" s="110">
        <f t="shared" si="304"/>
        <v>0.13800000000000009</v>
      </c>
      <c r="T5191" s="110">
        <f>IF('3B-Air transport'!AL$66="no"," ",ROUND(S5191,4))</f>
        <v>0.13800000000000001</v>
      </c>
      <c r="U5191" s="110">
        <f>IF('3B-Air transport'!AL$67="no"," ",ROUND(S5191,4))</f>
        <v>0.13800000000000001</v>
      </c>
      <c r="V5191" s="110">
        <f>IF('3B-Air transport'!AL$68="no"," ",ROUND(S5191,4))</f>
        <v>0.13800000000000001</v>
      </c>
      <c r="W5191" s="110"/>
      <c r="AB5191" s="110">
        <f t="shared" si="305"/>
        <v>0.13800000000000009</v>
      </c>
      <c r="AC5191" s="110">
        <f>IF('3C-Water transport'!AL$56="no"," ",ROUND(AB5191,4))</f>
        <v>0.13800000000000001</v>
      </c>
      <c r="AD5191" s="110">
        <f>IF('3C-Water transport'!AL$57="no"," ",ROUND(AB5191,4))</f>
        <v>0.13800000000000001</v>
      </c>
      <c r="AE5191" s="110">
        <f>IF('3C-Water transport'!AL$58="no"," ",ROUND(AB5191,4))</f>
        <v>0.13800000000000001</v>
      </c>
    </row>
    <row r="5192" spans="5:31" x14ac:dyDescent="0.25">
      <c r="E5192" s="110">
        <f t="shared" si="303"/>
        <v>0.1390000000000001</v>
      </c>
      <c r="F5192" s="110">
        <f>IF('3A-Rail transport'!$AL$56="no"," ",ROUND(E5192,4))</f>
        <v>0.13900000000000001</v>
      </c>
      <c r="G5192" s="110">
        <f>IF('3A-Rail transport'!$AL$57="no"," ",ROUND(E5192,4))</f>
        <v>0.13900000000000001</v>
      </c>
      <c r="H5192" s="110"/>
      <c r="S5192" s="110">
        <f t="shared" si="304"/>
        <v>0.1390000000000001</v>
      </c>
      <c r="T5192" s="110">
        <f>IF('3B-Air transport'!AL$66="no"," ",ROUND(S5192,4))</f>
        <v>0.13900000000000001</v>
      </c>
      <c r="U5192" s="110">
        <f>IF('3B-Air transport'!AL$67="no"," ",ROUND(S5192,4))</f>
        <v>0.13900000000000001</v>
      </c>
      <c r="V5192" s="110">
        <f>IF('3B-Air transport'!AL$68="no"," ",ROUND(S5192,4))</f>
        <v>0.13900000000000001</v>
      </c>
      <c r="W5192" s="110"/>
      <c r="AB5192" s="110">
        <f t="shared" si="305"/>
        <v>0.1390000000000001</v>
      </c>
      <c r="AC5192" s="110">
        <f>IF('3C-Water transport'!AL$56="no"," ",ROUND(AB5192,4))</f>
        <v>0.13900000000000001</v>
      </c>
      <c r="AD5192" s="110">
        <f>IF('3C-Water transport'!AL$57="no"," ",ROUND(AB5192,4))</f>
        <v>0.13900000000000001</v>
      </c>
      <c r="AE5192" s="110">
        <f>IF('3C-Water transport'!AL$58="no"," ",ROUND(AB5192,4))</f>
        <v>0.13900000000000001</v>
      </c>
    </row>
    <row r="5193" spans="5:31" x14ac:dyDescent="0.25">
      <c r="E5193" s="110">
        <f t="shared" si="303"/>
        <v>0.1400000000000001</v>
      </c>
      <c r="F5193" s="110">
        <f>IF('3A-Rail transport'!$AL$56="no"," ",ROUND(E5193,4))</f>
        <v>0.14000000000000001</v>
      </c>
      <c r="G5193" s="110">
        <f>IF('3A-Rail transport'!$AL$57="no"," ",ROUND(E5193,4))</f>
        <v>0.14000000000000001</v>
      </c>
      <c r="H5193" s="110"/>
      <c r="S5193" s="110">
        <f t="shared" si="304"/>
        <v>0.1400000000000001</v>
      </c>
      <c r="T5193" s="110">
        <f>IF('3B-Air transport'!AL$66="no"," ",ROUND(S5193,4))</f>
        <v>0.14000000000000001</v>
      </c>
      <c r="U5193" s="110">
        <f>IF('3B-Air transport'!AL$67="no"," ",ROUND(S5193,4))</f>
        <v>0.14000000000000001</v>
      </c>
      <c r="V5193" s="110">
        <f>IF('3B-Air transport'!AL$68="no"," ",ROUND(S5193,4))</f>
        <v>0.14000000000000001</v>
      </c>
      <c r="W5193" s="110"/>
      <c r="AB5193" s="110">
        <f t="shared" si="305"/>
        <v>0.1400000000000001</v>
      </c>
      <c r="AC5193" s="110">
        <f>IF('3C-Water transport'!AL$56="no"," ",ROUND(AB5193,4))</f>
        <v>0.14000000000000001</v>
      </c>
      <c r="AD5193" s="110">
        <f>IF('3C-Water transport'!AL$57="no"," ",ROUND(AB5193,4))</f>
        <v>0.14000000000000001</v>
      </c>
      <c r="AE5193" s="110">
        <f>IF('3C-Water transport'!AL$58="no"," ",ROUND(AB5193,4))</f>
        <v>0.14000000000000001</v>
      </c>
    </row>
    <row r="5194" spans="5:31" x14ac:dyDescent="0.25">
      <c r="E5194" s="110">
        <f t="shared" si="303"/>
        <v>0.1410000000000001</v>
      </c>
      <c r="F5194" s="110">
        <f>IF('3A-Rail transport'!$AL$56="no"," ",ROUND(E5194,4))</f>
        <v>0.14099999999999999</v>
      </c>
      <c r="G5194" s="110">
        <f>IF('3A-Rail transport'!$AL$57="no"," ",ROUND(E5194,4))</f>
        <v>0.14099999999999999</v>
      </c>
      <c r="H5194" s="110"/>
      <c r="S5194" s="110">
        <f t="shared" si="304"/>
        <v>0.1410000000000001</v>
      </c>
      <c r="T5194" s="110">
        <f>IF('3B-Air transport'!AL$66="no"," ",ROUND(S5194,4))</f>
        <v>0.14099999999999999</v>
      </c>
      <c r="U5194" s="110">
        <f>IF('3B-Air transport'!AL$67="no"," ",ROUND(S5194,4))</f>
        <v>0.14099999999999999</v>
      </c>
      <c r="V5194" s="110">
        <f>IF('3B-Air transport'!AL$68="no"," ",ROUND(S5194,4))</f>
        <v>0.14099999999999999</v>
      </c>
      <c r="W5194" s="110"/>
      <c r="AB5194" s="110">
        <f t="shared" si="305"/>
        <v>0.1410000000000001</v>
      </c>
      <c r="AC5194" s="110">
        <f>IF('3C-Water transport'!AL$56="no"," ",ROUND(AB5194,4))</f>
        <v>0.14099999999999999</v>
      </c>
      <c r="AD5194" s="110">
        <f>IF('3C-Water transport'!AL$57="no"," ",ROUND(AB5194,4))</f>
        <v>0.14099999999999999</v>
      </c>
      <c r="AE5194" s="110">
        <f>IF('3C-Water transport'!AL$58="no"," ",ROUND(AB5194,4))</f>
        <v>0.14099999999999999</v>
      </c>
    </row>
    <row r="5195" spans="5:31" x14ac:dyDescent="0.25">
      <c r="E5195" s="110">
        <f t="shared" si="303"/>
        <v>0.1420000000000001</v>
      </c>
      <c r="F5195" s="110">
        <f>IF('3A-Rail transport'!$AL$56="no"," ",ROUND(E5195,4))</f>
        <v>0.14199999999999999</v>
      </c>
      <c r="G5195" s="110">
        <f>IF('3A-Rail transport'!$AL$57="no"," ",ROUND(E5195,4))</f>
        <v>0.14199999999999999</v>
      </c>
      <c r="H5195" s="110"/>
      <c r="S5195" s="110">
        <f t="shared" si="304"/>
        <v>0.1420000000000001</v>
      </c>
      <c r="T5195" s="110">
        <f>IF('3B-Air transport'!AL$66="no"," ",ROUND(S5195,4))</f>
        <v>0.14199999999999999</v>
      </c>
      <c r="U5195" s="110">
        <f>IF('3B-Air transport'!AL$67="no"," ",ROUND(S5195,4))</f>
        <v>0.14199999999999999</v>
      </c>
      <c r="V5195" s="110">
        <f>IF('3B-Air transport'!AL$68="no"," ",ROUND(S5195,4))</f>
        <v>0.14199999999999999</v>
      </c>
      <c r="W5195" s="110"/>
      <c r="AB5195" s="110">
        <f t="shared" si="305"/>
        <v>0.1420000000000001</v>
      </c>
      <c r="AC5195" s="110">
        <f>IF('3C-Water transport'!AL$56="no"," ",ROUND(AB5195,4))</f>
        <v>0.14199999999999999</v>
      </c>
      <c r="AD5195" s="110">
        <f>IF('3C-Water transport'!AL$57="no"," ",ROUND(AB5195,4))</f>
        <v>0.14199999999999999</v>
      </c>
      <c r="AE5195" s="110">
        <f>IF('3C-Water transport'!AL$58="no"," ",ROUND(AB5195,4))</f>
        <v>0.14199999999999999</v>
      </c>
    </row>
    <row r="5196" spans="5:31" x14ac:dyDescent="0.25">
      <c r="E5196" s="110">
        <f t="shared" si="303"/>
        <v>0.1430000000000001</v>
      </c>
      <c r="F5196" s="110">
        <f>IF('3A-Rail transport'!$AL$56="no"," ",ROUND(E5196,4))</f>
        <v>0.14299999999999999</v>
      </c>
      <c r="G5196" s="110">
        <f>IF('3A-Rail transport'!$AL$57="no"," ",ROUND(E5196,4))</f>
        <v>0.14299999999999999</v>
      </c>
      <c r="H5196" s="110"/>
      <c r="S5196" s="110">
        <f t="shared" si="304"/>
        <v>0.1430000000000001</v>
      </c>
      <c r="T5196" s="110">
        <f>IF('3B-Air transport'!AL$66="no"," ",ROUND(S5196,4))</f>
        <v>0.14299999999999999</v>
      </c>
      <c r="U5196" s="110">
        <f>IF('3B-Air transport'!AL$67="no"," ",ROUND(S5196,4))</f>
        <v>0.14299999999999999</v>
      </c>
      <c r="V5196" s="110">
        <f>IF('3B-Air transport'!AL$68="no"," ",ROUND(S5196,4))</f>
        <v>0.14299999999999999</v>
      </c>
      <c r="W5196" s="110"/>
      <c r="AB5196" s="110">
        <f t="shared" si="305"/>
        <v>0.1430000000000001</v>
      </c>
      <c r="AC5196" s="110">
        <f>IF('3C-Water transport'!AL$56="no"," ",ROUND(AB5196,4))</f>
        <v>0.14299999999999999</v>
      </c>
      <c r="AD5196" s="110">
        <f>IF('3C-Water transport'!AL$57="no"," ",ROUND(AB5196,4))</f>
        <v>0.14299999999999999</v>
      </c>
      <c r="AE5196" s="110">
        <f>IF('3C-Water transport'!AL$58="no"," ",ROUND(AB5196,4))</f>
        <v>0.14299999999999999</v>
      </c>
    </row>
    <row r="5197" spans="5:31" x14ac:dyDescent="0.25">
      <c r="E5197" s="110">
        <f t="shared" si="303"/>
        <v>0.1440000000000001</v>
      </c>
      <c r="F5197" s="110">
        <f>IF('3A-Rail transport'!$AL$56="no"," ",ROUND(E5197,4))</f>
        <v>0.14399999999999999</v>
      </c>
      <c r="G5197" s="110">
        <f>IF('3A-Rail transport'!$AL$57="no"," ",ROUND(E5197,4))</f>
        <v>0.14399999999999999</v>
      </c>
      <c r="H5197" s="110"/>
      <c r="S5197" s="110">
        <f t="shared" si="304"/>
        <v>0.1440000000000001</v>
      </c>
      <c r="T5197" s="110">
        <f>IF('3B-Air transport'!AL$66="no"," ",ROUND(S5197,4))</f>
        <v>0.14399999999999999</v>
      </c>
      <c r="U5197" s="110">
        <f>IF('3B-Air transport'!AL$67="no"," ",ROUND(S5197,4))</f>
        <v>0.14399999999999999</v>
      </c>
      <c r="V5197" s="110">
        <f>IF('3B-Air transport'!AL$68="no"," ",ROUND(S5197,4))</f>
        <v>0.14399999999999999</v>
      </c>
      <c r="W5197" s="110"/>
      <c r="AB5197" s="110">
        <f t="shared" si="305"/>
        <v>0.1440000000000001</v>
      </c>
      <c r="AC5197" s="110">
        <f>IF('3C-Water transport'!AL$56="no"," ",ROUND(AB5197,4))</f>
        <v>0.14399999999999999</v>
      </c>
      <c r="AD5197" s="110">
        <f>IF('3C-Water transport'!AL$57="no"," ",ROUND(AB5197,4))</f>
        <v>0.14399999999999999</v>
      </c>
      <c r="AE5197" s="110">
        <f>IF('3C-Water transport'!AL$58="no"," ",ROUND(AB5197,4))</f>
        <v>0.14399999999999999</v>
      </c>
    </row>
    <row r="5198" spans="5:31" x14ac:dyDescent="0.25">
      <c r="E5198" s="110">
        <f t="shared" si="303"/>
        <v>0.1450000000000001</v>
      </c>
      <c r="F5198" s="110">
        <f>IF('3A-Rail transport'!$AL$56="no"," ",ROUND(E5198,4))</f>
        <v>0.14499999999999999</v>
      </c>
      <c r="G5198" s="110">
        <f>IF('3A-Rail transport'!$AL$57="no"," ",ROUND(E5198,4))</f>
        <v>0.14499999999999999</v>
      </c>
      <c r="H5198" s="110"/>
      <c r="S5198" s="110">
        <f t="shared" si="304"/>
        <v>0.1450000000000001</v>
      </c>
      <c r="T5198" s="110">
        <f>IF('3B-Air transport'!AL$66="no"," ",ROUND(S5198,4))</f>
        <v>0.14499999999999999</v>
      </c>
      <c r="U5198" s="110">
        <f>IF('3B-Air transport'!AL$67="no"," ",ROUND(S5198,4))</f>
        <v>0.14499999999999999</v>
      </c>
      <c r="V5198" s="110">
        <f>IF('3B-Air transport'!AL$68="no"," ",ROUND(S5198,4))</f>
        <v>0.14499999999999999</v>
      </c>
      <c r="W5198" s="110"/>
      <c r="AB5198" s="110">
        <f t="shared" si="305"/>
        <v>0.1450000000000001</v>
      </c>
      <c r="AC5198" s="110">
        <f>IF('3C-Water transport'!AL$56="no"," ",ROUND(AB5198,4))</f>
        <v>0.14499999999999999</v>
      </c>
      <c r="AD5198" s="110">
        <f>IF('3C-Water transport'!AL$57="no"," ",ROUND(AB5198,4))</f>
        <v>0.14499999999999999</v>
      </c>
      <c r="AE5198" s="110">
        <f>IF('3C-Water transport'!AL$58="no"," ",ROUND(AB5198,4))</f>
        <v>0.14499999999999999</v>
      </c>
    </row>
    <row r="5199" spans="5:31" x14ac:dyDescent="0.25">
      <c r="E5199" s="110">
        <f t="shared" si="303"/>
        <v>0.1460000000000001</v>
      </c>
      <c r="F5199" s="110">
        <f>IF('3A-Rail transport'!$AL$56="no"," ",ROUND(E5199,4))</f>
        <v>0.14599999999999999</v>
      </c>
      <c r="G5199" s="110">
        <f>IF('3A-Rail transport'!$AL$57="no"," ",ROUND(E5199,4))</f>
        <v>0.14599999999999999</v>
      </c>
      <c r="H5199" s="110"/>
      <c r="S5199" s="110">
        <f t="shared" si="304"/>
        <v>0.1460000000000001</v>
      </c>
      <c r="T5199" s="110">
        <f>IF('3B-Air transport'!AL$66="no"," ",ROUND(S5199,4))</f>
        <v>0.14599999999999999</v>
      </c>
      <c r="U5199" s="110">
        <f>IF('3B-Air transport'!AL$67="no"," ",ROUND(S5199,4))</f>
        <v>0.14599999999999999</v>
      </c>
      <c r="V5199" s="110">
        <f>IF('3B-Air transport'!AL$68="no"," ",ROUND(S5199,4))</f>
        <v>0.14599999999999999</v>
      </c>
      <c r="W5199" s="110"/>
      <c r="AB5199" s="110">
        <f t="shared" si="305"/>
        <v>0.1460000000000001</v>
      </c>
      <c r="AC5199" s="110">
        <f>IF('3C-Water transport'!AL$56="no"," ",ROUND(AB5199,4))</f>
        <v>0.14599999999999999</v>
      </c>
      <c r="AD5199" s="110">
        <f>IF('3C-Water transport'!AL$57="no"," ",ROUND(AB5199,4))</f>
        <v>0.14599999999999999</v>
      </c>
      <c r="AE5199" s="110">
        <f>IF('3C-Water transport'!AL$58="no"," ",ROUND(AB5199,4))</f>
        <v>0.14599999999999999</v>
      </c>
    </row>
    <row r="5200" spans="5:31" x14ac:dyDescent="0.25">
      <c r="E5200" s="110">
        <f t="shared" si="303"/>
        <v>0.1470000000000001</v>
      </c>
      <c r="F5200" s="110">
        <f>IF('3A-Rail transport'!$AL$56="no"," ",ROUND(E5200,4))</f>
        <v>0.14699999999999999</v>
      </c>
      <c r="G5200" s="110">
        <f>IF('3A-Rail transport'!$AL$57="no"," ",ROUND(E5200,4))</f>
        <v>0.14699999999999999</v>
      </c>
      <c r="H5200" s="110"/>
      <c r="S5200" s="110">
        <f t="shared" si="304"/>
        <v>0.1470000000000001</v>
      </c>
      <c r="T5200" s="110">
        <f>IF('3B-Air transport'!AL$66="no"," ",ROUND(S5200,4))</f>
        <v>0.14699999999999999</v>
      </c>
      <c r="U5200" s="110">
        <f>IF('3B-Air transport'!AL$67="no"," ",ROUND(S5200,4))</f>
        <v>0.14699999999999999</v>
      </c>
      <c r="V5200" s="110">
        <f>IF('3B-Air transport'!AL$68="no"," ",ROUND(S5200,4))</f>
        <v>0.14699999999999999</v>
      </c>
      <c r="W5200" s="110"/>
      <c r="AB5200" s="110">
        <f t="shared" si="305"/>
        <v>0.1470000000000001</v>
      </c>
      <c r="AC5200" s="110">
        <f>IF('3C-Water transport'!AL$56="no"," ",ROUND(AB5200,4))</f>
        <v>0.14699999999999999</v>
      </c>
      <c r="AD5200" s="110">
        <f>IF('3C-Water transport'!AL$57="no"," ",ROUND(AB5200,4))</f>
        <v>0.14699999999999999</v>
      </c>
      <c r="AE5200" s="110">
        <f>IF('3C-Water transport'!AL$58="no"," ",ROUND(AB5200,4))</f>
        <v>0.14699999999999999</v>
      </c>
    </row>
    <row r="5201" spans="5:31" x14ac:dyDescent="0.25">
      <c r="E5201" s="110">
        <f t="shared" si="303"/>
        <v>0.1480000000000001</v>
      </c>
      <c r="F5201" s="110">
        <f>IF('3A-Rail transport'!$AL$56="no"," ",ROUND(E5201,4))</f>
        <v>0.14799999999999999</v>
      </c>
      <c r="G5201" s="110">
        <f>IF('3A-Rail transport'!$AL$57="no"," ",ROUND(E5201,4))</f>
        <v>0.14799999999999999</v>
      </c>
      <c r="H5201" s="110"/>
      <c r="S5201" s="110">
        <f t="shared" si="304"/>
        <v>0.1480000000000001</v>
      </c>
      <c r="T5201" s="110">
        <f>IF('3B-Air transport'!AL$66="no"," ",ROUND(S5201,4))</f>
        <v>0.14799999999999999</v>
      </c>
      <c r="U5201" s="110">
        <f>IF('3B-Air transport'!AL$67="no"," ",ROUND(S5201,4))</f>
        <v>0.14799999999999999</v>
      </c>
      <c r="V5201" s="110">
        <f>IF('3B-Air transport'!AL$68="no"," ",ROUND(S5201,4))</f>
        <v>0.14799999999999999</v>
      </c>
      <c r="W5201" s="110"/>
      <c r="AB5201" s="110">
        <f t="shared" si="305"/>
        <v>0.1480000000000001</v>
      </c>
      <c r="AC5201" s="110">
        <f>IF('3C-Water transport'!AL$56="no"," ",ROUND(AB5201,4))</f>
        <v>0.14799999999999999</v>
      </c>
      <c r="AD5201" s="110">
        <f>IF('3C-Water transport'!AL$57="no"," ",ROUND(AB5201,4))</f>
        <v>0.14799999999999999</v>
      </c>
      <c r="AE5201" s="110">
        <f>IF('3C-Water transport'!AL$58="no"," ",ROUND(AB5201,4))</f>
        <v>0.14799999999999999</v>
      </c>
    </row>
    <row r="5202" spans="5:31" x14ac:dyDescent="0.25">
      <c r="E5202" s="110">
        <f t="shared" si="303"/>
        <v>0.1490000000000001</v>
      </c>
      <c r="F5202" s="110">
        <f>IF('3A-Rail transport'!$AL$56="no"," ",ROUND(E5202,4))</f>
        <v>0.14899999999999999</v>
      </c>
      <c r="G5202" s="110">
        <f>IF('3A-Rail transport'!$AL$57="no"," ",ROUND(E5202,4))</f>
        <v>0.14899999999999999</v>
      </c>
      <c r="H5202" s="110"/>
      <c r="S5202" s="110">
        <f t="shared" si="304"/>
        <v>0.1490000000000001</v>
      </c>
      <c r="T5202" s="110">
        <f>IF('3B-Air transport'!AL$66="no"," ",ROUND(S5202,4))</f>
        <v>0.14899999999999999</v>
      </c>
      <c r="U5202" s="110">
        <f>IF('3B-Air transport'!AL$67="no"," ",ROUND(S5202,4))</f>
        <v>0.14899999999999999</v>
      </c>
      <c r="V5202" s="110">
        <f>IF('3B-Air transport'!AL$68="no"," ",ROUND(S5202,4))</f>
        <v>0.14899999999999999</v>
      </c>
      <c r="W5202" s="110"/>
      <c r="AB5202" s="110">
        <f t="shared" si="305"/>
        <v>0.1490000000000001</v>
      </c>
      <c r="AC5202" s="110">
        <f>IF('3C-Water transport'!AL$56="no"," ",ROUND(AB5202,4))</f>
        <v>0.14899999999999999</v>
      </c>
      <c r="AD5202" s="110">
        <f>IF('3C-Water transport'!AL$57="no"," ",ROUND(AB5202,4))</f>
        <v>0.14899999999999999</v>
      </c>
      <c r="AE5202" s="110">
        <f>IF('3C-Water transport'!AL$58="no"," ",ROUND(AB5202,4))</f>
        <v>0.14899999999999999</v>
      </c>
    </row>
    <row r="5203" spans="5:31" x14ac:dyDescent="0.25">
      <c r="E5203" s="110">
        <f t="shared" si="303"/>
        <v>0.15000000000000011</v>
      </c>
      <c r="F5203" s="110">
        <f>IF('3A-Rail transport'!$AL$56="no"," ",ROUND(E5203,4))</f>
        <v>0.15</v>
      </c>
      <c r="G5203" s="110">
        <f>IF('3A-Rail transport'!$AL$57="no"," ",ROUND(E5203,4))</f>
        <v>0.15</v>
      </c>
      <c r="H5203" s="110"/>
      <c r="S5203" s="110">
        <f t="shared" si="304"/>
        <v>0.15000000000000011</v>
      </c>
      <c r="T5203" s="110">
        <f>IF('3B-Air transport'!AL$66="no"," ",ROUND(S5203,4))</f>
        <v>0.15</v>
      </c>
      <c r="U5203" s="110">
        <f>IF('3B-Air transport'!AL$67="no"," ",ROUND(S5203,4))</f>
        <v>0.15</v>
      </c>
      <c r="V5203" s="110">
        <f>IF('3B-Air transport'!AL$68="no"," ",ROUND(S5203,4))</f>
        <v>0.15</v>
      </c>
      <c r="W5203" s="110"/>
      <c r="AB5203" s="110">
        <f t="shared" si="305"/>
        <v>0.15000000000000011</v>
      </c>
      <c r="AC5203" s="110">
        <f>IF('3C-Water transport'!AL$56="no"," ",ROUND(AB5203,4))</f>
        <v>0.15</v>
      </c>
      <c r="AD5203" s="110">
        <f>IF('3C-Water transport'!AL$57="no"," ",ROUND(AB5203,4))</f>
        <v>0.15</v>
      </c>
      <c r="AE5203" s="110">
        <f>IF('3C-Water transport'!AL$58="no"," ",ROUND(AB5203,4))</f>
        <v>0.15</v>
      </c>
    </row>
    <row r="5204" spans="5:31" x14ac:dyDescent="0.25">
      <c r="E5204" s="110">
        <f t="shared" si="303"/>
        <v>0.15100000000000011</v>
      </c>
      <c r="F5204" s="110">
        <f>IF('3A-Rail transport'!$AL$56="no"," ",ROUND(E5204,4))</f>
        <v>0.151</v>
      </c>
      <c r="G5204" s="110">
        <f>IF('3A-Rail transport'!$AL$57="no"," ",ROUND(E5204,4))</f>
        <v>0.151</v>
      </c>
      <c r="H5204" s="110"/>
      <c r="S5204" s="110">
        <f t="shared" si="304"/>
        <v>0.15100000000000011</v>
      </c>
      <c r="T5204" s="110">
        <f>IF('3B-Air transport'!AL$66="no"," ",ROUND(S5204,4))</f>
        <v>0.151</v>
      </c>
      <c r="U5204" s="110">
        <f>IF('3B-Air transport'!AL$67="no"," ",ROUND(S5204,4))</f>
        <v>0.151</v>
      </c>
      <c r="V5204" s="110">
        <f>IF('3B-Air transport'!AL$68="no"," ",ROUND(S5204,4))</f>
        <v>0.151</v>
      </c>
      <c r="W5204" s="110"/>
      <c r="AB5204" s="110">
        <f t="shared" si="305"/>
        <v>0.15100000000000011</v>
      </c>
      <c r="AC5204" s="110">
        <f>IF('3C-Water transport'!AL$56="no"," ",ROUND(AB5204,4))</f>
        <v>0.151</v>
      </c>
      <c r="AD5204" s="110">
        <f>IF('3C-Water transport'!AL$57="no"," ",ROUND(AB5204,4))</f>
        <v>0.151</v>
      </c>
      <c r="AE5204" s="110">
        <f>IF('3C-Water transport'!AL$58="no"," ",ROUND(AB5204,4))</f>
        <v>0.151</v>
      </c>
    </row>
    <row r="5205" spans="5:31" x14ac:dyDescent="0.25">
      <c r="E5205" s="110">
        <f t="shared" si="303"/>
        <v>0.15200000000000011</v>
      </c>
      <c r="F5205" s="110">
        <f>IF('3A-Rail transport'!$AL$56="no"," ",ROUND(E5205,4))</f>
        <v>0.152</v>
      </c>
      <c r="G5205" s="110">
        <f>IF('3A-Rail transport'!$AL$57="no"," ",ROUND(E5205,4))</f>
        <v>0.152</v>
      </c>
      <c r="H5205" s="110"/>
      <c r="S5205" s="110">
        <f t="shared" si="304"/>
        <v>0.15200000000000011</v>
      </c>
      <c r="T5205" s="110">
        <f>IF('3B-Air transport'!AL$66="no"," ",ROUND(S5205,4))</f>
        <v>0.152</v>
      </c>
      <c r="U5205" s="110">
        <f>IF('3B-Air transport'!AL$67="no"," ",ROUND(S5205,4))</f>
        <v>0.152</v>
      </c>
      <c r="V5205" s="110">
        <f>IF('3B-Air transport'!AL$68="no"," ",ROUND(S5205,4))</f>
        <v>0.152</v>
      </c>
      <c r="W5205" s="110"/>
      <c r="AB5205" s="110">
        <f t="shared" si="305"/>
        <v>0.15200000000000011</v>
      </c>
      <c r="AC5205" s="110">
        <f>IF('3C-Water transport'!AL$56="no"," ",ROUND(AB5205,4))</f>
        <v>0.152</v>
      </c>
      <c r="AD5205" s="110">
        <f>IF('3C-Water transport'!AL$57="no"," ",ROUND(AB5205,4))</f>
        <v>0.152</v>
      </c>
      <c r="AE5205" s="110">
        <f>IF('3C-Water transport'!AL$58="no"," ",ROUND(AB5205,4))</f>
        <v>0.152</v>
      </c>
    </row>
    <row r="5206" spans="5:31" x14ac:dyDescent="0.25">
      <c r="E5206" s="110">
        <f t="shared" si="303"/>
        <v>0.15300000000000011</v>
      </c>
      <c r="F5206" s="110">
        <f>IF('3A-Rail transport'!$AL$56="no"," ",ROUND(E5206,4))</f>
        <v>0.153</v>
      </c>
      <c r="G5206" s="110">
        <f>IF('3A-Rail transport'!$AL$57="no"," ",ROUND(E5206,4))</f>
        <v>0.153</v>
      </c>
      <c r="H5206" s="110"/>
      <c r="S5206" s="110">
        <f t="shared" si="304"/>
        <v>0.15300000000000011</v>
      </c>
      <c r="T5206" s="110">
        <f>IF('3B-Air transport'!AL$66="no"," ",ROUND(S5206,4))</f>
        <v>0.153</v>
      </c>
      <c r="U5206" s="110">
        <f>IF('3B-Air transport'!AL$67="no"," ",ROUND(S5206,4))</f>
        <v>0.153</v>
      </c>
      <c r="V5206" s="110">
        <f>IF('3B-Air transport'!AL$68="no"," ",ROUND(S5206,4))</f>
        <v>0.153</v>
      </c>
      <c r="W5206" s="110"/>
      <c r="AB5206" s="110">
        <f t="shared" si="305"/>
        <v>0.15300000000000011</v>
      </c>
      <c r="AC5206" s="110">
        <f>IF('3C-Water transport'!AL$56="no"," ",ROUND(AB5206,4))</f>
        <v>0.153</v>
      </c>
      <c r="AD5206" s="110">
        <f>IF('3C-Water transport'!AL$57="no"," ",ROUND(AB5206,4))</f>
        <v>0.153</v>
      </c>
      <c r="AE5206" s="110">
        <f>IF('3C-Water transport'!AL$58="no"," ",ROUND(AB5206,4))</f>
        <v>0.153</v>
      </c>
    </row>
    <row r="5207" spans="5:31" x14ac:dyDescent="0.25">
      <c r="E5207" s="110">
        <f t="shared" si="303"/>
        <v>0.15400000000000011</v>
      </c>
      <c r="F5207" s="110">
        <f>IF('3A-Rail transport'!$AL$56="no"," ",ROUND(E5207,4))</f>
        <v>0.154</v>
      </c>
      <c r="G5207" s="110">
        <f>IF('3A-Rail transport'!$AL$57="no"," ",ROUND(E5207,4))</f>
        <v>0.154</v>
      </c>
      <c r="H5207" s="110"/>
      <c r="S5207" s="110">
        <f t="shared" si="304"/>
        <v>0.15400000000000011</v>
      </c>
      <c r="T5207" s="110">
        <f>IF('3B-Air transport'!AL$66="no"," ",ROUND(S5207,4))</f>
        <v>0.154</v>
      </c>
      <c r="U5207" s="110">
        <f>IF('3B-Air transport'!AL$67="no"," ",ROUND(S5207,4))</f>
        <v>0.154</v>
      </c>
      <c r="V5207" s="110">
        <f>IF('3B-Air transport'!AL$68="no"," ",ROUND(S5207,4))</f>
        <v>0.154</v>
      </c>
      <c r="W5207" s="110"/>
      <c r="AB5207" s="110">
        <f t="shared" si="305"/>
        <v>0.15400000000000011</v>
      </c>
      <c r="AC5207" s="110">
        <f>IF('3C-Water transport'!AL$56="no"," ",ROUND(AB5207,4))</f>
        <v>0.154</v>
      </c>
      <c r="AD5207" s="110">
        <f>IF('3C-Water transport'!AL$57="no"," ",ROUND(AB5207,4))</f>
        <v>0.154</v>
      </c>
      <c r="AE5207" s="110">
        <f>IF('3C-Water transport'!AL$58="no"," ",ROUND(AB5207,4))</f>
        <v>0.154</v>
      </c>
    </row>
    <row r="5208" spans="5:31" x14ac:dyDescent="0.25">
      <c r="E5208" s="110">
        <f t="shared" si="303"/>
        <v>0.15500000000000011</v>
      </c>
      <c r="F5208" s="110">
        <f>IF('3A-Rail transport'!$AL$56="no"," ",ROUND(E5208,4))</f>
        <v>0.155</v>
      </c>
      <c r="G5208" s="110">
        <f>IF('3A-Rail transport'!$AL$57="no"," ",ROUND(E5208,4))</f>
        <v>0.155</v>
      </c>
      <c r="H5208" s="110"/>
      <c r="S5208" s="110">
        <f t="shared" si="304"/>
        <v>0.15500000000000011</v>
      </c>
      <c r="T5208" s="110">
        <f>IF('3B-Air transport'!AL$66="no"," ",ROUND(S5208,4))</f>
        <v>0.155</v>
      </c>
      <c r="U5208" s="110">
        <f>IF('3B-Air transport'!AL$67="no"," ",ROUND(S5208,4))</f>
        <v>0.155</v>
      </c>
      <c r="V5208" s="110">
        <f>IF('3B-Air transport'!AL$68="no"," ",ROUND(S5208,4))</f>
        <v>0.155</v>
      </c>
      <c r="W5208" s="110"/>
      <c r="AB5208" s="110">
        <f t="shared" si="305"/>
        <v>0.15500000000000011</v>
      </c>
      <c r="AC5208" s="110">
        <f>IF('3C-Water transport'!AL$56="no"," ",ROUND(AB5208,4))</f>
        <v>0.155</v>
      </c>
      <c r="AD5208" s="110">
        <f>IF('3C-Water transport'!AL$57="no"," ",ROUND(AB5208,4))</f>
        <v>0.155</v>
      </c>
      <c r="AE5208" s="110">
        <f>IF('3C-Water transport'!AL$58="no"," ",ROUND(AB5208,4))</f>
        <v>0.155</v>
      </c>
    </row>
    <row r="5209" spans="5:31" x14ac:dyDescent="0.25">
      <c r="E5209" s="110">
        <f t="shared" si="303"/>
        <v>0.15600000000000011</v>
      </c>
      <c r="F5209" s="110">
        <f>IF('3A-Rail transport'!$AL$56="no"," ",ROUND(E5209,4))</f>
        <v>0.156</v>
      </c>
      <c r="G5209" s="110">
        <f>IF('3A-Rail transport'!$AL$57="no"," ",ROUND(E5209,4))</f>
        <v>0.156</v>
      </c>
      <c r="H5209" s="110"/>
      <c r="S5209" s="110">
        <f t="shared" si="304"/>
        <v>0.15600000000000011</v>
      </c>
      <c r="T5209" s="110">
        <f>IF('3B-Air transport'!AL$66="no"," ",ROUND(S5209,4))</f>
        <v>0.156</v>
      </c>
      <c r="U5209" s="110">
        <f>IF('3B-Air transport'!AL$67="no"," ",ROUND(S5209,4))</f>
        <v>0.156</v>
      </c>
      <c r="V5209" s="110">
        <f>IF('3B-Air transport'!AL$68="no"," ",ROUND(S5209,4))</f>
        <v>0.156</v>
      </c>
      <c r="W5209" s="110"/>
      <c r="AB5209" s="110">
        <f t="shared" si="305"/>
        <v>0.15600000000000011</v>
      </c>
      <c r="AC5209" s="110">
        <f>IF('3C-Water transport'!AL$56="no"," ",ROUND(AB5209,4))</f>
        <v>0.156</v>
      </c>
      <c r="AD5209" s="110">
        <f>IF('3C-Water transport'!AL$57="no"," ",ROUND(AB5209,4))</f>
        <v>0.156</v>
      </c>
      <c r="AE5209" s="110">
        <f>IF('3C-Water transport'!AL$58="no"," ",ROUND(AB5209,4))</f>
        <v>0.156</v>
      </c>
    </row>
    <row r="5210" spans="5:31" x14ac:dyDescent="0.25">
      <c r="E5210" s="110">
        <f t="shared" si="303"/>
        <v>0.15700000000000011</v>
      </c>
      <c r="F5210" s="110">
        <f>IF('3A-Rail transport'!$AL$56="no"," ",ROUND(E5210,4))</f>
        <v>0.157</v>
      </c>
      <c r="G5210" s="110">
        <f>IF('3A-Rail transport'!$AL$57="no"," ",ROUND(E5210,4))</f>
        <v>0.157</v>
      </c>
      <c r="H5210" s="110"/>
      <c r="S5210" s="110">
        <f t="shared" si="304"/>
        <v>0.15700000000000011</v>
      </c>
      <c r="T5210" s="110">
        <f>IF('3B-Air transport'!AL$66="no"," ",ROUND(S5210,4))</f>
        <v>0.157</v>
      </c>
      <c r="U5210" s="110">
        <f>IF('3B-Air transport'!AL$67="no"," ",ROUND(S5210,4))</f>
        <v>0.157</v>
      </c>
      <c r="V5210" s="110">
        <f>IF('3B-Air transport'!AL$68="no"," ",ROUND(S5210,4))</f>
        <v>0.157</v>
      </c>
      <c r="W5210" s="110"/>
      <c r="AB5210" s="110">
        <f t="shared" si="305"/>
        <v>0.15700000000000011</v>
      </c>
      <c r="AC5210" s="110">
        <f>IF('3C-Water transport'!AL$56="no"," ",ROUND(AB5210,4))</f>
        <v>0.157</v>
      </c>
      <c r="AD5210" s="110">
        <f>IF('3C-Water transport'!AL$57="no"," ",ROUND(AB5210,4))</f>
        <v>0.157</v>
      </c>
      <c r="AE5210" s="110">
        <f>IF('3C-Water transport'!AL$58="no"," ",ROUND(AB5210,4))</f>
        <v>0.157</v>
      </c>
    </row>
    <row r="5211" spans="5:31" x14ac:dyDescent="0.25">
      <c r="E5211" s="110">
        <f t="shared" si="303"/>
        <v>0.15800000000000011</v>
      </c>
      <c r="F5211" s="110">
        <f>IF('3A-Rail transport'!$AL$56="no"," ",ROUND(E5211,4))</f>
        <v>0.158</v>
      </c>
      <c r="G5211" s="110">
        <f>IF('3A-Rail transport'!$AL$57="no"," ",ROUND(E5211,4))</f>
        <v>0.158</v>
      </c>
      <c r="H5211" s="110"/>
      <c r="S5211" s="110">
        <f t="shared" si="304"/>
        <v>0.15800000000000011</v>
      </c>
      <c r="T5211" s="110">
        <f>IF('3B-Air transport'!AL$66="no"," ",ROUND(S5211,4))</f>
        <v>0.158</v>
      </c>
      <c r="U5211" s="110">
        <f>IF('3B-Air transport'!AL$67="no"," ",ROUND(S5211,4))</f>
        <v>0.158</v>
      </c>
      <c r="V5211" s="110">
        <f>IF('3B-Air transport'!AL$68="no"," ",ROUND(S5211,4))</f>
        <v>0.158</v>
      </c>
      <c r="W5211" s="110"/>
      <c r="AB5211" s="110">
        <f t="shared" si="305"/>
        <v>0.15800000000000011</v>
      </c>
      <c r="AC5211" s="110">
        <f>IF('3C-Water transport'!AL$56="no"," ",ROUND(AB5211,4))</f>
        <v>0.158</v>
      </c>
      <c r="AD5211" s="110">
        <f>IF('3C-Water transport'!AL$57="no"," ",ROUND(AB5211,4))</f>
        <v>0.158</v>
      </c>
      <c r="AE5211" s="110">
        <f>IF('3C-Water transport'!AL$58="no"," ",ROUND(AB5211,4))</f>
        <v>0.158</v>
      </c>
    </row>
    <row r="5212" spans="5:31" x14ac:dyDescent="0.25">
      <c r="E5212" s="110">
        <f t="shared" si="303"/>
        <v>0.15900000000000011</v>
      </c>
      <c r="F5212" s="110">
        <f>IF('3A-Rail transport'!$AL$56="no"," ",ROUND(E5212,4))</f>
        <v>0.159</v>
      </c>
      <c r="G5212" s="110">
        <f>IF('3A-Rail transport'!$AL$57="no"," ",ROUND(E5212,4))</f>
        <v>0.159</v>
      </c>
      <c r="H5212" s="110"/>
      <c r="S5212" s="110">
        <f t="shared" si="304"/>
        <v>0.15900000000000011</v>
      </c>
      <c r="T5212" s="110">
        <f>IF('3B-Air transport'!AL$66="no"," ",ROUND(S5212,4))</f>
        <v>0.159</v>
      </c>
      <c r="U5212" s="110">
        <f>IF('3B-Air transport'!AL$67="no"," ",ROUND(S5212,4))</f>
        <v>0.159</v>
      </c>
      <c r="V5212" s="110">
        <f>IF('3B-Air transport'!AL$68="no"," ",ROUND(S5212,4))</f>
        <v>0.159</v>
      </c>
      <c r="W5212" s="110"/>
      <c r="AB5212" s="110">
        <f t="shared" si="305"/>
        <v>0.15900000000000011</v>
      </c>
      <c r="AC5212" s="110">
        <f>IF('3C-Water transport'!AL$56="no"," ",ROUND(AB5212,4))</f>
        <v>0.159</v>
      </c>
      <c r="AD5212" s="110">
        <f>IF('3C-Water transport'!AL$57="no"," ",ROUND(AB5212,4))</f>
        <v>0.159</v>
      </c>
      <c r="AE5212" s="110">
        <f>IF('3C-Water transport'!AL$58="no"," ",ROUND(AB5212,4))</f>
        <v>0.159</v>
      </c>
    </row>
    <row r="5213" spans="5:31" x14ac:dyDescent="0.25">
      <c r="E5213" s="110">
        <f t="shared" si="303"/>
        <v>0.16000000000000011</v>
      </c>
      <c r="F5213" s="110">
        <f>IF('3A-Rail transport'!$AL$56="no"," ",ROUND(E5213,4))</f>
        <v>0.16</v>
      </c>
      <c r="G5213" s="110">
        <f>IF('3A-Rail transport'!$AL$57="no"," ",ROUND(E5213,4))</f>
        <v>0.16</v>
      </c>
      <c r="H5213" s="110"/>
      <c r="S5213" s="110">
        <f t="shared" si="304"/>
        <v>0.16000000000000011</v>
      </c>
      <c r="T5213" s="110">
        <f>IF('3B-Air transport'!AL$66="no"," ",ROUND(S5213,4))</f>
        <v>0.16</v>
      </c>
      <c r="U5213" s="110">
        <f>IF('3B-Air transport'!AL$67="no"," ",ROUND(S5213,4))</f>
        <v>0.16</v>
      </c>
      <c r="V5213" s="110">
        <f>IF('3B-Air transport'!AL$68="no"," ",ROUND(S5213,4))</f>
        <v>0.16</v>
      </c>
      <c r="W5213" s="110"/>
      <c r="AB5213" s="110">
        <f t="shared" si="305"/>
        <v>0.16000000000000011</v>
      </c>
      <c r="AC5213" s="110">
        <f>IF('3C-Water transport'!AL$56="no"," ",ROUND(AB5213,4))</f>
        <v>0.16</v>
      </c>
      <c r="AD5213" s="110">
        <f>IF('3C-Water transport'!AL$57="no"," ",ROUND(AB5213,4))</f>
        <v>0.16</v>
      </c>
      <c r="AE5213" s="110">
        <f>IF('3C-Water transport'!AL$58="no"," ",ROUND(AB5213,4))</f>
        <v>0.16</v>
      </c>
    </row>
    <row r="5214" spans="5:31" x14ac:dyDescent="0.25">
      <c r="E5214" s="110">
        <f t="shared" si="303"/>
        <v>0.16100000000000012</v>
      </c>
      <c r="F5214" s="110">
        <f>IF('3A-Rail transport'!$AL$56="no"," ",ROUND(E5214,4))</f>
        <v>0.161</v>
      </c>
      <c r="G5214" s="110">
        <f>IF('3A-Rail transport'!$AL$57="no"," ",ROUND(E5214,4))</f>
        <v>0.161</v>
      </c>
      <c r="H5214" s="110"/>
      <c r="S5214" s="110">
        <f t="shared" si="304"/>
        <v>0.16100000000000012</v>
      </c>
      <c r="T5214" s="110">
        <f>IF('3B-Air transport'!AL$66="no"," ",ROUND(S5214,4))</f>
        <v>0.161</v>
      </c>
      <c r="U5214" s="110">
        <f>IF('3B-Air transport'!AL$67="no"," ",ROUND(S5214,4))</f>
        <v>0.161</v>
      </c>
      <c r="V5214" s="110">
        <f>IF('3B-Air transport'!AL$68="no"," ",ROUND(S5214,4))</f>
        <v>0.161</v>
      </c>
      <c r="W5214" s="110"/>
      <c r="AB5214" s="110">
        <f t="shared" si="305"/>
        <v>0.16100000000000012</v>
      </c>
      <c r="AC5214" s="110">
        <f>IF('3C-Water transport'!AL$56="no"," ",ROUND(AB5214,4))</f>
        <v>0.161</v>
      </c>
      <c r="AD5214" s="110">
        <f>IF('3C-Water transport'!AL$57="no"," ",ROUND(AB5214,4))</f>
        <v>0.161</v>
      </c>
      <c r="AE5214" s="110">
        <f>IF('3C-Water transport'!AL$58="no"," ",ROUND(AB5214,4))</f>
        <v>0.161</v>
      </c>
    </row>
    <row r="5215" spans="5:31" x14ac:dyDescent="0.25">
      <c r="E5215" s="110">
        <f t="shared" si="303"/>
        <v>0.16200000000000012</v>
      </c>
      <c r="F5215" s="110">
        <f>IF('3A-Rail transport'!$AL$56="no"," ",ROUND(E5215,4))</f>
        <v>0.16200000000000001</v>
      </c>
      <c r="G5215" s="110">
        <f>IF('3A-Rail transport'!$AL$57="no"," ",ROUND(E5215,4))</f>
        <v>0.16200000000000001</v>
      </c>
      <c r="H5215" s="110"/>
      <c r="S5215" s="110">
        <f t="shared" si="304"/>
        <v>0.16200000000000012</v>
      </c>
      <c r="T5215" s="110">
        <f>IF('3B-Air transport'!AL$66="no"," ",ROUND(S5215,4))</f>
        <v>0.16200000000000001</v>
      </c>
      <c r="U5215" s="110">
        <f>IF('3B-Air transport'!AL$67="no"," ",ROUND(S5215,4))</f>
        <v>0.16200000000000001</v>
      </c>
      <c r="V5215" s="110">
        <f>IF('3B-Air transport'!AL$68="no"," ",ROUND(S5215,4))</f>
        <v>0.16200000000000001</v>
      </c>
      <c r="W5215" s="110"/>
      <c r="AB5215" s="110">
        <f t="shared" si="305"/>
        <v>0.16200000000000012</v>
      </c>
      <c r="AC5215" s="110">
        <f>IF('3C-Water transport'!AL$56="no"," ",ROUND(AB5215,4))</f>
        <v>0.16200000000000001</v>
      </c>
      <c r="AD5215" s="110">
        <f>IF('3C-Water transport'!AL$57="no"," ",ROUND(AB5215,4))</f>
        <v>0.16200000000000001</v>
      </c>
      <c r="AE5215" s="110">
        <f>IF('3C-Water transport'!AL$58="no"," ",ROUND(AB5215,4))</f>
        <v>0.16200000000000001</v>
      </c>
    </row>
    <row r="5216" spans="5:31" x14ac:dyDescent="0.25">
      <c r="E5216" s="110">
        <f t="shared" si="303"/>
        <v>0.16300000000000012</v>
      </c>
      <c r="F5216" s="110">
        <f>IF('3A-Rail transport'!$AL$56="no"," ",ROUND(E5216,4))</f>
        <v>0.16300000000000001</v>
      </c>
      <c r="G5216" s="110">
        <f>IF('3A-Rail transport'!$AL$57="no"," ",ROUND(E5216,4))</f>
        <v>0.16300000000000001</v>
      </c>
      <c r="H5216" s="110"/>
      <c r="S5216" s="110">
        <f t="shared" si="304"/>
        <v>0.16300000000000012</v>
      </c>
      <c r="T5216" s="110">
        <f>IF('3B-Air transport'!AL$66="no"," ",ROUND(S5216,4))</f>
        <v>0.16300000000000001</v>
      </c>
      <c r="U5216" s="110">
        <f>IF('3B-Air transport'!AL$67="no"," ",ROUND(S5216,4))</f>
        <v>0.16300000000000001</v>
      </c>
      <c r="V5216" s="110">
        <f>IF('3B-Air transport'!AL$68="no"," ",ROUND(S5216,4))</f>
        <v>0.16300000000000001</v>
      </c>
      <c r="W5216" s="110"/>
      <c r="AB5216" s="110">
        <f t="shared" si="305"/>
        <v>0.16300000000000012</v>
      </c>
      <c r="AC5216" s="110">
        <f>IF('3C-Water transport'!AL$56="no"," ",ROUND(AB5216,4))</f>
        <v>0.16300000000000001</v>
      </c>
      <c r="AD5216" s="110">
        <f>IF('3C-Water transport'!AL$57="no"," ",ROUND(AB5216,4))</f>
        <v>0.16300000000000001</v>
      </c>
      <c r="AE5216" s="110">
        <f>IF('3C-Water transport'!AL$58="no"," ",ROUND(AB5216,4))</f>
        <v>0.16300000000000001</v>
      </c>
    </row>
    <row r="5217" spans="5:31" x14ac:dyDescent="0.25">
      <c r="E5217" s="110">
        <f t="shared" si="303"/>
        <v>0.16400000000000012</v>
      </c>
      <c r="F5217" s="110">
        <f>IF('3A-Rail transport'!$AL$56="no"," ",ROUND(E5217,4))</f>
        <v>0.16400000000000001</v>
      </c>
      <c r="G5217" s="110">
        <f>IF('3A-Rail transport'!$AL$57="no"," ",ROUND(E5217,4))</f>
        <v>0.16400000000000001</v>
      </c>
      <c r="H5217" s="110"/>
      <c r="S5217" s="110">
        <f t="shared" si="304"/>
        <v>0.16400000000000012</v>
      </c>
      <c r="T5217" s="110">
        <f>IF('3B-Air transport'!AL$66="no"," ",ROUND(S5217,4))</f>
        <v>0.16400000000000001</v>
      </c>
      <c r="U5217" s="110">
        <f>IF('3B-Air transport'!AL$67="no"," ",ROUND(S5217,4))</f>
        <v>0.16400000000000001</v>
      </c>
      <c r="V5217" s="110">
        <f>IF('3B-Air transport'!AL$68="no"," ",ROUND(S5217,4))</f>
        <v>0.16400000000000001</v>
      </c>
      <c r="W5217" s="110"/>
      <c r="AB5217" s="110">
        <f t="shared" si="305"/>
        <v>0.16400000000000012</v>
      </c>
      <c r="AC5217" s="110">
        <f>IF('3C-Water transport'!AL$56="no"," ",ROUND(AB5217,4))</f>
        <v>0.16400000000000001</v>
      </c>
      <c r="AD5217" s="110">
        <f>IF('3C-Water transport'!AL$57="no"," ",ROUND(AB5217,4))</f>
        <v>0.16400000000000001</v>
      </c>
      <c r="AE5217" s="110">
        <f>IF('3C-Water transport'!AL$58="no"," ",ROUND(AB5217,4))</f>
        <v>0.16400000000000001</v>
      </c>
    </row>
    <row r="5218" spans="5:31" x14ac:dyDescent="0.25">
      <c r="E5218" s="110">
        <f t="shared" si="303"/>
        <v>0.16500000000000012</v>
      </c>
      <c r="F5218" s="110">
        <f>IF('3A-Rail transport'!$AL$56="no"," ",ROUND(E5218,4))</f>
        <v>0.16500000000000001</v>
      </c>
      <c r="G5218" s="110">
        <f>IF('3A-Rail transport'!$AL$57="no"," ",ROUND(E5218,4))</f>
        <v>0.16500000000000001</v>
      </c>
      <c r="H5218" s="110"/>
      <c r="S5218" s="110">
        <f t="shared" si="304"/>
        <v>0.16500000000000012</v>
      </c>
      <c r="T5218" s="110">
        <f>IF('3B-Air transport'!AL$66="no"," ",ROUND(S5218,4))</f>
        <v>0.16500000000000001</v>
      </c>
      <c r="U5218" s="110">
        <f>IF('3B-Air transport'!AL$67="no"," ",ROUND(S5218,4))</f>
        <v>0.16500000000000001</v>
      </c>
      <c r="V5218" s="110">
        <f>IF('3B-Air transport'!AL$68="no"," ",ROUND(S5218,4))</f>
        <v>0.16500000000000001</v>
      </c>
      <c r="W5218" s="110"/>
      <c r="AB5218" s="110">
        <f t="shared" si="305"/>
        <v>0.16500000000000012</v>
      </c>
      <c r="AC5218" s="110">
        <f>IF('3C-Water transport'!AL$56="no"," ",ROUND(AB5218,4))</f>
        <v>0.16500000000000001</v>
      </c>
      <c r="AD5218" s="110">
        <f>IF('3C-Water transport'!AL$57="no"," ",ROUND(AB5218,4))</f>
        <v>0.16500000000000001</v>
      </c>
      <c r="AE5218" s="110">
        <f>IF('3C-Water transport'!AL$58="no"," ",ROUND(AB5218,4))</f>
        <v>0.16500000000000001</v>
      </c>
    </row>
    <row r="5219" spans="5:31" x14ac:dyDescent="0.25">
      <c r="E5219" s="110">
        <f t="shared" si="303"/>
        <v>0.16600000000000012</v>
      </c>
      <c r="F5219" s="110">
        <f>IF('3A-Rail transport'!$AL$56="no"," ",ROUND(E5219,4))</f>
        <v>0.16600000000000001</v>
      </c>
      <c r="G5219" s="110">
        <f>IF('3A-Rail transport'!$AL$57="no"," ",ROUND(E5219,4))</f>
        <v>0.16600000000000001</v>
      </c>
      <c r="H5219" s="110"/>
      <c r="S5219" s="110">
        <f t="shared" si="304"/>
        <v>0.16600000000000012</v>
      </c>
      <c r="T5219" s="110">
        <f>IF('3B-Air transport'!AL$66="no"," ",ROUND(S5219,4))</f>
        <v>0.16600000000000001</v>
      </c>
      <c r="U5219" s="110">
        <f>IF('3B-Air transport'!AL$67="no"," ",ROUND(S5219,4))</f>
        <v>0.16600000000000001</v>
      </c>
      <c r="V5219" s="110">
        <f>IF('3B-Air transport'!AL$68="no"," ",ROUND(S5219,4))</f>
        <v>0.16600000000000001</v>
      </c>
      <c r="W5219" s="110"/>
      <c r="AB5219" s="110">
        <f t="shared" si="305"/>
        <v>0.16600000000000012</v>
      </c>
      <c r="AC5219" s="110">
        <f>IF('3C-Water transport'!AL$56="no"," ",ROUND(AB5219,4))</f>
        <v>0.16600000000000001</v>
      </c>
      <c r="AD5219" s="110">
        <f>IF('3C-Water transport'!AL$57="no"," ",ROUND(AB5219,4))</f>
        <v>0.16600000000000001</v>
      </c>
      <c r="AE5219" s="110">
        <f>IF('3C-Water transport'!AL$58="no"," ",ROUND(AB5219,4))</f>
        <v>0.16600000000000001</v>
      </c>
    </row>
    <row r="5220" spans="5:31" x14ac:dyDescent="0.25">
      <c r="E5220" s="110">
        <f t="shared" si="303"/>
        <v>0.16700000000000012</v>
      </c>
      <c r="F5220" s="110">
        <f>IF('3A-Rail transport'!$AL$56="no"," ",ROUND(E5220,4))</f>
        <v>0.16700000000000001</v>
      </c>
      <c r="G5220" s="110">
        <f>IF('3A-Rail transport'!$AL$57="no"," ",ROUND(E5220,4))</f>
        <v>0.16700000000000001</v>
      </c>
      <c r="H5220" s="110"/>
      <c r="S5220" s="110">
        <f t="shared" si="304"/>
        <v>0.16700000000000012</v>
      </c>
      <c r="T5220" s="110">
        <f>IF('3B-Air transport'!AL$66="no"," ",ROUND(S5220,4))</f>
        <v>0.16700000000000001</v>
      </c>
      <c r="U5220" s="110">
        <f>IF('3B-Air transport'!AL$67="no"," ",ROUND(S5220,4))</f>
        <v>0.16700000000000001</v>
      </c>
      <c r="V5220" s="110">
        <f>IF('3B-Air transport'!AL$68="no"," ",ROUND(S5220,4))</f>
        <v>0.16700000000000001</v>
      </c>
      <c r="W5220" s="110"/>
      <c r="AB5220" s="110">
        <f t="shared" si="305"/>
        <v>0.16700000000000012</v>
      </c>
      <c r="AC5220" s="110">
        <f>IF('3C-Water transport'!AL$56="no"," ",ROUND(AB5220,4))</f>
        <v>0.16700000000000001</v>
      </c>
      <c r="AD5220" s="110">
        <f>IF('3C-Water transport'!AL$57="no"," ",ROUND(AB5220,4))</f>
        <v>0.16700000000000001</v>
      </c>
      <c r="AE5220" s="110">
        <f>IF('3C-Water transport'!AL$58="no"," ",ROUND(AB5220,4))</f>
        <v>0.16700000000000001</v>
      </c>
    </row>
    <row r="5221" spans="5:31" x14ac:dyDescent="0.25">
      <c r="E5221" s="110">
        <f t="shared" si="303"/>
        <v>0.16800000000000012</v>
      </c>
      <c r="F5221" s="110">
        <f>IF('3A-Rail transport'!$AL$56="no"," ",ROUND(E5221,4))</f>
        <v>0.16800000000000001</v>
      </c>
      <c r="G5221" s="110">
        <f>IF('3A-Rail transport'!$AL$57="no"," ",ROUND(E5221,4))</f>
        <v>0.16800000000000001</v>
      </c>
      <c r="H5221" s="110"/>
      <c r="S5221" s="110">
        <f t="shared" si="304"/>
        <v>0.16800000000000012</v>
      </c>
      <c r="T5221" s="110">
        <f>IF('3B-Air transport'!AL$66="no"," ",ROUND(S5221,4))</f>
        <v>0.16800000000000001</v>
      </c>
      <c r="U5221" s="110">
        <f>IF('3B-Air transport'!AL$67="no"," ",ROUND(S5221,4))</f>
        <v>0.16800000000000001</v>
      </c>
      <c r="V5221" s="110">
        <f>IF('3B-Air transport'!AL$68="no"," ",ROUND(S5221,4))</f>
        <v>0.16800000000000001</v>
      </c>
      <c r="W5221" s="110"/>
      <c r="AB5221" s="110">
        <f t="shared" si="305"/>
        <v>0.16800000000000012</v>
      </c>
      <c r="AC5221" s="110">
        <f>IF('3C-Water transport'!AL$56="no"," ",ROUND(AB5221,4))</f>
        <v>0.16800000000000001</v>
      </c>
      <c r="AD5221" s="110">
        <f>IF('3C-Water transport'!AL$57="no"," ",ROUND(AB5221,4))</f>
        <v>0.16800000000000001</v>
      </c>
      <c r="AE5221" s="110">
        <f>IF('3C-Water transport'!AL$58="no"," ",ROUND(AB5221,4))</f>
        <v>0.16800000000000001</v>
      </c>
    </row>
    <row r="5222" spans="5:31" x14ac:dyDescent="0.25">
      <c r="E5222" s="110">
        <f t="shared" si="303"/>
        <v>0.16900000000000012</v>
      </c>
      <c r="F5222" s="110">
        <f>IF('3A-Rail transport'!$AL$56="no"," ",ROUND(E5222,4))</f>
        <v>0.16900000000000001</v>
      </c>
      <c r="G5222" s="110">
        <f>IF('3A-Rail transport'!$AL$57="no"," ",ROUND(E5222,4))</f>
        <v>0.16900000000000001</v>
      </c>
      <c r="H5222" s="110"/>
      <c r="S5222" s="110">
        <f t="shared" si="304"/>
        <v>0.16900000000000012</v>
      </c>
      <c r="T5222" s="110">
        <f>IF('3B-Air transport'!AL$66="no"," ",ROUND(S5222,4))</f>
        <v>0.16900000000000001</v>
      </c>
      <c r="U5222" s="110">
        <f>IF('3B-Air transport'!AL$67="no"," ",ROUND(S5222,4))</f>
        <v>0.16900000000000001</v>
      </c>
      <c r="V5222" s="110">
        <f>IF('3B-Air transport'!AL$68="no"," ",ROUND(S5222,4))</f>
        <v>0.16900000000000001</v>
      </c>
      <c r="W5222" s="110"/>
      <c r="AB5222" s="110">
        <f t="shared" si="305"/>
        <v>0.16900000000000012</v>
      </c>
      <c r="AC5222" s="110">
        <f>IF('3C-Water transport'!AL$56="no"," ",ROUND(AB5222,4))</f>
        <v>0.16900000000000001</v>
      </c>
      <c r="AD5222" s="110">
        <f>IF('3C-Water transport'!AL$57="no"," ",ROUND(AB5222,4))</f>
        <v>0.16900000000000001</v>
      </c>
      <c r="AE5222" s="110">
        <f>IF('3C-Water transport'!AL$58="no"," ",ROUND(AB5222,4))</f>
        <v>0.16900000000000001</v>
      </c>
    </row>
    <row r="5223" spans="5:31" x14ac:dyDescent="0.25">
      <c r="E5223" s="110">
        <f t="shared" si="303"/>
        <v>0.17000000000000012</v>
      </c>
      <c r="F5223" s="110">
        <f>IF('3A-Rail transport'!$AL$56="no"," ",ROUND(E5223,4))</f>
        <v>0.17</v>
      </c>
      <c r="G5223" s="110">
        <f>IF('3A-Rail transport'!$AL$57="no"," ",ROUND(E5223,4))</f>
        <v>0.17</v>
      </c>
      <c r="H5223" s="110"/>
      <c r="S5223" s="110">
        <f t="shared" si="304"/>
        <v>0.17000000000000012</v>
      </c>
      <c r="T5223" s="110">
        <f>IF('3B-Air transport'!AL$66="no"," ",ROUND(S5223,4))</f>
        <v>0.17</v>
      </c>
      <c r="U5223" s="110">
        <f>IF('3B-Air transport'!AL$67="no"," ",ROUND(S5223,4))</f>
        <v>0.17</v>
      </c>
      <c r="V5223" s="110">
        <f>IF('3B-Air transport'!AL$68="no"," ",ROUND(S5223,4))</f>
        <v>0.17</v>
      </c>
      <c r="W5223" s="110"/>
      <c r="AB5223" s="110">
        <f t="shared" si="305"/>
        <v>0.17000000000000012</v>
      </c>
      <c r="AC5223" s="110">
        <f>IF('3C-Water transport'!AL$56="no"," ",ROUND(AB5223,4))</f>
        <v>0.17</v>
      </c>
      <c r="AD5223" s="110">
        <f>IF('3C-Water transport'!AL$57="no"," ",ROUND(AB5223,4))</f>
        <v>0.17</v>
      </c>
      <c r="AE5223" s="110">
        <f>IF('3C-Water transport'!AL$58="no"," ",ROUND(AB5223,4))</f>
        <v>0.17</v>
      </c>
    </row>
    <row r="5224" spans="5:31" x14ac:dyDescent="0.25">
      <c r="E5224" s="110">
        <f t="shared" si="303"/>
        <v>0.17100000000000012</v>
      </c>
      <c r="F5224" s="110">
        <f>IF('3A-Rail transport'!$AL$56="no"," ",ROUND(E5224,4))</f>
        <v>0.17100000000000001</v>
      </c>
      <c r="G5224" s="110">
        <f>IF('3A-Rail transport'!$AL$57="no"," ",ROUND(E5224,4))</f>
        <v>0.17100000000000001</v>
      </c>
      <c r="H5224" s="110"/>
      <c r="S5224" s="110">
        <f t="shared" si="304"/>
        <v>0.17100000000000012</v>
      </c>
      <c r="T5224" s="110">
        <f>IF('3B-Air transport'!AL$66="no"," ",ROUND(S5224,4))</f>
        <v>0.17100000000000001</v>
      </c>
      <c r="U5224" s="110">
        <f>IF('3B-Air transport'!AL$67="no"," ",ROUND(S5224,4))</f>
        <v>0.17100000000000001</v>
      </c>
      <c r="V5224" s="110">
        <f>IF('3B-Air transport'!AL$68="no"," ",ROUND(S5224,4))</f>
        <v>0.17100000000000001</v>
      </c>
      <c r="W5224" s="110"/>
      <c r="AB5224" s="110">
        <f t="shared" si="305"/>
        <v>0.17100000000000012</v>
      </c>
      <c r="AC5224" s="110">
        <f>IF('3C-Water transport'!AL$56="no"," ",ROUND(AB5224,4))</f>
        <v>0.17100000000000001</v>
      </c>
      <c r="AD5224" s="110">
        <f>IF('3C-Water transport'!AL$57="no"," ",ROUND(AB5224,4))</f>
        <v>0.17100000000000001</v>
      </c>
      <c r="AE5224" s="110">
        <f>IF('3C-Water transport'!AL$58="no"," ",ROUND(AB5224,4))</f>
        <v>0.17100000000000001</v>
      </c>
    </row>
    <row r="5225" spans="5:31" x14ac:dyDescent="0.25">
      <c r="E5225" s="110">
        <f t="shared" si="303"/>
        <v>0.17200000000000013</v>
      </c>
      <c r="F5225" s="110">
        <f>IF('3A-Rail transport'!$AL$56="no"," ",ROUND(E5225,4))</f>
        <v>0.17199999999999999</v>
      </c>
      <c r="G5225" s="110">
        <f>IF('3A-Rail transport'!$AL$57="no"," ",ROUND(E5225,4))</f>
        <v>0.17199999999999999</v>
      </c>
      <c r="H5225" s="110"/>
      <c r="S5225" s="110">
        <f t="shared" si="304"/>
        <v>0.17200000000000013</v>
      </c>
      <c r="T5225" s="110">
        <f>IF('3B-Air transport'!AL$66="no"," ",ROUND(S5225,4))</f>
        <v>0.17199999999999999</v>
      </c>
      <c r="U5225" s="110">
        <f>IF('3B-Air transport'!AL$67="no"," ",ROUND(S5225,4))</f>
        <v>0.17199999999999999</v>
      </c>
      <c r="V5225" s="110">
        <f>IF('3B-Air transport'!AL$68="no"," ",ROUND(S5225,4))</f>
        <v>0.17199999999999999</v>
      </c>
      <c r="W5225" s="110"/>
      <c r="AB5225" s="110">
        <f t="shared" si="305"/>
        <v>0.17200000000000013</v>
      </c>
      <c r="AC5225" s="110">
        <f>IF('3C-Water transport'!AL$56="no"," ",ROUND(AB5225,4))</f>
        <v>0.17199999999999999</v>
      </c>
      <c r="AD5225" s="110">
        <f>IF('3C-Water transport'!AL$57="no"," ",ROUND(AB5225,4))</f>
        <v>0.17199999999999999</v>
      </c>
      <c r="AE5225" s="110">
        <f>IF('3C-Water transport'!AL$58="no"," ",ROUND(AB5225,4))</f>
        <v>0.17199999999999999</v>
      </c>
    </row>
    <row r="5226" spans="5:31" x14ac:dyDescent="0.25">
      <c r="E5226" s="110">
        <f t="shared" si="303"/>
        <v>0.17300000000000013</v>
      </c>
      <c r="F5226" s="110">
        <f>IF('3A-Rail transport'!$AL$56="no"," ",ROUND(E5226,4))</f>
        <v>0.17299999999999999</v>
      </c>
      <c r="G5226" s="110">
        <f>IF('3A-Rail transport'!$AL$57="no"," ",ROUND(E5226,4))</f>
        <v>0.17299999999999999</v>
      </c>
      <c r="H5226" s="110"/>
      <c r="S5226" s="110">
        <f t="shared" si="304"/>
        <v>0.17300000000000013</v>
      </c>
      <c r="T5226" s="110">
        <f>IF('3B-Air transport'!AL$66="no"," ",ROUND(S5226,4))</f>
        <v>0.17299999999999999</v>
      </c>
      <c r="U5226" s="110">
        <f>IF('3B-Air transport'!AL$67="no"," ",ROUND(S5226,4))</f>
        <v>0.17299999999999999</v>
      </c>
      <c r="V5226" s="110">
        <f>IF('3B-Air transport'!AL$68="no"," ",ROUND(S5226,4))</f>
        <v>0.17299999999999999</v>
      </c>
      <c r="W5226" s="110"/>
      <c r="AB5226" s="110">
        <f t="shared" si="305"/>
        <v>0.17300000000000013</v>
      </c>
      <c r="AC5226" s="110">
        <f>IF('3C-Water transport'!AL$56="no"," ",ROUND(AB5226,4))</f>
        <v>0.17299999999999999</v>
      </c>
      <c r="AD5226" s="110">
        <f>IF('3C-Water transport'!AL$57="no"," ",ROUND(AB5226,4))</f>
        <v>0.17299999999999999</v>
      </c>
      <c r="AE5226" s="110">
        <f>IF('3C-Water transport'!AL$58="no"," ",ROUND(AB5226,4))</f>
        <v>0.17299999999999999</v>
      </c>
    </row>
    <row r="5227" spans="5:31" x14ac:dyDescent="0.25">
      <c r="E5227" s="110">
        <f t="shared" si="303"/>
        <v>0.17400000000000013</v>
      </c>
      <c r="F5227" s="110">
        <f>IF('3A-Rail transport'!$AL$56="no"," ",ROUND(E5227,4))</f>
        <v>0.17399999999999999</v>
      </c>
      <c r="G5227" s="110">
        <f>IF('3A-Rail transport'!$AL$57="no"," ",ROUND(E5227,4))</f>
        <v>0.17399999999999999</v>
      </c>
      <c r="H5227" s="110"/>
      <c r="S5227" s="110">
        <f t="shared" si="304"/>
        <v>0.17400000000000013</v>
      </c>
      <c r="T5227" s="110">
        <f>IF('3B-Air transport'!AL$66="no"," ",ROUND(S5227,4))</f>
        <v>0.17399999999999999</v>
      </c>
      <c r="U5227" s="110">
        <f>IF('3B-Air transport'!AL$67="no"," ",ROUND(S5227,4))</f>
        <v>0.17399999999999999</v>
      </c>
      <c r="V5227" s="110">
        <f>IF('3B-Air transport'!AL$68="no"," ",ROUND(S5227,4))</f>
        <v>0.17399999999999999</v>
      </c>
      <c r="W5227" s="110"/>
      <c r="AB5227" s="110">
        <f t="shared" si="305"/>
        <v>0.17400000000000013</v>
      </c>
      <c r="AC5227" s="110">
        <f>IF('3C-Water transport'!AL$56="no"," ",ROUND(AB5227,4))</f>
        <v>0.17399999999999999</v>
      </c>
      <c r="AD5227" s="110">
        <f>IF('3C-Water transport'!AL$57="no"," ",ROUND(AB5227,4))</f>
        <v>0.17399999999999999</v>
      </c>
      <c r="AE5227" s="110">
        <f>IF('3C-Water transport'!AL$58="no"," ",ROUND(AB5227,4))</f>
        <v>0.17399999999999999</v>
      </c>
    </row>
    <row r="5228" spans="5:31" x14ac:dyDescent="0.25">
      <c r="E5228" s="110">
        <f t="shared" si="303"/>
        <v>0.17500000000000013</v>
      </c>
      <c r="F5228" s="110">
        <f>IF('3A-Rail transport'!$AL$56="no"," ",ROUND(E5228,4))</f>
        <v>0.17499999999999999</v>
      </c>
      <c r="G5228" s="110">
        <f>IF('3A-Rail transport'!$AL$57="no"," ",ROUND(E5228,4))</f>
        <v>0.17499999999999999</v>
      </c>
      <c r="H5228" s="110"/>
      <c r="S5228" s="110">
        <f t="shared" si="304"/>
        <v>0.17500000000000013</v>
      </c>
      <c r="T5228" s="110">
        <f>IF('3B-Air transport'!AL$66="no"," ",ROUND(S5228,4))</f>
        <v>0.17499999999999999</v>
      </c>
      <c r="U5228" s="110">
        <f>IF('3B-Air transport'!AL$67="no"," ",ROUND(S5228,4))</f>
        <v>0.17499999999999999</v>
      </c>
      <c r="V5228" s="110">
        <f>IF('3B-Air transport'!AL$68="no"," ",ROUND(S5228,4))</f>
        <v>0.17499999999999999</v>
      </c>
      <c r="W5228" s="110"/>
      <c r="AB5228" s="110">
        <f t="shared" si="305"/>
        <v>0.17500000000000013</v>
      </c>
      <c r="AC5228" s="110">
        <f>IF('3C-Water transport'!AL$56="no"," ",ROUND(AB5228,4))</f>
        <v>0.17499999999999999</v>
      </c>
      <c r="AD5228" s="110">
        <f>IF('3C-Water transport'!AL$57="no"," ",ROUND(AB5228,4))</f>
        <v>0.17499999999999999</v>
      </c>
      <c r="AE5228" s="110">
        <f>IF('3C-Water transport'!AL$58="no"," ",ROUND(AB5228,4))</f>
        <v>0.17499999999999999</v>
      </c>
    </row>
    <row r="5229" spans="5:31" x14ac:dyDescent="0.25">
      <c r="E5229" s="110">
        <f t="shared" si="303"/>
        <v>0.17600000000000013</v>
      </c>
      <c r="F5229" s="110">
        <f>IF('3A-Rail transport'!$AL$56="no"," ",ROUND(E5229,4))</f>
        <v>0.17599999999999999</v>
      </c>
      <c r="G5229" s="110">
        <f>IF('3A-Rail transport'!$AL$57="no"," ",ROUND(E5229,4))</f>
        <v>0.17599999999999999</v>
      </c>
      <c r="H5229" s="110"/>
      <c r="S5229" s="110">
        <f t="shared" si="304"/>
        <v>0.17600000000000013</v>
      </c>
      <c r="T5229" s="110">
        <f>IF('3B-Air transport'!AL$66="no"," ",ROUND(S5229,4))</f>
        <v>0.17599999999999999</v>
      </c>
      <c r="U5229" s="110">
        <f>IF('3B-Air transport'!AL$67="no"," ",ROUND(S5229,4))</f>
        <v>0.17599999999999999</v>
      </c>
      <c r="V5229" s="110">
        <f>IF('3B-Air transport'!AL$68="no"," ",ROUND(S5229,4))</f>
        <v>0.17599999999999999</v>
      </c>
      <c r="W5229" s="110"/>
      <c r="AB5229" s="110">
        <f t="shared" si="305"/>
        <v>0.17600000000000013</v>
      </c>
      <c r="AC5229" s="110">
        <f>IF('3C-Water transport'!AL$56="no"," ",ROUND(AB5229,4))</f>
        <v>0.17599999999999999</v>
      </c>
      <c r="AD5229" s="110">
        <f>IF('3C-Water transport'!AL$57="no"," ",ROUND(AB5229,4))</f>
        <v>0.17599999999999999</v>
      </c>
      <c r="AE5229" s="110">
        <f>IF('3C-Water transport'!AL$58="no"," ",ROUND(AB5229,4))</f>
        <v>0.17599999999999999</v>
      </c>
    </row>
    <row r="5230" spans="5:31" x14ac:dyDescent="0.25">
      <c r="E5230" s="110">
        <f t="shared" si="303"/>
        <v>0.17700000000000013</v>
      </c>
      <c r="F5230" s="110">
        <f>IF('3A-Rail transport'!$AL$56="no"," ",ROUND(E5230,4))</f>
        <v>0.17699999999999999</v>
      </c>
      <c r="G5230" s="110">
        <f>IF('3A-Rail transport'!$AL$57="no"," ",ROUND(E5230,4))</f>
        <v>0.17699999999999999</v>
      </c>
      <c r="H5230" s="110"/>
      <c r="S5230" s="110">
        <f t="shared" si="304"/>
        <v>0.17700000000000013</v>
      </c>
      <c r="T5230" s="110">
        <f>IF('3B-Air transport'!AL$66="no"," ",ROUND(S5230,4))</f>
        <v>0.17699999999999999</v>
      </c>
      <c r="U5230" s="110">
        <f>IF('3B-Air transport'!AL$67="no"," ",ROUND(S5230,4))</f>
        <v>0.17699999999999999</v>
      </c>
      <c r="V5230" s="110">
        <f>IF('3B-Air transport'!AL$68="no"," ",ROUND(S5230,4))</f>
        <v>0.17699999999999999</v>
      </c>
      <c r="W5230" s="110"/>
      <c r="AB5230" s="110">
        <f t="shared" si="305"/>
        <v>0.17700000000000013</v>
      </c>
      <c r="AC5230" s="110">
        <f>IF('3C-Water transport'!AL$56="no"," ",ROUND(AB5230,4))</f>
        <v>0.17699999999999999</v>
      </c>
      <c r="AD5230" s="110">
        <f>IF('3C-Water transport'!AL$57="no"," ",ROUND(AB5230,4))</f>
        <v>0.17699999999999999</v>
      </c>
      <c r="AE5230" s="110">
        <f>IF('3C-Water transport'!AL$58="no"," ",ROUND(AB5230,4))</f>
        <v>0.17699999999999999</v>
      </c>
    </row>
    <row r="5231" spans="5:31" x14ac:dyDescent="0.25">
      <c r="E5231" s="110">
        <f t="shared" si="303"/>
        <v>0.17800000000000013</v>
      </c>
      <c r="F5231" s="110">
        <f>IF('3A-Rail transport'!$AL$56="no"," ",ROUND(E5231,4))</f>
        <v>0.17799999999999999</v>
      </c>
      <c r="G5231" s="110">
        <f>IF('3A-Rail transport'!$AL$57="no"," ",ROUND(E5231,4))</f>
        <v>0.17799999999999999</v>
      </c>
      <c r="H5231" s="110"/>
      <c r="S5231" s="110">
        <f t="shared" si="304"/>
        <v>0.17800000000000013</v>
      </c>
      <c r="T5231" s="110">
        <f>IF('3B-Air transport'!AL$66="no"," ",ROUND(S5231,4))</f>
        <v>0.17799999999999999</v>
      </c>
      <c r="U5231" s="110">
        <f>IF('3B-Air transport'!AL$67="no"," ",ROUND(S5231,4))</f>
        <v>0.17799999999999999</v>
      </c>
      <c r="V5231" s="110">
        <f>IF('3B-Air transport'!AL$68="no"," ",ROUND(S5231,4))</f>
        <v>0.17799999999999999</v>
      </c>
      <c r="W5231" s="110"/>
      <c r="AB5231" s="110">
        <f t="shared" si="305"/>
        <v>0.17800000000000013</v>
      </c>
      <c r="AC5231" s="110">
        <f>IF('3C-Water transport'!AL$56="no"," ",ROUND(AB5231,4))</f>
        <v>0.17799999999999999</v>
      </c>
      <c r="AD5231" s="110">
        <f>IF('3C-Water transport'!AL$57="no"," ",ROUND(AB5231,4))</f>
        <v>0.17799999999999999</v>
      </c>
      <c r="AE5231" s="110">
        <f>IF('3C-Water transport'!AL$58="no"," ",ROUND(AB5231,4))</f>
        <v>0.17799999999999999</v>
      </c>
    </row>
    <row r="5232" spans="5:31" x14ac:dyDescent="0.25">
      <c r="E5232" s="110">
        <f t="shared" si="303"/>
        <v>0.17900000000000013</v>
      </c>
      <c r="F5232" s="110">
        <f>IF('3A-Rail transport'!$AL$56="no"," ",ROUND(E5232,4))</f>
        <v>0.17899999999999999</v>
      </c>
      <c r="G5232" s="110">
        <f>IF('3A-Rail transport'!$AL$57="no"," ",ROUND(E5232,4))</f>
        <v>0.17899999999999999</v>
      </c>
      <c r="H5232" s="110"/>
      <c r="S5232" s="110">
        <f t="shared" si="304"/>
        <v>0.17900000000000013</v>
      </c>
      <c r="T5232" s="110">
        <f>IF('3B-Air transport'!AL$66="no"," ",ROUND(S5232,4))</f>
        <v>0.17899999999999999</v>
      </c>
      <c r="U5232" s="110">
        <f>IF('3B-Air transport'!AL$67="no"," ",ROUND(S5232,4))</f>
        <v>0.17899999999999999</v>
      </c>
      <c r="V5232" s="110">
        <f>IF('3B-Air transport'!AL$68="no"," ",ROUND(S5232,4))</f>
        <v>0.17899999999999999</v>
      </c>
      <c r="W5232" s="110"/>
      <c r="AB5232" s="110">
        <f t="shared" si="305"/>
        <v>0.17900000000000013</v>
      </c>
      <c r="AC5232" s="110">
        <f>IF('3C-Water transport'!AL$56="no"," ",ROUND(AB5232,4))</f>
        <v>0.17899999999999999</v>
      </c>
      <c r="AD5232" s="110">
        <f>IF('3C-Water transport'!AL$57="no"," ",ROUND(AB5232,4))</f>
        <v>0.17899999999999999</v>
      </c>
      <c r="AE5232" s="110">
        <f>IF('3C-Water transport'!AL$58="no"," ",ROUND(AB5232,4))</f>
        <v>0.17899999999999999</v>
      </c>
    </row>
    <row r="5233" spans="5:31" x14ac:dyDescent="0.25">
      <c r="E5233" s="110">
        <f t="shared" si="303"/>
        <v>0.18000000000000013</v>
      </c>
      <c r="F5233" s="110">
        <f>IF('3A-Rail transport'!$AL$56="no"," ",ROUND(E5233,4))</f>
        <v>0.18</v>
      </c>
      <c r="G5233" s="110">
        <f>IF('3A-Rail transport'!$AL$57="no"," ",ROUND(E5233,4))</f>
        <v>0.18</v>
      </c>
      <c r="H5233" s="110"/>
      <c r="S5233" s="110">
        <f t="shared" si="304"/>
        <v>0.18000000000000013</v>
      </c>
      <c r="T5233" s="110">
        <f>IF('3B-Air transport'!AL$66="no"," ",ROUND(S5233,4))</f>
        <v>0.18</v>
      </c>
      <c r="U5233" s="110">
        <f>IF('3B-Air transport'!AL$67="no"," ",ROUND(S5233,4))</f>
        <v>0.18</v>
      </c>
      <c r="V5233" s="110">
        <f>IF('3B-Air transport'!AL$68="no"," ",ROUND(S5233,4))</f>
        <v>0.18</v>
      </c>
      <c r="W5233" s="110"/>
      <c r="AB5233" s="110">
        <f t="shared" si="305"/>
        <v>0.18000000000000013</v>
      </c>
      <c r="AC5233" s="110">
        <f>IF('3C-Water transport'!AL$56="no"," ",ROUND(AB5233,4))</f>
        <v>0.18</v>
      </c>
      <c r="AD5233" s="110">
        <f>IF('3C-Water transport'!AL$57="no"," ",ROUND(AB5233,4))</f>
        <v>0.18</v>
      </c>
      <c r="AE5233" s="110">
        <f>IF('3C-Water transport'!AL$58="no"," ",ROUND(AB5233,4))</f>
        <v>0.18</v>
      </c>
    </row>
    <row r="5234" spans="5:31" x14ac:dyDescent="0.25">
      <c r="E5234" s="110">
        <f t="shared" si="303"/>
        <v>0.18100000000000013</v>
      </c>
      <c r="F5234" s="110">
        <f>IF('3A-Rail transport'!$AL$56="no"," ",ROUND(E5234,4))</f>
        <v>0.18099999999999999</v>
      </c>
      <c r="G5234" s="110">
        <f>IF('3A-Rail transport'!$AL$57="no"," ",ROUND(E5234,4))</f>
        <v>0.18099999999999999</v>
      </c>
      <c r="H5234" s="110"/>
      <c r="S5234" s="110">
        <f t="shared" si="304"/>
        <v>0.18100000000000013</v>
      </c>
      <c r="T5234" s="110">
        <f>IF('3B-Air transport'!AL$66="no"," ",ROUND(S5234,4))</f>
        <v>0.18099999999999999</v>
      </c>
      <c r="U5234" s="110">
        <f>IF('3B-Air transport'!AL$67="no"," ",ROUND(S5234,4))</f>
        <v>0.18099999999999999</v>
      </c>
      <c r="V5234" s="110">
        <f>IF('3B-Air transport'!AL$68="no"," ",ROUND(S5234,4))</f>
        <v>0.18099999999999999</v>
      </c>
      <c r="W5234" s="110"/>
      <c r="AB5234" s="110">
        <f t="shared" si="305"/>
        <v>0.18100000000000013</v>
      </c>
      <c r="AC5234" s="110">
        <f>IF('3C-Water transport'!AL$56="no"," ",ROUND(AB5234,4))</f>
        <v>0.18099999999999999</v>
      </c>
      <c r="AD5234" s="110">
        <f>IF('3C-Water transport'!AL$57="no"," ",ROUND(AB5234,4))</f>
        <v>0.18099999999999999</v>
      </c>
      <c r="AE5234" s="110">
        <f>IF('3C-Water transport'!AL$58="no"," ",ROUND(AB5234,4))</f>
        <v>0.18099999999999999</v>
      </c>
    </row>
    <row r="5235" spans="5:31" x14ac:dyDescent="0.25">
      <c r="E5235" s="110">
        <f t="shared" si="303"/>
        <v>0.18200000000000013</v>
      </c>
      <c r="F5235" s="110">
        <f>IF('3A-Rail transport'!$AL$56="no"," ",ROUND(E5235,4))</f>
        <v>0.182</v>
      </c>
      <c r="G5235" s="110">
        <f>IF('3A-Rail transport'!$AL$57="no"," ",ROUND(E5235,4))</f>
        <v>0.182</v>
      </c>
      <c r="H5235" s="110"/>
      <c r="S5235" s="110">
        <f t="shared" si="304"/>
        <v>0.18200000000000013</v>
      </c>
      <c r="T5235" s="110">
        <f>IF('3B-Air transport'!AL$66="no"," ",ROUND(S5235,4))</f>
        <v>0.182</v>
      </c>
      <c r="U5235" s="110">
        <f>IF('3B-Air transport'!AL$67="no"," ",ROUND(S5235,4))</f>
        <v>0.182</v>
      </c>
      <c r="V5235" s="110">
        <f>IF('3B-Air transport'!AL$68="no"," ",ROUND(S5235,4))</f>
        <v>0.182</v>
      </c>
      <c r="W5235" s="110"/>
      <c r="AB5235" s="110">
        <f t="shared" si="305"/>
        <v>0.18200000000000013</v>
      </c>
      <c r="AC5235" s="110">
        <f>IF('3C-Water transport'!AL$56="no"," ",ROUND(AB5235,4))</f>
        <v>0.182</v>
      </c>
      <c r="AD5235" s="110">
        <f>IF('3C-Water transport'!AL$57="no"," ",ROUND(AB5235,4))</f>
        <v>0.182</v>
      </c>
      <c r="AE5235" s="110">
        <f>IF('3C-Water transport'!AL$58="no"," ",ROUND(AB5235,4))</f>
        <v>0.182</v>
      </c>
    </row>
    <row r="5236" spans="5:31" x14ac:dyDescent="0.25">
      <c r="E5236" s="110">
        <f t="shared" si="303"/>
        <v>0.18300000000000013</v>
      </c>
      <c r="F5236" s="110">
        <f>IF('3A-Rail transport'!$AL$56="no"," ",ROUND(E5236,4))</f>
        <v>0.183</v>
      </c>
      <c r="G5236" s="110">
        <f>IF('3A-Rail transport'!$AL$57="no"," ",ROUND(E5236,4))</f>
        <v>0.183</v>
      </c>
      <c r="H5236" s="110"/>
      <c r="S5236" s="110">
        <f t="shared" si="304"/>
        <v>0.18300000000000013</v>
      </c>
      <c r="T5236" s="110">
        <f>IF('3B-Air transport'!AL$66="no"," ",ROUND(S5236,4))</f>
        <v>0.183</v>
      </c>
      <c r="U5236" s="110">
        <f>IF('3B-Air transport'!AL$67="no"," ",ROUND(S5236,4))</f>
        <v>0.183</v>
      </c>
      <c r="V5236" s="110">
        <f>IF('3B-Air transport'!AL$68="no"," ",ROUND(S5236,4))</f>
        <v>0.183</v>
      </c>
      <c r="W5236" s="110"/>
      <c r="AB5236" s="110">
        <f t="shared" si="305"/>
        <v>0.18300000000000013</v>
      </c>
      <c r="AC5236" s="110">
        <f>IF('3C-Water transport'!AL$56="no"," ",ROUND(AB5236,4))</f>
        <v>0.183</v>
      </c>
      <c r="AD5236" s="110">
        <f>IF('3C-Water transport'!AL$57="no"," ",ROUND(AB5236,4))</f>
        <v>0.183</v>
      </c>
      <c r="AE5236" s="110">
        <f>IF('3C-Water transport'!AL$58="no"," ",ROUND(AB5236,4))</f>
        <v>0.183</v>
      </c>
    </row>
    <row r="5237" spans="5:31" x14ac:dyDescent="0.25">
      <c r="E5237" s="110">
        <f t="shared" si="303"/>
        <v>0.18400000000000014</v>
      </c>
      <c r="F5237" s="110">
        <f>IF('3A-Rail transport'!$AL$56="no"," ",ROUND(E5237,4))</f>
        <v>0.184</v>
      </c>
      <c r="G5237" s="110">
        <f>IF('3A-Rail transport'!$AL$57="no"," ",ROUND(E5237,4))</f>
        <v>0.184</v>
      </c>
      <c r="H5237" s="110"/>
      <c r="S5237" s="110">
        <f t="shared" si="304"/>
        <v>0.18400000000000014</v>
      </c>
      <c r="T5237" s="110">
        <f>IF('3B-Air transport'!AL$66="no"," ",ROUND(S5237,4))</f>
        <v>0.184</v>
      </c>
      <c r="U5237" s="110">
        <f>IF('3B-Air transport'!AL$67="no"," ",ROUND(S5237,4))</f>
        <v>0.184</v>
      </c>
      <c r="V5237" s="110">
        <f>IF('3B-Air transport'!AL$68="no"," ",ROUND(S5237,4))</f>
        <v>0.184</v>
      </c>
      <c r="W5237" s="110"/>
      <c r="AB5237" s="110">
        <f t="shared" si="305"/>
        <v>0.18400000000000014</v>
      </c>
      <c r="AC5237" s="110">
        <f>IF('3C-Water transport'!AL$56="no"," ",ROUND(AB5237,4))</f>
        <v>0.184</v>
      </c>
      <c r="AD5237" s="110">
        <f>IF('3C-Water transport'!AL$57="no"," ",ROUND(AB5237,4))</f>
        <v>0.184</v>
      </c>
      <c r="AE5237" s="110">
        <f>IF('3C-Water transport'!AL$58="no"," ",ROUND(AB5237,4))</f>
        <v>0.184</v>
      </c>
    </row>
    <row r="5238" spans="5:31" x14ac:dyDescent="0.25">
      <c r="E5238" s="110">
        <f t="shared" si="303"/>
        <v>0.18500000000000014</v>
      </c>
      <c r="F5238" s="110">
        <f>IF('3A-Rail transport'!$AL$56="no"," ",ROUND(E5238,4))</f>
        <v>0.185</v>
      </c>
      <c r="G5238" s="110">
        <f>IF('3A-Rail transport'!$AL$57="no"," ",ROUND(E5238,4))</f>
        <v>0.185</v>
      </c>
      <c r="H5238" s="110"/>
      <c r="S5238" s="110">
        <f t="shared" si="304"/>
        <v>0.18500000000000014</v>
      </c>
      <c r="T5238" s="110">
        <f>IF('3B-Air transport'!AL$66="no"," ",ROUND(S5238,4))</f>
        <v>0.185</v>
      </c>
      <c r="U5238" s="110">
        <f>IF('3B-Air transport'!AL$67="no"," ",ROUND(S5238,4))</f>
        <v>0.185</v>
      </c>
      <c r="V5238" s="110">
        <f>IF('3B-Air transport'!AL$68="no"," ",ROUND(S5238,4))</f>
        <v>0.185</v>
      </c>
      <c r="W5238" s="110"/>
      <c r="AB5238" s="110">
        <f t="shared" si="305"/>
        <v>0.18500000000000014</v>
      </c>
      <c r="AC5238" s="110">
        <f>IF('3C-Water transport'!AL$56="no"," ",ROUND(AB5238,4))</f>
        <v>0.185</v>
      </c>
      <c r="AD5238" s="110">
        <f>IF('3C-Water transport'!AL$57="no"," ",ROUND(AB5238,4))</f>
        <v>0.185</v>
      </c>
      <c r="AE5238" s="110">
        <f>IF('3C-Water transport'!AL$58="no"," ",ROUND(AB5238,4))</f>
        <v>0.185</v>
      </c>
    </row>
    <row r="5239" spans="5:31" x14ac:dyDescent="0.25">
      <c r="E5239" s="110">
        <f t="shared" si="303"/>
        <v>0.18600000000000014</v>
      </c>
      <c r="F5239" s="110">
        <f>IF('3A-Rail transport'!$AL$56="no"," ",ROUND(E5239,4))</f>
        <v>0.186</v>
      </c>
      <c r="G5239" s="110">
        <f>IF('3A-Rail transport'!$AL$57="no"," ",ROUND(E5239,4))</f>
        <v>0.186</v>
      </c>
      <c r="H5239" s="110"/>
      <c r="S5239" s="110">
        <f t="shared" si="304"/>
        <v>0.18600000000000014</v>
      </c>
      <c r="T5239" s="110">
        <f>IF('3B-Air transport'!AL$66="no"," ",ROUND(S5239,4))</f>
        <v>0.186</v>
      </c>
      <c r="U5239" s="110">
        <f>IF('3B-Air transport'!AL$67="no"," ",ROUND(S5239,4))</f>
        <v>0.186</v>
      </c>
      <c r="V5239" s="110">
        <f>IF('3B-Air transport'!AL$68="no"," ",ROUND(S5239,4))</f>
        <v>0.186</v>
      </c>
      <c r="W5239" s="110"/>
      <c r="AB5239" s="110">
        <f t="shared" si="305"/>
        <v>0.18600000000000014</v>
      </c>
      <c r="AC5239" s="110">
        <f>IF('3C-Water transport'!AL$56="no"," ",ROUND(AB5239,4))</f>
        <v>0.186</v>
      </c>
      <c r="AD5239" s="110">
        <f>IF('3C-Water transport'!AL$57="no"," ",ROUND(AB5239,4))</f>
        <v>0.186</v>
      </c>
      <c r="AE5239" s="110">
        <f>IF('3C-Water transport'!AL$58="no"," ",ROUND(AB5239,4))</f>
        <v>0.186</v>
      </c>
    </row>
    <row r="5240" spans="5:31" x14ac:dyDescent="0.25">
      <c r="E5240" s="110">
        <f t="shared" si="303"/>
        <v>0.18700000000000014</v>
      </c>
      <c r="F5240" s="110">
        <f>IF('3A-Rail transport'!$AL$56="no"," ",ROUND(E5240,4))</f>
        <v>0.187</v>
      </c>
      <c r="G5240" s="110">
        <f>IF('3A-Rail transport'!$AL$57="no"," ",ROUND(E5240,4))</f>
        <v>0.187</v>
      </c>
      <c r="H5240" s="110"/>
      <c r="S5240" s="110">
        <f t="shared" si="304"/>
        <v>0.18700000000000014</v>
      </c>
      <c r="T5240" s="110">
        <f>IF('3B-Air transport'!AL$66="no"," ",ROUND(S5240,4))</f>
        <v>0.187</v>
      </c>
      <c r="U5240" s="110">
        <f>IF('3B-Air transport'!AL$67="no"," ",ROUND(S5240,4))</f>
        <v>0.187</v>
      </c>
      <c r="V5240" s="110">
        <f>IF('3B-Air transport'!AL$68="no"," ",ROUND(S5240,4))</f>
        <v>0.187</v>
      </c>
      <c r="W5240" s="110"/>
      <c r="AB5240" s="110">
        <f t="shared" si="305"/>
        <v>0.18700000000000014</v>
      </c>
      <c r="AC5240" s="110">
        <f>IF('3C-Water transport'!AL$56="no"," ",ROUND(AB5240,4))</f>
        <v>0.187</v>
      </c>
      <c r="AD5240" s="110">
        <f>IF('3C-Water transport'!AL$57="no"," ",ROUND(AB5240,4))</f>
        <v>0.187</v>
      </c>
      <c r="AE5240" s="110">
        <f>IF('3C-Water transport'!AL$58="no"," ",ROUND(AB5240,4))</f>
        <v>0.187</v>
      </c>
    </row>
    <row r="5241" spans="5:31" x14ac:dyDescent="0.25">
      <c r="E5241" s="110">
        <f t="shared" si="303"/>
        <v>0.18800000000000014</v>
      </c>
      <c r="F5241" s="110">
        <f>IF('3A-Rail transport'!$AL$56="no"," ",ROUND(E5241,4))</f>
        <v>0.188</v>
      </c>
      <c r="G5241" s="110">
        <f>IF('3A-Rail transport'!$AL$57="no"," ",ROUND(E5241,4))</f>
        <v>0.188</v>
      </c>
      <c r="H5241" s="110"/>
      <c r="S5241" s="110">
        <f t="shared" si="304"/>
        <v>0.18800000000000014</v>
      </c>
      <c r="T5241" s="110">
        <f>IF('3B-Air transport'!AL$66="no"," ",ROUND(S5241,4))</f>
        <v>0.188</v>
      </c>
      <c r="U5241" s="110">
        <f>IF('3B-Air transport'!AL$67="no"," ",ROUND(S5241,4))</f>
        <v>0.188</v>
      </c>
      <c r="V5241" s="110">
        <f>IF('3B-Air transport'!AL$68="no"," ",ROUND(S5241,4))</f>
        <v>0.188</v>
      </c>
      <c r="W5241" s="110"/>
      <c r="AB5241" s="110">
        <f t="shared" si="305"/>
        <v>0.18800000000000014</v>
      </c>
      <c r="AC5241" s="110">
        <f>IF('3C-Water transport'!AL$56="no"," ",ROUND(AB5241,4))</f>
        <v>0.188</v>
      </c>
      <c r="AD5241" s="110">
        <f>IF('3C-Water transport'!AL$57="no"," ",ROUND(AB5241,4))</f>
        <v>0.188</v>
      </c>
      <c r="AE5241" s="110">
        <f>IF('3C-Water transport'!AL$58="no"," ",ROUND(AB5241,4))</f>
        <v>0.188</v>
      </c>
    </row>
    <row r="5242" spans="5:31" x14ac:dyDescent="0.25">
      <c r="E5242" s="110">
        <f t="shared" si="303"/>
        <v>0.18900000000000014</v>
      </c>
      <c r="F5242" s="110">
        <f>IF('3A-Rail transport'!$AL$56="no"," ",ROUND(E5242,4))</f>
        <v>0.189</v>
      </c>
      <c r="G5242" s="110">
        <f>IF('3A-Rail transport'!$AL$57="no"," ",ROUND(E5242,4))</f>
        <v>0.189</v>
      </c>
      <c r="H5242" s="110"/>
      <c r="S5242" s="110">
        <f t="shared" si="304"/>
        <v>0.18900000000000014</v>
      </c>
      <c r="T5242" s="110">
        <f>IF('3B-Air transport'!AL$66="no"," ",ROUND(S5242,4))</f>
        <v>0.189</v>
      </c>
      <c r="U5242" s="110">
        <f>IF('3B-Air transport'!AL$67="no"," ",ROUND(S5242,4))</f>
        <v>0.189</v>
      </c>
      <c r="V5242" s="110">
        <f>IF('3B-Air transport'!AL$68="no"," ",ROUND(S5242,4))</f>
        <v>0.189</v>
      </c>
      <c r="W5242" s="110"/>
      <c r="AB5242" s="110">
        <f t="shared" si="305"/>
        <v>0.18900000000000014</v>
      </c>
      <c r="AC5242" s="110">
        <f>IF('3C-Water transport'!AL$56="no"," ",ROUND(AB5242,4))</f>
        <v>0.189</v>
      </c>
      <c r="AD5242" s="110">
        <f>IF('3C-Water transport'!AL$57="no"," ",ROUND(AB5242,4))</f>
        <v>0.189</v>
      </c>
      <c r="AE5242" s="110">
        <f>IF('3C-Water transport'!AL$58="no"," ",ROUND(AB5242,4))</f>
        <v>0.189</v>
      </c>
    </row>
    <row r="5243" spans="5:31" x14ac:dyDescent="0.25">
      <c r="E5243" s="110">
        <f t="shared" si="303"/>
        <v>0.19000000000000014</v>
      </c>
      <c r="F5243" s="110">
        <f>IF('3A-Rail transport'!$AL$56="no"," ",ROUND(E5243,4))</f>
        <v>0.19</v>
      </c>
      <c r="G5243" s="110">
        <f>IF('3A-Rail transport'!$AL$57="no"," ",ROUND(E5243,4))</f>
        <v>0.19</v>
      </c>
      <c r="H5243" s="110"/>
      <c r="S5243" s="110">
        <f t="shared" si="304"/>
        <v>0.19000000000000014</v>
      </c>
      <c r="T5243" s="110">
        <f>IF('3B-Air transport'!AL$66="no"," ",ROUND(S5243,4))</f>
        <v>0.19</v>
      </c>
      <c r="U5243" s="110">
        <f>IF('3B-Air transport'!AL$67="no"," ",ROUND(S5243,4))</f>
        <v>0.19</v>
      </c>
      <c r="V5243" s="110">
        <f>IF('3B-Air transport'!AL$68="no"," ",ROUND(S5243,4))</f>
        <v>0.19</v>
      </c>
      <c r="W5243" s="110"/>
      <c r="AB5243" s="110">
        <f t="shared" si="305"/>
        <v>0.19000000000000014</v>
      </c>
      <c r="AC5243" s="110">
        <f>IF('3C-Water transport'!AL$56="no"," ",ROUND(AB5243,4))</f>
        <v>0.19</v>
      </c>
      <c r="AD5243" s="110">
        <f>IF('3C-Water transport'!AL$57="no"," ",ROUND(AB5243,4))</f>
        <v>0.19</v>
      </c>
      <c r="AE5243" s="110">
        <f>IF('3C-Water transport'!AL$58="no"," ",ROUND(AB5243,4))</f>
        <v>0.19</v>
      </c>
    </row>
    <row r="5244" spans="5:31" x14ac:dyDescent="0.25">
      <c r="E5244" s="110">
        <f t="shared" si="303"/>
        <v>0.19100000000000014</v>
      </c>
      <c r="F5244" s="110">
        <f>IF('3A-Rail transport'!$AL$56="no"," ",ROUND(E5244,4))</f>
        <v>0.191</v>
      </c>
      <c r="G5244" s="110">
        <f>IF('3A-Rail transport'!$AL$57="no"," ",ROUND(E5244,4))</f>
        <v>0.191</v>
      </c>
      <c r="H5244" s="110"/>
      <c r="S5244" s="110">
        <f t="shared" si="304"/>
        <v>0.19100000000000014</v>
      </c>
      <c r="T5244" s="110">
        <f>IF('3B-Air transport'!AL$66="no"," ",ROUND(S5244,4))</f>
        <v>0.191</v>
      </c>
      <c r="U5244" s="110">
        <f>IF('3B-Air transport'!AL$67="no"," ",ROUND(S5244,4))</f>
        <v>0.191</v>
      </c>
      <c r="V5244" s="110">
        <f>IF('3B-Air transport'!AL$68="no"," ",ROUND(S5244,4))</f>
        <v>0.191</v>
      </c>
      <c r="W5244" s="110"/>
      <c r="AB5244" s="110">
        <f t="shared" si="305"/>
        <v>0.19100000000000014</v>
      </c>
      <c r="AC5244" s="110">
        <f>IF('3C-Water transport'!AL$56="no"," ",ROUND(AB5244,4))</f>
        <v>0.191</v>
      </c>
      <c r="AD5244" s="110">
        <f>IF('3C-Water transport'!AL$57="no"," ",ROUND(AB5244,4))</f>
        <v>0.191</v>
      </c>
      <c r="AE5244" s="110">
        <f>IF('3C-Water transport'!AL$58="no"," ",ROUND(AB5244,4))</f>
        <v>0.191</v>
      </c>
    </row>
    <row r="5245" spans="5:31" x14ac:dyDescent="0.25">
      <c r="E5245" s="110">
        <f t="shared" si="303"/>
        <v>0.19200000000000014</v>
      </c>
      <c r="F5245" s="110">
        <f>IF('3A-Rail transport'!$AL$56="no"," ",ROUND(E5245,4))</f>
        <v>0.192</v>
      </c>
      <c r="G5245" s="110">
        <f>IF('3A-Rail transport'!$AL$57="no"," ",ROUND(E5245,4))</f>
        <v>0.192</v>
      </c>
      <c r="H5245" s="110"/>
      <c r="S5245" s="110">
        <f t="shared" si="304"/>
        <v>0.19200000000000014</v>
      </c>
      <c r="T5245" s="110">
        <f>IF('3B-Air transport'!AL$66="no"," ",ROUND(S5245,4))</f>
        <v>0.192</v>
      </c>
      <c r="U5245" s="110">
        <f>IF('3B-Air transport'!AL$67="no"," ",ROUND(S5245,4))</f>
        <v>0.192</v>
      </c>
      <c r="V5245" s="110">
        <f>IF('3B-Air transport'!AL$68="no"," ",ROUND(S5245,4))</f>
        <v>0.192</v>
      </c>
      <c r="W5245" s="110"/>
      <c r="AB5245" s="110">
        <f t="shared" si="305"/>
        <v>0.19200000000000014</v>
      </c>
      <c r="AC5245" s="110">
        <f>IF('3C-Water transport'!AL$56="no"," ",ROUND(AB5245,4))</f>
        <v>0.192</v>
      </c>
      <c r="AD5245" s="110">
        <f>IF('3C-Water transport'!AL$57="no"," ",ROUND(AB5245,4))</f>
        <v>0.192</v>
      </c>
      <c r="AE5245" s="110">
        <f>IF('3C-Water transport'!AL$58="no"," ",ROUND(AB5245,4))</f>
        <v>0.192</v>
      </c>
    </row>
    <row r="5246" spans="5:31" x14ac:dyDescent="0.25">
      <c r="E5246" s="110">
        <f t="shared" ref="E5246:E5309" si="306">E5245+0.001</f>
        <v>0.19300000000000014</v>
      </c>
      <c r="F5246" s="110">
        <f>IF('3A-Rail transport'!$AL$56="no"," ",ROUND(E5246,4))</f>
        <v>0.193</v>
      </c>
      <c r="G5246" s="110">
        <f>IF('3A-Rail transport'!$AL$57="no"," ",ROUND(E5246,4))</f>
        <v>0.193</v>
      </c>
      <c r="H5246" s="110"/>
      <c r="S5246" s="110">
        <f t="shared" ref="S5246:S5309" si="307">S5245+0.001</f>
        <v>0.19300000000000014</v>
      </c>
      <c r="T5246" s="110">
        <f>IF('3B-Air transport'!AL$66="no"," ",ROUND(S5246,4))</f>
        <v>0.193</v>
      </c>
      <c r="U5246" s="110">
        <f>IF('3B-Air transport'!AL$67="no"," ",ROUND(S5246,4))</f>
        <v>0.193</v>
      </c>
      <c r="V5246" s="110">
        <f>IF('3B-Air transport'!AL$68="no"," ",ROUND(S5246,4))</f>
        <v>0.193</v>
      </c>
      <c r="W5246" s="110"/>
      <c r="AB5246" s="110">
        <f t="shared" ref="AB5246:AB5309" si="308">AB5245+0.001</f>
        <v>0.19300000000000014</v>
      </c>
      <c r="AC5246" s="110">
        <f>IF('3C-Water transport'!AL$56="no"," ",ROUND(AB5246,4))</f>
        <v>0.193</v>
      </c>
      <c r="AD5246" s="110">
        <f>IF('3C-Water transport'!AL$57="no"," ",ROUND(AB5246,4))</f>
        <v>0.193</v>
      </c>
      <c r="AE5246" s="110">
        <f>IF('3C-Water transport'!AL$58="no"," ",ROUND(AB5246,4))</f>
        <v>0.193</v>
      </c>
    </row>
    <row r="5247" spans="5:31" x14ac:dyDescent="0.25">
      <c r="E5247" s="110">
        <f t="shared" si="306"/>
        <v>0.19400000000000014</v>
      </c>
      <c r="F5247" s="110">
        <f>IF('3A-Rail transport'!$AL$56="no"," ",ROUND(E5247,4))</f>
        <v>0.19400000000000001</v>
      </c>
      <c r="G5247" s="110">
        <f>IF('3A-Rail transport'!$AL$57="no"," ",ROUND(E5247,4))</f>
        <v>0.19400000000000001</v>
      </c>
      <c r="H5247" s="110"/>
      <c r="S5247" s="110">
        <f t="shared" si="307"/>
        <v>0.19400000000000014</v>
      </c>
      <c r="T5247" s="110">
        <f>IF('3B-Air transport'!AL$66="no"," ",ROUND(S5247,4))</f>
        <v>0.19400000000000001</v>
      </c>
      <c r="U5247" s="110">
        <f>IF('3B-Air transport'!AL$67="no"," ",ROUND(S5247,4))</f>
        <v>0.19400000000000001</v>
      </c>
      <c r="V5247" s="110">
        <f>IF('3B-Air transport'!AL$68="no"," ",ROUND(S5247,4))</f>
        <v>0.19400000000000001</v>
      </c>
      <c r="W5247" s="110"/>
      <c r="AB5247" s="110">
        <f t="shared" si="308"/>
        <v>0.19400000000000014</v>
      </c>
      <c r="AC5247" s="110">
        <f>IF('3C-Water transport'!AL$56="no"," ",ROUND(AB5247,4))</f>
        <v>0.19400000000000001</v>
      </c>
      <c r="AD5247" s="110">
        <f>IF('3C-Water transport'!AL$57="no"," ",ROUND(AB5247,4))</f>
        <v>0.19400000000000001</v>
      </c>
      <c r="AE5247" s="110">
        <f>IF('3C-Water transport'!AL$58="no"," ",ROUND(AB5247,4))</f>
        <v>0.19400000000000001</v>
      </c>
    </row>
    <row r="5248" spans="5:31" x14ac:dyDescent="0.25">
      <c r="E5248" s="110">
        <f t="shared" si="306"/>
        <v>0.19500000000000015</v>
      </c>
      <c r="F5248" s="110">
        <f>IF('3A-Rail transport'!$AL$56="no"," ",ROUND(E5248,4))</f>
        <v>0.19500000000000001</v>
      </c>
      <c r="G5248" s="110">
        <f>IF('3A-Rail transport'!$AL$57="no"," ",ROUND(E5248,4))</f>
        <v>0.19500000000000001</v>
      </c>
      <c r="H5248" s="110"/>
      <c r="S5248" s="110">
        <f t="shared" si="307"/>
        <v>0.19500000000000015</v>
      </c>
      <c r="T5248" s="110">
        <f>IF('3B-Air transport'!AL$66="no"," ",ROUND(S5248,4))</f>
        <v>0.19500000000000001</v>
      </c>
      <c r="U5248" s="110">
        <f>IF('3B-Air transport'!AL$67="no"," ",ROUND(S5248,4))</f>
        <v>0.19500000000000001</v>
      </c>
      <c r="V5248" s="110">
        <f>IF('3B-Air transport'!AL$68="no"," ",ROUND(S5248,4))</f>
        <v>0.19500000000000001</v>
      </c>
      <c r="W5248" s="110"/>
      <c r="AB5248" s="110">
        <f t="shared" si="308"/>
        <v>0.19500000000000015</v>
      </c>
      <c r="AC5248" s="110">
        <f>IF('3C-Water transport'!AL$56="no"," ",ROUND(AB5248,4))</f>
        <v>0.19500000000000001</v>
      </c>
      <c r="AD5248" s="110">
        <f>IF('3C-Water transport'!AL$57="no"," ",ROUND(AB5248,4))</f>
        <v>0.19500000000000001</v>
      </c>
      <c r="AE5248" s="110">
        <f>IF('3C-Water transport'!AL$58="no"," ",ROUND(AB5248,4))</f>
        <v>0.19500000000000001</v>
      </c>
    </row>
    <row r="5249" spans="5:31" x14ac:dyDescent="0.25">
      <c r="E5249" s="110">
        <f t="shared" si="306"/>
        <v>0.19600000000000015</v>
      </c>
      <c r="F5249" s="110">
        <f>IF('3A-Rail transport'!$AL$56="no"," ",ROUND(E5249,4))</f>
        <v>0.19600000000000001</v>
      </c>
      <c r="G5249" s="110">
        <f>IF('3A-Rail transport'!$AL$57="no"," ",ROUND(E5249,4))</f>
        <v>0.19600000000000001</v>
      </c>
      <c r="H5249" s="110"/>
      <c r="S5249" s="110">
        <f t="shared" si="307"/>
        <v>0.19600000000000015</v>
      </c>
      <c r="T5249" s="110">
        <f>IF('3B-Air transport'!AL$66="no"," ",ROUND(S5249,4))</f>
        <v>0.19600000000000001</v>
      </c>
      <c r="U5249" s="110">
        <f>IF('3B-Air transport'!AL$67="no"," ",ROUND(S5249,4))</f>
        <v>0.19600000000000001</v>
      </c>
      <c r="V5249" s="110">
        <f>IF('3B-Air transport'!AL$68="no"," ",ROUND(S5249,4))</f>
        <v>0.19600000000000001</v>
      </c>
      <c r="W5249" s="110"/>
      <c r="AB5249" s="110">
        <f t="shared" si="308"/>
        <v>0.19600000000000015</v>
      </c>
      <c r="AC5249" s="110">
        <f>IF('3C-Water transport'!AL$56="no"," ",ROUND(AB5249,4))</f>
        <v>0.19600000000000001</v>
      </c>
      <c r="AD5249" s="110">
        <f>IF('3C-Water transport'!AL$57="no"," ",ROUND(AB5249,4))</f>
        <v>0.19600000000000001</v>
      </c>
      <c r="AE5249" s="110">
        <f>IF('3C-Water transport'!AL$58="no"," ",ROUND(AB5249,4))</f>
        <v>0.19600000000000001</v>
      </c>
    </row>
    <row r="5250" spans="5:31" x14ac:dyDescent="0.25">
      <c r="E5250" s="110">
        <f t="shared" si="306"/>
        <v>0.19700000000000015</v>
      </c>
      <c r="F5250" s="110">
        <f>IF('3A-Rail transport'!$AL$56="no"," ",ROUND(E5250,4))</f>
        <v>0.19700000000000001</v>
      </c>
      <c r="G5250" s="110">
        <f>IF('3A-Rail transport'!$AL$57="no"," ",ROUND(E5250,4))</f>
        <v>0.19700000000000001</v>
      </c>
      <c r="H5250" s="110"/>
      <c r="S5250" s="110">
        <f t="shared" si="307"/>
        <v>0.19700000000000015</v>
      </c>
      <c r="T5250" s="110">
        <f>IF('3B-Air transport'!AL$66="no"," ",ROUND(S5250,4))</f>
        <v>0.19700000000000001</v>
      </c>
      <c r="U5250" s="110">
        <f>IF('3B-Air transport'!AL$67="no"," ",ROUND(S5250,4))</f>
        <v>0.19700000000000001</v>
      </c>
      <c r="V5250" s="110">
        <f>IF('3B-Air transport'!AL$68="no"," ",ROUND(S5250,4))</f>
        <v>0.19700000000000001</v>
      </c>
      <c r="W5250" s="110"/>
      <c r="AB5250" s="110">
        <f t="shared" si="308"/>
        <v>0.19700000000000015</v>
      </c>
      <c r="AC5250" s="110">
        <f>IF('3C-Water transport'!AL$56="no"," ",ROUND(AB5250,4))</f>
        <v>0.19700000000000001</v>
      </c>
      <c r="AD5250" s="110">
        <f>IF('3C-Water transport'!AL$57="no"," ",ROUND(AB5250,4))</f>
        <v>0.19700000000000001</v>
      </c>
      <c r="AE5250" s="110">
        <f>IF('3C-Water transport'!AL$58="no"," ",ROUND(AB5250,4))</f>
        <v>0.19700000000000001</v>
      </c>
    </row>
    <row r="5251" spans="5:31" x14ac:dyDescent="0.25">
      <c r="E5251" s="110">
        <f t="shared" si="306"/>
        <v>0.19800000000000015</v>
      </c>
      <c r="F5251" s="110">
        <f>IF('3A-Rail transport'!$AL$56="no"," ",ROUND(E5251,4))</f>
        <v>0.19800000000000001</v>
      </c>
      <c r="G5251" s="110">
        <f>IF('3A-Rail transport'!$AL$57="no"," ",ROUND(E5251,4))</f>
        <v>0.19800000000000001</v>
      </c>
      <c r="H5251" s="110"/>
      <c r="S5251" s="110">
        <f t="shared" si="307"/>
        <v>0.19800000000000015</v>
      </c>
      <c r="T5251" s="110">
        <f>IF('3B-Air transport'!AL$66="no"," ",ROUND(S5251,4))</f>
        <v>0.19800000000000001</v>
      </c>
      <c r="U5251" s="110">
        <f>IF('3B-Air transport'!AL$67="no"," ",ROUND(S5251,4))</f>
        <v>0.19800000000000001</v>
      </c>
      <c r="V5251" s="110">
        <f>IF('3B-Air transport'!AL$68="no"," ",ROUND(S5251,4))</f>
        <v>0.19800000000000001</v>
      </c>
      <c r="W5251" s="110"/>
      <c r="AB5251" s="110">
        <f t="shared" si="308"/>
        <v>0.19800000000000015</v>
      </c>
      <c r="AC5251" s="110">
        <f>IF('3C-Water transport'!AL$56="no"," ",ROUND(AB5251,4))</f>
        <v>0.19800000000000001</v>
      </c>
      <c r="AD5251" s="110">
        <f>IF('3C-Water transport'!AL$57="no"," ",ROUND(AB5251,4))</f>
        <v>0.19800000000000001</v>
      </c>
      <c r="AE5251" s="110">
        <f>IF('3C-Water transport'!AL$58="no"," ",ROUND(AB5251,4))</f>
        <v>0.19800000000000001</v>
      </c>
    </row>
    <row r="5252" spans="5:31" x14ac:dyDescent="0.25">
      <c r="E5252" s="110">
        <f t="shared" si="306"/>
        <v>0.19900000000000015</v>
      </c>
      <c r="F5252" s="110">
        <f>IF('3A-Rail transport'!$AL$56="no"," ",ROUND(E5252,4))</f>
        <v>0.19900000000000001</v>
      </c>
      <c r="G5252" s="110">
        <f>IF('3A-Rail transport'!$AL$57="no"," ",ROUND(E5252,4))</f>
        <v>0.19900000000000001</v>
      </c>
      <c r="H5252" s="110"/>
      <c r="S5252" s="110">
        <f t="shared" si="307"/>
        <v>0.19900000000000015</v>
      </c>
      <c r="T5252" s="110">
        <f>IF('3B-Air transport'!AL$66="no"," ",ROUND(S5252,4))</f>
        <v>0.19900000000000001</v>
      </c>
      <c r="U5252" s="110">
        <f>IF('3B-Air transport'!AL$67="no"," ",ROUND(S5252,4))</f>
        <v>0.19900000000000001</v>
      </c>
      <c r="V5252" s="110">
        <f>IF('3B-Air transport'!AL$68="no"," ",ROUND(S5252,4))</f>
        <v>0.19900000000000001</v>
      </c>
      <c r="W5252" s="110"/>
      <c r="AB5252" s="110">
        <f t="shared" si="308"/>
        <v>0.19900000000000015</v>
      </c>
      <c r="AC5252" s="110">
        <f>IF('3C-Water transport'!AL$56="no"," ",ROUND(AB5252,4))</f>
        <v>0.19900000000000001</v>
      </c>
      <c r="AD5252" s="110">
        <f>IF('3C-Water transport'!AL$57="no"," ",ROUND(AB5252,4))</f>
        <v>0.19900000000000001</v>
      </c>
      <c r="AE5252" s="110">
        <f>IF('3C-Water transport'!AL$58="no"," ",ROUND(AB5252,4))</f>
        <v>0.19900000000000001</v>
      </c>
    </row>
    <row r="5253" spans="5:31" x14ac:dyDescent="0.25">
      <c r="E5253" s="110">
        <f t="shared" si="306"/>
        <v>0.20000000000000015</v>
      </c>
      <c r="F5253" s="110">
        <f>IF('3A-Rail transport'!$AL$56="no"," ",ROUND(E5253,4))</f>
        <v>0.2</v>
      </c>
      <c r="G5253" s="110">
        <f>IF('3A-Rail transport'!$AL$57="no"," ",ROUND(E5253,4))</f>
        <v>0.2</v>
      </c>
      <c r="H5253" s="110"/>
      <c r="S5253" s="110">
        <f t="shared" si="307"/>
        <v>0.20000000000000015</v>
      </c>
      <c r="T5253" s="110">
        <f>IF('3B-Air transport'!AL$66="no"," ",ROUND(S5253,4))</f>
        <v>0.2</v>
      </c>
      <c r="U5253" s="110">
        <f>IF('3B-Air transport'!AL$67="no"," ",ROUND(S5253,4))</f>
        <v>0.2</v>
      </c>
      <c r="V5253" s="110">
        <f>IF('3B-Air transport'!AL$68="no"," ",ROUND(S5253,4))</f>
        <v>0.2</v>
      </c>
      <c r="W5253" s="110"/>
      <c r="AB5253" s="110">
        <f t="shared" si="308"/>
        <v>0.20000000000000015</v>
      </c>
      <c r="AC5253" s="110">
        <f>IF('3C-Water transport'!AL$56="no"," ",ROUND(AB5253,4))</f>
        <v>0.2</v>
      </c>
      <c r="AD5253" s="110">
        <f>IF('3C-Water transport'!AL$57="no"," ",ROUND(AB5253,4))</f>
        <v>0.2</v>
      </c>
      <c r="AE5253" s="110">
        <f>IF('3C-Water transport'!AL$58="no"," ",ROUND(AB5253,4))</f>
        <v>0.2</v>
      </c>
    </row>
    <row r="5254" spans="5:31" x14ac:dyDescent="0.25">
      <c r="E5254" s="110">
        <f t="shared" si="306"/>
        <v>0.20100000000000015</v>
      </c>
      <c r="F5254" s="110">
        <f>IF('3A-Rail transport'!$AL$56="no"," ",ROUND(E5254,4))</f>
        <v>0.20100000000000001</v>
      </c>
      <c r="G5254" s="110">
        <f>IF('3A-Rail transport'!$AL$57="no"," ",ROUND(E5254,4))</f>
        <v>0.20100000000000001</v>
      </c>
      <c r="H5254" s="110"/>
      <c r="S5254" s="110">
        <f t="shared" si="307"/>
        <v>0.20100000000000015</v>
      </c>
      <c r="T5254" s="110">
        <f>IF('3B-Air transport'!AL$66="no"," ",ROUND(S5254,4))</f>
        <v>0.20100000000000001</v>
      </c>
      <c r="U5254" s="110">
        <f>IF('3B-Air transport'!AL$67="no"," ",ROUND(S5254,4))</f>
        <v>0.20100000000000001</v>
      </c>
      <c r="V5254" s="110">
        <f>IF('3B-Air transport'!AL$68="no"," ",ROUND(S5254,4))</f>
        <v>0.20100000000000001</v>
      </c>
      <c r="W5254" s="110"/>
      <c r="AB5254" s="110">
        <f t="shared" si="308"/>
        <v>0.20100000000000015</v>
      </c>
      <c r="AC5254" s="110">
        <f>IF('3C-Water transport'!AL$56="no"," ",ROUND(AB5254,4))</f>
        <v>0.20100000000000001</v>
      </c>
      <c r="AD5254" s="110">
        <f>IF('3C-Water transport'!AL$57="no"," ",ROUND(AB5254,4))</f>
        <v>0.20100000000000001</v>
      </c>
      <c r="AE5254" s="110">
        <f>IF('3C-Water transport'!AL$58="no"," ",ROUND(AB5254,4))</f>
        <v>0.20100000000000001</v>
      </c>
    </row>
    <row r="5255" spans="5:31" x14ac:dyDescent="0.25">
      <c r="E5255" s="110">
        <f t="shared" si="306"/>
        <v>0.20200000000000015</v>
      </c>
      <c r="F5255" s="110">
        <f>IF('3A-Rail transport'!$AL$56="no"," ",ROUND(E5255,4))</f>
        <v>0.20200000000000001</v>
      </c>
      <c r="G5255" s="110">
        <f>IF('3A-Rail transport'!$AL$57="no"," ",ROUND(E5255,4))</f>
        <v>0.20200000000000001</v>
      </c>
      <c r="H5255" s="110"/>
      <c r="S5255" s="110">
        <f t="shared" si="307"/>
        <v>0.20200000000000015</v>
      </c>
      <c r="T5255" s="110">
        <f>IF('3B-Air transport'!AL$66="no"," ",ROUND(S5255,4))</f>
        <v>0.20200000000000001</v>
      </c>
      <c r="U5255" s="110">
        <f>IF('3B-Air transport'!AL$67="no"," ",ROUND(S5255,4))</f>
        <v>0.20200000000000001</v>
      </c>
      <c r="V5255" s="110">
        <f>IF('3B-Air transport'!AL$68="no"," ",ROUND(S5255,4))</f>
        <v>0.20200000000000001</v>
      </c>
      <c r="W5255" s="110"/>
      <c r="AB5255" s="110">
        <f t="shared" si="308"/>
        <v>0.20200000000000015</v>
      </c>
      <c r="AC5255" s="110">
        <f>IF('3C-Water transport'!AL$56="no"," ",ROUND(AB5255,4))</f>
        <v>0.20200000000000001</v>
      </c>
      <c r="AD5255" s="110">
        <f>IF('3C-Water transport'!AL$57="no"," ",ROUND(AB5255,4))</f>
        <v>0.20200000000000001</v>
      </c>
      <c r="AE5255" s="110">
        <f>IF('3C-Water transport'!AL$58="no"," ",ROUND(AB5255,4))</f>
        <v>0.20200000000000001</v>
      </c>
    </row>
    <row r="5256" spans="5:31" x14ac:dyDescent="0.25">
      <c r="E5256" s="110">
        <f t="shared" si="306"/>
        <v>0.20300000000000015</v>
      </c>
      <c r="F5256" s="110">
        <f>IF('3A-Rail transport'!$AL$56="no"," ",ROUND(E5256,4))</f>
        <v>0.20300000000000001</v>
      </c>
      <c r="G5256" s="110">
        <f>IF('3A-Rail transport'!$AL$57="no"," ",ROUND(E5256,4))</f>
        <v>0.20300000000000001</v>
      </c>
      <c r="H5256" s="110"/>
      <c r="S5256" s="110">
        <f t="shared" si="307"/>
        <v>0.20300000000000015</v>
      </c>
      <c r="T5256" s="110">
        <f>IF('3B-Air transport'!AL$66="no"," ",ROUND(S5256,4))</f>
        <v>0.20300000000000001</v>
      </c>
      <c r="U5256" s="110">
        <f>IF('3B-Air transport'!AL$67="no"," ",ROUND(S5256,4))</f>
        <v>0.20300000000000001</v>
      </c>
      <c r="V5256" s="110">
        <f>IF('3B-Air transport'!AL$68="no"," ",ROUND(S5256,4))</f>
        <v>0.20300000000000001</v>
      </c>
      <c r="W5256" s="110"/>
      <c r="AB5256" s="110">
        <f t="shared" si="308"/>
        <v>0.20300000000000015</v>
      </c>
      <c r="AC5256" s="110">
        <f>IF('3C-Water transport'!AL$56="no"," ",ROUND(AB5256,4))</f>
        <v>0.20300000000000001</v>
      </c>
      <c r="AD5256" s="110">
        <f>IF('3C-Water transport'!AL$57="no"," ",ROUND(AB5256,4))</f>
        <v>0.20300000000000001</v>
      </c>
      <c r="AE5256" s="110">
        <f>IF('3C-Water transport'!AL$58="no"," ",ROUND(AB5256,4))</f>
        <v>0.20300000000000001</v>
      </c>
    </row>
    <row r="5257" spans="5:31" x14ac:dyDescent="0.25">
      <c r="E5257" s="110">
        <f t="shared" si="306"/>
        <v>0.20400000000000015</v>
      </c>
      <c r="F5257" s="110">
        <f>IF('3A-Rail transport'!$AL$56="no"," ",ROUND(E5257,4))</f>
        <v>0.20399999999999999</v>
      </c>
      <c r="G5257" s="110">
        <f>IF('3A-Rail transport'!$AL$57="no"," ",ROUND(E5257,4))</f>
        <v>0.20399999999999999</v>
      </c>
      <c r="H5257" s="110"/>
      <c r="S5257" s="110">
        <f t="shared" si="307"/>
        <v>0.20400000000000015</v>
      </c>
      <c r="T5257" s="110">
        <f>IF('3B-Air transport'!AL$66="no"," ",ROUND(S5257,4))</f>
        <v>0.20399999999999999</v>
      </c>
      <c r="U5257" s="110">
        <f>IF('3B-Air transport'!AL$67="no"," ",ROUND(S5257,4))</f>
        <v>0.20399999999999999</v>
      </c>
      <c r="V5257" s="110">
        <f>IF('3B-Air transport'!AL$68="no"," ",ROUND(S5257,4))</f>
        <v>0.20399999999999999</v>
      </c>
      <c r="W5257" s="110"/>
      <c r="AB5257" s="110">
        <f t="shared" si="308"/>
        <v>0.20400000000000015</v>
      </c>
      <c r="AC5257" s="110">
        <f>IF('3C-Water transport'!AL$56="no"," ",ROUND(AB5257,4))</f>
        <v>0.20399999999999999</v>
      </c>
      <c r="AD5257" s="110">
        <f>IF('3C-Water transport'!AL$57="no"," ",ROUND(AB5257,4))</f>
        <v>0.20399999999999999</v>
      </c>
      <c r="AE5257" s="110">
        <f>IF('3C-Water transport'!AL$58="no"," ",ROUND(AB5257,4))</f>
        <v>0.20399999999999999</v>
      </c>
    </row>
    <row r="5258" spans="5:31" x14ac:dyDescent="0.25">
      <c r="E5258" s="110">
        <f t="shared" si="306"/>
        <v>0.20500000000000015</v>
      </c>
      <c r="F5258" s="110">
        <f>IF('3A-Rail transport'!$AL$56="no"," ",ROUND(E5258,4))</f>
        <v>0.20499999999999999</v>
      </c>
      <c r="G5258" s="110">
        <f>IF('3A-Rail transport'!$AL$57="no"," ",ROUND(E5258,4))</f>
        <v>0.20499999999999999</v>
      </c>
      <c r="H5258" s="110"/>
      <c r="S5258" s="110">
        <f t="shared" si="307"/>
        <v>0.20500000000000015</v>
      </c>
      <c r="T5258" s="110">
        <f>IF('3B-Air transport'!AL$66="no"," ",ROUND(S5258,4))</f>
        <v>0.20499999999999999</v>
      </c>
      <c r="U5258" s="110">
        <f>IF('3B-Air transport'!AL$67="no"," ",ROUND(S5258,4))</f>
        <v>0.20499999999999999</v>
      </c>
      <c r="V5258" s="110">
        <f>IF('3B-Air transport'!AL$68="no"," ",ROUND(S5258,4))</f>
        <v>0.20499999999999999</v>
      </c>
      <c r="W5258" s="110"/>
      <c r="AB5258" s="110">
        <f t="shared" si="308"/>
        <v>0.20500000000000015</v>
      </c>
      <c r="AC5258" s="110">
        <f>IF('3C-Water transport'!AL$56="no"," ",ROUND(AB5258,4))</f>
        <v>0.20499999999999999</v>
      </c>
      <c r="AD5258" s="110">
        <f>IF('3C-Water transport'!AL$57="no"," ",ROUND(AB5258,4))</f>
        <v>0.20499999999999999</v>
      </c>
      <c r="AE5258" s="110">
        <f>IF('3C-Water transport'!AL$58="no"," ",ROUND(AB5258,4))</f>
        <v>0.20499999999999999</v>
      </c>
    </row>
    <row r="5259" spans="5:31" x14ac:dyDescent="0.25">
      <c r="E5259" s="110">
        <f t="shared" si="306"/>
        <v>0.20600000000000016</v>
      </c>
      <c r="F5259" s="110">
        <f>IF('3A-Rail transport'!$AL$56="no"," ",ROUND(E5259,4))</f>
        <v>0.20599999999999999</v>
      </c>
      <c r="G5259" s="110">
        <f>IF('3A-Rail transport'!$AL$57="no"," ",ROUND(E5259,4))</f>
        <v>0.20599999999999999</v>
      </c>
      <c r="H5259" s="110"/>
      <c r="S5259" s="110">
        <f t="shared" si="307"/>
        <v>0.20600000000000016</v>
      </c>
      <c r="T5259" s="110">
        <f>IF('3B-Air transport'!AL$66="no"," ",ROUND(S5259,4))</f>
        <v>0.20599999999999999</v>
      </c>
      <c r="U5259" s="110">
        <f>IF('3B-Air transport'!AL$67="no"," ",ROUND(S5259,4))</f>
        <v>0.20599999999999999</v>
      </c>
      <c r="V5259" s="110">
        <f>IF('3B-Air transport'!AL$68="no"," ",ROUND(S5259,4))</f>
        <v>0.20599999999999999</v>
      </c>
      <c r="W5259" s="110"/>
      <c r="AB5259" s="110">
        <f t="shared" si="308"/>
        <v>0.20600000000000016</v>
      </c>
      <c r="AC5259" s="110">
        <f>IF('3C-Water transport'!AL$56="no"," ",ROUND(AB5259,4))</f>
        <v>0.20599999999999999</v>
      </c>
      <c r="AD5259" s="110">
        <f>IF('3C-Water transport'!AL$57="no"," ",ROUND(AB5259,4))</f>
        <v>0.20599999999999999</v>
      </c>
      <c r="AE5259" s="110">
        <f>IF('3C-Water transport'!AL$58="no"," ",ROUND(AB5259,4))</f>
        <v>0.20599999999999999</v>
      </c>
    </row>
    <row r="5260" spans="5:31" x14ac:dyDescent="0.25">
      <c r="E5260" s="110">
        <f t="shared" si="306"/>
        <v>0.20700000000000016</v>
      </c>
      <c r="F5260" s="110">
        <f>IF('3A-Rail transport'!$AL$56="no"," ",ROUND(E5260,4))</f>
        <v>0.20699999999999999</v>
      </c>
      <c r="G5260" s="110">
        <f>IF('3A-Rail transport'!$AL$57="no"," ",ROUND(E5260,4))</f>
        <v>0.20699999999999999</v>
      </c>
      <c r="H5260" s="110"/>
      <c r="S5260" s="110">
        <f t="shared" si="307"/>
        <v>0.20700000000000016</v>
      </c>
      <c r="T5260" s="110">
        <f>IF('3B-Air transport'!AL$66="no"," ",ROUND(S5260,4))</f>
        <v>0.20699999999999999</v>
      </c>
      <c r="U5260" s="110">
        <f>IF('3B-Air transport'!AL$67="no"," ",ROUND(S5260,4))</f>
        <v>0.20699999999999999</v>
      </c>
      <c r="V5260" s="110">
        <f>IF('3B-Air transport'!AL$68="no"," ",ROUND(S5260,4))</f>
        <v>0.20699999999999999</v>
      </c>
      <c r="W5260" s="110"/>
      <c r="AB5260" s="110">
        <f t="shared" si="308"/>
        <v>0.20700000000000016</v>
      </c>
      <c r="AC5260" s="110">
        <f>IF('3C-Water transport'!AL$56="no"," ",ROUND(AB5260,4))</f>
        <v>0.20699999999999999</v>
      </c>
      <c r="AD5260" s="110">
        <f>IF('3C-Water transport'!AL$57="no"," ",ROUND(AB5260,4))</f>
        <v>0.20699999999999999</v>
      </c>
      <c r="AE5260" s="110">
        <f>IF('3C-Water transport'!AL$58="no"," ",ROUND(AB5260,4))</f>
        <v>0.20699999999999999</v>
      </c>
    </row>
    <row r="5261" spans="5:31" x14ac:dyDescent="0.25">
      <c r="E5261" s="110">
        <f t="shared" si="306"/>
        <v>0.20800000000000016</v>
      </c>
      <c r="F5261" s="110">
        <f>IF('3A-Rail transport'!$AL$56="no"," ",ROUND(E5261,4))</f>
        <v>0.20799999999999999</v>
      </c>
      <c r="G5261" s="110">
        <f>IF('3A-Rail transport'!$AL$57="no"," ",ROUND(E5261,4))</f>
        <v>0.20799999999999999</v>
      </c>
      <c r="H5261" s="110"/>
      <c r="S5261" s="110">
        <f t="shared" si="307"/>
        <v>0.20800000000000016</v>
      </c>
      <c r="T5261" s="110">
        <f>IF('3B-Air transport'!AL$66="no"," ",ROUND(S5261,4))</f>
        <v>0.20799999999999999</v>
      </c>
      <c r="U5261" s="110">
        <f>IF('3B-Air transport'!AL$67="no"," ",ROUND(S5261,4))</f>
        <v>0.20799999999999999</v>
      </c>
      <c r="V5261" s="110">
        <f>IF('3B-Air transport'!AL$68="no"," ",ROUND(S5261,4))</f>
        <v>0.20799999999999999</v>
      </c>
      <c r="W5261" s="110"/>
      <c r="AB5261" s="110">
        <f t="shared" si="308"/>
        <v>0.20800000000000016</v>
      </c>
      <c r="AC5261" s="110">
        <f>IF('3C-Water transport'!AL$56="no"," ",ROUND(AB5261,4))</f>
        <v>0.20799999999999999</v>
      </c>
      <c r="AD5261" s="110">
        <f>IF('3C-Water transport'!AL$57="no"," ",ROUND(AB5261,4))</f>
        <v>0.20799999999999999</v>
      </c>
      <c r="AE5261" s="110">
        <f>IF('3C-Water transport'!AL$58="no"," ",ROUND(AB5261,4))</f>
        <v>0.20799999999999999</v>
      </c>
    </row>
    <row r="5262" spans="5:31" x14ac:dyDescent="0.25">
      <c r="E5262" s="110">
        <f t="shared" si="306"/>
        <v>0.20900000000000016</v>
      </c>
      <c r="F5262" s="110">
        <f>IF('3A-Rail transport'!$AL$56="no"," ",ROUND(E5262,4))</f>
        <v>0.20899999999999999</v>
      </c>
      <c r="G5262" s="110">
        <f>IF('3A-Rail transport'!$AL$57="no"," ",ROUND(E5262,4))</f>
        <v>0.20899999999999999</v>
      </c>
      <c r="H5262" s="110"/>
      <c r="S5262" s="110">
        <f t="shared" si="307"/>
        <v>0.20900000000000016</v>
      </c>
      <c r="T5262" s="110">
        <f>IF('3B-Air transport'!AL$66="no"," ",ROUND(S5262,4))</f>
        <v>0.20899999999999999</v>
      </c>
      <c r="U5262" s="110">
        <f>IF('3B-Air transport'!AL$67="no"," ",ROUND(S5262,4))</f>
        <v>0.20899999999999999</v>
      </c>
      <c r="V5262" s="110">
        <f>IF('3B-Air transport'!AL$68="no"," ",ROUND(S5262,4))</f>
        <v>0.20899999999999999</v>
      </c>
      <c r="W5262" s="110"/>
      <c r="AB5262" s="110">
        <f t="shared" si="308"/>
        <v>0.20900000000000016</v>
      </c>
      <c r="AC5262" s="110">
        <f>IF('3C-Water transport'!AL$56="no"," ",ROUND(AB5262,4))</f>
        <v>0.20899999999999999</v>
      </c>
      <c r="AD5262" s="110">
        <f>IF('3C-Water transport'!AL$57="no"," ",ROUND(AB5262,4))</f>
        <v>0.20899999999999999</v>
      </c>
      <c r="AE5262" s="110">
        <f>IF('3C-Water transport'!AL$58="no"," ",ROUND(AB5262,4))</f>
        <v>0.20899999999999999</v>
      </c>
    </row>
    <row r="5263" spans="5:31" x14ac:dyDescent="0.25">
      <c r="E5263" s="110">
        <f t="shared" si="306"/>
        <v>0.21000000000000016</v>
      </c>
      <c r="F5263" s="110">
        <f>IF('3A-Rail transport'!$AL$56="no"," ",ROUND(E5263,4))</f>
        <v>0.21</v>
      </c>
      <c r="G5263" s="110">
        <f>IF('3A-Rail transport'!$AL$57="no"," ",ROUND(E5263,4))</f>
        <v>0.21</v>
      </c>
      <c r="H5263" s="110"/>
      <c r="S5263" s="110">
        <f t="shared" si="307"/>
        <v>0.21000000000000016</v>
      </c>
      <c r="T5263" s="110">
        <f>IF('3B-Air transport'!AL$66="no"," ",ROUND(S5263,4))</f>
        <v>0.21</v>
      </c>
      <c r="U5263" s="110">
        <f>IF('3B-Air transport'!AL$67="no"," ",ROUND(S5263,4))</f>
        <v>0.21</v>
      </c>
      <c r="V5263" s="110">
        <f>IF('3B-Air transport'!AL$68="no"," ",ROUND(S5263,4))</f>
        <v>0.21</v>
      </c>
      <c r="W5263" s="110"/>
      <c r="AB5263" s="110">
        <f t="shared" si="308"/>
        <v>0.21000000000000016</v>
      </c>
      <c r="AC5263" s="110">
        <f>IF('3C-Water transport'!AL$56="no"," ",ROUND(AB5263,4))</f>
        <v>0.21</v>
      </c>
      <c r="AD5263" s="110">
        <f>IF('3C-Water transport'!AL$57="no"," ",ROUND(AB5263,4))</f>
        <v>0.21</v>
      </c>
      <c r="AE5263" s="110">
        <f>IF('3C-Water transport'!AL$58="no"," ",ROUND(AB5263,4))</f>
        <v>0.21</v>
      </c>
    </row>
    <row r="5264" spans="5:31" x14ac:dyDescent="0.25">
      <c r="E5264" s="110">
        <f t="shared" si="306"/>
        <v>0.21100000000000016</v>
      </c>
      <c r="F5264" s="110">
        <f>IF('3A-Rail transport'!$AL$56="no"," ",ROUND(E5264,4))</f>
        <v>0.21099999999999999</v>
      </c>
      <c r="G5264" s="110">
        <f>IF('3A-Rail transport'!$AL$57="no"," ",ROUND(E5264,4))</f>
        <v>0.21099999999999999</v>
      </c>
      <c r="H5264" s="110"/>
      <c r="S5264" s="110">
        <f t="shared" si="307"/>
        <v>0.21100000000000016</v>
      </c>
      <c r="T5264" s="110">
        <f>IF('3B-Air transport'!AL$66="no"," ",ROUND(S5264,4))</f>
        <v>0.21099999999999999</v>
      </c>
      <c r="U5264" s="110">
        <f>IF('3B-Air transport'!AL$67="no"," ",ROUND(S5264,4))</f>
        <v>0.21099999999999999</v>
      </c>
      <c r="V5264" s="110">
        <f>IF('3B-Air transport'!AL$68="no"," ",ROUND(S5264,4))</f>
        <v>0.21099999999999999</v>
      </c>
      <c r="W5264" s="110"/>
      <c r="AB5264" s="110">
        <f t="shared" si="308"/>
        <v>0.21100000000000016</v>
      </c>
      <c r="AC5264" s="110">
        <f>IF('3C-Water transport'!AL$56="no"," ",ROUND(AB5264,4))</f>
        <v>0.21099999999999999</v>
      </c>
      <c r="AD5264" s="110">
        <f>IF('3C-Water transport'!AL$57="no"," ",ROUND(AB5264,4))</f>
        <v>0.21099999999999999</v>
      </c>
      <c r="AE5264" s="110">
        <f>IF('3C-Water transport'!AL$58="no"," ",ROUND(AB5264,4))</f>
        <v>0.21099999999999999</v>
      </c>
    </row>
    <row r="5265" spans="5:31" x14ac:dyDescent="0.25">
      <c r="E5265" s="110">
        <f t="shared" si="306"/>
        <v>0.21200000000000016</v>
      </c>
      <c r="F5265" s="110">
        <f>IF('3A-Rail transport'!$AL$56="no"," ",ROUND(E5265,4))</f>
        <v>0.21199999999999999</v>
      </c>
      <c r="G5265" s="110">
        <f>IF('3A-Rail transport'!$AL$57="no"," ",ROUND(E5265,4))</f>
        <v>0.21199999999999999</v>
      </c>
      <c r="H5265" s="110"/>
      <c r="S5265" s="110">
        <f t="shared" si="307"/>
        <v>0.21200000000000016</v>
      </c>
      <c r="T5265" s="110">
        <f>IF('3B-Air transport'!AL$66="no"," ",ROUND(S5265,4))</f>
        <v>0.21199999999999999</v>
      </c>
      <c r="U5265" s="110">
        <f>IF('3B-Air transport'!AL$67="no"," ",ROUND(S5265,4))</f>
        <v>0.21199999999999999</v>
      </c>
      <c r="V5265" s="110">
        <f>IF('3B-Air transport'!AL$68="no"," ",ROUND(S5265,4))</f>
        <v>0.21199999999999999</v>
      </c>
      <c r="W5265" s="110"/>
      <c r="AB5265" s="110">
        <f t="shared" si="308"/>
        <v>0.21200000000000016</v>
      </c>
      <c r="AC5265" s="110">
        <f>IF('3C-Water transport'!AL$56="no"," ",ROUND(AB5265,4))</f>
        <v>0.21199999999999999</v>
      </c>
      <c r="AD5265" s="110">
        <f>IF('3C-Water transport'!AL$57="no"," ",ROUND(AB5265,4))</f>
        <v>0.21199999999999999</v>
      </c>
      <c r="AE5265" s="110">
        <f>IF('3C-Water transport'!AL$58="no"," ",ROUND(AB5265,4))</f>
        <v>0.21199999999999999</v>
      </c>
    </row>
    <row r="5266" spans="5:31" x14ac:dyDescent="0.25">
      <c r="E5266" s="110">
        <f t="shared" si="306"/>
        <v>0.21300000000000016</v>
      </c>
      <c r="F5266" s="110">
        <f>IF('3A-Rail transport'!$AL$56="no"," ",ROUND(E5266,4))</f>
        <v>0.21299999999999999</v>
      </c>
      <c r="G5266" s="110">
        <f>IF('3A-Rail transport'!$AL$57="no"," ",ROUND(E5266,4))</f>
        <v>0.21299999999999999</v>
      </c>
      <c r="H5266" s="110"/>
      <c r="S5266" s="110">
        <f t="shared" si="307"/>
        <v>0.21300000000000016</v>
      </c>
      <c r="T5266" s="110">
        <f>IF('3B-Air transport'!AL$66="no"," ",ROUND(S5266,4))</f>
        <v>0.21299999999999999</v>
      </c>
      <c r="U5266" s="110">
        <f>IF('3B-Air transport'!AL$67="no"," ",ROUND(S5266,4))</f>
        <v>0.21299999999999999</v>
      </c>
      <c r="V5266" s="110">
        <f>IF('3B-Air transport'!AL$68="no"," ",ROUND(S5266,4))</f>
        <v>0.21299999999999999</v>
      </c>
      <c r="W5266" s="110"/>
      <c r="AB5266" s="110">
        <f t="shared" si="308"/>
        <v>0.21300000000000016</v>
      </c>
      <c r="AC5266" s="110">
        <f>IF('3C-Water transport'!AL$56="no"," ",ROUND(AB5266,4))</f>
        <v>0.21299999999999999</v>
      </c>
      <c r="AD5266" s="110">
        <f>IF('3C-Water transport'!AL$57="no"," ",ROUND(AB5266,4))</f>
        <v>0.21299999999999999</v>
      </c>
      <c r="AE5266" s="110">
        <f>IF('3C-Water transport'!AL$58="no"," ",ROUND(AB5266,4))</f>
        <v>0.21299999999999999</v>
      </c>
    </row>
    <row r="5267" spans="5:31" x14ac:dyDescent="0.25">
      <c r="E5267" s="110">
        <f t="shared" si="306"/>
        <v>0.21400000000000016</v>
      </c>
      <c r="F5267" s="110">
        <f>IF('3A-Rail transport'!$AL$56="no"," ",ROUND(E5267,4))</f>
        <v>0.214</v>
      </c>
      <c r="G5267" s="110">
        <f>IF('3A-Rail transport'!$AL$57="no"," ",ROUND(E5267,4))</f>
        <v>0.214</v>
      </c>
      <c r="H5267" s="110"/>
      <c r="S5267" s="110">
        <f t="shared" si="307"/>
        <v>0.21400000000000016</v>
      </c>
      <c r="T5267" s="110">
        <f>IF('3B-Air transport'!AL$66="no"," ",ROUND(S5267,4))</f>
        <v>0.214</v>
      </c>
      <c r="U5267" s="110">
        <f>IF('3B-Air transport'!AL$67="no"," ",ROUND(S5267,4))</f>
        <v>0.214</v>
      </c>
      <c r="V5267" s="110">
        <f>IF('3B-Air transport'!AL$68="no"," ",ROUND(S5267,4))</f>
        <v>0.214</v>
      </c>
      <c r="W5267" s="110"/>
      <c r="AB5267" s="110">
        <f t="shared" si="308"/>
        <v>0.21400000000000016</v>
      </c>
      <c r="AC5267" s="110">
        <f>IF('3C-Water transport'!AL$56="no"," ",ROUND(AB5267,4))</f>
        <v>0.214</v>
      </c>
      <c r="AD5267" s="110">
        <f>IF('3C-Water transport'!AL$57="no"," ",ROUND(AB5267,4))</f>
        <v>0.214</v>
      </c>
      <c r="AE5267" s="110">
        <f>IF('3C-Water transport'!AL$58="no"," ",ROUND(AB5267,4))</f>
        <v>0.214</v>
      </c>
    </row>
    <row r="5268" spans="5:31" x14ac:dyDescent="0.25">
      <c r="E5268" s="110">
        <f t="shared" si="306"/>
        <v>0.21500000000000016</v>
      </c>
      <c r="F5268" s="110">
        <f>IF('3A-Rail transport'!$AL$56="no"," ",ROUND(E5268,4))</f>
        <v>0.215</v>
      </c>
      <c r="G5268" s="110">
        <f>IF('3A-Rail transport'!$AL$57="no"," ",ROUND(E5268,4))</f>
        <v>0.215</v>
      </c>
      <c r="H5268" s="110"/>
      <c r="S5268" s="110">
        <f t="shared" si="307"/>
        <v>0.21500000000000016</v>
      </c>
      <c r="T5268" s="110">
        <f>IF('3B-Air transport'!AL$66="no"," ",ROUND(S5268,4))</f>
        <v>0.215</v>
      </c>
      <c r="U5268" s="110">
        <f>IF('3B-Air transport'!AL$67="no"," ",ROUND(S5268,4))</f>
        <v>0.215</v>
      </c>
      <c r="V5268" s="110">
        <f>IF('3B-Air transport'!AL$68="no"," ",ROUND(S5268,4))</f>
        <v>0.215</v>
      </c>
      <c r="W5268" s="110"/>
      <c r="AB5268" s="110">
        <f t="shared" si="308"/>
        <v>0.21500000000000016</v>
      </c>
      <c r="AC5268" s="110">
        <f>IF('3C-Water transport'!AL$56="no"," ",ROUND(AB5268,4))</f>
        <v>0.215</v>
      </c>
      <c r="AD5268" s="110">
        <f>IF('3C-Water transport'!AL$57="no"," ",ROUND(AB5268,4))</f>
        <v>0.215</v>
      </c>
      <c r="AE5268" s="110">
        <f>IF('3C-Water transport'!AL$58="no"," ",ROUND(AB5268,4))</f>
        <v>0.215</v>
      </c>
    </row>
    <row r="5269" spans="5:31" x14ac:dyDescent="0.25">
      <c r="E5269" s="110">
        <f t="shared" si="306"/>
        <v>0.21600000000000016</v>
      </c>
      <c r="F5269" s="110">
        <f>IF('3A-Rail transport'!$AL$56="no"," ",ROUND(E5269,4))</f>
        <v>0.216</v>
      </c>
      <c r="G5269" s="110">
        <f>IF('3A-Rail transport'!$AL$57="no"," ",ROUND(E5269,4))</f>
        <v>0.216</v>
      </c>
      <c r="H5269" s="110"/>
      <c r="S5269" s="110">
        <f t="shared" si="307"/>
        <v>0.21600000000000016</v>
      </c>
      <c r="T5269" s="110">
        <f>IF('3B-Air transport'!AL$66="no"," ",ROUND(S5269,4))</f>
        <v>0.216</v>
      </c>
      <c r="U5269" s="110">
        <f>IF('3B-Air transport'!AL$67="no"," ",ROUND(S5269,4))</f>
        <v>0.216</v>
      </c>
      <c r="V5269" s="110">
        <f>IF('3B-Air transport'!AL$68="no"," ",ROUND(S5269,4))</f>
        <v>0.216</v>
      </c>
      <c r="W5269" s="110"/>
      <c r="AB5269" s="110">
        <f t="shared" si="308"/>
        <v>0.21600000000000016</v>
      </c>
      <c r="AC5269" s="110">
        <f>IF('3C-Water transport'!AL$56="no"," ",ROUND(AB5269,4))</f>
        <v>0.216</v>
      </c>
      <c r="AD5269" s="110">
        <f>IF('3C-Water transport'!AL$57="no"," ",ROUND(AB5269,4))</f>
        <v>0.216</v>
      </c>
      <c r="AE5269" s="110">
        <f>IF('3C-Water transport'!AL$58="no"," ",ROUND(AB5269,4))</f>
        <v>0.216</v>
      </c>
    </row>
    <row r="5270" spans="5:31" x14ac:dyDescent="0.25">
      <c r="E5270" s="110">
        <f t="shared" si="306"/>
        <v>0.21700000000000016</v>
      </c>
      <c r="F5270" s="110">
        <f>IF('3A-Rail transport'!$AL$56="no"," ",ROUND(E5270,4))</f>
        <v>0.217</v>
      </c>
      <c r="G5270" s="110">
        <f>IF('3A-Rail transport'!$AL$57="no"," ",ROUND(E5270,4))</f>
        <v>0.217</v>
      </c>
      <c r="H5270" s="110"/>
      <c r="S5270" s="110">
        <f t="shared" si="307"/>
        <v>0.21700000000000016</v>
      </c>
      <c r="T5270" s="110">
        <f>IF('3B-Air transport'!AL$66="no"," ",ROUND(S5270,4))</f>
        <v>0.217</v>
      </c>
      <c r="U5270" s="110">
        <f>IF('3B-Air transport'!AL$67="no"," ",ROUND(S5270,4))</f>
        <v>0.217</v>
      </c>
      <c r="V5270" s="110">
        <f>IF('3B-Air transport'!AL$68="no"," ",ROUND(S5270,4))</f>
        <v>0.217</v>
      </c>
      <c r="W5270" s="110"/>
      <c r="AB5270" s="110">
        <f t="shared" si="308"/>
        <v>0.21700000000000016</v>
      </c>
      <c r="AC5270" s="110">
        <f>IF('3C-Water transport'!AL$56="no"," ",ROUND(AB5270,4))</f>
        <v>0.217</v>
      </c>
      <c r="AD5270" s="110">
        <f>IF('3C-Water transport'!AL$57="no"," ",ROUND(AB5270,4))</f>
        <v>0.217</v>
      </c>
      <c r="AE5270" s="110">
        <f>IF('3C-Water transport'!AL$58="no"," ",ROUND(AB5270,4))</f>
        <v>0.217</v>
      </c>
    </row>
    <row r="5271" spans="5:31" x14ac:dyDescent="0.25">
      <c r="E5271" s="110">
        <f t="shared" si="306"/>
        <v>0.21800000000000017</v>
      </c>
      <c r="F5271" s="110">
        <f>IF('3A-Rail transport'!$AL$56="no"," ",ROUND(E5271,4))</f>
        <v>0.218</v>
      </c>
      <c r="G5271" s="110">
        <f>IF('3A-Rail transport'!$AL$57="no"," ",ROUND(E5271,4))</f>
        <v>0.218</v>
      </c>
      <c r="H5271" s="110"/>
      <c r="S5271" s="110">
        <f t="shared" si="307"/>
        <v>0.21800000000000017</v>
      </c>
      <c r="T5271" s="110">
        <f>IF('3B-Air transport'!AL$66="no"," ",ROUND(S5271,4))</f>
        <v>0.218</v>
      </c>
      <c r="U5271" s="110">
        <f>IF('3B-Air transport'!AL$67="no"," ",ROUND(S5271,4))</f>
        <v>0.218</v>
      </c>
      <c r="V5271" s="110">
        <f>IF('3B-Air transport'!AL$68="no"," ",ROUND(S5271,4))</f>
        <v>0.218</v>
      </c>
      <c r="W5271" s="110"/>
      <c r="AB5271" s="110">
        <f t="shared" si="308"/>
        <v>0.21800000000000017</v>
      </c>
      <c r="AC5271" s="110">
        <f>IF('3C-Water transport'!AL$56="no"," ",ROUND(AB5271,4))</f>
        <v>0.218</v>
      </c>
      <c r="AD5271" s="110">
        <f>IF('3C-Water transport'!AL$57="no"," ",ROUND(AB5271,4))</f>
        <v>0.218</v>
      </c>
      <c r="AE5271" s="110">
        <f>IF('3C-Water transport'!AL$58="no"," ",ROUND(AB5271,4))</f>
        <v>0.218</v>
      </c>
    </row>
    <row r="5272" spans="5:31" x14ac:dyDescent="0.25">
      <c r="E5272" s="110">
        <f t="shared" si="306"/>
        <v>0.21900000000000017</v>
      </c>
      <c r="F5272" s="110">
        <f>IF('3A-Rail transport'!$AL$56="no"," ",ROUND(E5272,4))</f>
        <v>0.219</v>
      </c>
      <c r="G5272" s="110">
        <f>IF('3A-Rail transport'!$AL$57="no"," ",ROUND(E5272,4))</f>
        <v>0.219</v>
      </c>
      <c r="H5272" s="110"/>
      <c r="S5272" s="110">
        <f t="shared" si="307"/>
        <v>0.21900000000000017</v>
      </c>
      <c r="T5272" s="110">
        <f>IF('3B-Air transport'!AL$66="no"," ",ROUND(S5272,4))</f>
        <v>0.219</v>
      </c>
      <c r="U5272" s="110">
        <f>IF('3B-Air transport'!AL$67="no"," ",ROUND(S5272,4))</f>
        <v>0.219</v>
      </c>
      <c r="V5272" s="110">
        <f>IF('3B-Air transport'!AL$68="no"," ",ROUND(S5272,4))</f>
        <v>0.219</v>
      </c>
      <c r="W5272" s="110"/>
      <c r="AB5272" s="110">
        <f t="shared" si="308"/>
        <v>0.21900000000000017</v>
      </c>
      <c r="AC5272" s="110">
        <f>IF('3C-Water transport'!AL$56="no"," ",ROUND(AB5272,4))</f>
        <v>0.219</v>
      </c>
      <c r="AD5272" s="110">
        <f>IF('3C-Water transport'!AL$57="no"," ",ROUND(AB5272,4))</f>
        <v>0.219</v>
      </c>
      <c r="AE5272" s="110">
        <f>IF('3C-Water transport'!AL$58="no"," ",ROUND(AB5272,4))</f>
        <v>0.219</v>
      </c>
    </row>
    <row r="5273" spans="5:31" x14ac:dyDescent="0.25">
      <c r="E5273" s="110">
        <f t="shared" si="306"/>
        <v>0.22000000000000017</v>
      </c>
      <c r="F5273" s="110">
        <f>IF('3A-Rail transport'!$AL$56="no"," ",ROUND(E5273,4))</f>
        <v>0.22</v>
      </c>
      <c r="G5273" s="110">
        <f>IF('3A-Rail transport'!$AL$57="no"," ",ROUND(E5273,4))</f>
        <v>0.22</v>
      </c>
      <c r="H5273" s="110"/>
      <c r="S5273" s="110">
        <f t="shared" si="307"/>
        <v>0.22000000000000017</v>
      </c>
      <c r="T5273" s="110">
        <f>IF('3B-Air transport'!AL$66="no"," ",ROUND(S5273,4))</f>
        <v>0.22</v>
      </c>
      <c r="U5273" s="110">
        <f>IF('3B-Air transport'!AL$67="no"," ",ROUND(S5273,4))</f>
        <v>0.22</v>
      </c>
      <c r="V5273" s="110">
        <f>IF('3B-Air transport'!AL$68="no"," ",ROUND(S5273,4))</f>
        <v>0.22</v>
      </c>
      <c r="W5273" s="110"/>
      <c r="AB5273" s="110">
        <f t="shared" si="308"/>
        <v>0.22000000000000017</v>
      </c>
      <c r="AC5273" s="110">
        <f>IF('3C-Water transport'!AL$56="no"," ",ROUND(AB5273,4))</f>
        <v>0.22</v>
      </c>
      <c r="AD5273" s="110">
        <f>IF('3C-Water transport'!AL$57="no"," ",ROUND(AB5273,4))</f>
        <v>0.22</v>
      </c>
      <c r="AE5273" s="110">
        <f>IF('3C-Water transport'!AL$58="no"," ",ROUND(AB5273,4))</f>
        <v>0.22</v>
      </c>
    </row>
    <row r="5274" spans="5:31" x14ac:dyDescent="0.25">
      <c r="E5274" s="110">
        <f t="shared" si="306"/>
        <v>0.22100000000000017</v>
      </c>
      <c r="F5274" s="110">
        <f>IF('3A-Rail transport'!$AL$56="no"," ",ROUND(E5274,4))</f>
        <v>0.221</v>
      </c>
      <c r="G5274" s="110">
        <f>IF('3A-Rail transport'!$AL$57="no"," ",ROUND(E5274,4))</f>
        <v>0.221</v>
      </c>
      <c r="H5274" s="110"/>
      <c r="S5274" s="110">
        <f t="shared" si="307"/>
        <v>0.22100000000000017</v>
      </c>
      <c r="T5274" s="110">
        <f>IF('3B-Air transport'!AL$66="no"," ",ROUND(S5274,4))</f>
        <v>0.221</v>
      </c>
      <c r="U5274" s="110">
        <f>IF('3B-Air transport'!AL$67="no"," ",ROUND(S5274,4))</f>
        <v>0.221</v>
      </c>
      <c r="V5274" s="110">
        <f>IF('3B-Air transport'!AL$68="no"," ",ROUND(S5274,4))</f>
        <v>0.221</v>
      </c>
      <c r="W5274" s="110"/>
      <c r="AB5274" s="110">
        <f t="shared" si="308"/>
        <v>0.22100000000000017</v>
      </c>
      <c r="AC5274" s="110">
        <f>IF('3C-Water transport'!AL$56="no"," ",ROUND(AB5274,4))</f>
        <v>0.221</v>
      </c>
      <c r="AD5274" s="110">
        <f>IF('3C-Water transport'!AL$57="no"," ",ROUND(AB5274,4))</f>
        <v>0.221</v>
      </c>
      <c r="AE5274" s="110">
        <f>IF('3C-Water transport'!AL$58="no"," ",ROUND(AB5274,4))</f>
        <v>0.221</v>
      </c>
    </row>
    <row r="5275" spans="5:31" x14ac:dyDescent="0.25">
      <c r="E5275" s="110">
        <f t="shared" si="306"/>
        <v>0.22200000000000017</v>
      </c>
      <c r="F5275" s="110">
        <f>IF('3A-Rail transport'!$AL$56="no"," ",ROUND(E5275,4))</f>
        <v>0.222</v>
      </c>
      <c r="G5275" s="110">
        <f>IF('3A-Rail transport'!$AL$57="no"," ",ROUND(E5275,4))</f>
        <v>0.222</v>
      </c>
      <c r="H5275" s="110"/>
      <c r="S5275" s="110">
        <f t="shared" si="307"/>
        <v>0.22200000000000017</v>
      </c>
      <c r="T5275" s="110">
        <f>IF('3B-Air transport'!AL$66="no"," ",ROUND(S5275,4))</f>
        <v>0.222</v>
      </c>
      <c r="U5275" s="110">
        <f>IF('3B-Air transport'!AL$67="no"," ",ROUND(S5275,4))</f>
        <v>0.222</v>
      </c>
      <c r="V5275" s="110">
        <f>IF('3B-Air transport'!AL$68="no"," ",ROUND(S5275,4))</f>
        <v>0.222</v>
      </c>
      <c r="W5275" s="110"/>
      <c r="AB5275" s="110">
        <f t="shared" si="308"/>
        <v>0.22200000000000017</v>
      </c>
      <c r="AC5275" s="110">
        <f>IF('3C-Water transport'!AL$56="no"," ",ROUND(AB5275,4))</f>
        <v>0.222</v>
      </c>
      <c r="AD5275" s="110">
        <f>IF('3C-Water transport'!AL$57="no"," ",ROUND(AB5275,4))</f>
        <v>0.222</v>
      </c>
      <c r="AE5275" s="110">
        <f>IF('3C-Water transport'!AL$58="no"," ",ROUND(AB5275,4))</f>
        <v>0.222</v>
      </c>
    </row>
    <row r="5276" spans="5:31" x14ac:dyDescent="0.25">
      <c r="E5276" s="110">
        <f t="shared" si="306"/>
        <v>0.22300000000000017</v>
      </c>
      <c r="F5276" s="110">
        <f>IF('3A-Rail transport'!$AL$56="no"," ",ROUND(E5276,4))</f>
        <v>0.223</v>
      </c>
      <c r="G5276" s="110">
        <f>IF('3A-Rail transport'!$AL$57="no"," ",ROUND(E5276,4))</f>
        <v>0.223</v>
      </c>
      <c r="H5276" s="110"/>
      <c r="S5276" s="110">
        <f t="shared" si="307"/>
        <v>0.22300000000000017</v>
      </c>
      <c r="T5276" s="110">
        <f>IF('3B-Air transport'!AL$66="no"," ",ROUND(S5276,4))</f>
        <v>0.223</v>
      </c>
      <c r="U5276" s="110">
        <f>IF('3B-Air transport'!AL$67="no"," ",ROUND(S5276,4))</f>
        <v>0.223</v>
      </c>
      <c r="V5276" s="110">
        <f>IF('3B-Air transport'!AL$68="no"," ",ROUND(S5276,4))</f>
        <v>0.223</v>
      </c>
      <c r="W5276" s="110"/>
      <c r="AB5276" s="110">
        <f t="shared" si="308"/>
        <v>0.22300000000000017</v>
      </c>
      <c r="AC5276" s="110">
        <f>IF('3C-Water transport'!AL$56="no"," ",ROUND(AB5276,4))</f>
        <v>0.223</v>
      </c>
      <c r="AD5276" s="110">
        <f>IF('3C-Water transport'!AL$57="no"," ",ROUND(AB5276,4))</f>
        <v>0.223</v>
      </c>
      <c r="AE5276" s="110">
        <f>IF('3C-Water transport'!AL$58="no"," ",ROUND(AB5276,4))</f>
        <v>0.223</v>
      </c>
    </row>
    <row r="5277" spans="5:31" x14ac:dyDescent="0.25">
      <c r="E5277" s="110">
        <f t="shared" si="306"/>
        <v>0.22400000000000017</v>
      </c>
      <c r="F5277" s="110">
        <f>IF('3A-Rail transport'!$AL$56="no"," ",ROUND(E5277,4))</f>
        <v>0.224</v>
      </c>
      <c r="G5277" s="110">
        <f>IF('3A-Rail transport'!$AL$57="no"," ",ROUND(E5277,4))</f>
        <v>0.224</v>
      </c>
      <c r="H5277" s="110"/>
      <c r="S5277" s="110">
        <f t="shared" si="307"/>
        <v>0.22400000000000017</v>
      </c>
      <c r="T5277" s="110">
        <f>IF('3B-Air transport'!AL$66="no"," ",ROUND(S5277,4))</f>
        <v>0.224</v>
      </c>
      <c r="U5277" s="110">
        <f>IF('3B-Air transport'!AL$67="no"," ",ROUND(S5277,4))</f>
        <v>0.224</v>
      </c>
      <c r="V5277" s="110">
        <f>IF('3B-Air transport'!AL$68="no"," ",ROUND(S5277,4))</f>
        <v>0.224</v>
      </c>
      <c r="W5277" s="110"/>
      <c r="AB5277" s="110">
        <f t="shared" si="308"/>
        <v>0.22400000000000017</v>
      </c>
      <c r="AC5277" s="110">
        <f>IF('3C-Water transport'!AL$56="no"," ",ROUND(AB5277,4))</f>
        <v>0.224</v>
      </c>
      <c r="AD5277" s="110">
        <f>IF('3C-Water transport'!AL$57="no"," ",ROUND(AB5277,4))</f>
        <v>0.224</v>
      </c>
      <c r="AE5277" s="110">
        <f>IF('3C-Water transport'!AL$58="no"," ",ROUND(AB5277,4))</f>
        <v>0.224</v>
      </c>
    </row>
    <row r="5278" spans="5:31" x14ac:dyDescent="0.25">
      <c r="E5278" s="110">
        <f t="shared" si="306"/>
        <v>0.22500000000000017</v>
      </c>
      <c r="F5278" s="110">
        <f>IF('3A-Rail transport'!$AL$56="no"," ",ROUND(E5278,4))</f>
        <v>0.22500000000000001</v>
      </c>
      <c r="G5278" s="110">
        <f>IF('3A-Rail transport'!$AL$57="no"," ",ROUND(E5278,4))</f>
        <v>0.22500000000000001</v>
      </c>
      <c r="H5278" s="110"/>
      <c r="S5278" s="110">
        <f t="shared" si="307"/>
        <v>0.22500000000000017</v>
      </c>
      <c r="T5278" s="110">
        <f>IF('3B-Air transport'!AL$66="no"," ",ROUND(S5278,4))</f>
        <v>0.22500000000000001</v>
      </c>
      <c r="U5278" s="110">
        <f>IF('3B-Air transport'!AL$67="no"," ",ROUND(S5278,4))</f>
        <v>0.22500000000000001</v>
      </c>
      <c r="V5278" s="110">
        <f>IF('3B-Air transport'!AL$68="no"," ",ROUND(S5278,4))</f>
        <v>0.22500000000000001</v>
      </c>
      <c r="W5278" s="110"/>
      <c r="AB5278" s="110">
        <f t="shared" si="308"/>
        <v>0.22500000000000017</v>
      </c>
      <c r="AC5278" s="110">
        <f>IF('3C-Water transport'!AL$56="no"," ",ROUND(AB5278,4))</f>
        <v>0.22500000000000001</v>
      </c>
      <c r="AD5278" s="110">
        <f>IF('3C-Water transport'!AL$57="no"," ",ROUND(AB5278,4))</f>
        <v>0.22500000000000001</v>
      </c>
      <c r="AE5278" s="110">
        <f>IF('3C-Water transport'!AL$58="no"," ",ROUND(AB5278,4))</f>
        <v>0.22500000000000001</v>
      </c>
    </row>
    <row r="5279" spans="5:31" x14ac:dyDescent="0.25">
      <c r="E5279" s="110">
        <f t="shared" si="306"/>
        <v>0.22600000000000017</v>
      </c>
      <c r="F5279" s="110">
        <f>IF('3A-Rail transport'!$AL$56="no"," ",ROUND(E5279,4))</f>
        <v>0.22600000000000001</v>
      </c>
      <c r="G5279" s="110">
        <f>IF('3A-Rail transport'!$AL$57="no"," ",ROUND(E5279,4))</f>
        <v>0.22600000000000001</v>
      </c>
      <c r="H5279" s="110"/>
      <c r="S5279" s="110">
        <f t="shared" si="307"/>
        <v>0.22600000000000017</v>
      </c>
      <c r="T5279" s="110">
        <f>IF('3B-Air transport'!AL$66="no"," ",ROUND(S5279,4))</f>
        <v>0.22600000000000001</v>
      </c>
      <c r="U5279" s="110">
        <f>IF('3B-Air transport'!AL$67="no"," ",ROUND(S5279,4))</f>
        <v>0.22600000000000001</v>
      </c>
      <c r="V5279" s="110">
        <f>IF('3B-Air transport'!AL$68="no"," ",ROUND(S5279,4))</f>
        <v>0.22600000000000001</v>
      </c>
      <c r="W5279" s="110"/>
      <c r="AB5279" s="110">
        <f t="shared" si="308"/>
        <v>0.22600000000000017</v>
      </c>
      <c r="AC5279" s="110">
        <f>IF('3C-Water transport'!AL$56="no"," ",ROUND(AB5279,4))</f>
        <v>0.22600000000000001</v>
      </c>
      <c r="AD5279" s="110">
        <f>IF('3C-Water transport'!AL$57="no"," ",ROUND(AB5279,4))</f>
        <v>0.22600000000000001</v>
      </c>
      <c r="AE5279" s="110">
        <f>IF('3C-Water transport'!AL$58="no"," ",ROUND(AB5279,4))</f>
        <v>0.22600000000000001</v>
      </c>
    </row>
    <row r="5280" spans="5:31" x14ac:dyDescent="0.25">
      <c r="E5280" s="110">
        <f t="shared" si="306"/>
        <v>0.22700000000000017</v>
      </c>
      <c r="F5280" s="110">
        <f>IF('3A-Rail transport'!$AL$56="no"," ",ROUND(E5280,4))</f>
        <v>0.22700000000000001</v>
      </c>
      <c r="G5280" s="110">
        <f>IF('3A-Rail transport'!$AL$57="no"," ",ROUND(E5280,4))</f>
        <v>0.22700000000000001</v>
      </c>
      <c r="H5280" s="110"/>
      <c r="S5280" s="110">
        <f t="shared" si="307"/>
        <v>0.22700000000000017</v>
      </c>
      <c r="T5280" s="110">
        <f>IF('3B-Air transport'!AL$66="no"," ",ROUND(S5280,4))</f>
        <v>0.22700000000000001</v>
      </c>
      <c r="U5280" s="110">
        <f>IF('3B-Air transport'!AL$67="no"," ",ROUND(S5280,4))</f>
        <v>0.22700000000000001</v>
      </c>
      <c r="V5280" s="110">
        <f>IF('3B-Air transport'!AL$68="no"," ",ROUND(S5280,4))</f>
        <v>0.22700000000000001</v>
      </c>
      <c r="W5280" s="110"/>
      <c r="AB5280" s="110">
        <f t="shared" si="308"/>
        <v>0.22700000000000017</v>
      </c>
      <c r="AC5280" s="110">
        <f>IF('3C-Water transport'!AL$56="no"," ",ROUND(AB5280,4))</f>
        <v>0.22700000000000001</v>
      </c>
      <c r="AD5280" s="110">
        <f>IF('3C-Water transport'!AL$57="no"," ",ROUND(AB5280,4))</f>
        <v>0.22700000000000001</v>
      </c>
      <c r="AE5280" s="110">
        <f>IF('3C-Water transport'!AL$58="no"," ",ROUND(AB5280,4))</f>
        <v>0.22700000000000001</v>
      </c>
    </row>
    <row r="5281" spans="5:31" x14ac:dyDescent="0.25">
      <c r="E5281" s="110">
        <f t="shared" si="306"/>
        <v>0.22800000000000017</v>
      </c>
      <c r="F5281" s="110">
        <f>IF('3A-Rail transport'!$AL$56="no"," ",ROUND(E5281,4))</f>
        <v>0.22800000000000001</v>
      </c>
      <c r="G5281" s="110">
        <f>IF('3A-Rail transport'!$AL$57="no"," ",ROUND(E5281,4))</f>
        <v>0.22800000000000001</v>
      </c>
      <c r="H5281" s="110"/>
      <c r="S5281" s="110">
        <f t="shared" si="307"/>
        <v>0.22800000000000017</v>
      </c>
      <c r="T5281" s="110">
        <f>IF('3B-Air transport'!AL$66="no"," ",ROUND(S5281,4))</f>
        <v>0.22800000000000001</v>
      </c>
      <c r="U5281" s="110">
        <f>IF('3B-Air transport'!AL$67="no"," ",ROUND(S5281,4))</f>
        <v>0.22800000000000001</v>
      </c>
      <c r="V5281" s="110">
        <f>IF('3B-Air transport'!AL$68="no"," ",ROUND(S5281,4))</f>
        <v>0.22800000000000001</v>
      </c>
      <c r="W5281" s="110"/>
      <c r="AB5281" s="110">
        <f t="shared" si="308"/>
        <v>0.22800000000000017</v>
      </c>
      <c r="AC5281" s="110">
        <f>IF('3C-Water transport'!AL$56="no"," ",ROUND(AB5281,4))</f>
        <v>0.22800000000000001</v>
      </c>
      <c r="AD5281" s="110">
        <f>IF('3C-Water transport'!AL$57="no"," ",ROUND(AB5281,4))</f>
        <v>0.22800000000000001</v>
      </c>
      <c r="AE5281" s="110">
        <f>IF('3C-Water transport'!AL$58="no"," ",ROUND(AB5281,4))</f>
        <v>0.22800000000000001</v>
      </c>
    </row>
    <row r="5282" spans="5:31" x14ac:dyDescent="0.25">
      <c r="E5282" s="110">
        <f t="shared" si="306"/>
        <v>0.22900000000000018</v>
      </c>
      <c r="F5282" s="110">
        <f>IF('3A-Rail transport'!$AL$56="no"," ",ROUND(E5282,4))</f>
        <v>0.22900000000000001</v>
      </c>
      <c r="G5282" s="110">
        <f>IF('3A-Rail transport'!$AL$57="no"," ",ROUND(E5282,4))</f>
        <v>0.22900000000000001</v>
      </c>
      <c r="H5282" s="110"/>
      <c r="S5282" s="110">
        <f t="shared" si="307"/>
        <v>0.22900000000000018</v>
      </c>
      <c r="T5282" s="110">
        <f>IF('3B-Air transport'!AL$66="no"," ",ROUND(S5282,4))</f>
        <v>0.22900000000000001</v>
      </c>
      <c r="U5282" s="110">
        <f>IF('3B-Air transport'!AL$67="no"," ",ROUND(S5282,4))</f>
        <v>0.22900000000000001</v>
      </c>
      <c r="V5282" s="110">
        <f>IF('3B-Air transport'!AL$68="no"," ",ROUND(S5282,4))</f>
        <v>0.22900000000000001</v>
      </c>
      <c r="W5282" s="110"/>
      <c r="AB5282" s="110">
        <f t="shared" si="308"/>
        <v>0.22900000000000018</v>
      </c>
      <c r="AC5282" s="110">
        <f>IF('3C-Water transport'!AL$56="no"," ",ROUND(AB5282,4))</f>
        <v>0.22900000000000001</v>
      </c>
      <c r="AD5282" s="110">
        <f>IF('3C-Water transport'!AL$57="no"," ",ROUND(AB5282,4))</f>
        <v>0.22900000000000001</v>
      </c>
      <c r="AE5282" s="110">
        <f>IF('3C-Water transport'!AL$58="no"," ",ROUND(AB5282,4))</f>
        <v>0.22900000000000001</v>
      </c>
    </row>
    <row r="5283" spans="5:31" x14ac:dyDescent="0.25">
      <c r="E5283" s="110">
        <f t="shared" si="306"/>
        <v>0.23000000000000018</v>
      </c>
      <c r="F5283" s="110">
        <f>IF('3A-Rail transport'!$AL$56="no"," ",ROUND(E5283,4))</f>
        <v>0.23</v>
      </c>
      <c r="G5283" s="110">
        <f>IF('3A-Rail transport'!$AL$57="no"," ",ROUND(E5283,4))</f>
        <v>0.23</v>
      </c>
      <c r="H5283" s="110"/>
      <c r="S5283" s="110">
        <f t="shared" si="307"/>
        <v>0.23000000000000018</v>
      </c>
      <c r="T5283" s="110">
        <f>IF('3B-Air transport'!AL$66="no"," ",ROUND(S5283,4))</f>
        <v>0.23</v>
      </c>
      <c r="U5283" s="110">
        <f>IF('3B-Air transport'!AL$67="no"," ",ROUND(S5283,4))</f>
        <v>0.23</v>
      </c>
      <c r="V5283" s="110">
        <f>IF('3B-Air transport'!AL$68="no"," ",ROUND(S5283,4))</f>
        <v>0.23</v>
      </c>
      <c r="W5283" s="110"/>
      <c r="AB5283" s="110">
        <f t="shared" si="308"/>
        <v>0.23000000000000018</v>
      </c>
      <c r="AC5283" s="110">
        <f>IF('3C-Water transport'!AL$56="no"," ",ROUND(AB5283,4))</f>
        <v>0.23</v>
      </c>
      <c r="AD5283" s="110">
        <f>IF('3C-Water transport'!AL$57="no"," ",ROUND(AB5283,4))</f>
        <v>0.23</v>
      </c>
      <c r="AE5283" s="110">
        <f>IF('3C-Water transport'!AL$58="no"," ",ROUND(AB5283,4))</f>
        <v>0.23</v>
      </c>
    </row>
    <row r="5284" spans="5:31" x14ac:dyDescent="0.25">
      <c r="E5284" s="110">
        <f t="shared" si="306"/>
        <v>0.23100000000000018</v>
      </c>
      <c r="F5284" s="110">
        <f>IF('3A-Rail transport'!$AL$56="no"," ",ROUND(E5284,4))</f>
        <v>0.23100000000000001</v>
      </c>
      <c r="G5284" s="110">
        <f>IF('3A-Rail transport'!$AL$57="no"," ",ROUND(E5284,4))</f>
        <v>0.23100000000000001</v>
      </c>
      <c r="H5284" s="110"/>
      <c r="S5284" s="110">
        <f t="shared" si="307"/>
        <v>0.23100000000000018</v>
      </c>
      <c r="T5284" s="110">
        <f>IF('3B-Air transport'!AL$66="no"," ",ROUND(S5284,4))</f>
        <v>0.23100000000000001</v>
      </c>
      <c r="U5284" s="110">
        <f>IF('3B-Air transport'!AL$67="no"," ",ROUND(S5284,4))</f>
        <v>0.23100000000000001</v>
      </c>
      <c r="V5284" s="110">
        <f>IF('3B-Air transport'!AL$68="no"," ",ROUND(S5284,4))</f>
        <v>0.23100000000000001</v>
      </c>
      <c r="W5284" s="110"/>
      <c r="AB5284" s="110">
        <f t="shared" si="308"/>
        <v>0.23100000000000018</v>
      </c>
      <c r="AC5284" s="110">
        <f>IF('3C-Water transport'!AL$56="no"," ",ROUND(AB5284,4))</f>
        <v>0.23100000000000001</v>
      </c>
      <c r="AD5284" s="110">
        <f>IF('3C-Water transport'!AL$57="no"," ",ROUND(AB5284,4))</f>
        <v>0.23100000000000001</v>
      </c>
      <c r="AE5284" s="110">
        <f>IF('3C-Water transport'!AL$58="no"," ",ROUND(AB5284,4))</f>
        <v>0.23100000000000001</v>
      </c>
    </row>
    <row r="5285" spans="5:31" x14ac:dyDescent="0.25">
      <c r="E5285" s="110">
        <f t="shared" si="306"/>
        <v>0.23200000000000018</v>
      </c>
      <c r="F5285" s="110">
        <f>IF('3A-Rail transport'!$AL$56="no"," ",ROUND(E5285,4))</f>
        <v>0.23200000000000001</v>
      </c>
      <c r="G5285" s="110">
        <f>IF('3A-Rail transport'!$AL$57="no"," ",ROUND(E5285,4))</f>
        <v>0.23200000000000001</v>
      </c>
      <c r="H5285" s="110"/>
      <c r="S5285" s="110">
        <f t="shared" si="307"/>
        <v>0.23200000000000018</v>
      </c>
      <c r="T5285" s="110">
        <f>IF('3B-Air transport'!AL$66="no"," ",ROUND(S5285,4))</f>
        <v>0.23200000000000001</v>
      </c>
      <c r="U5285" s="110">
        <f>IF('3B-Air transport'!AL$67="no"," ",ROUND(S5285,4))</f>
        <v>0.23200000000000001</v>
      </c>
      <c r="V5285" s="110">
        <f>IF('3B-Air transport'!AL$68="no"," ",ROUND(S5285,4))</f>
        <v>0.23200000000000001</v>
      </c>
      <c r="W5285" s="110"/>
      <c r="AB5285" s="110">
        <f t="shared" si="308"/>
        <v>0.23200000000000018</v>
      </c>
      <c r="AC5285" s="110">
        <f>IF('3C-Water transport'!AL$56="no"," ",ROUND(AB5285,4))</f>
        <v>0.23200000000000001</v>
      </c>
      <c r="AD5285" s="110">
        <f>IF('3C-Water transport'!AL$57="no"," ",ROUND(AB5285,4))</f>
        <v>0.23200000000000001</v>
      </c>
      <c r="AE5285" s="110">
        <f>IF('3C-Water transport'!AL$58="no"," ",ROUND(AB5285,4))</f>
        <v>0.23200000000000001</v>
      </c>
    </row>
    <row r="5286" spans="5:31" x14ac:dyDescent="0.25">
      <c r="E5286" s="110">
        <f t="shared" si="306"/>
        <v>0.23300000000000018</v>
      </c>
      <c r="F5286" s="110">
        <f>IF('3A-Rail transport'!$AL$56="no"," ",ROUND(E5286,4))</f>
        <v>0.23300000000000001</v>
      </c>
      <c r="G5286" s="110">
        <f>IF('3A-Rail transport'!$AL$57="no"," ",ROUND(E5286,4))</f>
        <v>0.23300000000000001</v>
      </c>
      <c r="H5286" s="110"/>
      <c r="S5286" s="110">
        <f t="shared" si="307"/>
        <v>0.23300000000000018</v>
      </c>
      <c r="T5286" s="110">
        <f>IF('3B-Air transport'!AL$66="no"," ",ROUND(S5286,4))</f>
        <v>0.23300000000000001</v>
      </c>
      <c r="U5286" s="110">
        <f>IF('3B-Air transport'!AL$67="no"," ",ROUND(S5286,4))</f>
        <v>0.23300000000000001</v>
      </c>
      <c r="V5286" s="110">
        <f>IF('3B-Air transport'!AL$68="no"," ",ROUND(S5286,4))</f>
        <v>0.23300000000000001</v>
      </c>
      <c r="W5286" s="110"/>
      <c r="AB5286" s="110">
        <f t="shared" si="308"/>
        <v>0.23300000000000018</v>
      </c>
      <c r="AC5286" s="110">
        <f>IF('3C-Water transport'!AL$56="no"," ",ROUND(AB5286,4))</f>
        <v>0.23300000000000001</v>
      </c>
      <c r="AD5286" s="110">
        <f>IF('3C-Water transport'!AL$57="no"," ",ROUND(AB5286,4))</f>
        <v>0.23300000000000001</v>
      </c>
      <c r="AE5286" s="110">
        <f>IF('3C-Water transport'!AL$58="no"," ",ROUND(AB5286,4))</f>
        <v>0.23300000000000001</v>
      </c>
    </row>
    <row r="5287" spans="5:31" x14ac:dyDescent="0.25">
      <c r="E5287" s="110">
        <f t="shared" si="306"/>
        <v>0.23400000000000018</v>
      </c>
      <c r="F5287" s="110">
        <f>IF('3A-Rail transport'!$AL$56="no"," ",ROUND(E5287,4))</f>
        <v>0.23400000000000001</v>
      </c>
      <c r="G5287" s="110">
        <f>IF('3A-Rail transport'!$AL$57="no"," ",ROUND(E5287,4))</f>
        <v>0.23400000000000001</v>
      </c>
      <c r="H5287" s="110"/>
      <c r="S5287" s="110">
        <f t="shared" si="307"/>
        <v>0.23400000000000018</v>
      </c>
      <c r="T5287" s="110">
        <f>IF('3B-Air transport'!AL$66="no"," ",ROUND(S5287,4))</f>
        <v>0.23400000000000001</v>
      </c>
      <c r="U5287" s="110">
        <f>IF('3B-Air transport'!AL$67="no"," ",ROUND(S5287,4))</f>
        <v>0.23400000000000001</v>
      </c>
      <c r="V5287" s="110">
        <f>IF('3B-Air transport'!AL$68="no"," ",ROUND(S5287,4))</f>
        <v>0.23400000000000001</v>
      </c>
      <c r="W5287" s="110"/>
      <c r="AB5287" s="110">
        <f t="shared" si="308"/>
        <v>0.23400000000000018</v>
      </c>
      <c r="AC5287" s="110">
        <f>IF('3C-Water transport'!AL$56="no"," ",ROUND(AB5287,4))</f>
        <v>0.23400000000000001</v>
      </c>
      <c r="AD5287" s="110">
        <f>IF('3C-Water transport'!AL$57="no"," ",ROUND(AB5287,4))</f>
        <v>0.23400000000000001</v>
      </c>
      <c r="AE5287" s="110">
        <f>IF('3C-Water transport'!AL$58="no"," ",ROUND(AB5287,4))</f>
        <v>0.23400000000000001</v>
      </c>
    </row>
    <row r="5288" spans="5:31" x14ac:dyDescent="0.25">
      <c r="E5288" s="110">
        <f t="shared" si="306"/>
        <v>0.23500000000000018</v>
      </c>
      <c r="F5288" s="110">
        <f>IF('3A-Rail transport'!$AL$56="no"," ",ROUND(E5288,4))</f>
        <v>0.23499999999999999</v>
      </c>
      <c r="G5288" s="110">
        <f>IF('3A-Rail transport'!$AL$57="no"," ",ROUND(E5288,4))</f>
        <v>0.23499999999999999</v>
      </c>
      <c r="H5288" s="110"/>
      <c r="S5288" s="110">
        <f t="shared" si="307"/>
        <v>0.23500000000000018</v>
      </c>
      <c r="T5288" s="110">
        <f>IF('3B-Air transport'!AL$66="no"," ",ROUND(S5288,4))</f>
        <v>0.23499999999999999</v>
      </c>
      <c r="U5288" s="110">
        <f>IF('3B-Air transport'!AL$67="no"," ",ROUND(S5288,4))</f>
        <v>0.23499999999999999</v>
      </c>
      <c r="V5288" s="110">
        <f>IF('3B-Air transport'!AL$68="no"," ",ROUND(S5288,4))</f>
        <v>0.23499999999999999</v>
      </c>
      <c r="W5288" s="110"/>
      <c r="AB5288" s="110">
        <f t="shared" si="308"/>
        <v>0.23500000000000018</v>
      </c>
      <c r="AC5288" s="110">
        <f>IF('3C-Water transport'!AL$56="no"," ",ROUND(AB5288,4))</f>
        <v>0.23499999999999999</v>
      </c>
      <c r="AD5288" s="110">
        <f>IF('3C-Water transport'!AL$57="no"," ",ROUND(AB5288,4))</f>
        <v>0.23499999999999999</v>
      </c>
      <c r="AE5288" s="110">
        <f>IF('3C-Water transport'!AL$58="no"," ",ROUND(AB5288,4))</f>
        <v>0.23499999999999999</v>
      </c>
    </row>
    <row r="5289" spans="5:31" x14ac:dyDescent="0.25">
      <c r="E5289" s="110">
        <f t="shared" si="306"/>
        <v>0.23600000000000018</v>
      </c>
      <c r="F5289" s="110">
        <f>IF('3A-Rail transport'!$AL$56="no"," ",ROUND(E5289,4))</f>
        <v>0.23599999999999999</v>
      </c>
      <c r="G5289" s="110">
        <f>IF('3A-Rail transport'!$AL$57="no"," ",ROUND(E5289,4))</f>
        <v>0.23599999999999999</v>
      </c>
      <c r="H5289" s="110"/>
      <c r="S5289" s="110">
        <f t="shared" si="307"/>
        <v>0.23600000000000018</v>
      </c>
      <c r="T5289" s="110">
        <f>IF('3B-Air transport'!AL$66="no"," ",ROUND(S5289,4))</f>
        <v>0.23599999999999999</v>
      </c>
      <c r="U5289" s="110">
        <f>IF('3B-Air transport'!AL$67="no"," ",ROUND(S5289,4))</f>
        <v>0.23599999999999999</v>
      </c>
      <c r="V5289" s="110">
        <f>IF('3B-Air transport'!AL$68="no"," ",ROUND(S5289,4))</f>
        <v>0.23599999999999999</v>
      </c>
      <c r="W5289" s="110"/>
      <c r="AB5289" s="110">
        <f t="shared" si="308"/>
        <v>0.23600000000000018</v>
      </c>
      <c r="AC5289" s="110">
        <f>IF('3C-Water transport'!AL$56="no"," ",ROUND(AB5289,4))</f>
        <v>0.23599999999999999</v>
      </c>
      <c r="AD5289" s="110">
        <f>IF('3C-Water transport'!AL$57="no"," ",ROUND(AB5289,4))</f>
        <v>0.23599999999999999</v>
      </c>
      <c r="AE5289" s="110">
        <f>IF('3C-Water transport'!AL$58="no"," ",ROUND(AB5289,4))</f>
        <v>0.23599999999999999</v>
      </c>
    </row>
    <row r="5290" spans="5:31" x14ac:dyDescent="0.25">
      <c r="E5290" s="110">
        <f t="shared" si="306"/>
        <v>0.23700000000000018</v>
      </c>
      <c r="F5290" s="110">
        <f>IF('3A-Rail transport'!$AL$56="no"," ",ROUND(E5290,4))</f>
        <v>0.23699999999999999</v>
      </c>
      <c r="G5290" s="110">
        <f>IF('3A-Rail transport'!$AL$57="no"," ",ROUND(E5290,4))</f>
        <v>0.23699999999999999</v>
      </c>
      <c r="H5290" s="110"/>
      <c r="S5290" s="110">
        <f t="shared" si="307"/>
        <v>0.23700000000000018</v>
      </c>
      <c r="T5290" s="110">
        <f>IF('3B-Air transport'!AL$66="no"," ",ROUND(S5290,4))</f>
        <v>0.23699999999999999</v>
      </c>
      <c r="U5290" s="110">
        <f>IF('3B-Air transport'!AL$67="no"," ",ROUND(S5290,4))</f>
        <v>0.23699999999999999</v>
      </c>
      <c r="V5290" s="110">
        <f>IF('3B-Air transport'!AL$68="no"," ",ROUND(S5290,4))</f>
        <v>0.23699999999999999</v>
      </c>
      <c r="W5290" s="110"/>
      <c r="AB5290" s="110">
        <f t="shared" si="308"/>
        <v>0.23700000000000018</v>
      </c>
      <c r="AC5290" s="110">
        <f>IF('3C-Water transport'!AL$56="no"," ",ROUND(AB5290,4))</f>
        <v>0.23699999999999999</v>
      </c>
      <c r="AD5290" s="110">
        <f>IF('3C-Water transport'!AL$57="no"," ",ROUND(AB5290,4))</f>
        <v>0.23699999999999999</v>
      </c>
      <c r="AE5290" s="110">
        <f>IF('3C-Water transport'!AL$58="no"," ",ROUND(AB5290,4))</f>
        <v>0.23699999999999999</v>
      </c>
    </row>
    <row r="5291" spans="5:31" x14ac:dyDescent="0.25">
      <c r="E5291" s="110">
        <f t="shared" si="306"/>
        <v>0.23800000000000018</v>
      </c>
      <c r="F5291" s="110">
        <f>IF('3A-Rail transport'!$AL$56="no"," ",ROUND(E5291,4))</f>
        <v>0.23799999999999999</v>
      </c>
      <c r="G5291" s="110">
        <f>IF('3A-Rail transport'!$AL$57="no"," ",ROUND(E5291,4))</f>
        <v>0.23799999999999999</v>
      </c>
      <c r="H5291" s="110"/>
      <c r="S5291" s="110">
        <f t="shared" si="307"/>
        <v>0.23800000000000018</v>
      </c>
      <c r="T5291" s="110">
        <f>IF('3B-Air transport'!AL$66="no"," ",ROUND(S5291,4))</f>
        <v>0.23799999999999999</v>
      </c>
      <c r="U5291" s="110">
        <f>IF('3B-Air transport'!AL$67="no"," ",ROUND(S5291,4))</f>
        <v>0.23799999999999999</v>
      </c>
      <c r="V5291" s="110">
        <f>IF('3B-Air transport'!AL$68="no"," ",ROUND(S5291,4))</f>
        <v>0.23799999999999999</v>
      </c>
      <c r="W5291" s="110"/>
      <c r="AB5291" s="110">
        <f t="shared" si="308"/>
        <v>0.23800000000000018</v>
      </c>
      <c r="AC5291" s="110">
        <f>IF('3C-Water transport'!AL$56="no"," ",ROUND(AB5291,4))</f>
        <v>0.23799999999999999</v>
      </c>
      <c r="AD5291" s="110">
        <f>IF('3C-Water transport'!AL$57="no"," ",ROUND(AB5291,4))</f>
        <v>0.23799999999999999</v>
      </c>
      <c r="AE5291" s="110">
        <f>IF('3C-Water transport'!AL$58="no"," ",ROUND(AB5291,4))</f>
        <v>0.23799999999999999</v>
      </c>
    </row>
    <row r="5292" spans="5:31" x14ac:dyDescent="0.25">
      <c r="E5292" s="110">
        <f t="shared" si="306"/>
        <v>0.23900000000000018</v>
      </c>
      <c r="F5292" s="110">
        <f>IF('3A-Rail transport'!$AL$56="no"," ",ROUND(E5292,4))</f>
        <v>0.23899999999999999</v>
      </c>
      <c r="G5292" s="110">
        <f>IF('3A-Rail transport'!$AL$57="no"," ",ROUND(E5292,4))</f>
        <v>0.23899999999999999</v>
      </c>
      <c r="H5292" s="110"/>
      <c r="S5292" s="110">
        <f t="shared" si="307"/>
        <v>0.23900000000000018</v>
      </c>
      <c r="T5292" s="110">
        <f>IF('3B-Air transport'!AL$66="no"," ",ROUND(S5292,4))</f>
        <v>0.23899999999999999</v>
      </c>
      <c r="U5292" s="110">
        <f>IF('3B-Air transport'!AL$67="no"," ",ROUND(S5292,4))</f>
        <v>0.23899999999999999</v>
      </c>
      <c r="V5292" s="110">
        <f>IF('3B-Air transport'!AL$68="no"," ",ROUND(S5292,4))</f>
        <v>0.23899999999999999</v>
      </c>
      <c r="W5292" s="110"/>
      <c r="AB5292" s="110">
        <f t="shared" si="308"/>
        <v>0.23900000000000018</v>
      </c>
      <c r="AC5292" s="110">
        <f>IF('3C-Water transport'!AL$56="no"," ",ROUND(AB5292,4))</f>
        <v>0.23899999999999999</v>
      </c>
      <c r="AD5292" s="110">
        <f>IF('3C-Water transport'!AL$57="no"," ",ROUND(AB5292,4))</f>
        <v>0.23899999999999999</v>
      </c>
      <c r="AE5292" s="110">
        <f>IF('3C-Water transport'!AL$58="no"," ",ROUND(AB5292,4))</f>
        <v>0.23899999999999999</v>
      </c>
    </row>
    <row r="5293" spans="5:31" x14ac:dyDescent="0.25">
      <c r="E5293" s="110">
        <f t="shared" si="306"/>
        <v>0.24000000000000019</v>
      </c>
      <c r="F5293" s="110">
        <f>IF('3A-Rail transport'!$AL$56="no"," ",ROUND(E5293,4))</f>
        <v>0.24</v>
      </c>
      <c r="G5293" s="110">
        <f>IF('3A-Rail transport'!$AL$57="no"," ",ROUND(E5293,4))</f>
        <v>0.24</v>
      </c>
      <c r="H5293" s="110"/>
      <c r="S5293" s="110">
        <f t="shared" si="307"/>
        <v>0.24000000000000019</v>
      </c>
      <c r="T5293" s="110">
        <f>IF('3B-Air transport'!AL$66="no"," ",ROUND(S5293,4))</f>
        <v>0.24</v>
      </c>
      <c r="U5293" s="110">
        <f>IF('3B-Air transport'!AL$67="no"," ",ROUND(S5293,4))</f>
        <v>0.24</v>
      </c>
      <c r="V5293" s="110">
        <f>IF('3B-Air transport'!AL$68="no"," ",ROUND(S5293,4))</f>
        <v>0.24</v>
      </c>
      <c r="W5293" s="110"/>
      <c r="AB5293" s="110">
        <f t="shared" si="308"/>
        <v>0.24000000000000019</v>
      </c>
      <c r="AC5293" s="110">
        <f>IF('3C-Water transport'!AL$56="no"," ",ROUND(AB5293,4))</f>
        <v>0.24</v>
      </c>
      <c r="AD5293" s="110">
        <f>IF('3C-Water transport'!AL$57="no"," ",ROUND(AB5293,4))</f>
        <v>0.24</v>
      </c>
      <c r="AE5293" s="110">
        <f>IF('3C-Water transport'!AL$58="no"," ",ROUND(AB5293,4))</f>
        <v>0.24</v>
      </c>
    </row>
    <row r="5294" spans="5:31" x14ac:dyDescent="0.25">
      <c r="E5294" s="110">
        <f t="shared" si="306"/>
        <v>0.24100000000000019</v>
      </c>
      <c r="F5294" s="110">
        <f>IF('3A-Rail transport'!$AL$56="no"," ",ROUND(E5294,4))</f>
        <v>0.24099999999999999</v>
      </c>
      <c r="G5294" s="110">
        <f>IF('3A-Rail transport'!$AL$57="no"," ",ROUND(E5294,4))</f>
        <v>0.24099999999999999</v>
      </c>
      <c r="H5294" s="110"/>
      <c r="S5294" s="110">
        <f t="shared" si="307"/>
        <v>0.24100000000000019</v>
      </c>
      <c r="T5294" s="110">
        <f>IF('3B-Air transport'!AL$66="no"," ",ROUND(S5294,4))</f>
        <v>0.24099999999999999</v>
      </c>
      <c r="U5294" s="110">
        <f>IF('3B-Air transport'!AL$67="no"," ",ROUND(S5294,4))</f>
        <v>0.24099999999999999</v>
      </c>
      <c r="V5294" s="110">
        <f>IF('3B-Air transport'!AL$68="no"," ",ROUND(S5294,4))</f>
        <v>0.24099999999999999</v>
      </c>
      <c r="W5294" s="110"/>
      <c r="AB5294" s="110">
        <f t="shared" si="308"/>
        <v>0.24100000000000019</v>
      </c>
      <c r="AC5294" s="110">
        <f>IF('3C-Water transport'!AL$56="no"," ",ROUND(AB5294,4))</f>
        <v>0.24099999999999999</v>
      </c>
      <c r="AD5294" s="110">
        <f>IF('3C-Water transport'!AL$57="no"," ",ROUND(AB5294,4))</f>
        <v>0.24099999999999999</v>
      </c>
      <c r="AE5294" s="110">
        <f>IF('3C-Water transport'!AL$58="no"," ",ROUND(AB5294,4))</f>
        <v>0.24099999999999999</v>
      </c>
    </row>
    <row r="5295" spans="5:31" x14ac:dyDescent="0.25">
      <c r="E5295" s="110">
        <f t="shared" si="306"/>
        <v>0.24200000000000019</v>
      </c>
      <c r="F5295" s="110">
        <f>IF('3A-Rail transport'!$AL$56="no"," ",ROUND(E5295,4))</f>
        <v>0.24199999999999999</v>
      </c>
      <c r="G5295" s="110">
        <f>IF('3A-Rail transport'!$AL$57="no"," ",ROUND(E5295,4))</f>
        <v>0.24199999999999999</v>
      </c>
      <c r="H5295" s="110"/>
      <c r="S5295" s="110">
        <f t="shared" si="307"/>
        <v>0.24200000000000019</v>
      </c>
      <c r="T5295" s="110">
        <f>IF('3B-Air transport'!AL$66="no"," ",ROUND(S5295,4))</f>
        <v>0.24199999999999999</v>
      </c>
      <c r="U5295" s="110">
        <f>IF('3B-Air transport'!AL$67="no"," ",ROUND(S5295,4))</f>
        <v>0.24199999999999999</v>
      </c>
      <c r="V5295" s="110">
        <f>IF('3B-Air transport'!AL$68="no"," ",ROUND(S5295,4))</f>
        <v>0.24199999999999999</v>
      </c>
      <c r="W5295" s="110"/>
      <c r="AB5295" s="110">
        <f t="shared" si="308"/>
        <v>0.24200000000000019</v>
      </c>
      <c r="AC5295" s="110">
        <f>IF('3C-Water transport'!AL$56="no"," ",ROUND(AB5295,4))</f>
        <v>0.24199999999999999</v>
      </c>
      <c r="AD5295" s="110">
        <f>IF('3C-Water transport'!AL$57="no"," ",ROUND(AB5295,4))</f>
        <v>0.24199999999999999</v>
      </c>
      <c r="AE5295" s="110">
        <f>IF('3C-Water transport'!AL$58="no"," ",ROUND(AB5295,4))</f>
        <v>0.24199999999999999</v>
      </c>
    </row>
    <row r="5296" spans="5:31" x14ac:dyDescent="0.25">
      <c r="E5296" s="110">
        <f t="shared" si="306"/>
        <v>0.24300000000000019</v>
      </c>
      <c r="F5296" s="110">
        <f>IF('3A-Rail transport'!$AL$56="no"," ",ROUND(E5296,4))</f>
        <v>0.24299999999999999</v>
      </c>
      <c r="G5296" s="110">
        <f>IF('3A-Rail transport'!$AL$57="no"," ",ROUND(E5296,4))</f>
        <v>0.24299999999999999</v>
      </c>
      <c r="H5296" s="110"/>
      <c r="S5296" s="110">
        <f t="shared" si="307"/>
        <v>0.24300000000000019</v>
      </c>
      <c r="T5296" s="110">
        <f>IF('3B-Air transport'!AL$66="no"," ",ROUND(S5296,4))</f>
        <v>0.24299999999999999</v>
      </c>
      <c r="U5296" s="110">
        <f>IF('3B-Air transport'!AL$67="no"," ",ROUND(S5296,4))</f>
        <v>0.24299999999999999</v>
      </c>
      <c r="V5296" s="110">
        <f>IF('3B-Air transport'!AL$68="no"," ",ROUND(S5296,4))</f>
        <v>0.24299999999999999</v>
      </c>
      <c r="W5296" s="110"/>
      <c r="AB5296" s="110">
        <f t="shared" si="308"/>
        <v>0.24300000000000019</v>
      </c>
      <c r="AC5296" s="110">
        <f>IF('3C-Water transport'!AL$56="no"," ",ROUND(AB5296,4))</f>
        <v>0.24299999999999999</v>
      </c>
      <c r="AD5296" s="110">
        <f>IF('3C-Water transport'!AL$57="no"," ",ROUND(AB5296,4))</f>
        <v>0.24299999999999999</v>
      </c>
      <c r="AE5296" s="110">
        <f>IF('3C-Water transport'!AL$58="no"," ",ROUND(AB5296,4))</f>
        <v>0.24299999999999999</v>
      </c>
    </row>
    <row r="5297" spans="5:31" x14ac:dyDescent="0.25">
      <c r="E5297" s="110">
        <f t="shared" si="306"/>
        <v>0.24400000000000019</v>
      </c>
      <c r="F5297" s="110">
        <f>IF('3A-Rail transport'!$AL$56="no"," ",ROUND(E5297,4))</f>
        <v>0.24399999999999999</v>
      </c>
      <c r="G5297" s="110">
        <f>IF('3A-Rail transport'!$AL$57="no"," ",ROUND(E5297,4))</f>
        <v>0.24399999999999999</v>
      </c>
      <c r="H5297" s="110"/>
      <c r="S5297" s="110">
        <f t="shared" si="307"/>
        <v>0.24400000000000019</v>
      </c>
      <c r="T5297" s="110">
        <f>IF('3B-Air transport'!AL$66="no"," ",ROUND(S5297,4))</f>
        <v>0.24399999999999999</v>
      </c>
      <c r="U5297" s="110">
        <f>IF('3B-Air transport'!AL$67="no"," ",ROUND(S5297,4))</f>
        <v>0.24399999999999999</v>
      </c>
      <c r="V5297" s="110">
        <f>IF('3B-Air transport'!AL$68="no"," ",ROUND(S5297,4))</f>
        <v>0.24399999999999999</v>
      </c>
      <c r="W5297" s="110"/>
      <c r="AB5297" s="110">
        <f t="shared" si="308"/>
        <v>0.24400000000000019</v>
      </c>
      <c r="AC5297" s="110">
        <f>IF('3C-Water transport'!AL$56="no"," ",ROUND(AB5297,4))</f>
        <v>0.24399999999999999</v>
      </c>
      <c r="AD5297" s="110">
        <f>IF('3C-Water transport'!AL$57="no"," ",ROUND(AB5297,4))</f>
        <v>0.24399999999999999</v>
      </c>
      <c r="AE5297" s="110">
        <f>IF('3C-Water transport'!AL$58="no"," ",ROUND(AB5297,4))</f>
        <v>0.24399999999999999</v>
      </c>
    </row>
    <row r="5298" spans="5:31" x14ac:dyDescent="0.25">
      <c r="E5298" s="110">
        <f t="shared" si="306"/>
        <v>0.24500000000000019</v>
      </c>
      <c r="F5298" s="110">
        <f>IF('3A-Rail transport'!$AL$56="no"," ",ROUND(E5298,4))</f>
        <v>0.245</v>
      </c>
      <c r="G5298" s="110">
        <f>IF('3A-Rail transport'!$AL$57="no"," ",ROUND(E5298,4))</f>
        <v>0.245</v>
      </c>
      <c r="H5298" s="110"/>
      <c r="S5298" s="110">
        <f t="shared" si="307"/>
        <v>0.24500000000000019</v>
      </c>
      <c r="T5298" s="110">
        <f>IF('3B-Air transport'!AL$66="no"," ",ROUND(S5298,4))</f>
        <v>0.245</v>
      </c>
      <c r="U5298" s="110">
        <f>IF('3B-Air transport'!AL$67="no"," ",ROUND(S5298,4))</f>
        <v>0.245</v>
      </c>
      <c r="V5298" s="110">
        <f>IF('3B-Air transport'!AL$68="no"," ",ROUND(S5298,4))</f>
        <v>0.245</v>
      </c>
      <c r="W5298" s="110"/>
      <c r="AB5298" s="110">
        <f t="shared" si="308"/>
        <v>0.24500000000000019</v>
      </c>
      <c r="AC5298" s="110">
        <f>IF('3C-Water transport'!AL$56="no"," ",ROUND(AB5298,4))</f>
        <v>0.245</v>
      </c>
      <c r="AD5298" s="110">
        <f>IF('3C-Water transport'!AL$57="no"," ",ROUND(AB5298,4))</f>
        <v>0.245</v>
      </c>
      <c r="AE5298" s="110">
        <f>IF('3C-Water transport'!AL$58="no"," ",ROUND(AB5298,4))</f>
        <v>0.245</v>
      </c>
    </row>
    <row r="5299" spans="5:31" x14ac:dyDescent="0.25">
      <c r="E5299" s="110">
        <f t="shared" si="306"/>
        <v>0.24600000000000019</v>
      </c>
      <c r="F5299" s="110">
        <f>IF('3A-Rail transport'!$AL$56="no"," ",ROUND(E5299,4))</f>
        <v>0.246</v>
      </c>
      <c r="G5299" s="110">
        <f>IF('3A-Rail transport'!$AL$57="no"," ",ROUND(E5299,4))</f>
        <v>0.246</v>
      </c>
      <c r="H5299" s="110"/>
      <c r="S5299" s="110">
        <f t="shared" si="307"/>
        <v>0.24600000000000019</v>
      </c>
      <c r="T5299" s="110">
        <f>IF('3B-Air transport'!AL$66="no"," ",ROUND(S5299,4))</f>
        <v>0.246</v>
      </c>
      <c r="U5299" s="110">
        <f>IF('3B-Air transport'!AL$67="no"," ",ROUND(S5299,4))</f>
        <v>0.246</v>
      </c>
      <c r="V5299" s="110">
        <f>IF('3B-Air transport'!AL$68="no"," ",ROUND(S5299,4))</f>
        <v>0.246</v>
      </c>
      <c r="W5299" s="110"/>
      <c r="AB5299" s="110">
        <f t="shared" si="308"/>
        <v>0.24600000000000019</v>
      </c>
      <c r="AC5299" s="110">
        <f>IF('3C-Water transport'!AL$56="no"," ",ROUND(AB5299,4))</f>
        <v>0.246</v>
      </c>
      <c r="AD5299" s="110">
        <f>IF('3C-Water transport'!AL$57="no"," ",ROUND(AB5299,4))</f>
        <v>0.246</v>
      </c>
      <c r="AE5299" s="110">
        <f>IF('3C-Water transport'!AL$58="no"," ",ROUND(AB5299,4))</f>
        <v>0.246</v>
      </c>
    </row>
    <row r="5300" spans="5:31" x14ac:dyDescent="0.25">
      <c r="E5300" s="110">
        <f t="shared" si="306"/>
        <v>0.24700000000000019</v>
      </c>
      <c r="F5300" s="110">
        <f>IF('3A-Rail transport'!$AL$56="no"," ",ROUND(E5300,4))</f>
        <v>0.247</v>
      </c>
      <c r="G5300" s="110">
        <f>IF('3A-Rail transport'!$AL$57="no"," ",ROUND(E5300,4))</f>
        <v>0.247</v>
      </c>
      <c r="H5300" s="110"/>
      <c r="S5300" s="110">
        <f t="shared" si="307"/>
        <v>0.24700000000000019</v>
      </c>
      <c r="T5300" s="110">
        <f>IF('3B-Air transport'!AL$66="no"," ",ROUND(S5300,4))</f>
        <v>0.247</v>
      </c>
      <c r="U5300" s="110">
        <f>IF('3B-Air transport'!AL$67="no"," ",ROUND(S5300,4))</f>
        <v>0.247</v>
      </c>
      <c r="V5300" s="110">
        <f>IF('3B-Air transport'!AL$68="no"," ",ROUND(S5300,4))</f>
        <v>0.247</v>
      </c>
      <c r="W5300" s="110"/>
      <c r="AB5300" s="110">
        <f t="shared" si="308"/>
        <v>0.24700000000000019</v>
      </c>
      <c r="AC5300" s="110">
        <f>IF('3C-Water transport'!AL$56="no"," ",ROUND(AB5300,4))</f>
        <v>0.247</v>
      </c>
      <c r="AD5300" s="110">
        <f>IF('3C-Water transport'!AL$57="no"," ",ROUND(AB5300,4))</f>
        <v>0.247</v>
      </c>
      <c r="AE5300" s="110">
        <f>IF('3C-Water transport'!AL$58="no"," ",ROUND(AB5300,4))</f>
        <v>0.247</v>
      </c>
    </row>
    <row r="5301" spans="5:31" x14ac:dyDescent="0.25">
      <c r="E5301" s="110">
        <f t="shared" si="306"/>
        <v>0.24800000000000019</v>
      </c>
      <c r="F5301" s="110">
        <f>IF('3A-Rail transport'!$AL$56="no"," ",ROUND(E5301,4))</f>
        <v>0.248</v>
      </c>
      <c r="G5301" s="110">
        <f>IF('3A-Rail transport'!$AL$57="no"," ",ROUND(E5301,4))</f>
        <v>0.248</v>
      </c>
      <c r="H5301" s="110"/>
      <c r="S5301" s="110">
        <f t="shared" si="307"/>
        <v>0.24800000000000019</v>
      </c>
      <c r="T5301" s="110">
        <f>IF('3B-Air transport'!AL$66="no"," ",ROUND(S5301,4))</f>
        <v>0.248</v>
      </c>
      <c r="U5301" s="110">
        <f>IF('3B-Air transport'!AL$67="no"," ",ROUND(S5301,4))</f>
        <v>0.248</v>
      </c>
      <c r="V5301" s="110">
        <f>IF('3B-Air transport'!AL$68="no"," ",ROUND(S5301,4))</f>
        <v>0.248</v>
      </c>
      <c r="W5301" s="110"/>
      <c r="AB5301" s="110">
        <f t="shared" si="308"/>
        <v>0.24800000000000019</v>
      </c>
      <c r="AC5301" s="110">
        <f>IF('3C-Water transport'!AL$56="no"," ",ROUND(AB5301,4))</f>
        <v>0.248</v>
      </c>
      <c r="AD5301" s="110">
        <f>IF('3C-Water transport'!AL$57="no"," ",ROUND(AB5301,4))</f>
        <v>0.248</v>
      </c>
      <c r="AE5301" s="110">
        <f>IF('3C-Water transport'!AL$58="no"," ",ROUND(AB5301,4))</f>
        <v>0.248</v>
      </c>
    </row>
    <row r="5302" spans="5:31" x14ac:dyDescent="0.25">
      <c r="E5302" s="110">
        <f t="shared" si="306"/>
        <v>0.24900000000000019</v>
      </c>
      <c r="F5302" s="110">
        <f>IF('3A-Rail transport'!$AL$56="no"," ",ROUND(E5302,4))</f>
        <v>0.249</v>
      </c>
      <c r="G5302" s="110">
        <f>IF('3A-Rail transport'!$AL$57="no"," ",ROUND(E5302,4))</f>
        <v>0.249</v>
      </c>
      <c r="H5302" s="110"/>
      <c r="S5302" s="110">
        <f t="shared" si="307"/>
        <v>0.24900000000000019</v>
      </c>
      <c r="T5302" s="110">
        <f>IF('3B-Air transport'!AL$66="no"," ",ROUND(S5302,4))</f>
        <v>0.249</v>
      </c>
      <c r="U5302" s="110">
        <f>IF('3B-Air transport'!AL$67="no"," ",ROUND(S5302,4))</f>
        <v>0.249</v>
      </c>
      <c r="V5302" s="110">
        <f>IF('3B-Air transport'!AL$68="no"," ",ROUND(S5302,4))</f>
        <v>0.249</v>
      </c>
      <c r="W5302" s="110"/>
      <c r="AB5302" s="110">
        <f t="shared" si="308"/>
        <v>0.24900000000000019</v>
      </c>
      <c r="AC5302" s="110">
        <f>IF('3C-Water transport'!AL$56="no"," ",ROUND(AB5302,4))</f>
        <v>0.249</v>
      </c>
      <c r="AD5302" s="110">
        <f>IF('3C-Water transport'!AL$57="no"," ",ROUND(AB5302,4))</f>
        <v>0.249</v>
      </c>
      <c r="AE5302" s="110">
        <f>IF('3C-Water transport'!AL$58="no"," ",ROUND(AB5302,4))</f>
        <v>0.249</v>
      </c>
    </row>
    <row r="5303" spans="5:31" x14ac:dyDescent="0.25">
      <c r="E5303" s="110">
        <f t="shared" si="306"/>
        <v>0.25000000000000017</v>
      </c>
      <c r="F5303" s="110">
        <f>IF('3A-Rail transport'!$AL$56="no"," ",ROUND(E5303,4))</f>
        <v>0.25</v>
      </c>
      <c r="G5303" s="110">
        <f>IF('3A-Rail transport'!$AL$57="no"," ",ROUND(E5303,4))</f>
        <v>0.25</v>
      </c>
      <c r="H5303" s="110"/>
      <c r="S5303" s="110">
        <f t="shared" si="307"/>
        <v>0.25000000000000017</v>
      </c>
      <c r="T5303" s="110">
        <f>IF('3B-Air transport'!AL$66="no"," ",ROUND(S5303,4))</f>
        <v>0.25</v>
      </c>
      <c r="U5303" s="110">
        <f>IF('3B-Air transport'!AL$67="no"," ",ROUND(S5303,4))</f>
        <v>0.25</v>
      </c>
      <c r="V5303" s="110">
        <f>IF('3B-Air transport'!AL$68="no"," ",ROUND(S5303,4))</f>
        <v>0.25</v>
      </c>
      <c r="W5303" s="110"/>
      <c r="AB5303" s="110">
        <f t="shared" si="308"/>
        <v>0.25000000000000017</v>
      </c>
      <c r="AC5303" s="110">
        <f>IF('3C-Water transport'!AL$56="no"," ",ROUND(AB5303,4))</f>
        <v>0.25</v>
      </c>
      <c r="AD5303" s="110">
        <f>IF('3C-Water transport'!AL$57="no"," ",ROUND(AB5303,4))</f>
        <v>0.25</v>
      </c>
      <c r="AE5303" s="110">
        <f>IF('3C-Water transport'!AL$58="no"," ",ROUND(AB5303,4))</f>
        <v>0.25</v>
      </c>
    </row>
    <row r="5304" spans="5:31" x14ac:dyDescent="0.25">
      <c r="E5304" s="110">
        <f t="shared" si="306"/>
        <v>0.25100000000000017</v>
      </c>
      <c r="F5304" s="110">
        <f>IF('3A-Rail transport'!$AL$56="no"," ",ROUND(E5304,4))</f>
        <v>0.251</v>
      </c>
      <c r="G5304" s="110">
        <f>IF('3A-Rail transport'!$AL$57="no"," ",ROUND(E5304,4))</f>
        <v>0.251</v>
      </c>
      <c r="H5304" s="110"/>
      <c r="S5304" s="110">
        <f t="shared" si="307"/>
        <v>0.25100000000000017</v>
      </c>
      <c r="T5304" s="110">
        <f>IF('3B-Air transport'!AL$66="no"," ",ROUND(S5304,4))</f>
        <v>0.251</v>
      </c>
      <c r="U5304" s="110">
        <f>IF('3B-Air transport'!AL$67="no"," ",ROUND(S5304,4))</f>
        <v>0.251</v>
      </c>
      <c r="V5304" s="110">
        <f>IF('3B-Air transport'!AL$68="no"," ",ROUND(S5304,4))</f>
        <v>0.251</v>
      </c>
      <c r="W5304" s="110"/>
      <c r="AB5304" s="110">
        <f t="shared" si="308"/>
        <v>0.25100000000000017</v>
      </c>
      <c r="AC5304" s="110">
        <f>IF('3C-Water transport'!AL$56="no"," ",ROUND(AB5304,4))</f>
        <v>0.251</v>
      </c>
      <c r="AD5304" s="110">
        <f>IF('3C-Water transport'!AL$57="no"," ",ROUND(AB5304,4))</f>
        <v>0.251</v>
      </c>
      <c r="AE5304" s="110">
        <f>IF('3C-Water transport'!AL$58="no"," ",ROUND(AB5304,4))</f>
        <v>0.251</v>
      </c>
    </row>
    <row r="5305" spans="5:31" x14ac:dyDescent="0.25">
      <c r="E5305" s="110">
        <f t="shared" si="306"/>
        <v>0.25200000000000017</v>
      </c>
      <c r="F5305" s="110">
        <f>IF('3A-Rail transport'!$AL$56="no"," ",ROUND(E5305,4))</f>
        <v>0.252</v>
      </c>
      <c r="G5305" s="110">
        <f>IF('3A-Rail transport'!$AL$57="no"," ",ROUND(E5305,4))</f>
        <v>0.252</v>
      </c>
      <c r="H5305" s="110"/>
      <c r="S5305" s="110">
        <f t="shared" si="307"/>
        <v>0.25200000000000017</v>
      </c>
      <c r="T5305" s="110">
        <f>IF('3B-Air transport'!AL$66="no"," ",ROUND(S5305,4))</f>
        <v>0.252</v>
      </c>
      <c r="U5305" s="110">
        <f>IF('3B-Air transport'!AL$67="no"," ",ROUND(S5305,4))</f>
        <v>0.252</v>
      </c>
      <c r="V5305" s="110">
        <f>IF('3B-Air transport'!AL$68="no"," ",ROUND(S5305,4))</f>
        <v>0.252</v>
      </c>
      <c r="W5305" s="110"/>
      <c r="AB5305" s="110">
        <f t="shared" si="308"/>
        <v>0.25200000000000017</v>
      </c>
      <c r="AC5305" s="110">
        <f>IF('3C-Water transport'!AL$56="no"," ",ROUND(AB5305,4))</f>
        <v>0.252</v>
      </c>
      <c r="AD5305" s="110">
        <f>IF('3C-Water transport'!AL$57="no"," ",ROUND(AB5305,4))</f>
        <v>0.252</v>
      </c>
      <c r="AE5305" s="110">
        <f>IF('3C-Water transport'!AL$58="no"," ",ROUND(AB5305,4))</f>
        <v>0.252</v>
      </c>
    </row>
    <row r="5306" spans="5:31" x14ac:dyDescent="0.25">
      <c r="E5306" s="110">
        <f t="shared" si="306"/>
        <v>0.25300000000000017</v>
      </c>
      <c r="F5306" s="110">
        <f>IF('3A-Rail transport'!$AL$56="no"," ",ROUND(E5306,4))</f>
        <v>0.253</v>
      </c>
      <c r="G5306" s="110">
        <f>IF('3A-Rail transport'!$AL$57="no"," ",ROUND(E5306,4))</f>
        <v>0.253</v>
      </c>
      <c r="H5306" s="110"/>
      <c r="S5306" s="110">
        <f t="shared" si="307"/>
        <v>0.25300000000000017</v>
      </c>
      <c r="T5306" s="110">
        <f>IF('3B-Air transport'!AL$66="no"," ",ROUND(S5306,4))</f>
        <v>0.253</v>
      </c>
      <c r="U5306" s="110">
        <f>IF('3B-Air transport'!AL$67="no"," ",ROUND(S5306,4))</f>
        <v>0.253</v>
      </c>
      <c r="V5306" s="110">
        <f>IF('3B-Air transport'!AL$68="no"," ",ROUND(S5306,4))</f>
        <v>0.253</v>
      </c>
      <c r="W5306" s="110"/>
      <c r="AB5306" s="110">
        <f t="shared" si="308"/>
        <v>0.25300000000000017</v>
      </c>
      <c r="AC5306" s="110">
        <f>IF('3C-Water transport'!AL$56="no"," ",ROUND(AB5306,4))</f>
        <v>0.253</v>
      </c>
      <c r="AD5306" s="110">
        <f>IF('3C-Water transport'!AL$57="no"," ",ROUND(AB5306,4))</f>
        <v>0.253</v>
      </c>
      <c r="AE5306" s="110">
        <f>IF('3C-Water transport'!AL$58="no"," ",ROUND(AB5306,4))</f>
        <v>0.253</v>
      </c>
    </row>
    <row r="5307" spans="5:31" x14ac:dyDescent="0.25">
      <c r="E5307" s="110">
        <f t="shared" si="306"/>
        <v>0.25400000000000017</v>
      </c>
      <c r="F5307" s="110">
        <f>IF('3A-Rail transport'!$AL$56="no"," ",ROUND(E5307,4))</f>
        <v>0.254</v>
      </c>
      <c r="G5307" s="110">
        <f>IF('3A-Rail transport'!$AL$57="no"," ",ROUND(E5307,4))</f>
        <v>0.254</v>
      </c>
      <c r="H5307" s="110"/>
      <c r="S5307" s="110">
        <f t="shared" si="307"/>
        <v>0.25400000000000017</v>
      </c>
      <c r="T5307" s="110">
        <f>IF('3B-Air transport'!AL$66="no"," ",ROUND(S5307,4))</f>
        <v>0.254</v>
      </c>
      <c r="U5307" s="110">
        <f>IF('3B-Air transport'!AL$67="no"," ",ROUND(S5307,4))</f>
        <v>0.254</v>
      </c>
      <c r="V5307" s="110">
        <f>IF('3B-Air transport'!AL$68="no"," ",ROUND(S5307,4))</f>
        <v>0.254</v>
      </c>
      <c r="W5307" s="110"/>
      <c r="AB5307" s="110">
        <f t="shared" si="308"/>
        <v>0.25400000000000017</v>
      </c>
      <c r="AC5307" s="110">
        <f>IF('3C-Water transport'!AL$56="no"," ",ROUND(AB5307,4))</f>
        <v>0.254</v>
      </c>
      <c r="AD5307" s="110">
        <f>IF('3C-Water transport'!AL$57="no"," ",ROUND(AB5307,4))</f>
        <v>0.254</v>
      </c>
      <c r="AE5307" s="110">
        <f>IF('3C-Water transport'!AL$58="no"," ",ROUND(AB5307,4))</f>
        <v>0.254</v>
      </c>
    </row>
    <row r="5308" spans="5:31" x14ac:dyDescent="0.25">
      <c r="E5308" s="110">
        <f t="shared" si="306"/>
        <v>0.25500000000000017</v>
      </c>
      <c r="F5308" s="110">
        <f>IF('3A-Rail transport'!$AL$56="no"," ",ROUND(E5308,4))</f>
        <v>0.255</v>
      </c>
      <c r="G5308" s="110">
        <f>IF('3A-Rail transport'!$AL$57="no"," ",ROUND(E5308,4))</f>
        <v>0.255</v>
      </c>
      <c r="H5308" s="110"/>
      <c r="S5308" s="110">
        <f t="shared" si="307"/>
        <v>0.25500000000000017</v>
      </c>
      <c r="T5308" s="110">
        <f>IF('3B-Air transport'!AL$66="no"," ",ROUND(S5308,4))</f>
        <v>0.255</v>
      </c>
      <c r="U5308" s="110">
        <f>IF('3B-Air transport'!AL$67="no"," ",ROUND(S5308,4))</f>
        <v>0.255</v>
      </c>
      <c r="V5308" s="110">
        <f>IF('3B-Air transport'!AL$68="no"," ",ROUND(S5308,4))</f>
        <v>0.255</v>
      </c>
      <c r="W5308" s="110"/>
      <c r="AB5308" s="110">
        <f t="shared" si="308"/>
        <v>0.25500000000000017</v>
      </c>
      <c r="AC5308" s="110">
        <f>IF('3C-Water transport'!AL$56="no"," ",ROUND(AB5308,4))</f>
        <v>0.255</v>
      </c>
      <c r="AD5308" s="110">
        <f>IF('3C-Water transport'!AL$57="no"," ",ROUND(AB5308,4))</f>
        <v>0.255</v>
      </c>
      <c r="AE5308" s="110">
        <f>IF('3C-Water transport'!AL$58="no"," ",ROUND(AB5308,4))</f>
        <v>0.255</v>
      </c>
    </row>
    <row r="5309" spans="5:31" x14ac:dyDescent="0.25">
      <c r="E5309" s="110">
        <f t="shared" si="306"/>
        <v>0.25600000000000017</v>
      </c>
      <c r="F5309" s="110">
        <f>IF('3A-Rail transport'!$AL$56="no"," ",ROUND(E5309,4))</f>
        <v>0.25600000000000001</v>
      </c>
      <c r="G5309" s="110">
        <f>IF('3A-Rail transport'!$AL$57="no"," ",ROUND(E5309,4))</f>
        <v>0.25600000000000001</v>
      </c>
      <c r="H5309" s="110"/>
      <c r="S5309" s="110">
        <f t="shared" si="307"/>
        <v>0.25600000000000017</v>
      </c>
      <c r="T5309" s="110">
        <f>IF('3B-Air transport'!AL$66="no"," ",ROUND(S5309,4))</f>
        <v>0.25600000000000001</v>
      </c>
      <c r="U5309" s="110">
        <f>IF('3B-Air transport'!AL$67="no"," ",ROUND(S5309,4))</f>
        <v>0.25600000000000001</v>
      </c>
      <c r="V5309" s="110">
        <f>IF('3B-Air transport'!AL$68="no"," ",ROUND(S5309,4))</f>
        <v>0.25600000000000001</v>
      </c>
      <c r="W5309" s="110"/>
      <c r="AB5309" s="110">
        <f t="shared" si="308"/>
        <v>0.25600000000000017</v>
      </c>
      <c r="AC5309" s="110">
        <f>IF('3C-Water transport'!AL$56="no"," ",ROUND(AB5309,4))</f>
        <v>0.25600000000000001</v>
      </c>
      <c r="AD5309" s="110">
        <f>IF('3C-Water transport'!AL$57="no"," ",ROUND(AB5309,4))</f>
        <v>0.25600000000000001</v>
      </c>
      <c r="AE5309" s="110">
        <f>IF('3C-Water transport'!AL$58="no"," ",ROUND(AB5309,4))</f>
        <v>0.25600000000000001</v>
      </c>
    </row>
    <row r="5310" spans="5:31" x14ac:dyDescent="0.25">
      <c r="E5310" s="110">
        <f t="shared" ref="E5310:E5373" si="309">E5309+0.001</f>
        <v>0.25700000000000017</v>
      </c>
      <c r="F5310" s="110">
        <f>IF('3A-Rail transport'!$AL$56="no"," ",ROUND(E5310,4))</f>
        <v>0.25700000000000001</v>
      </c>
      <c r="G5310" s="110">
        <f>IF('3A-Rail transport'!$AL$57="no"," ",ROUND(E5310,4))</f>
        <v>0.25700000000000001</v>
      </c>
      <c r="H5310" s="110"/>
      <c r="S5310" s="110">
        <f t="shared" ref="S5310:S5373" si="310">S5309+0.001</f>
        <v>0.25700000000000017</v>
      </c>
      <c r="T5310" s="110">
        <f>IF('3B-Air transport'!AL$66="no"," ",ROUND(S5310,4))</f>
        <v>0.25700000000000001</v>
      </c>
      <c r="U5310" s="110">
        <f>IF('3B-Air transport'!AL$67="no"," ",ROUND(S5310,4))</f>
        <v>0.25700000000000001</v>
      </c>
      <c r="V5310" s="110">
        <f>IF('3B-Air transport'!AL$68="no"," ",ROUND(S5310,4))</f>
        <v>0.25700000000000001</v>
      </c>
      <c r="W5310" s="110"/>
      <c r="AB5310" s="110">
        <f t="shared" ref="AB5310:AB5373" si="311">AB5309+0.001</f>
        <v>0.25700000000000017</v>
      </c>
      <c r="AC5310" s="110">
        <f>IF('3C-Water transport'!AL$56="no"," ",ROUND(AB5310,4))</f>
        <v>0.25700000000000001</v>
      </c>
      <c r="AD5310" s="110">
        <f>IF('3C-Water transport'!AL$57="no"," ",ROUND(AB5310,4))</f>
        <v>0.25700000000000001</v>
      </c>
      <c r="AE5310" s="110">
        <f>IF('3C-Water transport'!AL$58="no"," ",ROUND(AB5310,4))</f>
        <v>0.25700000000000001</v>
      </c>
    </row>
    <row r="5311" spans="5:31" x14ac:dyDescent="0.25">
      <c r="E5311" s="110">
        <f t="shared" si="309"/>
        <v>0.25800000000000017</v>
      </c>
      <c r="F5311" s="110">
        <f>IF('3A-Rail transport'!$AL$56="no"," ",ROUND(E5311,4))</f>
        <v>0.25800000000000001</v>
      </c>
      <c r="G5311" s="110">
        <f>IF('3A-Rail transport'!$AL$57="no"," ",ROUND(E5311,4))</f>
        <v>0.25800000000000001</v>
      </c>
      <c r="H5311" s="110"/>
      <c r="S5311" s="110">
        <f t="shared" si="310"/>
        <v>0.25800000000000017</v>
      </c>
      <c r="T5311" s="110">
        <f>IF('3B-Air transport'!AL$66="no"," ",ROUND(S5311,4))</f>
        <v>0.25800000000000001</v>
      </c>
      <c r="U5311" s="110">
        <f>IF('3B-Air transport'!AL$67="no"," ",ROUND(S5311,4))</f>
        <v>0.25800000000000001</v>
      </c>
      <c r="V5311" s="110">
        <f>IF('3B-Air transport'!AL$68="no"," ",ROUND(S5311,4))</f>
        <v>0.25800000000000001</v>
      </c>
      <c r="W5311" s="110"/>
      <c r="AB5311" s="110">
        <f t="shared" si="311"/>
        <v>0.25800000000000017</v>
      </c>
      <c r="AC5311" s="110">
        <f>IF('3C-Water transport'!AL$56="no"," ",ROUND(AB5311,4))</f>
        <v>0.25800000000000001</v>
      </c>
      <c r="AD5311" s="110">
        <f>IF('3C-Water transport'!AL$57="no"," ",ROUND(AB5311,4))</f>
        <v>0.25800000000000001</v>
      </c>
      <c r="AE5311" s="110">
        <f>IF('3C-Water transport'!AL$58="no"," ",ROUND(AB5311,4))</f>
        <v>0.25800000000000001</v>
      </c>
    </row>
    <row r="5312" spans="5:31" x14ac:dyDescent="0.25">
      <c r="E5312" s="110">
        <f t="shared" si="309"/>
        <v>0.25900000000000017</v>
      </c>
      <c r="F5312" s="110">
        <f>IF('3A-Rail transport'!$AL$56="no"," ",ROUND(E5312,4))</f>
        <v>0.25900000000000001</v>
      </c>
      <c r="G5312" s="110">
        <f>IF('3A-Rail transport'!$AL$57="no"," ",ROUND(E5312,4))</f>
        <v>0.25900000000000001</v>
      </c>
      <c r="H5312" s="110"/>
      <c r="S5312" s="110">
        <f t="shared" si="310"/>
        <v>0.25900000000000017</v>
      </c>
      <c r="T5312" s="110">
        <f>IF('3B-Air transport'!AL$66="no"," ",ROUND(S5312,4))</f>
        <v>0.25900000000000001</v>
      </c>
      <c r="U5312" s="110">
        <f>IF('3B-Air transport'!AL$67="no"," ",ROUND(S5312,4))</f>
        <v>0.25900000000000001</v>
      </c>
      <c r="V5312" s="110">
        <f>IF('3B-Air transport'!AL$68="no"," ",ROUND(S5312,4))</f>
        <v>0.25900000000000001</v>
      </c>
      <c r="W5312" s="110"/>
      <c r="AB5312" s="110">
        <f t="shared" si="311"/>
        <v>0.25900000000000017</v>
      </c>
      <c r="AC5312" s="110">
        <f>IF('3C-Water transport'!AL$56="no"," ",ROUND(AB5312,4))</f>
        <v>0.25900000000000001</v>
      </c>
      <c r="AD5312" s="110">
        <f>IF('3C-Water transport'!AL$57="no"," ",ROUND(AB5312,4))</f>
        <v>0.25900000000000001</v>
      </c>
      <c r="AE5312" s="110">
        <f>IF('3C-Water transport'!AL$58="no"," ",ROUND(AB5312,4))</f>
        <v>0.25900000000000001</v>
      </c>
    </row>
    <row r="5313" spans="5:31" x14ac:dyDescent="0.25">
      <c r="E5313" s="110">
        <f t="shared" si="309"/>
        <v>0.26000000000000018</v>
      </c>
      <c r="F5313" s="110">
        <f>IF('3A-Rail transport'!$AL$56="no"," ",ROUND(E5313,4))</f>
        <v>0.26</v>
      </c>
      <c r="G5313" s="110">
        <f>IF('3A-Rail transport'!$AL$57="no"," ",ROUND(E5313,4))</f>
        <v>0.26</v>
      </c>
      <c r="H5313" s="110"/>
      <c r="S5313" s="110">
        <f t="shared" si="310"/>
        <v>0.26000000000000018</v>
      </c>
      <c r="T5313" s="110">
        <f>IF('3B-Air transport'!AL$66="no"," ",ROUND(S5313,4))</f>
        <v>0.26</v>
      </c>
      <c r="U5313" s="110">
        <f>IF('3B-Air transport'!AL$67="no"," ",ROUND(S5313,4))</f>
        <v>0.26</v>
      </c>
      <c r="V5313" s="110">
        <f>IF('3B-Air transport'!AL$68="no"," ",ROUND(S5313,4))</f>
        <v>0.26</v>
      </c>
      <c r="W5313" s="110"/>
      <c r="AB5313" s="110">
        <f t="shared" si="311"/>
        <v>0.26000000000000018</v>
      </c>
      <c r="AC5313" s="110">
        <f>IF('3C-Water transport'!AL$56="no"," ",ROUND(AB5313,4))</f>
        <v>0.26</v>
      </c>
      <c r="AD5313" s="110">
        <f>IF('3C-Water transport'!AL$57="no"," ",ROUND(AB5313,4))</f>
        <v>0.26</v>
      </c>
      <c r="AE5313" s="110">
        <f>IF('3C-Water transport'!AL$58="no"," ",ROUND(AB5313,4))</f>
        <v>0.26</v>
      </c>
    </row>
    <row r="5314" spans="5:31" x14ac:dyDescent="0.25">
      <c r="E5314" s="110">
        <f t="shared" si="309"/>
        <v>0.26100000000000018</v>
      </c>
      <c r="F5314" s="110">
        <f>IF('3A-Rail transport'!$AL$56="no"," ",ROUND(E5314,4))</f>
        <v>0.26100000000000001</v>
      </c>
      <c r="G5314" s="110">
        <f>IF('3A-Rail transport'!$AL$57="no"," ",ROUND(E5314,4))</f>
        <v>0.26100000000000001</v>
      </c>
      <c r="H5314" s="110"/>
      <c r="S5314" s="110">
        <f t="shared" si="310"/>
        <v>0.26100000000000018</v>
      </c>
      <c r="T5314" s="110">
        <f>IF('3B-Air transport'!AL$66="no"," ",ROUND(S5314,4))</f>
        <v>0.26100000000000001</v>
      </c>
      <c r="U5314" s="110">
        <f>IF('3B-Air transport'!AL$67="no"," ",ROUND(S5314,4))</f>
        <v>0.26100000000000001</v>
      </c>
      <c r="V5314" s="110">
        <f>IF('3B-Air transport'!AL$68="no"," ",ROUND(S5314,4))</f>
        <v>0.26100000000000001</v>
      </c>
      <c r="W5314" s="110"/>
      <c r="AB5314" s="110">
        <f t="shared" si="311"/>
        <v>0.26100000000000018</v>
      </c>
      <c r="AC5314" s="110">
        <f>IF('3C-Water transport'!AL$56="no"," ",ROUND(AB5314,4))</f>
        <v>0.26100000000000001</v>
      </c>
      <c r="AD5314" s="110">
        <f>IF('3C-Water transport'!AL$57="no"," ",ROUND(AB5314,4))</f>
        <v>0.26100000000000001</v>
      </c>
      <c r="AE5314" s="110">
        <f>IF('3C-Water transport'!AL$58="no"," ",ROUND(AB5314,4))</f>
        <v>0.26100000000000001</v>
      </c>
    </row>
    <row r="5315" spans="5:31" x14ac:dyDescent="0.25">
      <c r="E5315" s="110">
        <f t="shared" si="309"/>
        <v>0.26200000000000018</v>
      </c>
      <c r="F5315" s="110">
        <f>IF('3A-Rail transport'!$AL$56="no"," ",ROUND(E5315,4))</f>
        <v>0.26200000000000001</v>
      </c>
      <c r="G5315" s="110">
        <f>IF('3A-Rail transport'!$AL$57="no"," ",ROUND(E5315,4))</f>
        <v>0.26200000000000001</v>
      </c>
      <c r="H5315" s="110"/>
      <c r="S5315" s="110">
        <f t="shared" si="310"/>
        <v>0.26200000000000018</v>
      </c>
      <c r="T5315" s="110">
        <f>IF('3B-Air transport'!AL$66="no"," ",ROUND(S5315,4))</f>
        <v>0.26200000000000001</v>
      </c>
      <c r="U5315" s="110">
        <f>IF('3B-Air transport'!AL$67="no"," ",ROUND(S5315,4))</f>
        <v>0.26200000000000001</v>
      </c>
      <c r="V5315" s="110">
        <f>IF('3B-Air transport'!AL$68="no"," ",ROUND(S5315,4))</f>
        <v>0.26200000000000001</v>
      </c>
      <c r="W5315" s="110"/>
      <c r="AB5315" s="110">
        <f t="shared" si="311"/>
        <v>0.26200000000000018</v>
      </c>
      <c r="AC5315" s="110">
        <f>IF('3C-Water transport'!AL$56="no"," ",ROUND(AB5315,4))</f>
        <v>0.26200000000000001</v>
      </c>
      <c r="AD5315" s="110">
        <f>IF('3C-Water transport'!AL$57="no"," ",ROUND(AB5315,4))</f>
        <v>0.26200000000000001</v>
      </c>
      <c r="AE5315" s="110">
        <f>IF('3C-Water transport'!AL$58="no"," ",ROUND(AB5315,4))</f>
        <v>0.26200000000000001</v>
      </c>
    </row>
    <row r="5316" spans="5:31" x14ac:dyDescent="0.25">
      <c r="E5316" s="110">
        <f t="shared" si="309"/>
        <v>0.26300000000000018</v>
      </c>
      <c r="F5316" s="110">
        <f>IF('3A-Rail transport'!$AL$56="no"," ",ROUND(E5316,4))</f>
        <v>0.26300000000000001</v>
      </c>
      <c r="G5316" s="110">
        <f>IF('3A-Rail transport'!$AL$57="no"," ",ROUND(E5316,4))</f>
        <v>0.26300000000000001</v>
      </c>
      <c r="H5316" s="110"/>
      <c r="S5316" s="110">
        <f t="shared" si="310"/>
        <v>0.26300000000000018</v>
      </c>
      <c r="T5316" s="110">
        <f>IF('3B-Air transport'!AL$66="no"," ",ROUND(S5316,4))</f>
        <v>0.26300000000000001</v>
      </c>
      <c r="U5316" s="110">
        <f>IF('3B-Air transport'!AL$67="no"," ",ROUND(S5316,4))</f>
        <v>0.26300000000000001</v>
      </c>
      <c r="V5316" s="110">
        <f>IF('3B-Air transport'!AL$68="no"," ",ROUND(S5316,4))</f>
        <v>0.26300000000000001</v>
      </c>
      <c r="W5316" s="110"/>
      <c r="AB5316" s="110">
        <f t="shared" si="311"/>
        <v>0.26300000000000018</v>
      </c>
      <c r="AC5316" s="110">
        <f>IF('3C-Water transport'!AL$56="no"," ",ROUND(AB5316,4))</f>
        <v>0.26300000000000001</v>
      </c>
      <c r="AD5316" s="110">
        <f>IF('3C-Water transport'!AL$57="no"," ",ROUND(AB5316,4))</f>
        <v>0.26300000000000001</v>
      </c>
      <c r="AE5316" s="110">
        <f>IF('3C-Water transport'!AL$58="no"," ",ROUND(AB5316,4))</f>
        <v>0.26300000000000001</v>
      </c>
    </row>
    <row r="5317" spans="5:31" x14ac:dyDescent="0.25">
      <c r="E5317" s="110">
        <f t="shared" si="309"/>
        <v>0.26400000000000018</v>
      </c>
      <c r="F5317" s="110">
        <f>IF('3A-Rail transport'!$AL$56="no"," ",ROUND(E5317,4))</f>
        <v>0.26400000000000001</v>
      </c>
      <c r="G5317" s="110">
        <f>IF('3A-Rail transport'!$AL$57="no"," ",ROUND(E5317,4))</f>
        <v>0.26400000000000001</v>
      </c>
      <c r="H5317" s="110"/>
      <c r="S5317" s="110">
        <f t="shared" si="310"/>
        <v>0.26400000000000018</v>
      </c>
      <c r="T5317" s="110">
        <f>IF('3B-Air transport'!AL$66="no"," ",ROUND(S5317,4))</f>
        <v>0.26400000000000001</v>
      </c>
      <c r="U5317" s="110">
        <f>IF('3B-Air transport'!AL$67="no"," ",ROUND(S5317,4))</f>
        <v>0.26400000000000001</v>
      </c>
      <c r="V5317" s="110">
        <f>IF('3B-Air transport'!AL$68="no"," ",ROUND(S5317,4))</f>
        <v>0.26400000000000001</v>
      </c>
      <c r="W5317" s="110"/>
      <c r="AB5317" s="110">
        <f t="shared" si="311"/>
        <v>0.26400000000000018</v>
      </c>
      <c r="AC5317" s="110">
        <f>IF('3C-Water transport'!AL$56="no"," ",ROUND(AB5317,4))</f>
        <v>0.26400000000000001</v>
      </c>
      <c r="AD5317" s="110">
        <f>IF('3C-Water transport'!AL$57="no"," ",ROUND(AB5317,4))</f>
        <v>0.26400000000000001</v>
      </c>
      <c r="AE5317" s="110">
        <f>IF('3C-Water transport'!AL$58="no"," ",ROUND(AB5317,4))</f>
        <v>0.26400000000000001</v>
      </c>
    </row>
    <row r="5318" spans="5:31" x14ac:dyDescent="0.25">
      <c r="E5318" s="110">
        <f t="shared" si="309"/>
        <v>0.26500000000000018</v>
      </c>
      <c r="F5318" s="110">
        <f>IF('3A-Rail transport'!$AL$56="no"," ",ROUND(E5318,4))</f>
        <v>0.26500000000000001</v>
      </c>
      <c r="G5318" s="110">
        <f>IF('3A-Rail transport'!$AL$57="no"," ",ROUND(E5318,4))</f>
        <v>0.26500000000000001</v>
      </c>
      <c r="H5318" s="110"/>
      <c r="S5318" s="110">
        <f t="shared" si="310"/>
        <v>0.26500000000000018</v>
      </c>
      <c r="T5318" s="110">
        <f>IF('3B-Air transport'!AL$66="no"," ",ROUND(S5318,4))</f>
        <v>0.26500000000000001</v>
      </c>
      <c r="U5318" s="110">
        <f>IF('3B-Air transport'!AL$67="no"," ",ROUND(S5318,4))</f>
        <v>0.26500000000000001</v>
      </c>
      <c r="V5318" s="110">
        <f>IF('3B-Air transport'!AL$68="no"," ",ROUND(S5318,4))</f>
        <v>0.26500000000000001</v>
      </c>
      <c r="W5318" s="110"/>
      <c r="AB5318" s="110">
        <f t="shared" si="311"/>
        <v>0.26500000000000018</v>
      </c>
      <c r="AC5318" s="110">
        <f>IF('3C-Water transport'!AL$56="no"," ",ROUND(AB5318,4))</f>
        <v>0.26500000000000001</v>
      </c>
      <c r="AD5318" s="110">
        <f>IF('3C-Water transport'!AL$57="no"," ",ROUND(AB5318,4))</f>
        <v>0.26500000000000001</v>
      </c>
      <c r="AE5318" s="110">
        <f>IF('3C-Water transport'!AL$58="no"," ",ROUND(AB5318,4))</f>
        <v>0.26500000000000001</v>
      </c>
    </row>
    <row r="5319" spans="5:31" x14ac:dyDescent="0.25">
      <c r="E5319" s="110">
        <f t="shared" si="309"/>
        <v>0.26600000000000018</v>
      </c>
      <c r="F5319" s="110">
        <f>IF('3A-Rail transport'!$AL$56="no"," ",ROUND(E5319,4))</f>
        <v>0.26600000000000001</v>
      </c>
      <c r="G5319" s="110">
        <f>IF('3A-Rail transport'!$AL$57="no"," ",ROUND(E5319,4))</f>
        <v>0.26600000000000001</v>
      </c>
      <c r="H5319" s="110"/>
      <c r="S5319" s="110">
        <f t="shared" si="310"/>
        <v>0.26600000000000018</v>
      </c>
      <c r="T5319" s="110">
        <f>IF('3B-Air transport'!AL$66="no"," ",ROUND(S5319,4))</f>
        <v>0.26600000000000001</v>
      </c>
      <c r="U5319" s="110">
        <f>IF('3B-Air transport'!AL$67="no"," ",ROUND(S5319,4))</f>
        <v>0.26600000000000001</v>
      </c>
      <c r="V5319" s="110">
        <f>IF('3B-Air transport'!AL$68="no"," ",ROUND(S5319,4))</f>
        <v>0.26600000000000001</v>
      </c>
      <c r="W5319" s="110"/>
      <c r="AB5319" s="110">
        <f t="shared" si="311"/>
        <v>0.26600000000000018</v>
      </c>
      <c r="AC5319" s="110">
        <f>IF('3C-Water transport'!AL$56="no"," ",ROUND(AB5319,4))</f>
        <v>0.26600000000000001</v>
      </c>
      <c r="AD5319" s="110">
        <f>IF('3C-Water transport'!AL$57="no"," ",ROUND(AB5319,4))</f>
        <v>0.26600000000000001</v>
      </c>
      <c r="AE5319" s="110">
        <f>IF('3C-Water transport'!AL$58="no"," ",ROUND(AB5319,4))</f>
        <v>0.26600000000000001</v>
      </c>
    </row>
    <row r="5320" spans="5:31" x14ac:dyDescent="0.25">
      <c r="E5320" s="110">
        <f t="shared" si="309"/>
        <v>0.26700000000000018</v>
      </c>
      <c r="F5320" s="110">
        <f>IF('3A-Rail transport'!$AL$56="no"," ",ROUND(E5320,4))</f>
        <v>0.26700000000000002</v>
      </c>
      <c r="G5320" s="110">
        <f>IF('3A-Rail transport'!$AL$57="no"," ",ROUND(E5320,4))</f>
        <v>0.26700000000000002</v>
      </c>
      <c r="H5320" s="110"/>
      <c r="S5320" s="110">
        <f t="shared" si="310"/>
        <v>0.26700000000000018</v>
      </c>
      <c r="T5320" s="110">
        <f>IF('3B-Air transport'!AL$66="no"," ",ROUND(S5320,4))</f>
        <v>0.26700000000000002</v>
      </c>
      <c r="U5320" s="110">
        <f>IF('3B-Air transport'!AL$67="no"," ",ROUND(S5320,4))</f>
        <v>0.26700000000000002</v>
      </c>
      <c r="V5320" s="110">
        <f>IF('3B-Air transport'!AL$68="no"," ",ROUND(S5320,4))</f>
        <v>0.26700000000000002</v>
      </c>
      <c r="W5320" s="110"/>
      <c r="AB5320" s="110">
        <f t="shared" si="311"/>
        <v>0.26700000000000018</v>
      </c>
      <c r="AC5320" s="110">
        <f>IF('3C-Water transport'!AL$56="no"," ",ROUND(AB5320,4))</f>
        <v>0.26700000000000002</v>
      </c>
      <c r="AD5320" s="110">
        <f>IF('3C-Water transport'!AL$57="no"," ",ROUND(AB5320,4))</f>
        <v>0.26700000000000002</v>
      </c>
      <c r="AE5320" s="110">
        <f>IF('3C-Water transport'!AL$58="no"," ",ROUND(AB5320,4))</f>
        <v>0.26700000000000002</v>
      </c>
    </row>
    <row r="5321" spans="5:31" x14ac:dyDescent="0.25">
      <c r="E5321" s="110">
        <f t="shared" si="309"/>
        <v>0.26800000000000018</v>
      </c>
      <c r="F5321" s="110">
        <f>IF('3A-Rail transport'!$AL$56="no"," ",ROUND(E5321,4))</f>
        <v>0.26800000000000002</v>
      </c>
      <c r="G5321" s="110">
        <f>IF('3A-Rail transport'!$AL$57="no"," ",ROUND(E5321,4))</f>
        <v>0.26800000000000002</v>
      </c>
      <c r="H5321" s="110"/>
      <c r="S5321" s="110">
        <f t="shared" si="310"/>
        <v>0.26800000000000018</v>
      </c>
      <c r="T5321" s="110">
        <f>IF('3B-Air transport'!AL$66="no"," ",ROUND(S5321,4))</f>
        <v>0.26800000000000002</v>
      </c>
      <c r="U5321" s="110">
        <f>IF('3B-Air transport'!AL$67="no"," ",ROUND(S5321,4))</f>
        <v>0.26800000000000002</v>
      </c>
      <c r="V5321" s="110">
        <f>IF('3B-Air transport'!AL$68="no"," ",ROUND(S5321,4))</f>
        <v>0.26800000000000002</v>
      </c>
      <c r="W5321" s="110"/>
      <c r="AB5321" s="110">
        <f t="shared" si="311"/>
        <v>0.26800000000000018</v>
      </c>
      <c r="AC5321" s="110">
        <f>IF('3C-Water transport'!AL$56="no"," ",ROUND(AB5321,4))</f>
        <v>0.26800000000000002</v>
      </c>
      <c r="AD5321" s="110">
        <f>IF('3C-Water transport'!AL$57="no"," ",ROUND(AB5321,4))</f>
        <v>0.26800000000000002</v>
      </c>
      <c r="AE5321" s="110">
        <f>IF('3C-Water transport'!AL$58="no"," ",ROUND(AB5321,4))</f>
        <v>0.26800000000000002</v>
      </c>
    </row>
    <row r="5322" spans="5:31" x14ac:dyDescent="0.25">
      <c r="E5322" s="110">
        <f t="shared" si="309"/>
        <v>0.26900000000000018</v>
      </c>
      <c r="F5322" s="110">
        <f>IF('3A-Rail transport'!$AL$56="no"," ",ROUND(E5322,4))</f>
        <v>0.26900000000000002</v>
      </c>
      <c r="G5322" s="110">
        <f>IF('3A-Rail transport'!$AL$57="no"," ",ROUND(E5322,4))</f>
        <v>0.26900000000000002</v>
      </c>
      <c r="H5322" s="110"/>
      <c r="S5322" s="110">
        <f t="shared" si="310"/>
        <v>0.26900000000000018</v>
      </c>
      <c r="T5322" s="110">
        <f>IF('3B-Air transport'!AL$66="no"," ",ROUND(S5322,4))</f>
        <v>0.26900000000000002</v>
      </c>
      <c r="U5322" s="110">
        <f>IF('3B-Air transport'!AL$67="no"," ",ROUND(S5322,4))</f>
        <v>0.26900000000000002</v>
      </c>
      <c r="V5322" s="110">
        <f>IF('3B-Air transport'!AL$68="no"," ",ROUND(S5322,4))</f>
        <v>0.26900000000000002</v>
      </c>
      <c r="W5322" s="110"/>
      <c r="AB5322" s="110">
        <f t="shared" si="311"/>
        <v>0.26900000000000018</v>
      </c>
      <c r="AC5322" s="110">
        <f>IF('3C-Water transport'!AL$56="no"," ",ROUND(AB5322,4))</f>
        <v>0.26900000000000002</v>
      </c>
      <c r="AD5322" s="110">
        <f>IF('3C-Water transport'!AL$57="no"," ",ROUND(AB5322,4))</f>
        <v>0.26900000000000002</v>
      </c>
      <c r="AE5322" s="110">
        <f>IF('3C-Water transport'!AL$58="no"," ",ROUND(AB5322,4))</f>
        <v>0.26900000000000002</v>
      </c>
    </row>
    <row r="5323" spans="5:31" x14ac:dyDescent="0.25">
      <c r="E5323" s="110">
        <f t="shared" si="309"/>
        <v>0.27000000000000018</v>
      </c>
      <c r="F5323" s="110">
        <f>IF('3A-Rail transport'!$AL$56="no"," ",ROUND(E5323,4))</f>
        <v>0.27</v>
      </c>
      <c r="G5323" s="110">
        <f>IF('3A-Rail transport'!$AL$57="no"," ",ROUND(E5323,4))</f>
        <v>0.27</v>
      </c>
      <c r="H5323" s="110"/>
      <c r="S5323" s="110">
        <f t="shared" si="310"/>
        <v>0.27000000000000018</v>
      </c>
      <c r="T5323" s="110">
        <f>IF('3B-Air transport'!AL$66="no"," ",ROUND(S5323,4))</f>
        <v>0.27</v>
      </c>
      <c r="U5323" s="110">
        <f>IF('3B-Air transport'!AL$67="no"," ",ROUND(S5323,4))</f>
        <v>0.27</v>
      </c>
      <c r="V5323" s="110">
        <f>IF('3B-Air transport'!AL$68="no"," ",ROUND(S5323,4))</f>
        <v>0.27</v>
      </c>
      <c r="W5323" s="110"/>
      <c r="AB5323" s="110">
        <f t="shared" si="311"/>
        <v>0.27000000000000018</v>
      </c>
      <c r="AC5323" s="110">
        <f>IF('3C-Water transport'!AL$56="no"," ",ROUND(AB5323,4))</f>
        <v>0.27</v>
      </c>
      <c r="AD5323" s="110">
        <f>IF('3C-Water transport'!AL$57="no"," ",ROUND(AB5323,4))</f>
        <v>0.27</v>
      </c>
      <c r="AE5323" s="110">
        <f>IF('3C-Water transport'!AL$58="no"," ",ROUND(AB5323,4))</f>
        <v>0.27</v>
      </c>
    </row>
    <row r="5324" spans="5:31" x14ac:dyDescent="0.25">
      <c r="E5324" s="110">
        <f t="shared" si="309"/>
        <v>0.27100000000000019</v>
      </c>
      <c r="F5324" s="110">
        <f>IF('3A-Rail transport'!$AL$56="no"," ",ROUND(E5324,4))</f>
        <v>0.27100000000000002</v>
      </c>
      <c r="G5324" s="110">
        <f>IF('3A-Rail transport'!$AL$57="no"," ",ROUND(E5324,4))</f>
        <v>0.27100000000000002</v>
      </c>
      <c r="H5324" s="110"/>
      <c r="S5324" s="110">
        <f t="shared" si="310"/>
        <v>0.27100000000000019</v>
      </c>
      <c r="T5324" s="110">
        <f>IF('3B-Air transport'!AL$66="no"," ",ROUND(S5324,4))</f>
        <v>0.27100000000000002</v>
      </c>
      <c r="U5324" s="110">
        <f>IF('3B-Air transport'!AL$67="no"," ",ROUND(S5324,4))</f>
        <v>0.27100000000000002</v>
      </c>
      <c r="V5324" s="110">
        <f>IF('3B-Air transport'!AL$68="no"," ",ROUND(S5324,4))</f>
        <v>0.27100000000000002</v>
      </c>
      <c r="W5324" s="110"/>
      <c r="AB5324" s="110">
        <f t="shared" si="311"/>
        <v>0.27100000000000019</v>
      </c>
      <c r="AC5324" s="110">
        <f>IF('3C-Water transport'!AL$56="no"," ",ROUND(AB5324,4))</f>
        <v>0.27100000000000002</v>
      </c>
      <c r="AD5324" s="110">
        <f>IF('3C-Water transport'!AL$57="no"," ",ROUND(AB5324,4))</f>
        <v>0.27100000000000002</v>
      </c>
      <c r="AE5324" s="110">
        <f>IF('3C-Water transport'!AL$58="no"," ",ROUND(AB5324,4))</f>
        <v>0.27100000000000002</v>
      </c>
    </row>
    <row r="5325" spans="5:31" x14ac:dyDescent="0.25">
      <c r="E5325" s="110">
        <f t="shared" si="309"/>
        <v>0.27200000000000019</v>
      </c>
      <c r="F5325" s="110">
        <f>IF('3A-Rail transport'!$AL$56="no"," ",ROUND(E5325,4))</f>
        <v>0.27200000000000002</v>
      </c>
      <c r="G5325" s="110">
        <f>IF('3A-Rail transport'!$AL$57="no"," ",ROUND(E5325,4))</f>
        <v>0.27200000000000002</v>
      </c>
      <c r="H5325" s="110"/>
      <c r="S5325" s="110">
        <f t="shared" si="310"/>
        <v>0.27200000000000019</v>
      </c>
      <c r="T5325" s="110">
        <f>IF('3B-Air transport'!AL$66="no"," ",ROUND(S5325,4))</f>
        <v>0.27200000000000002</v>
      </c>
      <c r="U5325" s="110">
        <f>IF('3B-Air transport'!AL$67="no"," ",ROUND(S5325,4))</f>
        <v>0.27200000000000002</v>
      </c>
      <c r="V5325" s="110">
        <f>IF('3B-Air transport'!AL$68="no"," ",ROUND(S5325,4))</f>
        <v>0.27200000000000002</v>
      </c>
      <c r="W5325" s="110"/>
      <c r="AB5325" s="110">
        <f t="shared" si="311"/>
        <v>0.27200000000000019</v>
      </c>
      <c r="AC5325" s="110">
        <f>IF('3C-Water transport'!AL$56="no"," ",ROUND(AB5325,4))</f>
        <v>0.27200000000000002</v>
      </c>
      <c r="AD5325" s="110">
        <f>IF('3C-Water transport'!AL$57="no"," ",ROUND(AB5325,4))</f>
        <v>0.27200000000000002</v>
      </c>
      <c r="AE5325" s="110">
        <f>IF('3C-Water transport'!AL$58="no"," ",ROUND(AB5325,4))</f>
        <v>0.27200000000000002</v>
      </c>
    </row>
    <row r="5326" spans="5:31" x14ac:dyDescent="0.25">
      <c r="E5326" s="110">
        <f t="shared" si="309"/>
        <v>0.27300000000000019</v>
      </c>
      <c r="F5326" s="110">
        <f>IF('3A-Rail transport'!$AL$56="no"," ",ROUND(E5326,4))</f>
        <v>0.27300000000000002</v>
      </c>
      <c r="G5326" s="110">
        <f>IF('3A-Rail transport'!$AL$57="no"," ",ROUND(E5326,4))</f>
        <v>0.27300000000000002</v>
      </c>
      <c r="H5326" s="110"/>
      <c r="S5326" s="110">
        <f t="shared" si="310"/>
        <v>0.27300000000000019</v>
      </c>
      <c r="T5326" s="110">
        <f>IF('3B-Air transport'!AL$66="no"," ",ROUND(S5326,4))</f>
        <v>0.27300000000000002</v>
      </c>
      <c r="U5326" s="110">
        <f>IF('3B-Air transport'!AL$67="no"," ",ROUND(S5326,4))</f>
        <v>0.27300000000000002</v>
      </c>
      <c r="V5326" s="110">
        <f>IF('3B-Air transport'!AL$68="no"," ",ROUND(S5326,4))</f>
        <v>0.27300000000000002</v>
      </c>
      <c r="W5326" s="110"/>
      <c r="AB5326" s="110">
        <f t="shared" si="311"/>
        <v>0.27300000000000019</v>
      </c>
      <c r="AC5326" s="110">
        <f>IF('3C-Water transport'!AL$56="no"," ",ROUND(AB5326,4))</f>
        <v>0.27300000000000002</v>
      </c>
      <c r="AD5326" s="110">
        <f>IF('3C-Water transport'!AL$57="no"," ",ROUND(AB5326,4))</f>
        <v>0.27300000000000002</v>
      </c>
      <c r="AE5326" s="110">
        <f>IF('3C-Water transport'!AL$58="no"," ",ROUND(AB5326,4))</f>
        <v>0.27300000000000002</v>
      </c>
    </row>
    <row r="5327" spans="5:31" x14ac:dyDescent="0.25">
      <c r="E5327" s="110">
        <f t="shared" si="309"/>
        <v>0.27400000000000019</v>
      </c>
      <c r="F5327" s="110">
        <f>IF('3A-Rail transport'!$AL$56="no"," ",ROUND(E5327,4))</f>
        <v>0.27400000000000002</v>
      </c>
      <c r="G5327" s="110">
        <f>IF('3A-Rail transport'!$AL$57="no"," ",ROUND(E5327,4))</f>
        <v>0.27400000000000002</v>
      </c>
      <c r="H5327" s="110"/>
      <c r="S5327" s="110">
        <f t="shared" si="310"/>
        <v>0.27400000000000019</v>
      </c>
      <c r="T5327" s="110">
        <f>IF('3B-Air transport'!AL$66="no"," ",ROUND(S5327,4))</f>
        <v>0.27400000000000002</v>
      </c>
      <c r="U5327" s="110">
        <f>IF('3B-Air transport'!AL$67="no"," ",ROUND(S5327,4))</f>
        <v>0.27400000000000002</v>
      </c>
      <c r="V5327" s="110">
        <f>IF('3B-Air transport'!AL$68="no"," ",ROUND(S5327,4))</f>
        <v>0.27400000000000002</v>
      </c>
      <c r="W5327" s="110"/>
      <c r="AB5327" s="110">
        <f t="shared" si="311"/>
        <v>0.27400000000000019</v>
      </c>
      <c r="AC5327" s="110">
        <f>IF('3C-Water transport'!AL$56="no"," ",ROUND(AB5327,4))</f>
        <v>0.27400000000000002</v>
      </c>
      <c r="AD5327" s="110">
        <f>IF('3C-Water transport'!AL$57="no"," ",ROUND(AB5327,4))</f>
        <v>0.27400000000000002</v>
      </c>
      <c r="AE5327" s="110">
        <f>IF('3C-Water transport'!AL$58="no"," ",ROUND(AB5327,4))</f>
        <v>0.27400000000000002</v>
      </c>
    </row>
    <row r="5328" spans="5:31" x14ac:dyDescent="0.25">
      <c r="E5328" s="110">
        <f t="shared" si="309"/>
        <v>0.27500000000000019</v>
      </c>
      <c r="F5328" s="110">
        <f>IF('3A-Rail transport'!$AL$56="no"," ",ROUND(E5328,4))</f>
        <v>0.27500000000000002</v>
      </c>
      <c r="G5328" s="110">
        <f>IF('3A-Rail transport'!$AL$57="no"," ",ROUND(E5328,4))</f>
        <v>0.27500000000000002</v>
      </c>
      <c r="H5328" s="110"/>
      <c r="S5328" s="110">
        <f t="shared" si="310"/>
        <v>0.27500000000000019</v>
      </c>
      <c r="T5328" s="110">
        <f>IF('3B-Air transport'!AL$66="no"," ",ROUND(S5328,4))</f>
        <v>0.27500000000000002</v>
      </c>
      <c r="U5328" s="110">
        <f>IF('3B-Air transport'!AL$67="no"," ",ROUND(S5328,4))</f>
        <v>0.27500000000000002</v>
      </c>
      <c r="V5328" s="110">
        <f>IF('3B-Air transport'!AL$68="no"," ",ROUND(S5328,4))</f>
        <v>0.27500000000000002</v>
      </c>
      <c r="W5328" s="110"/>
      <c r="AB5328" s="110">
        <f t="shared" si="311"/>
        <v>0.27500000000000019</v>
      </c>
      <c r="AC5328" s="110">
        <f>IF('3C-Water transport'!AL$56="no"," ",ROUND(AB5328,4))</f>
        <v>0.27500000000000002</v>
      </c>
      <c r="AD5328" s="110">
        <f>IF('3C-Water transport'!AL$57="no"," ",ROUND(AB5328,4))</f>
        <v>0.27500000000000002</v>
      </c>
      <c r="AE5328" s="110">
        <f>IF('3C-Water transport'!AL$58="no"," ",ROUND(AB5328,4))</f>
        <v>0.27500000000000002</v>
      </c>
    </row>
    <row r="5329" spans="5:31" x14ac:dyDescent="0.25">
      <c r="E5329" s="110">
        <f t="shared" si="309"/>
        <v>0.27600000000000019</v>
      </c>
      <c r="F5329" s="110">
        <f>IF('3A-Rail transport'!$AL$56="no"," ",ROUND(E5329,4))</f>
        <v>0.27600000000000002</v>
      </c>
      <c r="G5329" s="110">
        <f>IF('3A-Rail transport'!$AL$57="no"," ",ROUND(E5329,4))</f>
        <v>0.27600000000000002</v>
      </c>
      <c r="H5329" s="110"/>
      <c r="S5329" s="110">
        <f t="shared" si="310"/>
        <v>0.27600000000000019</v>
      </c>
      <c r="T5329" s="110">
        <f>IF('3B-Air transport'!AL$66="no"," ",ROUND(S5329,4))</f>
        <v>0.27600000000000002</v>
      </c>
      <c r="U5329" s="110">
        <f>IF('3B-Air transport'!AL$67="no"," ",ROUND(S5329,4))</f>
        <v>0.27600000000000002</v>
      </c>
      <c r="V5329" s="110">
        <f>IF('3B-Air transport'!AL$68="no"," ",ROUND(S5329,4))</f>
        <v>0.27600000000000002</v>
      </c>
      <c r="W5329" s="110"/>
      <c r="AB5329" s="110">
        <f t="shared" si="311"/>
        <v>0.27600000000000019</v>
      </c>
      <c r="AC5329" s="110">
        <f>IF('3C-Water transport'!AL$56="no"," ",ROUND(AB5329,4))</f>
        <v>0.27600000000000002</v>
      </c>
      <c r="AD5329" s="110">
        <f>IF('3C-Water transport'!AL$57="no"," ",ROUND(AB5329,4))</f>
        <v>0.27600000000000002</v>
      </c>
      <c r="AE5329" s="110">
        <f>IF('3C-Water transport'!AL$58="no"," ",ROUND(AB5329,4))</f>
        <v>0.27600000000000002</v>
      </c>
    </row>
    <row r="5330" spans="5:31" x14ac:dyDescent="0.25">
      <c r="E5330" s="110">
        <f t="shared" si="309"/>
        <v>0.27700000000000019</v>
      </c>
      <c r="F5330" s="110">
        <f>IF('3A-Rail transport'!$AL$56="no"," ",ROUND(E5330,4))</f>
        <v>0.27700000000000002</v>
      </c>
      <c r="G5330" s="110">
        <f>IF('3A-Rail transport'!$AL$57="no"," ",ROUND(E5330,4))</f>
        <v>0.27700000000000002</v>
      </c>
      <c r="H5330" s="110"/>
      <c r="S5330" s="110">
        <f t="shared" si="310"/>
        <v>0.27700000000000019</v>
      </c>
      <c r="T5330" s="110">
        <f>IF('3B-Air transport'!AL$66="no"," ",ROUND(S5330,4))</f>
        <v>0.27700000000000002</v>
      </c>
      <c r="U5330" s="110">
        <f>IF('3B-Air transport'!AL$67="no"," ",ROUND(S5330,4))</f>
        <v>0.27700000000000002</v>
      </c>
      <c r="V5330" s="110">
        <f>IF('3B-Air transport'!AL$68="no"," ",ROUND(S5330,4))</f>
        <v>0.27700000000000002</v>
      </c>
      <c r="W5330" s="110"/>
      <c r="AB5330" s="110">
        <f t="shared" si="311"/>
        <v>0.27700000000000019</v>
      </c>
      <c r="AC5330" s="110">
        <f>IF('3C-Water transport'!AL$56="no"," ",ROUND(AB5330,4))</f>
        <v>0.27700000000000002</v>
      </c>
      <c r="AD5330" s="110">
        <f>IF('3C-Water transport'!AL$57="no"," ",ROUND(AB5330,4))</f>
        <v>0.27700000000000002</v>
      </c>
      <c r="AE5330" s="110">
        <f>IF('3C-Water transport'!AL$58="no"," ",ROUND(AB5330,4))</f>
        <v>0.27700000000000002</v>
      </c>
    </row>
    <row r="5331" spans="5:31" x14ac:dyDescent="0.25">
      <c r="E5331" s="110">
        <f t="shared" si="309"/>
        <v>0.27800000000000019</v>
      </c>
      <c r="F5331" s="110">
        <f>IF('3A-Rail transport'!$AL$56="no"," ",ROUND(E5331,4))</f>
        <v>0.27800000000000002</v>
      </c>
      <c r="G5331" s="110">
        <f>IF('3A-Rail transport'!$AL$57="no"," ",ROUND(E5331,4))</f>
        <v>0.27800000000000002</v>
      </c>
      <c r="H5331" s="110"/>
      <c r="S5331" s="110">
        <f t="shared" si="310"/>
        <v>0.27800000000000019</v>
      </c>
      <c r="T5331" s="110">
        <f>IF('3B-Air transport'!AL$66="no"," ",ROUND(S5331,4))</f>
        <v>0.27800000000000002</v>
      </c>
      <c r="U5331" s="110">
        <f>IF('3B-Air transport'!AL$67="no"," ",ROUND(S5331,4))</f>
        <v>0.27800000000000002</v>
      </c>
      <c r="V5331" s="110">
        <f>IF('3B-Air transport'!AL$68="no"," ",ROUND(S5331,4))</f>
        <v>0.27800000000000002</v>
      </c>
      <c r="W5331" s="110"/>
      <c r="AB5331" s="110">
        <f t="shared" si="311"/>
        <v>0.27800000000000019</v>
      </c>
      <c r="AC5331" s="110">
        <f>IF('3C-Water transport'!AL$56="no"," ",ROUND(AB5331,4))</f>
        <v>0.27800000000000002</v>
      </c>
      <c r="AD5331" s="110">
        <f>IF('3C-Water transport'!AL$57="no"," ",ROUND(AB5331,4))</f>
        <v>0.27800000000000002</v>
      </c>
      <c r="AE5331" s="110">
        <f>IF('3C-Water transport'!AL$58="no"," ",ROUND(AB5331,4))</f>
        <v>0.27800000000000002</v>
      </c>
    </row>
    <row r="5332" spans="5:31" x14ac:dyDescent="0.25">
      <c r="E5332" s="110">
        <f t="shared" si="309"/>
        <v>0.27900000000000019</v>
      </c>
      <c r="F5332" s="110">
        <f>IF('3A-Rail transport'!$AL$56="no"," ",ROUND(E5332,4))</f>
        <v>0.27900000000000003</v>
      </c>
      <c r="G5332" s="110">
        <f>IF('3A-Rail transport'!$AL$57="no"," ",ROUND(E5332,4))</f>
        <v>0.27900000000000003</v>
      </c>
      <c r="H5332" s="110"/>
      <c r="S5332" s="110">
        <f t="shared" si="310"/>
        <v>0.27900000000000019</v>
      </c>
      <c r="T5332" s="110">
        <f>IF('3B-Air transport'!AL$66="no"," ",ROUND(S5332,4))</f>
        <v>0.27900000000000003</v>
      </c>
      <c r="U5332" s="110">
        <f>IF('3B-Air transport'!AL$67="no"," ",ROUND(S5332,4))</f>
        <v>0.27900000000000003</v>
      </c>
      <c r="V5332" s="110">
        <f>IF('3B-Air transport'!AL$68="no"," ",ROUND(S5332,4))</f>
        <v>0.27900000000000003</v>
      </c>
      <c r="W5332" s="110"/>
      <c r="AB5332" s="110">
        <f t="shared" si="311"/>
        <v>0.27900000000000019</v>
      </c>
      <c r="AC5332" s="110">
        <f>IF('3C-Water transport'!AL$56="no"," ",ROUND(AB5332,4))</f>
        <v>0.27900000000000003</v>
      </c>
      <c r="AD5332" s="110">
        <f>IF('3C-Water transport'!AL$57="no"," ",ROUND(AB5332,4))</f>
        <v>0.27900000000000003</v>
      </c>
      <c r="AE5332" s="110">
        <f>IF('3C-Water transport'!AL$58="no"," ",ROUND(AB5332,4))</f>
        <v>0.27900000000000003</v>
      </c>
    </row>
    <row r="5333" spans="5:31" x14ac:dyDescent="0.25">
      <c r="E5333" s="110">
        <f t="shared" si="309"/>
        <v>0.28000000000000019</v>
      </c>
      <c r="F5333" s="110">
        <f>IF('3A-Rail transport'!$AL$56="no"," ",ROUND(E5333,4))</f>
        <v>0.28000000000000003</v>
      </c>
      <c r="G5333" s="110">
        <f>IF('3A-Rail transport'!$AL$57="no"," ",ROUND(E5333,4))</f>
        <v>0.28000000000000003</v>
      </c>
      <c r="H5333" s="110"/>
      <c r="S5333" s="110">
        <f t="shared" si="310"/>
        <v>0.28000000000000019</v>
      </c>
      <c r="T5333" s="110">
        <f>IF('3B-Air transport'!AL$66="no"," ",ROUND(S5333,4))</f>
        <v>0.28000000000000003</v>
      </c>
      <c r="U5333" s="110">
        <f>IF('3B-Air transport'!AL$67="no"," ",ROUND(S5333,4))</f>
        <v>0.28000000000000003</v>
      </c>
      <c r="V5333" s="110">
        <f>IF('3B-Air transport'!AL$68="no"," ",ROUND(S5333,4))</f>
        <v>0.28000000000000003</v>
      </c>
      <c r="W5333" s="110"/>
      <c r="AB5333" s="110">
        <f t="shared" si="311"/>
        <v>0.28000000000000019</v>
      </c>
      <c r="AC5333" s="110">
        <f>IF('3C-Water transport'!AL$56="no"," ",ROUND(AB5333,4))</f>
        <v>0.28000000000000003</v>
      </c>
      <c r="AD5333" s="110">
        <f>IF('3C-Water transport'!AL$57="no"," ",ROUND(AB5333,4))</f>
        <v>0.28000000000000003</v>
      </c>
      <c r="AE5333" s="110">
        <f>IF('3C-Water transport'!AL$58="no"," ",ROUND(AB5333,4))</f>
        <v>0.28000000000000003</v>
      </c>
    </row>
    <row r="5334" spans="5:31" x14ac:dyDescent="0.25">
      <c r="E5334" s="110">
        <f t="shared" si="309"/>
        <v>0.28100000000000019</v>
      </c>
      <c r="F5334" s="110">
        <f>IF('3A-Rail transport'!$AL$56="no"," ",ROUND(E5334,4))</f>
        <v>0.28100000000000003</v>
      </c>
      <c r="G5334" s="110">
        <f>IF('3A-Rail transport'!$AL$57="no"," ",ROUND(E5334,4))</f>
        <v>0.28100000000000003</v>
      </c>
      <c r="H5334" s="110"/>
      <c r="S5334" s="110">
        <f t="shared" si="310"/>
        <v>0.28100000000000019</v>
      </c>
      <c r="T5334" s="110">
        <f>IF('3B-Air transport'!AL$66="no"," ",ROUND(S5334,4))</f>
        <v>0.28100000000000003</v>
      </c>
      <c r="U5334" s="110">
        <f>IF('3B-Air transport'!AL$67="no"," ",ROUND(S5334,4))</f>
        <v>0.28100000000000003</v>
      </c>
      <c r="V5334" s="110">
        <f>IF('3B-Air transport'!AL$68="no"," ",ROUND(S5334,4))</f>
        <v>0.28100000000000003</v>
      </c>
      <c r="W5334" s="110"/>
      <c r="AB5334" s="110">
        <f t="shared" si="311"/>
        <v>0.28100000000000019</v>
      </c>
      <c r="AC5334" s="110">
        <f>IF('3C-Water transport'!AL$56="no"," ",ROUND(AB5334,4))</f>
        <v>0.28100000000000003</v>
      </c>
      <c r="AD5334" s="110">
        <f>IF('3C-Water transport'!AL$57="no"," ",ROUND(AB5334,4))</f>
        <v>0.28100000000000003</v>
      </c>
      <c r="AE5334" s="110">
        <f>IF('3C-Water transport'!AL$58="no"," ",ROUND(AB5334,4))</f>
        <v>0.28100000000000003</v>
      </c>
    </row>
    <row r="5335" spans="5:31" x14ac:dyDescent="0.25">
      <c r="E5335" s="110">
        <f t="shared" si="309"/>
        <v>0.28200000000000019</v>
      </c>
      <c r="F5335" s="110">
        <f>IF('3A-Rail transport'!$AL$56="no"," ",ROUND(E5335,4))</f>
        <v>0.28199999999999997</v>
      </c>
      <c r="G5335" s="110">
        <f>IF('3A-Rail transport'!$AL$57="no"," ",ROUND(E5335,4))</f>
        <v>0.28199999999999997</v>
      </c>
      <c r="H5335" s="110"/>
      <c r="S5335" s="110">
        <f t="shared" si="310"/>
        <v>0.28200000000000019</v>
      </c>
      <c r="T5335" s="110">
        <f>IF('3B-Air transport'!AL$66="no"," ",ROUND(S5335,4))</f>
        <v>0.28199999999999997</v>
      </c>
      <c r="U5335" s="110">
        <f>IF('3B-Air transport'!AL$67="no"," ",ROUND(S5335,4))</f>
        <v>0.28199999999999997</v>
      </c>
      <c r="V5335" s="110">
        <f>IF('3B-Air transport'!AL$68="no"," ",ROUND(S5335,4))</f>
        <v>0.28199999999999997</v>
      </c>
      <c r="W5335" s="110"/>
      <c r="AB5335" s="110">
        <f t="shared" si="311"/>
        <v>0.28200000000000019</v>
      </c>
      <c r="AC5335" s="110">
        <f>IF('3C-Water transport'!AL$56="no"," ",ROUND(AB5335,4))</f>
        <v>0.28199999999999997</v>
      </c>
      <c r="AD5335" s="110">
        <f>IF('3C-Water transport'!AL$57="no"," ",ROUND(AB5335,4))</f>
        <v>0.28199999999999997</v>
      </c>
      <c r="AE5335" s="110">
        <f>IF('3C-Water transport'!AL$58="no"," ",ROUND(AB5335,4))</f>
        <v>0.28199999999999997</v>
      </c>
    </row>
    <row r="5336" spans="5:31" x14ac:dyDescent="0.25">
      <c r="E5336" s="110">
        <f t="shared" si="309"/>
        <v>0.2830000000000002</v>
      </c>
      <c r="F5336" s="110">
        <f>IF('3A-Rail transport'!$AL$56="no"," ",ROUND(E5336,4))</f>
        <v>0.28299999999999997</v>
      </c>
      <c r="G5336" s="110">
        <f>IF('3A-Rail transport'!$AL$57="no"," ",ROUND(E5336,4))</f>
        <v>0.28299999999999997</v>
      </c>
      <c r="H5336" s="110"/>
      <c r="S5336" s="110">
        <f t="shared" si="310"/>
        <v>0.2830000000000002</v>
      </c>
      <c r="T5336" s="110">
        <f>IF('3B-Air transport'!AL$66="no"," ",ROUND(S5336,4))</f>
        <v>0.28299999999999997</v>
      </c>
      <c r="U5336" s="110">
        <f>IF('3B-Air transport'!AL$67="no"," ",ROUND(S5336,4))</f>
        <v>0.28299999999999997</v>
      </c>
      <c r="V5336" s="110">
        <f>IF('3B-Air transport'!AL$68="no"," ",ROUND(S5336,4))</f>
        <v>0.28299999999999997</v>
      </c>
      <c r="W5336" s="110"/>
      <c r="AB5336" s="110">
        <f t="shared" si="311"/>
        <v>0.2830000000000002</v>
      </c>
      <c r="AC5336" s="110">
        <f>IF('3C-Water transport'!AL$56="no"," ",ROUND(AB5336,4))</f>
        <v>0.28299999999999997</v>
      </c>
      <c r="AD5336" s="110">
        <f>IF('3C-Water transport'!AL$57="no"," ",ROUND(AB5336,4))</f>
        <v>0.28299999999999997</v>
      </c>
      <c r="AE5336" s="110">
        <f>IF('3C-Water transport'!AL$58="no"," ",ROUND(AB5336,4))</f>
        <v>0.28299999999999997</v>
      </c>
    </row>
    <row r="5337" spans="5:31" x14ac:dyDescent="0.25">
      <c r="E5337" s="110">
        <f t="shared" si="309"/>
        <v>0.2840000000000002</v>
      </c>
      <c r="F5337" s="110">
        <f>IF('3A-Rail transport'!$AL$56="no"," ",ROUND(E5337,4))</f>
        <v>0.28399999999999997</v>
      </c>
      <c r="G5337" s="110">
        <f>IF('3A-Rail transport'!$AL$57="no"," ",ROUND(E5337,4))</f>
        <v>0.28399999999999997</v>
      </c>
      <c r="H5337" s="110"/>
      <c r="S5337" s="110">
        <f t="shared" si="310"/>
        <v>0.2840000000000002</v>
      </c>
      <c r="T5337" s="110">
        <f>IF('3B-Air transport'!AL$66="no"," ",ROUND(S5337,4))</f>
        <v>0.28399999999999997</v>
      </c>
      <c r="U5337" s="110">
        <f>IF('3B-Air transport'!AL$67="no"," ",ROUND(S5337,4))</f>
        <v>0.28399999999999997</v>
      </c>
      <c r="V5337" s="110">
        <f>IF('3B-Air transport'!AL$68="no"," ",ROUND(S5337,4))</f>
        <v>0.28399999999999997</v>
      </c>
      <c r="W5337" s="110"/>
      <c r="AB5337" s="110">
        <f t="shared" si="311"/>
        <v>0.2840000000000002</v>
      </c>
      <c r="AC5337" s="110">
        <f>IF('3C-Water transport'!AL$56="no"," ",ROUND(AB5337,4))</f>
        <v>0.28399999999999997</v>
      </c>
      <c r="AD5337" s="110">
        <f>IF('3C-Water transport'!AL$57="no"," ",ROUND(AB5337,4))</f>
        <v>0.28399999999999997</v>
      </c>
      <c r="AE5337" s="110">
        <f>IF('3C-Water transport'!AL$58="no"," ",ROUND(AB5337,4))</f>
        <v>0.28399999999999997</v>
      </c>
    </row>
    <row r="5338" spans="5:31" x14ac:dyDescent="0.25">
      <c r="E5338" s="110">
        <f t="shared" si="309"/>
        <v>0.2850000000000002</v>
      </c>
      <c r="F5338" s="110">
        <f>IF('3A-Rail transport'!$AL$56="no"," ",ROUND(E5338,4))</f>
        <v>0.28499999999999998</v>
      </c>
      <c r="G5338" s="110">
        <f>IF('3A-Rail transport'!$AL$57="no"," ",ROUND(E5338,4))</f>
        <v>0.28499999999999998</v>
      </c>
      <c r="H5338" s="110"/>
      <c r="S5338" s="110">
        <f t="shared" si="310"/>
        <v>0.2850000000000002</v>
      </c>
      <c r="T5338" s="110">
        <f>IF('3B-Air transport'!AL$66="no"," ",ROUND(S5338,4))</f>
        <v>0.28499999999999998</v>
      </c>
      <c r="U5338" s="110">
        <f>IF('3B-Air transport'!AL$67="no"," ",ROUND(S5338,4))</f>
        <v>0.28499999999999998</v>
      </c>
      <c r="V5338" s="110">
        <f>IF('3B-Air transport'!AL$68="no"," ",ROUND(S5338,4))</f>
        <v>0.28499999999999998</v>
      </c>
      <c r="W5338" s="110"/>
      <c r="AB5338" s="110">
        <f t="shared" si="311"/>
        <v>0.2850000000000002</v>
      </c>
      <c r="AC5338" s="110">
        <f>IF('3C-Water transport'!AL$56="no"," ",ROUND(AB5338,4))</f>
        <v>0.28499999999999998</v>
      </c>
      <c r="AD5338" s="110">
        <f>IF('3C-Water transport'!AL$57="no"," ",ROUND(AB5338,4))</f>
        <v>0.28499999999999998</v>
      </c>
      <c r="AE5338" s="110">
        <f>IF('3C-Water transport'!AL$58="no"," ",ROUND(AB5338,4))</f>
        <v>0.28499999999999998</v>
      </c>
    </row>
    <row r="5339" spans="5:31" x14ac:dyDescent="0.25">
      <c r="E5339" s="110">
        <f t="shared" si="309"/>
        <v>0.2860000000000002</v>
      </c>
      <c r="F5339" s="110">
        <f>IF('3A-Rail transport'!$AL$56="no"," ",ROUND(E5339,4))</f>
        <v>0.28599999999999998</v>
      </c>
      <c r="G5339" s="110">
        <f>IF('3A-Rail transport'!$AL$57="no"," ",ROUND(E5339,4))</f>
        <v>0.28599999999999998</v>
      </c>
      <c r="H5339" s="110"/>
      <c r="S5339" s="110">
        <f t="shared" si="310"/>
        <v>0.2860000000000002</v>
      </c>
      <c r="T5339" s="110">
        <f>IF('3B-Air transport'!AL$66="no"," ",ROUND(S5339,4))</f>
        <v>0.28599999999999998</v>
      </c>
      <c r="U5339" s="110">
        <f>IF('3B-Air transport'!AL$67="no"," ",ROUND(S5339,4))</f>
        <v>0.28599999999999998</v>
      </c>
      <c r="V5339" s="110">
        <f>IF('3B-Air transport'!AL$68="no"," ",ROUND(S5339,4))</f>
        <v>0.28599999999999998</v>
      </c>
      <c r="W5339" s="110"/>
      <c r="AB5339" s="110">
        <f t="shared" si="311"/>
        <v>0.2860000000000002</v>
      </c>
      <c r="AC5339" s="110">
        <f>IF('3C-Water transport'!AL$56="no"," ",ROUND(AB5339,4))</f>
        <v>0.28599999999999998</v>
      </c>
      <c r="AD5339" s="110">
        <f>IF('3C-Water transport'!AL$57="no"," ",ROUND(AB5339,4))</f>
        <v>0.28599999999999998</v>
      </c>
      <c r="AE5339" s="110">
        <f>IF('3C-Water transport'!AL$58="no"," ",ROUND(AB5339,4))</f>
        <v>0.28599999999999998</v>
      </c>
    </row>
    <row r="5340" spans="5:31" x14ac:dyDescent="0.25">
      <c r="E5340" s="110">
        <f t="shared" si="309"/>
        <v>0.2870000000000002</v>
      </c>
      <c r="F5340" s="110">
        <f>IF('3A-Rail transport'!$AL$56="no"," ",ROUND(E5340,4))</f>
        <v>0.28699999999999998</v>
      </c>
      <c r="G5340" s="110">
        <f>IF('3A-Rail transport'!$AL$57="no"," ",ROUND(E5340,4))</f>
        <v>0.28699999999999998</v>
      </c>
      <c r="H5340" s="110"/>
      <c r="S5340" s="110">
        <f t="shared" si="310"/>
        <v>0.2870000000000002</v>
      </c>
      <c r="T5340" s="110">
        <f>IF('3B-Air transport'!AL$66="no"," ",ROUND(S5340,4))</f>
        <v>0.28699999999999998</v>
      </c>
      <c r="U5340" s="110">
        <f>IF('3B-Air transport'!AL$67="no"," ",ROUND(S5340,4))</f>
        <v>0.28699999999999998</v>
      </c>
      <c r="V5340" s="110">
        <f>IF('3B-Air transport'!AL$68="no"," ",ROUND(S5340,4))</f>
        <v>0.28699999999999998</v>
      </c>
      <c r="W5340" s="110"/>
      <c r="AB5340" s="110">
        <f t="shared" si="311"/>
        <v>0.2870000000000002</v>
      </c>
      <c r="AC5340" s="110">
        <f>IF('3C-Water transport'!AL$56="no"," ",ROUND(AB5340,4))</f>
        <v>0.28699999999999998</v>
      </c>
      <c r="AD5340" s="110">
        <f>IF('3C-Water transport'!AL$57="no"," ",ROUND(AB5340,4))</f>
        <v>0.28699999999999998</v>
      </c>
      <c r="AE5340" s="110">
        <f>IF('3C-Water transport'!AL$58="no"," ",ROUND(AB5340,4))</f>
        <v>0.28699999999999998</v>
      </c>
    </row>
    <row r="5341" spans="5:31" x14ac:dyDescent="0.25">
      <c r="E5341" s="110">
        <f t="shared" si="309"/>
        <v>0.2880000000000002</v>
      </c>
      <c r="F5341" s="110">
        <f>IF('3A-Rail transport'!$AL$56="no"," ",ROUND(E5341,4))</f>
        <v>0.28799999999999998</v>
      </c>
      <c r="G5341" s="110">
        <f>IF('3A-Rail transport'!$AL$57="no"," ",ROUND(E5341,4))</f>
        <v>0.28799999999999998</v>
      </c>
      <c r="H5341" s="110"/>
      <c r="S5341" s="110">
        <f t="shared" si="310"/>
        <v>0.2880000000000002</v>
      </c>
      <c r="T5341" s="110">
        <f>IF('3B-Air transport'!AL$66="no"," ",ROUND(S5341,4))</f>
        <v>0.28799999999999998</v>
      </c>
      <c r="U5341" s="110">
        <f>IF('3B-Air transport'!AL$67="no"," ",ROUND(S5341,4))</f>
        <v>0.28799999999999998</v>
      </c>
      <c r="V5341" s="110">
        <f>IF('3B-Air transport'!AL$68="no"," ",ROUND(S5341,4))</f>
        <v>0.28799999999999998</v>
      </c>
      <c r="W5341" s="110"/>
      <c r="AB5341" s="110">
        <f t="shared" si="311"/>
        <v>0.2880000000000002</v>
      </c>
      <c r="AC5341" s="110">
        <f>IF('3C-Water transport'!AL$56="no"," ",ROUND(AB5341,4))</f>
        <v>0.28799999999999998</v>
      </c>
      <c r="AD5341" s="110">
        <f>IF('3C-Water transport'!AL$57="no"," ",ROUND(AB5341,4))</f>
        <v>0.28799999999999998</v>
      </c>
      <c r="AE5341" s="110">
        <f>IF('3C-Water transport'!AL$58="no"," ",ROUND(AB5341,4))</f>
        <v>0.28799999999999998</v>
      </c>
    </row>
    <row r="5342" spans="5:31" x14ac:dyDescent="0.25">
      <c r="E5342" s="110">
        <f t="shared" si="309"/>
        <v>0.2890000000000002</v>
      </c>
      <c r="F5342" s="110">
        <f>IF('3A-Rail transport'!$AL$56="no"," ",ROUND(E5342,4))</f>
        <v>0.28899999999999998</v>
      </c>
      <c r="G5342" s="110">
        <f>IF('3A-Rail transport'!$AL$57="no"," ",ROUND(E5342,4))</f>
        <v>0.28899999999999998</v>
      </c>
      <c r="H5342" s="110"/>
      <c r="S5342" s="110">
        <f t="shared" si="310"/>
        <v>0.2890000000000002</v>
      </c>
      <c r="T5342" s="110">
        <f>IF('3B-Air transport'!AL$66="no"," ",ROUND(S5342,4))</f>
        <v>0.28899999999999998</v>
      </c>
      <c r="U5342" s="110">
        <f>IF('3B-Air transport'!AL$67="no"," ",ROUND(S5342,4))</f>
        <v>0.28899999999999998</v>
      </c>
      <c r="V5342" s="110">
        <f>IF('3B-Air transport'!AL$68="no"," ",ROUND(S5342,4))</f>
        <v>0.28899999999999998</v>
      </c>
      <c r="W5342" s="110"/>
      <c r="AB5342" s="110">
        <f t="shared" si="311"/>
        <v>0.2890000000000002</v>
      </c>
      <c r="AC5342" s="110">
        <f>IF('3C-Water transport'!AL$56="no"," ",ROUND(AB5342,4))</f>
        <v>0.28899999999999998</v>
      </c>
      <c r="AD5342" s="110">
        <f>IF('3C-Water transport'!AL$57="no"," ",ROUND(AB5342,4))</f>
        <v>0.28899999999999998</v>
      </c>
      <c r="AE5342" s="110">
        <f>IF('3C-Water transport'!AL$58="no"," ",ROUND(AB5342,4))</f>
        <v>0.28899999999999998</v>
      </c>
    </row>
    <row r="5343" spans="5:31" x14ac:dyDescent="0.25">
      <c r="E5343" s="110">
        <f t="shared" si="309"/>
        <v>0.2900000000000002</v>
      </c>
      <c r="F5343" s="110">
        <f>IF('3A-Rail transport'!$AL$56="no"," ",ROUND(E5343,4))</f>
        <v>0.28999999999999998</v>
      </c>
      <c r="G5343" s="110">
        <f>IF('3A-Rail transport'!$AL$57="no"," ",ROUND(E5343,4))</f>
        <v>0.28999999999999998</v>
      </c>
      <c r="H5343" s="110"/>
      <c r="S5343" s="110">
        <f t="shared" si="310"/>
        <v>0.2900000000000002</v>
      </c>
      <c r="T5343" s="110">
        <f>IF('3B-Air transport'!AL$66="no"," ",ROUND(S5343,4))</f>
        <v>0.28999999999999998</v>
      </c>
      <c r="U5343" s="110">
        <f>IF('3B-Air transport'!AL$67="no"," ",ROUND(S5343,4))</f>
        <v>0.28999999999999998</v>
      </c>
      <c r="V5343" s="110">
        <f>IF('3B-Air transport'!AL$68="no"," ",ROUND(S5343,4))</f>
        <v>0.28999999999999998</v>
      </c>
      <c r="W5343" s="110"/>
      <c r="AB5343" s="110">
        <f t="shared" si="311"/>
        <v>0.2900000000000002</v>
      </c>
      <c r="AC5343" s="110">
        <f>IF('3C-Water transport'!AL$56="no"," ",ROUND(AB5343,4))</f>
        <v>0.28999999999999998</v>
      </c>
      <c r="AD5343" s="110">
        <f>IF('3C-Water transport'!AL$57="no"," ",ROUND(AB5343,4))</f>
        <v>0.28999999999999998</v>
      </c>
      <c r="AE5343" s="110">
        <f>IF('3C-Water transport'!AL$58="no"," ",ROUND(AB5343,4))</f>
        <v>0.28999999999999998</v>
      </c>
    </row>
    <row r="5344" spans="5:31" x14ac:dyDescent="0.25">
      <c r="E5344" s="110">
        <f t="shared" si="309"/>
        <v>0.2910000000000002</v>
      </c>
      <c r="F5344" s="110">
        <f>IF('3A-Rail transport'!$AL$56="no"," ",ROUND(E5344,4))</f>
        <v>0.29099999999999998</v>
      </c>
      <c r="G5344" s="110">
        <f>IF('3A-Rail transport'!$AL$57="no"," ",ROUND(E5344,4))</f>
        <v>0.29099999999999998</v>
      </c>
      <c r="H5344" s="110"/>
      <c r="S5344" s="110">
        <f t="shared" si="310"/>
        <v>0.2910000000000002</v>
      </c>
      <c r="T5344" s="110">
        <f>IF('3B-Air transport'!AL$66="no"," ",ROUND(S5344,4))</f>
        <v>0.29099999999999998</v>
      </c>
      <c r="U5344" s="110">
        <f>IF('3B-Air transport'!AL$67="no"," ",ROUND(S5344,4))</f>
        <v>0.29099999999999998</v>
      </c>
      <c r="V5344" s="110">
        <f>IF('3B-Air transport'!AL$68="no"," ",ROUND(S5344,4))</f>
        <v>0.29099999999999998</v>
      </c>
      <c r="W5344" s="110"/>
      <c r="AB5344" s="110">
        <f t="shared" si="311"/>
        <v>0.2910000000000002</v>
      </c>
      <c r="AC5344" s="110">
        <f>IF('3C-Water transport'!AL$56="no"," ",ROUND(AB5344,4))</f>
        <v>0.29099999999999998</v>
      </c>
      <c r="AD5344" s="110">
        <f>IF('3C-Water transport'!AL$57="no"," ",ROUND(AB5344,4))</f>
        <v>0.29099999999999998</v>
      </c>
      <c r="AE5344" s="110">
        <f>IF('3C-Water transport'!AL$58="no"," ",ROUND(AB5344,4))</f>
        <v>0.29099999999999998</v>
      </c>
    </row>
    <row r="5345" spans="5:31" x14ac:dyDescent="0.25">
      <c r="E5345" s="110">
        <f t="shared" si="309"/>
        <v>0.2920000000000002</v>
      </c>
      <c r="F5345" s="110">
        <f>IF('3A-Rail transport'!$AL$56="no"," ",ROUND(E5345,4))</f>
        <v>0.29199999999999998</v>
      </c>
      <c r="G5345" s="110">
        <f>IF('3A-Rail transport'!$AL$57="no"," ",ROUND(E5345,4))</f>
        <v>0.29199999999999998</v>
      </c>
      <c r="H5345" s="110"/>
      <c r="S5345" s="110">
        <f t="shared" si="310"/>
        <v>0.2920000000000002</v>
      </c>
      <c r="T5345" s="110">
        <f>IF('3B-Air transport'!AL$66="no"," ",ROUND(S5345,4))</f>
        <v>0.29199999999999998</v>
      </c>
      <c r="U5345" s="110">
        <f>IF('3B-Air transport'!AL$67="no"," ",ROUND(S5345,4))</f>
        <v>0.29199999999999998</v>
      </c>
      <c r="V5345" s="110">
        <f>IF('3B-Air transport'!AL$68="no"," ",ROUND(S5345,4))</f>
        <v>0.29199999999999998</v>
      </c>
      <c r="W5345" s="110"/>
      <c r="AB5345" s="110">
        <f t="shared" si="311"/>
        <v>0.2920000000000002</v>
      </c>
      <c r="AC5345" s="110">
        <f>IF('3C-Water transport'!AL$56="no"," ",ROUND(AB5345,4))</f>
        <v>0.29199999999999998</v>
      </c>
      <c r="AD5345" s="110">
        <f>IF('3C-Water transport'!AL$57="no"," ",ROUND(AB5345,4))</f>
        <v>0.29199999999999998</v>
      </c>
      <c r="AE5345" s="110">
        <f>IF('3C-Water transport'!AL$58="no"," ",ROUND(AB5345,4))</f>
        <v>0.29199999999999998</v>
      </c>
    </row>
    <row r="5346" spans="5:31" x14ac:dyDescent="0.25">
      <c r="E5346" s="110">
        <f t="shared" si="309"/>
        <v>0.2930000000000002</v>
      </c>
      <c r="F5346" s="110">
        <f>IF('3A-Rail transport'!$AL$56="no"," ",ROUND(E5346,4))</f>
        <v>0.29299999999999998</v>
      </c>
      <c r="G5346" s="110">
        <f>IF('3A-Rail transport'!$AL$57="no"," ",ROUND(E5346,4))</f>
        <v>0.29299999999999998</v>
      </c>
      <c r="H5346" s="110"/>
      <c r="S5346" s="110">
        <f t="shared" si="310"/>
        <v>0.2930000000000002</v>
      </c>
      <c r="T5346" s="110">
        <f>IF('3B-Air transport'!AL$66="no"," ",ROUND(S5346,4))</f>
        <v>0.29299999999999998</v>
      </c>
      <c r="U5346" s="110">
        <f>IF('3B-Air transport'!AL$67="no"," ",ROUND(S5346,4))</f>
        <v>0.29299999999999998</v>
      </c>
      <c r="V5346" s="110">
        <f>IF('3B-Air transport'!AL$68="no"," ",ROUND(S5346,4))</f>
        <v>0.29299999999999998</v>
      </c>
      <c r="W5346" s="110"/>
      <c r="AB5346" s="110">
        <f t="shared" si="311"/>
        <v>0.2930000000000002</v>
      </c>
      <c r="AC5346" s="110">
        <f>IF('3C-Water transport'!AL$56="no"," ",ROUND(AB5346,4))</f>
        <v>0.29299999999999998</v>
      </c>
      <c r="AD5346" s="110">
        <f>IF('3C-Water transport'!AL$57="no"," ",ROUND(AB5346,4))</f>
        <v>0.29299999999999998</v>
      </c>
      <c r="AE5346" s="110">
        <f>IF('3C-Water transport'!AL$58="no"," ",ROUND(AB5346,4))</f>
        <v>0.29299999999999998</v>
      </c>
    </row>
    <row r="5347" spans="5:31" x14ac:dyDescent="0.25">
      <c r="E5347" s="110">
        <f t="shared" si="309"/>
        <v>0.29400000000000021</v>
      </c>
      <c r="F5347" s="110">
        <f>IF('3A-Rail transport'!$AL$56="no"," ",ROUND(E5347,4))</f>
        <v>0.29399999999999998</v>
      </c>
      <c r="G5347" s="110">
        <f>IF('3A-Rail transport'!$AL$57="no"," ",ROUND(E5347,4))</f>
        <v>0.29399999999999998</v>
      </c>
      <c r="H5347" s="110"/>
      <c r="S5347" s="110">
        <f t="shared" si="310"/>
        <v>0.29400000000000021</v>
      </c>
      <c r="T5347" s="110">
        <f>IF('3B-Air transport'!AL$66="no"," ",ROUND(S5347,4))</f>
        <v>0.29399999999999998</v>
      </c>
      <c r="U5347" s="110">
        <f>IF('3B-Air transport'!AL$67="no"," ",ROUND(S5347,4))</f>
        <v>0.29399999999999998</v>
      </c>
      <c r="V5347" s="110">
        <f>IF('3B-Air transport'!AL$68="no"," ",ROUND(S5347,4))</f>
        <v>0.29399999999999998</v>
      </c>
      <c r="W5347" s="110"/>
      <c r="AB5347" s="110">
        <f t="shared" si="311"/>
        <v>0.29400000000000021</v>
      </c>
      <c r="AC5347" s="110">
        <f>IF('3C-Water transport'!AL$56="no"," ",ROUND(AB5347,4))</f>
        <v>0.29399999999999998</v>
      </c>
      <c r="AD5347" s="110">
        <f>IF('3C-Water transport'!AL$57="no"," ",ROUND(AB5347,4))</f>
        <v>0.29399999999999998</v>
      </c>
      <c r="AE5347" s="110">
        <f>IF('3C-Water transport'!AL$58="no"," ",ROUND(AB5347,4))</f>
        <v>0.29399999999999998</v>
      </c>
    </row>
    <row r="5348" spans="5:31" x14ac:dyDescent="0.25">
      <c r="E5348" s="110">
        <f t="shared" si="309"/>
        <v>0.29500000000000021</v>
      </c>
      <c r="F5348" s="110">
        <f>IF('3A-Rail transport'!$AL$56="no"," ",ROUND(E5348,4))</f>
        <v>0.29499999999999998</v>
      </c>
      <c r="G5348" s="110">
        <f>IF('3A-Rail transport'!$AL$57="no"," ",ROUND(E5348,4))</f>
        <v>0.29499999999999998</v>
      </c>
      <c r="H5348" s="110"/>
      <c r="S5348" s="110">
        <f t="shared" si="310"/>
        <v>0.29500000000000021</v>
      </c>
      <c r="T5348" s="110">
        <f>IF('3B-Air transport'!AL$66="no"," ",ROUND(S5348,4))</f>
        <v>0.29499999999999998</v>
      </c>
      <c r="U5348" s="110">
        <f>IF('3B-Air transport'!AL$67="no"," ",ROUND(S5348,4))</f>
        <v>0.29499999999999998</v>
      </c>
      <c r="V5348" s="110">
        <f>IF('3B-Air transport'!AL$68="no"," ",ROUND(S5348,4))</f>
        <v>0.29499999999999998</v>
      </c>
      <c r="W5348" s="110"/>
      <c r="AB5348" s="110">
        <f t="shared" si="311"/>
        <v>0.29500000000000021</v>
      </c>
      <c r="AC5348" s="110">
        <f>IF('3C-Water transport'!AL$56="no"," ",ROUND(AB5348,4))</f>
        <v>0.29499999999999998</v>
      </c>
      <c r="AD5348" s="110">
        <f>IF('3C-Water transport'!AL$57="no"," ",ROUND(AB5348,4))</f>
        <v>0.29499999999999998</v>
      </c>
      <c r="AE5348" s="110">
        <f>IF('3C-Water transport'!AL$58="no"," ",ROUND(AB5348,4))</f>
        <v>0.29499999999999998</v>
      </c>
    </row>
    <row r="5349" spans="5:31" x14ac:dyDescent="0.25">
      <c r="E5349" s="110">
        <f t="shared" si="309"/>
        <v>0.29600000000000021</v>
      </c>
      <c r="F5349" s="110">
        <f>IF('3A-Rail transport'!$AL$56="no"," ",ROUND(E5349,4))</f>
        <v>0.29599999999999999</v>
      </c>
      <c r="G5349" s="110">
        <f>IF('3A-Rail transport'!$AL$57="no"," ",ROUND(E5349,4))</f>
        <v>0.29599999999999999</v>
      </c>
      <c r="H5349" s="110"/>
      <c r="S5349" s="110">
        <f t="shared" si="310"/>
        <v>0.29600000000000021</v>
      </c>
      <c r="T5349" s="110">
        <f>IF('3B-Air transport'!AL$66="no"," ",ROUND(S5349,4))</f>
        <v>0.29599999999999999</v>
      </c>
      <c r="U5349" s="110">
        <f>IF('3B-Air transport'!AL$67="no"," ",ROUND(S5349,4))</f>
        <v>0.29599999999999999</v>
      </c>
      <c r="V5349" s="110">
        <f>IF('3B-Air transport'!AL$68="no"," ",ROUND(S5349,4))</f>
        <v>0.29599999999999999</v>
      </c>
      <c r="W5349" s="110"/>
      <c r="AB5349" s="110">
        <f t="shared" si="311"/>
        <v>0.29600000000000021</v>
      </c>
      <c r="AC5349" s="110">
        <f>IF('3C-Water transport'!AL$56="no"," ",ROUND(AB5349,4))</f>
        <v>0.29599999999999999</v>
      </c>
      <c r="AD5349" s="110">
        <f>IF('3C-Water transport'!AL$57="no"," ",ROUND(AB5349,4))</f>
        <v>0.29599999999999999</v>
      </c>
      <c r="AE5349" s="110">
        <f>IF('3C-Water transport'!AL$58="no"," ",ROUND(AB5349,4))</f>
        <v>0.29599999999999999</v>
      </c>
    </row>
    <row r="5350" spans="5:31" x14ac:dyDescent="0.25">
      <c r="E5350" s="110">
        <f t="shared" si="309"/>
        <v>0.29700000000000021</v>
      </c>
      <c r="F5350" s="110">
        <f>IF('3A-Rail transport'!$AL$56="no"," ",ROUND(E5350,4))</f>
        <v>0.29699999999999999</v>
      </c>
      <c r="G5350" s="110">
        <f>IF('3A-Rail transport'!$AL$57="no"," ",ROUND(E5350,4))</f>
        <v>0.29699999999999999</v>
      </c>
      <c r="H5350" s="110"/>
      <c r="S5350" s="110">
        <f t="shared" si="310"/>
        <v>0.29700000000000021</v>
      </c>
      <c r="T5350" s="110">
        <f>IF('3B-Air transport'!AL$66="no"," ",ROUND(S5350,4))</f>
        <v>0.29699999999999999</v>
      </c>
      <c r="U5350" s="110">
        <f>IF('3B-Air transport'!AL$67="no"," ",ROUND(S5350,4))</f>
        <v>0.29699999999999999</v>
      </c>
      <c r="V5350" s="110">
        <f>IF('3B-Air transport'!AL$68="no"," ",ROUND(S5350,4))</f>
        <v>0.29699999999999999</v>
      </c>
      <c r="W5350" s="110"/>
      <c r="AB5350" s="110">
        <f t="shared" si="311"/>
        <v>0.29700000000000021</v>
      </c>
      <c r="AC5350" s="110">
        <f>IF('3C-Water transport'!AL$56="no"," ",ROUND(AB5350,4))</f>
        <v>0.29699999999999999</v>
      </c>
      <c r="AD5350" s="110">
        <f>IF('3C-Water transport'!AL$57="no"," ",ROUND(AB5350,4))</f>
        <v>0.29699999999999999</v>
      </c>
      <c r="AE5350" s="110">
        <f>IF('3C-Water transport'!AL$58="no"," ",ROUND(AB5350,4))</f>
        <v>0.29699999999999999</v>
      </c>
    </row>
    <row r="5351" spans="5:31" x14ac:dyDescent="0.25">
      <c r="E5351" s="110">
        <f t="shared" si="309"/>
        <v>0.29800000000000021</v>
      </c>
      <c r="F5351" s="110">
        <f>IF('3A-Rail transport'!$AL$56="no"," ",ROUND(E5351,4))</f>
        <v>0.29799999999999999</v>
      </c>
      <c r="G5351" s="110">
        <f>IF('3A-Rail transport'!$AL$57="no"," ",ROUND(E5351,4))</f>
        <v>0.29799999999999999</v>
      </c>
      <c r="H5351" s="110"/>
      <c r="S5351" s="110">
        <f t="shared" si="310"/>
        <v>0.29800000000000021</v>
      </c>
      <c r="T5351" s="110">
        <f>IF('3B-Air transport'!AL$66="no"," ",ROUND(S5351,4))</f>
        <v>0.29799999999999999</v>
      </c>
      <c r="U5351" s="110">
        <f>IF('3B-Air transport'!AL$67="no"," ",ROUND(S5351,4))</f>
        <v>0.29799999999999999</v>
      </c>
      <c r="V5351" s="110">
        <f>IF('3B-Air transport'!AL$68="no"," ",ROUND(S5351,4))</f>
        <v>0.29799999999999999</v>
      </c>
      <c r="W5351" s="110"/>
      <c r="AB5351" s="110">
        <f t="shared" si="311"/>
        <v>0.29800000000000021</v>
      </c>
      <c r="AC5351" s="110">
        <f>IF('3C-Water transport'!AL$56="no"," ",ROUND(AB5351,4))</f>
        <v>0.29799999999999999</v>
      </c>
      <c r="AD5351" s="110">
        <f>IF('3C-Water transport'!AL$57="no"," ",ROUND(AB5351,4))</f>
        <v>0.29799999999999999</v>
      </c>
      <c r="AE5351" s="110">
        <f>IF('3C-Water transport'!AL$58="no"," ",ROUND(AB5351,4))</f>
        <v>0.29799999999999999</v>
      </c>
    </row>
    <row r="5352" spans="5:31" x14ac:dyDescent="0.25">
      <c r="E5352" s="110">
        <f t="shared" si="309"/>
        <v>0.29900000000000021</v>
      </c>
      <c r="F5352" s="110">
        <f>IF('3A-Rail transport'!$AL$56="no"," ",ROUND(E5352,4))</f>
        <v>0.29899999999999999</v>
      </c>
      <c r="G5352" s="110">
        <f>IF('3A-Rail transport'!$AL$57="no"," ",ROUND(E5352,4))</f>
        <v>0.29899999999999999</v>
      </c>
      <c r="H5352" s="110"/>
      <c r="S5352" s="110">
        <f t="shared" si="310"/>
        <v>0.29900000000000021</v>
      </c>
      <c r="T5352" s="110">
        <f>IF('3B-Air transport'!AL$66="no"," ",ROUND(S5352,4))</f>
        <v>0.29899999999999999</v>
      </c>
      <c r="U5352" s="110">
        <f>IF('3B-Air transport'!AL$67="no"," ",ROUND(S5352,4))</f>
        <v>0.29899999999999999</v>
      </c>
      <c r="V5352" s="110">
        <f>IF('3B-Air transport'!AL$68="no"," ",ROUND(S5352,4))</f>
        <v>0.29899999999999999</v>
      </c>
      <c r="W5352" s="110"/>
      <c r="AB5352" s="110">
        <f t="shared" si="311"/>
        <v>0.29900000000000021</v>
      </c>
      <c r="AC5352" s="110">
        <f>IF('3C-Water transport'!AL$56="no"," ",ROUND(AB5352,4))</f>
        <v>0.29899999999999999</v>
      </c>
      <c r="AD5352" s="110">
        <f>IF('3C-Water transport'!AL$57="no"," ",ROUND(AB5352,4))</f>
        <v>0.29899999999999999</v>
      </c>
      <c r="AE5352" s="110">
        <f>IF('3C-Water transport'!AL$58="no"," ",ROUND(AB5352,4))</f>
        <v>0.29899999999999999</v>
      </c>
    </row>
    <row r="5353" spans="5:31" x14ac:dyDescent="0.25">
      <c r="E5353" s="110">
        <f t="shared" si="309"/>
        <v>0.30000000000000021</v>
      </c>
      <c r="F5353" s="110">
        <f>IF('3A-Rail transport'!$AL$56="no"," ",ROUND(E5353,4))</f>
        <v>0.3</v>
      </c>
      <c r="G5353" s="110">
        <f>IF('3A-Rail transport'!$AL$57="no"," ",ROUND(E5353,4))</f>
        <v>0.3</v>
      </c>
      <c r="H5353" s="110"/>
      <c r="S5353" s="110">
        <f t="shared" si="310"/>
        <v>0.30000000000000021</v>
      </c>
      <c r="T5353" s="110">
        <f>IF('3B-Air transport'!AL$66="no"," ",ROUND(S5353,4))</f>
        <v>0.3</v>
      </c>
      <c r="U5353" s="110">
        <f>IF('3B-Air transport'!AL$67="no"," ",ROUND(S5353,4))</f>
        <v>0.3</v>
      </c>
      <c r="V5353" s="110">
        <f>IF('3B-Air transport'!AL$68="no"," ",ROUND(S5353,4))</f>
        <v>0.3</v>
      </c>
      <c r="W5353" s="110"/>
      <c r="AB5353" s="110">
        <f t="shared" si="311"/>
        <v>0.30000000000000021</v>
      </c>
      <c r="AC5353" s="110">
        <f>IF('3C-Water transport'!AL$56="no"," ",ROUND(AB5353,4))</f>
        <v>0.3</v>
      </c>
      <c r="AD5353" s="110">
        <f>IF('3C-Water transport'!AL$57="no"," ",ROUND(AB5353,4))</f>
        <v>0.3</v>
      </c>
      <c r="AE5353" s="110">
        <f>IF('3C-Water transport'!AL$58="no"," ",ROUND(AB5353,4))</f>
        <v>0.3</v>
      </c>
    </row>
    <row r="5354" spans="5:31" x14ac:dyDescent="0.25">
      <c r="E5354" s="110">
        <f t="shared" si="309"/>
        <v>0.30100000000000021</v>
      </c>
      <c r="F5354" s="110">
        <f>IF('3A-Rail transport'!$AL$56="no"," ",ROUND(E5354,4))</f>
        <v>0.30099999999999999</v>
      </c>
      <c r="G5354" s="110">
        <f>IF('3A-Rail transport'!$AL$57="no"," ",ROUND(E5354,4))</f>
        <v>0.30099999999999999</v>
      </c>
      <c r="H5354" s="110"/>
      <c r="S5354" s="110">
        <f t="shared" si="310"/>
        <v>0.30100000000000021</v>
      </c>
      <c r="T5354" s="110">
        <f>IF('3B-Air transport'!AL$66="no"," ",ROUND(S5354,4))</f>
        <v>0.30099999999999999</v>
      </c>
      <c r="U5354" s="110">
        <f>IF('3B-Air transport'!AL$67="no"," ",ROUND(S5354,4))</f>
        <v>0.30099999999999999</v>
      </c>
      <c r="V5354" s="110">
        <f>IF('3B-Air transport'!AL$68="no"," ",ROUND(S5354,4))</f>
        <v>0.30099999999999999</v>
      </c>
      <c r="W5354" s="110"/>
      <c r="AB5354" s="110">
        <f t="shared" si="311"/>
        <v>0.30100000000000021</v>
      </c>
      <c r="AC5354" s="110">
        <f>IF('3C-Water transport'!AL$56="no"," ",ROUND(AB5354,4))</f>
        <v>0.30099999999999999</v>
      </c>
      <c r="AD5354" s="110">
        <f>IF('3C-Water transport'!AL$57="no"," ",ROUND(AB5354,4))</f>
        <v>0.30099999999999999</v>
      </c>
      <c r="AE5354" s="110">
        <f>IF('3C-Water transport'!AL$58="no"," ",ROUND(AB5354,4))</f>
        <v>0.30099999999999999</v>
      </c>
    </row>
    <row r="5355" spans="5:31" x14ac:dyDescent="0.25">
      <c r="E5355" s="110">
        <f t="shared" si="309"/>
        <v>0.30200000000000021</v>
      </c>
      <c r="F5355" s="110">
        <f>IF('3A-Rail transport'!$AL$56="no"," ",ROUND(E5355,4))</f>
        <v>0.30199999999999999</v>
      </c>
      <c r="G5355" s="110">
        <f>IF('3A-Rail transport'!$AL$57="no"," ",ROUND(E5355,4))</f>
        <v>0.30199999999999999</v>
      </c>
      <c r="H5355" s="110"/>
      <c r="S5355" s="110">
        <f t="shared" si="310"/>
        <v>0.30200000000000021</v>
      </c>
      <c r="T5355" s="110">
        <f>IF('3B-Air transport'!AL$66="no"," ",ROUND(S5355,4))</f>
        <v>0.30199999999999999</v>
      </c>
      <c r="U5355" s="110">
        <f>IF('3B-Air transport'!AL$67="no"," ",ROUND(S5355,4))</f>
        <v>0.30199999999999999</v>
      </c>
      <c r="V5355" s="110">
        <f>IF('3B-Air transport'!AL$68="no"," ",ROUND(S5355,4))</f>
        <v>0.30199999999999999</v>
      </c>
      <c r="W5355" s="110"/>
      <c r="AB5355" s="110">
        <f t="shared" si="311"/>
        <v>0.30200000000000021</v>
      </c>
      <c r="AC5355" s="110">
        <f>IF('3C-Water transport'!AL$56="no"," ",ROUND(AB5355,4))</f>
        <v>0.30199999999999999</v>
      </c>
      <c r="AD5355" s="110">
        <f>IF('3C-Water transport'!AL$57="no"," ",ROUND(AB5355,4))</f>
        <v>0.30199999999999999</v>
      </c>
      <c r="AE5355" s="110">
        <f>IF('3C-Water transport'!AL$58="no"," ",ROUND(AB5355,4))</f>
        <v>0.30199999999999999</v>
      </c>
    </row>
    <row r="5356" spans="5:31" x14ac:dyDescent="0.25">
      <c r="E5356" s="110">
        <f t="shared" si="309"/>
        <v>0.30300000000000021</v>
      </c>
      <c r="F5356" s="110">
        <f>IF('3A-Rail transport'!$AL$56="no"," ",ROUND(E5356,4))</f>
        <v>0.30299999999999999</v>
      </c>
      <c r="G5356" s="110">
        <f>IF('3A-Rail transport'!$AL$57="no"," ",ROUND(E5356,4))</f>
        <v>0.30299999999999999</v>
      </c>
      <c r="H5356" s="110"/>
      <c r="S5356" s="110">
        <f t="shared" si="310"/>
        <v>0.30300000000000021</v>
      </c>
      <c r="T5356" s="110">
        <f>IF('3B-Air transport'!AL$66="no"," ",ROUND(S5356,4))</f>
        <v>0.30299999999999999</v>
      </c>
      <c r="U5356" s="110">
        <f>IF('3B-Air transport'!AL$67="no"," ",ROUND(S5356,4))</f>
        <v>0.30299999999999999</v>
      </c>
      <c r="V5356" s="110">
        <f>IF('3B-Air transport'!AL$68="no"," ",ROUND(S5356,4))</f>
        <v>0.30299999999999999</v>
      </c>
      <c r="W5356" s="110"/>
      <c r="AB5356" s="110">
        <f t="shared" si="311"/>
        <v>0.30300000000000021</v>
      </c>
      <c r="AC5356" s="110">
        <f>IF('3C-Water transport'!AL$56="no"," ",ROUND(AB5356,4))</f>
        <v>0.30299999999999999</v>
      </c>
      <c r="AD5356" s="110">
        <f>IF('3C-Water transport'!AL$57="no"," ",ROUND(AB5356,4))</f>
        <v>0.30299999999999999</v>
      </c>
      <c r="AE5356" s="110">
        <f>IF('3C-Water transport'!AL$58="no"," ",ROUND(AB5356,4))</f>
        <v>0.30299999999999999</v>
      </c>
    </row>
    <row r="5357" spans="5:31" x14ac:dyDescent="0.25">
      <c r="E5357" s="110">
        <f t="shared" si="309"/>
        <v>0.30400000000000021</v>
      </c>
      <c r="F5357" s="110">
        <f>IF('3A-Rail transport'!$AL$56="no"," ",ROUND(E5357,4))</f>
        <v>0.30399999999999999</v>
      </c>
      <c r="G5357" s="110">
        <f>IF('3A-Rail transport'!$AL$57="no"," ",ROUND(E5357,4))</f>
        <v>0.30399999999999999</v>
      </c>
      <c r="H5357" s="110"/>
      <c r="S5357" s="110">
        <f t="shared" si="310"/>
        <v>0.30400000000000021</v>
      </c>
      <c r="T5357" s="110">
        <f>IF('3B-Air transport'!AL$66="no"," ",ROUND(S5357,4))</f>
        <v>0.30399999999999999</v>
      </c>
      <c r="U5357" s="110">
        <f>IF('3B-Air transport'!AL$67="no"," ",ROUND(S5357,4))</f>
        <v>0.30399999999999999</v>
      </c>
      <c r="V5357" s="110">
        <f>IF('3B-Air transport'!AL$68="no"," ",ROUND(S5357,4))</f>
        <v>0.30399999999999999</v>
      </c>
      <c r="W5357" s="110"/>
      <c r="AB5357" s="110">
        <f t="shared" si="311"/>
        <v>0.30400000000000021</v>
      </c>
      <c r="AC5357" s="110">
        <f>IF('3C-Water transport'!AL$56="no"," ",ROUND(AB5357,4))</f>
        <v>0.30399999999999999</v>
      </c>
      <c r="AD5357" s="110">
        <f>IF('3C-Water transport'!AL$57="no"," ",ROUND(AB5357,4))</f>
        <v>0.30399999999999999</v>
      </c>
      <c r="AE5357" s="110">
        <f>IF('3C-Water transport'!AL$58="no"," ",ROUND(AB5357,4))</f>
        <v>0.30399999999999999</v>
      </c>
    </row>
    <row r="5358" spans="5:31" x14ac:dyDescent="0.25">
      <c r="E5358" s="110">
        <f t="shared" si="309"/>
        <v>0.30500000000000022</v>
      </c>
      <c r="F5358" s="110">
        <f>IF('3A-Rail transport'!$AL$56="no"," ",ROUND(E5358,4))</f>
        <v>0.30499999999999999</v>
      </c>
      <c r="G5358" s="110">
        <f>IF('3A-Rail transport'!$AL$57="no"," ",ROUND(E5358,4))</f>
        <v>0.30499999999999999</v>
      </c>
      <c r="H5358" s="110"/>
      <c r="S5358" s="110">
        <f t="shared" si="310"/>
        <v>0.30500000000000022</v>
      </c>
      <c r="T5358" s="110">
        <f>IF('3B-Air transport'!AL$66="no"," ",ROUND(S5358,4))</f>
        <v>0.30499999999999999</v>
      </c>
      <c r="U5358" s="110">
        <f>IF('3B-Air transport'!AL$67="no"," ",ROUND(S5358,4))</f>
        <v>0.30499999999999999</v>
      </c>
      <c r="V5358" s="110">
        <f>IF('3B-Air transport'!AL$68="no"," ",ROUND(S5358,4))</f>
        <v>0.30499999999999999</v>
      </c>
      <c r="W5358" s="110"/>
      <c r="AB5358" s="110">
        <f t="shared" si="311"/>
        <v>0.30500000000000022</v>
      </c>
      <c r="AC5358" s="110">
        <f>IF('3C-Water transport'!AL$56="no"," ",ROUND(AB5358,4))</f>
        <v>0.30499999999999999</v>
      </c>
      <c r="AD5358" s="110">
        <f>IF('3C-Water transport'!AL$57="no"," ",ROUND(AB5358,4))</f>
        <v>0.30499999999999999</v>
      </c>
      <c r="AE5358" s="110">
        <f>IF('3C-Water transport'!AL$58="no"," ",ROUND(AB5358,4))</f>
        <v>0.30499999999999999</v>
      </c>
    </row>
    <row r="5359" spans="5:31" x14ac:dyDescent="0.25">
      <c r="E5359" s="110">
        <f t="shared" si="309"/>
        <v>0.30600000000000022</v>
      </c>
      <c r="F5359" s="110">
        <f>IF('3A-Rail transport'!$AL$56="no"," ",ROUND(E5359,4))</f>
        <v>0.30599999999999999</v>
      </c>
      <c r="G5359" s="110">
        <f>IF('3A-Rail transport'!$AL$57="no"," ",ROUND(E5359,4))</f>
        <v>0.30599999999999999</v>
      </c>
      <c r="H5359" s="110"/>
      <c r="S5359" s="110">
        <f t="shared" si="310"/>
        <v>0.30600000000000022</v>
      </c>
      <c r="T5359" s="110">
        <f>IF('3B-Air transport'!AL$66="no"," ",ROUND(S5359,4))</f>
        <v>0.30599999999999999</v>
      </c>
      <c r="U5359" s="110">
        <f>IF('3B-Air transport'!AL$67="no"," ",ROUND(S5359,4))</f>
        <v>0.30599999999999999</v>
      </c>
      <c r="V5359" s="110">
        <f>IF('3B-Air transport'!AL$68="no"," ",ROUND(S5359,4))</f>
        <v>0.30599999999999999</v>
      </c>
      <c r="W5359" s="110"/>
      <c r="AB5359" s="110">
        <f t="shared" si="311"/>
        <v>0.30600000000000022</v>
      </c>
      <c r="AC5359" s="110">
        <f>IF('3C-Water transport'!AL$56="no"," ",ROUND(AB5359,4))</f>
        <v>0.30599999999999999</v>
      </c>
      <c r="AD5359" s="110">
        <f>IF('3C-Water transport'!AL$57="no"," ",ROUND(AB5359,4))</f>
        <v>0.30599999999999999</v>
      </c>
      <c r="AE5359" s="110">
        <f>IF('3C-Water transport'!AL$58="no"," ",ROUND(AB5359,4))</f>
        <v>0.30599999999999999</v>
      </c>
    </row>
    <row r="5360" spans="5:31" x14ac:dyDescent="0.25">
      <c r="E5360" s="110">
        <f t="shared" si="309"/>
        <v>0.30700000000000022</v>
      </c>
      <c r="F5360" s="110">
        <f>IF('3A-Rail transport'!$AL$56="no"," ",ROUND(E5360,4))</f>
        <v>0.307</v>
      </c>
      <c r="G5360" s="110">
        <f>IF('3A-Rail transport'!$AL$57="no"," ",ROUND(E5360,4))</f>
        <v>0.307</v>
      </c>
      <c r="H5360" s="110"/>
      <c r="S5360" s="110">
        <f t="shared" si="310"/>
        <v>0.30700000000000022</v>
      </c>
      <c r="T5360" s="110">
        <f>IF('3B-Air transport'!AL$66="no"," ",ROUND(S5360,4))</f>
        <v>0.307</v>
      </c>
      <c r="U5360" s="110">
        <f>IF('3B-Air transport'!AL$67="no"," ",ROUND(S5360,4))</f>
        <v>0.307</v>
      </c>
      <c r="V5360" s="110">
        <f>IF('3B-Air transport'!AL$68="no"," ",ROUND(S5360,4))</f>
        <v>0.307</v>
      </c>
      <c r="W5360" s="110"/>
      <c r="AB5360" s="110">
        <f t="shared" si="311"/>
        <v>0.30700000000000022</v>
      </c>
      <c r="AC5360" s="110">
        <f>IF('3C-Water transport'!AL$56="no"," ",ROUND(AB5360,4))</f>
        <v>0.307</v>
      </c>
      <c r="AD5360" s="110">
        <f>IF('3C-Water transport'!AL$57="no"," ",ROUND(AB5360,4))</f>
        <v>0.307</v>
      </c>
      <c r="AE5360" s="110">
        <f>IF('3C-Water transport'!AL$58="no"," ",ROUND(AB5360,4))</f>
        <v>0.307</v>
      </c>
    </row>
    <row r="5361" spans="5:31" x14ac:dyDescent="0.25">
      <c r="E5361" s="110">
        <f t="shared" si="309"/>
        <v>0.30800000000000022</v>
      </c>
      <c r="F5361" s="110">
        <f>IF('3A-Rail transport'!$AL$56="no"," ",ROUND(E5361,4))</f>
        <v>0.308</v>
      </c>
      <c r="G5361" s="110">
        <f>IF('3A-Rail transport'!$AL$57="no"," ",ROUND(E5361,4))</f>
        <v>0.308</v>
      </c>
      <c r="H5361" s="110"/>
      <c r="S5361" s="110">
        <f t="shared" si="310"/>
        <v>0.30800000000000022</v>
      </c>
      <c r="T5361" s="110">
        <f>IF('3B-Air transport'!AL$66="no"," ",ROUND(S5361,4))</f>
        <v>0.308</v>
      </c>
      <c r="U5361" s="110">
        <f>IF('3B-Air transport'!AL$67="no"," ",ROUND(S5361,4))</f>
        <v>0.308</v>
      </c>
      <c r="V5361" s="110">
        <f>IF('3B-Air transport'!AL$68="no"," ",ROUND(S5361,4))</f>
        <v>0.308</v>
      </c>
      <c r="W5361" s="110"/>
      <c r="AB5361" s="110">
        <f t="shared" si="311"/>
        <v>0.30800000000000022</v>
      </c>
      <c r="AC5361" s="110">
        <f>IF('3C-Water transport'!AL$56="no"," ",ROUND(AB5361,4))</f>
        <v>0.308</v>
      </c>
      <c r="AD5361" s="110">
        <f>IF('3C-Water transport'!AL$57="no"," ",ROUND(AB5361,4))</f>
        <v>0.308</v>
      </c>
      <c r="AE5361" s="110">
        <f>IF('3C-Water transport'!AL$58="no"," ",ROUND(AB5361,4))</f>
        <v>0.308</v>
      </c>
    </row>
    <row r="5362" spans="5:31" x14ac:dyDescent="0.25">
      <c r="E5362" s="110">
        <f t="shared" si="309"/>
        <v>0.30900000000000022</v>
      </c>
      <c r="F5362" s="110">
        <f>IF('3A-Rail transport'!$AL$56="no"," ",ROUND(E5362,4))</f>
        <v>0.309</v>
      </c>
      <c r="G5362" s="110">
        <f>IF('3A-Rail transport'!$AL$57="no"," ",ROUND(E5362,4))</f>
        <v>0.309</v>
      </c>
      <c r="H5362" s="110"/>
      <c r="S5362" s="110">
        <f t="shared" si="310"/>
        <v>0.30900000000000022</v>
      </c>
      <c r="T5362" s="110">
        <f>IF('3B-Air transport'!AL$66="no"," ",ROUND(S5362,4))</f>
        <v>0.309</v>
      </c>
      <c r="U5362" s="110">
        <f>IF('3B-Air transport'!AL$67="no"," ",ROUND(S5362,4))</f>
        <v>0.309</v>
      </c>
      <c r="V5362" s="110">
        <f>IF('3B-Air transport'!AL$68="no"," ",ROUND(S5362,4))</f>
        <v>0.309</v>
      </c>
      <c r="W5362" s="110"/>
      <c r="AB5362" s="110">
        <f t="shared" si="311"/>
        <v>0.30900000000000022</v>
      </c>
      <c r="AC5362" s="110">
        <f>IF('3C-Water transport'!AL$56="no"," ",ROUND(AB5362,4))</f>
        <v>0.309</v>
      </c>
      <c r="AD5362" s="110">
        <f>IF('3C-Water transport'!AL$57="no"," ",ROUND(AB5362,4))</f>
        <v>0.309</v>
      </c>
      <c r="AE5362" s="110">
        <f>IF('3C-Water transport'!AL$58="no"," ",ROUND(AB5362,4))</f>
        <v>0.309</v>
      </c>
    </row>
    <row r="5363" spans="5:31" x14ac:dyDescent="0.25">
      <c r="E5363" s="110">
        <f t="shared" si="309"/>
        <v>0.31000000000000022</v>
      </c>
      <c r="F5363" s="110">
        <f>IF('3A-Rail transport'!$AL$56="no"," ",ROUND(E5363,4))</f>
        <v>0.31</v>
      </c>
      <c r="G5363" s="110">
        <f>IF('3A-Rail transport'!$AL$57="no"," ",ROUND(E5363,4))</f>
        <v>0.31</v>
      </c>
      <c r="H5363" s="110"/>
      <c r="S5363" s="110">
        <f t="shared" si="310"/>
        <v>0.31000000000000022</v>
      </c>
      <c r="T5363" s="110">
        <f>IF('3B-Air transport'!AL$66="no"," ",ROUND(S5363,4))</f>
        <v>0.31</v>
      </c>
      <c r="U5363" s="110">
        <f>IF('3B-Air transport'!AL$67="no"," ",ROUND(S5363,4))</f>
        <v>0.31</v>
      </c>
      <c r="V5363" s="110">
        <f>IF('3B-Air transport'!AL$68="no"," ",ROUND(S5363,4))</f>
        <v>0.31</v>
      </c>
      <c r="W5363" s="110"/>
      <c r="AB5363" s="110">
        <f t="shared" si="311"/>
        <v>0.31000000000000022</v>
      </c>
      <c r="AC5363" s="110">
        <f>IF('3C-Water transport'!AL$56="no"," ",ROUND(AB5363,4))</f>
        <v>0.31</v>
      </c>
      <c r="AD5363" s="110">
        <f>IF('3C-Water transport'!AL$57="no"," ",ROUND(AB5363,4))</f>
        <v>0.31</v>
      </c>
      <c r="AE5363" s="110">
        <f>IF('3C-Water transport'!AL$58="no"," ",ROUND(AB5363,4))</f>
        <v>0.31</v>
      </c>
    </row>
    <row r="5364" spans="5:31" x14ac:dyDescent="0.25">
      <c r="E5364" s="110">
        <f t="shared" si="309"/>
        <v>0.31100000000000022</v>
      </c>
      <c r="F5364" s="110">
        <f>IF('3A-Rail transport'!$AL$56="no"," ",ROUND(E5364,4))</f>
        <v>0.311</v>
      </c>
      <c r="G5364" s="110">
        <f>IF('3A-Rail transport'!$AL$57="no"," ",ROUND(E5364,4))</f>
        <v>0.311</v>
      </c>
      <c r="H5364" s="110"/>
      <c r="S5364" s="110">
        <f t="shared" si="310"/>
        <v>0.31100000000000022</v>
      </c>
      <c r="T5364" s="110">
        <f>IF('3B-Air transport'!AL$66="no"," ",ROUND(S5364,4))</f>
        <v>0.311</v>
      </c>
      <c r="U5364" s="110">
        <f>IF('3B-Air transport'!AL$67="no"," ",ROUND(S5364,4))</f>
        <v>0.311</v>
      </c>
      <c r="V5364" s="110">
        <f>IF('3B-Air transport'!AL$68="no"," ",ROUND(S5364,4))</f>
        <v>0.311</v>
      </c>
      <c r="W5364" s="110"/>
      <c r="AB5364" s="110">
        <f t="shared" si="311"/>
        <v>0.31100000000000022</v>
      </c>
      <c r="AC5364" s="110">
        <f>IF('3C-Water transport'!AL$56="no"," ",ROUND(AB5364,4))</f>
        <v>0.311</v>
      </c>
      <c r="AD5364" s="110">
        <f>IF('3C-Water transport'!AL$57="no"," ",ROUND(AB5364,4))</f>
        <v>0.311</v>
      </c>
      <c r="AE5364" s="110">
        <f>IF('3C-Water transport'!AL$58="no"," ",ROUND(AB5364,4))</f>
        <v>0.311</v>
      </c>
    </row>
    <row r="5365" spans="5:31" x14ac:dyDescent="0.25">
      <c r="E5365" s="110">
        <f t="shared" si="309"/>
        <v>0.31200000000000022</v>
      </c>
      <c r="F5365" s="110">
        <f>IF('3A-Rail transport'!$AL$56="no"," ",ROUND(E5365,4))</f>
        <v>0.312</v>
      </c>
      <c r="G5365" s="110">
        <f>IF('3A-Rail transport'!$AL$57="no"," ",ROUND(E5365,4))</f>
        <v>0.312</v>
      </c>
      <c r="H5365" s="110"/>
      <c r="S5365" s="110">
        <f t="shared" si="310"/>
        <v>0.31200000000000022</v>
      </c>
      <c r="T5365" s="110">
        <f>IF('3B-Air transport'!AL$66="no"," ",ROUND(S5365,4))</f>
        <v>0.312</v>
      </c>
      <c r="U5365" s="110">
        <f>IF('3B-Air transport'!AL$67="no"," ",ROUND(S5365,4))</f>
        <v>0.312</v>
      </c>
      <c r="V5365" s="110">
        <f>IF('3B-Air transport'!AL$68="no"," ",ROUND(S5365,4))</f>
        <v>0.312</v>
      </c>
      <c r="W5365" s="110"/>
      <c r="AB5365" s="110">
        <f t="shared" si="311"/>
        <v>0.31200000000000022</v>
      </c>
      <c r="AC5365" s="110">
        <f>IF('3C-Water transport'!AL$56="no"," ",ROUND(AB5365,4))</f>
        <v>0.312</v>
      </c>
      <c r="AD5365" s="110">
        <f>IF('3C-Water transport'!AL$57="no"," ",ROUND(AB5365,4))</f>
        <v>0.312</v>
      </c>
      <c r="AE5365" s="110">
        <f>IF('3C-Water transport'!AL$58="no"," ",ROUND(AB5365,4))</f>
        <v>0.312</v>
      </c>
    </row>
    <row r="5366" spans="5:31" x14ac:dyDescent="0.25">
      <c r="E5366" s="110">
        <f t="shared" si="309"/>
        <v>0.31300000000000022</v>
      </c>
      <c r="F5366" s="110">
        <f>IF('3A-Rail transport'!$AL$56="no"," ",ROUND(E5366,4))</f>
        <v>0.313</v>
      </c>
      <c r="G5366" s="110">
        <f>IF('3A-Rail transport'!$AL$57="no"," ",ROUND(E5366,4))</f>
        <v>0.313</v>
      </c>
      <c r="H5366" s="110"/>
      <c r="S5366" s="110">
        <f t="shared" si="310"/>
        <v>0.31300000000000022</v>
      </c>
      <c r="T5366" s="110">
        <f>IF('3B-Air transport'!AL$66="no"," ",ROUND(S5366,4))</f>
        <v>0.313</v>
      </c>
      <c r="U5366" s="110">
        <f>IF('3B-Air transport'!AL$67="no"," ",ROUND(S5366,4))</f>
        <v>0.313</v>
      </c>
      <c r="V5366" s="110">
        <f>IF('3B-Air transport'!AL$68="no"," ",ROUND(S5366,4))</f>
        <v>0.313</v>
      </c>
      <c r="W5366" s="110"/>
      <c r="AB5366" s="110">
        <f t="shared" si="311"/>
        <v>0.31300000000000022</v>
      </c>
      <c r="AC5366" s="110">
        <f>IF('3C-Water transport'!AL$56="no"," ",ROUND(AB5366,4))</f>
        <v>0.313</v>
      </c>
      <c r="AD5366" s="110">
        <f>IF('3C-Water transport'!AL$57="no"," ",ROUND(AB5366,4))</f>
        <v>0.313</v>
      </c>
      <c r="AE5366" s="110">
        <f>IF('3C-Water transport'!AL$58="no"," ",ROUND(AB5366,4))</f>
        <v>0.313</v>
      </c>
    </row>
    <row r="5367" spans="5:31" x14ac:dyDescent="0.25">
      <c r="E5367" s="110">
        <f t="shared" si="309"/>
        <v>0.31400000000000022</v>
      </c>
      <c r="F5367" s="110">
        <f>IF('3A-Rail transport'!$AL$56="no"," ",ROUND(E5367,4))</f>
        <v>0.314</v>
      </c>
      <c r="G5367" s="110">
        <f>IF('3A-Rail transport'!$AL$57="no"," ",ROUND(E5367,4))</f>
        <v>0.314</v>
      </c>
      <c r="H5367" s="110"/>
      <c r="S5367" s="110">
        <f t="shared" si="310"/>
        <v>0.31400000000000022</v>
      </c>
      <c r="T5367" s="110">
        <f>IF('3B-Air transport'!AL$66="no"," ",ROUND(S5367,4))</f>
        <v>0.314</v>
      </c>
      <c r="U5367" s="110">
        <f>IF('3B-Air transport'!AL$67="no"," ",ROUND(S5367,4))</f>
        <v>0.314</v>
      </c>
      <c r="V5367" s="110">
        <f>IF('3B-Air transport'!AL$68="no"," ",ROUND(S5367,4))</f>
        <v>0.314</v>
      </c>
      <c r="W5367" s="110"/>
      <c r="AB5367" s="110">
        <f t="shared" si="311"/>
        <v>0.31400000000000022</v>
      </c>
      <c r="AC5367" s="110">
        <f>IF('3C-Water transport'!AL$56="no"," ",ROUND(AB5367,4))</f>
        <v>0.314</v>
      </c>
      <c r="AD5367" s="110">
        <f>IF('3C-Water transport'!AL$57="no"," ",ROUND(AB5367,4))</f>
        <v>0.314</v>
      </c>
      <c r="AE5367" s="110">
        <f>IF('3C-Water transport'!AL$58="no"," ",ROUND(AB5367,4))</f>
        <v>0.314</v>
      </c>
    </row>
    <row r="5368" spans="5:31" x14ac:dyDescent="0.25">
      <c r="E5368" s="110">
        <f t="shared" si="309"/>
        <v>0.31500000000000022</v>
      </c>
      <c r="F5368" s="110">
        <f>IF('3A-Rail transport'!$AL$56="no"," ",ROUND(E5368,4))</f>
        <v>0.315</v>
      </c>
      <c r="G5368" s="110">
        <f>IF('3A-Rail transport'!$AL$57="no"," ",ROUND(E5368,4))</f>
        <v>0.315</v>
      </c>
      <c r="H5368" s="110"/>
      <c r="S5368" s="110">
        <f t="shared" si="310"/>
        <v>0.31500000000000022</v>
      </c>
      <c r="T5368" s="110">
        <f>IF('3B-Air transport'!AL$66="no"," ",ROUND(S5368,4))</f>
        <v>0.315</v>
      </c>
      <c r="U5368" s="110">
        <f>IF('3B-Air transport'!AL$67="no"," ",ROUND(S5368,4))</f>
        <v>0.315</v>
      </c>
      <c r="V5368" s="110">
        <f>IF('3B-Air transport'!AL$68="no"," ",ROUND(S5368,4))</f>
        <v>0.315</v>
      </c>
      <c r="W5368" s="110"/>
      <c r="AB5368" s="110">
        <f t="shared" si="311"/>
        <v>0.31500000000000022</v>
      </c>
      <c r="AC5368" s="110">
        <f>IF('3C-Water transport'!AL$56="no"," ",ROUND(AB5368,4))</f>
        <v>0.315</v>
      </c>
      <c r="AD5368" s="110">
        <f>IF('3C-Water transport'!AL$57="no"," ",ROUND(AB5368,4))</f>
        <v>0.315</v>
      </c>
      <c r="AE5368" s="110">
        <f>IF('3C-Water transport'!AL$58="no"," ",ROUND(AB5368,4))</f>
        <v>0.315</v>
      </c>
    </row>
    <row r="5369" spans="5:31" x14ac:dyDescent="0.25">
      <c r="E5369" s="110">
        <f t="shared" si="309"/>
        <v>0.31600000000000023</v>
      </c>
      <c r="F5369" s="110">
        <f>IF('3A-Rail transport'!$AL$56="no"," ",ROUND(E5369,4))</f>
        <v>0.316</v>
      </c>
      <c r="G5369" s="110">
        <f>IF('3A-Rail transport'!$AL$57="no"," ",ROUND(E5369,4))</f>
        <v>0.316</v>
      </c>
      <c r="H5369" s="110"/>
      <c r="S5369" s="110">
        <f t="shared" si="310"/>
        <v>0.31600000000000023</v>
      </c>
      <c r="T5369" s="110">
        <f>IF('3B-Air transport'!AL$66="no"," ",ROUND(S5369,4))</f>
        <v>0.316</v>
      </c>
      <c r="U5369" s="110">
        <f>IF('3B-Air transport'!AL$67="no"," ",ROUND(S5369,4))</f>
        <v>0.316</v>
      </c>
      <c r="V5369" s="110">
        <f>IF('3B-Air transport'!AL$68="no"," ",ROUND(S5369,4))</f>
        <v>0.316</v>
      </c>
      <c r="W5369" s="110"/>
      <c r="AB5369" s="110">
        <f t="shared" si="311"/>
        <v>0.31600000000000023</v>
      </c>
      <c r="AC5369" s="110">
        <f>IF('3C-Water transport'!AL$56="no"," ",ROUND(AB5369,4))</f>
        <v>0.316</v>
      </c>
      <c r="AD5369" s="110">
        <f>IF('3C-Water transport'!AL$57="no"," ",ROUND(AB5369,4))</f>
        <v>0.316</v>
      </c>
      <c r="AE5369" s="110">
        <f>IF('3C-Water transport'!AL$58="no"," ",ROUND(AB5369,4))</f>
        <v>0.316</v>
      </c>
    </row>
    <row r="5370" spans="5:31" x14ac:dyDescent="0.25">
      <c r="E5370" s="110">
        <f t="shared" si="309"/>
        <v>0.31700000000000023</v>
      </c>
      <c r="F5370" s="110">
        <f>IF('3A-Rail transport'!$AL$56="no"," ",ROUND(E5370,4))</f>
        <v>0.317</v>
      </c>
      <c r="G5370" s="110">
        <f>IF('3A-Rail transport'!$AL$57="no"," ",ROUND(E5370,4))</f>
        <v>0.317</v>
      </c>
      <c r="H5370" s="110"/>
      <c r="S5370" s="110">
        <f t="shared" si="310"/>
        <v>0.31700000000000023</v>
      </c>
      <c r="T5370" s="110">
        <f>IF('3B-Air transport'!AL$66="no"," ",ROUND(S5370,4))</f>
        <v>0.317</v>
      </c>
      <c r="U5370" s="110">
        <f>IF('3B-Air transport'!AL$67="no"," ",ROUND(S5370,4))</f>
        <v>0.317</v>
      </c>
      <c r="V5370" s="110">
        <f>IF('3B-Air transport'!AL$68="no"," ",ROUND(S5370,4))</f>
        <v>0.317</v>
      </c>
      <c r="W5370" s="110"/>
      <c r="AB5370" s="110">
        <f t="shared" si="311"/>
        <v>0.31700000000000023</v>
      </c>
      <c r="AC5370" s="110">
        <f>IF('3C-Water transport'!AL$56="no"," ",ROUND(AB5370,4))</f>
        <v>0.317</v>
      </c>
      <c r="AD5370" s="110">
        <f>IF('3C-Water transport'!AL$57="no"," ",ROUND(AB5370,4))</f>
        <v>0.317</v>
      </c>
      <c r="AE5370" s="110">
        <f>IF('3C-Water transport'!AL$58="no"," ",ROUND(AB5370,4))</f>
        <v>0.317</v>
      </c>
    </row>
    <row r="5371" spans="5:31" x14ac:dyDescent="0.25">
      <c r="E5371" s="110">
        <f t="shared" si="309"/>
        <v>0.31800000000000023</v>
      </c>
      <c r="F5371" s="110">
        <f>IF('3A-Rail transport'!$AL$56="no"," ",ROUND(E5371,4))</f>
        <v>0.318</v>
      </c>
      <c r="G5371" s="110">
        <f>IF('3A-Rail transport'!$AL$57="no"," ",ROUND(E5371,4))</f>
        <v>0.318</v>
      </c>
      <c r="H5371" s="110"/>
      <c r="S5371" s="110">
        <f t="shared" si="310"/>
        <v>0.31800000000000023</v>
      </c>
      <c r="T5371" s="110">
        <f>IF('3B-Air transport'!AL$66="no"," ",ROUND(S5371,4))</f>
        <v>0.318</v>
      </c>
      <c r="U5371" s="110">
        <f>IF('3B-Air transport'!AL$67="no"," ",ROUND(S5371,4))</f>
        <v>0.318</v>
      </c>
      <c r="V5371" s="110">
        <f>IF('3B-Air transport'!AL$68="no"," ",ROUND(S5371,4))</f>
        <v>0.318</v>
      </c>
      <c r="W5371" s="110"/>
      <c r="AB5371" s="110">
        <f t="shared" si="311"/>
        <v>0.31800000000000023</v>
      </c>
      <c r="AC5371" s="110">
        <f>IF('3C-Water transport'!AL$56="no"," ",ROUND(AB5371,4))</f>
        <v>0.318</v>
      </c>
      <c r="AD5371" s="110">
        <f>IF('3C-Water transport'!AL$57="no"," ",ROUND(AB5371,4))</f>
        <v>0.318</v>
      </c>
      <c r="AE5371" s="110">
        <f>IF('3C-Water transport'!AL$58="no"," ",ROUND(AB5371,4))</f>
        <v>0.318</v>
      </c>
    </row>
    <row r="5372" spans="5:31" x14ac:dyDescent="0.25">
      <c r="E5372" s="110">
        <f t="shared" si="309"/>
        <v>0.31900000000000023</v>
      </c>
      <c r="F5372" s="110">
        <f>IF('3A-Rail transport'!$AL$56="no"," ",ROUND(E5372,4))</f>
        <v>0.31900000000000001</v>
      </c>
      <c r="G5372" s="110">
        <f>IF('3A-Rail transport'!$AL$57="no"," ",ROUND(E5372,4))</f>
        <v>0.31900000000000001</v>
      </c>
      <c r="H5372" s="110"/>
      <c r="S5372" s="110">
        <f t="shared" si="310"/>
        <v>0.31900000000000023</v>
      </c>
      <c r="T5372" s="110">
        <f>IF('3B-Air transport'!AL$66="no"," ",ROUND(S5372,4))</f>
        <v>0.31900000000000001</v>
      </c>
      <c r="U5372" s="110">
        <f>IF('3B-Air transport'!AL$67="no"," ",ROUND(S5372,4))</f>
        <v>0.31900000000000001</v>
      </c>
      <c r="V5372" s="110">
        <f>IF('3B-Air transport'!AL$68="no"," ",ROUND(S5372,4))</f>
        <v>0.31900000000000001</v>
      </c>
      <c r="W5372" s="110"/>
      <c r="AB5372" s="110">
        <f t="shared" si="311"/>
        <v>0.31900000000000023</v>
      </c>
      <c r="AC5372" s="110">
        <f>IF('3C-Water transport'!AL$56="no"," ",ROUND(AB5372,4))</f>
        <v>0.31900000000000001</v>
      </c>
      <c r="AD5372" s="110">
        <f>IF('3C-Water transport'!AL$57="no"," ",ROUND(AB5372,4))</f>
        <v>0.31900000000000001</v>
      </c>
      <c r="AE5372" s="110">
        <f>IF('3C-Water transport'!AL$58="no"," ",ROUND(AB5372,4))</f>
        <v>0.31900000000000001</v>
      </c>
    </row>
    <row r="5373" spans="5:31" x14ac:dyDescent="0.25">
      <c r="E5373" s="110">
        <f t="shared" si="309"/>
        <v>0.32000000000000023</v>
      </c>
      <c r="F5373" s="110">
        <f>IF('3A-Rail transport'!$AL$56="no"," ",ROUND(E5373,4))</f>
        <v>0.32</v>
      </c>
      <c r="G5373" s="110">
        <f>IF('3A-Rail transport'!$AL$57="no"," ",ROUND(E5373,4))</f>
        <v>0.32</v>
      </c>
      <c r="H5373" s="110"/>
      <c r="S5373" s="110">
        <f t="shared" si="310"/>
        <v>0.32000000000000023</v>
      </c>
      <c r="T5373" s="110">
        <f>IF('3B-Air transport'!AL$66="no"," ",ROUND(S5373,4))</f>
        <v>0.32</v>
      </c>
      <c r="U5373" s="110">
        <f>IF('3B-Air transport'!AL$67="no"," ",ROUND(S5373,4))</f>
        <v>0.32</v>
      </c>
      <c r="V5373" s="110">
        <f>IF('3B-Air transport'!AL$68="no"," ",ROUND(S5373,4))</f>
        <v>0.32</v>
      </c>
      <c r="W5373" s="110"/>
      <c r="AB5373" s="110">
        <f t="shared" si="311"/>
        <v>0.32000000000000023</v>
      </c>
      <c r="AC5373" s="110">
        <f>IF('3C-Water transport'!AL$56="no"," ",ROUND(AB5373,4))</f>
        <v>0.32</v>
      </c>
      <c r="AD5373" s="110">
        <f>IF('3C-Water transport'!AL$57="no"," ",ROUND(AB5373,4))</f>
        <v>0.32</v>
      </c>
      <c r="AE5373" s="110">
        <f>IF('3C-Water transport'!AL$58="no"," ",ROUND(AB5373,4))</f>
        <v>0.32</v>
      </c>
    </row>
    <row r="5374" spans="5:31" x14ac:dyDescent="0.25">
      <c r="E5374" s="110">
        <f t="shared" ref="E5374:E5437" si="312">E5373+0.001</f>
        <v>0.32100000000000023</v>
      </c>
      <c r="F5374" s="110">
        <f>IF('3A-Rail transport'!$AL$56="no"," ",ROUND(E5374,4))</f>
        <v>0.32100000000000001</v>
      </c>
      <c r="G5374" s="110">
        <f>IF('3A-Rail transport'!$AL$57="no"," ",ROUND(E5374,4))</f>
        <v>0.32100000000000001</v>
      </c>
      <c r="H5374" s="110"/>
      <c r="S5374" s="110">
        <f t="shared" ref="S5374:S5437" si="313">S5373+0.001</f>
        <v>0.32100000000000023</v>
      </c>
      <c r="T5374" s="110">
        <f>IF('3B-Air transport'!AL$66="no"," ",ROUND(S5374,4))</f>
        <v>0.32100000000000001</v>
      </c>
      <c r="U5374" s="110">
        <f>IF('3B-Air transport'!AL$67="no"," ",ROUND(S5374,4))</f>
        <v>0.32100000000000001</v>
      </c>
      <c r="V5374" s="110">
        <f>IF('3B-Air transport'!AL$68="no"," ",ROUND(S5374,4))</f>
        <v>0.32100000000000001</v>
      </c>
      <c r="W5374" s="110"/>
      <c r="AB5374" s="110">
        <f t="shared" ref="AB5374:AB5437" si="314">AB5373+0.001</f>
        <v>0.32100000000000023</v>
      </c>
      <c r="AC5374" s="110">
        <f>IF('3C-Water transport'!AL$56="no"," ",ROUND(AB5374,4))</f>
        <v>0.32100000000000001</v>
      </c>
      <c r="AD5374" s="110">
        <f>IF('3C-Water transport'!AL$57="no"," ",ROUND(AB5374,4))</f>
        <v>0.32100000000000001</v>
      </c>
      <c r="AE5374" s="110">
        <f>IF('3C-Water transport'!AL$58="no"," ",ROUND(AB5374,4))</f>
        <v>0.32100000000000001</v>
      </c>
    </row>
    <row r="5375" spans="5:31" x14ac:dyDescent="0.25">
      <c r="E5375" s="110">
        <f t="shared" si="312"/>
        <v>0.32200000000000023</v>
      </c>
      <c r="F5375" s="110">
        <f>IF('3A-Rail transport'!$AL$56="no"," ",ROUND(E5375,4))</f>
        <v>0.32200000000000001</v>
      </c>
      <c r="G5375" s="110">
        <f>IF('3A-Rail transport'!$AL$57="no"," ",ROUND(E5375,4))</f>
        <v>0.32200000000000001</v>
      </c>
      <c r="H5375" s="110"/>
      <c r="S5375" s="110">
        <f t="shared" si="313"/>
        <v>0.32200000000000023</v>
      </c>
      <c r="T5375" s="110">
        <f>IF('3B-Air transport'!AL$66="no"," ",ROUND(S5375,4))</f>
        <v>0.32200000000000001</v>
      </c>
      <c r="U5375" s="110">
        <f>IF('3B-Air transport'!AL$67="no"," ",ROUND(S5375,4))</f>
        <v>0.32200000000000001</v>
      </c>
      <c r="V5375" s="110">
        <f>IF('3B-Air transport'!AL$68="no"," ",ROUND(S5375,4))</f>
        <v>0.32200000000000001</v>
      </c>
      <c r="W5375" s="110"/>
      <c r="AB5375" s="110">
        <f t="shared" si="314"/>
        <v>0.32200000000000023</v>
      </c>
      <c r="AC5375" s="110">
        <f>IF('3C-Water transport'!AL$56="no"," ",ROUND(AB5375,4))</f>
        <v>0.32200000000000001</v>
      </c>
      <c r="AD5375" s="110">
        <f>IF('3C-Water transport'!AL$57="no"," ",ROUND(AB5375,4))</f>
        <v>0.32200000000000001</v>
      </c>
      <c r="AE5375" s="110">
        <f>IF('3C-Water transport'!AL$58="no"," ",ROUND(AB5375,4))</f>
        <v>0.32200000000000001</v>
      </c>
    </row>
    <row r="5376" spans="5:31" x14ac:dyDescent="0.25">
      <c r="E5376" s="110">
        <f t="shared" si="312"/>
        <v>0.32300000000000023</v>
      </c>
      <c r="F5376" s="110">
        <f>IF('3A-Rail transport'!$AL$56="no"," ",ROUND(E5376,4))</f>
        <v>0.32300000000000001</v>
      </c>
      <c r="G5376" s="110">
        <f>IF('3A-Rail transport'!$AL$57="no"," ",ROUND(E5376,4))</f>
        <v>0.32300000000000001</v>
      </c>
      <c r="H5376" s="110"/>
      <c r="S5376" s="110">
        <f t="shared" si="313"/>
        <v>0.32300000000000023</v>
      </c>
      <c r="T5376" s="110">
        <f>IF('3B-Air transport'!AL$66="no"," ",ROUND(S5376,4))</f>
        <v>0.32300000000000001</v>
      </c>
      <c r="U5376" s="110">
        <f>IF('3B-Air transport'!AL$67="no"," ",ROUND(S5376,4))</f>
        <v>0.32300000000000001</v>
      </c>
      <c r="V5376" s="110">
        <f>IF('3B-Air transport'!AL$68="no"," ",ROUND(S5376,4))</f>
        <v>0.32300000000000001</v>
      </c>
      <c r="W5376" s="110"/>
      <c r="AB5376" s="110">
        <f t="shared" si="314"/>
        <v>0.32300000000000023</v>
      </c>
      <c r="AC5376" s="110">
        <f>IF('3C-Water transport'!AL$56="no"," ",ROUND(AB5376,4))</f>
        <v>0.32300000000000001</v>
      </c>
      <c r="AD5376" s="110">
        <f>IF('3C-Water transport'!AL$57="no"," ",ROUND(AB5376,4))</f>
        <v>0.32300000000000001</v>
      </c>
      <c r="AE5376" s="110">
        <f>IF('3C-Water transport'!AL$58="no"," ",ROUND(AB5376,4))</f>
        <v>0.32300000000000001</v>
      </c>
    </row>
    <row r="5377" spans="5:31" x14ac:dyDescent="0.25">
      <c r="E5377" s="110">
        <f t="shared" si="312"/>
        <v>0.32400000000000023</v>
      </c>
      <c r="F5377" s="110">
        <f>IF('3A-Rail transport'!$AL$56="no"," ",ROUND(E5377,4))</f>
        <v>0.32400000000000001</v>
      </c>
      <c r="G5377" s="110">
        <f>IF('3A-Rail transport'!$AL$57="no"," ",ROUND(E5377,4))</f>
        <v>0.32400000000000001</v>
      </c>
      <c r="H5377" s="110"/>
      <c r="S5377" s="110">
        <f t="shared" si="313"/>
        <v>0.32400000000000023</v>
      </c>
      <c r="T5377" s="110">
        <f>IF('3B-Air transport'!AL$66="no"," ",ROUND(S5377,4))</f>
        <v>0.32400000000000001</v>
      </c>
      <c r="U5377" s="110">
        <f>IF('3B-Air transport'!AL$67="no"," ",ROUND(S5377,4))</f>
        <v>0.32400000000000001</v>
      </c>
      <c r="V5377" s="110">
        <f>IF('3B-Air transport'!AL$68="no"," ",ROUND(S5377,4))</f>
        <v>0.32400000000000001</v>
      </c>
      <c r="W5377" s="110"/>
      <c r="AB5377" s="110">
        <f t="shared" si="314"/>
        <v>0.32400000000000023</v>
      </c>
      <c r="AC5377" s="110">
        <f>IF('3C-Water transport'!AL$56="no"," ",ROUND(AB5377,4))</f>
        <v>0.32400000000000001</v>
      </c>
      <c r="AD5377" s="110">
        <f>IF('3C-Water transport'!AL$57="no"," ",ROUND(AB5377,4))</f>
        <v>0.32400000000000001</v>
      </c>
      <c r="AE5377" s="110">
        <f>IF('3C-Water transport'!AL$58="no"," ",ROUND(AB5377,4))</f>
        <v>0.32400000000000001</v>
      </c>
    </row>
    <row r="5378" spans="5:31" x14ac:dyDescent="0.25">
      <c r="E5378" s="110">
        <f t="shared" si="312"/>
        <v>0.32500000000000023</v>
      </c>
      <c r="F5378" s="110">
        <f>IF('3A-Rail transport'!$AL$56="no"," ",ROUND(E5378,4))</f>
        <v>0.32500000000000001</v>
      </c>
      <c r="G5378" s="110">
        <f>IF('3A-Rail transport'!$AL$57="no"," ",ROUND(E5378,4))</f>
        <v>0.32500000000000001</v>
      </c>
      <c r="H5378" s="110"/>
      <c r="S5378" s="110">
        <f t="shared" si="313"/>
        <v>0.32500000000000023</v>
      </c>
      <c r="T5378" s="110">
        <f>IF('3B-Air transport'!AL$66="no"," ",ROUND(S5378,4))</f>
        <v>0.32500000000000001</v>
      </c>
      <c r="U5378" s="110">
        <f>IF('3B-Air transport'!AL$67="no"," ",ROUND(S5378,4))</f>
        <v>0.32500000000000001</v>
      </c>
      <c r="V5378" s="110">
        <f>IF('3B-Air transport'!AL$68="no"," ",ROUND(S5378,4))</f>
        <v>0.32500000000000001</v>
      </c>
      <c r="W5378" s="110"/>
      <c r="AB5378" s="110">
        <f t="shared" si="314"/>
        <v>0.32500000000000023</v>
      </c>
      <c r="AC5378" s="110">
        <f>IF('3C-Water transport'!AL$56="no"," ",ROUND(AB5378,4))</f>
        <v>0.32500000000000001</v>
      </c>
      <c r="AD5378" s="110">
        <f>IF('3C-Water transport'!AL$57="no"," ",ROUND(AB5378,4))</f>
        <v>0.32500000000000001</v>
      </c>
      <c r="AE5378" s="110">
        <f>IF('3C-Water transport'!AL$58="no"," ",ROUND(AB5378,4))</f>
        <v>0.32500000000000001</v>
      </c>
    </row>
    <row r="5379" spans="5:31" x14ac:dyDescent="0.25">
      <c r="E5379" s="110">
        <f t="shared" si="312"/>
        <v>0.32600000000000023</v>
      </c>
      <c r="F5379" s="110">
        <f>IF('3A-Rail transport'!$AL$56="no"," ",ROUND(E5379,4))</f>
        <v>0.32600000000000001</v>
      </c>
      <c r="G5379" s="110">
        <f>IF('3A-Rail transport'!$AL$57="no"," ",ROUND(E5379,4))</f>
        <v>0.32600000000000001</v>
      </c>
      <c r="H5379" s="110"/>
      <c r="S5379" s="110">
        <f t="shared" si="313"/>
        <v>0.32600000000000023</v>
      </c>
      <c r="T5379" s="110">
        <f>IF('3B-Air transport'!AL$66="no"," ",ROUND(S5379,4))</f>
        <v>0.32600000000000001</v>
      </c>
      <c r="U5379" s="110">
        <f>IF('3B-Air transport'!AL$67="no"," ",ROUND(S5379,4))</f>
        <v>0.32600000000000001</v>
      </c>
      <c r="V5379" s="110">
        <f>IF('3B-Air transport'!AL$68="no"," ",ROUND(S5379,4))</f>
        <v>0.32600000000000001</v>
      </c>
      <c r="W5379" s="110"/>
      <c r="AB5379" s="110">
        <f t="shared" si="314"/>
        <v>0.32600000000000023</v>
      </c>
      <c r="AC5379" s="110">
        <f>IF('3C-Water transport'!AL$56="no"," ",ROUND(AB5379,4))</f>
        <v>0.32600000000000001</v>
      </c>
      <c r="AD5379" s="110">
        <f>IF('3C-Water transport'!AL$57="no"," ",ROUND(AB5379,4))</f>
        <v>0.32600000000000001</v>
      </c>
      <c r="AE5379" s="110">
        <f>IF('3C-Water transport'!AL$58="no"," ",ROUND(AB5379,4))</f>
        <v>0.32600000000000001</v>
      </c>
    </row>
    <row r="5380" spans="5:31" x14ac:dyDescent="0.25">
      <c r="E5380" s="110">
        <f t="shared" si="312"/>
        <v>0.32700000000000023</v>
      </c>
      <c r="F5380" s="110">
        <f>IF('3A-Rail transport'!$AL$56="no"," ",ROUND(E5380,4))</f>
        <v>0.32700000000000001</v>
      </c>
      <c r="G5380" s="110">
        <f>IF('3A-Rail transport'!$AL$57="no"," ",ROUND(E5380,4))</f>
        <v>0.32700000000000001</v>
      </c>
      <c r="H5380" s="110"/>
      <c r="S5380" s="110">
        <f t="shared" si="313"/>
        <v>0.32700000000000023</v>
      </c>
      <c r="T5380" s="110">
        <f>IF('3B-Air transport'!AL$66="no"," ",ROUND(S5380,4))</f>
        <v>0.32700000000000001</v>
      </c>
      <c r="U5380" s="110">
        <f>IF('3B-Air transport'!AL$67="no"," ",ROUND(S5380,4))</f>
        <v>0.32700000000000001</v>
      </c>
      <c r="V5380" s="110">
        <f>IF('3B-Air transport'!AL$68="no"," ",ROUND(S5380,4))</f>
        <v>0.32700000000000001</v>
      </c>
      <c r="W5380" s="110"/>
      <c r="AB5380" s="110">
        <f t="shared" si="314"/>
        <v>0.32700000000000023</v>
      </c>
      <c r="AC5380" s="110">
        <f>IF('3C-Water transport'!AL$56="no"," ",ROUND(AB5380,4))</f>
        <v>0.32700000000000001</v>
      </c>
      <c r="AD5380" s="110">
        <f>IF('3C-Water transport'!AL$57="no"," ",ROUND(AB5380,4))</f>
        <v>0.32700000000000001</v>
      </c>
      <c r="AE5380" s="110">
        <f>IF('3C-Water transport'!AL$58="no"," ",ROUND(AB5380,4))</f>
        <v>0.32700000000000001</v>
      </c>
    </row>
    <row r="5381" spans="5:31" x14ac:dyDescent="0.25">
      <c r="E5381" s="110">
        <f t="shared" si="312"/>
        <v>0.32800000000000024</v>
      </c>
      <c r="F5381" s="110">
        <f>IF('3A-Rail transport'!$AL$56="no"," ",ROUND(E5381,4))</f>
        <v>0.32800000000000001</v>
      </c>
      <c r="G5381" s="110">
        <f>IF('3A-Rail transport'!$AL$57="no"," ",ROUND(E5381,4))</f>
        <v>0.32800000000000001</v>
      </c>
      <c r="H5381" s="110"/>
      <c r="S5381" s="110">
        <f t="shared" si="313"/>
        <v>0.32800000000000024</v>
      </c>
      <c r="T5381" s="110">
        <f>IF('3B-Air transport'!AL$66="no"," ",ROUND(S5381,4))</f>
        <v>0.32800000000000001</v>
      </c>
      <c r="U5381" s="110">
        <f>IF('3B-Air transport'!AL$67="no"," ",ROUND(S5381,4))</f>
        <v>0.32800000000000001</v>
      </c>
      <c r="V5381" s="110">
        <f>IF('3B-Air transport'!AL$68="no"," ",ROUND(S5381,4))</f>
        <v>0.32800000000000001</v>
      </c>
      <c r="W5381" s="110"/>
      <c r="AB5381" s="110">
        <f t="shared" si="314"/>
        <v>0.32800000000000024</v>
      </c>
      <c r="AC5381" s="110">
        <f>IF('3C-Water transport'!AL$56="no"," ",ROUND(AB5381,4))</f>
        <v>0.32800000000000001</v>
      </c>
      <c r="AD5381" s="110">
        <f>IF('3C-Water transport'!AL$57="no"," ",ROUND(AB5381,4))</f>
        <v>0.32800000000000001</v>
      </c>
      <c r="AE5381" s="110">
        <f>IF('3C-Water transport'!AL$58="no"," ",ROUND(AB5381,4))</f>
        <v>0.32800000000000001</v>
      </c>
    </row>
    <row r="5382" spans="5:31" x14ac:dyDescent="0.25">
      <c r="E5382" s="110">
        <f t="shared" si="312"/>
        <v>0.32900000000000024</v>
      </c>
      <c r="F5382" s="110">
        <f>IF('3A-Rail transport'!$AL$56="no"," ",ROUND(E5382,4))</f>
        <v>0.32900000000000001</v>
      </c>
      <c r="G5382" s="110">
        <f>IF('3A-Rail transport'!$AL$57="no"," ",ROUND(E5382,4))</f>
        <v>0.32900000000000001</v>
      </c>
      <c r="H5382" s="110"/>
      <c r="S5382" s="110">
        <f t="shared" si="313"/>
        <v>0.32900000000000024</v>
      </c>
      <c r="T5382" s="110">
        <f>IF('3B-Air transport'!AL$66="no"," ",ROUND(S5382,4))</f>
        <v>0.32900000000000001</v>
      </c>
      <c r="U5382" s="110">
        <f>IF('3B-Air transport'!AL$67="no"," ",ROUND(S5382,4))</f>
        <v>0.32900000000000001</v>
      </c>
      <c r="V5382" s="110">
        <f>IF('3B-Air transport'!AL$68="no"," ",ROUND(S5382,4))</f>
        <v>0.32900000000000001</v>
      </c>
      <c r="W5382" s="110"/>
      <c r="AB5382" s="110">
        <f t="shared" si="314"/>
        <v>0.32900000000000024</v>
      </c>
      <c r="AC5382" s="110">
        <f>IF('3C-Water transport'!AL$56="no"," ",ROUND(AB5382,4))</f>
        <v>0.32900000000000001</v>
      </c>
      <c r="AD5382" s="110">
        <f>IF('3C-Water transport'!AL$57="no"," ",ROUND(AB5382,4))</f>
        <v>0.32900000000000001</v>
      </c>
      <c r="AE5382" s="110">
        <f>IF('3C-Water transport'!AL$58="no"," ",ROUND(AB5382,4))</f>
        <v>0.32900000000000001</v>
      </c>
    </row>
    <row r="5383" spans="5:31" x14ac:dyDescent="0.25">
      <c r="E5383" s="110">
        <f t="shared" si="312"/>
        <v>0.33000000000000024</v>
      </c>
      <c r="F5383" s="110">
        <f>IF('3A-Rail transport'!$AL$56="no"," ",ROUND(E5383,4))</f>
        <v>0.33</v>
      </c>
      <c r="G5383" s="110">
        <f>IF('3A-Rail transport'!$AL$57="no"," ",ROUND(E5383,4))</f>
        <v>0.33</v>
      </c>
      <c r="H5383" s="110"/>
      <c r="S5383" s="110">
        <f t="shared" si="313"/>
        <v>0.33000000000000024</v>
      </c>
      <c r="T5383" s="110">
        <f>IF('3B-Air transport'!AL$66="no"," ",ROUND(S5383,4))</f>
        <v>0.33</v>
      </c>
      <c r="U5383" s="110">
        <f>IF('3B-Air transport'!AL$67="no"," ",ROUND(S5383,4))</f>
        <v>0.33</v>
      </c>
      <c r="V5383" s="110">
        <f>IF('3B-Air transport'!AL$68="no"," ",ROUND(S5383,4))</f>
        <v>0.33</v>
      </c>
      <c r="W5383" s="110"/>
      <c r="AB5383" s="110">
        <f t="shared" si="314"/>
        <v>0.33000000000000024</v>
      </c>
      <c r="AC5383" s="110">
        <f>IF('3C-Water transport'!AL$56="no"," ",ROUND(AB5383,4))</f>
        <v>0.33</v>
      </c>
      <c r="AD5383" s="110">
        <f>IF('3C-Water transport'!AL$57="no"," ",ROUND(AB5383,4))</f>
        <v>0.33</v>
      </c>
      <c r="AE5383" s="110">
        <f>IF('3C-Water transport'!AL$58="no"," ",ROUND(AB5383,4))</f>
        <v>0.33</v>
      </c>
    </row>
    <row r="5384" spans="5:31" x14ac:dyDescent="0.25">
      <c r="E5384" s="110">
        <f t="shared" si="312"/>
        <v>0.33100000000000024</v>
      </c>
      <c r="F5384" s="110">
        <f>IF('3A-Rail transport'!$AL$56="no"," ",ROUND(E5384,4))</f>
        <v>0.33100000000000002</v>
      </c>
      <c r="G5384" s="110">
        <f>IF('3A-Rail transport'!$AL$57="no"," ",ROUND(E5384,4))</f>
        <v>0.33100000000000002</v>
      </c>
      <c r="H5384" s="110"/>
      <c r="S5384" s="110">
        <f t="shared" si="313"/>
        <v>0.33100000000000024</v>
      </c>
      <c r="T5384" s="110">
        <f>IF('3B-Air transport'!AL$66="no"," ",ROUND(S5384,4))</f>
        <v>0.33100000000000002</v>
      </c>
      <c r="U5384" s="110">
        <f>IF('3B-Air transport'!AL$67="no"," ",ROUND(S5384,4))</f>
        <v>0.33100000000000002</v>
      </c>
      <c r="V5384" s="110">
        <f>IF('3B-Air transport'!AL$68="no"," ",ROUND(S5384,4))</f>
        <v>0.33100000000000002</v>
      </c>
      <c r="W5384" s="110"/>
      <c r="AB5384" s="110">
        <f t="shared" si="314"/>
        <v>0.33100000000000024</v>
      </c>
      <c r="AC5384" s="110">
        <f>IF('3C-Water transport'!AL$56="no"," ",ROUND(AB5384,4))</f>
        <v>0.33100000000000002</v>
      </c>
      <c r="AD5384" s="110">
        <f>IF('3C-Water transport'!AL$57="no"," ",ROUND(AB5384,4))</f>
        <v>0.33100000000000002</v>
      </c>
      <c r="AE5384" s="110">
        <f>IF('3C-Water transport'!AL$58="no"," ",ROUND(AB5384,4))</f>
        <v>0.33100000000000002</v>
      </c>
    </row>
    <row r="5385" spans="5:31" x14ac:dyDescent="0.25">
      <c r="E5385" s="110">
        <f t="shared" si="312"/>
        <v>0.33200000000000024</v>
      </c>
      <c r="F5385" s="110">
        <f>IF('3A-Rail transport'!$AL$56="no"," ",ROUND(E5385,4))</f>
        <v>0.33200000000000002</v>
      </c>
      <c r="G5385" s="110">
        <f>IF('3A-Rail transport'!$AL$57="no"," ",ROUND(E5385,4))</f>
        <v>0.33200000000000002</v>
      </c>
      <c r="H5385" s="110"/>
      <c r="S5385" s="110">
        <f t="shared" si="313"/>
        <v>0.33200000000000024</v>
      </c>
      <c r="T5385" s="110">
        <f>IF('3B-Air transport'!AL$66="no"," ",ROUND(S5385,4))</f>
        <v>0.33200000000000002</v>
      </c>
      <c r="U5385" s="110">
        <f>IF('3B-Air transport'!AL$67="no"," ",ROUND(S5385,4))</f>
        <v>0.33200000000000002</v>
      </c>
      <c r="V5385" s="110">
        <f>IF('3B-Air transport'!AL$68="no"," ",ROUND(S5385,4))</f>
        <v>0.33200000000000002</v>
      </c>
      <c r="W5385" s="110"/>
      <c r="AB5385" s="110">
        <f t="shared" si="314"/>
        <v>0.33200000000000024</v>
      </c>
      <c r="AC5385" s="110">
        <f>IF('3C-Water transport'!AL$56="no"," ",ROUND(AB5385,4))</f>
        <v>0.33200000000000002</v>
      </c>
      <c r="AD5385" s="110">
        <f>IF('3C-Water transport'!AL$57="no"," ",ROUND(AB5385,4))</f>
        <v>0.33200000000000002</v>
      </c>
      <c r="AE5385" s="110">
        <f>IF('3C-Water transport'!AL$58="no"," ",ROUND(AB5385,4))</f>
        <v>0.33200000000000002</v>
      </c>
    </row>
    <row r="5386" spans="5:31" x14ac:dyDescent="0.25">
      <c r="E5386" s="110">
        <f t="shared" si="312"/>
        <v>0.33300000000000024</v>
      </c>
      <c r="F5386" s="110">
        <f>IF('3A-Rail transport'!$AL$56="no"," ",ROUND(E5386,4))</f>
        <v>0.33300000000000002</v>
      </c>
      <c r="G5386" s="110">
        <f>IF('3A-Rail transport'!$AL$57="no"," ",ROUND(E5386,4))</f>
        <v>0.33300000000000002</v>
      </c>
      <c r="H5386" s="110"/>
      <c r="S5386" s="110">
        <f t="shared" si="313"/>
        <v>0.33300000000000024</v>
      </c>
      <c r="T5386" s="110">
        <f>IF('3B-Air transport'!AL$66="no"," ",ROUND(S5386,4))</f>
        <v>0.33300000000000002</v>
      </c>
      <c r="U5386" s="110">
        <f>IF('3B-Air transport'!AL$67="no"," ",ROUND(S5386,4))</f>
        <v>0.33300000000000002</v>
      </c>
      <c r="V5386" s="110">
        <f>IF('3B-Air transport'!AL$68="no"," ",ROUND(S5386,4))</f>
        <v>0.33300000000000002</v>
      </c>
      <c r="W5386" s="110"/>
      <c r="AB5386" s="110">
        <f t="shared" si="314"/>
        <v>0.33300000000000024</v>
      </c>
      <c r="AC5386" s="110">
        <f>IF('3C-Water transport'!AL$56="no"," ",ROUND(AB5386,4))</f>
        <v>0.33300000000000002</v>
      </c>
      <c r="AD5386" s="110">
        <f>IF('3C-Water transport'!AL$57="no"," ",ROUND(AB5386,4))</f>
        <v>0.33300000000000002</v>
      </c>
      <c r="AE5386" s="110">
        <f>IF('3C-Water transport'!AL$58="no"," ",ROUND(AB5386,4))</f>
        <v>0.33300000000000002</v>
      </c>
    </row>
    <row r="5387" spans="5:31" x14ac:dyDescent="0.25">
      <c r="E5387" s="110">
        <f t="shared" si="312"/>
        <v>0.33400000000000024</v>
      </c>
      <c r="F5387" s="110">
        <f>IF('3A-Rail transport'!$AL$56="no"," ",ROUND(E5387,4))</f>
        <v>0.33400000000000002</v>
      </c>
      <c r="G5387" s="110">
        <f>IF('3A-Rail transport'!$AL$57="no"," ",ROUND(E5387,4))</f>
        <v>0.33400000000000002</v>
      </c>
      <c r="H5387" s="110"/>
      <c r="S5387" s="110">
        <f t="shared" si="313"/>
        <v>0.33400000000000024</v>
      </c>
      <c r="T5387" s="110">
        <f>IF('3B-Air transport'!AL$66="no"," ",ROUND(S5387,4))</f>
        <v>0.33400000000000002</v>
      </c>
      <c r="U5387" s="110">
        <f>IF('3B-Air transport'!AL$67="no"," ",ROUND(S5387,4))</f>
        <v>0.33400000000000002</v>
      </c>
      <c r="V5387" s="110">
        <f>IF('3B-Air transport'!AL$68="no"," ",ROUND(S5387,4))</f>
        <v>0.33400000000000002</v>
      </c>
      <c r="W5387" s="110"/>
      <c r="AB5387" s="110">
        <f t="shared" si="314"/>
        <v>0.33400000000000024</v>
      </c>
      <c r="AC5387" s="110">
        <f>IF('3C-Water transport'!AL$56="no"," ",ROUND(AB5387,4))</f>
        <v>0.33400000000000002</v>
      </c>
      <c r="AD5387" s="110">
        <f>IF('3C-Water transport'!AL$57="no"," ",ROUND(AB5387,4))</f>
        <v>0.33400000000000002</v>
      </c>
      <c r="AE5387" s="110">
        <f>IF('3C-Water transport'!AL$58="no"," ",ROUND(AB5387,4))</f>
        <v>0.33400000000000002</v>
      </c>
    </row>
    <row r="5388" spans="5:31" x14ac:dyDescent="0.25">
      <c r="E5388" s="110">
        <f t="shared" si="312"/>
        <v>0.33500000000000024</v>
      </c>
      <c r="F5388" s="110">
        <f>IF('3A-Rail transport'!$AL$56="no"," ",ROUND(E5388,4))</f>
        <v>0.33500000000000002</v>
      </c>
      <c r="G5388" s="110">
        <f>IF('3A-Rail transport'!$AL$57="no"," ",ROUND(E5388,4))</f>
        <v>0.33500000000000002</v>
      </c>
      <c r="H5388" s="110"/>
      <c r="S5388" s="110">
        <f t="shared" si="313"/>
        <v>0.33500000000000024</v>
      </c>
      <c r="T5388" s="110">
        <f>IF('3B-Air transport'!AL$66="no"," ",ROUND(S5388,4))</f>
        <v>0.33500000000000002</v>
      </c>
      <c r="U5388" s="110">
        <f>IF('3B-Air transport'!AL$67="no"," ",ROUND(S5388,4))</f>
        <v>0.33500000000000002</v>
      </c>
      <c r="V5388" s="110">
        <f>IF('3B-Air transport'!AL$68="no"," ",ROUND(S5388,4))</f>
        <v>0.33500000000000002</v>
      </c>
      <c r="W5388" s="110"/>
      <c r="AB5388" s="110">
        <f t="shared" si="314"/>
        <v>0.33500000000000024</v>
      </c>
      <c r="AC5388" s="110">
        <f>IF('3C-Water transport'!AL$56="no"," ",ROUND(AB5388,4))</f>
        <v>0.33500000000000002</v>
      </c>
      <c r="AD5388" s="110">
        <f>IF('3C-Water transport'!AL$57="no"," ",ROUND(AB5388,4))</f>
        <v>0.33500000000000002</v>
      </c>
      <c r="AE5388" s="110">
        <f>IF('3C-Water transport'!AL$58="no"," ",ROUND(AB5388,4))</f>
        <v>0.33500000000000002</v>
      </c>
    </row>
    <row r="5389" spans="5:31" x14ac:dyDescent="0.25">
      <c r="E5389" s="110">
        <f t="shared" si="312"/>
        <v>0.33600000000000024</v>
      </c>
      <c r="F5389" s="110">
        <f>IF('3A-Rail transport'!$AL$56="no"," ",ROUND(E5389,4))</f>
        <v>0.33600000000000002</v>
      </c>
      <c r="G5389" s="110">
        <f>IF('3A-Rail transport'!$AL$57="no"," ",ROUND(E5389,4))</f>
        <v>0.33600000000000002</v>
      </c>
      <c r="H5389" s="110"/>
      <c r="S5389" s="110">
        <f t="shared" si="313"/>
        <v>0.33600000000000024</v>
      </c>
      <c r="T5389" s="110">
        <f>IF('3B-Air transport'!AL$66="no"," ",ROUND(S5389,4))</f>
        <v>0.33600000000000002</v>
      </c>
      <c r="U5389" s="110">
        <f>IF('3B-Air transport'!AL$67="no"," ",ROUND(S5389,4))</f>
        <v>0.33600000000000002</v>
      </c>
      <c r="V5389" s="110">
        <f>IF('3B-Air transport'!AL$68="no"," ",ROUND(S5389,4))</f>
        <v>0.33600000000000002</v>
      </c>
      <c r="W5389" s="110"/>
      <c r="AB5389" s="110">
        <f t="shared" si="314"/>
        <v>0.33600000000000024</v>
      </c>
      <c r="AC5389" s="110">
        <f>IF('3C-Water transport'!AL$56="no"," ",ROUND(AB5389,4))</f>
        <v>0.33600000000000002</v>
      </c>
      <c r="AD5389" s="110">
        <f>IF('3C-Water transport'!AL$57="no"," ",ROUND(AB5389,4))</f>
        <v>0.33600000000000002</v>
      </c>
      <c r="AE5389" s="110">
        <f>IF('3C-Water transport'!AL$58="no"," ",ROUND(AB5389,4))</f>
        <v>0.33600000000000002</v>
      </c>
    </row>
    <row r="5390" spans="5:31" x14ac:dyDescent="0.25">
      <c r="E5390" s="110">
        <f t="shared" si="312"/>
        <v>0.33700000000000024</v>
      </c>
      <c r="F5390" s="110">
        <f>IF('3A-Rail transport'!$AL$56="no"," ",ROUND(E5390,4))</f>
        <v>0.33700000000000002</v>
      </c>
      <c r="G5390" s="110">
        <f>IF('3A-Rail transport'!$AL$57="no"," ",ROUND(E5390,4))</f>
        <v>0.33700000000000002</v>
      </c>
      <c r="H5390" s="110"/>
      <c r="S5390" s="110">
        <f t="shared" si="313"/>
        <v>0.33700000000000024</v>
      </c>
      <c r="T5390" s="110">
        <f>IF('3B-Air transport'!AL$66="no"," ",ROUND(S5390,4))</f>
        <v>0.33700000000000002</v>
      </c>
      <c r="U5390" s="110">
        <f>IF('3B-Air transport'!AL$67="no"," ",ROUND(S5390,4))</f>
        <v>0.33700000000000002</v>
      </c>
      <c r="V5390" s="110">
        <f>IF('3B-Air transport'!AL$68="no"," ",ROUND(S5390,4))</f>
        <v>0.33700000000000002</v>
      </c>
      <c r="W5390" s="110"/>
      <c r="AB5390" s="110">
        <f t="shared" si="314"/>
        <v>0.33700000000000024</v>
      </c>
      <c r="AC5390" s="110">
        <f>IF('3C-Water transport'!AL$56="no"," ",ROUND(AB5390,4))</f>
        <v>0.33700000000000002</v>
      </c>
      <c r="AD5390" s="110">
        <f>IF('3C-Water transport'!AL$57="no"," ",ROUND(AB5390,4))</f>
        <v>0.33700000000000002</v>
      </c>
      <c r="AE5390" s="110">
        <f>IF('3C-Water transport'!AL$58="no"," ",ROUND(AB5390,4))</f>
        <v>0.33700000000000002</v>
      </c>
    </row>
    <row r="5391" spans="5:31" x14ac:dyDescent="0.25">
      <c r="E5391" s="110">
        <f t="shared" si="312"/>
        <v>0.33800000000000024</v>
      </c>
      <c r="F5391" s="110">
        <f>IF('3A-Rail transport'!$AL$56="no"," ",ROUND(E5391,4))</f>
        <v>0.33800000000000002</v>
      </c>
      <c r="G5391" s="110">
        <f>IF('3A-Rail transport'!$AL$57="no"," ",ROUND(E5391,4))</f>
        <v>0.33800000000000002</v>
      </c>
      <c r="H5391" s="110"/>
      <c r="S5391" s="110">
        <f t="shared" si="313"/>
        <v>0.33800000000000024</v>
      </c>
      <c r="T5391" s="110">
        <f>IF('3B-Air transport'!AL$66="no"," ",ROUND(S5391,4))</f>
        <v>0.33800000000000002</v>
      </c>
      <c r="U5391" s="110">
        <f>IF('3B-Air transport'!AL$67="no"," ",ROUND(S5391,4))</f>
        <v>0.33800000000000002</v>
      </c>
      <c r="V5391" s="110">
        <f>IF('3B-Air transport'!AL$68="no"," ",ROUND(S5391,4))</f>
        <v>0.33800000000000002</v>
      </c>
      <c r="W5391" s="110"/>
      <c r="AB5391" s="110">
        <f t="shared" si="314"/>
        <v>0.33800000000000024</v>
      </c>
      <c r="AC5391" s="110">
        <f>IF('3C-Water transport'!AL$56="no"," ",ROUND(AB5391,4))</f>
        <v>0.33800000000000002</v>
      </c>
      <c r="AD5391" s="110">
        <f>IF('3C-Water transport'!AL$57="no"," ",ROUND(AB5391,4))</f>
        <v>0.33800000000000002</v>
      </c>
      <c r="AE5391" s="110">
        <f>IF('3C-Water transport'!AL$58="no"," ",ROUND(AB5391,4))</f>
        <v>0.33800000000000002</v>
      </c>
    </row>
    <row r="5392" spans="5:31" x14ac:dyDescent="0.25">
      <c r="E5392" s="110">
        <f t="shared" si="312"/>
        <v>0.33900000000000025</v>
      </c>
      <c r="F5392" s="110">
        <f>IF('3A-Rail transport'!$AL$56="no"," ",ROUND(E5392,4))</f>
        <v>0.33900000000000002</v>
      </c>
      <c r="G5392" s="110">
        <f>IF('3A-Rail transport'!$AL$57="no"," ",ROUND(E5392,4))</f>
        <v>0.33900000000000002</v>
      </c>
      <c r="H5392" s="110"/>
      <c r="S5392" s="110">
        <f t="shared" si="313"/>
        <v>0.33900000000000025</v>
      </c>
      <c r="T5392" s="110">
        <f>IF('3B-Air transport'!AL$66="no"," ",ROUND(S5392,4))</f>
        <v>0.33900000000000002</v>
      </c>
      <c r="U5392" s="110">
        <f>IF('3B-Air transport'!AL$67="no"," ",ROUND(S5392,4))</f>
        <v>0.33900000000000002</v>
      </c>
      <c r="V5392" s="110">
        <f>IF('3B-Air transport'!AL$68="no"," ",ROUND(S5392,4))</f>
        <v>0.33900000000000002</v>
      </c>
      <c r="W5392" s="110"/>
      <c r="AB5392" s="110">
        <f t="shared" si="314"/>
        <v>0.33900000000000025</v>
      </c>
      <c r="AC5392" s="110">
        <f>IF('3C-Water transport'!AL$56="no"," ",ROUND(AB5392,4))</f>
        <v>0.33900000000000002</v>
      </c>
      <c r="AD5392" s="110">
        <f>IF('3C-Water transport'!AL$57="no"," ",ROUND(AB5392,4))</f>
        <v>0.33900000000000002</v>
      </c>
      <c r="AE5392" s="110">
        <f>IF('3C-Water transport'!AL$58="no"," ",ROUND(AB5392,4))</f>
        <v>0.33900000000000002</v>
      </c>
    </row>
    <row r="5393" spans="5:31" x14ac:dyDescent="0.25">
      <c r="E5393" s="110">
        <f t="shared" si="312"/>
        <v>0.34000000000000025</v>
      </c>
      <c r="F5393" s="110">
        <f>IF('3A-Rail transport'!$AL$56="no"," ",ROUND(E5393,4))</f>
        <v>0.34</v>
      </c>
      <c r="G5393" s="110">
        <f>IF('3A-Rail transport'!$AL$57="no"," ",ROUND(E5393,4))</f>
        <v>0.34</v>
      </c>
      <c r="H5393" s="110"/>
      <c r="S5393" s="110">
        <f t="shared" si="313"/>
        <v>0.34000000000000025</v>
      </c>
      <c r="T5393" s="110">
        <f>IF('3B-Air transport'!AL$66="no"," ",ROUND(S5393,4))</f>
        <v>0.34</v>
      </c>
      <c r="U5393" s="110">
        <f>IF('3B-Air transport'!AL$67="no"," ",ROUND(S5393,4))</f>
        <v>0.34</v>
      </c>
      <c r="V5393" s="110">
        <f>IF('3B-Air transport'!AL$68="no"," ",ROUND(S5393,4))</f>
        <v>0.34</v>
      </c>
      <c r="W5393" s="110"/>
      <c r="AB5393" s="110">
        <f t="shared" si="314"/>
        <v>0.34000000000000025</v>
      </c>
      <c r="AC5393" s="110">
        <f>IF('3C-Water transport'!AL$56="no"," ",ROUND(AB5393,4))</f>
        <v>0.34</v>
      </c>
      <c r="AD5393" s="110">
        <f>IF('3C-Water transport'!AL$57="no"," ",ROUND(AB5393,4))</f>
        <v>0.34</v>
      </c>
      <c r="AE5393" s="110">
        <f>IF('3C-Water transport'!AL$58="no"," ",ROUND(AB5393,4))</f>
        <v>0.34</v>
      </c>
    </row>
    <row r="5394" spans="5:31" x14ac:dyDescent="0.25">
      <c r="E5394" s="110">
        <f t="shared" si="312"/>
        <v>0.34100000000000025</v>
      </c>
      <c r="F5394" s="110">
        <f>IF('3A-Rail transport'!$AL$56="no"," ",ROUND(E5394,4))</f>
        <v>0.34100000000000003</v>
      </c>
      <c r="G5394" s="110">
        <f>IF('3A-Rail transport'!$AL$57="no"," ",ROUND(E5394,4))</f>
        <v>0.34100000000000003</v>
      </c>
      <c r="H5394" s="110"/>
      <c r="S5394" s="110">
        <f t="shared" si="313"/>
        <v>0.34100000000000025</v>
      </c>
      <c r="T5394" s="110">
        <f>IF('3B-Air transport'!AL$66="no"," ",ROUND(S5394,4))</f>
        <v>0.34100000000000003</v>
      </c>
      <c r="U5394" s="110">
        <f>IF('3B-Air transport'!AL$67="no"," ",ROUND(S5394,4))</f>
        <v>0.34100000000000003</v>
      </c>
      <c r="V5394" s="110">
        <f>IF('3B-Air transport'!AL$68="no"," ",ROUND(S5394,4))</f>
        <v>0.34100000000000003</v>
      </c>
      <c r="W5394" s="110"/>
      <c r="AB5394" s="110">
        <f t="shared" si="314"/>
        <v>0.34100000000000025</v>
      </c>
      <c r="AC5394" s="110">
        <f>IF('3C-Water transport'!AL$56="no"," ",ROUND(AB5394,4))</f>
        <v>0.34100000000000003</v>
      </c>
      <c r="AD5394" s="110">
        <f>IF('3C-Water transport'!AL$57="no"," ",ROUND(AB5394,4))</f>
        <v>0.34100000000000003</v>
      </c>
      <c r="AE5394" s="110">
        <f>IF('3C-Water transport'!AL$58="no"," ",ROUND(AB5394,4))</f>
        <v>0.34100000000000003</v>
      </c>
    </row>
    <row r="5395" spans="5:31" x14ac:dyDescent="0.25">
      <c r="E5395" s="110">
        <f t="shared" si="312"/>
        <v>0.34200000000000025</v>
      </c>
      <c r="F5395" s="110">
        <f>IF('3A-Rail transport'!$AL$56="no"," ",ROUND(E5395,4))</f>
        <v>0.34200000000000003</v>
      </c>
      <c r="G5395" s="110">
        <f>IF('3A-Rail transport'!$AL$57="no"," ",ROUND(E5395,4))</f>
        <v>0.34200000000000003</v>
      </c>
      <c r="H5395" s="110"/>
      <c r="S5395" s="110">
        <f t="shared" si="313"/>
        <v>0.34200000000000025</v>
      </c>
      <c r="T5395" s="110">
        <f>IF('3B-Air transport'!AL$66="no"," ",ROUND(S5395,4))</f>
        <v>0.34200000000000003</v>
      </c>
      <c r="U5395" s="110">
        <f>IF('3B-Air transport'!AL$67="no"," ",ROUND(S5395,4))</f>
        <v>0.34200000000000003</v>
      </c>
      <c r="V5395" s="110">
        <f>IF('3B-Air transport'!AL$68="no"," ",ROUND(S5395,4))</f>
        <v>0.34200000000000003</v>
      </c>
      <c r="W5395" s="110"/>
      <c r="AB5395" s="110">
        <f t="shared" si="314"/>
        <v>0.34200000000000025</v>
      </c>
      <c r="AC5395" s="110">
        <f>IF('3C-Water transport'!AL$56="no"," ",ROUND(AB5395,4))</f>
        <v>0.34200000000000003</v>
      </c>
      <c r="AD5395" s="110">
        <f>IF('3C-Water transport'!AL$57="no"," ",ROUND(AB5395,4))</f>
        <v>0.34200000000000003</v>
      </c>
      <c r="AE5395" s="110">
        <f>IF('3C-Water transport'!AL$58="no"," ",ROUND(AB5395,4))</f>
        <v>0.34200000000000003</v>
      </c>
    </row>
    <row r="5396" spans="5:31" x14ac:dyDescent="0.25">
      <c r="E5396" s="110">
        <f t="shared" si="312"/>
        <v>0.34300000000000025</v>
      </c>
      <c r="F5396" s="110">
        <f>IF('3A-Rail transport'!$AL$56="no"," ",ROUND(E5396,4))</f>
        <v>0.34300000000000003</v>
      </c>
      <c r="G5396" s="110">
        <f>IF('3A-Rail transport'!$AL$57="no"," ",ROUND(E5396,4))</f>
        <v>0.34300000000000003</v>
      </c>
      <c r="H5396" s="110"/>
      <c r="S5396" s="110">
        <f t="shared" si="313"/>
        <v>0.34300000000000025</v>
      </c>
      <c r="T5396" s="110">
        <f>IF('3B-Air transport'!AL$66="no"," ",ROUND(S5396,4))</f>
        <v>0.34300000000000003</v>
      </c>
      <c r="U5396" s="110">
        <f>IF('3B-Air transport'!AL$67="no"," ",ROUND(S5396,4))</f>
        <v>0.34300000000000003</v>
      </c>
      <c r="V5396" s="110">
        <f>IF('3B-Air transport'!AL$68="no"," ",ROUND(S5396,4))</f>
        <v>0.34300000000000003</v>
      </c>
      <c r="W5396" s="110"/>
      <c r="AB5396" s="110">
        <f t="shared" si="314"/>
        <v>0.34300000000000025</v>
      </c>
      <c r="AC5396" s="110">
        <f>IF('3C-Water transport'!AL$56="no"," ",ROUND(AB5396,4))</f>
        <v>0.34300000000000003</v>
      </c>
      <c r="AD5396" s="110">
        <f>IF('3C-Water transport'!AL$57="no"," ",ROUND(AB5396,4))</f>
        <v>0.34300000000000003</v>
      </c>
      <c r="AE5396" s="110">
        <f>IF('3C-Water transport'!AL$58="no"," ",ROUND(AB5396,4))</f>
        <v>0.34300000000000003</v>
      </c>
    </row>
    <row r="5397" spans="5:31" x14ac:dyDescent="0.25">
      <c r="E5397" s="110">
        <f t="shared" si="312"/>
        <v>0.34400000000000025</v>
      </c>
      <c r="F5397" s="110">
        <f>IF('3A-Rail transport'!$AL$56="no"," ",ROUND(E5397,4))</f>
        <v>0.34399999999999997</v>
      </c>
      <c r="G5397" s="110">
        <f>IF('3A-Rail transport'!$AL$57="no"," ",ROUND(E5397,4))</f>
        <v>0.34399999999999997</v>
      </c>
      <c r="H5397" s="110"/>
      <c r="S5397" s="110">
        <f t="shared" si="313"/>
        <v>0.34400000000000025</v>
      </c>
      <c r="T5397" s="110">
        <f>IF('3B-Air transport'!AL$66="no"," ",ROUND(S5397,4))</f>
        <v>0.34399999999999997</v>
      </c>
      <c r="U5397" s="110">
        <f>IF('3B-Air transport'!AL$67="no"," ",ROUND(S5397,4))</f>
        <v>0.34399999999999997</v>
      </c>
      <c r="V5397" s="110">
        <f>IF('3B-Air transport'!AL$68="no"," ",ROUND(S5397,4))</f>
        <v>0.34399999999999997</v>
      </c>
      <c r="W5397" s="110"/>
      <c r="AB5397" s="110">
        <f t="shared" si="314"/>
        <v>0.34400000000000025</v>
      </c>
      <c r="AC5397" s="110">
        <f>IF('3C-Water transport'!AL$56="no"," ",ROUND(AB5397,4))</f>
        <v>0.34399999999999997</v>
      </c>
      <c r="AD5397" s="110">
        <f>IF('3C-Water transport'!AL$57="no"," ",ROUND(AB5397,4))</f>
        <v>0.34399999999999997</v>
      </c>
      <c r="AE5397" s="110">
        <f>IF('3C-Water transport'!AL$58="no"," ",ROUND(AB5397,4))</f>
        <v>0.34399999999999997</v>
      </c>
    </row>
    <row r="5398" spans="5:31" x14ac:dyDescent="0.25">
      <c r="E5398" s="110">
        <f t="shared" si="312"/>
        <v>0.34500000000000025</v>
      </c>
      <c r="F5398" s="110">
        <f>IF('3A-Rail transport'!$AL$56="no"," ",ROUND(E5398,4))</f>
        <v>0.34499999999999997</v>
      </c>
      <c r="G5398" s="110">
        <f>IF('3A-Rail transport'!$AL$57="no"," ",ROUND(E5398,4))</f>
        <v>0.34499999999999997</v>
      </c>
      <c r="H5398" s="110"/>
      <c r="S5398" s="110">
        <f t="shared" si="313"/>
        <v>0.34500000000000025</v>
      </c>
      <c r="T5398" s="110">
        <f>IF('3B-Air transport'!AL$66="no"," ",ROUND(S5398,4))</f>
        <v>0.34499999999999997</v>
      </c>
      <c r="U5398" s="110">
        <f>IF('3B-Air transport'!AL$67="no"," ",ROUND(S5398,4))</f>
        <v>0.34499999999999997</v>
      </c>
      <c r="V5398" s="110">
        <f>IF('3B-Air transport'!AL$68="no"," ",ROUND(S5398,4))</f>
        <v>0.34499999999999997</v>
      </c>
      <c r="W5398" s="110"/>
      <c r="AB5398" s="110">
        <f t="shared" si="314"/>
        <v>0.34500000000000025</v>
      </c>
      <c r="AC5398" s="110">
        <f>IF('3C-Water transport'!AL$56="no"," ",ROUND(AB5398,4))</f>
        <v>0.34499999999999997</v>
      </c>
      <c r="AD5398" s="110">
        <f>IF('3C-Water transport'!AL$57="no"," ",ROUND(AB5398,4))</f>
        <v>0.34499999999999997</v>
      </c>
      <c r="AE5398" s="110">
        <f>IF('3C-Water transport'!AL$58="no"," ",ROUND(AB5398,4))</f>
        <v>0.34499999999999997</v>
      </c>
    </row>
    <row r="5399" spans="5:31" x14ac:dyDescent="0.25">
      <c r="E5399" s="110">
        <f t="shared" si="312"/>
        <v>0.34600000000000025</v>
      </c>
      <c r="F5399" s="110">
        <f>IF('3A-Rail transport'!$AL$56="no"," ",ROUND(E5399,4))</f>
        <v>0.34599999999999997</v>
      </c>
      <c r="G5399" s="110">
        <f>IF('3A-Rail transport'!$AL$57="no"," ",ROUND(E5399,4))</f>
        <v>0.34599999999999997</v>
      </c>
      <c r="H5399" s="110"/>
      <c r="S5399" s="110">
        <f t="shared" si="313"/>
        <v>0.34600000000000025</v>
      </c>
      <c r="T5399" s="110">
        <f>IF('3B-Air transport'!AL$66="no"," ",ROUND(S5399,4))</f>
        <v>0.34599999999999997</v>
      </c>
      <c r="U5399" s="110">
        <f>IF('3B-Air transport'!AL$67="no"," ",ROUND(S5399,4))</f>
        <v>0.34599999999999997</v>
      </c>
      <c r="V5399" s="110">
        <f>IF('3B-Air transport'!AL$68="no"," ",ROUND(S5399,4))</f>
        <v>0.34599999999999997</v>
      </c>
      <c r="W5399" s="110"/>
      <c r="AB5399" s="110">
        <f t="shared" si="314"/>
        <v>0.34600000000000025</v>
      </c>
      <c r="AC5399" s="110">
        <f>IF('3C-Water transport'!AL$56="no"," ",ROUND(AB5399,4))</f>
        <v>0.34599999999999997</v>
      </c>
      <c r="AD5399" s="110">
        <f>IF('3C-Water transport'!AL$57="no"," ",ROUND(AB5399,4))</f>
        <v>0.34599999999999997</v>
      </c>
      <c r="AE5399" s="110">
        <f>IF('3C-Water transport'!AL$58="no"," ",ROUND(AB5399,4))</f>
        <v>0.34599999999999997</v>
      </c>
    </row>
    <row r="5400" spans="5:31" x14ac:dyDescent="0.25">
      <c r="E5400" s="110">
        <f t="shared" si="312"/>
        <v>0.34700000000000025</v>
      </c>
      <c r="F5400" s="110">
        <f>IF('3A-Rail transport'!$AL$56="no"," ",ROUND(E5400,4))</f>
        <v>0.34699999999999998</v>
      </c>
      <c r="G5400" s="110">
        <f>IF('3A-Rail transport'!$AL$57="no"," ",ROUND(E5400,4))</f>
        <v>0.34699999999999998</v>
      </c>
      <c r="H5400" s="110"/>
      <c r="S5400" s="110">
        <f t="shared" si="313"/>
        <v>0.34700000000000025</v>
      </c>
      <c r="T5400" s="110">
        <f>IF('3B-Air transport'!AL$66="no"," ",ROUND(S5400,4))</f>
        <v>0.34699999999999998</v>
      </c>
      <c r="U5400" s="110">
        <f>IF('3B-Air transport'!AL$67="no"," ",ROUND(S5400,4))</f>
        <v>0.34699999999999998</v>
      </c>
      <c r="V5400" s="110">
        <f>IF('3B-Air transport'!AL$68="no"," ",ROUND(S5400,4))</f>
        <v>0.34699999999999998</v>
      </c>
      <c r="W5400" s="110"/>
      <c r="AB5400" s="110">
        <f t="shared" si="314"/>
        <v>0.34700000000000025</v>
      </c>
      <c r="AC5400" s="110">
        <f>IF('3C-Water transport'!AL$56="no"," ",ROUND(AB5400,4))</f>
        <v>0.34699999999999998</v>
      </c>
      <c r="AD5400" s="110">
        <f>IF('3C-Water transport'!AL$57="no"," ",ROUND(AB5400,4))</f>
        <v>0.34699999999999998</v>
      </c>
      <c r="AE5400" s="110">
        <f>IF('3C-Water transport'!AL$58="no"," ",ROUND(AB5400,4))</f>
        <v>0.34699999999999998</v>
      </c>
    </row>
    <row r="5401" spans="5:31" x14ac:dyDescent="0.25">
      <c r="E5401" s="110">
        <f t="shared" si="312"/>
        <v>0.34800000000000025</v>
      </c>
      <c r="F5401" s="110">
        <f>IF('3A-Rail transport'!$AL$56="no"," ",ROUND(E5401,4))</f>
        <v>0.34799999999999998</v>
      </c>
      <c r="G5401" s="110">
        <f>IF('3A-Rail transport'!$AL$57="no"," ",ROUND(E5401,4))</f>
        <v>0.34799999999999998</v>
      </c>
      <c r="H5401" s="110"/>
      <c r="S5401" s="110">
        <f t="shared" si="313"/>
        <v>0.34800000000000025</v>
      </c>
      <c r="T5401" s="110">
        <f>IF('3B-Air transport'!AL$66="no"," ",ROUND(S5401,4))</f>
        <v>0.34799999999999998</v>
      </c>
      <c r="U5401" s="110">
        <f>IF('3B-Air transport'!AL$67="no"," ",ROUND(S5401,4))</f>
        <v>0.34799999999999998</v>
      </c>
      <c r="V5401" s="110">
        <f>IF('3B-Air transport'!AL$68="no"," ",ROUND(S5401,4))</f>
        <v>0.34799999999999998</v>
      </c>
      <c r="W5401" s="110"/>
      <c r="AB5401" s="110">
        <f t="shared" si="314"/>
        <v>0.34800000000000025</v>
      </c>
      <c r="AC5401" s="110">
        <f>IF('3C-Water transport'!AL$56="no"," ",ROUND(AB5401,4))</f>
        <v>0.34799999999999998</v>
      </c>
      <c r="AD5401" s="110">
        <f>IF('3C-Water transport'!AL$57="no"," ",ROUND(AB5401,4))</f>
        <v>0.34799999999999998</v>
      </c>
      <c r="AE5401" s="110">
        <f>IF('3C-Water transport'!AL$58="no"," ",ROUND(AB5401,4))</f>
        <v>0.34799999999999998</v>
      </c>
    </row>
    <row r="5402" spans="5:31" x14ac:dyDescent="0.25">
      <c r="E5402" s="110">
        <f t="shared" si="312"/>
        <v>0.34900000000000025</v>
      </c>
      <c r="F5402" s="110">
        <f>IF('3A-Rail transport'!$AL$56="no"," ",ROUND(E5402,4))</f>
        <v>0.34899999999999998</v>
      </c>
      <c r="G5402" s="110">
        <f>IF('3A-Rail transport'!$AL$57="no"," ",ROUND(E5402,4))</f>
        <v>0.34899999999999998</v>
      </c>
      <c r="H5402" s="110"/>
      <c r="S5402" s="110">
        <f t="shared" si="313"/>
        <v>0.34900000000000025</v>
      </c>
      <c r="T5402" s="110">
        <f>IF('3B-Air transport'!AL$66="no"," ",ROUND(S5402,4))</f>
        <v>0.34899999999999998</v>
      </c>
      <c r="U5402" s="110">
        <f>IF('3B-Air transport'!AL$67="no"," ",ROUND(S5402,4))</f>
        <v>0.34899999999999998</v>
      </c>
      <c r="V5402" s="110">
        <f>IF('3B-Air transport'!AL$68="no"," ",ROUND(S5402,4))</f>
        <v>0.34899999999999998</v>
      </c>
      <c r="W5402" s="110"/>
      <c r="AB5402" s="110">
        <f t="shared" si="314"/>
        <v>0.34900000000000025</v>
      </c>
      <c r="AC5402" s="110">
        <f>IF('3C-Water transport'!AL$56="no"," ",ROUND(AB5402,4))</f>
        <v>0.34899999999999998</v>
      </c>
      <c r="AD5402" s="110">
        <f>IF('3C-Water transport'!AL$57="no"," ",ROUND(AB5402,4))</f>
        <v>0.34899999999999998</v>
      </c>
      <c r="AE5402" s="110">
        <f>IF('3C-Water transport'!AL$58="no"," ",ROUND(AB5402,4))</f>
        <v>0.34899999999999998</v>
      </c>
    </row>
    <row r="5403" spans="5:31" x14ac:dyDescent="0.25">
      <c r="E5403" s="110">
        <f t="shared" si="312"/>
        <v>0.35000000000000026</v>
      </c>
      <c r="F5403" s="110">
        <f>IF('3A-Rail transport'!$AL$56="no"," ",ROUND(E5403,4))</f>
        <v>0.35</v>
      </c>
      <c r="G5403" s="110">
        <f>IF('3A-Rail transport'!$AL$57="no"," ",ROUND(E5403,4))</f>
        <v>0.35</v>
      </c>
      <c r="H5403" s="110"/>
      <c r="S5403" s="110">
        <f t="shared" si="313"/>
        <v>0.35000000000000026</v>
      </c>
      <c r="T5403" s="110">
        <f>IF('3B-Air transport'!AL$66="no"," ",ROUND(S5403,4))</f>
        <v>0.35</v>
      </c>
      <c r="U5403" s="110">
        <f>IF('3B-Air transport'!AL$67="no"," ",ROUND(S5403,4))</f>
        <v>0.35</v>
      </c>
      <c r="V5403" s="110">
        <f>IF('3B-Air transport'!AL$68="no"," ",ROUND(S5403,4))</f>
        <v>0.35</v>
      </c>
      <c r="W5403" s="110"/>
      <c r="AB5403" s="110">
        <f t="shared" si="314"/>
        <v>0.35000000000000026</v>
      </c>
      <c r="AC5403" s="110">
        <f>IF('3C-Water transport'!AL$56="no"," ",ROUND(AB5403,4))</f>
        <v>0.35</v>
      </c>
      <c r="AD5403" s="110">
        <f>IF('3C-Water transport'!AL$57="no"," ",ROUND(AB5403,4))</f>
        <v>0.35</v>
      </c>
      <c r="AE5403" s="110">
        <f>IF('3C-Water transport'!AL$58="no"," ",ROUND(AB5403,4))</f>
        <v>0.35</v>
      </c>
    </row>
    <row r="5404" spans="5:31" x14ac:dyDescent="0.25">
      <c r="E5404" s="110">
        <f t="shared" si="312"/>
        <v>0.35100000000000026</v>
      </c>
      <c r="F5404" s="110">
        <f>IF('3A-Rail transport'!$AL$56="no"," ",ROUND(E5404,4))</f>
        <v>0.35099999999999998</v>
      </c>
      <c r="G5404" s="110">
        <f>IF('3A-Rail transport'!$AL$57="no"," ",ROUND(E5404,4))</f>
        <v>0.35099999999999998</v>
      </c>
      <c r="H5404" s="110"/>
      <c r="S5404" s="110">
        <f t="shared" si="313"/>
        <v>0.35100000000000026</v>
      </c>
      <c r="T5404" s="110">
        <f>IF('3B-Air transport'!AL$66="no"," ",ROUND(S5404,4))</f>
        <v>0.35099999999999998</v>
      </c>
      <c r="U5404" s="110">
        <f>IF('3B-Air transport'!AL$67="no"," ",ROUND(S5404,4))</f>
        <v>0.35099999999999998</v>
      </c>
      <c r="V5404" s="110">
        <f>IF('3B-Air transport'!AL$68="no"," ",ROUND(S5404,4))</f>
        <v>0.35099999999999998</v>
      </c>
      <c r="W5404" s="110"/>
      <c r="AB5404" s="110">
        <f t="shared" si="314"/>
        <v>0.35100000000000026</v>
      </c>
      <c r="AC5404" s="110">
        <f>IF('3C-Water transport'!AL$56="no"," ",ROUND(AB5404,4))</f>
        <v>0.35099999999999998</v>
      </c>
      <c r="AD5404" s="110">
        <f>IF('3C-Water transport'!AL$57="no"," ",ROUND(AB5404,4))</f>
        <v>0.35099999999999998</v>
      </c>
      <c r="AE5404" s="110">
        <f>IF('3C-Water transport'!AL$58="no"," ",ROUND(AB5404,4))</f>
        <v>0.35099999999999998</v>
      </c>
    </row>
    <row r="5405" spans="5:31" x14ac:dyDescent="0.25">
      <c r="E5405" s="110">
        <f t="shared" si="312"/>
        <v>0.35200000000000026</v>
      </c>
      <c r="F5405" s="110">
        <f>IF('3A-Rail transport'!$AL$56="no"," ",ROUND(E5405,4))</f>
        <v>0.35199999999999998</v>
      </c>
      <c r="G5405" s="110">
        <f>IF('3A-Rail transport'!$AL$57="no"," ",ROUND(E5405,4))</f>
        <v>0.35199999999999998</v>
      </c>
      <c r="H5405" s="110"/>
      <c r="S5405" s="110">
        <f t="shared" si="313"/>
        <v>0.35200000000000026</v>
      </c>
      <c r="T5405" s="110">
        <f>IF('3B-Air transport'!AL$66="no"," ",ROUND(S5405,4))</f>
        <v>0.35199999999999998</v>
      </c>
      <c r="U5405" s="110">
        <f>IF('3B-Air transport'!AL$67="no"," ",ROUND(S5405,4))</f>
        <v>0.35199999999999998</v>
      </c>
      <c r="V5405" s="110">
        <f>IF('3B-Air transport'!AL$68="no"," ",ROUND(S5405,4))</f>
        <v>0.35199999999999998</v>
      </c>
      <c r="W5405" s="110"/>
      <c r="AB5405" s="110">
        <f t="shared" si="314"/>
        <v>0.35200000000000026</v>
      </c>
      <c r="AC5405" s="110">
        <f>IF('3C-Water transport'!AL$56="no"," ",ROUND(AB5405,4))</f>
        <v>0.35199999999999998</v>
      </c>
      <c r="AD5405" s="110">
        <f>IF('3C-Water transport'!AL$57="no"," ",ROUND(AB5405,4))</f>
        <v>0.35199999999999998</v>
      </c>
      <c r="AE5405" s="110">
        <f>IF('3C-Water transport'!AL$58="no"," ",ROUND(AB5405,4))</f>
        <v>0.35199999999999998</v>
      </c>
    </row>
    <row r="5406" spans="5:31" x14ac:dyDescent="0.25">
      <c r="E5406" s="110">
        <f t="shared" si="312"/>
        <v>0.35300000000000026</v>
      </c>
      <c r="F5406" s="110">
        <f>IF('3A-Rail transport'!$AL$56="no"," ",ROUND(E5406,4))</f>
        <v>0.35299999999999998</v>
      </c>
      <c r="G5406" s="110">
        <f>IF('3A-Rail transport'!$AL$57="no"," ",ROUND(E5406,4))</f>
        <v>0.35299999999999998</v>
      </c>
      <c r="H5406" s="110"/>
      <c r="S5406" s="110">
        <f t="shared" si="313"/>
        <v>0.35300000000000026</v>
      </c>
      <c r="T5406" s="110">
        <f>IF('3B-Air transport'!AL$66="no"," ",ROUND(S5406,4))</f>
        <v>0.35299999999999998</v>
      </c>
      <c r="U5406" s="110">
        <f>IF('3B-Air transport'!AL$67="no"," ",ROUND(S5406,4))</f>
        <v>0.35299999999999998</v>
      </c>
      <c r="V5406" s="110">
        <f>IF('3B-Air transport'!AL$68="no"," ",ROUND(S5406,4))</f>
        <v>0.35299999999999998</v>
      </c>
      <c r="W5406" s="110"/>
      <c r="AB5406" s="110">
        <f t="shared" si="314"/>
        <v>0.35300000000000026</v>
      </c>
      <c r="AC5406" s="110">
        <f>IF('3C-Water transport'!AL$56="no"," ",ROUND(AB5406,4))</f>
        <v>0.35299999999999998</v>
      </c>
      <c r="AD5406" s="110">
        <f>IF('3C-Water transport'!AL$57="no"," ",ROUND(AB5406,4))</f>
        <v>0.35299999999999998</v>
      </c>
      <c r="AE5406" s="110">
        <f>IF('3C-Water transport'!AL$58="no"," ",ROUND(AB5406,4))</f>
        <v>0.35299999999999998</v>
      </c>
    </row>
    <row r="5407" spans="5:31" x14ac:dyDescent="0.25">
      <c r="E5407" s="110">
        <f t="shared" si="312"/>
        <v>0.35400000000000026</v>
      </c>
      <c r="F5407" s="110">
        <f>IF('3A-Rail transport'!$AL$56="no"," ",ROUND(E5407,4))</f>
        <v>0.35399999999999998</v>
      </c>
      <c r="G5407" s="110">
        <f>IF('3A-Rail transport'!$AL$57="no"," ",ROUND(E5407,4))</f>
        <v>0.35399999999999998</v>
      </c>
      <c r="H5407" s="110"/>
      <c r="S5407" s="110">
        <f t="shared" si="313"/>
        <v>0.35400000000000026</v>
      </c>
      <c r="T5407" s="110">
        <f>IF('3B-Air transport'!AL$66="no"," ",ROUND(S5407,4))</f>
        <v>0.35399999999999998</v>
      </c>
      <c r="U5407" s="110">
        <f>IF('3B-Air transport'!AL$67="no"," ",ROUND(S5407,4))</f>
        <v>0.35399999999999998</v>
      </c>
      <c r="V5407" s="110">
        <f>IF('3B-Air transport'!AL$68="no"," ",ROUND(S5407,4))</f>
        <v>0.35399999999999998</v>
      </c>
      <c r="W5407" s="110"/>
      <c r="AB5407" s="110">
        <f t="shared" si="314"/>
        <v>0.35400000000000026</v>
      </c>
      <c r="AC5407" s="110">
        <f>IF('3C-Water transport'!AL$56="no"," ",ROUND(AB5407,4))</f>
        <v>0.35399999999999998</v>
      </c>
      <c r="AD5407" s="110">
        <f>IF('3C-Water transport'!AL$57="no"," ",ROUND(AB5407,4))</f>
        <v>0.35399999999999998</v>
      </c>
      <c r="AE5407" s="110">
        <f>IF('3C-Water transport'!AL$58="no"," ",ROUND(AB5407,4))</f>
        <v>0.35399999999999998</v>
      </c>
    </row>
    <row r="5408" spans="5:31" x14ac:dyDescent="0.25">
      <c r="E5408" s="110">
        <f t="shared" si="312"/>
        <v>0.35500000000000026</v>
      </c>
      <c r="F5408" s="110">
        <f>IF('3A-Rail transport'!$AL$56="no"," ",ROUND(E5408,4))</f>
        <v>0.35499999999999998</v>
      </c>
      <c r="G5408" s="110">
        <f>IF('3A-Rail transport'!$AL$57="no"," ",ROUND(E5408,4))</f>
        <v>0.35499999999999998</v>
      </c>
      <c r="H5408" s="110"/>
      <c r="S5408" s="110">
        <f t="shared" si="313"/>
        <v>0.35500000000000026</v>
      </c>
      <c r="T5408" s="110">
        <f>IF('3B-Air transport'!AL$66="no"," ",ROUND(S5408,4))</f>
        <v>0.35499999999999998</v>
      </c>
      <c r="U5408" s="110">
        <f>IF('3B-Air transport'!AL$67="no"," ",ROUND(S5408,4))</f>
        <v>0.35499999999999998</v>
      </c>
      <c r="V5408" s="110">
        <f>IF('3B-Air transport'!AL$68="no"," ",ROUND(S5408,4))</f>
        <v>0.35499999999999998</v>
      </c>
      <c r="W5408" s="110"/>
      <c r="AB5408" s="110">
        <f t="shared" si="314"/>
        <v>0.35500000000000026</v>
      </c>
      <c r="AC5408" s="110">
        <f>IF('3C-Water transport'!AL$56="no"," ",ROUND(AB5408,4))</f>
        <v>0.35499999999999998</v>
      </c>
      <c r="AD5408" s="110">
        <f>IF('3C-Water transport'!AL$57="no"," ",ROUND(AB5408,4))</f>
        <v>0.35499999999999998</v>
      </c>
      <c r="AE5408" s="110">
        <f>IF('3C-Water transport'!AL$58="no"," ",ROUND(AB5408,4))</f>
        <v>0.35499999999999998</v>
      </c>
    </row>
    <row r="5409" spans="5:31" x14ac:dyDescent="0.25">
      <c r="E5409" s="110">
        <f t="shared" si="312"/>
        <v>0.35600000000000026</v>
      </c>
      <c r="F5409" s="110">
        <f>IF('3A-Rail transport'!$AL$56="no"," ",ROUND(E5409,4))</f>
        <v>0.35599999999999998</v>
      </c>
      <c r="G5409" s="110">
        <f>IF('3A-Rail transport'!$AL$57="no"," ",ROUND(E5409,4))</f>
        <v>0.35599999999999998</v>
      </c>
      <c r="H5409" s="110"/>
      <c r="S5409" s="110">
        <f t="shared" si="313"/>
        <v>0.35600000000000026</v>
      </c>
      <c r="T5409" s="110">
        <f>IF('3B-Air transport'!AL$66="no"," ",ROUND(S5409,4))</f>
        <v>0.35599999999999998</v>
      </c>
      <c r="U5409" s="110">
        <f>IF('3B-Air transport'!AL$67="no"," ",ROUND(S5409,4))</f>
        <v>0.35599999999999998</v>
      </c>
      <c r="V5409" s="110">
        <f>IF('3B-Air transport'!AL$68="no"," ",ROUND(S5409,4))</f>
        <v>0.35599999999999998</v>
      </c>
      <c r="W5409" s="110"/>
      <c r="AB5409" s="110">
        <f t="shared" si="314"/>
        <v>0.35600000000000026</v>
      </c>
      <c r="AC5409" s="110">
        <f>IF('3C-Water transport'!AL$56="no"," ",ROUND(AB5409,4))</f>
        <v>0.35599999999999998</v>
      </c>
      <c r="AD5409" s="110">
        <f>IF('3C-Water transport'!AL$57="no"," ",ROUND(AB5409,4))</f>
        <v>0.35599999999999998</v>
      </c>
      <c r="AE5409" s="110">
        <f>IF('3C-Water transport'!AL$58="no"," ",ROUND(AB5409,4))</f>
        <v>0.35599999999999998</v>
      </c>
    </row>
    <row r="5410" spans="5:31" x14ac:dyDescent="0.25">
      <c r="E5410" s="110">
        <f t="shared" si="312"/>
        <v>0.35700000000000026</v>
      </c>
      <c r="F5410" s="110">
        <f>IF('3A-Rail transport'!$AL$56="no"," ",ROUND(E5410,4))</f>
        <v>0.35699999999999998</v>
      </c>
      <c r="G5410" s="110">
        <f>IF('3A-Rail transport'!$AL$57="no"," ",ROUND(E5410,4))</f>
        <v>0.35699999999999998</v>
      </c>
      <c r="H5410" s="110"/>
      <c r="S5410" s="110">
        <f t="shared" si="313"/>
        <v>0.35700000000000026</v>
      </c>
      <c r="T5410" s="110">
        <f>IF('3B-Air transport'!AL$66="no"," ",ROUND(S5410,4))</f>
        <v>0.35699999999999998</v>
      </c>
      <c r="U5410" s="110">
        <f>IF('3B-Air transport'!AL$67="no"," ",ROUND(S5410,4))</f>
        <v>0.35699999999999998</v>
      </c>
      <c r="V5410" s="110">
        <f>IF('3B-Air transport'!AL$68="no"," ",ROUND(S5410,4))</f>
        <v>0.35699999999999998</v>
      </c>
      <c r="W5410" s="110"/>
      <c r="AB5410" s="110">
        <f t="shared" si="314"/>
        <v>0.35700000000000026</v>
      </c>
      <c r="AC5410" s="110">
        <f>IF('3C-Water transport'!AL$56="no"," ",ROUND(AB5410,4))</f>
        <v>0.35699999999999998</v>
      </c>
      <c r="AD5410" s="110">
        <f>IF('3C-Water transport'!AL$57="no"," ",ROUND(AB5410,4))</f>
        <v>0.35699999999999998</v>
      </c>
      <c r="AE5410" s="110">
        <f>IF('3C-Water transport'!AL$58="no"," ",ROUND(AB5410,4))</f>
        <v>0.35699999999999998</v>
      </c>
    </row>
    <row r="5411" spans="5:31" x14ac:dyDescent="0.25">
      <c r="E5411" s="110">
        <f t="shared" si="312"/>
        <v>0.35800000000000026</v>
      </c>
      <c r="F5411" s="110">
        <f>IF('3A-Rail transport'!$AL$56="no"," ",ROUND(E5411,4))</f>
        <v>0.35799999999999998</v>
      </c>
      <c r="G5411" s="110">
        <f>IF('3A-Rail transport'!$AL$57="no"," ",ROUND(E5411,4))</f>
        <v>0.35799999999999998</v>
      </c>
      <c r="H5411" s="110"/>
      <c r="S5411" s="110">
        <f t="shared" si="313"/>
        <v>0.35800000000000026</v>
      </c>
      <c r="T5411" s="110">
        <f>IF('3B-Air transport'!AL$66="no"," ",ROUND(S5411,4))</f>
        <v>0.35799999999999998</v>
      </c>
      <c r="U5411" s="110">
        <f>IF('3B-Air transport'!AL$67="no"," ",ROUND(S5411,4))</f>
        <v>0.35799999999999998</v>
      </c>
      <c r="V5411" s="110">
        <f>IF('3B-Air transport'!AL$68="no"," ",ROUND(S5411,4))</f>
        <v>0.35799999999999998</v>
      </c>
      <c r="W5411" s="110"/>
      <c r="AB5411" s="110">
        <f t="shared" si="314"/>
        <v>0.35800000000000026</v>
      </c>
      <c r="AC5411" s="110">
        <f>IF('3C-Water transport'!AL$56="no"," ",ROUND(AB5411,4))</f>
        <v>0.35799999999999998</v>
      </c>
      <c r="AD5411" s="110">
        <f>IF('3C-Water transport'!AL$57="no"," ",ROUND(AB5411,4))</f>
        <v>0.35799999999999998</v>
      </c>
      <c r="AE5411" s="110">
        <f>IF('3C-Water transport'!AL$58="no"," ",ROUND(AB5411,4))</f>
        <v>0.35799999999999998</v>
      </c>
    </row>
    <row r="5412" spans="5:31" x14ac:dyDescent="0.25">
      <c r="E5412" s="110">
        <f t="shared" si="312"/>
        <v>0.35900000000000026</v>
      </c>
      <c r="F5412" s="110">
        <f>IF('3A-Rail transport'!$AL$56="no"," ",ROUND(E5412,4))</f>
        <v>0.35899999999999999</v>
      </c>
      <c r="G5412" s="110">
        <f>IF('3A-Rail transport'!$AL$57="no"," ",ROUND(E5412,4))</f>
        <v>0.35899999999999999</v>
      </c>
      <c r="H5412" s="110"/>
      <c r="S5412" s="110">
        <f t="shared" si="313"/>
        <v>0.35900000000000026</v>
      </c>
      <c r="T5412" s="110">
        <f>IF('3B-Air transport'!AL$66="no"," ",ROUND(S5412,4))</f>
        <v>0.35899999999999999</v>
      </c>
      <c r="U5412" s="110">
        <f>IF('3B-Air transport'!AL$67="no"," ",ROUND(S5412,4))</f>
        <v>0.35899999999999999</v>
      </c>
      <c r="V5412" s="110">
        <f>IF('3B-Air transport'!AL$68="no"," ",ROUND(S5412,4))</f>
        <v>0.35899999999999999</v>
      </c>
      <c r="W5412" s="110"/>
      <c r="AB5412" s="110">
        <f t="shared" si="314"/>
        <v>0.35900000000000026</v>
      </c>
      <c r="AC5412" s="110">
        <f>IF('3C-Water transport'!AL$56="no"," ",ROUND(AB5412,4))</f>
        <v>0.35899999999999999</v>
      </c>
      <c r="AD5412" s="110">
        <f>IF('3C-Water transport'!AL$57="no"," ",ROUND(AB5412,4))</f>
        <v>0.35899999999999999</v>
      </c>
      <c r="AE5412" s="110">
        <f>IF('3C-Water transport'!AL$58="no"," ",ROUND(AB5412,4))</f>
        <v>0.35899999999999999</v>
      </c>
    </row>
    <row r="5413" spans="5:31" x14ac:dyDescent="0.25">
      <c r="E5413" s="110">
        <f t="shared" si="312"/>
        <v>0.36000000000000026</v>
      </c>
      <c r="F5413" s="110">
        <f>IF('3A-Rail transport'!$AL$56="no"," ",ROUND(E5413,4))</f>
        <v>0.36</v>
      </c>
      <c r="G5413" s="110">
        <f>IF('3A-Rail transport'!$AL$57="no"," ",ROUND(E5413,4))</f>
        <v>0.36</v>
      </c>
      <c r="H5413" s="110"/>
      <c r="S5413" s="110">
        <f t="shared" si="313"/>
        <v>0.36000000000000026</v>
      </c>
      <c r="T5413" s="110">
        <f>IF('3B-Air transport'!AL$66="no"," ",ROUND(S5413,4))</f>
        <v>0.36</v>
      </c>
      <c r="U5413" s="110">
        <f>IF('3B-Air transport'!AL$67="no"," ",ROUND(S5413,4))</f>
        <v>0.36</v>
      </c>
      <c r="V5413" s="110">
        <f>IF('3B-Air transport'!AL$68="no"," ",ROUND(S5413,4))</f>
        <v>0.36</v>
      </c>
      <c r="W5413" s="110"/>
      <c r="AB5413" s="110">
        <f t="shared" si="314"/>
        <v>0.36000000000000026</v>
      </c>
      <c r="AC5413" s="110">
        <f>IF('3C-Water transport'!AL$56="no"," ",ROUND(AB5413,4))</f>
        <v>0.36</v>
      </c>
      <c r="AD5413" s="110">
        <f>IF('3C-Water transport'!AL$57="no"," ",ROUND(AB5413,4))</f>
        <v>0.36</v>
      </c>
      <c r="AE5413" s="110">
        <f>IF('3C-Water transport'!AL$58="no"," ",ROUND(AB5413,4))</f>
        <v>0.36</v>
      </c>
    </row>
    <row r="5414" spans="5:31" x14ac:dyDescent="0.25">
      <c r="E5414" s="110">
        <f t="shared" si="312"/>
        <v>0.36100000000000027</v>
      </c>
      <c r="F5414" s="110">
        <f>IF('3A-Rail transport'!$AL$56="no"," ",ROUND(E5414,4))</f>
        <v>0.36099999999999999</v>
      </c>
      <c r="G5414" s="110">
        <f>IF('3A-Rail transport'!$AL$57="no"," ",ROUND(E5414,4))</f>
        <v>0.36099999999999999</v>
      </c>
      <c r="H5414" s="110"/>
      <c r="S5414" s="110">
        <f t="shared" si="313"/>
        <v>0.36100000000000027</v>
      </c>
      <c r="T5414" s="110">
        <f>IF('3B-Air transport'!AL$66="no"," ",ROUND(S5414,4))</f>
        <v>0.36099999999999999</v>
      </c>
      <c r="U5414" s="110">
        <f>IF('3B-Air transport'!AL$67="no"," ",ROUND(S5414,4))</f>
        <v>0.36099999999999999</v>
      </c>
      <c r="V5414" s="110">
        <f>IF('3B-Air transport'!AL$68="no"," ",ROUND(S5414,4))</f>
        <v>0.36099999999999999</v>
      </c>
      <c r="W5414" s="110"/>
      <c r="AB5414" s="110">
        <f t="shared" si="314"/>
        <v>0.36100000000000027</v>
      </c>
      <c r="AC5414" s="110">
        <f>IF('3C-Water transport'!AL$56="no"," ",ROUND(AB5414,4))</f>
        <v>0.36099999999999999</v>
      </c>
      <c r="AD5414" s="110">
        <f>IF('3C-Water transport'!AL$57="no"," ",ROUND(AB5414,4))</f>
        <v>0.36099999999999999</v>
      </c>
      <c r="AE5414" s="110">
        <f>IF('3C-Water transport'!AL$58="no"," ",ROUND(AB5414,4))</f>
        <v>0.36099999999999999</v>
      </c>
    </row>
    <row r="5415" spans="5:31" x14ac:dyDescent="0.25">
      <c r="E5415" s="110">
        <f t="shared" si="312"/>
        <v>0.36200000000000027</v>
      </c>
      <c r="F5415" s="110">
        <f>IF('3A-Rail transport'!$AL$56="no"," ",ROUND(E5415,4))</f>
        <v>0.36199999999999999</v>
      </c>
      <c r="G5415" s="110">
        <f>IF('3A-Rail transport'!$AL$57="no"," ",ROUND(E5415,4))</f>
        <v>0.36199999999999999</v>
      </c>
      <c r="H5415" s="110"/>
      <c r="S5415" s="110">
        <f t="shared" si="313"/>
        <v>0.36200000000000027</v>
      </c>
      <c r="T5415" s="110">
        <f>IF('3B-Air transport'!AL$66="no"," ",ROUND(S5415,4))</f>
        <v>0.36199999999999999</v>
      </c>
      <c r="U5415" s="110">
        <f>IF('3B-Air transport'!AL$67="no"," ",ROUND(S5415,4))</f>
        <v>0.36199999999999999</v>
      </c>
      <c r="V5415" s="110">
        <f>IF('3B-Air transport'!AL$68="no"," ",ROUND(S5415,4))</f>
        <v>0.36199999999999999</v>
      </c>
      <c r="W5415" s="110"/>
      <c r="AB5415" s="110">
        <f t="shared" si="314"/>
        <v>0.36200000000000027</v>
      </c>
      <c r="AC5415" s="110">
        <f>IF('3C-Water transport'!AL$56="no"," ",ROUND(AB5415,4))</f>
        <v>0.36199999999999999</v>
      </c>
      <c r="AD5415" s="110">
        <f>IF('3C-Water transport'!AL$57="no"," ",ROUND(AB5415,4))</f>
        <v>0.36199999999999999</v>
      </c>
      <c r="AE5415" s="110">
        <f>IF('3C-Water transport'!AL$58="no"," ",ROUND(AB5415,4))</f>
        <v>0.36199999999999999</v>
      </c>
    </row>
    <row r="5416" spans="5:31" x14ac:dyDescent="0.25">
      <c r="E5416" s="110">
        <f t="shared" si="312"/>
        <v>0.36300000000000027</v>
      </c>
      <c r="F5416" s="110">
        <f>IF('3A-Rail transport'!$AL$56="no"," ",ROUND(E5416,4))</f>
        <v>0.36299999999999999</v>
      </c>
      <c r="G5416" s="110">
        <f>IF('3A-Rail transport'!$AL$57="no"," ",ROUND(E5416,4))</f>
        <v>0.36299999999999999</v>
      </c>
      <c r="H5416" s="110"/>
      <c r="S5416" s="110">
        <f t="shared" si="313"/>
        <v>0.36300000000000027</v>
      </c>
      <c r="T5416" s="110">
        <f>IF('3B-Air transport'!AL$66="no"," ",ROUND(S5416,4))</f>
        <v>0.36299999999999999</v>
      </c>
      <c r="U5416" s="110">
        <f>IF('3B-Air transport'!AL$67="no"," ",ROUND(S5416,4))</f>
        <v>0.36299999999999999</v>
      </c>
      <c r="V5416" s="110">
        <f>IF('3B-Air transport'!AL$68="no"," ",ROUND(S5416,4))</f>
        <v>0.36299999999999999</v>
      </c>
      <c r="W5416" s="110"/>
      <c r="AB5416" s="110">
        <f t="shared" si="314"/>
        <v>0.36300000000000027</v>
      </c>
      <c r="AC5416" s="110">
        <f>IF('3C-Water transport'!AL$56="no"," ",ROUND(AB5416,4))</f>
        <v>0.36299999999999999</v>
      </c>
      <c r="AD5416" s="110">
        <f>IF('3C-Water transport'!AL$57="no"," ",ROUND(AB5416,4))</f>
        <v>0.36299999999999999</v>
      </c>
      <c r="AE5416" s="110">
        <f>IF('3C-Water transport'!AL$58="no"," ",ROUND(AB5416,4))</f>
        <v>0.36299999999999999</v>
      </c>
    </row>
    <row r="5417" spans="5:31" x14ac:dyDescent="0.25">
      <c r="E5417" s="110">
        <f t="shared" si="312"/>
        <v>0.36400000000000027</v>
      </c>
      <c r="F5417" s="110">
        <f>IF('3A-Rail transport'!$AL$56="no"," ",ROUND(E5417,4))</f>
        <v>0.36399999999999999</v>
      </c>
      <c r="G5417" s="110">
        <f>IF('3A-Rail transport'!$AL$57="no"," ",ROUND(E5417,4))</f>
        <v>0.36399999999999999</v>
      </c>
      <c r="H5417" s="110"/>
      <c r="S5417" s="110">
        <f t="shared" si="313"/>
        <v>0.36400000000000027</v>
      </c>
      <c r="T5417" s="110">
        <f>IF('3B-Air transport'!AL$66="no"," ",ROUND(S5417,4))</f>
        <v>0.36399999999999999</v>
      </c>
      <c r="U5417" s="110">
        <f>IF('3B-Air transport'!AL$67="no"," ",ROUND(S5417,4))</f>
        <v>0.36399999999999999</v>
      </c>
      <c r="V5417" s="110">
        <f>IF('3B-Air transport'!AL$68="no"," ",ROUND(S5417,4))</f>
        <v>0.36399999999999999</v>
      </c>
      <c r="W5417" s="110"/>
      <c r="AB5417" s="110">
        <f t="shared" si="314"/>
        <v>0.36400000000000027</v>
      </c>
      <c r="AC5417" s="110">
        <f>IF('3C-Water transport'!AL$56="no"," ",ROUND(AB5417,4))</f>
        <v>0.36399999999999999</v>
      </c>
      <c r="AD5417" s="110">
        <f>IF('3C-Water transport'!AL$57="no"," ",ROUND(AB5417,4))</f>
        <v>0.36399999999999999</v>
      </c>
      <c r="AE5417" s="110">
        <f>IF('3C-Water transport'!AL$58="no"," ",ROUND(AB5417,4))</f>
        <v>0.36399999999999999</v>
      </c>
    </row>
    <row r="5418" spans="5:31" x14ac:dyDescent="0.25">
      <c r="E5418" s="110">
        <f t="shared" si="312"/>
        <v>0.36500000000000027</v>
      </c>
      <c r="F5418" s="110">
        <f>IF('3A-Rail transport'!$AL$56="no"," ",ROUND(E5418,4))</f>
        <v>0.36499999999999999</v>
      </c>
      <c r="G5418" s="110">
        <f>IF('3A-Rail transport'!$AL$57="no"," ",ROUND(E5418,4))</f>
        <v>0.36499999999999999</v>
      </c>
      <c r="H5418" s="110"/>
      <c r="S5418" s="110">
        <f t="shared" si="313"/>
        <v>0.36500000000000027</v>
      </c>
      <c r="T5418" s="110">
        <f>IF('3B-Air transport'!AL$66="no"," ",ROUND(S5418,4))</f>
        <v>0.36499999999999999</v>
      </c>
      <c r="U5418" s="110">
        <f>IF('3B-Air transport'!AL$67="no"," ",ROUND(S5418,4))</f>
        <v>0.36499999999999999</v>
      </c>
      <c r="V5418" s="110">
        <f>IF('3B-Air transport'!AL$68="no"," ",ROUND(S5418,4))</f>
        <v>0.36499999999999999</v>
      </c>
      <c r="W5418" s="110"/>
      <c r="AB5418" s="110">
        <f t="shared" si="314"/>
        <v>0.36500000000000027</v>
      </c>
      <c r="AC5418" s="110">
        <f>IF('3C-Water transport'!AL$56="no"," ",ROUND(AB5418,4))</f>
        <v>0.36499999999999999</v>
      </c>
      <c r="AD5418" s="110">
        <f>IF('3C-Water transport'!AL$57="no"," ",ROUND(AB5418,4))</f>
        <v>0.36499999999999999</v>
      </c>
      <c r="AE5418" s="110">
        <f>IF('3C-Water transport'!AL$58="no"," ",ROUND(AB5418,4))</f>
        <v>0.36499999999999999</v>
      </c>
    </row>
    <row r="5419" spans="5:31" x14ac:dyDescent="0.25">
      <c r="E5419" s="110">
        <f t="shared" si="312"/>
        <v>0.36600000000000027</v>
      </c>
      <c r="F5419" s="110">
        <f>IF('3A-Rail transport'!$AL$56="no"," ",ROUND(E5419,4))</f>
        <v>0.36599999999999999</v>
      </c>
      <c r="G5419" s="110">
        <f>IF('3A-Rail transport'!$AL$57="no"," ",ROUND(E5419,4))</f>
        <v>0.36599999999999999</v>
      </c>
      <c r="H5419" s="110"/>
      <c r="S5419" s="110">
        <f t="shared" si="313"/>
        <v>0.36600000000000027</v>
      </c>
      <c r="T5419" s="110">
        <f>IF('3B-Air transport'!AL$66="no"," ",ROUND(S5419,4))</f>
        <v>0.36599999999999999</v>
      </c>
      <c r="U5419" s="110">
        <f>IF('3B-Air transport'!AL$67="no"," ",ROUND(S5419,4))</f>
        <v>0.36599999999999999</v>
      </c>
      <c r="V5419" s="110">
        <f>IF('3B-Air transport'!AL$68="no"," ",ROUND(S5419,4))</f>
        <v>0.36599999999999999</v>
      </c>
      <c r="W5419" s="110"/>
      <c r="AB5419" s="110">
        <f t="shared" si="314"/>
        <v>0.36600000000000027</v>
      </c>
      <c r="AC5419" s="110">
        <f>IF('3C-Water transport'!AL$56="no"," ",ROUND(AB5419,4))</f>
        <v>0.36599999999999999</v>
      </c>
      <c r="AD5419" s="110">
        <f>IF('3C-Water transport'!AL$57="no"," ",ROUND(AB5419,4))</f>
        <v>0.36599999999999999</v>
      </c>
      <c r="AE5419" s="110">
        <f>IF('3C-Water transport'!AL$58="no"," ",ROUND(AB5419,4))</f>
        <v>0.36599999999999999</v>
      </c>
    </row>
    <row r="5420" spans="5:31" x14ac:dyDescent="0.25">
      <c r="E5420" s="110">
        <f t="shared" si="312"/>
        <v>0.36700000000000027</v>
      </c>
      <c r="F5420" s="110">
        <f>IF('3A-Rail transport'!$AL$56="no"," ",ROUND(E5420,4))</f>
        <v>0.36699999999999999</v>
      </c>
      <c r="G5420" s="110">
        <f>IF('3A-Rail transport'!$AL$57="no"," ",ROUND(E5420,4))</f>
        <v>0.36699999999999999</v>
      </c>
      <c r="H5420" s="110"/>
      <c r="S5420" s="110">
        <f t="shared" si="313"/>
        <v>0.36700000000000027</v>
      </c>
      <c r="T5420" s="110">
        <f>IF('3B-Air transport'!AL$66="no"," ",ROUND(S5420,4))</f>
        <v>0.36699999999999999</v>
      </c>
      <c r="U5420" s="110">
        <f>IF('3B-Air transport'!AL$67="no"," ",ROUND(S5420,4))</f>
        <v>0.36699999999999999</v>
      </c>
      <c r="V5420" s="110">
        <f>IF('3B-Air transport'!AL$68="no"," ",ROUND(S5420,4))</f>
        <v>0.36699999999999999</v>
      </c>
      <c r="W5420" s="110"/>
      <c r="AB5420" s="110">
        <f t="shared" si="314"/>
        <v>0.36700000000000027</v>
      </c>
      <c r="AC5420" s="110">
        <f>IF('3C-Water transport'!AL$56="no"," ",ROUND(AB5420,4))</f>
        <v>0.36699999999999999</v>
      </c>
      <c r="AD5420" s="110">
        <f>IF('3C-Water transport'!AL$57="no"," ",ROUND(AB5420,4))</f>
        <v>0.36699999999999999</v>
      </c>
      <c r="AE5420" s="110">
        <f>IF('3C-Water transport'!AL$58="no"," ",ROUND(AB5420,4))</f>
        <v>0.36699999999999999</v>
      </c>
    </row>
    <row r="5421" spans="5:31" x14ac:dyDescent="0.25">
      <c r="E5421" s="110">
        <f t="shared" si="312"/>
        <v>0.36800000000000027</v>
      </c>
      <c r="F5421" s="110">
        <f>IF('3A-Rail transport'!$AL$56="no"," ",ROUND(E5421,4))</f>
        <v>0.36799999999999999</v>
      </c>
      <c r="G5421" s="110">
        <f>IF('3A-Rail transport'!$AL$57="no"," ",ROUND(E5421,4))</f>
        <v>0.36799999999999999</v>
      </c>
      <c r="H5421" s="110"/>
      <c r="S5421" s="110">
        <f t="shared" si="313"/>
        <v>0.36800000000000027</v>
      </c>
      <c r="T5421" s="110">
        <f>IF('3B-Air transport'!AL$66="no"," ",ROUND(S5421,4))</f>
        <v>0.36799999999999999</v>
      </c>
      <c r="U5421" s="110">
        <f>IF('3B-Air transport'!AL$67="no"," ",ROUND(S5421,4))</f>
        <v>0.36799999999999999</v>
      </c>
      <c r="V5421" s="110">
        <f>IF('3B-Air transport'!AL$68="no"," ",ROUND(S5421,4))</f>
        <v>0.36799999999999999</v>
      </c>
      <c r="W5421" s="110"/>
      <c r="AB5421" s="110">
        <f t="shared" si="314"/>
        <v>0.36800000000000027</v>
      </c>
      <c r="AC5421" s="110">
        <f>IF('3C-Water transport'!AL$56="no"," ",ROUND(AB5421,4))</f>
        <v>0.36799999999999999</v>
      </c>
      <c r="AD5421" s="110">
        <f>IF('3C-Water transport'!AL$57="no"," ",ROUND(AB5421,4))</f>
        <v>0.36799999999999999</v>
      </c>
      <c r="AE5421" s="110">
        <f>IF('3C-Water transport'!AL$58="no"," ",ROUND(AB5421,4))</f>
        <v>0.36799999999999999</v>
      </c>
    </row>
    <row r="5422" spans="5:31" x14ac:dyDescent="0.25">
      <c r="E5422" s="110">
        <f t="shared" si="312"/>
        <v>0.36900000000000027</v>
      </c>
      <c r="F5422" s="110">
        <f>IF('3A-Rail transport'!$AL$56="no"," ",ROUND(E5422,4))</f>
        <v>0.36899999999999999</v>
      </c>
      <c r="G5422" s="110">
        <f>IF('3A-Rail transport'!$AL$57="no"," ",ROUND(E5422,4))</f>
        <v>0.36899999999999999</v>
      </c>
      <c r="H5422" s="110"/>
      <c r="S5422" s="110">
        <f t="shared" si="313"/>
        <v>0.36900000000000027</v>
      </c>
      <c r="T5422" s="110">
        <f>IF('3B-Air transport'!AL$66="no"," ",ROUND(S5422,4))</f>
        <v>0.36899999999999999</v>
      </c>
      <c r="U5422" s="110">
        <f>IF('3B-Air transport'!AL$67="no"," ",ROUND(S5422,4))</f>
        <v>0.36899999999999999</v>
      </c>
      <c r="V5422" s="110">
        <f>IF('3B-Air transport'!AL$68="no"," ",ROUND(S5422,4))</f>
        <v>0.36899999999999999</v>
      </c>
      <c r="W5422" s="110"/>
      <c r="AB5422" s="110">
        <f t="shared" si="314"/>
        <v>0.36900000000000027</v>
      </c>
      <c r="AC5422" s="110">
        <f>IF('3C-Water transport'!AL$56="no"," ",ROUND(AB5422,4))</f>
        <v>0.36899999999999999</v>
      </c>
      <c r="AD5422" s="110">
        <f>IF('3C-Water transport'!AL$57="no"," ",ROUND(AB5422,4))</f>
        <v>0.36899999999999999</v>
      </c>
      <c r="AE5422" s="110">
        <f>IF('3C-Water transport'!AL$58="no"," ",ROUND(AB5422,4))</f>
        <v>0.36899999999999999</v>
      </c>
    </row>
    <row r="5423" spans="5:31" x14ac:dyDescent="0.25">
      <c r="E5423" s="110">
        <f t="shared" si="312"/>
        <v>0.37000000000000027</v>
      </c>
      <c r="F5423" s="110">
        <f>IF('3A-Rail transport'!$AL$56="no"," ",ROUND(E5423,4))</f>
        <v>0.37</v>
      </c>
      <c r="G5423" s="110">
        <f>IF('3A-Rail transport'!$AL$57="no"," ",ROUND(E5423,4))</f>
        <v>0.37</v>
      </c>
      <c r="H5423" s="110"/>
      <c r="S5423" s="110">
        <f t="shared" si="313"/>
        <v>0.37000000000000027</v>
      </c>
      <c r="T5423" s="110">
        <f>IF('3B-Air transport'!AL$66="no"," ",ROUND(S5423,4))</f>
        <v>0.37</v>
      </c>
      <c r="U5423" s="110">
        <f>IF('3B-Air transport'!AL$67="no"," ",ROUND(S5423,4))</f>
        <v>0.37</v>
      </c>
      <c r="V5423" s="110">
        <f>IF('3B-Air transport'!AL$68="no"," ",ROUND(S5423,4))</f>
        <v>0.37</v>
      </c>
      <c r="W5423" s="110"/>
      <c r="AB5423" s="110">
        <f t="shared" si="314"/>
        <v>0.37000000000000027</v>
      </c>
      <c r="AC5423" s="110">
        <f>IF('3C-Water transport'!AL$56="no"," ",ROUND(AB5423,4))</f>
        <v>0.37</v>
      </c>
      <c r="AD5423" s="110">
        <f>IF('3C-Water transport'!AL$57="no"," ",ROUND(AB5423,4))</f>
        <v>0.37</v>
      </c>
      <c r="AE5423" s="110">
        <f>IF('3C-Water transport'!AL$58="no"," ",ROUND(AB5423,4))</f>
        <v>0.37</v>
      </c>
    </row>
    <row r="5424" spans="5:31" x14ac:dyDescent="0.25">
      <c r="E5424" s="110">
        <f t="shared" si="312"/>
        <v>0.37100000000000027</v>
      </c>
      <c r="F5424" s="110">
        <f>IF('3A-Rail transport'!$AL$56="no"," ",ROUND(E5424,4))</f>
        <v>0.371</v>
      </c>
      <c r="G5424" s="110">
        <f>IF('3A-Rail transport'!$AL$57="no"," ",ROUND(E5424,4))</f>
        <v>0.371</v>
      </c>
      <c r="H5424" s="110"/>
      <c r="S5424" s="110">
        <f t="shared" si="313"/>
        <v>0.37100000000000027</v>
      </c>
      <c r="T5424" s="110">
        <f>IF('3B-Air transport'!AL$66="no"," ",ROUND(S5424,4))</f>
        <v>0.371</v>
      </c>
      <c r="U5424" s="110">
        <f>IF('3B-Air transport'!AL$67="no"," ",ROUND(S5424,4))</f>
        <v>0.371</v>
      </c>
      <c r="V5424" s="110">
        <f>IF('3B-Air transport'!AL$68="no"," ",ROUND(S5424,4))</f>
        <v>0.371</v>
      </c>
      <c r="W5424" s="110"/>
      <c r="AB5424" s="110">
        <f t="shared" si="314"/>
        <v>0.37100000000000027</v>
      </c>
      <c r="AC5424" s="110">
        <f>IF('3C-Water transport'!AL$56="no"," ",ROUND(AB5424,4))</f>
        <v>0.371</v>
      </c>
      <c r="AD5424" s="110">
        <f>IF('3C-Water transport'!AL$57="no"," ",ROUND(AB5424,4))</f>
        <v>0.371</v>
      </c>
      <c r="AE5424" s="110">
        <f>IF('3C-Water transport'!AL$58="no"," ",ROUND(AB5424,4))</f>
        <v>0.371</v>
      </c>
    </row>
    <row r="5425" spans="5:31" x14ac:dyDescent="0.25">
      <c r="E5425" s="110">
        <f t="shared" si="312"/>
        <v>0.37200000000000027</v>
      </c>
      <c r="F5425" s="110">
        <f>IF('3A-Rail transport'!$AL$56="no"," ",ROUND(E5425,4))</f>
        <v>0.372</v>
      </c>
      <c r="G5425" s="110">
        <f>IF('3A-Rail transport'!$AL$57="no"," ",ROUND(E5425,4))</f>
        <v>0.372</v>
      </c>
      <c r="H5425" s="110"/>
      <c r="S5425" s="110">
        <f t="shared" si="313"/>
        <v>0.37200000000000027</v>
      </c>
      <c r="T5425" s="110">
        <f>IF('3B-Air transport'!AL$66="no"," ",ROUND(S5425,4))</f>
        <v>0.372</v>
      </c>
      <c r="U5425" s="110">
        <f>IF('3B-Air transport'!AL$67="no"," ",ROUND(S5425,4))</f>
        <v>0.372</v>
      </c>
      <c r="V5425" s="110">
        <f>IF('3B-Air transport'!AL$68="no"," ",ROUND(S5425,4))</f>
        <v>0.372</v>
      </c>
      <c r="W5425" s="110"/>
      <c r="AB5425" s="110">
        <f t="shared" si="314"/>
        <v>0.37200000000000027</v>
      </c>
      <c r="AC5425" s="110">
        <f>IF('3C-Water transport'!AL$56="no"," ",ROUND(AB5425,4))</f>
        <v>0.372</v>
      </c>
      <c r="AD5425" s="110">
        <f>IF('3C-Water transport'!AL$57="no"," ",ROUND(AB5425,4))</f>
        <v>0.372</v>
      </c>
      <c r="AE5425" s="110">
        <f>IF('3C-Water transport'!AL$58="no"," ",ROUND(AB5425,4))</f>
        <v>0.372</v>
      </c>
    </row>
    <row r="5426" spans="5:31" x14ac:dyDescent="0.25">
      <c r="E5426" s="110">
        <f t="shared" si="312"/>
        <v>0.37300000000000028</v>
      </c>
      <c r="F5426" s="110">
        <f>IF('3A-Rail transport'!$AL$56="no"," ",ROUND(E5426,4))</f>
        <v>0.373</v>
      </c>
      <c r="G5426" s="110">
        <f>IF('3A-Rail transport'!$AL$57="no"," ",ROUND(E5426,4))</f>
        <v>0.373</v>
      </c>
      <c r="H5426" s="110"/>
      <c r="S5426" s="110">
        <f t="shared" si="313"/>
        <v>0.37300000000000028</v>
      </c>
      <c r="T5426" s="110">
        <f>IF('3B-Air transport'!AL$66="no"," ",ROUND(S5426,4))</f>
        <v>0.373</v>
      </c>
      <c r="U5426" s="110">
        <f>IF('3B-Air transport'!AL$67="no"," ",ROUND(S5426,4))</f>
        <v>0.373</v>
      </c>
      <c r="V5426" s="110">
        <f>IF('3B-Air transport'!AL$68="no"," ",ROUND(S5426,4))</f>
        <v>0.373</v>
      </c>
      <c r="W5426" s="110"/>
      <c r="AB5426" s="110">
        <f t="shared" si="314"/>
        <v>0.37300000000000028</v>
      </c>
      <c r="AC5426" s="110">
        <f>IF('3C-Water transport'!AL$56="no"," ",ROUND(AB5426,4))</f>
        <v>0.373</v>
      </c>
      <c r="AD5426" s="110">
        <f>IF('3C-Water transport'!AL$57="no"," ",ROUND(AB5426,4))</f>
        <v>0.373</v>
      </c>
      <c r="AE5426" s="110">
        <f>IF('3C-Water transport'!AL$58="no"," ",ROUND(AB5426,4))</f>
        <v>0.373</v>
      </c>
    </row>
    <row r="5427" spans="5:31" x14ac:dyDescent="0.25">
      <c r="E5427" s="110">
        <f t="shared" si="312"/>
        <v>0.37400000000000028</v>
      </c>
      <c r="F5427" s="110">
        <f>IF('3A-Rail transport'!$AL$56="no"," ",ROUND(E5427,4))</f>
        <v>0.374</v>
      </c>
      <c r="G5427" s="110">
        <f>IF('3A-Rail transport'!$AL$57="no"," ",ROUND(E5427,4))</f>
        <v>0.374</v>
      </c>
      <c r="H5427" s="110"/>
      <c r="S5427" s="110">
        <f t="shared" si="313"/>
        <v>0.37400000000000028</v>
      </c>
      <c r="T5427" s="110">
        <f>IF('3B-Air transport'!AL$66="no"," ",ROUND(S5427,4))</f>
        <v>0.374</v>
      </c>
      <c r="U5427" s="110">
        <f>IF('3B-Air transport'!AL$67="no"," ",ROUND(S5427,4))</f>
        <v>0.374</v>
      </c>
      <c r="V5427" s="110">
        <f>IF('3B-Air transport'!AL$68="no"," ",ROUND(S5427,4))</f>
        <v>0.374</v>
      </c>
      <c r="W5427" s="110"/>
      <c r="AB5427" s="110">
        <f t="shared" si="314"/>
        <v>0.37400000000000028</v>
      </c>
      <c r="AC5427" s="110">
        <f>IF('3C-Water transport'!AL$56="no"," ",ROUND(AB5427,4))</f>
        <v>0.374</v>
      </c>
      <c r="AD5427" s="110">
        <f>IF('3C-Water transport'!AL$57="no"," ",ROUND(AB5427,4))</f>
        <v>0.374</v>
      </c>
      <c r="AE5427" s="110">
        <f>IF('3C-Water transport'!AL$58="no"," ",ROUND(AB5427,4))</f>
        <v>0.374</v>
      </c>
    </row>
    <row r="5428" spans="5:31" x14ac:dyDescent="0.25">
      <c r="E5428" s="110">
        <f t="shared" si="312"/>
        <v>0.37500000000000028</v>
      </c>
      <c r="F5428" s="110">
        <f>IF('3A-Rail transport'!$AL$56="no"," ",ROUND(E5428,4))</f>
        <v>0.375</v>
      </c>
      <c r="G5428" s="110">
        <f>IF('3A-Rail transport'!$AL$57="no"," ",ROUND(E5428,4))</f>
        <v>0.375</v>
      </c>
      <c r="H5428" s="110"/>
      <c r="S5428" s="110">
        <f t="shared" si="313"/>
        <v>0.37500000000000028</v>
      </c>
      <c r="T5428" s="110">
        <f>IF('3B-Air transport'!AL$66="no"," ",ROUND(S5428,4))</f>
        <v>0.375</v>
      </c>
      <c r="U5428" s="110">
        <f>IF('3B-Air transport'!AL$67="no"," ",ROUND(S5428,4))</f>
        <v>0.375</v>
      </c>
      <c r="V5428" s="110">
        <f>IF('3B-Air transport'!AL$68="no"," ",ROUND(S5428,4))</f>
        <v>0.375</v>
      </c>
      <c r="W5428" s="110"/>
      <c r="AB5428" s="110">
        <f t="shared" si="314"/>
        <v>0.37500000000000028</v>
      </c>
      <c r="AC5428" s="110">
        <f>IF('3C-Water transport'!AL$56="no"," ",ROUND(AB5428,4))</f>
        <v>0.375</v>
      </c>
      <c r="AD5428" s="110">
        <f>IF('3C-Water transport'!AL$57="no"," ",ROUND(AB5428,4))</f>
        <v>0.375</v>
      </c>
      <c r="AE5428" s="110">
        <f>IF('3C-Water transport'!AL$58="no"," ",ROUND(AB5428,4))</f>
        <v>0.375</v>
      </c>
    </row>
    <row r="5429" spans="5:31" x14ac:dyDescent="0.25">
      <c r="E5429" s="110">
        <f t="shared" si="312"/>
        <v>0.37600000000000028</v>
      </c>
      <c r="F5429" s="110">
        <f>IF('3A-Rail transport'!$AL$56="no"," ",ROUND(E5429,4))</f>
        <v>0.376</v>
      </c>
      <c r="G5429" s="110">
        <f>IF('3A-Rail transport'!$AL$57="no"," ",ROUND(E5429,4))</f>
        <v>0.376</v>
      </c>
      <c r="H5429" s="110"/>
      <c r="S5429" s="110">
        <f t="shared" si="313"/>
        <v>0.37600000000000028</v>
      </c>
      <c r="T5429" s="110">
        <f>IF('3B-Air transport'!AL$66="no"," ",ROUND(S5429,4))</f>
        <v>0.376</v>
      </c>
      <c r="U5429" s="110">
        <f>IF('3B-Air transport'!AL$67="no"," ",ROUND(S5429,4))</f>
        <v>0.376</v>
      </c>
      <c r="V5429" s="110">
        <f>IF('3B-Air transport'!AL$68="no"," ",ROUND(S5429,4))</f>
        <v>0.376</v>
      </c>
      <c r="W5429" s="110"/>
      <c r="AB5429" s="110">
        <f t="shared" si="314"/>
        <v>0.37600000000000028</v>
      </c>
      <c r="AC5429" s="110">
        <f>IF('3C-Water transport'!AL$56="no"," ",ROUND(AB5429,4))</f>
        <v>0.376</v>
      </c>
      <c r="AD5429" s="110">
        <f>IF('3C-Water transport'!AL$57="no"," ",ROUND(AB5429,4))</f>
        <v>0.376</v>
      </c>
      <c r="AE5429" s="110">
        <f>IF('3C-Water transport'!AL$58="no"," ",ROUND(AB5429,4))</f>
        <v>0.376</v>
      </c>
    </row>
    <row r="5430" spans="5:31" x14ac:dyDescent="0.25">
      <c r="E5430" s="110">
        <f t="shared" si="312"/>
        <v>0.37700000000000028</v>
      </c>
      <c r="F5430" s="110">
        <f>IF('3A-Rail transport'!$AL$56="no"," ",ROUND(E5430,4))</f>
        <v>0.377</v>
      </c>
      <c r="G5430" s="110">
        <f>IF('3A-Rail transport'!$AL$57="no"," ",ROUND(E5430,4))</f>
        <v>0.377</v>
      </c>
      <c r="H5430" s="110"/>
      <c r="S5430" s="110">
        <f t="shared" si="313"/>
        <v>0.37700000000000028</v>
      </c>
      <c r="T5430" s="110">
        <f>IF('3B-Air transport'!AL$66="no"," ",ROUND(S5430,4))</f>
        <v>0.377</v>
      </c>
      <c r="U5430" s="110">
        <f>IF('3B-Air transport'!AL$67="no"," ",ROUND(S5430,4))</f>
        <v>0.377</v>
      </c>
      <c r="V5430" s="110">
        <f>IF('3B-Air transport'!AL$68="no"," ",ROUND(S5430,4))</f>
        <v>0.377</v>
      </c>
      <c r="W5430" s="110"/>
      <c r="AB5430" s="110">
        <f t="shared" si="314"/>
        <v>0.37700000000000028</v>
      </c>
      <c r="AC5430" s="110">
        <f>IF('3C-Water transport'!AL$56="no"," ",ROUND(AB5430,4))</f>
        <v>0.377</v>
      </c>
      <c r="AD5430" s="110">
        <f>IF('3C-Water transport'!AL$57="no"," ",ROUND(AB5430,4))</f>
        <v>0.377</v>
      </c>
      <c r="AE5430" s="110">
        <f>IF('3C-Water transport'!AL$58="no"," ",ROUND(AB5430,4))</f>
        <v>0.377</v>
      </c>
    </row>
    <row r="5431" spans="5:31" x14ac:dyDescent="0.25">
      <c r="E5431" s="110">
        <f t="shared" si="312"/>
        <v>0.37800000000000028</v>
      </c>
      <c r="F5431" s="110">
        <f>IF('3A-Rail transport'!$AL$56="no"," ",ROUND(E5431,4))</f>
        <v>0.378</v>
      </c>
      <c r="G5431" s="110">
        <f>IF('3A-Rail transport'!$AL$57="no"," ",ROUND(E5431,4))</f>
        <v>0.378</v>
      </c>
      <c r="H5431" s="110"/>
      <c r="S5431" s="110">
        <f t="shared" si="313"/>
        <v>0.37800000000000028</v>
      </c>
      <c r="T5431" s="110">
        <f>IF('3B-Air transport'!AL$66="no"," ",ROUND(S5431,4))</f>
        <v>0.378</v>
      </c>
      <c r="U5431" s="110">
        <f>IF('3B-Air transport'!AL$67="no"," ",ROUND(S5431,4))</f>
        <v>0.378</v>
      </c>
      <c r="V5431" s="110">
        <f>IF('3B-Air transport'!AL$68="no"," ",ROUND(S5431,4))</f>
        <v>0.378</v>
      </c>
      <c r="W5431" s="110"/>
      <c r="AB5431" s="110">
        <f t="shared" si="314"/>
        <v>0.37800000000000028</v>
      </c>
      <c r="AC5431" s="110">
        <f>IF('3C-Water transport'!AL$56="no"," ",ROUND(AB5431,4))</f>
        <v>0.378</v>
      </c>
      <c r="AD5431" s="110">
        <f>IF('3C-Water transport'!AL$57="no"," ",ROUND(AB5431,4))</f>
        <v>0.378</v>
      </c>
      <c r="AE5431" s="110">
        <f>IF('3C-Water transport'!AL$58="no"," ",ROUND(AB5431,4))</f>
        <v>0.378</v>
      </c>
    </row>
    <row r="5432" spans="5:31" x14ac:dyDescent="0.25">
      <c r="E5432" s="110">
        <f t="shared" si="312"/>
        <v>0.37900000000000028</v>
      </c>
      <c r="F5432" s="110">
        <f>IF('3A-Rail transport'!$AL$56="no"," ",ROUND(E5432,4))</f>
        <v>0.379</v>
      </c>
      <c r="G5432" s="110">
        <f>IF('3A-Rail transport'!$AL$57="no"," ",ROUND(E5432,4))</f>
        <v>0.379</v>
      </c>
      <c r="H5432" s="110"/>
      <c r="S5432" s="110">
        <f t="shared" si="313"/>
        <v>0.37900000000000028</v>
      </c>
      <c r="T5432" s="110">
        <f>IF('3B-Air transport'!AL$66="no"," ",ROUND(S5432,4))</f>
        <v>0.379</v>
      </c>
      <c r="U5432" s="110">
        <f>IF('3B-Air transport'!AL$67="no"," ",ROUND(S5432,4))</f>
        <v>0.379</v>
      </c>
      <c r="V5432" s="110">
        <f>IF('3B-Air transport'!AL$68="no"," ",ROUND(S5432,4))</f>
        <v>0.379</v>
      </c>
      <c r="W5432" s="110"/>
      <c r="AB5432" s="110">
        <f t="shared" si="314"/>
        <v>0.37900000000000028</v>
      </c>
      <c r="AC5432" s="110">
        <f>IF('3C-Water transport'!AL$56="no"," ",ROUND(AB5432,4))</f>
        <v>0.379</v>
      </c>
      <c r="AD5432" s="110">
        <f>IF('3C-Water transport'!AL$57="no"," ",ROUND(AB5432,4))</f>
        <v>0.379</v>
      </c>
      <c r="AE5432" s="110">
        <f>IF('3C-Water transport'!AL$58="no"," ",ROUND(AB5432,4))</f>
        <v>0.379</v>
      </c>
    </row>
    <row r="5433" spans="5:31" x14ac:dyDescent="0.25">
      <c r="E5433" s="110">
        <f t="shared" si="312"/>
        <v>0.38000000000000028</v>
      </c>
      <c r="F5433" s="110">
        <f>IF('3A-Rail transport'!$AL$56="no"," ",ROUND(E5433,4))</f>
        <v>0.38</v>
      </c>
      <c r="G5433" s="110">
        <f>IF('3A-Rail transport'!$AL$57="no"," ",ROUND(E5433,4))</f>
        <v>0.38</v>
      </c>
      <c r="H5433" s="110"/>
      <c r="S5433" s="110">
        <f t="shared" si="313"/>
        <v>0.38000000000000028</v>
      </c>
      <c r="T5433" s="110">
        <f>IF('3B-Air transport'!AL$66="no"," ",ROUND(S5433,4))</f>
        <v>0.38</v>
      </c>
      <c r="U5433" s="110">
        <f>IF('3B-Air transport'!AL$67="no"," ",ROUND(S5433,4))</f>
        <v>0.38</v>
      </c>
      <c r="V5433" s="110">
        <f>IF('3B-Air transport'!AL$68="no"," ",ROUND(S5433,4))</f>
        <v>0.38</v>
      </c>
      <c r="W5433" s="110"/>
      <c r="AB5433" s="110">
        <f t="shared" si="314"/>
        <v>0.38000000000000028</v>
      </c>
      <c r="AC5433" s="110">
        <f>IF('3C-Water transport'!AL$56="no"," ",ROUND(AB5433,4))</f>
        <v>0.38</v>
      </c>
      <c r="AD5433" s="110">
        <f>IF('3C-Water transport'!AL$57="no"," ",ROUND(AB5433,4))</f>
        <v>0.38</v>
      </c>
      <c r="AE5433" s="110">
        <f>IF('3C-Water transport'!AL$58="no"," ",ROUND(AB5433,4))</f>
        <v>0.38</v>
      </c>
    </row>
    <row r="5434" spans="5:31" x14ac:dyDescent="0.25">
      <c r="E5434" s="110">
        <f t="shared" si="312"/>
        <v>0.38100000000000028</v>
      </c>
      <c r="F5434" s="110">
        <f>IF('3A-Rail transport'!$AL$56="no"," ",ROUND(E5434,4))</f>
        <v>0.38100000000000001</v>
      </c>
      <c r="G5434" s="110">
        <f>IF('3A-Rail transport'!$AL$57="no"," ",ROUND(E5434,4))</f>
        <v>0.38100000000000001</v>
      </c>
      <c r="H5434" s="110"/>
      <c r="S5434" s="110">
        <f t="shared" si="313"/>
        <v>0.38100000000000028</v>
      </c>
      <c r="T5434" s="110">
        <f>IF('3B-Air transport'!AL$66="no"," ",ROUND(S5434,4))</f>
        <v>0.38100000000000001</v>
      </c>
      <c r="U5434" s="110">
        <f>IF('3B-Air transport'!AL$67="no"," ",ROUND(S5434,4))</f>
        <v>0.38100000000000001</v>
      </c>
      <c r="V5434" s="110">
        <f>IF('3B-Air transport'!AL$68="no"," ",ROUND(S5434,4))</f>
        <v>0.38100000000000001</v>
      </c>
      <c r="W5434" s="110"/>
      <c r="AB5434" s="110">
        <f t="shared" si="314"/>
        <v>0.38100000000000028</v>
      </c>
      <c r="AC5434" s="110">
        <f>IF('3C-Water transport'!AL$56="no"," ",ROUND(AB5434,4))</f>
        <v>0.38100000000000001</v>
      </c>
      <c r="AD5434" s="110">
        <f>IF('3C-Water transport'!AL$57="no"," ",ROUND(AB5434,4))</f>
        <v>0.38100000000000001</v>
      </c>
      <c r="AE5434" s="110">
        <f>IF('3C-Water transport'!AL$58="no"," ",ROUND(AB5434,4))</f>
        <v>0.38100000000000001</v>
      </c>
    </row>
    <row r="5435" spans="5:31" x14ac:dyDescent="0.25">
      <c r="E5435" s="110">
        <f t="shared" si="312"/>
        <v>0.38200000000000028</v>
      </c>
      <c r="F5435" s="110">
        <f>IF('3A-Rail transport'!$AL$56="no"," ",ROUND(E5435,4))</f>
        <v>0.38200000000000001</v>
      </c>
      <c r="G5435" s="110">
        <f>IF('3A-Rail transport'!$AL$57="no"," ",ROUND(E5435,4))</f>
        <v>0.38200000000000001</v>
      </c>
      <c r="H5435" s="110"/>
      <c r="S5435" s="110">
        <f t="shared" si="313"/>
        <v>0.38200000000000028</v>
      </c>
      <c r="T5435" s="110">
        <f>IF('3B-Air transport'!AL$66="no"," ",ROUND(S5435,4))</f>
        <v>0.38200000000000001</v>
      </c>
      <c r="U5435" s="110">
        <f>IF('3B-Air transport'!AL$67="no"," ",ROUND(S5435,4))</f>
        <v>0.38200000000000001</v>
      </c>
      <c r="V5435" s="110">
        <f>IF('3B-Air transport'!AL$68="no"," ",ROUND(S5435,4))</f>
        <v>0.38200000000000001</v>
      </c>
      <c r="W5435" s="110"/>
      <c r="AB5435" s="110">
        <f t="shared" si="314"/>
        <v>0.38200000000000028</v>
      </c>
      <c r="AC5435" s="110">
        <f>IF('3C-Water transport'!AL$56="no"," ",ROUND(AB5435,4))</f>
        <v>0.38200000000000001</v>
      </c>
      <c r="AD5435" s="110">
        <f>IF('3C-Water transport'!AL$57="no"," ",ROUND(AB5435,4))</f>
        <v>0.38200000000000001</v>
      </c>
      <c r="AE5435" s="110">
        <f>IF('3C-Water transport'!AL$58="no"," ",ROUND(AB5435,4))</f>
        <v>0.38200000000000001</v>
      </c>
    </row>
    <row r="5436" spans="5:31" x14ac:dyDescent="0.25">
      <c r="E5436" s="110">
        <f t="shared" si="312"/>
        <v>0.38300000000000028</v>
      </c>
      <c r="F5436" s="110">
        <f>IF('3A-Rail transport'!$AL$56="no"," ",ROUND(E5436,4))</f>
        <v>0.38300000000000001</v>
      </c>
      <c r="G5436" s="110">
        <f>IF('3A-Rail transport'!$AL$57="no"," ",ROUND(E5436,4))</f>
        <v>0.38300000000000001</v>
      </c>
      <c r="H5436" s="110"/>
      <c r="S5436" s="110">
        <f t="shared" si="313"/>
        <v>0.38300000000000028</v>
      </c>
      <c r="T5436" s="110">
        <f>IF('3B-Air transport'!AL$66="no"," ",ROUND(S5436,4))</f>
        <v>0.38300000000000001</v>
      </c>
      <c r="U5436" s="110">
        <f>IF('3B-Air transport'!AL$67="no"," ",ROUND(S5436,4))</f>
        <v>0.38300000000000001</v>
      </c>
      <c r="V5436" s="110">
        <f>IF('3B-Air transport'!AL$68="no"," ",ROUND(S5436,4))</f>
        <v>0.38300000000000001</v>
      </c>
      <c r="W5436" s="110"/>
      <c r="AB5436" s="110">
        <f t="shared" si="314"/>
        <v>0.38300000000000028</v>
      </c>
      <c r="AC5436" s="110">
        <f>IF('3C-Water transport'!AL$56="no"," ",ROUND(AB5436,4))</f>
        <v>0.38300000000000001</v>
      </c>
      <c r="AD5436" s="110">
        <f>IF('3C-Water transport'!AL$57="no"," ",ROUND(AB5436,4))</f>
        <v>0.38300000000000001</v>
      </c>
      <c r="AE5436" s="110">
        <f>IF('3C-Water transport'!AL$58="no"," ",ROUND(AB5436,4))</f>
        <v>0.38300000000000001</v>
      </c>
    </row>
    <row r="5437" spans="5:31" x14ac:dyDescent="0.25">
      <c r="E5437" s="110">
        <f t="shared" si="312"/>
        <v>0.38400000000000029</v>
      </c>
      <c r="F5437" s="110">
        <f>IF('3A-Rail transport'!$AL$56="no"," ",ROUND(E5437,4))</f>
        <v>0.38400000000000001</v>
      </c>
      <c r="G5437" s="110">
        <f>IF('3A-Rail transport'!$AL$57="no"," ",ROUND(E5437,4))</f>
        <v>0.38400000000000001</v>
      </c>
      <c r="H5437" s="110"/>
      <c r="S5437" s="110">
        <f t="shared" si="313"/>
        <v>0.38400000000000029</v>
      </c>
      <c r="T5437" s="110">
        <f>IF('3B-Air transport'!AL$66="no"," ",ROUND(S5437,4))</f>
        <v>0.38400000000000001</v>
      </c>
      <c r="U5437" s="110">
        <f>IF('3B-Air transport'!AL$67="no"," ",ROUND(S5437,4))</f>
        <v>0.38400000000000001</v>
      </c>
      <c r="V5437" s="110">
        <f>IF('3B-Air transport'!AL$68="no"," ",ROUND(S5437,4))</f>
        <v>0.38400000000000001</v>
      </c>
      <c r="W5437" s="110"/>
      <c r="AB5437" s="110">
        <f t="shared" si="314"/>
        <v>0.38400000000000029</v>
      </c>
      <c r="AC5437" s="110">
        <f>IF('3C-Water transport'!AL$56="no"," ",ROUND(AB5437,4))</f>
        <v>0.38400000000000001</v>
      </c>
      <c r="AD5437" s="110">
        <f>IF('3C-Water transport'!AL$57="no"," ",ROUND(AB5437,4))</f>
        <v>0.38400000000000001</v>
      </c>
      <c r="AE5437" s="110">
        <f>IF('3C-Water transport'!AL$58="no"," ",ROUND(AB5437,4))</f>
        <v>0.38400000000000001</v>
      </c>
    </row>
    <row r="5438" spans="5:31" x14ac:dyDescent="0.25">
      <c r="E5438" s="110">
        <f t="shared" ref="E5438:E5501" si="315">E5437+0.001</f>
        <v>0.38500000000000029</v>
      </c>
      <c r="F5438" s="110">
        <f>IF('3A-Rail transport'!$AL$56="no"," ",ROUND(E5438,4))</f>
        <v>0.38500000000000001</v>
      </c>
      <c r="G5438" s="110">
        <f>IF('3A-Rail transport'!$AL$57="no"," ",ROUND(E5438,4))</f>
        <v>0.38500000000000001</v>
      </c>
      <c r="H5438" s="110"/>
      <c r="S5438" s="110">
        <f t="shared" ref="S5438:S5501" si="316">S5437+0.001</f>
        <v>0.38500000000000029</v>
      </c>
      <c r="T5438" s="110">
        <f>IF('3B-Air transport'!AL$66="no"," ",ROUND(S5438,4))</f>
        <v>0.38500000000000001</v>
      </c>
      <c r="U5438" s="110">
        <f>IF('3B-Air transport'!AL$67="no"," ",ROUND(S5438,4))</f>
        <v>0.38500000000000001</v>
      </c>
      <c r="V5438" s="110">
        <f>IF('3B-Air transport'!AL$68="no"," ",ROUND(S5438,4))</f>
        <v>0.38500000000000001</v>
      </c>
      <c r="W5438" s="110"/>
      <c r="AB5438" s="110">
        <f t="shared" ref="AB5438:AB5501" si="317">AB5437+0.001</f>
        <v>0.38500000000000029</v>
      </c>
      <c r="AC5438" s="110">
        <f>IF('3C-Water transport'!AL$56="no"," ",ROUND(AB5438,4))</f>
        <v>0.38500000000000001</v>
      </c>
      <c r="AD5438" s="110">
        <f>IF('3C-Water transport'!AL$57="no"," ",ROUND(AB5438,4))</f>
        <v>0.38500000000000001</v>
      </c>
      <c r="AE5438" s="110">
        <f>IF('3C-Water transport'!AL$58="no"," ",ROUND(AB5438,4))</f>
        <v>0.38500000000000001</v>
      </c>
    </row>
    <row r="5439" spans="5:31" x14ac:dyDescent="0.25">
      <c r="E5439" s="110">
        <f t="shared" si="315"/>
        <v>0.38600000000000029</v>
      </c>
      <c r="F5439" s="110">
        <f>IF('3A-Rail transport'!$AL$56="no"," ",ROUND(E5439,4))</f>
        <v>0.38600000000000001</v>
      </c>
      <c r="G5439" s="110">
        <f>IF('3A-Rail transport'!$AL$57="no"," ",ROUND(E5439,4))</f>
        <v>0.38600000000000001</v>
      </c>
      <c r="H5439" s="110"/>
      <c r="S5439" s="110">
        <f t="shared" si="316"/>
        <v>0.38600000000000029</v>
      </c>
      <c r="T5439" s="110">
        <f>IF('3B-Air transport'!AL$66="no"," ",ROUND(S5439,4))</f>
        <v>0.38600000000000001</v>
      </c>
      <c r="U5439" s="110">
        <f>IF('3B-Air transport'!AL$67="no"," ",ROUND(S5439,4))</f>
        <v>0.38600000000000001</v>
      </c>
      <c r="V5439" s="110">
        <f>IF('3B-Air transport'!AL$68="no"," ",ROUND(S5439,4))</f>
        <v>0.38600000000000001</v>
      </c>
      <c r="W5439" s="110"/>
      <c r="AB5439" s="110">
        <f t="shared" si="317"/>
        <v>0.38600000000000029</v>
      </c>
      <c r="AC5439" s="110">
        <f>IF('3C-Water transport'!AL$56="no"," ",ROUND(AB5439,4))</f>
        <v>0.38600000000000001</v>
      </c>
      <c r="AD5439" s="110">
        <f>IF('3C-Water transport'!AL$57="no"," ",ROUND(AB5439,4))</f>
        <v>0.38600000000000001</v>
      </c>
      <c r="AE5439" s="110">
        <f>IF('3C-Water transport'!AL$58="no"," ",ROUND(AB5439,4))</f>
        <v>0.38600000000000001</v>
      </c>
    </row>
    <row r="5440" spans="5:31" x14ac:dyDescent="0.25">
      <c r="E5440" s="110">
        <f t="shared" si="315"/>
        <v>0.38700000000000029</v>
      </c>
      <c r="F5440" s="110">
        <f>IF('3A-Rail transport'!$AL$56="no"," ",ROUND(E5440,4))</f>
        <v>0.38700000000000001</v>
      </c>
      <c r="G5440" s="110">
        <f>IF('3A-Rail transport'!$AL$57="no"," ",ROUND(E5440,4))</f>
        <v>0.38700000000000001</v>
      </c>
      <c r="H5440" s="110"/>
      <c r="S5440" s="110">
        <f t="shared" si="316"/>
        <v>0.38700000000000029</v>
      </c>
      <c r="T5440" s="110">
        <f>IF('3B-Air transport'!AL$66="no"," ",ROUND(S5440,4))</f>
        <v>0.38700000000000001</v>
      </c>
      <c r="U5440" s="110">
        <f>IF('3B-Air transport'!AL$67="no"," ",ROUND(S5440,4))</f>
        <v>0.38700000000000001</v>
      </c>
      <c r="V5440" s="110">
        <f>IF('3B-Air transport'!AL$68="no"," ",ROUND(S5440,4))</f>
        <v>0.38700000000000001</v>
      </c>
      <c r="W5440" s="110"/>
      <c r="AB5440" s="110">
        <f t="shared" si="317"/>
        <v>0.38700000000000029</v>
      </c>
      <c r="AC5440" s="110">
        <f>IF('3C-Water transport'!AL$56="no"," ",ROUND(AB5440,4))</f>
        <v>0.38700000000000001</v>
      </c>
      <c r="AD5440" s="110">
        <f>IF('3C-Water transport'!AL$57="no"," ",ROUND(AB5440,4))</f>
        <v>0.38700000000000001</v>
      </c>
      <c r="AE5440" s="110">
        <f>IF('3C-Water transport'!AL$58="no"," ",ROUND(AB5440,4))</f>
        <v>0.38700000000000001</v>
      </c>
    </row>
    <row r="5441" spans="5:31" x14ac:dyDescent="0.25">
      <c r="E5441" s="110">
        <f t="shared" si="315"/>
        <v>0.38800000000000029</v>
      </c>
      <c r="F5441" s="110">
        <f>IF('3A-Rail transport'!$AL$56="no"," ",ROUND(E5441,4))</f>
        <v>0.38800000000000001</v>
      </c>
      <c r="G5441" s="110">
        <f>IF('3A-Rail transport'!$AL$57="no"," ",ROUND(E5441,4))</f>
        <v>0.38800000000000001</v>
      </c>
      <c r="H5441" s="110"/>
      <c r="S5441" s="110">
        <f t="shared" si="316"/>
        <v>0.38800000000000029</v>
      </c>
      <c r="T5441" s="110">
        <f>IF('3B-Air transport'!AL$66="no"," ",ROUND(S5441,4))</f>
        <v>0.38800000000000001</v>
      </c>
      <c r="U5441" s="110">
        <f>IF('3B-Air transport'!AL$67="no"," ",ROUND(S5441,4))</f>
        <v>0.38800000000000001</v>
      </c>
      <c r="V5441" s="110">
        <f>IF('3B-Air transport'!AL$68="no"," ",ROUND(S5441,4))</f>
        <v>0.38800000000000001</v>
      </c>
      <c r="W5441" s="110"/>
      <c r="AB5441" s="110">
        <f t="shared" si="317"/>
        <v>0.38800000000000029</v>
      </c>
      <c r="AC5441" s="110">
        <f>IF('3C-Water transport'!AL$56="no"," ",ROUND(AB5441,4))</f>
        <v>0.38800000000000001</v>
      </c>
      <c r="AD5441" s="110">
        <f>IF('3C-Water transport'!AL$57="no"," ",ROUND(AB5441,4))</f>
        <v>0.38800000000000001</v>
      </c>
      <c r="AE5441" s="110">
        <f>IF('3C-Water transport'!AL$58="no"," ",ROUND(AB5441,4))</f>
        <v>0.38800000000000001</v>
      </c>
    </row>
    <row r="5442" spans="5:31" x14ac:dyDescent="0.25">
      <c r="E5442" s="110">
        <f t="shared" si="315"/>
        <v>0.38900000000000029</v>
      </c>
      <c r="F5442" s="110">
        <f>IF('3A-Rail transport'!$AL$56="no"," ",ROUND(E5442,4))</f>
        <v>0.38900000000000001</v>
      </c>
      <c r="G5442" s="110">
        <f>IF('3A-Rail transport'!$AL$57="no"," ",ROUND(E5442,4))</f>
        <v>0.38900000000000001</v>
      </c>
      <c r="H5442" s="110"/>
      <c r="S5442" s="110">
        <f t="shared" si="316"/>
        <v>0.38900000000000029</v>
      </c>
      <c r="T5442" s="110">
        <f>IF('3B-Air transport'!AL$66="no"," ",ROUND(S5442,4))</f>
        <v>0.38900000000000001</v>
      </c>
      <c r="U5442" s="110">
        <f>IF('3B-Air transport'!AL$67="no"," ",ROUND(S5442,4))</f>
        <v>0.38900000000000001</v>
      </c>
      <c r="V5442" s="110">
        <f>IF('3B-Air transport'!AL$68="no"," ",ROUND(S5442,4))</f>
        <v>0.38900000000000001</v>
      </c>
      <c r="W5442" s="110"/>
      <c r="AB5442" s="110">
        <f t="shared" si="317"/>
        <v>0.38900000000000029</v>
      </c>
      <c r="AC5442" s="110">
        <f>IF('3C-Water transport'!AL$56="no"," ",ROUND(AB5442,4))</f>
        <v>0.38900000000000001</v>
      </c>
      <c r="AD5442" s="110">
        <f>IF('3C-Water transport'!AL$57="no"," ",ROUND(AB5442,4))</f>
        <v>0.38900000000000001</v>
      </c>
      <c r="AE5442" s="110">
        <f>IF('3C-Water transport'!AL$58="no"," ",ROUND(AB5442,4))</f>
        <v>0.38900000000000001</v>
      </c>
    </row>
    <row r="5443" spans="5:31" x14ac:dyDescent="0.25">
      <c r="E5443" s="110">
        <f t="shared" si="315"/>
        <v>0.39000000000000029</v>
      </c>
      <c r="F5443" s="110">
        <f>IF('3A-Rail transport'!$AL$56="no"," ",ROUND(E5443,4))</f>
        <v>0.39</v>
      </c>
      <c r="G5443" s="110">
        <f>IF('3A-Rail transport'!$AL$57="no"," ",ROUND(E5443,4))</f>
        <v>0.39</v>
      </c>
      <c r="H5443" s="110"/>
      <c r="S5443" s="110">
        <f t="shared" si="316"/>
        <v>0.39000000000000029</v>
      </c>
      <c r="T5443" s="110">
        <f>IF('3B-Air transport'!AL$66="no"," ",ROUND(S5443,4))</f>
        <v>0.39</v>
      </c>
      <c r="U5443" s="110">
        <f>IF('3B-Air transport'!AL$67="no"," ",ROUND(S5443,4))</f>
        <v>0.39</v>
      </c>
      <c r="V5443" s="110">
        <f>IF('3B-Air transport'!AL$68="no"," ",ROUND(S5443,4))</f>
        <v>0.39</v>
      </c>
      <c r="W5443" s="110"/>
      <c r="AB5443" s="110">
        <f t="shared" si="317"/>
        <v>0.39000000000000029</v>
      </c>
      <c r="AC5443" s="110">
        <f>IF('3C-Water transport'!AL$56="no"," ",ROUND(AB5443,4))</f>
        <v>0.39</v>
      </c>
      <c r="AD5443" s="110">
        <f>IF('3C-Water transport'!AL$57="no"," ",ROUND(AB5443,4))</f>
        <v>0.39</v>
      </c>
      <c r="AE5443" s="110">
        <f>IF('3C-Water transport'!AL$58="no"," ",ROUND(AB5443,4))</f>
        <v>0.39</v>
      </c>
    </row>
    <row r="5444" spans="5:31" x14ac:dyDescent="0.25">
      <c r="E5444" s="110">
        <f t="shared" si="315"/>
        <v>0.39100000000000029</v>
      </c>
      <c r="F5444" s="110">
        <f>IF('3A-Rail transport'!$AL$56="no"," ",ROUND(E5444,4))</f>
        <v>0.39100000000000001</v>
      </c>
      <c r="G5444" s="110">
        <f>IF('3A-Rail transport'!$AL$57="no"," ",ROUND(E5444,4))</f>
        <v>0.39100000000000001</v>
      </c>
      <c r="H5444" s="110"/>
      <c r="S5444" s="110">
        <f t="shared" si="316"/>
        <v>0.39100000000000029</v>
      </c>
      <c r="T5444" s="110">
        <f>IF('3B-Air transport'!AL$66="no"," ",ROUND(S5444,4))</f>
        <v>0.39100000000000001</v>
      </c>
      <c r="U5444" s="110">
        <f>IF('3B-Air transport'!AL$67="no"," ",ROUND(S5444,4))</f>
        <v>0.39100000000000001</v>
      </c>
      <c r="V5444" s="110">
        <f>IF('3B-Air transport'!AL$68="no"," ",ROUND(S5444,4))</f>
        <v>0.39100000000000001</v>
      </c>
      <c r="W5444" s="110"/>
      <c r="AB5444" s="110">
        <f t="shared" si="317"/>
        <v>0.39100000000000029</v>
      </c>
      <c r="AC5444" s="110">
        <f>IF('3C-Water transport'!AL$56="no"," ",ROUND(AB5444,4))</f>
        <v>0.39100000000000001</v>
      </c>
      <c r="AD5444" s="110">
        <f>IF('3C-Water transport'!AL$57="no"," ",ROUND(AB5444,4))</f>
        <v>0.39100000000000001</v>
      </c>
      <c r="AE5444" s="110">
        <f>IF('3C-Water transport'!AL$58="no"," ",ROUND(AB5444,4))</f>
        <v>0.39100000000000001</v>
      </c>
    </row>
    <row r="5445" spans="5:31" x14ac:dyDescent="0.25">
      <c r="E5445" s="110">
        <f t="shared" si="315"/>
        <v>0.39200000000000029</v>
      </c>
      <c r="F5445" s="110">
        <f>IF('3A-Rail transport'!$AL$56="no"," ",ROUND(E5445,4))</f>
        <v>0.39200000000000002</v>
      </c>
      <c r="G5445" s="110">
        <f>IF('3A-Rail transport'!$AL$57="no"," ",ROUND(E5445,4))</f>
        <v>0.39200000000000002</v>
      </c>
      <c r="H5445" s="110"/>
      <c r="S5445" s="110">
        <f t="shared" si="316"/>
        <v>0.39200000000000029</v>
      </c>
      <c r="T5445" s="110">
        <f>IF('3B-Air transport'!AL$66="no"," ",ROUND(S5445,4))</f>
        <v>0.39200000000000002</v>
      </c>
      <c r="U5445" s="110">
        <f>IF('3B-Air transport'!AL$67="no"," ",ROUND(S5445,4))</f>
        <v>0.39200000000000002</v>
      </c>
      <c r="V5445" s="110">
        <f>IF('3B-Air transport'!AL$68="no"," ",ROUND(S5445,4))</f>
        <v>0.39200000000000002</v>
      </c>
      <c r="W5445" s="110"/>
      <c r="AB5445" s="110">
        <f t="shared" si="317"/>
        <v>0.39200000000000029</v>
      </c>
      <c r="AC5445" s="110">
        <f>IF('3C-Water transport'!AL$56="no"," ",ROUND(AB5445,4))</f>
        <v>0.39200000000000002</v>
      </c>
      <c r="AD5445" s="110">
        <f>IF('3C-Water transport'!AL$57="no"," ",ROUND(AB5445,4))</f>
        <v>0.39200000000000002</v>
      </c>
      <c r="AE5445" s="110">
        <f>IF('3C-Water transport'!AL$58="no"," ",ROUND(AB5445,4))</f>
        <v>0.39200000000000002</v>
      </c>
    </row>
    <row r="5446" spans="5:31" x14ac:dyDescent="0.25">
      <c r="E5446" s="110">
        <f t="shared" si="315"/>
        <v>0.39300000000000029</v>
      </c>
      <c r="F5446" s="110">
        <f>IF('3A-Rail transport'!$AL$56="no"," ",ROUND(E5446,4))</f>
        <v>0.39300000000000002</v>
      </c>
      <c r="G5446" s="110">
        <f>IF('3A-Rail transport'!$AL$57="no"," ",ROUND(E5446,4))</f>
        <v>0.39300000000000002</v>
      </c>
      <c r="H5446" s="110"/>
      <c r="S5446" s="110">
        <f t="shared" si="316"/>
        <v>0.39300000000000029</v>
      </c>
      <c r="T5446" s="110">
        <f>IF('3B-Air transport'!AL$66="no"," ",ROUND(S5446,4))</f>
        <v>0.39300000000000002</v>
      </c>
      <c r="U5446" s="110">
        <f>IF('3B-Air transport'!AL$67="no"," ",ROUND(S5446,4))</f>
        <v>0.39300000000000002</v>
      </c>
      <c r="V5446" s="110">
        <f>IF('3B-Air transport'!AL$68="no"," ",ROUND(S5446,4))</f>
        <v>0.39300000000000002</v>
      </c>
      <c r="W5446" s="110"/>
      <c r="AB5446" s="110">
        <f t="shared" si="317"/>
        <v>0.39300000000000029</v>
      </c>
      <c r="AC5446" s="110">
        <f>IF('3C-Water transport'!AL$56="no"," ",ROUND(AB5446,4))</f>
        <v>0.39300000000000002</v>
      </c>
      <c r="AD5446" s="110">
        <f>IF('3C-Water transport'!AL$57="no"," ",ROUND(AB5446,4))</f>
        <v>0.39300000000000002</v>
      </c>
      <c r="AE5446" s="110">
        <f>IF('3C-Water transport'!AL$58="no"," ",ROUND(AB5446,4))</f>
        <v>0.39300000000000002</v>
      </c>
    </row>
    <row r="5447" spans="5:31" x14ac:dyDescent="0.25">
      <c r="E5447" s="110">
        <f t="shared" si="315"/>
        <v>0.39400000000000029</v>
      </c>
      <c r="F5447" s="110">
        <f>IF('3A-Rail transport'!$AL$56="no"," ",ROUND(E5447,4))</f>
        <v>0.39400000000000002</v>
      </c>
      <c r="G5447" s="110">
        <f>IF('3A-Rail transport'!$AL$57="no"," ",ROUND(E5447,4))</f>
        <v>0.39400000000000002</v>
      </c>
      <c r="H5447" s="110"/>
      <c r="S5447" s="110">
        <f t="shared" si="316"/>
        <v>0.39400000000000029</v>
      </c>
      <c r="T5447" s="110">
        <f>IF('3B-Air transport'!AL$66="no"," ",ROUND(S5447,4))</f>
        <v>0.39400000000000002</v>
      </c>
      <c r="U5447" s="110">
        <f>IF('3B-Air transport'!AL$67="no"," ",ROUND(S5447,4))</f>
        <v>0.39400000000000002</v>
      </c>
      <c r="V5447" s="110">
        <f>IF('3B-Air transport'!AL$68="no"," ",ROUND(S5447,4))</f>
        <v>0.39400000000000002</v>
      </c>
      <c r="W5447" s="110"/>
      <c r="AB5447" s="110">
        <f t="shared" si="317"/>
        <v>0.39400000000000029</v>
      </c>
      <c r="AC5447" s="110">
        <f>IF('3C-Water transport'!AL$56="no"," ",ROUND(AB5447,4))</f>
        <v>0.39400000000000002</v>
      </c>
      <c r="AD5447" s="110">
        <f>IF('3C-Water transport'!AL$57="no"," ",ROUND(AB5447,4))</f>
        <v>0.39400000000000002</v>
      </c>
      <c r="AE5447" s="110">
        <f>IF('3C-Water transport'!AL$58="no"," ",ROUND(AB5447,4))</f>
        <v>0.39400000000000002</v>
      </c>
    </row>
    <row r="5448" spans="5:31" x14ac:dyDescent="0.25">
      <c r="E5448" s="110">
        <f t="shared" si="315"/>
        <v>0.3950000000000003</v>
      </c>
      <c r="F5448" s="110">
        <f>IF('3A-Rail transport'!$AL$56="no"," ",ROUND(E5448,4))</f>
        <v>0.39500000000000002</v>
      </c>
      <c r="G5448" s="110">
        <f>IF('3A-Rail transport'!$AL$57="no"," ",ROUND(E5448,4))</f>
        <v>0.39500000000000002</v>
      </c>
      <c r="H5448" s="110"/>
      <c r="S5448" s="110">
        <f t="shared" si="316"/>
        <v>0.3950000000000003</v>
      </c>
      <c r="T5448" s="110">
        <f>IF('3B-Air transport'!AL$66="no"," ",ROUND(S5448,4))</f>
        <v>0.39500000000000002</v>
      </c>
      <c r="U5448" s="110">
        <f>IF('3B-Air transport'!AL$67="no"," ",ROUND(S5448,4))</f>
        <v>0.39500000000000002</v>
      </c>
      <c r="V5448" s="110">
        <f>IF('3B-Air transport'!AL$68="no"," ",ROUND(S5448,4))</f>
        <v>0.39500000000000002</v>
      </c>
      <c r="W5448" s="110"/>
      <c r="AB5448" s="110">
        <f t="shared" si="317"/>
        <v>0.3950000000000003</v>
      </c>
      <c r="AC5448" s="110">
        <f>IF('3C-Water transport'!AL$56="no"," ",ROUND(AB5448,4))</f>
        <v>0.39500000000000002</v>
      </c>
      <c r="AD5448" s="110">
        <f>IF('3C-Water transport'!AL$57="no"," ",ROUND(AB5448,4))</f>
        <v>0.39500000000000002</v>
      </c>
      <c r="AE5448" s="110">
        <f>IF('3C-Water transport'!AL$58="no"," ",ROUND(AB5448,4))</f>
        <v>0.39500000000000002</v>
      </c>
    </row>
    <row r="5449" spans="5:31" x14ac:dyDescent="0.25">
      <c r="E5449" s="110">
        <f t="shared" si="315"/>
        <v>0.3960000000000003</v>
      </c>
      <c r="F5449" s="110">
        <f>IF('3A-Rail transport'!$AL$56="no"," ",ROUND(E5449,4))</f>
        <v>0.39600000000000002</v>
      </c>
      <c r="G5449" s="110">
        <f>IF('3A-Rail transport'!$AL$57="no"," ",ROUND(E5449,4))</f>
        <v>0.39600000000000002</v>
      </c>
      <c r="H5449" s="110"/>
      <c r="S5449" s="110">
        <f t="shared" si="316"/>
        <v>0.3960000000000003</v>
      </c>
      <c r="T5449" s="110">
        <f>IF('3B-Air transport'!AL$66="no"," ",ROUND(S5449,4))</f>
        <v>0.39600000000000002</v>
      </c>
      <c r="U5449" s="110">
        <f>IF('3B-Air transport'!AL$67="no"," ",ROUND(S5449,4))</f>
        <v>0.39600000000000002</v>
      </c>
      <c r="V5449" s="110">
        <f>IF('3B-Air transport'!AL$68="no"," ",ROUND(S5449,4))</f>
        <v>0.39600000000000002</v>
      </c>
      <c r="W5449" s="110"/>
      <c r="AB5449" s="110">
        <f t="shared" si="317"/>
        <v>0.3960000000000003</v>
      </c>
      <c r="AC5449" s="110">
        <f>IF('3C-Water transport'!AL$56="no"," ",ROUND(AB5449,4))</f>
        <v>0.39600000000000002</v>
      </c>
      <c r="AD5449" s="110">
        <f>IF('3C-Water transport'!AL$57="no"," ",ROUND(AB5449,4))</f>
        <v>0.39600000000000002</v>
      </c>
      <c r="AE5449" s="110">
        <f>IF('3C-Water transport'!AL$58="no"," ",ROUND(AB5449,4))</f>
        <v>0.39600000000000002</v>
      </c>
    </row>
    <row r="5450" spans="5:31" x14ac:dyDescent="0.25">
      <c r="E5450" s="110">
        <f t="shared" si="315"/>
        <v>0.3970000000000003</v>
      </c>
      <c r="F5450" s="110">
        <f>IF('3A-Rail transport'!$AL$56="no"," ",ROUND(E5450,4))</f>
        <v>0.39700000000000002</v>
      </c>
      <c r="G5450" s="110">
        <f>IF('3A-Rail transport'!$AL$57="no"," ",ROUND(E5450,4))</f>
        <v>0.39700000000000002</v>
      </c>
      <c r="H5450" s="110"/>
      <c r="S5450" s="110">
        <f t="shared" si="316"/>
        <v>0.3970000000000003</v>
      </c>
      <c r="T5450" s="110">
        <f>IF('3B-Air transport'!AL$66="no"," ",ROUND(S5450,4))</f>
        <v>0.39700000000000002</v>
      </c>
      <c r="U5450" s="110">
        <f>IF('3B-Air transport'!AL$67="no"," ",ROUND(S5450,4))</f>
        <v>0.39700000000000002</v>
      </c>
      <c r="V5450" s="110">
        <f>IF('3B-Air transport'!AL$68="no"," ",ROUND(S5450,4))</f>
        <v>0.39700000000000002</v>
      </c>
      <c r="W5450" s="110"/>
      <c r="AB5450" s="110">
        <f t="shared" si="317"/>
        <v>0.3970000000000003</v>
      </c>
      <c r="AC5450" s="110">
        <f>IF('3C-Water transport'!AL$56="no"," ",ROUND(AB5450,4))</f>
        <v>0.39700000000000002</v>
      </c>
      <c r="AD5450" s="110">
        <f>IF('3C-Water transport'!AL$57="no"," ",ROUND(AB5450,4))</f>
        <v>0.39700000000000002</v>
      </c>
      <c r="AE5450" s="110">
        <f>IF('3C-Water transport'!AL$58="no"," ",ROUND(AB5450,4))</f>
        <v>0.39700000000000002</v>
      </c>
    </row>
    <row r="5451" spans="5:31" x14ac:dyDescent="0.25">
      <c r="E5451" s="110">
        <f t="shared" si="315"/>
        <v>0.3980000000000003</v>
      </c>
      <c r="F5451" s="110">
        <f>IF('3A-Rail transport'!$AL$56="no"," ",ROUND(E5451,4))</f>
        <v>0.39800000000000002</v>
      </c>
      <c r="G5451" s="110">
        <f>IF('3A-Rail transport'!$AL$57="no"," ",ROUND(E5451,4))</f>
        <v>0.39800000000000002</v>
      </c>
      <c r="H5451" s="110"/>
      <c r="S5451" s="110">
        <f t="shared" si="316"/>
        <v>0.3980000000000003</v>
      </c>
      <c r="T5451" s="110">
        <f>IF('3B-Air transport'!AL$66="no"," ",ROUND(S5451,4))</f>
        <v>0.39800000000000002</v>
      </c>
      <c r="U5451" s="110">
        <f>IF('3B-Air transport'!AL$67="no"," ",ROUND(S5451,4))</f>
        <v>0.39800000000000002</v>
      </c>
      <c r="V5451" s="110">
        <f>IF('3B-Air transport'!AL$68="no"," ",ROUND(S5451,4))</f>
        <v>0.39800000000000002</v>
      </c>
      <c r="W5451" s="110"/>
      <c r="AB5451" s="110">
        <f t="shared" si="317"/>
        <v>0.3980000000000003</v>
      </c>
      <c r="AC5451" s="110">
        <f>IF('3C-Water transport'!AL$56="no"," ",ROUND(AB5451,4))</f>
        <v>0.39800000000000002</v>
      </c>
      <c r="AD5451" s="110">
        <f>IF('3C-Water transport'!AL$57="no"," ",ROUND(AB5451,4))</f>
        <v>0.39800000000000002</v>
      </c>
      <c r="AE5451" s="110">
        <f>IF('3C-Water transport'!AL$58="no"," ",ROUND(AB5451,4))</f>
        <v>0.39800000000000002</v>
      </c>
    </row>
    <row r="5452" spans="5:31" x14ac:dyDescent="0.25">
      <c r="E5452" s="110">
        <f t="shared" si="315"/>
        <v>0.3990000000000003</v>
      </c>
      <c r="F5452" s="110">
        <f>IF('3A-Rail transport'!$AL$56="no"," ",ROUND(E5452,4))</f>
        <v>0.39900000000000002</v>
      </c>
      <c r="G5452" s="110">
        <f>IF('3A-Rail transport'!$AL$57="no"," ",ROUND(E5452,4))</f>
        <v>0.39900000000000002</v>
      </c>
      <c r="H5452" s="110"/>
      <c r="S5452" s="110">
        <f t="shared" si="316"/>
        <v>0.3990000000000003</v>
      </c>
      <c r="T5452" s="110">
        <f>IF('3B-Air transport'!AL$66="no"," ",ROUND(S5452,4))</f>
        <v>0.39900000000000002</v>
      </c>
      <c r="U5452" s="110">
        <f>IF('3B-Air transport'!AL$67="no"," ",ROUND(S5452,4))</f>
        <v>0.39900000000000002</v>
      </c>
      <c r="V5452" s="110">
        <f>IF('3B-Air transport'!AL$68="no"," ",ROUND(S5452,4))</f>
        <v>0.39900000000000002</v>
      </c>
      <c r="W5452" s="110"/>
      <c r="AB5452" s="110">
        <f t="shared" si="317"/>
        <v>0.3990000000000003</v>
      </c>
      <c r="AC5452" s="110">
        <f>IF('3C-Water transport'!AL$56="no"," ",ROUND(AB5452,4))</f>
        <v>0.39900000000000002</v>
      </c>
      <c r="AD5452" s="110">
        <f>IF('3C-Water transport'!AL$57="no"," ",ROUND(AB5452,4))</f>
        <v>0.39900000000000002</v>
      </c>
      <c r="AE5452" s="110">
        <f>IF('3C-Water transport'!AL$58="no"," ",ROUND(AB5452,4))</f>
        <v>0.39900000000000002</v>
      </c>
    </row>
    <row r="5453" spans="5:31" x14ac:dyDescent="0.25">
      <c r="E5453" s="110">
        <f t="shared" si="315"/>
        <v>0.4000000000000003</v>
      </c>
      <c r="F5453" s="110">
        <f>IF('3A-Rail transport'!$AL$56="no"," ",ROUND(E5453,4))</f>
        <v>0.4</v>
      </c>
      <c r="G5453" s="110">
        <f>IF('3A-Rail transport'!$AL$57="no"," ",ROUND(E5453,4))</f>
        <v>0.4</v>
      </c>
      <c r="H5453" s="110"/>
      <c r="S5453" s="110">
        <f t="shared" si="316"/>
        <v>0.4000000000000003</v>
      </c>
      <c r="T5453" s="110">
        <f>IF('3B-Air transport'!AL$66="no"," ",ROUND(S5453,4))</f>
        <v>0.4</v>
      </c>
      <c r="U5453" s="110">
        <f>IF('3B-Air transport'!AL$67="no"," ",ROUND(S5453,4))</f>
        <v>0.4</v>
      </c>
      <c r="V5453" s="110">
        <f>IF('3B-Air transport'!AL$68="no"," ",ROUND(S5453,4))</f>
        <v>0.4</v>
      </c>
      <c r="W5453" s="110"/>
      <c r="AB5453" s="110">
        <f t="shared" si="317"/>
        <v>0.4000000000000003</v>
      </c>
      <c r="AC5453" s="110">
        <f>IF('3C-Water transport'!AL$56="no"," ",ROUND(AB5453,4))</f>
        <v>0.4</v>
      </c>
      <c r="AD5453" s="110">
        <f>IF('3C-Water transport'!AL$57="no"," ",ROUND(AB5453,4))</f>
        <v>0.4</v>
      </c>
      <c r="AE5453" s="110">
        <f>IF('3C-Water transport'!AL$58="no"," ",ROUND(AB5453,4))</f>
        <v>0.4</v>
      </c>
    </row>
    <row r="5454" spans="5:31" x14ac:dyDescent="0.25">
      <c r="E5454" s="110">
        <f t="shared" si="315"/>
        <v>0.4010000000000003</v>
      </c>
      <c r="F5454" s="110">
        <f>IF('3A-Rail transport'!$AL$56="no"," ",ROUND(E5454,4))</f>
        <v>0.40100000000000002</v>
      </c>
      <c r="G5454" s="110">
        <f>IF('3A-Rail transport'!$AL$57="no"," ",ROUND(E5454,4))</f>
        <v>0.40100000000000002</v>
      </c>
      <c r="H5454" s="110"/>
      <c r="S5454" s="110">
        <f t="shared" si="316"/>
        <v>0.4010000000000003</v>
      </c>
      <c r="T5454" s="110">
        <f>IF('3B-Air transport'!AL$66="no"," ",ROUND(S5454,4))</f>
        <v>0.40100000000000002</v>
      </c>
      <c r="U5454" s="110">
        <f>IF('3B-Air transport'!AL$67="no"," ",ROUND(S5454,4))</f>
        <v>0.40100000000000002</v>
      </c>
      <c r="V5454" s="110">
        <f>IF('3B-Air transport'!AL$68="no"," ",ROUND(S5454,4))</f>
        <v>0.40100000000000002</v>
      </c>
      <c r="W5454" s="110"/>
      <c r="AB5454" s="110">
        <f t="shared" si="317"/>
        <v>0.4010000000000003</v>
      </c>
      <c r="AC5454" s="110">
        <f>IF('3C-Water transport'!AL$56="no"," ",ROUND(AB5454,4))</f>
        <v>0.40100000000000002</v>
      </c>
      <c r="AD5454" s="110">
        <f>IF('3C-Water transport'!AL$57="no"," ",ROUND(AB5454,4))</f>
        <v>0.40100000000000002</v>
      </c>
      <c r="AE5454" s="110">
        <f>IF('3C-Water transport'!AL$58="no"," ",ROUND(AB5454,4))</f>
        <v>0.40100000000000002</v>
      </c>
    </row>
    <row r="5455" spans="5:31" x14ac:dyDescent="0.25">
      <c r="E5455" s="110">
        <f t="shared" si="315"/>
        <v>0.4020000000000003</v>
      </c>
      <c r="F5455" s="110">
        <f>IF('3A-Rail transport'!$AL$56="no"," ",ROUND(E5455,4))</f>
        <v>0.40200000000000002</v>
      </c>
      <c r="G5455" s="110">
        <f>IF('3A-Rail transport'!$AL$57="no"," ",ROUND(E5455,4))</f>
        <v>0.40200000000000002</v>
      </c>
      <c r="H5455" s="110"/>
      <c r="S5455" s="110">
        <f t="shared" si="316"/>
        <v>0.4020000000000003</v>
      </c>
      <c r="T5455" s="110">
        <f>IF('3B-Air transport'!AL$66="no"," ",ROUND(S5455,4))</f>
        <v>0.40200000000000002</v>
      </c>
      <c r="U5455" s="110">
        <f>IF('3B-Air transport'!AL$67="no"," ",ROUND(S5455,4))</f>
        <v>0.40200000000000002</v>
      </c>
      <c r="V5455" s="110">
        <f>IF('3B-Air transport'!AL$68="no"," ",ROUND(S5455,4))</f>
        <v>0.40200000000000002</v>
      </c>
      <c r="W5455" s="110"/>
      <c r="AB5455" s="110">
        <f t="shared" si="317"/>
        <v>0.4020000000000003</v>
      </c>
      <c r="AC5455" s="110">
        <f>IF('3C-Water transport'!AL$56="no"," ",ROUND(AB5455,4))</f>
        <v>0.40200000000000002</v>
      </c>
      <c r="AD5455" s="110">
        <f>IF('3C-Water transport'!AL$57="no"," ",ROUND(AB5455,4))</f>
        <v>0.40200000000000002</v>
      </c>
      <c r="AE5455" s="110">
        <f>IF('3C-Water transport'!AL$58="no"," ",ROUND(AB5455,4))</f>
        <v>0.40200000000000002</v>
      </c>
    </row>
    <row r="5456" spans="5:31" x14ac:dyDescent="0.25">
      <c r="E5456" s="110">
        <f t="shared" si="315"/>
        <v>0.4030000000000003</v>
      </c>
      <c r="F5456" s="110">
        <f>IF('3A-Rail transport'!$AL$56="no"," ",ROUND(E5456,4))</f>
        <v>0.40300000000000002</v>
      </c>
      <c r="G5456" s="110">
        <f>IF('3A-Rail transport'!$AL$57="no"," ",ROUND(E5456,4))</f>
        <v>0.40300000000000002</v>
      </c>
      <c r="H5456" s="110"/>
      <c r="S5456" s="110">
        <f t="shared" si="316"/>
        <v>0.4030000000000003</v>
      </c>
      <c r="T5456" s="110">
        <f>IF('3B-Air transport'!AL$66="no"," ",ROUND(S5456,4))</f>
        <v>0.40300000000000002</v>
      </c>
      <c r="U5456" s="110">
        <f>IF('3B-Air transport'!AL$67="no"," ",ROUND(S5456,4))</f>
        <v>0.40300000000000002</v>
      </c>
      <c r="V5456" s="110">
        <f>IF('3B-Air transport'!AL$68="no"," ",ROUND(S5456,4))</f>
        <v>0.40300000000000002</v>
      </c>
      <c r="W5456" s="110"/>
      <c r="AB5456" s="110">
        <f t="shared" si="317"/>
        <v>0.4030000000000003</v>
      </c>
      <c r="AC5456" s="110">
        <f>IF('3C-Water transport'!AL$56="no"," ",ROUND(AB5456,4))</f>
        <v>0.40300000000000002</v>
      </c>
      <c r="AD5456" s="110">
        <f>IF('3C-Water transport'!AL$57="no"," ",ROUND(AB5456,4))</f>
        <v>0.40300000000000002</v>
      </c>
      <c r="AE5456" s="110">
        <f>IF('3C-Water transport'!AL$58="no"," ",ROUND(AB5456,4))</f>
        <v>0.40300000000000002</v>
      </c>
    </row>
    <row r="5457" spans="5:31" x14ac:dyDescent="0.25">
      <c r="E5457" s="110">
        <f t="shared" si="315"/>
        <v>0.4040000000000003</v>
      </c>
      <c r="F5457" s="110">
        <f>IF('3A-Rail transport'!$AL$56="no"," ",ROUND(E5457,4))</f>
        <v>0.40400000000000003</v>
      </c>
      <c r="G5457" s="110">
        <f>IF('3A-Rail transport'!$AL$57="no"," ",ROUND(E5457,4))</f>
        <v>0.40400000000000003</v>
      </c>
      <c r="H5457" s="110"/>
      <c r="S5457" s="110">
        <f t="shared" si="316"/>
        <v>0.4040000000000003</v>
      </c>
      <c r="T5457" s="110">
        <f>IF('3B-Air transport'!AL$66="no"," ",ROUND(S5457,4))</f>
        <v>0.40400000000000003</v>
      </c>
      <c r="U5457" s="110">
        <f>IF('3B-Air transport'!AL$67="no"," ",ROUND(S5457,4))</f>
        <v>0.40400000000000003</v>
      </c>
      <c r="V5457" s="110">
        <f>IF('3B-Air transport'!AL$68="no"," ",ROUND(S5457,4))</f>
        <v>0.40400000000000003</v>
      </c>
      <c r="W5457" s="110"/>
      <c r="AB5457" s="110">
        <f t="shared" si="317"/>
        <v>0.4040000000000003</v>
      </c>
      <c r="AC5457" s="110">
        <f>IF('3C-Water transport'!AL$56="no"," ",ROUND(AB5457,4))</f>
        <v>0.40400000000000003</v>
      </c>
      <c r="AD5457" s="110">
        <f>IF('3C-Water transport'!AL$57="no"," ",ROUND(AB5457,4))</f>
        <v>0.40400000000000003</v>
      </c>
      <c r="AE5457" s="110">
        <f>IF('3C-Water transport'!AL$58="no"," ",ROUND(AB5457,4))</f>
        <v>0.40400000000000003</v>
      </c>
    </row>
    <row r="5458" spans="5:31" x14ac:dyDescent="0.25">
      <c r="E5458" s="110">
        <f t="shared" si="315"/>
        <v>0.4050000000000003</v>
      </c>
      <c r="F5458" s="110">
        <f>IF('3A-Rail transport'!$AL$56="no"," ",ROUND(E5458,4))</f>
        <v>0.40500000000000003</v>
      </c>
      <c r="G5458" s="110">
        <f>IF('3A-Rail transport'!$AL$57="no"," ",ROUND(E5458,4))</f>
        <v>0.40500000000000003</v>
      </c>
      <c r="H5458" s="110"/>
      <c r="S5458" s="110">
        <f t="shared" si="316"/>
        <v>0.4050000000000003</v>
      </c>
      <c r="T5458" s="110">
        <f>IF('3B-Air transport'!AL$66="no"," ",ROUND(S5458,4))</f>
        <v>0.40500000000000003</v>
      </c>
      <c r="U5458" s="110">
        <f>IF('3B-Air transport'!AL$67="no"," ",ROUND(S5458,4))</f>
        <v>0.40500000000000003</v>
      </c>
      <c r="V5458" s="110">
        <f>IF('3B-Air transport'!AL$68="no"," ",ROUND(S5458,4))</f>
        <v>0.40500000000000003</v>
      </c>
      <c r="W5458" s="110"/>
      <c r="AB5458" s="110">
        <f t="shared" si="317"/>
        <v>0.4050000000000003</v>
      </c>
      <c r="AC5458" s="110">
        <f>IF('3C-Water transport'!AL$56="no"," ",ROUND(AB5458,4))</f>
        <v>0.40500000000000003</v>
      </c>
      <c r="AD5458" s="110">
        <f>IF('3C-Water transport'!AL$57="no"," ",ROUND(AB5458,4))</f>
        <v>0.40500000000000003</v>
      </c>
      <c r="AE5458" s="110">
        <f>IF('3C-Water transport'!AL$58="no"," ",ROUND(AB5458,4))</f>
        <v>0.40500000000000003</v>
      </c>
    </row>
    <row r="5459" spans="5:31" x14ac:dyDescent="0.25">
      <c r="E5459" s="110">
        <f t="shared" si="315"/>
        <v>0.40600000000000031</v>
      </c>
      <c r="F5459" s="110">
        <f>IF('3A-Rail transport'!$AL$56="no"," ",ROUND(E5459,4))</f>
        <v>0.40600000000000003</v>
      </c>
      <c r="G5459" s="110">
        <f>IF('3A-Rail transport'!$AL$57="no"," ",ROUND(E5459,4))</f>
        <v>0.40600000000000003</v>
      </c>
      <c r="H5459" s="110"/>
      <c r="S5459" s="110">
        <f t="shared" si="316"/>
        <v>0.40600000000000031</v>
      </c>
      <c r="T5459" s="110">
        <f>IF('3B-Air transport'!AL$66="no"," ",ROUND(S5459,4))</f>
        <v>0.40600000000000003</v>
      </c>
      <c r="U5459" s="110">
        <f>IF('3B-Air transport'!AL$67="no"," ",ROUND(S5459,4))</f>
        <v>0.40600000000000003</v>
      </c>
      <c r="V5459" s="110">
        <f>IF('3B-Air transport'!AL$68="no"," ",ROUND(S5459,4))</f>
        <v>0.40600000000000003</v>
      </c>
      <c r="W5459" s="110"/>
      <c r="AB5459" s="110">
        <f t="shared" si="317"/>
        <v>0.40600000000000031</v>
      </c>
      <c r="AC5459" s="110">
        <f>IF('3C-Water transport'!AL$56="no"," ",ROUND(AB5459,4))</f>
        <v>0.40600000000000003</v>
      </c>
      <c r="AD5459" s="110">
        <f>IF('3C-Water transport'!AL$57="no"," ",ROUND(AB5459,4))</f>
        <v>0.40600000000000003</v>
      </c>
      <c r="AE5459" s="110">
        <f>IF('3C-Water transport'!AL$58="no"," ",ROUND(AB5459,4))</f>
        <v>0.40600000000000003</v>
      </c>
    </row>
    <row r="5460" spans="5:31" x14ac:dyDescent="0.25">
      <c r="E5460" s="110">
        <f t="shared" si="315"/>
        <v>0.40700000000000031</v>
      </c>
      <c r="F5460" s="110">
        <f>IF('3A-Rail transport'!$AL$56="no"," ",ROUND(E5460,4))</f>
        <v>0.40699999999999997</v>
      </c>
      <c r="G5460" s="110">
        <f>IF('3A-Rail transport'!$AL$57="no"," ",ROUND(E5460,4))</f>
        <v>0.40699999999999997</v>
      </c>
      <c r="H5460" s="110"/>
      <c r="S5460" s="110">
        <f t="shared" si="316"/>
        <v>0.40700000000000031</v>
      </c>
      <c r="T5460" s="110">
        <f>IF('3B-Air transport'!AL$66="no"," ",ROUND(S5460,4))</f>
        <v>0.40699999999999997</v>
      </c>
      <c r="U5460" s="110">
        <f>IF('3B-Air transport'!AL$67="no"," ",ROUND(S5460,4))</f>
        <v>0.40699999999999997</v>
      </c>
      <c r="V5460" s="110">
        <f>IF('3B-Air transport'!AL$68="no"," ",ROUND(S5460,4))</f>
        <v>0.40699999999999997</v>
      </c>
      <c r="W5460" s="110"/>
      <c r="AB5460" s="110">
        <f t="shared" si="317"/>
        <v>0.40700000000000031</v>
      </c>
      <c r="AC5460" s="110">
        <f>IF('3C-Water transport'!AL$56="no"," ",ROUND(AB5460,4))</f>
        <v>0.40699999999999997</v>
      </c>
      <c r="AD5460" s="110">
        <f>IF('3C-Water transport'!AL$57="no"," ",ROUND(AB5460,4))</f>
        <v>0.40699999999999997</v>
      </c>
      <c r="AE5460" s="110">
        <f>IF('3C-Water transport'!AL$58="no"," ",ROUND(AB5460,4))</f>
        <v>0.40699999999999997</v>
      </c>
    </row>
    <row r="5461" spans="5:31" x14ac:dyDescent="0.25">
      <c r="E5461" s="110">
        <f t="shared" si="315"/>
        <v>0.40800000000000031</v>
      </c>
      <c r="F5461" s="110">
        <f>IF('3A-Rail transport'!$AL$56="no"," ",ROUND(E5461,4))</f>
        <v>0.40799999999999997</v>
      </c>
      <c r="G5461" s="110">
        <f>IF('3A-Rail transport'!$AL$57="no"," ",ROUND(E5461,4))</f>
        <v>0.40799999999999997</v>
      </c>
      <c r="H5461" s="110"/>
      <c r="S5461" s="110">
        <f t="shared" si="316"/>
        <v>0.40800000000000031</v>
      </c>
      <c r="T5461" s="110">
        <f>IF('3B-Air transport'!AL$66="no"," ",ROUND(S5461,4))</f>
        <v>0.40799999999999997</v>
      </c>
      <c r="U5461" s="110">
        <f>IF('3B-Air transport'!AL$67="no"," ",ROUND(S5461,4))</f>
        <v>0.40799999999999997</v>
      </c>
      <c r="V5461" s="110">
        <f>IF('3B-Air transport'!AL$68="no"," ",ROUND(S5461,4))</f>
        <v>0.40799999999999997</v>
      </c>
      <c r="W5461" s="110"/>
      <c r="AB5461" s="110">
        <f t="shared" si="317"/>
        <v>0.40800000000000031</v>
      </c>
      <c r="AC5461" s="110">
        <f>IF('3C-Water transport'!AL$56="no"," ",ROUND(AB5461,4))</f>
        <v>0.40799999999999997</v>
      </c>
      <c r="AD5461" s="110">
        <f>IF('3C-Water transport'!AL$57="no"," ",ROUND(AB5461,4))</f>
        <v>0.40799999999999997</v>
      </c>
      <c r="AE5461" s="110">
        <f>IF('3C-Water transport'!AL$58="no"," ",ROUND(AB5461,4))</f>
        <v>0.40799999999999997</v>
      </c>
    </row>
    <row r="5462" spans="5:31" x14ac:dyDescent="0.25">
      <c r="E5462" s="110">
        <f t="shared" si="315"/>
        <v>0.40900000000000031</v>
      </c>
      <c r="F5462" s="110">
        <f>IF('3A-Rail transport'!$AL$56="no"," ",ROUND(E5462,4))</f>
        <v>0.40899999999999997</v>
      </c>
      <c r="G5462" s="110">
        <f>IF('3A-Rail transport'!$AL$57="no"," ",ROUND(E5462,4))</f>
        <v>0.40899999999999997</v>
      </c>
      <c r="H5462" s="110"/>
      <c r="S5462" s="110">
        <f t="shared" si="316"/>
        <v>0.40900000000000031</v>
      </c>
      <c r="T5462" s="110">
        <f>IF('3B-Air transport'!AL$66="no"," ",ROUND(S5462,4))</f>
        <v>0.40899999999999997</v>
      </c>
      <c r="U5462" s="110">
        <f>IF('3B-Air transport'!AL$67="no"," ",ROUND(S5462,4))</f>
        <v>0.40899999999999997</v>
      </c>
      <c r="V5462" s="110">
        <f>IF('3B-Air transport'!AL$68="no"," ",ROUND(S5462,4))</f>
        <v>0.40899999999999997</v>
      </c>
      <c r="W5462" s="110"/>
      <c r="AB5462" s="110">
        <f t="shared" si="317"/>
        <v>0.40900000000000031</v>
      </c>
      <c r="AC5462" s="110">
        <f>IF('3C-Water transport'!AL$56="no"," ",ROUND(AB5462,4))</f>
        <v>0.40899999999999997</v>
      </c>
      <c r="AD5462" s="110">
        <f>IF('3C-Water transport'!AL$57="no"," ",ROUND(AB5462,4))</f>
        <v>0.40899999999999997</v>
      </c>
      <c r="AE5462" s="110">
        <f>IF('3C-Water transport'!AL$58="no"," ",ROUND(AB5462,4))</f>
        <v>0.40899999999999997</v>
      </c>
    </row>
    <row r="5463" spans="5:31" x14ac:dyDescent="0.25">
      <c r="E5463" s="110">
        <f t="shared" si="315"/>
        <v>0.41000000000000031</v>
      </c>
      <c r="F5463" s="110">
        <f>IF('3A-Rail transport'!$AL$56="no"," ",ROUND(E5463,4))</f>
        <v>0.41</v>
      </c>
      <c r="G5463" s="110">
        <f>IF('3A-Rail transport'!$AL$57="no"," ",ROUND(E5463,4))</f>
        <v>0.41</v>
      </c>
      <c r="H5463" s="110"/>
      <c r="S5463" s="110">
        <f t="shared" si="316"/>
        <v>0.41000000000000031</v>
      </c>
      <c r="T5463" s="110">
        <f>IF('3B-Air transport'!AL$66="no"," ",ROUND(S5463,4))</f>
        <v>0.41</v>
      </c>
      <c r="U5463" s="110">
        <f>IF('3B-Air transport'!AL$67="no"," ",ROUND(S5463,4))</f>
        <v>0.41</v>
      </c>
      <c r="V5463" s="110">
        <f>IF('3B-Air transport'!AL$68="no"," ",ROUND(S5463,4))</f>
        <v>0.41</v>
      </c>
      <c r="W5463" s="110"/>
      <c r="AB5463" s="110">
        <f t="shared" si="317"/>
        <v>0.41000000000000031</v>
      </c>
      <c r="AC5463" s="110">
        <f>IF('3C-Water transport'!AL$56="no"," ",ROUND(AB5463,4))</f>
        <v>0.41</v>
      </c>
      <c r="AD5463" s="110">
        <f>IF('3C-Water transport'!AL$57="no"," ",ROUND(AB5463,4))</f>
        <v>0.41</v>
      </c>
      <c r="AE5463" s="110">
        <f>IF('3C-Water transport'!AL$58="no"," ",ROUND(AB5463,4))</f>
        <v>0.41</v>
      </c>
    </row>
    <row r="5464" spans="5:31" x14ac:dyDescent="0.25">
      <c r="E5464" s="110">
        <f t="shared" si="315"/>
        <v>0.41100000000000031</v>
      </c>
      <c r="F5464" s="110">
        <f>IF('3A-Rail transport'!$AL$56="no"," ",ROUND(E5464,4))</f>
        <v>0.41099999999999998</v>
      </c>
      <c r="G5464" s="110">
        <f>IF('3A-Rail transport'!$AL$57="no"," ",ROUND(E5464,4))</f>
        <v>0.41099999999999998</v>
      </c>
      <c r="H5464" s="110"/>
      <c r="S5464" s="110">
        <f t="shared" si="316"/>
        <v>0.41100000000000031</v>
      </c>
      <c r="T5464" s="110">
        <f>IF('3B-Air transport'!AL$66="no"," ",ROUND(S5464,4))</f>
        <v>0.41099999999999998</v>
      </c>
      <c r="U5464" s="110">
        <f>IF('3B-Air transport'!AL$67="no"," ",ROUND(S5464,4))</f>
        <v>0.41099999999999998</v>
      </c>
      <c r="V5464" s="110">
        <f>IF('3B-Air transport'!AL$68="no"," ",ROUND(S5464,4))</f>
        <v>0.41099999999999998</v>
      </c>
      <c r="W5464" s="110"/>
      <c r="AB5464" s="110">
        <f t="shared" si="317"/>
        <v>0.41100000000000031</v>
      </c>
      <c r="AC5464" s="110">
        <f>IF('3C-Water transport'!AL$56="no"," ",ROUND(AB5464,4))</f>
        <v>0.41099999999999998</v>
      </c>
      <c r="AD5464" s="110">
        <f>IF('3C-Water transport'!AL$57="no"," ",ROUND(AB5464,4))</f>
        <v>0.41099999999999998</v>
      </c>
      <c r="AE5464" s="110">
        <f>IF('3C-Water transport'!AL$58="no"," ",ROUND(AB5464,4))</f>
        <v>0.41099999999999998</v>
      </c>
    </row>
    <row r="5465" spans="5:31" x14ac:dyDescent="0.25">
      <c r="E5465" s="110">
        <f t="shared" si="315"/>
        <v>0.41200000000000031</v>
      </c>
      <c r="F5465" s="110">
        <f>IF('3A-Rail transport'!$AL$56="no"," ",ROUND(E5465,4))</f>
        <v>0.41199999999999998</v>
      </c>
      <c r="G5465" s="110">
        <f>IF('3A-Rail transport'!$AL$57="no"," ",ROUND(E5465,4))</f>
        <v>0.41199999999999998</v>
      </c>
      <c r="H5465" s="110"/>
      <c r="S5465" s="110">
        <f t="shared" si="316"/>
        <v>0.41200000000000031</v>
      </c>
      <c r="T5465" s="110">
        <f>IF('3B-Air transport'!AL$66="no"," ",ROUND(S5465,4))</f>
        <v>0.41199999999999998</v>
      </c>
      <c r="U5465" s="110">
        <f>IF('3B-Air transport'!AL$67="no"," ",ROUND(S5465,4))</f>
        <v>0.41199999999999998</v>
      </c>
      <c r="V5465" s="110">
        <f>IF('3B-Air transport'!AL$68="no"," ",ROUND(S5465,4))</f>
        <v>0.41199999999999998</v>
      </c>
      <c r="W5465" s="110"/>
      <c r="AB5465" s="110">
        <f t="shared" si="317"/>
        <v>0.41200000000000031</v>
      </c>
      <c r="AC5465" s="110">
        <f>IF('3C-Water transport'!AL$56="no"," ",ROUND(AB5465,4))</f>
        <v>0.41199999999999998</v>
      </c>
      <c r="AD5465" s="110">
        <f>IF('3C-Water transport'!AL$57="no"," ",ROUND(AB5465,4))</f>
        <v>0.41199999999999998</v>
      </c>
      <c r="AE5465" s="110">
        <f>IF('3C-Water transport'!AL$58="no"," ",ROUND(AB5465,4))</f>
        <v>0.41199999999999998</v>
      </c>
    </row>
    <row r="5466" spans="5:31" x14ac:dyDescent="0.25">
      <c r="E5466" s="110">
        <f t="shared" si="315"/>
        <v>0.41300000000000031</v>
      </c>
      <c r="F5466" s="110">
        <f>IF('3A-Rail transport'!$AL$56="no"," ",ROUND(E5466,4))</f>
        <v>0.41299999999999998</v>
      </c>
      <c r="G5466" s="110">
        <f>IF('3A-Rail transport'!$AL$57="no"," ",ROUND(E5466,4))</f>
        <v>0.41299999999999998</v>
      </c>
      <c r="H5466" s="110"/>
      <c r="S5466" s="110">
        <f t="shared" si="316"/>
        <v>0.41300000000000031</v>
      </c>
      <c r="T5466" s="110">
        <f>IF('3B-Air transport'!AL$66="no"," ",ROUND(S5466,4))</f>
        <v>0.41299999999999998</v>
      </c>
      <c r="U5466" s="110">
        <f>IF('3B-Air transport'!AL$67="no"," ",ROUND(S5466,4))</f>
        <v>0.41299999999999998</v>
      </c>
      <c r="V5466" s="110">
        <f>IF('3B-Air transport'!AL$68="no"," ",ROUND(S5466,4))</f>
        <v>0.41299999999999998</v>
      </c>
      <c r="W5466" s="110"/>
      <c r="AB5466" s="110">
        <f t="shared" si="317"/>
        <v>0.41300000000000031</v>
      </c>
      <c r="AC5466" s="110">
        <f>IF('3C-Water transport'!AL$56="no"," ",ROUND(AB5466,4))</f>
        <v>0.41299999999999998</v>
      </c>
      <c r="AD5466" s="110">
        <f>IF('3C-Water transport'!AL$57="no"," ",ROUND(AB5466,4))</f>
        <v>0.41299999999999998</v>
      </c>
      <c r="AE5466" s="110">
        <f>IF('3C-Water transport'!AL$58="no"," ",ROUND(AB5466,4))</f>
        <v>0.41299999999999998</v>
      </c>
    </row>
    <row r="5467" spans="5:31" x14ac:dyDescent="0.25">
      <c r="E5467" s="110">
        <f t="shared" si="315"/>
        <v>0.41400000000000031</v>
      </c>
      <c r="F5467" s="110">
        <f>IF('3A-Rail transport'!$AL$56="no"," ",ROUND(E5467,4))</f>
        <v>0.41399999999999998</v>
      </c>
      <c r="G5467" s="110">
        <f>IF('3A-Rail transport'!$AL$57="no"," ",ROUND(E5467,4))</f>
        <v>0.41399999999999998</v>
      </c>
      <c r="H5467" s="110"/>
      <c r="S5467" s="110">
        <f t="shared" si="316"/>
        <v>0.41400000000000031</v>
      </c>
      <c r="T5467" s="110">
        <f>IF('3B-Air transport'!AL$66="no"," ",ROUND(S5467,4))</f>
        <v>0.41399999999999998</v>
      </c>
      <c r="U5467" s="110">
        <f>IF('3B-Air transport'!AL$67="no"," ",ROUND(S5467,4))</f>
        <v>0.41399999999999998</v>
      </c>
      <c r="V5467" s="110">
        <f>IF('3B-Air transport'!AL$68="no"," ",ROUND(S5467,4))</f>
        <v>0.41399999999999998</v>
      </c>
      <c r="W5467" s="110"/>
      <c r="AB5467" s="110">
        <f t="shared" si="317"/>
        <v>0.41400000000000031</v>
      </c>
      <c r="AC5467" s="110">
        <f>IF('3C-Water transport'!AL$56="no"," ",ROUND(AB5467,4))</f>
        <v>0.41399999999999998</v>
      </c>
      <c r="AD5467" s="110">
        <f>IF('3C-Water transport'!AL$57="no"," ",ROUND(AB5467,4))</f>
        <v>0.41399999999999998</v>
      </c>
      <c r="AE5467" s="110">
        <f>IF('3C-Water transport'!AL$58="no"," ",ROUND(AB5467,4))</f>
        <v>0.41399999999999998</v>
      </c>
    </row>
    <row r="5468" spans="5:31" x14ac:dyDescent="0.25">
      <c r="E5468" s="110">
        <f t="shared" si="315"/>
        <v>0.41500000000000031</v>
      </c>
      <c r="F5468" s="110">
        <f>IF('3A-Rail transport'!$AL$56="no"," ",ROUND(E5468,4))</f>
        <v>0.41499999999999998</v>
      </c>
      <c r="G5468" s="110">
        <f>IF('3A-Rail transport'!$AL$57="no"," ",ROUND(E5468,4))</f>
        <v>0.41499999999999998</v>
      </c>
      <c r="H5468" s="110"/>
      <c r="S5468" s="110">
        <f t="shared" si="316"/>
        <v>0.41500000000000031</v>
      </c>
      <c r="T5468" s="110">
        <f>IF('3B-Air transport'!AL$66="no"," ",ROUND(S5468,4))</f>
        <v>0.41499999999999998</v>
      </c>
      <c r="U5468" s="110">
        <f>IF('3B-Air transport'!AL$67="no"," ",ROUND(S5468,4))</f>
        <v>0.41499999999999998</v>
      </c>
      <c r="V5468" s="110">
        <f>IF('3B-Air transport'!AL$68="no"," ",ROUND(S5468,4))</f>
        <v>0.41499999999999998</v>
      </c>
      <c r="W5468" s="110"/>
      <c r="AB5468" s="110">
        <f t="shared" si="317"/>
        <v>0.41500000000000031</v>
      </c>
      <c r="AC5468" s="110">
        <f>IF('3C-Water transport'!AL$56="no"," ",ROUND(AB5468,4))</f>
        <v>0.41499999999999998</v>
      </c>
      <c r="AD5468" s="110">
        <f>IF('3C-Water transport'!AL$57="no"," ",ROUND(AB5468,4))</f>
        <v>0.41499999999999998</v>
      </c>
      <c r="AE5468" s="110">
        <f>IF('3C-Water transport'!AL$58="no"," ",ROUND(AB5468,4))</f>
        <v>0.41499999999999998</v>
      </c>
    </row>
    <row r="5469" spans="5:31" x14ac:dyDescent="0.25">
      <c r="E5469" s="110">
        <f t="shared" si="315"/>
        <v>0.41600000000000031</v>
      </c>
      <c r="F5469" s="110">
        <f>IF('3A-Rail transport'!$AL$56="no"," ",ROUND(E5469,4))</f>
        <v>0.41599999999999998</v>
      </c>
      <c r="G5469" s="110">
        <f>IF('3A-Rail transport'!$AL$57="no"," ",ROUND(E5469,4))</f>
        <v>0.41599999999999998</v>
      </c>
      <c r="H5469" s="110"/>
      <c r="S5469" s="110">
        <f t="shared" si="316"/>
        <v>0.41600000000000031</v>
      </c>
      <c r="T5469" s="110">
        <f>IF('3B-Air transport'!AL$66="no"," ",ROUND(S5469,4))</f>
        <v>0.41599999999999998</v>
      </c>
      <c r="U5469" s="110">
        <f>IF('3B-Air transport'!AL$67="no"," ",ROUND(S5469,4))</f>
        <v>0.41599999999999998</v>
      </c>
      <c r="V5469" s="110">
        <f>IF('3B-Air transport'!AL$68="no"," ",ROUND(S5469,4))</f>
        <v>0.41599999999999998</v>
      </c>
      <c r="W5469" s="110"/>
      <c r="AB5469" s="110">
        <f t="shared" si="317"/>
        <v>0.41600000000000031</v>
      </c>
      <c r="AC5469" s="110">
        <f>IF('3C-Water transport'!AL$56="no"," ",ROUND(AB5469,4))</f>
        <v>0.41599999999999998</v>
      </c>
      <c r="AD5469" s="110">
        <f>IF('3C-Water transport'!AL$57="no"," ",ROUND(AB5469,4))</f>
        <v>0.41599999999999998</v>
      </c>
      <c r="AE5469" s="110">
        <f>IF('3C-Water transport'!AL$58="no"," ",ROUND(AB5469,4))</f>
        <v>0.41599999999999998</v>
      </c>
    </row>
    <row r="5470" spans="5:31" x14ac:dyDescent="0.25">
      <c r="E5470" s="110">
        <f t="shared" si="315"/>
        <v>0.41700000000000031</v>
      </c>
      <c r="F5470" s="110">
        <f>IF('3A-Rail transport'!$AL$56="no"," ",ROUND(E5470,4))</f>
        <v>0.41699999999999998</v>
      </c>
      <c r="G5470" s="110">
        <f>IF('3A-Rail transport'!$AL$57="no"," ",ROUND(E5470,4))</f>
        <v>0.41699999999999998</v>
      </c>
      <c r="H5470" s="110"/>
      <c r="S5470" s="110">
        <f t="shared" si="316"/>
        <v>0.41700000000000031</v>
      </c>
      <c r="T5470" s="110">
        <f>IF('3B-Air transport'!AL$66="no"," ",ROUND(S5470,4))</f>
        <v>0.41699999999999998</v>
      </c>
      <c r="U5470" s="110">
        <f>IF('3B-Air transport'!AL$67="no"," ",ROUND(S5470,4))</f>
        <v>0.41699999999999998</v>
      </c>
      <c r="V5470" s="110">
        <f>IF('3B-Air transport'!AL$68="no"," ",ROUND(S5470,4))</f>
        <v>0.41699999999999998</v>
      </c>
      <c r="W5470" s="110"/>
      <c r="AB5470" s="110">
        <f t="shared" si="317"/>
        <v>0.41700000000000031</v>
      </c>
      <c r="AC5470" s="110">
        <f>IF('3C-Water transport'!AL$56="no"," ",ROUND(AB5470,4))</f>
        <v>0.41699999999999998</v>
      </c>
      <c r="AD5470" s="110">
        <f>IF('3C-Water transport'!AL$57="no"," ",ROUND(AB5470,4))</f>
        <v>0.41699999999999998</v>
      </c>
      <c r="AE5470" s="110">
        <f>IF('3C-Water transport'!AL$58="no"," ",ROUND(AB5470,4))</f>
        <v>0.41699999999999998</v>
      </c>
    </row>
    <row r="5471" spans="5:31" x14ac:dyDescent="0.25">
      <c r="E5471" s="110">
        <f t="shared" si="315"/>
        <v>0.41800000000000032</v>
      </c>
      <c r="F5471" s="110">
        <f>IF('3A-Rail transport'!$AL$56="no"," ",ROUND(E5471,4))</f>
        <v>0.41799999999999998</v>
      </c>
      <c r="G5471" s="110">
        <f>IF('3A-Rail transport'!$AL$57="no"," ",ROUND(E5471,4))</f>
        <v>0.41799999999999998</v>
      </c>
      <c r="H5471" s="110"/>
      <c r="S5471" s="110">
        <f t="shared" si="316"/>
        <v>0.41800000000000032</v>
      </c>
      <c r="T5471" s="110">
        <f>IF('3B-Air transport'!AL$66="no"," ",ROUND(S5471,4))</f>
        <v>0.41799999999999998</v>
      </c>
      <c r="U5471" s="110">
        <f>IF('3B-Air transport'!AL$67="no"," ",ROUND(S5471,4))</f>
        <v>0.41799999999999998</v>
      </c>
      <c r="V5471" s="110">
        <f>IF('3B-Air transport'!AL$68="no"," ",ROUND(S5471,4))</f>
        <v>0.41799999999999998</v>
      </c>
      <c r="W5471" s="110"/>
      <c r="AB5471" s="110">
        <f t="shared" si="317"/>
        <v>0.41800000000000032</v>
      </c>
      <c r="AC5471" s="110">
        <f>IF('3C-Water transport'!AL$56="no"," ",ROUND(AB5471,4))</f>
        <v>0.41799999999999998</v>
      </c>
      <c r="AD5471" s="110">
        <f>IF('3C-Water transport'!AL$57="no"," ",ROUND(AB5471,4))</f>
        <v>0.41799999999999998</v>
      </c>
      <c r="AE5471" s="110">
        <f>IF('3C-Water transport'!AL$58="no"," ",ROUND(AB5471,4))</f>
        <v>0.41799999999999998</v>
      </c>
    </row>
    <row r="5472" spans="5:31" x14ac:dyDescent="0.25">
      <c r="E5472" s="110">
        <f t="shared" si="315"/>
        <v>0.41900000000000032</v>
      </c>
      <c r="F5472" s="110">
        <f>IF('3A-Rail transport'!$AL$56="no"," ",ROUND(E5472,4))</f>
        <v>0.41899999999999998</v>
      </c>
      <c r="G5472" s="110">
        <f>IF('3A-Rail transport'!$AL$57="no"," ",ROUND(E5472,4))</f>
        <v>0.41899999999999998</v>
      </c>
      <c r="H5472" s="110"/>
      <c r="S5472" s="110">
        <f t="shared" si="316"/>
        <v>0.41900000000000032</v>
      </c>
      <c r="T5472" s="110">
        <f>IF('3B-Air transport'!AL$66="no"," ",ROUND(S5472,4))</f>
        <v>0.41899999999999998</v>
      </c>
      <c r="U5472" s="110">
        <f>IF('3B-Air transport'!AL$67="no"," ",ROUND(S5472,4))</f>
        <v>0.41899999999999998</v>
      </c>
      <c r="V5472" s="110">
        <f>IF('3B-Air transport'!AL$68="no"," ",ROUND(S5472,4))</f>
        <v>0.41899999999999998</v>
      </c>
      <c r="W5472" s="110"/>
      <c r="AB5472" s="110">
        <f t="shared" si="317"/>
        <v>0.41900000000000032</v>
      </c>
      <c r="AC5472" s="110">
        <f>IF('3C-Water transport'!AL$56="no"," ",ROUND(AB5472,4))</f>
        <v>0.41899999999999998</v>
      </c>
      <c r="AD5472" s="110">
        <f>IF('3C-Water transport'!AL$57="no"," ",ROUND(AB5472,4))</f>
        <v>0.41899999999999998</v>
      </c>
      <c r="AE5472" s="110">
        <f>IF('3C-Water transport'!AL$58="no"," ",ROUND(AB5472,4))</f>
        <v>0.41899999999999998</v>
      </c>
    </row>
    <row r="5473" spans="5:31" x14ac:dyDescent="0.25">
      <c r="E5473" s="110">
        <f t="shared" si="315"/>
        <v>0.42000000000000032</v>
      </c>
      <c r="F5473" s="110">
        <f>IF('3A-Rail transport'!$AL$56="no"," ",ROUND(E5473,4))</f>
        <v>0.42</v>
      </c>
      <c r="G5473" s="110">
        <f>IF('3A-Rail transport'!$AL$57="no"," ",ROUND(E5473,4))</f>
        <v>0.42</v>
      </c>
      <c r="H5473" s="110"/>
      <c r="S5473" s="110">
        <f t="shared" si="316"/>
        <v>0.42000000000000032</v>
      </c>
      <c r="T5473" s="110">
        <f>IF('3B-Air transport'!AL$66="no"," ",ROUND(S5473,4))</f>
        <v>0.42</v>
      </c>
      <c r="U5473" s="110">
        <f>IF('3B-Air transport'!AL$67="no"," ",ROUND(S5473,4))</f>
        <v>0.42</v>
      </c>
      <c r="V5473" s="110">
        <f>IF('3B-Air transport'!AL$68="no"," ",ROUND(S5473,4))</f>
        <v>0.42</v>
      </c>
      <c r="W5473" s="110"/>
      <c r="AB5473" s="110">
        <f t="shared" si="317"/>
        <v>0.42000000000000032</v>
      </c>
      <c r="AC5473" s="110">
        <f>IF('3C-Water transport'!AL$56="no"," ",ROUND(AB5473,4))</f>
        <v>0.42</v>
      </c>
      <c r="AD5473" s="110">
        <f>IF('3C-Water transport'!AL$57="no"," ",ROUND(AB5473,4))</f>
        <v>0.42</v>
      </c>
      <c r="AE5473" s="110">
        <f>IF('3C-Water transport'!AL$58="no"," ",ROUND(AB5473,4))</f>
        <v>0.42</v>
      </c>
    </row>
    <row r="5474" spans="5:31" x14ac:dyDescent="0.25">
      <c r="E5474" s="110">
        <f t="shared" si="315"/>
        <v>0.42100000000000032</v>
      </c>
      <c r="F5474" s="110">
        <f>IF('3A-Rail transport'!$AL$56="no"," ",ROUND(E5474,4))</f>
        <v>0.42099999999999999</v>
      </c>
      <c r="G5474" s="110">
        <f>IF('3A-Rail transport'!$AL$57="no"," ",ROUND(E5474,4))</f>
        <v>0.42099999999999999</v>
      </c>
      <c r="H5474" s="110"/>
      <c r="S5474" s="110">
        <f t="shared" si="316"/>
        <v>0.42100000000000032</v>
      </c>
      <c r="T5474" s="110">
        <f>IF('3B-Air transport'!AL$66="no"," ",ROUND(S5474,4))</f>
        <v>0.42099999999999999</v>
      </c>
      <c r="U5474" s="110">
        <f>IF('3B-Air transport'!AL$67="no"," ",ROUND(S5474,4))</f>
        <v>0.42099999999999999</v>
      </c>
      <c r="V5474" s="110">
        <f>IF('3B-Air transport'!AL$68="no"," ",ROUND(S5474,4))</f>
        <v>0.42099999999999999</v>
      </c>
      <c r="W5474" s="110"/>
      <c r="AB5474" s="110">
        <f t="shared" si="317"/>
        <v>0.42100000000000032</v>
      </c>
      <c r="AC5474" s="110">
        <f>IF('3C-Water transport'!AL$56="no"," ",ROUND(AB5474,4))</f>
        <v>0.42099999999999999</v>
      </c>
      <c r="AD5474" s="110">
        <f>IF('3C-Water transport'!AL$57="no"," ",ROUND(AB5474,4))</f>
        <v>0.42099999999999999</v>
      </c>
      <c r="AE5474" s="110">
        <f>IF('3C-Water transport'!AL$58="no"," ",ROUND(AB5474,4))</f>
        <v>0.42099999999999999</v>
      </c>
    </row>
    <row r="5475" spans="5:31" x14ac:dyDescent="0.25">
      <c r="E5475" s="110">
        <f t="shared" si="315"/>
        <v>0.42200000000000032</v>
      </c>
      <c r="F5475" s="110">
        <f>IF('3A-Rail transport'!$AL$56="no"," ",ROUND(E5475,4))</f>
        <v>0.42199999999999999</v>
      </c>
      <c r="G5475" s="110">
        <f>IF('3A-Rail transport'!$AL$57="no"," ",ROUND(E5475,4))</f>
        <v>0.42199999999999999</v>
      </c>
      <c r="H5475" s="110"/>
      <c r="S5475" s="110">
        <f t="shared" si="316"/>
        <v>0.42200000000000032</v>
      </c>
      <c r="T5475" s="110">
        <f>IF('3B-Air transport'!AL$66="no"," ",ROUND(S5475,4))</f>
        <v>0.42199999999999999</v>
      </c>
      <c r="U5475" s="110">
        <f>IF('3B-Air transport'!AL$67="no"," ",ROUND(S5475,4))</f>
        <v>0.42199999999999999</v>
      </c>
      <c r="V5475" s="110">
        <f>IF('3B-Air transport'!AL$68="no"," ",ROUND(S5475,4))</f>
        <v>0.42199999999999999</v>
      </c>
      <c r="W5475" s="110"/>
      <c r="AB5475" s="110">
        <f t="shared" si="317"/>
        <v>0.42200000000000032</v>
      </c>
      <c r="AC5475" s="110">
        <f>IF('3C-Water transport'!AL$56="no"," ",ROUND(AB5475,4))</f>
        <v>0.42199999999999999</v>
      </c>
      <c r="AD5475" s="110">
        <f>IF('3C-Water transport'!AL$57="no"," ",ROUND(AB5475,4))</f>
        <v>0.42199999999999999</v>
      </c>
      <c r="AE5475" s="110">
        <f>IF('3C-Water transport'!AL$58="no"," ",ROUND(AB5475,4))</f>
        <v>0.42199999999999999</v>
      </c>
    </row>
    <row r="5476" spans="5:31" x14ac:dyDescent="0.25">
      <c r="E5476" s="110">
        <f t="shared" si="315"/>
        <v>0.42300000000000032</v>
      </c>
      <c r="F5476" s="110">
        <f>IF('3A-Rail transport'!$AL$56="no"," ",ROUND(E5476,4))</f>
        <v>0.42299999999999999</v>
      </c>
      <c r="G5476" s="110">
        <f>IF('3A-Rail transport'!$AL$57="no"," ",ROUND(E5476,4))</f>
        <v>0.42299999999999999</v>
      </c>
      <c r="H5476" s="110"/>
      <c r="S5476" s="110">
        <f t="shared" si="316"/>
        <v>0.42300000000000032</v>
      </c>
      <c r="T5476" s="110">
        <f>IF('3B-Air transport'!AL$66="no"," ",ROUND(S5476,4))</f>
        <v>0.42299999999999999</v>
      </c>
      <c r="U5476" s="110">
        <f>IF('3B-Air transport'!AL$67="no"," ",ROUND(S5476,4))</f>
        <v>0.42299999999999999</v>
      </c>
      <c r="V5476" s="110">
        <f>IF('3B-Air transport'!AL$68="no"," ",ROUND(S5476,4))</f>
        <v>0.42299999999999999</v>
      </c>
      <c r="W5476" s="110"/>
      <c r="AB5476" s="110">
        <f t="shared" si="317"/>
        <v>0.42300000000000032</v>
      </c>
      <c r="AC5476" s="110">
        <f>IF('3C-Water transport'!AL$56="no"," ",ROUND(AB5476,4))</f>
        <v>0.42299999999999999</v>
      </c>
      <c r="AD5476" s="110">
        <f>IF('3C-Water transport'!AL$57="no"," ",ROUND(AB5476,4))</f>
        <v>0.42299999999999999</v>
      </c>
      <c r="AE5476" s="110">
        <f>IF('3C-Water transport'!AL$58="no"," ",ROUND(AB5476,4))</f>
        <v>0.42299999999999999</v>
      </c>
    </row>
    <row r="5477" spans="5:31" x14ac:dyDescent="0.25">
      <c r="E5477" s="110">
        <f t="shared" si="315"/>
        <v>0.42400000000000032</v>
      </c>
      <c r="F5477" s="110">
        <f>IF('3A-Rail transport'!$AL$56="no"," ",ROUND(E5477,4))</f>
        <v>0.42399999999999999</v>
      </c>
      <c r="G5477" s="110">
        <f>IF('3A-Rail transport'!$AL$57="no"," ",ROUND(E5477,4))</f>
        <v>0.42399999999999999</v>
      </c>
      <c r="H5477" s="110"/>
      <c r="S5477" s="110">
        <f t="shared" si="316"/>
        <v>0.42400000000000032</v>
      </c>
      <c r="T5477" s="110">
        <f>IF('3B-Air transport'!AL$66="no"," ",ROUND(S5477,4))</f>
        <v>0.42399999999999999</v>
      </c>
      <c r="U5477" s="110">
        <f>IF('3B-Air transport'!AL$67="no"," ",ROUND(S5477,4))</f>
        <v>0.42399999999999999</v>
      </c>
      <c r="V5477" s="110">
        <f>IF('3B-Air transport'!AL$68="no"," ",ROUND(S5477,4))</f>
        <v>0.42399999999999999</v>
      </c>
      <c r="W5477" s="110"/>
      <c r="AB5477" s="110">
        <f t="shared" si="317"/>
        <v>0.42400000000000032</v>
      </c>
      <c r="AC5477" s="110">
        <f>IF('3C-Water transport'!AL$56="no"," ",ROUND(AB5477,4))</f>
        <v>0.42399999999999999</v>
      </c>
      <c r="AD5477" s="110">
        <f>IF('3C-Water transport'!AL$57="no"," ",ROUND(AB5477,4))</f>
        <v>0.42399999999999999</v>
      </c>
      <c r="AE5477" s="110">
        <f>IF('3C-Water transport'!AL$58="no"," ",ROUND(AB5477,4))</f>
        <v>0.42399999999999999</v>
      </c>
    </row>
    <row r="5478" spans="5:31" x14ac:dyDescent="0.25">
      <c r="E5478" s="110">
        <f t="shared" si="315"/>
        <v>0.42500000000000032</v>
      </c>
      <c r="F5478" s="110">
        <f>IF('3A-Rail transport'!$AL$56="no"," ",ROUND(E5478,4))</f>
        <v>0.42499999999999999</v>
      </c>
      <c r="G5478" s="110">
        <f>IF('3A-Rail transport'!$AL$57="no"," ",ROUND(E5478,4))</f>
        <v>0.42499999999999999</v>
      </c>
      <c r="H5478" s="110"/>
      <c r="S5478" s="110">
        <f t="shared" si="316"/>
        <v>0.42500000000000032</v>
      </c>
      <c r="T5478" s="110">
        <f>IF('3B-Air transport'!AL$66="no"," ",ROUND(S5478,4))</f>
        <v>0.42499999999999999</v>
      </c>
      <c r="U5478" s="110">
        <f>IF('3B-Air transport'!AL$67="no"," ",ROUND(S5478,4))</f>
        <v>0.42499999999999999</v>
      </c>
      <c r="V5478" s="110">
        <f>IF('3B-Air transport'!AL$68="no"," ",ROUND(S5478,4))</f>
        <v>0.42499999999999999</v>
      </c>
      <c r="W5478" s="110"/>
      <c r="AB5478" s="110">
        <f t="shared" si="317"/>
        <v>0.42500000000000032</v>
      </c>
      <c r="AC5478" s="110">
        <f>IF('3C-Water transport'!AL$56="no"," ",ROUND(AB5478,4))</f>
        <v>0.42499999999999999</v>
      </c>
      <c r="AD5478" s="110">
        <f>IF('3C-Water transport'!AL$57="no"," ",ROUND(AB5478,4))</f>
        <v>0.42499999999999999</v>
      </c>
      <c r="AE5478" s="110">
        <f>IF('3C-Water transport'!AL$58="no"," ",ROUND(AB5478,4))</f>
        <v>0.42499999999999999</v>
      </c>
    </row>
    <row r="5479" spans="5:31" x14ac:dyDescent="0.25">
      <c r="E5479" s="110">
        <f t="shared" si="315"/>
        <v>0.42600000000000032</v>
      </c>
      <c r="F5479" s="110">
        <f>IF('3A-Rail transport'!$AL$56="no"," ",ROUND(E5479,4))</f>
        <v>0.42599999999999999</v>
      </c>
      <c r="G5479" s="110">
        <f>IF('3A-Rail transport'!$AL$57="no"," ",ROUND(E5479,4))</f>
        <v>0.42599999999999999</v>
      </c>
      <c r="H5479" s="110"/>
      <c r="S5479" s="110">
        <f t="shared" si="316"/>
        <v>0.42600000000000032</v>
      </c>
      <c r="T5479" s="110">
        <f>IF('3B-Air transport'!AL$66="no"," ",ROUND(S5479,4))</f>
        <v>0.42599999999999999</v>
      </c>
      <c r="U5479" s="110">
        <f>IF('3B-Air transport'!AL$67="no"," ",ROUND(S5479,4))</f>
        <v>0.42599999999999999</v>
      </c>
      <c r="V5479" s="110">
        <f>IF('3B-Air transport'!AL$68="no"," ",ROUND(S5479,4))</f>
        <v>0.42599999999999999</v>
      </c>
      <c r="W5479" s="110"/>
      <c r="AB5479" s="110">
        <f t="shared" si="317"/>
        <v>0.42600000000000032</v>
      </c>
      <c r="AC5479" s="110">
        <f>IF('3C-Water transport'!AL$56="no"," ",ROUND(AB5479,4))</f>
        <v>0.42599999999999999</v>
      </c>
      <c r="AD5479" s="110">
        <f>IF('3C-Water transport'!AL$57="no"," ",ROUND(AB5479,4))</f>
        <v>0.42599999999999999</v>
      </c>
      <c r="AE5479" s="110">
        <f>IF('3C-Water transport'!AL$58="no"," ",ROUND(AB5479,4))</f>
        <v>0.42599999999999999</v>
      </c>
    </row>
    <row r="5480" spans="5:31" x14ac:dyDescent="0.25">
      <c r="E5480" s="110">
        <f t="shared" si="315"/>
        <v>0.42700000000000032</v>
      </c>
      <c r="F5480" s="110">
        <f>IF('3A-Rail transport'!$AL$56="no"," ",ROUND(E5480,4))</f>
        <v>0.42699999999999999</v>
      </c>
      <c r="G5480" s="110">
        <f>IF('3A-Rail transport'!$AL$57="no"," ",ROUND(E5480,4))</f>
        <v>0.42699999999999999</v>
      </c>
      <c r="H5480" s="110"/>
      <c r="S5480" s="110">
        <f t="shared" si="316"/>
        <v>0.42700000000000032</v>
      </c>
      <c r="T5480" s="110">
        <f>IF('3B-Air transport'!AL$66="no"," ",ROUND(S5480,4))</f>
        <v>0.42699999999999999</v>
      </c>
      <c r="U5480" s="110">
        <f>IF('3B-Air transport'!AL$67="no"," ",ROUND(S5480,4))</f>
        <v>0.42699999999999999</v>
      </c>
      <c r="V5480" s="110">
        <f>IF('3B-Air transport'!AL$68="no"," ",ROUND(S5480,4))</f>
        <v>0.42699999999999999</v>
      </c>
      <c r="W5480" s="110"/>
      <c r="AB5480" s="110">
        <f t="shared" si="317"/>
        <v>0.42700000000000032</v>
      </c>
      <c r="AC5480" s="110">
        <f>IF('3C-Water transport'!AL$56="no"," ",ROUND(AB5480,4))</f>
        <v>0.42699999999999999</v>
      </c>
      <c r="AD5480" s="110">
        <f>IF('3C-Water transport'!AL$57="no"," ",ROUND(AB5480,4))</f>
        <v>0.42699999999999999</v>
      </c>
      <c r="AE5480" s="110">
        <f>IF('3C-Water transport'!AL$58="no"," ",ROUND(AB5480,4))</f>
        <v>0.42699999999999999</v>
      </c>
    </row>
    <row r="5481" spans="5:31" x14ac:dyDescent="0.25">
      <c r="E5481" s="110">
        <f t="shared" si="315"/>
        <v>0.42800000000000032</v>
      </c>
      <c r="F5481" s="110">
        <f>IF('3A-Rail transport'!$AL$56="no"," ",ROUND(E5481,4))</f>
        <v>0.42799999999999999</v>
      </c>
      <c r="G5481" s="110">
        <f>IF('3A-Rail transport'!$AL$57="no"," ",ROUND(E5481,4))</f>
        <v>0.42799999999999999</v>
      </c>
      <c r="H5481" s="110"/>
      <c r="S5481" s="110">
        <f t="shared" si="316"/>
        <v>0.42800000000000032</v>
      </c>
      <c r="T5481" s="110">
        <f>IF('3B-Air transport'!AL$66="no"," ",ROUND(S5481,4))</f>
        <v>0.42799999999999999</v>
      </c>
      <c r="U5481" s="110">
        <f>IF('3B-Air transport'!AL$67="no"," ",ROUND(S5481,4))</f>
        <v>0.42799999999999999</v>
      </c>
      <c r="V5481" s="110">
        <f>IF('3B-Air transport'!AL$68="no"," ",ROUND(S5481,4))</f>
        <v>0.42799999999999999</v>
      </c>
      <c r="W5481" s="110"/>
      <c r="AB5481" s="110">
        <f t="shared" si="317"/>
        <v>0.42800000000000032</v>
      </c>
      <c r="AC5481" s="110">
        <f>IF('3C-Water transport'!AL$56="no"," ",ROUND(AB5481,4))</f>
        <v>0.42799999999999999</v>
      </c>
      <c r="AD5481" s="110">
        <f>IF('3C-Water transport'!AL$57="no"," ",ROUND(AB5481,4))</f>
        <v>0.42799999999999999</v>
      </c>
      <c r="AE5481" s="110">
        <f>IF('3C-Water transport'!AL$58="no"," ",ROUND(AB5481,4))</f>
        <v>0.42799999999999999</v>
      </c>
    </row>
    <row r="5482" spans="5:31" x14ac:dyDescent="0.25">
      <c r="E5482" s="110">
        <f t="shared" si="315"/>
        <v>0.42900000000000033</v>
      </c>
      <c r="F5482" s="110">
        <f>IF('3A-Rail transport'!$AL$56="no"," ",ROUND(E5482,4))</f>
        <v>0.42899999999999999</v>
      </c>
      <c r="G5482" s="110">
        <f>IF('3A-Rail transport'!$AL$57="no"," ",ROUND(E5482,4))</f>
        <v>0.42899999999999999</v>
      </c>
      <c r="H5482" s="110"/>
      <c r="S5482" s="110">
        <f t="shared" si="316"/>
        <v>0.42900000000000033</v>
      </c>
      <c r="T5482" s="110">
        <f>IF('3B-Air transport'!AL$66="no"," ",ROUND(S5482,4))</f>
        <v>0.42899999999999999</v>
      </c>
      <c r="U5482" s="110">
        <f>IF('3B-Air transport'!AL$67="no"," ",ROUND(S5482,4))</f>
        <v>0.42899999999999999</v>
      </c>
      <c r="V5482" s="110">
        <f>IF('3B-Air transport'!AL$68="no"," ",ROUND(S5482,4))</f>
        <v>0.42899999999999999</v>
      </c>
      <c r="W5482" s="110"/>
      <c r="AB5482" s="110">
        <f t="shared" si="317"/>
        <v>0.42900000000000033</v>
      </c>
      <c r="AC5482" s="110">
        <f>IF('3C-Water transport'!AL$56="no"," ",ROUND(AB5482,4))</f>
        <v>0.42899999999999999</v>
      </c>
      <c r="AD5482" s="110">
        <f>IF('3C-Water transport'!AL$57="no"," ",ROUND(AB5482,4))</f>
        <v>0.42899999999999999</v>
      </c>
      <c r="AE5482" s="110">
        <f>IF('3C-Water transport'!AL$58="no"," ",ROUND(AB5482,4))</f>
        <v>0.42899999999999999</v>
      </c>
    </row>
    <row r="5483" spans="5:31" x14ac:dyDescent="0.25">
      <c r="E5483" s="110">
        <f t="shared" si="315"/>
        <v>0.43000000000000033</v>
      </c>
      <c r="F5483" s="110">
        <f>IF('3A-Rail transport'!$AL$56="no"," ",ROUND(E5483,4))</f>
        <v>0.43</v>
      </c>
      <c r="G5483" s="110">
        <f>IF('3A-Rail transport'!$AL$57="no"," ",ROUND(E5483,4))</f>
        <v>0.43</v>
      </c>
      <c r="H5483" s="110"/>
      <c r="S5483" s="110">
        <f t="shared" si="316"/>
        <v>0.43000000000000033</v>
      </c>
      <c r="T5483" s="110">
        <f>IF('3B-Air transport'!AL$66="no"," ",ROUND(S5483,4))</f>
        <v>0.43</v>
      </c>
      <c r="U5483" s="110">
        <f>IF('3B-Air transport'!AL$67="no"," ",ROUND(S5483,4))</f>
        <v>0.43</v>
      </c>
      <c r="V5483" s="110">
        <f>IF('3B-Air transport'!AL$68="no"," ",ROUND(S5483,4))</f>
        <v>0.43</v>
      </c>
      <c r="W5483" s="110"/>
      <c r="AB5483" s="110">
        <f t="shared" si="317"/>
        <v>0.43000000000000033</v>
      </c>
      <c r="AC5483" s="110">
        <f>IF('3C-Water transport'!AL$56="no"," ",ROUND(AB5483,4))</f>
        <v>0.43</v>
      </c>
      <c r="AD5483" s="110">
        <f>IF('3C-Water transport'!AL$57="no"," ",ROUND(AB5483,4))</f>
        <v>0.43</v>
      </c>
      <c r="AE5483" s="110">
        <f>IF('3C-Water transport'!AL$58="no"," ",ROUND(AB5483,4))</f>
        <v>0.43</v>
      </c>
    </row>
    <row r="5484" spans="5:31" x14ac:dyDescent="0.25">
      <c r="E5484" s="110">
        <f t="shared" si="315"/>
        <v>0.43100000000000033</v>
      </c>
      <c r="F5484" s="110">
        <f>IF('3A-Rail transport'!$AL$56="no"," ",ROUND(E5484,4))</f>
        <v>0.43099999999999999</v>
      </c>
      <c r="G5484" s="110">
        <f>IF('3A-Rail transport'!$AL$57="no"," ",ROUND(E5484,4))</f>
        <v>0.43099999999999999</v>
      </c>
      <c r="H5484" s="110"/>
      <c r="S5484" s="110">
        <f t="shared" si="316"/>
        <v>0.43100000000000033</v>
      </c>
      <c r="T5484" s="110">
        <f>IF('3B-Air transport'!AL$66="no"," ",ROUND(S5484,4))</f>
        <v>0.43099999999999999</v>
      </c>
      <c r="U5484" s="110">
        <f>IF('3B-Air transport'!AL$67="no"," ",ROUND(S5484,4))</f>
        <v>0.43099999999999999</v>
      </c>
      <c r="V5484" s="110">
        <f>IF('3B-Air transport'!AL$68="no"," ",ROUND(S5484,4))</f>
        <v>0.43099999999999999</v>
      </c>
      <c r="W5484" s="110"/>
      <c r="AB5484" s="110">
        <f t="shared" si="317"/>
        <v>0.43100000000000033</v>
      </c>
      <c r="AC5484" s="110">
        <f>IF('3C-Water transport'!AL$56="no"," ",ROUND(AB5484,4))</f>
        <v>0.43099999999999999</v>
      </c>
      <c r="AD5484" s="110">
        <f>IF('3C-Water transport'!AL$57="no"," ",ROUND(AB5484,4))</f>
        <v>0.43099999999999999</v>
      </c>
      <c r="AE5484" s="110">
        <f>IF('3C-Water transport'!AL$58="no"," ",ROUND(AB5484,4))</f>
        <v>0.43099999999999999</v>
      </c>
    </row>
    <row r="5485" spans="5:31" x14ac:dyDescent="0.25">
      <c r="E5485" s="110">
        <f t="shared" si="315"/>
        <v>0.43200000000000033</v>
      </c>
      <c r="F5485" s="110">
        <f>IF('3A-Rail transport'!$AL$56="no"," ",ROUND(E5485,4))</f>
        <v>0.432</v>
      </c>
      <c r="G5485" s="110">
        <f>IF('3A-Rail transport'!$AL$57="no"," ",ROUND(E5485,4))</f>
        <v>0.432</v>
      </c>
      <c r="H5485" s="110"/>
      <c r="S5485" s="110">
        <f t="shared" si="316"/>
        <v>0.43200000000000033</v>
      </c>
      <c r="T5485" s="110">
        <f>IF('3B-Air transport'!AL$66="no"," ",ROUND(S5485,4))</f>
        <v>0.432</v>
      </c>
      <c r="U5485" s="110">
        <f>IF('3B-Air transport'!AL$67="no"," ",ROUND(S5485,4))</f>
        <v>0.432</v>
      </c>
      <c r="V5485" s="110">
        <f>IF('3B-Air transport'!AL$68="no"," ",ROUND(S5485,4))</f>
        <v>0.432</v>
      </c>
      <c r="W5485" s="110"/>
      <c r="AB5485" s="110">
        <f t="shared" si="317"/>
        <v>0.43200000000000033</v>
      </c>
      <c r="AC5485" s="110">
        <f>IF('3C-Water transport'!AL$56="no"," ",ROUND(AB5485,4))</f>
        <v>0.432</v>
      </c>
      <c r="AD5485" s="110">
        <f>IF('3C-Water transport'!AL$57="no"," ",ROUND(AB5485,4))</f>
        <v>0.432</v>
      </c>
      <c r="AE5485" s="110">
        <f>IF('3C-Water transport'!AL$58="no"," ",ROUND(AB5485,4))</f>
        <v>0.432</v>
      </c>
    </row>
    <row r="5486" spans="5:31" x14ac:dyDescent="0.25">
      <c r="E5486" s="110">
        <f t="shared" si="315"/>
        <v>0.43300000000000033</v>
      </c>
      <c r="F5486" s="110">
        <f>IF('3A-Rail transport'!$AL$56="no"," ",ROUND(E5486,4))</f>
        <v>0.433</v>
      </c>
      <c r="G5486" s="110">
        <f>IF('3A-Rail transport'!$AL$57="no"," ",ROUND(E5486,4))</f>
        <v>0.433</v>
      </c>
      <c r="H5486" s="110"/>
      <c r="S5486" s="110">
        <f t="shared" si="316"/>
        <v>0.43300000000000033</v>
      </c>
      <c r="T5486" s="110">
        <f>IF('3B-Air transport'!AL$66="no"," ",ROUND(S5486,4))</f>
        <v>0.433</v>
      </c>
      <c r="U5486" s="110">
        <f>IF('3B-Air transport'!AL$67="no"," ",ROUND(S5486,4))</f>
        <v>0.433</v>
      </c>
      <c r="V5486" s="110">
        <f>IF('3B-Air transport'!AL$68="no"," ",ROUND(S5486,4))</f>
        <v>0.433</v>
      </c>
      <c r="W5486" s="110"/>
      <c r="AB5486" s="110">
        <f t="shared" si="317"/>
        <v>0.43300000000000033</v>
      </c>
      <c r="AC5486" s="110">
        <f>IF('3C-Water transport'!AL$56="no"," ",ROUND(AB5486,4))</f>
        <v>0.433</v>
      </c>
      <c r="AD5486" s="110">
        <f>IF('3C-Water transport'!AL$57="no"," ",ROUND(AB5486,4))</f>
        <v>0.433</v>
      </c>
      <c r="AE5486" s="110">
        <f>IF('3C-Water transport'!AL$58="no"," ",ROUND(AB5486,4))</f>
        <v>0.433</v>
      </c>
    </row>
    <row r="5487" spans="5:31" x14ac:dyDescent="0.25">
      <c r="E5487" s="110">
        <f t="shared" si="315"/>
        <v>0.43400000000000033</v>
      </c>
      <c r="F5487" s="110">
        <f>IF('3A-Rail transport'!$AL$56="no"," ",ROUND(E5487,4))</f>
        <v>0.434</v>
      </c>
      <c r="G5487" s="110">
        <f>IF('3A-Rail transport'!$AL$57="no"," ",ROUND(E5487,4))</f>
        <v>0.434</v>
      </c>
      <c r="H5487" s="110"/>
      <c r="S5487" s="110">
        <f t="shared" si="316"/>
        <v>0.43400000000000033</v>
      </c>
      <c r="T5487" s="110">
        <f>IF('3B-Air transport'!AL$66="no"," ",ROUND(S5487,4))</f>
        <v>0.434</v>
      </c>
      <c r="U5487" s="110">
        <f>IF('3B-Air transport'!AL$67="no"," ",ROUND(S5487,4))</f>
        <v>0.434</v>
      </c>
      <c r="V5487" s="110">
        <f>IF('3B-Air transport'!AL$68="no"," ",ROUND(S5487,4))</f>
        <v>0.434</v>
      </c>
      <c r="W5487" s="110"/>
      <c r="AB5487" s="110">
        <f t="shared" si="317"/>
        <v>0.43400000000000033</v>
      </c>
      <c r="AC5487" s="110">
        <f>IF('3C-Water transport'!AL$56="no"," ",ROUND(AB5487,4))</f>
        <v>0.434</v>
      </c>
      <c r="AD5487" s="110">
        <f>IF('3C-Water transport'!AL$57="no"," ",ROUND(AB5487,4))</f>
        <v>0.434</v>
      </c>
      <c r="AE5487" s="110">
        <f>IF('3C-Water transport'!AL$58="no"," ",ROUND(AB5487,4))</f>
        <v>0.434</v>
      </c>
    </row>
    <row r="5488" spans="5:31" x14ac:dyDescent="0.25">
      <c r="E5488" s="110">
        <f t="shared" si="315"/>
        <v>0.43500000000000033</v>
      </c>
      <c r="F5488" s="110">
        <f>IF('3A-Rail transport'!$AL$56="no"," ",ROUND(E5488,4))</f>
        <v>0.435</v>
      </c>
      <c r="G5488" s="110">
        <f>IF('3A-Rail transport'!$AL$57="no"," ",ROUND(E5488,4))</f>
        <v>0.435</v>
      </c>
      <c r="H5488" s="110"/>
      <c r="S5488" s="110">
        <f t="shared" si="316"/>
        <v>0.43500000000000033</v>
      </c>
      <c r="T5488" s="110">
        <f>IF('3B-Air transport'!AL$66="no"," ",ROUND(S5488,4))</f>
        <v>0.435</v>
      </c>
      <c r="U5488" s="110">
        <f>IF('3B-Air transport'!AL$67="no"," ",ROUND(S5488,4))</f>
        <v>0.435</v>
      </c>
      <c r="V5488" s="110">
        <f>IF('3B-Air transport'!AL$68="no"," ",ROUND(S5488,4))</f>
        <v>0.435</v>
      </c>
      <c r="W5488" s="110"/>
      <c r="AB5488" s="110">
        <f t="shared" si="317"/>
        <v>0.43500000000000033</v>
      </c>
      <c r="AC5488" s="110">
        <f>IF('3C-Water transport'!AL$56="no"," ",ROUND(AB5488,4))</f>
        <v>0.435</v>
      </c>
      <c r="AD5488" s="110">
        <f>IF('3C-Water transport'!AL$57="no"," ",ROUND(AB5488,4))</f>
        <v>0.435</v>
      </c>
      <c r="AE5488" s="110">
        <f>IF('3C-Water transport'!AL$58="no"," ",ROUND(AB5488,4))</f>
        <v>0.435</v>
      </c>
    </row>
    <row r="5489" spans="5:31" x14ac:dyDescent="0.25">
      <c r="E5489" s="110">
        <f t="shared" si="315"/>
        <v>0.43600000000000033</v>
      </c>
      <c r="F5489" s="110">
        <f>IF('3A-Rail transport'!$AL$56="no"," ",ROUND(E5489,4))</f>
        <v>0.436</v>
      </c>
      <c r="G5489" s="110">
        <f>IF('3A-Rail transport'!$AL$57="no"," ",ROUND(E5489,4))</f>
        <v>0.436</v>
      </c>
      <c r="H5489" s="110"/>
      <c r="S5489" s="110">
        <f t="shared" si="316"/>
        <v>0.43600000000000033</v>
      </c>
      <c r="T5489" s="110">
        <f>IF('3B-Air transport'!AL$66="no"," ",ROUND(S5489,4))</f>
        <v>0.436</v>
      </c>
      <c r="U5489" s="110">
        <f>IF('3B-Air transport'!AL$67="no"," ",ROUND(S5489,4))</f>
        <v>0.436</v>
      </c>
      <c r="V5489" s="110">
        <f>IF('3B-Air transport'!AL$68="no"," ",ROUND(S5489,4))</f>
        <v>0.436</v>
      </c>
      <c r="W5489" s="110"/>
      <c r="AB5489" s="110">
        <f t="shared" si="317"/>
        <v>0.43600000000000033</v>
      </c>
      <c r="AC5489" s="110">
        <f>IF('3C-Water transport'!AL$56="no"," ",ROUND(AB5489,4))</f>
        <v>0.436</v>
      </c>
      <c r="AD5489" s="110">
        <f>IF('3C-Water transport'!AL$57="no"," ",ROUND(AB5489,4))</f>
        <v>0.436</v>
      </c>
      <c r="AE5489" s="110">
        <f>IF('3C-Water transport'!AL$58="no"," ",ROUND(AB5489,4))</f>
        <v>0.436</v>
      </c>
    </row>
    <row r="5490" spans="5:31" x14ac:dyDescent="0.25">
      <c r="E5490" s="110">
        <f t="shared" si="315"/>
        <v>0.43700000000000033</v>
      </c>
      <c r="F5490" s="110">
        <f>IF('3A-Rail transport'!$AL$56="no"," ",ROUND(E5490,4))</f>
        <v>0.437</v>
      </c>
      <c r="G5490" s="110">
        <f>IF('3A-Rail transport'!$AL$57="no"," ",ROUND(E5490,4))</f>
        <v>0.437</v>
      </c>
      <c r="H5490" s="110"/>
      <c r="S5490" s="110">
        <f t="shared" si="316"/>
        <v>0.43700000000000033</v>
      </c>
      <c r="T5490" s="110">
        <f>IF('3B-Air transport'!AL$66="no"," ",ROUND(S5490,4))</f>
        <v>0.437</v>
      </c>
      <c r="U5490" s="110">
        <f>IF('3B-Air transport'!AL$67="no"," ",ROUND(S5490,4))</f>
        <v>0.437</v>
      </c>
      <c r="V5490" s="110">
        <f>IF('3B-Air transport'!AL$68="no"," ",ROUND(S5490,4))</f>
        <v>0.437</v>
      </c>
      <c r="W5490" s="110"/>
      <c r="AB5490" s="110">
        <f t="shared" si="317"/>
        <v>0.43700000000000033</v>
      </c>
      <c r="AC5490" s="110">
        <f>IF('3C-Water transport'!AL$56="no"," ",ROUND(AB5490,4))</f>
        <v>0.437</v>
      </c>
      <c r="AD5490" s="110">
        <f>IF('3C-Water transport'!AL$57="no"," ",ROUND(AB5490,4))</f>
        <v>0.437</v>
      </c>
      <c r="AE5490" s="110">
        <f>IF('3C-Water transport'!AL$58="no"," ",ROUND(AB5490,4))</f>
        <v>0.437</v>
      </c>
    </row>
    <row r="5491" spans="5:31" x14ac:dyDescent="0.25">
      <c r="E5491" s="110">
        <f t="shared" si="315"/>
        <v>0.43800000000000033</v>
      </c>
      <c r="F5491" s="110">
        <f>IF('3A-Rail transport'!$AL$56="no"," ",ROUND(E5491,4))</f>
        <v>0.438</v>
      </c>
      <c r="G5491" s="110">
        <f>IF('3A-Rail transport'!$AL$57="no"," ",ROUND(E5491,4))</f>
        <v>0.438</v>
      </c>
      <c r="H5491" s="110"/>
      <c r="S5491" s="110">
        <f t="shared" si="316"/>
        <v>0.43800000000000033</v>
      </c>
      <c r="T5491" s="110">
        <f>IF('3B-Air transport'!AL$66="no"," ",ROUND(S5491,4))</f>
        <v>0.438</v>
      </c>
      <c r="U5491" s="110">
        <f>IF('3B-Air transport'!AL$67="no"," ",ROUND(S5491,4))</f>
        <v>0.438</v>
      </c>
      <c r="V5491" s="110">
        <f>IF('3B-Air transport'!AL$68="no"," ",ROUND(S5491,4))</f>
        <v>0.438</v>
      </c>
      <c r="W5491" s="110"/>
      <c r="AB5491" s="110">
        <f t="shared" si="317"/>
        <v>0.43800000000000033</v>
      </c>
      <c r="AC5491" s="110">
        <f>IF('3C-Water transport'!AL$56="no"," ",ROUND(AB5491,4))</f>
        <v>0.438</v>
      </c>
      <c r="AD5491" s="110">
        <f>IF('3C-Water transport'!AL$57="no"," ",ROUND(AB5491,4))</f>
        <v>0.438</v>
      </c>
      <c r="AE5491" s="110">
        <f>IF('3C-Water transport'!AL$58="no"," ",ROUND(AB5491,4))</f>
        <v>0.438</v>
      </c>
    </row>
    <row r="5492" spans="5:31" x14ac:dyDescent="0.25">
      <c r="E5492" s="110">
        <f t="shared" si="315"/>
        <v>0.43900000000000033</v>
      </c>
      <c r="F5492" s="110">
        <f>IF('3A-Rail transport'!$AL$56="no"," ",ROUND(E5492,4))</f>
        <v>0.439</v>
      </c>
      <c r="G5492" s="110">
        <f>IF('3A-Rail transport'!$AL$57="no"," ",ROUND(E5492,4))</f>
        <v>0.439</v>
      </c>
      <c r="H5492" s="110"/>
      <c r="S5492" s="110">
        <f t="shared" si="316"/>
        <v>0.43900000000000033</v>
      </c>
      <c r="T5492" s="110">
        <f>IF('3B-Air transport'!AL$66="no"," ",ROUND(S5492,4))</f>
        <v>0.439</v>
      </c>
      <c r="U5492" s="110">
        <f>IF('3B-Air transport'!AL$67="no"," ",ROUND(S5492,4))</f>
        <v>0.439</v>
      </c>
      <c r="V5492" s="110">
        <f>IF('3B-Air transport'!AL$68="no"," ",ROUND(S5492,4))</f>
        <v>0.439</v>
      </c>
      <c r="W5492" s="110"/>
      <c r="AB5492" s="110">
        <f t="shared" si="317"/>
        <v>0.43900000000000033</v>
      </c>
      <c r="AC5492" s="110">
        <f>IF('3C-Water transport'!AL$56="no"," ",ROUND(AB5492,4))</f>
        <v>0.439</v>
      </c>
      <c r="AD5492" s="110">
        <f>IF('3C-Water transport'!AL$57="no"," ",ROUND(AB5492,4))</f>
        <v>0.439</v>
      </c>
      <c r="AE5492" s="110">
        <f>IF('3C-Water transport'!AL$58="no"," ",ROUND(AB5492,4))</f>
        <v>0.439</v>
      </c>
    </row>
    <row r="5493" spans="5:31" x14ac:dyDescent="0.25">
      <c r="E5493" s="110">
        <f t="shared" si="315"/>
        <v>0.44000000000000034</v>
      </c>
      <c r="F5493" s="110">
        <f>IF('3A-Rail transport'!$AL$56="no"," ",ROUND(E5493,4))</f>
        <v>0.44</v>
      </c>
      <c r="G5493" s="110">
        <f>IF('3A-Rail transport'!$AL$57="no"," ",ROUND(E5493,4))</f>
        <v>0.44</v>
      </c>
      <c r="H5493" s="110"/>
      <c r="S5493" s="110">
        <f t="shared" si="316"/>
        <v>0.44000000000000034</v>
      </c>
      <c r="T5493" s="110">
        <f>IF('3B-Air transport'!AL$66="no"," ",ROUND(S5493,4))</f>
        <v>0.44</v>
      </c>
      <c r="U5493" s="110">
        <f>IF('3B-Air transport'!AL$67="no"," ",ROUND(S5493,4))</f>
        <v>0.44</v>
      </c>
      <c r="V5493" s="110">
        <f>IF('3B-Air transport'!AL$68="no"," ",ROUND(S5493,4))</f>
        <v>0.44</v>
      </c>
      <c r="W5493" s="110"/>
      <c r="AB5493" s="110">
        <f t="shared" si="317"/>
        <v>0.44000000000000034</v>
      </c>
      <c r="AC5493" s="110">
        <f>IF('3C-Water transport'!AL$56="no"," ",ROUND(AB5493,4))</f>
        <v>0.44</v>
      </c>
      <c r="AD5493" s="110">
        <f>IF('3C-Water transport'!AL$57="no"," ",ROUND(AB5493,4))</f>
        <v>0.44</v>
      </c>
      <c r="AE5493" s="110">
        <f>IF('3C-Water transport'!AL$58="no"," ",ROUND(AB5493,4))</f>
        <v>0.44</v>
      </c>
    </row>
    <row r="5494" spans="5:31" x14ac:dyDescent="0.25">
      <c r="E5494" s="110">
        <f t="shared" si="315"/>
        <v>0.44100000000000034</v>
      </c>
      <c r="F5494" s="110">
        <f>IF('3A-Rail transport'!$AL$56="no"," ",ROUND(E5494,4))</f>
        <v>0.441</v>
      </c>
      <c r="G5494" s="110">
        <f>IF('3A-Rail transport'!$AL$57="no"," ",ROUND(E5494,4))</f>
        <v>0.441</v>
      </c>
      <c r="H5494" s="110"/>
      <c r="S5494" s="110">
        <f t="shared" si="316"/>
        <v>0.44100000000000034</v>
      </c>
      <c r="T5494" s="110">
        <f>IF('3B-Air transport'!AL$66="no"," ",ROUND(S5494,4))</f>
        <v>0.441</v>
      </c>
      <c r="U5494" s="110">
        <f>IF('3B-Air transport'!AL$67="no"," ",ROUND(S5494,4))</f>
        <v>0.441</v>
      </c>
      <c r="V5494" s="110">
        <f>IF('3B-Air transport'!AL$68="no"," ",ROUND(S5494,4))</f>
        <v>0.441</v>
      </c>
      <c r="W5494" s="110"/>
      <c r="AB5494" s="110">
        <f t="shared" si="317"/>
        <v>0.44100000000000034</v>
      </c>
      <c r="AC5494" s="110">
        <f>IF('3C-Water transport'!AL$56="no"," ",ROUND(AB5494,4))</f>
        <v>0.441</v>
      </c>
      <c r="AD5494" s="110">
        <f>IF('3C-Water transport'!AL$57="no"," ",ROUND(AB5494,4))</f>
        <v>0.441</v>
      </c>
      <c r="AE5494" s="110">
        <f>IF('3C-Water transport'!AL$58="no"," ",ROUND(AB5494,4))</f>
        <v>0.441</v>
      </c>
    </row>
    <row r="5495" spans="5:31" x14ac:dyDescent="0.25">
      <c r="E5495" s="110">
        <f t="shared" si="315"/>
        <v>0.44200000000000034</v>
      </c>
      <c r="F5495" s="110">
        <f>IF('3A-Rail transport'!$AL$56="no"," ",ROUND(E5495,4))</f>
        <v>0.442</v>
      </c>
      <c r="G5495" s="110">
        <f>IF('3A-Rail transport'!$AL$57="no"," ",ROUND(E5495,4))</f>
        <v>0.442</v>
      </c>
      <c r="H5495" s="110"/>
      <c r="S5495" s="110">
        <f t="shared" si="316"/>
        <v>0.44200000000000034</v>
      </c>
      <c r="T5495" s="110">
        <f>IF('3B-Air transport'!AL$66="no"," ",ROUND(S5495,4))</f>
        <v>0.442</v>
      </c>
      <c r="U5495" s="110">
        <f>IF('3B-Air transport'!AL$67="no"," ",ROUND(S5495,4))</f>
        <v>0.442</v>
      </c>
      <c r="V5495" s="110">
        <f>IF('3B-Air transport'!AL$68="no"," ",ROUND(S5495,4))</f>
        <v>0.442</v>
      </c>
      <c r="W5495" s="110"/>
      <c r="AB5495" s="110">
        <f t="shared" si="317"/>
        <v>0.44200000000000034</v>
      </c>
      <c r="AC5495" s="110">
        <f>IF('3C-Water transport'!AL$56="no"," ",ROUND(AB5495,4))</f>
        <v>0.442</v>
      </c>
      <c r="AD5495" s="110">
        <f>IF('3C-Water transport'!AL$57="no"," ",ROUND(AB5495,4))</f>
        <v>0.442</v>
      </c>
      <c r="AE5495" s="110">
        <f>IF('3C-Water transport'!AL$58="no"," ",ROUND(AB5495,4))</f>
        <v>0.442</v>
      </c>
    </row>
    <row r="5496" spans="5:31" x14ac:dyDescent="0.25">
      <c r="E5496" s="110">
        <f t="shared" si="315"/>
        <v>0.44300000000000034</v>
      </c>
      <c r="F5496" s="110">
        <f>IF('3A-Rail transport'!$AL$56="no"," ",ROUND(E5496,4))</f>
        <v>0.443</v>
      </c>
      <c r="G5496" s="110">
        <f>IF('3A-Rail transport'!$AL$57="no"," ",ROUND(E5496,4))</f>
        <v>0.443</v>
      </c>
      <c r="H5496" s="110"/>
      <c r="S5496" s="110">
        <f t="shared" si="316"/>
        <v>0.44300000000000034</v>
      </c>
      <c r="T5496" s="110">
        <f>IF('3B-Air transport'!AL$66="no"," ",ROUND(S5496,4))</f>
        <v>0.443</v>
      </c>
      <c r="U5496" s="110">
        <f>IF('3B-Air transport'!AL$67="no"," ",ROUND(S5496,4))</f>
        <v>0.443</v>
      </c>
      <c r="V5496" s="110">
        <f>IF('3B-Air transport'!AL$68="no"," ",ROUND(S5496,4))</f>
        <v>0.443</v>
      </c>
      <c r="W5496" s="110"/>
      <c r="AB5496" s="110">
        <f t="shared" si="317"/>
        <v>0.44300000000000034</v>
      </c>
      <c r="AC5496" s="110">
        <f>IF('3C-Water transport'!AL$56="no"," ",ROUND(AB5496,4))</f>
        <v>0.443</v>
      </c>
      <c r="AD5496" s="110">
        <f>IF('3C-Water transport'!AL$57="no"," ",ROUND(AB5496,4))</f>
        <v>0.443</v>
      </c>
      <c r="AE5496" s="110">
        <f>IF('3C-Water transport'!AL$58="no"," ",ROUND(AB5496,4))</f>
        <v>0.443</v>
      </c>
    </row>
    <row r="5497" spans="5:31" x14ac:dyDescent="0.25">
      <c r="E5497" s="110">
        <f t="shared" si="315"/>
        <v>0.44400000000000034</v>
      </c>
      <c r="F5497" s="110">
        <f>IF('3A-Rail transport'!$AL$56="no"," ",ROUND(E5497,4))</f>
        <v>0.44400000000000001</v>
      </c>
      <c r="G5497" s="110">
        <f>IF('3A-Rail transport'!$AL$57="no"," ",ROUND(E5497,4))</f>
        <v>0.44400000000000001</v>
      </c>
      <c r="H5497" s="110"/>
      <c r="S5497" s="110">
        <f t="shared" si="316"/>
        <v>0.44400000000000034</v>
      </c>
      <c r="T5497" s="110">
        <f>IF('3B-Air transport'!AL$66="no"," ",ROUND(S5497,4))</f>
        <v>0.44400000000000001</v>
      </c>
      <c r="U5497" s="110">
        <f>IF('3B-Air transport'!AL$67="no"," ",ROUND(S5497,4))</f>
        <v>0.44400000000000001</v>
      </c>
      <c r="V5497" s="110">
        <f>IF('3B-Air transport'!AL$68="no"," ",ROUND(S5497,4))</f>
        <v>0.44400000000000001</v>
      </c>
      <c r="W5497" s="110"/>
      <c r="AB5497" s="110">
        <f t="shared" si="317"/>
        <v>0.44400000000000034</v>
      </c>
      <c r="AC5497" s="110">
        <f>IF('3C-Water transport'!AL$56="no"," ",ROUND(AB5497,4))</f>
        <v>0.44400000000000001</v>
      </c>
      <c r="AD5497" s="110">
        <f>IF('3C-Water transport'!AL$57="no"," ",ROUND(AB5497,4))</f>
        <v>0.44400000000000001</v>
      </c>
      <c r="AE5497" s="110">
        <f>IF('3C-Water transport'!AL$58="no"," ",ROUND(AB5497,4))</f>
        <v>0.44400000000000001</v>
      </c>
    </row>
    <row r="5498" spans="5:31" x14ac:dyDescent="0.25">
      <c r="E5498" s="110">
        <f t="shared" si="315"/>
        <v>0.44500000000000034</v>
      </c>
      <c r="F5498" s="110">
        <f>IF('3A-Rail transport'!$AL$56="no"," ",ROUND(E5498,4))</f>
        <v>0.44500000000000001</v>
      </c>
      <c r="G5498" s="110">
        <f>IF('3A-Rail transport'!$AL$57="no"," ",ROUND(E5498,4))</f>
        <v>0.44500000000000001</v>
      </c>
      <c r="H5498" s="110"/>
      <c r="S5498" s="110">
        <f t="shared" si="316"/>
        <v>0.44500000000000034</v>
      </c>
      <c r="T5498" s="110">
        <f>IF('3B-Air transport'!AL$66="no"," ",ROUND(S5498,4))</f>
        <v>0.44500000000000001</v>
      </c>
      <c r="U5498" s="110">
        <f>IF('3B-Air transport'!AL$67="no"," ",ROUND(S5498,4))</f>
        <v>0.44500000000000001</v>
      </c>
      <c r="V5498" s="110">
        <f>IF('3B-Air transport'!AL$68="no"," ",ROUND(S5498,4))</f>
        <v>0.44500000000000001</v>
      </c>
      <c r="W5498" s="110"/>
      <c r="AB5498" s="110">
        <f t="shared" si="317"/>
        <v>0.44500000000000034</v>
      </c>
      <c r="AC5498" s="110">
        <f>IF('3C-Water transport'!AL$56="no"," ",ROUND(AB5498,4))</f>
        <v>0.44500000000000001</v>
      </c>
      <c r="AD5498" s="110">
        <f>IF('3C-Water transport'!AL$57="no"," ",ROUND(AB5498,4))</f>
        <v>0.44500000000000001</v>
      </c>
      <c r="AE5498" s="110">
        <f>IF('3C-Water transport'!AL$58="no"," ",ROUND(AB5498,4))</f>
        <v>0.44500000000000001</v>
      </c>
    </row>
    <row r="5499" spans="5:31" x14ac:dyDescent="0.25">
      <c r="E5499" s="110">
        <f t="shared" si="315"/>
        <v>0.44600000000000034</v>
      </c>
      <c r="F5499" s="110">
        <f>IF('3A-Rail transport'!$AL$56="no"," ",ROUND(E5499,4))</f>
        <v>0.44600000000000001</v>
      </c>
      <c r="G5499" s="110">
        <f>IF('3A-Rail transport'!$AL$57="no"," ",ROUND(E5499,4))</f>
        <v>0.44600000000000001</v>
      </c>
      <c r="H5499" s="110"/>
      <c r="S5499" s="110">
        <f t="shared" si="316"/>
        <v>0.44600000000000034</v>
      </c>
      <c r="T5499" s="110">
        <f>IF('3B-Air transport'!AL$66="no"," ",ROUND(S5499,4))</f>
        <v>0.44600000000000001</v>
      </c>
      <c r="U5499" s="110">
        <f>IF('3B-Air transport'!AL$67="no"," ",ROUND(S5499,4))</f>
        <v>0.44600000000000001</v>
      </c>
      <c r="V5499" s="110">
        <f>IF('3B-Air transport'!AL$68="no"," ",ROUND(S5499,4))</f>
        <v>0.44600000000000001</v>
      </c>
      <c r="W5499" s="110"/>
      <c r="AB5499" s="110">
        <f t="shared" si="317"/>
        <v>0.44600000000000034</v>
      </c>
      <c r="AC5499" s="110">
        <f>IF('3C-Water transport'!AL$56="no"," ",ROUND(AB5499,4))</f>
        <v>0.44600000000000001</v>
      </c>
      <c r="AD5499" s="110">
        <f>IF('3C-Water transport'!AL$57="no"," ",ROUND(AB5499,4))</f>
        <v>0.44600000000000001</v>
      </c>
      <c r="AE5499" s="110">
        <f>IF('3C-Water transport'!AL$58="no"," ",ROUND(AB5499,4))</f>
        <v>0.44600000000000001</v>
      </c>
    </row>
    <row r="5500" spans="5:31" x14ac:dyDescent="0.25">
      <c r="E5500" s="110">
        <f t="shared" si="315"/>
        <v>0.44700000000000034</v>
      </c>
      <c r="F5500" s="110">
        <f>IF('3A-Rail transport'!$AL$56="no"," ",ROUND(E5500,4))</f>
        <v>0.44700000000000001</v>
      </c>
      <c r="G5500" s="110">
        <f>IF('3A-Rail transport'!$AL$57="no"," ",ROUND(E5500,4))</f>
        <v>0.44700000000000001</v>
      </c>
      <c r="H5500" s="110"/>
      <c r="S5500" s="110">
        <f t="shared" si="316"/>
        <v>0.44700000000000034</v>
      </c>
      <c r="T5500" s="110">
        <f>IF('3B-Air transport'!AL$66="no"," ",ROUND(S5500,4))</f>
        <v>0.44700000000000001</v>
      </c>
      <c r="U5500" s="110">
        <f>IF('3B-Air transport'!AL$67="no"," ",ROUND(S5500,4))</f>
        <v>0.44700000000000001</v>
      </c>
      <c r="V5500" s="110">
        <f>IF('3B-Air transport'!AL$68="no"," ",ROUND(S5500,4))</f>
        <v>0.44700000000000001</v>
      </c>
      <c r="W5500" s="110"/>
      <c r="AB5500" s="110">
        <f t="shared" si="317"/>
        <v>0.44700000000000034</v>
      </c>
      <c r="AC5500" s="110">
        <f>IF('3C-Water transport'!AL$56="no"," ",ROUND(AB5500,4))</f>
        <v>0.44700000000000001</v>
      </c>
      <c r="AD5500" s="110">
        <f>IF('3C-Water transport'!AL$57="no"," ",ROUND(AB5500,4))</f>
        <v>0.44700000000000001</v>
      </c>
      <c r="AE5500" s="110">
        <f>IF('3C-Water transport'!AL$58="no"," ",ROUND(AB5500,4))</f>
        <v>0.44700000000000001</v>
      </c>
    </row>
    <row r="5501" spans="5:31" x14ac:dyDescent="0.25">
      <c r="E5501" s="110">
        <f t="shared" si="315"/>
        <v>0.44800000000000034</v>
      </c>
      <c r="F5501" s="110">
        <f>IF('3A-Rail transport'!$AL$56="no"," ",ROUND(E5501,4))</f>
        <v>0.44800000000000001</v>
      </c>
      <c r="G5501" s="110">
        <f>IF('3A-Rail transport'!$AL$57="no"," ",ROUND(E5501,4))</f>
        <v>0.44800000000000001</v>
      </c>
      <c r="H5501" s="110"/>
      <c r="S5501" s="110">
        <f t="shared" si="316"/>
        <v>0.44800000000000034</v>
      </c>
      <c r="T5501" s="110">
        <f>IF('3B-Air transport'!AL$66="no"," ",ROUND(S5501,4))</f>
        <v>0.44800000000000001</v>
      </c>
      <c r="U5501" s="110">
        <f>IF('3B-Air transport'!AL$67="no"," ",ROUND(S5501,4))</f>
        <v>0.44800000000000001</v>
      </c>
      <c r="V5501" s="110">
        <f>IF('3B-Air transport'!AL$68="no"," ",ROUND(S5501,4))</f>
        <v>0.44800000000000001</v>
      </c>
      <c r="W5501" s="110"/>
      <c r="AB5501" s="110">
        <f t="shared" si="317"/>
        <v>0.44800000000000034</v>
      </c>
      <c r="AC5501" s="110">
        <f>IF('3C-Water transport'!AL$56="no"," ",ROUND(AB5501,4))</f>
        <v>0.44800000000000001</v>
      </c>
      <c r="AD5501" s="110">
        <f>IF('3C-Water transport'!AL$57="no"," ",ROUND(AB5501,4))</f>
        <v>0.44800000000000001</v>
      </c>
      <c r="AE5501" s="110">
        <f>IF('3C-Water transport'!AL$58="no"," ",ROUND(AB5501,4))</f>
        <v>0.44800000000000001</v>
      </c>
    </row>
    <row r="5502" spans="5:31" x14ac:dyDescent="0.25">
      <c r="E5502" s="110">
        <f t="shared" ref="E5502:E5565" si="318">E5501+0.001</f>
        <v>0.44900000000000034</v>
      </c>
      <c r="F5502" s="110">
        <f>IF('3A-Rail transport'!$AL$56="no"," ",ROUND(E5502,4))</f>
        <v>0.44900000000000001</v>
      </c>
      <c r="G5502" s="110">
        <f>IF('3A-Rail transport'!$AL$57="no"," ",ROUND(E5502,4))</f>
        <v>0.44900000000000001</v>
      </c>
      <c r="H5502" s="110"/>
      <c r="S5502" s="110">
        <f t="shared" ref="S5502:S5565" si="319">S5501+0.001</f>
        <v>0.44900000000000034</v>
      </c>
      <c r="T5502" s="110">
        <f>IF('3B-Air transport'!AL$66="no"," ",ROUND(S5502,4))</f>
        <v>0.44900000000000001</v>
      </c>
      <c r="U5502" s="110">
        <f>IF('3B-Air transport'!AL$67="no"," ",ROUND(S5502,4))</f>
        <v>0.44900000000000001</v>
      </c>
      <c r="V5502" s="110">
        <f>IF('3B-Air transport'!AL$68="no"," ",ROUND(S5502,4))</f>
        <v>0.44900000000000001</v>
      </c>
      <c r="W5502" s="110"/>
      <c r="AB5502" s="110">
        <f t="shared" ref="AB5502:AB5565" si="320">AB5501+0.001</f>
        <v>0.44900000000000034</v>
      </c>
      <c r="AC5502" s="110">
        <f>IF('3C-Water transport'!AL$56="no"," ",ROUND(AB5502,4))</f>
        <v>0.44900000000000001</v>
      </c>
      <c r="AD5502" s="110">
        <f>IF('3C-Water transport'!AL$57="no"," ",ROUND(AB5502,4))</f>
        <v>0.44900000000000001</v>
      </c>
      <c r="AE5502" s="110">
        <f>IF('3C-Water transport'!AL$58="no"," ",ROUND(AB5502,4))</f>
        <v>0.44900000000000001</v>
      </c>
    </row>
    <row r="5503" spans="5:31" x14ac:dyDescent="0.25">
      <c r="E5503" s="110">
        <f t="shared" si="318"/>
        <v>0.45000000000000034</v>
      </c>
      <c r="F5503" s="110">
        <f>IF('3A-Rail transport'!$AL$56="no"," ",ROUND(E5503,4))</f>
        <v>0.45</v>
      </c>
      <c r="G5503" s="110">
        <f>IF('3A-Rail transport'!$AL$57="no"," ",ROUND(E5503,4))</f>
        <v>0.45</v>
      </c>
      <c r="H5503" s="110"/>
      <c r="S5503" s="110">
        <f t="shared" si="319"/>
        <v>0.45000000000000034</v>
      </c>
      <c r="T5503" s="110">
        <f>IF('3B-Air transport'!AL$66="no"," ",ROUND(S5503,4))</f>
        <v>0.45</v>
      </c>
      <c r="U5503" s="110">
        <f>IF('3B-Air transport'!AL$67="no"," ",ROUND(S5503,4))</f>
        <v>0.45</v>
      </c>
      <c r="V5503" s="110">
        <f>IF('3B-Air transport'!AL$68="no"," ",ROUND(S5503,4))</f>
        <v>0.45</v>
      </c>
      <c r="W5503" s="110"/>
      <c r="AB5503" s="110">
        <f t="shared" si="320"/>
        <v>0.45000000000000034</v>
      </c>
      <c r="AC5503" s="110">
        <f>IF('3C-Water transport'!AL$56="no"," ",ROUND(AB5503,4))</f>
        <v>0.45</v>
      </c>
      <c r="AD5503" s="110">
        <f>IF('3C-Water transport'!AL$57="no"," ",ROUND(AB5503,4))</f>
        <v>0.45</v>
      </c>
      <c r="AE5503" s="110">
        <f>IF('3C-Water transport'!AL$58="no"," ",ROUND(AB5503,4))</f>
        <v>0.45</v>
      </c>
    </row>
    <row r="5504" spans="5:31" x14ac:dyDescent="0.25">
      <c r="E5504" s="110">
        <f t="shared" si="318"/>
        <v>0.45100000000000035</v>
      </c>
      <c r="F5504" s="110">
        <f>IF('3A-Rail transport'!$AL$56="no"," ",ROUND(E5504,4))</f>
        <v>0.45100000000000001</v>
      </c>
      <c r="G5504" s="110">
        <f>IF('3A-Rail transport'!$AL$57="no"," ",ROUND(E5504,4))</f>
        <v>0.45100000000000001</v>
      </c>
      <c r="H5504" s="110"/>
      <c r="S5504" s="110">
        <f t="shared" si="319"/>
        <v>0.45100000000000035</v>
      </c>
      <c r="T5504" s="110">
        <f>IF('3B-Air transport'!AL$66="no"," ",ROUND(S5504,4))</f>
        <v>0.45100000000000001</v>
      </c>
      <c r="U5504" s="110">
        <f>IF('3B-Air transport'!AL$67="no"," ",ROUND(S5504,4))</f>
        <v>0.45100000000000001</v>
      </c>
      <c r="V5504" s="110">
        <f>IF('3B-Air transport'!AL$68="no"," ",ROUND(S5504,4))</f>
        <v>0.45100000000000001</v>
      </c>
      <c r="W5504" s="110"/>
      <c r="AB5504" s="110">
        <f t="shared" si="320"/>
        <v>0.45100000000000035</v>
      </c>
      <c r="AC5504" s="110">
        <f>IF('3C-Water transport'!AL$56="no"," ",ROUND(AB5504,4))</f>
        <v>0.45100000000000001</v>
      </c>
      <c r="AD5504" s="110">
        <f>IF('3C-Water transport'!AL$57="no"," ",ROUND(AB5504,4))</f>
        <v>0.45100000000000001</v>
      </c>
      <c r="AE5504" s="110">
        <f>IF('3C-Water transport'!AL$58="no"," ",ROUND(AB5504,4))</f>
        <v>0.45100000000000001</v>
      </c>
    </row>
    <row r="5505" spans="5:31" x14ac:dyDescent="0.25">
      <c r="E5505" s="110">
        <f t="shared" si="318"/>
        <v>0.45200000000000035</v>
      </c>
      <c r="F5505" s="110">
        <f>IF('3A-Rail transport'!$AL$56="no"," ",ROUND(E5505,4))</f>
        <v>0.45200000000000001</v>
      </c>
      <c r="G5505" s="110">
        <f>IF('3A-Rail transport'!$AL$57="no"," ",ROUND(E5505,4))</f>
        <v>0.45200000000000001</v>
      </c>
      <c r="H5505" s="110"/>
      <c r="S5505" s="110">
        <f t="shared" si="319"/>
        <v>0.45200000000000035</v>
      </c>
      <c r="T5505" s="110">
        <f>IF('3B-Air transport'!AL$66="no"," ",ROUND(S5505,4))</f>
        <v>0.45200000000000001</v>
      </c>
      <c r="U5505" s="110">
        <f>IF('3B-Air transport'!AL$67="no"," ",ROUND(S5505,4))</f>
        <v>0.45200000000000001</v>
      </c>
      <c r="V5505" s="110">
        <f>IF('3B-Air transport'!AL$68="no"," ",ROUND(S5505,4))</f>
        <v>0.45200000000000001</v>
      </c>
      <c r="W5505" s="110"/>
      <c r="AB5505" s="110">
        <f t="shared" si="320"/>
        <v>0.45200000000000035</v>
      </c>
      <c r="AC5505" s="110">
        <f>IF('3C-Water transport'!AL$56="no"," ",ROUND(AB5505,4))</f>
        <v>0.45200000000000001</v>
      </c>
      <c r="AD5505" s="110">
        <f>IF('3C-Water transport'!AL$57="no"," ",ROUND(AB5505,4))</f>
        <v>0.45200000000000001</v>
      </c>
      <c r="AE5505" s="110">
        <f>IF('3C-Water transport'!AL$58="no"," ",ROUND(AB5505,4))</f>
        <v>0.45200000000000001</v>
      </c>
    </row>
    <row r="5506" spans="5:31" x14ac:dyDescent="0.25">
      <c r="E5506" s="110">
        <f t="shared" si="318"/>
        <v>0.45300000000000035</v>
      </c>
      <c r="F5506" s="110">
        <f>IF('3A-Rail transport'!$AL$56="no"," ",ROUND(E5506,4))</f>
        <v>0.45300000000000001</v>
      </c>
      <c r="G5506" s="110">
        <f>IF('3A-Rail transport'!$AL$57="no"," ",ROUND(E5506,4))</f>
        <v>0.45300000000000001</v>
      </c>
      <c r="H5506" s="110"/>
      <c r="S5506" s="110">
        <f t="shared" si="319"/>
        <v>0.45300000000000035</v>
      </c>
      <c r="T5506" s="110">
        <f>IF('3B-Air transport'!AL$66="no"," ",ROUND(S5506,4))</f>
        <v>0.45300000000000001</v>
      </c>
      <c r="U5506" s="110">
        <f>IF('3B-Air transport'!AL$67="no"," ",ROUND(S5506,4))</f>
        <v>0.45300000000000001</v>
      </c>
      <c r="V5506" s="110">
        <f>IF('3B-Air transport'!AL$68="no"," ",ROUND(S5506,4))</f>
        <v>0.45300000000000001</v>
      </c>
      <c r="W5506" s="110"/>
      <c r="AB5506" s="110">
        <f t="shared" si="320"/>
        <v>0.45300000000000035</v>
      </c>
      <c r="AC5506" s="110">
        <f>IF('3C-Water transport'!AL$56="no"," ",ROUND(AB5506,4))</f>
        <v>0.45300000000000001</v>
      </c>
      <c r="AD5506" s="110">
        <f>IF('3C-Water transport'!AL$57="no"," ",ROUND(AB5506,4))</f>
        <v>0.45300000000000001</v>
      </c>
      <c r="AE5506" s="110">
        <f>IF('3C-Water transport'!AL$58="no"," ",ROUND(AB5506,4))</f>
        <v>0.45300000000000001</v>
      </c>
    </row>
    <row r="5507" spans="5:31" x14ac:dyDescent="0.25">
      <c r="E5507" s="110">
        <f t="shared" si="318"/>
        <v>0.45400000000000035</v>
      </c>
      <c r="F5507" s="110">
        <f>IF('3A-Rail transport'!$AL$56="no"," ",ROUND(E5507,4))</f>
        <v>0.45400000000000001</v>
      </c>
      <c r="G5507" s="110">
        <f>IF('3A-Rail transport'!$AL$57="no"," ",ROUND(E5507,4))</f>
        <v>0.45400000000000001</v>
      </c>
      <c r="H5507" s="110"/>
      <c r="S5507" s="110">
        <f t="shared" si="319"/>
        <v>0.45400000000000035</v>
      </c>
      <c r="T5507" s="110">
        <f>IF('3B-Air transport'!AL$66="no"," ",ROUND(S5507,4))</f>
        <v>0.45400000000000001</v>
      </c>
      <c r="U5507" s="110">
        <f>IF('3B-Air transport'!AL$67="no"," ",ROUND(S5507,4))</f>
        <v>0.45400000000000001</v>
      </c>
      <c r="V5507" s="110">
        <f>IF('3B-Air transport'!AL$68="no"," ",ROUND(S5507,4))</f>
        <v>0.45400000000000001</v>
      </c>
      <c r="W5507" s="110"/>
      <c r="AB5507" s="110">
        <f t="shared" si="320"/>
        <v>0.45400000000000035</v>
      </c>
      <c r="AC5507" s="110">
        <f>IF('3C-Water transport'!AL$56="no"," ",ROUND(AB5507,4))</f>
        <v>0.45400000000000001</v>
      </c>
      <c r="AD5507" s="110">
        <f>IF('3C-Water transport'!AL$57="no"," ",ROUND(AB5507,4))</f>
        <v>0.45400000000000001</v>
      </c>
      <c r="AE5507" s="110">
        <f>IF('3C-Water transport'!AL$58="no"," ",ROUND(AB5507,4))</f>
        <v>0.45400000000000001</v>
      </c>
    </row>
    <row r="5508" spans="5:31" x14ac:dyDescent="0.25">
      <c r="E5508" s="110">
        <f t="shared" si="318"/>
        <v>0.45500000000000035</v>
      </c>
      <c r="F5508" s="110">
        <f>IF('3A-Rail transport'!$AL$56="no"," ",ROUND(E5508,4))</f>
        <v>0.45500000000000002</v>
      </c>
      <c r="G5508" s="110">
        <f>IF('3A-Rail transport'!$AL$57="no"," ",ROUND(E5508,4))</f>
        <v>0.45500000000000002</v>
      </c>
      <c r="H5508" s="110"/>
      <c r="S5508" s="110">
        <f t="shared" si="319"/>
        <v>0.45500000000000035</v>
      </c>
      <c r="T5508" s="110">
        <f>IF('3B-Air transport'!AL$66="no"," ",ROUND(S5508,4))</f>
        <v>0.45500000000000002</v>
      </c>
      <c r="U5508" s="110">
        <f>IF('3B-Air transport'!AL$67="no"," ",ROUND(S5508,4))</f>
        <v>0.45500000000000002</v>
      </c>
      <c r="V5508" s="110">
        <f>IF('3B-Air transport'!AL$68="no"," ",ROUND(S5508,4))</f>
        <v>0.45500000000000002</v>
      </c>
      <c r="W5508" s="110"/>
      <c r="AB5508" s="110">
        <f t="shared" si="320"/>
        <v>0.45500000000000035</v>
      </c>
      <c r="AC5508" s="110">
        <f>IF('3C-Water transport'!AL$56="no"," ",ROUND(AB5508,4))</f>
        <v>0.45500000000000002</v>
      </c>
      <c r="AD5508" s="110">
        <f>IF('3C-Water transport'!AL$57="no"," ",ROUND(AB5508,4))</f>
        <v>0.45500000000000002</v>
      </c>
      <c r="AE5508" s="110">
        <f>IF('3C-Water transport'!AL$58="no"," ",ROUND(AB5508,4))</f>
        <v>0.45500000000000002</v>
      </c>
    </row>
    <row r="5509" spans="5:31" x14ac:dyDescent="0.25">
      <c r="E5509" s="110">
        <f t="shared" si="318"/>
        <v>0.45600000000000035</v>
      </c>
      <c r="F5509" s="110">
        <f>IF('3A-Rail transport'!$AL$56="no"," ",ROUND(E5509,4))</f>
        <v>0.45600000000000002</v>
      </c>
      <c r="G5509" s="110">
        <f>IF('3A-Rail transport'!$AL$57="no"," ",ROUND(E5509,4))</f>
        <v>0.45600000000000002</v>
      </c>
      <c r="H5509" s="110"/>
      <c r="S5509" s="110">
        <f t="shared" si="319"/>
        <v>0.45600000000000035</v>
      </c>
      <c r="T5509" s="110">
        <f>IF('3B-Air transport'!AL$66="no"," ",ROUND(S5509,4))</f>
        <v>0.45600000000000002</v>
      </c>
      <c r="U5509" s="110">
        <f>IF('3B-Air transport'!AL$67="no"," ",ROUND(S5509,4))</f>
        <v>0.45600000000000002</v>
      </c>
      <c r="V5509" s="110">
        <f>IF('3B-Air transport'!AL$68="no"," ",ROUND(S5509,4))</f>
        <v>0.45600000000000002</v>
      </c>
      <c r="W5509" s="110"/>
      <c r="AB5509" s="110">
        <f t="shared" si="320"/>
        <v>0.45600000000000035</v>
      </c>
      <c r="AC5509" s="110">
        <f>IF('3C-Water transport'!AL$56="no"," ",ROUND(AB5509,4))</f>
        <v>0.45600000000000002</v>
      </c>
      <c r="AD5509" s="110">
        <f>IF('3C-Water transport'!AL$57="no"," ",ROUND(AB5509,4))</f>
        <v>0.45600000000000002</v>
      </c>
      <c r="AE5509" s="110">
        <f>IF('3C-Water transport'!AL$58="no"," ",ROUND(AB5509,4))</f>
        <v>0.45600000000000002</v>
      </c>
    </row>
    <row r="5510" spans="5:31" x14ac:dyDescent="0.25">
      <c r="E5510" s="110">
        <f t="shared" si="318"/>
        <v>0.45700000000000035</v>
      </c>
      <c r="F5510" s="110">
        <f>IF('3A-Rail transport'!$AL$56="no"," ",ROUND(E5510,4))</f>
        <v>0.45700000000000002</v>
      </c>
      <c r="G5510" s="110">
        <f>IF('3A-Rail transport'!$AL$57="no"," ",ROUND(E5510,4))</f>
        <v>0.45700000000000002</v>
      </c>
      <c r="H5510" s="110"/>
      <c r="S5510" s="110">
        <f t="shared" si="319"/>
        <v>0.45700000000000035</v>
      </c>
      <c r="T5510" s="110">
        <f>IF('3B-Air transport'!AL$66="no"," ",ROUND(S5510,4))</f>
        <v>0.45700000000000002</v>
      </c>
      <c r="U5510" s="110">
        <f>IF('3B-Air transport'!AL$67="no"," ",ROUND(S5510,4))</f>
        <v>0.45700000000000002</v>
      </c>
      <c r="V5510" s="110">
        <f>IF('3B-Air transport'!AL$68="no"," ",ROUND(S5510,4))</f>
        <v>0.45700000000000002</v>
      </c>
      <c r="W5510" s="110"/>
      <c r="AB5510" s="110">
        <f t="shared" si="320"/>
        <v>0.45700000000000035</v>
      </c>
      <c r="AC5510" s="110">
        <f>IF('3C-Water transport'!AL$56="no"," ",ROUND(AB5510,4))</f>
        <v>0.45700000000000002</v>
      </c>
      <c r="AD5510" s="110">
        <f>IF('3C-Water transport'!AL$57="no"," ",ROUND(AB5510,4))</f>
        <v>0.45700000000000002</v>
      </c>
      <c r="AE5510" s="110">
        <f>IF('3C-Water transport'!AL$58="no"," ",ROUND(AB5510,4))</f>
        <v>0.45700000000000002</v>
      </c>
    </row>
    <row r="5511" spans="5:31" x14ac:dyDescent="0.25">
      <c r="E5511" s="110">
        <f t="shared" si="318"/>
        <v>0.45800000000000035</v>
      </c>
      <c r="F5511" s="110">
        <f>IF('3A-Rail transport'!$AL$56="no"," ",ROUND(E5511,4))</f>
        <v>0.45800000000000002</v>
      </c>
      <c r="G5511" s="110">
        <f>IF('3A-Rail transport'!$AL$57="no"," ",ROUND(E5511,4))</f>
        <v>0.45800000000000002</v>
      </c>
      <c r="H5511" s="110"/>
      <c r="S5511" s="110">
        <f t="shared" si="319"/>
        <v>0.45800000000000035</v>
      </c>
      <c r="T5511" s="110">
        <f>IF('3B-Air transport'!AL$66="no"," ",ROUND(S5511,4))</f>
        <v>0.45800000000000002</v>
      </c>
      <c r="U5511" s="110">
        <f>IF('3B-Air transport'!AL$67="no"," ",ROUND(S5511,4))</f>
        <v>0.45800000000000002</v>
      </c>
      <c r="V5511" s="110">
        <f>IF('3B-Air transport'!AL$68="no"," ",ROUND(S5511,4))</f>
        <v>0.45800000000000002</v>
      </c>
      <c r="W5511" s="110"/>
      <c r="AB5511" s="110">
        <f t="shared" si="320"/>
        <v>0.45800000000000035</v>
      </c>
      <c r="AC5511" s="110">
        <f>IF('3C-Water transport'!AL$56="no"," ",ROUND(AB5511,4))</f>
        <v>0.45800000000000002</v>
      </c>
      <c r="AD5511" s="110">
        <f>IF('3C-Water transport'!AL$57="no"," ",ROUND(AB5511,4))</f>
        <v>0.45800000000000002</v>
      </c>
      <c r="AE5511" s="110">
        <f>IF('3C-Water transport'!AL$58="no"," ",ROUND(AB5511,4))</f>
        <v>0.45800000000000002</v>
      </c>
    </row>
    <row r="5512" spans="5:31" x14ac:dyDescent="0.25">
      <c r="E5512" s="110">
        <f t="shared" si="318"/>
        <v>0.45900000000000035</v>
      </c>
      <c r="F5512" s="110">
        <f>IF('3A-Rail transport'!$AL$56="no"," ",ROUND(E5512,4))</f>
        <v>0.45900000000000002</v>
      </c>
      <c r="G5512" s="110">
        <f>IF('3A-Rail transport'!$AL$57="no"," ",ROUND(E5512,4))</f>
        <v>0.45900000000000002</v>
      </c>
      <c r="H5512" s="110"/>
      <c r="S5512" s="110">
        <f t="shared" si="319"/>
        <v>0.45900000000000035</v>
      </c>
      <c r="T5512" s="110">
        <f>IF('3B-Air transport'!AL$66="no"," ",ROUND(S5512,4))</f>
        <v>0.45900000000000002</v>
      </c>
      <c r="U5512" s="110">
        <f>IF('3B-Air transport'!AL$67="no"," ",ROUND(S5512,4))</f>
        <v>0.45900000000000002</v>
      </c>
      <c r="V5512" s="110">
        <f>IF('3B-Air transport'!AL$68="no"," ",ROUND(S5512,4))</f>
        <v>0.45900000000000002</v>
      </c>
      <c r="W5512" s="110"/>
      <c r="AB5512" s="110">
        <f t="shared" si="320"/>
        <v>0.45900000000000035</v>
      </c>
      <c r="AC5512" s="110">
        <f>IF('3C-Water transport'!AL$56="no"," ",ROUND(AB5512,4))</f>
        <v>0.45900000000000002</v>
      </c>
      <c r="AD5512" s="110">
        <f>IF('3C-Water transport'!AL$57="no"," ",ROUND(AB5512,4))</f>
        <v>0.45900000000000002</v>
      </c>
      <c r="AE5512" s="110">
        <f>IF('3C-Water transport'!AL$58="no"," ",ROUND(AB5512,4))</f>
        <v>0.45900000000000002</v>
      </c>
    </row>
    <row r="5513" spans="5:31" x14ac:dyDescent="0.25">
      <c r="E5513" s="110">
        <f t="shared" si="318"/>
        <v>0.46000000000000035</v>
      </c>
      <c r="F5513" s="110">
        <f>IF('3A-Rail transport'!$AL$56="no"," ",ROUND(E5513,4))</f>
        <v>0.46</v>
      </c>
      <c r="G5513" s="110">
        <f>IF('3A-Rail transport'!$AL$57="no"," ",ROUND(E5513,4))</f>
        <v>0.46</v>
      </c>
      <c r="H5513" s="110"/>
      <c r="S5513" s="110">
        <f t="shared" si="319"/>
        <v>0.46000000000000035</v>
      </c>
      <c r="T5513" s="110">
        <f>IF('3B-Air transport'!AL$66="no"," ",ROUND(S5513,4))</f>
        <v>0.46</v>
      </c>
      <c r="U5513" s="110">
        <f>IF('3B-Air transport'!AL$67="no"," ",ROUND(S5513,4))</f>
        <v>0.46</v>
      </c>
      <c r="V5513" s="110">
        <f>IF('3B-Air transport'!AL$68="no"," ",ROUND(S5513,4))</f>
        <v>0.46</v>
      </c>
      <c r="W5513" s="110"/>
      <c r="AB5513" s="110">
        <f t="shared" si="320"/>
        <v>0.46000000000000035</v>
      </c>
      <c r="AC5513" s="110">
        <f>IF('3C-Water transport'!AL$56="no"," ",ROUND(AB5513,4))</f>
        <v>0.46</v>
      </c>
      <c r="AD5513" s="110">
        <f>IF('3C-Water transport'!AL$57="no"," ",ROUND(AB5513,4))</f>
        <v>0.46</v>
      </c>
      <c r="AE5513" s="110">
        <f>IF('3C-Water transport'!AL$58="no"," ",ROUND(AB5513,4))</f>
        <v>0.46</v>
      </c>
    </row>
    <row r="5514" spans="5:31" x14ac:dyDescent="0.25">
      <c r="E5514" s="110">
        <f t="shared" si="318"/>
        <v>0.46100000000000035</v>
      </c>
      <c r="F5514" s="110">
        <f>IF('3A-Rail transport'!$AL$56="no"," ",ROUND(E5514,4))</f>
        <v>0.46100000000000002</v>
      </c>
      <c r="G5514" s="110">
        <f>IF('3A-Rail transport'!$AL$57="no"," ",ROUND(E5514,4))</f>
        <v>0.46100000000000002</v>
      </c>
      <c r="H5514" s="110"/>
      <c r="S5514" s="110">
        <f t="shared" si="319"/>
        <v>0.46100000000000035</v>
      </c>
      <c r="T5514" s="110">
        <f>IF('3B-Air transport'!AL$66="no"," ",ROUND(S5514,4))</f>
        <v>0.46100000000000002</v>
      </c>
      <c r="U5514" s="110">
        <f>IF('3B-Air transport'!AL$67="no"," ",ROUND(S5514,4))</f>
        <v>0.46100000000000002</v>
      </c>
      <c r="V5514" s="110">
        <f>IF('3B-Air transport'!AL$68="no"," ",ROUND(S5514,4))</f>
        <v>0.46100000000000002</v>
      </c>
      <c r="W5514" s="110"/>
      <c r="AB5514" s="110">
        <f t="shared" si="320"/>
        <v>0.46100000000000035</v>
      </c>
      <c r="AC5514" s="110">
        <f>IF('3C-Water transport'!AL$56="no"," ",ROUND(AB5514,4))</f>
        <v>0.46100000000000002</v>
      </c>
      <c r="AD5514" s="110">
        <f>IF('3C-Water transport'!AL$57="no"," ",ROUND(AB5514,4))</f>
        <v>0.46100000000000002</v>
      </c>
      <c r="AE5514" s="110">
        <f>IF('3C-Water transport'!AL$58="no"," ",ROUND(AB5514,4))</f>
        <v>0.46100000000000002</v>
      </c>
    </row>
    <row r="5515" spans="5:31" x14ac:dyDescent="0.25">
      <c r="E5515" s="110">
        <f t="shared" si="318"/>
        <v>0.46200000000000035</v>
      </c>
      <c r="F5515" s="110">
        <f>IF('3A-Rail transport'!$AL$56="no"," ",ROUND(E5515,4))</f>
        <v>0.46200000000000002</v>
      </c>
      <c r="G5515" s="110">
        <f>IF('3A-Rail transport'!$AL$57="no"," ",ROUND(E5515,4))</f>
        <v>0.46200000000000002</v>
      </c>
      <c r="H5515" s="110"/>
      <c r="S5515" s="110">
        <f t="shared" si="319"/>
        <v>0.46200000000000035</v>
      </c>
      <c r="T5515" s="110">
        <f>IF('3B-Air transport'!AL$66="no"," ",ROUND(S5515,4))</f>
        <v>0.46200000000000002</v>
      </c>
      <c r="U5515" s="110">
        <f>IF('3B-Air transport'!AL$67="no"," ",ROUND(S5515,4))</f>
        <v>0.46200000000000002</v>
      </c>
      <c r="V5515" s="110">
        <f>IF('3B-Air transport'!AL$68="no"," ",ROUND(S5515,4))</f>
        <v>0.46200000000000002</v>
      </c>
      <c r="W5515" s="110"/>
      <c r="AB5515" s="110">
        <f t="shared" si="320"/>
        <v>0.46200000000000035</v>
      </c>
      <c r="AC5515" s="110">
        <f>IF('3C-Water transport'!AL$56="no"," ",ROUND(AB5515,4))</f>
        <v>0.46200000000000002</v>
      </c>
      <c r="AD5515" s="110">
        <f>IF('3C-Water transport'!AL$57="no"," ",ROUND(AB5515,4))</f>
        <v>0.46200000000000002</v>
      </c>
      <c r="AE5515" s="110">
        <f>IF('3C-Water transport'!AL$58="no"," ",ROUND(AB5515,4))</f>
        <v>0.46200000000000002</v>
      </c>
    </row>
    <row r="5516" spans="5:31" x14ac:dyDescent="0.25">
      <c r="E5516" s="110">
        <f t="shared" si="318"/>
        <v>0.46300000000000036</v>
      </c>
      <c r="F5516" s="110">
        <f>IF('3A-Rail transport'!$AL$56="no"," ",ROUND(E5516,4))</f>
        <v>0.46300000000000002</v>
      </c>
      <c r="G5516" s="110">
        <f>IF('3A-Rail transport'!$AL$57="no"," ",ROUND(E5516,4))</f>
        <v>0.46300000000000002</v>
      </c>
      <c r="H5516" s="110"/>
      <c r="S5516" s="110">
        <f t="shared" si="319"/>
        <v>0.46300000000000036</v>
      </c>
      <c r="T5516" s="110">
        <f>IF('3B-Air transport'!AL$66="no"," ",ROUND(S5516,4))</f>
        <v>0.46300000000000002</v>
      </c>
      <c r="U5516" s="110">
        <f>IF('3B-Air transport'!AL$67="no"," ",ROUND(S5516,4))</f>
        <v>0.46300000000000002</v>
      </c>
      <c r="V5516" s="110">
        <f>IF('3B-Air transport'!AL$68="no"," ",ROUND(S5516,4))</f>
        <v>0.46300000000000002</v>
      </c>
      <c r="W5516" s="110"/>
      <c r="AB5516" s="110">
        <f t="shared" si="320"/>
        <v>0.46300000000000036</v>
      </c>
      <c r="AC5516" s="110">
        <f>IF('3C-Water transport'!AL$56="no"," ",ROUND(AB5516,4))</f>
        <v>0.46300000000000002</v>
      </c>
      <c r="AD5516" s="110">
        <f>IF('3C-Water transport'!AL$57="no"," ",ROUND(AB5516,4))</f>
        <v>0.46300000000000002</v>
      </c>
      <c r="AE5516" s="110">
        <f>IF('3C-Water transport'!AL$58="no"," ",ROUND(AB5516,4))</f>
        <v>0.46300000000000002</v>
      </c>
    </row>
    <row r="5517" spans="5:31" x14ac:dyDescent="0.25">
      <c r="E5517" s="110">
        <f t="shared" si="318"/>
        <v>0.46400000000000036</v>
      </c>
      <c r="F5517" s="110">
        <f>IF('3A-Rail transport'!$AL$56="no"," ",ROUND(E5517,4))</f>
        <v>0.46400000000000002</v>
      </c>
      <c r="G5517" s="110">
        <f>IF('3A-Rail transport'!$AL$57="no"," ",ROUND(E5517,4))</f>
        <v>0.46400000000000002</v>
      </c>
      <c r="H5517" s="110"/>
      <c r="S5517" s="110">
        <f t="shared" si="319"/>
        <v>0.46400000000000036</v>
      </c>
      <c r="T5517" s="110">
        <f>IF('3B-Air transport'!AL$66="no"," ",ROUND(S5517,4))</f>
        <v>0.46400000000000002</v>
      </c>
      <c r="U5517" s="110">
        <f>IF('3B-Air transport'!AL$67="no"," ",ROUND(S5517,4))</f>
        <v>0.46400000000000002</v>
      </c>
      <c r="V5517" s="110">
        <f>IF('3B-Air transport'!AL$68="no"," ",ROUND(S5517,4))</f>
        <v>0.46400000000000002</v>
      </c>
      <c r="W5517" s="110"/>
      <c r="AB5517" s="110">
        <f t="shared" si="320"/>
        <v>0.46400000000000036</v>
      </c>
      <c r="AC5517" s="110">
        <f>IF('3C-Water transport'!AL$56="no"," ",ROUND(AB5517,4))</f>
        <v>0.46400000000000002</v>
      </c>
      <c r="AD5517" s="110">
        <f>IF('3C-Water transport'!AL$57="no"," ",ROUND(AB5517,4))</f>
        <v>0.46400000000000002</v>
      </c>
      <c r="AE5517" s="110">
        <f>IF('3C-Water transport'!AL$58="no"," ",ROUND(AB5517,4))</f>
        <v>0.46400000000000002</v>
      </c>
    </row>
    <row r="5518" spans="5:31" x14ac:dyDescent="0.25">
      <c r="E5518" s="110">
        <f t="shared" si="318"/>
        <v>0.46500000000000036</v>
      </c>
      <c r="F5518" s="110">
        <f>IF('3A-Rail transport'!$AL$56="no"," ",ROUND(E5518,4))</f>
        <v>0.46500000000000002</v>
      </c>
      <c r="G5518" s="110">
        <f>IF('3A-Rail transport'!$AL$57="no"," ",ROUND(E5518,4))</f>
        <v>0.46500000000000002</v>
      </c>
      <c r="H5518" s="110"/>
      <c r="S5518" s="110">
        <f t="shared" si="319"/>
        <v>0.46500000000000036</v>
      </c>
      <c r="T5518" s="110">
        <f>IF('3B-Air transport'!AL$66="no"," ",ROUND(S5518,4))</f>
        <v>0.46500000000000002</v>
      </c>
      <c r="U5518" s="110">
        <f>IF('3B-Air transport'!AL$67="no"," ",ROUND(S5518,4))</f>
        <v>0.46500000000000002</v>
      </c>
      <c r="V5518" s="110">
        <f>IF('3B-Air transport'!AL$68="no"," ",ROUND(S5518,4))</f>
        <v>0.46500000000000002</v>
      </c>
      <c r="W5518" s="110"/>
      <c r="AB5518" s="110">
        <f t="shared" si="320"/>
        <v>0.46500000000000036</v>
      </c>
      <c r="AC5518" s="110">
        <f>IF('3C-Water transport'!AL$56="no"," ",ROUND(AB5518,4))</f>
        <v>0.46500000000000002</v>
      </c>
      <c r="AD5518" s="110">
        <f>IF('3C-Water transport'!AL$57="no"," ",ROUND(AB5518,4))</f>
        <v>0.46500000000000002</v>
      </c>
      <c r="AE5518" s="110">
        <f>IF('3C-Water transport'!AL$58="no"," ",ROUND(AB5518,4))</f>
        <v>0.46500000000000002</v>
      </c>
    </row>
    <row r="5519" spans="5:31" x14ac:dyDescent="0.25">
      <c r="E5519" s="110">
        <f t="shared" si="318"/>
        <v>0.46600000000000036</v>
      </c>
      <c r="F5519" s="110">
        <f>IF('3A-Rail transport'!$AL$56="no"," ",ROUND(E5519,4))</f>
        <v>0.46600000000000003</v>
      </c>
      <c r="G5519" s="110">
        <f>IF('3A-Rail transport'!$AL$57="no"," ",ROUND(E5519,4))</f>
        <v>0.46600000000000003</v>
      </c>
      <c r="H5519" s="110"/>
      <c r="S5519" s="110">
        <f t="shared" si="319"/>
        <v>0.46600000000000036</v>
      </c>
      <c r="T5519" s="110">
        <f>IF('3B-Air transport'!AL$66="no"," ",ROUND(S5519,4))</f>
        <v>0.46600000000000003</v>
      </c>
      <c r="U5519" s="110">
        <f>IF('3B-Air transport'!AL$67="no"," ",ROUND(S5519,4))</f>
        <v>0.46600000000000003</v>
      </c>
      <c r="V5519" s="110">
        <f>IF('3B-Air transport'!AL$68="no"," ",ROUND(S5519,4))</f>
        <v>0.46600000000000003</v>
      </c>
      <c r="W5519" s="110"/>
      <c r="AB5519" s="110">
        <f t="shared" si="320"/>
        <v>0.46600000000000036</v>
      </c>
      <c r="AC5519" s="110">
        <f>IF('3C-Water transport'!AL$56="no"," ",ROUND(AB5519,4))</f>
        <v>0.46600000000000003</v>
      </c>
      <c r="AD5519" s="110">
        <f>IF('3C-Water transport'!AL$57="no"," ",ROUND(AB5519,4))</f>
        <v>0.46600000000000003</v>
      </c>
      <c r="AE5519" s="110">
        <f>IF('3C-Water transport'!AL$58="no"," ",ROUND(AB5519,4))</f>
        <v>0.46600000000000003</v>
      </c>
    </row>
    <row r="5520" spans="5:31" x14ac:dyDescent="0.25">
      <c r="E5520" s="110">
        <f t="shared" si="318"/>
        <v>0.46700000000000036</v>
      </c>
      <c r="F5520" s="110">
        <f>IF('3A-Rail transport'!$AL$56="no"," ",ROUND(E5520,4))</f>
        <v>0.46700000000000003</v>
      </c>
      <c r="G5520" s="110">
        <f>IF('3A-Rail transport'!$AL$57="no"," ",ROUND(E5520,4))</f>
        <v>0.46700000000000003</v>
      </c>
      <c r="H5520" s="110"/>
      <c r="S5520" s="110">
        <f t="shared" si="319"/>
        <v>0.46700000000000036</v>
      </c>
      <c r="T5520" s="110">
        <f>IF('3B-Air transport'!AL$66="no"," ",ROUND(S5520,4))</f>
        <v>0.46700000000000003</v>
      </c>
      <c r="U5520" s="110">
        <f>IF('3B-Air transport'!AL$67="no"," ",ROUND(S5520,4))</f>
        <v>0.46700000000000003</v>
      </c>
      <c r="V5520" s="110">
        <f>IF('3B-Air transport'!AL$68="no"," ",ROUND(S5520,4))</f>
        <v>0.46700000000000003</v>
      </c>
      <c r="W5520" s="110"/>
      <c r="AB5520" s="110">
        <f t="shared" si="320"/>
        <v>0.46700000000000036</v>
      </c>
      <c r="AC5520" s="110">
        <f>IF('3C-Water transport'!AL$56="no"," ",ROUND(AB5520,4))</f>
        <v>0.46700000000000003</v>
      </c>
      <c r="AD5520" s="110">
        <f>IF('3C-Water transport'!AL$57="no"," ",ROUND(AB5520,4))</f>
        <v>0.46700000000000003</v>
      </c>
      <c r="AE5520" s="110">
        <f>IF('3C-Water transport'!AL$58="no"," ",ROUND(AB5520,4))</f>
        <v>0.46700000000000003</v>
      </c>
    </row>
    <row r="5521" spans="5:31" x14ac:dyDescent="0.25">
      <c r="E5521" s="110">
        <f t="shared" si="318"/>
        <v>0.46800000000000036</v>
      </c>
      <c r="F5521" s="110">
        <f>IF('3A-Rail transport'!$AL$56="no"," ",ROUND(E5521,4))</f>
        <v>0.46800000000000003</v>
      </c>
      <c r="G5521" s="110">
        <f>IF('3A-Rail transport'!$AL$57="no"," ",ROUND(E5521,4))</f>
        <v>0.46800000000000003</v>
      </c>
      <c r="H5521" s="110"/>
      <c r="S5521" s="110">
        <f t="shared" si="319"/>
        <v>0.46800000000000036</v>
      </c>
      <c r="T5521" s="110">
        <f>IF('3B-Air transport'!AL$66="no"," ",ROUND(S5521,4))</f>
        <v>0.46800000000000003</v>
      </c>
      <c r="U5521" s="110">
        <f>IF('3B-Air transport'!AL$67="no"," ",ROUND(S5521,4))</f>
        <v>0.46800000000000003</v>
      </c>
      <c r="V5521" s="110">
        <f>IF('3B-Air transport'!AL$68="no"," ",ROUND(S5521,4))</f>
        <v>0.46800000000000003</v>
      </c>
      <c r="W5521" s="110"/>
      <c r="AB5521" s="110">
        <f t="shared" si="320"/>
        <v>0.46800000000000036</v>
      </c>
      <c r="AC5521" s="110">
        <f>IF('3C-Water transport'!AL$56="no"," ",ROUND(AB5521,4))</f>
        <v>0.46800000000000003</v>
      </c>
      <c r="AD5521" s="110">
        <f>IF('3C-Water transport'!AL$57="no"," ",ROUND(AB5521,4))</f>
        <v>0.46800000000000003</v>
      </c>
      <c r="AE5521" s="110">
        <f>IF('3C-Water transport'!AL$58="no"," ",ROUND(AB5521,4))</f>
        <v>0.46800000000000003</v>
      </c>
    </row>
    <row r="5522" spans="5:31" x14ac:dyDescent="0.25">
      <c r="E5522" s="110">
        <f t="shared" si="318"/>
        <v>0.46900000000000036</v>
      </c>
      <c r="F5522" s="110">
        <f>IF('3A-Rail transport'!$AL$56="no"," ",ROUND(E5522,4))</f>
        <v>0.46899999999999997</v>
      </c>
      <c r="G5522" s="110">
        <f>IF('3A-Rail transport'!$AL$57="no"," ",ROUND(E5522,4))</f>
        <v>0.46899999999999997</v>
      </c>
      <c r="H5522" s="110"/>
      <c r="S5522" s="110">
        <f t="shared" si="319"/>
        <v>0.46900000000000036</v>
      </c>
      <c r="T5522" s="110">
        <f>IF('3B-Air transport'!AL$66="no"," ",ROUND(S5522,4))</f>
        <v>0.46899999999999997</v>
      </c>
      <c r="U5522" s="110">
        <f>IF('3B-Air transport'!AL$67="no"," ",ROUND(S5522,4))</f>
        <v>0.46899999999999997</v>
      </c>
      <c r="V5522" s="110">
        <f>IF('3B-Air transport'!AL$68="no"," ",ROUND(S5522,4))</f>
        <v>0.46899999999999997</v>
      </c>
      <c r="W5522" s="110"/>
      <c r="AB5522" s="110">
        <f t="shared" si="320"/>
        <v>0.46900000000000036</v>
      </c>
      <c r="AC5522" s="110">
        <f>IF('3C-Water transport'!AL$56="no"," ",ROUND(AB5522,4))</f>
        <v>0.46899999999999997</v>
      </c>
      <c r="AD5522" s="110">
        <f>IF('3C-Water transport'!AL$57="no"," ",ROUND(AB5522,4))</f>
        <v>0.46899999999999997</v>
      </c>
      <c r="AE5522" s="110">
        <f>IF('3C-Water transport'!AL$58="no"," ",ROUND(AB5522,4))</f>
        <v>0.46899999999999997</v>
      </c>
    </row>
    <row r="5523" spans="5:31" x14ac:dyDescent="0.25">
      <c r="E5523" s="110">
        <f t="shared" si="318"/>
        <v>0.47000000000000036</v>
      </c>
      <c r="F5523" s="110">
        <f>IF('3A-Rail transport'!$AL$56="no"," ",ROUND(E5523,4))</f>
        <v>0.47</v>
      </c>
      <c r="G5523" s="110">
        <f>IF('3A-Rail transport'!$AL$57="no"," ",ROUND(E5523,4))</f>
        <v>0.47</v>
      </c>
      <c r="H5523" s="110"/>
      <c r="S5523" s="110">
        <f t="shared" si="319"/>
        <v>0.47000000000000036</v>
      </c>
      <c r="T5523" s="110">
        <f>IF('3B-Air transport'!AL$66="no"," ",ROUND(S5523,4))</f>
        <v>0.47</v>
      </c>
      <c r="U5523" s="110">
        <f>IF('3B-Air transport'!AL$67="no"," ",ROUND(S5523,4))</f>
        <v>0.47</v>
      </c>
      <c r="V5523" s="110">
        <f>IF('3B-Air transport'!AL$68="no"," ",ROUND(S5523,4))</f>
        <v>0.47</v>
      </c>
      <c r="W5523" s="110"/>
      <c r="AB5523" s="110">
        <f t="shared" si="320"/>
        <v>0.47000000000000036</v>
      </c>
      <c r="AC5523" s="110">
        <f>IF('3C-Water transport'!AL$56="no"," ",ROUND(AB5523,4))</f>
        <v>0.47</v>
      </c>
      <c r="AD5523" s="110">
        <f>IF('3C-Water transport'!AL$57="no"," ",ROUND(AB5523,4))</f>
        <v>0.47</v>
      </c>
      <c r="AE5523" s="110">
        <f>IF('3C-Water transport'!AL$58="no"," ",ROUND(AB5523,4))</f>
        <v>0.47</v>
      </c>
    </row>
    <row r="5524" spans="5:31" x14ac:dyDescent="0.25">
      <c r="E5524" s="110">
        <f t="shared" si="318"/>
        <v>0.47100000000000036</v>
      </c>
      <c r="F5524" s="110">
        <f>IF('3A-Rail transport'!$AL$56="no"," ",ROUND(E5524,4))</f>
        <v>0.47099999999999997</v>
      </c>
      <c r="G5524" s="110">
        <f>IF('3A-Rail transport'!$AL$57="no"," ",ROUND(E5524,4))</f>
        <v>0.47099999999999997</v>
      </c>
      <c r="H5524" s="110"/>
      <c r="S5524" s="110">
        <f t="shared" si="319"/>
        <v>0.47100000000000036</v>
      </c>
      <c r="T5524" s="110">
        <f>IF('3B-Air transport'!AL$66="no"," ",ROUND(S5524,4))</f>
        <v>0.47099999999999997</v>
      </c>
      <c r="U5524" s="110">
        <f>IF('3B-Air transport'!AL$67="no"," ",ROUND(S5524,4))</f>
        <v>0.47099999999999997</v>
      </c>
      <c r="V5524" s="110">
        <f>IF('3B-Air transport'!AL$68="no"," ",ROUND(S5524,4))</f>
        <v>0.47099999999999997</v>
      </c>
      <c r="W5524" s="110"/>
      <c r="AB5524" s="110">
        <f t="shared" si="320"/>
        <v>0.47100000000000036</v>
      </c>
      <c r="AC5524" s="110">
        <f>IF('3C-Water transport'!AL$56="no"," ",ROUND(AB5524,4))</f>
        <v>0.47099999999999997</v>
      </c>
      <c r="AD5524" s="110">
        <f>IF('3C-Water transport'!AL$57="no"," ",ROUND(AB5524,4))</f>
        <v>0.47099999999999997</v>
      </c>
      <c r="AE5524" s="110">
        <f>IF('3C-Water transport'!AL$58="no"," ",ROUND(AB5524,4))</f>
        <v>0.47099999999999997</v>
      </c>
    </row>
    <row r="5525" spans="5:31" x14ac:dyDescent="0.25">
      <c r="E5525" s="110">
        <f t="shared" si="318"/>
        <v>0.47200000000000036</v>
      </c>
      <c r="F5525" s="110">
        <f>IF('3A-Rail transport'!$AL$56="no"," ",ROUND(E5525,4))</f>
        <v>0.47199999999999998</v>
      </c>
      <c r="G5525" s="110">
        <f>IF('3A-Rail transport'!$AL$57="no"," ",ROUND(E5525,4))</f>
        <v>0.47199999999999998</v>
      </c>
      <c r="H5525" s="110"/>
      <c r="S5525" s="110">
        <f t="shared" si="319"/>
        <v>0.47200000000000036</v>
      </c>
      <c r="T5525" s="110">
        <f>IF('3B-Air transport'!AL$66="no"," ",ROUND(S5525,4))</f>
        <v>0.47199999999999998</v>
      </c>
      <c r="U5525" s="110">
        <f>IF('3B-Air transport'!AL$67="no"," ",ROUND(S5525,4))</f>
        <v>0.47199999999999998</v>
      </c>
      <c r="V5525" s="110">
        <f>IF('3B-Air transport'!AL$68="no"," ",ROUND(S5525,4))</f>
        <v>0.47199999999999998</v>
      </c>
      <c r="W5525" s="110"/>
      <c r="AB5525" s="110">
        <f t="shared" si="320"/>
        <v>0.47200000000000036</v>
      </c>
      <c r="AC5525" s="110">
        <f>IF('3C-Water transport'!AL$56="no"," ",ROUND(AB5525,4))</f>
        <v>0.47199999999999998</v>
      </c>
      <c r="AD5525" s="110">
        <f>IF('3C-Water transport'!AL$57="no"," ",ROUND(AB5525,4))</f>
        <v>0.47199999999999998</v>
      </c>
      <c r="AE5525" s="110">
        <f>IF('3C-Water transport'!AL$58="no"," ",ROUND(AB5525,4))</f>
        <v>0.47199999999999998</v>
      </c>
    </row>
    <row r="5526" spans="5:31" x14ac:dyDescent="0.25">
      <c r="E5526" s="110">
        <f t="shared" si="318"/>
        <v>0.47300000000000036</v>
      </c>
      <c r="F5526" s="110">
        <f>IF('3A-Rail transport'!$AL$56="no"," ",ROUND(E5526,4))</f>
        <v>0.47299999999999998</v>
      </c>
      <c r="G5526" s="110">
        <f>IF('3A-Rail transport'!$AL$57="no"," ",ROUND(E5526,4))</f>
        <v>0.47299999999999998</v>
      </c>
      <c r="H5526" s="110"/>
      <c r="S5526" s="110">
        <f t="shared" si="319"/>
        <v>0.47300000000000036</v>
      </c>
      <c r="T5526" s="110">
        <f>IF('3B-Air transport'!AL$66="no"," ",ROUND(S5526,4))</f>
        <v>0.47299999999999998</v>
      </c>
      <c r="U5526" s="110">
        <f>IF('3B-Air transport'!AL$67="no"," ",ROUND(S5526,4))</f>
        <v>0.47299999999999998</v>
      </c>
      <c r="V5526" s="110">
        <f>IF('3B-Air transport'!AL$68="no"," ",ROUND(S5526,4))</f>
        <v>0.47299999999999998</v>
      </c>
      <c r="W5526" s="110"/>
      <c r="AB5526" s="110">
        <f t="shared" si="320"/>
        <v>0.47300000000000036</v>
      </c>
      <c r="AC5526" s="110">
        <f>IF('3C-Water transport'!AL$56="no"," ",ROUND(AB5526,4))</f>
        <v>0.47299999999999998</v>
      </c>
      <c r="AD5526" s="110">
        <f>IF('3C-Water transport'!AL$57="no"," ",ROUND(AB5526,4))</f>
        <v>0.47299999999999998</v>
      </c>
      <c r="AE5526" s="110">
        <f>IF('3C-Water transport'!AL$58="no"," ",ROUND(AB5526,4))</f>
        <v>0.47299999999999998</v>
      </c>
    </row>
    <row r="5527" spans="5:31" x14ac:dyDescent="0.25">
      <c r="E5527" s="110">
        <f t="shared" si="318"/>
        <v>0.47400000000000037</v>
      </c>
      <c r="F5527" s="110">
        <f>IF('3A-Rail transport'!$AL$56="no"," ",ROUND(E5527,4))</f>
        <v>0.47399999999999998</v>
      </c>
      <c r="G5527" s="110">
        <f>IF('3A-Rail transport'!$AL$57="no"," ",ROUND(E5527,4))</f>
        <v>0.47399999999999998</v>
      </c>
      <c r="H5527" s="110"/>
      <c r="S5527" s="110">
        <f t="shared" si="319"/>
        <v>0.47400000000000037</v>
      </c>
      <c r="T5527" s="110">
        <f>IF('3B-Air transport'!AL$66="no"," ",ROUND(S5527,4))</f>
        <v>0.47399999999999998</v>
      </c>
      <c r="U5527" s="110">
        <f>IF('3B-Air transport'!AL$67="no"," ",ROUND(S5527,4))</f>
        <v>0.47399999999999998</v>
      </c>
      <c r="V5527" s="110">
        <f>IF('3B-Air transport'!AL$68="no"," ",ROUND(S5527,4))</f>
        <v>0.47399999999999998</v>
      </c>
      <c r="W5527" s="110"/>
      <c r="AB5527" s="110">
        <f t="shared" si="320"/>
        <v>0.47400000000000037</v>
      </c>
      <c r="AC5527" s="110">
        <f>IF('3C-Water transport'!AL$56="no"," ",ROUND(AB5527,4))</f>
        <v>0.47399999999999998</v>
      </c>
      <c r="AD5527" s="110">
        <f>IF('3C-Water transport'!AL$57="no"," ",ROUND(AB5527,4))</f>
        <v>0.47399999999999998</v>
      </c>
      <c r="AE5527" s="110">
        <f>IF('3C-Water transport'!AL$58="no"," ",ROUND(AB5527,4))</f>
        <v>0.47399999999999998</v>
      </c>
    </row>
    <row r="5528" spans="5:31" x14ac:dyDescent="0.25">
      <c r="E5528" s="110">
        <f t="shared" si="318"/>
        <v>0.47500000000000037</v>
      </c>
      <c r="F5528" s="110">
        <f>IF('3A-Rail transport'!$AL$56="no"," ",ROUND(E5528,4))</f>
        <v>0.47499999999999998</v>
      </c>
      <c r="G5528" s="110">
        <f>IF('3A-Rail transport'!$AL$57="no"," ",ROUND(E5528,4))</f>
        <v>0.47499999999999998</v>
      </c>
      <c r="H5528" s="110"/>
      <c r="S5528" s="110">
        <f t="shared" si="319"/>
        <v>0.47500000000000037</v>
      </c>
      <c r="T5528" s="110">
        <f>IF('3B-Air transport'!AL$66="no"," ",ROUND(S5528,4))</f>
        <v>0.47499999999999998</v>
      </c>
      <c r="U5528" s="110">
        <f>IF('3B-Air transport'!AL$67="no"," ",ROUND(S5528,4))</f>
        <v>0.47499999999999998</v>
      </c>
      <c r="V5528" s="110">
        <f>IF('3B-Air transport'!AL$68="no"," ",ROUND(S5528,4))</f>
        <v>0.47499999999999998</v>
      </c>
      <c r="W5528" s="110"/>
      <c r="AB5528" s="110">
        <f t="shared" si="320"/>
        <v>0.47500000000000037</v>
      </c>
      <c r="AC5528" s="110">
        <f>IF('3C-Water transport'!AL$56="no"," ",ROUND(AB5528,4))</f>
        <v>0.47499999999999998</v>
      </c>
      <c r="AD5528" s="110">
        <f>IF('3C-Water transport'!AL$57="no"," ",ROUND(AB5528,4))</f>
        <v>0.47499999999999998</v>
      </c>
      <c r="AE5528" s="110">
        <f>IF('3C-Water transport'!AL$58="no"," ",ROUND(AB5528,4))</f>
        <v>0.47499999999999998</v>
      </c>
    </row>
    <row r="5529" spans="5:31" x14ac:dyDescent="0.25">
      <c r="E5529" s="110">
        <f t="shared" si="318"/>
        <v>0.47600000000000037</v>
      </c>
      <c r="F5529" s="110">
        <f>IF('3A-Rail transport'!$AL$56="no"," ",ROUND(E5529,4))</f>
        <v>0.47599999999999998</v>
      </c>
      <c r="G5529" s="110">
        <f>IF('3A-Rail transport'!$AL$57="no"," ",ROUND(E5529,4))</f>
        <v>0.47599999999999998</v>
      </c>
      <c r="H5529" s="110"/>
      <c r="S5529" s="110">
        <f t="shared" si="319"/>
        <v>0.47600000000000037</v>
      </c>
      <c r="T5529" s="110">
        <f>IF('3B-Air transport'!AL$66="no"," ",ROUND(S5529,4))</f>
        <v>0.47599999999999998</v>
      </c>
      <c r="U5529" s="110">
        <f>IF('3B-Air transport'!AL$67="no"," ",ROUND(S5529,4))</f>
        <v>0.47599999999999998</v>
      </c>
      <c r="V5529" s="110">
        <f>IF('3B-Air transport'!AL$68="no"," ",ROUND(S5529,4))</f>
        <v>0.47599999999999998</v>
      </c>
      <c r="W5529" s="110"/>
      <c r="AB5529" s="110">
        <f t="shared" si="320"/>
        <v>0.47600000000000037</v>
      </c>
      <c r="AC5529" s="110">
        <f>IF('3C-Water transport'!AL$56="no"," ",ROUND(AB5529,4))</f>
        <v>0.47599999999999998</v>
      </c>
      <c r="AD5529" s="110">
        <f>IF('3C-Water transport'!AL$57="no"," ",ROUND(AB5529,4))</f>
        <v>0.47599999999999998</v>
      </c>
      <c r="AE5529" s="110">
        <f>IF('3C-Water transport'!AL$58="no"," ",ROUND(AB5529,4))</f>
        <v>0.47599999999999998</v>
      </c>
    </row>
    <row r="5530" spans="5:31" x14ac:dyDescent="0.25">
      <c r="E5530" s="110">
        <f t="shared" si="318"/>
        <v>0.47700000000000037</v>
      </c>
      <c r="F5530" s="110">
        <f>IF('3A-Rail transport'!$AL$56="no"," ",ROUND(E5530,4))</f>
        <v>0.47699999999999998</v>
      </c>
      <c r="G5530" s="110">
        <f>IF('3A-Rail transport'!$AL$57="no"," ",ROUND(E5530,4))</f>
        <v>0.47699999999999998</v>
      </c>
      <c r="H5530" s="110"/>
      <c r="S5530" s="110">
        <f t="shared" si="319"/>
        <v>0.47700000000000037</v>
      </c>
      <c r="T5530" s="110">
        <f>IF('3B-Air transport'!AL$66="no"," ",ROUND(S5530,4))</f>
        <v>0.47699999999999998</v>
      </c>
      <c r="U5530" s="110">
        <f>IF('3B-Air transport'!AL$67="no"," ",ROUND(S5530,4))</f>
        <v>0.47699999999999998</v>
      </c>
      <c r="V5530" s="110">
        <f>IF('3B-Air transport'!AL$68="no"," ",ROUND(S5530,4))</f>
        <v>0.47699999999999998</v>
      </c>
      <c r="W5530" s="110"/>
      <c r="AB5530" s="110">
        <f t="shared" si="320"/>
        <v>0.47700000000000037</v>
      </c>
      <c r="AC5530" s="110">
        <f>IF('3C-Water transport'!AL$56="no"," ",ROUND(AB5530,4))</f>
        <v>0.47699999999999998</v>
      </c>
      <c r="AD5530" s="110">
        <f>IF('3C-Water transport'!AL$57="no"," ",ROUND(AB5530,4))</f>
        <v>0.47699999999999998</v>
      </c>
      <c r="AE5530" s="110">
        <f>IF('3C-Water transport'!AL$58="no"," ",ROUND(AB5530,4))</f>
        <v>0.47699999999999998</v>
      </c>
    </row>
    <row r="5531" spans="5:31" x14ac:dyDescent="0.25">
      <c r="E5531" s="110">
        <f t="shared" si="318"/>
        <v>0.47800000000000037</v>
      </c>
      <c r="F5531" s="110">
        <f>IF('3A-Rail transport'!$AL$56="no"," ",ROUND(E5531,4))</f>
        <v>0.47799999999999998</v>
      </c>
      <c r="G5531" s="110">
        <f>IF('3A-Rail transport'!$AL$57="no"," ",ROUND(E5531,4))</f>
        <v>0.47799999999999998</v>
      </c>
      <c r="H5531" s="110"/>
      <c r="S5531" s="110">
        <f t="shared" si="319"/>
        <v>0.47800000000000037</v>
      </c>
      <c r="T5531" s="110">
        <f>IF('3B-Air transport'!AL$66="no"," ",ROUND(S5531,4))</f>
        <v>0.47799999999999998</v>
      </c>
      <c r="U5531" s="110">
        <f>IF('3B-Air transport'!AL$67="no"," ",ROUND(S5531,4))</f>
        <v>0.47799999999999998</v>
      </c>
      <c r="V5531" s="110">
        <f>IF('3B-Air transport'!AL$68="no"," ",ROUND(S5531,4))</f>
        <v>0.47799999999999998</v>
      </c>
      <c r="W5531" s="110"/>
      <c r="AB5531" s="110">
        <f t="shared" si="320"/>
        <v>0.47800000000000037</v>
      </c>
      <c r="AC5531" s="110">
        <f>IF('3C-Water transport'!AL$56="no"," ",ROUND(AB5531,4))</f>
        <v>0.47799999999999998</v>
      </c>
      <c r="AD5531" s="110">
        <f>IF('3C-Water transport'!AL$57="no"," ",ROUND(AB5531,4))</f>
        <v>0.47799999999999998</v>
      </c>
      <c r="AE5531" s="110">
        <f>IF('3C-Water transport'!AL$58="no"," ",ROUND(AB5531,4))</f>
        <v>0.47799999999999998</v>
      </c>
    </row>
    <row r="5532" spans="5:31" x14ac:dyDescent="0.25">
      <c r="E5532" s="110">
        <f t="shared" si="318"/>
        <v>0.47900000000000037</v>
      </c>
      <c r="F5532" s="110">
        <f>IF('3A-Rail transport'!$AL$56="no"," ",ROUND(E5532,4))</f>
        <v>0.47899999999999998</v>
      </c>
      <c r="G5532" s="110">
        <f>IF('3A-Rail transport'!$AL$57="no"," ",ROUND(E5532,4))</f>
        <v>0.47899999999999998</v>
      </c>
      <c r="H5532" s="110"/>
      <c r="S5532" s="110">
        <f t="shared" si="319"/>
        <v>0.47900000000000037</v>
      </c>
      <c r="T5532" s="110">
        <f>IF('3B-Air transport'!AL$66="no"," ",ROUND(S5532,4))</f>
        <v>0.47899999999999998</v>
      </c>
      <c r="U5532" s="110">
        <f>IF('3B-Air transport'!AL$67="no"," ",ROUND(S5532,4))</f>
        <v>0.47899999999999998</v>
      </c>
      <c r="V5532" s="110">
        <f>IF('3B-Air transport'!AL$68="no"," ",ROUND(S5532,4))</f>
        <v>0.47899999999999998</v>
      </c>
      <c r="W5532" s="110"/>
      <c r="AB5532" s="110">
        <f t="shared" si="320"/>
        <v>0.47900000000000037</v>
      </c>
      <c r="AC5532" s="110">
        <f>IF('3C-Water transport'!AL$56="no"," ",ROUND(AB5532,4))</f>
        <v>0.47899999999999998</v>
      </c>
      <c r="AD5532" s="110">
        <f>IF('3C-Water transport'!AL$57="no"," ",ROUND(AB5532,4))</f>
        <v>0.47899999999999998</v>
      </c>
      <c r="AE5532" s="110">
        <f>IF('3C-Water transport'!AL$58="no"," ",ROUND(AB5532,4))</f>
        <v>0.47899999999999998</v>
      </c>
    </row>
    <row r="5533" spans="5:31" x14ac:dyDescent="0.25">
      <c r="E5533" s="110">
        <f t="shared" si="318"/>
        <v>0.48000000000000037</v>
      </c>
      <c r="F5533" s="110">
        <f>IF('3A-Rail transport'!$AL$56="no"," ",ROUND(E5533,4))</f>
        <v>0.48</v>
      </c>
      <c r="G5533" s="110">
        <f>IF('3A-Rail transport'!$AL$57="no"," ",ROUND(E5533,4))</f>
        <v>0.48</v>
      </c>
      <c r="H5533" s="110"/>
      <c r="S5533" s="110">
        <f t="shared" si="319"/>
        <v>0.48000000000000037</v>
      </c>
      <c r="T5533" s="110">
        <f>IF('3B-Air transport'!AL$66="no"," ",ROUND(S5533,4))</f>
        <v>0.48</v>
      </c>
      <c r="U5533" s="110">
        <f>IF('3B-Air transport'!AL$67="no"," ",ROUND(S5533,4))</f>
        <v>0.48</v>
      </c>
      <c r="V5533" s="110">
        <f>IF('3B-Air transport'!AL$68="no"," ",ROUND(S5533,4))</f>
        <v>0.48</v>
      </c>
      <c r="W5533" s="110"/>
      <c r="AB5533" s="110">
        <f t="shared" si="320"/>
        <v>0.48000000000000037</v>
      </c>
      <c r="AC5533" s="110">
        <f>IF('3C-Water transport'!AL$56="no"," ",ROUND(AB5533,4))</f>
        <v>0.48</v>
      </c>
      <c r="AD5533" s="110">
        <f>IF('3C-Water transport'!AL$57="no"," ",ROUND(AB5533,4))</f>
        <v>0.48</v>
      </c>
      <c r="AE5533" s="110">
        <f>IF('3C-Water transport'!AL$58="no"," ",ROUND(AB5533,4))</f>
        <v>0.48</v>
      </c>
    </row>
    <row r="5534" spans="5:31" x14ac:dyDescent="0.25">
      <c r="E5534" s="110">
        <f t="shared" si="318"/>
        <v>0.48100000000000037</v>
      </c>
      <c r="F5534" s="110">
        <f>IF('3A-Rail transport'!$AL$56="no"," ",ROUND(E5534,4))</f>
        <v>0.48099999999999998</v>
      </c>
      <c r="G5534" s="110">
        <f>IF('3A-Rail transport'!$AL$57="no"," ",ROUND(E5534,4))</f>
        <v>0.48099999999999998</v>
      </c>
      <c r="H5534" s="110"/>
      <c r="S5534" s="110">
        <f t="shared" si="319"/>
        <v>0.48100000000000037</v>
      </c>
      <c r="T5534" s="110">
        <f>IF('3B-Air transport'!AL$66="no"," ",ROUND(S5534,4))</f>
        <v>0.48099999999999998</v>
      </c>
      <c r="U5534" s="110">
        <f>IF('3B-Air transport'!AL$67="no"," ",ROUND(S5534,4))</f>
        <v>0.48099999999999998</v>
      </c>
      <c r="V5534" s="110">
        <f>IF('3B-Air transport'!AL$68="no"," ",ROUND(S5534,4))</f>
        <v>0.48099999999999998</v>
      </c>
      <c r="W5534" s="110"/>
      <c r="AB5534" s="110">
        <f t="shared" si="320"/>
        <v>0.48100000000000037</v>
      </c>
      <c r="AC5534" s="110">
        <f>IF('3C-Water transport'!AL$56="no"," ",ROUND(AB5534,4))</f>
        <v>0.48099999999999998</v>
      </c>
      <c r="AD5534" s="110">
        <f>IF('3C-Water transport'!AL$57="no"," ",ROUND(AB5534,4))</f>
        <v>0.48099999999999998</v>
      </c>
      <c r="AE5534" s="110">
        <f>IF('3C-Water transport'!AL$58="no"," ",ROUND(AB5534,4))</f>
        <v>0.48099999999999998</v>
      </c>
    </row>
    <row r="5535" spans="5:31" x14ac:dyDescent="0.25">
      <c r="E5535" s="110">
        <f t="shared" si="318"/>
        <v>0.48200000000000037</v>
      </c>
      <c r="F5535" s="110">
        <f>IF('3A-Rail transport'!$AL$56="no"," ",ROUND(E5535,4))</f>
        <v>0.48199999999999998</v>
      </c>
      <c r="G5535" s="110">
        <f>IF('3A-Rail transport'!$AL$57="no"," ",ROUND(E5535,4))</f>
        <v>0.48199999999999998</v>
      </c>
      <c r="H5535" s="110"/>
      <c r="S5535" s="110">
        <f t="shared" si="319"/>
        <v>0.48200000000000037</v>
      </c>
      <c r="T5535" s="110">
        <f>IF('3B-Air transport'!AL$66="no"," ",ROUND(S5535,4))</f>
        <v>0.48199999999999998</v>
      </c>
      <c r="U5535" s="110">
        <f>IF('3B-Air transport'!AL$67="no"," ",ROUND(S5535,4))</f>
        <v>0.48199999999999998</v>
      </c>
      <c r="V5535" s="110">
        <f>IF('3B-Air transport'!AL$68="no"," ",ROUND(S5535,4))</f>
        <v>0.48199999999999998</v>
      </c>
      <c r="W5535" s="110"/>
      <c r="AB5535" s="110">
        <f t="shared" si="320"/>
        <v>0.48200000000000037</v>
      </c>
      <c r="AC5535" s="110">
        <f>IF('3C-Water transport'!AL$56="no"," ",ROUND(AB5535,4))</f>
        <v>0.48199999999999998</v>
      </c>
      <c r="AD5535" s="110">
        <f>IF('3C-Water transport'!AL$57="no"," ",ROUND(AB5535,4))</f>
        <v>0.48199999999999998</v>
      </c>
      <c r="AE5535" s="110">
        <f>IF('3C-Water transport'!AL$58="no"," ",ROUND(AB5535,4))</f>
        <v>0.48199999999999998</v>
      </c>
    </row>
    <row r="5536" spans="5:31" x14ac:dyDescent="0.25">
      <c r="E5536" s="110">
        <f t="shared" si="318"/>
        <v>0.48300000000000037</v>
      </c>
      <c r="F5536" s="110">
        <f>IF('3A-Rail transport'!$AL$56="no"," ",ROUND(E5536,4))</f>
        <v>0.48299999999999998</v>
      </c>
      <c r="G5536" s="110">
        <f>IF('3A-Rail transport'!$AL$57="no"," ",ROUND(E5536,4))</f>
        <v>0.48299999999999998</v>
      </c>
      <c r="H5536" s="110"/>
      <c r="S5536" s="110">
        <f t="shared" si="319"/>
        <v>0.48300000000000037</v>
      </c>
      <c r="T5536" s="110">
        <f>IF('3B-Air transport'!AL$66="no"," ",ROUND(S5536,4))</f>
        <v>0.48299999999999998</v>
      </c>
      <c r="U5536" s="110">
        <f>IF('3B-Air transport'!AL$67="no"," ",ROUND(S5536,4))</f>
        <v>0.48299999999999998</v>
      </c>
      <c r="V5536" s="110">
        <f>IF('3B-Air transport'!AL$68="no"," ",ROUND(S5536,4))</f>
        <v>0.48299999999999998</v>
      </c>
      <c r="W5536" s="110"/>
      <c r="AB5536" s="110">
        <f t="shared" si="320"/>
        <v>0.48300000000000037</v>
      </c>
      <c r="AC5536" s="110">
        <f>IF('3C-Water transport'!AL$56="no"," ",ROUND(AB5536,4))</f>
        <v>0.48299999999999998</v>
      </c>
      <c r="AD5536" s="110">
        <f>IF('3C-Water transport'!AL$57="no"," ",ROUND(AB5536,4))</f>
        <v>0.48299999999999998</v>
      </c>
      <c r="AE5536" s="110">
        <f>IF('3C-Water transport'!AL$58="no"," ",ROUND(AB5536,4))</f>
        <v>0.48299999999999998</v>
      </c>
    </row>
    <row r="5537" spans="5:31" x14ac:dyDescent="0.25">
      <c r="E5537" s="110">
        <f t="shared" si="318"/>
        <v>0.48400000000000037</v>
      </c>
      <c r="F5537" s="110">
        <f>IF('3A-Rail transport'!$AL$56="no"," ",ROUND(E5537,4))</f>
        <v>0.48399999999999999</v>
      </c>
      <c r="G5537" s="110">
        <f>IF('3A-Rail transport'!$AL$57="no"," ",ROUND(E5537,4))</f>
        <v>0.48399999999999999</v>
      </c>
      <c r="H5537" s="110"/>
      <c r="S5537" s="110">
        <f t="shared" si="319"/>
        <v>0.48400000000000037</v>
      </c>
      <c r="T5537" s="110">
        <f>IF('3B-Air transport'!AL$66="no"," ",ROUND(S5537,4))</f>
        <v>0.48399999999999999</v>
      </c>
      <c r="U5537" s="110">
        <f>IF('3B-Air transport'!AL$67="no"," ",ROUND(S5537,4))</f>
        <v>0.48399999999999999</v>
      </c>
      <c r="V5537" s="110">
        <f>IF('3B-Air transport'!AL$68="no"," ",ROUND(S5537,4))</f>
        <v>0.48399999999999999</v>
      </c>
      <c r="W5537" s="110"/>
      <c r="AB5537" s="110">
        <f t="shared" si="320"/>
        <v>0.48400000000000037</v>
      </c>
      <c r="AC5537" s="110">
        <f>IF('3C-Water transport'!AL$56="no"," ",ROUND(AB5537,4))</f>
        <v>0.48399999999999999</v>
      </c>
      <c r="AD5537" s="110">
        <f>IF('3C-Water transport'!AL$57="no"," ",ROUND(AB5537,4))</f>
        <v>0.48399999999999999</v>
      </c>
      <c r="AE5537" s="110">
        <f>IF('3C-Water transport'!AL$58="no"," ",ROUND(AB5537,4))</f>
        <v>0.48399999999999999</v>
      </c>
    </row>
    <row r="5538" spans="5:31" x14ac:dyDescent="0.25">
      <c r="E5538" s="110">
        <f t="shared" si="318"/>
        <v>0.48500000000000038</v>
      </c>
      <c r="F5538" s="110">
        <f>IF('3A-Rail transport'!$AL$56="no"," ",ROUND(E5538,4))</f>
        <v>0.48499999999999999</v>
      </c>
      <c r="G5538" s="110">
        <f>IF('3A-Rail transport'!$AL$57="no"," ",ROUND(E5538,4))</f>
        <v>0.48499999999999999</v>
      </c>
      <c r="H5538" s="110"/>
      <c r="S5538" s="110">
        <f t="shared" si="319"/>
        <v>0.48500000000000038</v>
      </c>
      <c r="T5538" s="110">
        <f>IF('3B-Air transport'!AL$66="no"," ",ROUND(S5538,4))</f>
        <v>0.48499999999999999</v>
      </c>
      <c r="U5538" s="110">
        <f>IF('3B-Air transport'!AL$67="no"," ",ROUND(S5538,4))</f>
        <v>0.48499999999999999</v>
      </c>
      <c r="V5538" s="110">
        <f>IF('3B-Air transport'!AL$68="no"," ",ROUND(S5538,4))</f>
        <v>0.48499999999999999</v>
      </c>
      <c r="W5538" s="110"/>
      <c r="AB5538" s="110">
        <f t="shared" si="320"/>
        <v>0.48500000000000038</v>
      </c>
      <c r="AC5538" s="110">
        <f>IF('3C-Water transport'!AL$56="no"," ",ROUND(AB5538,4))</f>
        <v>0.48499999999999999</v>
      </c>
      <c r="AD5538" s="110">
        <f>IF('3C-Water transport'!AL$57="no"," ",ROUND(AB5538,4))</f>
        <v>0.48499999999999999</v>
      </c>
      <c r="AE5538" s="110">
        <f>IF('3C-Water transport'!AL$58="no"," ",ROUND(AB5538,4))</f>
        <v>0.48499999999999999</v>
      </c>
    </row>
    <row r="5539" spans="5:31" x14ac:dyDescent="0.25">
      <c r="E5539" s="110">
        <f t="shared" si="318"/>
        <v>0.48600000000000038</v>
      </c>
      <c r="F5539" s="110">
        <f>IF('3A-Rail transport'!$AL$56="no"," ",ROUND(E5539,4))</f>
        <v>0.48599999999999999</v>
      </c>
      <c r="G5539" s="110">
        <f>IF('3A-Rail transport'!$AL$57="no"," ",ROUND(E5539,4))</f>
        <v>0.48599999999999999</v>
      </c>
      <c r="H5539" s="110"/>
      <c r="S5539" s="110">
        <f t="shared" si="319"/>
        <v>0.48600000000000038</v>
      </c>
      <c r="T5539" s="110">
        <f>IF('3B-Air transport'!AL$66="no"," ",ROUND(S5539,4))</f>
        <v>0.48599999999999999</v>
      </c>
      <c r="U5539" s="110">
        <f>IF('3B-Air transport'!AL$67="no"," ",ROUND(S5539,4))</f>
        <v>0.48599999999999999</v>
      </c>
      <c r="V5539" s="110">
        <f>IF('3B-Air transport'!AL$68="no"," ",ROUND(S5539,4))</f>
        <v>0.48599999999999999</v>
      </c>
      <c r="W5539" s="110"/>
      <c r="AB5539" s="110">
        <f t="shared" si="320"/>
        <v>0.48600000000000038</v>
      </c>
      <c r="AC5539" s="110">
        <f>IF('3C-Water transport'!AL$56="no"," ",ROUND(AB5539,4))</f>
        <v>0.48599999999999999</v>
      </c>
      <c r="AD5539" s="110">
        <f>IF('3C-Water transport'!AL$57="no"," ",ROUND(AB5539,4))</f>
        <v>0.48599999999999999</v>
      </c>
      <c r="AE5539" s="110">
        <f>IF('3C-Water transport'!AL$58="no"," ",ROUND(AB5539,4))</f>
        <v>0.48599999999999999</v>
      </c>
    </row>
    <row r="5540" spans="5:31" x14ac:dyDescent="0.25">
      <c r="E5540" s="110">
        <f t="shared" si="318"/>
        <v>0.48700000000000038</v>
      </c>
      <c r="F5540" s="110">
        <f>IF('3A-Rail transport'!$AL$56="no"," ",ROUND(E5540,4))</f>
        <v>0.48699999999999999</v>
      </c>
      <c r="G5540" s="110">
        <f>IF('3A-Rail transport'!$AL$57="no"," ",ROUND(E5540,4))</f>
        <v>0.48699999999999999</v>
      </c>
      <c r="H5540" s="110"/>
      <c r="S5540" s="110">
        <f t="shared" si="319"/>
        <v>0.48700000000000038</v>
      </c>
      <c r="T5540" s="110">
        <f>IF('3B-Air transport'!AL$66="no"," ",ROUND(S5540,4))</f>
        <v>0.48699999999999999</v>
      </c>
      <c r="U5540" s="110">
        <f>IF('3B-Air transport'!AL$67="no"," ",ROUND(S5540,4))</f>
        <v>0.48699999999999999</v>
      </c>
      <c r="V5540" s="110">
        <f>IF('3B-Air transport'!AL$68="no"," ",ROUND(S5540,4))</f>
        <v>0.48699999999999999</v>
      </c>
      <c r="W5540" s="110"/>
      <c r="AB5540" s="110">
        <f t="shared" si="320"/>
        <v>0.48700000000000038</v>
      </c>
      <c r="AC5540" s="110">
        <f>IF('3C-Water transport'!AL$56="no"," ",ROUND(AB5540,4))</f>
        <v>0.48699999999999999</v>
      </c>
      <c r="AD5540" s="110">
        <f>IF('3C-Water transport'!AL$57="no"," ",ROUND(AB5540,4))</f>
        <v>0.48699999999999999</v>
      </c>
      <c r="AE5540" s="110">
        <f>IF('3C-Water transport'!AL$58="no"," ",ROUND(AB5540,4))</f>
        <v>0.48699999999999999</v>
      </c>
    </row>
    <row r="5541" spans="5:31" x14ac:dyDescent="0.25">
      <c r="E5541" s="110">
        <f t="shared" si="318"/>
        <v>0.48800000000000038</v>
      </c>
      <c r="F5541" s="110">
        <f>IF('3A-Rail transport'!$AL$56="no"," ",ROUND(E5541,4))</f>
        <v>0.48799999999999999</v>
      </c>
      <c r="G5541" s="110">
        <f>IF('3A-Rail transport'!$AL$57="no"," ",ROUND(E5541,4))</f>
        <v>0.48799999999999999</v>
      </c>
      <c r="H5541" s="110"/>
      <c r="S5541" s="110">
        <f t="shared" si="319"/>
        <v>0.48800000000000038</v>
      </c>
      <c r="T5541" s="110">
        <f>IF('3B-Air transport'!AL$66="no"," ",ROUND(S5541,4))</f>
        <v>0.48799999999999999</v>
      </c>
      <c r="U5541" s="110">
        <f>IF('3B-Air transport'!AL$67="no"," ",ROUND(S5541,4))</f>
        <v>0.48799999999999999</v>
      </c>
      <c r="V5541" s="110">
        <f>IF('3B-Air transport'!AL$68="no"," ",ROUND(S5541,4))</f>
        <v>0.48799999999999999</v>
      </c>
      <c r="W5541" s="110"/>
      <c r="AB5541" s="110">
        <f t="shared" si="320"/>
        <v>0.48800000000000038</v>
      </c>
      <c r="AC5541" s="110">
        <f>IF('3C-Water transport'!AL$56="no"," ",ROUND(AB5541,4))</f>
        <v>0.48799999999999999</v>
      </c>
      <c r="AD5541" s="110">
        <f>IF('3C-Water transport'!AL$57="no"," ",ROUND(AB5541,4))</f>
        <v>0.48799999999999999</v>
      </c>
      <c r="AE5541" s="110">
        <f>IF('3C-Water transport'!AL$58="no"," ",ROUND(AB5541,4))</f>
        <v>0.48799999999999999</v>
      </c>
    </row>
    <row r="5542" spans="5:31" x14ac:dyDescent="0.25">
      <c r="E5542" s="110">
        <f t="shared" si="318"/>
        <v>0.48900000000000038</v>
      </c>
      <c r="F5542" s="110">
        <f>IF('3A-Rail transport'!$AL$56="no"," ",ROUND(E5542,4))</f>
        <v>0.48899999999999999</v>
      </c>
      <c r="G5542" s="110">
        <f>IF('3A-Rail transport'!$AL$57="no"," ",ROUND(E5542,4))</f>
        <v>0.48899999999999999</v>
      </c>
      <c r="H5542" s="110"/>
      <c r="S5542" s="110">
        <f t="shared" si="319"/>
        <v>0.48900000000000038</v>
      </c>
      <c r="T5542" s="110">
        <f>IF('3B-Air transport'!AL$66="no"," ",ROUND(S5542,4))</f>
        <v>0.48899999999999999</v>
      </c>
      <c r="U5542" s="110">
        <f>IF('3B-Air transport'!AL$67="no"," ",ROUND(S5542,4))</f>
        <v>0.48899999999999999</v>
      </c>
      <c r="V5542" s="110">
        <f>IF('3B-Air transport'!AL$68="no"," ",ROUND(S5542,4))</f>
        <v>0.48899999999999999</v>
      </c>
      <c r="W5542" s="110"/>
      <c r="AB5542" s="110">
        <f t="shared" si="320"/>
        <v>0.48900000000000038</v>
      </c>
      <c r="AC5542" s="110">
        <f>IF('3C-Water transport'!AL$56="no"," ",ROUND(AB5542,4))</f>
        <v>0.48899999999999999</v>
      </c>
      <c r="AD5542" s="110">
        <f>IF('3C-Water transport'!AL$57="no"," ",ROUND(AB5542,4))</f>
        <v>0.48899999999999999</v>
      </c>
      <c r="AE5542" s="110">
        <f>IF('3C-Water transport'!AL$58="no"," ",ROUND(AB5542,4))</f>
        <v>0.48899999999999999</v>
      </c>
    </row>
    <row r="5543" spans="5:31" x14ac:dyDescent="0.25">
      <c r="E5543" s="110">
        <f t="shared" si="318"/>
        <v>0.49000000000000038</v>
      </c>
      <c r="F5543" s="110">
        <f>IF('3A-Rail transport'!$AL$56="no"," ",ROUND(E5543,4))</f>
        <v>0.49</v>
      </c>
      <c r="G5543" s="110">
        <f>IF('3A-Rail transport'!$AL$57="no"," ",ROUND(E5543,4))</f>
        <v>0.49</v>
      </c>
      <c r="H5543" s="110"/>
      <c r="S5543" s="110">
        <f t="shared" si="319"/>
        <v>0.49000000000000038</v>
      </c>
      <c r="T5543" s="110">
        <f>IF('3B-Air transport'!AL$66="no"," ",ROUND(S5543,4))</f>
        <v>0.49</v>
      </c>
      <c r="U5543" s="110">
        <f>IF('3B-Air transport'!AL$67="no"," ",ROUND(S5543,4))</f>
        <v>0.49</v>
      </c>
      <c r="V5543" s="110">
        <f>IF('3B-Air transport'!AL$68="no"," ",ROUND(S5543,4))</f>
        <v>0.49</v>
      </c>
      <c r="W5543" s="110"/>
      <c r="AB5543" s="110">
        <f t="shared" si="320"/>
        <v>0.49000000000000038</v>
      </c>
      <c r="AC5543" s="110">
        <f>IF('3C-Water transport'!AL$56="no"," ",ROUND(AB5543,4))</f>
        <v>0.49</v>
      </c>
      <c r="AD5543" s="110">
        <f>IF('3C-Water transport'!AL$57="no"," ",ROUND(AB5543,4))</f>
        <v>0.49</v>
      </c>
      <c r="AE5543" s="110">
        <f>IF('3C-Water transport'!AL$58="no"," ",ROUND(AB5543,4))</f>
        <v>0.49</v>
      </c>
    </row>
    <row r="5544" spans="5:31" x14ac:dyDescent="0.25">
      <c r="E5544" s="110">
        <f t="shared" si="318"/>
        <v>0.49100000000000038</v>
      </c>
      <c r="F5544" s="110">
        <f>IF('3A-Rail transport'!$AL$56="no"," ",ROUND(E5544,4))</f>
        <v>0.49099999999999999</v>
      </c>
      <c r="G5544" s="110">
        <f>IF('3A-Rail transport'!$AL$57="no"," ",ROUND(E5544,4))</f>
        <v>0.49099999999999999</v>
      </c>
      <c r="H5544" s="110"/>
      <c r="S5544" s="110">
        <f t="shared" si="319"/>
        <v>0.49100000000000038</v>
      </c>
      <c r="T5544" s="110">
        <f>IF('3B-Air transport'!AL$66="no"," ",ROUND(S5544,4))</f>
        <v>0.49099999999999999</v>
      </c>
      <c r="U5544" s="110">
        <f>IF('3B-Air transport'!AL$67="no"," ",ROUND(S5544,4))</f>
        <v>0.49099999999999999</v>
      </c>
      <c r="V5544" s="110">
        <f>IF('3B-Air transport'!AL$68="no"," ",ROUND(S5544,4))</f>
        <v>0.49099999999999999</v>
      </c>
      <c r="W5544" s="110"/>
      <c r="AB5544" s="110">
        <f t="shared" si="320"/>
        <v>0.49100000000000038</v>
      </c>
      <c r="AC5544" s="110">
        <f>IF('3C-Water transport'!AL$56="no"," ",ROUND(AB5544,4))</f>
        <v>0.49099999999999999</v>
      </c>
      <c r="AD5544" s="110">
        <f>IF('3C-Water transport'!AL$57="no"," ",ROUND(AB5544,4))</f>
        <v>0.49099999999999999</v>
      </c>
      <c r="AE5544" s="110">
        <f>IF('3C-Water transport'!AL$58="no"," ",ROUND(AB5544,4))</f>
        <v>0.49099999999999999</v>
      </c>
    </row>
    <row r="5545" spans="5:31" x14ac:dyDescent="0.25">
      <c r="E5545" s="110">
        <f t="shared" si="318"/>
        <v>0.49200000000000038</v>
      </c>
      <c r="F5545" s="110">
        <f>IF('3A-Rail transport'!$AL$56="no"," ",ROUND(E5545,4))</f>
        <v>0.49199999999999999</v>
      </c>
      <c r="G5545" s="110">
        <f>IF('3A-Rail transport'!$AL$57="no"," ",ROUND(E5545,4))</f>
        <v>0.49199999999999999</v>
      </c>
      <c r="H5545" s="110"/>
      <c r="S5545" s="110">
        <f t="shared" si="319"/>
        <v>0.49200000000000038</v>
      </c>
      <c r="T5545" s="110">
        <f>IF('3B-Air transport'!AL$66="no"," ",ROUND(S5545,4))</f>
        <v>0.49199999999999999</v>
      </c>
      <c r="U5545" s="110">
        <f>IF('3B-Air transport'!AL$67="no"," ",ROUND(S5545,4))</f>
        <v>0.49199999999999999</v>
      </c>
      <c r="V5545" s="110">
        <f>IF('3B-Air transport'!AL$68="no"," ",ROUND(S5545,4))</f>
        <v>0.49199999999999999</v>
      </c>
      <c r="W5545" s="110"/>
      <c r="AB5545" s="110">
        <f t="shared" si="320"/>
        <v>0.49200000000000038</v>
      </c>
      <c r="AC5545" s="110">
        <f>IF('3C-Water transport'!AL$56="no"," ",ROUND(AB5545,4))</f>
        <v>0.49199999999999999</v>
      </c>
      <c r="AD5545" s="110">
        <f>IF('3C-Water transport'!AL$57="no"," ",ROUND(AB5545,4))</f>
        <v>0.49199999999999999</v>
      </c>
      <c r="AE5545" s="110">
        <f>IF('3C-Water transport'!AL$58="no"," ",ROUND(AB5545,4))</f>
        <v>0.49199999999999999</v>
      </c>
    </row>
    <row r="5546" spans="5:31" x14ac:dyDescent="0.25">
      <c r="E5546" s="110">
        <f t="shared" si="318"/>
        <v>0.49300000000000038</v>
      </c>
      <c r="F5546" s="110">
        <f>IF('3A-Rail transport'!$AL$56="no"," ",ROUND(E5546,4))</f>
        <v>0.49299999999999999</v>
      </c>
      <c r="G5546" s="110">
        <f>IF('3A-Rail transport'!$AL$57="no"," ",ROUND(E5546,4))</f>
        <v>0.49299999999999999</v>
      </c>
      <c r="H5546" s="110"/>
      <c r="S5546" s="110">
        <f t="shared" si="319"/>
        <v>0.49300000000000038</v>
      </c>
      <c r="T5546" s="110">
        <f>IF('3B-Air transport'!AL$66="no"," ",ROUND(S5546,4))</f>
        <v>0.49299999999999999</v>
      </c>
      <c r="U5546" s="110">
        <f>IF('3B-Air transport'!AL$67="no"," ",ROUND(S5546,4))</f>
        <v>0.49299999999999999</v>
      </c>
      <c r="V5546" s="110">
        <f>IF('3B-Air transport'!AL$68="no"," ",ROUND(S5546,4))</f>
        <v>0.49299999999999999</v>
      </c>
      <c r="W5546" s="110"/>
      <c r="AB5546" s="110">
        <f t="shared" si="320"/>
        <v>0.49300000000000038</v>
      </c>
      <c r="AC5546" s="110">
        <f>IF('3C-Water transport'!AL$56="no"," ",ROUND(AB5546,4))</f>
        <v>0.49299999999999999</v>
      </c>
      <c r="AD5546" s="110">
        <f>IF('3C-Water transport'!AL$57="no"," ",ROUND(AB5546,4))</f>
        <v>0.49299999999999999</v>
      </c>
      <c r="AE5546" s="110">
        <f>IF('3C-Water transport'!AL$58="no"," ",ROUND(AB5546,4))</f>
        <v>0.49299999999999999</v>
      </c>
    </row>
    <row r="5547" spans="5:31" x14ac:dyDescent="0.25">
      <c r="E5547" s="110">
        <f t="shared" si="318"/>
        <v>0.49400000000000038</v>
      </c>
      <c r="F5547" s="110">
        <f>IF('3A-Rail transport'!$AL$56="no"," ",ROUND(E5547,4))</f>
        <v>0.49399999999999999</v>
      </c>
      <c r="G5547" s="110">
        <f>IF('3A-Rail transport'!$AL$57="no"," ",ROUND(E5547,4))</f>
        <v>0.49399999999999999</v>
      </c>
      <c r="H5547" s="110"/>
      <c r="S5547" s="110">
        <f t="shared" si="319"/>
        <v>0.49400000000000038</v>
      </c>
      <c r="T5547" s="110">
        <f>IF('3B-Air transport'!AL$66="no"," ",ROUND(S5547,4))</f>
        <v>0.49399999999999999</v>
      </c>
      <c r="U5547" s="110">
        <f>IF('3B-Air transport'!AL$67="no"," ",ROUND(S5547,4))</f>
        <v>0.49399999999999999</v>
      </c>
      <c r="V5547" s="110">
        <f>IF('3B-Air transport'!AL$68="no"," ",ROUND(S5547,4))</f>
        <v>0.49399999999999999</v>
      </c>
      <c r="W5547" s="110"/>
      <c r="AB5547" s="110">
        <f t="shared" si="320"/>
        <v>0.49400000000000038</v>
      </c>
      <c r="AC5547" s="110">
        <f>IF('3C-Water transport'!AL$56="no"," ",ROUND(AB5547,4))</f>
        <v>0.49399999999999999</v>
      </c>
      <c r="AD5547" s="110">
        <f>IF('3C-Water transport'!AL$57="no"," ",ROUND(AB5547,4))</f>
        <v>0.49399999999999999</v>
      </c>
      <c r="AE5547" s="110">
        <f>IF('3C-Water transport'!AL$58="no"," ",ROUND(AB5547,4))</f>
        <v>0.49399999999999999</v>
      </c>
    </row>
    <row r="5548" spans="5:31" x14ac:dyDescent="0.25">
      <c r="E5548" s="110">
        <f t="shared" si="318"/>
        <v>0.49500000000000038</v>
      </c>
      <c r="F5548" s="110">
        <f>IF('3A-Rail transport'!$AL$56="no"," ",ROUND(E5548,4))</f>
        <v>0.495</v>
      </c>
      <c r="G5548" s="110">
        <f>IF('3A-Rail transport'!$AL$57="no"," ",ROUND(E5548,4))</f>
        <v>0.495</v>
      </c>
      <c r="H5548" s="110"/>
      <c r="S5548" s="110">
        <f t="shared" si="319"/>
        <v>0.49500000000000038</v>
      </c>
      <c r="T5548" s="110">
        <f>IF('3B-Air transport'!AL$66="no"," ",ROUND(S5548,4))</f>
        <v>0.495</v>
      </c>
      <c r="U5548" s="110">
        <f>IF('3B-Air transport'!AL$67="no"," ",ROUND(S5548,4))</f>
        <v>0.495</v>
      </c>
      <c r="V5548" s="110">
        <f>IF('3B-Air transport'!AL$68="no"," ",ROUND(S5548,4))</f>
        <v>0.495</v>
      </c>
      <c r="W5548" s="110"/>
      <c r="AB5548" s="110">
        <f t="shared" si="320"/>
        <v>0.49500000000000038</v>
      </c>
      <c r="AC5548" s="110">
        <f>IF('3C-Water transport'!AL$56="no"," ",ROUND(AB5548,4))</f>
        <v>0.495</v>
      </c>
      <c r="AD5548" s="110">
        <f>IF('3C-Water transport'!AL$57="no"," ",ROUND(AB5548,4))</f>
        <v>0.495</v>
      </c>
      <c r="AE5548" s="110">
        <f>IF('3C-Water transport'!AL$58="no"," ",ROUND(AB5548,4))</f>
        <v>0.495</v>
      </c>
    </row>
    <row r="5549" spans="5:31" x14ac:dyDescent="0.25">
      <c r="E5549" s="110">
        <f t="shared" si="318"/>
        <v>0.49600000000000039</v>
      </c>
      <c r="F5549" s="110">
        <f>IF('3A-Rail transport'!$AL$56="no"," ",ROUND(E5549,4))</f>
        <v>0.496</v>
      </c>
      <c r="G5549" s="110">
        <f>IF('3A-Rail transport'!$AL$57="no"," ",ROUND(E5549,4))</f>
        <v>0.496</v>
      </c>
      <c r="H5549" s="110"/>
      <c r="S5549" s="110">
        <f t="shared" si="319"/>
        <v>0.49600000000000039</v>
      </c>
      <c r="T5549" s="110">
        <f>IF('3B-Air transport'!AL$66="no"," ",ROUND(S5549,4))</f>
        <v>0.496</v>
      </c>
      <c r="U5549" s="110">
        <f>IF('3B-Air transport'!AL$67="no"," ",ROUND(S5549,4))</f>
        <v>0.496</v>
      </c>
      <c r="V5549" s="110">
        <f>IF('3B-Air transport'!AL$68="no"," ",ROUND(S5549,4))</f>
        <v>0.496</v>
      </c>
      <c r="W5549" s="110"/>
      <c r="AB5549" s="110">
        <f t="shared" si="320"/>
        <v>0.49600000000000039</v>
      </c>
      <c r="AC5549" s="110">
        <f>IF('3C-Water transport'!AL$56="no"," ",ROUND(AB5549,4))</f>
        <v>0.496</v>
      </c>
      <c r="AD5549" s="110">
        <f>IF('3C-Water transport'!AL$57="no"," ",ROUND(AB5549,4))</f>
        <v>0.496</v>
      </c>
      <c r="AE5549" s="110">
        <f>IF('3C-Water transport'!AL$58="no"," ",ROUND(AB5549,4))</f>
        <v>0.496</v>
      </c>
    </row>
    <row r="5550" spans="5:31" x14ac:dyDescent="0.25">
      <c r="E5550" s="110">
        <f t="shared" si="318"/>
        <v>0.49700000000000039</v>
      </c>
      <c r="F5550" s="110">
        <f>IF('3A-Rail transport'!$AL$56="no"," ",ROUND(E5550,4))</f>
        <v>0.497</v>
      </c>
      <c r="G5550" s="110">
        <f>IF('3A-Rail transport'!$AL$57="no"," ",ROUND(E5550,4))</f>
        <v>0.497</v>
      </c>
      <c r="H5550" s="110"/>
      <c r="S5550" s="110">
        <f t="shared" si="319"/>
        <v>0.49700000000000039</v>
      </c>
      <c r="T5550" s="110">
        <f>IF('3B-Air transport'!AL$66="no"," ",ROUND(S5550,4))</f>
        <v>0.497</v>
      </c>
      <c r="U5550" s="110">
        <f>IF('3B-Air transport'!AL$67="no"," ",ROUND(S5550,4))</f>
        <v>0.497</v>
      </c>
      <c r="V5550" s="110">
        <f>IF('3B-Air transport'!AL$68="no"," ",ROUND(S5550,4))</f>
        <v>0.497</v>
      </c>
      <c r="W5550" s="110"/>
      <c r="AB5550" s="110">
        <f t="shared" si="320"/>
        <v>0.49700000000000039</v>
      </c>
      <c r="AC5550" s="110">
        <f>IF('3C-Water transport'!AL$56="no"," ",ROUND(AB5550,4))</f>
        <v>0.497</v>
      </c>
      <c r="AD5550" s="110">
        <f>IF('3C-Water transport'!AL$57="no"," ",ROUND(AB5550,4))</f>
        <v>0.497</v>
      </c>
      <c r="AE5550" s="110">
        <f>IF('3C-Water transport'!AL$58="no"," ",ROUND(AB5550,4))</f>
        <v>0.497</v>
      </c>
    </row>
    <row r="5551" spans="5:31" x14ac:dyDescent="0.25">
      <c r="E5551" s="110">
        <f t="shared" si="318"/>
        <v>0.49800000000000039</v>
      </c>
      <c r="F5551" s="110">
        <f>IF('3A-Rail transport'!$AL$56="no"," ",ROUND(E5551,4))</f>
        <v>0.498</v>
      </c>
      <c r="G5551" s="110">
        <f>IF('3A-Rail transport'!$AL$57="no"," ",ROUND(E5551,4))</f>
        <v>0.498</v>
      </c>
      <c r="H5551" s="110"/>
      <c r="S5551" s="110">
        <f t="shared" si="319"/>
        <v>0.49800000000000039</v>
      </c>
      <c r="T5551" s="110">
        <f>IF('3B-Air transport'!AL$66="no"," ",ROUND(S5551,4))</f>
        <v>0.498</v>
      </c>
      <c r="U5551" s="110">
        <f>IF('3B-Air transport'!AL$67="no"," ",ROUND(S5551,4))</f>
        <v>0.498</v>
      </c>
      <c r="V5551" s="110">
        <f>IF('3B-Air transport'!AL$68="no"," ",ROUND(S5551,4))</f>
        <v>0.498</v>
      </c>
      <c r="W5551" s="110"/>
      <c r="AB5551" s="110">
        <f t="shared" si="320"/>
        <v>0.49800000000000039</v>
      </c>
      <c r="AC5551" s="110">
        <f>IF('3C-Water transport'!AL$56="no"," ",ROUND(AB5551,4))</f>
        <v>0.498</v>
      </c>
      <c r="AD5551" s="110">
        <f>IF('3C-Water transport'!AL$57="no"," ",ROUND(AB5551,4))</f>
        <v>0.498</v>
      </c>
      <c r="AE5551" s="110">
        <f>IF('3C-Water transport'!AL$58="no"," ",ROUND(AB5551,4))</f>
        <v>0.498</v>
      </c>
    </row>
    <row r="5552" spans="5:31" x14ac:dyDescent="0.25">
      <c r="E5552" s="110">
        <f t="shared" si="318"/>
        <v>0.49900000000000039</v>
      </c>
      <c r="F5552" s="110">
        <f>IF('3A-Rail transport'!$AL$56="no"," ",ROUND(E5552,4))</f>
        <v>0.499</v>
      </c>
      <c r="G5552" s="110">
        <f>IF('3A-Rail transport'!$AL$57="no"," ",ROUND(E5552,4))</f>
        <v>0.499</v>
      </c>
      <c r="H5552" s="110"/>
      <c r="S5552" s="110">
        <f t="shared" si="319"/>
        <v>0.49900000000000039</v>
      </c>
      <c r="T5552" s="110">
        <f>IF('3B-Air transport'!AL$66="no"," ",ROUND(S5552,4))</f>
        <v>0.499</v>
      </c>
      <c r="U5552" s="110">
        <f>IF('3B-Air transport'!AL$67="no"," ",ROUND(S5552,4))</f>
        <v>0.499</v>
      </c>
      <c r="V5552" s="110">
        <f>IF('3B-Air transport'!AL$68="no"," ",ROUND(S5552,4))</f>
        <v>0.499</v>
      </c>
      <c r="W5552" s="110"/>
      <c r="AB5552" s="110">
        <f t="shared" si="320"/>
        <v>0.49900000000000039</v>
      </c>
      <c r="AC5552" s="110">
        <f>IF('3C-Water transport'!AL$56="no"," ",ROUND(AB5552,4))</f>
        <v>0.499</v>
      </c>
      <c r="AD5552" s="110">
        <f>IF('3C-Water transport'!AL$57="no"," ",ROUND(AB5552,4))</f>
        <v>0.499</v>
      </c>
      <c r="AE5552" s="110">
        <f>IF('3C-Water transport'!AL$58="no"," ",ROUND(AB5552,4))</f>
        <v>0.499</v>
      </c>
    </row>
    <row r="5553" spans="5:31" x14ac:dyDescent="0.25">
      <c r="E5553" s="110">
        <f t="shared" si="318"/>
        <v>0.50000000000000033</v>
      </c>
      <c r="F5553" s="110">
        <f>IF('3A-Rail transport'!$AL$56="no"," ",ROUND(E5553,4))</f>
        <v>0.5</v>
      </c>
      <c r="G5553" s="110">
        <f>IF('3A-Rail transport'!$AL$57="no"," ",ROUND(E5553,4))</f>
        <v>0.5</v>
      </c>
      <c r="H5553" s="110"/>
      <c r="S5553" s="110">
        <f t="shared" si="319"/>
        <v>0.50000000000000033</v>
      </c>
      <c r="T5553" s="110">
        <f>IF('3B-Air transport'!AL$66="no"," ",ROUND(S5553,4))</f>
        <v>0.5</v>
      </c>
      <c r="U5553" s="110">
        <f>IF('3B-Air transport'!AL$67="no"," ",ROUND(S5553,4))</f>
        <v>0.5</v>
      </c>
      <c r="V5553" s="110">
        <f>IF('3B-Air transport'!AL$68="no"," ",ROUND(S5553,4))</f>
        <v>0.5</v>
      </c>
      <c r="W5553" s="110"/>
      <c r="AB5553" s="110">
        <f t="shared" si="320"/>
        <v>0.50000000000000033</v>
      </c>
      <c r="AC5553" s="110">
        <f>IF('3C-Water transport'!AL$56="no"," ",ROUND(AB5553,4))</f>
        <v>0.5</v>
      </c>
      <c r="AD5553" s="110">
        <f>IF('3C-Water transport'!AL$57="no"," ",ROUND(AB5553,4))</f>
        <v>0.5</v>
      </c>
      <c r="AE5553" s="110">
        <f>IF('3C-Water transport'!AL$58="no"," ",ROUND(AB5553,4))</f>
        <v>0.5</v>
      </c>
    </row>
    <row r="5554" spans="5:31" x14ac:dyDescent="0.25">
      <c r="E5554" s="110">
        <f t="shared" si="318"/>
        <v>0.50100000000000033</v>
      </c>
      <c r="F5554" s="110">
        <f>IF('3A-Rail transport'!$AL$56="no"," ",ROUND(E5554,4))</f>
        <v>0.501</v>
      </c>
      <c r="G5554" s="110">
        <f>IF('3A-Rail transport'!$AL$57="no"," ",ROUND(E5554,4))</f>
        <v>0.501</v>
      </c>
      <c r="H5554" s="110"/>
      <c r="S5554" s="110">
        <f t="shared" si="319"/>
        <v>0.50100000000000033</v>
      </c>
      <c r="T5554" s="110">
        <f>IF('3B-Air transport'!AL$66="no"," ",ROUND(S5554,4))</f>
        <v>0.501</v>
      </c>
      <c r="U5554" s="110">
        <f>IF('3B-Air transport'!AL$67="no"," ",ROUND(S5554,4))</f>
        <v>0.501</v>
      </c>
      <c r="V5554" s="110">
        <f>IF('3B-Air transport'!AL$68="no"," ",ROUND(S5554,4))</f>
        <v>0.501</v>
      </c>
      <c r="W5554" s="110"/>
      <c r="AB5554" s="110">
        <f t="shared" si="320"/>
        <v>0.50100000000000033</v>
      </c>
      <c r="AC5554" s="110">
        <f>IF('3C-Water transport'!AL$56="no"," ",ROUND(AB5554,4))</f>
        <v>0.501</v>
      </c>
      <c r="AD5554" s="110">
        <f>IF('3C-Water transport'!AL$57="no"," ",ROUND(AB5554,4))</f>
        <v>0.501</v>
      </c>
      <c r="AE5554" s="110">
        <f>IF('3C-Water transport'!AL$58="no"," ",ROUND(AB5554,4))</f>
        <v>0.501</v>
      </c>
    </row>
    <row r="5555" spans="5:31" x14ac:dyDescent="0.25">
      <c r="E5555" s="110">
        <f t="shared" si="318"/>
        <v>0.50200000000000033</v>
      </c>
      <c r="F5555" s="110">
        <f>IF('3A-Rail transport'!$AL$56="no"," ",ROUND(E5555,4))</f>
        <v>0.502</v>
      </c>
      <c r="G5555" s="110">
        <f>IF('3A-Rail transport'!$AL$57="no"," ",ROUND(E5555,4))</f>
        <v>0.502</v>
      </c>
      <c r="H5555" s="110"/>
      <c r="S5555" s="110">
        <f t="shared" si="319"/>
        <v>0.50200000000000033</v>
      </c>
      <c r="T5555" s="110">
        <f>IF('3B-Air transport'!AL$66="no"," ",ROUND(S5555,4))</f>
        <v>0.502</v>
      </c>
      <c r="U5555" s="110">
        <f>IF('3B-Air transport'!AL$67="no"," ",ROUND(S5555,4))</f>
        <v>0.502</v>
      </c>
      <c r="V5555" s="110">
        <f>IF('3B-Air transport'!AL$68="no"," ",ROUND(S5555,4))</f>
        <v>0.502</v>
      </c>
      <c r="W5555" s="110"/>
      <c r="AB5555" s="110">
        <f t="shared" si="320"/>
        <v>0.50200000000000033</v>
      </c>
      <c r="AC5555" s="110">
        <f>IF('3C-Water transport'!AL$56="no"," ",ROUND(AB5555,4))</f>
        <v>0.502</v>
      </c>
      <c r="AD5555" s="110">
        <f>IF('3C-Water transport'!AL$57="no"," ",ROUND(AB5555,4))</f>
        <v>0.502</v>
      </c>
      <c r="AE5555" s="110">
        <f>IF('3C-Water transport'!AL$58="no"," ",ROUND(AB5555,4))</f>
        <v>0.502</v>
      </c>
    </row>
    <row r="5556" spans="5:31" x14ac:dyDescent="0.25">
      <c r="E5556" s="110">
        <f t="shared" si="318"/>
        <v>0.50300000000000034</v>
      </c>
      <c r="F5556" s="110">
        <f>IF('3A-Rail transport'!$AL$56="no"," ",ROUND(E5556,4))</f>
        <v>0.503</v>
      </c>
      <c r="G5556" s="110">
        <f>IF('3A-Rail transport'!$AL$57="no"," ",ROUND(E5556,4))</f>
        <v>0.503</v>
      </c>
      <c r="H5556" s="110"/>
      <c r="S5556" s="110">
        <f t="shared" si="319"/>
        <v>0.50300000000000034</v>
      </c>
      <c r="T5556" s="110">
        <f>IF('3B-Air transport'!AL$66="no"," ",ROUND(S5556,4))</f>
        <v>0.503</v>
      </c>
      <c r="U5556" s="110">
        <f>IF('3B-Air transport'!AL$67="no"," ",ROUND(S5556,4))</f>
        <v>0.503</v>
      </c>
      <c r="V5556" s="110">
        <f>IF('3B-Air transport'!AL$68="no"," ",ROUND(S5556,4))</f>
        <v>0.503</v>
      </c>
      <c r="W5556" s="110"/>
      <c r="AB5556" s="110">
        <f t="shared" si="320"/>
        <v>0.50300000000000034</v>
      </c>
      <c r="AC5556" s="110">
        <f>IF('3C-Water transport'!AL$56="no"," ",ROUND(AB5556,4))</f>
        <v>0.503</v>
      </c>
      <c r="AD5556" s="110">
        <f>IF('3C-Water transport'!AL$57="no"," ",ROUND(AB5556,4))</f>
        <v>0.503</v>
      </c>
      <c r="AE5556" s="110">
        <f>IF('3C-Water transport'!AL$58="no"," ",ROUND(AB5556,4))</f>
        <v>0.503</v>
      </c>
    </row>
    <row r="5557" spans="5:31" x14ac:dyDescent="0.25">
      <c r="E5557" s="110">
        <f t="shared" si="318"/>
        <v>0.50400000000000034</v>
      </c>
      <c r="F5557" s="110">
        <f>IF('3A-Rail transport'!$AL$56="no"," ",ROUND(E5557,4))</f>
        <v>0.504</v>
      </c>
      <c r="G5557" s="110">
        <f>IF('3A-Rail transport'!$AL$57="no"," ",ROUND(E5557,4))</f>
        <v>0.504</v>
      </c>
      <c r="H5557" s="110"/>
      <c r="S5557" s="110">
        <f t="shared" si="319"/>
        <v>0.50400000000000034</v>
      </c>
      <c r="T5557" s="110">
        <f>IF('3B-Air transport'!AL$66="no"," ",ROUND(S5557,4))</f>
        <v>0.504</v>
      </c>
      <c r="U5557" s="110">
        <f>IF('3B-Air transport'!AL$67="no"," ",ROUND(S5557,4))</f>
        <v>0.504</v>
      </c>
      <c r="V5557" s="110">
        <f>IF('3B-Air transport'!AL$68="no"," ",ROUND(S5557,4))</f>
        <v>0.504</v>
      </c>
      <c r="W5557" s="110"/>
      <c r="AB5557" s="110">
        <f t="shared" si="320"/>
        <v>0.50400000000000034</v>
      </c>
      <c r="AC5557" s="110">
        <f>IF('3C-Water transport'!AL$56="no"," ",ROUND(AB5557,4))</f>
        <v>0.504</v>
      </c>
      <c r="AD5557" s="110">
        <f>IF('3C-Water transport'!AL$57="no"," ",ROUND(AB5557,4))</f>
        <v>0.504</v>
      </c>
      <c r="AE5557" s="110">
        <f>IF('3C-Water transport'!AL$58="no"," ",ROUND(AB5557,4))</f>
        <v>0.504</v>
      </c>
    </row>
    <row r="5558" spans="5:31" x14ac:dyDescent="0.25">
      <c r="E5558" s="110">
        <f t="shared" si="318"/>
        <v>0.50500000000000034</v>
      </c>
      <c r="F5558" s="110">
        <f>IF('3A-Rail transport'!$AL$56="no"," ",ROUND(E5558,4))</f>
        <v>0.505</v>
      </c>
      <c r="G5558" s="110">
        <f>IF('3A-Rail transport'!$AL$57="no"," ",ROUND(E5558,4))</f>
        <v>0.505</v>
      </c>
      <c r="H5558" s="110"/>
      <c r="S5558" s="110">
        <f t="shared" si="319"/>
        <v>0.50500000000000034</v>
      </c>
      <c r="T5558" s="110">
        <f>IF('3B-Air transport'!AL$66="no"," ",ROUND(S5558,4))</f>
        <v>0.505</v>
      </c>
      <c r="U5558" s="110">
        <f>IF('3B-Air transport'!AL$67="no"," ",ROUND(S5558,4))</f>
        <v>0.505</v>
      </c>
      <c r="V5558" s="110">
        <f>IF('3B-Air transport'!AL$68="no"," ",ROUND(S5558,4))</f>
        <v>0.505</v>
      </c>
      <c r="W5558" s="110"/>
      <c r="AB5558" s="110">
        <f t="shared" si="320"/>
        <v>0.50500000000000034</v>
      </c>
      <c r="AC5558" s="110">
        <f>IF('3C-Water transport'!AL$56="no"," ",ROUND(AB5558,4))</f>
        <v>0.505</v>
      </c>
      <c r="AD5558" s="110">
        <f>IF('3C-Water transport'!AL$57="no"," ",ROUND(AB5558,4))</f>
        <v>0.505</v>
      </c>
      <c r="AE5558" s="110">
        <f>IF('3C-Water transport'!AL$58="no"," ",ROUND(AB5558,4))</f>
        <v>0.505</v>
      </c>
    </row>
    <row r="5559" spans="5:31" x14ac:dyDescent="0.25">
      <c r="E5559" s="110">
        <f t="shared" si="318"/>
        <v>0.50600000000000034</v>
      </c>
      <c r="F5559" s="110">
        <f>IF('3A-Rail transport'!$AL$56="no"," ",ROUND(E5559,4))</f>
        <v>0.50600000000000001</v>
      </c>
      <c r="G5559" s="110">
        <f>IF('3A-Rail transport'!$AL$57="no"," ",ROUND(E5559,4))</f>
        <v>0.50600000000000001</v>
      </c>
      <c r="H5559" s="110"/>
      <c r="S5559" s="110">
        <f t="shared" si="319"/>
        <v>0.50600000000000034</v>
      </c>
      <c r="T5559" s="110">
        <f>IF('3B-Air transport'!AL$66="no"," ",ROUND(S5559,4))</f>
        <v>0.50600000000000001</v>
      </c>
      <c r="U5559" s="110">
        <f>IF('3B-Air transport'!AL$67="no"," ",ROUND(S5559,4))</f>
        <v>0.50600000000000001</v>
      </c>
      <c r="V5559" s="110">
        <f>IF('3B-Air transport'!AL$68="no"," ",ROUND(S5559,4))</f>
        <v>0.50600000000000001</v>
      </c>
      <c r="W5559" s="110"/>
      <c r="AB5559" s="110">
        <f t="shared" si="320"/>
        <v>0.50600000000000034</v>
      </c>
      <c r="AC5559" s="110">
        <f>IF('3C-Water transport'!AL$56="no"," ",ROUND(AB5559,4))</f>
        <v>0.50600000000000001</v>
      </c>
      <c r="AD5559" s="110">
        <f>IF('3C-Water transport'!AL$57="no"," ",ROUND(AB5559,4))</f>
        <v>0.50600000000000001</v>
      </c>
      <c r="AE5559" s="110">
        <f>IF('3C-Water transport'!AL$58="no"," ",ROUND(AB5559,4))</f>
        <v>0.50600000000000001</v>
      </c>
    </row>
    <row r="5560" spans="5:31" x14ac:dyDescent="0.25">
      <c r="E5560" s="110">
        <f t="shared" si="318"/>
        <v>0.50700000000000034</v>
      </c>
      <c r="F5560" s="110">
        <f>IF('3A-Rail transport'!$AL$56="no"," ",ROUND(E5560,4))</f>
        <v>0.50700000000000001</v>
      </c>
      <c r="G5560" s="110">
        <f>IF('3A-Rail transport'!$AL$57="no"," ",ROUND(E5560,4))</f>
        <v>0.50700000000000001</v>
      </c>
      <c r="H5560" s="110"/>
      <c r="S5560" s="110">
        <f t="shared" si="319"/>
        <v>0.50700000000000034</v>
      </c>
      <c r="T5560" s="110">
        <f>IF('3B-Air transport'!AL$66="no"," ",ROUND(S5560,4))</f>
        <v>0.50700000000000001</v>
      </c>
      <c r="U5560" s="110">
        <f>IF('3B-Air transport'!AL$67="no"," ",ROUND(S5560,4))</f>
        <v>0.50700000000000001</v>
      </c>
      <c r="V5560" s="110">
        <f>IF('3B-Air transport'!AL$68="no"," ",ROUND(S5560,4))</f>
        <v>0.50700000000000001</v>
      </c>
      <c r="W5560" s="110"/>
      <c r="AB5560" s="110">
        <f t="shared" si="320"/>
        <v>0.50700000000000034</v>
      </c>
      <c r="AC5560" s="110">
        <f>IF('3C-Water transport'!AL$56="no"," ",ROUND(AB5560,4))</f>
        <v>0.50700000000000001</v>
      </c>
      <c r="AD5560" s="110">
        <f>IF('3C-Water transport'!AL$57="no"," ",ROUND(AB5560,4))</f>
        <v>0.50700000000000001</v>
      </c>
      <c r="AE5560" s="110">
        <f>IF('3C-Water transport'!AL$58="no"," ",ROUND(AB5560,4))</f>
        <v>0.50700000000000001</v>
      </c>
    </row>
    <row r="5561" spans="5:31" x14ac:dyDescent="0.25">
      <c r="E5561" s="110">
        <f t="shared" si="318"/>
        <v>0.50800000000000034</v>
      </c>
      <c r="F5561" s="110">
        <f>IF('3A-Rail transport'!$AL$56="no"," ",ROUND(E5561,4))</f>
        <v>0.50800000000000001</v>
      </c>
      <c r="G5561" s="110">
        <f>IF('3A-Rail transport'!$AL$57="no"," ",ROUND(E5561,4))</f>
        <v>0.50800000000000001</v>
      </c>
      <c r="H5561" s="110"/>
      <c r="S5561" s="110">
        <f t="shared" si="319"/>
        <v>0.50800000000000034</v>
      </c>
      <c r="T5561" s="110">
        <f>IF('3B-Air transport'!AL$66="no"," ",ROUND(S5561,4))</f>
        <v>0.50800000000000001</v>
      </c>
      <c r="U5561" s="110">
        <f>IF('3B-Air transport'!AL$67="no"," ",ROUND(S5561,4))</f>
        <v>0.50800000000000001</v>
      </c>
      <c r="V5561" s="110">
        <f>IF('3B-Air transport'!AL$68="no"," ",ROUND(S5561,4))</f>
        <v>0.50800000000000001</v>
      </c>
      <c r="W5561" s="110"/>
      <c r="AB5561" s="110">
        <f t="shared" si="320"/>
        <v>0.50800000000000034</v>
      </c>
      <c r="AC5561" s="110">
        <f>IF('3C-Water transport'!AL$56="no"," ",ROUND(AB5561,4))</f>
        <v>0.50800000000000001</v>
      </c>
      <c r="AD5561" s="110">
        <f>IF('3C-Water transport'!AL$57="no"," ",ROUND(AB5561,4))</f>
        <v>0.50800000000000001</v>
      </c>
      <c r="AE5561" s="110">
        <f>IF('3C-Water transport'!AL$58="no"," ",ROUND(AB5561,4))</f>
        <v>0.50800000000000001</v>
      </c>
    </row>
    <row r="5562" spans="5:31" x14ac:dyDescent="0.25">
      <c r="E5562" s="110">
        <f t="shared" si="318"/>
        <v>0.50900000000000034</v>
      </c>
      <c r="F5562" s="110">
        <f>IF('3A-Rail transport'!$AL$56="no"," ",ROUND(E5562,4))</f>
        <v>0.50900000000000001</v>
      </c>
      <c r="G5562" s="110">
        <f>IF('3A-Rail transport'!$AL$57="no"," ",ROUND(E5562,4))</f>
        <v>0.50900000000000001</v>
      </c>
      <c r="H5562" s="110"/>
      <c r="S5562" s="110">
        <f t="shared" si="319"/>
        <v>0.50900000000000034</v>
      </c>
      <c r="T5562" s="110">
        <f>IF('3B-Air transport'!AL$66="no"," ",ROUND(S5562,4))</f>
        <v>0.50900000000000001</v>
      </c>
      <c r="U5562" s="110">
        <f>IF('3B-Air transport'!AL$67="no"," ",ROUND(S5562,4))</f>
        <v>0.50900000000000001</v>
      </c>
      <c r="V5562" s="110">
        <f>IF('3B-Air transport'!AL$68="no"," ",ROUND(S5562,4))</f>
        <v>0.50900000000000001</v>
      </c>
      <c r="W5562" s="110"/>
      <c r="AB5562" s="110">
        <f t="shared" si="320"/>
        <v>0.50900000000000034</v>
      </c>
      <c r="AC5562" s="110">
        <f>IF('3C-Water transport'!AL$56="no"," ",ROUND(AB5562,4))</f>
        <v>0.50900000000000001</v>
      </c>
      <c r="AD5562" s="110">
        <f>IF('3C-Water transport'!AL$57="no"," ",ROUND(AB5562,4))</f>
        <v>0.50900000000000001</v>
      </c>
      <c r="AE5562" s="110">
        <f>IF('3C-Water transport'!AL$58="no"," ",ROUND(AB5562,4))</f>
        <v>0.50900000000000001</v>
      </c>
    </row>
    <row r="5563" spans="5:31" x14ac:dyDescent="0.25">
      <c r="E5563" s="110">
        <f t="shared" si="318"/>
        <v>0.51000000000000034</v>
      </c>
      <c r="F5563" s="110">
        <f>IF('3A-Rail transport'!$AL$56="no"," ",ROUND(E5563,4))</f>
        <v>0.51</v>
      </c>
      <c r="G5563" s="110">
        <f>IF('3A-Rail transport'!$AL$57="no"," ",ROUND(E5563,4))</f>
        <v>0.51</v>
      </c>
      <c r="H5563" s="110"/>
      <c r="S5563" s="110">
        <f t="shared" si="319"/>
        <v>0.51000000000000034</v>
      </c>
      <c r="T5563" s="110">
        <f>IF('3B-Air transport'!AL$66="no"," ",ROUND(S5563,4))</f>
        <v>0.51</v>
      </c>
      <c r="U5563" s="110">
        <f>IF('3B-Air transport'!AL$67="no"," ",ROUND(S5563,4))</f>
        <v>0.51</v>
      </c>
      <c r="V5563" s="110">
        <f>IF('3B-Air transport'!AL$68="no"," ",ROUND(S5563,4))</f>
        <v>0.51</v>
      </c>
      <c r="W5563" s="110"/>
      <c r="AB5563" s="110">
        <f t="shared" si="320"/>
        <v>0.51000000000000034</v>
      </c>
      <c r="AC5563" s="110">
        <f>IF('3C-Water transport'!AL$56="no"," ",ROUND(AB5563,4))</f>
        <v>0.51</v>
      </c>
      <c r="AD5563" s="110">
        <f>IF('3C-Water transport'!AL$57="no"," ",ROUND(AB5563,4))</f>
        <v>0.51</v>
      </c>
      <c r="AE5563" s="110">
        <f>IF('3C-Water transport'!AL$58="no"," ",ROUND(AB5563,4))</f>
        <v>0.51</v>
      </c>
    </row>
    <row r="5564" spans="5:31" x14ac:dyDescent="0.25">
      <c r="E5564" s="110">
        <f t="shared" si="318"/>
        <v>0.51100000000000034</v>
      </c>
      <c r="F5564" s="110">
        <f>IF('3A-Rail transport'!$AL$56="no"," ",ROUND(E5564,4))</f>
        <v>0.51100000000000001</v>
      </c>
      <c r="G5564" s="110">
        <f>IF('3A-Rail transport'!$AL$57="no"," ",ROUND(E5564,4))</f>
        <v>0.51100000000000001</v>
      </c>
      <c r="H5564" s="110"/>
      <c r="S5564" s="110">
        <f t="shared" si="319"/>
        <v>0.51100000000000034</v>
      </c>
      <c r="T5564" s="110">
        <f>IF('3B-Air transport'!AL$66="no"," ",ROUND(S5564,4))</f>
        <v>0.51100000000000001</v>
      </c>
      <c r="U5564" s="110">
        <f>IF('3B-Air transport'!AL$67="no"," ",ROUND(S5564,4))</f>
        <v>0.51100000000000001</v>
      </c>
      <c r="V5564" s="110">
        <f>IF('3B-Air transport'!AL$68="no"," ",ROUND(S5564,4))</f>
        <v>0.51100000000000001</v>
      </c>
      <c r="W5564" s="110"/>
      <c r="AB5564" s="110">
        <f t="shared" si="320"/>
        <v>0.51100000000000034</v>
      </c>
      <c r="AC5564" s="110">
        <f>IF('3C-Water transport'!AL$56="no"," ",ROUND(AB5564,4))</f>
        <v>0.51100000000000001</v>
      </c>
      <c r="AD5564" s="110">
        <f>IF('3C-Water transport'!AL$57="no"," ",ROUND(AB5564,4))</f>
        <v>0.51100000000000001</v>
      </c>
      <c r="AE5564" s="110">
        <f>IF('3C-Water transport'!AL$58="no"," ",ROUND(AB5564,4))</f>
        <v>0.51100000000000001</v>
      </c>
    </row>
    <row r="5565" spans="5:31" x14ac:dyDescent="0.25">
      <c r="E5565" s="110">
        <f t="shared" si="318"/>
        <v>0.51200000000000034</v>
      </c>
      <c r="F5565" s="110">
        <f>IF('3A-Rail transport'!$AL$56="no"," ",ROUND(E5565,4))</f>
        <v>0.51200000000000001</v>
      </c>
      <c r="G5565" s="110">
        <f>IF('3A-Rail transport'!$AL$57="no"," ",ROUND(E5565,4))</f>
        <v>0.51200000000000001</v>
      </c>
      <c r="H5565" s="110"/>
      <c r="S5565" s="110">
        <f t="shared" si="319"/>
        <v>0.51200000000000034</v>
      </c>
      <c r="T5565" s="110">
        <f>IF('3B-Air transport'!AL$66="no"," ",ROUND(S5565,4))</f>
        <v>0.51200000000000001</v>
      </c>
      <c r="U5565" s="110">
        <f>IF('3B-Air transport'!AL$67="no"," ",ROUND(S5565,4))</f>
        <v>0.51200000000000001</v>
      </c>
      <c r="V5565" s="110">
        <f>IF('3B-Air transport'!AL$68="no"," ",ROUND(S5565,4))</f>
        <v>0.51200000000000001</v>
      </c>
      <c r="W5565" s="110"/>
      <c r="AB5565" s="110">
        <f t="shared" si="320"/>
        <v>0.51200000000000034</v>
      </c>
      <c r="AC5565" s="110">
        <f>IF('3C-Water transport'!AL$56="no"," ",ROUND(AB5565,4))</f>
        <v>0.51200000000000001</v>
      </c>
      <c r="AD5565" s="110">
        <f>IF('3C-Water transport'!AL$57="no"," ",ROUND(AB5565,4))</f>
        <v>0.51200000000000001</v>
      </c>
      <c r="AE5565" s="110">
        <f>IF('3C-Water transport'!AL$58="no"," ",ROUND(AB5565,4))</f>
        <v>0.51200000000000001</v>
      </c>
    </row>
    <row r="5566" spans="5:31" x14ac:dyDescent="0.25">
      <c r="E5566" s="110">
        <f t="shared" ref="E5566:E5629" si="321">E5565+0.001</f>
        <v>0.51300000000000034</v>
      </c>
      <c r="F5566" s="110">
        <f>IF('3A-Rail transport'!$AL$56="no"," ",ROUND(E5566,4))</f>
        <v>0.51300000000000001</v>
      </c>
      <c r="G5566" s="110">
        <f>IF('3A-Rail transport'!$AL$57="no"," ",ROUND(E5566,4))</f>
        <v>0.51300000000000001</v>
      </c>
      <c r="H5566" s="110"/>
      <c r="S5566" s="110">
        <f t="shared" ref="S5566:S5629" si="322">S5565+0.001</f>
        <v>0.51300000000000034</v>
      </c>
      <c r="T5566" s="110">
        <f>IF('3B-Air transport'!AL$66="no"," ",ROUND(S5566,4))</f>
        <v>0.51300000000000001</v>
      </c>
      <c r="U5566" s="110">
        <f>IF('3B-Air transport'!AL$67="no"," ",ROUND(S5566,4))</f>
        <v>0.51300000000000001</v>
      </c>
      <c r="V5566" s="110">
        <f>IF('3B-Air transport'!AL$68="no"," ",ROUND(S5566,4))</f>
        <v>0.51300000000000001</v>
      </c>
      <c r="W5566" s="110"/>
      <c r="AB5566" s="110">
        <f t="shared" ref="AB5566:AB5629" si="323">AB5565+0.001</f>
        <v>0.51300000000000034</v>
      </c>
      <c r="AC5566" s="110">
        <f>IF('3C-Water transport'!AL$56="no"," ",ROUND(AB5566,4))</f>
        <v>0.51300000000000001</v>
      </c>
      <c r="AD5566" s="110">
        <f>IF('3C-Water transport'!AL$57="no"," ",ROUND(AB5566,4))</f>
        <v>0.51300000000000001</v>
      </c>
      <c r="AE5566" s="110">
        <f>IF('3C-Water transport'!AL$58="no"," ",ROUND(AB5566,4))</f>
        <v>0.51300000000000001</v>
      </c>
    </row>
    <row r="5567" spans="5:31" x14ac:dyDescent="0.25">
      <c r="E5567" s="110">
        <f t="shared" si="321"/>
        <v>0.51400000000000035</v>
      </c>
      <c r="F5567" s="110">
        <f>IF('3A-Rail transport'!$AL$56="no"," ",ROUND(E5567,4))</f>
        <v>0.51400000000000001</v>
      </c>
      <c r="G5567" s="110">
        <f>IF('3A-Rail transport'!$AL$57="no"," ",ROUND(E5567,4))</f>
        <v>0.51400000000000001</v>
      </c>
      <c r="H5567" s="110"/>
      <c r="S5567" s="110">
        <f t="shared" si="322"/>
        <v>0.51400000000000035</v>
      </c>
      <c r="T5567" s="110">
        <f>IF('3B-Air transport'!AL$66="no"," ",ROUND(S5567,4))</f>
        <v>0.51400000000000001</v>
      </c>
      <c r="U5567" s="110">
        <f>IF('3B-Air transport'!AL$67="no"," ",ROUND(S5567,4))</f>
        <v>0.51400000000000001</v>
      </c>
      <c r="V5567" s="110">
        <f>IF('3B-Air transport'!AL$68="no"," ",ROUND(S5567,4))</f>
        <v>0.51400000000000001</v>
      </c>
      <c r="W5567" s="110"/>
      <c r="AB5567" s="110">
        <f t="shared" si="323"/>
        <v>0.51400000000000035</v>
      </c>
      <c r="AC5567" s="110">
        <f>IF('3C-Water transport'!AL$56="no"," ",ROUND(AB5567,4))</f>
        <v>0.51400000000000001</v>
      </c>
      <c r="AD5567" s="110">
        <f>IF('3C-Water transport'!AL$57="no"," ",ROUND(AB5567,4))</f>
        <v>0.51400000000000001</v>
      </c>
      <c r="AE5567" s="110">
        <f>IF('3C-Water transport'!AL$58="no"," ",ROUND(AB5567,4))</f>
        <v>0.51400000000000001</v>
      </c>
    </row>
    <row r="5568" spans="5:31" x14ac:dyDescent="0.25">
      <c r="E5568" s="110">
        <f t="shared" si="321"/>
        <v>0.51500000000000035</v>
      </c>
      <c r="F5568" s="110">
        <f>IF('3A-Rail transport'!$AL$56="no"," ",ROUND(E5568,4))</f>
        <v>0.51500000000000001</v>
      </c>
      <c r="G5568" s="110">
        <f>IF('3A-Rail transport'!$AL$57="no"," ",ROUND(E5568,4))</f>
        <v>0.51500000000000001</v>
      </c>
      <c r="H5568" s="110"/>
      <c r="S5568" s="110">
        <f t="shared" si="322"/>
        <v>0.51500000000000035</v>
      </c>
      <c r="T5568" s="110">
        <f>IF('3B-Air transport'!AL$66="no"," ",ROUND(S5568,4))</f>
        <v>0.51500000000000001</v>
      </c>
      <c r="U5568" s="110">
        <f>IF('3B-Air transport'!AL$67="no"," ",ROUND(S5568,4))</f>
        <v>0.51500000000000001</v>
      </c>
      <c r="V5568" s="110">
        <f>IF('3B-Air transport'!AL$68="no"," ",ROUND(S5568,4))</f>
        <v>0.51500000000000001</v>
      </c>
      <c r="W5568" s="110"/>
      <c r="AB5568" s="110">
        <f t="shared" si="323"/>
        <v>0.51500000000000035</v>
      </c>
      <c r="AC5568" s="110">
        <f>IF('3C-Water transport'!AL$56="no"," ",ROUND(AB5568,4))</f>
        <v>0.51500000000000001</v>
      </c>
      <c r="AD5568" s="110">
        <f>IF('3C-Water transport'!AL$57="no"," ",ROUND(AB5568,4))</f>
        <v>0.51500000000000001</v>
      </c>
      <c r="AE5568" s="110">
        <f>IF('3C-Water transport'!AL$58="no"," ",ROUND(AB5568,4))</f>
        <v>0.51500000000000001</v>
      </c>
    </row>
    <row r="5569" spans="5:31" x14ac:dyDescent="0.25">
      <c r="E5569" s="110">
        <f t="shared" si="321"/>
        <v>0.51600000000000035</v>
      </c>
      <c r="F5569" s="110">
        <f>IF('3A-Rail transport'!$AL$56="no"," ",ROUND(E5569,4))</f>
        <v>0.51600000000000001</v>
      </c>
      <c r="G5569" s="110">
        <f>IF('3A-Rail transport'!$AL$57="no"," ",ROUND(E5569,4))</f>
        <v>0.51600000000000001</v>
      </c>
      <c r="H5569" s="110"/>
      <c r="S5569" s="110">
        <f t="shared" si="322"/>
        <v>0.51600000000000035</v>
      </c>
      <c r="T5569" s="110">
        <f>IF('3B-Air transport'!AL$66="no"," ",ROUND(S5569,4))</f>
        <v>0.51600000000000001</v>
      </c>
      <c r="U5569" s="110">
        <f>IF('3B-Air transport'!AL$67="no"," ",ROUND(S5569,4))</f>
        <v>0.51600000000000001</v>
      </c>
      <c r="V5569" s="110">
        <f>IF('3B-Air transport'!AL$68="no"," ",ROUND(S5569,4))</f>
        <v>0.51600000000000001</v>
      </c>
      <c r="W5569" s="110"/>
      <c r="AB5569" s="110">
        <f t="shared" si="323"/>
        <v>0.51600000000000035</v>
      </c>
      <c r="AC5569" s="110">
        <f>IF('3C-Water transport'!AL$56="no"," ",ROUND(AB5569,4))</f>
        <v>0.51600000000000001</v>
      </c>
      <c r="AD5569" s="110">
        <f>IF('3C-Water transport'!AL$57="no"," ",ROUND(AB5569,4))</f>
        <v>0.51600000000000001</v>
      </c>
      <c r="AE5569" s="110">
        <f>IF('3C-Water transport'!AL$58="no"," ",ROUND(AB5569,4))</f>
        <v>0.51600000000000001</v>
      </c>
    </row>
    <row r="5570" spans="5:31" x14ac:dyDescent="0.25">
      <c r="E5570" s="110">
        <f t="shared" si="321"/>
        <v>0.51700000000000035</v>
      </c>
      <c r="F5570" s="110">
        <f>IF('3A-Rail transport'!$AL$56="no"," ",ROUND(E5570,4))</f>
        <v>0.51700000000000002</v>
      </c>
      <c r="G5570" s="110">
        <f>IF('3A-Rail transport'!$AL$57="no"," ",ROUND(E5570,4))</f>
        <v>0.51700000000000002</v>
      </c>
      <c r="H5570" s="110"/>
      <c r="S5570" s="110">
        <f t="shared" si="322"/>
        <v>0.51700000000000035</v>
      </c>
      <c r="T5570" s="110">
        <f>IF('3B-Air transport'!AL$66="no"," ",ROUND(S5570,4))</f>
        <v>0.51700000000000002</v>
      </c>
      <c r="U5570" s="110">
        <f>IF('3B-Air transport'!AL$67="no"," ",ROUND(S5570,4))</f>
        <v>0.51700000000000002</v>
      </c>
      <c r="V5570" s="110">
        <f>IF('3B-Air transport'!AL$68="no"," ",ROUND(S5570,4))</f>
        <v>0.51700000000000002</v>
      </c>
      <c r="W5570" s="110"/>
      <c r="AB5570" s="110">
        <f t="shared" si="323"/>
        <v>0.51700000000000035</v>
      </c>
      <c r="AC5570" s="110">
        <f>IF('3C-Water transport'!AL$56="no"," ",ROUND(AB5570,4))</f>
        <v>0.51700000000000002</v>
      </c>
      <c r="AD5570" s="110">
        <f>IF('3C-Water transport'!AL$57="no"," ",ROUND(AB5570,4))</f>
        <v>0.51700000000000002</v>
      </c>
      <c r="AE5570" s="110">
        <f>IF('3C-Water transport'!AL$58="no"," ",ROUND(AB5570,4))</f>
        <v>0.51700000000000002</v>
      </c>
    </row>
    <row r="5571" spans="5:31" x14ac:dyDescent="0.25">
      <c r="E5571" s="110">
        <f t="shared" si="321"/>
        <v>0.51800000000000035</v>
      </c>
      <c r="F5571" s="110">
        <f>IF('3A-Rail transport'!$AL$56="no"," ",ROUND(E5571,4))</f>
        <v>0.51800000000000002</v>
      </c>
      <c r="G5571" s="110">
        <f>IF('3A-Rail transport'!$AL$57="no"," ",ROUND(E5571,4))</f>
        <v>0.51800000000000002</v>
      </c>
      <c r="H5571" s="110"/>
      <c r="S5571" s="110">
        <f t="shared" si="322"/>
        <v>0.51800000000000035</v>
      </c>
      <c r="T5571" s="110">
        <f>IF('3B-Air transport'!AL$66="no"," ",ROUND(S5571,4))</f>
        <v>0.51800000000000002</v>
      </c>
      <c r="U5571" s="110">
        <f>IF('3B-Air transport'!AL$67="no"," ",ROUND(S5571,4))</f>
        <v>0.51800000000000002</v>
      </c>
      <c r="V5571" s="110">
        <f>IF('3B-Air transport'!AL$68="no"," ",ROUND(S5571,4))</f>
        <v>0.51800000000000002</v>
      </c>
      <c r="W5571" s="110"/>
      <c r="AB5571" s="110">
        <f t="shared" si="323"/>
        <v>0.51800000000000035</v>
      </c>
      <c r="AC5571" s="110">
        <f>IF('3C-Water transport'!AL$56="no"," ",ROUND(AB5571,4))</f>
        <v>0.51800000000000002</v>
      </c>
      <c r="AD5571" s="110">
        <f>IF('3C-Water transport'!AL$57="no"," ",ROUND(AB5571,4))</f>
        <v>0.51800000000000002</v>
      </c>
      <c r="AE5571" s="110">
        <f>IF('3C-Water transport'!AL$58="no"," ",ROUND(AB5571,4))</f>
        <v>0.51800000000000002</v>
      </c>
    </row>
    <row r="5572" spans="5:31" x14ac:dyDescent="0.25">
      <c r="E5572" s="110">
        <f t="shared" si="321"/>
        <v>0.51900000000000035</v>
      </c>
      <c r="F5572" s="110">
        <f>IF('3A-Rail transport'!$AL$56="no"," ",ROUND(E5572,4))</f>
        <v>0.51900000000000002</v>
      </c>
      <c r="G5572" s="110">
        <f>IF('3A-Rail transport'!$AL$57="no"," ",ROUND(E5572,4))</f>
        <v>0.51900000000000002</v>
      </c>
      <c r="H5572" s="110"/>
      <c r="S5572" s="110">
        <f t="shared" si="322"/>
        <v>0.51900000000000035</v>
      </c>
      <c r="T5572" s="110">
        <f>IF('3B-Air transport'!AL$66="no"," ",ROUND(S5572,4))</f>
        <v>0.51900000000000002</v>
      </c>
      <c r="U5572" s="110">
        <f>IF('3B-Air transport'!AL$67="no"," ",ROUND(S5572,4))</f>
        <v>0.51900000000000002</v>
      </c>
      <c r="V5572" s="110">
        <f>IF('3B-Air transport'!AL$68="no"," ",ROUND(S5572,4))</f>
        <v>0.51900000000000002</v>
      </c>
      <c r="W5572" s="110"/>
      <c r="AB5572" s="110">
        <f t="shared" si="323"/>
        <v>0.51900000000000035</v>
      </c>
      <c r="AC5572" s="110">
        <f>IF('3C-Water transport'!AL$56="no"," ",ROUND(AB5572,4))</f>
        <v>0.51900000000000002</v>
      </c>
      <c r="AD5572" s="110">
        <f>IF('3C-Water transport'!AL$57="no"," ",ROUND(AB5572,4))</f>
        <v>0.51900000000000002</v>
      </c>
      <c r="AE5572" s="110">
        <f>IF('3C-Water transport'!AL$58="no"," ",ROUND(AB5572,4))</f>
        <v>0.51900000000000002</v>
      </c>
    </row>
    <row r="5573" spans="5:31" x14ac:dyDescent="0.25">
      <c r="E5573" s="110">
        <f t="shared" si="321"/>
        <v>0.52000000000000035</v>
      </c>
      <c r="F5573" s="110">
        <f>IF('3A-Rail transport'!$AL$56="no"," ",ROUND(E5573,4))</f>
        <v>0.52</v>
      </c>
      <c r="G5573" s="110">
        <f>IF('3A-Rail transport'!$AL$57="no"," ",ROUND(E5573,4))</f>
        <v>0.52</v>
      </c>
      <c r="H5573" s="110"/>
      <c r="S5573" s="110">
        <f t="shared" si="322"/>
        <v>0.52000000000000035</v>
      </c>
      <c r="T5573" s="110">
        <f>IF('3B-Air transport'!AL$66="no"," ",ROUND(S5573,4))</f>
        <v>0.52</v>
      </c>
      <c r="U5573" s="110">
        <f>IF('3B-Air transport'!AL$67="no"," ",ROUND(S5573,4))</f>
        <v>0.52</v>
      </c>
      <c r="V5573" s="110">
        <f>IF('3B-Air transport'!AL$68="no"," ",ROUND(S5573,4))</f>
        <v>0.52</v>
      </c>
      <c r="W5573" s="110"/>
      <c r="AB5573" s="110">
        <f t="shared" si="323"/>
        <v>0.52000000000000035</v>
      </c>
      <c r="AC5573" s="110">
        <f>IF('3C-Water transport'!AL$56="no"," ",ROUND(AB5573,4))</f>
        <v>0.52</v>
      </c>
      <c r="AD5573" s="110">
        <f>IF('3C-Water transport'!AL$57="no"," ",ROUND(AB5573,4))</f>
        <v>0.52</v>
      </c>
      <c r="AE5573" s="110">
        <f>IF('3C-Water transport'!AL$58="no"," ",ROUND(AB5573,4))</f>
        <v>0.52</v>
      </c>
    </row>
    <row r="5574" spans="5:31" x14ac:dyDescent="0.25">
      <c r="E5574" s="110">
        <f t="shared" si="321"/>
        <v>0.52100000000000035</v>
      </c>
      <c r="F5574" s="110">
        <f>IF('3A-Rail transport'!$AL$56="no"," ",ROUND(E5574,4))</f>
        <v>0.52100000000000002</v>
      </c>
      <c r="G5574" s="110">
        <f>IF('3A-Rail transport'!$AL$57="no"," ",ROUND(E5574,4))</f>
        <v>0.52100000000000002</v>
      </c>
      <c r="H5574" s="110"/>
      <c r="S5574" s="110">
        <f t="shared" si="322"/>
        <v>0.52100000000000035</v>
      </c>
      <c r="T5574" s="110">
        <f>IF('3B-Air transport'!AL$66="no"," ",ROUND(S5574,4))</f>
        <v>0.52100000000000002</v>
      </c>
      <c r="U5574" s="110">
        <f>IF('3B-Air transport'!AL$67="no"," ",ROUND(S5574,4))</f>
        <v>0.52100000000000002</v>
      </c>
      <c r="V5574" s="110">
        <f>IF('3B-Air transport'!AL$68="no"," ",ROUND(S5574,4))</f>
        <v>0.52100000000000002</v>
      </c>
      <c r="W5574" s="110"/>
      <c r="AB5574" s="110">
        <f t="shared" si="323"/>
        <v>0.52100000000000035</v>
      </c>
      <c r="AC5574" s="110">
        <f>IF('3C-Water transport'!AL$56="no"," ",ROUND(AB5574,4))</f>
        <v>0.52100000000000002</v>
      </c>
      <c r="AD5574" s="110">
        <f>IF('3C-Water transport'!AL$57="no"," ",ROUND(AB5574,4))</f>
        <v>0.52100000000000002</v>
      </c>
      <c r="AE5574" s="110">
        <f>IF('3C-Water transport'!AL$58="no"," ",ROUND(AB5574,4))</f>
        <v>0.52100000000000002</v>
      </c>
    </row>
    <row r="5575" spans="5:31" x14ac:dyDescent="0.25">
      <c r="E5575" s="110">
        <f t="shared" si="321"/>
        <v>0.52200000000000035</v>
      </c>
      <c r="F5575" s="110">
        <f>IF('3A-Rail transport'!$AL$56="no"," ",ROUND(E5575,4))</f>
        <v>0.52200000000000002</v>
      </c>
      <c r="G5575" s="110">
        <f>IF('3A-Rail transport'!$AL$57="no"," ",ROUND(E5575,4))</f>
        <v>0.52200000000000002</v>
      </c>
      <c r="H5575" s="110"/>
      <c r="S5575" s="110">
        <f t="shared" si="322"/>
        <v>0.52200000000000035</v>
      </c>
      <c r="T5575" s="110">
        <f>IF('3B-Air transport'!AL$66="no"," ",ROUND(S5575,4))</f>
        <v>0.52200000000000002</v>
      </c>
      <c r="U5575" s="110">
        <f>IF('3B-Air transport'!AL$67="no"," ",ROUND(S5575,4))</f>
        <v>0.52200000000000002</v>
      </c>
      <c r="V5575" s="110">
        <f>IF('3B-Air transport'!AL$68="no"," ",ROUND(S5575,4))</f>
        <v>0.52200000000000002</v>
      </c>
      <c r="W5575" s="110"/>
      <c r="AB5575" s="110">
        <f t="shared" si="323"/>
        <v>0.52200000000000035</v>
      </c>
      <c r="AC5575" s="110">
        <f>IF('3C-Water transport'!AL$56="no"," ",ROUND(AB5575,4))</f>
        <v>0.52200000000000002</v>
      </c>
      <c r="AD5575" s="110">
        <f>IF('3C-Water transport'!AL$57="no"," ",ROUND(AB5575,4))</f>
        <v>0.52200000000000002</v>
      </c>
      <c r="AE5575" s="110">
        <f>IF('3C-Water transport'!AL$58="no"," ",ROUND(AB5575,4))</f>
        <v>0.52200000000000002</v>
      </c>
    </row>
    <row r="5576" spans="5:31" x14ac:dyDescent="0.25">
      <c r="E5576" s="110">
        <f t="shared" si="321"/>
        <v>0.52300000000000035</v>
      </c>
      <c r="F5576" s="110">
        <f>IF('3A-Rail transport'!$AL$56="no"," ",ROUND(E5576,4))</f>
        <v>0.52300000000000002</v>
      </c>
      <c r="G5576" s="110">
        <f>IF('3A-Rail transport'!$AL$57="no"," ",ROUND(E5576,4))</f>
        <v>0.52300000000000002</v>
      </c>
      <c r="H5576" s="110"/>
      <c r="S5576" s="110">
        <f t="shared" si="322"/>
        <v>0.52300000000000035</v>
      </c>
      <c r="T5576" s="110">
        <f>IF('3B-Air transport'!AL$66="no"," ",ROUND(S5576,4))</f>
        <v>0.52300000000000002</v>
      </c>
      <c r="U5576" s="110">
        <f>IF('3B-Air transport'!AL$67="no"," ",ROUND(S5576,4))</f>
        <v>0.52300000000000002</v>
      </c>
      <c r="V5576" s="110">
        <f>IF('3B-Air transport'!AL$68="no"," ",ROUND(S5576,4))</f>
        <v>0.52300000000000002</v>
      </c>
      <c r="W5576" s="110"/>
      <c r="AB5576" s="110">
        <f t="shared" si="323"/>
        <v>0.52300000000000035</v>
      </c>
      <c r="AC5576" s="110">
        <f>IF('3C-Water transport'!AL$56="no"," ",ROUND(AB5576,4))</f>
        <v>0.52300000000000002</v>
      </c>
      <c r="AD5576" s="110">
        <f>IF('3C-Water transport'!AL$57="no"," ",ROUND(AB5576,4))</f>
        <v>0.52300000000000002</v>
      </c>
      <c r="AE5576" s="110">
        <f>IF('3C-Water transport'!AL$58="no"," ",ROUND(AB5576,4))</f>
        <v>0.52300000000000002</v>
      </c>
    </row>
    <row r="5577" spans="5:31" x14ac:dyDescent="0.25">
      <c r="E5577" s="110">
        <f t="shared" si="321"/>
        <v>0.52400000000000035</v>
      </c>
      <c r="F5577" s="110">
        <f>IF('3A-Rail transport'!$AL$56="no"," ",ROUND(E5577,4))</f>
        <v>0.52400000000000002</v>
      </c>
      <c r="G5577" s="110">
        <f>IF('3A-Rail transport'!$AL$57="no"," ",ROUND(E5577,4))</f>
        <v>0.52400000000000002</v>
      </c>
      <c r="H5577" s="110"/>
      <c r="S5577" s="110">
        <f t="shared" si="322"/>
        <v>0.52400000000000035</v>
      </c>
      <c r="T5577" s="110">
        <f>IF('3B-Air transport'!AL$66="no"," ",ROUND(S5577,4))</f>
        <v>0.52400000000000002</v>
      </c>
      <c r="U5577" s="110">
        <f>IF('3B-Air transport'!AL$67="no"," ",ROUND(S5577,4))</f>
        <v>0.52400000000000002</v>
      </c>
      <c r="V5577" s="110">
        <f>IF('3B-Air transport'!AL$68="no"," ",ROUND(S5577,4))</f>
        <v>0.52400000000000002</v>
      </c>
      <c r="W5577" s="110"/>
      <c r="AB5577" s="110">
        <f t="shared" si="323"/>
        <v>0.52400000000000035</v>
      </c>
      <c r="AC5577" s="110">
        <f>IF('3C-Water transport'!AL$56="no"," ",ROUND(AB5577,4))</f>
        <v>0.52400000000000002</v>
      </c>
      <c r="AD5577" s="110">
        <f>IF('3C-Water transport'!AL$57="no"," ",ROUND(AB5577,4))</f>
        <v>0.52400000000000002</v>
      </c>
      <c r="AE5577" s="110">
        <f>IF('3C-Water transport'!AL$58="no"," ",ROUND(AB5577,4))</f>
        <v>0.52400000000000002</v>
      </c>
    </row>
    <row r="5578" spans="5:31" x14ac:dyDescent="0.25">
      <c r="E5578" s="110">
        <f t="shared" si="321"/>
        <v>0.52500000000000036</v>
      </c>
      <c r="F5578" s="110">
        <f>IF('3A-Rail transport'!$AL$56="no"," ",ROUND(E5578,4))</f>
        <v>0.52500000000000002</v>
      </c>
      <c r="G5578" s="110">
        <f>IF('3A-Rail transport'!$AL$57="no"," ",ROUND(E5578,4))</f>
        <v>0.52500000000000002</v>
      </c>
      <c r="H5578" s="110"/>
      <c r="S5578" s="110">
        <f t="shared" si="322"/>
        <v>0.52500000000000036</v>
      </c>
      <c r="T5578" s="110">
        <f>IF('3B-Air transport'!AL$66="no"," ",ROUND(S5578,4))</f>
        <v>0.52500000000000002</v>
      </c>
      <c r="U5578" s="110">
        <f>IF('3B-Air transport'!AL$67="no"," ",ROUND(S5578,4))</f>
        <v>0.52500000000000002</v>
      </c>
      <c r="V5578" s="110">
        <f>IF('3B-Air transport'!AL$68="no"," ",ROUND(S5578,4))</f>
        <v>0.52500000000000002</v>
      </c>
      <c r="W5578" s="110"/>
      <c r="AB5578" s="110">
        <f t="shared" si="323"/>
        <v>0.52500000000000036</v>
      </c>
      <c r="AC5578" s="110">
        <f>IF('3C-Water transport'!AL$56="no"," ",ROUND(AB5578,4))</f>
        <v>0.52500000000000002</v>
      </c>
      <c r="AD5578" s="110">
        <f>IF('3C-Water transport'!AL$57="no"," ",ROUND(AB5578,4))</f>
        <v>0.52500000000000002</v>
      </c>
      <c r="AE5578" s="110">
        <f>IF('3C-Water transport'!AL$58="no"," ",ROUND(AB5578,4))</f>
        <v>0.52500000000000002</v>
      </c>
    </row>
    <row r="5579" spans="5:31" x14ac:dyDescent="0.25">
      <c r="E5579" s="110">
        <f t="shared" si="321"/>
        <v>0.52600000000000036</v>
      </c>
      <c r="F5579" s="110">
        <f>IF('3A-Rail transport'!$AL$56="no"," ",ROUND(E5579,4))</f>
        <v>0.52600000000000002</v>
      </c>
      <c r="G5579" s="110">
        <f>IF('3A-Rail transport'!$AL$57="no"," ",ROUND(E5579,4))</f>
        <v>0.52600000000000002</v>
      </c>
      <c r="H5579" s="110"/>
      <c r="S5579" s="110">
        <f t="shared" si="322"/>
        <v>0.52600000000000036</v>
      </c>
      <c r="T5579" s="110">
        <f>IF('3B-Air transport'!AL$66="no"," ",ROUND(S5579,4))</f>
        <v>0.52600000000000002</v>
      </c>
      <c r="U5579" s="110">
        <f>IF('3B-Air transport'!AL$67="no"," ",ROUND(S5579,4))</f>
        <v>0.52600000000000002</v>
      </c>
      <c r="V5579" s="110">
        <f>IF('3B-Air transport'!AL$68="no"," ",ROUND(S5579,4))</f>
        <v>0.52600000000000002</v>
      </c>
      <c r="W5579" s="110"/>
      <c r="AB5579" s="110">
        <f t="shared" si="323"/>
        <v>0.52600000000000036</v>
      </c>
      <c r="AC5579" s="110">
        <f>IF('3C-Water transport'!AL$56="no"," ",ROUND(AB5579,4))</f>
        <v>0.52600000000000002</v>
      </c>
      <c r="AD5579" s="110">
        <f>IF('3C-Water transport'!AL$57="no"," ",ROUND(AB5579,4))</f>
        <v>0.52600000000000002</v>
      </c>
      <c r="AE5579" s="110">
        <f>IF('3C-Water transport'!AL$58="no"," ",ROUND(AB5579,4))</f>
        <v>0.52600000000000002</v>
      </c>
    </row>
    <row r="5580" spans="5:31" x14ac:dyDescent="0.25">
      <c r="E5580" s="110">
        <f t="shared" si="321"/>
        <v>0.52700000000000036</v>
      </c>
      <c r="F5580" s="110">
        <f>IF('3A-Rail transport'!$AL$56="no"," ",ROUND(E5580,4))</f>
        <v>0.52700000000000002</v>
      </c>
      <c r="G5580" s="110">
        <f>IF('3A-Rail transport'!$AL$57="no"," ",ROUND(E5580,4))</f>
        <v>0.52700000000000002</v>
      </c>
      <c r="H5580" s="110"/>
      <c r="S5580" s="110">
        <f t="shared" si="322"/>
        <v>0.52700000000000036</v>
      </c>
      <c r="T5580" s="110">
        <f>IF('3B-Air transport'!AL$66="no"," ",ROUND(S5580,4))</f>
        <v>0.52700000000000002</v>
      </c>
      <c r="U5580" s="110">
        <f>IF('3B-Air transport'!AL$67="no"," ",ROUND(S5580,4))</f>
        <v>0.52700000000000002</v>
      </c>
      <c r="V5580" s="110">
        <f>IF('3B-Air transport'!AL$68="no"," ",ROUND(S5580,4))</f>
        <v>0.52700000000000002</v>
      </c>
      <c r="W5580" s="110"/>
      <c r="AB5580" s="110">
        <f t="shared" si="323"/>
        <v>0.52700000000000036</v>
      </c>
      <c r="AC5580" s="110">
        <f>IF('3C-Water transport'!AL$56="no"," ",ROUND(AB5580,4))</f>
        <v>0.52700000000000002</v>
      </c>
      <c r="AD5580" s="110">
        <f>IF('3C-Water transport'!AL$57="no"," ",ROUND(AB5580,4))</f>
        <v>0.52700000000000002</v>
      </c>
      <c r="AE5580" s="110">
        <f>IF('3C-Water transport'!AL$58="no"," ",ROUND(AB5580,4))</f>
        <v>0.52700000000000002</v>
      </c>
    </row>
    <row r="5581" spans="5:31" x14ac:dyDescent="0.25">
      <c r="E5581" s="110">
        <f t="shared" si="321"/>
        <v>0.52800000000000036</v>
      </c>
      <c r="F5581" s="110">
        <f>IF('3A-Rail transport'!$AL$56="no"," ",ROUND(E5581,4))</f>
        <v>0.52800000000000002</v>
      </c>
      <c r="G5581" s="110">
        <f>IF('3A-Rail transport'!$AL$57="no"," ",ROUND(E5581,4))</f>
        <v>0.52800000000000002</v>
      </c>
      <c r="H5581" s="110"/>
      <c r="S5581" s="110">
        <f t="shared" si="322"/>
        <v>0.52800000000000036</v>
      </c>
      <c r="T5581" s="110">
        <f>IF('3B-Air transport'!AL$66="no"," ",ROUND(S5581,4))</f>
        <v>0.52800000000000002</v>
      </c>
      <c r="U5581" s="110">
        <f>IF('3B-Air transport'!AL$67="no"," ",ROUND(S5581,4))</f>
        <v>0.52800000000000002</v>
      </c>
      <c r="V5581" s="110">
        <f>IF('3B-Air transport'!AL$68="no"," ",ROUND(S5581,4))</f>
        <v>0.52800000000000002</v>
      </c>
      <c r="W5581" s="110"/>
      <c r="AB5581" s="110">
        <f t="shared" si="323"/>
        <v>0.52800000000000036</v>
      </c>
      <c r="AC5581" s="110">
        <f>IF('3C-Water transport'!AL$56="no"," ",ROUND(AB5581,4))</f>
        <v>0.52800000000000002</v>
      </c>
      <c r="AD5581" s="110">
        <f>IF('3C-Water transport'!AL$57="no"," ",ROUND(AB5581,4))</f>
        <v>0.52800000000000002</v>
      </c>
      <c r="AE5581" s="110">
        <f>IF('3C-Water transport'!AL$58="no"," ",ROUND(AB5581,4))</f>
        <v>0.52800000000000002</v>
      </c>
    </row>
    <row r="5582" spans="5:31" x14ac:dyDescent="0.25">
      <c r="E5582" s="110">
        <f t="shared" si="321"/>
        <v>0.52900000000000036</v>
      </c>
      <c r="F5582" s="110">
        <f>IF('3A-Rail transport'!$AL$56="no"," ",ROUND(E5582,4))</f>
        <v>0.52900000000000003</v>
      </c>
      <c r="G5582" s="110">
        <f>IF('3A-Rail transport'!$AL$57="no"," ",ROUND(E5582,4))</f>
        <v>0.52900000000000003</v>
      </c>
      <c r="H5582" s="110"/>
      <c r="S5582" s="110">
        <f t="shared" si="322"/>
        <v>0.52900000000000036</v>
      </c>
      <c r="T5582" s="110">
        <f>IF('3B-Air transport'!AL$66="no"," ",ROUND(S5582,4))</f>
        <v>0.52900000000000003</v>
      </c>
      <c r="U5582" s="110">
        <f>IF('3B-Air transport'!AL$67="no"," ",ROUND(S5582,4))</f>
        <v>0.52900000000000003</v>
      </c>
      <c r="V5582" s="110">
        <f>IF('3B-Air transport'!AL$68="no"," ",ROUND(S5582,4))</f>
        <v>0.52900000000000003</v>
      </c>
      <c r="W5582" s="110"/>
      <c r="AB5582" s="110">
        <f t="shared" si="323"/>
        <v>0.52900000000000036</v>
      </c>
      <c r="AC5582" s="110">
        <f>IF('3C-Water transport'!AL$56="no"," ",ROUND(AB5582,4))</f>
        <v>0.52900000000000003</v>
      </c>
      <c r="AD5582" s="110">
        <f>IF('3C-Water transport'!AL$57="no"," ",ROUND(AB5582,4))</f>
        <v>0.52900000000000003</v>
      </c>
      <c r="AE5582" s="110">
        <f>IF('3C-Water transport'!AL$58="no"," ",ROUND(AB5582,4))</f>
        <v>0.52900000000000003</v>
      </c>
    </row>
    <row r="5583" spans="5:31" x14ac:dyDescent="0.25">
      <c r="E5583" s="110">
        <f t="shared" si="321"/>
        <v>0.53000000000000036</v>
      </c>
      <c r="F5583" s="110">
        <f>IF('3A-Rail transport'!$AL$56="no"," ",ROUND(E5583,4))</f>
        <v>0.53</v>
      </c>
      <c r="G5583" s="110">
        <f>IF('3A-Rail transport'!$AL$57="no"," ",ROUND(E5583,4))</f>
        <v>0.53</v>
      </c>
      <c r="H5583" s="110"/>
      <c r="S5583" s="110">
        <f t="shared" si="322"/>
        <v>0.53000000000000036</v>
      </c>
      <c r="T5583" s="110">
        <f>IF('3B-Air transport'!AL$66="no"," ",ROUND(S5583,4))</f>
        <v>0.53</v>
      </c>
      <c r="U5583" s="110">
        <f>IF('3B-Air transport'!AL$67="no"," ",ROUND(S5583,4))</f>
        <v>0.53</v>
      </c>
      <c r="V5583" s="110">
        <f>IF('3B-Air transport'!AL$68="no"," ",ROUND(S5583,4))</f>
        <v>0.53</v>
      </c>
      <c r="W5583" s="110"/>
      <c r="AB5583" s="110">
        <f t="shared" si="323"/>
        <v>0.53000000000000036</v>
      </c>
      <c r="AC5583" s="110">
        <f>IF('3C-Water transport'!AL$56="no"," ",ROUND(AB5583,4))</f>
        <v>0.53</v>
      </c>
      <c r="AD5583" s="110">
        <f>IF('3C-Water transport'!AL$57="no"," ",ROUND(AB5583,4))</f>
        <v>0.53</v>
      </c>
      <c r="AE5583" s="110">
        <f>IF('3C-Water transport'!AL$58="no"," ",ROUND(AB5583,4))</f>
        <v>0.53</v>
      </c>
    </row>
    <row r="5584" spans="5:31" x14ac:dyDescent="0.25">
      <c r="E5584" s="110">
        <f t="shared" si="321"/>
        <v>0.53100000000000036</v>
      </c>
      <c r="F5584" s="110">
        <f>IF('3A-Rail transport'!$AL$56="no"," ",ROUND(E5584,4))</f>
        <v>0.53100000000000003</v>
      </c>
      <c r="G5584" s="110">
        <f>IF('3A-Rail transport'!$AL$57="no"," ",ROUND(E5584,4))</f>
        <v>0.53100000000000003</v>
      </c>
      <c r="H5584" s="110"/>
      <c r="S5584" s="110">
        <f t="shared" si="322"/>
        <v>0.53100000000000036</v>
      </c>
      <c r="T5584" s="110">
        <f>IF('3B-Air transport'!AL$66="no"," ",ROUND(S5584,4))</f>
        <v>0.53100000000000003</v>
      </c>
      <c r="U5584" s="110">
        <f>IF('3B-Air transport'!AL$67="no"," ",ROUND(S5584,4))</f>
        <v>0.53100000000000003</v>
      </c>
      <c r="V5584" s="110">
        <f>IF('3B-Air transport'!AL$68="no"," ",ROUND(S5584,4))</f>
        <v>0.53100000000000003</v>
      </c>
      <c r="W5584" s="110"/>
      <c r="AB5584" s="110">
        <f t="shared" si="323"/>
        <v>0.53100000000000036</v>
      </c>
      <c r="AC5584" s="110">
        <f>IF('3C-Water transport'!AL$56="no"," ",ROUND(AB5584,4))</f>
        <v>0.53100000000000003</v>
      </c>
      <c r="AD5584" s="110">
        <f>IF('3C-Water transport'!AL$57="no"," ",ROUND(AB5584,4))</f>
        <v>0.53100000000000003</v>
      </c>
      <c r="AE5584" s="110">
        <f>IF('3C-Water transport'!AL$58="no"," ",ROUND(AB5584,4))</f>
        <v>0.53100000000000003</v>
      </c>
    </row>
    <row r="5585" spans="5:31" x14ac:dyDescent="0.25">
      <c r="E5585" s="110">
        <f t="shared" si="321"/>
        <v>0.53200000000000036</v>
      </c>
      <c r="F5585" s="110">
        <f>IF('3A-Rail transport'!$AL$56="no"," ",ROUND(E5585,4))</f>
        <v>0.53200000000000003</v>
      </c>
      <c r="G5585" s="110">
        <f>IF('3A-Rail transport'!$AL$57="no"," ",ROUND(E5585,4))</f>
        <v>0.53200000000000003</v>
      </c>
      <c r="H5585" s="110"/>
      <c r="S5585" s="110">
        <f t="shared" si="322"/>
        <v>0.53200000000000036</v>
      </c>
      <c r="T5585" s="110">
        <f>IF('3B-Air transport'!AL$66="no"," ",ROUND(S5585,4))</f>
        <v>0.53200000000000003</v>
      </c>
      <c r="U5585" s="110">
        <f>IF('3B-Air transport'!AL$67="no"," ",ROUND(S5585,4))</f>
        <v>0.53200000000000003</v>
      </c>
      <c r="V5585" s="110">
        <f>IF('3B-Air transport'!AL$68="no"," ",ROUND(S5585,4))</f>
        <v>0.53200000000000003</v>
      </c>
      <c r="W5585" s="110"/>
      <c r="AB5585" s="110">
        <f t="shared" si="323"/>
        <v>0.53200000000000036</v>
      </c>
      <c r="AC5585" s="110">
        <f>IF('3C-Water transport'!AL$56="no"," ",ROUND(AB5585,4))</f>
        <v>0.53200000000000003</v>
      </c>
      <c r="AD5585" s="110">
        <f>IF('3C-Water transport'!AL$57="no"," ",ROUND(AB5585,4))</f>
        <v>0.53200000000000003</v>
      </c>
      <c r="AE5585" s="110">
        <f>IF('3C-Water transport'!AL$58="no"," ",ROUND(AB5585,4))</f>
        <v>0.53200000000000003</v>
      </c>
    </row>
    <row r="5586" spans="5:31" x14ac:dyDescent="0.25">
      <c r="E5586" s="110">
        <f t="shared" si="321"/>
        <v>0.53300000000000036</v>
      </c>
      <c r="F5586" s="110">
        <f>IF('3A-Rail transport'!$AL$56="no"," ",ROUND(E5586,4))</f>
        <v>0.53300000000000003</v>
      </c>
      <c r="G5586" s="110">
        <f>IF('3A-Rail transport'!$AL$57="no"," ",ROUND(E5586,4))</f>
        <v>0.53300000000000003</v>
      </c>
      <c r="H5586" s="110"/>
      <c r="S5586" s="110">
        <f t="shared" si="322"/>
        <v>0.53300000000000036</v>
      </c>
      <c r="T5586" s="110">
        <f>IF('3B-Air transport'!AL$66="no"," ",ROUND(S5586,4))</f>
        <v>0.53300000000000003</v>
      </c>
      <c r="U5586" s="110">
        <f>IF('3B-Air transport'!AL$67="no"," ",ROUND(S5586,4))</f>
        <v>0.53300000000000003</v>
      </c>
      <c r="V5586" s="110">
        <f>IF('3B-Air transport'!AL$68="no"," ",ROUND(S5586,4))</f>
        <v>0.53300000000000003</v>
      </c>
      <c r="W5586" s="110"/>
      <c r="AB5586" s="110">
        <f t="shared" si="323"/>
        <v>0.53300000000000036</v>
      </c>
      <c r="AC5586" s="110">
        <f>IF('3C-Water transport'!AL$56="no"," ",ROUND(AB5586,4))</f>
        <v>0.53300000000000003</v>
      </c>
      <c r="AD5586" s="110">
        <f>IF('3C-Water transport'!AL$57="no"," ",ROUND(AB5586,4))</f>
        <v>0.53300000000000003</v>
      </c>
      <c r="AE5586" s="110">
        <f>IF('3C-Water transport'!AL$58="no"," ",ROUND(AB5586,4))</f>
        <v>0.53300000000000003</v>
      </c>
    </row>
    <row r="5587" spans="5:31" x14ac:dyDescent="0.25">
      <c r="E5587" s="110">
        <f t="shared" si="321"/>
        <v>0.53400000000000036</v>
      </c>
      <c r="F5587" s="110">
        <f>IF('3A-Rail transport'!$AL$56="no"," ",ROUND(E5587,4))</f>
        <v>0.53400000000000003</v>
      </c>
      <c r="G5587" s="110">
        <f>IF('3A-Rail transport'!$AL$57="no"," ",ROUND(E5587,4))</f>
        <v>0.53400000000000003</v>
      </c>
      <c r="H5587" s="110"/>
      <c r="S5587" s="110">
        <f t="shared" si="322"/>
        <v>0.53400000000000036</v>
      </c>
      <c r="T5587" s="110">
        <f>IF('3B-Air transport'!AL$66="no"," ",ROUND(S5587,4))</f>
        <v>0.53400000000000003</v>
      </c>
      <c r="U5587" s="110">
        <f>IF('3B-Air transport'!AL$67="no"," ",ROUND(S5587,4))</f>
        <v>0.53400000000000003</v>
      </c>
      <c r="V5587" s="110">
        <f>IF('3B-Air transport'!AL$68="no"," ",ROUND(S5587,4))</f>
        <v>0.53400000000000003</v>
      </c>
      <c r="W5587" s="110"/>
      <c r="AB5587" s="110">
        <f t="shared" si="323"/>
        <v>0.53400000000000036</v>
      </c>
      <c r="AC5587" s="110">
        <f>IF('3C-Water transport'!AL$56="no"," ",ROUND(AB5587,4))</f>
        <v>0.53400000000000003</v>
      </c>
      <c r="AD5587" s="110">
        <f>IF('3C-Water transport'!AL$57="no"," ",ROUND(AB5587,4))</f>
        <v>0.53400000000000003</v>
      </c>
      <c r="AE5587" s="110">
        <f>IF('3C-Water transport'!AL$58="no"," ",ROUND(AB5587,4))</f>
        <v>0.53400000000000003</v>
      </c>
    </row>
    <row r="5588" spans="5:31" x14ac:dyDescent="0.25">
      <c r="E5588" s="110">
        <f t="shared" si="321"/>
        <v>0.53500000000000036</v>
      </c>
      <c r="F5588" s="110">
        <f>IF('3A-Rail transport'!$AL$56="no"," ",ROUND(E5588,4))</f>
        <v>0.53500000000000003</v>
      </c>
      <c r="G5588" s="110">
        <f>IF('3A-Rail transport'!$AL$57="no"," ",ROUND(E5588,4))</f>
        <v>0.53500000000000003</v>
      </c>
      <c r="H5588" s="110"/>
      <c r="S5588" s="110">
        <f t="shared" si="322"/>
        <v>0.53500000000000036</v>
      </c>
      <c r="T5588" s="110">
        <f>IF('3B-Air transport'!AL$66="no"," ",ROUND(S5588,4))</f>
        <v>0.53500000000000003</v>
      </c>
      <c r="U5588" s="110">
        <f>IF('3B-Air transport'!AL$67="no"," ",ROUND(S5588,4))</f>
        <v>0.53500000000000003</v>
      </c>
      <c r="V5588" s="110">
        <f>IF('3B-Air transport'!AL$68="no"," ",ROUND(S5588,4))</f>
        <v>0.53500000000000003</v>
      </c>
      <c r="W5588" s="110"/>
      <c r="AB5588" s="110">
        <f t="shared" si="323"/>
        <v>0.53500000000000036</v>
      </c>
      <c r="AC5588" s="110">
        <f>IF('3C-Water transport'!AL$56="no"," ",ROUND(AB5588,4))</f>
        <v>0.53500000000000003</v>
      </c>
      <c r="AD5588" s="110">
        <f>IF('3C-Water transport'!AL$57="no"," ",ROUND(AB5588,4))</f>
        <v>0.53500000000000003</v>
      </c>
      <c r="AE5588" s="110">
        <f>IF('3C-Water transport'!AL$58="no"," ",ROUND(AB5588,4))</f>
        <v>0.53500000000000003</v>
      </c>
    </row>
    <row r="5589" spans="5:31" x14ac:dyDescent="0.25">
      <c r="E5589" s="110">
        <f t="shared" si="321"/>
        <v>0.53600000000000037</v>
      </c>
      <c r="F5589" s="110">
        <f>IF('3A-Rail transport'!$AL$56="no"," ",ROUND(E5589,4))</f>
        <v>0.53600000000000003</v>
      </c>
      <c r="G5589" s="110">
        <f>IF('3A-Rail transport'!$AL$57="no"," ",ROUND(E5589,4))</f>
        <v>0.53600000000000003</v>
      </c>
      <c r="H5589" s="110"/>
      <c r="S5589" s="110">
        <f t="shared" si="322"/>
        <v>0.53600000000000037</v>
      </c>
      <c r="T5589" s="110">
        <f>IF('3B-Air transport'!AL$66="no"," ",ROUND(S5589,4))</f>
        <v>0.53600000000000003</v>
      </c>
      <c r="U5589" s="110">
        <f>IF('3B-Air transport'!AL$67="no"," ",ROUND(S5589,4))</f>
        <v>0.53600000000000003</v>
      </c>
      <c r="V5589" s="110">
        <f>IF('3B-Air transport'!AL$68="no"," ",ROUND(S5589,4))</f>
        <v>0.53600000000000003</v>
      </c>
      <c r="W5589" s="110"/>
      <c r="AB5589" s="110">
        <f t="shared" si="323"/>
        <v>0.53600000000000037</v>
      </c>
      <c r="AC5589" s="110">
        <f>IF('3C-Water transport'!AL$56="no"," ",ROUND(AB5589,4))</f>
        <v>0.53600000000000003</v>
      </c>
      <c r="AD5589" s="110">
        <f>IF('3C-Water transport'!AL$57="no"," ",ROUND(AB5589,4))</f>
        <v>0.53600000000000003</v>
      </c>
      <c r="AE5589" s="110">
        <f>IF('3C-Water transport'!AL$58="no"," ",ROUND(AB5589,4))</f>
        <v>0.53600000000000003</v>
      </c>
    </row>
    <row r="5590" spans="5:31" x14ac:dyDescent="0.25">
      <c r="E5590" s="110">
        <f t="shared" si="321"/>
        <v>0.53700000000000037</v>
      </c>
      <c r="F5590" s="110">
        <f>IF('3A-Rail transport'!$AL$56="no"," ",ROUND(E5590,4))</f>
        <v>0.53700000000000003</v>
      </c>
      <c r="G5590" s="110">
        <f>IF('3A-Rail transport'!$AL$57="no"," ",ROUND(E5590,4))</f>
        <v>0.53700000000000003</v>
      </c>
      <c r="H5590" s="110"/>
      <c r="S5590" s="110">
        <f t="shared" si="322"/>
        <v>0.53700000000000037</v>
      </c>
      <c r="T5590" s="110">
        <f>IF('3B-Air transport'!AL$66="no"," ",ROUND(S5590,4))</f>
        <v>0.53700000000000003</v>
      </c>
      <c r="U5590" s="110">
        <f>IF('3B-Air transport'!AL$67="no"," ",ROUND(S5590,4))</f>
        <v>0.53700000000000003</v>
      </c>
      <c r="V5590" s="110">
        <f>IF('3B-Air transport'!AL$68="no"," ",ROUND(S5590,4))</f>
        <v>0.53700000000000003</v>
      </c>
      <c r="W5590" s="110"/>
      <c r="AB5590" s="110">
        <f t="shared" si="323"/>
        <v>0.53700000000000037</v>
      </c>
      <c r="AC5590" s="110">
        <f>IF('3C-Water transport'!AL$56="no"," ",ROUND(AB5590,4))</f>
        <v>0.53700000000000003</v>
      </c>
      <c r="AD5590" s="110">
        <f>IF('3C-Water transport'!AL$57="no"," ",ROUND(AB5590,4))</f>
        <v>0.53700000000000003</v>
      </c>
      <c r="AE5590" s="110">
        <f>IF('3C-Water transport'!AL$58="no"," ",ROUND(AB5590,4))</f>
        <v>0.53700000000000003</v>
      </c>
    </row>
    <row r="5591" spans="5:31" x14ac:dyDescent="0.25">
      <c r="E5591" s="110">
        <f t="shared" si="321"/>
        <v>0.53800000000000037</v>
      </c>
      <c r="F5591" s="110">
        <f>IF('3A-Rail transport'!$AL$56="no"," ",ROUND(E5591,4))</f>
        <v>0.53800000000000003</v>
      </c>
      <c r="G5591" s="110">
        <f>IF('3A-Rail transport'!$AL$57="no"," ",ROUND(E5591,4))</f>
        <v>0.53800000000000003</v>
      </c>
      <c r="H5591" s="110"/>
      <c r="S5591" s="110">
        <f t="shared" si="322"/>
        <v>0.53800000000000037</v>
      </c>
      <c r="T5591" s="110">
        <f>IF('3B-Air transport'!AL$66="no"," ",ROUND(S5591,4))</f>
        <v>0.53800000000000003</v>
      </c>
      <c r="U5591" s="110">
        <f>IF('3B-Air transport'!AL$67="no"," ",ROUND(S5591,4))</f>
        <v>0.53800000000000003</v>
      </c>
      <c r="V5591" s="110">
        <f>IF('3B-Air transport'!AL$68="no"," ",ROUND(S5591,4))</f>
        <v>0.53800000000000003</v>
      </c>
      <c r="W5591" s="110"/>
      <c r="AB5591" s="110">
        <f t="shared" si="323"/>
        <v>0.53800000000000037</v>
      </c>
      <c r="AC5591" s="110">
        <f>IF('3C-Water transport'!AL$56="no"," ",ROUND(AB5591,4))</f>
        <v>0.53800000000000003</v>
      </c>
      <c r="AD5591" s="110">
        <f>IF('3C-Water transport'!AL$57="no"," ",ROUND(AB5591,4))</f>
        <v>0.53800000000000003</v>
      </c>
      <c r="AE5591" s="110">
        <f>IF('3C-Water transport'!AL$58="no"," ",ROUND(AB5591,4))</f>
        <v>0.53800000000000003</v>
      </c>
    </row>
    <row r="5592" spans="5:31" x14ac:dyDescent="0.25">
      <c r="E5592" s="110">
        <f t="shared" si="321"/>
        <v>0.53900000000000037</v>
      </c>
      <c r="F5592" s="110">
        <f>IF('3A-Rail transport'!$AL$56="no"," ",ROUND(E5592,4))</f>
        <v>0.53900000000000003</v>
      </c>
      <c r="G5592" s="110">
        <f>IF('3A-Rail transport'!$AL$57="no"," ",ROUND(E5592,4))</f>
        <v>0.53900000000000003</v>
      </c>
      <c r="H5592" s="110"/>
      <c r="S5592" s="110">
        <f t="shared" si="322"/>
        <v>0.53900000000000037</v>
      </c>
      <c r="T5592" s="110">
        <f>IF('3B-Air transport'!AL$66="no"," ",ROUND(S5592,4))</f>
        <v>0.53900000000000003</v>
      </c>
      <c r="U5592" s="110">
        <f>IF('3B-Air transport'!AL$67="no"," ",ROUND(S5592,4))</f>
        <v>0.53900000000000003</v>
      </c>
      <c r="V5592" s="110">
        <f>IF('3B-Air transport'!AL$68="no"," ",ROUND(S5592,4))</f>
        <v>0.53900000000000003</v>
      </c>
      <c r="W5592" s="110"/>
      <c r="AB5592" s="110">
        <f t="shared" si="323"/>
        <v>0.53900000000000037</v>
      </c>
      <c r="AC5592" s="110">
        <f>IF('3C-Water transport'!AL$56="no"," ",ROUND(AB5592,4))</f>
        <v>0.53900000000000003</v>
      </c>
      <c r="AD5592" s="110">
        <f>IF('3C-Water transport'!AL$57="no"," ",ROUND(AB5592,4))</f>
        <v>0.53900000000000003</v>
      </c>
      <c r="AE5592" s="110">
        <f>IF('3C-Water transport'!AL$58="no"," ",ROUND(AB5592,4))</f>
        <v>0.53900000000000003</v>
      </c>
    </row>
    <row r="5593" spans="5:31" x14ac:dyDescent="0.25">
      <c r="E5593" s="110">
        <f t="shared" si="321"/>
        <v>0.54000000000000037</v>
      </c>
      <c r="F5593" s="110">
        <f>IF('3A-Rail transport'!$AL$56="no"," ",ROUND(E5593,4))</f>
        <v>0.54</v>
      </c>
      <c r="G5593" s="110">
        <f>IF('3A-Rail transport'!$AL$57="no"," ",ROUND(E5593,4))</f>
        <v>0.54</v>
      </c>
      <c r="H5593" s="110"/>
      <c r="S5593" s="110">
        <f t="shared" si="322"/>
        <v>0.54000000000000037</v>
      </c>
      <c r="T5593" s="110">
        <f>IF('3B-Air transport'!AL$66="no"," ",ROUND(S5593,4))</f>
        <v>0.54</v>
      </c>
      <c r="U5593" s="110">
        <f>IF('3B-Air transport'!AL$67="no"," ",ROUND(S5593,4))</f>
        <v>0.54</v>
      </c>
      <c r="V5593" s="110">
        <f>IF('3B-Air transport'!AL$68="no"," ",ROUND(S5593,4))</f>
        <v>0.54</v>
      </c>
      <c r="W5593" s="110"/>
      <c r="AB5593" s="110">
        <f t="shared" si="323"/>
        <v>0.54000000000000037</v>
      </c>
      <c r="AC5593" s="110">
        <f>IF('3C-Water transport'!AL$56="no"," ",ROUND(AB5593,4))</f>
        <v>0.54</v>
      </c>
      <c r="AD5593" s="110">
        <f>IF('3C-Water transport'!AL$57="no"," ",ROUND(AB5593,4))</f>
        <v>0.54</v>
      </c>
      <c r="AE5593" s="110">
        <f>IF('3C-Water transport'!AL$58="no"," ",ROUND(AB5593,4))</f>
        <v>0.54</v>
      </c>
    </row>
    <row r="5594" spans="5:31" x14ac:dyDescent="0.25">
      <c r="E5594" s="110">
        <f t="shared" si="321"/>
        <v>0.54100000000000037</v>
      </c>
      <c r="F5594" s="110">
        <f>IF('3A-Rail transport'!$AL$56="no"," ",ROUND(E5594,4))</f>
        <v>0.54100000000000004</v>
      </c>
      <c r="G5594" s="110">
        <f>IF('3A-Rail transport'!$AL$57="no"," ",ROUND(E5594,4))</f>
        <v>0.54100000000000004</v>
      </c>
      <c r="H5594" s="110"/>
      <c r="S5594" s="110">
        <f t="shared" si="322"/>
        <v>0.54100000000000037</v>
      </c>
      <c r="T5594" s="110">
        <f>IF('3B-Air transport'!AL$66="no"," ",ROUND(S5594,4))</f>
        <v>0.54100000000000004</v>
      </c>
      <c r="U5594" s="110">
        <f>IF('3B-Air transport'!AL$67="no"," ",ROUND(S5594,4))</f>
        <v>0.54100000000000004</v>
      </c>
      <c r="V5594" s="110">
        <f>IF('3B-Air transport'!AL$68="no"," ",ROUND(S5594,4))</f>
        <v>0.54100000000000004</v>
      </c>
      <c r="W5594" s="110"/>
      <c r="AB5594" s="110">
        <f t="shared" si="323"/>
        <v>0.54100000000000037</v>
      </c>
      <c r="AC5594" s="110">
        <f>IF('3C-Water transport'!AL$56="no"," ",ROUND(AB5594,4))</f>
        <v>0.54100000000000004</v>
      </c>
      <c r="AD5594" s="110">
        <f>IF('3C-Water transport'!AL$57="no"," ",ROUND(AB5594,4))</f>
        <v>0.54100000000000004</v>
      </c>
      <c r="AE5594" s="110">
        <f>IF('3C-Water transport'!AL$58="no"," ",ROUND(AB5594,4))</f>
        <v>0.54100000000000004</v>
      </c>
    </row>
    <row r="5595" spans="5:31" x14ac:dyDescent="0.25">
      <c r="E5595" s="110">
        <f t="shared" si="321"/>
        <v>0.54200000000000037</v>
      </c>
      <c r="F5595" s="110">
        <f>IF('3A-Rail transport'!$AL$56="no"," ",ROUND(E5595,4))</f>
        <v>0.54200000000000004</v>
      </c>
      <c r="G5595" s="110">
        <f>IF('3A-Rail transport'!$AL$57="no"," ",ROUND(E5595,4))</f>
        <v>0.54200000000000004</v>
      </c>
      <c r="H5595" s="110"/>
      <c r="S5595" s="110">
        <f t="shared" si="322"/>
        <v>0.54200000000000037</v>
      </c>
      <c r="T5595" s="110">
        <f>IF('3B-Air transport'!AL$66="no"," ",ROUND(S5595,4))</f>
        <v>0.54200000000000004</v>
      </c>
      <c r="U5595" s="110">
        <f>IF('3B-Air transport'!AL$67="no"," ",ROUND(S5595,4))</f>
        <v>0.54200000000000004</v>
      </c>
      <c r="V5595" s="110">
        <f>IF('3B-Air transport'!AL$68="no"," ",ROUND(S5595,4))</f>
        <v>0.54200000000000004</v>
      </c>
      <c r="W5595" s="110"/>
      <c r="AB5595" s="110">
        <f t="shared" si="323"/>
        <v>0.54200000000000037</v>
      </c>
      <c r="AC5595" s="110">
        <f>IF('3C-Water transport'!AL$56="no"," ",ROUND(AB5595,4))</f>
        <v>0.54200000000000004</v>
      </c>
      <c r="AD5595" s="110">
        <f>IF('3C-Water transport'!AL$57="no"," ",ROUND(AB5595,4))</f>
        <v>0.54200000000000004</v>
      </c>
      <c r="AE5595" s="110">
        <f>IF('3C-Water transport'!AL$58="no"," ",ROUND(AB5595,4))</f>
        <v>0.54200000000000004</v>
      </c>
    </row>
    <row r="5596" spans="5:31" x14ac:dyDescent="0.25">
      <c r="E5596" s="110">
        <f t="shared" si="321"/>
        <v>0.54300000000000037</v>
      </c>
      <c r="F5596" s="110">
        <f>IF('3A-Rail transport'!$AL$56="no"," ",ROUND(E5596,4))</f>
        <v>0.54300000000000004</v>
      </c>
      <c r="G5596" s="110">
        <f>IF('3A-Rail transport'!$AL$57="no"," ",ROUND(E5596,4))</f>
        <v>0.54300000000000004</v>
      </c>
      <c r="H5596" s="110"/>
      <c r="S5596" s="110">
        <f t="shared" si="322"/>
        <v>0.54300000000000037</v>
      </c>
      <c r="T5596" s="110">
        <f>IF('3B-Air transport'!AL$66="no"," ",ROUND(S5596,4))</f>
        <v>0.54300000000000004</v>
      </c>
      <c r="U5596" s="110">
        <f>IF('3B-Air transport'!AL$67="no"," ",ROUND(S5596,4))</f>
        <v>0.54300000000000004</v>
      </c>
      <c r="V5596" s="110">
        <f>IF('3B-Air transport'!AL$68="no"," ",ROUND(S5596,4))</f>
        <v>0.54300000000000004</v>
      </c>
      <c r="W5596" s="110"/>
      <c r="AB5596" s="110">
        <f t="shared" si="323"/>
        <v>0.54300000000000037</v>
      </c>
      <c r="AC5596" s="110">
        <f>IF('3C-Water transport'!AL$56="no"," ",ROUND(AB5596,4))</f>
        <v>0.54300000000000004</v>
      </c>
      <c r="AD5596" s="110">
        <f>IF('3C-Water transport'!AL$57="no"," ",ROUND(AB5596,4))</f>
        <v>0.54300000000000004</v>
      </c>
      <c r="AE5596" s="110">
        <f>IF('3C-Water transport'!AL$58="no"," ",ROUND(AB5596,4))</f>
        <v>0.54300000000000004</v>
      </c>
    </row>
    <row r="5597" spans="5:31" x14ac:dyDescent="0.25">
      <c r="E5597" s="110">
        <f t="shared" si="321"/>
        <v>0.54400000000000037</v>
      </c>
      <c r="F5597" s="110">
        <f>IF('3A-Rail transport'!$AL$56="no"," ",ROUND(E5597,4))</f>
        <v>0.54400000000000004</v>
      </c>
      <c r="G5597" s="110">
        <f>IF('3A-Rail transport'!$AL$57="no"," ",ROUND(E5597,4))</f>
        <v>0.54400000000000004</v>
      </c>
      <c r="H5597" s="110"/>
      <c r="S5597" s="110">
        <f t="shared" si="322"/>
        <v>0.54400000000000037</v>
      </c>
      <c r="T5597" s="110">
        <f>IF('3B-Air transport'!AL$66="no"," ",ROUND(S5597,4))</f>
        <v>0.54400000000000004</v>
      </c>
      <c r="U5597" s="110">
        <f>IF('3B-Air transport'!AL$67="no"," ",ROUND(S5597,4))</f>
        <v>0.54400000000000004</v>
      </c>
      <c r="V5597" s="110">
        <f>IF('3B-Air transport'!AL$68="no"," ",ROUND(S5597,4))</f>
        <v>0.54400000000000004</v>
      </c>
      <c r="W5597" s="110"/>
      <c r="AB5597" s="110">
        <f t="shared" si="323"/>
        <v>0.54400000000000037</v>
      </c>
      <c r="AC5597" s="110">
        <f>IF('3C-Water transport'!AL$56="no"," ",ROUND(AB5597,4))</f>
        <v>0.54400000000000004</v>
      </c>
      <c r="AD5597" s="110">
        <f>IF('3C-Water transport'!AL$57="no"," ",ROUND(AB5597,4))</f>
        <v>0.54400000000000004</v>
      </c>
      <c r="AE5597" s="110">
        <f>IF('3C-Water transport'!AL$58="no"," ",ROUND(AB5597,4))</f>
        <v>0.54400000000000004</v>
      </c>
    </row>
    <row r="5598" spans="5:31" x14ac:dyDescent="0.25">
      <c r="E5598" s="110">
        <f t="shared" si="321"/>
        <v>0.54500000000000037</v>
      </c>
      <c r="F5598" s="110">
        <f>IF('3A-Rail transport'!$AL$56="no"," ",ROUND(E5598,4))</f>
        <v>0.54500000000000004</v>
      </c>
      <c r="G5598" s="110">
        <f>IF('3A-Rail transport'!$AL$57="no"," ",ROUND(E5598,4))</f>
        <v>0.54500000000000004</v>
      </c>
      <c r="H5598" s="110"/>
      <c r="S5598" s="110">
        <f t="shared" si="322"/>
        <v>0.54500000000000037</v>
      </c>
      <c r="T5598" s="110">
        <f>IF('3B-Air transport'!AL$66="no"," ",ROUND(S5598,4))</f>
        <v>0.54500000000000004</v>
      </c>
      <c r="U5598" s="110">
        <f>IF('3B-Air transport'!AL$67="no"," ",ROUND(S5598,4))</f>
        <v>0.54500000000000004</v>
      </c>
      <c r="V5598" s="110">
        <f>IF('3B-Air transport'!AL$68="no"," ",ROUND(S5598,4))</f>
        <v>0.54500000000000004</v>
      </c>
      <c r="W5598" s="110"/>
      <c r="AB5598" s="110">
        <f t="shared" si="323"/>
        <v>0.54500000000000037</v>
      </c>
      <c r="AC5598" s="110">
        <f>IF('3C-Water transport'!AL$56="no"," ",ROUND(AB5598,4))</f>
        <v>0.54500000000000004</v>
      </c>
      <c r="AD5598" s="110">
        <f>IF('3C-Water transport'!AL$57="no"," ",ROUND(AB5598,4))</f>
        <v>0.54500000000000004</v>
      </c>
      <c r="AE5598" s="110">
        <f>IF('3C-Water transport'!AL$58="no"," ",ROUND(AB5598,4))</f>
        <v>0.54500000000000004</v>
      </c>
    </row>
    <row r="5599" spans="5:31" x14ac:dyDescent="0.25">
      <c r="E5599" s="110">
        <f t="shared" si="321"/>
        <v>0.54600000000000037</v>
      </c>
      <c r="F5599" s="110">
        <f>IF('3A-Rail transport'!$AL$56="no"," ",ROUND(E5599,4))</f>
        <v>0.54600000000000004</v>
      </c>
      <c r="G5599" s="110">
        <f>IF('3A-Rail transport'!$AL$57="no"," ",ROUND(E5599,4))</f>
        <v>0.54600000000000004</v>
      </c>
      <c r="H5599" s="110"/>
      <c r="S5599" s="110">
        <f t="shared" si="322"/>
        <v>0.54600000000000037</v>
      </c>
      <c r="T5599" s="110">
        <f>IF('3B-Air transport'!AL$66="no"," ",ROUND(S5599,4))</f>
        <v>0.54600000000000004</v>
      </c>
      <c r="U5599" s="110">
        <f>IF('3B-Air transport'!AL$67="no"," ",ROUND(S5599,4))</f>
        <v>0.54600000000000004</v>
      </c>
      <c r="V5599" s="110">
        <f>IF('3B-Air transport'!AL$68="no"," ",ROUND(S5599,4))</f>
        <v>0.54600000000000004</v>
      </c>
      <c r="W5599" s="110"/>
      <c r="AB5599" s="110">
        <f t="shared" si="323"/>
        <v>0.54600000000000037</v>
      </c>
      <c r="AC5599" s="110">
        <f>IF('3C-Water transport'!AL$56="no"," ",ROUND(AB5599,4))</f>
        <v>0.54600000000000004</v>
      </c>
      <c r="AD5599" s="110">
        <f>IF('3C-Water transport'!AL$57="no"," ",ROUND(AB5599,4))</f>
        <v>0.54600000000000004</v>
      </c>
      <c r="AE5599" s="110">
        <f>IF('3C-Water transport'!AL$58="no"," ",ROUND(AB5599,4))</f>
        <v>0.54600000000000004</v>
      </c>
    </row>
    <row r="5600" spans="5:31" x14ac:dyDescent="0.25">
      <c r="E5600" s="110">
        <f t="shared" si="321"/>
        <v>0.54700000000000037</v>
      </c>
      <c r="F5600" s="110">
        <f>IF('3A-Rail transport'!$AL$56="no"," ",ROUND(E5600,4))</f>
        <v>0.54700000000000004</v>
      </c>
      <c r="G5600" s="110">
        <f>IF('3A-Rail transport'!$AL$57="no"," ",ROUND(E5600,4))</f>
        <v>0.54700000000000004</v>
      </c>
      <c r="H5600" s="110"/>
      <c r="S5600" s="110">
        <f t="shared" si="322"/>
        <v>0.54700000000000037</v>
      </c>
      <c r="T5600" s="110">
        <f>IF('3B-Air transport'!AL$66="no"," ",ROUND(S5600,4))</f>
        <v>0.54700000000000004</v>
      </c>
      <c r="U5600" s="110">
        <f>IF('3B-Air transport'!AL$67="no"," ",ROUND(S5600,4))</f>
        <v>0.54700000000000004</v>
      </c>
      <c r="V5600" s="110">
        <f>IF('3B-Air transport'!AL$68="no"," ",ROUND(S5600,4))</f>
        <v>0.54700000000000004</v>
      </c>
      <c r="W5600" s="110"/>
      <c r="AB5600" s="110">
        <f t="shared" si="323"/>
        <v>0.54700000000000037</v>
      </c>
      <c r="AC5600" s="110">
        <f>IF('3C-Water transport'!AL$56="no"," ",ROUND(AB5600,4))</f>
        <v>0.54700000000000004</v>
      </c>
      <c r="AD5600" s="110">
        <f>IF('3C-Water transport'!AL$57="no"," ",ROUND(AB5600,4))</f>
        <v>0.54700000000000004</v>
      </c>
      <c r="AE5600" s="110">
        <f>IF('3C-Water transport'!AL$58="no"," ",ROUND(AB5600,4))</f>
        <v>0.54700000000000004</v>
      </c>
    </row>
    <row r="5601" spans="5:31" x14ac:dyDescent="0.25">
      <c r="E5601" s="110">
        <f t="shared" si="321"/>
        <v>0.54800000000000038</v>
      </c>
      <c r="F5601" s="110">
        <f>IF('3A-Rail transport'!$AL$56="no"," ",ROUND(E5601,4))</f>
        <v>0.54800000000000004</v>
      </c>
      <c r="G5601" s="110">
        <f>IF('3A-Rail transport'!$AL$57="no"," ",ROUND(E5601,4))</f>
        <v>0.54800000000000004</v>
      </c>
      <c r="H5601" s="110"/>
      <c r="S5601" s="110">
        <f t="shared" si="322"/>
        <v>0.54800000000000038</v>
      </c>
      <c r="T5601" s="110">
        <f>IF('3B-Air transport'!AL$66="no"," ",ROUND(S5601,4))</f>
        <v>0.54800000000000004</v>
      </c>
      <c r="U5601" s="110">
        <f>IF('3B-Air transport'!AL$67="no"," ",ROUND(S5601,4))</f>
        <v>0.54800000000000004</v>
      </c>
      <c r="V5601" s="110">
        <f>IF('3B-Air transport'!AL$68="no"," ",ROUND(S5601,4))</f>
        <v>0.54800000000000004</v>
      </c>
      <c r="W5601" s="110"/>
      <c r="AB5601" s="110">
        <f t="shared" si="323"/>
        <v>0.54800000000000038</v>
      </c>
      <c r="AC5601" s="110">
        <f>IF('3C-Water transport'!AL$56="no"," ",ROUND(AB5601,4))</f>
        <v>0.54800000000000004</v>
      </c>
      <c r="AD5601" s="110">
        <f>IF('3C-Water transport'!AL$57="no"," ",ROUND(AB5601,4))</f>
        <v>0.54800000000000004</v>
      </c>
      <c r="AE5601" s="110">
        <f>IF('3C-Water transport'!AL$58="no"," ",ROUND(AB5601,4))</f>
        <v>0.54800000000000004</v>
      </c>
    </row>
    <row r="5602" spans="5:31" x14ac:dyDescent="0.25">
      <c r="E5602" s="110">
        <f t="shared" si="321"/>
        <v>0.54900000000000038</v>
      </c>
      <c r="F5602" s="110">
        <f>IF('3A-Rail transport'!$AL$56="no"," ",ROUND(E5602,4))</f>
        <v>0.54900000000000004</v>
      </c>
      <c r="G5602" s="110">
        <f>IF('3A-Rail transport'!$AL$57="no"," ",ROUND(E5602,4))</f>
        <v>0.54900000000000004</v>
      </c>
      <c r="H5602" s="110"/>
      <c r="S5602" s="110">
        <f t="shared" si="322"/>
        <v>0.54900000000000038</v>
      </c>
      <c r="T5602" s="110">
        <f>IF('3B-Air transport'!AL$66="no"," ",ROUND(S5602,4))</f>
        <v>0.54900000000000004</v>
      </c>
      <c r="U5602" s="110">
        <f>IF('3B-Air transport'!AL$67="no"," ",ROUND(S5602,4))</f>
        <v>0.54900000000000004</v>
      </c>
      <c r="V5602" s="110">
        <f>IF('3B-Air transport'!AL$68="no"," ",ROUND(S5602,4))</f>
        <v>0.54900000000000004</v>
      </c>
      <c r="W5602" s="110"/>
      <c r="AB5602" s="110">
        <f t="shared" si="323"/>
        <v>0.54900000000000038</v>
      </c>
      <c r="AC5602" s="110">
        <f>IF('3C-Water transport'!AL$56="no"," ",ROUND(AB5602,4))</f>
        <v>0.54900000000000004</v>
      </c>
      <c r="AD5602" s="110">
        <f>IF('3C-Water transport'!AL$57="no"," ",ROUND(AB5602,4))</f>
        <v>0.54900000000000004</v>
      </c>
      <c r="AE5602" s="110">
        <f>IF('3C-Water transport'!AL$58="no"," ",ROUND(AB5602,4))</f>
        <v>0.54900000000000004</v>
      </c>
    </row>
    <row r="5603" spans="5:31" x14ac:dyDescent="0.25">
      <c r="E5603" s="110">
        <f t="shared" si="321"/>
        <v>0.55000000000000038</v>
      </c>
      <c r="F5603" s="110">
        <f>IF('3A-Rail transport'!$AL$56="no"," ",ROUND(E5603,4))</f>
        <v>0.55000000000000004</v>
      </c>
      <c r="G5603" s="110">
        <f>IF('3A-Rail transport'!$AL$57="no"," ",ROUND(E5603,4))</f>
        <v>0.55000000000000004</v>
      </c>
      <c r="H5603" s="110"/>
      <c r="S5603" s="110">
        <f t="shared" si="322"/>
        <v>0.55000000000000038</v>
      </c>
      <c r="T5603" s="110">
        <f>IF('3B-Air transport'!AL$66="no"," ",ROUND(S5603,4))</f>
        <v>0.55000000000000004</v>
      </c>
      <c r="U5603" s="110">
        <f>IF('3B-Air transport'!AL$67="no"," ",ROUND(S5603,4))</f>
        <v>0.55000000000000004</v>
      </c>
      <c r="V5603" s="110">
        <f>IF('3B-Air transport'!AL$68="no"," ",ROUND(S5603,4))</f>
        <v>0.55000000000000004</v>
      </c>
      <c r="W5603" s="110"/>
      <c r="AB5603" s="110">
        <f t="shared" si="323"/>
        <v>0.55000000000000038</v>
      </c>
      <c r="AC5603" s="110">
        <f>IF('3C-Water transport'!AL$56="no"," ",ROUND(AB5603,4))</f>
        <v>0.55000000000000004</v>
      </c>
      <c r="AD5603" s="110">
        <f>IF('3C-Water transport'!AL$57="no"," ",ROUND(AB5603,4))</f>
        <v>0.55000000000000004</v>
      </c>
      <c r="AE5603" s="110">
        <f>IF('3C-Water transport'!AL$58="no"," ",ROUND(AB5603,4))</f>
        <v>0.55000000000000004</v>
      </c>
    </row>
    <row r="5604" spans="5:31" x14ac:dyDescent="0.25">
      <c r="E5604" s="110">
        <f t="shared" si="321"/>
        <v>0.55100000000000038</v>
      </c>
      <c r="F5604" s="110">
        <f>IF('3A-Rail transport'!$AL$56="no"," ",ROUND(E5604,4))</f>
        <v>0.55100000000000005</v>
      </c>
      <c r="G5604" s="110">
        <f>IF('3A-Rail transport'!$AL$57="no"," ",ROUND(E5604,4))</f>
        <v>0.55100000000000005</v>
      </c>
      <c r="H5604" s="110"/>
      <c r="S5604" s="110">
        <f t="shared" si="322"/>
        <v>0.55100000000000038</v>
      </c>
      <c r="T5604" s="110">
        <f>IF('3B-Air transport'!AL$66="no"," ",ROUND(S5604,4))</f>
        <v>0.55100000000000005</v>
      </c>
      <c r="U5604" s="110">
        <f>IF('3B-Air transport'!AL$67="no"," ",ROUND(S5604,4))</f>
        <v>0.55100000000000005</v>
      </c>
      <c r="V5604" s="110">
        <f>IF('3B-Air transport'!AL$68="no"," ",ROUND(S5604,4))</f>
        <v>0.55100000000000005</v>
      </c>
      <c r="W5604" s="110"/>
      <c r="AB5604" s="110">
        <f t="shared" si="323"/>
        <v>0.55100000000000038</v>
      </c>
      <c r="AC5604" s="110">
        <f>IF('3C-Water transport'!AL$56="no"," ",ROUND(AB5604,4))</f>
        <v>0.55100000000000005</v>
      </c>
      <c r="AD5604" s="110">
        <f>IF('3C-Water transport'!AL$57="no"," ",ROUND(AB5604,4))</f>
        <v>0.55100000000000005</v>
      </c>
      <c r="AE5604" s="110">
        <f>IF('3C-Water transport'!AL$58="no"," ",ROUND(AB5604,4))</f>
        <v>0.55100000000000005</v>
      </c>
    </row>
    <row r="5605" spans="5:31" x14ac:dyDescent="0.25">
      <c r="E5605" s="110">
        <f t="shared" si="321"/>
        <v>0.55200000000000038</v>
      </c>
      <c r="F5605" s="110">
        <f>IF('3A-Rail transport'!$AL$56="no"," ",ROUND(E5605,4))</f>
        <v>0.55200000000000005</v>
      </c>
      <c r="G5605" s="110">
        <f>IF('3A-Rail transport'!$AL$57="no"," ",ROUND(E5605,4))</f>
        <v>0.55200000000000005</v>
      </c>
      <c r="H5605" s="110"/>
      <c r="S5605" s="110">
        <f t="shared" si="322"/>
        <v>0.55200000000000038</v>
      </c>
      <c r="T5605" s="110">
        <f>IF('3B-Air transport'!AL$66="no"," ",ROUND(S5605,4))</f>
        <v>0.55200000000000005</v>
      </c>
      <c r="U5605" s="110">
        <f>IF('3B-Air transport'!AL$67="no"," ",ROUND(S5605,4))</f>
        <v>0.55200000000000005</v>
      </c>
      <c r="V5605" s="110">
        <f>IF('3B-Air transport'!AL$68="no"," ",ROUND(S5605,4))</f>
        <v>0.55200000000000005</v>
      </c>
      <c r="W5605" s="110"/>
      <c r="AB5605" s="110">
        <f t="shared" si="323"/>
        <v>0.55200000000000038</v>
      </c>
      <c r="AC5605" s="110">
        <f>IF('3C-Water transport'!AL$56="no"," ",ROUND(AB5605,4))</f>
        <v>0.55200000000000005</v>
      </c>
      <c r="AD5605" s="110">
        <f>IF('3C-Water transport'!AL$57="no"," ",ROUND(AB5605,4))</f>
        <v>0.55200000000000005</v>
      </c>
      <c r="AE5605" s="110">
        <f>IF('3C-Water transport'!AL$58="no"," ",ROUND(AB5605,4))</f>
        <v>0.55200000000000005</v>
      </c>
    </row>
    <row r="5606" spans="5:31" x14ac:dyDescent="0.25">
      <c r="E5606" s="110">
        <f t="shared" si="321"/>
        <v>0.55300000000000038</v>
      </c>
      <c r="F5606" s="110">
        <f>IF('3A-Rail transport'!$AL$56="no"," ",ROUND(E5606,4))</f>
        <v>0.55300000000000005</v>
      </c>
      <c r="G5606" s="110">
        <f>IF('3A-Rail transport'!$AL$57="no"," ",ROUND(E5606,4))</f>
        <v>0.55300000000000005</v>
      </c>
      <c r="H5606" s="110"/>
      <c r="S5606" s="110">
        <f t="shared" si="322"/>
        <v>0.55300000000000038</v>
      </c>
      <c r="T5606" s="110">
        <f>IF('3B-Air transport'!AL$66="no"," ",ROUND(S5606,4))</f>
        <v>0.55300000000000005</v>
      </c>
      <c r="U5606" s="110">
        <f>IF('3B-Air transport'!AL$67="no"," ",ROUND(S5606,4))</f>
        <v>0.55300000000000005</v>
      </c>
      <c r="V5606" s="110">
        <f>IF('3B-Air transport'!AL$68="no"," ",ROUND(S5606,4))</f>
        <v>0.55300000000000005</v>
      </c>
      <c r="W5606" s="110"/>
      <c r="AB5606" s="110">
        <f t="shared" si="323"/>
        <v>0.55300000000000038</v>
      </c>
      <c r="AC5606" s="110">
        <f>IF('3C-Water transport'!AL$56="no"," ",ROUND(AB5606,4))</f>
        <v>0.55300000000000005</v>
      </c>
      <c r="AD5606" s="110">
        <f>IF('3C-Water transport'!AL$57="no"," ",ROUND(AB5606,4))</f>
        <v>0.55300000000000005</v>
      </c>
      <c r="AE5606" s="110">
        <f>IF('3C-Water transport'!AL$58="no"," ",ROUND(AB5606,4))</f>
        <v>0.55300000000000005</v>
      </c>
    </row>
    <row r="5607" spans="5:31" x14ac:dyDescent="0.25">
      <c r="E5607" s="110">
        <f t="shared" si="321"/>
        <v>0.55400000000000038</v>
      </c>
      <c r="F5607" s="110">
        <f>IF('3A-Rail transport'!$AL$56="no"," ",ROUND(E5607,4))</f>
        <v>0.55400000000000005</v>
      </c>
      <c r="G5607" s="110">
        <f>IF('3A-Rail transport'!$AL$57="no"," ",ROUND(E5607,4))</f>
        <v>0.55400000000000005</v>
      </c>
      <c r="H5607" s="110"/>
      <c r="S5607" s="110">
        <f t="shared" si="322"/>
        <v>0.55400000000000038</v>
      </c>
      <c r="T5607" s="110">
        <f>IF('3B-Air transport'!AL$66="no"," ",ROUND(S5607,4))</f>
        <v>0.55400000000000005</v>
      </c>
      <c r="U5607" s="110">
        <f>IF('3B-Air transport'!AL$67="no"," ",ROUND(S5607,4))</f>
        <v>0.55400000000000005</v>
      </c>
      <c r="V5607" s="110">
        <f>IF('3B-Air transport'!AL$68="no"," ",ROUND(S5607,4))</f>
        <v>0.55400000000000005</v>
      </c>
      <c r="W5607" s="110"/>
      <c r="AB5607" s="110">
        <f t="shared" si="323"/>
        <v>0.55400000000000038</v>
      </c>
      <c r="AC5607" s="110">
        <f>IF('3C-Water transport'!AL$56="no"," ",ROUND(AB5607,4))</f>
        <v>0.55400000000000005</v>
      </c>
      <c r="AD5607" s="110">
        <f>IF('3C-Water transport'!AL$57="no"," ",ROUND(AB5607,4))</f>
        <v>0.55400000000000005</v>
      </c>
      <c r="AE5607" s="110">
        <f>IF('3C-Water transport'!AL$58="no"," ",ROUND(AB5607,4))</f>
        <v>0.55400000000000005</v>
      </c>
    </row>
    <row r="5608" spans="5:31" x14ac:dyDescent="0.25">
      <c r="E5608" s="110">
        <f t="shared" si="321"/>
        <v>0.55500000000000038</v>
      </c>
      <c r="F5608" s="110">
        <f>IF('3A-Rail transport'!$AL$56="no"," ",ROUND(E5608,4))</f>
        <v>0.55500000000000005</v>
      </c>
      <c r="G5608" s="110">
        <f>IF('3A-Rail transport'!$AL$57="no"," ",ROUND(E5608,4))</f>
        <v>0.55500000000000005</v>
      </c>
      <c r="H5608" s="110"/>
      <c r="S5608" s="110">
        <f t="shared" si="322"/>
        <v>0.55500000000000038</v>
      </c>
      <c r="T5608" s="110">
        <f>IF('3B-Air transport'!AL$66="no"," ",ROUND(S5608,4))</f>
        <v>0.55500000000000005</v>
      </c>
      <c r="U5608" s="110">
        <f>IF('3B-Air transport'!AL$67="no"," ",ROUND(S5608,4))</f>
        <v>0.55500000000000005</v>
      </c>
      <c r="V5608" s="110">
        <f>IF('3B-Air transport'!AL$68="no"," ",ROUND(S5608,4))</f>
        <v>0.55500000000000005</v>
      </c>
      <c r="W5608" s="110"/>
      <c r="AB5608" s="110">
        <f t="shared" si="323"/>
        <v>0.55500000000000038</v>
      </c>
      <c r="AC5608" s="110">
        <f>IF('3C-Water transport'!AL$56="no"," ",ROUND(AB5608,4))</f>
        <v>0.55500000000000005</v>
      </c>
      <c r="AD5608" s="110">
        <f>IF('3C-Water transport'!AL$57="no"," ",ROUND(AB5608,4))</f>
        <v>0.55500000000000005</v>
      </c>
      <c r="AE5608" s="110">
        <f>IF('3C-Water transport'!AL$58="no"," ",ROUND(AB5608,4))</f>
        <v>0.55500000000000005</v>
      </c>
    </row>
    <row r="5609" spans="5:31" x14ac:dyDescent="0.25">
      <c r="E5609" s="110">
        <f t="shared" si="321"/>
        <v>0.55600000000000038</v>
      </c>
      <c r="F5609" s="110">
        <f>IF('3A-Rail transport'!$AL$56="no"," ",ROUND(E5609,4))</f>
        <v>0.55600000000000005</v>
      </c>
      <c r="G5609" s="110">
        <f>IF('3A-Rail transport'!$AL$57="no"," ",ROUND(E5609,4))</f>
        <v>0.55600000000000005</v>
      </c>
      <c r="H5609" s="110"/>
      <c r="S5609" s="110">
        <f t="shared" si="322"/>
        <v>0.55600000000000038</v>
      </c>
      <c r="T5609" s="110">
        <f>IF('3B-Air transport'!AL$66="no"," ",ROUND(S5609,4))</f>
        <v>0.55600000000000005</v>
      </c>
      <c r="U5609" s="110">
        <f>IF('3B-Air transport'!AL$67="no"," ",ROUND(S5609,4))</f>
        <v>0.55600000000000005</v>
      </c>
      <c r="V5609" s="110">
        <f>IF('3B-Air transport'!AL$68="no"," ",ROUND(S5609,4))</f>
        <v>0.55600000000000005</v>
      </c>
      <c r="W5609" s="110"/>
      <c r="AB5609" s="110">
        <f t="shared" si="323"/>
        <v>0.55600000000000038</v>
      </c>
      <c r="AC5609" s="110">
        <f>IF('3C-Water transport'!AL$56="no"," ",ROUND(AB5609,4))</f>
        <v>0.55600000000000005</v>
      </c>
      <c r="AD5609" s="110">
        <f>IF('3C-Water transport'!AL$57="no"," ",ROUND(AB5609,4))</f>
        <v>0.55600000000000005</v>
      </c>
      <c r="AE5609" s="110">
        <f>IF('3C-Water transport'!AL$58="no"," ",ROUND(AB5609,4))</f>
        <v>0.55600000000000005</v>
      </c>
    </row>
    <row r="5610" spans="5:31" x14ac:dyDescent="0.25">
      <c r="E5610" s="110">
        <f t="shared" si="321"/>
        <v>0.55700000000000038</v>
      </c>
      <c r="F5610" s="110">
        <f>IF('3A-Rail transport'!$AL$56="no"," ",ROUND(E5610,4))</f>
        <v>0.55700000000000005</v>
      </c>
      <c r="G5610" s="110">
        <f>IF('3A-Rail transport'!$AL$57="no"," ",ROUND(E5610,4))</f>
        <v>0.55700000000000005</v>
      </c>
      <c r="H5610" s="110"/>
      <c r="S5610" s="110">
        <f t="shared" si="322"/>
        <v>0.55700000000000038</v>
      </c>
      <c r="T5610" s="110">
        <f>IF('3B-Air transport'!AL$66="no"," ",ROUND(S5610,4))</f>
        <v>0.55700000000000005</v>
      </c>
      <c r="U5610" s="110">
        <f>IF('3B-Air transport'!AL$67="no"," ",ROUND(S5610,4))</f>
        <v>0.55700000000000005</v>
      </c>
      <c r="V5610" s="110">
        <f>IF('3B-Air transport'!AL$68="no"," ",ROUND(S5610,4))</f>
        <v>0.55700000000000005</v>
      </c>
      <c r="W5610" s="110"/>
      <c r="AB5610" s="110">
        <f t="shared" si="323"/>
        <v>0.55700000000000038</v>
      </c>
      <c r="AC5610" s="110">
        <f>IF('3C-Water transport'!AL$56="no"," ",ROUND(AB5610,4))</f>
        <v>0.55700000000000005</v>
      </c>
      <c r="AD5610" s="110">
        <f>IF('3C-Water transport'!AL$57="no"," ",ROUND(AB5610,4))</f>
        <v>0.55700000000000005</v>
      </c>
      <c r="AE5610" s="110">
        <f>IF('3C-Water transport'!AL$58="no"," ",ROUND(AB5610,4))</f>
        <v>0.55700000000000005</v>
      </c>
    </row>
    <row r="5611" spans="5:31" x14ac:dyDescent="0.25">
      <c r="E5611" s="110">
        <f t="shared" si="321"/>
        <v>0.55800000000000038</v>
      </c>
      <c r="F5611" s="110">
        <f>IF('3A-Rail transport'!$AL$56="no"," ",ROUND(E5611,4))</f>
        <v>0.55800000000000005</v>
      </c>
      <c r="G5611" s="110">
        <f>IF('3A-Rail transport'!$AL$57="no"," ",ROUND(E5611,4))</f>
        <v>0.55800000000000005</v>
      </c>
      <c r="H5611" s="110"/>
      <c r="S5611" s="110">
        <f t="shared" si="322"/>
        <v>0.55800000000000038</v>
      </c>
      <c r="T5611" s="110">
        <f>IF('3B-Air transport'!AL$66="no"," ",ROUND(S5611,4))</f>
        <v>0.55800000000000005</v>
      </c>
      <c r="U5611" s="110">
        <f>IF('3B-Air transport'!AL$67="no"," ",ROUND(S5611,4))</f>
        <v>0.55800000000000005</v>
      </c>
      <c r="V5611" s="110">
        <f>IF('3B-Air transport'!AL$68="no"," ",ROUND(S5611,4))</f>
        <v>0.55800000000000005</v>
      </c>
      <c r="W5611" s="110"/>
      <c r="AB5611" s="110">
        <f t="shared" si="323"/>
        <v>0.55800000000000038</v>
      </c>
      <c r="AC5611" s="110">
        <f>IF('3C-Water transport'!AL$56="no"," ",ROUND(AB5611,4))</f>
        <v>0.55800000000000005</v>
      </c>
      <c r="AD5611" s="110">
        <f>IF('3C-Water transport'!AL$57="no"," ",ROUND(AB5611,4))</f>
        <v>0.55800000000000005</v>
      </c>
      <c r="AE5611" s="110">
        <f>IF('3C-Water transport'!AL$58="no"," ",ROUND(AB5611,4))</f>
        <v>0.55800000000000005</v>
      </c>
    </row>
    <row r="5612" spans="5:31" x14ac:dyDescent="0.25">
      <c r="E5612" s="110">
        <f t="shared" si="321"/>
        <v>0.55900000000000039</v>
      </c>
      <c r="F5612" s="110">
        <f>IF('3A-Rail transport'!$AL$56="no"," ",ROUND(E5612,4))</f>
        <v>0.55900000000000005</v>
      </c>
      <c r="G5612" s="110">
        <f>IF('3A-Rail transport'!$AL$57="no"," ",ROUND(E5612,4))</f>
        <v>0.55900000000000005</v>
      </c>
      <c r="H5612" s="110"/>
      <c r="S5612" s="110">
        <f t="shared" si="322"/>
        <v>0.55900000000000039</v>
      </c>
      <c r="T5612" s="110">
        <f>IF('3B-Air transport'!AL$66="no"," ",ROUND(S5612,4))</f>
        <v>0.55900000000000005</v>
      </c>
      <c r="U5612" s="110">
        <f>IF('3B-Air transport'!AL$67="no"," ",ROUND(S5612,4))</f>
        <v>0.55900000000000005</v>
      </c>
      <c r="V5612" s="110">
        <f>IF('3B-Air transport'!AL$68="no"," ",ROUND(S5612,4))</f>
        <v>0.55900000000000005</v>
      </c>
      <c r="W5612" s="110"/>
      <c r="AB5612" s="110">
        <f t="shared" si="323"/>
        <v>0.55900000000000039</v>
      </c>
      <c r="AC5612" s="110">
        <f>IF('3C-Water transport'!AL$56="no"," ",ROUND(AB5612,4))</f>
        <v>0.55900000000000005</v>
      </c>
      <c r="AD5612" s="110">
        <f>IF('3C-Water transport'!AL$57="no"," ",ROUND(AB5612,4))</f>
        <v>0.55900000000000005</v>
      </c>
      <c r="AE5612" s="110">
        <f>IF('3C-Water transport'!AL$58="no"," ",ROUND(AB5612,4))</f>
        <v>0.55900000000000005</v>
      </c>
    </row>
    <row r="5613" spans="5:31" x14ac:dyDescent="0.25">
      <c r="E5613" s="110">
        <f t="shared" si="321"/>
        <v>0.56000000000000039</v>
      </c>
      <c r="F5613" s="110">
        <f>IF('3A-Rail transport'!$AL$56="no"," ",ROUND(E5613,4))</f>
        <v>0.56000000000000005</v>
      </c>
      <c r="G5613" s="110">
        <f>IF('3A-Rail transport'!$AL$57="no"," ",ROUND(E5613,4))</f>
        <v>0.56000000000000005</v>
      </c>
      <c r="H5613" s="110"/>
      <c r="S5613" s="110">
        <f t="shared" si="322"/>
        <v>0.56000000000000039</v>
      </c>
      <c r="T5613" s="110">
        <f>IF('3B-Air transport'!AL$66="no"," ",ROUND(S5613,4))</f>
        <v>0.56000000000000005</v>
      </c>
      <c r="U5613" s="110">
        <f>IF('3B-Air transport'!AL$67="no"," ",ROUND(S5613,4))</f>
        <v>0.56000000000000005</v>
      </c>
      <c r="V5613" s="110">
        <f>IF('3B-Air transport'!AL$68="no"," ",ROUND(S5613,4))</f>
        <v>0.56000000000000005</v>
      </c>
      <c r="W5613" s="110"/>
      <c r="AB5613" s="110">
        <f t="shared" si="323"/>
        <v>0.56000000000000039</v>
      </c>
      <c r="AC5613" s="110">
        <f>IF('3C-Water transport'!AL$56="no"," ",ROUND(AB5613,4))</f>
        <v>0.56000000000000005</v>
      </c>
      <c r="AD5613" s="110">
        <f>IF('3C-Water transport'!AL$57="no"," ",ROUND(AB5613,4))</f>
        <v>0.56000000000000005</v>
      </c>
      <c r="AE5613" s="110">
        <f>IF('3C-Water transport'!AL$58="no"," ",ROUND(AB5613,4))</f>
        <v>0.56000000000000005</v>
      </c>
    </row>
    <row r="5614" spans="5:31" x14ac:dyDescent="0.25">
      <c r="E5614" s="110">
        <f t="shared" si="321"/>
        <v>0.56100000000000039</v>
      </c>
      <c r="F5614" s="110">
        <f>IF('3A-Rail transport'!$AL$56="no"," ",ROUND(E5614,4))</f>
        <v>0.56100000000000005</v>
      </c>
      <c r="G5614" s="110">
        <f>IF('3A-Rail transport'!$AL$57="no"," ",ROUND(E5614,4))</f>
        <v>0.56100000000000005</v>
      </c>
      <c r="H5614" s="110"/>
      <c r="S5614" s="110">
        <f t="shared" si="322"/>
        <v>0.56100000000000039</v>
      </c>
      <c r="T5614" s="110">
        <f>IF('3B-Air transport'!AL$66="no"," ",ROUND(S5614,4))</f>
        <v>0.56100000000000005</v>
      </c>
      <c r="U5614" s="110">
        <f>IF('3B-Air transport'!AL$67="no"," ",ROUND(S5614,4))</f>
        <v>0.56100000000000005</v>
      </c>
      <c r="V5614" s="110">
        <f>IF('3B-Air transport'!AL$68="no"," ",ROUND(S5614,4))</f>
        <v>0.56100000000000005</v>
      </c>
      <c r="W5614" s="110"/>
      <c r="AB5614" s="110">
        <f t="shared" si="323"/>
        <v>0.56100000000000039</v>
      </c>
      <c r="AC5614" s="110">
        <f>IF('3C-Water transport'!AL$56="no"," ",ROUND(AB5614,4))</f>
        <v>0.56100000000000005</v>
      </c>
      <c r="AD5614" s="110">
        <f>IF('3C-Water transport'!AL$57="no"," ",ROUND(AB5614,4))</f>
        <v>0.56100000000000005</v>
      </c>
      <c r="AE5614" s="110">
        <f>IF('3C-Water transport'!AL$58="no"," ",ROUND(AB5614,4))</f>
        <v>0.56100000000000005</v>
      </c>
    </row>
    <row r="5615" spans="5:31" x14ac:dyDescent="0.25">
      <c r="E5615" s="110">
        <f t="shared" si="321"/>
        <v>0.56200000000000039</v>
      </c>
      <c r="F5615" s="110">
        <f>IF('3A-Rail transport'!$AL$56="no"," ",ROUND(E5615,4))</f>
        <v>0.56200000000000006</v>
      </c>
      <c r="G5615" s="110">
        <f>IF('3A-Rail transport'!$AL$57="no"," ",ROUND(E5615,4))</f>
        <v>0.56200000000000006</v>
      </c>
      <c r="H5615" s="110"/>
      <c r="S5615" s="110">
        <f t="shared" si="322"/>
        <v>0.56200000000000039</v>
      </c>
      <c r="T5615" s="110">
        <f>IF('3B-Air transport'!AL$66="no"," ",ROUND(S5615,4))</f>
        <v>0.56200000000000006</v>
      </c>
      <c r="U5615" s="110">
        <f>IF('3B-Air transport'!AL$67="no"," ",ROUND(S5615,4))</f>
        <v>0.56200000000000006</v>
      </c>
      <c r="V5615" s="110">
        <f>IF('3B-Air transport'!AL$68="no"," ",ROUND(S5615,4))</f>
        <v>0.56200000000000006</v>
      </c>
      <c r="W5615" s="110"/>
      <c r="AB5615" s="110">
        <f t="shared" si="323"/>
        <v>0.56200000000000039</v>
      </c>
      <c r="AC5615" s="110">
        <f>IF('3C-Water transport'!AL$56="no"," ",ROUND(AB5615,4))</f>
        <v>0.56200000000000006</v>
      </c>
      <c r="AD5615" s="110">
        <f>IF('3C-Water transport'!AL$57="no"," ",ROUND(AB5615,4))</f>
        <v>0.56200000000000006</v>
      </c>
      <c r="AE5615" s="110">
        <f>IF('3C-Water transport'!AL$58="no"," ",ROUND(AB5615,4))</f>
        <v>0.56200000000000006</v>
      </c>
    </row>
    <row r="5616" spans="5:31" x14ac:dyDescent="0.25">
      <c r="E5616" s="110">
        <f t="shared" si="321"/>
        <v>0.56300000000000039</v>
      </c>
      <c r="F5616" s="110">
        <f>IF('3A-Rail transport'!$AL$56="no"," ",ROUND(E5616,4))</f>
        <v>0.56299999999999994</v>
      </c>
      <c r="G5616" s="110">
        <f>IF('3A-Rail transport'!$AL$57="no"," ",ROUND(E5616,4))</f>
        <v>0.56299999999999994</v>
      </c>
      <c r="H5616" s="110"/>
      <c r="S5616" s="110">
        <f t="shared" si="322"/>
        <v>0.56300000000000039</v>
      </c>
      <c r="T5616" s="110">
        <f>IF('3B-Air transport'!AL$66="no"," ",ROUND(S5616,4))</f>
        <v>0.56299999999999994</v>
      </c>
      <c r="U5616" s="110">
        <f>IF('3B-Air transport'!AL$67="no"," ",ROUND(S5616,4))</f>
        <v>0.56299999999999994</v>
      </c>
      <c r="V5616" s="110">
        <f>IF('3B-Air transport'!AL$68="no"," ",ROUND(S5616,4))</f>
        <v>0.56299999999999994</v>
      </c>
      <c r="W5616" s="110"/>
      <c r="AB5616" s="110">
        <f t="shared" si="323"/>
        <v>0.56300000000000039</v>
      </c>
      <c r="AC5616" s="110">
        <f>IF('3C-Water transport'!AL$56="no"," ",ROUND(AB5616,4))</f>
        <v>0.56299999999999994</v>
      </c>
      <c r="AD5616" s="110">
        <f>IF('3C-Water transport'!AL$57="no"," ",ROUND(AB5616,4))</f>
        <v>0.56299999999999994</v>
      </c>
      <c r="AE5616" s="110">
        <f>IF('3C-Water transport'!AL$58="no"," ",ROUND(AB5616,4))</f>
        <v>0.56299999999999994</v>
      </c>
    </row>
    <row r="5617" spans="5:31" x14ac:dyDescent="0.25">
      <c r="E5617" s="110">
        <f t="shared" si="321"/>
        <v>0.56400000000000039</v>
      </c>
      <c r="F5617" s="110">
        <f>IF('3A-Rail transport'!$AL$56="no"," ",ROUND(E5617,4))</f>
        <v>0.56399999999999995</v>
      </c>
      <c r="G5617" s="110">
        <f>IF('3A-Rail transport'!$AL$57="no"," ",ROUND(E5617,4))</f>
        <v>0.56399999999999995</v>
      </c>
      <c r="H5617" s="110"/>
      <c r="S5617" s="110">
        <f t="shared" si="322"/>
        <v>0.56400000000000039</v>
      </c>
      <c r="T5617" s="110">
        <f>IF('3B-Air transport'!AL$66="no"," ",ROUND(S5617,4))</f>
        <v>0.56399999999999995</v>
      </c>
      <c r="U5617" s="110">
        <f>IF('3B-Air transport'!AL$67="no"," ",ROUND(S5617,4))</f>
        <v>0.56399999999999995</v>
      </c>
      <c r="V5617" s="110">
        <f>IF('3B-Air transport'!AL$68="no"," ",ROUND(S5617,4))</f>
        <v>0.56399999999999995</v>
      </c>
      <c r="W5617" s="110"/>
      <c r="AB5617" s="110">
        <f t="shared" si="323"/>
        <v>0.56400000000000039</v>
      </c>
      <c r="AC5617" s="110">
        <f>IF('3C-Water transport'!AL$56="no"," ",ROUND(AB5617,4))</f>
        <v>0.56399999999999995</v>
      </c>
      <c r="AD5617" s="110">
        <f>IF('3C-Water transport'!AL$57="no"," ",ROUND(AB5617,4))</f>
        <v>0.56399999999999995</v>
      </c>
      <c r="AE5617" s="110">
        <f>IF('3C-Water transport'!AL$58="no"," ",ROUND(AB5617,4))</f>
        <v>0.56399999999999995</v>
      </c>
    </row>
    <row r="5618" spans="5:31" x14ac:dyDescent="0.25">
      <c r="E5618" s="110">
        <f t="shared" si="321"/>
        <v>0.56500000000000039</v>
      </c>
      <c r="F5618" s="110">
        <f>IF('3A-Rail transport'!$AL$56="no"," ",ROUND(E5618,4))</f>
        <v>0.56499999999999995</v>
      </c>
      <c r="G5618" s="110">
        <f>IF('3A-Rail transport'!$AL$57="no"," ",ROUND(E5618,4))</f>
        <v>0.56499999999999995</v>
      </c>
      <c r="H5618" s="110"/>
      <c r="S5618" s="110">
        <f t="shared" si="322"/>
        <v>0.56500000000000039</v>
      </c>
      <c r="T5618" s="110">
        <f>IF('3B-Air transport'!AL$66="no"," ",ROUND(S5618,4))</f>
        <v>0.56499999999999995</v>
      </c>
      <c r="U5618" s="110">
        <f>IF('3B-Air transport'!AL$67="no"," ",ROUND(S5618,4))</f>
        <v>0.56499999999999995</v>
      </c>
      <c r="V5618" s="110">
        <f>IF('3B-Air transport'!AL$68="no"," ",ROUND(S5618,4))</f>
        <v>0.56499999999999995</v>
      </c>
      <c r="W5618" s="110"/>
      <c r="AB5618" s="110">
        <f t="shared" si="323"/>
        <v>0.56500000000000039</v>
      </c>
      <c r="AC5618" s="110">
        <f>IF('3C-Water transport'!AL$56="no"," ",ROUND(AB5618,4))</f>
        <v>0.56499999999999995</v>
      </c>
      <c r="AD5618" s="110">
        <f>IF('3C-Water transport'!AL$57="no"," ",ROUND(AB5618,4))</f>
        <v>0.56499999999999995</v>
      </c>
      <c r="AE5618" s="110">
        <f>IF('3C-Water transport'!AL$58="no"," ",ROUND(AB5618,4))</f>
        <v>0.56499999999999995</v>
      </c>
    </row>
    <row r="5619" spans="5:31" x14ac:dyDescent="0.25">
      <c r="E5619" s="110">
        <f t="shared" si="321"/>
        <v>0.56600000000000039</v>
      </c>
      <c r="F5619" s="110">
        <f>IF('3A-Rail transport'!$AL$56="no"," ",ROUND(E5619,4))</f>
        <v>0.56599999999999995</v>
      </c>
      <c r="G5619" s="110">
        <f>IF('3A-Rail transport'!$AL$57="no"," ",ROUND(E5619,4))</f>
        <v>0.56599999999999995</v>
      </c>
      <c r="H5619" s="110"/>
      <c r="S5619" s="110">
        <f t="shared" si="322"/>
        <v>0.56600000000000039</v>
      </c>
      <c r="T5619" s="110">
        <f>IF('3B-Air transport'!AL$66="no"," ",ROUND(S5619,4))</f>
        <v>0.56599999999999995</v>
      </c>
      <c r="U5619" s="110">
        <f>IF('3B-Air transport'!AL$67="no"," ",ROUND(S5619,4))</f>
        <v>0.56599999999999995</v>
      </c>
      <c r="V5619" s="110">
        <f>IF('3B-Air transport'!AL$68="no"," ",ROUND(S5619,4))</f>
        <v>0.56599999999999995</v>
      </c>
      <c r="W5619" s="110"/>
      <c r="AB5619" s="110">
        <f t="shared" si="323"/>
        <v>0.56600000000000039</v>
      </c>
      <c r="AC5619" s="110">
        <f>IF('3C-Water transport'!AL$56="no"," ",ROUND(AB5619,4))</f>
        <v>0.56599999999999995</v>
      </c>
      <c r="AD5619" s="110">
        <f>IF('3C-Water transport'!AL$57="no"," ",ROUND(AB5619,4))</f>
        <v>0.56599999999999995</v>
      </c>
      <c r="AE5619" s="110">
        <f>IF('3C-Water transport'!AL$58="no"," ",ROUND(AB5619,4))</f>
        <v>0.56599999999999995</v>
      </c>
    </row>
    <row r="5620" spans="5:31" x14ac:dyDescent="0.25">
      <c r="E5620" s="110">
        <f t="shared" si="321"/>
        <v>0.56700000000000039</v>
      </c>
      <c r="F5620" s="110">
        <f>IF('3A-Rail transport'!$AL$56="no"," ",ROUND(E5620,4))</f>
        <v>0.56699999999999995</v>
      </c>
      <c r="G5620" s="110">
        <f>IF('3A-Rail transport'!$AL$57="no"," ",ROUND(E5620,4))</f>
        <v>0.56699999999999995</v>
      </c>
      <c r="H5620" s="110"/>
      <c r="S5620" s="110">
        <f t="shared" si="322"/>
        <v>0.56700000000000039</v>
      </c>
      <c r="T5620" s="110">
        <f>IF('3B-Air transport'!AL$66="no"," ",ROUND(S5620,4))</f>
        <v>0.56699999999999995</v>
      </c>
      <c r="U5620" s="110">
        <f>IF('3B-Air transport'!AL$67="no"," ",ROUND(S5620,4))</f>
        <v>0.56699999999999995</v>
      </c>
      <c r="V5620" s="110">
        <f>IF('3B-Air transport'!AL$68="no"," ",ROUND(S5620,4))</f>
        <v>0.56699999999999995</v>
      </c>
      <c r="W5620" s="110"/>
      <c r="AB5620" s="110">
        <f t="shared" si="323"/>
        <v>0.56700000000000039</v>
      </c>
      <c r="AC5620" s="110">
        <f>IF('3C-Water transport'!AL$56="no"," ",ROUND(AB5620,4))</f>
        <v>0.56699999999999995</v>
      </c>
      <c r="AD5620" s="110">
        <f>IF('3C-Water transport'!AL$57="no"," ",ROUND(AB5620,4))</f>
        <v>0.56699999999999995</v>
      </c>
      <c r="AE5620" s="110">
        <f>IF('3C-Water transport'!AL$58="no"," ",ROUND(AB5620,4))</f>
        <v>0.56699999999999995</v>
      </c>
    </row>
    <row r="5621" spans="5:31" x14ac:dyDescent="0.25">
      <c r="E5621" s="110">
        <f t="shared" si="321"/>
        <v>0.56800000000000039</v>
      </c>
      <c r="F5621" s="110">
        <f>IF('3A-Rail transport'!$AL$56="no"," ",ROUND(E5621,4))</f>
        <v>0.56799999999999995</v>
      </c>
      <c r="G5621" s="110">
        <f>IF('3A-Rail transport'!$AL$57="no"," ",ROUND(E5621,4))</f>
        <v>0.56799999999999995</v>
      </c>
      <c r="H5621" s="110"/>
      <c r="S5621" s="110">
        <f t="shared" si="322"/>
        <v>0.56800000000000039</v>
      </c>
      <c r="T5621" s="110">
        <f>IF('3B-Air transport'!AL$66="no"," ",ROUND(S5621,4))</f>
        <v>0.56799999999999995</v>
      </c>
      <c r="U5621" s="110">
        <f>IF('3B-Air transport'!AL$67="no"," ",ROUND(S5621,4))</f>
        <v>0.56799999999999995</v>
      </c>
      <c r="V5621" s="110">
        <f>IF('3B-Air transport'!AL$68="no"," ",ROUND(S5621,4))</f>
        <v>0.56799999999999995</v>
      </c>
      <c r="W5621" s="110"/>
      <c r="AB5621" s="110">
        <f t="shared" si="323"/>
        <v>0.56800000000000039</v>
      </c>
      <c r="AC5621" s="110">
        <f>IF('3C-Water transport'!AL$56="no"," ",ROUND(AB5621,4))</f>
        <v>0.56799999999999995</v>
      </c>
      <c r="AD5621" s="110">
        <f>IF('3C-Water transport'!AL$57="no"," ",ROUND(AB5621,4))</f>
        <v>0.56799999999999995</v>
      </c>
      <c r="AE5621" s="110">
        <f>IF('3C-Water transport'!AL$58="no"," ",ROUND(AB5621,4))</f>
        <v>0.56799999999999995</v>
      </c>
    </row>
    <row r="5622" spans="5:31" x14ac:dyDescent="0.25">
      <c r="E5622" s="110">
        <f t="shared" si="321"/>
        <v>0.56900000000000039</v>
      </c>
      <c r="F5622" s="110">
        <f>IF('3A-Rail transport'!$AL$56="no"," ",ROUND(E5622,4))</f>
        <v>0.56899999999999995</v>
      </c>
      <c r="G5622" s="110">
        <f>IF('3A-Rail transport'!$AL$57="no"," ",ROUND(E5622,4))</f>
        <v>0.56899999999999995</v>
      </c>
      <c r="H5622" s="110"/>
      <c r="S5622" s="110">
        <f t="shared" si="322"/>
        <v>0.56900000000000039</v>
      </c>
      <c r="T5622" s="110">
        <f>IF('3B-Air transport'!AL$66="no"," ",ROUND(S5622,4))</f>
        <v>0.56899999999999995</v>
      </c>
      <c r="U5622" s="110">
        <f>IF('3B-Air transport'!AL$67="no"," ",ROUND(S5622,4))</f>
        <v>0.56899999999999995</v>
      </c>
      <c r="V5622" s="110">
        <f>IF('3B-Air transport'!AL$68="no"," ",ROUND(S5622,4))</f>
        <v>0.56899999999999995</v>
      </c>
      <c r="W5622" s="110"/>
      <c r="AB5622" s="110">
        <f t="shared" si="323"/>
        <v>0.56900000000000039</v>
      </c>
      <c r="AC5622" s="110">
        <f>IF('3C-Water transport'!AL$56="no"," ",ROUND(AB5622,4))</f>
        <v>0.56899999999999995</v>
      </c>
      <c r="AD5622" s="110">
        <f>IF('3C-Water transport'!AL$57="no"," ",ROUND(AB5622,4))</f>
        <v>0.56899999999999995</v>
      </c>
      <c r="AE5622" s="110">
        <f>IF('3C-Water transport'!AL$58="no"," ",ROUND(AB5622,4))</f>
        <v>0.56899999999999995</v>
      </c>
    </row>
    <row r="5623" spans="5:31" x14ac:dyDescent="0.25">
      <c r="E5623" s="110">
        <f t="shared" si="321"/>
        <v>0.5700000000000004</v>
      </c>
      <c r="F5623" s="110">
        <f>IF('3A-Rail transport'!$AL$56="no"," ",ROUND(E5623,4))</f>
        <v>0.56999999999999995</v>
      </c>
      <c r="G5623" s="110">
        <f>IF('3A-Rail transport'!$AL$57="no"," ",ROUND(E5623,4))</f>
        <v>0.56999999999999995</v>
      </c>
      <c r="H5623" s="110"/>
      <c r="S5623" s="110">
        <f t="shared" si="322"/>
        <v>0.5700000000000004</v>
      </c>
      <c r="T5623" s="110">
        <f>IF('3B-Air transport'!AL$66="no"," ",ROUND(S5623,4))</f>
        <v>0.56999999999999995</v>
      </c>
      <c r="U5623" s="110">
        <f>IF('3B-Air transport'!AL$67="no"," ",ROUND(S5623,4))</f>
        <v>0.56999999999999995</v>
      </c>
      <c r="V5623" s="110">
        <f>IF('3B-Air transport'!AL$68="no"," ",ROUND(S5623,4))</f>
        <v>0.56999999999999995</v>
      </c>
      <c r="W5623" s="110"/>
      <c r="AB5623" s="110">
        <f t="shared" si="323"/>
        <v>0.5700000000000004</v>
      </c>
      <c r="AC5623" s="110">
        <f>IF('3C-Water transport'!AL$56="no"," ",ROUND(AB5623,4))</f>
        <v>0.56999999999999995</v>
      </c>
      <c r="AD5623" s="110">
        <f>IF('3C-Water transport'!AL$57="no"," ",ROUND(AB5623,4))</f>
        <v>0.56999999999999995</v>
      </c>
      <c r="AE5623" s="110">
        <f>IF('3C-Water transport'!AL$58="no"," ",ROUND(AB5623,4))</f>
        <v>0.56999999999999995</v>
      </c>
    </row>
    <row r="5624" spans="5:31" x14ac:dyDescent="0.25">
      <c r="E5624" s="110">
        <f t="shared" si="321"/>
        <v>0.5710000000000004</v>
      </c>
      <c r="F5624" s="110">
        <f>IF('3A-Rail transport'!$AL$56="no"," ",ROUND(E5624,4))</f>
        <v>0.57099999999999995</v>
      </c>
      <c r="G5624" s="110">
        <f>IF('3A-Rail transport'!$AL$57="no"," ",ROUND(E5624,4))</f>
        <v>0.57099999999999995</v>
      </c>
      <c r="H5624" s="110"/>
      <c r="S5624" s="110">
        <f t="shared" si="322"/>
        <v>0.5710000000000004</v>
      </c>
      <c r="T5624" s="110">
        <f>IF('3B-Air transport'!AL$66="no"," ",ROUND(S5624,4))</f>
        <v>0.57099999999999995</v>
      </c>
      <c r="U5624" s="110">
        <f>IF('3B-Air transport'!AL$67="no"," ",ROUND(S5624,4))</f>
        <v>0.57099999999999995</v>
      </c>
      <c r="V5624" s="110">
        <f>IF('3B-Air transport'!AL$68="no"," ",ROUND(S5624,4))</f>
        <v>0.57099999999999995</v>
      </c>
      <c r="W5624" s="110"/>
      <c r="AB5624" s="110">
        <f t="shared" si="323"/>
        <v>0.5710000000000004</v>
      </c>
      <c r="AC5624" s="110">
        <f>IF('3C-Water transport'!AL$56="no"," ",ROUND(AB5624,4))</f>
        <v>0.57099999999999995</v>
      </c>
      <c r="AD5624" s="110">
        <f>IF('3C-Water transport'!AL$57="no"," ",ROUND(AB5624,4))</f>
        <v>0.57099999999999995</v>
      </c>
      <c r="AE5624" s="110">
        <f>IF('3C-Water transport'!AL$58="no"," ",ROUND(AB5624,4))</f>
        <v>0.57099999999999995</v>
      </c>
    </row>
    <row r="5625" spans="5:31" x14ac:dyDescent="0.25">
      <c r="E5625" s="110">
        <f t="shared" si="321"/>
        <v>0.5720000000000004</v>
      </c>
      <c r="F5625" s="110">
        <f>IF('3A-Rail transport'!$AL$56="no"," ",ROUND(E5625,4))</f>
        <v>0.57199999999999995</v>
      </c>
      <c r="G5625" s="110">
        <f>IF('3A-Rail transport'!$AL$57="no"," ",ROUND(E5625,4))</f>
        <v>0.57199999999999995</v>
      </c>
      <c r="H5625" s="110"/>
      <c r="S5625" s="110">
        <f t="shared" si="322"/>
        <v>0.5720000000000004</v>
      </c>
      <c r="T5625" s="110">
        <f>IF('3B-Air transport'!AL$66="no"," ",ROUND(S5625,4))</f>
        <v>0.57199999999999995</v>
      </c>
      <c r="U5625" s="110">
        <f>IF('3B-Air transport'!AL$67="no"," ",ROUND(S5625,4))</f>
        <v>0.57199999999999995</v>
      </c>
      <c r="V5625" s="110">
        <f>IF('3B-Air transport'!AL$68="no"," ",ROUND(S5625,4))</f>
        <v>0.57199999999999995</v>
      </c>
      <c r="W5625" s="110"/>
      <c r="AB5625" s="110">
        <f t="shared" si="323"/>
        <v>0.5720000000000004</v>
      </c>
      <c r="AC5625" s="110">
        <f>IF('3C-Water transport'!AL$56="no"," ",ROUND(AB5625,4))</f>
        <v>0.57199999999999995</v>
      </c>
      <c r="AD5625" s="110">
        <f>IF('3C-Water transport'!AL$57="no"," ",ROUND(AB5625,4))</f>
        <v>0.57199999999999995</v>
      </c>
      <c r="AE5625" s="110">
        <f>IF('3C-Water transport'!AL$58="no"," ",ROUND(AB5625,4))</f>
        <v>0.57199999999999995</v>
      </c>
    </row>
    <row r="5626" spans="5:31" x14ac:dyDescent="0.25">
      <c r="E5626" s="110">
        <f t="shared" si="321"/>
        <v>0.5730000000000004</v>
      </c>
      <c r="F5626" s="110">
        <f>IF('3A-Rail transport'!$AL$56="no"," ",ROUND(E5626,4))</f>
        <v>0.57299999999999995</v>
      </c>
      <c r="G5626" s="110">
        <f>IF('3A-Rail transport'!$AL$57="no"," ",ROUND(E5626,4))</f>
        <v>0.57299999999999995</v>
      </c>
      <c r="H5626" s="110"/>
      <c r="S5626" s="110">
        <f t="shared" si="322"/>
        <v>0.5730000000000004</v>
      </c>
      <c r="T5626" s="110">
        <f>IF('3B-Air transport'!AL$66="no"," ",ROUND(S5626,4))</f>
        <v>0.57299999999999995</v>
      </c>
      <c r="U5626" s="110">
        <f>IF('3B-Air transport'!AL$67="no"," ",ROUND(S5626,4))</f>
        <v>0.57299999999999995</v>
      </c>
      <c r="V5626" s="110">
        <f>IF('3B-Air transport'!AL$68="no"," ",ROUND(S5626,4))</f>
        <v>0.57299999999999995</v>
      </c>
      <c r="W5626" s="110"/>
      <c r="AB5626" s="110">
        <f t="shared" si="323"/>
        <v>0.5730000000000004</v>
      </c>
      <c r="AC5626" s="110">
        <f>IF('3C-Water transport'!AL$56="no"," ",ROUND(AB5626,4))</f>
        <v>0.57299999999999995</v>
      </c>
      <c r="AD5626" s="110">
        <f>IF('3C-Water transport'!AL$57="no"," ",ROUND(AB5626,4))</f>
        <v>0.57299999999999995</v>
      </c>
      <c r="AE5626" s="110">
        <f>IF('3C-Water transport'!AL$58="no"," ",ROUND(AB5626,4))</f>
        <v>0.57299999999999995</v>
      </c>
    </row>
    <row r="5627" spans="5:31" x14ac:dyDescent="0.25">
      <c r="E5627" s="110">
        <f t="shared" si="321"/>
        <v>0.5740000000000004</v>
      </c>
      <c r="F5627" s="110">
        <f>IF('3A-Rail transport'!$AL$56="no"," ",ROUND(E5627,4))</f>
        <v>0.57399999999999995</v>
      </c>
      <c r="G5627" s="110">
        <f>IF('3A-Rail transport'!$AL$57="no"," ",ROUND(E5627,4))</f>
        <v>0.57399999999999995</v>
      </c>
      <c r="H5627" s="110"/>
      <c r="S5627" s="110">
        <f t="shared" si="322"/>
        <v>0.5740000000000004</v>
      </c>
      <c r="T5627" s="110">
        <f>IF('3B-Air transport'!AL$66="no"," ",ROUND(S5627,4))</f>
        <v>0.57399999999999995</v>
      </c>
      <c r="U5627" s="110">
        <f>IF('3B-Air transport'!AL$67="no"," ",ROUND(S5627,4))</f>
        <v>0.57399999999999995</v>
      </c>
      <c r="V5627" s="110">
        <f>IF('3B-Air transport'!AL$68="no"," ",ROUND(S5627,4))</f>
        <v>0.57399999999999995</v>
      </c>
      <c r="W5627" s="110"/>
      <c r="AB5627" s="110">
        <f t="shared" si="323"/>
        <v>0.5740000000000004</v>
      </c>
      <c r="AC5627" s="110">
        <f>IF('3C-Water transport'!AL$56="no"," ",ROUND(AB5627,4))</f>
        <v>0.57399999999999995</v>
      </c>
      <c r="AD5627" s="110">
        <f>IF('3C-Water transport'!AL$57="no"," ",ROUND(AB5627,4))</f>
        <v>0.57399999999999995</v>
      </c>
      <c r="AE5627" s="110">
        <f>IF('3C-Water transport'!AL$58="no"," ",ROUND(AB5627,4))</f>
        <v>0.57399999999999995</v>
      </c>
    </row>
    <row r="5628" spans="5:31" x14ac:dyDescent="0.25">
      <c r="E5628" s="110">
        <f t="shared" si="321"/>
        <v>0.5750000000000004</v>
      </c>
      <c r="F5628" s="110">
        <f>IF('3A-Rail transport'!$AL$56="no"," ",ROUND(E5628,4))</f>
        <v>0.57499999999999996</v>
      </c>
      <c r="G5628" s="110">
        <f>IF('3A-Rail transport'!$AL$57="no"," ",ROUND(E5628,4))</f>
        <v>0.57499999999999996</v>
      </c>
      <c r="H5628" s="110"/>
      <c r="S5628" s="110">
        <f t="shared" si="322"/>
        <v>0.5750000000000004</v>
      </c>
      <c r="T5628" s="110">
        <f>IF('3B-Air transport'!AL$66="no"," ",ROUND(S5628,4))</f>
        <v>0.57499999999999996</v>
      </c>
      <c r="U5628" s="110">
        <f>IF('3B-Air transport'!AL$67="no"," ",ROUND(S5628,4))</f>
        <v>0.57499999999999996</v>
      </c>
      <c r="V5628" s="110">
        <f>IF('3B-Air transport'!AL$68="no"," ",ROUND(S5628,4))</f>
        <v>0.57499999999999996</v>
      </c>
      <c r="W5628" s="110"/>
      <c r="AB5628" s="110">
        <f t="shared" si="323"/>
        <v>0.5750000000000004</v>
      </c>
      <c r="AC5628" s="110">
        <f>IF('3C-Water transport'!AL$56="no"," ",ROUND(AB5628,4))</f>
        <v>0.57499999999999996</v>
      </c>
      <c r="AD5628" s="110">
        <f>IF('3C-Water transport'!AL$57="no"," ",ROUND(AB5628,4))</f>
        <v>0.57499999999999996</v>
      </c>
      <c r="AE5628" s="110">
        <f>IF('3C-Water transport'!AL$58="no"," ",ROUND(AB5628,4))</f>
        <v>0.57499999999999996</v>
      </c>
    </row>
    <row r="5629" spans="5:31" x14ac:dyDescent="0.25">
      <c r="E5629" s="110">
        <f t="shared" si="321"/>
        <v>0.5760000000000004</v>
      </c>
      <c r="F5629" s="110">
        <f>IF('3A-Rail transport'!$AL$56="no"," ",ROUND(E5629,4))</f>
        <v>0.57599999999999996</v>
      </c>
      <c r="G5629" s="110">
        <f>IF('3A-Rail transport'!$AL$57="no"," ",ROUND(E5629,4))</f>
        <v>0.57599999999999996</v>
      </c>
      <c r="H5629" s="110"/>
      <c r="S5629" s="110">
        <f t="shared" si="322"/>
        <v>0.5760000000000004</v>
      </c>
      <c r="T5629" s="110">
        <f>IF('3B-Air transport'!AL$66="no"," ",ROUND(S5629,4))</f>
        <v>0.57599999999999996</v>
      </c>
      <c r="U5629" s="110">
        <f>IF('3B-Air transport'!AL$67="no"," ",ROUND(S5629,4))</f>
        <v>0.57599999999999996</v>
      </c>
      <c r="V5629" s="110">
        <f>IF('3B-Air transport'!AL$68="no"," ",ROUND(S5629,4))</f>
        <v>0.57599999999999996</v>
      </c>
      <c r="W5629" s="110"/>
      <c r="AB5629" s="110">
        <f t="shared" si="323"/>
        <v>0.5760000000000004</v>
      </c>
      <c r="AC5629" s="110">
        <f>IF('3C-Water transport'!AL$56="no"," ",ROUND(AB5629,4))</f>
        <v>0.57599999999999996</v>
      </c>
      <c r="AD5629" s="110">
        <f>IF('3C-Water transport'!AL$57="no"," ",ROUND(AB5629,4))</f>
        <v>0.57599999999999996</v>
      </c>
      <c r="AE5629" s="110">
        <f>IF('3C-Water transport'!AL$58="no"," ",ROUND(AB5629,4))</f>
        <v>0.57599999999999996</v>
      </c>
    </row>
    <row r="5630" spans="5:31" x14ac:dyDescent="0.25">
      <c r="E5630" s="110">
        <f t="shared" ref="E5630:E5693" si="324">E5629+0.001</f>
        <v>0.5770000000000004</v>
      </c>
      <c r="F5630" s="110">
        <f>IF('3A-Rail transport'!$AL$56="no"," ",ROUND(E5630,4))</f>
        <v>0.57699999999999996</v>
      </c>
      <c r="G5630" s="110">
        <f>IF('3A-Rail transport'!$AL$57="no"," ",ROUND(E5630,4))</f>
        <v>0.57699999999999996</v>
      </c>
      <c r="H5630" s="110"/>
      <c r="S5630" s="110">
        <f t="shared" ref="S5630:S5693" si="325">S5629+0.001</f>
        <v>0.5770000000000004</v>
      </c>
      <c r="T5630" s="110">
        <f>IF('3B-Air transport'!AL$66="no"," ",ROUND(S5630,4))</f>
        <v>0.57699999999999996</v>
      </c>
      <c r="U5630" s="110">
        <f>IF('3B-Air transport'!AL$67="no"," ",ROUND(S5630,4))</f>
        <v>0.57699999999999996</v>
      </c>
      <c r="V5630" s="110">
        <f>IF('3B-Air transport'!AL$68="no"," ",ROUND(S5630,4))</f>
        <v>0.57699999999999996</v>
      </c>
      <c r="W5630" s="110"/>
      <c r="AB5630" s="110">
        <f t="shared" ref="AB5630:AB5693" si="326">AB5629+0.001</f>
        <v>0.5770000000000004</v>
      </c>
      <c r="AC5630" s="110">
        <f>IF('3C-Water transport'!AL$56="no"," ",ROUND(AB5630,4))</f>
        <v>0.57699999999999996</v>
      </c>
      <c r="AD5630" s="110">
        <f>IF('3C-Water transport'!AL$57="no"," ",ROUND(AB5630,4))</f>
        <v>0.57699999999999996</v>
      </c>
      <c r="AE5630" s="110">
        <f>IF('3C-Water transport'!AL$58="no"," ",ROUND(AB5630,4))</f>
        <v>0.57699999999999996</v>
      </c>
    </row>
    <row r="5631" spans="5:31" x14ac:dyDescent="0.25">
      <c r="E5631" s="110">
        <f t="shared" si="324"/>
        <v>0.5780000000000004</v>
      </c>
      <c r="F5631" s="110">
        <f>IF('3A-Rail transport'!$AL$56="no"," ",ROUND(E5631,4))</f>
        <v>0.57799999999999996</v>
      </c>
      <c r="G5631" s="110">
        <f>IF('3A-Rail transport'!$AL$57="no"," ",ROUND(E5631,4))</f>
        <v>0.57799999999999996</v>
      </c>
      <c r="H5631" s="110"/>
      <c r="S5631" s="110">
        <f t="shared" si="325"/>
        <v>0.5780000000000004</v>
      </c>
      <c r="T5631" s="110">
        <f>IF('3B-Air transport'!AL$66="no"," ",ROUND(S5631,4))</f>
        <v>0.57799999999999996</v>
      </c>
      <c r="U5631" s="110">
        <f>IF('3B-Air transport'!AL$67="no"," ",ROUND(S5631,4))</f>
        <v>0.57799999999999996</v>
      </c>
      <c r="V5631" s="110">
        <f>IF('3B-Air transport'!AL$68="no"," ",ROUND(S5631,4))</f>
        <v>0.57799999999999996</v>
      </c>
      <c r="W5631" s="110"/>
      <c r="AB5631" s="110">
        <f t="shared" si="326"/>
        <v>0.5780000000000004</v>
      </c>
      <c r="AC5631" s="110">
        <f>IF('3C-Water transport'!AL$56="no"," ",ROUND(AB5631,4))</f>
        <v>0.57799999999999996</v>
      </c>
      <c r="AD5631" s="110">
        <f>IF('3C-Water transport'!AL$57="no"," ",ROUND(AB5631,4))</f>
        <v>0.57799999999999996</v>
      </c>
      <c r="AE5631" s="110">
        <f>IF('3C-Water transport'!AL$58="no"," ",ROUND(AB5631,4))</f>
        <v>0.57799999999999996</v>
      </c>
    </row>
    <row r="5632" spans="5:31" x14ac:dyDescent="0.25">
      <c r="E5632" s="110">
        <f t="shared" si="324"/>
        <v>0.5790000000000004</v>
      </c>
      <c r="F5632" s="110">
        <f>IF('3A-Rail transport'!$AL$56="no"," ",ROUND(E5632,4))</f>
        <v>0.57899999999999996</v>
      </c>
      <c r="G5632" s="110">
        <f>IF('3A-Rail transport'!$AL$57="no"," ",ROUND(E5632,4))</f>
        <v>0.57899999999999996</v>
      </c>
      <c r="H5632" s="110"/>
      <c r="S5632" s="110">
        <f t="shared" si="325"/>
        <v>0.5790000000000004</v>
      </c>
      <c r="T5632" s="110">
        <f>IF('3B-Air transport'!AL$66="no"," ",ROUND(S5632,4))</f>
        <v>0.57899999999999996</v>
      </c>
      <c r="U5632" s="110">
        <f>IF('3B-Air transport'!AL$67="no"," ",ROUND(S5632,4))</f>
        <v>0.57899999999999996</v>
      </c>
      <c r="V5632" s="110">
        <f>IF('3B-Air transport'!AL$68="no"," ",ROUND(S5632,4))</f>
        <v>0.57899999999999996</v>
      </c>
      <c r="W5632" s="110"/>
      <c r="AB5632" s="110">
        <f t="shared" si="326"/>
        <v>0.5790000000000004</v>
      </c>
      <c r="AC5632" s="110">
        <f>IF('3C-Water transport'!AL$56="no"," ",ROUND(AB5632,4))</f>
        <v>0.57899999999999996</v>
      </c>
      <c r="AD5632" s="110">
        <f>IF('3C-Water transport'!AL$57="no"," ",ROUND(AB5632,4))</f>
        <v>0.57899999999999996</v>
      </c>
      <c r="AE5632" s="110">
        <f>IF('3C-Water transport'!AL$58="no"," ",ROUND(AB5632,4))</f>
        <v>0.57899999999999996</v>
      </c>
    </row>
    <row r="5633" spans="5:31" x14ac:dyDescent="0.25">
      <c r="E5633" s="110">
        <f t="shared" si="324"/>
        <v>0.5800000000000004</v>
      </c>
      <c r="F5633" s="110">
        <f>IF('3A-Rail transport'!$AL$56="no"," ",ROUND(E5633,4))</f>
        <v>0.57999999999999996</v>
      </c>
      <c r="G5633" s="110">
        <f>IF('3A-Rail transport'!$AL$57="no"," ",ROUND(E5633,4))</f>
        <v>0.57999999999999996</v>
      </c>
      <c r="H5633" s="110"/>
      <c r="S5633" s="110">
        <f t="shared" si="325"/>
        <v>0.5800000000000004</v>
      </c>
      <c r="T5633" s="110">
        <f>IF('3B-Air transport'!AL$66="no"," ",ROUND(S5633,4))</f>
        <v>0.57999999999999996</v>
      </c>
      <c r="U5633" s="110">
        <f>IF('3B-Air transport'!AL$67="no"," ",ROUND(S5633,4))</f>
        <v>0.57999999999999996</v>
      </c>
      <c r="V5633" s="110">
        <f>IF('3B-Air transport'!AL$68="no"," ",ROUND(S5633,4))</f>
        <v>0.57999999999999996</v>
      </c>
      <c r="W5633" s="110"/>
      <c r="AB5633" s="110">
        <f t="shared" si="326"/>
        <v>0.5800000000000004</v>
      </c>
      <c r="AC5633" s="110">
        <f>IF('3C-Water transport'!AL$56="no"," ",ROUND(AB5633,4))</f>
        <v>0.57999999999999996</v>
      </c>
      <c r="AD5633" s="110">
        <f>IF('3C-Water transport'!AL$57="no"," ",ROUND(AB5633,4))</f>
        <v>0.57999999999999996</v>
      </c>
      <c r="AE5633" s="110">
        <f>IF('3C-Water transport'!AL$58="no"," ",ROUND(AB5633,4))</f>
        <v>0.57999999999999996</v>
      </c>
    </row>
    <row r="5634" spans="5:31" x14ac:dyDescent="0.25">
      <c r="E5634" s="110">
        <f t="shared" si="324"/>
        <v>0.58100000000000041</v>
      </c>
      <c r="F5634" s="110">
        <f>IF('3A-Rail transport'!$AL$56="no"," ",ROUND(E5634,4))</f>
        <v>0.58099999999999996</v>
      </c>
      <c r="G5634" s="110">
        <f>IF('3A-Rail transport'!$AL$57="no"," ",ROUND(E5634,4))</f>
        <v>0.58099999999999996</v>
      </c>
      <c r="H5634" s="110"/>
      <c r="S5634" s="110">
        <f t="shared" si="325"/>
        <v>0.58100000000000041</v>
      </c>
      <c r="T5634" s="110">
        <f>IF('3B-Air transport'!AL$66="no"," ",ROUND(S5634,4))</f>
        <v>0.58099999999999996</v>
      </c>
      <c r="U5634" s="110">
        <f>IF('3B-Air transport'!AL$67="no"," ",ROUND(S5634,4))</f>
        <v>0.58099999999999996</v>
      </c>
      <c r="V5634" s="110">
        <f>IF('3B-Air transport'!AL$68="no"," ",ROUND(S5634,4))</f>
        <v>0.58099999999999996</v>
      </c>
      <c r="W5634" s="110"/>
      <c r="AB5634" s="110">
        <f t="shared" si="326"/>
        <v>0.58100000000000041</v>
      </c>
      <c r="AC5634" s="110">
        <f>IF('3C-Water transport'!AL$56="no"," ",ROUND(AB5634,4))</f>
        <v>0.58099999999999996</v>
      </c>
      <c r="AD5634" s="110">
        <f>IF('3C-Water transport'!AL$57="no"," ",ROUND(AB5634,4))</f>
        <v>0.58099999999999996</v>
      </c>
      <c r="AE5634" s="110">
        <f>IF('3C-Water transport'!AL$58="no"," ",ROUND(AB5634,4))</f>
        <v>0.58099999999999996</v>
      </c>
    </row>
    <row r="5635" spans="5:31" x14ac:dyDescent="0.25">
      <c r="E5635" s="110">
        <f t="shared" si="324"/>
        <v>0.58200000000000041</v>
      </c>
      <c r="F5635" s="110">
        <f>IF('3A-Rail transport'!$AL$56="no"," ",ROUND(E5635,4))</f>
        <v>0.58199999999999996</v>
      </c>
      <c r="G5635" s="110">
        <f>IF('3A-Rail transport'!$AL$57="no"," ",ROUND(E5635,4))</f>
        <v>0.58199999999999996</v>
      </c>
      <c r="H5635" s="110"/>
      <c r="S5635" s="110">
        <f t="shared" si="325"/>
        <v>0.58200000000000041</v>
      </c>
      <c r="T5635" s="110">
        <f>IF('3B-Air transport'!AL$66="no"," ",ROUND(S5635,4))</f>
        <v>0.58199999999999996</v>
      </c>
      <c r="U5635" s="110">
        <f>IF('3B-Air transport'!AL$67="no"," ",ROUND(S5635,4))</f>
        <v>0.58199999999999996</v>
      </c>
      <c r="V5635" s="110">
        <f>IF('3B-Air transport'!AL$68="no"," ",ROUND(S5635,4))</f>
        <v>0.58199999999999996</v>
      </c>
      <c r="W5635" s="110"/>
      <c r="AB5635" s="110">
        <f t="shared" si="326"/>
        <v>0.58200000000000041</v>
      </c>
      <c r="AC5635" s="110">
        <f>IF('3C-Water transport'!AL$56="no"," ",ROUND(AB5635,4))</f>
        <v>0.58199999999999996</v>
      </c>
      <c r="AD5635" s="110">
        <f>IF('3C-Water transport'!AL$57="no"," ",ROUND(AB5635,4))</f>
        <v>0.58199999999999996</v>
      </c>
      <c r="AE5635" s="110">
        <f>IF('3C-Water transport'!AL$58="no"," ",ROUND(AB5635,4))</f>
        <v>0.58199999999999996</v>
      </c>
    </row>
    <row r="5636" spans="5:31" x14ac:dyDescent="0.25">
      <c r="E5636" s="110">
        <f t="shared" si="324"/>
        <v>0.58300000000000041</v>
      </c>
      <c r="F5636" s="110">
        <f>IF('3A-Rail transport'!$AL$56="no"," ",ROUND(E5636,4))</f>
        <v>0.58299999999999996</v>
      </c>
      <c r="G5636" s="110">
        <f>IF('3A-Rail transport'!$AL$57="no"," ",ROUND(E5636,4))</f>
        <v>0.58299999999999996</v>
      </c>
      <c r="H5636" s="110"/>
      <c r="S5636" s="110">
        <f t="shared" si="325"/>
        <v>0.58300000000000041</v>
      </c>
      <c r="T5636" s="110">
        <f>IF('3B-Air transport'!AL$66="no"," ",ROUND(S5636,4))</f>
        <v>0.58299999999999996</v>
      </c>
      <c r="U5636" s="110">
        <f>IF('3B-Air transport'!AL$67="no"," ",ROUND(S5636,4))</f>
        <v>0.58299999999999996</v>
      </c>
      <c r="V5636" s="110">
        <f>IF('3B-Air transport'!AL$68="no"," ",ROUND(S5636,4))</f>
        <v>0.58299999999999996</v>
      </c>
      <c r="W5636" s="110"/>
      <c r="AB5636" s="110">
        <f t="shared" si="326"/>
        <v>0.58300000000000041</v>
      </c>
      <c r="AC5636" s="110">
        <f>IF('3C-Water transport'!AL$56="no"," ",ROUND(AB5636,4))</f>
        <v>0.58299999999999996</v>
      </c>
      <c r="AD5636" s="110">
        <f>IF('3C-Water transport'!AL$57="no"," ",ROUND(AB5636,4))</f>
        <v>0.58299999999999996</v>
      </c>
      <c r="AE5636" s="110">
        <f>IF('3C-Water transport'!AL$58="no"," ",ROUND(AB5636,4))</f>
        <v>0.58299999999999996</v>
      </c>
    </row>
    <row r="5637" spans="5:31" x14ac:dyDescent="0.25">
      <c r="E5637" s="110">
        <f t="shared" si="324"/>
        <v>0.58400000000000041</v>
      </c>
      <c r="F5637" s="110">
        <f>IF('3A-Rail transport'!$AL$56="no"," ",ROUND(E5637,4))</f>
        <v>0.58399999999999996</v>
      </c>
      <c r="G5637" s="110">
        <f>IF('3A-Rail transport'!$AL$57="no"," ",ROUND(E5637,4))</f>
        <v>0.58399999999999996</v>
      </c>
      <c r="H5637" s="110"/>
      <c r="S5637" s="110">
        <f t="shared" si="325"/>
        <v>0.58400000000000041</v>
      </c>
      <c r="T5637" s="110">
        <f>IF('3B-Air transport'!AL$66="no"," ",ROUND(S5637,4))</f>
        <v>0.58399999999999996</v>
      </c>
      <c r="U5637" s="110">
        <f>IF('3B-Air transport'!AL$67="no"," ",ROUND(S5637,4))</f>
        <v>0.58399999999999996</v>
      </c>
      <c r="V5637" s="110">
        <f>IF('3B-Air transport'!AL$68="no"," ",ROUND(S5637,4))</f>
        <v>0.58399999999999996</v>
      </c>
      <c r="W5637" s="110"/>
      <c r="AB5637" s="110">
        <f t="shared" si="326"/>
        <v>0.58400000000000041</v>
      </c>
      <c r="AC5637" s="110">
        <f>IF('3C-Water transport'!AL$56="no"," ",ROUND(AB5637,4))</f>
        <v>0.58399999999999996</v>
      </c>
      <c r="AD5637" s="110">
        <f>IF('3C-Water transport'!AL$57="no"," ",ROUND(AB5637,4))</f>
        <v>0.58399999999999996</v>
      </c>
      <c r="AE5637" s="110">
        <f>IF('3C-Water transport'!AL$58="no"," ",ROUND(AB5637,4))</f>
        <v>0.58399999999999996</v>
      </c>
    </row>
    <row r="5638" spans="5:31" x14ac:dyDescent="0.25">
      <c r="E5638" s="110">
        <f t="shared" si="324"/>
        <v>0.58500000000000041</v>
      </c>
      <c r="F5638" s="110">
        <f>IF('3A-Rail transport'!$AL$56="no"," ",ROUND(E5638,4))</f>
        <v>0.58499999999999996</v>
      </c>
      <c r="G5638" s="110">
        <f>IF('3A-Rail transport'!$AL$57="no"," ",ROUND(E5638,4))</f>
        <v>0.58499999999999996</v>
      </c>
      <c r="H5638" s="110"/>
      <c r="S5638" s="110">
        <f t="shared" si="325"/>
        <v>0.58500000000000041</v>
      </c>
      <c r="T5638" s="110">
        <f>IF('3B-Air transport'!AL$66="no"," ",ROUND(S5638,4))</f>
        <v>0.58499999999999996</v>
      </c>
      <c r="U5638" s="110">
        <f>IF('3B-Air transport'!AL$67="no"," ",ROUND(S5638,4))</f>
        <v>0.58499999999999996</v>
      </c>
      <c r="V5638" s="110">
        <f>IF('3B-Air transport'!AL$68="no"," ",ROUND(S5638,4))</f>
        <v>0.58499999999999996</v>
      </c>
      <c r="W5638" s="110"/>
      <c r="AB5638" s="110">
        <f t="shared" si="326"/>
        <v>0.58500000000000041</v>
      </c>
      <c r="AC5638" s="110">
        <f>IF('3C-Water transport'!AL$56="no"," ",ROUND(AB5638,4))</f>
        <v>0.58499999999999996</v>
      </c>
      <c r="AD5638" s="110">
        <f>IF('3C-Water transport'!AL$57="no"," ",ROUND(AB5638,4))</f>
        <v>0.58499999999999996</v>
      </c>
      <c r="AE5638" s="110">
        <f>IF('3C-Water transport'!AL$58="no"," ",ROUND(AB5638,4))</f>
        <v>0.58499999999999996</v>
      </c>
    </row>
    <row r="5639" spans="5:31" x14ac:dyDescent="0.25">
      <c r="E5639" s="110">
        <f t="shared" si="324"/>
        <v>0.58600000000000041</v>
      </c>
      <c r="F5639" s="110">
        <f>IF('3A-Rail transport'!$AL$56="no"," ",ROUND(E5639,4))</f>
        <v>0.58599999999999997</v>
      </c>
      <c r="G5639" s="110">
        <f>IF('3A-Rail transport'!$AL$57="no"," ",ROUND(E5639,4))</f>
        <v>0.58599999999999997</v>
      </c>
      <c r="H5639" s="110"/>
      <c r="S5639" s="110">
        <f t="shared" si="325"/>
        <v>0.58600000000000041</v>
      </c>
      <c r="T5639" s="110">
        <f>IF('3B-Air transport'!AL$66="no"," ",ROUND(S5639,4))</f>
        <v>0.58599999999999997</v>
      </c>
      <c r="U5639" s="110">
        <f>IF('3B-Air transport'!AL$67="no"," ",ROUND(S5639,4))</f>
        <v>0.58599999999999997</v>
      </c>
      <c r="V5639" s="110">
        <f>IF('3B-Air transport'!AL$68="no"," ",ROUND(S5639,4))</f>
        <v>0.58599999999999997</v>
      </c>
      <c r="W5639" s="110"/>
      <c r="AB5639" s="110">
        <f t="shared" si="326"/>
        <v>0.58600000000000041</v>
      </c>
      <c r="AC5639" s="110">
        <f>IF('3C-Water transport'!AL$56="no"," ",ROUND(AB5639,4))</f>
        <v>0.58599999999999997</v>
      </c>
      <c r="AD5639" s="110">
        <f>IF('3C-Water transport'!AL$57="no"," ",ROUND(AB5639,4))</f>
        <v>0.58599999999999997</v>
      </c>
      <c r="AE5639" s="110">
        <f>IF('3C-Water transport'!AL$58="no"," ",ROUND(AB5639,4))</f>
        <v>0.58599999999999997</v>
      </c>
    </row>
    <row r="5640" spans="5:31" x14ac:dyDescent="0.25">
      <c r="E5640" s="110">
        <f t="shared" si="324"/>
        <v>0.58700000000000041</v>
      </c>
      <c r="F5640" s="110">
        <f>IF('3A-Rail transport'!$AL$56="no"," ",ROUND(E5640,4))</f>
        <v>0.58699999999999997</v>
      </c>
      <c r="G5640" s="110">
        <f>IF('3A-Rail transport'!$AL$57="no"," ",ROUND(E5640,4))</f>
        <v>0.58699999999999997</v>
      </c>
      <c r="H5640" s="110"/>
      <c r="S5640" s="110">
        <f t="shared" si="325"/>
        <v>0.58700000000000041</v>
      </c>
      <c r="T5640" s="110">
        <f>IF('3B-Air transport'!AL$66="no"," ",ROUND(S5640,4))</f>
        <v>0.58699999999999997</v>
      </c>
      <c r="U5640" s="110">
        <f>IF('3B-Air transport'!AL$67="no"," ",ROUND(S5640,4))</f>
        <v>0.58699999999999997</v>
      </c>
      <c r="V5640" s="110">
        <f>IF('3B-Air transport'!AL$68="no"," ",ROUND(S5640,4))</f>
        <v>0.58699999999999997</v>
      </c>
      <c r="W5640" s="110"/>
      <c r="AB5640" s="110">
        <f t="shared" si="326"/>
        <v>0.58700000000000041</v>
      </c>
      <c r="AC5640" s="110">
        <f>IF('3C-Water transport'!AL$56="no"," ",ROUND(AB5640,4))</f>
        <v>0.58699999999999997</v>
      </c>
      <c r="AD5640" s="110">
        <f>IF('3C-Water transport'!AL$57="no"," ",ROUND(AB5640,4))</f>
        <v>0.58699999999999997</v>
      </c>
      <c r="AE5640" s="110">
        <f>IF('3C-Water transport'!AL$58="no"," ",ROUND(AB5640,4))</f>
        <v>0.58699999999999997</v>
      </c>
    </row>
    <row r="5641" spans="5:31" x14ac:dyDescent="0.25">
      <c r="E5641" s="110">
        <f t="shared" si="324"/>
        <v>0.58800000000000041</v>
      </c>
      <c r="F5641" s="110">
        <f>IF('3A-Rail transport'!$AL$56="no"," ",ROUND(E5641,4))</f>
        <v>0.58799999999999997</v>
      </c>
      <c r="G5641" s="110">
        <f>IF('3A-Rail transport'!$AL$57="no"," ",ROUND(E5641,4))</f>
        <v>0.58799999999999997</v>
      </c>
      <c r="H5641" s="110"/>
      <c r="S5641" s="110">
        <f t="shared" si="325"/>
        <v>0.58800000000000041</v>
      </c>
      <c r="T5641" s="110">
        <f>IF('3B-Air transport'!AL$66="no"," ",ROUND(S5641,4))</f>
        <v>0.58799999999999997</v>
      </c>
      <c r="U5641" s="110">
        <f>IF('3B-Air transport'!AL$67="no"," ",ROUND(S5641,4))</f>
        <v>0.58799999999999997</v>
      </c>
      <c r="V5641" s="110">
        <f>IF('3B-Air transport'!AL$68="no"," ",ROUND(S5641,4))</f>
        <v>0.58799999999999997</v>
      </c>
      <c r="W5641" s="110"/>
      <c r="AB5641" s="110">
        <f t="shared" si="326"/>
        <v>0.58800000000000041</v>
      </c>
      <c r="AC5641" s="110">
        <f>IF('3C-Water transport'!AL$56="no"," ",ROUND(AB5641,4))</f>
        <v>0.58799999999999997</v>
      </c>
      <c r="AD5641" s="110">
        <f>IF('3C-Water transport'!AL$57="no"," ",ROUND(AB5641,4))</f>
        <v>0.58799999999999997</v>
      </c>
      <c r="AE5641" s="110">
        <f>IF('3C-Water transport'!AL$58="no"," ",ROUND(AB5641,4))</f>
        <v>0.58799999999999997</v>
      </c>
    </row>
    <row r="5642" spans="5:31" x14ac:dyDescent="0.25">
      <c r="E5642" s="110">
        <f t="shared" si="324"/>
        <v>0.58900000000000041</v>
      </c>
      <c r="F5642" s="110">
        <f>IF('3A-Rail transport'!$AL$56="no"," ",ROUND(E5642,4))</f>
        <v>0.58899999999999997</v>
      </c>
      <c r="G5642" s="110">
        <f>IF('3A-Rail transport'!$AL$57="no"," ",ROUND(E5642,4))</f>
        <v>0.58899999999999997</v>
      </c>
      <c r="H5642" s="110"/>
      <c r="S5642" s="110">
        <f t="shared" si="325"/>
        <v>0.58900000000000041</v>
      </c>
      <c r="T5642" s="110">
        <f>IF('3B-Air transport'!AL$66="no"," ",ROUND(S5642,4))</f>
        <v>0.58899999999999997</v>
      </c>
      <c r="U5642" s="110">
        <f>IF('3B-Air transport'!AL$67="no"," ",ROUND(S5642,4))</f>
        <v>0.58899999999999997</v>
      </c>
      <c r="V5642" s="110">
        <f>IF('3B-Air transport'!AL$68="no"," ",ROUND(S5642,4))</f>
        <v>0.58899999999999997</v>
      </c>
      <c r="W5642" s="110"/>
      <c r="AB5642" s="110">
        <f t="shared" si="326"/>
        <v>0.58900000000000041</v>
      </c>
      <c r="AC5642" s="110">
        <f>IF('3C-Water transport'!AL$56="no"," ",ROUND(AB5642,4))</f>
        <v>0.58899999999999997</v>
      </c>
      <c r="AD5642" s="110">
        <f>IF('3C-Water transport'!AL$57="no"," ",ROUND(AB5642,4))</f>
        <v>0.58899999999999997</v>
      </c>
      <c r="AE5642" s="110">
        <f>IF('3C-Water transport'!AL$58="no"," ",ROUND(AB5642,4))</f>
        <v>0.58899999999999997</v>
      </c>
    </row>
    <row r="5643" spans="5:31" x14ac:dyDescent="0.25">
      <c r="E5643" s="110">
        <f t="shared" si="324"/>
        <v>0.59000000000000041</v>
      </c>
      <c r="F5643" s="110">
        <f>IF('3A-Rail transport'!$AL$56="no"," ",ROUND(E5643,4))</f>
        <v>0.59</v>
      </c>
      <c r="G5643" s="110">
        <f>IF('3A-Rail transport'!$AL$57="no"," ",ROUND(E5643,4))</f>
        <v>0.59</v>
      </c>
      <c r="H5643" s="110"/>
      <c r="S5643" s="110">
        <f t="shared" si="325"/>
        <v>0.59000000000000041</v>
      </c>
      <c r="T5643" s="110">
        <f>IF('3B-Air transport'!AL$66="no"," ",ROUND(S5643,4))</f>
        <v>0.59</v>
      </c>
      <c r="U5643" s="110">
        <f>IF('3B-Air transport'!AL$67="no"," ",ROUND(S5643,4))</f>
        <v>0.59</v>
      </c>
      <c r="V5643" s="110">
        <f>IF('3B-Air transport'!AL$68="no"," ",ROUND(S5643,4))</f>
        <v>0.59</v>
      </c>
      <c r="W5643" s="110"/>
      <c r="AB5643" s="110">
        <f t="shared" si="326"/>
        <v>0.59000000000000041</v>
      </c>
      <c r="AC5643" s="110">
        <f>IF('3C-Water transport'!AL$56="no"," ",ROUND(AB5643,4))</f>
        <v>0.59</v>
      </c>
      <c r="AD5643" s="110">
        <f>IF('3C-Water transport'!AL$57="no"," ",ROUND(AB5643,4))</f>
        <v>0.59</v>
      </c>
      <c r="AE5643" s="110">
        <f>IF('3C-Water transport'!AL$58="no"," ",ROUND(AB5643,4))</f>
        <v>0.59</v>
      </c>
    </row>
    <row r="5644" spans="5:31" x14ac:dyDescent="0.25">
      <c r="E5644" s="110">
        <f t="shared" si="324"/>
        <v>0.59100000000000041</v>
      </c>
      <c r="F5644" s="110">
        <f>IF('3A-Rail transport'!$AL$56="no"," ",ROUND(E5644,4))</f>
        <v>0.59099999999999997</v>
      </c>
      <c r="G5644" s="110">
        <f>IF('3A-Rail transport'!$AL$57="no"," ",ROUND(E5644,4))</f>
        <v>0.59099999999999997</v>
      </c>
      <c r="H5644" s="110"/>
      <c r="S5644" s="110">
        <f t="shared" si="325"/>
        <v>0.59100000000000041</v>
      </c>
      <c r="T5644" s="110">
        <f>IF('3B-Air transport'!AL$66="no"," ",ROUND(S5644,4))</f>
        <v>0.59099999999999997</v>
      </c>
      <c r="U5644" s="110">
        <f>IF('3B-Air transport'!AL$67="no"," ",ROUND(S5644,4))</f>
        <v>0.59099999999999997</v>
      </c>
      <c r="V5644" s="110">
        <f>IF('3B-Air transport'!AL$68="no"," ",ROUND(S5644,4))</f>
        <v>0.59099999999999997</v>
      </c>
      <c r="W5644" s="110"/>
      <c r="AB5644" s="110">
        <f t="shared" si="326"/>
        <v>0.59100000000000041</v>
      </c>
      <c r="AC5644" s="110">
        <f>IF('3C-Water transport'!AL$56="no"," ",ROUND(AB5644,4))</f>
        <v>0.59099999999999997</v>
      </c>
      <c r="AD5644" s="110">
        <f>IF('3C-Water transport'!AL$57="no"," ",ROUND(AB5644,4))</f>
        <v>0.59099999999999997</v>
      </c>
      <c r="AE5644" s="110">
        <f>IF('3C-Water transport'!AL$58="no"," ",ROUND(AB5644,4))</f>
        <v>0.59099999999999997</v>
      </c>
    </row>
    <row r="5645" spans="5:31" x14ac:dyDescent="0.25">
      <c r="E5645" s="110">
        <f t="shared" si="324"/>
        <v>0.59200000000000041</v>
      </c>
      <c r="F5645" s="110">
        <f>IF('3A-Rail transport'!$AL$56="no"," ",ROUND(E5645,4))</f>
        <v>0.59199999999999997</v>
      </c>
      <c r="G5645" s="110">
        <f>IF('3A-Rail transport'!$AL$57="no"," ",ROUND(E5645,4))</f>
        <v>0.59199999999999997</v>
      </c>
      <c r="H5645" s="110"/>
      <c r="S5645" s="110">
        <f t="shared" si="325"/>
        <v>0.59200000000000041</v>
      </c>
      <c r="T5645" s="110">
        <f>IF('3B-Air transport'!AL$66="no"," ",ROUND(S5645,4))</f>
        <v>0.59199999999999997</v>
      </c>
      <c r="U5645" s="110">
        <f>IF('3B-Air transport'!AL$67="no"," ",ROUND(S5645,4))</f>
        <v>0.59199999999999997</v>
      </c>
      <c r="V5645" s="110">
        <f>IF('3B-Air transport'!AL$68="no"," ",ROUND(S5645,4))</f>
        <v>0.59199999999999997</v>
      </c>
      <c r="W5645" s="110"/>
      <c r="AB5645" s="110">
        <f t="shared" si="326"/>
        <v>0.59200000000000041</v>
      </c>
      <c r="AC5645" s="110">
        <f>IF('3C-Water transport'!AL$56="no"," ",ROUND(AB5645,4))</f>
        <v>0.59199999999999997</v>
      </c>
      <c r="AD5645" s="110">
        <f>IF('3C-Water transport'!AL$57="no"," ",ROUND(AB5645,4))</f>
        <v>0.59199999999999997</v>
      </c>
      <c r="AE5645" s="110">
        <f>IF('3C-Water transport'!AL$58="no"," ",ROUND(AB5645,4))</f>
        <v>0.59199999999999997</v>
      </c>
    </row>
    <row r="5646" spans="5:31" x14ac:dyDescent="0.25">
      <c r="E5646" s="110">
        <f t="shared" si="324"/>
        <v>0.59300000000000042</v>
      </c>
      <c r="F5646" s="110">
        <f>IF('3A-Rail transport'!$AL$56="no"," ",ROUND(E5646,4))</f>
        <v>0.59299999999999997</v>
      </c>
      <c r="G5646" s="110">
        <f>IF('3A-Rail transport'!$AL$57="no"," ",ROUND(E5646,4))</f>
        <v>0.59299999999999997</v>
      </c>
      <c r="H5646" s="110"/>
      <c r="S5646" s="110">
        <f t="shared" si="325"/>
        <v>0.59300000000000042</v>
      </c>
      <c r="T5646" s="110">
        <f>IF('3B-Air transport'!AL$66="no"," ",ROUND(S5646,4))</f>
        <v>0.59299999999999997</v>
      </c>
      <c r="U5646" s="110">
        <f>IF('3B-Air transport'!AL$67="no"," ",ROUND(S5646,4))</f>
        <v>0.59299999999999997</v>
      </c>
      <c r="V5646" s="110">
        <f>IF('3B-Air transport'!AL$68="no"," ",ROUND(S5646,4))</f>
        <v>0.59299999999999997</v>
      </c>
      <c r="W5646" s="110"/>
      <c r="AB5646" s="110">
        <f t="shared" si="326"/>
        <v>0.59300000000000042</v>
      </c>
      <c r="AC5646" s="110">
        <f>IF('3C-Water transport'!AL$56="no"," ",ROUND(AB5646,4))</f>
        <v>0.59299999999999997</v>
      </c>
      <c r="AD5646" s="110">
        <f>IF('3C-Water transport'!AL$57="no"," ",ROUND(AB5646,4))</f>
        <v>0.59299999999999997</v>
      </c>
      <c r="AE5646" s="110">
        <f>IF('3C-Water transport'!AL$58="no"," ",ROUND(AB5646,4))</f>
        <v>0.59299999999999997</v>
      </c>
    </row>
    <row r="5647" spans="5:31" x14ac:dyDescent="0.25">
      <c r="E5647" s="110">
        <f t="shared" si="324"/>
        <v>0.59400000000000042</v>
      </c>
      <c r="F5647" s="110">
        <f>IF('3A-Rail transport'!$AL$56="no"," ",ROUND(E5647,4))</f>
        <v>0.59399999999999997</v>
      </c>
      <c r="G5647" s="110">
        <f>IF('3A-Rail transport'!$AL$57="no"," ",ROUND(E5647,4))</f>
        <v>0.59399999999999997</v>
      </c>
      <c r="H5647" s="110"/>
      <c r="S5647" s="110">
        <f t="shared" si="325"/>
        <v>0.59400000000000042</v>
      </c>
      <c r="T5647" s="110">
        <f>IF('3B-Air transport'!AL$66="no"," ",ROUND(S5647,4))</f>
        <v>0.59399999999999997</v>
      </c>
      <c r="U5647" s="110">
        <f>IF('3B-Air transport'!AL$67="no"," ",ROUND(S5647,4))</f>
        <v>0.59399999999999997</v>
      </c>
      <c r="V5647" s="110">
        <f>IF('3B-Air transport'!AL$68="no"," ",ROUND(S5647,4))</f>
        <v>0.59399999999999997</v>
      </c>
      <c r="W5647" s="110"/>
      <c r="AB5647" s="110">
        <f t="shared" si="326"/>
        <v>0.59400000000000042</v>
      </c>
      <c r="AC5647" s="110">
        <f>IF('3C-Water transport'!AL$56="no"," ",ROUND(AB5647,4))</f>
        <v>0.59399999999999997</v>
      </c>
      <c r="AD5647" s="110">
        <f>IF('3C-Water transport'!AL$57="no"," ",ROUND(AB5647,4))</f>
        <v>0.59399999999999997</v>
      </c>
      <c r="AE5647" s="110">
        <f>IF('3C-Water transport'!AL$58="no"," ",ROUND(AB5647,4))</f>
        <v>0.59399999999999997</v>
      </c>
    </row>
    <row r="5648" spans="5:31" x14ac:dyDescent="0.25">
      <c r="E5648" s="110">
        <f t="shared" si="324"/>
        <v>0.59500000000000042</v>
      </c>
      <c r="F5648" s="110">
        <f>IF('3A-Rail transport'!$AL$56="no"," ",ROUND(E5648,4))</f>
        <v>0.59499999999999997</v>
      </c>
      <c r="G5648" s="110">
        <f>IF('3A-Rail transport'!$AL$57="no"," ",ROUND(E5648,4))</f>
        <v>0.59499999999999997</v>
      </c>
      <c r="H5648" s="110"/>
      <c r="S5648" s="110">
        <f t="shared" si="325"/>
        <v>0.59500000000000042</v>
      </c>
      <c r="T5648" s="110">
        <f>IF('3B-Air transport'!AL$66="no"," ",ROUND(S5648,4))</f>
        <v>0.59499999999999997</v>
      </c>
      <c r="U5648" s="110">
        <f>IF('3B-Air transport'!AL$67="no"," ",ROUND(S5648,4))</f>
        <v>0.59499999999999997</v>
      </c>
      <c r="V5648" s="110">
        <f>IF('3B-Air transport'!AL$68="no"," ",ROUND(S5648,4))</f>
        <v>0.59499999999999997</v>
      </c>
      <c r="W5648" s="110"/>
      <c r="AB5648" s="110">
        <f t="shared" si="326"/>
        <v>0.59500000000000042</v>
      </c>
      <c r="AC5648" s="110">
        <f>IF('3C-Water transport'!AL$56="no"," ",ROUND(AB5648,4))</f>
        <v>0.59499999999999997</v>
      </c>
      <c r="AD5648" s="110">
        <f>IF('3C-Water transport'!AL$57="no"," ",ROUND(AB5648,4))</f>
        <v>0.59499999999999997</v>
      </c>
      <c r="AE5648" s="110">
        <f>IF('3C-Water transport'!AL$58="no"," ",ROUND(AB5648,4))</f>
        <v>0.59499999999999997</v>
      </c>
    </row>
    <row r="5649" spans="5:31" x14ac:dyDescent="0.25">
      <c r="E5649" s="110">
        <f t="shared" si="324"/>
        <v>0.59600000000000042</v>
      </c>
      <c r="F5649" s="110">
        <f>IF('3A-Rail transport'!$AL$56="no"," ",ROUND(E5649,4))</f>
        <v>0.59599999999999997</v>
      </c>
      <c r="G5649" s="110">
        <f>IF('3A-Rail transport'!$AL$57="no"," ",ROUND(E5649,4))</f>
        <v>0.59599999999999997</v>
      </c>
      <c r="H5649" s="110"/>
      <c r="S5649" s="110">
        <f t="shared" si="325"/>
        <v>0.59600000000000042</v>
      </c>
      <c r="T5649" s="110">
        <f>IF('3B-Air transport'!AL$66="no"," ",ROUND(S5649,4))</f>
        <v>0.59599999999999997</v>
      </c>
      <c r="U5649" s="110">
        <f>IF('3B-Air transport'!AL$67="no"," ",ROUND(S5649,4))</f>
        <v>0.59599999999999997</v>
      </c>
      <c r="V5649" s="110">
        <f>IF('3B-Air transport'!AL$68="no"," ",ROUND(S5649,4))</f>
        <v>0.59599999999999997</v>
      </c>
      <c r="W5649" s="110"/>
      <c r="AB5649" s="110">
        <f t="shared" si="326"/>
        <v>0.59600000000000042</v>
      </c>
      <c r="AC5649" s="110">
        <f>IF('3C-Water transport'!AL$56="no"," ",ROUND(AB5649,4))</f>
        <v>0.59599999999999997</v>
      </c>
      <c r="AD5649" s="110">
        <f>IF('3C-Water transport'!AL$57="no"," ",ROUND(AB5649,4))</f>
        <v>0.59599999999999997</v>
      </c>
      <c r="AE5649" s="110">
        <f>IF('3C-Water transport'!AL$58="no"," ",ROUND(AB5649,4))</f>
        <v>0.59599999999999997</v>
      </c>
    </row>
    <row r="5650" spans="5:31" x14ac:dyDescent="0.25">
      <c r="E5650" s="110">
        <f t="shared" si="324"/>
        <v>0.59700000000000042</v>
      </c>
      <c r="F5650" s="110">
        <f>IF('3A-Rail transport'!$AL$56="no"," ",ROUND(E5650,4))</f>
        <v>0.59699999999999998</v>
      </c>
      <c r="G5650" s="110">
        <f>IF('3A-Rail transport'!$AL$57="no"," ",ROUND(E5650,4))</f>
        <v>0.59699999999999998</v>
      </c>
      <c r="H5650" s="110"/>
      <c r="S5650" s="110">
        <f t="shared" si="325"/>
        <v>0.59700000000000042</v>
      </c>
      <c r="T5650" s="110">
        <f>IF('3B-Air transport'!AL$66="no"," ",ROUND(S5650,4))</f>
        <v>0.59699999999999998</v>
      </c>
      <c r="U5650" s="110">
        <f>IF('3B-Air transport'!AL$67="no"," ",ROUND(S5650,4))</f>
        <v>0.59699999999999998</v>
      </c>
      <c r="V5650" s="110">
        <f>IF('3B-Air transport'!AL$68="no"," ",ROUND(S5650,4))</f>
        <v>0.59699999999999998</v>
      </c>
      <c r="W5650" s="110"/>
      <c r="AB5650" s="110">
        <f t="shared" si="326"/>
        <v>0.59700000000000042</v>
      </c>
      <c r="AC5650" s="110">
        <f>IF('3C-Water transport'!AL$56="no"," ",ROUND(AB5650,4))</f>
        <v>0.59699999999999998</v>
      </c>
      <c r="AD5650" s="110">
        <f>IF('3C-Water transport'!AL$57="no"," ",ROUND(AB5650,4))</f>
        <v>0.59699999999999998</v>
      </c>
      <c r="AE5650" s="110">
        <f>IF('3C-Water transport'!AL$58="no"," ",ROUND(AB5650,4))</f>
        <v>0.59699999999999998</v>
      </c>
    </row>
    <row r="5651" spans="5:31" x14ac:dyDescent="0.25">
      <c r="E5651" s="110">
        <f t="shared" si="324"/>
        <v>0.59800000000000042</v>
      </c>
      <c r="F5651" s="110">
        <f>IF('3A-Rail transport'!$AL$56="no"," ",ROUND(E5651,4))</f>
        <v>0.59799999999999998</v>
      </c>
      <c r="G5651" s="110">
        <f>IF('3A-Rail transport'!$AL$57="no"," ",ROUND(E5651,4))</f>
        <v>0.59799999999999998</v>
      </c>
      <c r="H5651" s="110"/>
      <c r="S5651" s="110">
        <f t="shared" si="325"/>
        <v>0.59800000000000042</v>
      </c>
      <c r="T5651" s="110">
        <f>IF('3B-Air transport'!AL$66="no"," ",ROUND(S5651,4))</f>
        <v>0.59799999999999998</v>
      </c>
      <c r="U5651" s="110">
        <f>IF('3B-Air transport'!AL$67="no"," ",ROUND(S5651,4))</f>
        <v>0.59799999999999998</v>
      </c>
      <c r="V5651" s="110">
        <f>IF('3B-Air transport'!AL$68="no"," ",ROUND(S5651,4))</f>
        <v>0.59799999999999998</v>
      </c>
      <c r="W5651" s="110"/>
      <c r="AB5651" s="110">
        <f t="shared" si="326"/>
        <v>0.59800000000000042</v>
      </c>
      <c r="AC5651" s="110">
        <f>IF('3C-Water transport'!AL$56="no"," ",ROUND(AB5651,4))</f>
        <v>0.59799999999999998</v>
      </c>
      <c r="AD5651" s="110">
        <f>IF('3C-Water transport'!AL$57="no"," ",ROUND(AB5651,4))</f>
        <v>0.59799999999999998</v>
      </c>
      <c r="AE5651" s="110">
        <f>IF('3C-Water transport'!AL$58="no"," ",ROUND(AB5651,4))</f>
        <v>0.59799999999999998</v>
      </c>
    </row>
    <row r="5652" spans="5:31" x14ac:dyDescent="0.25">
      <c r="E5652" s="110">
        <f t="shared" si="324"/>
        <v>0.59900000000000042</v>
      </c>
      <c r="F5652" s="110">
        <f>IF('3A-Rail transport'!$AL$56="no"," ",ROUND(E5652,4))</f>
        <v>0.59899999999999998</v>
      </c>
      <c r="G5652" s="110">
        <f>IF('3A-Rail transport'!$AL$57="no"," ",ROUND(E5652,4))</f>
        <v>0.59899999999999998</v>
      </c>
      <c r="H5652" s="110"/>
      <c r="S5652" s="110">
        <f t="shared" si="325"/>
        <v>0.59900000000000042</v>
      </c>
      <c r="T5652" s="110">
        <f>IF('3B-Air transport'!AL$66="no"," ",ROUND(S5652,4))</f>
        <v>0.59899999999999998</v>
      </c>
      <c r="U5652" s="110">
        <f>IF('3B-Air transport'!AL$67="no"," ",ROUND(S5652,4))</f>
        <v>0.59899999999999998</v>
      </c>
      <c r="V5652" s="110">
        <f>IF('3B-Air transport'!AL$68="no"," ",ROUND(S5652,4))</f>
        <v>0.59899999999999998</v>
      </c>
      <c r="W5652" s="110"/>
      <c r="AB5652" s="110">
        <f t="shared" si="326"/>
        <v>0.59900000000000042</v>
      </c>
      <c r="AC5652" s="110">
        <f>IF('3C-Water transport'!AL$56="no"," ",ROUND(AB5652,4))</f>
        <v>0.59899999999999998</v>
      </c>
      <c r="AD5652" s="110">
        <f>IF('3C-Water transport'!AL$57="no"," ",ROUND(AB5652,4))</f>
        <v>0.59899999999999998</v>
      </c>
      <c r="AE5652" s="110">
        <f>IF('3C-Water transport'!AL$58="no"," ",ROUND(AB5652,4))</f>
        <v>0.59899999999999998</v>
      </c>
    </row>
    <row r="5653" spans="5:31" x14ac:dyDescent="0.25">
      <c r="E5653" s="110">
        <f t="shared" si="324"/>
        <v>0.60000000000000042</v>
      </c>
      <c r="F5653" s="110">
        <f>IF('3A-Rail transport'!$AL$56="no"," ",ROUND(E5653,4))</f>
        <v>0.6</v>
      </c>
      <c r="G5653" s="110">
        <f>IF('3A-Rail transport'!$AL$57="no"," ",ROUND(E5653,4))</f>
        <v>0.6</v>
      </c>
      <c r="H5653" s="110"/>
      <c r="S5653" s="110">
        <f t="shared" si="325"/>
        <v>0.60000000000000042</v>
      </c>
      <c r="T5653" s="110">
        <f>IF('3B-Air transport'!AL$66="no"," ",ROUND(S5653,4))</f>
        <v>0.6</v>
      </c>
      <c r="U5653" s="110">
        <f>IF('3B-Air transport'!AL$67="no"," ",ROUND(S5653,4))</f>
        <v>0.6</v>
      </c>
      <c r="V5653" s="110">
        <f>IF('3B-Air transport'!AL$68="no"," ",ROUND(S5653,4))</f>
        <v>0.6</v>
      </c>
      <c r="W5653" s="110"/>
      <c r="AB5653" s="110">
        <f t="shared" si="326"/>
        <v>0.60000000000000042</v>
      </c>
      <c r="AC5653" s="110">
        <f>IF('3C-Water transport'!AL$56="no"," ",ROUND(AB5653,4))</f>
        <v>0.6</v>
      </c>
      <c r="AD5653" s="110">
        <f>IF('3C-Water transport'!AL$57="no"," ",ROUND(AB5653,4))</f>
        <v>0.6</v>
      </c>
      <c r="AE5653" s="110">
        <f>IF('3C-Water transport'!AL$58="no"," ",ROUND(AB5653,4))</f>
        <v>0.6</v>
      </c>
    </row>
    <row r="5654" spans="5:31" x14ac:dyDescent="0.25">
      <c r="E5654" s="110">
        <f t="shared" si="324"/>
        <v>0.60100000000000042</v>
      </c>
      <c r="F5654" s="110">
        <f>IF('3A-Rail transport'!$AL$56="no"," ",ROUND(E5654,4))</f>
        <v>0.60099999999999998</v>
      </c>
      <c r="G5654" s="110">
        <f>IF('3A-Rail transport'!$AL$57="no"," ",ROUND(E5654,4))</f>
        <v>0.60099999999999998</v>
      </c>
      <c r="H5654" s="110"/>
      <c r="S5654" s="110">
        <f t="shared" si="325"/>
        <v>0.60100000000000042</v>
      </c>
      <c r="T5654" s="110">
        <f>IF('3B-Air transport'!AL$66="no"," ",ROUND(S5654,4))</f>
        <v>0.60099999999999998</v>
      </c>
      <c r="U5654" s="110">
        <f>IF('3B-Air transport'!AL$67="no"," ",ROUND(S5654,4))</f>
        <v>0.60099999999999998</v>
      </c>
      <c r="V5654" s="110">
        <f>IF('3B-Air transport'!AL$68="no"," ",ROUND(S5654,4))</f>
        <v>0.60099999999999998</v>
      </c>
      <c r="W5654" s="110"/>
      <c r="AB5654" s="110">
        <f t="shared" si="326"/>
        <v>0.60100000000000042</v>
      </c>
      <c r="AC5654" s="110">
        <f>IF('3C-Water transport'!AL$56="no"," ",ROUND(AB5654,4))</f>
        <v>0.60099999999999998</v>
      </c>
      <c r="AD5654" s="110">
        <f>IF('3C-Water transport'!AL$57="no"," ",ROUND(AB5654,4))</f>
        <v>0.60099999999999998</v>
      </c>
      <c r="AE5654" s="110">
        <f>IF('3C-Water transport'!AL$58="no"," ",ROUND(AB5654,4))</f>
        <v>0.60099999999999998</v>
      </c>
    </row>
    <row r="5655" spans="5:31" x14ac:dyDescent="0.25">
      <c r="E5655" s="110">
        <f t="shared" si="324"/>
        <v>0.60200000000000042</v>
      </c>
      <c r="F5655" s="110">
        <f>IF('3A-Rail transport'!$AL$56="no"," ",ROUND(E5655,4))</f>
        <v>0.60199999999999998</v>
      </c>
      <c r="G5655" s="110">
        <f>IF('3A-Rail transport'!$AL$57="no"," ",ROUND(E5655,4))</f>
        <v>0.60199999999999998</v>
      </c>
      <c r="H5655" s="110"/>
      <c r="S5655" s="110">
        <f t="shared" si="325"/>
        <v>0.60200000000000042</v>
      </c>
      <c r="T5655" s="110">
        <f>IF('3B-Air transport'!AL$66="no"," ",ROUND(S5655,4))</f>
        <v>0.60199999999999998</v>
      </c>
      <c r="U5655" s="110">
        <f>IF('3B-Air transport'!AL$67="no"," ",ROUND(S5655,4))</f>
        <v>0.60199999999999998</v>
      </c>
      <c r="V5655" s="110">
        <f>IF('3B-Air transport'!AL$68="no"," ",ROUND(S5655,4))</f>
        <v>0.60199999999999998</v>
      </c>
      <c r="W5655" s="110"/>
      <c r="AB5655" s="110">
        <f t="shared" si="326"/>
        <v>0.60200000000000042</v>
      </c>
      <c r="AC5655" s="110">
        <f>IF('3C-Water transport'!AL$56="no"," ",ROUND(AB5655,4))</f>
        <v>0.60199999999999998</v>
      </c>
      <c r="AD5655" s="110">
        <f>IF('3C-Water transport'!AL$57="no"," ",ROUND(AB5655,4))</f>
        <v>0.60199999999999998</v>
      </c>
      <c r="AE5655" s="110">
        <f>IF('3C-Water transport'!AL$58="no"," ",ROUND(AB5655,4))</f>
        <v>0.60199999999999998</v>
      </c>
    </row>
    <row r="5656" spans="5:31" x14ac:dyDescent="0.25">
      <c r="E5656" s="110">
        <f t="shared" si="324"/>
        <v>0.60300000000000042</v>
      </c>
      <c r="F5656" s="110">
        <f>IF('3A-Rail transport'!$AL$56="no"," ",ROUND(E5656,4))</f>
        <v>0.60299999999999998</v>
      </c>
      <c r="G5656" s="110">
        <f>IF('3A-Rail transport'!$AL$57="no"," ",ROUND(E5656,4))</f>
        <v>0.60299999999999998</v>
      </c>
      <c r="H5656" s="110"/>
      <c r="S5656" s="110">
        <f t="shared" si="325"/>
        <v>0.60300000000000042</v>
      </c>
      <c r="T5656" s="110">
        <f>IF('3B-Air transport'!AL$66="no"," ",ROUND(S5656,4))</f>
        <v>0.60299999999999998</v>
      </c>
      <c r="U5656" s="110">
        <f>IF('3B-Air transport'!AL$67="no"," ",ROUND(S5656,4))</f>
        <v>0.60299999999999998</v>
      </c>
      <c r="V5656" s="110">
        <f>IF('3B-Air transport'!AL$68="no"," ",ROUND(S5656,4))</f>
        <v>0.60299999999999998</v>
      </c>
      <c r="W5656" s="110"/>
      <c r="AB5656" s="110">
        <f t="shared" si="326"/>
        <v>0.60300000000000042</v>
      </c>
      <c r="AC5656" s="110">
        <f>IF('3C-Water transport'!AL$56="no"," ",ROUND(AB5656,4))</f>
        <v>0.60299999999999998</v>
      </c>
      <c r="AD5656" s="110">
        <f>IF('3C-Water transport'!AL$57="no"," ",ROUND(AB5656,4))</f>
        <v>0.60299999999999998</v>
      </c>
      <c r="AE5656" s="110">
        <f>IF('3C-Water transport'!AL$58="no"," ",ROUND(AB5656,4))</f>
        <v>0.60299999999999998</v>
      </c>
    </row>
    <row r="5657" spans="5:31" x14ac:dyDescent="0.25">
      <c r="E5657" s="110">
        <f t="shared" si="324"/>
        <v>0.60400000000000043</v>
      </c>
      <c r="F5657" s="110">
        <f>IF('3A-Rail transport'!$AL$56="no"," ",ROUND(E5657,4))</f>
        <v>0.60399999999999998</v>
      </c>
      <c r="G5657" s="110">
        <f>IF('3A-Rail transport'!$AL$57="no"," ",ROUND(E5657,4))</f>
        <v>0.60399999999999998</v>
      </c>
      <c r="H5657" s="110"/>
      <c r="S5657" s="110">
        <f t="shared" si="325"/>
        <v>0.60400000000000043</v>
      </c>
      <c r="T5657" s="110">
        <f>IF('3B-Air transport'!AL$66="no"," ",ROUND(S5657,4))</f>
        <v>0.60399999999999998</v>
      </c>
      <c r="U5657" s="110">
        <f>IF('3B-Air transport'!AL$67="no"," ",ROUND(S5657,4))</f>
        <v>0.60399999999999998</v>
      </c>
      <c r="V5657" s="110">
        <f>IF('3B-Air transport'!AL$68="no"," ",ROUND(S5657,4))</f>
        <v>0.60399999999999998</v>
      </c>
      <c r="W5657" s="110"/>
      <c r="AB5657" s="110">
        <f t="shared" si="326"/>
        <v>0.60400000000000043</v>
      </c>
      <c r="AC5657" s="110">
        <f>IF('3C-Water transport'!AL$56="no"," ",ROUND(AB5657,4))</f>
        <v>0.60399999999999998</v>
      </c>
      <c r="AD5657" s="110">
        <f>IF('3C-Water transport'!AL$57="no"," ",ROUND(AB5657,4))</f>
        <v>0.60399999999999998</v>
      </c>
      <c r="AE5657" s="110">
        <f>IF('3C-Water transport'!AL$58="no"," ",ROUND(AB5657,4))</f>
        <v>0.60399999999999998</v>
      </c>
    </row>
    <row r="5658" spans="5:31" x14ac:dyDescent="0.25">
      <c r="E5658" s="110">
        <f t="shared" si="324"/>
        <v>0.60500000000000043</v>
      </c>
      <c r="F5658" s="110">
        <f>IF('3A-Rail transport'!$AL$56="no"," ",ROUND(E5658,4))</f>
        <v>0.60499999999999998</v>
      </c>
      <c r="G5658" s="110">
        <f>IF('3A-Rail transport'!$AL$57="no"," ",ROUND(E5658,4))</f>
        <v>0.60499999999999998</v>
      </c>
      <c r="H5658" s="110"/>
      <c r="S5658" s="110">
        <f t="shared" si="325"/>
        <v>0.60500000000000043</v>
      </c>
      <c r="T5658" s="110">
        <f>IF('3B-Air transport'!AL$66="no"," ",ROUND(S5658,4))</f>
        <v>0.60499999999999998</v>
      </c>
      <c r="U5658" s="110">
        <f>IF('3B-Air transport'!AL$67="no"," ",ROUND(S5658,4))</f>
        <v>0.60499999999999998</v>
      </c>
      <c r="V5658" s="110">
        <f>IF('3B-Air transport'!AL$68="no"," ",ROUND(S5658,4))</f>
        <v>0.60499999999999998</v>
      </c>
      <c r="W5658" s="110"/>
      <c r="AB5658" s="110">
        <f t="shared" si="326"/>
        <v>0.60500000000000043</v>
      </c>
      <c r="AC5658" s="110">
        <f>IF('3C-Water transport'!AL$56="no"," ",ROUND(AB5658,4))</f>
        <v>0.60499999999999998</v>
      </c>
      <c r="AD5658" s="110">
        <f>IF('3C-Water transport'!AL$57="no"," ",ROUND(AB5658,4))</f>
        <v>0.60499999999999998</v>
      </c>
      <c r="AE5658" s="110">
        <f>IF('3C-Water transport'!AL$58="no"," ",ROUND(AB5658,4))</f>
        <v>0.60499999999999998</v>
      </c>
    </row>
    <row r="5659" spans="5:31" x14ac:dyDescent="0.25">
      <c r="E5659" s="110">
        <f t="shared" si="324"/>
        <v>0.60600000000000043</v>
      </c>
      <c r="F5659" s="110">
        <f>IF('3A-Rail transport'!$AL$56="no"," ",ROUND(E5659,4))</f>
        <v>0.60599999999999998</v>
      </c>
      <c r="G5659" s="110">
        <f>IF('3A-Rail transport'!$AL$57="no"," ",ROUND(E5659,4))</f>
        <v>0.60599999999999998</v>
      </c>
      <c r="H5659" s="110"/>
      <c r="S5659" s="110">
        <f t="shared" si="325"/>
        <v>0.60600000000000043</v>
      </c>
      <c r="T5659" s="110">
        <f>IF('3B-Air transport'!AL$66="no"," ",ROUND(S5659,4))</f>
        <v>0.60599999999999998</v>
      </c>
      <c r="U5659" s="110">
        <f>IF('3B-Air transport'!AL$67="no"," ",ROUND(S5659,4))</f>
        <v>0.60599999999999998</v>
      </c>
      <c r="V5659" s="110">
        <f>IF('3B-Air transport'!AL$68="no"," ",ROUND(S5659,4))</f>
        <v>0.60599999999999998</v>
      </c>
      <c r="W5659" s="110"/>
      <c r="AB5659" s="110">
        <f t="shared" si="326"/>
        <v>0.60600000000000043</v>
      </c>
      <c r="AC5659" s="110">
        <f>IF('3C-Water transport'!AL$56="no"," ",ROUND(AB5659,4))</f>
        <v>0.60599999999999998</v>
      </c>
      <c r="AD5659" s="110">
        <f>IF('3C-Water transport'!AL$57="no"," ",ROUND(AB5659,4))</f>
        <v>0.60599999999999998</v>
      </c>
      <c r="AE5659" s="110">
        <f>IF('3C-Water transport'!AL$58="no"," ",ROUND(AB5659,4))</f>
        <v>0.60599999999999998</v>
      </c>
    </row>
    <row r="5660" spans="5:31" x14ac:dyDescent="0.25">
      <c r="E5660" s="110">
        <f t="shared" si="324"/>
        <v>0.60700000000000043</v>
      </c>
      <c r="F5660" s="110">
        <f>IF('3A-Rail transport'!$AL$56="no"," ",ROUND(E5660,4))</f>
        <v>0.60699999999999998</v>
      </c>
      <c r="G5660" s="110">
        <f>IF('3A-Rail transport'!$AL$57="no"," ",ROUND(E5660,4))</f>
        <v>0.60699999999999998</v>
      </c>
      <c r="H5660" s="110"/>
      <c r="S5660" s="110">
        <f t="shared" si="325"/>
        <v>0.60700000000000043</v>
      </c>
      <c r="T5660" s="110">
        <f>IF('3B-Air transport'!AL$66="no"," ",ROUND(S5660,4))</f>
        <v>0.60699999999999998</v>
      </c>
      <c r="U5660" s="110">
        <f>IF('3B-Air transport'!AL$67="no"," ",ROUND(S5660,4))</f>
        <v>0.60699999999999998</v>
      </c>
      <c r="V5660" s="110">
        <f>IF('3B-Air transport'!AL$68="no"," ",ROUND(S5660,4))</f>
        <v>0.60699999999999998</v>
      </c>
      <c r="W5660" s="110"/>
      <c r="AB5660" s="110">
        <f t="shared" si="326"/>
        <v>0.60700000000000043</v>
      </c>
      <c r="AC5660" s="110">
        <f>IF('3C-Water transport'!AL$56="no"," ",ROUND(AB5660,4))</f>
        <v>0.60699999999999998</v>
      </c>
      <c r="AD5660" s="110">
        <f>IF('3C-Water transport'!AL$57="no"," ",ROUND(AB5660,4))</f>
        <v>0.60699999999999998</v>
      </c>
      <c r="AE5660" s="110">
        <f>IF('3C-Water transport'!AL$58="no"," ",ROUND(AB5660,4))</f>
        <v>0.60699999999999998</v>
      </c>
    </row>
    <row r="5661" spans="5:31" x14ac:dyDescent="0.25">
      <c r="E5661" s="110">
        <f t="shared" si="324"/>
        <v>0.60800000000000043</v>
      </c>
      <c r="F5661" s="110">
        <f>IF('3A-Rail transport'!$AL$56="no"," ",ROUND(E5661,4))</f>
        <v>0.60799999999999998</v>
      </c>
      <c r="G5661" s="110">
        <f>IF('3A-Rail transport'!$AL$57="no"," ",ROUND(E5661,4))</f>
        <v>0.60799999999999998</v>
      </c>
      <c r="H5661" s="110"/>
      <c r="S5661" s="110">
        <f t="shared" si="325"/>
        <v>0.60800000000000043</v>
      </c>
      <c r="T5661" s="110">
        <f>IF('3B-Air transport'!AL$66="no"," ",ROUND(S5661,4))</f>
        <v>0.60799999999999998</v>
      </c>
      <c r="U5661" s="110">
        <f>IF('3B-Air transport'!AL$67="no"," ",ROUND(S5661,4))</f>
        <v>0.60799999999999998</v>
      </c>
      <c r="V5661" s="110">
        <f>IF('3B-Air transport'!AL$68="no"," ",ROUND(S5661,4))</f>
        <v>0.60799999999999998</v>
      </c>
      <c r="W5661" s="110"/>
      <c r="AB5661" s="110">
        <f t="shared" si="326"/>
        <v>0.60800000000000043</v>
      </c>
      <c r="AC5661" s="110">
        <f>IF('3C-Water transport'!AL$56="no"," ",ROUND(AB5661,4))</f>
        <v>0.60799999999999998</v>
      </c>
      <c r="AD5661" s="110">
        <f>IF('3C-Water transport'!AL$57="no"," ",ROUND(AB5661,4))</f>
        <v>0.60799999999999998</v>
      </c>
      <c r="AE5661" s="110">
        <f>IF('3C-Water transport'!AL$58="no"," ",ROUND(AB5661,4))</f>
        <v>0.60799999999999998</v>
      </c>
    </row>
    <row r="5662" spans="5:31" x14ac:dyDescent="0.25">
      <c r="E5662" s="110">
        <f t="shared" si="324"/>
        <v>0.60900000000000043</v>
      </c>
      <c r="F5662" s="110">
        <f>IF('3A-Rail transport'!$AL$56="no"," ",ROUND(E5662,4))</f>
        <v>0.60899999999999999</v>
      </c>
      <c r="G5662" s="110">
        <f>IF('3A-Rail transport'!$AL$57="no"," ",ROUND(E5662,4))</f>
        <v>0.60899999999999999</v>
      </c>
      <c r="H5662" s="110"/>
      <c r="S5662" s="110">
        <f t="shared" si="325"/>
        <v>0.60900000000000043</v>
      </c>
      <c r="T5662" s="110">
        <f>IF('3B-Air transport'!AL$66="no"," ",ROUND(S5662,4))</f>
        <v>0.60899999999999999</v>
      </c>
      <c r="U5662" s="110">
        <f>IF('3B-Air transport'!AL$67="no"," ",ROUND(S5662,4))</f>
        <v>0.60899999999999999</v>
      </c>
      <c r="V5662" s="110">
        <f>IF('3B-Air transport'!AL$68="no"," ",ROUND(S5662,4))</f>
        <v>0.60899999999999999</v>
      </c>
      <c r="W5662" s="110"/>
      <c r="AB5662" s="110">
        <f t="shared" si="326"/>
        <v>0.60900000000000043</v>
      </c>
      <c r="AC5662" s="110">
        <f>IF('3C-Water transport'!AL$56="no"," ",ROUND(AB5662,4))</f>
        <v>0.60899999999999999</v>
      </c>
      <c r="AD5662" s="110">
        <f>IF('3C-Water transport'!AL$57="no"," ",ROUND(AB5662,4))</f>
        <v>0.60899999999999999</v>
      </c>
      <c r="AE5662" s="110">
        <f>IF('3C-Water transport'!AL$58="no"," ",ROUND(AB5662,4))</f>
        <v>0.60899999999999999</v>
      </c>
    </row>
    <row r="5663" spans="5:31" x14ac:dyDescent="0.25">
      <c r="E5663" s="110">
        <f t="shared" si="324"/>
        <v>0.61000000000000043</v>
      </c>
      <c r="F5663" s="110">
        <f>IF('3A-Rail transport'!$AL$56="no"," ",ROUND(E5663,4))</f>
        <v>0.61</v>
      </c>
      <c r="G5663" s="110">
        <f>IF('3A-Rail transport'!$AL$57="no"," ",ROUND(E5663,4))</f>
        <v>0.61</v>
      </c>
      <c r="H5663" s="110"/>
      <c r="S5663" s="110">
        <f t="shared" si="325"/>
        <v>0.61000000000000043</v>
      </c>
      <c r="T5663" s="110">
        <f>IF('3B-Air transport'!AL$66="no"," ",ROUND(S5663,4))</f>
        <v>0.61</v>
      </c>
      <c r="U5663" s="110">
        <f>IF('3B-Air transport'!AL$67="no"," ",ROUND(S5663,4))</f>
        <v>0.61</v>
      </c>
      <c r="V5663" s="110">
        <f>IF('3B-Air transport'!AL$68="no"," ",ROUND(S5663,4))</f>
        <v>0.61</v>
      </c>
      <c r="W5663" s="110"/>
      <c r="AB5663" s="110">
        <f t="shared" si="326"/>
        <v>0.61000000000000043</v>
      </c>
      <c r="AC5663" s="110">
        <f>IF('3C-Water transport'!AL$56="no"," ",ROUND(AB5663,4))</f>
        <v>0.61</v>
      </c>
      <c r="AD5663" s="110">
        <f>IF('3C-Water transport'!AL$57="no"," ",ROUND(AB5663,4))</f>
        <v>0.61</v>
      </c>
      <c r="AE5663" s="110">
        <f>IF('3C-Water transport'!AL$58="no"," ",ROUND(AB5663,4))</f>
        <v>0.61</v>
      </c>
    </row>
    <row r="5664" spans="5:31" x14ac:dyDescent="0.25">
      <c r="E5664" s="110">
        <f t="shared" si="324"/>
        <v>0.61100000000000043</v>
      </c>
      <c r="F5664" s="110">
        <f>IF('3A-Rail transport'!$AL$56="no"," ",ROUND(E5664,4))</f>
        <v>0.61099999999999999</v>
      </c>
      <c r="G5664" s="110">
        <f>IF('3A-Rail transport'!$AL$57="no"," ",ROUND(E5664,4))</f>
        <v>0.61099999999999999</v>
      </c>
      <c r="H5664" s="110"/>
      <c r="S5664" s="110">
        <f t="shared" si="325"/>
        <v>0.61100000000000043</v>
      </c>
      <c r="T5664" s="110">
        <f>IF('3B-Air transport'!AL$66="no"," ",ROUND(S5664,4))</f>
        <v>0.61099999999999999</v>
      </c>
      <c r="U5664" s="110">
        <f>IF('3B-Air transport'!AL$67="no"," ",ROUND(S5664,4))</f>
        <v>0.61099999999999999</v>
      </c>
      <c r="V5664" s="110">
        <f>IF('3B-Air transport'!AL$68="no"," ",ROUND(S5664,4))</f>
        <v>0.61099999999999999</v>
      </c>
      <c r="W5664" s="110"/>
      <c r="AB5664" s="110">
        <f t="shared" si="326"/>
        <v>0.61100000000000043</v>
      </c>
      <c r="AC5664" s="110">
        <f>IF('3C-Water transport'!AL$56="no"," ",ROUND(AB5664,4))</f>
        <v>0.61099999999999999</v>
      </c>
      <c r="AD5664" s="110">
        <f>IF('3C-Water transport'!AL$57="no"," ",ROUND(AB5664,4))</f>
        <v>0.61099999999999999</v>
      </c>
      <c r="AE5664" s="110">
        <f>IF('3C-Water transport'!AL$58="no"," ",ROUND(AB5664,4))</f>
        <v>0.61099999999999999</v>
      </c>
    </row>
    <row r="5665" spans="5:31" x14ac:dyDescent="0.25">
      <c r="E5665" s="110">
        <f t="shared" si="324"/>
        <v>0.61200000000000043</v>
      </c>
      <c r="F5665" s="110">
        <f>IF('3A-Rail transport'!$AL$56="no"," ",ROUND(E5665,4))</f>
        <v>0.61199999999999999</v>
      </c>
      <c r="G5665" s="110">
        <f>IF('3A-Rail transport'!$AL$57="no"," ",ROUND(E5665,4))</f>
        <v>0.61199999999999999</v>
      </c>
      <c r="H5665" s="110"/>
      <c r="S5665" s="110">
        <f t="shared" si="325"/>
        <v>0.61200000000000043</v>
      </c>
      <c r="T5665" s="110">
        <f>IF('3B-Air transport'!AL$66="no"," ",ROUND(S5665,4))</f>
        <v>0.61199999999999999</v>
      </c>
      <c r="U5665" s="110">
        <f>IF('3B-Air transport'!AL$67="no"," ",ROUND(S5665,4))</f>
        <v>0.61199999999999999</v>
      </c>
      <c r="V5665" s="110">
        <f>IF('3B-Air transport'!AL$68="no"," ",ROUND(S5665,4))</f>
        <v>0.61199999999999999</v>
      </c>
      <c r="W5665" s="110"/>
      <c r="AB5665" s="110">
        <f t="shared" si="326"/>
        <v>0.61200000000000043</v>
      </c>
      <c r="AC5665" s="110">
        <f>IF('3C-Water transport'!AL$56="no"," ",ROUND(AB5665,4))</f>
        <v>0.61199999999999999</v>
      </c>
      <c r="AD5665" s="110">
        <f>IF('3C-Water transport'!AL$57="no"," ",ROUND(AB5665,4))</f>
        <v>0.61199999999999999</v>
      </c>
      <c r="AE5665" s="110">
        <f>IF('3C-Water transport'!AL$58="no"," ",ROUND(AB5665,4))</f>
        <v>0.61199999999999999</v>
      </c>
    </row>
    <row r="5666" spans="5:31" x14ac:dyDescent="0.25">
      <c r="E5666" s="110">
        <f t="shared" si="324"/>
        <v>0.61300000000000043</v>
      </c>
      <c r="F5666" s="110">
        <f>IF('3A-Rail transport'!$AL$56="no"," ",ROUND(E5666,4))</f>
        <v>0.61299999999999999</v>
      </c>
      <c r="G5666" s="110">
        <f>IF('3A-Rail transport'!$AL$57="no"," ",ROUND(E5666,4))</f>
        <v>0.61299999999999999</v>
      </c>
      <c r="H5666" s="110"/>
      <c r="S5666" s="110">
        <f t="shared" si="325"/>
        <v>0.61300000000000043</v>
      </c>
      <c r="T5666" s="110">
        <f>IF('3B-Air transport'!AL$66="no"," ",ROUND(S5666,4))</f>
        <v>0.61299999999999999</v>
      </c>
      <c r="U5666" s="110">
        <f>IF('3B-Air transport'!AL$67="no"," ",ROUND(S5666,4))</f>
        <v>0.61299999999999999</v>
      </c>
      <c r="V5666" s="110">
        <f>IF('3B-Air transport'!AL$68="no"," ",ROUND(S5666,4))</f>
        <v>0.61299999999999999</v>
      </c>
      <c r="W5666" s="110"/>
      <c r="AB5666" s="110">
        <f t="shared" si="326"/>
        <v>0.61300000000000043</v>
      </c>
      <c r="AC5666" s="110">
        <f>IF('3C-Water transport'!AL$56="no"," ",ROUND(AB5666,4))</f>
        <v>0.61299999999999999</v>
      </c>
      <c r="AD5666" s="110">
        <f>IF('3C-Water transport'!AL$57="no"," ",ROUND(AB5666,4))</f>
        <v>0.61299999999999999</v>
      </c>
      <c r="AE5666" s="110">
        <f>IF('3C-Water transport'!AL$58="no"," ",ROUND(AB5666,4))</f>
        <v>0.61299999999999999</v>
      </c>
    </row>
    <row r="5667" spans="5:31" x14ac:dyDescent="0.25">
      <c r="E5667" s="110">
        <f t="shared" si="324"/>
        <v>0.61400000000000043</v>
      </c>
      <c r="F5667" s="110">
        <f>IF('3A-Rail transport'!$AL$56="no"," ",ROUND(E5667,4))</f>
        <v>0.61399999999999999</v>
      </c>
      <c r="G5667" s="110">
        <f>IF('3A-Rail transport'!$AL$57="no"," ",ROUND(E5667,4))</f>
        <v>0.61399999999999999</v>
      </c>
      <c r="H5667" s="110"/>
      <c r="S5667" s="110">
        <f t="shared" si="325"/>
        <v>0.61400000000000043</v>
      </c>
      <c r="T5667" s="110">
        <f>IF('3B-Air transport'!AL$66="no"," ",ROUND(S5667,4))</f>
        <v>0.61399999999999999</v>
      </c>
      <c r="U5667" s="110">
        <f>IF('3B-Air transport'!AL$67="no"," ",ROUND(S5667,4))</f>
        <v>0.61399999999999999</v>
      </c>
      <c r="V5667" s="110">
        <f>IF('3B-Air transport'!AL$68="no"," ",ROUND(S5667,4))</f>
        <v>0.61399999999999999</v>
      </c>
      <c r="W5667" s="110"/>
      <c r="AB5667" s="110">
        <f t="shared" si="326"/>
        <v>0.61400000000000043</v>
      </c>
      <c r="AC5667" s="110">
        <f>IF('3C-Water transport'!AL$56="no"," ",ROUND(AB5667,4))</f>
        <v>0.61399999999999999</v>
      </c>
      <c r="AD5667" s="110">
        <f>IF('3C-Water transport'!AL$57="no"," ",ROUND(AB5667,4))</f>
        <v>0.61399999999999999</v>
      </c>
      <c r="AE5667" s="110">
        <f>IF('3C-Water transport'!AL$58="no"," ",ROUND(AB5667,4))</f>
        <v>0.61399999999999999</v>
      </c>
    </row>
    <row r="5668" spans="5:31" x14ac:dyDescent="0.25">
      <c r="E5668" s="110">
        <f t="shared" si="324"/>
        <v>0.61500000000000044</v>
      </c>
      <c r="F5668" s="110">
        <f>IF('3A-Rail transport'!$AL$56="no"," ",ROUND(E5668,4))</f>
        <v>0.61499999999999999</v>
      </c>
      <c r="G5668" s="110">
        <f>IF('3A-Rail transport'!$AL$57="no"," ",ROUND(E5668,4))</f>
        <v>0.61499999999999999</v>
      </c>
      <c r="H5668" s="110"/>
      <c r="S5668" s="110">
        <f t="shared" si="325"/>
        <v>0.61500000000000044</v>
      </c>
      <c r="T5668" s="110">
        <f>IF('3B-Air transport'!AL$66="no"," ",ROUND(S5668,4))</f>
        <v>0.61499999999999999</v>
      </c>
      <c r="U5668" s="110">
        <f>IF('3B-Air transport'!AL$67="no"," ",ROUND(S5668,4))</f>
        <v>0.61499999999999999</v>
      </c>
      <c r="V5668" s="110">
        <f>IF('3B-Air transport'!AL$68="no"," ",ROUND(S5668,4))</f>
        <v>0.61499999999999999</v>
      </c>
      <c r="W5668" s="110"/>
      <c r="AB5668" s="110">
        <f t="shared" si="326"/>
        <v>0.61500000000000044</v>
      </c>
      <c r="AC5668" s="110">
        <f>IF('3C-Water transport'!AL$56="no"," ",ROUND(AB5668,4))</f>
        <v>0.61499999999999999</v>
      </c>
      <c r="AD5668" s="110">
        <f>IF('3C-Water transport'!AL$57="no"," ",ROUND(AB5668,4))</f>
        <v>0.61499999999999999</v>
      </c>
      <c r="AE5668" s="110">
        <f>IF('3C-Water transport'!AL$58="no"," ",ROUND(AB5668,4))</f>
        <v>0.61499999999999999</v>
      </c>
    </row>
    <row r="5669" spans="5:31" x14ac:dyDescent="0.25">
      <c r="E5669" s="110">
        <f t="shared" si="324"/>
        <v>0.61600000000000044</v>
      </c>
      <c r="F5669" s="110">
        <f>IF('3A-Rail transport'!$AL$56="no"," ",ROUND(E5669,4))</f>
        <v>0.61599999999999999</v>
      </c>
      <c r="G5669" s="110">
        <f>IF('3A-Rail transport'!$AL$57="no"," ",ROUND(E5669,4))</f>
        <v>0.61599999999999999</v>
      </c>
      <c r="H5669" s="110"/>
      <c r="S5669" s="110">
        <f t="shared" si="325"/>
        <v>0.61600000000000044</v>
      </c>
      <c r="T5669" s="110">
        <f>IF('3B-Air transport'!AL$66="no"," ",ROUND(S5669,4))</f>
        <v>0.61599999999999999</v>
      </c>
      <c r="U5669" s="110">
        <f>IF('3B-Air transport'!AL$67="no"," ",ROUND(S5669,4))</f>
        <v>0.61599999999999999</v>
      </c>
      <c r="V5669" s="110">
        <f>IF('3B-Air transport'!AL$68="no"," ",ROUND(S5669,4))</f>
        <v>0.61599999999999999</v>
      </c>
      <c r="W5669" s="110"/>
      <c r="AB5669" s="110">
        <f t="shared" si="326"/>
        <v>0.61600000000000044</v>
      </c>
      <c r="AC5669" s="110">
        <f>IF('3C-Water transport'!AL$56="no"," ",ROUND(AB5669,4))</f>
        <v>0.61599999999999999</v>
      </c>
      <c r="AD5669" s="110">
        <f>IF('3C-Water transport'!AL$57="no"," ",ROUND(AB5669,4))</f>
        <v>0.61599999999999999</v>
      </c>
      <c r="AE5669" s="110">
        <f>IF('3C-Water transport'!AL$58="no"," ",ROUND(AB5669,4))</f>
        <v>0.61599999999999999</v>
      </c>
    </row>
    <row r="5670" spans="5:31" x14ac:dyDescent="0.25">
      <c r="E5670" s="110">
        <f t="shared" si="324"/>
        <v>0.61700000000000044</v>
      </c>
      <c r="F5670" s="110">
        <f>IF('3A-Rail transport'!$AL$56="no"," ",ROUND(E5670,4))</f>
        <v>0.61699999999999999</v>
      </c>
      <c r="G5670" s="110">
        <f>IF('3A-Rail transport'!$AL$57="no"," ",ROUND(E5670,4))</f>
        <v>0.61699999999999999</v>
      </c>
      <c r="H5670" s="110"/>
      <c r="S5670" s="110">
        <f t="shared" si="325"/>
        <v>0.61700000000000044</v>
      </c>
      <c r="T5670" s="110">
        <f>IF('3B-Air transport'!AL$66="no"," ",ROUND(S5670,4))</f>
        <v>0.61699999999999999</v>
      </c>
      <c r="U5670" s="110">
        <f>IF('3B-Air transport'!AL$67="no"," ",ROUND(S5670,4))</f>
        <v>0.61699999999999999</v>
      </c>
      <c r="V5670" s="110">
        <f>IF('3B-Air transport'!AL$68="no"," ",ROUND(S5670,4))</f>
        <v>0.61699999999999999</v>
      </c>
      <c r="W5670" s="110"/>
      <c r="AB5670" s="110">
        <f t="shared" si="326"/>
        <v>0.61700000000000044</v>
      </c>
      <c r="AC5670" s="110">
        <f>IF('3C-Water transport'!AL$56="no"," ",ROUND(AB5670,4))</f>
        <v>0.61699999999999999</v>
      </c>
      <c r="AD5670" s="110">
        <f>IF('3C-Water transport'!AL$57="no"," ",ROUND(AB5670,4))</f>
        <v>0.61699999999999999</v>
      </c>
      <c r="AE5670" s="110">
        <f>IF('3C-Water transport'!AL$58="no"," ",ROUND(AB5670,4))</f>
        <v>0.61699999999999999</v>
      </c>
    </row>
    <row r="5671" spans="5:31" x14ac:dyDescent="0.25">
      <c r="E5671" s="110">
        <f t="shared" si="324"/>
        <v>0.61800000000000044</v>
      </c>
      <c r="F5671" s="110">
        <f>IF('3A-Rail transport'!$AL$56="no"," ",ROUND(E5671,4))</f>
        <v>0.61799999999999999</v>
      </c>
      <c r="G5671" s="110">
        <f>IF('3A-Rail transport'!$AL$57="no"," ",ROUND(E5671,4))</f>
        <v>0.61799999999999999</v>
      </c>
      <c r="H5671" s="110"/>
      <c r="S5671" s="110">
        <f t="shared" si="325"/>
        <v>0.61800000000000044</v>
      </c>
      <c r="T5671" s="110">
        <f>IF('3B-Air transport'!AL$66="no"," ",ROUND(S5671,4))</f>
        <v>0.61799999999999999</v>
      </c>
      <c r="U5671" s="110">
        <f>IF('3B-Air transport'!AL$67="no"," ",ROUND(S5671,4))</f>
        <v>0.61799999999999999</v>
      </c>
      <c r="V5671" s="110">
        <f>IF('3B-Air transport'!AL$68="no"," ",ROUND(S5671,4))</f>
        <v>0.61799999999999999</v>
      </c>
      <c r="W5671" s="110"/>
      <c r="AB5671" s="110">
        <f t="shared" si="326"/>
        <v>0.61800000000000044</v>
      </c>
      <c r="AC5671" s="110">
        <f>IF('3C-Water transport'!AL$56="no"," ",ROUND(AB5671,4))</f>
        <v>0.61799999999999999</v>
      </c>
      <c r="AD5671" s="110">
        <f>IF('3C-Water transport'!AL$57="no"," ",ROUND(AB5671,4))</f>
        <v>0.61799999999999999</v>
      </c>
      <c r="AE5671" s="110">
        <f>IF('3C-Water transport'!AL$58="no"," ",ROUND(AB5671,4))</f>
        <v>0.61799999999999999</v>
      </c>
    </row>
    <row r="5672" spans="5:31" x14ac:dyDescent="0.25">
      <c r="E5672" s="110">
        <f t="shared" si="324"/>
        <v>0.61900000000000044</v>
      </c>
      <c r="F5672" s="110">
        <f>IF('3A-Rail transport'!$AL$56="no"," ",ROUND(E5672,4))</f>
        <v>0.61899999999999999</v>
      </c>
      <c r="G5672" s="110">
        <f>IF('3A-Rail transport'!$AL$57="no"," ",ROUND(E5672,4))</f>
        <v>0.61899999999999999</v>
      </c>
      <c r="H5672" s="110"/>
      <c r="S5672" s="110">
        <f t="shared" si="325"/>
        <v>0.61900000000000044</v>
      </c>
      <c r="T5672" s="110">
        <f>IF('3B-Air transport'!AL$66="no"," ",ROUND(S5672,4))</f>
        <v>0.61899999999999999</v>
      </c>
      <c r="U5672" s="110">
        <f>IF('3B-Air transport'!AL$67="no"," ",ROUND(S5672,4))</f>
        <v>0.61899999999999999</v>
      </c>
      <c r="V5672" s="110">
        <f>IF('3B-Air transport'!AL$68="no"," ",ROUND(S5672,4))</f>
        <v>0.61899999999999999</v>
      </c>
      <c r="W5672" s="110"/>
      <c r="AB5672" s="110">
        <f t="shared" si="326"/>
        <v>0.61900000000000044</v>
      </c>
      <c r="AC5672" s="110">
        <f>IF('3C-Water transport'!AL$56="no"," ",ROUND(AB5672,4))</f>
        <v>0.61899999999999999</v>
      </c>
      <c r="AD5672" s="110">
        <f>IF('3C-Water transport'!AL$57="no"," ",ROUND(AB5672,4))</f>
        <v>0.61899999999999999</v>
      </c>
      <c r="AE5672" s="110">
        <f>IF('3C-Water transport'!AL$58="no"," ",ROUND(AB5672,4))</f>
        <v>0.61899999999999999</v>
      </c>
    </row>
    <row r="5673" spans="5:31" x14ac:dyDescent="0.25">
      <c r="E5673" s="110">
        <f t="shared" si="324"/>
        <v>0.62000000000000044</v>
      </c>
      <c r="F5673" s="110">
        <f>IF('3A-Rail transport'!$AL$56="no"," ",ROUND(E5673,4))</f>
        <v>0.62</v>
      </c>
      <c r="G5673" s="110">
        <f>IF('3A-Rail transport'!$AL$57="no"," ",ROUND(E5673,4))</f>
        <v>0.62</v>
      </c>
      <c r="H5673" s="110"/>
      <c r="S5673" s="110">
        <f t="shared" si="325"/>
        <v>0.62000000000000044</v>
      </c>
      <c r="T5673" s="110">
        <f>IF('3B-Air transport'!AL$66="no"," ",ROUND(S5673,4))</f>
        <v>0.62</v>
      </c>
      <c r="U5673" s="110">
        <f>IF('3B-Air transport'!AL$67="no"," ",ROUND(S5673,4))</f>
        <v>0.62</v>
      </c>
      <c r="V5673" s="110">
        <f>IF('3B-Air transport'!AL$68="no"," ",ROUND(S5673,4))</f>
        <v>0.62</v>
      </c>
      <c r="W5673" s="110"/>
      <c r="AB5673" s="110">
        <f t="shared" si="326"/>
        <v>0.62000000000000044</v>
      </c>
      <c r="AC5673" s="110">
        <f>IF('3C-Water transport'!AL$56="no"," ",ROUND(AB5673,4))</f>
        <v>0.62</v>
      </c>
      <c r="AD5673" s="110">
        <f>IF('3C-Water transport'!AL$57="no"," ",ROUND(AB5673,4))</f>
        <v>0.62</v>
      </c>
      <c r="AE5673" s="110">
        <f>IF('3C-Water transport'!AL$58="no"," ",ROUND(AB5673,4))</f>
        <v>0.62</v>
      </c>
    </row>
    <row r="5674" spans="5:31" x14ac:dyDescent="0.25">
      <c r="E5674" s="110">
        <f t="shared" si="324"/>
        <v>0.62100000000000044</v>
      </c>
      <c r="F5674" s="110">
        <f>IF('3A-Rail transport'!$AL$56="no"," ",ROUND(E5674,4))</f>
        <v>0.621</v>
      </c>
      <c r="G5674" s="110">
        <f>IF('3A-Rail transport'!$AL$57="no"," ",ROUND(E5674,4))</f>
        <v>0.621</v>
      </c>
      <c r="H5674" s="110"/>
      <c r="S5674" s="110">
        <f t="shared" si="325"/>
        <v>0.62100000000000044</v>
      </c>
      <c r="T5674" s="110">
        <f>IF('3B-Air transport'!AL$66="no"," ",ROUND(S5674,4))</f>
        <v>0.621</v>
      </c>
      <c r="U5674" s="110">
        <f>IF('3B-Air transport'!AL$67="no"," ",ROUND(S5674,4))</f>
        <v>0.621</v>
      </c>
      <c r="V5674" s="110">
        <f>IF('3B-Air transport'!AL$68="no"," ",ROUND(S5674,4))</f>
        <v>0.621</v>
      </c>
      <c r="W5674" s="110"/>
      <c r="AB5674" s="110">
        <f t="shared" si="326"/>
        <v>0.62100000000000044</v>
      </c>
      <c r="AC5674" s="110">
        <f>IF('3C-Water transport'!AL$56="no"," ",ROUND(AB5674,4))</f>
        <v>0.621</v>
      </c>
      <c r="AD5674" s="110">
        <f>IF('3C-Water transport'!AL$57="no"," ",ROUND(AB5674,4))</f>
        <v>0.621</v>
      </c>
      <c r="AE5674" s="110">
        <f>IF('3C-Water transport'!AL$58="no"," ",ROUND(AB5674,4))</f>
        <v>0.621</v>
      </c>
    </row>
    <row r="5675" spans="5:31" x14ac:dyDescent="0.25">
      <c r="E5675" s="110">
        <f t="shared" si="324"/>
        <v>0.62200000000000044</v>
      </c>
      <c r="F5675" s="110">
        <f>IF('3A-Rail transport'!$AL$56="no"," ",ROUND(E5675,4))</f>
        <v>0.622</v>
      </c>
      <c r="G5675" s="110">
        <f>IF('3A-Rail transport'!$AL$57="no"," ",ROUND(E5675,4))</f>
        <v>0.622</v>
      </c>
      <c r="H5675" s="110"/>
      <c r="S5675" s="110">
        <f t="shared" si="325"/>
        <v>0.62200000000000044</v>
      </c>
      <c r="T5675" s="110">
        <f>IF('3B-Air transport'!AL$66="no"," ",ROUND(S5675,4))</f>
        <v>0.622</v>
      </c>
      <c r="U5675" s="110">
        <f>IF('3B-Air transport'!AL$67="no"," ",ROUND(S5675,4))</f>
        <v>0.622</v>
      </c>
      <c r="V5675" s="110">
        <f>IF('3B-Air transport'!AL$68="no"," ",ROUND(S5675,4))</f>
        <v>0.622</v>
      </c>
      <c r="W5675" s="110"/>
      <c r="AB5675" s="110">
        <f t="shared" si="326"/>
        <v>0.62200000000000044</v>
      </c>
      <c r="AC5675" s="110">
        <f>IF('3C-Water transport'!AL$56="no"," ",ROUND(AB5675,4))</f>
        <v>0.622</v>
      </c>
      <c r="AD5675" s="110">
        <f>IF('3C-Water transport'!AL$57="no"," ",ROUND(AB5675,4))</f>
        <v>0.622</v>
      </c>
      <c r="AE5675" s="110">
        <f>IF('3C-Water transport'!AL$58="no"," ",ROUND(AB5675,4))</f>
        <v>0.622</v>
      </c>
    </row>
    <row r="5676" spans="5:31" x14ac:dyDescent="0.25">
      <c r="E5676" s="110">
        <f t="shared" si="324"/>
        <v>0.62300000000000044</v>
      </c>
      <c r="F5676" s="110">
        <f>IF('3A-Rail transport'!$AL$56="no"," ",ROUND(E5676,4))</f>
        <v>0.623</v>
      </c>
      <c r="G5676" s="110">
        <f>IF('3A-Rail transport'!$AL$57="no"," ",ROUND(E5676,4))</f>
        <v>0.623</v>
      </c>
      <c r="H5676" s="110"/>
      <c r="S5676" s="110">
        <f t="shared" si="325"/>
        <v>0.62300000000000044</v>
      </c>
      <c r="T5676" s="110">
        <f>IF('3B-Air transport'!AL$66="no"," ",ROUND(S5676,4))</f>
        <v>0.623</v>
      </c>
      <c r="U5676" s="110">
        <f>IF('3B-Air transport'!AL$67="no"," ",ROUND(S5676,4))</f>
        <v>0.623</v>
      </c>
      <c r="V5676" s="110">
        <f>IF('3B-Air transport'!AL$68="no"," ",ROUND(S5676,4))</f>
        <v>0.623</v>
      </c>
      <c r="W5676" s="110"/>
      <c r="AB5676" s="110">
        <f t="shared" si="326"/>
        <v>0.62300000000000044</v>
      </c>
      <c r="AC5676" s="110">
        <f>IF('3C-Water transport'!AL$56="no"," ",ROUND(AB5676,4))</f>
        <v>0.623</v>
      </c>
      <c r="AD5676" s="110">
        <f>IF('3C-Water transport'!AL$57="no"," ",ROUND(AB5676,4))</f>
        <v>0.623</v>
      </c>
      <c r="AE5676" s="110">
        <f>IF('3C-Water transport'!AL$58="no"," ",ROUND(AB5676,4))</f>
        <v>0.623</v>
      </c>
    </row>
    <row r="5677" spans="5:31" x14ac:dyDescent="0.25">
      <c r="E5677" s="110">
        <f t="shared" si="324"/>
        <v>0.62400000000000044</v>
      </c>
      <c r="F5677" s="110">
        <f>IF('3A-Rail transport'!$AL$56="no"," ",ROUND(E5677,4))</f>
        <v>0.624</v>
      </c>
      <c r="G5677" s="110">
        <f>IF('3A-Rail transport'!$AL$57="no"," ",ROUND(E5677,4))</f>
        <v>0.624</v>
      </c>
      <c r="H5677" s="110"/>
      <c r="S5677" s="110">
        <f t="shared" si="325"/>
        <v>0.62400000000000044</v>
      </c>
      <c r="T5677" s="110">
        <f>IF('3B-Air transport'!AL$66="no"," ",ROUND(S5677,4))</f>
        <v>0.624</v>
      </c>
      <c r="U5677" s="110">
        <f>IF('3B-Air transport'!AL$67="no"," ",ROUND(S5677,4))</f>
        <v>0.624</v>
      </c>
      <c r="V5677" s="110">
        <f>IF('3B-Air transport'!AL$68="no"," ",ROUND(S5677,4))</f>
        <v>0.624</v>
      </c>
      <c r="W5677" s="110"/>
      <c r="AB5677" s="110">
        <f t="shared" si="326"/>
        <v>0.62400000000000044</v>
      </c>
      <c r="AC5677" s="110">
        <f>IF('3C-Water transport'!AL$56="no"," ",ROUND(AB5677,4))</f>
        <v>0.624</v>
      </c>
      <c r="AD5677" s="110">
        <f>IF('3C-Water transport'!AL$57="no"," ",ROUND(AB5677,4))</f>
        <v>0.624</v>
      </c>
      <c r="AE5677" s="110">
        <f>IF('3C-Water transport'!AL$58="no"," ",ROUND(AB5677,4))</f>
        <v>0.624</v>
      </c>
    </row>
    <row r="5678" spans="5:31" x14ac:dyDescent="0.25">
      <c r="E5678" s="110">
        <f t="shared" si="324"/>
        <v>0.62500000000000044</v>
      </c>
      <c r="F5678" s="110">
        <f>IF('3A-Rail transport'!$AL$56="no"," ",ROUND(E5678,4))</f>
        <v>0.625</v>
      </c>
      <c r="G5678" s="110">
        <f>IF('3A-Rail transport'!$AL$57="no"," ",ROUND(E5678,4))</f>
        <v>0.625</v>
      </c>
      <c r="H5678" s="110"/>
      <c r="S5678" s="110">
        <f t="shared" si="325"/>
        <v>0.62500000000000044</v>
      </c>
      <c r="T5678" s="110">
        <f>IF('3B-Air transport'!AL$66="no"," ",ROUND(S5678,4))</f>
        <v>0.625</v>
      </c>
      <c r="U5678" s="110">
        <f>IF('3B-Air transport'!AL$67="no"," ",ROUND(S5678,4))</f>
        <v>0.625</v>
      </c>
      <c r="V5678" s="110">
        <f>IF('3B-Air transport'!AL$68="no"," ",ROUND(S5678,4))</f>
        <v>0.625</v>
      </c>
      <c r="W5678" s="110"/>
      <c r="AB5678" s="110">
        <f t="shared" si="326"/>
        <v>0.62500000000000044</v>
      </c>
      <c r="AC5678" s="110">
        <f>IF('3C-Water transport'!AL$56="no"," ",ROUND(AB5678,4))</f>
        <v>0.625</v>
      </c>
      <c r="AD5678" s="110">
        <f>IF('3C-Water transport'!AL$57="no"," ",ROUND(AB5678,4))</f>
        <v>0.625</v>
      </c>
      <c r="AE5678" s="110">
        <f>IF('3C-Water transport'!AL$58="no"," ",ROUND(AB5678,4))</f>
        <v>0.625</v>
      </c>
    </row>
    <row r="5679" spans="5:31" x14ac:dyDescent="0.25">
      <c r="E5679" s="110">
        <f t="shared" si="324"/>
        <v>0.62600000000000044</v>
      </c>
      <c r="F5679" s="110">
        <f>IF('3A-Rail transport'!$AL$56="no"," ",ROUND(E5679,4))</f>
        <v>0.626</v>
      </c>
      <c r="G5679" s="110">
        <f>IF('3A-Rail transport'!$AL$57="no"," ",ROUND(E5679,4))</f>
        <v>0.626</v>
      </c>
      <c r="H5679" s="110"/>
      <c r="S5679" s="110">
        <f t="shared" si="325"/>
        <v>0.62600000000000044</v>
      </c>
      <c r="T5679" s="110">
        <f>IF('3B-Air transport'!AL$66="no"," ",ROUND(S5679,4))</f>
        <v>0.626</v>
      </c>
      <c r="U5679" s="110">
        <f>IF('3B-Air transport'!AL$67="no"," ",ROUND(S5679,4))</f>
        <v>0.626</v>
      </c>
      <c r="V5679" s="110">
        <f>IF('3B-Air transport'!AL$68="no"," ",ROUND(S5679,4))</f>
        <v>0.626</v>
      </c>
      <c r="W5679" s="110"/>
      <c r="AB5679" s="110">
        <f t="shared" si="326"/>
        <v>0.62600000000000044</v>
      </c>
      <c r="AC5679" s="110">
        <f>IF('3C-Water transport'!AL$56="no"," ",ROUND(AB5679,4))</f>
        <v>0.626</v>
      </c>
      <c r="AD5679" s="110">
        <f>IF('3C-Water transport'!AL$57="no"," ",ROUND(AB5679,4))</f>
        <v>0.626</v>
      </c>
      <c r="AE5679" s="110">
        <f>IF('3C-Water transport'!AL$58="no"," ",ROUND(AB5679,4))</f>
        <v>0.626</v>
      </c>
    </row>
    <row r="5680" spans="5:31" x14ac:dyDescent="0.25">
      <c r="E5680" s="110">
        <f t="shared" si="324"/>
        <v>0.62700000000000045</v>
      </c>
      <c r="F5680" s="110">
        <f>IF('3A-Rail transport'!$AL$56="no"," ",ROUND(E5680,4))</f>
        <v>0.627</v>
      </c>
      <c r="G5680" s="110">
        <f>IF('3A-Rail transport'!$AL$57="no"," ",ROUND(E5680,4))</f>
        <v>0.627</v>
      </c>
      <c r="H5680" s="110"/>
      <c r="S5680" s="110">
        <f t="shared" si="325"/>
        <v>0.62700000000000045</v>
      </c>
      <c r="T5680" s="110">
        <f>IF('3B-Air transport'!AL$66="no"," ",ROUND(S5680,4))</f>
        <v>0.627</v>
      </c>
      <c r="U5680" s="110">
        <f>IF('3B-Air transport'!AL$67="no"," ",ROUND(S5680,4))</f>
        <v>0.627</v>
      </c>
      <c r="V5680" s="110">
        <f>IF('3B-Air transport'!AL$68="no"," ",ROUND(S5680,4))</f>
        <v>0.627</v>
      </c>
      <c r="W5680" s="110"/>
      <c r="AB5680" s="110">
        <f t="shared" si="326"/>
        <v>0.62700000000000045</v>
      </c>
      <c r="AC5680" s="110">
        <f>IF('3C-Water transport'!AL$56="no"," ",ROUND(AB5680,4))</f>
        <v>0.627</v>
      </c>
      <c r="AD5680" s="110">
        <f>IF('3C-Water transport'!AL$57="no"," ",ROUND(AB5680,4))</f>
        <v>0.627</v>
      </c>
      <c r="AE5680" s="110">
        <f>IF('3C-Water transport'!AL$58="no"," ",ROUND(AB5680,4))</f>
        <v>0.627</v>
      </c>
    </row>
    <row r="5681" spans="5:31" x14ac:dyDescent="0.25">
      <c r="E5681" s="110">
        <f t="shared" si="324"/>
        <v>0.62800000000000045</v>
      </c>
      <c r="F5681" s="110">
        <f>IF('3A-Rail transport'!$AL$56="no"," ",ROUND(E5681,4))</f>
        <v>0.628</v>
      </c>
      <c r="G5681" s="110">
        <f>IF('3A-Rail transport'!$AL$57="no"," ",ROUND(E5681,4))</f>
        <v>0.628</v>
      </c>
      <c r="H5681" s="110"/>
      <c r="S5681" s="110">
        <f t="shared" si="325"/>
        <v>0.62800000000000045</v>
      </c>
      <c r="T5681" s="110">
        <f>IF('3B-Air transport'!AL$66="no"," ",ROUND(S5681,4))</f>
        <v>0.628</v>
      </c>
      <c r="U5681" s="110">
        <f>IF('3B-Air transport'!AL$67="no"," ",ROUND(S5681,4))</f>
        <v>0.628</v>
      </c>
      <c r="V5681" s="110">
        <f>IF('3B-Air transport'!AL$68="no"," ",ROUND(S5681,4))</f>
        <v>0.628</v>
      </c>
      <c r="W5681" s="110"/>
      <c r="AB5681" s="110">
        <f t="shared" si="326"/>
        <v>0.62800000000000045</v>
      </c>
      <c r="AC5681" s="110">
        <f>IF('3C-Water transport'!AL$56="no"," ",ROUND(AB5681,4))</f>
        <v>0.628</v>
      </c>
      <c r="AD5681" s="110">
        <f>IF('3C-Water transport'!AL$57="no"," ",ROUND(AB5681,4))</f>
        <v>0.628</v>
      </c>
      <c r="AE5681" s="110">
        <f>IF('3C-Water transport'!AL$58="no"," ",ROUND(AB5681,4))</f>
        <v>0.628</v>
      </c>
    </row>
    <row r="5682" spans="5:31" x14ac:dyDescent="0.25">
      <c r="E5682" s="110">
        <f t="shared" si="324"/>
        <v>0.62900000000000045</v>
      </c>
      <c r="F5682" s="110">
        <f>IF('3A-Rail transport'!$AL$56="no"," ",ROUND(E5682,4))</f>
        <v>0.629</v>
      </c>
      <c r="G5682" s="110">
        <f>IF('3A-Rail transport'!$AL$57="no"," ",ROUND(E5682,4))</f>
        <v>0.629</v>
      </c>
      <c r="H5682" s="110"/>
      <c r="S5682" s="110">
        <f t="shared" si="325"/>
        <v>0.62900000000000045</v>
      </c>
      <c r="T5682" s="110">
        <f>IF('3B-Air transport'!AL$66="no"," ",ROUND(S5682,4))</f>
        <v>0.629</v>
      </c>
      <c r="U5682" s="110">
        <f>IF('3B-Air transport'!AL$67="no"," ",ROUND(S5682,4))</f>
        <v>0.629</v>
      </c>
      <c r="V5682" s="110">
        <f>IF('3B-Air transport'!AL$68="no"," ",ROUND(S5682,4))</f>
        <v>0.629</v>
      </c>
      <c r="W5682" s="110"/>
      <c r="AB5682" s="110">
        <f t="shared" si="326"/>
        <v>0.62900000000000045</v>
      </c>
      <c r="AC5682" s="110">
        <f>IF('3C-Water transport'!AL$56="no"," ",ROUND(AB5682,4))</f>
        <v>0.629</v>
      </c>
      <c r="AD5682" s="110">
        <f>IF('3C-Water transport'!AL$57="no"," ",ROUND(AB5682,4))</f>
        <v>0.629</v>
      </c>
      <c r="AE5682" s="110">
        <f>IF('3C-Water transport'!AL$58="no"," ",ROUND(AB5682,4))</f>
        <v>0.629</v>
      </c>
    </row>
    <row r="5683" spans="5:31" x14ac:dyDescent="0.25">
      <c r="E5683" s="110">
        <f t="shared" si="324"/>
        <v>0.63000000000000045</v>
      </c>
      <c r="F5683" s="110">
        <f>IF('3A-Rail transport'!$AL$56="no"," ",ROUND(E5683,4))</f>
        <v>0.63</v>
      </c>
      <c r="G5683" s="110">
        <f>IF('3A-Rail transport'!$AL$57="no"," ",ROUND(E5683,4))</f>
        <v>0.63</v>
      </c>
      <c r="H5683" s="110"/>
      <c r="S5683" s="110">
        <f t="shared" si="325"/>
        <v>0.63000000000000045</v>
      </c>
      <c r="T5683" s="110">
        <f>IF('3B-Air transport'!AL$66="no"," ",ROUND(S5683,4))</f>
        <v>0.63</v>
      </c>
      <c r="U5683" s="110">
        <f>IF('3B-Air transport'!AL$67="no"," ",ROUND(S5683,4))</f>
        <v>0.63</v>
      </c>
      <c r="V5683" s="110">
        <f>IF('3B-Air transport'!AL$68="no"," ",ROUND(S5683,4))</f>
        <v>0.63</v>
      </c>
      <c r="W5683" s="110"/>
      <c r="AB5683" s="110">
        <f t="shared" si="326"/>
        <v>0.63000000000000045</v>
      </c>
      <c r="AC5683" s="110">
        <f>IF('3C-Water transport'!AL$56="no"," ",ROUND(AB5683,4))</f>
        <v>0.63</v>
      </c>
      <c r="AD5683" s="110">
        <f>IF('3C-Water transport'!AL$57="no"," ",ROUND(AB5683,4))</f>
        <v>0.63</v>
      </c>
      <c r="AE5683" s="110">
        <f>IF('3C-Water transport'!AL$58="no"," ",ROUND(AB5683,4))</f>
        <v>0.63</v>
      </c>
    </row>
    <row r="5684" spans="5:31" x14ac:dyDescent="0.25">
      <c r="E5684" s="110">
        <f t="shared" si="324"/>
        <v>0.63100000000000045</v>
      </c>
      <c r="F5684" s="110">
        <f>IF('3A-Rail transport'!$AL$56="no"," ",ROUND(E5684,4))</f>
        <v>0.63100000000000001</v>
      </c>
      <c r="G5684" s="110">
        <f>IF('3A-Rail transport'!$AL$57="no"," ",ROUND(E5684,4))</f>
        <v>0.63100000000000001</v>
      </c>
      <c r="H5684" s="110"/>
      <c r="S5684" s="110">
        <f t="shared" si="325"/>
        <v>0.63100000000000045</v>
      </c>
      <c r="T5684" s="110">
        <f>IF('3B-Air transport'!AL$66="no"," ",ROUND(S5684,4))</f>
        <v>0.63100000000000001</v>
      </c>
      <c r="U5684" s="110">
        <f>IF('3B-Air transport'!AL$67="no"," ",ROUND(S5684,4))</f>
        <v>0.63100000000000001</v>
      </c>
      <c r="V5684" s="110">
        <f>IF('3B-Air transport'!AL$68="no"," ",ROUND(S5684,4))</f>
        <v>0.63100000000000001</v>
      </c>
      <c r="W5684" s="110"/>
      <c r="AB5684" s="110">
        <f t="shared" si="326"/>
        <v>0.63100000000000045</v>
      </c>
      <c r="AC5684" s="110">
        <f>IF('3C-Water transport'!AL$56="no"," ",ROUND(AB5684,4))</f>
        <v>0.63100000000000001</v>
      </c>
      <c r="AD5684" s="110">
        <f>IF('3C-Water transport'!AL$57="no"," ",ROUND(AB5684,4))</f>
        <v>0.63100000000000001</v>
      </c>
      <c r="AE5684" s="110">
        <f>IF('3C-Water transport'!AL$58="no"," ",ROUND(AB5684,4))</f>
        <v>0.63100000000000001</v>
      </c>
    </row>
    <row r="5685" spans="5:31" x14ac:dyDescent="0.25">
      <c r="E5685" s="110">
        <f t="shared" si="324"/>
        <v>0.63200000000000045</v>
      </c>
      <c r="F5685" s="110">
        <f>IF('3A-Rail transport'!$AL$56="no"," ",ROUND(E5685,4))</f>
        <v>0.63200000000000001</v>
      </c>
      <c r="G5685" s="110">
        <f>IF('3A-Rail transport'!$AL$57="no"," ",ROUND(E5685,4))</f>
        <v>0.63200000000000001</v>
      </c>
      <c r="H5685" s="110"/>
      <c r="S5685" s="110">
        <f t="shared" si="325"/>
        <v>0.63200000000000045</v>
      </c>
      <c r="T5685" s="110">
        <f>IF('3B-Air transport'!AL$66="no"," ",ROUND(S5685,4))</f>
        <v>0.63200000000000001</v>
      </c>
      <c r="U5685" s="110">
        <f>IF('3B-Air transport'!AL$67="no"," ",ROUND(S5685,4))</f>
        <v>0.63200000000000001</v>
      </c>
      <c r="V5685" s="110">
        <f>IF('3B-Air transport'!AL$68="no"," ",ROUND(S5685,4))</f>
        <v>0.63200000000000001</v>
      </c>
      <c r="W5685" s="110"/>
      <c r="AB5685" s="110">
        <f t="shared" si="326"/>
        <v>0.63200000000000045</v>
      </c>
      <c r="AC5685" s="110">
        <f>IF('3C-Water transport'!AL$56="no"," ",ROUND(AB5685,4))</f>
        <v>0.63200000000000001</v>
      </c>
      <c r="AD5685" s="110">
        <f>IF('3C-Water transport'!AL$57="no"," ",ROUND(AB5685,4))</f>
        <v>0.63200000000000001</v>
      </c>
      <c r="AE5685" s="110">
        <f>IF('3C-Water transport'!AL$58="no"," ",ROUND(AB5685,4))</f>
        <v>0.63200000000000001</v>
      </c>
    </row>
    <row r="5686" spans="5:31" x14ac:dyDescent="0.25">
      <c r="E5686" s="110">
        <f t="shared" si="324"/>
        <v>0.63300000000000045</v>
      </c>
      <c r="F5686" s="110">
        <f>IF('3A-Rail transport'!$AL$56="no"," ",ROUND(E5686,4))</f>
        <v>0.63300000000000001</v>
      </c>
      <c r="G5686" s="110">
        <f>IF('3A-Rail transport'!$AL$57="no"," ",ROUND(E5686,4))</f>
        <v>0.63300000000000001</v>
      </c>
      <c r="H5686" s="110"/>
      <c r="S5686" s="110">
        <f t="shared" si="325"/>
        <v>0.63300000000000045</v>
      </c>
      <c r="T5686" s="110">
        <f>IF('3B-Air transport'!AL$66="no"," ",ROUND(S5686,4))</f>
        <v>0.63300000000000001</v>
      </c>
      <c r="U5686" s="110">
        <f>IF('3B-Air transport'!AL$67="no"," ",ROUND(S5686,4))</f>
        <v>0.63300000000000001</v>
      </c>
      <c r="V5686" s="110">
        <f>IF('3B-Air transport'!AL$68="no"," ",ROUND(S5686,4))</f>
        <v>0.63300000000000001</v>
      </c>
      <c r="W5686" s="110"/>
      <c r="AB5686" s="110">
        <f t="shared" si="326"/>
        <v>0.63300000000000045</v>
      </c>
      <c r="AC5686" s="110">
        <f>IF('3C-Water transport'!AL$56="no"," ",ROUND(AB5686,4))</f>
        <v>0.63300000000000001</v>
      </c>
      <c r="AD5686" s="110">
        <f>IF('3C-Water transport'!AL$57="no"," ",ROUND(AB5686,4))</f>
        <v>0.63300000000000001</v>
      </c>
      <c r="AE5686" s="110">
        <f>IF('3C-Water transport'!AL$58="no"," ",ROUND(AB5686,4))</f>
        <v>0.63300000000000001</v>
      </c>
    </row>
    <row r="5687" spans="5:31" x14ac:dyDescent="0.25">
      <c r="E5687" s="110">
        <f t="shared" si="324"/>
        <v>0.63400000000000045</v>
      </c>
      <c r="F5687" s="110">
        <f>IF('3A-Rail transport'!$AL$56="no"," ",ROUND(E5687,4))</f>
        <v>0.63400000000000001</v>
      </c>
      <c r="G5687" s="110">
        <f>IF('3A-Rail transport'!$AL$57="no"," ",ROUND(E5687,4))</f>
        <v>0.63400000000000001</v>
      </c>
      <c r="H5687" s="110"/>
      <c r="S5687" s="110">
        <f t="shared" si="325"/>
        <v>0.63400000000000045</v>
      </c>
      <c r="T5687" s="110">
        <f>IF('3B-Air transport'!AL$66="no"," ",ROUND(S5687,4))</f>
        <v>0.63400000000000001</v>
      </c>
      <c r="U5687" s="110">
        <f>IF('3B-Air transport'!AL$67="no"," ",ROUND(S5687,4))</f>
        <v>0.63400000000000001</v>
      </c>
      <c r="V5687" s="110">
        <f>IF('3B-Air transport'!AL$68="no"," ",ROUND(S5687,4))</f>
        <v>0.63400000000000001</v>
      </c>
      <c r="W5687" s="110"/>
      <c r="AB5687" s="110">
        <f t="shared" si="326"/>
        <v>0.63400000000000045</v>
      </c>
      <c r="AC5687" s="110">
        <f>IF('3C-Water transport'!AL$56="no"," ",ROUND(AB5687,4))</f>
        <v>0.63400000000000001</v>
      </c>
      <c r="AD5687" s="110">
        <f>IF('3C-Water transport'!AL$57="no"," ",ROUND(AB5687,4))</f>
        <v>0.63400000000000001</v>
      </c>
      <c r="AE5687" s="110">
        <f>IF('3C-Water transport'!AL$58="no"," ",ROUND(AB5687,4))</f>
        <v>0.63400000000000001</v>
      </c>
    </row>
    <row r="5688" spans="5:31" x14ac:dyDescent="0.25">
      <c r="E5688" s="110">
        <f t="shared" si="324"/>
        <v>0.63500000000000045</v>
      </c>
      <c r="F5688" s="110">
        <f>IF('3A-Rail transport'!$AL$56="no"," ",ROUND(E5688,4))</f>
        <v>0.63500000000000001</v>
      </c>
      <c r="G5688" s="110">
        <f>IF('3A-Rail transport'!$AL$57="no"," ",ROUND(E5688,4))</f>
        <v>0.63500000000000001</v>
      </c>
      <c r="H5688" s="110"/>
      <c r="S5688" s="110">
        <f t="shared" si="325"/>
        <v>0.63500000000000045</v>
      </c>
      <c r="T5688" s="110">
        <f>IF('3B-Air transport'!AL$66="no"," ",ROUND(S5688,4))</f>
        <v>0.63500000000000001</v>
      </c>
      <c r="U5688" s="110">
        <f>IF('3B-Air transport'!AL$67="no"," ",ROUND(S5688,4))</f>
        <v>0.63500000000000001</v>
      </c>
      <c r="V5688" s="110">
        <f>IF('3B-Air transport'!AL$68="no"," ",ROUND(S5688,4))</f>
        <v>0.63500000000000001</v>
      </c>
      <c r="W5688" s="110"/>
      <c r="AB5688" s="110">
        <f t="shared" si="326"/>
        <v>0.63500000000000045</v>
      </c>
      <c r="AC5688" s="110">
        <f>IF('3C-Water transport'!AL$56="no"," ",ROUND(AB5688,4))</f>
        <v>0.63500000000000001</v>
      </c>
      <c r="AD5688" s="110">
        <f>IF('3C-Water transport'!AL$57="no"," ",ROUND(AB5688,4))</f>
        <v>0.63500000000000001</v>
      </c>
      <c r="AE5688" s="110">
        <f>IF('3C-Water transport'!AL$58="no"," ",ROUND(AB5688,4))</f>
        <v>0.63500000000000001</v>
      </c>
    </row>
    <row r="5689" spans="5:31" x14ac:dyDescent="0.25">
      <c r="E5689" s="110">
        <f t="shared" si="324"/>
        <v>0.63600000000000045</v>
      </c>
      <c r="F5689" s="110">
        <f>IF('3A-Rail transport'!$AL$56="no"," ",ROUND(E5689,4))</f>
        <v>0.63600000000000001</v>
      </c>
      <c r="G5689" s="110">
        <f>IF('3A-Rail transport'!$AL$57="no"," ",ROUND(E5689,4))</f>
        <v>0.63600000000000001</v>
      </c>
      <c r="H5689" s="110"/>
      <c r="S5689" s="110">
        <f t="shared" si="325"/>
        <v>0.63600000000000045</v>
      </c>
      <c r="T5689" s="110">
        <f>IF('3B-Air transport'!AL$66="no"," ",ROUND(S5689,4))</f>
        <v>0.63600000000000001</v>
      </c>
      <c r="U5689" s="110">
        <f>IF('3B-Air transport'!AL$67="no"," ",ROUND(S5689,4))</f>
        <v>0.63600000000000001</v>
      </c>
      <c r="V5689" s="110">
        <f>IF('3B-Air transport'!AL$68="no"," ",ROUND(S5689,4))</f>
        <v>0.63600000000000001</v>
      </c>
      <c r="W5689" s="110"/>
      <c r="AB5689" s="110">
        <f t="shared" si="326"/>
        <v>0.63600000000000045</v>
      </c>
      <c r="AC5689" s="110">
        <f>IF('3C-Water transport'!AL$56="no"," ",ROUND(AB5689,4))</f>
        <v>0.63600000000000001</v>
      </c>
      <c r="AD5689" s="110">
        <f>IF('3C-Water transport'!AL$57="no"," ",ROUND(AB5689,4))</f>
        <v>0.63600000000000001</v>
      </c>
      <c r="AE5689" s="110">
        <f>IF('3C-Water transport'!AL$58="no"," ",ROUND(AB5689,4))</f>
        <v>0.63600000000000001</v>
      </c>
    </row>
    <row r="5690" spans="5:31" x14ac:dyDescent="0.25">
      <c r="E5690" s="110">
        <f t="shared" si="324"/>
        <v>0.63700000000000045</v>
      </c>
      <c r="F5690" s="110">
        <f>IF('3A-Rail transport'!$AL$56="no"," ",ROUND(E5690,4))</f>
        <v>0.63700000000000001</v>
      </c>
      <c r="G5690" s="110">
        <f>IF('3A-Rail transport'!$AL$57="no"," ",ROUND(E5690,4))</f>
        <v>0.63700000000000001</v>
      </c>
      <c r="H5690" s="110"/>
      <c r="S5690" s="110">
        <f t="shared" si="325"/>
        <v>0.63700000000000045</v>
      </c>
      <c r="T5690" s="110">
        <f>IF('3B-Air transport'!AL$66="no"," ",ROUND(S5690,4))</f>
        <v>0.63700000000000001</v>
      </c>
      <c r="U5690" s="110">
        <f>IF('3B-Air transport'!AL$67="no"," ",ROUND(S5690,4))</f>
        <v>0.63700000000000001</v>
      </c>
      <c r="V5690" s="110">
        <f>IF('3B-Air transport'!AL$68="no"," ",ROUND(S5690,4))</f>
        <v>0.63700000000000001</v>
      </c>
      <c r="W5690" s="110"/>
      <c r="AB5690" s="110">
        <f t="shared" si="326"/>
        <v>0.63700000000000045</v>
      </c>
      <c r="AC5690" s="110">
        <f>IF('3C-Water transport'!AL$56="no"," ",ROUND(AB5690,4))</f>
        <v>0.63700000000000001</v>
      </c>
      <c r="AD5690" s="110">
        <f>IF('3C-Water transport'!AL$57="no"," ",ROUND(AB5690,4))</f>
        <v>0.63700000000000001</v>
      </c>
      <c r="AE5690" s="110">
        <f>IF('3C-Water transport'!AL$58="no"," ",ROUND(AB5690,4))</f>
        <v>0.63700000000000001</v>
      </c>
    </row>
    <row r="5691" spans="5:31" x14ac:dyDescent="0.25">
      <c r="E5691" s="110">
        <f t="shared" si="324"/>
        <v>0.63800000000000046</v>
      </c>
      <c r="F5691" s="110">
        <f>IF('3A-Rail transport'!$AL$56="no"," ",ROUND(E5691,4))</f>
        <v>0.63800000000000001</v>
      </c>
      <c r="G5691" s="110">
        <f>IF('3A-Rail transport'!$AL$57="no"," ",ROUND(E5691,4))</f>
        <v>0.63800000000000001</v>
      </c>
      <c r="H5691" s="110"/>
      <c r="S5691" s="110">
        <f t="shared" si="325"/>
        <v>0.63800000000000046</v>
      </c>
      <c r="T5691" s="110">
        <f>IF('3B-Air transport'!AL$66="no"," ",ROUND(S5691,4))</f>
        <v>0.63800000000000001</v>
      </c>
      <c r="U5691" s="110">
        <f>IF('3B-Air transport'!AL$67="no"," ",ROUND(S5691,4))</f>
        <v>0.63800000000000001</v>
      </c>
      <c r="V5691" s="110">
        <f>IF('3B-Air transport'!AL$68="no"," ",ROUND(S5691,4))</f>
        <v>0.63800000000000001</v>
      </c>
      <c r="W5691" s="110"/>
      <c r="AB5691" s="110">
        <f t="shared" si="326"/>
        <v>0.63800000000000046</v>
      </c>
      <c r="AC5691" s="110">
        <f>IF('3C-Water transport'!AL$56="no"," ",ROUND(AB5691,4))</f>
        <v>0.63800000000000001</v>
      </c>
      <c r="AD5691" s="110">
        <f>IF('3C-Water transport'!AL$57="no"," ",ROUND(AB5691,4))</f>
        <v>0.63800000000000001</v>
      </c>
      <c r="AE5691" s="110">
        <f>IF('3C-Water transport'!AL$58="no"," ",ROUND(AB5691,4))</f>
        <v>0.63800000000000001</v>
      </c>
    </row>
    <row r="5692" spans="5:31" x14ac:dyDescent="0.25">
      <c r="E5692" s="110">
        <f t="shared" si="324"/>
        <v>0.63900000000000046</v>
      </c>
      <c r="F5692" s="110">
        <f>IF('3A-Rail transport'!$AL$56="no"," ",ROUND(E5692,4))</f>
        <v>0.63900000000000001</v>
      </c>
      <c r="G5692" s="110">
        <f>IF('3A-Rail transport'!$AL$57="no"," ",ROUND(E5692,4))</f>
        <v>0.63900000000000001</v>
      </c>
      <c r="H5692" s="110"/>
      <c r="S5692" s="110">
        <f t="shared" si="325"/>
        <v>0.63900000000000046</v>
      </c>
      <c r="T5692" s="110">
        <f>IF('3B-Air transport'!AL$66="no"," ",ROUND(S5692,4))</f>
        <v>0.63900000000000001</v>
      </c>
      <c r="U5692" s="110">
        <f>IF('3B-Air transport'!AL$67="no"," ",ROUND(S5692,4))</f>
        <v>0.63900000000000001</v>
      </c>
      <c r="V5692" s="110">
        <f>IF('3B-Air transport'!AL$68="no"," ",ROUND(S5692,4))</f>
        <v>0.63900000000000001</v>
      </c>
      <c r="W5692" s="110"/>
      <c r="AB5692" s="110">
        <f t="shared" si="326"/>
        <v>0.63900000000000046</v>
      </c>
      <c r="AC5692" s="110">
        <f>IF('3C-Water transport'!AL$56="no"," ",ROUND(AB5692,4))</f>
        <v>0.63900000000000001</v>
      </c>
      <c r="AD5692" s="110">
        <f>IF('3C-Water transport'!AL$57="no"," ",ROUND(AB5692,4))</f>
        <v>0.63900000000000001</v>
      </c>
      <c r="AE5692" s="110">
        <f>IF('3C-Water transport'!AL$58="no"," ",ROUND(AB5692,4))</f>
        <v>0.63900000000000001</v>
      </c>
    </row>
    <row r="5693" spans="5:31" x14ac:dyDescent="0.25">
      <c r="E5693" s="110">
        <f t="shared" si="324"/>
        <v>0.64000000000000046</v>
      </c>
      <c r="F5693" s="110">
        <f>IF('3A-Rail transport'!$AL$56="no"," ",ROUND(E5693,4))</f>
        <v>0.64</v>
      </c>
      <c r="G5693" s="110">
        <f>IF('3A-Rail transport'!$AL$57="no"," ",ROUND(E5693,4))</f>
        <v>0.64</v>
      </c>
      <c r="H5693" s="110"/>
      <c r="S5693" s="110">
        <f t="shared" si="325"/>
        <v>0.64000000000000046</v>
      </c>
      <c r="T5693" s="110">
        <f>IF('3B-Air transport'!AL$66="no"," ",ROUND(S5693,4))</f>
        <v>0.64</v>
      </c>
      <c r="U5693" s="110">
        <f>IF('3B-Air transport'!AL$67="no"," ",ROUND(S5693,4))</f>
        <v>0.64</v>
      </c>
      <c r="V5693" s="110">
        <f>IF('3B-Air transport'!AL$68="no"," ",ROUND(S5693,4))</f>
        <v>0.64</v>
      </c>
      <c r="W5693" s="110"/>
      <c r="AB5693" s="110">
        <f t="shared" si="326"/>
        <v>0.64000000000000046</v>
      </c>
      <c r="AC5693" s="110">
        <f>IF('3C-Water transport'!AL$56="no"," ",ROUND(AB5693,4))</f>
        <v>0.64</v>
      </c>
      <c r="AD5693" s="110">
        <f>IF('3C-Water transport'!AL$57="no"," ",ROUND(AB5693,4))</f>
        <v>0.64</v>
      </c>
      <c r="AE5693" s="110">
        <f>IF('3C-Water transport'!AL$58="no"," ",ROUND(AB5693,4))</f>
        <v>0.64</v>
      </c>
    </row>
    <row r="5694" spans="5:31" x14ac:dyDescent="0.25">
      <c r="E5694" s="110">
        <f t="shared" ref="E5694:E5757" si="327">E5693+0.001</f>
        <v>0.64100000000000046</v>
      </c>
      <c r="F5694" s="110">
        <f>IF('3A-Rail transport'!$AL$56="no"," ",ROUND(E5694,4))</f>
        <v>0.64100000000000001</v>
      </c>
      <c r="G5694" s="110">
        <f>IF('3A-Rail transport'!$AL$57="no"," ",ROUND(E5694,4))</f>
        <v>0.64100000000000001</v>
      </c>
      <c r="H5694" s="110"/>
      <c r="S5694" s="110">
        <f t="shared" ref="S5694:S5757" si="328">S5693+0.001</f>
        <v>0.64100000000000046</v>
      </c>
      <c r="T5694" s="110">
        <f>IF('3B-Air transport'!AL$66="no"," ",ROUND(S5694,4))</f>
        <v>0.64100000000000001</v>
      </c>
      <c r="U5694" s="110">
        <f>IF('3B-Air transport'!AL$67="no"," ",ROUND(S5694,4))</f>
        <v>0.64100000000000001</v>
      </c>
      <c r="V5694" s="110">
        <f>IF('3B-Air transport'!AL$68="no"," ",ROUND(S5694,4))</f>
        <v>0.64100000000000001</v>
      </c>
      <c r="W5694" s="110"/>
      <c r="AB5694" s="110">
        <f t="shared" ref="AB5694:AB5757" si="329">AB5693+0.001</f>
        <v>0.64100000000000046</v>
      </c>
      <c r="AC5694" s="110">
        <f>IF('3C-Water transport'!AL$56="no"," ",ROUND(AB5694,4))</f>
        <v>0.64100000000000001</v>
      </c>
      <c r="AD5694" s="110">
        <f>IF('3C-Water transport'!AL$57="no"," ",ROUND(AB5694,4))</f>
        <v>0.64100000000000001</v>
      </c>
      <c r="AE5694" s="110">
        <f>IF('3C-Water transport'!AL$58="no"," ",ROUND(AB5694,4))</f>
        <v>0.64100000000000001</v>
      </c>
    </row>
    <row r="5695" spans="5:31" x14ac:dyDescent="0.25">
      <c r="E5695" s="110">
        <f t="shared" si="327"/>
        <v>0.64200000000000046</v>
      </c>
      <c r="F5695" s="110">
        <f>IF('3A-Rail transport'!$AL$56="no"," ",ROUND(E5695,4))</f>
        <v>0.64200000000000002</v>
      </c>
      <c r="G5695" s="110">
        <f>IF('3A-Rail transport'!$AL$57="no"," ",ROUND(E5695,4))</f>
        <v>0.64200000000000002</v>
      </c>
      <c r="H5695" s="110"/>
      <c r="S5695" s="110">
        <f t="shared" si="328"/>
        <v>0.64200000000000046</v>
      </c>
      <c r="T5695" s="110">
        <f>IF('3B-Air transport'!AL$66="no"," ",ROUND(S5695,4))</f>
        <v>0.64200000000000002</v>
      </c>
      <c r="U5695" s="110">
        <f>IF('3B-Air transport'!AL$67="no"," ",ROUND(S5695,4))</f>
        <v>0.64200000000000002</v>
      </c>
      <c r="V5695" s="110">
        <f>IF('3B-Air transport'!AL$68="no"," ",ROUND(S5695,4))</f>
        <v>0.64200000000000002</v>
      </c>
      <c r="W5695" s="110"/>
      <c r="AB5695" s="110">
        <f t="shared" si="329"/>
        <v>0.64200000000000046</v>
      </c>
      <c r="AC5695" s="110">
        <f>IF('3C-Water transport'!AL$56="no"," ",ROUND(AB5695,4))</f>
        <v>0.64200000000000002</v>
      </c>
      <c r="AD5695" s="110">
        <f>IF('3C-Water transport'!AL$57="no"," ",ROUND(AB5695,4))</f>
        <v>0.64200000000000002</v>
      </c>
      <c r="AE5695" s="110">
        <f>IF('3C-Water transport'!AL$58="no"," ",ROUND(AB5695,4))</f>
        <v>0.64200000000000002</v>
      </c>
    </row>
    <row r="5696" spans="5:31" x14ac:dyDescent="0.25">
      <c r="E5696" s="110">
        <f t="shared" si="327"/>
        <v>0.64300000000000046</v>
      </c>
      <c r="F5696" s="110">
        <f>IF('3A-Rail transport'!$AL$56="no"," ",ROUND(E5696,4))</f>
        <v>0.64300000000000002</v>
      </c>
      <c r="G5696" s="110">
        <f>IF('3A-Rail transport'!$AL$57="no"," ",ROUND(E5696,4))</f>
        <v>0.64300000000000002</v>
      </c>
      <c r="H5696" s="110"/>
      <c r="S5696" s="110">
        <f t="shared" si="328"/>
        <v>0.64300000000000046</v>
      </c>
      <c r="T5696" s="110">
        <f>IF('3B-Air transport'!AL$66="no"," ",ROUND(S5696,4))</f>
        <v>0.64300000000000002</v>
      </c>
      <c r="U5696" s="110">
        <f>IF('3B-Air transport'!AL$67="no"," ",ROUND(S5696,4))</f>
        <v>0.64300000000000002</v>
      </c>
      <c r="V5696" s="110">
        <f>IF('3B-Air transport'!AL$68="no"," ",ROUND(S5696,4))</f>
        <v>0.64300000000000002</v>
      </c>
      <c r="W5696" s="110"/>
      <c r="AB5696" s="110">
        <f t="shared" si="329"/>
        <v>0.64300000000000046</v>
      </c>
      <c r="AC5696" s="110">
        <f>IF('3C-Water transport'!AL$56="no"," ",ROUND(AB5696,4))</f>
        <v>0.64300000000000002</v>
      </c>
      <c r="AD5696" s="110">
        <f>IF('3C-Water transport'!AL$57="no"," ",ROUND(AB5696,4))</f>
        <v>0.64300000000000002</v>
      </c>
      <c r="AE5696" s="110">
        <f>IF('3C-Water transport'!AL$58="no"," ",ROUND(AB5696,4))</f>
        <v>0.64300000000000002</v>
      </c>
    </row>
    <row r="5697" spans="5:31" x14ac:dyDescent="0.25">
      <c r="E5697" s="110">
        <f t="shared" si="327"/>
        <v>0.64400000000000046</v>
      </c>
      <c r="F5697" s="110">
        <f>IF('3A-Rail transport'!$AL$56="no"," ",ROUND(E5697,4))</f>
        <v>0.64400000000000002</v>
      </c>
      <c r="G5697" s="110">
        <f>IF('3A-Rail transport'!$AL$57="no"," ",ROUND(E5697,4))</f>
        <v>0.64400000000000002</v>
      </c>
      <c r="H5697" s="110"/>
      <c r="S5697" s="110">
        <f t="shared" si="328"/>
        <v>0.64400000000000046</v>
      </c>
      <c r="T5697" s="110">
        <f>IF('3B-Air transport'!AL$66="no"," ",ROUND(S5697,4))</f>
        <v>0.64400000000000002</v>
      </c>
      <c r="U5697" s="110">
        <f>IF('3B-Air transport'!AL$67="no"," ",ROUND(S5697,4))</f>
        <v>0.64400000000000002</v>
      </c>
      <c r="V5697" s="110">
        <f>IF('3B-Air transport'!AL$68="no"," ",ROUND(S5697,4))</f>
        <v>0.64400000000000002</v>
      </c>
      <c r="W5697" s="110"/>
      <c r="AB5697" s="110">
        <f t="shared" si="329"/>
        <v>0.64400000000000046</v>
      </c>
      <c r="AC5697" s="110">
        <f>IF('3C-Water transport'!AL$56="no"," ",ROUND(AB5697,4))</f>
        <v>0.64400000000000002</v>
      </c>
      <c r="AD5697" s="110">
        <f>IF('3C-Water transport'!AL$57="no"," ",ROUND(AB5697,4))</f>
        <v>0.64400000000000002</v>
      </c>
      <c r="AE5697" s="110">
        <f>IF('3C-Water transport'!AL$58="no"," ",ROUND(AB5697,4))</f>
        <v>0.64400000000000002</v>
      </c>
    </row>
    <row r="5698" spans="5:31" x14ac:dyDescent="0.25">
      <c r="E5698" s="110">
        <f t="shared" si="327"/>
        <v>0.64500000000000046</v>
      </c>
      <c r="F5698" s="110">
        <f>IF('3A-Rail transport'!$AL$56="no"," ",ROUND(E5698,4))</f>
        <v>0.64500000000000002</v>
      </c>
      <c r="G5698" s="110">
        <f>IF('3A-Rail transport'!$AL$57="no"," ",ROUND(E5698,4))</f>
        <v>0.64500000000000002</v>
      </c>
      <c r="H5698" s="110"/>
      <c r="S5698" s="110">
        <f t="shared" si="328"/>
        <v>0.64500000000000046</v>
      </c>
      <c r="T5698" s="110">
        <f>IF('3B-Air transport'!AL$66="no"," ",ROUND(S5698,4))</f>
        <v>0.64500000000000002</v>
      </c>
      <c r="U5698" s="110">
        <f>IF('3B-Air transport'!AL$67="no"," ",ROUND(S5698,4))</f>
        <v>0.64500000000000002</v>
      </c>
      <c r="V5698" s="110">
        <f>IF('3B-Air transport'!AL$68="no"," ",ROUND(S5698,4))</f>
        <v>0.64500000000000002</v>
      </c>
      <c r="W5698" s="110"/>
      <c r="AB5698" s="110">
        <f t="shared" si="329"/>
        <v>0.64500000000000046</v>
      </c>
      <c r="AC5698" s="110">
        <f>IF('3C-Water transport'!AL$56="no"," ",ROUND(AB5698,4))</f>
        <v>0.64500000000000002</v>
      </c>
      <c r="AD5698" s="110">
        <f>IF('3C-Water transport'!AL$57="no"," ",ROUND(AB5698,4))</f>
        <v>0.64500000000000002</v>
      </c>
      <c r="AE5698" s="110">
        <f>IF('3C-Water transport'!AL$58="no"," ",ROUND(AB5698,4))</f>
        <v>0.64500000000000002</v>
      </c>
    </row>
    <row r="5699" spans="5:31" x14ac:dyDescent="0.25">
      <c r="E5699" s="110">
        <f t="shared" si="327"/>
        <v>0.64600000000000046</v>
      </c>
      <c r="F5699" s="110">
        <f>IF('3A-Rail transport'!$AL$56="no"," ",ROUND(E5699,4))</f>
        <v>0.64600000000000002</v>
      </c>
      <c r="G5699" s="110">
        <f>IF('3A-Rail transport'!$AL$57="no"," ",ROUND(E5699,4))</f>
        <v>0.64600000000000002</v>
      </c>
      <c r="H5699" s="110"/>
      <c r="S5699" s="110">
        <f t="shared" si="328"/>
        <v>0.64600000000000046</v>
      </c>
      <c r="T5699" s="110">
        <f>IF('3B-Air transport'!AL$66="no"," ",ROUND(S5699,4))</f>
        <v>0.64600000000000002</v>
      </c>
      <c r="U5699" s="110">
        <f>IF('3B-Air transport'!AL$67="no"," ",ROUND(S5699,4))</f>
        <v>0.64600000000000002</v>
      </c>
      <c r="V5699" s="110">
        <f>IF('3B-Air transport'!AL$68="no"," ",ROUND(S5699,4))</f>
        <v>0.64600000000000002</v>
      </c>
      <c r="W5699" s="110"/>
      <c r="AB5699" s="110">
        <f t="shared" si="329"/>
        <v>0.64600000000000046</v>
      </c>
      <c r="AC5699" s="110">
        <f>IF('3C-Water transport'!AL$56="no"," ",ROUND(AB5699,4))</f>
        <v>0.64600000000000002</v>
      </c>
      <c r="AD5699" s="110">
        <f>IF('3C-Water transport'!AL$57="no"," ",ROUND(AB5699,4))</f>
        <v>0.64600000000000002</v>
      </c>
      <c r="AE5699" s="110">
        <f>IF('3C-Water transport'!AL$58="no"," ",ROUND(AB5699,4))</f>
        <v>0.64600000000000002</v>
      </c>
    </row>
    <row r="5700" spans="5:31" x14ac:dyDescent="0.25">
      <c r="E5700" s="110">
        <f t="shared" si="327"/>
        <v>0.64700000000000046</v>
      </c>
      <c r="F5700" s="110">
        <f>IF('3A-Rail transport'!$AL$56="no"," ",ROUND(E5700,4))</f>
        <v>0.64700000000000002</v>
      </c>
      <c r="G5700" s="110">
        <f>IF('3A-Rail transport'!$AL$57="no"," ",ROUND(E5700,4))</f>
        <v>0.64700000000000002</v>
      </c>
      <c r="H5700" s="110"/>
      <c r="S5700" s="110">
        <f t="shared" si="328"/>
        <v>0.64700000000000046</v>
      </c>
      <c r="T5700" s="110">
        <f>IF('3B-Air transport'!AL$66="no"," ",ROUND(S5700,4))</f>
        <v>0.64700000000000002</v>
      </c>
      <c r="U5700" s="110">
        <f>IF('3B-Air transport'!AL$67="no"," ",ROUND(S5700,4))</f>
        <v>0.64700000000000002</v>
      </c>
      <c r="V5700" s="110">
        <f>IF('3B-Air transport'!AL$68="no"," ",ROUND(S5700,4))</f>
        <v>0.64700000000000002</v>
      </c>
      <c r="W5700" s="110"/>
      <c r="AB5700" s="110">
        <f t="shared" si="329"/>
        <v>0.64700000000000046</v>
      </c>
      <c r="AC5700" s="110">
        <f>IF('3C-Water transport'!AL$56="no"," ",ROUND(AB5700,4))</f>
        <v>0.64700000000000002</v>
      </c>
      <c r="AD5700" s="110">
        <f>IF('3C-Water transport'!AL$57="no"," ",ROUND(AB5700,4))</f>
        <v>0.64700000000000002</v>
      </c>
      <c r="AE5700" s="110">
        <f>IF('3C-Water transport'!AL$58="no"," ",ROUND(AB5700,4))</f>
        <v>0.64700000000000002</v>
      </c>
    </row>
    <row r="5701" spans="5:31" x14ac:dyDescent="0.25">
      <c r="E5701" s="110">
        <f t="shared" si="327"/>
        <v>0.64800000000000046</v>
      </c>
      <c r="F5701" s="110">
        <f>IF('3A-Rail transport'!$AL$56="no"," ",ROUND(E5701,4))</f>
        <v>0.64800000000000002</v>
      </c>
      <c r="G5701" s="110">
        <f>IF('3A-Rail transport'!$AL$57="no"," ",ROUND(E5701,4))</f>
        <v>0.64800000000000002</v>
      </c>
      <c r="H5701" s="110"/>
      <c r="S5701" s="110">
        <f t="shared" si="328"/>
        <v>0.64800000000000046</v>
      </c>
      <c r="T5701" s="110">
        <f>IF('3B-Air transport'!AL$66="no"," ",ROUND(S5701,4))</f>
        <v>0.64800000000000002</v>
      </c>
      <c r="U5701" s="110">
        <f>IF('3B-Air transport'!AL$67="no"," ",ROUND(S5701,4))</f>
        <v>0.64800000000000002</v>
      </c>
      <c r="V5701" s="110">
        <f>IF('3B-Air transport'!AL$68="no"," ",ROUND(S5701,4))</f>
        <v>0.64800000000000002</v>
      </c>
      <c r="W5701" s="110"/>
      <c r="AB5701" s="110">
        <f t="shared" si="329"/>
        <v>0.64800000000000046</v>
      </c>
      <c r="AC5701" s="110">
        <f>IF('3C-Water transport'!AL$56="no"," ",ROUND(AB5701,4))</f>
        <v>0.64800000000000002</v>
      </c>
      <c r="AD5701" s="110">
        <f>IF('3C-Water transport'!AL$57="no"," ",ROUND(AB5701,4))</f>
        <v>0.64800000000000002</v>
      </c>
      <c r="AE5701" s="110">
        <f>IF('3C-Water transport'!AL$58="no"," ",ROUND(AB5701,4))</f>
        <v>0.64800000000000002</v>
      </c>
    </row>
    <row r="5702" spans="5:31" x14ac:dyDescent="0.25">
      <c r="E5702" s="110">
        <f t="shared" si="327"/>
        <v>0.64900000000000047</v>
      </c>
      <c r="F5702" s="110">
        <f>IF('3A-Rail transport'!$AL$56="no"," ",ROUND(E5702,4))</f>
        <v>0.64900000000000002</v>
      </c>
      <c r="G5702" s="110">
        <f>IF('3A-Rail transport'!$AL$57="no"," ",ROUND(E5702,4))</f>
        <v>0.64900000000000002</v>
      </c>
      <c r="H5702" s="110"/>
      <c r="S5702" s="110">
        <f t="shared" si="328"/>
        <v>0.64900000000000047</v>
      </c>
      <c r="T5702" s="110">
        <f>IF('3B-Air transport'!AL$66="no"," ",ROUND(S5702,4))</f>
        <v>0.64900000000000002</v>
      </c>
      <c r="U5702" s="110">
        <f>IF('3B-Air transport'!AL$67="no"," ",ROUND(S5702,4))</f>
        <v>0.64900000000000002</v>
      </c>
      <c r="V5702" s="110">
        <f>IF('3B-Air transport'!AL$68="no"," ",ROUND(S5702,4))</f>
        <v>0.64900000000000002</v>
      </c>
      <c r="W5702" s="110"/>
      <c r="AB5702" s="110">
        <f t="shared" si="329"/>
        <v>0.64900000000000047</v>
      </c>
      <c r="AC5702" s="110">
        <f>IF('3C-Water transport'!AL$56="no"," ",ROUND(AB5702,4))</f>
        <v>0.64900000000000002</v>
      </c>
      <c r="AD5702" s="110">
        <f>IF('3C-Water transport'!AL$57="no"," ",ROUND(AB5702,4))</f>
        <v>0.64900000000000002</v>
      </c>
      <c r="AE5702" s="110">
        <f>IF('3C-Water transport'!AL$58="no"," ",ROUND(AB5702,4))</f>
        <v>0.64900000000000002</v>
      </c>
    </row>
    <row r="5703" spans="5:31" x14ac:dyDescent="0.25">
      <c r="E5703" s="110">
        <f t="shared" si="327"/>
        <v>0.65000000000000047</v>
      </c>
      <c r="F5703" s="110">
        <f>IF('3A-Rail transport'!$AL$56="no"," ",ROUND(E5703,4))</f>
        <v>0.65</v>
      </c>
      <c r="G5703" s="110">
        <f>IF('3A-Rail transport'!$AL$57="no"," ",ROUND(E5703,4))</f>
        <v>0.65</v>
      </c>
      <c r="H5703" s="110"/>
      <c r="S5703" s="110">
        <f t="shared" si="328"/>
        <v>0.65000000000000047</v>
      </c>
      <c r="T5703" s="110">
        <f>IF('3B-Air transport'!AL$66="no"," ",ROUND(S5703,4))</f>
        <v>0.65</v>
      </c>
      <c r="U5703" s="110">
        <f>IF('3B-Air transport'!AL$67="no"," ",ROUND(S5703,4))</f>
        <v>0.65</v>
      </c>
      <c r="V5703" s="110">
        <f>IF('3B-Air transport'!AL$68="no"," ",ROUND(S5703,4))</f>
        <v>0.65</v>
      </c>
      <c r="W5703" s="110"/>
      <c r="AB5703" s="110">
        <f t="shared" si="329"/>
        <v>0.65000000000000047</v>
      </c>
      <c r="AC5703" s="110">
        <f>IF('3C-Water transport'!AL$56="no"," ",ROUND(AB5703,4))</f>
        <v>0.65</v>
      </c>
      <c r="AD5703" s="110">
        <f>IF('3C-Water transport'!AL$57="no"," ",ROUND(AB5703,4))</f>
        <v>0.65</v>
      </c>
      <c r="AE5703" s="110">
        <f>IF('3C-Water transport'!AL$58="no"," ",ROUND(AB5703,4))</f>
        <v>0.65</v>
      </c>
    </row>
    <row r="5704" spans="5:31" x14ac:dyDescent="0.25">
      <c r="E5704" s="110">
        <f t="shared" si="327"/>
        <v>0.65100000000000047</v>
      </c>
      <c r="F5704" s="110">
        <f>IF('3A-Rail transport'!$AL$56="no"," ",ROUND(E5704,4))</f>
        <v>0.65100000000000002</v>
      </c>
      <c r="G5704" s="110">
        <f>IF('3A-Rail transport'!$AL$57="no"," ",ROUND(E5704,4))</f>
        <v>0.65100000000000002</v>
      </c>
      <c r="H5704" s="110"/>
      <c r="S5704" s="110">
        <f t="shared" si="328"/>
        <v>0.65100000000000047</v>
      </c>
      <c r="T5704" s="110">
        <f>IF('3B-Air transport'!AL$66="no"," ",ROUND(S5704,4))</f>
        <v>0.65100000000000002</v>
      </c>
      <c r="U5704" s="110">
        <f>IF('3B-Air transport'!AL$67="no"," ",ROUND(S5704,4))</f>
        <v>0.65100000000000002</v>
      </c>
      <c r="V5704" s="110">
        <f>IF('3B-Air transport'!AL$68="no"," ",ROUND(S5704,4))</f>
        <v>0.65100000000000002</v>
      </c>
      <c r="W5704" s="110"/>
      <c r="AB5704" s="110">
        <f t="shared" si="329"/>
        <v>0.65100000000000047</v>
      </c>
      <c r="AC5704" s="110">
        <f>IF('3C-Water transport'!AL$56="no"," ",ROUND(AB5704,4))</f>
        <v>0.65100000000000002</v>
      </c>
      <c r="AD5704" s="110">
        <f>IF('3C-Water transport'!AL$57="no"," ",ROUND(AB5704,4))</f>
        <v>0.65100000000000002</v>
      </c>
      <c r="AE5704" s="110">
        <f>IF('3C-Water transport'!AL$58="no"," ",ROUND(AB5704,4))</f>
        <v>0.65100000000000002</v>
      </c>
    </row>
    <row r="5705" spans="5:31" x14ac:dyDescent="0.25">
      <c r="E5705" s="110">
        <f t="shared" si="327"/>
        <v>0.65200000000000047</v>
      </c>
      <c r="F5705" s="110">
        <f>IF('3A-Rail transport'!$AL$56="no"," ",ROUND(E5705,4))</f>
        <v>0.65200000000000002</v>
      </c>
      <c r="G5705" s="110">
        <f>IF('3A-Rail transport'!$AL$57="no"," ",ROUND(E5705,4))</f>
        <v>0.65200000000000002</v>
      </c>
      <c r="H5705" s="110"/>
      <c r="S5705" s="110">
        <f t="shared" si="328"/>
        <v>0.65200000000000047</v>
      </c>
      <c r="T5705" s="110">
        <f>IF('3B-Air transport'!AL$66="no"," ",ROUND(S5705,4))</f>
        <v>0.65200000000000002</v>
      </c>
      <c r="U5705" s="110">
        <f>IF('3B-Air transport'!AL$67="no"," ",ROUND(S5705,4))</f>
        <v>0.65200000000000002</v>
      </c>
      <c r="V5705" s="110">
        <f>IF('3B-Air transport'!AL$68="no"," ",ROUND(S5705,4))</f>
        <v>0.65200000000000002</v>
      </c>
      <c r="W5705" s="110"/>
      <c r="AB5705" s="110">
        <f t="shared" si="329"/>
        <v>0.65200000000000047</v>
      </c>
      <c r="AC5705" s="110">
        <f>IF('3C-Water transport'!AL$56="no"," ",ROUND(AB5705,4))</f>
        <v>0.65200000000000002</v>
      </c>
      <c r="AD5705" s="110">
        <f>IF('3C-Water transport'!AL$57="no"," ",ROUND(AB5705,4))</f>
        <v>0.65200000000000002</v>
      </c>
      <c r="AE5705" s="110">
        <f>IF('3C-Water transport'!AL$58="no"," ",ROUND(AB5705,4))</f>
        <v>0.65200000000000002</v>
      </c>
    </row>
    <row r="5706" spans="5:31" x14ac:dyDescent="0.25">
      <c r="E5706" s="110">
        <f t="shared" si="327"/>
        <v>0.65300000000000047</v>
      </c>
      <c r="F5706" s="110">
        <f>IF('3A-Rail transport'!$AL$56="no"," ",ROUND(E5706,4))</f>
        <v>0.65300000000000002</v>
      </c>
      <c r="G5706" s="110">
        <f>IF('3A-Rail transport'!$AL$57="no"," ",ROUND(E5706,4))</f>
        <v>0.65300000000000002</v>
      </c>
      <c r="H5706" s="110"/>
      <c r="S5706" s="110">
        <f t="shared" si="328"/>
        <v>0.65300000000000047</v>
      </c>
      <c r="T5706" s="110">
        <f>IF('3B-Air transport'!AL$66="no"," ",ROUND(S5706,4))</f>
        <v>0.65300000000000002</v>
      </c>
      <c r="U5706" s="110">
        <f>IF('3B-Air transport'!AL$67="no"," ",ROUND(S5706,4))</f>
        <v>0.65300000000000002</v>
      </c>
      <c r="V5706" s="110">
        <f>IF('3B-Air transport'!AL$68="no"," ",ROUND(S5706,4))</f>
        <v>0.65300000000000002</v>
      </c>
      <c r="W5706" s="110"/>
      <c r="AB5706" s="110">
        <f t="shared" si="329"/>
        <v>0.65300000000000047</v>
      </c>
      <c r="AC5706" s="110">
        <f>IF('3C-Water transport'!AL$56="no"," ",ROUND(AB5706,4))</f>
        <v>0.65300000000000002</v>
      </c>
      <c r="AD5706" s="110">
        <f>IF('3C-Water transport'!AL$57="no"," ",ROUND(AB5706,4))</f>
        <v>0.65300000000000002</v>
      </c>
      <c r="AE5706" s="110">
        <f>IF('3C-Water transport'!AL$58="no"," ",ROUND(AB5706,4))</f>
        <v>0.65300000000000002</v>
      </c>
    </row>
    <row r="5707" spans="5:31" x14ac:dyDescent="0.25">
      <c r="E5707" s="110">
        <f t="shared" si="327"/>
        <v>0.65400000000000047</v>
      </c>
      <c r="F5707" s="110">
        <f>IF('3A-Rail transport'!$AL$56="no"," ",ROUND(E5707,4))</f>
        <v>0.65400000000000003</v>
      </c>
      <c r="G5707" s="110">
        <f>IF('3A-Rail transport'!$AL$57="no"," ",ROUND(E5707,4))</f>
        <v>0.65400000000000003</v>
      </c>
      <c r="H5707" s="110"/>
      <c r="S5707" s="110">
        <f t="shared" si="328"/>
        <v>0.65400000000000047</v>
      </c>
      <c r="T5707" s="110">
        <f>IF('3B-Air transport'!AL$66="no"," ",ROUND(S5707,4))</f>
        <v>0.65400000000000003</v>
      </c>
      <c r="U5707" s="110">
        <f>IF('3B-Air transport'!AL$67="no"," ",ROUND(S5707,4))</f>
        <v>0.65400000000000003</v>
      </c>
      <c r="V5707" s="110">
        <f>IF('3B-Air transport'!AL$68="no"," ",ROUND(S5707,4))</f>
        <v>0.65400000000000003</v>
      </c>
      <c r="W5707" s="110"/>
      <c r="AB5707" s="110">
        <f t="shared" si="329"/>
        <v>0.65400000000000047</v>
      </c>
      <c r="AC5707" s="110">
        <f>IF('3C-Water transport'!AL$56="no"," ",ROUND(AB5707,4))</f>
        <v>0.65400000000000003</v>
      </c>
      <c r="AD5707" s="110">
        <f>IF('3C-Water transport'!AL$57="no"," ",ROUND(AB5707,4))</f>
        <v>0.65400000000000003</v>
      </c>
      <c r="AE5707" s="110">
        <f>IF('3C-Water transport'!AL$58="no"," ",ROUND(AB5707,4))</f>
        <v>0.65400000000000003</v>
      </c>
    </row>
    <row r="5708" spans="5:31" x14ac:dyDescent="0.25">
      <c r="E5708" s="110">
        <f t="shared" si="327"/>
        <v>0.65500000000000047</v>
      </c>
      <c r="F5708" s="110">
        <f>IF('3A-Rail transport'!$AL$56="no"," ",ROUND(E5708,4))</f>
        <v>0.65500000000000003</v>
      </c>
      <c r="G5708" s="110">
        <f>IF('3A-Rail transport'!$AL$57="no"," ",ROUND(E5708,4))</f>
        <v>0.65500000000000003</v>
      </c>
      <c r="H5708" s="110"/>
      <c r="S5708" s="110">
        <f t="shared" si="328"/>
        <v>0.65500000000000047</v>
      </c>
      <c r="T5708" s="110">
        <f>IF('3B-Air transport'!AL$66="no"," ",ROUND(S5708,4))</f>
        <v>0.65500000000000003</v>
      </c>
      <c r="U5708" s="110">
        <f>IF('3B-Air transport'!AL$67="no"," ",ROUND(S5708,4))</f>
        <v>0.65500000000000003</v>
      </c>
      <c r="V5708" s="110">
        <f>IF('3B-Air transport'!AL$68="no"," ",ROUND(S5708,4))</f>
        <v>0.65500000000000003</v>
      </c>
      <c r="W5708" s="110"/>
      <c r="AB5708" s="110">
        <f t="shared" si="329"/>
        <v>0.65500000000000047</v>
      </c>
      <c r="AC5708" s="110">
        <f>IF('3C-Water transport'!AL$56="no"," ",ROUND(AB5708,4))</f>
        <v>0.65500000000000003</v>
      </c>
      <c r="AD5708" s="110">
        <f>IF('3C-Water transport'!AL$57="no"," ",ROUND(AB5708,4))</f>
        <v>0.65500000000000003</v>
      </c>
      <c r="AE5708" s="110">
        <f>IF('3C-Water transport'!AL$58="no"," ",ROUND(AB5708,4))</f>
        <v>0.65500000000000003</v>
      </c>
    </row>
    <row r="5709" spans="5:31" x14ac:dyDescent="0.25">
      <c r="E5709" s="110">
        <f t="shared" si="327"/>
        <v>0.65600000000000047</v>
      </c>
      <c r="F5709" s="110">
        <f>IF('3A-Rail transport'!$AL$56="no"," ",ROUND(E5709,4))</f>
        <v>0.65600000000000003</v>
      </c>
      <c r="G5709" s="110">
        <f>IF('3A-Rail transport'!$AL$57="no"," ",ROUND(E5709,4))</f>
        <v>0.65600000000000003</v>
      </c>
      <c r="H5709" s="110"/>
      <c r="S5709" s="110">
        <f t="shared" si="328"/>
        <v>0.65600000000000047</v>
      </c>
      <c r="T5709" s="110">
        <f>IF('3B-Air transport'!AL$66="no"," ",ROUND(S5709,4))</f>
        <v>0.65600000000000003</v>
      </c>
      <c r="U5709" s="110">
        <f>IF('3B-Air transport'!AL$67="no"," ",ROUND(S5709,4))</f>
        <v>0.65600000000000003</v>
      </c>
      <c r="V5709" s="110">
        <f>IF('3B-Air transport'!AL$68="no"," ",ROUND(S5709,4))</f>
        <v>0.65600000000000003</v>
      </c>
      <c r="W5709" s="110"/>
      <c r="AB5709" s="110">
        <f t="shared" si="329"/>
        <v>0.65600000000000047</v>
      </c>
      <c r="AC5709" s="110">
        <f>IF('3C-Water transport'!AL$56="no"," ",ROUND(AB5709,4))</f>
        <v>0.65600000000000003</v>
      </c>
      <c r="AD5709" s="110">
        <f>IF('3C-Water transport'!AL$57="no"," ",ROUND(AB5709,4))</f>
        <v>0.65600000000000003</v>
      </c>
      <c r="AE5709" s="110">
        <f>IF('3C-Water transport'!AL$58="no"," ",ROUND(AB5709,4))</f>
        <v>0.65600000000000003</v>
      </c>
    </row>
    <row r="5710" spans="5:31" x14ac:dyDescent="0.25">
      <c r="E5710" s="110">
        <f t="shared" si="327"/>
        <v>0.65700000000000047</v>
      </c>
      <c r="F5710" s="110">
        <f>IF('3A-Rail transport'!$AL$56="no"," ",ROUND(E5710,4))</f>
        <v>0.65700000000000003</v>
      </c>
      <c r="G5710" s="110">
        <f>IF('3A-Rail transport'!$AL$57="no"," ",ROUND(E5710,4))</f>
        <v>0.65700000000000003</v>
      </c>
      <c r="H5710" s="110"/>
      <c r="S5710" s="110">
        <f t="shared" si="328"/>
        <v>0.65700000000000047</v>
      </c>
      <c r="T5710" s="110">
        <f>IF('3B-Air transport'!AL$66="no"," ",ROUND(S5710,4))</f>
        <v>0.65700000000000003</v>
      </c>
      <c r="U5710" s="110">
        <f>IF('3B-Air transport'!AL$67="no"," ",ROUND(S5710,4))</f>
        <v>0.65700000000000003</v>
      </c>
      <c r="V5710" s="110">
        <f>IF('3B-Air transport'!AL$68="no"," ",ROUND(S5710,4))</f>
        <v>0.65700000000000003</v>
      </c>
      <c r="W5710" s="110"/>
      <c r="AB5710" s="110">
        <f t="shared" si="329"/>
        <v>0.65700000000000047</v>
      </c>
      <c r="AC5710" s="110">
        <f>IF('3C-Water transport'!AL$56="no"," ",ROUND(AB5710,4))</f>
        <v>0.65700000000000003</v>
      </c>
      <c r="AD5710" s="110">
        <f>IF('3C-Water transport'!AL$57="no"," ",ROUND(AB5710,4))</f>
        <v>0.65700000000000003</v>
      </c>
      <c r="AE5710" s="110">
        <f>IF('3C-Water transport'!AL$58="no"," ",ROUND(AB5710,4))</f>
        <v>0.65700000000000003</v>
      </c>
    </row>
    <row r="5711" spans="5:31" x14ac:dyDescent="0.25">
      <c r="E5711" s="110">
        <f t="shared" si="327"/>
        <v>0.65800000000000047</v>
      </c>
      <c r="F5711" s="110">
        <f>IF('3A-Rail transport'!$AL$56="no"," ",ROUND(E5711,4))</f>
        <v>0.65800000000000003</v>
      </c>
      <c r="G5711" s="110">
        <f>IF('3A-Rail transport'!$AL$57="no"," ",ROUND(E5711,4))</f>
        <v>0.65800000000000003</v>
      </c>
      <c r="H5711" s="110"/>
      <c r="S5711" s="110">
        <f t="shared" si="328"/>
        <v>0.65800000000000047</v>
      </c>
      <c r="T5711" s="110">
        <f>IF('3B-Air transport'!AL$66="no"," ",ROUND(S5711,4))</f>
        <v>0.65800000000000003</v>
      </c>
      <c r="U5711" s="110">
        <f>IF('3B-Air transport'!AL$67="no"," ",ROUND(S5711,4))</f>
        <v>0.65800000000000003</v>
      </c>
      <c r="V5711" s="110">
        <f>IF('3B-Air transport'!AL$68="no"," ",ROUND(S5711,4))</f>
        <v>0.65800000000000003</v>
      </c>
      <c r="W5711" s="110"/>
      <c r="AB5711" s="110">
        <f t="shared" si="329"/>
        <v>0.65800000000000047</v>
      </c>
      <c r="AC5711" s="110">
        <f>IF('3C-Water transport'!AL$56="no"," ",ROUND(AB5711,4))</f>
        <v>0.65800000000000003</v>
      </c>
      <c r="AD5711" s="110">
        <f>IF('3C-Water transport'!AL$57="no"," ",ROUND(AB5711,4))</f>
        <v>0.65800000000000003</v>
      </c>
      <c r="AE5711" s="110">
        <f>IF('3C-Water transport'!AL$58="no"," ",ROUND(AB5711,4))</f>
        <v>0.65800000000000003</v>
      </c>
    </row>
    <row r="5712" spans="5:31" x14ac:dyDescent="0.25">
      <c r="E5712" s="110">
        <f t="shared" si="327"/>
        <v>0.65900000000000047</v>
      </c>
      <c r="F5712" s="110">
        <f>IF('3A-Rail transport'!$AL$56="no"," ",ROUND(E5712,4))</f>
        <v>0.65900000000000003</v>
      </c>
      <c r="G5712" s="110">
        <f>IF('3A-Rail transport'!$AL$57="no"," ",ROUND(E5712,4))</f>
        <v>0.65900000000000003</v>
      </c>
      <c r="H5712" s="110"/>
      <c r="S5712" s="110">
        <f t="shared" si="328"/>
        <v>0.65900000000000047</v>
      </c>
      <c r="T5712" s="110">
        <f>IF('3B-Air transport'!AL$66="no"," ",ROUND(S5712,4))</f>
        <v>0.65900000000000003</v>
      </c>
      <c r="U5712" s="110">
        <f>IF('3B-Air transport'!AL$67="no"," ",ROUND(S5712,4))</f>
        <v>0.65900000000000003</v>
      </c>
      <c r="V5712" s="110">
        <f>IF('3B-Air transport'!AL$68="no"," ",ROUND(S5712,4))</f>
        <v>0.65900000000000003</v>
      </c>
      <c r="W5712" s="110"/>
      <c r="AB5712" s="110">
        <f t="shared" si="329"/>
        <v>0.65900000000000047</v>
      </c>
      <c r="AC5712" s="110">
        <f>IF('3C-Water transport'!AL$56="no"," ",ROUND(AB5712,4))</f>
        <v>0.65900000000000003</v>
      </c>
      <c r="AD5712" s="110">
        <f>IF('3C-Water transport'!AL$57="no"," ",ROUND(AB5712,4))</f>
        <v>0.65900000000000003</v>
      </c>
      <c r="AE5712" s="110">
        <f>IF('3C-Water transport'!AL$58="no"," ",ROUND(AB5712,4))</f>
        <v>0.65900000000000003</v>
      </c>
    </row>
    <row r="5713" spans="5:31" x14ac:dyDescent="0.25">
      <c r="E5713" s="110">
        <f t="shared" si="327"/>
        <v>0.66000000000000048</v>
      </c>
      <c r="F5713" s="110">
        <f>IF('3A-Rail transport'!$AL$56="no"," ",ROUND(E5713,4))</f>
        <v>0.66</v>
      </c>
      <c r="G5713" s="110">
        <f>IF('3A-Rail transport'!$AL$57="no"," ",ROUND(E5713,4))</f>
        <v>0.66</v>
      </c>
      <c r="H5713" s="110"/>
      <c r="S5713" s="110">
        <f t="shared" si="328"/>
        <v>0.66000000000000048</v>
      </c>
      <c r="T5713" s="110">
        <f>IF('3B-Air transport'!AL$66="no"," ",ROUND(S5713,4))</f>
        <v>0.66</v>
      </c>
      <c r="U5713" s="110">
        <f>IF('3B-Air transport'!AL$67="no"," ",ROUND(S5713,4))</f>
        <v>0.66</v>
      </c>
      <c r="V5713" s="110">
        <f>IF('3B-Air transport'!AL$68="no"," ",ROUND(S5713,4))</f>
        <v>0.66</v>
      </c>
      <c r="W5713" s="110"/>
      <c r="AB5713" s="110">
        <f t="shared" si="329"/>
        <v>0.66000000000000048</v>
      </c>
      <c r="AC5713" s="110">
        <f>IF('3C-Water transport'!AL$56="no"," ",ROUND(AB5713,4))</f>
        <v>0.66</v>
      </c>
      <c r="AD5713" s="110">
        <f>IF('3C-Water transport'!AL$57="no"," ",ROUND(AB5713,4))</f>
        <v>0.66</v>
      </c>
      <c r="AE5713" s="110">
        <f>IF('3C-Water transport'!AL$58="no"," ",ROUND(AB5713,4))</f>
        <v>0.66</v>
      </c>
    </row>
    <row r="5714" spans="5:31" x14ac:dyDescent="0.25">
      <c r="E5714" s="110">
        <f t="shared" si="327"/>
        <v>0.66100000000000048</v>
      </c>
      <c r="F5714" s="110">
        <f>IF('3A-Rail transport'!$AL$56="no"," ",ROUND(E5714,4))</f>
        <v>0.66100000000000003</v>
      </c>
      <c r="G5714" s="110">
        <f>IF('3A-Rail transport'!$AL$57="no"," ",ROUND(E5714,4))</f>
        <v>0.66100000000000003</v>
      </c>
      <c r="H5714" s="110"/>
      <c r="S5714" s="110">
        <f t="shared" si="328"/>
        <v>0.66100000000000048</v>
      </c>
      <c r="T5714" s="110">
        <f>IF('3B-Air transport'!AL$66="no"," ",ROUND(S5714,4))</f>
        <v>0.66100000000000003</v>
      </c>
      <c r="U5714" s="110">
        <f>IF('3B-Air transport'!AL$67="no"," ",ROUND(S5714,4))</f>
        <v>0.66100000000000003</v>
      </c>
      <c r="V5714" s="110">
        <f>IF('3B-Air transport'!AL$68="no"," ",ROUND(S5714,4))</f>
        <v>0.66100000000000003</v>
      </c>
      <c r="W5714" s="110"/>
      <c r="AB5714" s="110">
        <f t="shared" si="329"/>
        <v>0.66100000000000048</v>
      </c>
      <c r="AC5714" s="110">
        <f>IF('3C-Water transport'!AL$56="no"," ",ROUND(AB5714,4))</f>
        <v>0.66100000000000003</v>
      </c>
      <c r="AD5714" s="110">
        <f>IF('3C-Water transport'!AL$57="no"," ",ROUND(AB5714,4))</f>
        <v>0.66100000000000003</v>
      </c>
      <c r="AE5714" s="110">
        <f>IF('3C-Water transport'!AL$58="no"," ",ROUND(AB5714,4))</f>
        <v>0.66100000000000003</v>
      </c>
    </row>
    <row r="5715" spans="5:31" x14ac:dyDescent="0.25">
      <c r="E5715" s="110">
        <f t="shared" si="327"/>
        <v>0.66200000000000048</v>
      </c>
      <c r="F5715" s="110">
        <f>IF('3A-Rail transport'!$AL$56="no"," ",ROUND(E5715,4))</f>
        <v>0.66200000000000003</v>
      </c>
      <c r="G5715" s="110">
        <f>IF('3A-Rail transport'!$AL$57="no"," ",ROUND(E5715,4))</f>
        <v>0.66200000000000003</v>
      </c>
      <c r="H5715" s="110"/>
      <c r="S5715" s="110">
        <f t="shared" si="328"/>
        <v>0.66200000000000048</v>
      </c>
      <c r="T5715" s="110">
        <f>IF('3B-Air transport'!AL$66="no"," ",ROUND(S5715,4))</f>
        <v>0.66200000000000003</v>
      </c>
      <c r="U5715" s="110">
        <f>IF('3B-Air transport'!AL$67="no"," ",ROUND(S5715,4))</f>
        <v>0.66200000000000003</v>
      </c>
      <c r="V5715" s="110">
        <f>IF('3B-Air transport'!AL$68="no"," ",ROUND(S5715,4))</f>
        <v>0.66200000000000003</v>
      </c>
      <c r="W5715" s="110"/>
      <c r="AB5715" s="110">
        <f t="shared" si="329"/>
        <v>0.66200000000000048</v>
      </c>
      <c r="AC5715" s="110">
        <f>IF('3C-Water transport'!AL$56="no"," ",ROUND(AB5715,4))</f>
        <v>0.66200000000000003</v>
      </c>
      <c r="AD5715" s="110">
        <f>IF('3C-Water transport'!AL$57="no"," ",ROUND(AB5715,4))</f>
        <v>0.66200000000000003</v>
      </c>
      <c r="AE5715" s="110">
        <f>IF('3C-Water transport'!AL$58="no"," ",ROUND(AB5715,4))</f>
        <v>0.66200000000000003</v>
      </c>
    </row>
    <row r="5716" spans="5:31" x14ac:dyDescent="0.25">
      <c r="E5716" s="110">
        <f t="shared" si="327"/>
        <v>0.66300000000000048</v>
      </c>
      <c r="F5716" s="110">
        <f>IF('3A-Rail transport'!$AL$56="no"," ",ROUND(E5716,4))</f>
        <v>0.66300000000000003</v>
      </c>
      <c r="G5716" s="110">
        <f>IF('3A-Rail transport'!$AL$57="no"," ",ROUND(E5716,4))</f>
        <v>0.66300000000000003</v>
      </c>
      <c r="H5716" s="110"/>
      <c r="S5716" s="110">
        <f t="shared" si="328"/>
        <v>0.66300000000000048</v>
      </c>
      <c r="T5716" s="110">
        <f>IF('3B-Air transport'!AL$66="no"," ",ROUND(S5716,4))</f>
        <v>0.66300000000000003</v>
      </c>
      <c r="U5716" s="110">
        <f>IF('3B-Air transport'!AL$67="no"," ",ROUND(S5716,4))</f>
        <v>0.66300000000000003</v>
      </c>
      <c r="V5716" s="110">
        <f>IF('3B-Air transport'!AL$68="no"," ",ROUND(S5716,4))</f>
        <v>0.66300000000000003</v>
      </c>
      <c r="W5716" s="110"/>
      <c r="AB5716" s="110">
        <f t="shared" si="329"/>
        <v>0.66300000000000048</v>
      </c>
      <c r="AC5716" s="110">
        <f>IF('3C-Water transport'!AL$56="no"," ",ROUND(AB5716,4))</f>
        <v>0.66300000000000003</v>
      </c>
      <c r="AD5716" s="110">
        <f>IF('3C-Water transport'!AL$57="no"," ",ROUND(AB5716,4))</f>
        <v>0.66300000000000003</v>
      </c>
      <c r="AE5716" s="110">
        <f>IF('3C-Water transport'!AL$58="no"," ",ROUND(AB5716,4))</f>
        <v>0.66300000000000003</v>
      </c>
    </row>
    <row r="5717" spans="5:31" x14ac:dyDescent="0.25">
      <c r="E5717" s="110">
        <f t="shared" si="327"/>
        <v>0.66400000000000048</v>
      </c>
      <c r="F5717" s="110">
        <f>IF('3A-Rail transport'!$AL$56="no"," ",ROUND(E5717,4))</f>
        <v>0.66400000000000003</v>
      </c>
      <c r="G5717" s="110">
        <f>IF('3A-Rail transport'!$AL$57="no"," ",ROUND(E5717,4))</f>
        <v>0.66400000000000003</v>
      </c>
      <c r="H5717" s="110"/>
      <c r="S5717" s="110">
        <f t="shared" si="328"/>
        <v>0.66400000000000048</v>
      </c>
      <c r="T5717" s="110">
        <f>IF('3B-Air transport'!AL$66="no"," ",ROUND(S5717,4))</f>
        <v>0.66400000000000003</v>
      </c>
      <c r="U5717" s="110">
        <f>IF('3B-Air transport'!AL$67="no"," ",ROUND(S5717,4))</f>
        <v>0.66400000000000003</v>
      </c>
      <c r="V5717" s="110">
        <f>IF('3B-Air transport'!AL$68="no"," ",ROUND(S5717,4))</f>
        <v>0.66400000000000003</v>
      </c>
      <c r="W5717" s="110"/>
      <c r="AB5717" s="110">
        <f t="shared" si="329"/>
        <v>0.66400000000000048</v>
      </c>
      <c r="AC5717" s="110">
        <f>IF('3C-Water transport'!AL$56="no"," ",ROUND(AB5717,4))</f>
        <v>0.66400000000000003</v>
      </c>
      <c r="AD5717" s="110">
        <f>IF('3C-Water transport'!AL$57="no"," ",ROUND(AB5717,4))</f>
        <v>0.66400000000000003</v>
      </c>
      <c r="AE5717" s="110">
        <f>IF('3C-Water transport'!AL$58="no"," ",ROUND(AB5717,4))</f>
        <v>0.66400000000000003</v>
      </c>
    </row>
    <row r="5718" spans="5:31" x14ac:dyDescent="0.25">
      <c r="E5718" s="110">
        <f t="shared" si="327"/>
        <v>0.66500000000000048</v>
      </c>
      <c r="F5718" s="110">
        <f>IF('3A-Rail transport'!$AL$56="no"," ",ROUND(E5718,4))</f>
        <v>0.66500000000000004</v>
      </c>
      <c r="G5718" s="110">
        <f>IF('3A-Rail transport'!$AL$57="no"," ",ROUND(E5718,4))</f>
        <v>0.66500000000000004</v>
      </c>
      <c r="H5718" s="110"/>
      <c r="S5718" s="110">
        <f t="shared" si="328"/>
        <v>0.66500000000000048</v>
      </c>
      <c r="T5718" s="110">
        <f>IF('3B-Air transport'!AL$66="no"," ",ROUND(S5718,4))</f>
        <v>0.66500000000000004</v>
      </c>
      <c r="U5718" s="110">
        <f>IF('3B-Air transport'!AL$67="no"," ",ROUND(S5718,4))</f>
        <v>0.66500000000000004</v>
      </c>
      <c r="V5718" s="110">
        <f>IF('3B-Air transport'!AL$68="no"," ",ROUND(S5718,4))</f>
        <v>0.66500000000000004</v>
      </c>
      <c r="W5718" s="110"/>
      <c r="AB5718" s="110">
        <f t="shared" si="329"/>
        <v>0.66500000000000048</v>
      </c>
      <c r="AC5718" s="110">
        <f>IF('3C-Water transport'!AL$56="no"," ",ROUND(AB5718,4))</f>
        <v>0.66500000000000004</v>
      </c>
      <c r="AD5718" s="110">
        <f>IF('3C-Water transport'!AL$57="no"," ",ROUND(AB5718,4))</f>
        <v>0.66500000000000004</v>
      </c>
      <c r="AE5718" s="110">
        <f>IF('3C-Water transport'!AL$58="no"," ",ROUND(AB5718,4))</f>
        <v>0.66500000000000004</v>
      </c>
    </row>
    <row r="5719" spans="5:31" x14ac:dyDescent="0.25">
      <c r="E5719" s="110">
        <f t="shared" si="327"/>
        <v>0.66600000000000048</v>
      </c>
      <c r="F5719" s="110">
        <f>IF('3A-Rail transport'!$AL$56="no"," ",ROUND(E5719,4))</f>
        <v>0.66600000000000004</v>
      </c>
      <c r="G5719" s="110">
        <f>IF('3A-Rail transport'!$AL$57="no"," ",ROUND(E5719,4))</f>
        <v>0.66600000000000004</v>
      </c>
      <c r="H5719" s="110"/>
      <c r="S5719" s="110">
        <f t="shared" si="328"/>
        <v>0.66600000000000048</v>
      </c>
      <c r="T5719" s="110">
        <f>IF('3B-Air transport'!AL$66="no"," ",ROUND(S5719,4))</f>
        <v>0.66600000000000004</v>
      </c>
      <c r="U5719" s="110">
        <f>IF('3B-Air transport'!AL$67="no"," ",ROUND(S5719,4))</f>
        <v>0.66600000000000004</v>
      </c>
      <c r="V5719" s="110">
        <f>IF('3B-Air transport'!AL$68="no"," ",ROUND(S5719,4))</f>
        <v>0.66600000000000004</v>
      </c>
      <c r="W5719" s="110"/>
      <c r="AB5719" s="110">
        <f t="shared" si="329"/>
        <v>0.66600000000000048</v>
      </c>
      <c r="AC5719" s="110">
        <f>IF('3C-Water transport'!AL$56="no"," ",ROUND(AB5719,4))</f>
        <v>0.66600000000000004</v>
      </c>
      <c r="AD5719" s="110">
        <f>IF('3C-Water transport'!AL$57="no"," ",ROUND(AB5719,4))</f>
        <v>0.66600000000000004</v>
      </c>
      <c r="AE5719" s="110">
        <f>IF('3C-Water transport'!AL$58="no"," ",ROUND(AB5719,4))</f>
        <v>0.66600000000000004</v>
      </c>
    </row>
    <row r="5720" spans="5:31" x14ac:dyDescent="0.25">
      <c r="E5720" s="110">
        <f t="shared" si="327"/>
        <v>0.66700000000000048</v>
      </c>
      <c r="F5720" s="110">
        <f>IF('3A-Rail transport'!$AL$56="no"," ",ROUND(E5720,4))</f>
        <v>0.66700000000000004</v>
      </c>
      <c r="G5720" s="110">
        <f>IF('3A-Rail transport'!$AL$57="no"," ",ROUND(E5720,4))</f>
        <v>0.66700000000000004</v>
      </c>
      <c r="H5720" s="110"/>
      <c r="S5720" s="110">
        <f t="shared" si="328"/>
        <v>0.66700000000000048</v>
      </c>
      <c r="T5720" s="110">
        <f>IF('3B-Air transport'!AL$66="no"," ",ROUND(S5720,4))</f>
        <v>0.66700000000000004</v>
      </c>
      <c r="U5720" s="110">
        <f>IF('3B-Air transport'!AL$67="no"," ",ROUND(S5720,4))</f>
        <v>0.66700000000000004</v>
      </c>
      <c r="V5720" s="110">
        <f>IF('3B-Air transport'!AL$68="no"," ",ROUND(S5720,4))</f>
        <v>0.66700000000000004</v>
      </c>
      <c r="W5720" s="110"/>
      <c r="AB5720" s="110">
        <f t="shared" si="329"/>
        <v>0.66700000000000048</v>
      </c>
      <c r="AC5720" s="110">
        <f>IF('3C-Water transport'!AL$56="no"," ",ROUND(AB5720,4))</f>
        <v>0.66700000000000004</v>
      </c>
      <c r="AD5720" s="110">
        <f>IF('3C-Water transport'!AL$57="no"," ",ROUND(AB5720,4))</f>
        <v>0.66700000000000004</v>
      </c>
      <c r="AE5720" s="110">
        <f>IF('3C-Water transport'!AL$58="no"," ",ROUND(AB5720,4))</f>
        <v>0.66700000000000004</v>
      </c>
    </row>
    <row r="5721" spans="5:31" x14ac:dyDescent="0.25">
      <c r="E5721" s="110">
        <f t="shared" si="327"/>
        <v>0.66800000000000048</v>
      </c>
      <c r="F5721" s="110">
        <f>IF('3A-Rail transport'!$AL$56="no"," ",ROUND(E5721,4))</f>
        <v>0.66800000000000004</v>
      </c>
      <c r="G5721" s="110">
        <f>IF('3A-Rail transport'!$AL$57="no"," ",ROUND(E5721,4))</f>
        <v>0.66800000000000004</v>
      </c>
      <c r="H5721" s="110"/>
      <c r="S5721" s="110">
        <f t="shared" si="328"/>
        <v>0.66800000000000048</v>
      </c>
      <c r="T5721" s="110">
        <f>IF('3B-Air transport'!AL$66="no"," ",ROUND(S5721,4))</f>
        <v>0.66800000000000004</v>
      </c>
      <c r="U5721" s="110">
        <f>IF('3B-Air transport'!AL$67="no"," ",ROUND(S5721,4))</f>
        <v>0.66800000000000004</v>
      </c>
      <c r="V5721" s="110">
        <f>IF('3B-Air transport'!AL$68="no"," ",ROUND(S5721,4))</f>
        <v>0.66800000000000004</v>
      </c>
      <c r="W5721" s="110"/>
      <c r="AB5721" s="110">
        <f t="shared" si="329"/>
        <v>0.66800000000000048</v>
      </c>
      <c r="AC5721" s="110">
        <f>IF('3C-Water transport'!AL$56="no"," ",ROUND(AB5721,4))</f>
        <v>0.66800000000000004</v>
      </c>
      <c r="AD5721" s="110">
        <f>IF('3C-Water transport'!AL$57="no"," ",ROUND(AB5721,4))</f>
        <v>0.66800000000000004</v>
      </c>
      <c r="AE5721" s="110">
        <f>IF('3C-Water transport'!AL$58="no"," ",ROUND(AB5721,4))</f>
        <v>0.66800000000000004</v>
      </c>
    </row>
    <row r="5722" spans="5:31" x14ac:dyDescent="0.25">
      <c r="E5722" s="110">
        <f t="shared" si="327"/>
        <v>0.66900000000000048</v>
      </c>
      <c r="F5722" s="110">
        <f>IF('3A-Rail transport'!$AL$56="no"," ",ROUND(E5722,4))</f>
        <v>0.66900000000000004</v>
      </c>
      <c r="G5722" s="110">
        <f>IF('3A-Rail transport'!$AL$57="no"," ",ROUND(E5722,4))</f>
        <v>0.66900000000000004</v>
      </c>
      <c r="H5722" s="110"/>
      <c r="S5722" s="110">
        <f t="shared" si="328"/>
        <v>0.66900000000000048</v>
      </c>
      <c r="T5722" s="110">
        <f>IF('3B-Air transport'!AL$66="no"," ",ROUND(S5722,4))</f>
        <v>0.66900000000000004</v>
      </c>
      <c r="U5722" s="110">
        <f>IF('3B-Air transport'!AL$67="no"," ",ROUND(S5722,4))</f>
        <v>0.66900000000000004</v>
      </c>
      <c r="V5722" s="110">
        <f>IF('3B-Air transport'!AL$68="no"," ",ROUND(S5722,4))</f>
        <v>0.66900000000000004</v>
      </c>
      <c r="W5722" s="110"/>
      <c r="AB5722" s="110">
        <f t="shared" si="329"/>
        <v>0.66900000000000048</v>
      </c>
      <c r="AC5722" s="110">
        <f>IF('3C-Water transport'!AL$56="no"," ",ROUND(AB5722,4))</f>
        <v>0.66900000000000004</v>
      </c>
      <c r="AD5722" s="110">
        <f>IF('3C-Water transport'!AL$57="no"," ",ROUND(AB5722,4))</f>
        <v>0.66900000000000004</v>
      </c>
      <c r="AE5722" s="110">
        <f>IF('3C-Water transport'!AL$58="no"," ",ROUND(AB5722,4))</f>
        <v>0.66900000000000004</v>
      </c>
    </row>
    <row r="5723" spans="5:31" x14ac:dyDescent="0.25">
      <c r="E5723" s="110">
        <f t="shared" si="327"/>
        <v>0.67000000000000048</v>
      </c>
      <c r="F5723" s="110">
        <f>IF('3A-Rail transport'!$AL$56="no"," ",ROUND(E5723,4))</f>
        <v>0.67</v>
      </c>
      <c r="G5723" s="110">
        <f>IF('3A-Rail transport'!$AL$57="no"," ",ROUND(E5723,4))</f>
        <v>0.67</v>
      </c>
      <c r="H5723" s="110"/>
      <c r="S5723" s="110">
        <f t="shared" si="328"/>
        <v>0.67000000000000048</v>
      </c>
      <c r="T5723" s="110">
        <f>IF('3B-Air transport'!AL$66="no"," ",ROUND(S5723,4))</f>
        <v>0.67</v>
      </c>
      <c r="U5723" s="110">
        <f>IF('3B-Air transport'!AL$67="no"," ",ROUND(S5723,4))</f>
        <v>0.67</v>
      </c>
      <c r="V5723" s="110">
        <f>IF('3B-Air transport'!AL$68="no"," ",ROUND(S5723,4))</f>
        <v>0.67</v>
      </c>
      <c r="W5723" s="110"/>
      <c r="AB5723" s="110">
        <f t="shared" si="329"/>
        <v>0.67000000000000048</v>
      </c>
      <c r="AC5723" s="110">
        <f>IF('3C-Water transport'!AL$56="no"," ",ROUND(AB5723,4))</f>
        <v>0.67</v>
      </c>
      <c r="AD5723" s="110">
        <f>IF('3C-Water transport'!AL$57="no"," ",ROUND(AB5723,4))</f>
        <v>0.67</v>
      </c>
      <c r="AE5723" s="110">
        <f>IF('3C-Water transport'!AL$58="no"," ",ROUND(AB5723,4))</f>
        <v>0.67</v>
      </c>
    </row>
    <row r="5724" spans="5:31" x14ac:dyDescent="0.25">
      <c r="E5724" s="110">
        <f t="shared" si="327"/>
        <v>0.67100000000000048</v>
      </c>
      <c r="F5724" s="110">
        <f>IF('3A-Rail transport'!$AL$56="no"," ",ROUND(E5724,4))</f>
        <v>0.67100000000000004</v>
      </c>
      <c r="G5724" s="110">
        <f>IF('3A-Rail transport'!$AL$57="no"," ",ROUND(E5724,4))</f>
        <v>0.67100000000000004</v>
      </c>
      <c r="H5724" s="110"/>
      <c r="S5724" s="110">
        <f t="shared" si="328"/>
        <v>0.67100000000000048</v>
      </c>
      <c r="T5724" s="110">
        <f>IF('3B-Air transport'!AL$66="no"," ",ROUND(S5724,4))</f>
        <v>0.67100000000000004</v>
      </c>
      <c r="U5724" s="110">
        <f>IF('3B-Air transport'!AL$67="no"," ",ROUND(S5724,4))</f>
        <v>0.67100000000000004</v>
      </c>
      <c r="V5724" s="110">
        <f>IF('3B-Air transport'!AL$68="no"," ",ROUND(S5724,4))</f>
        <v>0.67100000000000004</v>
      </c>
      <c r="W5724" s="110"/>
      <c r="AB5724" s="110">
        <f t="shared" si="329"/>
        <v>0.67100000000000048</v>
      </c>
      <c r="AC5724" s="110">
        <f>IF('3C-Water transport'!AL$56="no"," ",ROUND(AB5724,4))</f>
        <v>0.67100000000000004</v>
      </c>
      <c r="AD5724" s="110">
        <f>IF('3C-Water transport'!AL$57="no"," ",ROUND(AB5724,4))</f>
        <v>0.67100000000000004</v>
      </c>
      <c r="AE5724" s="110">
        <f>IF('3C-Water transport'!AL$58="no"," ",ROUND(AB5724,4))</f>
        <v>0.67100000000000004</v>
      </c>
    </row>
    <row r="5725" spans="5:31" x14ac:dyDescent="0.25">
      <c r="E5725" s="110">
        <f t="shared" si="327"/>
        <v>0.67200000000000049</v>
      </c>
      <c r="F5725" s="110">
        <f>IF('3A-Rail transport'!$AL$56="no"," ",ROUND(E5725,4))</f>
        <v>0.67200000000000004</v>
      </c>
      <c r="G5725" s="110">
        <f>IF('3A-Rail transport'!$AL$57="no"," ",ROUND(E5725,4))</f>
        <v>0.67200000000000004</v>
      </c>
      <c r="H5725" s="110"/>
      <c r="S5725" s="110">
        <f t="shared" si="328"/>
        <v>0.67200000000000049</v>
      </c>
      <c r="T5725" s="110">
        <f>IF('3B-Air transport'!AL$66="no"," ",ROUND(S5725,4))</f>
        <v>0.67200000000000004</v>
      </c>
      <c r="U5725" s="110">
        <f>IF('3B-Air transport'!AL$67="no"," ",ROUND(S5725,4))</f>
        <v>0.67200000000000004</v>
      </c>
      <c r="V5725" s="110">
        <f>IF('3B-Air transport'!AL$68="no"," ",ROUND(S5725,4))</f>
        <v>0.67200000000000004</v>
      </c>
      <c r="W5725" s="110"/>
      <c r="AB5725" s="110">
        <f t="shared" si="329"/>
        <v>0.67200000000000049</v>
      </c>
      <c r="AC5725" s="110">
        <f>IF('3C-Water transport'!AL$56="no"," ",ROUND(AB5725,4))</f>
        <v>0.67200000000000004</v>
      </c>
      <c r="AD5725" s="110">
        <f>IF('3C-Water transport'!AL$57="no"," ",ROUND(AB5725,4))</f>
        <v>0.67200000000000004</v>
      </c>
      <c r="AE5725" s="110">
        <f>IF('3C-Water transport'!AL$58="no"," ",ROUND(AB5725,4))</f>
        <v>0.67200000000000004</v>
      </c>
    </row>
    <row r="5726" spans="5:31" x14ac:dyDescent="0.25">
      <c r="E5726" s="110">
        <f t="shared" si="327"/>
        <v>0.67300000000000049</v>
      </c>
      <c r="F5726" s="110">
        <f>IF('3A-Rail transport'!$AL$56="no"," ",ROUND(E5726,4))</f>
        <v>0.67300000000000004</v>
      </c>
      <c r="G5726" s="110">
        <f>IF('3A-Rail transport'!$AL$57="no"," ",ROUND(E5726,4))</f>
        <v>0.67300000000000004</v>
      </c>
      <c r="H5726" s="110"/>
      <c r="S5726" s="110">
        <f t="shared" si="328"/>
        <v>0.67300000000000049</v>
      </c>
      <c r="T5726" s="110">
        <f>IF('3B-Air transport'!AL$66="no"," ",ROUND(S5726,4))</f>
        <v>0.67300000000000004</v>
      </c>
      <c r="U5726" s="110">
        <f>IF('3B-Air transport'!AL$67="no"," ",ROUND(S5726,4))</f>
        <v>0.67300000000000004</v>
      </c>
      <c r="V5726" s="110">
        <f>IF('3B-Air transport'!AL$68="no"," ",ROUND(S5726,4))</f>
        <v>0.67300000000000004</v>
      </c>
      <c r="W5726" s="110"/>
      <c r="AB5726" s="110">
        <f t="shared" si="329"/>
        <v>0.67300000000000049</v>
      </c>
      <c r="AC5726" s="110">
        <f>IF('3C-Water transport'!AL$56="no"," ",ROUND(AB5726,4))</f>
        <v>0.67300000000000004</v>
      </c>
      <c r="AD5726" s="110">
        <f>IF('3C-Water transport'!AL$57="no"," ",ROUND(AB5726,4))</f>
        <v>0.67300000000000004</v>
      </c>
      <c r="AE5726" s="110">
        <f>IF('3C-Water transport'!AL$58="no"," ",ROUND(AB5726,4))</f>
        <v>0.67300000000000004</v>
      </c>
    </row>
    <row r="5727" spans="5:31" x14ac:dyDescent="0.25">
      <c r="E5727" s="110">
        <f t="shared" si="327"/>
        <v>0.67400000000000049</v>
      </c>
      <c r="F5727" s="110">
        <f>IF('3A-Rail transport'!$AL$56="no"," ",ROUND(E5727,4))</f>
        <v>0.67400000000000004</v>
      </c>
      <c r="G5727" s="110">
        <f>IF('3A-Rail transport'!$AL$57="no"," ",ROUND(E5727,4))</f>
        <v>0.67400000000000004</v>
      </c>
      <c r="H5727" s="110"/>
      <c r="S5727" s="110">
        <f t="shared" si="328"/>
        <v>0.67400000000000049</v>
      </c>
      <c r="T5727" s="110">
        <f>IF('3B-Air transport'!AL$66="no"," ",ROUND(S5727,4))</f>
        <v>0.67400000000000004</v>
      </c>
      <c r="U5727" s="110">
        <f>IF('3B-Air transport'!AL$67="no"," ",ROUND(S5727,4))</f>
        <v>0.67400000000000004</v>
      </c>
      <c r="V5727" s="110">
        <f>IF('3B-Air transport'!AL$68="no"," ",ROUND(S5727,4))</f>
        <v>0.67400000000000004</v>
      </c>
      <c r="W5727" s="110"/>
      <c r="AB5727" s="110">
        <f t="shared" si="329"/>
        <v>0.67400000000000049</v>
      </c>
      <c r="AC5727" s="110">
        <f>IF('3C-Water transport'!AL$56="no"," ",ROUND(AB5727,4))</f>
        <v>0.67400000000000004</v>
      </c>
      <c r="AD5727" s="110">
        <f>IF('3C-Water transport'!AL$57="no"," ",ROUND(AB5727,4))</f>
        <v>0.67400000000000004</v>
      </c>
      <c r="AE5727" s="110">
        <f>IF('3C-Water transport'!AL$58="no"," ",ROUND(AB5727,4))</f>
        <v>0.67400000000000004</v>
      </c>
    </row>
    <row r="5728" spans="5:31" x14ac:dyDescent="0.25">
      <c r="E5728" s="110">
        <f t="shared" si="327"/>
        <v>0.67500000000000049</v>
      </c>
      <c r="F5728" s="110">
        <f>IF('3A-Rail transport'!$AL$56="no"," ",ROUND(E5728,4))</f>
        <v>0.67500000000000004</v>
      </c>
      <c r="G5728" s="110">
        <f>IF('3A-Rail transport'!$AL$57="no"," ",ROUND(E5728,4))</f>
        <v>0.67500000000000004</v>
      </c>
      <c r="H5728" s="110"/>
      <c r="S5728" s="110">
        <f t="shared" si="328"/>
        <v>0.67500000000000049</v>
      </c>
      <c r="T5728" s="110">
        <f>IF('3B-Air transport'!AL$66="no"," ",ROUND(S5728,4))</f>
        <v>0.67500000000000004</v>
      </c>
      <c r="U5728" s="110">
        <f>IF('3B-Air transport'!AL$67="no"," ",ROUND(S5728,4))</f>
        <v>0.67500000000000004</v>
      </c>
      <c r="V5728" s="110">
        <f>IF('3B-Air transport'!AL$68="no"," ",ROUND(S5728,4))</f>
        <v>0.67500000000000004</v>
      </c>
      <c r="W5728" s="110"/>
      <c r="AB5728" s="110">
        <f t="shared" si="329"/>
        <v>0.67500000000000049</v>
      </c>
      <c r="AC5728" s="110">
        <f>IF('3C-Water transport'!AL$56="no"," ",ROUND(AB5728,4))</f>
        <v>0.67500000000000004</v>
      </c>
      <c r="AD5728" s="110">
        <f>IF('3C-Water transport'!AL$57="no"," ",ROUND(AB5728,4))</f>
        <v>0.67500000000000004</v>
      </c>
      <c r="AE5728" s="110">
        <f>IF('3C-Water transport'!AL$58="no"," ",ROUND(AB5728,4))</f>
        <v>0.67500000000000004</v>
      </c>
    </row>
    <row r="5729" spans="5:31" x14ac:dyDescent="0.25">
      <c r="E5729" s="110">
        <f t="shared" si="327"/>
        <v>0.67600000000000049</v>
      </c>
      <c r="F5729" s="110">
        <f>IF('3A-Rail transport'!$AL$56="no"," ",ROUND(E5729,4))</f>
        <v>0.67600000000000005</v>
      </c>
      <c r="G5729" s="110">
        <f>IF('3A-Rail transport'!$AL$57="no"," ",ROUND(E5729,4))</f>
        <v>0.67600000000000005</v>
      </c>
      <c r="H5729" s="110"/>
      <c r="S5729" s="110">
        <f t="shared" si="328"/>
        <v>0.67600000000000049</v>
      </c>
      <c r="T5729" s="110">
        <f>IF('3B-Air transport'!AL$66="no"," ",ROUND(S5729,4))</f>
        <v>0.67600000000000005</v>
      </c>
      <c r="U5729" s="110">
        <f>IF('3B-Air transport'!AL$67="no"," ",ROUND(S5729,4))</f>
        <v>0.67600000000000005</v>
      </c>
      <c r="V5729" s="110">
        <f>IF('3B-Air transport'!AL$68="no"," ",ROUND(S5729,4))</f>
        <v>0.67600000000000005</v>
      </c>
      <c r="W5729" s="110"/>
      <c r="AB5729" s="110">
        <f t="shared" si="329"/>
        <v>0.67600000000000049</v>
      </c>
      <c r="AC5729" s="110">
        <f>IF('3C-Water transport'!AL$56="no"," ",ROUND(AB5729,4))</f>
        <v>0.67600000000000005</v>
      </c>
      <c r="AD5729" s="110">
        <f>IF('3C-Water transport'!AL$57="no"," ",ROUND(AB5729,4))</f>
        <v>0.67600000000000005</v>
      </c>
      <c r="AE5729" s="110">
        <f>IF('3C-Water transport'!AL$58="no"," ",ROUND(AB5729,4))</f>
        <v>0.67600000000000005</v>
      </c>
    </row>
    <row r="5730" spans="5:31" x14ac:dyDescent="0.25">
      <c r="E5730" s="110">
        <f t="shared" si="327"/>
        <v>0.67700000000000049</v>
      </c>
      <c r="F5730" s="110">
        <f>IF('3A-Rail transport'!$AL$56="no"," ",ROUND(E5730,4))</f>
        <v>0.67700000000000005</v>
      </c>
      <c r="G5730" s="110">
        <f>IF('3A-Rail transport'!$AL$57="no"," ",ROUND(E5730,4))</f>
        <v>0.67700000000000005</v>
      </c>
      <c r="H5730" s="110"/>
      <c r="S5730" s="110">
        <f t="shared" si="328"/>
        <v>0.67700000000000049</v>
      </c>
      <c r="T5730" s="110">
        <f>IF('3B-Air transport'!AL$66="no"," ",ROUND(S5730,4))</f>
        <v>0.67700000000000005</v>
      </c>
      <c r="U5730" s="110">
        <f>IF('3B-Air transport'!AL$67="no"," ",ROUND(S5730,4))</f>
        <v>0.67700000000000005</v>
      </c>
      <c r="V5730" s="110">
        <f>IF('3B-Air transport'!AL$68="no"," ",ROUND(S5730,4))</f>
        <v>0.67700000000000005</v>
      </c>
      <c r="W5730" s="110"/>
      <c r="AB5730" s="110">
        <f t="shared" si="329"/>
        <v>0.67700000000000049</v>
      </c>
      <c r="AC5730" s="110">
        <f>IF('3C-Water transport'!AL$56="no"," ",ROUND(AB5730,4))</f>
        <v>0.67700000000000005</v>
      </c>
      <c r="AD5730" s="110">
        <f>IF('3C-Water transport'!AL$57="no"," ",ROUND(AB5730,4))</f>
        <v>0.67700000000000005</v>
      </c>
      <c r="AE5730" s="110">
        <f>IF('3C-Water transport'!AL$58="no"," ",ROUND(AB5730,4))</f>
        <v>0.67700000000000005</v>
      </c>
    </row>
    <row r="5731" spans="5:31" x14ac:dyDescent="0.25">
      <c r="E5731" s="110">
        <f t="shared" si="327"/>
        <v>0.67800000000000049</v>
      </c>
      <c r="F5731" s="110">
        <f>IF('3A-Rail transport'!$AL$56="no"," ",ROUND(E5731,4))</f>
        <v>0.67800000000000005</v>
      </c>
      <c r="G5731" s="110">
        <f>IF('3A-Rail transport'!$AL$57="no"," ",ROUND(E5731,4))</f>
        <v>0.67800000000000005</v>
      </c>
      <c r="H5731" s="110"/>
      <c r="S5731" s="110">
        <f t="shared" si="328"/>
        <v>0.67800000000000049</v>
      </c>
      <c r="T5731" s="110">
        <f>IF('3B-Air transport'!AL$66="no"," ",ROUND(S5731,4))</f>
        <v>0.67800000000000005</v>
      </c>
      <c r="U5731" s="110">
        <f>IF('3B-Air transport'!AL$67="no"," ",ROUND(S5731,4))</f>
        <v>0.67800000000000005</v>
      </c>
      <c r="V5731" s="110">
        <f>IF('3B-Air transport'!AL$68="no"," ",ROUND(S5731,4))</f>
        <v>0.67800000000000005</v>
      </c>
      <c r="W5731" s="110"/>
      <c r="AB5731" s="110">
        <f t="shared" si="329"/>
        <v>0.67800000000000049</v>
      </c>
      <c r="AC5731" s="110">
        <f>IF('3C-Water transport'!AL$56="no"," ",ROUND(AB5731,4))</f>
        <v>0.67800000000000005</v>
      </c>
      <c r="AD5731" s="110">
        <f>IF('3C-Water transport'!AL$57="no"," ",ROUND(AB5731,4))</f>
        <v>0.67800000000000005</v>
      </c>
      <c r="AE5731" s="110">
        <f>IF('3C-Water transport'!AL$58="no"," ",ROUND(AB5731,4))</f>
        <v>0.67800000000000005</v>
      </c>
    </row>
    <row r="5732" spans="5:31" x14ac:dyDescent="0.25">
      <c r="E5732" s="110">
        <f t="shared" si="327"/>
        <v>0.67900000000000049</v>
      </c>
      <c r="F5732" s="110">
        <f>IF('3A-Rail transport'!$AL$56="no"," ",ROUND(E5732,4))</f>
        <v>0.67900000000000005</v>
      </c>
      <c r="G5732" s="110">
        <f>IF('3A-Rail transport'!$AL$57="no"," ",ROUND(E5732,4))</f>
        <v>0.67900000000000005</v>
      </c>
      <c r="H5732" s="110"/>
      <c r="S5732" s="110">
        <f t="shared" si="328"/>
        <v>0.67900000000000049</v>
      </c>
      <c r="T5732" s="110">
        <f>IF('3B-Air transport'!AL$66="no"," ",ROUND(S5732,4))</f>
        <v>0.67900000000000005</v>
      </c>
      <c r="U5732" s="110">
        <f>IF('3B-Air transport'!AL$67="no"," ",ROUND(S5732,4))</f>
        <v>0.67900000000000005</v>
      </c>
      <c r="V5732" s="110">
        <f>IF('3B-Air transport'!AL$68="no"," ",ROUND(S5732,4))</f>
        <v>0.67900000000000005</v>
      </c>
      <c r="W5732" s="110"/>
      <c r="AB5732" s="110">
        <f t="shared" si="329"/>
        <v>0.67900000000000049</v>
      </c>
      <c r="AC5732" s="110">
        <f>IF('3C-Water transport'!AL$56="no"," ",ROUND(AB5732,4))</f>
        <v>0.67900000000000005</v>
      </c>
      <c r="AD5732" s="110">
        <f>IF('3C-Water transport'!AL$57="no"," ",ROUND(AB5732,4))</f>
        <v>0.67900000000000005</v>
      </c>
      <c r="AE5732" s="110">
        <f>IF('3C-Water transport'!AL$58="no"," ",ROUND(AB5732,4))</f>
        <v>0.67900000000000005</v>
      </c>
    </row>
    <row r="5733" spans="5:31" x14ac:dyDescent="0.25">
      <c r="E5733" s="110">
        <f t="shared" si="327"/>
        <v>0.68000000000000049</v>
      </c>
      <c r="F5733" s="110">
        <f>IF('3A-Rail transport'!$AL$56="no"," ",ROUND(E5733,4))</f>
        <v>0.68</v>
      </c>
      <c r="G5733" s="110">
        <f>IF('3A-Rail transport'!$AL$57="no"," ",ROUND(E5733,4))</f>
        <v>0.68</v>
      </c>
      <c r="H5733" s="110"/>
      <c r="S5733" s="110">
        <f t="shared" si="328"/>
        <v>0.68000000000000049</v>
      </c>
      <c r="T5733" s="110">
        <f>IF('3B-Air transport'!AL$66="no"," ",ROUND(S5733,4))</f>
        <v>0.68</v>
      </c>
      <c r="U5733" s="110">
        <f>IF('3B-Air transport'!AL$67="no"," ",ROUND(S5733,4))</f>
        <v>0.68</v>
      </c>
      <c r="V5733" s="110">
        <f>IF('3B-Air transport'!AL$68="no"," ",ROUND(S5733,4))</f>
        <v>0.68</v>
      </c>
      <c r="W5733" s="110"/>
      <c r="AB5733" s="110">
        <f t="shared" si="329"/>
        <v>0.68000000000000049</v>
      </c>
      <c r="AC5733" s="110">
        <f>IF('3C-Water transport'!AL$56="no"," ",ROUND(AB5733,4))</f>
        <v>0.68</v>
      </c>
      <c r="AD5733" s="110">
        <f>IF('3C-Water transport'!AL$57="no"," ",ROUND(AB5733,4))</f>
        <v>0.68</v>
      </c>
      <c r="AE5733" s="110">
        <f>IF('3C-Water transport'!AL$58="no"," ",ROUND(AB5733,4))</f>
        <v>0.68</v>
      </c>
    </row>
    <row r="5734" spans="5:31" x14ac:dyDescent="0.25">
      <c r="E5734" s="110">
        <f t="shared" si="327"/>
        <v>0.68100000000000049</v>
      </c>
      <c r="F5734" s="110">
        <f>IF('3A-Rail transport'!$AL$56="no"," ",ROUND(E5734,4))</f>
        <v>0.68100000000000005</v>
      </c>
      <c r="G5734" s="110">
        <f>IF('3A-Rail transport'!$AL$57="no"," ",ROUND(E5734,4))</f>
        <v>0.68100000000000005</v>
      </c>
      <c r="H5734" s="110"/>
      <c r="S5734" s="110">
        <f t="shared" si="328"/>
        <v>0.68100000000000049</v>
      </c>
      <c r="T5734" s="110">
        <f>IF('3B-Air transport'!AL$66="no"," ",ROUND(S5734,4))</f>
        <v>0.68100000000000005</v>
      </c>
      <c r="U5734" s="110">
        <f>IF('3B-Air transport'!AL$67="no"," ",ROUND(S5734,4))</f>
        <v>0.68100000000000005</v>
      </c>
      <c r="V5734" s="110">
        <f>IF('3B-Air transport'!AL$68="no"," ",ROUND(S5734,4))</f>
        <v>0.68100000000000005</v>
      </c>
      <c r="W5734" s="110"/>
      <c r="AB5734" s="110">
        <f t="shared" si="329"/>
        <v>0.68100000000000049</v>
      </c>
      <c r="AC5734" s="110">
        <f>IF('3C-Water transport'!AL$56="no"," ",ROUND(AB5734,4))</f>
        <v>0.68100000000000005</v>
      </c>
      <c r="AD5734" s="110">
        <f>IF('3C-Water transport'!AL$57="no"," ",ROUND(AB5734,4))</f>
        <v>0.68100000000000005</v>
      </c>
      <c r="AE5734" s="110">
        <f>IF('3C-Water transport'!AL$58="no"," ",ROUND(AB5734,4))</f>
        <v>0.68100000000000005</v>
      </c>
    </row>
    <row r="5735" spans="5:31" x14ac:dyDescent="0.25">
      <c r="E5735" s="110">
        <f t="shared" si="327"/>
        <v>0.68200000000000049</v>
      </c>
      <c r="F5735" s="110">
        <f>IF('3A-Rail transport'!$AL$56="no"," ",ROUND(E5735,4))</f>
        <v>0.68200000000000005</v>
      </c>
      <c r="G5735" s="110">
        <f>IF('3A-Rail transport'!$AL$57="no"," ",ROUND(E5735,4))</f>
        <v>0.68200000000000005</v>
      </c>
      <c r="H5735" s="110"/>
      <c r="S5735" s="110">
        <f t="shared" si="328"/>
        <v>0.68200000000000049</v>
      </c>
      <c r="T5735" s="110">
        <f>IF('3B-Air transport'!AL$66="no"," ",ROUND(S5735,4))</f>
        <v>0.68200000000000005</v>
      </c>
      <c r="U5735" s="110">
        <f>IF('3B-Air transport'!AL$67="no"," ",ROUND(S5735,4))</f>
        <v>0.68200000000000005</v>
      </c>
      <c r="V5735" s="110">
        <f>IF('3B-Air transport'!AL$68="no"," ",ROUND(S5735,4))</f>
        <v>0.68200000000000005</v>
      </c>
      <c r="W5735" s="110"/>
      <c r="AB5735" s="110">
        <f t="shared" si="329"/>
        <v>0.68200000000000049</v>
      </c>
      <c r="AC5735" s="110">
        <f>IF('3C-Water transport'!AL$56="no"," ",ROUND(AB5735,4))</f>
        <v>0.68200000000000005</v>
      </c>
      <c r="AD5735" s="110">
        <f>IF('3C-Water transport'!AL$57="no"," ",ROUND(AB5735,4))</f>
        <v>0.68200000000000005</v>
      </c>
      <c r="AE5735" s="110">
        <f>IF('3C-Water transport'!AL$58="no"," ",ROUND(AB5735,4))</f>
        <v>0.68200000000000005</v>
      </c>
    </row>
    <row r="5736" spans="5:31" x14ac:dyDescent="0.25">
      <c r="E5736" s="110">
        <f t="shared" si="327"/>
        <v>0.6830000000000005</v>
      </c>
      <c r="F5736" s="110">
        <f>IF('3A-Rail transport'!$AL$56="no"," ",ROUND(E5736,4))</f>
        <v>0.68300000000000005</v>
      </c>
      <c r="G5736" s="110">
        <f>IF('3A-Rail transport'!$AL$57="no"," ",ROUND(E5736,4))</f>
        <v>0.68300000000000005</v>
      </c>
      <c r="H5736" s="110"/>
      <c r="S5736" s="110">
        <f t="shared" si="328"/>
        <v>0.6830000000000005</v>
      </c>
      <c r="T5736" s="110">
        <f>IF('3B-Air transport'!AL$66="no"," ",ROUND(S5736,4))</f>
        <v>0.68300000000000005</v>
      </c>
      <c r="U5736" s="110">
        <f>IF('3B-Air transport'!AL$67="no"," ",ROUND(S5736,4))</f>
        <v>0.68300000000000005</v>
      </c>
      <c r="V5736" s="110">
        <f>IF('3B-Air transport'!AL$68="no"," ",ROUND(S5736,4))</f>
        <v>0.68300000000000005</v>
      </c>
      <c r="W5736" s="110"/>
      <c r="AB5736" s="110">
        <f t="shared" si="329"/>
        <v>0.6830000000000005</v>
      </c>
      <c r="AC5736" s="110">
        <f>IF('3C-Water transport'!AL$56="no"," ",ROUND(AB5736,4))</f>
        <v>0.68300000000000005</v>
      </c>
      <c r="AD5736" s="110">
        <f>IF('3C-Water transport'!AL$57="no"," ",ROUND(AB5736,4))</f>
        <v>0.68300000000000005</v>
      </c>
      <c r="AE5736" s="110">
        <f>IF('3C-Water transport'!AL$58="no"," ",ROUND(AB5736,4))</f>
        <v>0.68300000000000005</v>
      </c>
    </row>
    <row r="5737" spans="5:31" x14ac:dyDescent="0.25">
      <c r="E5737" s="110">
        <f t="shared" si="327"/>
        <v>0.6840000000000005</v>
      </c>
      <c r="F5737" s="110">
        <f>IF('3A-Rail transport'!$AL$56="no"," ",ROUND(E5737,4))</f>
        <v>0.68400000000000005</v>
      </c>
      <c r="G5737" s="110">
        <f>IF('3A-Rail transport'!$AL$57="no"," ",ROUND(E5737,4))</f>
        <v>0.68400000000000005</v>
      </c>
      <c r="H5737" s="110"/>
      <c r="S5737" s="110">
        <f t="shared" si="328"/>
        <v>0.6840000000000005</v>
      </c>
      <c r="T5737" s="110">
        <f>IF('3B-Air transport'!AL$66="no"," ",ROUND(S5737,4))</f>
        <v>0.68400000000000005</v>
      </c>
      <c r="U5737" s="110">
        <f>IF('3B-Air transport'!AL$67="no"," ",ROUND(S5737,4))</f>
        <v>0.68400000000000005</v>
      </c>
      <c r="V5737" s="110">
        <f>IF('3B-Air transport'!AL$68="no"," ",ROUND(S5737,4))</f>
        <v>0.68400000000000005</v>
      </c>
      <c r="W5737" s="110"/>
      <c r="AB5737" s="110">
        <f t="shared" si="329"/>
        <v>0.6840000000000005</v>
      </c>
      <c r="AC5737" s="110">
        <f>IF('3C-Water transport'!AL$56="no"," ",ROUND(AB5737,4))</f>
        <v>0.68400000000000005</v>
      </c>
      <c r="AD5737" s="110">
        <f>IF('3C-Water transport'!AL$57="no"," ",ROUND(AB5737,4))</f>
        <v>0.68400000000000005</v>
      </c>
      <c r="AE5737" s="110">
        <f>IF('3C-Water transport'!AL$58="no"," ",ROUND(AB5737,4))</f>
        <v>0.68400000000000005</v>
      </c>
    </row>
    <row r="5738" spans="5:31" x14ac:dyDescent="0.25">
      <c r="E5738" s="110">
        <f t="shared" si="327"/>
        <v>0.6850000000000005</v>
      </c>
      <c r="F5738" s="110">
        <f>IF('3A-Rail transport'!$AL$56="no"," ",ROUND(E5738,4))</f>
        <v>0.68500000000000005</v>
      </c>
      <c r="G5738" s="110">
        <f>IF('3A-Rail transport'!$AL$57="no"," ",ROUND(E5738,4))</f>
        <v>0.68500000000000005</v>
      </c>
      <c r="H5738" s="110"/>
      <c r="S5738" s="110">
        <f t="shared" si="328"/>
        <v>0.6850000000000005</v>
      </c>
      <c r="T5738" s="110">
        <f>IF('3B-Air transport'!AL$66="no"," ",ROUND(S5738,4))</f>
        <v>0.68500000000000005</v>
      </c>
      <c r="U5738" s="110">
        <f>IF('3B-Air transport'!AL$67="no"," ",ROUND(S5738,4))</f>
        <v>0.68500000000000005</v>
      </c>
      <c r="V5738" s="110">
        <f>IF('3B-Air transport'!AL$68="no"," ",ROUND(S5738,4))</f>
        <v>0.68500000000000005</v>
      </c>
      <c r="W5738" s="110"/>
      <c r="AB5738" s="110">
        <f t="shared" si="329"/>
        <v>0.6850000000000005</v>
      </c>
      <c r="AC5738" s="110">
        <f>IF('3C-Water transport'!AL$56="no"," ",ROUND(AB5738,4))</f>
        <v>0.68500000000000005</v>
      </c>
      <c r="AD5738" s="110">
        <f>IF('3C-Water transport'!AL$57="no"," ",ROUND(AB5738,4))</f>
        <v>0.68500000000000005</v>
      </c>
      <c r="AE5738" s="110">
        <f>IF('3C-Water transport'!AL$58="no"," ",ROUND(AB5738,4))</f>
        <v>0.68500000000000005</v>
      </c>
    </row>
    <row r="5739" spans="5:31" x14ac:dyDescent="0.25">
      <c r="E5739" s="110">
        <f t="shared" si="327"/>
        <v>0.6860000000000005</v>
      </c>
      <c r="F5739" s="110">
        <f>IF('3A-Rail transport'!$AL$56="no"," ",ROUND(E5739,4))</f>
        <v>0.68600000000000005</v>
      </c>
      <c r="G5739" s="110">
        <f>IF('3A-Rail transport'!$AL$57="no"," ",ROUND(E5739,4))</f>
        <v>0.68600000000000005</v>
      </c>
      <c r="H5739" s="110"/>
      <c r="S5739" s="110">
        <f t="shared" si="328"/>
        <v>0.6860000000000005</v>
      </c>
      <c r="T5739" s="110">
        <f>IF('3B-Air transport'!AL$66="no"," ",ROUND(S5739,4))</f>
        <v>0.68600000000000005</v>
      </c>
      <c r="U5739" s="110">
        <f>IF('3B-Air transport'!AL$67="no"," ",ROUND(S5739,4))</f>
        <v>0.68600000000000005</v>
      </c>
      <c r="V5739" s="110">
        <f>IF('3B-Air transport'!AL$68="no"," ",ROUND(S5739,4))</f>
        <v>0.68600000000000005</v>
      </c>
      <c r="W5739" s="110"/>
      <c r="AB5739" s="110">
        <f t="shared" si="329"/>
        <v>0.6860000000000005</v>
      </c>
      <c r="AC5739" s="110">
        <f>IF('3C-Water transport'!AL$56="no"," ",ROUND(AB5739,4))</f>
        <v>0.68600000000000005</v>
      </c>
      <c r="AD5739" s="110">
        <f>IF('3C-Water transport'!AL$57="no"," ",ROUND(AB5739,4))</f>
        <v>0.68600000000000005</v>
      </c>
      <c r="AE5739" s="110">
        <f>IF('3C-Water transport'!AL$58="no"," ",ROUND(AB5739,4))</f>
        <v>0.68600000000000005</v>
      </c>
    </row>
    <row r="5740" spans="5:31" x14ac:dyDescent="0.25">
      <c r="E5740" s="110">
        <f t="shared" si="327"/>
        <v>0.6870000000000005</v>
      </c>
      <c r="F5740" s="110">
        <f>IF('3A-Rail transport'!$AL$56="no"," ",ROUND(E5740,4))</f>
        <v>0.68700000000000006</v>
      </c>
      <c r="G5740" s="110">
        <f>IF('3A-Rail transport'!$AL$57="no"," ",ROUND(E5740,4))</f>
        <v>0.68700000000000006</v>
      </c>
      <c r="H5740" s="110"/>
      <c r="S5740" s="110">
        <f t="shared" si="328"/>
        <v>0.6870000000000005</v>
      </c>
      <c r="T5740" s="110">
        <f>IF('3B-Air transport'!AL$66="no"," ",ROUND(S5740,4))</f>
        <v>0.68700000000000006</v>
      </c>
      <c r="U5740" s="110">
        <f>IF('3B-Air transport'!AL$67="no"," ",ROUND(S5740,4))</f>
        <v>0.68700000000000006</v>
      </c>
      <c r="V5740" s="110">
        <f>IF('3B-Air transport'!AL$68="no"," ",ROUND(S5740,4))</f>
        <v>0.68700000000000006</v>
      </c>
      <c r="W5740" s="110"/>
      <c r="AB5740" s="110">
        <f t="shared" si="329"/>
        <v>0.6870000000000005</v>
      </c>
      <c r="AC5740" s="110">
        <f>IF('3C-Water transport'!AL$56="no"," ",ROUND(AB5740,4))</f>
        <v>0.68700000000000006</v>
      </c>
      <c r="AD5740" s="110">
        <f>IF('3C-Water transport'!AL$57="no"," ",ROUND(AB5740,4))</f>
        <v>0.68700000000000006</v>
      </c>
      <c r="AE5740" s="110">
        <f>IF('3C-Water transport'!AL$58="no"," ",ROUND(AB5740,4))</f>
        <v>0.68700000000000006</v>
      </c>
    </row>
    <row r="5741" spans="5:31" x14ac:dyDescent="0.25">
      <c r="E5741" s="110">
        <f t="shared" si="327"/>
        <v>0.6880000000000005</v>
      </c>
      <c r="F5741" s="110">
        <f>IF('3A-Rail transport'!$AL$56="no"," ",ROUND(E5741,4))</f>
        <v>0.68799999999999994</v>
      </c>
      <c r="G5741" s="110">
        <f>IF('3A-Rail transport'!$AL$57="no"," ",ROUND(E5741,4))</f>
        <v>0.68799999999999994</v>
      </c>
      <c r="H5741" s="110"/>
      <c r="S5741" s="110">
        <f t="shared" si="328"/>
        <v>0.6880000000000005</v>
      </c>
      <c r="T5741" s="110">
        <f>IF('3B-Air transport'!AL$66="no"," ",ROUND(S5741,4))</f>
        <v>0.68799999999999994</v>
      </c>
      <c r="U5741" s="110">
        <f>IF('3B-Air transport'!AL$67="no"," ",ROUND(S5741,4))</f>
        <v>0.68799999999999994</v>
      </c>
      <c r="V5741" s="110">
        <f>IF('3B-Air transport'!AL$68="no"," ",ROUND(S5741,4))</f>
        <v>0.68799999999999994</v>
      </c>
      <c r="W5741" s="110"/>
      <c r="AB5741" s="110">
        <f t="shared" si="329"/>
        <v>0.6880000000000005</v>
      </c>
      <c r="AC5741" s="110">
        <f>IF('3C-Water transport'!AL$56="no"," ",ROUND(AB5741,4))</f>
        <v>0.68799999999999994</v>
      </c>
      <c r="AD5741" s="110">
        <f>IF('3C-Water transport'!AL$57="no"," ",ROUND(AB5741,4))</f>
        <v>0.68799999999999994</v>
      </c>
      <c r="AE5741" s="110">
        <f>IF('3C-Water transport'!AL$58="no"," ",ROUND(AB5741,4))</f>
        <v>0.68799999999999994</v>
      </c>
    </row>
    <row r="5742" spans="5:31" x14ac:dyDescent="0.25">
      <c r="E5742" s="110">
        <f t="shared" si="327"/>
        <v>0.6890000000000005</v>
      </c>
      <c r="F5742" s="110">
        <f>IF('3A-Rail transport'!$AL$56="no"," ",ROUND(E5742,4))</f>
        <v>0.68899999999999995</v>
      </c>
      <c r="G5742" s="110">
        <f>IF('3A-Rail transport'!$AL$57="no"," ",ROUND(E5742,4))</f>
        <v>0.68899999999999995</v>
      </c>
      <c r="H5742" s="110"/>
      <c r="S5742" s="110">
        <f t="shared" si="328"/>
        <v>0.6890000000000005</v>
      </c>
      <c r="T5742" s="110">
        <f>IF('3B-Air transport'!AL$66="no"," ",ROUND(S5742,4))</f>
        <v>0.68899999999999995</v>
      </c>
      <c r="U5742" s="110">
        <f>IF('3B-Air transport'!AL$67="no"," ",ROUND(S5742,4))</f>
        <v>0.68899999999999995</v>
      </c>
      <c r="V5742" s="110">
        <f>IF('3B-Air transport'!AL$68="no"," ",ROUND(S5742,4))</f>
        <v>0.68899999999999995</v>
      </c>
      <c r="W5742" s="110"/>
      <c r="AB5742" s="110">
        <f t="shared" si="329"/>
        <v>0.6890000000000005</v>
      </c>
      <c r="AC5742" s="110">
        <f>IF('3C-Water transport'!AL$56="no"," ",ROUND(AB5742,4))</f>
        <v>0.68899999999999995</v>
      </c>
      <c r="AD5742" s="110">
        <f>IF('3C-Water transport'!AL$57="no"," ",ROUND(AB5742,4))</f>
        <v>0.68899999999999995</v>
      </c>
      <c r="AE5742" s="110">
        <f>IF('3C-Water transport'!AL$58="no"," ",ROUND(AB5742,4))</f>
        <v>0.68899999999999995</v>
      </c>
    </row>
    <row r="5743" spans="5:31" x14ac:dyDescent="0.25">
      <c r="E5743" s="110">
        <f t="shared" si="327"/>
        <v>0.6900000000000005</v>
      </c>
      <c r="F5743" s="110">
        <f>IF('3A-Rail transport'!$AL$56="no"," ",ROUND(E5743,4))</f>
        <v>0.69</v>
      </c>
      <c r="G5743" s="110">
        <f>IF('3A-Rail transport'!$AL$57="no"," ",ROUND(E5743,4))</f>
        <v>0.69</v>
      </c>
      <c r="H5743" s="110"/>
      <c r="S5743" s="110">
        <f t="shared" si="328"/>
        <v>0.6900000000000005</v>
      </c>
      <c r="T5743" s="110">
        <f>IF('3B-Air transport'!AL$66="no"," ",ROUND(S5743,4))</f>
        <v>0.69</v>
      </c>
      <c r="U5743" s="110">
        <f>IF('3B-Air transport'!AL$67="no"," ",ROUND(S5743,4))</f>
        <v>0.69</v>
      </c>
      <c r="V5743" s="110">
        <f>IF('3B-Air transport'!AL$68="no"," ",ROUND(S5743,4))</f>
        <v>0.69</v>
      </c>
      <c r="W5743" s="110"/>
      <c r="AB5743" s="110">
        <f t="shared" si="329"/>
        <v>0.6900000000000005</v>
      </c>
      <c r="AC5743" s="110">
        <f>IF('3C-Water transport'!AL$56="no"," ",ROUND(AB5743,4))</f>
        <v>0.69</v>
      </c>
      <c r="AD5743" s="110">
        <f>IF('3C-Water transport'!AL$57="no"," ",ROUND(AB5743,4))</f>
        <v>0.69</v>
      </c>
      <c r="AE5743" s="110">
        <f>IF('3C-Water transport'!AL$58="no"," ",ROUND(AB5743,4))</f>
        <v>0.69</v>
      </c>
    </row>
    <row r="5744" spans="5:31" x14ac:dyDescent="0.25">
      <c r="E5744" s="110">
        <f t="shared" si="327"/>
        <v>0.6910000000000005</v>
      </c>
      <c r="F5744" s="110">
        <f>IF('3A-Rail transport'!$AL$56="no"," ",ROUND(E5744,4))</f>
        <v>0.69099999999999995</v>
      </c>
      <c r="G5744" s="110">
        <f>IF('3A-Rail transport'!$AL$57="no"," ",ROUND(E5744,4))</f>
        <v>0.69099999999999995</v>
      </c>
      <c r="H5744" s="110"/>
      <c r="S5744" s="110">
        <f t="shared" si="328"/>
        <v>0.6910000000000005</v>
      </c>
      <c r="T5744" s="110">
        <f>IF('3B-Air transport'!AL$66="no"," ",ROUND(S5744,4))</f>
        <v>0.69099999999999995</v>
      </c>
      <c r="U5744" s="110">
        <f>IF('3B-Air transport'!AL$67="no"," ",ROUND(S5744,4))</f>
        <v>0.69099999999999995</v>
      </c>
      <c r="V5744" s="110">
        <f>IF('3B-Air transport'!AL$68="no"," ",ROUND(S5744,4))</f>
        <v>0.69099999999999995</v>
      </c>
      <c r="W5744" s="110"/>
      <c r="AB5744" s="110">
        <f t="shared" si="329"/>
        <v>0.6910000000000005</v>
      </c>
      <c r="AC5744" s="110">
        <f>IF('3C-Water transport'!AL$56="no"," ",ROUND(AB5744,4))</f>
        <v>0.69099999999999995</v>
      </c>
      <c r="AD5744" s="110">
        <f>IF('3C-Water transport'!AL$57="no"," ",ROUND(AB5744,4))</f>
        <v>0.69099999999999995</v>
      </c>
      <c r="AE5744" s="110">
        <f>IF('3C-Water transport'!AL$58="no"," ",ROUND(AB5744,4))</f>
        <v>0.69099999999999995</v>
      </c>
    </row>
    <row r="5745" spans="5:31" x14ac:dyDescent="0.25">
      <c r="E5745" s="110">
        <f t="shared" si="327"/>
        <v>0.6920000000000005</v>
      </c>
      <c r="F5745" s="110">
        <f>IF('3A-Rail transport'!$AL$56="no"," ",ROUND(E5745,4))</f>
        <v>0.69199999999999995</v>
      </c>
      <c r="G5745" s="110">
        <f>IF('3A-Rail transport'!$AL$57="no"," ",ROUND(E5745,4))</f>
        <v>0.69199999999999995</v>
      </c>
      <c r="H5745" s="110"/>
      <c r="S5745" s="110">
        <f t="shared" si="328"/>
        <v>0.6920000000000005</v>
      </c>
      <c r="T5745" s="110">
        <f>IF('3B-Air transport'!AL$66="no"," ",ROUND(S5745,4))</f>
        <v>0.69199999999999995</v>
      </c>
      <c r="U5745" s="110">
        <f>IF('3B-Air transport'!AL$67="no"," ",ROUND(S5745,4))</f>
        <v>0.69199999999999995</v>
      </c>
      <c r="V5745" s="110">
        <f>IF('3B-Air transport'!AL$68="no"," ",ROUND(S5745,4))</f>
        <v>0.69199999999999995</v>
      </c>
      <c r="W5745" s="110"/>
      <c r="AB5745" s="110">
        <f t="shared" si="329"/>
        <v>0.6920000000000005</v>
      </c>
      <c r="AC5745" s="110">
        <f>IF('3C-Water transport'!AL$56="no"," ",ROUND(AB5745,4))</f>
        <v>0.69199999999999995</v>
      </c>
      <c r="AD5745" s="110">
        <f>IF('3C-Water transport'!AL$57="no"," ",ROUND(AB5745,4))</f>
        <v>0.69199999999999995</v>
      </c>
      <c r="AE5745" s="110">
        <f>IF('3C-Water transport'!AL$58="no"," ",ROUND(AB5745,4))</f>
        <v>0.69199999999999995</v>
      </c>
    </row>
    <row r="5746" spans="5:31" x14ac:dyDescent="0.25">
      <c r="E5746" s="110">
        <f t="shared" si="327"/>
        <v>0.6930000000000005</v>
      </c>
      <c r="F5746" s="110">
        <f>IF('3A-Rail transport'!$AL$56="no"," ",ROUND(E5746,4))</f>
        <v>0.69299999999999995</v>
      </c>
      <c r="G5746" s="110">
        <f>IF('3A-Rail transport'!$AL$57="no"," ",ROUND(E5746,4))</f>
        <v>0.69299999999999995</v>
      </c>
      <c r="H5746" s="110"/>
      <c r="S5746" s="110">
        <f t="shared" si="328"/>
        <v>0.6930000000000005</v>
      </c>
      <c r="T5746" s="110">
        <f>IF('3B-Air transport'!AL$66="no"," ",ROUND(S5746,4))</f>
        <v>0.69299999999999995</v>
      </c>
      <c r="U5746" s="110">
        <f>IF('3B-Air transport'!AL$67="no"," ",ROUND(S5746,4))</f>
        <v>0.69299999999999995</v>
      </c>
      <c r="V5746" s="110">
        <f>IF('3B-Air transport'!AL$68="no"," ",ROUND(S5746,4))</f>
        <v>0.69299999999999995</v>
      </c>
      <c r="W5746" s="110"/>
      <c r="AB5746" s="110">
        <f t="shared" si="329"/>
        <v>0.6930000000000005</v>
      </c>
      <c r="AC5746" s="110">
        <f>IF('3C-Water transport'!AL$56="no"," ",ROUND(AB5746,4))</f>
        <v>0.69299999999999995</v>
      </c>
      <c r="AD5746" s="110">
        <f>IF('3C-Water transport'!AL$57="no"," ",ROUND(AB5746,4))</f>
        <v>0.69299999999999995</v>
      </c>
      <c r="AE5746" s="110">
        <f>IF('3C-Water transport'!AL$58="no"," ",ROUND(AB5746,4))</f>
        <v>0.69299999999999995</v>
      </c>
    </row>
    <row r="5747" spans="5:31" x14ac:dyDescent="0.25">
      <c r="E5747" s="110">
        <f t="shared" si="327"/>
        <v>0.69400000000000051</v>
      </c>
      <c r="F5747" s="110">
        <f>IF('3A-Rail transport'!$AL$56="no"," ",ROUND(E5747,4))</f>
        <v>0.69399999999999995</v>
      </c>
      <c r="G5747" s="110">
        <f>IF('3A-Rail transport'!$AL$57="no"," ",ROUND(E5747,4))</f>
        <v>0.69399999999999995</v>
      </c>
      <c r="H5747" s="110"/>
      <c r="S5747" s="110">
        <f t="shared" si="328"/>
        <v>0.69400000000000051</v>
      </c>
      <c r="T5747" s="110">
        <f>IF('3B-Air transport'!AL$66="no"," ",ROUND(S5747,4))</f>
        <v>0.69399999999999995</v>
      </c>
      <c r="U5747" s="110">
        <f>IF('3B-Air transport'!AL$67="no"," ",ROUND(S5747,4))</f>
        <v>0.69399999999999995</v>
      </c>
      <c r="V5747" s="110">
        <f>IF('3B-Air transport'!AL$68="no"," ",ROUND(S5747,4))</f>
        <v>0.69399999999999995</v>
      </c>
      <c r="W5747" s="110"/>
      <c r="AB5747" s="110">
        <f t="shared" si="329"/>
        <v>0.69400000000000051</v>
      </c>
      <c r="AC5747" s="110">
        <f>IF('3C-Water transport'!AL$56="no"," ",ROUND(AB5747,4))</f>
        <v>0.69399999999999995</v>
      </c>
      <c r="AD5747" s="110">
        <f>IF('3C-Water transport'!AL$57="no"," ",ROUND(AB5747,4))</f>
        <v>0.69399999999999995</v>
      </c>
      <c r="AE5747" s="110">
        <f>IF('3C-Water transport'!AL$58="no"," ",ROUND(AB5747,4))</f>
        <v>0.69399999999999995</v>
      </c>
    </row>
    <row r="5748" spans="5:31" x14ac:dyDescent="0.25">
      <c r="E5748" s="110">
        <f t="shared" si="327"/>
        <v>0.69500000000000051</v>
      </c>
      <c r="F5748" s="110">
        <f>IF('3A-Rail transport'!$AL$56="no"," ",ROUND(E5748,4))</f>
        <v>0.69499999999999995</v>
      </c>
      <c r="G5748" s="110">
        <f>IF('3A-Rail transport'!$AL$57="no"," ",ROUND(E5748,4))</f>
        <v>0.69499999999999995</v>
      </c>
      <c r="H5748" s="110"/>
      <c r="S5748" s="110">
        <f t="shared" si="328"/>
        <v>0.69500000000000051</v>
      </c>
      <c r="T5748" s="110">
        <f>IF('3B-Air transport'!AL$66="no"," ",ROUND(S5748,4))</f>
        <v>0.69499999999999995</v>
      </c>
      <c r="U5748" s="110">
        <f>IF('3B-Air transport'!AL$67="no"," ",ROUND(S5748,4))</f>
        <v>0.69499999999999995</v>
      </c>
      <c r="V5748" s="110">
        <f>IF('3B-Air transport'!AL$68="no"," ",ROUND(S5748,4))</f>
        <v>0.69499999999999995</v>
      </c>
      <c r="W5748" s="110"/>
      <c r="AB5748" s="110">
        <f t="shared" si="329"/>
        <v>0.69500000000000051</v>
      </c>
      <c r="AC5748" s="110">
        <f>IF('3C-Water transport'!AL$56="no"," ",ROUND(AB5748,4))</f>
        <v>0.69499999999999995</v>
      </c>
      <c r="AD5748" s="110">
        <f>IF('3C-Water transport'!AL$57="no"," ",ROUND(AB5748,4))</f>
        <v>0.69499999999999995</v>
      </c>
      <c r="AE5748" s="110">
        <f>IF('3C-Water transport'!AL$58="no"," ",ROUND(AB5748,4))</f>
        <v>0.69499999999999995</v>
      </c>
    </row>
    <row r="5749" spans="5:31" x14ac:dyDescent="0.25">
      <c r="E5749" s="110">
        <f t="shared" si="327"/>
        <v>0.69600000000000051</v>
      </c>
      <c r="F5749" s="110">
        <f>IF('3A-Rail transport'!$AL$56="no"," ",ROUND(E5749,4))</f>
        <v>0.69599999999999995</v>
      </c>
      <c r="G5749" s="110">
        <f>IF('3A-Rail transport'!$AL$57="no"," ",ROUND(E5749,4))</f>
        <v>0.69599999999999995</v>
      </c>
      <c r="H5749" s="110"/>
      <c r="S5749" s="110">
        <f t="shared" si="328"/>
        <v>0.69600000000000051</v>
      </c>
      <c r="T5749" s="110">
        <f>IF('3B-Air transport'!AL$66="no"," ",ROUND(S5749,4))</f>
        <v>0.69599999999999995</v>
      </c>
      <c r="U5749" s="110">
        <f>IF('3B-Air transport'!AL$67="no"," ",ROUND(S5749,4))</f>
        <v>0.69599999999999995</v>
      </c>
      <c r="V5749" s="110">
        <f>IF('3B-Air transport'!AL$68="no"," ",ROUND(S5749,4))</f>
        <v>0.69599999999999995</v>
      </c>
      <c r="W5749" s="110"/>
      <c r="AB5749" s="110">
        <f t="shared" si="329"/>
        <v>0.69600000000000051</v>
      </c>
      <c r="AC5749" s="110">
        <f>IF('3C-Water transport'!AL$56="no"," ",ROUND(AB5749,4))</f>
        <v>0.69599999999999995</v>
      </c>
      <c r="AD5749" s="110">
        <f>IF('3C-Water transport'!AL$57="no"," ",ROUND(AB5749,4))</f>
        <v>0.69599999999999995</v>
      </c>
      <c r="AE5749" s="110">
        <f>IF('3C-Water transport'!AL$58="no"," ",ROUND(AB5749,4))</f>
        <v>0.69599999999999995</v>
      </c>
    </row>
    <row r="5750" spans="5:31" x14ac:dyDescent="0.25">
      <c r="E5750" s="110">
        <f t="shared" si="327"/>
        <v>0.69700000000000051</v>
      </c>
      <c r="F5750" s="110">
        <f>IF('3A-Rail transport'!$AL$56="no"," ",ROUND(E5750,4))</f>
        <v>0.69699999999999995</v>
      </c>
      <c r="G5750" s="110">
        <f>IF('3A-Rail transport'!$AL$57="no"," ",ROUND(E5750,4))</f>
        <v>0.69699999999999995</v>
      </c>
      <c r="H5750" s="110"/>
      <c r="S5750" s="110">
        <f t="shared" si="328"/>
        <v>0.69700000000000051</v>
      </c>
      <c r="T5750" s="110">
        <f>IF('3B-Air transport'!AL$66="no"," ",ROUND(S5750,4))</f>
        <v>0.69699999999999995</v>
      </c>
      <c r="U5750" s="110">
        <f>IF('3B-Air transport'!AL$67="no"," ",ROUND(S5750,4))</f>
        <v>0.69699999999999995</v>
      </c>
      <c r="V5750" s="110">
        <f>IF('3B-Air transport'!AL$68="no"," ",ROUND(S5750,4))</f>
        <v>0.69699999999999995</v>
      </c>
      <c r="W5750" s="110"/>
      <c r="AB5750" s="110">
        <f t="shared" si="329"/>
        <v>0.69700000000000051</v>
      </c>
      <c r="AC5750" s="110">
        <f>IF('3C-Water transport'!AL$56="no"," ",ROUND(AB5750,4))</f>
        <v>0.69699999999999995</v>
      </c>
      <c r="AD5750" s="110">
        <f>IF('3C-Water transport'!AL$57="no"," ",ROUND(AB5750,4))</f>
        <v>0.69699999999999995</v>
      </c>
      <c r="AE5750" s="110">
        <f>IF('3C-Water transport'!AL$58="no"," ",ROUND(AB5750,4))</f>
        <v>0.69699999999999995</v>
      </c>
    </row>
    <row r="5751" spans="5:31" x14ac:dyDescent="0.25">
      <c r="E5751" s="110">
        <f t="shared" si="327"/>
        <v>0.69800000000000051</v>
      </c>
      <c r="F5751" s="110">
        <f>IF('3A-Rail transport'!$AL$56="no"," ",ROUND(E5751,4))</f>
        <v>0.69799999999999995</v>
      </c>
      <c r="G5751" s="110">
        <f>IF('3A-Rail transport'!$AL$57="no"," ",ROUND(E5751,4))</f>
        <v>0.69799999999999995</v>
      </c>
      <c r="H5751" s="110"/>
      <c r="S5751" s="110">
        <f t="shared" si="328"/>
        <v>0.69800000000000051</v>
      </c>
      <c r="T5751" s="110">
        <f>IF('3B-Air transport'!AL$66="no"," ",ROUND(S5751,4))</f>
        <v>0.69799999999999995</v>
      </c>
      <c r="U5751" s="110">
        <f>IF('3B-Air transport'!AL$67="no"," ",ROUND(S5751,4))</f>
        <v>0.69799999999999995</v>
      </c>
      <c r="V5751" s="110">
        <f>IF('3B-Air transport'!AL$68="no"," ",ROUND(S5751,4))</f>
        <v>0.69799999999999995</v>
      </c>
      <c r="W5751" s="110"/>
      <c r="AB5751" s="110">
        <f t="shared" si="329"/>
        <v>0.69800000000000051</v>
      </c>
      <c r="AC5751" s="110">
        <f>IF('3C-Water transport'!AL$56="no"," ",ROUND(AB5751,4))</f>
        <v>0.69799999999999995</v>
      </c>
      <c r="AD5751" s="110">
        <f>IF('3C-Water transport'!AL$57="no"," ",ROUND(AB5751,4))</f>
        <v>0.69799999999999995</v>
      </c>
      <c r="AE5751" s="110">
        <f>IF('3C-Water transport'!AL$58="no"," ",ROUND(AB5751,4))</f>
        <v>0.69799999999999995</v>
      </c>
    </row>
    <row r="5752" spans="5:31" x14ac:dyDescent="0.25">
      <c r="E5752" s="110">
        <f t="shared" si="327"/>
        <v>0.69900000000000051</v>
      </c>
      <c r="F5752" s="110">
        <f>IF('3A-Rail transport'!$AL$56="no"," ",ROUND(E5752,4))</f>
        <v>0.69899999999999995</v>
      </c>
      <c r="G5752" s="110">
        <f>IF('3A-Rail transport'!$AL$57="no"," ",ROUND(E5752,4))</f>
        <v>0.69899999999999995</v>
      </c>
      <c r="H5752" s="110"/>
      <c r="S5752" s="110">
        <f t="shared" si="328"/>
        <v>0.69900000000000051</v>
      </c>
      <c r="T5752" s="110">
        <f>IF('3B-Air transport'!AL$66="no"," ",ROUND(S5752,4))</f>
        <v>0.69899999999999995</v>
      </c>
      <c r="U5752" s="110">
        <f>IF('3B-Air transport'!AL$67="no"," ",ROUND(S5752,4))</f>
        <v>0.69899999999999995</v>
      </c>
      <c r="V5752" s="110">
        <f>IF('3B-Air transport'!AL$68="no"," ",ROUND(S5752,4))</f>
        <v>0.69899999999999995</v>
      </c>
      <c r="W5752" s="110"/>
      <c r="AB5752" s="110">
        <f t="shared" si="329"/>
        <v>0.69900000000000051</v>
      </c>
      <c r="AC5752" s="110">
        <f>IF('3C-Water transport'!AL$56="no"," ",ROUND(AB5752,4))</f>
        <v>0.69899999999999995</v>
      </c>
      <c r="AD5752" s="110">
        <f>IF('3C-Water transport'!AL$57="no"," ",ROUND(AB5752,4))</f>
        <v>0.69899999999999995</v>
      </c>
      <c r="AE5752" s="110">
        <f>IF('3C-Water transport'!AL$58="no"," ",ROUND(AB5752,4))</f>
        <v>0.69899999999999995</v>
      </c>
    </row>
    <row r="5753" spans="5:31" x14ac:dyDescent="0.25">
      <c r="E5753" s="110">
        <f t="shared" si="327"/>
        <v>0.70000000000000051</v>
      </c>
      <c r="F5753" s="110">
        <f>IF('3A-Rail transport'!$AL$56="no"," ",ROUND(E5753,4))</f>
        <v>0.7</v>
      </c>
      <c r="G5753" s="110">
        <f>IF('3A-Rail transport'!$AL$57="no"," ",ROUND(E5753,4))</f>
        <v>0.7</v>
      </c>
      <c r="H5753" s="110"/>
      <c r="S5753" s="110">
        <f t="shared" si="328"/>
        <v>0.70000000000000051</v>
      </c>
      <c r="T5753" s="110">
        <f>IF('3B-Air transport'!AL$66="no"," ",ROUND(S5753,4))</f>
        <v>0.7</v>
      </c>
      <c r="U5753" s="110">
        <f>IF('3B-Air transport'!AL$67="no"," ",ROUND(S5753,4))</f>
        <v>0.7</v>
      </c>
      <c r="V5753" s="110">
        <f>IF('3B-Air transport'!AL$68="no"," ",ROUND(S5753,4))</f>
        <v>0.7</v>
      </c>
      <c r="W5753" s="110"/>
      <c r="AB5753" s="110">
        <f t="shared" si="329"/>
        <v>0.70000000000000051</v>
      </c>
      <c r="AC5753" s="110">
        <f>IF('3C-Water transport'!AL$56="no"," ",ROUND(AB5753,4))</f>
        <v>0.7</v>
      </c>
      <c r="AD5753" s="110">
        <f>IF('3C-Water transport'!AL$57="no"," ",ROUND(AB5753,4))</f>
        <v>0.7</v>
      </c>
      <c r="AE5753" s="110">
        <f>IF('3C-Water transport'!AL$58="no"," ",ROUND(AB5753,4))</f>
        <v>0.7</v>
      </c>
    </row>
    <row r="5754" spans="5:31" x14ac:dyDescent="0.25">
      <c r="E5754" s="110">
        <f t="shared" si="327"/>
        <v>0.70100000000000051</v>
      </c>
      <c r="F5754" s="110">
        <f>IF('3A-Rail transport'!$AL$56="no"," ",ROUND(E5754,4))</f>
        <v>0.70099999999999996</v>
      </c>
      <c r="G5754" s="110">
        <f>IF('3A-Rail transport'!$AL$57="no"," ",ROUND(E5754,4))</f>
        <v>0.70099999999999996</v>
      </c>
      <c r="H5754" s="110"/>
      <c r="S5754" s="110">
        <f t="shared" si="328"/>
        <v>0.70100000000000051</v>
      </c>
      <c r="T5754" s="110">
        <f>IF('3B-Air transport'!AL$66="no"," ",ROUND(S5754,4))</f>
        <v>0.70099999999999996</v>
      </c>
      <c r="U5754" s="110">
        <f>IF('3B-Air transport'!AL$67="no"," ",ROUND(S5754,4))</f>
        <v>0.70099999999999996</v>
      </c>
      <c r="V5754" s="110">
        <f>IF('3B-Air transport'!AL$68="no"," ",ROUND(S5754,4))</f>
        <v>0.70099999999999996</v>
      </c>
      <c r="W5754" s="110"/>
      <c r="AB5754" s="110">
        <f t="shared" si="329"/>
        <v>0.70100000000000051</v>
      </c>
      <c r="AC5754" s="110">
        <f>IF('3C-Water transport'!AL$56="no"," ",ROUND(AB5754,4))</f>
        <v>0.70099999999999996</v>
      </c>
      <c r="AD5754" s="110">
        <f>IF('3C-Water transport'!AL$57="no"," ",ROUND(AB5754,4))</f>
        <v>0.70099999999999996</v>
      </c>
      <c r="AE5754" s="110">
        <f>IF('3C-Water transport'!AL$58="no"," ",ROUND(AB5754,4))</f>
        <v>0.70099999999999996</v>
      </c>
    </row>
    <row r="5755" spans="5:31" x14ac:dyDescent="0.25">
      <c r="E5755" s="110">
        <f t="shared" si="327"/>
        <v>0.70200000000000051</v>
      </c>
      <c r="F5755" s="110">
        <f>IF('3A-Rail transport'!$AL$56="no"," ",ROUND(E5755,4))</f>
        <v>0.70199999999999996</v>
      </c>
      <c r="G5755" s="110">
        <f>IF('3A-Rail transport'!$AL$57="no"," ",ROUND(E5755,4))</f>
        <v>0.70199999999999996</v>
      </c>
      <c r="H5755" s="110"/>
      <c r="S5755" s="110">
        <f t="shared" si="328"/>
        <v>0.70200000000000051</v>
      </c>
      <c r="T5755" s="110">
        <f>IF('3B-Air transport'!AL$66="no"," ",ROUND(S5755,4))</f>
        <v>0.70199999999999996</v>
      </c>
      <c r="U5755" s="110">
        <f>IF('3B-Air transport'!AL$67="no"," ",ROUND(S5755,4))</f>
        <v>0.70199999999999996</v>
      </c>
      <c r="V5755" s="110">
        <f>IF('3B-Air transport'!AL$68="no"," ",ROUND(S5755,4))</f>
        <v>0.70199999999999996</v>
      </c>
      <c r="W5755" s="110"/>
      <c r="AB5755" s="110">
        <f t="shared" si="329"/>
        <v>0.70200000000000051</v>
      </c>
      <c r="AC5755" s="110">
        <f>IF('3C-Water transport'!AL$56="no"," ",ROUND(AB5755,4))</f>
        <v>0.70199999999999996</v>
      </c>
      <c r="AD5755" s="110">
        <f>IF('3C-Water transport'!AL$57="no"," ",ROUND(AB5755,4))</f>
        <v>0.70199999999999996</v>
      </c>
      <c r="AE5755" s="110">
        <f>IF('3C-Water transport'!AL$58="no"," ",ROUND(AB5755,4))</f>
        <v>0.70199999999999996</v>
      </c>
    </row>
    <row r="5756" spans="5:31" x14ac:dyDescent="0.25">
      <c r="E5756" s="110">
        <f t="shared" si="327"/>
        <v>0.70300000000000051</v>
      </c>
      <c r="F5756" s="110">
        <f>IF('3A-Rail transport'!$AL$56="no"," ",ROUND(E5756,4))</f>
        <v>0.70299999999999996</v>
      </c>
      <c r="G5756" s="110">
        <f>IF('3A-Rail transport'!$AL$57="no"," ",ROUND(E5756,4))</f>
        <v>0.70299999999999996</v>
      </c>
      <c r="H5756" s="110"/>
      <c r="S5756" s="110">
        <f t="shared" si="328"/>
        <v>0.70300000000000051</v>
      </c>
      <c r="T5756" s="110">
        <f>IF('3B-Air transport'!AL$66="no"," ",ROUND(S5756,4))</f>
        <v>0.70299999999999996</v>
      </c>
      <c r="U5756" s="110">
        <f>IF('3B-Air transport'!AL$67="no"," ",ROUND(S5756,4))</f>
        <v>0.70299999999999996</v>
      </c>
      <c r="V5756" s="110">
        <f>IF('3B-Air transport'!AL$68="no"," ",ROUND(S5756,4))</f>
        <v>0.70299999999999996</v>
      </c>
      <c r="W5756" s="110"/>
      <c r="AB5756" s="110">
        <f t="shared" si="329"/>
        <v>0.70300000000000051</v>
      </c>
      <c r="AC5756" s="110">
        <f>IF('3C-Water transport'!AL$56="no"," ",ROUND(AB5756,4))</f>
        <v>0.70299999999999996</v>
      </c>
      <c r="AD5756" s="110">
        <f>IF('3C-Water transport'!AL$57="no"," ",ROUND(AB5756,4))</f>
        <v>0.70299999999999996</v>
      </c>
      <c r="AE5756" s="110">
        <f>IF('3C-Water transport'!AL$58="no"," ",ROUND(AB5756,4))</f>
        <v>0.70299999999999996</v>
      </c>
    </row>
    <row r="5757" spans="5:31" x14ac:dyDescent="0.25">
      <c r="E5757" s="110">
        <f t="shared" si="327"/>
        <v>0.70400000000000051</v>
      </c>
      <c r="F5757" s="110">
        <f>IF('3A-Rail transport'!$AL$56="no"," ",ROUND(E5757,4))</f>
        <v>0.70399999999999996</v>
      </c>
      <c r="G5757" s="110">
        <f>IF('3A-Rail transport'!$AL$57="no"," ",ROUND(E5757,4))</f>
        <v>0.70399999999999996</v>
      </c>
      <c r="H5757" s="110"/>
      <c r="S5757" s="110">
        <f t="shared" si="328"/>
        <v>0.70400000000000051</v>
      </c>
      <c r="T5757" s="110">
        <f>IF('3B-Air transport'!AL$66="no"," ",ROUND(S5757,4))</f>
        <v>0.70399999999999996</v>
      </c>
      <c r="U5757" s="110">
        <f>IF('3B-Air transport'!AL$67="no"," ",ROUND(S5757,4))</f>
        <v>0.70399999999999996</v>
      </c>
      <c r="V5757" s="110">
        <f>IF('3B-Air transport'!AL$68="no"," ",ROUND(S5757,4))</f>
        <v>0.70399999999999996</v>
      </c>
      <c r="W5757" s="110"/>
      <c r="AB5757" s="110">
        <f t="shared" si="329"/>
        <v>0.70400000000000051</v>
      </c>
      <c r="AC5757" s="110">
        <f>IF('3C-Water transport'!AL$56="no"," ",ROUND(AB5757,4))</f>
        <v>0.70399999999999996</v>
      </c>
      <c r="AD5757" s="110">
        <f>IF('3C-Water transport'!AL$57="no"," ",ROUND(AB5757,4))</f>
        <v>0.70399999999999996</v>
      </c>
      <c r="AE5757" s="110">
        <f>IF('3C-Water transport'!AL$58="no"," ",ROUND(AB5757,4))</f>
        <v>0.70399999999999996</v>
      </c>
    </row>
    <row r="5758" spans="5:31" x14ac:dyDescent="0.25">
      <c r="E5758" s="110">
        <f t="shared" ref="E5758:E5821" si="330">E5757+0.001</f>
        <v>0.70500000000000052</v>
      </c>
      <c r="F5758" s="110">
        <f>IF('3A-Rail transport'!$AL$56="no"," ",ROUND(E5758,4))</f>
        <v>0.70499999999999996</v>
      </c>
      <c r="G5758" s="110">
        <f>IF('3A-Rail transport'!$AL$57="no"," ",ROUND(E5758,4))</f>
        <v>0.70499999999999996</v>
      </c>
      <c r="H5758" s="110"/>
      <c r="S5758" s="110">
        <f t="shared" ref="S5758:S5821" si="331">S5757+0.001</f>
        <v>0.70500000000000052</v>
      </c>
      <c r="T5758" s="110">
        <f>IF('3B-Air transport'!AL$66="no"," ",ROUND(S5758,4))</f>
        <v>0.70499999999999996</v>
      </c>
      <c r="U5758" s="110">
        <f>IF('3B-Air transport'!AL$67="no"," ",ROUND(S5758,4))</f>
        <v>0.70499999999999996</v>
      </c>
      <c r="V5758" s="110">
        <f>IF('3B-Air transport'!AL$68="no"," ",ROUND(S5758,4))</f>
        <v>0.70499999999999996</v>
      </c>
      <c r="W5758" s="110"/>
      <c r="AB5758" s="110">
        <f t="shared" ref="AB5758:AB5821" si="332">AB5757+0.001</f>
        <v>0.70500000000000052</v>
      </c>
      <c r="AC5758" s="110">
        <f>IF('3C-Water transport'!AL$56="no"," ",ROUND(AB5758,4))</f>
        <v>0.70499999999999996</v>
      </c>
      <c r="AD5758" s="110">
        <f>IF('3C-Water transport'!AL$57="no"," ",ROUND(AB5758,4))</f>
        <v>0.70499999999999996</v>
      </c>
      <c r="AE5758" s="110">
        <f>IF('3C-Water transport'!AL$58="no"," ",ROUND(AB5758,4))</f>
        <v>0.70499999999999996</v>
      </c>
    </row>
    <row r="5759" spans="5:31" x14ac:dyDescent="0.25">
      <c r="E5759" s="110">
        <f t="shared" si="330"/>
        <v>0.70600000000000052</v>
      </c>
      <c r="F5759" s="110">
        <f>IF('3A-Rail transport'!$AL$56="no"," ",ROUND(E5759,4))</f>
        <v>0.70599999999999996</v>
      </c>
      <c r="G5759" s="110">
        <f>IF('3A-Rail transport'!$AL$57="no"," ",ROUND(E5759,4))</f>
        <v>0.70599999999999996</v>
      </c>
      <c r="H5759" s="110"/>
      <c r="S5759" s="110">
        <f t="shared" si="331"/>
        <v>0.70600000000000052</v>
      </c>
      <c r="T5759" s="110">
        <f>IF('3B-Air transport'!AL$66="no"," ",ROUND(S5759,4))</f>
        <v>0.70599999999999996</v>
      </c>
      <c r="U5759" s="110">
        <f>IF('3B-Air transport'!AL$67="no"," ",ROUND(S5759,4))</f>
        <v>0.70599999999999996</v>
      </c>
      <c r="V5759" s="110">
        <f>IF('3B-Air transport'!AL$68="no"," ",ROUND(S5759,4))</f>
        <v>0.70599999999999996</v>
      </c>
      <c r="W5759" s="110"/>
      <c r="AB5759" s="110">
        <f t="shared" si="332"/>
        <v>0.70600000000000052</v>
      </c>
      <c r="AC5759" s="110">
        <f>IF('3C-Water transport'!AL$56="no"," ",ROUND(AB5759,4))</f>
        <v>0.70599999999999996</v>
      </c>
      <c r="AD5759" s="110">
        <f>IF('3C-Water transport'!AL$57="no"," ",ROUND(AB5759,4))</f>
        <v>0.70599999999999996</v>
      </c>
      <c r="AE5759" s="110">
        <f>IF('3C-Water transport'!AL$58="no"," ",ROUND(AB5759,4))</f>
        <v>0.70599999999999996</v>
      </c>
    </row>
    <row r="5760" spans="5:31" x14ac:dyDescent="0.25">
      <c r="E5760" s="110">
        <f t="shared" si="330"/>
        <v>0.70700000000000052</v>
      </c>
      <c r="F5760" s="110">
        <f>IF('3A-Rail transport'!$AL$56="no"," ",ROUND(E5760,4))</f>
        <v>0.70699999999999996</v>
      </c>
      <c r="G5760" s="110">
        <f>IF('3A-Rail transport'!$AL$57="no"," ",ROUND(E5760,4))</f>
        <v>0.70699999999999996</v>
      </c>
      <c r="H5760" s="110"/>
      <c r="S5760" s="110">
        <f t="shared" si="331"/>
        <v>0.70700000000000052</v>
      </c>
      <c r="T5760" s="110">
        <f>IF('3B-Air transport'!AL$66="no"," ",ROUND(S5760,4))</f>
        <v>0.70699999999999996</v>
      </c>
      <c r="U5760" s="110">
        <f>IF('3B-Air transport'!AL$67="no"," ",ROUND(S5760,4))</f>
        <v>0.70699999999999996</v>
      </c>
      <c r="V5760" s="110">
        <f>IF('3B-Air transport'!AL$68="no"," ",ROUND(S5760,4))</f>
        <v>0.70699999999999996</v>
      </c>
      <c r="W5760" s="110"/>
      <c r="AB5760" s="110">
        <f t="shared" si="332"/>
        <v>0.70700000000000052</v>
      </c>
      <c r="AC5760" s="110">
        <f>IF('3C-Water transport'!AL$56="no"," ",ROUND(AB5760,4))</f>
        <v>0.70699999999999996</v>
      </c>
      <c r="AD5760" s="110">
        <f>IF('3C-Water transport'!AL$57="no"," ",ROUND(AB5760,4))</f>
        <v>0.70699999999999996</v>
      </c>
      <c r="AE5760" s="110">
        <f>IF('3C-Water transport'!AL$58="no"," ",ROUND(AB5760,4))</f>
        <v>0.70699999999999996</v>
      </c>
    </row>
    <row r="5761" spans="5:31" x14ac:dyDescent="0.25">
      <c r="E5761" s="110">
        <f t="shared" si="330"/>
        <v>0.70800000000000052</v>
      </c>
      <c r="F5761" s="110">
        <f>IF('3A-Rail transport'!$AL$56="no"," ",ROUND(E5761,4))</f>
        <v>0.70799999999999996</v>
      </c>
      <c r="G5761" s="110">
        <f>IF('3A-Rail transport'!$AL$57="no"," ",ROUND(E5761,4))</f>
        <v>0.70799999999999996</v>
      </c>
      <c r="H5761" s="110"/>
      <c r="S5761" s="110">
        <f t="shared" si="331"/>
        <v>0.70800000000000052</v>
      </c>
      <c r="T5761" s="110">
        <f>IF('3B-Air transport'!AL$66="no"," ",ROUND(S5761,4))</f>
        <v>0.70799999999999996</v>
      </c>
      <c r="U5761" s="110">
        <f>IF('3B-Air transport'!AL$67="no"," ",ROUND(S5761,4))</f>
        <v>0.70799999999999996</v>
      </c>
      <c r="V5761" s="110">
        <f>IF('3B-Air transport'!AL$68="no"," ",ROUND(S5761,4))</f>
        <v>0.70799999999999996</v>
      </c>
      <c r="W5761" s="110"/>
      <c r="AB5761" s="110">
        <f t="shared" si="332"/>
        <v>0.70800000000000052</v>
      </c>
      <c r="AC5761" s="110">
        <f>IF('3C-Water transport'!AL$56="no"," ",ROUND(AB5761,4))</f>
        <v>0.70799999999999996</v>
      </c>
      <c r="AD5761" s="110">
        <f>IF('3C-Water transport'!AL$57="no"," ",ROUND(AB5761,4))</f>
        <v>0.70799999999999996</v>
      </c>
      <c r="AE5761" s="110">
        <f>IF('3C-Water transport'!AL$58="no"," ",ROUND(AB5761,4))</f>
        <v>0.70799999999999996</v>
      </c>
    </row>
    <row r="5762" spans="5:31" x14ac:dyDescent="0.25">
      <c r="E5762" s="110">
        <f t="shared" si="330"/>
        <v>0.70900000000000052</v>
      </c>
      <c r="F5762" s="110">
        <f>IF('3A-Rail transport'!$AL$56="no"," ",ROUND(E5762,4))</f>
        <v>0.70899999999999996</v>
      </c>
      <c r="G5762" s="110">
        <f>IF('3A-Rail transport'!$AL$57="no"," ",ROUND(E5762,4))</f>
        <v>0.70899999999999996</v>
      </c>
      <c r="H5762" s="110"/>
      <c r="S5762" s="110">
        <f t="shared" si="331"/>
        <v>0.70900000000000052</v>
      </c>
      <c r="T5762" s="110">
        <f>IF('3B-Air transport'!AL$66="no"," ",ROUND(S5762,4))</f>
        <v>0.70899999999999996</v>
      </c>
      <c r="U5762" s="110">
        <f>IF('3B-Air transport'!AL$67="no"," ",ROUND(S5762,4))</f>
        <v>0.70899999999999996</v>
      </c>
      <c r="V5762" s="110">
        <f>IF('3B-Air transport'!AL$68="no"," ",ROUND(S5762,4))</f>
        <v>0.70899999999999996</v>
      </c>
      <c r="W5762" s="110"/>
      <c r="AB5762" s="110">
        <f t="shared" si="332"/>
        <v>0.70900000000000052</v>
      </c>
      <c r="AC5762" s="110">
        <f>IF('3C-Water transport'!AL$56="no"," ",ROUND(AB5762,4))</f>
        <v>0.70899999999999996</v>
      </c>
      <c r="AD5762" s="110">
        <f>IF('3C-Water transport'!AL$57="no"," ",ROUND(AB5762,4))</f>
        <v>0.70899999999999996</v>
      </c>
      <c r="AE5762" s="110">
        <f>IF('3C-Water transport'!AL$58="no"," ",ROUND(AB5762,4))</f>
        <v>0.70899999999999996</v>
      </c>
    </row>
    <row r="5763" spans="5:31" x14ac:dyDescent="0.25">
      <c r="E5763" s="110">
        <f t="shared" si="330"/>
        <v>0.71000000000000052</v>
      </c>
      <c r="F5763" s="110">
        <f>IF('3A-Rail transport'!$AL$56="no"," ",ROUND(E5763,4))</f>
        <v>0.71</v>
      </c>
      <c r="G5763" s="110">
        <f>IF('3A-Rail transport'!$AL$57="no"," ",ROUND(E5763,4))</f>
        <v>0.71</v>
      </c>
      <c r="H5763" s="110"/>
      <c r="S5763" s="110">
        <f t="shared" si="331"/>
        <v>0.71000000000000052</v>
      </c>
      <c r="T5763" s="110">
        <f>IF('3B-Air transport'!AL$66="no"," ",ROUND(S5763,4))</f>
        <v>0.71</v>
      </c>
      <c r="U5763" s="110">
        <f>IF('3B-Air transport'!AL$67="no"," ",ROUND(S5763,4))</f>
        <v>0.71</v>
      </c>
      <c r="V5763" s="110">
        <f>IF('3B-Air transport'!AL$68="no"," ",ROUND(S5763,4))</f>
        <v>0.71</v>
      </c>
      <c r="W5763" s="110"/>
      <c r="AB5763" s="110">
        <f t="shared" si="332"/>
        <v>0.71000000000000052</v>
      </c>
      <c r="AC5763" s="110">
        <f>IF('3C-Water transport'!AL$56="no"," ",ROUND(AB5763,4))</f>
        <v>0.71</v>
      </c>
      <c r="AD5763" s="110">
        <f>IF('3C-Water transport'!AL$57="no"," ",ROUND(AB5763,4))</f>
        <v>0.71</v>
      </c>
      <c r="AE5763" s="110">
        <f>IF('3C-Water transport'!AL$58="no"," ",ROUND(AB5763,4))</f>
        <v>0.71</v>
      </c>
    </row>
    <row r="5764" spans="5:31" x14ac:dyDescent="0.25">
      <c r="E5764" s="110">
        <f t="shared" si="330"/>
        <v>0.71100000000000052</v>
      </c>
      <c r="F5764" s="110">
        <f>IF('3A-Rail transport'!$AL$56="no"," ",ROUND(E5764,4))</f>
        <v>0.71099999999999997</v>
      </c>
      <c r="G5764" s="110">
        <f>IF('3A-Rail transport'!$AL$57="no"," ",ROUND(E5764,4))</f>
        <v>0.71099999999999997</v>
      </c>
      <c r="H5764" s="110"/>
      <c r="S5764" s="110">
        <f t="shared" si="331"/>
        <v>0.71100000000000052</v>
      </c>
      <c r="T5764" s="110">
        <f>IF('3B-Air transport'!AL$66="no"," ",ROUND(S5764,4))</f>
        <v>0.71099999999999997</v>
      </c>
      <c r="U5764" s="110">
        <f>IF('3B-Air transport'!AL$67="no"," ",ROUND(S5764,4))</f>
        <v>0.71099999999999997</v>
      </c>
      <c r="V5764" s="110">
        <f>IF('3B-Air transport'!AL$68="no"," ",ROUND(S5764,4))</f>
        <v>0.71099999999999997</v>
      </c>
      <c r="W5764" s="110"/>
      <c r="AB5764" s="110">
        <f t="shared" si="332"/>
        <v>0.71100000000000052</v>
      </c>
      <c r="AC5764" s="110">
        <f>IF('3C-Water transport'!AL$56="no"," ",ROUND(AB5764,4))</f>
        <v>0.71099999999999997</v>
      </c>
      <c r="AD5764" s="110">
        <f>IF('3C-Water transport'!AL$57="no"," ",ROUND(AB5764,4))</f>
        <v>0.71099999999999997</v>
      </c>
      <c r="AE5764" s="110">
        <f>IF('3C-Water transport'!AL$58="no"," ",ROUND(AB5764,4))</f>
        <v>0.71099999999999997</v>
      </c>
    </row>
    <row r="5765" spans="5:31" x14ac:dyDescent="0.25">
      <c r="E5765" s="110">
        <f t="shared" si="330"/>
        <v>0.71200000000000052</v>
      </c>
      <c r="F5765" s="110">
        <f>IF('3A-Rail transport'!$AL$56="no"," ",ROUND(E5765,4))</f>
        <v>0.71199999999999997</v>
      </c>
      <c r="G5765" s="110">
        <f>IF('3A-Rail transport'!$AL$57="no"," ",ROUND(E5765,4))</f>
        <v>0.71199999999999997</v>
      </c>
      <c r="H5765" s="110"/>
      <c r="S5765" s="110">
        <f t="shared" si="331"/>
        <v>0.71200000000000052</v>
      </c>
      <c r="T5765" s="110">
        <f>IF('3B-Air transport'!AL$66="no"," ",ROUND(S5765,4))</f>
        <v>0.71199999999999997</v>
      </c>
      <c r="U5765" s="110">
        <f>IF('3B-Air transport'!AL$67="no"," ",ROUND(S5765,4))</f>
        <v>0.71199999999999997</v>
      </c>
      <c r="V5765" s="110">
        <f>IF('3B-Air transport'!AL$68="no"," ",ROUND(S5765,4))</f>
        <v>0.71199999999999997</v>
      </c>
      <c r="W5765" s="110"/>
      <c r="AB5765" s="110">
        <f t="shared" si="332"/>
        <v>0.71200000000000052</v>
      </c>
      <c r="AC5765" s="110">
        <f>IF('3C-Water transport'!AL$56="no"," ",ROUND(AB5765,4))</f>
        <v>0.71199999999999997</v>
      </c>
      <c r="AD5765" s="110">
        <f>IF('3C-Water transport'!AL$57="no"," ",ROUND(AB5765,4))</f>
        <v>0.71199999999999997</v>
      </c>
      <c r="AE5765" s="110">
        <f>IF('3C-Water transport'!AL$58="no"," ",ROUND(AB5765,4))</f>
        <v>0.71199999999999997</v>
      </c>
    </row>
    <row r="5766" spans="5:31" x14ac:dyDescent="0.25">
      <c r="E5766" s="110">
        <f t="shared" si="330"/>
        <v>0.71300000000000052</v>
      </c>
      <c r="F5766" s="110">
        <f>IF('3A-Rail transport'!$AL$56="no"," ",ROUND(E5766,4))</f>
        <v>0.71299999999999997</v>
      </c>
      <c r="G5766" s="110">
        <f>IF('3A-Rail transport'!$AL$57="no"," ",ROUND(E5766,4))</f>
        <v>0.71299999999999997</v>
      </c>
      <c r="H5766" s="110"/>
      <c r="S5766" s="110">
        <f t="shared" si="331"/>
        <v>0.71300000000000052</v>
      </c>
      <c r="T5766" s="110">
        <f>IF('3B-Air transport'!AL$66="no"," ",ROUND(S5766,4))</f>
        <v>0.71299999999999997</v>
      </c>
      <c r="U5766" s="110">
        <f>IF('3B-Air transport'!AL$67="no"," ",ROUND(S5766,4))</f>
        <v>0.71299999999999997</v>
      </c>
      <c r="V5766" s="110">
        <f>IF('3B-Air transport'!AL$68="no"," ",ROUND(S5766,4))</f>
        <v>0.71299999999999997</v>
      </c>
      <c r="W5766" s="110"/>
      <c r="AB5766" s="110">
        <f t="shared" si="332"/>
        <v>0.71300000000000052</v>
      </c>
      <c r="AC5766" s="110">
        <f>IF('3C-Water transport'!AL$56="no"," ",ROUND(AB5766,4))</f>
        <v>0.71299999999999997</v>
      </c>
      <c r="AD5766" s="110">
        <f>IF('3C-Water transport'!AL$57="no"," ",ROUND(AB5766,4))</f>
        <v>0.71299999999999997</v>
      </c>
      <c r="AE5766" s="110">
        <f>IF('3C-Water transport'!AL$58="no"," ",ROUND(AB5766,4))</f>
        <v>0.71299999999999997</v>
      </c>
    </row>
    <row r="5767" spans="5:31" x14ac:dyDescent="0.25">
      <c r="E5767" s="110">
        <f t="shared" si="330"/>
        <v>0.71400000000000052</v>
      </c>
      <c r="F5767" s="110">
        <f>IF('3A-Rail transport'!$AL$56="no"," ",ROUND(E5767,4))</f>
        <v>0.71399999999999997</v>
      </c>
      <c r="G5767" s="110">
        <f>IF('3A-Rail transport'!$AL$57="no"," ",ROUND(E5767,4))</f>
        <v>0.71399999999999997</v>
      </c>
      <c r="H5767" s="110"/>
      <c r="S5767" s="110">
        <f t="shared" si="331"/>
        <v>0.71400000000000052</v>
      </c>
      <c r="T5767" s="110">
        <f>IF('3B-Air transport'!AL$66="no"," ",ROUND(S5767,4))</f>
        <v>0.71399999999999997</v>
      </c>
      <c r="U5767" s="110">
        <f>IF('3B-Air transport'!AL$67="no"," ",ROUND(S5767,4))</f>
        <v>0.71399999999999997</v>
      </c>
      <c r="V5767" s="110">
        <f>IF('3B-Air transport'!AL$68="no"," ",ROUND(S5767,4))</f>
        <v>0.71399999999999997</v>
      </c>
      <c r="W5767" s="110"/>
      <c r="AB5767" s="110">
        <f t="shared" si="332"/>
        <v>0.71400000000000052</v>
      </c>
      <c r="AC5767" s="110">
        <f>IF('3C-Water transport'!AL$56="no"," ",ROUND(AB5767,4))</f>
        <v>0.71399999999999997</v>
      </c>
      <c r="AD5767" s="110">
        <f>IF('3C-Water transport'!AL$57="no"," ",ROUND(AB5767,4))</f>
        <v>0.71399999999999997</v>
      </c>
      <c r="AE5767" s="110">
        <f>IF('3C-Water transport'!AL$58="no"," ",ROUND(AB5767,4))</f>
        <v>0.71399999999999997</v>
      </c>
    </row>
    <row r="5768" spans="5:31" x14ac:dyDescent="0.25">
      <c r="E5768" s="110">
        <f t="shared" si="330"/>
        <v>0.71500000000000052</v>
      </c>
      <c r="F5768" s="110">
        <f>IF('3A-Rail transport'!$AL$56="no"," ",ROUND(E5768,4))</f>
        <v>0.71499999999999997</v>
      </c>
      <c r="G5768" s="110">
        <f>IF('3A-Rail transport'!$AL$57="no"," ",ROUND(E5768,4))</f>
        <v>0.71499999999999997</v>
      </c>
      <c r="H5768" s="110"/>
      <c r="S5768" s="110">
        <f t="shared" si="331"/>
        <v>0.71500000000000052</v>
      </c>
      <c r="T5768" s="110">
        <f>IF('3B-Air transport'!AL$66="no"," ",ROUND(S5768,4))</f>
        <v>0.71499999999999997</v>
      </c>
      <c r="U5768" s="110">
        <f>IF('3B-Air transport'!AL$67="no"," ",ROUND(S5768,4))</f>
        <v>0.71499999999999997</v>
      </c>
      <c r="V5768" s="110">
        <f>IF('3B-Air transport'!AL$68="no"," ",ROUND(S5768,4))</f>
        <v>0.71499999999999997</v>
      </c>
      <c r="W5768" s="110"/>
      <c r="AB5768" s="110">
        <f t="shared" si="332"/>
        <v>0.71500000000000052</v>
      </c>
      <c r="AC5768" s="110">
        <f>IF('3C-Water transport'!AL$56="no"," ",ROUND(AB5768,4))</f>
        <v>0.71499999999999997</v>
      </c>
      <c r="AD5768" s="110">
        <f>IF('3C-Water transport'!AL$57="no"," ",ROUND(AB5768,4))</f>
        <v>0.71499999999999997</v>
      </c>
      <c r="AE5768" s="110">
        <f>IF('3C-Water transport'!AL$58="no"," ",ROUND(AB5768,4))</f>
        <v>0.71499999999999997</v>
      </c>
    </row>
    <row r="5769" spans="5:31" x14ac:dyDescent="0.25">
      <c r="E5769" s="110">
        <f t="shared" si="330"/>
        <v>0.71600000000000052</v>
      </c>
      <c r="F5769" s="110">
        <f>IF('3A-Rail transport'!$AL$56="no"," ",ROUND(E5769,4))</f>
        <v>0.71599999999999997</v>
      </c>
      <c r="G5769" s="110">
        <f>IF('3A-Rail transport'!$AL$57="no"," ",ROUND(E5769,4))</f>
        <v>0.71599999999999997</v>
      </c>
      <c r="H5769" s="110"/>
      <c r="S5769" s="110">
        <f t="shared" si="331"/>
        <v>0.71600000000000052</v>
      </c>
      <c r="T5769" s="110">
        <f>IF('3B-Air transport'!AL$66="no"," ",ROUND(S5769,4))</f>
        <v>0.71599999999999997</v>
      </c>
      <c r="U5769" s="110">
        <f>IF('3B-Air transport'!AL$67="no"," ",ROUND(S5769,4))</f>
        <v>0.71599999999999997</v>
      </c>
      <c r="V5769" s="110">
        <f>IF('3B-Air transport'!AL$68="no"," ",ROUND(S5769,4))</f>
        <v>0.71599999999999997</v>
      </c>
      <c r="W5769" s="110"/>
      <c r="AB5769" s="110">
        <f t="shared" si="332"/>
        <v>0.71600000000000052</v>
      </c>
      <c r="AC5769" s="110">
        <f>IF('3C-Water transport'!AL$56="no"," ",ROUND(AB5769,4))</f>
        <v>0.71599999999999997</v>
      </c>
      <c r="AD5769" s="110">
        <f>IF('3C-Water transport'!AL$57="no"," ",ROUND(AB5769,4))</f>
        <v>0.71599999999999997</v>
      </c>
      <c r="AE5769" s="110">
        <f>IF('3C-Water transport'!AL$58="no"," ",ROUND(AB5769,4))</f>
        <v>0.71599999999999997</v>
      </c>
    </row>
    <row r="5770" spans="5:31" x14ac:dyDescent="0.25">
      <c r="E5770" s="110">
        <f t="shared" si="330"/>
        <v>0.71700000000000053</v>
      </c>
      <c r="F5770" s="110">
        <f>IF('3A-Rail transport'!$AL$56="no"," ",ROUND(E5770,4))</f>
        <v>0.71699999999999997</v>
      </c>
      <c r="G5770" s="110">
        <f>IF('3A-Rail transport'!$AL$57="no"," ",ROUND(E5770,4))</f>
        <v>0.71699999999999997</v>
      </c>
      <c r="H5770" s="110"/>
      <c r="S5770" s="110">
        <f t="shared" si="331"/>
        <v>0.71700000000000053</v>
      </c>
      <c r="T5770" s="110">
        <f>IF('3B-Air transport'!AL$66="no"," ",ROUND(S5770,4))</f>
        <v>0.71699999999999997</v>
      </c>
      <c r="U5770" s="110">
        <f>IF('3B-Air transport'!AL$67="no"," ",ROUND(S5770,4))</f>
        <v>0.71699999999999997</v>
      </c>
      <c r="V5770" s="110">
        <f>IF('3B-Air transport'!AL$68="no"," ",ROUND(S5770,4))</f>
        <v>0.71699999999999997</v>
      </c>
      <c r="W5770" s="110"/>
      <c r="AB5770" s="110">
        <f t="shared" si="332"/>
        <v>0.71700000000000053</v>
      </c>
      <c r="AC5770" s="110">
        <f>IF('3C-Water transport'!AL$56="no"," ",ROUND(AB5770,4))</f>
        <v>0.71699999999999997</v>
      </c>
      <c r="AD5770" s="110">
        <f>IF('3C-Water transport'!AL$57="no"," ",ROUND(AB5770,4))</f>
        <v>0.71699999999999997</v>
      </c>
      <c r="AE5770" s="110">
        <f>IF('3C-Water transport'!AL$58="no"," ",ROUND(AB5770,4))</f>
        <v>0.71699999999999997</v>
      </c>
    </row>
    <row r="5771" spans="5:31" x14ac:dyDescent="0.25">
      <c r="E5771" s="110">
        <f t="shared" si="330"/>
        <v>0.71800000000000053</v>
      </c>
      <c r="F5771" s="110">
        <f>IF('3A-Rail transport'!$AL$56="no"," ",ROUND(E5771,4))</f>
        <v>0.71799999999999997</v>
      </c>
      <c r="G5771" s="110">
        <f>IF('3A-Rail transport'!$AL$57="no"," ",ROUND(E5771,4))</f>
        <v>0.71799999999999997</v>
      </c>
      <c r="H5771" s="110"/>
      <c r="S5771" s="110">
        <f t="shared" si="331"/>
        <v>0.71800000000000053</v>
      </c>
      <c r="T5771" s="110">
        <f>IF('3B-Air transport'!AL$66="no"," ",ROUND(S5771,4))</f>
        <v>0.71799999999999997</v>
      </c>
      <c r="U5771" s="110">
        <f>IF('3B-Air transport'!AL$67="no"," ",ROUND(S5771,4))</f>
        <v>0.71799999999999997</v>
      </c>
      <c r="V5771" s="110">
        <f>IF('3B-Air transport'!AL$68="no"," ",ROUND(S5771,4))</f>
        <v>0.71799999999999997</v>
      </c>
      <c r="W5771" s="110"/>
      <c r="AB5771" s="110">
        <f t="shared" si="332"/>
        <v>0.71800000000000053</v>
      </c>
      <c r="AC5771" s="110">
        <f>IF('3C-Water transport'!AL$56="no"," ",ROUND(AB5771,4))</f>
        <v>0.71799999999999997</v>
      </c>
      <c r="AD5771" s="110">
        <f>IF('3C-Water transport'!AL$57="no"," ",ROUND(AB5771,4))</f>
        <v>0.71799999999999997</v>
      </c>
      <c r="AE5771" s="110">
        <f>IF('3C-Water transport'!AL$58="no"," ",ROUND(AB5771,4))</f>
        <v>0.71799999999999997</v>
      </c>
    </row>
    <row r="5772" spans="5:31" x14ac:dyDescent="0.25">
      <c r="E5772" s="110">
        <f t="shared" si="330"/>
        <v>0.71900000000000053</v>
      </c>
      <c r="F5772" s="110">
        <f>IF('3A-Rail transport'!$AL$56="no"," ",ROUND(E5772,4))</f>
        <v>0.71899999999999997</v>
      </c>
      <c r="G5772" s="110">
        <f>IF('3A-Rail transport'!$AL$57="no"," ",ROUND(E5772,4))</f>
        <v>0.71899999999999997</v>
      </c>
      <c r="H5772" s="110"/>
      <c r="S5772" s="110">
        <f t="shared" si="331"/>
        <v>0.71900000000000053</v>
      </c>
      <c r="T5772" s="110">
        <f>IF('3B-Air transport'!AL$66="no"," ",ROUND(S5772,4))</f>
        <v>0.71899999999999997</v>
      </c>
      <c r="U5772" s="110">
        <f>IF('3B-Air transport'!AL$67="no"," ",ROUND(S5772,4))</f>
        <v>0.71899999999999997</v>
      </c>
      <c r="V5772" s="110">
        <f>IF('3B-Air transport'!AL$68="no"," ",ROUND(S5772,4))</f>
        <v>0.71899999999999997</v>
      </c>
      <c r="W5772" s="110"/>
      <c r="AB5772" s="110">
        <f t="shared" si="332"/>
        <v>0.71900000000000053</v>
      </c>
      <c r="AC5772" s="110">
        <f>IF('3C-Water transport'!AL$56="no"," ",ROUND(AB5772,4))</f>
        <v>0.71899999999999997</v>
      </c>
      <c r="AD5772" s="110">
        <f>IF('3C-Water transport'!AL$57="no"," ",ROUND(AB5772,4))</f>
        <v>0.71899999999999997</v>
      </c>
      <c r="AE5772" s="110">
        <f>IF('3C-Water transport'!AL$58="no"," ",ROUND(AB5772,4))</f>
        <v>0.71899999999999997</v>
      </c>
    </row>
    <row r="5773" spans="5:31" x14ac:dyDescent="0.25">
      <c r="E5773" s="110">
        <f t="shared" si="330"/>
        <v>0.72000000000000053</v>
      </c>
      <c r="F5773" s="110">
        <f>IF('3A-Rail transport'!$AL$56="no"," ",ROUND(E5773,4))</f>
        <v>0.72</v>
      </c>
      <c r="G5773" s="110">
        <f>IF('3A-Rail transport'!$AL$57="no"," ",ROUND(E5773,4))</f>
        <v>0.72</v>
      </c>
      <c r="H5773" s="110"/>
      <c r="S5773" s="110">
        <f t="shared" si="331"/>
        <v>0.72000000000000053</v>
      </c>
      <c r="T5773" s="110">
        <f>IF('3B-Air transport'!AL$66="no"," ",ROUND(S5773,4))</f>
        <v>0.72</v>
      </c>
      <c r="U5773" s="110">
        <f>IF('3B-Air transport'!AL$67="no"," ",ROUND(S5773,4))</f>
        <v>0.72</v>
      </c>
      <c r="V5773" s="110">
        <f>IF('3B-Air transport'!AL$68="no"," ",ROUND(S5773,4))</f>
        <v>0.72</v>
      </c>
      <c r="W5773" s="110"/>
      <c r="AB5773" s="110">
        <f t="shared" si="332"/>
        <v>0.72000000000000053</v>
      </c>
      <c r="AC5773" s="110">
        <f>IF('3C-Water transport'!AL$56="no"," ",ROUND(AB5773,4))</f>
        <v>0.72</v>
      </c>
      <c r="AD5773" s="110">
        <f>IF('3C-Water transport'!AL$57="no"," ",ROUND(AB5773,4))</f>
        <v>0.72</v>
      </c>
      <c r="AE5773" s="110">
        <f>IF('3C-Water transport'!AL$58="no"," ",ROUND(AB5773,4))</f>
        <v>0.72</v>
      </c>
    </row>
    <row r="5774" spans="5:31" x14ac:dyDescent="0.25">
      <c r="E5774" s="110">
        <f t="shared" si="330"/>
        <v>0.72100000000000053</v>
      </c>
      <c r="F5774" s="110">
        <f>IF('3A-Rail transport'!$AL$56="no"," ",ROUND(E5774,4))</f>
        <v>0.72099999999999997</v>
      </c>
      <c r="G5774" s="110">
        <f>IF('3A-Rail transport'!$AL$57="no"," ",ROUND(E5774,4))</f>
        <v>0.72099999999999997</v>
      </c>
      <c r="H5774" s="110"/>
      <c r="S5774" s="110">
        <f t="shared" si="331"/>
        <v>0.72100000000000053</v>
      </c>
      <c r="T5774" s="110">
        <f>IF('3B-Air transport'!AL$66="no"," ",ROUND(S5774,4))</f>
        <v>0.72099999999999997</v>
      </c>
      <c r="U5774" s="110">
        <f>IF('3B-Air transport'!AL$67="no"," ",ROUND(S5774,4))</f>
        <v>0.72099999999999997</v>
      </c>
      <c r="V5774" s="110">
        <f>IF('3B-Air transport'!AL$68="no"," ",ROUND(S5774,4))</f>
        <v>0.72099999999999997</v>
      </c>
      <c r="W5774" s="110"/>
      <c r="AB5774" s="110">
        <f t="shared" si="332"/>
        <v>0.72100000000000053</v>
      </c>
      <c r="AC5774" s="110">
        <f>IF('3C-Water transport'!AL$56="no"," ",ROUND(AB5774,4))</f>
        <v>0.72099999999999997</v>
      </c>
      <c r="AD5774" s="110">
        <f>IF('3C-Water transport'!AL$57="no"," ",ROUND(AB5774,4))</f>
        <v>0.72099999999999997</v>
      </c>
      <c r="AE5774" s="110">
        <f>IF('3C-Water transport'!AL$58="no"," ",ROUND(AB5774,4))</f>
        <v>0.72099999999999997</v>
      </c>
    </row>
    <row r="5775" spans="5:31" x14ac:dyDescent="0.25">
      <c r="E5775" s="110">
        <f t="shared" si="330"/>
        <v>0.72200000000000053</v>
      </c>
      <c r="F5775" s="110">
        <f>IF('3A-Rail transport'!$AL$56="no"," ",ROUND(E5775,4))</f>
        <v>0.72199999999999998</v>
      </c>
      <c r="G5775" s="110">
        <f>IF('3A-Rail transport'!$AL$57="no"," ",ROUND(E5775,4))</f>
        <v>0.72199999999999998</v>
      </c>
      <c r="H5775" s="110"/>
      <c r="S5775" s="110">
        <f t="shared" si="331"/>
        <v>0.72200000000000053</v>
      </c>
      <c r="T5775" s="110">
        <f>IF('3B-Air transport'!AL$66="no"," ",ROUND(S5775,4))</f>
        <v>0.72199999999999998</v>
      </c>
      <c r="U5775" s="110">
        <f>IF('3B-Air transport'!AL$67="no"," ",ROUND(S5775,4))</f>
        <v>0.72199999999999998</v>
      </c>
      <c r="V5775" s="110">
        <f>IF('3B-Air transport'!AL$68="no"," ",ROUND(S5775,4))</f>
        <v>0.72199999999999998</v>
      </c>
      <c r="W5775" s="110"/>
      <c r="AB5775" s="110">
        <f t="shared" si="332"/>
        <v>0.72200000000000053</v>
      </c>
      <c r="AC5775" s="110">
        <f>IF('3C-Water transport'!AL$56="no"," ",ROUND(AB5775,4))</f>
        <v>0.72199999999999998</v>
      </c>
      <c r="AD5775" s="110">
        <f>IF('3C-Water transport'!AL$57="no"," ",ROUND(AB5775,4))</f>
        <v>0.72199999999999998</v>
      </c>
      <c r="AE5775" s="110">
        <f>IF('3C-Water transport'!AL$58="no"," ",ROUND(AB5775,4))</f>
        <v>0.72199999999999998</v>
      </c>
    </row>
    <row r="5776" spans="5:31" x14ac:dyDescent="0.25">
      <c r="E5776" s="110">
        <f t="shared" si="330"/>
        <v>0.72300000000000053</v>
      </c>
      <c r="F5776" s="110">
        <f>IF('3A-Rail transport'!$AL$56="no"," ",ROUND(E5776,4))</f>
        <v>0.72299999999999998</v>
      </c>
      <c r="G5776" s="110">
        <f>IF('3A-Rail transport'!$AL$57="no"," ",ROUND(E5776,4))</f>
        <v>0.72299999999999998</v>
      </c>
      <c r="H5776" s="110"/>
      <c r="S5776" s="110">
        <f t="shared" si="331"/>
        <v>0.72300000000000053</v>
      </c>
      <c r="T5776" s="110">
        <f>IF('3B-Air transport'!AL$66="no"," ",ROUND(S5776,4))</f>
        <v>0.72299999999999998</v>
      </c>
      <c r="U5776" s="110">
        <f>IF('3B-Air transport'!AL$67="no"," ",ROUND(S5776,4))</f>
        <v>0.72299999999999998</v>
      </c>
      <c r="V5776" s="110">
        <f>IF('3B-Air transport'!AL$68="no"," ",ROUND(S5776,4))</f>
        <v>0.72299999999999998</v>
      </c>
      <c r="W5776" s="110"/>
      <c r="AB5776" s="110">
        <f t="shared" si="332"/>
        <v>0.72300000000000053</v>
      </c>
      <c r="AC5776" s="110">
        <f>IF('3C-Water transport'!AL$56="no"," ",ROUND(AB5776,4))</f>
        <v>0.72299999999999998</v>
      </c>
      <c r="AD5776" s="110">
        <f>IF('3C-Water transport'!AL$57="no"," ",ROUND(AB5776,4))</f>
        <v>0.72299999999999998</v>
      </c>
      <c r="AE5776" s="110">
        <f>IF('3C-Water transport'!AL$58="no"," ",ROUND(AB5776,4))</f>
        <v>0.72299999999999998</v>
      </c>
    </row>
    <row r="5777" spans="5:31" x14ac:dyDescent="0.25">
      <c r="E5777" s="110">
        <f t="shared" si="330"/>
        <v>0.72400000000000053</v>
      </c>
      <c r="F5777" s="110">
        <f>IF('3A-Rail transport'!$AL$56="no"," ",ROUND(E5777,4))</f>
        <v>0.72399999999999998</v>
      </c>
      <c r="G5777" s="110">
        <f>IF('3A-Rail transport'!$AL$57="no"," ",ROUND(E5777,4))</f>
        <v>0.72399999999999998</v>
      </c>
      <c r="H5777" s="110"/>
      <c r="S5777" s="110">
        <f t="shared" si="331"/>
        <v>0.72400000000000053</v>
      </c>
      <c r="T5777" s="110">
        <f>IF('3B-Air transport'!AL$66="no"," ",ROUND(S5777,4))</f>
        <v>0.72399999999999998</v>
      </c>
      <c r="U5777" s="110">
        <f>IF('3B-Air transport'!AL$67="no"," ",ROUND(S5777,4))</f>
        <v>0.72399999999999998</v>
      </c>
      <c r="V5777" s="110">
        <f>IF('3B-Air transport'!AL$68="no"," ",ROUND(S5777,4))</f>
        <v>0.72399999999999998</v>
      </c>
      <c r="W5777" s="110"/>
      <c r="AB5777" s="110">
        <f t="shared" si="332"/>
        <v>0.72400000000000053</v>
      </c>
      <c r="AC5777" s="110">
        <f>IF('3C-Water transport'!AL$56="no"," ",ROUND(AB5777,4))</f>
        <v>0.72399999999999998</v>
      </c>
      <c r="AD5777" s="110">
        <f>IF('3C-Water transport'!AL$57="no"," ",ROUND(AB5777,4))</f>
        <v>0.72399999999999998</v>
      </c>
      <c r="AE5777" s="110">
        <f>IF('3C-Water transport'!AL$58="no"," ",ROUND(AB5777,4))</f>
        <v>0.72399999999999998</v>
      </c>
    </row>
    <row r="5778" spans="5:31" x14ac:dyDescent="0.25">
      <c r="E5778" s="110">
        <f t="shared" si="330"/>
        <v>0.72500000000000053</v>
      </c>
      <c r="F5778" s="110">
        <f>IF('3A-Rail transport'!$AL$56="no"," ",ROUND(E5778,4))</f>
        <v>0.72499999999999998</v>
      </c>
      <c r="G5778" s="110">
        <f>IF('3A-Rail transport'!$AL$57="no"," ",ROUND(E5778,4))</f>
        <v>0.72499999999999998</v>
      </c>
      <c r="H5778" s="110"/>
      <c r="S5778" s="110">
        <f t="shared" si="331"/>
        <v>0.72500000000000053</v>
      </c>
      <c r="T5778" s="110">
        <f>IF('3B-Air transport'!AL$66="no"," ",ROUND(S5778,4))</f>
        <v>0.72499999999999998</v>
      </c>
      <c r="U5778" s="110">
        <f>IF('3B-Air transport'!AL$67="no"," ",ROUND(S5778,4))</f>
        <v>0.72499999999999998</v>
      </c>
      <c r="V5778" s="110">
        <f>IF('3B-Air transport'!AL$68="no"," ",ROUND(S5778,4))</f>
        <v>0.72499999999999998</v>
      </c>
      <c r="W5778" s="110"/>
      <c r="AB5778" s="110">
        <f t="shared" si="332"/>
        <v>0.72500000000000053</v>
      </c>
      <c r="AC5778" s="110">
        <f>IF('3C-Water transport'!AL$56="no"," ",ROUND(AB5778,4))</f>
        <v>0.72499999999999998</v>
      </c>
      <c r="AD5778" s="110">
        <f>IF('3C-Water transport'!AL$57="no"," ",ROUND(AB5778,4))</f>
        <v>0.72499999999999998</v>
      </c>
      <c r="AE5778" s="110">
        <f>IF('3C-Water transport'!AL$58="no"," ",ROUND(AB5778,4))</f>
        <v>0.72499999999999998</v>
      </c>
    </row>
    <row r="5779" spans="5:31" x14ac:dyDescent="0.25">
      <c r="E5779" s="110">
        <f t="shared" si="330"/>
        <v>0.72600000000000053</v>
      </c>
      <c r="F5779" s="110">
        <f>IF('3A-Rail transport'!$AL$56="no"," ",ROUND(E5779,4))</f>
        <v>0.72599999999999998</v>
      </c>
      <c r="G5779" s="110">
        <f>IF('3A-Rail transport'!$AL$57="no"," ",ROUND(E5779,4))</f>
        <v>0.72599999999999998</v>
      </c>
      <c r="H5779" s="110"/>
      <c r="S5779" s="110">
        <f t="shared" si="331"/>
        <v>0.72600000000000053</v>
      </c>
      <c r="T5779" s="110">
        <f>IF('3B-Air transport'!AL$66="no"," ",ROUND(S5779,4))</f>
        <v>0.72599999999999998</v>
      </c>
      <c r="U5779" s="110">
        <f>IF('3B-Air transport'!AL$67="no"," ",ROUND(S5779,4))</f>
        <v>0.72599999999999998</v>
      </c>
      <c r="V5779" s="110">
        <f>IF('3B-Air transport'!AL$68="no"," ",ROUND(S5779,4))</f>
        <v>0.72599999999999998</v>
      </c>
      <c r="W5779" s="110"/>
      <c r="AB5779" s="110">
        <f t="shared" si="332"/>
        <v>0.72600000000000053</v>
      </c>
      <c r="AC5779" s="110">
        <f>IF('3C-Water transport'!AL$56="no"," ",ROUND(AB5779,4))</f>
        <v>0.72599999999999998</v>
      </c>
      <c r="AD5779" s="110">
        <f>IF('3C-Water transport'!AL$57="no"," ",ROUND(AB5779,4))</f>
        <v>0.72599999999999998</v>
      </c>
      <c r="AE5779" s="110">
        <f>IF('3C-Water transport'!AL$58="no"," ",ROUND(AB5779,4))</f>
        <v>0.72599999999999998</v>
      </c>
    </row>
    <row r="5780" spans="5:31" x14ac:dyDescent="0.25">
      <c r="E5780" s="110">
        <f t="shared" si="330"/>
        <v>0.72700000000000053</v>
      </c>
      <c r="F5780" s="110">
        <f>IF('3A-Rail transport'!$AL$56="no"," ",ROUND(E5780,4))</f>
        <v>0.72699999999999998</v>
      </c>
      <c r="G5780" s="110">
        <f>IF('3A-Rail transport'!$AL$57="no"," ",ROUND(E5780,4))</f>
        <v>0.72699999999999998</v>
      </c>
      <c r="H5780" s="110"/>
      <c r="S5780" s="110">
        <f t="shared" si="331"/>
        <v>0.72700000000000053</v>
      </c>
      <c r="T5780" s="110">
        <f>IF('3B-Air transport'!AL$66="no"," ",ROUND(S5780,4))</f>
        <v>0.72699999999999998</v>
      </c>
      <c r="U5780" s="110">
        <f>IF('3B-Air transport'!AL$67="no"," ",ROUND(S5780,4))</f>
        <v>0.72699999999999998</v>
      </c>
      <c r="V5780" s="110">
        <f>IF('3B-Air transport'!AL$68="no"," ",ROUND(S5780,4))</f>
        <v>0.72699999999999998</v>
      </c>
      <c r="W5780" s="110"/>
      <c r="AB5780" s="110">
        <f t="shared" si="332"/>
        <v>0.72700000000000053</v>
      </c>
      <c r="AC5780" s="110">
        <f>IF('3C-Water transport'!AL$56="no"," ",ROUND(AB5780,4))</f>
        <v>0.72699999999999998</v>
      </c>
      <c r="AD5780" s="110">
        <f>IF('3C-Water transport'!AL$57="no"," ",ROUND(AB5780,4))</f>
        <v>0.72699999999999998</v>
      </c>
      <c r="AE5780" s="110">
        <f>IF('3C-Water transport'!AL$58="no"," ",ROUND(AB5780,4))</f>
        <v>0.72699999999999998</v>
      </c>
    </row>
    <row r="5781" spans="5:31" x14ac:dyDescent="0.25">
      <c r="E5781" s="110">
        <f t="shared" si="330"/>
        <v>0.72800000000000054</v>
      </c>
      <c r="F5781" s="110">
        <f>IF('3A-Rail transport'!$AL$56="no"," ",ROUND(E5781,4))</f>
        <v>0.72799999999999998</v>
      </c>
      <c r="G5781" s="110">
        <f>IF('3A-Rail transport'!$AL$57="no"," ",ROUND(E5781,4))</f>
        <v>0.72799999999999998</v>
      </c>
      <c r="H5781" s="110"/>
      <c r="S5781" s="110">
        <f t="shared" si="331"/>
        <v>0.72800000000000054</v>
      </c>
      <c r="T5781" s="110">
        <f>IF('3B-Air transport'!AL$66="no"," ",ROUND(S5781,4))</f>
        <v>0.72799999999999998</v>
      </c>
      <c r="U5781" s="110">
        <f>IF('3B-Air transport'!AL$67="no"," ",ROUND(S5781,4))</f>
        <v>0.72799999999999998</v>
      </c>
      <c r="V5781" s="110">
        <f>IF('3B-Air transport'!AL$68="no"," ",ROUND(S5781,4))</f>
        <v>0.72799999999999998</v>
      </c>
      <c r="W5781" s="110"/>
      <c r="AB5781" s="110">
        <f t="shared" si="332"/>
        <v>0.72800000000000054</v>
      </c>
      <c r="AC5781" s="110">
        <f>IF('3C-Water transport'!AL$56="no"," ",ROUND(AB5781,4))</f>
        <v>0.72799999999999998</v>
      </c>
      <c r="AD5781" s="110">
        <f>IF('3C-Water transport'!AL$57="no"," ",ROUND(AB5781,4))</f>
        <v>0.72799999999999998</v>
      </c>
      <c r="AE5781" s="110">
        <f>IF('3C-Water transport'!AL$58="no"," ",ROUND(AB5781,4))</f>
        <v>0.72799999999999998</v>
      </c>
    </row>
    <row r="5782" spans="5:31" x14ac:dyDescent="0.25">
      <c r="E5782" s="110">
        <f t="shared" si="330"/>
        <v>0.72900000000000054</v>
      </c>
      <c r="F5782" s="110">
        <f>IF('3A-Rail transport'!$AL$56="no"," ",ROUND(E5782,4))</f>
        <v>0.72899999999999998</v>
      </c>
      <c r="G5782" s="110">
        <f>IF('3A-Rail transport'!$AL$57="no"," ",ROUND(E5782,4))</f>
        <v>0.72899999999999998</v>
      </c>
      <c r="H5782" s="110"/>
      <c r="S5782" s="110">
        <f t="shared" si="331"/>
        <v>0.72900000000000054</v>
      </c>
      <c r="T5782" s="110">
        <f>IF('3B-Air transport'!AL$66="no"," ",ROUND(S5782,4))</f>
        <v>0.72899999999999998</v>
      </c>
      <c r="U5782" s="110">
        <f>IF('3B-Air transport'!AL$67="no"," ",ROUND(S5782,4))</f>
        <v>0.72899999999999998</v>
      </c>
      <c r="V5782" s="110">
        <f>IF('3B-Air transport'!AL$68="no"," ",ROUND(S5782,4))</f>
        <v>0.72899999999999998</v>
      </c>
      <c r="W5782" s="110"/>
      <c r="AB5782" s="110">
        <f t="shared" si="332"/>
        <v>0.72900000000000054</v>
      </c>
      <c r="AC5782" s="110">
        <f>IF('3C-Water transport'!AL$56="no"," ",ROUND(AB5782,4))</f>
        <v>0.72899999999999998</v>
      </c>
      <c r="AD5782" s="110">
        <f>IF('3C-Water transport'!AL$57="no"," ",ROUND(AB5782,4))</f>
        <v>0.72899999999999998</v>
      </c>
      <c r="AE5782" s="110">
        <f>IF('3C-Water transport'!AL$58="no"," ",ROUND(AB5782,4))</f>
        <v>0.72899999999999998</v>
      </c>
    </row>
    <row r="5783" spans="5:31" x14ac:dyDescent="0.25">
      <c r="E5783" s="110">
        <f t="shared" si="330"/>
        <v>0.73000000000000054</v>
      </c>
      <c r="F5783" s="110">
        <f>IF('3A-Rail transport'!$AL$56="no"," ",ROUND(E5783,4))</f>
        <v>0.73</v>
      </c>
      <c r="G5783" s="110">
        <f>IF('3A-Rail transport'!$AL$57="no"," ",ROUND(E5783,4))</f>
        <v>0.73</v>
      </c>
      <c r="H5783" s="110"/>
      <c r="S5783" s="110">
        <f t="shared" si="331"/>
        <v>0.73000000000000054</v>
      </c>
      <c r="T5783" s="110">
        <f>IF('3B-Air transport'!AL$66="no"," ",ROUND(S5783,4))</f>
        <v>0.73</v>
      </c>
      <c r="U5783" s="110">
        <f>IF('3B-Air transport'!AL$67="no"," ",ROUND(S5783,4))</f>
        <v>0.73</v>
      </c>
      <c r="V5783" s="110">
        <f>IF('3B-Air transport'!AL$68="no"," ",ROUND(S5783,4))</f>
        <v>0.73</v>
      </c>
      <c r="W5783" s="110"/>
      <c r="AB5783" s="110">
        <f t="shared" si="332"/>
        <v>0.73000000000000054</v>
      </c>
      <c r="AC5783" s="110">
        <f>IF('3C-Water transport'!AL$56="no"," ",ROUND(AB5783,4))</f>
        <v>0.73</v>
      </c>
      <c r="AD5783" s="110">
        <f>IF('3C-Water transport'!AL$57="no"," ",ROUND(AB5783,4))</f>
        <v>0.73</v>
      </c>
      <c r="AE5783" s="110">
        <f>IF('3C-Water transport'!AL$58="no"," ",ROUND(AB5783,4))</f>
        <v>0.73</v>
      </c>
    </row>
    <row r="5784" spans="5:31" x14ac:dyDescent="0.25">
      <c r="E5784" s="110">
        <f t="shared" si="330"/>
        <v>0.73100000000000054</v>
      </c>
      <c r="F5784" s="110">
        <f>IF('3A-Rail transport'!$AL$56="no"," ",ROUND(E5784,4))</f>
        <v>0.73099999999999998</v>
      </c>
      <c r="G5784" s="110">
        <f>IF('3A-Rail transport'!$AL$57="no"," ",ROUND(E5784,4))</f>
        <v>0.73099999999999998</v>
      </c>
      <c r="H5784" s="110"/>
      <c r="S5784" s="110">
        <f t="shared" si="331"/>
        <v>0.73100000000000054</v>
      </c>
      <c r="T5784" s="110">
        <f>IF('3B-Air transport'!AL$66="no"," ",ROUND(S5784,4))</f>
        <v>0.73099999999999998</v>
      </c>
      <c r="U5784" s="110">
        <f>IF('3B-Air transport'!AL$67="no"," ",ROUND(S5784,4))</f>
        <v>0.73099999999999998</v>
      </c>
      <c r="V5784" s="110">
        <f>IF('3B-Air transport'!AL$68="no"," ",ROUND(S5784,4))</f>
        <v>0.73099999999999998</v>
      </c>
      <c r="W5784" s="110"/>
      <c r="AB5784" s="110">
        <f t="shared" si="332"/>
        <v>0.73100000000000054</v>
      </c>
      <c r="AC5784" s="110">
        <f>IF('3C-Water transport'!AL$56="no"," ",ROUND(AB5784,4))</f>
        <v>0.73099999999999998</v>
      </c>
      <c r="AD5784" s="110">
        <f>IF('3C-Water transport'!AL$57="no"," ",ROUND(AB5784,4))</f>
        <v>0.73099999999999998</v>
      </c>
      <c r="AE5784" s="110">
        <f>IF('3C-Water transport'!AL$58="no"," ",ROUND(AB5784,4))</f>
        <v>0.73099999999999998</v>
      </c>
    </row>
    <row r="5785" spans="5:31" x14ac:dyDescent="0.25">
      <c r="E5785" s="110">
        <f t="shared" si="330"/>
        <v>0.73200000000000054</v>
      </c>
      <c r="F5785" s="110">
        <f>IF('3A-Rail transport'!$AL$56="no"," ",ROUND(E5785,4))</f>
        <v>0.73199999999999998</v>
      </c>
      <c r="G5785" s="110">
        <f>IF('3A-Rail transport'!$AL$57="no"," ",ROUND(E5785,4))</f>
        <v>0.73199999999999998</v>
      </c>
      <c r="H5785" s="110"/>
      <c r="S5785" s="110">
        <f t="shared" si="331"/>
        <v>0.73200000000000054</v>
      </c>
      <c r="T5785" s="110">
        <f>IF('3B-Air transport'!AL$66="no"," ",ROUND(S5785,4))</f>
        <v>0.73199999999999998</v>
      </c>
      <c r="U5785" s="110">
        <f>IF('3B-Air transport'!AL$67="no"," ",ROUND(S5785,4))</f>
        <v>0.73199999999999998</v>
      </c>
      <c r="V5785" s="110">
        <f>IF('3B-Air transport'!AL$68="no"," ",ROUND(S5785,4))</f>
        <v>0.73199999999999998</v>
      </c>
      <c r="W5785" s="110"/>
      <c r="AB5785" s="110">
        <f t="shared" si="332"/>
        <v>0.73200000000000054</v>
      </c>
      <c r="AC5785" s="110">
        <f>IF('3C-Water transport'!AL$56="no"," ",ROUND(AB5785,4))</f>
        <v>0.73199999999999998</v>
      </c>
      <c r="AD5785" s="110">
        <f>IF('3C-Water transport'!AL$57="no"," ",ROUND(AB5785,4))</f>
        <v>0.73199999999999998</v>
      </c>
      <c r="AE5785" s="110">
        <f>IF('3C-Water transport'!AL$58="no"," ",ROUND(AB5785,4))</f>
        <v>0.73199999999999998</v>
      </c>
    </row>
    <row r="5786" spans="5:31" x14ac:dyDescent="0.25">
      <c r="E5786" s="110">
        <f t="shared" si="330"/>
        <v>0.73300000000000054</v>
      </c>
      <c r="F5786" s="110">
        <f>IF('3A-Rail transport'!$AL$56="no"," ",ROUND(E5786,4))</f>
        <v>0.73299999999999998</v>
      </c>
      <c r="G5786" s="110">
        <f>IF('3A-Rail transport'!$AL$57="no"," ",ROUND(E5786,4))</f>
        <v>0.73299999999999998</v>
      </c>
      <c r="H5786" s="110"/>
      <c r="S5786" s="110">
        <f t="shared" si="331"/>
        <v>0.73300000000000054</v>
      </c>
      <c r="T5786" s="110">
        <f>IF('3B-Air transport'!AL$66="no"," ",ROUND(S5786,4))</f>
        <v>0.73299999999999998</v>
      </c>
      <c r="U5786" s="110">
        <f>IF('3B-Air transport'!AL$67="no"," ",ROUND(S5786,4))</f>
        <v>0.73299999999999998</v>
      </c>
      <c r="V5786" s="110">
        <f>IF('3B-Air transport'!AL$68="no"," ",ROUND(S5786,4))</f>
        <v>0.73299999999999998</v>
      </c>
      <c r="W5786" s="110"/>
      <c r="AB5786" s="110">
        <f t="shared" si="332"/>
        <v>0.73300000000000054</v>
      </c>
      <c r="AC5786" s="110">
        <f>IF('3C-Water transport'!AL$56="no"," ",ROUND(AB5786,4))</f>
        <v>0.73299999999999998</v>
      </c>
      <c r="AD5786" s="110">
        <f>IF('3C-Water transport'!AL$57="no"," ",ROUND(AB5786,4))</f>
        <v>0.73299999999999998</v>
      </c>
      <c r="AE5786" s="110">
        <f>IF('3C-Water transport'!AL$58="no"," ",ROUND(AB5786,4))</f>
        <v>0.73299999999999998</v>
      </c>
    </row>
    <row r="5787" spans="5:31" x14ac:dyDescent="0.25">
      <c r="E5787" s="110">
        <f t="shared" si="330"/>
        <v>0.73400000000000054</v>
      </c>
      <c r="F5787" s="110">
        <f>IF('3A-Rail transport'!$AL$56="no"," ",ROUND(E5787,4))</f>
        <v>0.73399999999999999</v>
      </c>
      <c r="G5787" s="110">
        <f>IF('3A-Rail transport'!$AL$57="no"," ",ROUND(E5787,4))</f>
        <v>0.73399999999999999</v>
      </c>
      <c r="H5787" s="110"/>
      <c r="S5787" s="110">
        <f t="shared" si="331"/>
        <v>0.73400000000000054</v>
      </c>
      <c r="T5787" s="110">
        <f>IF('3B-Air transport'!AL$66="no"," ",ROUND(S5787,4))</f>
        <v>0.73399999999999999</v>
      </c>
      <c r="U5787" s="110">
        <f>IF('3B-Air transport'!AL$67="no"," ",ROUND(S5787,4))</f>
        <v>0.73399999999999999</v>
      </c>
      <c r="V5787" s="110">
        <f>IF('3B-Air transport'!AL$68="no"," ",ROUND(S5787,4))</f>
        <v>0.73399999999999999</v>
      </c>
      <c r="W5787" s="110"/>
      <c r="AB5787" s="110">
        <f t="shared" si="332"/>
        <v>0.73400000000000054</v>
      </c>
      <c r="AC5787" s="110">
        <f>IF('3C-Water transport'!AL$56="no"," ",ROUND(AB5787,4))</f>
        <v>0.73399999999999999</v>
      </c>
      <c r="AD5787" s="110">
        <f>IF('3C-Water transport'!AL$57="no"," ",ROUND(AB5787,4))</f>
        <v>0.73399999999999999</v>
      </c>
      <c r="AE5787" s="110">
        <f>IF('3C-Water transport'!AL$58="no"," ",ROUND(AB5787,4))</f>
        <v>0.73399999999999999</v>
      </c>
    </row>
    <row r="5788" spans="5:31" x14ac:dyDescent="0.25">
      <c r="E5788" s="110">
        <f t="shared" si="330"/>
        <v>0.73500000000000054</v>
      </c>
      <c r="F5788" s="110">
        <f>IF('3A-Rail transport'!$AL$56="no"," ",ROUND(E5788,4))</f>
        <v>0.73499999999999999</v>
      </c>
      <c r="G5788" s="110">
        <f>IF('3A-Rail transport'!$AL$57="no"," ",ROUND(E5788,4))</f>
        <v>0.73499999999999999</v>
      </c>
      <c r="H5788" s="110"/>
      <c r="S5788" s="110">
        <f t="shared" si="331"/>
        <v>0.73500000000000054</v>
      </c>
      <c r="T5788" s="110">
        <f>IF('3B-Air transport'!AL$66="no"," ",ROUND(S5788,4))</f>
        <v>0.73499999999999999</v>
      </c>
      <c r="U5788" s="110">
        <f>IF('3B-Air transport'!AL$67="no"," ",ROUND(S5788,4))</f>
        <v>0.73499999999999999</v>
      </c>
      <c r="V5788" s="110">
        <f>IF('3B-Air transport'!AL$68="no"," ",ROUND(S5788,4))</f>
        <v>0.73499999999999999</v>
      </c>
      <c r="W5788" s="110"/>
      <c r="AB5788" s="110">
        <f t="shared" si="332"/>
        <v>0.73500000000000054</v>
      </c>
      <c r="AC5788" s="110">
        <f>IF('3C-Water transport'!AL$56="no"," ",ROUND(AB5788,4))</f>
        <v>0.73499999999999999</v>
      </c>
      <c r="AD5788" s="110">
        <f>IF('3C-Water transport'!AL$57="no"," ",ROUND(AB5788,4))</f>
        <v>0.73499999999999999</v>
      </c>
      <c r="AE5788" s="110">
        <f>IF('3C-Water transport'!AL$58="no"," ",ROUND(AB5788,4))</f>
        <v>0.73499999999999999</v>
      </c>
    </row>
    <row r="5789" spans="5:31" x14ac:dyDescent="0.25">
      <c r="E5789" s="110">
        <f t="shared" si="330"/>
        <v>0.73600000000000054</v>
      </c>
      <c r="F5789" s="110">
        <f>IF('3A-Rail transport'!$AL$56="no"," ",ROUND(E5789,4))</f>
        <v>0.73599999999999999</v>
      </c>
      <c r="G5789" s="110">
        <f>IF('3A-Rail transport'!$AL$57="no"," ",ROUND(E5789,4))</f>
        <v>0.73599999999999999</v>
      </c>
      <c r="H5789" s="110"/>
      <c r="S5789" s="110">
        <f t="shared" si="331"/>
        <v>0.73600000000000054</v>
      </c>
      <c r="T5789" s="110">
        <f>IF('3B-Air transport'!AL$66="no"," ",ROUND(S5789,4))</f>
        <v>0.73599999999999999</v>
      </c>
      <c r="U5789" s="110">
        <f>IF('3B-Air transport'!AL$67="no"," ",ROUND(S5789,4))</f>
        <v>0.73599999999999999</v>
      </c>
      <c r="V5789" s="110">
        <f>IF('3B-Air transport'!AL$68="no"," ",ROUND(S5789,4))</f>
        <v>0.73599999999999999</v>
      </c>
      <c r="W5789" s="110"/>
      <c r="AB5789" s="110">
        <f t="shared" si="332"/>
        <v>0.73600000000000054</v>
      </c>
      <c r="AC5789" s="110">
        <f>IF('3C-Water transport'!AL$56="no"," ",ROUND(AB5789,4))</f>
        <v>0.73599999999999999</v>
      </c>
      <c r="AD5789" s="110">
        <f>IF('3C-Water transport'!AL$57="no"," ",ROUND(AB5789,4))</f>
        <v>0.73599999999999999</v>
      </c>
      <c r="AE5789" s="110">
        <f>IF('3C-Water transport'!AL$58="no"," ",ROUND(AB5789,4))</f>
        <v>0.73599999999999999</v>
      </c>
    </row>
    <row r="5790" spans="5:31" x14ac:dyDescent="0.25">
      <c r="E5790" s="110">
        <f t="shared" si="330"/>
        <v>0.73700000000000054</v>
      </c>
      <c r="F5790" s="110">
        <f>IF('3A-Rail transport'!$AL$56="no"," ",ROUND(E5790,4))</f>
        <v>0.73699999999999999</v>
      </c>
      <c r="G5790" s="110">
        <f>IF('3A-Rail transport'!$AL$57="no"," ",ROUND(E5790,4))</f>
        <v>0.73699999999999999</v>
      </c>
      <c r="H5790" s="110"/>
      <c r="S5790" s="110">
        <f t="shared" si="331"/>
        <v>0.73700000000000054</v>
      </c>
      <c r="T5790" s="110">
        <f>IF('3B-Air transport'!AL$66="no"," ",ROUND(S5790,4))</f>
        <v>0.73699999999999999</v>
      </c>
      <c r="U5790" s="110">
        <f>IF('3B-Air transport'!AL$67="no"," ",ROUND(S5790,4))</f>
        <v>0.73699999999999999</v>
      </c>
      <c r="V5790" s="110">
        <f>IF('3B-Air transport'!AL$68="no"," ",ROUND(S5790,4))</f>
        <v>0.73699999999999999</v>
      </c>
      <c r="W5790" s="110"/>
      <c r="AB5790" s="110">
        <f t="shared" si="332"/>
        <v>0.73700000000000054</v>
      </c>
      <c r="AC5790" s="110">
        <f>IF('3C-Water transport'!AL$56="no"," ",ROUND(AB5790,4))</f>
        <v>0.73699999999999999</v>
      </c>
      <c r="AD5790" s="110">
        <f>IF('3C-Water transport'!AL$57="no"," ",ROUND(AB5790,4))</f>
        <v>0.73699999999999999</v>
      </c>
      <c r="AE5790" s="110">
        <f>IF('3C-Water transport'!AL$58="no"," ",ROUND(AB5790,4))</f>
        <v>0.73699999999999999</v>
      </c>
    </row>
    <row r="5791" spans="5:31" x14ac:dyDescent="0.25">
      <c r="E5791" s="110">
        <f t="shared" si="330"/>
        <v>0.73800000000000054</v>
      </c>
      <c r="F5791" s="110">
        <f>IF('3A-Rail transport'!$AL$56="no"," ",ROUND(E5791,4))</f>
        <v>0.73799999999999999</v>
      </c>
      <c r="G5791" s="110">
        <f>IF('3A-Rail transport'!$AL$57="no"," ",ROUND(E5791,4))</f>
        <v>0.73799999999999999</v>
      </c>
      <c r="H5791" s="110"/>
      <c r="S5791" s="110">
        <f t="shared" si="331"/>
        <v>0.73800000000000054</v>
      </c>
      <c r="T5791" s="110">
        <f>IF('3B-Air transport'!AL$66="no"," ",ROUND(S5791,4))</f>
        <v>0.73799999999999999</v>
      </c>
      <c r="U5791" s="110">
        <f>IF('3B-Air transport'!AL$67="no"," ",ROUND(S5791,4))</f>
        <v>0.73799999999999999</v>
      </c>
      <c r="V5791" s="110">
        <f>IF('3B-Air transport'!AL$68="no"," ",ROUND(S5791,4))</f>
        <v>0.73799999999999999</v>
      </c>
      <c r="W5791" s="110"/>
      <c r="AB5791" s="110">
        <f t="shared" si="332"/>
        <v>0.73800000000000054</v>
      </c>
      <c r="AC5791" s="110">
        <f>IF('3C-Water transport'!AL$56="no"," ",ROUND(AB5791,4))</f>
        <v>0.73799999999999999</v>
      </c>
      <c r="AD5791" s="110">
        <f>IF('3C-Water transport'!AL$57="no"," ",ROUND(AB5791,4))</f>
        <v>0.73799999999999999</v>
      </c>
      <c r="AE5791" s="110">
        <f>IF('3C-Water transport'!AL$58="no"," ",ROUND(AB5791,4))</f>
        <v>0.73799999999999999</v>
      </c>
    </row>
    <row r="5792" spans="5:31" x14ac:dyDescent="0.25">
      <c r="E5792" s="110">
        <f t="shared" si="330"/>
        <v>0.73900000000000055</v>
      </c>
      <c r="F5792" s="110">
        <f>IF('3A-Rail transport'!$AL$56="no"," ",ROUND(E5792,4))</f>
        <v>0.73899999999999999</v>
      </c>
      <c r="G5792" s="110">
        <f>IF('3A-Rail transport'!$AL$57="no"," ",ROUND(E5792,4))</f>
        <v>0.73899999999999999</v>
      </c>
      <c r="H5792" s="110"/>
      <c r="S5792" s="110">
        <f t="shared" si="331"/>
        <v>0.73900000000000055</v>
      </c>
      <c r="T5792" s="110">
        <f>IF('3B-Air transport'!AL$66="no"," ",ROUND(S5792,4))</f>
        <v>0.73899999999999999</v>
      </c>
      <c r="U5792" s="110">
        <f>IF('3B-Air transport'!AL$67="no"," ",ROUND(S5792,4))</f>
        <v>0.73899999999999999</v>
      </c>
      <c r="V5792" s="110">
        <f>IF('3B-Air transport'!AL$68="no"," ",ROUND(S5792,4))</f>
        <v>0.73899999999999999</v>
      </c>
      <c r="W5792" s="110"/>
      <c r="AB5792" s="110">
        <f t="shared" si="332"/>
        <v>0.73900000000000055</v>
      </c>
      <c r="AC5792" s="110">
        <f>IF('3C-Water transport'!AL$56="no"," ",ROUND(AB5792,4))</f>
        <v>0.73899999999999999</v>
      </c>
      <c r="AD5792" s="110">
        <f>IF('3C-Water transport'!AL$57="no"," ",ROUND(AB5792,4))</f>
        <v>0.73899999999999999</v>
      </c>
      <c r="AE5792" s="110">
        <f>IF('3C-Water transport'!AL$58="no"," ",ROUND(AB5792,4))</f>
        <v>0.73899999999999999</v>
      </c>
    </row>
    <row r="5793" spans="5:31" x14ac:dyDescent="0.25">
      <c r="E5793" s="110">
        <f t="shared" si="330"/>
        <v>0.74000000000000055</v>
      </c>
      <c r="F5793" s="110">
        <f>IF('3A-Rail transport'!$AL$56="no"," ",ROUND(E5793,4))</f>
        <v>0.74</v>
      </c>
      <c r="G5793" s="110">
        <f>IF('3A-Rail transport'!$AL$57="no"," ",ROUND(E5793,4))</f>
        <v>0.74</v>
      </c>
      <c r="H5793" s="110"/>
      <c r="S5793" s="110">
        <f t="shared" si="331"/>
        <v>0.74000000000000055</v>
      </c>
      <c r="T5793" s="110">
        <f>IF('3B-Air transport'!AL$66="no"," ",ROUND(S5793,4))</f>
        <v>0.74</v>
      </c>
      <c r="U5793" s="110">
        <f>IF('3B-Air transport'!AL$67="no"," ",ROUND(S5793,4))</f>
        <v>0.74</v>
      </c>
      <c r="V5793" s="110">
        <f>IF('3B-Air transport'!AL$68="no"," ",ROUND(S5793,4))</f>
        <v>0.74</v>
      </c>
      <c r="W5793" s="110"/>
      <c r="AB5793" s="110">
        <f t="shared" si="332"/>
        <v>0.74000000000000055</v>
      </c>
      <c r="AC5793" s="110">
        <f>IF('3C-Water transport'!AL$56="no"," ",ROUND(AB5793,4))</f>
        <v>0.74</v>
      </c>
      <c r="AD5793" s="110">
        <f>IF('3C-Water transport'!AL$57="no"," ",ROUND(AB5793,4))</f>
        <v>0.74</v>
      </c>
      <c r="AE5793" s="110">
        <f>IF('3C-Water transport'!AL$58="no"," ",ROUND(AB5793,4))</f>
        <v>0.74</v>
      </c>
    </row>
    <row r="5794" spans="5:31" x14ac:dyDescent="0.25">
      <c r="E5794" s="110">
        <f t="shared" si="330"/>
        <v>0.74100000000000055</v>
      </c>
      <c r="F5794" s="110">
        <f>IF('3A-Rail transport'!$AL$56="no"," ",ROUND(E5794,4))</f>
        <v>0.74099999999999999</v>
      </c>
      <c r="G5794" s="110">
        <f>IF('3A-Rail transport'!$AL$57="no"," ",ROUND(E5794,4))</f>
        <v>0.74099999999999999</v>
      </c>
      <c r="H5794" s="110"/>
      <c r="S5794" s="110">
        <f t="shared" si="331"/>
        <v>0.74100000000000055</v>
      </c>
      <c r="T5794" s="110">
        <f>IF('3B-Air transport'!AL$66="no"," ",ROUND(S5794,4))</f>
        <v>0.74099999999999999</v>
      </c>
      <c r="U5794" s="110">
        <f>IF('3B-Air transport'!AL$67="no"," ",ROUND(S5794,4))</f>
        <v>0.74099999999999999</v>
      </c>
      <c r="V5794" s="110">
        <f>IF('3B-Air transport'!AL$68="no"," ",ROUND(S5794,4))</f>
        <v>0.74099999999999999</v>
      </c>
      <c r="W5794" s="110"/>
      <c r="AB5794" s="110">
        <f t="shared" si="332"/>
        <v>0.74100000000000055</v>
      </c>
      <c r="AC5794" s="110">
        <f>IF('3C-Water transport'!AL$56="no"," ",ROUND(AB5794,4))</f>
        <v>0.74099999999999999</v>
      </c>
      <c r="AD5794" s="110">
        <f>IF('3C-Water transport'!AL$57="no"," ",ROUND(AB5794,4))</f>
        <v>0.74099999999999999</v>
      </c>
      <c r="AE5794" s="110">
        <f>IF('3C-Water transport'!AL$58="no"," ",ROUND(AB5794,4))</f>
        <v>0.74099999999999999</v>
      </c>
    </row>
    <row r="5795" spans="5:31" x14ac:dyDescent="0.25">
      <c r="E5795" s="110">
        <f t="shared" si="330"/>
        <v>0.74200000000000055</v>
      </c>
      <c r="F5795" s="110">
        <f>IF('3A-Rail transport'!$AL$56="no"," ",ROUND(E5795,4))</f>
        <v>0.74199999999999999</v>
      </c>
      <c r="G5795" s="110">
        <f>IF('3A-Rail transport'!$AL$57="no"," ",ROUND(E5795,4))</f>
        <v>0.74199999999999999</v>
      </c>
      <c r="H5795" s="110"/>
      <c r="S5795" s="110">
        <f t="shared" si="331"/>
        <v>0.74200000000000055</v>
      </c>
      <c r="T5795" s="110">
        <f>IF('3B-Air transport'!AL$66="no"," ",ROUND(S5795,4))</f>
        <v>0.74199999999999999</v>
      </c>
      <c r="U5795" s="110">
        <f>IF('3B-Air transport'!AL$67="no"," ",ROUND(S5795,4))</f>
        <v>0.74199999999999999</v>
      </c>
      <c r="V5795" s="110">
        <f>IF('3B-Air transport'!AL$68="no"," ",ROUND(S5795,4))</f>
        <v>0.74199999999999999</v>
      </c>
      <c r="W5795" s="110"/>
      <c r="AB5795" s="110">
        <f t="shared" si="332"/>
        <v>0.74200000000000055</v>
      </c>
      <c r="AC5795" s="110">
        <f>IF('3C-Water transport'!AL$56="no"," ",ROUND(AB5795,4))</f>
        <v>0.74199999999999999</v>
      </c>
      <c r="AD5795" s="110">
        <f>IF('3C-Water transport'!AL$57="no"," ",ROUND(AB5795,4))</f>
        <v>0.74199999999999999</v>
      </c>
      <c r="AE5795" s="110">
        <f>IF('3C-Water transport'!AL$58="no"," ",ROUND(AB5795,4))</f>
        <v>0.74199999999999999</v>
      </c>
    </row>
    <row r="5796" spans="5:31" x14ac:dyDescent="0.25">
      <c r="E5796" s="110">
        <f t="shared" si="330"/>
        <v>0.74300000000000055</v>
      </c>
      <c r="F5796" s="110">
        <f>IF('3A-Rail transport'!$AL$56="no"," ",ROUND(E5796,4))</f>
        <v>0.74299999999999999</v>
      </c>
      <c r="G5796" s="110">
        <f>IF('3A-Rail transport'!$AL$57="no"," ",ROUND(E5796,4))</f>
        <v>0.74299999999999999</v>
      </c>
      <c r="H5796" s="110"/>
      <c r="S5796" s="110">
        <f t="shared" si="331"/>
        <v>0.74300000000000055</v>
      </c>
      <c r="T5796" s="110">
        <f>IF('3B-Air transport'!AL$66="no"," ",ROUND(S5796,4))</f>
        <v>0.74299999999999999</v>
      </c>
      <c r="U5796" s="110">
        <f>IF('3B-Air transport'!AL$67="no"," ",ROUND(S5796,4))</f>
        <v>0.74299999999999999</v>
      </c>
      <c r="V5796" s="110">
        <f>IF('3B-Air transport'!AL$68="no"," ",ROUND(S5796,4))</f>
        <v>0.74299999999999999</v>
      </c>
      <c r="W5796" s="110"/>
      <c r="AB5796" s="110">
        <f t="shared" si="332"/>
        <v>0.74300000000000055</v>
      </c>
      <c r="AC5796" s="110">
        <f>IF('3C-Water transport'!AL$56="no"," ",ROUND(AB5796,4))</f>
        <v>0.74299999999999999</v>
      </c>
      <c r="AD5796" s="110">
        <f>IF('3C-Water transport'!AL$57="no"," ",ROUND(AB5796,4))</f>
        <v>0.74299999999999999</v>
      </c>
      <c r="AE5796" s="110">
        <f>IF('3C-Water transport'!AL$58="no"," ",ROUND(AB5796,4))</f>
        <v>0.74299999999999999</v>
      </c>
    </row>
    <row r="5797" spans="5:31" x14ac:dyDescent="0.25">
      <c r="E5797" s="110">
        <f t="shared" si="330"/>
        <v>0.74400000000000055</v>
      </c>
      <c r="F5797" s="110">
        <f>IF('3A-Rail transport'!$AL$56="no"," ",ROUND(E5797,4))</f>
        <v>0.74399999999999999</v>
      </c>
      <c r="G5797" s="110">
        <f>IF('3A-Rail transport'!$AL$57="no"," ",ROUND(E5797,4))</f>
        <v>0.74399999999999999</v>
      </c>
      <c r="H5797" s="110"/>
      <c r="S5797" s="110">
        <f t="shared" si="331"/>
        <v>0.74400000000000055</v>
      </c>
      <c r="T5797" s="110">
        <f>IF('3B-Air transport'!AL$66="no"," ",ROUND(S5797,4))</f>
        <v>0.74399999999999999</v>
      </c>
      <c r="U5797" s="110">
        <f>IF('3B-Air transport'!AL$67="no"," ",ROUND(S5797,4))</f>
        <v>0.74399999999999999</v>
      </c>
      <c r="V5797" s="110">
        <f>IF('3B-Air transport'!AL$68="no"," ",ROUND(S5797,4))</f>
        <v>0.74399999999999999</v>
      </c>
      <c r="W5797" s="110"/>
      <c r="AB5797" s="110">
        <f t="shared" si="332"/>
        <v>0.74400000000000055</v>
      </c>
      <c r="AC5797" s="110">
        <f>IF('3C-Water transport'!AL$56="no"," ",ROUND(AB5797,4))</f>
        <v>0.74399999999999999</v>
      </c>
      <c r="AD5797" s="110">
        <f>IF('3C-Water transport'!AL$57="no"," ",ROUND(AB5797,4))</f>
        <v>0.74399999999999999</v>
      </c>
      <c r="AE5797" s="110">
        <f>IF('3C-Water transport'!AL$58="no"," ",ROUND(AB5797,4))</f>
        <v>0.74399999999999999</v>
      </c>
    </row>
    <row r="5798" spans="5:31" x14ac:dyDescent="0.25">
      <c r="E5798" s="110">
        <f t="shared" si="330"/>
        <v>0.74500000000000055</v>
      </c>
      <c r="F5798" s="110">
        <f>IF('3A-Rail transport'!$AL$56="no"," ",ROUND(E5798,4))</f>
        <v>0.745</v>
      </c>
      <c r="G5798" s="110">
        <f>IF('3A-Rail transport'!$AL$57="no"," ",ROUND(E5798,4))</f>
        <v>0.745</v>
      </c>
      <c r="H5798" s="110"/>
      <c r="S5798" s="110">
        <f t="shared" si="331"/>
        <v>0.74500000000000055</v>
      </c>
      <c r="T5798" s="110">
        <f>IF('3B-Air transport'!AL$66="no"," ",ROUND(S5798,4))</f>
        <v>0.745</v>
      </c>
      <c r="U5798" s="110">
        <f>IF('3B-Air transport'!AL$67="no"," ",ROUND(S5798,4))</f>
        <v>0.745</v>
      </c>
      <c r="V5798" s="110">
        <f>IF('3B-Air transport'!AL$68="no"," ",ROUND(S5798,4))</f>
        <v>0.745</v>
      </c>
      <c r="W5798" s="110"/>
      <c r="AB5798" s="110">
        <f t="shared" si="332"/>
        <v>0.74500000000000055</v>
      </c>
      <c r="AC5798" s="110">
        <f>IF('3C-Water transport'!AL$56="no"," ",ROUND(AB5798,4))</f>
        <v>0.745</v>
      </c>
      <c r="AD5798" s="110">
        <f>IF('3C-Water transport'!AL$57="no"," ",ROUND(AB5798,4))</f>
        <v>0.745</v>
      </c>
      <c r="AE5798" s="110">
        <f>IF('3C-Water transport'!AL$58="no"," ",ROUND(AB5798,4))</f>
        <v>0.745</v>
      </c>
    </row>
    <row r="5799" spans="5:31" x14ac:dyDescent="0.25">
      <c r="E5799" s="110">
        <f t="shared" si="330"/>
        <v>0.74600000000000055</v>
      </c>
      <c r="F5799" s="110">
        <f>IF('3A-Rail transport'!$AL$56="no"," ",ROUND(E5799,4))</f>
        <v>0.746</v>
      </c>
      <c r="G5799" s="110">
        <f>IF('3A-Rail transport'!$AL$57="no"," ",ROUND(E5799,4))</f>
        <v>0.746</v>
      </c>
      <c r="H5799" s="110"/>
      <c r="S5799" s="110">
        <f t="shared" si="331"/>
        <v>0.74600000000000055</v>
      </c>
      <c r="T5799" s="110">
        <f>IF('3B-Air transport'!AL$66="no"," ",ROUND(S5799,4))</f>
        <v>0.746</v>
      </c>
      <c r="U5799" s="110">
        <f>IF('3B-Air transport'!AL$67="no"," ",ROUND(S5799,4))</f>
        <v>0.746</v>
      </c>
      <c r="V5799" s="110">
        <f>IF('3B-Air transport'!AL$68="no"," ",ROUND(S5799,4))</f>
        <v>0.746</v>
      </c>
      <c r="W5799" s="110"/>
      <c r="AB5799" s="110">
        <f t="shared" si="332"/>
        <v>0.74600000000000055</v>
      </c>
      <c r="AC5799" s="110">
        <f>IF('3C-Water transport'!AL$56="no"," ",ROUND(AB5799,4))</f>
        <v>0.746</v>
      </c>
      <c r="AD5799" s="110">
        <f>IF('3C-Water transport'!AL$57="no"," ",ROUND(AB5799,4))</f>
        <v>0.746</v>
      </c>
      <c r="AE5799" s="110">
        <f>IF('3C-Water transport'!AL$58="no"," ",ROUND(AB5799,4))</f>
        <v>0.746</v>
      </c>
    </row>
    <row r="5800" spans="5:31" x14ac:dyDescent="0.25">
      <c r="E5800" s="110">
        <f t="shared" si="330"/>
        <v>0.74700000000000055</v>
      </c>
      <c r="F5800" s="110">
        <f>IF('3A-Rail transport'!$AL$56="no"," ",ROUND(E5800,4))</f>
        <v>0.747</v>
      </c>
      <c r="G5800" s="110">
        <f>IF('3A-Rail transport'!$AL$57="no"," ",ROUND(E5800,4))</f>
        <v>0.747</v>
      </c>
      <c r="H5800" s="110"/>
      <c r="S5800" s="110">
        <f t="shared" si="331"/>
        <v>0.74700000000000055</v>
      </c>
      <c r="T5800" s="110">
        <f>IF('3B-Air transport'!AL$66="no"," ",ROUND(S5800,4))</f>
        <v>0.747</v>
      </c>
      <c r="U5800" s="110">
        <f>IF('3B-Air transport'!AL$67="no"," ",ROUND(S5800,4))</f>
        <v>0.747</v>
      </c>
      <c r="V5800" s="110">
        <f>IF('3B-Air transport'!AL$68="no"," ",ROUND(S5800,4))</f>
        <v>0.747</v>
      </c>
      <c r="W5800" s="110"/>
      <c r="AB5800" s="110">
        <f t="shared" si="332"/>
        <v>0.74700000000000055</v>
      </c>
      <c r="AC5800" s="110">
        <f>IF('3C-Water transport'!AL$56="no"," ",ROUND(AB5800,4))</f>
        <v>0.747</v>
      </c>
      <c r="AD5800" s="110">
        <f>IF('3C-Water transport'!AL$57="no"," ",ROUND(AB5800,4))</f>
        <v>0.747</v>
      </c>
      <c r="AE5800" s="110">
        <f>IF('3C-Water transport'!AL$58="no"," ",ROUND(AB5800,4))</f>
        <v>0.747</v>
      </c>
    </row>
    <row r="5801" spans="5:31" x14ac:dyDescent="0.25">
      <c r="E5801" s="110">
        <f t="shared" si="330"/>
        <v>0.74800000000000055</v>
      </c>
      <c r="F5801" s="110">
        <f>IF('3A-Rail transport'!$AL$56="no"," ",ROUND(E5801,4))</f>
        <v>0.748</v>
      </c>
      <c r="G5801" s="110">
        <f>IF('3A-Rail transport'!$AL$57="no"," ",ROUND(E5801,4))</f>
        <v>0.748</v>
      </c>
      <c r="H5801" s="110"/>
      <c r="S5801" s="110">
        <f t="shared" si="331"/>
        <v>0.74800000000000055</v>
      </c>
      <c r="T5801" s="110">
        <f>IF('3B-Air transport'!AL$66="no"," ",ROUND(S5801,4))</f>
        <v>0.748</v>
      </c>
      <c r="U5801" s="110">
        <f>IF('3B-Air transport'!AL$67="no"," ",ROUND(S5801,4))</f>
        <v>0.748</v>
      </c>
      <c r="V5801" s="110">
        <f>IF('3B-Air transport'!AL$68="no"," ",ROUND(S5801,4))</f>
        <v>0.748</v>
      </c>
      <c r="W5801" s="110"/>
      <c r="AB5801" s="110">
        <f t="shared" si="332"/>
        <v>0.74800000000000055</v>
      </c>
      <c r="AC5801" s="110">
        <f>IF('3C-Water transport'!AL$56="no"," ",ROUND(AB5801,4))</f>
        <v>0.748</v>
      </c>
      <c r="AD5801" s="110">
        <f>IF('3C-Water transport'!AL$57="no"," ",ROUND(AB5801,4))</f>
        <v>0.748</v>
      </c>
      <c r="AE5801" s="110">
        <f>IF('3C-Water transport'!AL$58="no"," ",ROUND(AB5801,4))</f>
        <v>0.748</v>
      </c>
    </row>
    <row r="5802" spans="5:31" x14ac:dyDescent="0.25">
      <c r="E5802" s="110">
        <f t="shared" si="330"/>
        <v>0.74900000000000055</v>
      </c>
      <c r="F5802" s="110">
        <f>IF('3A-Rail transport'!$AL$56="no"," ",ROUND(E5802,4))</f>
        <v>0.749</v>
      </c>
      <c r="G5802" s="110">
        <f>IF('3A-Rail transport'!$AL$57="no"," ",ROUND(E5802,4))</f>
        <v>0.749</v>
      </c>
      <c r="H5802" s="110"/>
      <c r="S5802" s="110">
        <f t="shared" si="331"/>
        <v>0.74900000000000055</v>
      </c>
      <c r="T5802" s="110">
        <f>IF('3B-Air transport'!AL$66="no"," ",ROUND(S5802,4))</f>
        <v>0.749</v>
      </c>
      <c r="U5802" s="110">
        <f>IF('3B-Air transport'!AL$67="no"," ",ROUND(S5802,4))</f>
        <v>0.749</v>
      </c>
      <c r="V5802" s="110">
        <f>IF('3B-Air transport'!AL$68="no"," ",ROUND(S5802,4))</f>
        <v>0.749</v>
      </c>
      <c r="W5802" s="110"/>
      <c r="AB5802" s="110">
        <f t="shared" si="332"/>
        <v>0.74900000000000055</v>
      </c>
      <c r="AC5802" s="110">
        <f>IF('3C-Water transport'!AL$56="no"," ",ROUND(AB5802,4))</f>
        <v>0.749</v>
      </c>
      <c r="AD5802" s="110">
        <f>IF('3C-Water transport'!AL$57="no"," ",ROUND(AB5802,4))</f>
        <v>0.749</v>
      </c>
      <c r="AE5802" s="110">
        <f>IF('3C-Water transport'!AL$58="no"," ",ROUND(AB5802,4))</f>
        <v>0.749</v>
      </c>
    </row>
    <row r="5803" spans="5:31" x14ac:dyDescent="0.25">
      <c r="E5803" s="110">
        <f t="shared" si="330"/>
        <v>0.75000000000000056</v>
      </c>
      <c r="F5803" s="110">
        <f>IF('3A-Rail transport'!$AL$56="no"," ",ROUND(E5803,4))</f>
        <v>0.75</v>
      </c>
      <c r="G5803" s="110">
        <f>IF('3A-Rail transport'!$AL$57="no"," ",ROUND(E5803,4))</f>
        <v>0.75</v>
      </c>
      <c r="H5803" s="110"/>
      <c r="S5803" s="110">
        <f t="shared" si="331"/>
        <v>0.75000000000000056</v>
      </c>
      <c r="T5803" s="110">
        <f>IF('3B-Air transport'!AL$66="no"," ",ROUND(S5803,4))</f>
        <v>0.75</v>
      </c>
      <c r="U5803" s="110">
        <f>IF('3B-Air transport'!AL$67="no"," ",ROUND(S5803,4))</f>
        <v>0.75</v>
      </c>
      <c r="V5803" s="110">
        <f>IF('3B-Air transport'!AL$68="no"," ",ROUND(S5803,4))</f>
        <v>0.75</v>
      </c>
      <c r="W5803" s="110"/>
      <c r="AB5803" s="110">
        <f t="shared" si="332"/>
        <v>0.75000000000000056</v>
      </c>
      <c r="AC5803" s="110">
        <f>IF('3C-Water transport'!AL$56="no"," ",ROUND(AB5803,4))</f>
        <v>0.75</v>
      </c>
      <c r="AD5803" s="110">
        <f>IF('3C-Water transport'!AL$57="no"," ",ROUND(AB5803,4))</f>
        <v>0.75</v>
      </c>
      <c r="AE5803" s="110">
        <f>IF('3C-Water transport'!AL$58="no"," ",ROUND(AB5803,4))</f>
        <v>0.75</v>
      </c>
    </row>
    <row r="5804" spans="5:31" x14ac:dyDescent="0.25">
      <c r="E5804" s="110">
        <f t="shared" si="330"/>
        <v>0.75100000000000056</v>
      </c>
      <c r="F5804" s="110">
        <f>IF('3A-Rail transport'!$AL$56="no"," ",ROUND(E5804,4))</f>
        <v>0.751</v>
      </c>
      <c r="G5804" s="110">
        <f>IF('3A-Rail transport'!$AL$57="no"," ",ROUND(E5804,4))</f>
        <v>0.751</v>
      </c>
      <c r="H5804" s="110"/>
      <c r="S5804" s="110">
        <f t="shared" si="331"/>
        <v>0.75100000000000056</v>
      </c>
      <c r="T5804" s="110">
        <f>IF('3B-Air transport'!AL$66="no"," ",ROUND(S5804,4))</f>
        <v>0.751</v>
      </c>
      <c r="U5804" s="110">
        <f>IF('3B-Air transport'!AL$67="no"," ",ROUND(S5804,4))</f>
        <v>0.751</v>
      </c>
      <c r="V5804" s="110">
        <f>IF('3B-Air transport'!AL$68="no"," ",ROUND(S5804,4))</f>
        <v>0.751</v>
      </c>
      <c r="W5804" s="110"/>
      <c r="AB5804" s="110">
        <f t="shared" si="332"/>
        <v>0.75100000000000056</v>
      </c>
      <c r="AC5804" s="110">
        <f>IF('3C-Water transport'!AL$56="no"," ",ROUND(AB5804,4))</f>
        <v>0.751</v>
      </c>
      <c r="AD5804" s="110">
        <f>IF('3C-Water transport'!AL$57="no"," ",ROUND(AB5804,4))</f>
        <v>0.751</v>
      </c>
      <c r="AE5804" s="110">
        <f>IF('3C-Water transport'!AL$58="no"," ",ROUND(AB5804,4))</f>
        <v>0.751</v>
      </c>
    </row>
    <row r="5805" spans="5:31" x14ac:dyDescent="0.25">
      <c r="E5805" s="110">
        <f t="shared" si="330"/>
        <v>0.75200000000000056</v>
      </c>
      <c r="F5805" s="110">
        <f>IF('3A-Rail transport'!$AL$56="no"," ",ROUND(E5805,4))</f>
        <v>0.752</v>
      </c>
      <c r="G5805" s="110">
        <f>IF('3A-Rail transport'!$AL$57="no"," ",ROUND(E5805,4))</f>
        <v>0.752</v>
      </c>
      <c r="H5805" s="110"/>
      <c r="S5805" s="110">
        <f t="shared" si="331"/>
        <v>0.75200000000000056</v>
      </c>
      <c r="T5805" s="110">
        <f>IF('3B-Air transport'!AL$66="no"," ",ROUND(S5805,4))</f>
        <v>0.752</v>
      </c>
      <c r="U5805" s="110">
        <f>IF('3B-Air transport'!AL$67="no"," ",ROUND(S5805,4))</f>
        <v>0.752</v>
      </c>
      <c r="V5805" s="110">
        <f>IF('3B-Air transport'!AL$68="no"," ",ROUND(S5805,4))</f>
        <v>0.752</v>
      </c>
      <c r="W5805" s="110"/>
      <c r="AB5805" s="110">
        <f t="shared" si="332"/>
        <v>0.75200000000000056</v>
      </c>
      <c r="AC5805" s="110">
        <f>IF('3C-Water transport'!AL$56="no"," ",ROUND(AB5805,4))</f>
        <v>0.752</v>
      </c>
      <c r="AD5805" s="110">
        <f>IF('3C-Water transport'!AL$57="no"," ",ROUND(AB5805,4))</f>
        <v>0.752</v>
      </c>
      <c r="AE5805" s="110">
        <f>IF('3C-Water transport'!AL$58="no"," ",ROUND(AB5805,4))</f>
        <v>0.752</v>
      </c>
    </row>
    <row r="5806" spans="5:31" x14ac:dyDescent="0.25">
      <c r="E5806" s="110">
        <f t="shared" si="330"/>
        <v>0.75300000000000056</v>
      </c>
      <c r="F5806" s="110">
        <f>IF('3A-Rail transport'!$AL$56="no"," ",ROUND(E5806,4))</f>
        <v>0.753</v>
      </c>
      <c r="G5806" s="110">
        <f>IF('3A-Rail transport'!$AL$57="no"," ",ROUND(E5806,4))</f>
        <v>0.753</v>
      </c>
      <c r="H5806" s="110"/>
      <c r="S5806" s="110">
        <f t="shared" si="331"/>
        <v>0.75300000000000056</v>
      </c>
      <c r="T5806" s="110">
        <f>IF('3B-Air transport'!AL$66="no"," ",ROUND(S5806,4))</f>
        <v>0.753</v>
      </c>
      <c r="U5806" s="110">
        <f>IF('3B-Air transport'!AL$67="no"," ",ROUND(S5806,4))</f>
        <v>0.753</v>
      </c>
      <c r="V5806" s="110">
        <f>IF('3B-Air transport'!AL$68="no"," ",ROUND(S5806,4))</f>
        <v>0.753</v>
      </c>
      <c r="W5806" s="110"/>
      <c r="AB5806" s="110">
        <f t="shared" si="332"/>
        <v>0.75300000000000056</v>
      </c>
      <c r="AC5806" s="110">
        <f>IF('3C-Water transport'!AL$56="no"," ",ROUND(AB5806,4))</f>
        <v>0.753</v>
      </c>
      <c r="AD5806" s="110">
        <f>IF('3C-Water transport'!AL$57="no"," ",ROUND(AB5806,4))</f>
        <v>0.753</v>
      </c>
      <c r="AE5806" s="110">
        <f>IF('3C-Water transport'!AL$58="no"," ",ROUND(AB5806,4))</f>
        <v>0.753</v>
      </c>
    </row>
    <row r="5807" spans="5:31" x14ac:dyDescent="0.25">
      <c r="E5807" s="110">
        <f t="shared" si="330"/>
        <v>0.75400000000000056</v>
      </c>
      <c r="F5807" s="110">
        <f>IF('3A-Rail transport'!$AL$56="no"," ",ROUND(E5807,4))</f>
        <v>0.754</v>
      </c>
      <c r="G5807" s="110">
        <f>IF('3A-Rail transport'!$AL$57="no"," ",ROUND(E5807,4))</f>
        <v>0.754</v>
      </c>
      <c r="H5807" s="110"/>
      <c r="S5807" s="110">
        <f t="shared" si="331"/>
        <v>0.75400000000000056</v>
      </c>
      <c r="T5807" s="110">
        <f>IF('3B-Air transport'!AL$66="no"," ",ROUND(S5807,4))</f>
        <v>0.754</v>
      </c>
      <c r="U5807" s="110">
        <f>IF('3B-Air transport'!AL$67="no"," ",ROUND(S5807,4))</f>
        <v>0.754</v>
      </c>
      <c r="V5807" s="110">
        <f>IF('3B-Air transport'!AL$68="no"," ",ROUND(S5807,4))</f>
        <v>0.754</v>
      </c>
      <c r="W5807" s="110"/>
      <c r="AB5807" s="110">
        <f t="shared" si="332"/>
        <v>0.75400000000000056</v>
      </c>
      <c r="AC5807" s="110">
        <f>IF('3C-Water transport'!AL$56="no"," ",ROUND(AB5807,4))</f>
        <v>0.754</v>
      </c>
      <c r="AD5807" s="110">
        <f>IF('3C-Water transport'!AL$57="no"," ",ROUND(AB5807,4))</f>
        <v>0.754</v>
      </c>
      <c r="AE5807" s="110">
        <f>IF('3C-Water transport'!AL$58="no"," ",ROUND(AB5807,4))</f>
        <v>0.754</v>
      </c>
    </row>
    <row r="5808" spans="5:31" x14ac:dyDescent="0.25">
      <c r="E5808" s="110">
        <f t="shared" si="330"/>
        <v>0.75500000000000056</v>
      </c>
      <c r="F5808" s="110">
        <f>IF('3A-Rail transport'!$AL$56="no"," ",ROUND(E5808,4))</f>
        <v>0.755</v>
      </c>
      <c r="G5808" s="110">
        <f>IF('3A-Rail transport'!$AL$57="no"," ",ROUND(E5808,4))</f>
        <v>0.755</v>
      </c>
      <c r="H5808" s="110"/>
      <c r="S5808" s="110">
        <f t="shared" si="331"/>
        <v>0.75500000000000056</v>
      </c>
      <c r="T5808" s="110">
        <f>IF('3B-Air transport'!AL$66="no"," ",ROUND(S5808,4))</f>
        <v>0.755</v>
      </c>
      <c r="U5808" s="110">
        <f>IF('3B-Air transport'!AL$67="no"," ",ROUND(S5808,4))</f>
        <v>0.755</v>
      </c>
      <c r="V5808" s="110">
        <f>IF('3B-Air transport'!AL$68="no"," ",ROUND(S5808,4))</f>
        <v>0.755</v>
      </c>
      <c r="W5808" s="110"/>
      <c r="AB5808" s="110">
        <f t="shared" si="332"/>
        <v>0.75500000000000056</v>
      </c>
      <c r="AC5808" s="110">
        <f>IF('3C-Water transport'!AL$56="no"," ",ROUND(AB5808,4))</f>
        <v>0.755</v>
      </c>
      <c r="AD5808" s="110">
        <f>IF('3C-Water transport'!AL$57="no"," ",ROUND(AB5808,4))</f>
        <v>0.755</v>
      </c>
      <c r="AE5808" s="110">
        <f>IF('3C-Water transport'!AL$58="no"," ",ROUND(AB5808,4))</f>
        <v>0.755</v>
      </c>
    </row>
    <row r="5809" spans="5:31" x14ac:dyDescent="0.25">
      <c r="E5809" s="110">
        <f t="shared" si="330"/>
        <v>0.75600000000000056</v>
      </c>
      <c r="F5809" s="110">
        <f>IF('3A-Rail transport'!$AL$56="no"," ",ROUND(E5809,4))</f>
        <v>0.75600000000000001</v>
      </c>
      <c r="G5809" s="110">
        <f>IF('3A-Rail transport'!$AL$57="no"," ",ROUND(E5809,4))</f>
        <v>0.75600000000000001</v>
      </c>
      <c r="H5809" s="110"/>
      <c r="S5809" s="110">
        <f t="shared" si="331"/>
        <v>0.75600000000000056</v>
      </c>
      <c r="T5809" s="110">
        <f>IF('3B-Air transport'!AL$66="no"," ",ROUND(S5809,4))</f>
        <v>0.75600000000000001</v>
      </c>
      <c r="U5809" s="110">
        <f>IF('3B-Air transport'!AL$67="no"," ",ROUND(S5809,4))</f>
        <v>0.75600000000000001</v>
      </c>
      <c r="V5809" s="110">
        <f>IF('3B-Air transport'!AL$68="no"," ",ROUND(S5809,4))</f>
        <v>0.75600000000000001</v>
      </c>
      <c r="W5809" s="110"/>
      <c r="AB5809" s="110">
        <f t="shared" si="332"/>
        <v>0.75600000000000056</v>
      </c>
      <c r="AC5809" s="110">
        <f>IF('3C-Water transport'!AL$56="no"," ",ROUND(AB5809,4))</f>
        <v>0.75600000000000001</v>
      </c>
      <c r="AD5809" s="110">
        <f>IF('3C-Water transport'!AL$57="no"," ",ROUND(AB5809,4))</f>
        <v>0.75600000000000001</v>
      </c>
      <c r="AE5809" s="110">
        <f>IF('3C-Water transport'!AL$58="no"," ",ROUND(AB5809,4))</f>
        <v>0.75600000000000001</v>
      </c>
    </row>
    <row r="5810" spans="5:31" x14ac:dyDescent="0.25">
      <c r="E5810" s="110">
        <f t="shared" si="330"/>
        <v>0.75700000000000056</v>
      </c>
      <c r="F5810" s="110">
        <f>IF('3A-Rail transport'!$AL$56="no"," ",ROUND(E5810,4))</f>
        <v>0.75700000000000001</v>
      </c>
      <c r="G5810" s="110">
        <f>IF('3A-Rail transport'!$AL$57="no"," ",ROUND(E5810,4))</f>
        <v>0.75700000000000001</v>
      </c>
      <c r="H5810" s="110"/>
      <c r="S5810" s="110">
        <f t="shared" si="331"/>
        <v>0.75700000000000056</v>
      </c>
      <c r="T5810" s="110">
        <f>IF('3B-Air transport'!AL$66="no"," ",ROUND(S5810,4))</f>
        <v>0.75700000000000001</v>
      </c>
      <c r="U5810" s="110">
        <f>IF('3B-Air transport'!AL$67="no"," ",ROUND(S5810,4))</f>
        <v>0.75700000000000001</v>
      </c>
      <c r="V5810" s="110">
        <f>IF('3B-Air transport'!AL$68="no"," ",ROUND(S5810,4))</f>
        <v>0.75700000000000001</v>
      </c>
      <c r="W5810" s="110"/>
      <c r="AB5810" s="110">
        <f t="shared" si="332"/>
        <v>0.75700000000000056</v>
      </c>
      <c r="AC5810" s="110">
        <f>IF('3C-Water transport'!AL$56="no"," ",ROUND(AB5810,4))</f>
        <v>0.75700000000000001</v>
      </c>
      <c r="AD5810" s="110">
        <f>IF('3C-Water transport'!AL$57="no"," ",ROUND(AB5810,4))</f>
        <v>0.75700000000000001</v>
      </c>
      <c r="AE5810" s="110">
        <f>IF('3C-Water transport'!AL$58="no"," ",ROUND(AB5810,4))</f>
        <v>0.75700000000000001</v>
      </c>
    </row>
    <row r="5811" spans="5:31" x14ac:dyDescent="0.25">
      <c r="E5811" s="110">
        <f t="shared" si="330"/>
        <v>0.75800000000000056</v>
      </c>
      <c r="F5811" s="110">
        <f>IF('3A-Rail transport'!$AL$56="no"," ",ROUND(E5811,4))</f>
        <v>0.75800000000000001</v>
      </c>
      <c r="G5811" s="110">
        <f>IF('3A-Rail transport'!$AL$57="no"," ",ROUND(E5811,4))</f>
        <v>0.75800000000000001</v>
      </c>
      <c r="H5811" s="110"/>
      <c r="S5811" s="110">
        <f t="shared" si="331"/>
        <v>0.75800000000000056</v>
      </c>
      <c r="T5811" s="110">
        <f>IF('3B-Air transport'!AL$66="no"," ",ROUND(S5811,4))</f>
        <v>0.75800000000000001</v>
      </c>
      <c r="U5811" s="110">
        <f>IF('3B-Air transport'!AL$67="no"," ",ROUND(S5811,4))</f>
        <v>0.75800000000000001</v>
      </c>
      <c r="V5811" s="110">
        <f>IF('3B-Air transport'!AL$68="no"," ",ROUND(S5811,4))</f>
        <v>0.75800000000000001</v>
      </c>
      <c r="W5811" s="110"/>
      <c r="AB5811" s="110">
        <f t="shared" si="332"/>
        <v>0.75800000000000056</v>
      </c>
      <c r="AC5811" s="110">
        <f>IF('3C-Water transport'!AL$56="no"," ",ROUND(AB5811,4))</f>
        <v>0.75800000000000001</v>
      </c>
      <c r="AD5811" s="110">
        <f>IF('3C-Water transport'!AL$57="no"," ",ROUND(AB5811,4))</f>
        <v>0.75800000000000001</v>
      </c>
      <c r="AE5811" s="110">
        <f>IF('3C-Water transport'!AL$58="no"," ",ROUND(AB5811,4))</f>
        <v>0.75800000000000001</v>
      </c>
    </row>
    <row r="5812" spans="5:31" x14ac:dyDescent="0.25">
      <c r="E5812" s="110">
        <f t="shared" si="330"/>
        <v>0.75900000000000056</v>
      </c>
      <c r="F5812" s="110">
        <f>IF('3A-Rail transport'!$AL$56="no"," ",ROUND(E5812,4))</f>
        <v>0.75900000000000001</v>
      </c>
      <c r="G5812" s="110">
        <f>IF('3A-Rail transport'!$AL$57="no"," ",ROUND(E5812,4))</f>
        <v>0.75900000000000001</v>
      </c>
      <c r="H5812" s="110"/>
      <c r="S5812" s="110">
        <f t="shared" si="331"/>
        <v>0.75900000000000056</v>
      </c>
      <c r="T5812" s="110">
        <f>IF('3B-Air transport'!AL$66="no"," ",ROUND(S5812,4))</f>
        <v>0.75900000000000001</v>
      </c>
      <c r="U5812" s="110">
        <f>IF('3B-Air transport'!AL$67="no"," ",ROUND(S5812,4))</f>
        <v>0.75900000000000001</v>
      </c>
      <c r="V5812" s="110">
        <f>IF('3B-Air transport'!AL$68="no"," ",ROUND(S5812,4))</f>
        <v>0.75900000000000001</v>
      </c>
      <c r="W5812" s="110"/>
      <c r="AB5812" s="110">
        <f t="shared" si="332"/>
        <v>0.75900000000000056</v>
      </c>
      <c r="AC5812" s="110">
        <f>IF('3C-Water transport'!AL$56="no"," ",ROUND(AB5812,4))</f>
        <v>0.75900000000000001</v>
      </c>
      <c r="AD5812" s="110">
        <f>IF('3C-Water transport'!AL$57="no"," ",ROUND(AB5812,4))</f>
        <v>0.75900000000000001</v>
      </c>
      <c r="AE5812" s="110">
        <f>IF('3C-Water transport'!AL$58="no"," ",ROUND(AB5812,4))</f>
        <v>0.75900000000000001</v>
      </c>
    </row>
    <row r="5813" spans="5:31" x14ac:dyDescent="0.25">
      <c r="E5813" s="110">
        <f t="shared" si="330"/>
        <v>0.76000000000000056</v>
      </c>
      <c r="F5813" s="110">
        <f>IF('3A-Rail transport'!$AL$56="no"," ",ROUND(E5813,4))</f>
        <v>0.76</v>
      </c>
      <c r="G5813" s="110">
        <f>IF('3A-Rail transport'!$AL$57="no"," ",ROUND(E5813,4))</f>
        <v>0.76</v>
      </c>
      <c r="H5813" s="110"/>
      <c r="S5813" s="110">
        <f t="shared" si="331"/>
        <v>0.76000000000000056</v>
      </c>
      <c r="T5813" s="110">
        <f>IF('3B-Air transport'!AL$66="no"," ",ROUND(S5813,4))</f>
        <v>0.76</v>
      </c>
      <c r="U5813" s="110">
        <f>IF('3B-Air transport'!AL$67="no"," ",ROUND(S5813,4))</f>
        <v>0.76</v>
      </c>
      <c r="V5813" s="110">
        <f>IF('3B-Air transport'!AL$68="no"," ",ROUND(S5813,4))</f>
        <v>0.76</v>
      </c>
      <c r="W5813" s="110"/>
      <c r="AB5813" s="110">
        <f t="shared" si="332"/>
        <v>0.76000000000000056</v>
      </c>
      <c r="AC5813" s="110">
        <f>IF('3C-Water transport'!AL$56="no"," ",ROUND(AB5813,4))</f>
        <v>0.76</v>
      </c>
      <c r="AD5813" s="110">
        <f>IF('3C-Water transport'!AL$57="no"," ",ROUND(AB5813,4))</f>
        <v>0.76</v>
      </c>
      <c r="AE5813" s="110">
        <f>IF('3C-Water transport'!AL$58="no"," ",ROUND(AB5813,4))</f>
        <v>0.76</v>
      </c>
    </row>
    <row r="5814" spans="5:31" x14ac:dyDescent="0.25">
      <c r="E5814" s="110">
        <f t="shared" si="330"/>
        <v>0.76100000000000056</v>
      </c>
      <c r="F5814" s="110">
        <f>IF('3A-Rail transport'!$AL$56="no"," ",ROUND(E5814,4))</f>
        <v>0.76100000000000001</v>
      </c>
      <c r="G5814" s="110">
        <f>IF('3A-Rail transport'!$AL$57="no"," ",ROUND(E5814,4))</f>
        <v>0.76100000000000001</v>
      </c>
      <c r="H5814" s="110"/>
      <c r="S5814" s="110">
        <f t="shared" si="331"/>
        <v>0.76100000000000056</v>
      </c>
      <c r="T5814" s="110">
        <f>IF('3B-Air transport'!AL$66="no"," ",ROUND(S5814,4))</f>
        <v>0.76100000000000001</v>
      </c>
      <c r="U5814" s="110">
        <f>IF('3B-Air transport'!AL$67="no"," ",ROUND(S5814,4))</f>
        <v>0.76100000000000001</v>
      </c>
      <c r="V5814" s="110">
        <f>IF('3B-Air transport'!AL$68="no"," ",ROUND(S5814,4))</f>
        <v>0.76100000000000001</v>
      </c>
      <c r="W5814" s="110"/>
      <c r="AB5814" s="110">
        <f t="shared" si="332"/>
        <v>0.76100000000000056</v>
      </c>
      <c r="AC5814" s="110">
        <f>IF('3C-Water transport'!AL$56="no"," ",ROUND(AB5814,4))</f>
        <v>0.76100000000000001</v>
      </c>
      <c r="AD5814" s="110">
        <f>IF('3C-Water transport'!AL$57="no"," ",ROUND(AB5814,4))</f>
        <v>0.76100000000000001</v>
      </c>
      <c r="AE5814" s="110">
        <f>IF('3C-Water transport'!AL$58="no"," ",ROUND(AB5814,4))</f>
        <v>0.76100000000000001</v>
      </c>
    </row>
    <row r="5815" spans="5:31" x14ac:dyDescent="0.25">
      <c r="E5815" s="110">
        <f t="shared" si="330"/>
        <v>0.76200000000000057</v>
      </c>
      <c r="F5815" s="110">
        <f>IF('3A-Rail transport'!$AL$56="no"," ",ROUND(E5815,4))</f>
        <v>0.76200000000000001</v>
      </c>
      <c r="G5815" s="110">
        <f>IF('3A-Rail transport'!$AL$57="no"," ",ROUND(E5815,4))</f>
        <v>0.76200000000000001</v>
      </c>
      <c r="H5815" s="110"/>
      <c r="S5815" s="110">
        <f t="shared" si="331"/>
        <v>0.76200000000000057</v>
      </c>
      <c r="T5815" s="110">
        <f>IF('3B-Air transport'!AL$66="no"," ",ROUND(S5815,4))</f>
        <v>0.76200000000000001</v>
      </c>
      <c r="U5815" s="110">
        <f>IF('3B-Air transport'!AL$67="no"," ",ROUND(S5815,4))</f>
        <v>0.76200000000000001</v>
      </c>
      <c r="V5815" s="110">
        <f>IF('3B-Air transport'!AL$68="no"," ",ROUND(S5815,4))</f>
        <v>0.76200000000000001</v>
      </c>
      <c r="W5815" s="110"/>
      <c r="AB5815" s="110">
        <f t="shared" si="332"/>
        <v>0.76200000000000057</v>
      </c>
      <c r="AC5815" s="110">
        <f>IF('3C-Water transport'!AL$56="no"," ",ROUND(AB5815,4))</f>
        <v>0.76200000000000001</v>
      </c>
      <c r="AD5815" s="110">
        <f>IF('3C-Water transport'!AL$57="no"," ",ROUND(AB5815,4))</f>
        <v>0.76200000000000001</v>
      </c>
      <c r="AE5815" s="110">
        <f>IF('3C-Water transport'!AL$58="no"," ",ROUND(AB5815,4))</f>
        <v>0.76200000000000001</v>
      </c>
    </row>
    <row r="5816" spans="5:31" x14ac:dyDescent="0.25">
      <c r="E5816" s="110">
        <f t="shared" si="330"/>
        <v>0.76300000000000057</v>
      </c>
      <c r="F5816" s="110">
        <f>IF('3A-Rail transport'!$AL$56="no"," ",ROUND(E5816,4))</f>
        <v>0.76300000000000001</v>
      </c>
      <c r="G5816" s="110">
        <f>IF('3A-Rail transport'!$AL$57="no"," ",ROUND(E5816,4))</f>
        <v>0.76300000000000001</v>
      </c>
      <c r="H5816" s="110"/>
      <c r="S5816" s="110">
        <f t="shared" si="331"/>
        <v>0.76300000000000057</v>
      </c>
      <c r="T5816" s="110">
        <f>IF('3B-Air transport'!AL$66="no"," ",ROUND(S5816,4))</f>
        <v>0.76300000000000001</v>
      </c>
      <c r="U5816" s="110">
        <f>IF('3B-Air transport'!AL$67="no"," ",ROUND(S5816,4))</f>
        <v>0.76300000000000001</v>
      </c>
      <c r="V5816" s="110">
        <f>IF('3B-Air transport'!AL$68="no"," ",ROUND(S5816,4))</f>
        <v>0.76300000000000001</v>
      </c>
      <c r="W5816" s="110"/>
      <c r="AB5816" s="110">
        <f t="shared" si="332"/>
        <v>0.76300000000000057</v>
      </c>
      <c r="AC5816" s="110">
        <f>IF('3C-Water transport'!AL$56="no"," ",ROUND(AB5816,4))</f>
        <v>0.76300000000000001</v>
      </c>
      <c r="AD5816" s="110">
        <f>IF('3C-Water transport'!AL$57="no"," ",ROUND(AB5816,4))</f>
        <v>0.76300000000000001</v>
      </c>
      <c r="AE5816" s="110">
        <f>IF('3C-Water transport'!AL$58="no"," ",ROUND(AB5816,4))</f>
        <v>0.76300000000000001</v>
      </c>
    </row>
    <row r="5817" spans="5:31" x14ac:dyDescent="0.25">
      <c r="E5817" s="110">
        <f t="shared" si="330"/>
        <v>0.76400000000000057</v>
      </c>
      <c r="F5817" s="110">
        <f>IF('3A-Rail transport'!$AL$56="no"," ",ROUND(E5817,4))</f>
        <v>0.76400000000000001</v>
      </c>
      <c r="G5817" s="110">
        <f>IF('3A-Rail transport'!$AL$57="no"," ",ROUND(E5817,4))</f>
        <v>0.76400000000000001</v>
      </c>
      <c r="H5817" s="110"/>
      <c r="S5817" s="110">
        <f t="shared" si="331"/>
        <v>0.76400000000000057</v>
      </c>
      <c r="T5817" s="110">
        <f>IF('3B-Air transport'!AL$66="no"," ",ROUND(S5817,4))</f>
        <v>0.76400000000000001</v>
      </c>
      <c r="U5817" s="110">
        <f>IF('3B-Air transport'!AL$67="no"," ",ROUND(S5817,4))</f>
        <v>0.76400000000000001</v>
      </c>
      <c r="V5817" s="110">
        <f>IF('3B-Air transport'!AL$68="no"," ",ROUND(S5817,4))</f>
        <v>0.76400000000000001</v>
      </c>
      <c r="W5817" s="110"/>
      <c r="AB5817" s="110">
        <f t="shared" si="332"/>
        <v>0.76400000000000057</v>
      </c>
      <c r="AC5817" s="110">
        <f>IF('3C-Water transport'!AL$56="no"," ",ROUND(AB5817,4))</f>
        <v>0.76400000000000001</v>
      </c>
      <c r="AD5817" s="110">
        <f>IF('3C-Water transport'!AL$57="no"," ",ROUND(AB5817,4))</f>
        <v>0.76400000000000001</v>
      </c>
      <c r="AE5817" s="110">
        <f>IF('3C-Water transport'!AL$58="no"," ",ROUND(AB5817,4))</f>
        <v>0.76400000000000001</v>
      </c>
    </row>
    <row r="5818" spans="5:31" x14ac:dyDescent="0.25">
      <c r="E5818" s="110">
        <f t="shared" si="330"/>
        <v>0.76500000000000057</v>
      </c>
      <c r="F5818" s="110">
        <f>IF('3A-Rail transport'!$AL$56="no"," ",ROUND(E5818,4))</f>
        <v>0.76500000000000001</v>
      </c>
      <c r="G5818" s="110">
        <f>IF('3A-Rail transport'!$AL$57="no"," ",ROUND(E5818,4))</f>
        <v>0.76500000000000001</v>
      </c>
      <c r="H5818" s="110"/>
      <c r="S5818" s="110">
        <f t="shared" si="331"/>
        <v>0.76500000000000057</v>
      </c>
      <c r="T5818" s="110">
        <f>IF('3B-Air transport'!AL$66="no"," ",ROUND(S5818,4))</f>
        <v>0.76500000000000001</v>
      </c>
      <c r="U5818" s="110">
        <f>IF('3B-Air transport'!AL$67="no"," ",ROUND(S5818,4))</f>
        <v>0.76500000000000001</v>
      </c>
      <c r="V5818" s="110">
        <f>IF('3B-Air transport'!AL$68="no"," ",ROUND(S5818,4))</f>
        <v>0.76500000000000001</v>
      </c>
      <c r="W5818" s="110"/>
      <c r="AB5818" s="110">
        <f t="shared" si="332"/>
        <v>0.76500000000000057</v>
      </c>
      <c r="AC5818" s="110">
        <f>IF('3C-Water transport'!AL$56="no"," ",ROUND(AB5818,4))</f>
        <v>0.76500000000000001</v>
      </c>
      <c r="AD5818" s="110">
        <f>IF('3C-Water transport'!AL$57="no"," ",ROUND(AB5818,4))</f>
        <v>0.76500000000000001</v>
      </c>
      <c r="AE5818" s="110">
        <f>IF('3C-Water transport'!AL$58="no"," ",ROUND(AB5818,4))</f>
        <v>0.76500000000000001</v>
      </c>
    </row>
    <row r="5819" spans="5:31" x14ac:dyDescent="0.25">
      <c r="E5819" s="110">
        <f t="shared" si="330"/>
        <v>0.76600000000000057</v>
      </c>
      <c r="F5819" s="110">
        <f>IF('3A-Rail transport'!$AL$56="no"," ",ROUND(E5819,4))</f>
        <v>0.76600000000000001</v>
      </c>
      <c r="G5819" s="110">
        <f>IF('3A-Rail transport'!$AL$57="no"," ",ROUND(E5819,4))</f>
        <v>0.76600000000000001</v>
      </c>
      <c r="H5819" s="110"/>
      <c r="S5819" s="110">
        <f t="shared" si="331"/>
        <v>0.76600000000000057</v>
      </c>
      <c r="T5819" s="110">
        <f>IF('3B-Air transport'!AL$66="no"," ",ROUND(S5819,4))</f>
        <v>0.76600000000000001</v>
      </c>
      <c r="U5819" s="110">
        <f>IF('3B-Air transport'!AL$67="no"," ",ROUND(S5819,4))</f>
        <v>0.76600000000000001</v>
      </c>
      <c r="V5819" s="110">
        <f>IF('3B-Air transport'!AL$68="no"," ",ROUND(S5819,4))</f>
        <v>0.76600000000000001</v>
      </c>
      <c r="W5819" s="110"/>
      <c r="AB5819" s="110">
        <f t="shared" si="332"/>
        <v>0.76600000000000057</v>
      </c>
      <c r="AC5819" s="110">
        <f>IF('3C-Water transport'!AL$56="no"," ",ROUND(AB5819,4))</f>
        <v>0.76600000000000001</v>
      </c>
      <c r="AD5819" s="110">
        <f>IF('3C-Water transport'!AL$57="no"," ",ROUND(AB5819,4))</f>
        <v>0.76600000000000001</v>
      </c>
      <c r="AE5819" s="110">
        <f>IF('3C-Water transport'!AL$58="no"," ",ROUND(AB5819,4))</f>
        <v>0.76600000000000001</v>
      </c>
    </row>
    <row r="5820" spans="5:31" x14ac:dyDescent="0.25">
      <c r="E5820" s="110">
        <f t="shared" si="330"/>
        <v>0.76700000000000057</v>
      </c>
      <c r="F5820" s="110">
        <f>IF('3A-Rail transport'!$AL$56="no"," ",ROUND(E5820,4))</f>
        <v>0.76700000000000002</v>
      </c>
      <c r="G5820" s="110">
        <f>IF('3A-Rail transport'!$AL$57="no"," ",ROUND(E5820,4))</f>
        <v>0.76700000000000002</v>
      </c>
      <c r="H5820" s="110"/>
      <c r="S5820" s="110">
        <f t="shared" si="331"/>
        <v>0.76700000000000057</v>
      </c>
      <c r="T5820" s="110">
        <f>IF('3B-Air transport'!AL$66="no"," ",ROUND(S5820,4))</f>
        <v>0.76700000000000002</v>
      </c>
      <c r="U5820" s="110">
        <f>IF('3B-Air transport'!AL$67="no"," ",ROUND(S5820,4))</f>
        <v>0.76700000000000002</v>
      </c>
      <c r="V5820" s="110">
        <f>IF('3B-Air transport'!AL$68="no"," ",ROUND(S5820,4))</f>
        <v>0.76700000000000002</v>
      </c>
      <c r="W5820" s="110"/>
      <c r="AB5820" s="110">
        <f t="shared" si="332"/>
        <v>0.76700000000000057</v>
      </c>
      <c r="AC5820" s="110">
        <f>IF('3C-Water transport'!AL$56="no"," ",ROUND(AB5820,4))</f>
        <v>0.76700000000000002</v>
      </c>
      <c r="AD5820" s="110">
        <f>IF('3C-Water transport'!AL$57="no"," ",ROUND(AB5820,4))</f>
        <v>0.76700000000000002</v>
      </c>
      <c r="AE5820" s="110">
        <f>IF('3C-Water transport'!AL$58="no"," ",ROUND(AB5820,4))</f>
        <v>0.76700000000000002</v>
      </c>
    </row>
    <row r="5821" spans="5:31" x14ac:dyDescent="0.25">
      <c r="E5821" s="110">
        <f t="shared" si="330"/>
        <v>0.76800000000000057</v>
      </c>
      <c r="F5821" s="110">
        <f>IF('3A-Rail transport'!$AL$56="no"," ",ROUND(E5821,4))</f>
        <v>0.76800000000000002</v>
      </c>
      <c r="G5821" s="110">
        <f>IF('3A-Rail transport'!$AL$57="no"," ",ROUND(E5821,4))</f>
        <v>0.76800000000000002</v>
      </c>
      <c r="H5821" s="110"/>
      <c r="S5821" s="110">
        <f t="shared" si="331"/>
        <v>0.76800000000000057</v>
      </c>
      <c r="T5821" s="110">
        <f>IF('3B-Air transport'!AL$66="no"," ",ROUND(S5821,4))</f>
        <v>0.76800000000000002</v>
      </c>
      <c r="U5821" s="110">
        <f>IF('3B-Air transport'!AL$67="no"," ",ROUND(S5821,4))</f>
        <v>0.76800000000000002</v>
      </c>
      <c r="V5821" s="110">
        <f>IF('3B-Air transport'!AL$68="no"," ",ROUND(S5821,4))</f>
        <v>0.76800000000000002</v>
      </c>
      <c r="W5821" s="110"/>
      <c r="AB5821" s="110">
        <f t="shared" si="332"/>
        <v>0.76800000000000057</v>
      </c>
      <c r="AC5821" s="110">
        <f>IF('3C-Water transport'!AL$56="no"," ",ROUND(AB5821,4))</f>
        <v>0.76800000000000002</v>
      </c>
      <c r="AD5821" s="110">
        <f>IF('3C-Water transport'!AL$57="no"," ",ROUND(AB5821,4))</f>
        <v>0.76800000000000002</v>
      </c>
      <c r="AE5821" s="110">
        <f>IF('3C-Water transport'!AL$58="no"," ",ROUND(AB5821,4))</f>
        <v>0.76800000000000002</v>
      </c>
    </row>
    <row r="5822" spans="5:31" x14ac:dyDescent="0.25">
      <c r="E5822" s="110">
        <f t="shared" ref="E5822:E5885" si="333">E5821+0.001</f>
        <v>0.76900000000000057</v>
      </c>
      <c r="F5822" s="110">
        <f>IF('3A-Rail transport'!$AL$56="no"," ",ROUND(E5822,4))</f>
        <v>0.76900000000000002</v>
      </c>
      <c r="G5822" s="110">
        <f>IF('3A-Rail transport'!$AL$57="no"," ",ROUND(E5822,4))</f>
        <v>0.76900000000000002</v>
      </c>
      <c r="H5822" s="110"/>
      <c r="S5822" s="110">
        <f t="shared" ref="S5822:S5885" si="334">S5821+0.001</f>
        <v>0.76900000000000057</v>
      </c>
      <c r="T5822" s="110">
        <f>IF('3B-Air transport'!AL$66="no"," ",ROUND(S5822,4))</f>
        <v>0.76900000000000002</v>
      </c>
      <c r="U5822" s="110">
        <f>IF('3B-Air transport'!AL$67="no"," ",ROUND(S5822,4))</f>
        <v>0.76900000000000002</v>
      </c>
      <c r="V5822" s="110">
        <f>IF('3B-Air transport'!AL$68="no"," ",ROUND(S5822,4))</f>
        <v>0.76900000000000002</v>
      </c>
      <c r="W5822" s="110"/>
      <c r="AB5822" s="110">
        <f t="shared" ref="AB5822:AB5885" si="335">AB5821+0.001</f>
        <v>0.76900000000000057</v>
      </c>
      <c r="AC5822" s="110">
        <f>IF('3C-Water transport'!AL$56="no"," ",ROUND(AB5822,4))</f>
        <v>0.76900000000000002</v>
      </c>
      <c r="AD5822" s="110">
        <f>IF('3C-Water transport'!AL$57="no"," ",ROUND(AB5822,4))</f>
        <v>0.76900000000000002</v>
      </c>
      <c r="AE5822" s="110">
        <f>IF('3C-Water transport'!AL$58="no"," ",ROUND(AB5822,4))</f>
        <v>0.76900000000000002</v>
      </c>
    </row>
    <row r="5823" spans="5:31" x14ac:dyDescent="0.25">
      <c r="E5823" s="110">
        <f t="shared" si="333"/>
        <v>0.77000000000000057</v>
      </c>
      <c r="F5823" s="110">
        <f>IF('3A-Rail transport'!$AL$56="no"," ",ROUND(E5823,4))</f>
        <v>0.77</v>
      </c>
      <c r="G5823" s="110">
        <f>IF('3A-Rail transport'!$AL$57="no"," ",ROUND(E5823,4))</f>
        <v>0.77</v>
      </c>
      <c r="H5823" s="110"/>
      <c r="S5823" s="110">
        <f t="shared" si="334"/>
        <v>0.77000000000000057</v>
      </c>
      <c r="T5823" s="110">
        <f>IF('3B-Air transport'!AL$66="no"," ",ROUND(S5823,4))</f>
        <v>0.77</v>
      </c>
      <c r="U5823" s="110">
        <f>IF('3B-Air transport'!AL$67="no"," ",ROUND(S5823,4))</f>
        <v>0.77</v>
      </c>
      <c r="V5823" s="110">
        <f>IF('3B-Air transport'!AL$68="no"," ",ROUND(S5823,4))</f>
        <v>0.77</v>
      </c>
      <c r="W5823" s="110"/>
      <c r="AB5823" s="110">
        <f t="shared" si="335"/>
        <v>0.77000000000000057</v>
      </c>
      <c r="AC5823" s="110">
        <f>IF('3C-Water transport'!AL$56="no"," ",ROUND(AB5823,4))</f>
        <v>0.77</v>
      </c>
      <c r="AD5823" s="110">
        <f>IF('3C-Water transport'!AL$57="no"," ",ROUND(AB5823,4))</f>
        <v>0.77</v>
      </c>
      <c r="AE5823" s="110">
        <f>IF('3C-Water transport'!AL$58="no"," ",ROUND(AB5823,4))</f>
        <v>0.77</v>
      </c>
    </row>
    <row r="5824" spans="5:31" x14ac:dyDescent="0.25">
      <c r="E5824" s="110">
        <f t="shared" si="333"/>
        <v>0.77100000000000057</v>
      </c>
      <c r="F5824" s="110">
        <f>IF('3A-Rail transport'!$AL$56="no"," ",ROUND(E5824,4))</f>
        <v>0.77100000000000002</v>
      </c>
      <c r="G5824" s="110">
        <f>IF('3A-Rail transport'!$AL$57="no"," ",ROUND(E5824,4))</f>
        <v>0.77100000000000002</v>
      </c>
      <c r="H5824" s="110"/>
      <c r="S5824" s="110">
        <f t="shared" si="334"/>
        <v>0.77100000000000057</v>
      </c>
      <c r="T5824" s="110">
        <f>IF('3B-Air transport'!AL$66="no"," ",ROUND(S5824,4))</f>
        <v>0.77100000000000002</v>
      </c>
      <c r="U5824" s="110">
        <f>IF('3B-Air transport'!AL$67="no"," ",ROUND(S5824,4))</f>
        <v>0.77100000000000002</v>
      </c>
      <c r="V5824" s="110">
        <f>IF('3B-Air transport'!AL$68="no"," ",ROUND(S5824,4))</f>
        <v>0.77100000000000002</v>
      </c>
      <c r="W5824" s="110"/>
      <c r="AB5824" s="110">
        <f t="shared" si="335"/>
        <v>0.77100000000000057</v>
      </c>
      <c r="AC5824" s="110">
        <f>IF('3C-Water transport'!AL$56="no"," ",ROUND(AB5824,4))</f>
        <v>0.77100000000000002</v>
      </c>
      <c r="AD5824" s="110">
        <f>IF('3C-Water transport'!AL$57="no"," ",ROUND(AB5824,4))</f>
        <v>0.77100000000000002</v>
      </c>
      <c r="AE5824" s="110">
        <f>IF('3C-Water transport'!AL$58="no"," ",ROUND(AB5824,4))</f>
        <v>0.77100000000000002</v>
      </c>
    </row>
    <row r="5825" spans="5:31" x14ac:dyDescent="0.25">
      <c r="E5825" s="110">
        <f t="shared" si="333"/>
        <v>0.77200000000000057</v>
      </c>
      <c r="F5825" s="110">
        <f>IF('3A-Rail transport'!$AL$56="no"," ",ROUND(E5825,4))</f>
        <v>0.77200000000000002</v>
      </c>
      <c r="G5825" s="110">
        <f>IF('3A-Rail transport'!$AL$57="no"," ",ROUND(E5825,4))</f>
        <v>0.77200000000000002</v>
      </c>
      <c r="H5825" s="110"/>
      <c r="S5825" s="110">
        <f t="shared" si="334"/>
        <v>0.77200000000000057</v>
      </c>
      <c r="T5825" s="110">
        <f>IF('3B-Air transport'!AL$66="no"," ",ROUND(S5825,4))</f>
        <v>0.77200000000000002</v>
      </c>
      <c r="U5825" s="110">
        <f>IF('3B-Air transport'!AL$67="no"," ",ROUND(S5825,4))</f>
        <v>0.77200000000000002</v>
      </c>
      <c r="V5825" s="110">
        <f>IF('3B-Air transport'!AL$68="no"," ",ROUND(S5825,4))</f>
        <v>0.77200000000000002</v>
      </c>
      <c r="W5825" s="110"/>
      <c r="AB5825" s="110">
        <f t="shared" si="335"/>
        <v>0.77200000000000057</v>
      </c>
      <c r="AC5825" s="110">
        <f>IF('3C-Water transport'!AL$56="no"," ",ROUND(AB5825,4))</f>
        <v>0.77200000000000002</v>
      </c>
      <c r="AD5825" s="110">
        <f>IF('3C-Water transport'!AL$57="no"," ",ROUND(AB5825,4))</f>
        <v>0.77200000000000002</v>
      </c>
      <c r="AE5825" s="110">
        <f>IF('3C-Water transport'!AL$58="no"," ",ROUND(AB5825,4))</f>
        <v>0.77200000000000002</v>
      </c>
    </row>
    <row r="5826" spans="5:31" x14ac:dyDescent="0.25">
      <c r="E5826" s="110">
        <f t="shared" si="333"/>
        <v>0.77300000000000058</v>
      </c>
      <c r="F5826" s="110">
        <f>IF('3A-Rail transport'!$AL$56="no"," ",ROUND(E5826,4))</f>
        <v>0.77300000000000002</v>
      </c>
      <c r="G5826" s="110">
        <f>IF('3A-Rail transport'!$AL$57="no"," ",ROUND(E5826,4))</f>
        <v>0.77300000000000002</v>
      </c>
      <c r="H5826" s="110"/>
      <c r="S5826" s="110">
        <f t="shared" si="334"/>
        <v>0.77300000000000058</v>
      </c>
      <c r="T5826" s="110">
        <f>IF('3B-Air transport'!AL$66="no"," ",ROUND(S5826,4))</f>
        <v>0.77300000000000002</v>
      </c>
      <c r="U5826" s="110">
        <f>IF('3B-Air transport'!AL$67="no"," ",ROUND(S5826,4))</f>
        <v>0.77300000000000002</v>
      </c>
      <c r="V5826" s="110">
        <f>IF('3B-Air transport'!AL$68="no"," ",ROUND(S5826,4))</f>
        <v>0.77300000000000002</v>
      </c>
      <c r="W5826" s="110"/>
      <c r="AB5826" s="110">
        <f t="shared" si="335"/>
        <v>0.77300000000000058</v>
      </c>
      <c r="AC5826" s="110">
        <f>IF('3C-Water transport'!AL$56="no"," ",ROUND(AB5826,4))</f>
        <v>0.77300000000000002</v>
      </c>
      <c r="AD5826" s="110">
        <f>IF('3C-Water transport'!AL$57="no"," ",ROUND(AB5826,4))</f>
        <v>0.77300000000000002</v>
      </c>
      <c r="AE5826" s="110">
        <f>IF('3C-Water transport'!AL$58="no"," ",ROUND(AB5826,4))</f>
        <v>0.77300000000000002</v>
      </c>
    </row>
    <row r="5827" spans="5:31" x14ac:dyDescent="0.25">
      <c r="E5827" s="110">
        <f t="shared" si="333"/>
        <v>0.77400000000000058</v>
      </c>
      <c r="F5827" s="110">
        <f>IF('3A-Rail transport'!$AL$56="no"," ",ROUND(E5827,4))</f>
        <v>0.77400000000000002</v>
      </c>
      <c r="G5827" s="110">
        <f>IF('3A-Rail transport'!$AL$57="no"," ",ROUND(E5827,4))</f>
        <v>0.77400000000000002</v>
      </c>
      <c r="H5827" s="110"/>
      <c r="S5827" s="110">
        <f t="shared" si="334"/>
        <v>0.77400000000000058</v>
      </c>
      <c r="T5827" s="110">
        <f>IF('3B-Air transport'!AL$66="no"," ",ROUND(S5827,4))</f>
        <v>0.77400000000000002</v>
      </c>
      <c r="U5827" s="110">
        <f>IF('3B-Air transport'!AL$67="no"," ",ROUND(S5827,4))</f>
        <v>0.77400000000000002</v>
      </c>
      <c r="V5827" s="110">
        <f>IF('3B-Air transport'!AL$68="no"," ",ROUND(S5827,4))</f>
        <v>0.77400000000000002</v>
      </c>
      <c r="W5827" s="110"/>
      <c r="AB5827" s="110">
        <f t="shared" si="335"/>
        <v>0.77400000000000058</v>
      </c>
      <c r="AC5827" s="110">
        <f>IF('3C-Water transport'!AL$56="no"," ",ROUND(AB5827,4))</f>
        <v>0.77400000000000002</v>
      </c>
      <c r="AD5827" s="110">
        <f>IF('3C-Water transport'!AL$57="no"," ",ROUND(AB5827,4))</f>
        <v>0.77400000000000002</v>
      </c>
      <c r="AE5827" s="110">
        <f>IF('3C-Water transport'!AL$58="no"," ",ROUND(AB5827,4))</f>
        <v>0.77400000000000002</v>
      </c>
    </row>
    <row r="5828" spans="5:31" x14ac:dyDescent="0.25">
      <c r="E5828" s="110">
        <f t="shared" si="333"/>
        <v>0.77500000000000058</v>
      </c>
      <c r="F5828" s="110">
        <f>IF('3A-Rail transport'!$AL$56="no"," ",ROUND(E5828,4))</f>
        <v>0.77500000000000002</v>
      </c>
      <c r="G5828" s="110">
        <f>IF('3A-Rail transport'!$AL$57="no"," ",ROUND(E5828,4))</f>
        <v>0.77500000000000002</v>
      </c>
      <c r="H5828" s="110"/>
      <c r="S5828" s="110">
        <f t="shared" si="334"/>
        <v>0.77500000000000058</v>
      </c>
      <c r="T5828" s="110">
        <f>IF('3B-Air transport'!AL$66="no"," ",ROUND(S5828,4))</f>
        <v>0.77500000000000002</v>
      </c>
      <c r="U5828" s="110">
        <f>IF('3B-Air transport'!AL$67="no"," ",ROUND(S5828,4))</f>
        <v>0.77500000000000002</v>
      </c>
      <c r="V5828" s="110">
        <f>IF('3B-Air transport'!AL$68="no"," ",ROUND(S5828,4))</f>
        <v>0.77500000000000002</v>
      </c>
      <c r="W5828" s="110"/>
      <c r="AB5828" s="110">
        <f t="shared" si="335"/>
        <v>0.77500000000000058</v>
      </c>
      <c r="AC5828" s="110">
        <f>IF('3C-Water transport'!AL$56="no"," ",ROUND(AB5828,4))</f>
        <v>0.77500000000000002</v>
      </c>
      <c r="AD5828" s="110">
        <f>IF('3C-Water transport'!AL$57="no"," ",ROUND(AB5828,4))</f>
        <v>0.77500000000000002</v>
      </c>
      <c r="AE5828" s="110">
        <f>IF('3C-Water transport'!AL$58="no"," ",ROUND(AB5828,4))</f>
        <v>0.77500000000000002</v>
      </c>
    </row>
    <row r="5829" spans="5:31" x14ac:dyDescent="0.25">
      <c r="E5829" s="110">
        <f t="shared" si="333"/>
        <v>0.77600000000000058</v>
      </c>
      <c r="F5829" s="110">
        <f>IF('3A-Rail transport'!$AL$56="no"," ",ROUND(E5829,4))</f>
        <v>0.77600000000000002</v>
      </c>
      <c r="G5829" s="110">
        <f>IF('3A-Rail transport'!$AL$57="no"," ",ROUND(E5829,4))</f>
        <v>0.77600000000000002</v>
      </c>
      <c r="H5829" s="110"/>
      <c r="S5829" s="110">
        <f t="shared" si="334"/>
        <v>0.77600000000000058</v>
      </c>
      <c r="T5829" s="110">
        <f>IF('3B-Air transport'!AL$66="no"," ",ROUND(S5829,4))</f>
        <v>0.77600000000000002</v>
      </c>
      <c r="U5829" s="110">
        <f>IF('3B-Air transport'!AL$67="no"," ",ROUND(S5829,4))</f>
        <v>0.77600000000000002</v>
      </c>
      <c r="V5829" s="110">
        <f>IF('3B-Air transport'!AL$68="no"," ",ROUND(S5829,4))</f>
        <v>0.77600000000000002</v>
      </c>
      <c r="W5829" s="110"/>
      <c r="AB5829" s="110">
        <f t="shared" si="335"/>
        <v>0.77600000000000058</v>
      </c>
      <c r="AC5829" s="110">
        <f>IF('3C-Water transport'!AL$56="no"," ",ROUND(AB5829,4))</f>
        <v>0.77600000000000002</v>
      </c>
      <c r="AD5829" s="110">
        <f>IF('3C-Water transport'!AL$57="no"," ",ROUND(AB5829,4))</f>
        <v>0.77600000000000002</v>
      </c>
      <c r="AE5829" s="110">
        <f>IF('3C-Water transport'!AL$58="no"," ",ROUND(AB5829,4))</f>
        <v>0.77600000000000002</v>
      </c>
    </row>
    <row r="5830" spans="5:31" x14ac:dyDescent="0.25">
      <c r="E5830" s="110">
        <f t="shared" si="333"/>
        <v>0.77700000000000058</v>
      </c>
      <c r="F5830" s="110">
        <f>IF('3A-Rail transport'!$AL$56="no"," ",ROUND(E5830,4))</f>
        <v>0.77700000000000002</v>
      </c>
      <c r="G5830" s="110">
        <f>IF('3A-Rail transport'!$AL$57="no"," ",ROUND(E5830,4))</f>
        <v>0.77700000000000002</v>
      </c>
      <c r="H5830" s="110"/>
      <c r="S5830" s="110">
        <f t="shared" si="334"/>
        <v>0.77700000000000058</v>
      </c>
      <c r="T5830" s="110">
        <f>IF('3B-Air transport'!AL$66="no"," ",ROUND(S5830,4))</f>
        <v>0.77700000000000002</v>
      </c>
      <c r="U5830" s="110">
        <f>IF('3B-Air transport'!AL$67="no"," ",ROUND(S5830,4))</f>
        <v>0.77700000000000002</v>
      </c>
      <c r="V5830" s="110">
        <f>IF('3B-Air transport'!AL$68="no"," ",ROUND(S5830,4))</f>
        <v>0.77700000000000002</v>
      </c>
      <c r="W5830" s="110"/>
      <c r="AB5830" s="110">
        <f t="shared" si="335"/>
        <v>0.77700000000000058</v>
      </c>
      <c r="AC5830" s="110">
        <f>IF('3C-Water transport'!AL$56="no"," ",ROUND(AB5830,4))</f>
        <v>0.77700000000000002</v>
      </c>
      <c r="AD5830" s="110">
        <f>IF('3C-Water transport'!AL$57="no"," ",ROUND(AB5830,4))</f>
        <v>0.77700000000000002</v>
      </c>
      <c r="AE5830" s="110">
        <f>IF('3C-Water transport'!AL$58="no"," ",ROUND(AB5830,4))</f>
        <v>0.77700000000000002</v>
      </c>
    </row>
    <row r="5831" spans="5:31" x14ac:dyDescent="0.25">
      <c r="E5831" s="110">
        <f t="shared" si="333"/>
        <v>0.77800000000000058</v>
      </c>
      <c r="F5831" s="110">
        <f>IF('3A-Rail transport'!$AL$56="no"," ",ROUND(E5831,4))</f>
        <v>0.77800000000000002</v>
      </c>
      <c r="G5831" s="110">
        <f>IF('3A-Rail transport'!$AL$57="no"," ",ROUND(E5831,4))</f>
        <v>0.77800000000000002</v>
      </c>
      <c r="H5831" s="110"/>
      <c r="S5831" s="110">
        <f t="shared" si="334"/>
        <v>0.77800000000000058</v>
      </c>
      <c r="T5831" s="110">
        <f>IF('3B-Air transport'!AL$66="no"," ",ROUND(S5831,4))</f>
        <v>0.77800000000000002</v>
      </c>
      <c r="U5831" s="110">
        <f>IF('3B-Air transport'!AL$67="no"," ",ROUND(S5831,4))</f>
        <v>0.77800000000000002</v>
      </c>
      <c r="V5831" s="110">
        <f>IF('3B-Air transport'!AL$68="no"," ",ROUND(S5831,4))</f>
        <v>0.77800000000000002</v>
      </c>
      <c r="W5831" s="110"/>
      <c r="AB5831" s="110">
        <f t="shared" si="335"/>
        <v>0.77800000000000058</v>
      </c>
      <c r="AC5831" s="110">
        <f>IF('3C-Water transport'!AL$56="no"," ",ROUND(AB5831,4))</f>
        <v>0.77800000000000002</v>
      </c>
      <c r="AD5831" s="110">
        <f>IF('3C-Water transport'!AL$57="no"," ",ROUND(AB5831,4))</f>
        <v>0.77800000000000002</v>
      </c>
      <c r="AE5831" s="110">
        <f>IF('3C-Water transport'!AL$58="no"," ",ROUND(AB5831,4))</f>
        <v>0.77800000000000002</v>
      </c>
    </row>
    <row r="5832" spans="5:31" x14ac:dyDescent="0.25">
      <c r="E5832" s="110">
        <f t="shared" si="333"/>
        <v>0.77900000000000058</v>
      </c>
      <c r="F5832" s="110">
        <f>IF('3A-Rail transport'!$AL$56="no"," ",ROUND(E5832,4))</f>
        <v>0.77900000000000003</v>
      </c>
      <c r="G5832" s="110">
        <f>IF('3A-Rail transport'!$AL$57="no"," ",ROUND(E5832,4))</f>
        <v>0.77900000000000003</v>
      </c>
      <c r="H5832" s="110"/>
      <c r="S5832" s="110">
        <f t="shared" si="334"/>
        <v>0.77900000000000058</v>
      </c>
      <c r="T5832" s="110">
        <f>IF('3B-Air transport'!AL$66="no"," ",ROUND(S5832,4))</f>
        <v>0.77900000000000003</v>
      </c>
      <c r="U5832" s="110">
        <f>IF('3B-Air transport'!AL$67="no"," ",ROUND(S5832,4))</f>
        <v>0.77900000000000003</v>
      </c>
      <c r="V5832" s="110">
        <f>IF('3B-Air transport'!AL$68="no"," ",ROUND(S5832,4))</f>
        <v>0.77900000000000003</v>
      </c>
      <c r="W5832" s="110"/>
      <c r="AB5832" s="110">
        <f t="shared" si="335"/>
        <v>0.77900000000000058</v>
      </c>
      <c r="AC5832" s="110">
        <f>IF('3C-Water transport'!AL$56="no"," ",ROUND(AB5832,4))</f>
        <v>0.77900000000000003</v>
      </c>
      <c r="AD5832" s="110">
        <f>IF('3C-Water transport'!AL$57="no"," ",ROUND(AB5832,4))</f>
        <v>0.77900000000000003</v>
      </c>
      <c r="AE5832" s="110">
        <f>IF('3C-Water transport'!AL$58="no"," ",ROUND(AB5832,4))</f>
        <v>0.77900000000000003</v>
      </c>
    </row>
    <row r="5833" spans="5:31" x14ac:dyDescent="0.25">
      <c r="E5833" s="110">
        <f t="shared" si="333"/>
        <v>0.78000000000000058</v>
      </c>
      <c r="F5833" s="110">
        <f>IF('3A-Rail transport'!$AL$56="no"," ",ROUND(E5833,4))</f>
        <v>0.78</v>
      </c>
      <c r="G5833" s="110">
        <f>IF('3A-Rail transport'!$AL$57="no"," ",ROUND(E5833,4))</f>
        <v>0.78</v>
      </c>
      <c r="H5833" s="110"/>
      <c r="S5833" s="110">
        <f t="shared" si="334"/>
        <v>0.78000000000000058</v>
      </c>
      <c r="T5833" s="110">
        <f>IF('3B-Air transport'!AL$66="no"," ",ROUND(S5833,4))</f>
        <v>0.78</v>
      </c>
      <c r="U5833" s="110">
        <f>IF('3B-Air transport'!AL$67="no"," ",ROUND(S5833,4))</f>
        <v>0.78</v>
      </c>
      <c r="V5833" s="110">
        <f>IF('3B-Air transport'!AL$68="no"," ",ROUND(S5833,4))</f>
        <v>0.78</v>
      </c>
      <c r="W5833" s="110"/>
      <c r="AB5833" s="110">
        <f t="shared" si="335"/>
        <v>0.78000000000000058</v>
      </c>
      <c r="AC5833" s="110">
        <f>IF('3C-Water transport'!AL$56="no"," ",ROUND(AB5833,4))</f>
        <v>0.78</v>
      </c>
      <c r="AD5833" s="110">
        <f>IF('3C-Water transport'!AL$57="no"," ",ROUND(AB5833,4))</f>
        <v>0.78</v>
      </c>
      <c r="AE5833" s="110">
        <f>IF('3C-Water transport'!AL$58="no"," ",ROUND(AB5833,4))</f>
        <v>0.78</v>
      </c>
    </row>
    <row r="5834" spans="5:31" x14ac:dyDescent="0.25">
      <c r="E5834" s="110">
        <f t="shared" si="333"/>
        <v>0.78100000000000058</v>
      </c>
      <c r="F5834" s="110">
        <f>IF('3A-Rail transport'!$AL$56="no"," ",ROUND(E5834,4))</f>
        <v>0.78100000000000003</v>
      </c>
      <c r="G5834" s="110">
        <f>IF('3A-Rail transport'!$AL$57="no"," ",ROUND(E5834,4))</f>
        <v>0.78100000000000003</v>
      </c>
      <c r="H5834" s="110"/>
      <c r="S5834" s="110">
        <f t="shared" si="334"/>
        <v>0.78100000000000058</v>
      </c>
      <c r="T5834" s="110">
        <f>IF('3B-Air transport'!AL$66="no"," ",ROUND(S5834,4))</f>
        <v>0.78100000000000003</v>
      </c>
      <c r="U5834" s="110">
        <f>IF('3B-Air transport'!AL$67="no"," ",ROUND(S5834,4))</f>
        <v>0.78100000000000003</v>
      </c>
      <c r="V5834" s="110">
        <f>IF('3B-Air transport'!AL$68="no"," ",ROUND(S5834,4))</f>
        <v>0.78100000000000003</v>
      </c>
      <c r="W5834" s="110"/>
      <c r="AB5834" s="110">
        <f t="shared" si="335"/>
        <v>0.78100000000000058</v>
      </c>
      <c r="AC5834" s="110">
        <f>IF('3C-Water transport'!AL$56="no"," ",ROUND(AB5834,4))</f>
        <v>0.78100000000000003</v>
      </c>
      <c r="AD5834" s="110">
        <f>IF('3C-Water transport'!AL$57="no"," ",ROUND(AB5834,4))</f>
        <v>0.78100000000000003</v>
      </c>
      <c r="AE5834" s="110">
        <f>IF('3C-Water transport'!AL$58="no"," ",ROUND(AB5834,4))</f>
        <v>0.78100000000000003</v>
      </c>
    </row>
    <row r="5835" spans="5:31" x14ac:dyDescent="0.25">
      <c r="E5835" s="110">
        <f t="shared" si="333"/>
        <v>0.78200000000000058</v>
      </c>
      <c r="F5835" s="110">
        <f>IF('3A-Rail transport'!$AL$56="no"," ",ROUND(E5835,4))</f>
        <v>0.78200000000000003</v>
      </c>
      <c r="G5835" s="110">
        <f>IF('3A-Rail transport'!$AL$57="no"," ",ROUND(E5835,4))</f>
        <v>0.78200000000000003</v>
      </c>
      <c r="H5835" s="110"/>
      <c r="S5835" s="110">
        <f t="shared" si="334"/>
        <v>0.78200000000000058</v>
      </c>
      <c r="T5835" s="110">
        <f>IF('3B-Air transport'!AL$66="no"," ",ROUND(S5835,4))</f>
        <v>0.78200000000000003</v>
      </c>
      <c r="U5835" s="110">
        <f>IF('3B-Air transport'!AL$67="no"," ",ROUND(S5835,4))</f>
        <v>0.78200000000000003</v>
      </c>
      <c r="V5835" s="110">
        <f>IF('3B-Air transport'!AL$68="no"," ",ROUND(S5835,4))</f>
        <v>0.78200000000000003</v>
      </c>
      <c r="W5835" s="110"/>
      <c r="AB5835" s="110">
        <f t="shared" si="335"/>
        <v>0.78200000000000058</v>
      </c>
      <c r="AC5835" s="110">
        <f>IF('3C-Water transport'!AL$56="no"," ",ROUND(AB5835,4))</f>
        <v>0.78200000000000003</v>
      </c>
      <c r="AD5835" s="110">
        <f>IF('3C-Water transport'!AL$57="no"," ",ROUND(AB5835,4))</f>
        <v>0.78200000000000003</v>
      </c>
      <c r="AE5835" s="110">
        <f>IF('3C-Water transport'!AL$58="no"," ",ROUND(AB5835,4))</f>
        <v>0.78200000000000003</v>
      </c>
    </row>
    <row r="5836" spans="5:31" x14ac:dyDescent="0.25">
      <c r="E5836" s="110">
        <f t="shared" si="333"/>
        <v>0.78300000000000058</v>
      </c>
      <c r="F5836" s="110">
        <f>IF('3A-Rail transport'!$AL$56="no"," ",ROUND(E5836,4))</f>
        <v>0.78300000000000003</v>
      </c>
      <c r="G5836" s="110">
        <f>IF('3A-Rail transport'!$AL$57="no"," ",ROUND(E5836,4))</f>
        <v>0.78300000000000003</v>
      </c>
      <c r="H5836" s="110"/>
      <c r="S5836" s="110">
        <f t="shared" si="334"/>
        <v>0.78300000000000058</v>
      </c>
      <c r="T5836" s="110">
        <f>IF('3B-Air transport'!AL$66="no"," ",ROUND(S5836,4))</f>
        <v>0.78300000000000003</v>
      </c>
      <c r="U5836" s="110">
        <f>IF('3B-Air transport'!AL$67="no"," ",ROUND(S5836,4))</f>
        <v>0.78300000000000003</v>
      </c>
      <c r="V5836" s="110">
        <f>IF('3B-Air transport'!AL$68="no"," ",ROUND(S5836,4))</f>
        <v>0.78300000000000003</v>
      </c>
      <c r="W5836" s="110"/>
      <c r="AB5836" s="110">
        <f t="shared" si="335"/>
        <v>0.78300000000000058</v>
      </c>
      <c r="AC5836" s="110">
        <f>IF('3C-Water transport'!AL$56="no"," ",ROUND(AB5836,4))</f>
        <v>0.78300000000000003</v>
      </c>
      <c r="AD5836" s="110">
        <f>IF('3C-Water transport'!AL$57="no"," ",ROUND(AB5836,4))</f>
        <v>0.78300000000000003</v>
      </c>
      <c r="AE5836" s="110">
        <f>IF('3C-Water transport'!AL$58="no"," ",ROUND(AB5836,4))</f>
        <v>0.78300000000000003</v>
      </c>
    </row>
    <row r="5837" spans="5:31" x14ac:dyDescent="0.25">
      <c r="E5837" s="110">
        <f t="shared" si="333"/>
        <v>0.78400000000000059</v>
      </c>
      <c r="F5837" s="110">
        <f>IF('3A-Rail transport'!$AL$56="no"," ",ROUND(E5837,4))</f>
        <v>0.78400000000000003</v>
      </c>
      <c r="G5837" s="110">
        <f>IF('3A-Rail transport'!$AL$57="no"," ",ROUND(E5837,4))</f>
        <v>0.78400000000000003</v>
      </c>
      <c r="H5837" s="110"/>
      <c r="S5837" s="110">
        <f t="shared" si="334"/>
        <v>0.78400000000000059</v>
      </c>
      <c r="T5837" s="110">
        <f>IF('3B-Air transport'!AL$66="no"," ",ROUND(S5837,4))</f>
        <v>0.78400000000000003</v>
      </c>
      <c r="U5837" s="110">
        <f>IF('3B-Air transport'!AL$67="no"," ",ROUND(S5837,4))</f>
        <v>0.78400000000000003</v>
      </c>
      <c r="V5837" s="110">
        <f>IF('3B-Air transport'!AL$68="no"," ",ROUND(S5837,4))</f>
        <v>0.78400000000000003</v>
      </c>
      <c r="W5837" s="110"/>
      <c r="AB5837" s="110">
        <f t="shared" si="335"/>
        <v>0.78400000000000059</v>
      </c>
      <c r="AC5837" s="110">
        <f>IF('3C-Water transport'!AL$56="no"," ",ROUND(AB5837,4))</f>
        <v>0.78400000000000003</v>
      </c>
      <c r="AD5837" s="110">
        <f>IF('3C-Water transport'!AL$57="no"," ",ROUND(AB5837,4))</f>
        <v>0.78400000000000003</v>
      </c>
      <c r="AE5837" s="110">
        <f>IF('3C-Water transport'!AL$58="no"," ",ROUND(AB5837,4))</f>
        <v>0.78400000000000003</v>
      </c>
    </row>
    <row r="5838" spans="5:31" x14ac:dyDescent="0.25">
      <c r="E5838" s="110">
        <f t="shared" si="333"/>
        <v>0.78500000000000059</v>
      </c>
      <c r="F5838" s="110">
        <f>IF('3A-Rail transport'!$AL$56="no"," ",ROUND(E5838,4))</f>
        <v>0.78500000000000003</v>
      </c>
      <c r="G5838" s="110">
        <f>IF('3A-Rail transport'!$AL$57="no"," ",ROUND(E5838,4))</f>
        <v>0.78500000000000003</v>
      </c>
      <c r="H5838" s="110"/>
      <c r="S5838" s="110">
        <f t="shared" si="334"/>
        <v>0.78500000000000059</v>
      </c>
      <c r="T5838" s="110">
        <f>IF('3B-Air transport'!AL$66="no"," ",ROUND(S5838,4))</f>
        <v>0.78500000000000003</v>
      </c>
      <c r="U5838" s="110">
        <f>IF('3B-Air transport'!AL$67="no"," ",ROUND(S5838,4))</f>
        <v>0.78500000000000003</v>
      </c>
      <c r="V5838" s="110">
        <f>IF('3B-Air transport'!AL$68="no"," ",ROUND(S5838,4))</f>
        <v>0.78500000000000003</v>
      </c>
      <c r="W5838" s="110"/>
      <c r="AB5838" s="110">
        <f t="shared" si="335"/>
        <v>0.78500000000000059</v>
      </c>
      <c r="AC5838" s="110">
        <f>IF('3C-Water transport'!AL$56="no"," ",ROUND(AB5838,4))</f>
        <v>0.78500000000000003</v>
      </c>
      <c r="AD5838" s="110">
        <f>IF('3C-Water transport'!AL$57="no"," ",ROUND(AB5838,4))</f>
        <v>0.78500000000000003</v>
      </c>
      <c r="AE5838" s="110">
        <f>IF('3C-Water transport'!AL$58="no"," ",ROUND(AB5838,4))</f>
        <v>0.78500000000000003</v>
      </c>
    </row>
    <row r="5839" spans="5:31" x14ac:dyDescent="0.25">
      <c r="E5839" s="110">
        <f t="shared" si="333"/>
        <v>0.78600000000000059</v>
      </c>
      <c r="F5839" s="110">
        <f>IF('3A-Rail transport'!$AL$56="no"," ",ROUND(E5839,4))</f>
        <v>0.78600000000000003</v>
      </c>
      <c r="G5839" s="110">
        <f>IF('3A-Rail transport'!$AL$57="no"," ",ROUND(E5839,4))</f>
        <v>0.78600000000000003</v>
      </c>
      <c r="H5839" s="110"/>
      <c r="S5839" s="110">
        <f t="shared" si="334"/>
        <v>0.78600000000000059</v>
      </c>
      <c r="T5839" s="110">
        <f>IF('3B-Air transport'!AL$66="no"," ",ROUND(S5839,4))</f>
        <v>0.78600000000000003</v>
      </c>
      <c r="U5839" s="110">
        <f>IF('3B-Air transport'!AL$67="no"," ",ROUND(S5839,4))</f>
        <v>0.78600000000000003</v>
      </c>
      <c r="V5839" s="110">
        <f>IF('3B-Air transport'!AL$68="no"," ",ROUND(S5839,4))</f>
        <v>0.78600000000000003</v>
      </c>
      <c r="W5839" s="110"/>
      <c r="AB5839" s="110">
        <f t="shared" si="335"/>
        <v>0.78600000000000059</v>
      </c>
      <c r="AC5839" s="110">
        <f>IF('3C-Water transport'!AL$56="no"," ",ROUND(AB5839,4))</f>
        <v>0.78600000000000003</v>
      </c>
      <c r="AD5839" s="110">
        <f>IF('3C-Water transport'!AL$57="no"," ",ROUND(AB5839,4))</f>
        <v>0.78600000000000003</v>
      </c>
      <c r="AE5839" s="110">
        <f>IF('3C-Water transport'!AL$58="no"," ",ROUND(AB5839,4))</f>
        <v>0.78600000000000003</v>
      </c>
    </row>
    <row r="5840" spans="5:31" x14ac:dyDescent="0.25">
      <c r="E5840" s="110">
        <f t="shared" si="333"/>
        <v>0.78700000000000059</v>
      </c>
      <c r="F5840" s="110">
        <f>IF('3A-Rail transport'!$AL$56="no"," ",ROUND(E5840,4))</f>
        <v>0.78700000000000003</v>
      </c>
      <c r="G5840" s="110">
        <f>IF('3A-Rail transport'!$AL$57="no"," ",ROUND(E5840,4))</f>
        <v>0.78700000000000003</v>
      </c>
      <c r="H5840" s="110"/>
      <c r="S5840" s="110">
        <f t="shared" si="334"/>
        <v>0.78700000000000059</v>
      </c>
      <c r="T5840" s="110">
        <f>IF('3B-Air transport'!AL$66="no"," ",ROUND(S5840,4))</f>
        <v>0.78700000000000003</v>
      </c>
      <c r="U5840" s="110">
        <f>IF('3B-Air transport'!AL$67="no"," ",ROUND(S5840,4))</f>
        <v>0.78700000000000003</v>
      </c>
      <c r="V5840" s="110">
        <f>IF('3B-Air transport'!AL$68="no"," ",ROUND(S5840,4))</f>
        <v>0.78700000000000003</v>
      </c>
      <c r="W5840" s="110"/>
      <c r="AB5840" s="110">
        <f t="shared" si="335"/>
        <v>0.78700000000000059</v>
      </c>
      <c r="AC5840" s="110">
        <f>IF('3C-Water transport'!AL$56="no"," ",ROUND(AB5840,4))</f>
        <v>0.78700000000000003</v>
      </c>
      <c r="AD5840" s="110">
        <f>IF('3C-Water transport'!AL$57="no"," ",ROUND(AB5840,4))</f>
        <v>0.78700000000000003</v>
      </c>
      <c r="AE5840" s="110">
        <f>IF('3C-Water transport'!AL$58="no"," ",ROUND(AB5840,4))</f>
        <v>0.78700000000000003</v>
      </c>
    </row>
    <row r="5841" spans="5:31" x14ac:dyDescent="0.25">
      <c r="E5841" s="110">
        <f t="shared" si="333"/>
        <v>0.78800000000000059</v>
      </c>
      <c r="F5841" s="110">
        <f>IF('3A-Rail transport'!$AL$56="no"," ",ROUND(E5841,4))</f>
        <v>0.78800000000000003</v>
      </c>
      <c r="G5841" s="110">
        <f>IF('3A-Rail transport'!$AL$57="no"," ",ROUND(E5841,4))</f>
        <v>0.78800000000000003</v>
      </c>
      <c r="H5841" s="110"/>
      <c r="S5841" s="110">
        <f t="shared" si="334"/>
        <v>0.78800000000000059</v>
      </c>
      <c r="T5841" s="110">
        <f>IF('3B-Air transport'!AL$66="no"," ",ROUND(S5841,4))</f>
        <v>0.78800000000000003</v>
      </c>
      <c r="U5841" s="110">
        <f>IF('3B-Air transport'!AL$67="no"," ",ROUND(S5841,4))</f>
        <v>0.78800000000000003</v>
      </c>
      <c r="V5841" s="110">
        <f>IF('3B-Air transport'!AL$68="no"," ",ROUND(S5841,4))</f>
        <v>0.78800000000000003</v>
      </c>
      <c r="W5841" s="110"/>
      <c r="AB5841" s="110">
        <f t="shared" si="335"/>
        <v>0.78800000000000059</v>
      </c>
      <c r="AC5841" s="110">
        <f>IF('3C-Water transport'!AL$56="no"," ",ROUND(AB5841,4))</f>
        <v>0.78800000000000003</v>
      </c>
      <c r="AD5841" s="110">
        <f>IF('3C-Water transport'!AL$57="no"," ",ROUND(AB5841,4))</f>
        <v>0.78800000000000003</v>
      </c>
      <c r="AE5841" s="110">
        <f>IF('3C-Water transport'!AL$58="no"," ",ROUND(AB5841,4))</f>
        <v>0.78800000000000003</v>
      </c>
    </row>
    <row r="5842" spans="5:31" x14ac:dyDescent="0.25">
      <c r="E5842" s="110">
        <f t="shared" si="333"/>
        <v>0.78900000000000059</v>
      </c>
      <c r="F5842" s="110">
        <f>IF('3A-Rail transport'!$AL$56="no"," ",ROUND(E5842,4))</f>
        <v>0.78900000000000003</v>
      </c>
      <c r="G5842" s="110">
        <f>IF('3A-Rail transport'!$AL$57="no"," ",ROUND(E5842,4))</f>
        <v>0.78900000000000003</v>
      </c>
      <c r="H5842" s="110"/>
      <c r="S5842" s="110">
        <f t="shared" si="334"/>
        <v>0.78900000000000059</v>
      </c>
      <c r="T5842" s="110">
        <f>IF('3B-Air transport'!AL$66="no"," ",ROUND(S5842,4))</f>
        <v>0.78900000000000003</v>
      </c>
      <c r="U5842" s="110">
        <f>IF('3B-Air transport'!AL$67="no"," ",ROUND(S5842,4))</f>
        <v>0.78900000000000003</v>
      </c>
      <c r="V5842" s="110">
        <f>IF('3B-Air transport'!AL$68="no"," ",ROUND(S5842,4))</f>
        <v>0.78900000000000003</v>
      </c>
      <c r="W5842" s="110"/>
      <c r="AB5842" s="110">
        <f t="shared" si="335"/>
        <v>0.78900000000000059</v>
      </c>
      <c r="AC5842" s="110">
        <f>IF('3C-Water transport'!AL$56="no"," ",ROUND(AB5842,4))</f>
        <v>0.78900000000000003</v>
      </c>
      <c r="AD5842" s="110">
        <f>IF('3C-Water transport'!AL$57="no"," ",ROUND(AB5842,4))</f>
        <v>0.78900000000000003</v>
      </c>
      <c r="AE5842" s="110">
        <f>IF('3C-Water transport'!AL$58="no"," ",ROUND(AB5842,4))</f>
        <v>0.78900000000000003</v>
      </c>
    </row>
    <row r="5843" spans="5:31" x14ac:dyDescent="0.25">
      <c r="E5843" s="110">
        <f t="shared" si="333"/>
        <v>0.79000000000000059</v>
      </c>
      <c r="F5843" s="110">
        <f>IF('3A-Rail transport'!$AL$56="no"," ",ROUND(E5843,4))</f>
        <v>0.79</v>
      </c>
      <c r="G5843" s="110">
        <f>IF('3A-Rail transport'!$AL$57="no"," ",ROUND(E5843,4))</f>
        <v>0.79</v>
      </c>
      <c r="H5843" s="110"/>
      <c r="S5843" s="110">
        <f t="shared" si="334"/>
        <v>0.79000000000000059</v>
      </c>
      <c r="T5843" s="110">
        <f>IF('3B-Air transport'!AL$66="no"," ",ROUND(S5843,4))</f>
        <v>0.79</v>
      </c>
      <c r="U5843" s="110">
        <f>IF('3B-Air transport'!AL$67="no"," ",ROUND(S5843,4))</f>
        <v>0.79</v>
      </c>
      <c r="V5843" s="110">
        <f>IF('3B-Air transport'!AL$68="no"," ",ROUND(S5843,4))</f>
        <v>0.79</v>
      </c>
      <c r="W5843" s="110"/>
      <c r="AB5843" s="110">
        <f t="shared" si="335"/>
        <v>0.79000000000000059</v>
      </c>
      <c r="AC5843" s="110">
        <f>IF('3C-Water transport'!AL$56="no"," ",ROUND(AB5843,4))</f>
        <v>0.79</v>
      </c>
      <c r="AD5843" s="110">
        <f>IF('3C-Water transport'!AL$57="no"," ",ROUND(AB5843,4))</f>
        <v>0.79</v>
      </c>
      <c r="AE5843" s="110">
        <f>IF('3C-Water transport'!AL$58="no"," ",ROUND(AB5843,4))</f>
        <v>0.79</v>
      </c>
    </row>
    <row r="5844" spans="5:31" x14ac:dyDescent="0.25">
      <c r="E5844" s="110">
        <f t="shared" si="333"/>
        <v>0.79100000000000059</v>
      </c>
      <c r="F5844" s="110">
        <f>IF('3A-Rail transport'!$AL$56="no"," ",ROUND(E5844,4))</f>
        <v>0.79100000000000004</v>
      </c>
      <c r="G5844" s="110">
        <f>IF('3A-Rail transport'!$AL$57="no"," ",ROUND(E5844,4))</f>
        <v>0.79100000000000004</v>
      </c>
      <c r="H5844" s="110"/>
      <c r="S5844" s="110">
        <f t="shared" si="334"/>
        <v>0.79100000000000059</v>
      </c>
      <c r="T5844" s="110">
        <f>IF('3B-Air transport'!AL$66="no"," ",ROUND(S5844,4))</f>
        <v>0.79100000000000004</v>
      </c>
      <c r="U5844" s="110">
        <f>IF('3B-Air transport'!AL$67="no"," ",ROUND(S5844,4))</f>
        <v>0.79100000000000004</v>
      </c>
      <c r="V5844" s="110">
        <f>IF('3B-Air transport'!AL$68="no"," ",ROUND(S5844,4))</f>
        <v>0.79100000000000004</v>
      </c>
      <c r="W5844" s="110"/>
      <c r="AB5844" s="110">
        <f t="shared" si="335"/>
        <v>0.79100000000000059</v>
      </c>
      <c r="AC5844" s="110">
        <f>IF('3C-Water transport'!AL$56="no"," ",ROUND(AB5844,4))</f>
        <v>0.79100000000000004</v>
      </c>
      <c r="AD5844" s="110">
        <f>IF('3C-Water transport'!AL$57="no"," ",ROUND(AB5844,4))</f>
        <v>0.79100000000000004</v>
      </c>
      <c r="AE5844" s="110">
        <f>IF('3C-Water transport'!AL$58="no"," ",ROUND(AB5844,4))</f>
        <v>0.79100000000000004</v>
      </c>
    </row>
    <row r="5845" spans="5:31" x14ac:dyDescent="0.25">
      <c r="E5845" s="110">
        <f t="shared" si="333"/>
        <v>0.79200000000000059</v>
      </c>
      <c r="F5845" s="110">
        <f>IF('3A-Rail transport'!$AL$56="no"," ",ROUND(E5845,4))</f>
        <v>0.79200000000000004</v>
      </c>
      <c r="G5845" s="110">
        <f>IF('3A-Rail transport'!$AL$57="no"," ",ROUND(E5845,4))</f>
        <v>0.79200000000000004</v>
      </c>
      <c r="H5845" s="110"/>
      <c r="S5845" s="110">
        <f t="shared" si="334"/>
        <v>0.79200000000000059</v>
      </c>
      <c r="T5845" s="110">
        <f>IF('3B-Air transport'!AL$66="no"," ",ROUND(S5845,4))</f>
        <v>0.79200000000000004</v>
      </c>
      <c r="U5845" s="110">
        <f>IF('3B-Air transport'!AL$67="no"," ",ROUND(S5845,4))</f>
        <v>0.79200000000000004</v>
      </c>
      <c r="V5845" s="110">
        <f>IF('3B-Air transport'!AL$68="no"," ",ROUND(S5845,4))</f>
        <v>0.79200000000000004</v>
      </c>
      <c r="W5845" s="110"/>
      <c r="AB5845" s="110">
        <f t="shared" si="335"/>
        <v>0.79200000000000059</v>
      </c>
      <c r="AC5845" s="110">
        <f>IF('3C-Water transport'!AL$56="no"," ",ROUND(AB5845,4))</f>
        <v>0.79200000000000004</v>
      </c>
      <c r="AD5845" s="110">
        <f>IF('3C-Water transport'!AL$57="no"," ",ROUND(AB5845,4))</f>
        <v>0.79200000000000004</v>
      </c>
      <c r="AE5845" s="110">
        <f>IF('3C-Water transport'!AL$58="no"," ",ROUND(AB5845,4))</f>
        <v>0.79200000000000004</v>
      </c>
    </row>
    <row r="5846" spans="5:31" x14ac:dyDescent="0.25">
      <c r="E5846" s="110">
        <f t="shared" si="333"/>
        <v>0.79300000000000059</v>
      </c>
      <c r="F5846" s="110">
        <f>IF('3A-Rail transport'!$AL$56="no"," ",ROUND(E5846,4))</f>
        <v>0.79300000000000004</v>
      </c>
      <c r="G5846" s="110">
        <f>IF('3A-Rail transport'!$AL$57="no"," ",ROUND(E5846,4))</f>
        <v>0.79300000000000004</v>
      </c>
      <c r="H5846" s="110"/>
      <c r="S5846" s="110">
        <f t="shared" si="334"/>
        <v>0.79300000000000059</v>
      </c>
      <c r="T5846" s="110">
        <f>IF('3B-Air transport'!AL$66="no"," ",ROUND(S5846,4))</f>
        <v>0.79300000000000004</v>
      </c>
      <c r="U5846" s="110">
        <f>IF('3B-Air transport'!AL$67="no"," ",ROUND(S5846,4))</f>
        <v>0.79300000000000004</v>
      </c>
      <c r="V5846" s="110">
        <f>IF('3B-Air transport'!AL$68="no"," ",ROUND(S5846,4))</f>
        <v>0.79300000000000004</v>
      </c>
      <c r="W5846" s="110"/>
      <c r="AB5846" s="110">
        <f t="shared" si="335"/>
        <v>0.79300000000000059</v>
      </c>
      <c r="AC5846" s="110">
        <f>IF('3C-Water transport'!AL$56="no"," ",ROUND(AB5846,4))</f>
        <v>0.79300000000000004</v>
      </c>
      <c r="AD5846" s="110">
        <f>IF('3C-Water transport'!AL$57="no"," ",ROUND(AB5846,4))</f>
        <v>0.79300000000000004</v>
      </c>
      <c r="AE5846" s="110">
        <f>IF('3C-Water transport'!AL$58="no"," ",ROUND(AB5846,4))</f>
        <v>0.79300000000000004</v>
      </c>
    </row>
    <row r="5847" spans="5:31" x14ac:dyDescent="0.25">
      <c r="E5847" s="110">
        <f t="shared" si="333"/>
        <v>0.79400000000000059</v>
      </c>
      <c r="F5847" s="110">
        <f>IF('3A-Rail transport'!$AL$56="no"," ",ROUND(E5847,4))</f>
        <v>0.79400000000000004</v>
      </c>
      <c r="G5847" s="110">
        <f>IF('3A-Rail transport'!$AL$57="no"," ",ROUND(E5847,4))</f>
        <v>0.79400000000000004</v>
      </c>
      <c r="H5847" s="110"/>
      <c r="S5847" s="110">
        <f t="shared" si="334"/>
        <v>0.79400000000000059</v>
      </c>
      <c r="T5847" s="110">
        <f>IF('3B-Air transport'!AL$66="no"," ",ROUND(S5847,4))</f>
        <v>0.79400000000000004</v>
      </c>
      <c r="U5847" s="110">
        <f>IF('3B-Air transport'!AL$67="no"," ",ROUND(S5847,4))</f>
        <v>0.79400000000000004</v>
      </c>
      <c r="V5847" s="110">
        <f>IF('3B-Air transport'!AL$68="no"," ",ROUND(S5847,4))</f>
        <v>0.79400000000000004</v>
      </c>
      <c r="W5847" s="110"/>
      <c r="AB5847" s="110">
        <f t="shared" si="335"/>
        <v>0.79400000000000059</v>
      </c>
      <c r="AC5847" s="110">
        <f>IF('3C-Water transport'!AL$56="no"," ",ROUND(AB5847,4))</f>
        <v>0.79400000000000004</v>
      </c>
      <c r="AD5847" s="110">
        <f>IF('3C-Water transport'!AL$57="no"," ",ROUND(AB5847,4))</f>
        <v>0.79400000000000004</v>
      </c>
      <c r="AE5847" s="110">
        <f>IF('3C-Water transport'!AL$58="no"," ",ROUND(AB5847,4))</f>
        <v>0.79400000000000004</v>
      </c>
    </row>
    <row r="5848" spans="5:31" x14ac:dyDescent="0.25">
      <c r="E5848" s="110">
        <f t="shared" si="333"/>
        <v>0.7950000000000006</v>
      </c>
      <c r="F5848" s="110">
        <f>IF('3A-Rail transport'!$AL$56="no"," ",ROUND(E5848,4))</f>
        <v>0.79500000000000004</v>
      </c>
      <c r="G5848" s="110">
        <f>IF('3A-Rail transport'!$AL$57="no"," ",ROUND(E5848,4))</f>
        <v>0.79500000000000004</v>
      </c>
      <c r="H5848" s="110"/>
      <c r="S5848" s="110">
        <f t="shared" si="334"/>
        <v>0.7950000000000006</v>
      </c>
      <c r="T5848" s="110">
        <f>IF('3B-Air transport'!AL$66="no"," ",ROUND(S5848,4))</f>
        <v>0.79500000000000004</v>
      </c>
      <c r="U5848" s="110">
        <f>IF('3B-Air transport'!AL$67="no"," ",ROUND(S5848,4))</f>
        <v>0.79500000000000004</v>
      </c>
      <c r="V5848" s="110">
        <f>IF('3B-Air transport'!AL$68="no"," ",ROUND(S5848,4))</f>
        <v>0.79500000000000004</v>
      </c>
      <c r="W5848" s="110"/>
      <c r="AB5848" s="110">
        <f t="shared" si="335"/>
        <v>0.7950000000000006</v>
      </c>
      <c r="AC5848" s="110">
        <f>IF('3C-Water transport'!AL$56="no"," ",ROUND(AB5848,4))</f>
        <v>0.79500000000000004</v>
      </c>
      <c r="AD5848" s="110">
        <f>IF('3C-Water transport'!AL$57="no"," ",ROUND(AB5848,4))</f>
        <v>0.79500000000000004</v>
      </c>
      <c r="AE5848" s="110">
        <f>IF('3C-Water transport'!AL$58="no"," ",ROUND(AB5848,4))</f>
        <v>0.79500000000000004</v>
      </c>
    </row>
    <row r="5849" spans="5:31" x14ac:dyDescent="0.25">
      <c r="E5849" s="110">
        <f t="shared" si="333"/>
        <v>0.7960000000000006</v>
      </c>
      <c r="F5849" s="110">
        <f>IF('3A-Rail transport'!$AL$56="no"," ",ROUND(E5849,4))</f>
        <v>0.79600000000000004</v>
      </c>
      <c r="G5849" s="110">
        <f>IF('3A-Rail transport'!$AL$57="no"," ",ROUND(E5849,4))</f>
        <v>0.79600000000000004</v>
      </c>
      <c r="H5849" s="110"/>
      <c r="S5849" s="110">
        <f t="shared" si="334"/>
        <v>0.7960000000000006</v>
      </c>
      <c r="T5849" s="110">
        <f>IF('3B-Air transport'!AL$66="no"," ",ROUND(S5849,4))</f>
        <v>0.79600000000000004</v>
      </c>
      <c r="U5849" s="110">
        <f>IF('3B-Air transport'!AL$67="no"," ",ROUND(S5849,4))</f>
        <v>0.79600000000000004</v>
      </c>
      <c r="V5849" s="110">
        <f>IF('3B-Air transport'!AL$68="no"," ",ROUND(S5849,4))</f>
        <v>0.79600000000000004</v>
      </c>
      <c r="W5849" s="110"/>
      <c r="AB5849" s="110">
        <f t="shared" si="335"/>
        <v>0.7960000000000006</v>
      </c>
      <c r="AC5849" s="110">
        <f>IF('3C-Water transport'!AL$56="no"," ",ROUND(AB5849,4))</f>
        <v>0.79600000000000004</v>
      </c>
      <c r="AD5849" s="110">
        <f>IF('3C-Water transport'!AL$57="no"," ",ROUND(AB5849,4))</f>
        <v>0.79600000000000004</v>
      </c>
      <c r="AE5849" s="110">
        <f>IF('3C-Water transport'!AL$58="no"," ",ROUND(AB5849,4))</f>
        <v>0.79600000000000004</v>
      </c>
    </row>
    <row r="5850" spans="5:31" x14ac:dyDescent="0.25">
      <c r="E5850" s="110">
        <f t="shared" si="333"/>
        <v>0.7970000000000006</v>
      </c>
      <c r="F5850" s="110">
        <f>IF('3A-Rail transport'!$AL$56="no"," ",ROUND(E5850,4))</f>
        <v>0.79700000000000004</v>
      </c>
      <c r="G5850" s="110">
        <f>IF('3A-Rail transport'!$AL$57="no"," ",ROUND(E5850,4))</f>
        <v>0.79700000000000004</v>
      </c>
      <c r="H5850" s="110"/>
      <c r="S5850" s="110">
        <f t="shared" si="334"/>
        <v>0.7970000000000006</v>
      </c>
      <c r="T5850" s="110">
        <f>IF('3B-Air transport'!AL$66="no"," ",ROUND(S5850,4))</f>
        <v>0.79700000000000004</v>
      </c>
      <c r="U5850" s="110">
        <f>IF('3B-Air transport'!AL$67="no"," ",ROUND(S5850,4))</f>
        <v>0.79700000000000004</v>
      </c>
      <c r="V5850" s="110">
        <f>IF('3B-Air transport'!AL$68="no"," ",ROUND(S5850,4))</f>
        <v>0.79700000000000004</v>
      </c>
      <c r="W5850" s="110"/>
      <c r="AB5850" s="110">
        <f t="shared" si="335"/>
        <v>0.7970000000000006</v>
      </c>
      <c r="AC5850" s="110">
        <f>IF('3C-Water transport'!AL$56="no"," ",ROUND(AB5850,4))</f>
        <v>0.79700000000000004</v>
      </c>
      <c r="AD5850" s="110">
        <f>IF('3C-Water transport'!AL$57="no"," ",ROUND(AB5850,4))</f>
        <v>0.79700000000000004</v>
      </c>
      <c r="AE5850" s="110">
        <f>IF('3C-Water transport'!AL$58="no"," ",ROUND(AB5850,4))</f>
        <v>0.79700000000000004</v>
      </c>
    </row>
    <row r="5851" spans="5:31" x14ac:dyDescent="0.25">
      <c r="E5851" s="110">
        <f t="shared" si="333"/>
        <v>0.7980000000000006</v>
      </c>
      <c r="F5851" s="110">
        <f>IF('3A-Rail transport'!$AL$56="no"," ",ROUND(E5851,4))</f>
        <v>0.79800000000000004</v>
      </c>
      <c r="G5851" s="110">
        <f>IF('3A-Rail transport'!$AL$57="no"," ",ROUND(E5851,4))</f>
        <v>0.79800000000000004</v>
      </c>
      <c r="H5851" s="110"/>
      <c r="S5851" s="110">
        <f t="shared" si="334"/>
        <v>0.7980000000000006</v>
      </c>
      <c r="T5851" s="110">
        <f>IF('3B-Air transport'!AL$66="no"," ",ROUND(S5851,4))</f>
        <v>0.79800000000000004</v>
      </c>
      <c r="U5851" s="110">
        <f>IF('3B-Air transport'!AL$67="no"," ",ROUND(S5851,4))</f>
        <v>0.79800000000000004</v>
      </c>
      <c r="V5851" s="110">
        <f>IF('3B-Air transport'!AL$68="no"," ",ROUND(S5851,4))</f>
        <v>0.79800000000000004</v>
      </c>
      <c r="W5851" s="110"/>
      <c r="AB5851" s="110">
        <f t="shared" si="335"/>
        <v>0.7980000000000006</v>
      </c>
      <c r="AC5851" s="110">
        <f>IF('3C-Water transport'!AL$56="no"," ",ROUND(AB5851,4))</f>
        <v>0.79800000000000004</v>
      </c>
      <c r="AD5851" s="110">
        <f>IF('3C-Water transport'!AL$57="no"," ",ROUND(AB5851,4))</f>
        <v>0.79800000000000004</v>
      </c>
      <c r="AE5851" s="110">
        <f>IF('3C-Water transport'!AL$58="no"," ",ROUND(AB5851,4))</f>
        <v>0.79800000000000004</v>
      </c>
    </row>
    <row r="5852" spans="5:31" x14ac:dyDescent="0.25">
      <c r="E5852" s="110">
        <f t="shared" si="333"/>
        <v>0.7990000000000006</v>
      </c>
      <c r="F5852" s="110">
        <f>IF('3A-Rail transport'!$AL$56="no"," ",ROUND(E5852,4))</f>
        <v>0.79900000000000004</v>
      </c>
      <c r="G5852" s="110">
        <f>IF('3A-Rail transport'!$AL$57="no"," ",ROUND(E5852,4))</f>
        <v>0.79900000000000004</v>
      </c>
      <c r="H5852" s="110"/>
      <c r="S5852" s="110">
        <f t="shared" si="334"/>
        <v>0.7990000000000006</v>
      </c>
      <c r="T5852" s="110">
        <f>IF('3B-Air transport'!AL$66="no"," ",ROUND(S5852,4))</f>
        <v>0.79900000000000004</v>
      </c>
      <c r="U5852" s="110">
        <f>IF('3B-Air transport'!AL$67="no"," ",ROUND(S5852,4))</f>
        <v>0.79900000000000004</v>
      </c>
      <c r="V5852" s="110">
        <f>IF('3B-Air transport'!AL$68="no"," ",ROUND(S5852,4))</f>
        <v>0.79900000000000004</v>
      </c>
      <c r="W5852" s="110"/>
      <c r="AB5852" s="110">
        <f t="shared" si="335"/>
        <v>0.7990000000000006</v>
      </c>
      <c r="AC5852" s="110">
        <f>IF('3C-Water transport'!AL$56="no"," ",ROUND(AB5852,4))</f>
        <v>0.79900000000000004</v>
      </c>
      <c r="AD5852" s="110">
        <f>IF('3C-Water transport'!AL$57="no"," ",ROUND(AB5852,4))</f>
        <v>0.79900000000000004</v>
      </c>
      <c r="AE5852" s="110">
        <f>IF('3C-Water transport'!AL$58="no"," ",ROUND(AB5852,4))</f>
        <v>0.79900000000000004</v>
      </c>
    </row>
    <row r="5853" spans="5:31" x14ac:dyDescent="0.25">
      <c r="E5853" s="110">
        <f t="shared" si="333"/>
        <v>0.8000000000000006</v>
      </c>
      <c r="F5853" s="110">
        <f>IF('3A-Rail transport'!$AL$56="no"," ",ROUND(E5853,4))</f>
        <v>0.8</v>
      </c>
      <c r="G5853" s="110">
        <f>IF('3A-Rail transport'!$AL$57="no"," ",ROUND(E5853,4))</f>
        <v>0.8</v>
      </c>
      <c r="H5853" s="110"/>
      <c r="S5853" s="110">
        <f t="shared" si="334"/>
        <v>0.8000000000000006</v>
      </c>
      <c r="T5853" s="110">
        <f>IF('3B-Air transport'!AL$66="no"," ",ROUND(S5853,4))</f>
        <v>0.8</v>
      </c>
      <c r="U5853" s="110">
        <f>IF('3B-Air transport'!AL$67="no"," ",ROUND(S5853,4))</f>
        <v>0.8</v>
      </c>
      <c r="V5853" s="110">
        <f>IF('3B-Air transport'!AL$68="no"," ",ROUND(S5853,4))</f>
        <v>0.8</v>
      </c>
      <c r="W5853" s="110"/>
      <c r="AB5853" s="110">
        <f t="shared" si="335"/>
        <v>0.8000000000000006</v>
      </c>
      <c r="AC5853" s="110">
        <f>IF('3C-Water transport'!AL$56="no"," ",ROUND(AB5853,4))</f>
        <v>0.8</v>
      </c>
      <c r="AD5853" s="110">
        <f>IF('3C-Water transport'!AL$57="no"," ",ROUND(AB5853,4))</f>
        <v>0.8</v>
      </c>
      <c r="AE5853" s="110">
        <f>IF('3C-Water transport'!AL$58="no"," ",ROUND(AB5853,4))</f>
        <v>0.8</v>
      </c>
    </row>
    <row r="5854" spans="5:31" x14ac:dyDescent="0.25">
      <c r="E5854" s="110">
        <f t="shared" si="333"/>
        <v>0.8010000000000006</v>
      </c>
      <c r="F5854" s="110">
        <f>IF('3A-Rail transport'!$AL$56="no"," ",ROUND(E5854,4))</f>
        <v>0.80100000000000005</v>
      </c>
      <c r="G5854" s="110">
        <f>IF('3A-Rail transport'!$AL$57="no"," ",ROUND(E5854,4))</f>
        <v>0.80100000000000005</v>
      </c>
      <c r="H5854" s="110"/>
      <c r="S5854" s="110">
        <f t="shared" si="334"/>
        <v>0.8010000000000006</v>
      </c>
      <c r="T5854" s="110">
        <f>IF('3B-Air transport'!AL$66="no"," ",ROUND(S5854,4))</f>
        <v>0.80100000000000005</v>
      </c>
      <c r="U5854" s="110">
        <f>IF('3B-Air transport'!AL$67="no"," ",ROUND(S5854,4))</f>
        <v>0.80100000000000005</v>
      </c>
      <c r="V5854" s="110">
        <f>IF('3B-Air transport'!AL$68="no"," ",ROUND(S5854,4))</f>
        <v>0.80100000000000005</v>
      </c>
      <c r="W5854" s="110"/>
      <c r="AB5854" s="110">
        <f t="shared" si="335"/>
        <v>0.8010000000000006</v>
      </c>
      <c r="AC5854" s="110">
        <f>IF('3C-Water transport'!AL$56="no"," ",ROUND(AB5854,4))</f>
        <v>0.80100000000000005</v>
      </c>
      <c r="AD5854" s="110">
        <f>IF('3C-Water transport'!AL$57="no"," ",ROUND(AB5854,4))</f>
        <v>0.80100000000000005</v>
      </c>
      <c r="AE5854" s="110">
        <f>IF('3C-Water transport'!AL$58="no"," ",ROUND(AB5854,4))</f>
        <v>0.80100000000000005</v>
      </c>
    </row>
    <row r="5855" spans="5:31" x14ac:dyDescent="0.25">
      <c r="E5855" s="110">
        <f t="shared" si="333"/>
        <v>0.8020000000000006</v>
      </c>
      <c r="F5855" s="110">
        <f>IF('3A-Rail transport'!$AL$56="no"," ",ROUND(E5855,4))</f>
        <v>0.80200000000000005</v>
      </c>
      <c r="G5855" s="110">
        <f>IF('3A-Rail transport'!$AL$57="no"," ",ROUND(E5855,4))</f>
        <v>0.80200000000000005</v>
      </c>
      <c r="H5855" s="110"/>
      <c r="S5855" s="110">
        <f t="shared" si="334"/>
        <v>0.8020000000000006</v>
      </c>
      <c r="T5855" s="110">
        <f>IF('3B-Air transport'!AL$66="no"," ",ROUND(S5855,4))</f>
        <v>0.80200000000000005</v>
      </c>
      <c r="U5855" s="110">
        <f>IF('3B-Air transport'!AL$67="no"," ",ROUND(S5855,4))</f>
        <v>0.80200000000000005</v>
      </c>
      <c r="V5855" s="110">
        <f>IF('3B-Air transport'!AL$68="no"," ",ROUND(S5855,4))</f>
        <v>0.80200000000000005</v>
      </c>
      <c r="W5855" s="110"/>
      <c r="AB5855" s="110">
        <f t="shared" si="335"/>
        <v>0.8020000000000006</v>
      </c>
      <c r="AC5855" s="110">
        <f>IF('3C-Water transport'!AL$56="no"," ",ROUND(AB5855,4))</f>
        <v>0.80200000000000005</v>
      </c>
      <c r="AD5855" s="110">
        <f>IF('3C-Water transport'!AL$57="no"," ",ROUND(AB5855,4))</f>
        <v>0.80200000000000005</v>
      </c>
      <c r="AE5855" s="110">
        <f>IF('3C-Water transport'!AL$58="no"," ",ROUND(AB5855,4))</f>
        <v>0.80200000000000005</v>
      </c>
    </row>
    <row r="5856" spans="5:31" x14ac:dyDescent="0.25">
      <c r="E5856" s="110">
        <f t="shared" si="333"/>
        <v>0.8030000000000006</v>
      </c>
      <c r="F5856" s="110">
        <f>IF('3A-Rail transport'!$AL$56="no"," ",ROUND(E5856,4))</f>
        <v>0.80300000000000005</v>
      </c>
      <c r="G5856" s="110">
        <f>IF('3A-Rail transport'!$AL$57="no"," ",ROUND(E5856,4))</f>
        <v>0.80300000000000005</v>
      </c>
      <c r="H5856" s="110"/>
      <c r="S5856" s="110">
        <f t="shared" si="334"/>
        <v>0.8030000000000006</v>
      </c>
      <c r="T5856" s="110">
        <f>IF('3B-Air transport'!AL$66="no"," ",ROUND(S5856,4))</f>
        <v>0.80300000000000005</v>
      </c>
      <c r="U5856" s="110">
        <f>IF('3B-Air transport'!AL$67="no"," ",ROUND(S5856,4))</f>
        <v>0.80300000000000005</v>
      </c>
      <c r="V5856" s="110">
        <f>IF('3B-Air transport'!AL$68="no"," ",ROUND(S5856,4))</f>
        <v>0.80300000000000005</v>
      </c>
      <c r="W5856" s="110"/>
      <c r="AB5856" s="110">
        <f t="shared" si="335"/>
        <v>0.8030000000000006</v>
      </c>
      <c r="AC5856" s="110">
        <f>IF('3C-Water transport'!AL$56="no"," ",ROUND(AB5856,4))</f>
        <v>0.80300000000000005</v>
      </c>
      <c r="AD5856" s="110">
        <f>IF('3C-Water transport'!AL$57="no"," ",ROUND(AB5856,4))</f>
        <v>0.80300000000000005</v>
      </c>
      <c r="AE5856" s="110">
        <f>IF('3C-Water transport'!AL$58="no"," ",ROUND(AB5856,4))</f>
        <v>0.80300000000000005</v>
      </c>
    </row>
    <row r="5857" spans="5:31" x14ac:dyDescent="0.25">
      <c r="E5857" s="110">
        <f t="shared" si="333"/>
        <v>0.8040000000000006</v>
      </c>
      <c r="F5857" s="110">
        <f>IF('3A-Rail transport'!$AL$56="no"," ",ROUND(E5857,4))</f>
        <v>0.80400000000000005</v>
      </c>
      <c r="G5857" s="110">
        <f>IF('3A-Rail transport'!$AL$57="no"," ",ROUND(E5857,4))</f>
        <v>0.80400000000000005</v>
      </c>
      <c r="H5857" s="110"/>
      <c r="S5857" s="110">
        <f t="shared" si="334"/>
        <v>0.8040000000000006</v>
      </c>
      <c r="T5857" s="110">
        <f>IF('3B-Air transport'!AL$66="no"," ",ROUND(S5857,4))</f>
        <v>0.80400000000000005</v>
      </c>
      <c r="U5857" s="110">
        <f>IF('3B-Air transport'!AL$67="no"," ",ROUND(S5857,4))</f>
        <v>0.80400000000000005</v>
      </c>
      <c r="V5857" s="110">
        <f>IF('3B-Air transport'!AL$68="no"," ",ROUND(S5857,4))</f>
        <v>0.80400000000000005</v>
      </c>
      <c r="W5857" s="110"/>
      <c r="AB5857" s="110">
        <f t="shared" si="335"/>
        <v>0.8040000000000006</v>
      </c>
      <c r="AC5857" s="110">
        <f>IF('3C-Water transport'!AL$56="no"," ",ROUND(AB5857,4))</f>
        <v>0.80400000000000005</v>
      </c>
      <c r="AD5857" s="110">
        <f>IF('3C-Water transport'!AL$57="no"," ",ROUND(AB5857,4))</f>
        <v>0.80400000000000005</v>
      </c>
      <c r="AE5857" s="110">
        <f>IF('3C-Water transport'!AL$58="no"," ",ROUND(AB5857,4))</f>
        <v>0.80400000000000005</v>
      </c>
    </row>
    <row r="5858" spans="5:31" x14ac:dyDescent="0.25">
      <c r="E5858" s="110">
        <f t="shared" si="333"/>
        <v>0.8050000000000006</v>
      </c>
      <c r="F5858" s="110">
        <f>IF('3A-Rail transport'!$AL$56="no"," ",ROUND(E5858,4))</f>
        <v>0.80500000000000005</v>
      </c>
      <c r="G5858" s="110">
        <f>IF('3A-Rail transport'!$AL$57="no"," ",ROUND(E5858,4))</f>
        <v>0.80500000000000005</v>
      </c>
      <c r="H5858" s="110"/>
      <c r="S5858" s="110">
        <f t="shared" si="334"/>
        <v>0.8050000000000006</v>
      </c>
      <c r="T5858" s="110">
        <f>IF('3B-Air transport'!AL$66="no"," ",ROUND(S5858,4))</f>
        <v>0.80500000000000005</v>
      </c>
      <c r="U5858" s="110">
        <f>IF('3B-Air transport'!AL$67="no"," ",ROUND(S5858,4))</f>
        <v>0.80500000000000005</v>
      </c>
      <c r="V5858" s="110">
        <f>IF('3B-Air transport'!AL$68="no"," ",ROUND(S5858,4))</f>
        <v>0.80500000000000005</v>
      </c>
      <c r="W5858" s="110"/>
      <c r="AB5858" s="110">
        <f t="shared" si="335"/>
        <v>0.8050000000000006</v>
      </c>
      <c r="AC5858" s="110">
        <f>IF('3C-Water transport'!AL$56="no"," ",ROUND(AB5858,4))</f>
        <v>0.80500000000000005</v>
      </c>
      <c r="AD5858" s="110">
        <f>IF('3C-Water transport'!AL$57="no"," ",ROUND(AB5858,4))</f>
        <v>0.80500000000000005</v>
      </c>
      <c r="AE5858" s="110">
        <f>IF('3C-Water transport'!AL$58="no"," ",ROUND(AB5858,4))</f>
        <v>0.80500000000000005</v>
      </c>
    </row>
    <row r="5859" spans="5:31" x14ac:dyDescent="0.25">
      <c r="E5859" s="110">
        <f t="shared" si="333"/>
        <v>0.8060000000000006</v>
      </c>
      <c r="F5859" s="110">
        <f>IF('3A-Rail transport'!$AL$56="no"," ",ROUND(E5859,4))</f>
        <v>0.80600000000000005</v>
      </c>
      <c r="G5859" s="110">
        <f>IF('3A-Rail transport'!$AL$57="no"," ",ROUND(E5859,4))</f>
        <v>0.80600000000000005</v>
      </c>
      <c r="H5859" s="110"/>
      <c r="S5859" s="110">
        <f t="shared" si="334"/>
        <v>0.8060000000000006</v>
      </c>
      <c r="T5859" s="110">
        <f>IF('3B-Air transport'!AL$66="no"," ",ROUND(S5859,4))</f>
        <v>0.80600000000000005</v>
      </c>
      <c r="U5859" s="110">
        <f>IF('3B-Air transport'!AL$67="no"," ",ROUND(S5859,4))</f>
        <v>0.80600000000000005</v>
      </c>
      <c r="V5859" s="110">
        <f>IF('3B-Air transport'!AL$68="no"," ",ROUND(S5859,4))</f>
        <v>0.80600000000000005</v>
      </c>
      <c r="W5859" s="110"/>
      <c r="AB5859" s="110">
        <f t="shared" si="335"/>
        <v>0.8060000000000006</v>
      </c>
      <c r="AC5859" s="110">
        <f>IF('3C-Water transport'!AL$56="no"," ",ROUND(AB5859,4))</f>
        <v>0.80600000000000005</v>
      </c>
      <c r="AD5859" s="110">
        <f>IF('3C-Water transport'!AL$57="no"," ",ROUND(AB5859,4))</f>
        <v>0.80600000000000005</v>
      </c>
      <c r="AE5859" s="110">
        <f>IF('3C-Water transport'!AL$58="no"," ",ROUND(AB5859,4))</f>
        <v>0.80600000000000005</v>
      </c>
    </row>
    <row r="5860" spans="5:31" x14ac:dyDescent="0.25">
      <c r="E5860" s="110">
        <f t="shared" si="333"/>
        <v>0.80700000000000061</v>
      </c>
      <c r="F5860" s="110">
        <f>IF('3A-Rail transport'!$AL$56="no"," ",ROUND(E5860,4))</f>
        <v>0.80700000000000005</v>
      </c>
      <c r="G5860" s="110">
        <f>IF('3A-Rail transport'!$AL$57="no"," ",ROUND(E5860,4))</f>
        <v>0.80700000000000005</v>
      </c>
      <c r="H5860" s="110"/>
      <c r="S5860" s="110">
        <f t="shared" si="334"/>
        <v>0.80700000000000061</v>
      </c>
      <c r="T5860" s="110">
        <f>IF('3B-Air transport'!AL$66="no"," ",ROUND(S5860,4))</f>
        <v>0.80700000000000005</v>
      </c>
      <c r="U5860" s="110">
        <f>IF('3B-Air transport'!AL$67="no"," ",ROUND(S5860,4))</f>
        <v>0.80700000000000005</v>
      </c>
      <c r="V5860" s="110">
        <f>IF('3B-Air transport'!AL$68="no"," ",ROUND(S5860,4))</f>
        <v>0.80700000000000005</v>
      </c>
      <c r="W5860" s="110"/>
      <c r="AB5860" s="110">
        <f t="shared" si="335"/>
        <v>0.80700000000000061</v>
      </c>
      <c r="AC5860" s="110">
        <f>IF('3C-Water transport'!AL$56="no"," ",ROUND(AB5860,4))</f>
        <v>0.80700000000000005</v>
      </c>
      <c r="AD5860" s="110">
        <f>IF('3C-Water transport'!AL$57="no"," ",ROUND(AB5860,4))</f>
        <v>0.80700000000000005</v>
      </c>
      <c r="AE5860" s="110">
        <f>IF('3C-Water transport'!AL$58="no"," ",ROUND(AB5860,4))</f>
        <v>0.80700000000000005</v>
      </c>
    </row>
    <row r="5861" spans="5:31" x14ac:dyDescent="0.25">
      <c r="E5861" s="110">
        <f t="shared" si="333"/>
        <v>0.80800000000000061</v>
      </c>
      <c r="F5861" s="110">
        <f>IF('3A-Rail transport'!$AL$56="no"," ",ROUND(E5861,4))</f>
        <v>0.80800000000000005</v>
      </c>
      <c r="G5861" s="110">
        <f>IF('3A-Rail transport'!$AL$57="no"," ",ROUND(E5861,4))</f>
        <v>0.80800000000000005</v>
      </c>
      <c r="H5861" s="110"/>
      <c r="S5861" s="110">
        <f t="shared" si="334"/>
        <v>0.80800000000000061</v>
      </c>
      <c r="T5861" s="110">
        <f>IF('3B-Air transport'!AL$66="no"," ",ROUND(S5861,4))</f>
        <v>0.80800000000000005</v>
      </c>
      <c r="U5861" s="110">
        <f>IF('3B-Air transport'!AL$67="no"," ",ROUND(S5861,4))</f>
        <v>0.80800000000000005</v>
      </c>
      <c r="V5861" s="110">
        <f>IF('3B-Air transport'!AL$68="no"," ",ROUND(S5861,4))</f>
        <v>0.80800000000000005</v>
      </c>
      <c r="W5861" s="110"/>
      <c r="AB5861" s="110">
        <f t="shared" si="335"/>
        <v>0.80800000000000061</v>
      </c>
      <c r="AC5861" s="110">
        <f>IF('3C-Water transport'!AL$56="no"," ",ROUND(AB5861,4))</f>
        <v>0.80800000000000005</v>
      </c>
      <c r="AD5861" s="110">
        <f>IF('3C-Water transport'!AL$57="no"," ",ROUND(AB5861,4))</f>
        <v>0.80800000000000005</v>
      </c>
      <c r="AE5861" s="110">
        <f>IF('3C-Water transport'!AL$58="no"," ",ROUND(AB5861,4))</f>
        <v>0.80800000000000005</v>
      </c>
    </row>
    <row r="5862" spans="5:31" x14ac:dyDescent="0.25">
      <c r="E5862" s="110">
        <f t="shared" si="333"/>
        <v>0.80900000000000061</v>
      </c>
      <c r="F5862" s="110">
        <f>IF('3A-Rail transport'!$AL$56="no"," ",ROUND(E5862,4))</f>
        <v>0.80900000000000005</v>
      </c>
      <c r="G5862" s="110">
        <f>IF('3A-Rail transport'!$AL$57="no"," ",ROUND(E5862,4))</f>
        <v>0.80900000000000005</v>
      </c>
      <c r="H5862" s="110"/>
      <c r="S5862" s="110">
        <f t="shared" si="334"/>
        <v>0.80900000000000061</v>
      </c>
      <c r="T5862" s="110">
        <f>IF('3B-Air transport'!AL$66="no"," ",ROUND(S5862,4))</f>
        <v>0.80900000000000005</v>
      </c>
      <c r="U5862" s="110">
        <f>IF('3B-Air transport'!AL$67="no"," ",ROUND(S5862,4))</f>
        <v>0.80900000000000005</v>
      </c>
      <c r="V5862" s="110">
        <f>IF('3B-Air transport'!AL$68="no"," ",ROUND(S5862,4))</f>
        <v>0.80900000000000005</v>
      </c>
      <c r="W5862" s="110"/>
      <c r="AB5862" s="110">
        <f t="shared" si="335"/>
        <v>0.80900000000000061</v>
      </c>
      <c r="AC5862" s="110">
        <f>IF('3C-Water transport'!AL$56="no"," ",ROUND(AB5862,4))</f>
        <v>0.80900000000000005</v>
      </c>
      <c r="AD5862" s="110">
        <f>IF('3C-Water transport'!AL$57="no"," ",ROUND(AB5862,4))</f>
        <v>0.80900000000000005</v>
      </c>
      <c r="AE5862" s="110">
        <f>IF('3C-Water transport'!AL$58="no"," ",ROUND(AB5862,4))</f>
        <v>0.80900000000000005</v>
      </c>
    </row>
    <row r="5863" spans="5:31" x14ac:dyDescent="0.25">
      <c r="E5863" s="110">
        <f t="shared" si="333"/>
        <v>0.81000000000000061</v>
      </c>
      <c r="F5863" s="110">
        <f>IF('3A-Rail transport'!$AL$56="no"," ",ROUND(E5863,4))</f>
        <v>0.81</v>
      </c>
      <c r="G5863" s="110">
        <f>IF('3A-Rail transport'!$AL$57="no"," ",ROUND(E5863,4))</f>
        <v>0.81</v>
      </c>
      <c r="H5863" s="110"/>
      <c r="S5863" s="110">
        <f t="shared" si="334"/>
        <v>0.81000000000000061</v>
      </c>
      <c r="T5863" s="110">
        <f>IF('3B-Air transport'!AL$66="no"," ",ROUND(S5863,4))</f>
        <v>0.81</v>
      </c>
      <c r="U5863" s="110">
        <f>IF('3B-Air transport'!AL$67="no"," ",ROUND(S5863,4))</f>
        <v>0.81</v>
      </c>
      <c r="V5863" s="110">
        <f>IF('3B-Air transport'!AL$68="no"," ",ROUND(S5863,4))</f>
        <v>0.81</v>
      </c>
      <c r="W5863" s="110"/>
      <c r="AB5863" s="110">
        <f t="shared" si="335"/>
        <v>0.81000000000000061</v>
      </c>
      <c r="AC5863" s="110">
        <f>IF('3C-Water transport'!AL$56="no"," ",ROUND(AB5863,4))</f>
        <v>0.81</v>
      </c>
      <c r="AD5863" s="110">
        <f>IF('3C-Water transport'!AL$57="no"," ",ROUND(AB5863,4))</f>
        <v>0.81</v>
      </c>
      <c r="AE5863" s="110">
        <f>IF('3C-Water transport'!AL$58="no"," ",ROUND(AB5863,4))</f>
        <v>0.81</v>
      </c>
    </row>
    <row r="5864" spans="5:31" x14ac:dyDescent="0.25">
      <c r="E5864" s="110">
        <f t="shared" si="333"/>
        <v>0.81100000000000061</v>
      </c>
      <c r="F5864" s="110">
        <f>IF('3A-Rail transport'!$AL$56="no"," ",ROUND(E5864,4))</f>
        <v>0.81100000000000005</v>
      </c>
      <c r="G5864" s="110">
        <f>IF('3A-Rail transport'!$AL$57="no"," ",ROUND(E5864,4))</f>
        <v>0.81100000000000005</v>
      </c>
      <c r="H5864" s="110"/>
      <c r="S5864" s="110">
        <f t="shared" si="334"/>
        <v>0.81100000000000061</v>
      </c>
      <c r="T5864" s="110">
        <f>IF('3B-Air transport'!AL$66="no"," ",ROUND(S5864,4))</f>
        <v>0.81100000000000005</v>
      </c>
      <c r="U5864" s="110">
        <f>IF('3B-Air transport'!AL$67="no"," ",ROUND(S5864,4))</f>
        <v>0.81100000000000005</v>
      </c>
      <c r="V5864" s="110">
        <f>IF('3B-Air transport'!AL$68="no"," ",ROUND(S5864,4))</f>
        <v>0.81100000000000005</v>
      </c>
      <c r="W5864" s="110"/>
      <c r="AB5864" s="110">
        <f t="shared" si="335"/>
        <v>0.81100000000000061</v>
      </c>
      <c r="AC5864" s="110">
        <f>IF('3C-Water transport'!AL$56="no"," ",ROUND(AB5864,4))</f>
        <v>0.81100000000000005</v>
      </c>
      <c r="AD5864" s="110">
        <f>IF('3C-Water transport'!AL$57="no"," ",ROUND(AB5864,4))</f>
        <v>0.81100000000000005</v>
      </c>
      <c r="AE5864" s="110">
        <f>IF('3C-Water transport'!AL$58="no"," ",ROUND(AB5864,4))</f>
        <v>0.81100000000000005</v>
      </c>
    </row>
    <row r="5865" spans="5:31" x14ac:dyDescent="0.25">
      <c r="E5865" s="110">
        <f t="shared" si="333"/>
        <v>0.81200000000000061</v>
      </c>
      <c r="F5865" s="110">
        <f>IF('3A-Rail transport'!$AL$56="no"," ",ROUND(E5865,4))</f>
        <v>0.81200000000000006</v>
      </c>
      <c r="G5865" s="110">
        <f>IF('3A-Rail transport'!$AL$57="no"," ",ROUND(E5865,4))</f>
        <v>0.81200000000000006</v>
      </c>
      <c r="H5865" s="110"/>
      <c r="S5865" s="110">
        <f t="shared" si="334"/>
        <v>0.81200000000000061</v>
      </c>
      <c r="T5865" s="110">
        <f>IF('3B-Air transport'!AL$66="no"," ",ROUND(S5865,4))</f>
        <v>0.81200000000000006</v>
      </c>
      <c r="U5865" s="110">
        <f>IF('3B-Air transport'!AL$67="no"," ",ROUND(S5865,4))</f>
        <v>0.81200000000000006</v>
      </c>
      <c r="V5865" s="110">
        <f>IF('3B-Air transport'!AL$68="no"," ",ROUND(S5865,4))</f>
        <v>0.81200000000000006</v>
      </c>
      <c r="W5865" s="110"/>
      <c r="AB5865" s="110">
        <f t="shared" si="335"/>
        <v>0.81200000000000061</v>
      </c>
      <c r="AC5865" s="110">
        <f>IF('3C-Water transport'!AL$56="no"," ",ROUND(AB5865,4))</f>
        <v>0.81200000000000006</v>
      </c>
      <c r="AD5865" s="110">
        <f>IF('3C-Water transport'!AL$57="no"," ",ROUND(AB5865,4))</f>
        <v>0.81200000000000006</v>
      </c>
      <c r="AE5865" s="110">
        <f>IF('3C-Water transport'!AL$58="no"," ",ROUND(AB5865,4))</f>
        <v>0.81200000000000006</v>
      </c>
    </row>
    <row r="5866" spans="5:31" x14ac:dyDescent="0.25">
      <c r="E5866" s="110">
        <f t="shared" si="333"/>
        <v>0.81300000000000061</v>
      </c>
      <c r="F5866" s="110">
        <f>IF('3A-Rail transport'!$AL$56="no"," ",ROUND(E5866,4))</f>
        <v>0.81299999999999994</v>
      </c>
      <c r="G5866" s="110">
        <f>IF('3A-Rail transport'!$AL$57="no"," ",ROUND(E5866,4))</f>
        <v>0.81299999999999994</v>
      </c>
      <c r="H5866" s="110"/>
      <c r="S5866" s="110">
        <f t="shared" si="334"/>
        <v>0.81300000000000061</v>
      </c>
      <c r="T5866" s="110">
        <f>IF('3B-Air transport'!AL$66="no"," ",ROUND(S5866,4))</f>
        <v>0.81299999999999994</v>
      </c>
      <c r="U5866" s="110">
        <f>IF('3B-Air transport'!AL$67="no"," ",ROUND(S5866,4))</f>
        <v>0.81299999999999994</v>
      </c>
      <c r="V5866" s="110">
        <f>IF('3B-Air transport'!AL$68="no"," ",ROUND(S5866,4))</f>
        <v>0.81299999999999994</v>
      </c>
      <c r="W5866" s="110"/>
      <c r="AB5866" s="110">
        <f t="shared" si="335"/>
        <v>0.81300000000000061</v>
      </c>
      <c r="AC5866" s="110">
        <f>IF('3C-Water transport'!AL$56="no"," ",ROUND(AB5866,4))</f>
        <v>0.81299999999999994</v>
      </c>
      <c r="AD5866" s="110">
        <f>IF('3C-Water transport'!AL$57="no"," ",ROUND(AB5866,4))</f>
        <v>0.81299999999999994</v>
      </c>
      <c r="AE5866" s="110">
        <f>IF('3C-Water transport'!AL$58="no"," ",ROUND(AB5866,4))</f>
        <v>0.81299999999999994</v>
      </c>
    </row>
    <row r="5867" spans="5:31" x14ac:dyDescent="0.25">
      <c r="E5867" s="110">
        <f t="shared" si="333"/>
        <v>0.81400000000000061</v>
      </c>
      <c r="F5867" s="110">
        <f>IF('3A-Rail transport'!$AL$56="no"," ",ROUND(E5867,4))</f>
        <v>0.81399999999999995</v>
      </c>
      <c r="G5867" s="110">
        <f>IF('3A-Rail transport'!$AL$57="no"," ",ROUND(E5867,4))</f>
        <v>0.81399999999999995</v>
      </c>
      <c r="H5867" s="110"/>
      <c r="S5867" s="110">
        <f t="shared" si="334"/>
        <v>0.81400000000000061</v>
      </c>
      <c r="T5867" s="110">
        <f>IF('3B-Air transport'!AL$66="no"," ",ROUND(S5867,4))</f>
        <v>0.81399999999999995</v>
      </c>
      <c r="U5867" s="110">
        <f>IF('3B-Air transport'!AL$67="no"," ",ROUND(S5867,4))</f>
        <v>0.81399999999999995</v>
      </c>
      <c r="V5867" s="110">
        <f>IF('3B-Air transport'!AL$68="no"," ",ROUND(S5867,4))</f>
        <v>0.81399999999999995</v>
      </c>
      <c r="W5867" s="110"/>
      <c r="AB5867" s="110">
        <f t="shared" si="335"/>
        <v>0.81400000000000061</v>
      </c>
      <c r="AC5867" s="110">
        <f>IF('3C-Water transport'!AL$56="no"," ",ROUND(AB5867,4))</f>
        <v>0.81399999999999995</v>
      </c>
      <c r="AD5867" s="110">
        <f>IF('3C-Water transport'!AL$57="no"," ",ROUND(AB5867,4))</f>
        <v>0.81399999999999995</v>
      </c>
      <c r="AE5867" s="110">
        <f>IF('3C-Water transport'!AL$58="no"," ",ROUND(AB5867,4))</f>
        <v>0.81399999999999995</v>
      </c>
    </row>
    <row r="5868" spans="5:31" x14ac:dyDescent="0.25">
      <c r="E5868" s="110">
        <f t="shared" si="333"/>
        <v>0.81500000000000061</v>
      </c>
      <c r="F5868" s="110">
        <f>IF('3A-Rail transport'!$AL$56="no"," ",ROUND(E5868,4))</f>
        <v>0.81499999999999995</v>
      </c>
      <c r="G5868" s="110">
        <f>IF('3A-Rail transport'!$AL$57="no"," ",ROUND(E5868,4))</f>
        <v>0.81499999999999995</v>
      </c>
      <c r="H5868" s="110"/>
      <c r="S5868" s="110">
        <f t="shared" si="334"/>
        <v>0.81500000000000061</v>
      </c>
      <c r="T5868" s="110">
        <f>IF('3B-Air transport'!AL$66="no"," ",ROUND(S5868,4))</f>
        <v>0.81499999999999995</v>
      </c>
      <c r="U5868" s="110">
        <f>IF('3B-Air transport'!AL$67="no"," ",ROUND(S5868,4))</f>
        <v>0.81499999999999995</v>
      </c>
      <c r="V5868" s="110">
        <f>IF('3B-Air transport'!AL$68="no"," ",ROUND(S5868,4))</f>
        <v>0.81499999999999995</v>
      </c>
      <c r="W5868" s="110"/>
      <c r="AB5868" s="110">
        <f t="shared" si="335"/>
        <v>0.81500000000000061</v>
      </c>
      <c r="AC5868" s="110">
        <f>IF('3C-Water transport'!AL$56="no"," ",ROUND(AB5868,4))</f>
        <v>0.81499999999999995</v>
      </c>
      <c r="AD5868" s="110">
        <f>IF('3C-Water transport'!AL$57="no"," ",ROUND(AB5868,4))</f>
        <v>0.81499999999999995</v>
      </c>
      <c r="AE5868" s="110">
        <f>IF('3C-Water transport'!AL$58="no"," ",ROUND(AB5868,4))</f>
        <v>0.81499999999999995</v>
      </c>
    </row>
    <row r="5869" spans="5:31" x14ac:dyDescent="0.25">
      <c r="E5869" s="110">
        <f t="shared" si="333"/>
        <v>0.81600000000000061</v>
      </c>
      <c r="F5869" s="110">
        <f>IF('3A-Rail transport'!$AL$56="no"," ",ROUND(E5869,4))</f>
        <v>0.81599999999999995</v>
      </c>
      <c r="G5869" s="110">
        <f>IF('3A-Rail transport'!$AL$57="no"," ",ROUND(E5869,4))</f>
        <v>0.81599999999999995</v>
      </c>
      <c r="H5869" s="110"/>
      <c r="S5869" s="110">
        <f t="shared" si="334"/>
        <v>0.81600000000000061</v>
      </c>
      <c r="T5869" s="110">
        <f>IF('3B-Air transport'!AL$66="no"," ",ROUND(S5869,4))</f>
        <v>0.81599999999999995</v>
      </c>
      <c r="U5869" s="110">
        <f>IF('3B-Air transport'!AL$67="no"," ",ROUND(S5869,4))</f>
        <v>0.81599999999999995</v>
      </c>
      <c r="V5869" s="110">
        <f>IF('3B-Air transport'!AL$68="no"," ",ROUND(S5869,4))</f>
        <v>0.81599999999999995</v>
      </c>
      <c r="W5869" s="110"/>
      <c r="AB5869" s="110">
        <f t="shared" si="335"/>
        <v>0.81600000000000061</v>
      </c>
      <c r="AC5869" s="110">
        <f>IF('3C-Water transport'!AL$56="no"," ",ROUND(AB5869,4))</f>
        <v>0.81599999999999995</v>
      </c>
      <c r="AD5869" s="110">
        <f>IF('3C-Water transport'!AL$57="no"," ",ROUND(AB5869,4))</f>
        <v>0.81599999999999995</v>
      </c>
      <c r="AE5869" s="110">
        <f>IF('3C-Water transport'!AL$58="no"," ",ROUND(AB5869,4))</f>
        <v>0.81599999999999995</v>
      </c>
    </row>
    <row r="5870" spans="5:31" x14ac:dyDescent="0.25">
      <c r="E5870" s="110">
        <f t="shared" si="333"/>
        <v>0.81700000000000061</v>
      </c>
      <c r="F5870" s="110">
        <f>IF('3A-Rail transport'!$AL$56="no"," ",ROUND(E5870,4))</f>
        <v>0.81699999999999995</v>
      </c>
      <c r="G5870" s="110">
        <f>IF('3A-Rail transport'!$AL$57="no"," ",ROUND(E5870,4))</f>
        <v>0.81699999999999995</v>
      </c>
      <c r="H5870" s="110"/>
      <c r="S5870" s="110">
        <f t="shared" si="334"/>
        <v>0.81700000000000061</v>
      </c>
      <c r="T5870" s="110">
        <f>IF('3B-Air transport'!AL$66="no"," ",ROUND(S5870,4))</f>
        <v>0.81699999999999995</v>
      </c>
      <c r="U5870" s="110">
        <f>IF('3B-Air transport'!AL$67="no"," ",ROUND(S5870,4))</f>
        <v>0.81699999999999995</v>
      </c>
      <c r="V5870" s="110">
        <f>IF('3B-Air transport'!AL$68="no"," ",ROUND(S5870,4))</f>
        <v>0.81699999999999995</v>
      </c>
      <c r="W5870" s="110"/>
      <c r="AB5870" s="110">
        <f t="shared" si="335"/>
        <v>0.81700000000000061</v>
      </c>
      <c r="AC5870" s="110">
        <f>IF('3C-Water transport'!AL$56="no"," ",ROUND(AB5870,4))</f>
        <v>0.81699999999999995</v>
      </c>
      <c r="AD5870" s="110">
        <f>IF('3C-Water transport'!AL$57="no"," ",ROUND(AB5870,4))</f>
        <v>0.81699999999999995</v>
      </c>
      <c r="AE5870" s="110">
        <f>IF('3C-Water transport'!AL$58="no"," ",ROUND(AB5870,4))</f>
        <v>0.81699999999999995</v>
      </c>
    </row>
    <row r="5871" spans="5:31" x14ac:dyDescent="0.25">
      <c r="E5871" s="110">
        <f t="shared" si="333"/>
        <v>0.81800000000000062</v>
      </c>
      <c r="F5871" s="110">
        <f>IF('3A-Rail transport'!$AL$56="no"," ",ROUND(E5871,4))</f>
        <v>0.81799999999999995</v>
      </c>
      <c r="G5871" s="110">
        <f>IF('3A-Rail transport'!$AL$57="no"," ",ROUND(E5871,4))</f>
        <v>0.81799999999999995</v>
      </c>
      <c r="H5871" s="110"/>
      <c r="S5871" s="110">
        <f t="shared" si="334"/>
        <v>0.81800000000000062</v>
      </c>
      <c r="T5871" s="110">
        <f>IF('3B-Air transport'!AL$66="no"," ",ROUND(S5871,4))</f>
        <v>0.81799999999999995</v>
      </c>
      <c r="U5871" s="110">
        <f>IF('3B-Air transport'!AL$67="no"," ",ROUND(S5871,4))</f>
        <v>0.81799999999999995</v>
      </c>
      <c r="V5871" s="110">
        <f>IF('3B-Air transport'!AL$68="no"," ",ROUND(S5871,4))</f>
        <v>0.81799999999999995</v>
      </c>
      <c r="W5871" s="110"/>
      <c r="AB5871" s="110">
        <f t="shared" si="335"/>
        <v>0.81800000000000062</v>
      </c>
      <c r="AC5871" s="110">
        <f>IF('3C-Water transport'!AL$56="no"," ",ROUND(AB5871,4))</f>
        <v>0.81799999999999995</v>
      </c>
      <c r="AD5871" s="110">
        <f>IF('3C-Water transport'!AL$57="no"," ",ROUND(AB5871,4))</f>
        <v>0.81799999999999995</v>
      </c>
      <c r="AE5871" s="110">
        <f>IF('3C-Water transport'!AL$58="no"," ",ROUND(AB5871,4))</f>
        <v>0.81799999999999995</v>
      </c>
    </row>
    <row r="5872" spans="5:31" x14ac:dyDescent="0.25">
      <c r="E5872" s="110">
        <f t="shared" si="333"/>
        <v>0.81900000000000062</v>
      </c>
      <c r="F5872" s="110">
        <f>IF('3A-Rail transport'!$AL$56="no"," ",ROUND(E5872,4))</f>
        <v>0.81899999999999995</v>
      </c>
      <c r="G5872" s="110">
        <f>IF('3A-Rail transport'!$AL$57="no"," ",ROUND(E5872,4))</f>
        <v>0.81899999999999995</v>
      </c>
      <c r="H5872" s="110"/>
      <c r="S5872" s="110">
        <f t="shared" si="334"/>
        <v>0.81900000000000062</v>
      </c>
      <c r="T5872" s="110">
        <f>IF('3B-Air transport'!AL$66="no"," ",ROUND(S5872,4))</f>
        <v>0.81899999999999995</v>
      </c>
      <c r="U5872" s="110">
        <f>IF('3B-Air transport'!AL$67="no"," ",ROUND(S5872,4))</f>
        <v>0.81899999999999995</v>
      </c>
      <c r="V5872" s="110">
        <f>IF('3B-Air transport'!AL$68="no"," ",ROUND(S5872,4))</f>
        <v>0.81899999999999995</v>
      </c>
      <c r="W5872" s="110"/>
      <c r="AB5872" s="110">
        <f t="shared" si="335"/>
        <v>0.81900000000000062</v>
      </c>
      <c r="AC5872" s="110">
        <f>IF('3C-Water transport'!AL$56="no"," ",ROUND(AB5872,4))</f>
        <v>0.81899999999999995</v>
      </c>
      <c r="AD5872" s="110">
        <f>IF('3C-Water transport'!AL$57="no"," ",ROUND(AB5872,4))</f>
        <v>0.81899999999999995</v>
      </c>
      <c r="AE5872" s="110">
        <f>IF('3C-Water transport'!AL$58="no"," ",ROUND(AB5872,4))</f>
        <v>0.81899999999999995</v>
      </c>
    </row>
    <row r="5873" spans="5:31" x14ac:dyDescent="0.25">
      <c r="E5873" s="110">
        <f t="shared" si="333"/>
        <v>0.82000000000000062</v>
      </c>
      <c r="F5873" s="110">
        <f>IF('3A-Rail transport'!$AL$56="no"," ",ROUND(E5873,4))</f>
        <v>0.82</v>
      </c>
      <c r="G5873" s="110">
        <f>IF('3A-Rail transport'!$AL$57="no"," ",ROUND(E5873,4))</f>
        <v>0.82</v>
      </c>
      <c r="H5873" s="110"/>
      <c r="S5873" s="110">
        <f t="shared" si="334"/>
        <v>0.82000000000000062</v>
      </c>
      <c r="T5873" s="110">
        <f>IF('3B-Air transport'!AL$66="no"," ",ROUND(S5873,4))</f>
        <v>0.82</v>
      </c>
      <c r="U5873" s="110">
        <f>IF('3B-Air transport'!AL$67="no"," ",ROUND(S5873,4))</f>
        <v>0.82</v>
      </c>
      <c r="V5873" s="110">
        <f>IF('3B-Air transport'!AL$68="no"," ",ROUND(S5873,4))</f>
        <v>0.82</v>
      </c>
      <c r="W5873" s="110"/>
      <c r="AB5873" s="110">
        <f t="shared" si="335"/>
        <v>0.82000000000000062</v>
      </c>
      <c r="AC5873" s="110">
        <f>IF('3C-Water transport'!AL$56="no"," ",ROUND(AB5873,4))</f>
        <v>0.82</v>
      </c>
      <c r="AD5873" s="110">
        <f>IF('3C-Water transport'!AL$57="no"," ",ROUND(AB5873,4))</f>
        <v>0.82</v>
      </c>
      <c r="AE5873" s="110">
        <f>IF('3C-Water transport'!AL$58="no"," ",ROUND(AB5873,4))</f>
        <v>0.82</v>
      </c>
    </row>
    <row r="5874" spans="5:31" x14ac:dyDescent="0.25">
      <c r="E5874" s="110">
        <f t="shared" si="333"/>
        <v>0.82100000000000062</v>
      </c>
      <c r="F5874" s="110">
        <f>IF('3A-Rail transport'!$AL$56="no"," ",ROUND(E5874,4))</f>
        <v>0.82099999999999995</v>
      </c>
      <c r="G5874" s="110">
        <f>IF('3A-Rail transport'!$AL$57="no"," ",ROUND(E5874,4))</f>
        <v>0.82099999999999995</v>
      </c>
      <c r="H5874" s="110"/>
      <c r="S5874" s="110">
        <f t="shared" si="334"/>
        <v>0.82100000000000062</v>
      </c>
      <c r="T5874" s="110">
        <f>IF('3B-Air transport'!AL$66="no"," ",ROUND(S5874,4))</f>
        <v>0.82099999999999995</v>
      </c>
      <c r="U5874" s="110">
        <f>IF('3B-Air transport'!AL$67="no"," ",ROUND(S5874,4))</f>
        <v>0.82099999999999995</v>
      </c>
      <c r="V5874" s="110">
        <f>IF('3B-Air transport'!AL$68="no"," ",ROUND(S5874,4))</f>
        <v>0.82099999999999995</v>
      </c>
      <c r="W5874" s="110"/>
      <c r="AB5874" s="110">
        <f t="shared" si="335"/>
        <v>0.82100000000000062</v>
      </c>
      <c r="AC5874" s="110">
        <f>IF('3C-Water transport'!AL$56="no"," ",ROUND(AB5874,4))</f>
        <v>0.82099999999999995</v>
      </c>
      <c r="AD5874" s="110">
        <f>IF('3C-Water transport'!AL$57="no"," ",ROUND(AB5874,4))</f>
        <v>0.82099999999999995</v>
      </c>
      <c r="AE5874" s="110">
        <f>IF('3C-Water transport'!AL$58="no"," ",ROUND(AB5874,4))</f>
        <v>0.82099999999999995</v>
      </c>
    </row>
    <row r="5875" spans="5:31" x14ac:dyDescent="0.25">
      <c r="E5875" s="110">
        <f t="shared" si="333"/>
        <v>0.82200000000000062</v>
      </c>
      <c r="F5875" s="110">
        <f>IF('3A-Rail transport'!$AL$56="no"," ",ROUND(E5875,4))</f>
        <v>0.82199999999999995</v>
      </c>
      <c r="G5875" s="110">
        <f>IF('3A-Rail transport'!$AL$57="no"," ",ROUND(E5875,4))</f>
        <v>0.82199999999999995</v>
      </c>
      <c r="H5875" s="110"/>
      <c r="S5875" s="110">
        <f t="shared" si="334"/>
        <v>0.82200000000000062</v>
      </c>
      <c r="T5875" s="110">
        <f>IF('3B-Air transport'!AL$66="no"," ",ROUND(S5875,4))</f>
        <v>0.82199999999999995</v>
      </c>
      <c r="U5875" s="110">
        <f>IF('3B-Air transport'!AL$67="no"," ",ROUND(S5875,4))</f>
        <v>0.82199999999999995</v>
      </c>
      <c r="V5875" s="110">
        <f>IF('3B-Air transport'!AL$68="no"," ",ROUND(S5875,4))</f>
        <v>0.82199999999999995</v>
      </c>
      <c r="W5875" s="110"/>
      <c r="AB5875" s="110">
        <f t="shared" si="335"/>
        <v>0.82200000000000062</v>
      </c>
      <c r="AC5875" s="110">
        <f>IF('3C-Water transport'!AL$56="no"," ",ROUND(AB5875,4))</f>
        <v>0.82199999999999995</v>
      </c>
      <c r="AD5875" s="110">
        <f>IF('3C-Water transport'!AL$57="no"," ",ROUND(AB5875,4))</f>
        <v>0.82199999999999995</v>
      </c>
      <c r="AE5875" s="110">
        <f>IF('3C-Water transport'!AL$58="no"," ",ROUND(AB5875,4))</f>
        <v>0.82199999999999995</v>
      </c>
    </row>
    <row r="5876" spans="5:31" x14ac:dyDescent="0.25">
      <c r="E5876" s="110">
        <f t="shared" si="333"/>
        <v>0.82300000000000062</v>
      </c>
      <c r="F5876" s="110">
        <f>IF('3A-Rail transport'!$AL$56="no"," ",ROUND(E5876,4))</f>
        <v>0.82299999999999995</v>
      </c>
      <c r="G5876" s="110">
        <f>IF('3A-Rail transport'!$AL$57="no"," ",ROUND(E5876,4))</f>
        <v>0.82299999999999995</v>
      </c>
      <c r="H5876" s="110"/>
      <c r="S5876" s="110">
        <f t="shared" si="334"/>
        <v>0.82300000000000062</v>
      </c>
      <c r="T5876" s="110">
        <f>IF('3B-Air transport'!AL$66="no"," ",ROUND(S5876,4))</f>
        <v>0.82299999999999995</v>
      </c>
      <c r="U5876" s="110">
        <f>IF('3B-Air transport'!AL$67="no"," ",ROUND(S5876,4))</f>
        <v>0.82299999999999995</v>
      </c>
      <c r="V5876" s="110">
        <f>IF('3B-Air transport'!AL$68="no"," ",ROUND(S5876,4))</f>
        <v>0.82299999999999995</v>
      </c>
      <c r="W5876" s="110"/>
      <c r="AB5876" s="110">
        <f t="shared" si="335"/>
        <v>0.82300000000000062</v>
      </c>
      <c r="AC5876" s="110">
        <f>IF('3C-Water transport'!AL$56="no"," ",ROUND(AB5876,4))</f>
        <v>0.82299999999999995</v>
      </c>
      <c r="AD5876" s="110">
        <f>IF('3C-Water transport'!AL$57="no"," ",ROUND(AB5876,4))</f>
        <v>0.82299999999999995</v>
      </c>
      <c r="AE5876" s="110">
        <f>IF('3C-Water transport'!AL$58="no"," ",ROUND(AB5876,4))</f>
        <v>0.82299999999999995</v>
      </c>
    </row>
    <row r="5877" spans="5:31" x14ac:dyDescent="0.25">
      <c r="E5877" s="110">
        <f t="shared" si="333"/>
        <v>0.82400000000000062</v>
      </c>
      <c r="F5877" s="110">
        <f>IF('3A-Rail transport'!$AL$56="no"," ",ROUND(E5877,4))</f>
        <v>0.82399999999999995</v>
      </c>
      <c r="G5877" s="110">
        <f>IF('3A-Rail transport'!$AL$57="no"," ",ROUND(E5877,4))</f>
        <v>0.82399999999999995</v>
      </c>
      <c r="H5877" s="110"/>
      <c r="S5877" s="110">
        <f t="shared" si="334"/>
        <v>0.82400000000000062</v>
      </c>
      <c r="T5877" s="110">
        <f>IF('3B-Air transport'!AL$66="no"," ",ROUND(S5877,4))</f>
        <v>0.82399999999999995</v>
      </c>
      <c r="U5877" s="110">
        <f>IF('3B-Air transport'!AL$67="no"," ",ROUND(S5877,4))</f>
        <v>0.82399999999999995</v>
      </c>
      <c r="V5877" s="110">
        <f>IF('3B-Air transport'!AL$68="no"," ",ROUND(S5877,4))</f>
        <v>0.82399999999999995</v>
      </c>
      <c r="W5877" s="110"/>
      <c r="AB5877" s="110">
        <f t="shared" si="335"/>
        <v>0.82400000000000062</v>
      </c>
      <c r="AC5877" s="110">
        <f>IF('3C-Water transport'!AL$56="no"," ",ROUND(AB5877,4))</f>
        <v>0.82399999999999995</v>
      </c>
      <c r="AD5877" s="110">
        <f>IF('3C-Water transport'!AL$57="no"," ",ROUND(AB5877,4))</f>
        <v>0.82399999999999995</v>
      </c>
      <c r="AE5877" s="110">
        <f>IF('3C-Water transport'!AL$58="no"," ",ROUND(AB5877,4))</f>
        <v>0.82399999999999995</v>
      </c>
    </row>
    <row r="5878" spans="5:31" x14ac:dyDescent="0.25">
      <c r="E5878" s="110">
        <f t="shared" si="333"/>
        <v>0.82500000000000062</v>
      </c>
      <c r="F5878" s="110">
        <f>IF('3A-Rail transport'!$AL$56="no"," ",ROUND(E5878,4))</f>
        <v>0.82499999999999996</v>
      </c>
      <c r="G5878" s="110">
        <f>IF('3A-Rail transport'!$AL$57="no"," ",ROUND(E5878,4))</f>
        <v>0.82499999999999996</v>
      </c>
      <c r="H5878" s="110"/>
      <c r="S5878" s="110">
        <f t="shared" si="334"/>
        <v>0.82500000000000062</v>
      </c>
      <c r="T5878" s="110">
        <f>IF('3B-Air transport'!AL$66="no"," ",ROUND(S5878,4))</f>
        <v>0.82499999999999996</v>
      </c>
      <c r="U5878" s="110">
        <f>IF('3B-Air transport'!AL$67="no"," ",ROUND(S5878,4))</f>
        <v>0.82499999999999996</v>
      </c>
      <c r="V5878" s="110">
        <f>IF('3B-Air transport'!AL$68="no"," ",ROUND(S5878,4))</f>
        <v>0.82499999999999996</v>
      </c>
      <c r="W5878" s="110"/>
      <c r="AB5878" s="110">
        <f t="shared" si="335"/>
        <v>0.82500000000000062</v>
      </c>
      <c r="AC5878" s="110">
        <f>IF('3C-Water transport'!AL$56="no"," ",ROUND(AB5878,4))</f>
        <v>0.82499999999999996</v>
      </c>
      <c r="AD5878" s="110">
        <f>IF('3C-Water transport'!AL$57="no"," ",ROUND(AB5878,4))</f>
        <v>0.82499999999999996</v>
      </c>
      <c r="AE5878" s="110">
        <f>IF('3C-Water transport'!AL$58="no"," ",ROUND(AB5878,4))</f>
        <v>0.82499999999999996</v>
      </c>
    </row>
    <row r="5879" spans="5:31" x14ac:dyDescent="0.25">
      <c r="E5879" s="110">
        <f t="shared" si="333"/>
        <v>0.82600000000000062</v>
      </c>
      <c r="F5879" s="110">
        <f>IF('3A-Rail transport'!$AL$56="no"," ",ROUND(E5879,4))</f>
        <v>0.82599999999999996</v>
      </c>
      <c r="G5879" s="110">
        <f>IF('3A-Rail transport'!$AL$57="no"," ",ROUND(E5879,4))</f>
        <v>0.82599999999999996</v>
      </c>
      <c r="H5879" s="110"/>
      <c r="S5879" s="110">
        <f t="shared" si="334"/>
        <v>0.82600000000000062</v>
      </c>
      <c r="T5879" s="110">
        <f>IF('3B-Air transport'!AL$66="no"," ",ROUND(S5879,4))</f>
        <v>0.82599999999999996</v>
      </c>
      <c r="U5879" s="110">
        <f>IF('3B-Air transport'!AL$67="no"," ",ROUND(S5879,4))</f>
        <v>0.82599999999999996</v>
      </c>
      <c r="V5879" s="110">
        <f>IF('3B-Air transport'!AL$68="no"," ",ROUND(S5879,4))</f>
        <v>0.82599999999999996</v>
      </c>
      <c r="W5879" s="110"/>
      <c r="AB5879" s="110">
        <f t="shared" si="335"/>
        <v>0.82600000000000062</v>
      </c>
      <c r="AC5879" s="110">
        <f>IF('3C-Water transport'!AL$56="no"," ",ROUND(AB5879,4))</f>
        <v>0.82599999999999996</v>
      </c>
      <c r="AD5879" s="110">
        <f>IF('3C-Water transport'!AL$57="no"," ",ROUND(AB5879,4))</f>
        <v>0.82599999999999996</v>
      </c>
      <c r="AE5879" s="110">
        <f>IF('3C-Water transport'!AL$58="no"," ",ROUND(AB5879,4))</f>
        <v>0.82599999999999996</v>
      </c>
    </row>
    <row r="5880" spans="5:31" x14ac:dyDescent="0.25">
      <c r="E5880" s="110">
        <f t="shared" si="333"/>
        <v>0.82700000000000062</v>
      </c>
      <c r="F5880" s="110">
        <f>IF('3A-Rail transport'!$AL$56="no"," ",ROUND(E5880,4))</f>
        <v>0.82699999999999996</v>
      </c>
      <c r="G5880" s="110">
        <f>IF('3A-Rail transport'!$AL$57="no"," ",ROUND(E5880,4))</f>
        <v>0.82699999999999996</v>
      </c>
      <c r="H5880" s="110"/>
      <c r="S5880" s="110">
        <f t="shared" si="334"/>
        <v>0.82700000000000062</v>
      </c>
      <c r="T5880" s="110">
        <f>IF('3B-Air transport'!AL$66="no"," ",ROUND(S5880,4))</f>
        <v>0.82699999999999996</v>
      </c>
      <c r="U5880" s="110">
        <f>IF('3B-Air transport'!AL$67="no"," ",ROUND(S5880,4))</f>
        <v>0.82699999999999996</v>
      </c>
      <c r="V5880" s="110">
        <f>IF('3B-Air transport'!AL$68="no"," ",ROUND(S5880,4))</f>
        <v>0.82699999999999996</v>
      </c>
      <c r="W5880" s="110"/>
      <c r="AB5880" s="110">
        <f t="shared" si="335"/>
        <v>0.82700000000000062</v>
      </c>
      <c r="AC5880" s="110">
        <f>IF('3C-Water transport'!AL$56="no"," ",ROUND(AB5880,4))</f>
        <v>0.82699999999999996</v>
      </c>
      <c r="AD5880" s="110">
        <f>IF('3C-Water transport'!AL$57="no"," ",ROUND(AB5880,4))</f>
        <v>0.82699999999999996</v>
      </c>
      <c r="AE5880" s="110">
        <f>IF('3C-Water transport'!AL$58="no"," ",ROUND(AB5880,4))</f>
        <v>0.82699999999999996</v>
      </c>
    </row>
    <row r="5881" spans="5:31" x14ac:dyDescent="0.25">
      <c r="E5881" s="110">
        <f t="shared" si="333"/>
        <v>0.82800000000000062</v>
      </c>
      <c r="F5881" s="110">
        <f>IF('3A-Rail transport'!$AL$56="no"," ",ROUND(E5881,4))</f>
        <v>0.82799999999999996</v>
      </c>
      <c r="G5881" s="110">
        <f>IF('3A-Rail transport'!$AL$57="no"," ",ROUND(E5881,4))</f>
        <v>0.82799999999999996</v>
      </c>
      <c r="H5881" s="110"/>
      <c r="S5881" s="110">
        <f t="shared" si="334"/>
        <v>0.82800000000000062</v>
      </c>
      <c r="T5881" s="110">
        <f>IF('3B-Air transport'!AL$66="no"," ",ROUND(S5881,4))</f>
        <v>0.82799999999999996</v>
      </c>
      <c r="U5881" s="110">
        <f>IF('3B-Air transport'!AL$67="no"," ",ROUND(S5881,4))</f>
        <v>0.82799999999999996</v>
      </c>
      <c r="V5881" s="110">
        <f>IF('3B-Air transport'!AL$68="no"," ",ROUND(S5881,4))</f>
        <v>0.82799999999999996</v>
      </c>
      <c r="W5881" s="110"/>
      <c r="AB5881" s="110">
        <f t="shared" si="335"/>
        <v>0.82800000000000062</v>
      </c>
      <c r="AC5881" s="110">
        <f>IF('3C-Water transport'!AL$56="no"," ",ROUND(AB5881,4))</f>
        <v>0.82799999999999996</v>
      </c>
      <c r="AD5881" s="110">
        <f>IF('3C-Water transport'!AL$57="no"," ",ROUND(AB5881,4))</f>
        <v>0.82799999999999996</v>
      </c>
      <c r="AE5881" s="110">
        <f>IF('3C-Water transport'!AL$58="no"," ",ROUND(AB5881,4))</f>
        <v>0.82799999999999996</v>
      </c>
    </row>
    <row r="5882" spans="5:31" x14ac:dyDescent="0.25">
      <c r="E5882" s="110">
        <f t="shared" si="333"/>
        <v>0.82900000000000063</v>
      </c>
      <c r="F5882" s="110">
        <f>IF('3A-Rail transport'!$AL$56="no"," ",ROUND(E5882,4))</f>
        <v>0.82899999999999996</v>
      </c>
      <c r="G5882" s="110">
        <f>IF('3A-Rail transport'!$AL$57="no"," ",ROUND(E5882,4))</f>
        <v>0.82899999999999996</v>
      </c>
      <c r="H5882" s="110"/>
      <c r="S5882" s="110">
        <f t="shared" si="334"/>
        <v>0.82900000000000063</v>
      </c>
      <c r="T5882" s="110">
        <f>IF('3B-Air transport'!AL$66="no"," ",ROUND(S5882,4))</f>
        <v>0.82899999999999996</v>
      </c>
      <c r="U5882" s="110">
        <f>IF('3B-Air transport'!AL$67="no"," ",ROUND(S5882,4))</f>
        <v>0.82899999999999996</v>
      </c>
      <c r="V5882" s="110">
        <f>IF('3B-Air transport'!AL$68="no"," ",ROUND(S5882,4))</f>
        <v>0.82899999999999996</v>
      </c>
      <c r="W5882" s="110"/>
      <c r="AB5882" s="110">
        <f t="shared" si="335"/>
        <v>0.82900000000000063</v>
      </c>
      <c r="AC5882" s="110">
        <f>IF('3C-Water transport'!AL$56="no"," ",ROUND(AB5882,4))</f>
        <v>0.82899999999999996</v>
      </c>
      <c r="AD5882" s="110">
        <f>IF('3C-Water transport'!AL$57="no"," ",ROUND(AB5882,4))</f>
        <v>0.82899999999999996</v>
      </c>
      <c r="AE5882" s="110">
        <f>IF('3C-Water transport'!AL$58="no"," ",ROUND(AB5882,4))</f>
        <v>0.82899999999999996</v>
      </c>
    </row>
    <row r="5883" spans="5:31" x14ac:dyDescent="0.25">
      <c r="E5883" s="110">
        <f t="shared" si="333"/>
        <v>0.83000000000000063</v>
      </c>
      <c r="F5883" s="110">
        <f>IF('3A-Rail transport'!$AL$56="no"," ",ROUND(E5883,4))</f>
        <v>0.83</v>
      </c>
      <c r="G5883" s="110">
        <f>IF('3A-Rail transport'!$AL$57="no"," ",ROUND(E5883,4))</f>
        <v>0.83</v>
      </c>
      <c r="H5883" s="110"/>
      <c r="S5883" s="110">
        <f t="shared" si="334"/>
        <v>0.83000000000000063</v>
      </c>
      <c r="T5883" s="110">
        <f>IF('3B-Air transport'!AL$66="no"," ",ROUND(S5883,4))</f>
        <v>0.83</v>
      </c>
      <c r="U5883" s="110">
        <f>IF('3B-Air transport'!AL$67="no"," ",ROUND(S5883,4))</f>
        <v>0.83</v>
      </c>
      <c r="V5883" s="110">
        <f>IF('3B-Air transport'!AL$68="no"," ",ROUND(S5883,4))</f>
        <v>0.83</v>
      </c>
      <c r="W5883" s="110"/>
      <c r="AB5883" s="110">
        <f t="shared" si="335"/>
        <v>0.83000000000000063</v>
      </c>
      <c r="AC5883" s="110">
        <f>IF('3C-Water transport'!AL$56="no"," ",ROUND(AB5883,4))</f>
        <v>0.83</v>
      </c>
      <c r="AD5883" s="110">
        <f>IF('3C-Water transport'!AL$57="no"," ",ROUND(AB5883,4))</f>
        <v>0.83</v>
      </c>
      <c r="AE5883" s="110">
        <f>IF('3C-Water transport'!AL$58="no"," ",ROUND(AB5883,4))</f>
        <v>0.83</v>
      </c>
    </row>
    <row r="5884" spans="5:31" x14ac:dyDescent="0.25">
      <c r="E5884" s="110">
        <f t="shared" si="333"/>
        <v>0.83100000000000063</v>
      </c>
      <c r="F5884" s="110">
        <f>IF('3A-Rail transport'!$AL$56="no"," ",ROUND(E5884,4))</f>
        <v>0.83099999999999996</v>
      </c>
      <c r="G5884" s="110">
        <f>IF('3A-Rail transport'!$AL$57="no"," ",ROUND(E5884,4))</f>
        <v>0.83099999999999996</v>
      </c>
      <c r="H5884" s="110"/>
      <c r="S5884" s="110">
        <f t="shared" si="334"/>
        <v>0.83100000000000063</v>
      </c>
      <c r="T5884" s="110">
        <f>IF('3B-Air transport'!AL$66="no"," ",ROUND(S5884,4))</f>
        <v>0.83099999999999996</v>
      </c>
      <c r="U5884" s="110">
        <f>IF('3B-Air transport'!AL$67="no"," ",ROUND(S5884,4))</f>
        <v>0.83099999999999996</v>
      </c>
      <c r="V5884" s="110">
        <f>IF('3B-Air transport'!AL$68="no"," ",ROUND(S5884,4))</f>
        <v>0.83099999999999996</v>
      </c>
      <c r="W5884" s="110"/>
      <c r="AB5884" s="110">
        <f t="shared" si="335"/>
        <v>0.83100000000000063</v>
      </c>
      <c r="AC5884" s="110">
        <f>IF('3C-Water transport'!AL$56="no"," ",ROUND(AB5884,4))</f>
        <v>0.83099999999999996</v>
      </c>
      <c r="AD5884" s="110">
        <f>IF('3C-Water transport'!AL$57="no"," ",ROUND(AB5884,4))</f>
        <v>0.83099999999999996</v>
      </c>
      <c r="AE5884" s="110">
        <f>IF('3C-Water transport'!AL$58="no"," ",ROUND(AB5884,4))</f>
        <v>0.83099999999999996</v>
      </c>
    </row>
    <row r="5885" spans="5:31" x14ac:dyDescent="0.25">
      <c r="E5885" s="110">
        <f t="shared" si="333"/>
        <v>0.83200000000000063</v>
      </c>
      <c r="F5885" s="110">
        <f>IF('3A-Rail transport'!$AL$56="no"," ",ROUND(E5885,4))</f>
        <v>0.83199999999999996</v>
      </c>
      <c r="G5885" s="110">
        <f>IF('3A-Rail transport'!$AL$57="no"," ",ROUND(E5885,4))</f>
        <v>0.83199999999999996</v>
      </c>
      <c r="H5885" s="110"/>
      <c r="S5885" s="110">
        <f t="shared" si="334"/>
        <v>0.83200000000000063</v>
      </c>
      <c r="T5885" s="110">
        <f>IF('3B-Air transport'!AL$66="no"," ",ROUND(S5885,4))</f>
        <v>0.83199999999999996</v>
      </c>
      <c r="U5885" s="110">
        <f>IF('3B-Air transport'!AL$67="no"," ",ROUND(S5885,4))</f>
        <v>0.83199999999999996</v>
      </c>
      <c r="V5885" s="110">
        <f>IF('3B-Air transport'!AL$68="no"," ",ROUND(S5885,4))</f>
        <v>0.83199999999999996</v>
      </c>
      <c r="W5885" s="110"/>
      <c r="AB5885" s="110">
        <f t="shared" si="335"/>
        <v>0.83200000000000063</v>
      </c>
      <c r="AC5885" s="110">
        <f>IF('3C-Water transport'!AL$56="no"," ",ROUND(AB5885,4))</f>
        <v>0.83199999999999996</v>
      </c>
      <c r="AD5885" s="110">
        <f>IF('3C-Water transport'!AL$57="no"," ",ROUND(AB5885,4))</f>
        <v>0.83199999999999996</v>
      </c>
      <c r="AE5885" s="110">
        <f>IF('3C-Water transport'!AL$58="no"," ",ROUND(AB5885,4))</f>
        <v>0.83199999999999996</v>
      </c>
    </row>
    <row r="5886" spans="5:31" x14ac:dyDescent="0.25">
      <c r="E5886" s="110">
        <f t="shared" ref="E5886:E5949" si="336">E5885+0.001</f>
        <v>0.83300000000000063</v>
      </c>
      <c r="F5886" s="110">
        <f>IF('3A-Rail transport'!$AL$56="no"," ",ROUND(E5886,4))</f>
        <v>0.83299999999999996</v>
      </c>
      <c r="G5886" s="110">
        <f>IF('3A-Rail transport'!$AL$57="no"," ",ROUND(E5886,4))</f>
        <v>0.83299999999999996</v>
      </c>
      <c r="H5886" s="110"/>
      <c r="S5886" s="110">
        <f t="shared" ref="S5886:S5949" si="337">S5885+0.001</f>
        <v>0.83300000000000063</v>
      </c>
      <c r="T5886" s="110">
        <f>IF('3B-Air transport'!AL$66="no"," ",ROUND(S5886,4))</f>
        <v>0.83299999999999996</v>
      </c>
      <c r="U5886" s="110">
        <f>IF('3B-Air transport'!AL$67="no"," ",ROUND(S5886,4))</f>
        <v>0.83299999999999996</v>
      </c>
      <c r="V5886" s="110">
        <f>IF('3B-Air transport'!AL$68="no"," ",ROUND(S5886,4))</f>
        <v>0.83299999999999996</v>
      </c>
      <c r="W5886" s="110"/>
      <c r="AB5886" s="110">
        <f t="shared" ref="AB5886:AB5949" si="338">AB5885+0.001</f>
        <v>0.83300000000000063</v>
      </c>
      <c r="AC5886" s="110">
        <f>IF('3C-Water transport'!AL$56="no"," ",ROUND(AB5886,4))</f>
        <v>0.83299999999999996</v>
      </c>
      <c r="AD5886" s="110">
        <f>IF('3C-Water transport'!AL$57="no"," ",ROUND(AB5886,4))</f>
        <v>0.83299999999999996</v>
      </c>
      <c r="AE5886" s="110">
        <f>IF('3C-Water transport'!AL$58="no"," ",ROUND(AB5886,4))</f>
        <v>0.83299999999999996</v>
      </c>
    </row>
    <row r="5887" spans="5:31" x14ac:dyDescent="0.25">
      <c r="E5887" s="110">
        <f t="shared" si="336"/>
        <v>0.83400000000000063</v>
      </c>
      <c r="F5887" s="110">
        <f>IF('3A-Rail transport'!$AL$56="no"," ",ROUND(E5887,4))</f>
        <v>0.83399999999999996</v>
      </c>
      <c r="G5887" s="110">
        <f>IF('3A-Rail transport'!$AL$57="no"," ",ROUND(E5887,4))</f>
        <v>0.83399999999999996</v>
      </c>
      <c r="H5887" s="110"/>
      <c r="S5887" s="110">
        <f t="shared" si="337"/>
        <v>0.83400000000000063</v>
      </c>
      <c r="T5887" s="110">
        <f>IF('3B-Air transport'!AL$66="no"," ",ROUND(S5887,4))</f>
        <v>0.83399999999999996</v>
      </c>
      <c r="U5887" s="110">
        <f>IF('3B-Air transport'!AL$67="no"," ",ROUND(S5887,4))</f>
        <v>0.83399999999999996</v>
      </c>
      <c r="V5887" s="110">
        <f>IF('3B-Air transport'!AL$68="no"," ",ROUND(S5887,4))</f>
        <v>0.83399999999999996</v>
      </c>
      <c r="W5887" s="110"/>
      <c r="AB5887" s="110">
        <f t="shared" si="338"/>
        <v>0.83400000000000063</v>
      </c>
      <c r="AC5887" s="110">
        <f>IF('3C-Water transport'!AL$56="no"," ",ROUND(AB5887,4))</f>
        <v>0.83399999999999996</v>
      </c>
      <c r="AD5887" s="110">
        <f>IF('3C-Water transport'!AL$57="no"," ",ROUND(AB5887,4))</f>
        <v>0.83399999999999996</v>
      </c>
      <c r="AE5887" s="110">
        <f>IF('3C-Water transport'!AL$58="no"," ",ROUND(AB5887,4))</f>
        <v>0.83399999999999996</v>
      </c>
    </row>
    <row r="5888" spans="5:31" x14ac:dyDescent="0.25">
      <c r="E5888" s="110">
        <f t="shared" si="336"/>
        <v>0.83500000000000063</v>
      </c>
      <c r="F5888" s="110">
        <f>IF('3A-Rail transport'!$AL$56="no"," ",ROUND(E5888,4))</f>
        <v>0.83499999999999996</v>
      </c>
      <c r="G5888" s="110">
        <f>IF('3A-Rail transport'!$AL$57="no"," ",ROUND(E5888,4))</f>
        <v>0.83499999999999996</v>
      </c>
      <c r="H5888" s="110"/>
      <c r="S5888" s="110">
        <f t="shared" si="337"/>
        <v>0.83500000000000063</v>
      </c>
      <c r="T5888" s="110">
        <f>IF('3B-Air transport'!AL$66="no"," ",ROUND(S5888,4))</f>
        <v>0.83499999999999996</v>
      </c>
      <c r="U5888" s="110">
        <f>IF('3B-Air transport'!AL$67="no"," ",ROUND(S5888,4))</f>
        <v>0.83499999999999996</v>
      </c>
      <c r="V5888" s="110">
        <f>IF('3B-Air transport'!AL$68="no"," ",ROUND(S5888,4))</f>
        <v>0.83499999999999996</v>
      </c>
      <c r="W5888" s="110"/>
      <c r="AB5888" s="110">
        <f t="shared" si="338"/>
        <v>0.83500000000000063</v>
      </c>
      <c r="AC5888" s="110">
        <f>IF('3C-Water transport'!AL$56="no"," ",ROUND(AB5888,4))</f>
        <v>0.83499999999999996</v>
      </c>
      <c r="AD5888" s="110">
        <f>IF('3C-Water transport'!AL$57="no"," ",ROUND(AB5888,4))</f>
        <v>0.83499999999999996</v>
      </c>
      <c r="AE5888" s="110">
        <f>IF('3C-Water transport'!AL$58="no"," ",ROUND(AB5888,4))</f>
        <v>0.83499999999999996</v>
      </c>
    </row>
    <row r="5889" spans="5:31" x14ac:dyDescent="0.25">
      <c r="E5889" s="110">
        <f t="shared" si="336"/>
        <v>0.83600000000000063</v>
      </c>
      <c r="F5889" s="110">
        <f>IF('3A-Rail transport'!$AL$56="no"," ",ROUND(E5889,4))</f>
        <v>0.83599999999999997</v>
      </c>
      <c r="G5889" s="110">
        <f>IF('3A-Rail transport'!$AL$57="no"," ",ROUND(E5889,4))</f>
        <v>0.83599999999999997</v>
      </c>
      <c r="H5889" s="110"/>
      <c r="S5889" s="110">
        <f t="shared" si="337"/>
        <v>0.83600000000000063</v>
      </c>
      <c r="T5889" s="110">
        <f>IF('3B-Air transport'!AL$66="no"," ",ROUND(S5889,4))</f>
        <v>0.83599999999999997</v>
      </c>
      <c r="U5889" s="110">
        <f>IF('3B-Air transport'!AL$67="no"," ",ROUND(S5889,4))</f>
        <v>0.83599999999999997</v>
      </c>
      <c r="V5889" s="110">
        <f>IF('3B-Air transport'!AL$68="no"," ",ROUND(S5889,4))</f>
        <v>0.83599999999999997</v>
      </c>
      <c r="W5889" s="110"/>
      <c r="AB5889" s="110">
        <f t="shared" si="338"/>
        <v>0.83600000000000063</v>
      </c>
      <c r="AC5889" s="110">
        <f>IF('3C-Water transport'!AL$56="no"," ",ROUND(AB5889,4))</f>
        <v>0.83599999999999997</v>
      </c>
      <c r="AD5889" s="110">
        <f>IF('3C-Water transport'!AL$57="no"," ",ROUND(AB5889,4))</f>
        <v>0.83599999999999997</v>
      </c>
      <c r="AE5889" s="110">
        <f>IF('3C-Water transport'!AL$58="no"," ",ROUND(AB5889,4))</f>
        <v>0.83599999999999997</v>
      </c>
    </row>
    <row r="5890" spans="5:31" x14ac:dyDescent="0.25">
      <c r="E5890" s="110">
        <f t="shared" si="336"/>
        <v>0.83700000000000063</v>
      </c>
      <c r="F5890" s="110">
        <f>IF('3A-Rail transport'!$AL$56="no"," ",ROUND(E5890,4))</f>
        <v>0.83699999999999997</v>
      </c>
      <c r="G5890" s="110">
        <f>IF('3A-Rail transport'!$AL$57="no"," ",ROUND(E5890,4))</f>
        <v>0.83699999999999997</v>
      </c>
      <c r="H5890" s="110"/>
      <c r="S5890" s="110">
        <f t="shared" si="337"/>
        <v>0.83700000000000063</v>
      </c>
      <c r="T5890" s="110">
        <f>IF('3B-Air transport'!AL$66="no"," ",ROUND(S5890,4))</f>
        <v>0.83699999999999997</v>
      </c>
      <c r="U5890" s="110">
        <f>IF('3B-Air transport'!AL$67="no"," ",ROUND(S5890,4))</f>
        <v>0.83699999999999997</v>
      </c>
      <c r="V5890" s="110">
        <f>IF('3B-Air transport'!AL$68="no"," ",ROUND(S5890,4))</f>
        <v>0.83699999999999997</v>
      </c>
      <c r="W5890" s="110"/>
      <c r="AB5890" s="110">
        <f t="shared" si="338"/>
        <v>0.83700000000000063</v>
      </c>
      <c r="AC5890" s="110">
        <f>IF('3C-Water transport'!AL$56="no"," ",ROUND(AB5890,4))</f>
        <v>0.83699999999999997</v>
      </c>
      <c r="AD5890" s="110">
        <f>IF('3C-Water transport'!AL$57="no"," ",ROUND(AB5890,4))</f>
        <v>0.83699999999999997</v>
      </c>
      <c r="AE5890" s="110">
        <f>IF('3C-Water transport'!AL$58="no"," ",ROUND(AB5890,4))</f>
        <v>0.83699999999999997</v>
      </c>
    </row>
    <row r="5891" spans="5:31" x14ac:dyDescent="0.25">
      <c r="E5891" s="110">
        <f t="shared" si="336"/>
        <v>0.83800000000000063</v>
      </c>
      <c r="F5891" s="110">
        <f>IF('3A-Rail transport'!$AL$56="no"," ",ROUND(E5891,4))</f>
        <v>0.83799999999999997</v>
      </c>
      <c r="G5891" s="110">
        <f>IF('3A-Rail transport'!$AL$57="no"," ",ROUND(E5891,4))</f>
        <v>0.83799999999999997</v>
      </c>
      <c r="H5891" s="110"/>
      <c r="S5891" s="110">
        <f t="shared" si="337"/>
        <v>0.83800000000000063</v>
      </c>
      <c r="T5891" s="110">
        <f>IF('3B-Air transport'!AL$66="no"," ",ROUND(S5891,4))</f>
        <v>0.83799999999999997</v>
      </c>
      <c r="U5891" s="110">
        <f>IF('3B-Air transport'!AL$67="no"," ",ROUND(S5891,4))</f>
        <v>0.83799999999999997</v>
      </c>
      <c r="V5891" s="110">
        <f>IF('3B-Air transport'!AL$68="no"," ",ROUND(S5891,4))</f>
        <v>0.83799999999999997</v>
      </c>
      <c r="W5891" s="110"/>
      <c r="AB5891" s="110">
        <f t="shared" si="338"/>
        <v>0.83800000000000063</v>
      </c>
      <c r="AC5891" s="110">
        <f>IF('3C-Water transport'!AL$56="no"," ",ROUND(AB5891,4))</f>
        <v>0.83799999999999997</v>
      </c>
      <c r="AD5891" s="110">
        <f>IF('3C-Water transport'!AL$57="no"," ",ROUND(AB5891,4))</f>
        <v>0.83799999999999997</v>
      </c>
      <c r="AE5891" s="110">
        <f>IF('3C-Water transport'!AL$58="no"," ",ROUND(AB5891,4))</f>
        <v>0.83799999999999997</v>
      </c>
    </row>
    <row r="5892" spans="5:31" x14ac:dyDescent="0.25">
      <c r="E5892" s="110">
        <f t="shared" si="336"/>
        <v>0.83900000000000063</v>
      </c>
      <c r="F5892" s="110">
        <f>IF('3A-Rail transport'!$AL$56="no"," ",ROUND(E5892,4))</f>
        <v>0.83899999999999997</v>
      </c>
      <c r="G5892" s="110">
        <f>IF('3A-Rail transport'!$AL$57="no"," ",ROUND(E5892,4))</f>
        <v>0.83899999999999997</v>
      </c>
      <c r="H5892" s="110"/>
      <c r="S5892" s="110">
        <f t="shared" si="337"/>
        <v>0.83900000000000063</v>
      </c>
      <c r="T5892" s="110">
        <f>IF('3B-Air transport'!AL$66="no"," ",ROUND(S5892,4))</f>
        <v>0.83899999999999997</v>
      </c>
      <c r="U5892" s="110">
        <f>IF('3B-Air transport'!AL$67="no"," ",ROUND(S5892,4))</f>
        <v>0.83899999999999997</v>
      </c>
      <c r="V5892" s="110">
        <f>IF('3B-Air transport'!AL$68="no"," ",ROUND(S5892,4))</f>
        <v>0.83899999999999997</v>
      </c>
      <c r="W5892" s="110"/>
      <c r="AB5892" s="110">
        <f t="shared" si="338"/>
        <v>0.83900000000000063</v>
      </c>
      <c r="AC5892" s="110">
        <f>IF('3C-Water transport'!AL$56="no"," ",ROUND(AB5892,4))</f>
        <v>0.83899999999999997</v>
      </c>
      <c r="AD5892" s="110">
        <f>IF('3C-Water transport'!AL$57="no"," ",ROUND(AB5892,4))</f>
        <v>0.83899999999999997</v>
      </c>
      <c r="AE5892" s="110">
        <f>IF('3C-Water transport'!AL$58="no"," ",ROUND(AB5892,4))</f>
        <v>0.83899999999999997</v>
      </c>
    </row>
    <row r="5893" spans="5:31" x14ac:dyDescent="0.25">
      <c r="E5893" s="110">
        <f t="shared" si="336"/>
        <v>0.84000000000000064</v>
      </c>
      <c r="F5893" s="110">
        <f>IF('3A-Rail transport'!$AL$56="no"," ",ROUND(E5893,4))</f>
        <v>0.84</v>
      </c>
      <c r="G5893" s="110">
        <f>IF('3A-Rail transport'!$AL$57="no"," ",ROUND(E5893,4))</f>
        <v>0.84</v>
      </c>
      <c r="H5893" s="110"/>
      <c r="S5893" s="110">
        <f t="shared" si="337"/>
        <v>0.84000000000000064</v>
      </c>
      <c r="T5893" s="110">
        <f>IF('3B-Air transport'!AL$66="no"," ",ROUND(S5893,4))</f>
        <v>0.84</v>
      </c>
      <c r="U5893" s="110">
        <f>IF('3B-Air transport'!AL$67="no"," ",ROUND(S5893,4))</f>
        <v>0.84</v>
      </c>
      <c r="V5893" s="110">
        <f>IF('3B-Air transport'!AL$68="no"," ",ROUND(S5893,4))</f>
        <v>0.84</v>
      </c>
      <c r="W5893" s="110"/>
      <c r="AB5893" s="110">
        <f t="shared" si="338"/>
        <v>0.84000000000000064</v>
      </c>
      <c r="AC5893" s="110">
        <f>IF('3C-Water transport'!AL$56="no"," ",ROUND(AB5893,4))</f>
        <v>0.84</v>
      </c>
      <c r="AD5893" s="110">
        <f>IF('3C-Water transport'!AL$57="no"," ",ROUND(AB5893,4))</f>
        <v>0.84</v>
      </c>
      <c r="AE5893" s="110">
        <f>IF('3C-Water transport'!AL$58="no"," ",ROUND(AB5893,4))</f>
        <v>0.84</v>
      </c>
    </row>
    <row r="5894" spans="5:31" x14ac:dyDescent="0.25">
      <c r="E5894" s="110">
        <f t="shared" si="336"/>
        <v>0.84100000000000064</v>
      </c>
      <c r="F5894" s="110">
        <f>IF('3A-Rail transport'!$AL$56="no"," ",ROUND(E5894,4))</f>
        <v>0.84099999999999997</v>
      </c>
      <c r="G5894" s="110">
        <f>IF('3A-Rail transport'!$AL$57="no"," ",ROUND(E5894,4))</f>
        <v>0.84099999999999997</v>
      </c>
      <c r="H5894" s="110"/>
      <c r="S5894" s="110">
        <f t="shared" si="337"/>
        <v>0.84100000000000064</v>
      </c>
      <c r="T5894" s="110">
        <f>IF('3B-Air transport'!AL$66="no"," ",ROUND(S5894,4))</f>
        <v>0.84099999999999997</v>
      </c>
      <c r="U5894" s="110">
        <f>IF('3B-Air transport'!AL$67="no"," ",ROUND(S5894,4))</f>
        <v>0.84099999999999997</v>
      </c>
      <c r="V5894" s="110">
        <f>IF('3B-Air transport'!AL$68="no"," ",ROUND(S5894,4))</f>
        <v>0.84099999999999997</v>
      </c>
      <c r="W5894" s="110"/>
      <c r="AB5894" s="110">
        <f t="shared" si="338"/>
        <v>0.84100000000000064</v>
      </c>
      <c r="AC5894" s="110">
        <f>IF('3C-Water transport'!AL$56="no"," ",ROUND(AB5894,4))</f>
        <v>0.84099999999999997</v>
      </c>
      <c r="AD5894" s="110">
        <f>IF('3C-Water transport'!AL$57="no"," ",ROUND(AB5894,4))</f>
        <v>0.84099999999999997</v>
      </c>
      <c r="AE5894" s="110">
        <f>IF('3C-Water transport'!AL$58="no"," ",ROUND(AB5894,4))</f>
        <v>0.84099999999999997</v>
      </c>
    </row>
    <row r="5895" spans="5:31" x14ac:dyDescent="0.25">
      <c r="E5895" s="110">
        <f t="shared" si="336"/>
        <v>0.84200000000000064</v>
      </c>
      <c r="F5895" s="110">
        <f>IF('3A-Rail transport'!$AL$56="no"," ",ROUND(E5895,4))</f>
        <v>0.84199999999999997</v>
      </c>
      <c r="G5895" s="110">
        <f>IF('3A-Rail transport'!$AL$57="no"," ",ROUND(E5895,4))</f>
        <v>0.84199999999999997</v>
      </c>
      <c r="H5895" s="110"/>
      <c r="S5895" s="110">
        <f t="shared" si="337"/>
        <v>0.84200000000000064</v>
      </c>
      <c r="T5895" s="110">
        <f>IF('3B-Air transport'!AL$66="no"," ",ROUND(S5895,4))</f>
        <v>0.84199999999999997</v>
      </c>
      <c r="U5895" s="110">
        <f>IF('3B-Air transport'!AL$67="no"," ",ROUND(S5895,4))</f>
        <v>0.84199999999999997</v>
      </c>
      <c r="V5895" s="110">
        <f>IF('3B-Air transport'!AL$68="no"," ",ROUND(S5895,4))</f>
        <v>0.84199999999999997</v>
      </c>
      <c r="W5895" s="110"/>
      <c r="AB5895" s="110">
        <f t="shared" si="338"/>
        <v>0.84200000000000064</v>
      </c>
      <c r="AC5895" s="110">
        <f>IF('3C-Water transport'!AL$56="no"," ",ROUND(AB5895,4))</f>
        <v>0.84199999999999997</v>
      </c>
      <c r="AD5895" s="110">
        <f>IF('3C-Water transport'!AL$57="no"," ",ROUND(AB5895,4))</f>
        <v>0.84199999999999997</v>
      </c>
      <c r="AE5895" s="110">
        <f>IF('3C-Water transport'!AL$58="no"," ",ROUND(AB5895,4))</f>
        <v>0.84199999999999997</v>
      </c>
    </row>
    <row r="5896" spans="5:31" x14ac:dyDescent="0.25">
      <c r="E5896" s="110">
        <f t="shared" si="336"/>
        <v>0.84300000000000064</v>
      </c>
      <c r="F5896" s="110">
        <f>IF('3A-Rail transport'!$AL$56="no"," ",ROUND(E5896,4))</f>
        <v>0.84299999999999997</v>
      </c>
      <c r="G5896" s="110">
        <f>IF('3A-Rail transport'!$AL$57="no"," ",ROUND(E5896,4))</f>
        <v>0.84299999999999997</v>
      </c>
      <c r="H5896" s="110"/>
      <c r="S5896" s="110">
        <f t="shared" si="337"/>
        <v>0.84300000000000064</v>
      </c>
      <c r="T5896" s="110">
        <f>IF('3B-Air transport'!AL$66="no"," ",ROUND(S5896,4))</f>
        <v>0.84299999999999997</v>
      </c>
      <c r="U5896" s="110">
        <f>IF('3B-Air transport'!AL$67="no"," ",ROUND(S5896,4))</f>
        <v>0.84299999999999997</v>
      </c>
      <c r="V5896" s="110">
        <f>IF('3B-Air transport'!AL$68="no"," ",ROUND(S5896,4))</f>
        <v>0.84299999999999997</v>
      </c>
      <c r="W5896" s="110"/>
      <c r="AB5896" s="110">
        <f t="shared" si="338"/>
        <v>0.84300000000000064</v>
      </c>
      <c r="AC5896" s="110">
        <f>IF('3C-Water transport'!AL$56="no"," ",ROUND(AB5896,4))</f>
        <v>0.84299999999999997</v>
      </c>
      <c r="AD5896" s="110">
        <f>IF('3C-Water transport'!AL$57="no"," ",ROUND(AB5896,4))</f>
        <v>0.84299999999999997</v>
      </c>
      <c r="AE5896" s="110">
        <f>IF('3C-Water transport'!AL$58="no"," ",ROUND(AB5896,4))</f>
        <v>0.84299999999999997</v>
      </c>
    </row>
    <row r="5897" spans="5:31" x14ac:dyDescent="0.25">
      <c r="E5897" s="110">
        <f t="shared" si="336"/>
        <v>0.84400000000000064</v>
      </c>
      <c r="F5897" s="110">
        <f>IF('3A-Rail transport'!$AL$56="no"," ",ROUND(E5897,4))</f>
        <v>0.84399999999999997</v>
      </c>
      <c r="G5897" s="110">
        <f>IF('3A-Rail transport'!$AL$57="no"," ",ROUND(E5897,4))</f>
        <v>0.84399999999999997</v>
      </c>
      <c r="H5897" s="110"/>
      <c r="S5897" s="110">
        <f t="shared" si="337"/>
        <v>0.84400000000000064</v>
      </c>
      <c r="T5897" s="110">
        <f>IF('3B-Air transport'!AL$66="no"," ",ROUND(S5897,4))</f>
        <v>0.84399999999999997</v>
      </c>
      <c r="U5897" s="110">
        <f>IF('3B-Air transport'!AL$67="no"," ",ROUND(S5897,4))</f>
        <v>0.84399999999999997</v>
      </c>
      <c r="V5897" s="110">
        <f>IF('3B-Air transport'!AL$68="no"," ",ROUND(S5897,4))</f>
        <v>0.84399999999999997</v>
      </c>
      <c r="W5897" s="110"/>
      <c r="AB5897" s="110">
        <f t="shared" si="338"/>
        <v>0.84400000000000064</v>
      </c>
      <c r="AC5897" s="110">
        <f>IF('3C-Water transport'!AL$56="no"," ",ROUND(AB5897,4))</f>
        <v>0.84399999999999997</v>
      </c>
      <c r="AD5897" s="110">
        <f>IF('3C-Water transport'!AL$57="no"," ",ROUND(AB5897,4))</f>
        <v>0.84399999999999997</v>
      </c>
      <c r="AE5897" s="110">
        <f>IF('3C-Water transport'!AL$58="no"," ",ROUND(AB5897,4))</f>
        <v>0.84399999999999997</v>
      </c>
    </row>
    <row r="5898" spans="5:31" x14ac:dyDescent="0.25">
      <c r="E5898" s="110">
        <f t="shared" si="336"/>
        <v>0.84500000000000064</v>
      </c>
      <c r="F5898" s="110">
        <f>IF('3A-Rail transport'!$AL$56="no"," ",ROUND(E5898,4))</f>
        <v>0.84499999999999997</v>
      </c>
      <c r="G5898" s="110">
        <f>IF('3A-Rail transport'!$AL$57="no"," ",ROUND(E5898,4))</f>
        <v>0.84499999999999997</v>
      </c>
      <c r="H5898" s="110"/>
      <c r="S5898" s="110">
        <f t="shared" si="337"/>
        <v>0.84500000000000064</v>
      </c>
      <c r="T5898" s="110">
        <f>IF('3B-Air transport'!AL$66="no"," ",ROUND(S5898,4))</f>
        <v>0.84499999999999997</v>
      </c>
      <c r="U5898" s="110">
        <f>IF('3B-Air transport'!AL$67="no"," ",ROUND(S5898,4))</f>
        <v>0.84499999999999997</v>
      </c>
      <c r="V5898" s="110">
        <f>IF('3B-Air transport'!AL$68="no"," ",ROUND(S5898,4))</f>
        <v>0.84499999999999997</v>
      </c>
      <c r="W5898" s="110"/>
      <c r="AB5898" s="110">
        <f t="shared" si="338"/>
        <v>0.84500000000000064</v>
      </c>
      <c r="AC5898" s="110">
        <f>IF('3C-Water transport'!AL$56="no"," ",ROUND(AB5898,4))</f>
        <v>0.84499999999999997</v>
      </c>
      <c r="AD5898" s="110">
        <f>IF('3C-Water transport'!AL$57="no"," ",ROUND(AB5898,4))</f>
        <v>0.84499999999999997</v>
      </c>
      <c r="AE5898" s="110">
        <f>IF('3C-Water transport'!AL$58="no"," ",ROUND(AB5898,4))</f>
        <v>0.84499999999999997</v>
      </c>
    </row>
    <row r="5899" spans="5:31" x14ac:dyDescent="0.25">
      <c r="E5899" s="110">
        <f t="shared" si="336"/>
        <v>0.84600000000000064</v>
      </c>
      <c r="F5899" s="110">
        <f>IF('3A-Rail transport'!$AL$56="no"," ",ROUND(E5899,4))</f>
        <v>0.84599999999999997</v>
      </c>
      <c r="G5899" s="110">
        <f>IF('3A-Rail transport'!$AL$57="no"," ",ROUND(E5899,4))</f>
        <v>0.84599999999999997</v>
      </c>
      <c r="H5899" s="110"/>
      <c r="S5899" s="110">
        <f t="shared" si="337"/>
        <v>0.84600000000000064</v>
      </c>
      <c r="T5899" s="110">
        <f>IF('3B-Air transport'!AL$66="no"," ",ROUND(S5899,4))</f>
        <v>0.84599999999999997</v>
      </c>
      <c r="U5899" s="110">
        <f>IF('3B-Air transport'!AL$67="no"," ",ROUND(S5899,4))</f>
        <v>0.84599999999999997</v>
      </c>
      <c r="V5899" s="110">
        <f>IF('3B-Air transport'!AL$68="no"," ",ROUND(S5899,4))</f>
        <v>0.84599999999999997</v>
      </c>
      <c r="W5899" s="110"/>
      <c r="AB5899" s="110">
        <f t="shared" si="338"/>
        <v>0.84600000000000064</v>
      </c>
      <c r="AC5899" s="110">
        <f>IF('3C-Water transport'!AL$56="no"," ",ROUND(AB5899,4))</f>
        <v>0.84599999999999997</v>
      </c>
      <c r="AD5899" s="110">
        <f>IF('3C-Water transport'!AL$57="no"," ",ROUND(AB5899,4))</f>
        <v>0.84599999999999997</v>
      </c>
      <c r="AE5899" s="110">
        <f>IF('3C-Water transport'!AL$58="no"," ",ROUND(AB5899,4))</f>
        <v>0.84599999999999997</v>
      </c>
    </row>
    <row r="5900" spans="5:31" x14ac:dyDescent="0.25">
      <c r="E5900" s="110">
        <f t="shared" si="336"/>
        <v>0.84700000000000064</v>
      </c>
      <c r="F5900" s="110">
        <f>IF('3A-Rail transport'!$AL$56="no"," ",ROUND(E5900,4))</f>
        <v>0.84699999999999998</v>
      </c>
      <c r="G5900" s="110">
        <f>IF('3A-Rail transport'!$AL$57="no"," ",ROUND(E5900,4))</f>
        <v>0.84699999999999998</v>
      </c>
      <c r="H5900" s="110"/>
      <c r="S5900" s="110">
        <f t="shared" si="337"/>
        <v>0.84700000000000064</v>
      </c>
      <c r="T5900" s="110">
        <f>IF('3B-Air transport'!AL$66="no"," ",ROUND(S5900,4))</f>
        <v>0.84699999999999998</v>
      </c>
      <c r="U5900" s="110">
        <f>IF('3B-Air transport'!AL$67="no"," ",ROUND(S5900,4))</f>
        <v>0.84699999999999998</v>
      </c>
      <c r="V5900" s="110">
        <f>IF('3B-Air transport'!AL$68="no"," ",ROUND(S5900,4))</f>
        <v>0.84699999999999998</v>
      </c>
      <c r="W5900" s="110"/>
      <c r="AB5900" s="110">
        <f t="shared" si="338"/>
        <v>0.84700000000000064</v>
      </c>
      <c r="AC5900" s="110">
        <f>IF('3C-Water transport'!AL$56="no"," ",ROUND(AB5900,4))</f>
        <v>0.84699999999999998</v>
      </c>
      <c r="AD5900" s="110">
        <f>IF('3C-Water transport'!AL$57="no"," ",ROUND(AB5900,4))</f>
        <v>0.84699999999999998</v>
      </c>
      <c r="AE5900" s="110">
        <f>IF('3C-Water transport'!AL$58="no"," ",ROUND(AB5900,4))</f>
        <v>0.84699999999999998</v>
      </c>
    </row>
    <row r="5901" spans="5:31" x14ac:dyDescent="0.25">
      <c r="E5901" s="110">
        <f t="shared" si="336"/>
        <v>0.84800000000000064</v>
      </c>
      <c r="F5901" s="110">
        <f>IF('3A-Rail transport'!$AL$56="no"," ",ROUND(E5901,4))</f>
        <v>0.84799999999999998</v>
      </c>
      <c r="G5901" s="110">
        <f>IF('3A-Rail transport'!$AL$57="no"," ",ROUND(E5901,4))</f>
        <v>0.84799999999999998</v>
      </c>
      <c r="H5901" s="110"/>
      <c r="S5901" s="110">
        <f t="shared" si="337"/>
        <v>0.84800000000000064</v>
      </c>
      <c r="T5901" s="110">
        <f>IF('3B-Air transport'!AL$66="no"," ",ROUND(S5901,4))</f>
        <v>0.84799999999999998</v>
      </c>
      <c r="U5901" s="110">
        <f>IF('3B-Air transport'!AL$67="no"," ",ROUND(S5901,4))</f>
        <v>0.84799999999999998</v>
      </c>
      <c r="V5901" s="110">
        <f>IF('3B-Air transport'!AL$68="no"," ",ROUND(S5901,4))</f>
        <v>0.84799999999999998</v>
      </c>
      <c r="W5901" s="110"/>
      <c r="AB5901" s="110">
        <f t="shared" si="338"/>
        <v>0.84800000000000064</v>
      </c>
      <c r="AC5901" s="110">
        <f>IF('3C-Water transport'!AL$56="no"," ",ROUND(AB5901,4))</f>
        <v>0.84799999999999998</v>
      </c>
      <c r="AD5901" s="110">
        <f>IF('3C-Water transport'!AL$57="no"," ",ROUND(AB5901,4))</f>
        <v>0.84799999999999998</v>
      </c>
      <c r="AE5901" s="110">
        <f>IF('3C-Water transport'!AL$58="no"," ",ROUND(AB5901,4))</f>
        <v>0.84799999999999998</v>
      </c>
    </row>
    <row r="5902" spans="5:31" x14ac:dyDescent="0.25">
      <c r="E5902" s="110">
        <f t="shared" si="336"/>
        <v>0.84900000000000064</v>
      </c>
      <c r="F5902" s="110">
        <f>IF('3A-Rail transport'!$AL$56="no"," ",ROUND(E5902,4))</f>
        <v>0.84899999999999998</v>
      </c>
      <c r="G5902" s="110">
        <f>IF('3A-Rail transport'!$AL$57="no"," ",ROUND(E5902,4))</f>
        <v>0.84899999999999998</v>
      </c>
      <c r="H5902" s="110"/>
      <c r="S5902" s="110">
        <f t="shared" si="337"/>
        <v>0.84900000000000064</v>
      </c>
      <c r="T5902" s="110">
        <f>IF('3B-Air transport'!AL$66="no"," ",ROUND(S5902,4))</f>
        <v>0.84899999999999998</v>
      </c>
      <c r="U5902" s="110">
        <f>IF('3B-Air transport'!AL$67="no"," ",ROUND(S5902,4))</f>
        <v>0.84899999999999998</v>
      </c>
      <c r="V5902" s="110">
        <f>IF('3B-Air transport'!AL$68="no"," ",ROUND(S5902,4))</f>
        <v>0.84899999999999998</v>
      </c>
      <c r="W5902" s="110"/>
      <c r="AB5902" s="110">
        <f t="shared" si="338"/>
        <v>0.84900000000000064</v>
      </c>
      <c r="AC5902" s="110">
        <f>IF('3C-Water transport'!AL$56="no"," ",ROUND(AB5902,4))</f>
        <v>0.84899999999999998</v>
      </c>
      <c r="AD5902" s="110">
        <f>IF('3C-Water transport'!AL$57="no"," ",ROUND(AB5902,4))</f>
        <v>0.84899999999999998</v>
      </c>
      <c r="AE5902" s="110">
        <f>IF('3C-Water transport'!AL$58="no"," ",ROUND(AB5902,4))</f>
        <v>0.84899999999999998</v>
      </c>
    </row>
    <row r="5903" spans="5:31" x14ac:dyDescent="0.25">
      <c r="E5903" s="110">
        <f t="shared" si="336"/>
        <v>0.85000000000000064</v>
      </c>
      <c r="F5903" s="110">
        <f>IF('3A-Rail transport'!$AL$56="no"," ",ROUND(E5903,4))</f>
        <v>0.85</v>
      </c>
      <c r="G5903" s="110">
        <f>IF('3A-Rail transport'!$AL$57="no"," ",ROUND(E5903,4))</f>
        <v>0.85</v>
      </c>
      <c r="H5903" s="110"/>
      <c r="S5903" s="110">
        <f t="shared" si="337"/>
        <v>0.85000000000000064</v>
      </c>
      <c r="T5903" s="110">
        <f>IF('3B-Air transport'!AL$66="no"," ",ROUND(S5903,4))</f>
        <v>0.85</v>
      </c>
      <c r="U5903" s="110">
        <f>IF('3B-Air transport'!AL$67="no"," ",ROUND(S5903,4))</f>
        <v>0.85</v>
      </c>
      <c r="V5903" s="110">
        <f>IF('3B-Air transport'!AL$68="no"," ",ROUND(S5903,4))</f>
        <v>0.85</v>
      </c>
      <c r="W5903" s="110"/>
      <c r="AB5903" s="110">
        <f t="shared" si="338"/>
        <v>0.85000000000000064</v>
      </c>
      <c r="AC5903" s="110">
        <f>IF('3C-Water transport'!AL$56="no"," ",ROUND(AB5903,4))</f>
        <v>0.85</v>
      </c>
      <c r="AD5903" s="110">
        <f>IF('3C-Water transport'!AL$57="no"," ",ROUND(AB5903,4))</f>
        <v>0.85</v>
      </c>
      <c r="AE5903" s="110">
        <f>IF('3C-Water transport'!AL$58="no"," ",ROUND(AB5903,4))</f>
        <v>0.85</v>
      </c>
    </row>
    <row r="5904" spans="5:31" x14ac:dyDescent="0.25">
      <c r="E5904" s="110">
        <f t="shared" si="336"/>
        <v>0.85100000000000064</v>
      </c>
      <c r="F5904" s="110">
        <f>IF('3A-Rail transport'!$AL$56="no"," ",ROUND(E5904,4))</f>
        <v>0.85099999999999998</v>
      </c>
      <c r="G5904" s="110">
        <f>IF('3A-Rail transport'!$AL$57="no"," ",ROUND(E5904,4))</f>
        <v>0.85099999999999998</v>
      </c>
      <c r="H5904" s="110"/>
      <c r="S5904" s="110">
        <f t="shared" si="337"/>
        <v>0.85100000000000064</v>
      </c>
      <c r="T5904" s="110">
        <f>IF('3B-Air transport'!AL$66="no"," ",ROUND(S5904,4))</f>
        <v>0.85099999999999998</v>
      </c>
      <c r="U5904" s="110">
        <f>IF('3B-Air transport'!AL$67="no"," ",ROUND(S5904,4))</f>
        <v>0.85099999999999998</v>
      </c>
      <c r="V5904" s="110">
        <f>IF('3B-Air transport'!AL$68="no"," ",ROUND(S5904,4))</f>
        <v>0.85099999999999998</v>
      </c>
      <c r="W5904" s="110"/>
      <c r="AB5904" s="110">
        <f t="shared" si="338"/>
        <v>0.85100000000000064</v>
      </c>
      <c r="AC5904" s="110">
        <f>IF('3C-Water transport'!AL$56="no"," ",ROUND(AB5904,4))</f>
        <v>0.85099999999999998</v>
      </c>
      <c r="AD5904" s="110">
        <f>IF('3C-Water transport'!AL$57="no"," ",ROUND(AB5904,4))</f>
        <v>0.85099999999999998</v>
      </c>
      <c r="AE5904" s="110">
        <f>IF('3C-Water transport'!AL$58="no"," ",ROUND(AB5904,4))</f>
        <v>0.85099999999999998</v>
      </c>
    </row>
    <row r="5905" spans="5:31" x14ac:dyDescent="0.25">
      <c r="E5905" s="110">
        <f t="shared" si="336"/>
        <v>0.85200000000000065</v>
      </c>
      <c r="F5905" s="110">
        <f>IF('3A-Rail transport'!$AL$56="no"," ",ROUND(E5905,4))</f>
        <v>0.85199999999999998</v>
      </c>
      <c r="G5905" s="110">
        <f>IF('3A-Rail transport'!$AL$57="no"," ",ROUND(E5905,4))</f>
        <v>0.85199999999999998</v>
      </c>
      <c r="H5905" s="110"/>
      <c r="S5905" s="110">
        <f t="shared" si="337"/>
        <v>0.85200000000000065</v>
      </c>
      <c r="T5905" s="110">
        <f>IF('3B-Air transport'!AL$66="no"," ",ROUND(S5905,4))</f>
        <v>0.85199999999999998</v>
      </c>
      <c r="U5905" s="110">
        <f>IF('3B-Air transport'!AL$67="no"," ",ROUND(S5905,4))</f>
        <v>0.85199999999999998</v>
      </c>
      <c r="V5905" s="110">
        <f>IF('3B-Air transport'!AL$68="no"," ",ROUND(S5905,4))</f>
        <v>0.85199999999999998</v>
      </c>
      <c r="W5905" s="110"/>
      <c r="AB5905" s="110">
        <f t="shared" si="338"/>
        <v>0.85200000000000065</v>
      </c>
      <c r="AC5905" s="110">
        <f>IF('3C-Water transport'!AL$56="no"," ",ROUND(AB5905,4))</f>
        <v>0.85199999999999998</v>
      </c>
      <c r="AD5905" s="110">
        <f>IF('3C-Water transport'!AL$57="no"," ",ROUND(AB5905,4))</f>
        <v>0.85199999999999998</v>
      </c>
      <c r="AE5905" s="110">
        <f>IF('3C-Water transport'!AL$58="no"," ",ROUND(AB5905,4))</f>
        <v>0.85199999999999998</v>
      </c>
    </row>
    <row r="5906" spans="5:31" x14ac:dyDescent="0.25">
      <c r="E5906" s="110">
        <f t="shared" si="336"/>
        <v>0.85300000000000065</v>
      </c>
      <c r="F5906" s="110">
        <f>IF('3A-Rail transport'!$AL$56="no"," ",ROUND(E5906,4))</f>
        <v>0.85299999999999998</v>
      </c>
      <c r="G5906" s="110">
        <f>IF('3A-Rail transport'!$AL$57="no"," ",ROUND(E5906,4))</f>
        <v>0.85299999999999998</v>
      </c>
      <c r="H5906" s="110"/>
      <c r="S5906" s="110">
        <f t="shared" si="337"/>
        <v>0.85300000000000065</v>
      </c>
      <c r="T5906" s="110">
        <f>IF('3B-Air transport'!AL$66="no"," ",ROUND(S5906,4))</f>
        <v>0.85299999999999998</v>
      </c>
      <c r="U5906" s="110">
        <f>IF('3B-Air transport'!AL$67="no"," ",ROUND(S5906,4))</f>
        <v>0.85299999999999998</v>
      </c>
      <c r="V5906" s="110">
        <f>IF('3B-Air transport'!AL$68="no"," ",ROUND(S5906,4))</f>
        <v>0.85299999999999998</v>
      </c>
      <c r="W5906" s="110"/>
      <c r="AB5906" s="110">
        <f t="shared" si="338"/>
        <v>0.85300000000000065</v>
      </c>
      <c r="AC5906" s="110">
        <f>IF('3C-Water transport'!AL$56="no"," ",ROUND(AB5906,4))</f>
        <v>0.85299999999999998</v>
      </c>
      <c r="AD5906" s="110">
        <f>IF('3C-Water transport'!AL$57="no"," ",ROUND(AB5906,4))</f>
        <v>0.85299999999999998</v>
      </c>
      <c r="AE5906" s="110">
        <f>IF('3C-Water transport'!AL$58="no"," ",ROUND(AB5906,4))</f>
        <v>0.85299999999999998</v>
      </c>
    </row>
    <row r="5907" spans="5:31" x14ac:dyDescent="0.25">
      <c r="E5907" s="110">
        <f t="shared" si="336"/>
        <v>0.85400000000000065</v>
      </c>
      <c r="F5907" s="110">
        <f>IF('3A-Rail transport'!$AL$56="no"," ",ROUND(E5907,4))</f>
        <v>0.85399999999999998</v>
      </c>
      <c r="G5907" s="110">
        <f>IF('3A-Rail transport'!$AL$57="no"," ",ROUND(E5907,4))</f>
        <v>0.85399999999999998</v>
      </c>
      <c r="H5907" s="110"/>
      <c r="S5907" s="110">
        <f t="shared" si="337"/>
        <v>0.85400000000000065</v>
      </c>
      <c r="T5907" s="110">
        <f>IF('3B-Air transport'!AL$66="no"," ",ROUND(S5907,4))</f>
        <v>0.85399999999999998</v>
      </c>
      <c r="U5907" s="110">
        <f>IF('3B-Air transport'!AL$67="no"," ",ROUND(S5907,4))</f>
        <v>0.85399999999999998</v>
      </c>
      <c r="V5907" s="110">
        <f>IF('3B-Air transport'!AL$68="no"," ",ROUND(S5907,4))</f>
        <v>0.85399999999999998</v>
      </c>
      <c r="W5907" s="110"/>
      <c r="AB5907" s="110">
        <f t="shared" si="338"/>
        <v>0.85400000000000065</v>
      </c>
      <c r="AC5907" s="110">
        <f>IF('3C-Water transport'!AL$56="no"," ",ROUND(AB5907,4))</f>
        <v>0.85399999999999998</v>
      </c>
      <c r="AD5907" s="110">
        <f>IF('3C-Water transport'!AL$57="no"," ",ROUND(AB5907,4))</f>
        <v>0.85399999999999998</v>
      </c>
      <c r="AE5907" s="110">
        <f>IF('3C-Water transport'!AL$58="no"," ",ROUND(AB5907,4))</f>
        <v>0.85399999999999998</v>
      </c>
    </row>
    <row r="5908" spans="5:31" x14ac:dyDescent="0.25">
      <c r="E5908" s="110">
        <f t="shared" si="336"/>
        <v>0.85500000000000065</v>
      </c>
      <c r="F5908" s="110">
        <f>IF('3A-Rail transport'!$AL$56="no"," ",ROUND(E5908,4))</f>
        <v>0.85499999999999998</v>
      </c>
      <c r="G5908" s="110">
        <f>IF('3A-Rail transport'!$AL$57="no"," ",ROUND(E5908,4))</f>
        <v>0.85499999999999998</v>
      </c>
      <c r="H5908" s="110"/>
      <c r="S5908" s="110">
        <f t="shared" si="337"/>
        <v>0.85500000000000065</v>
      </c>
      <c r="T5908" s="110">
        <f>IF('3B-Air transport'!AL$66="no"," ",ROUND(S5908,4))</f>
        <v>0.85499999999999998</v>
      </c>
      <c r="U5908" s="110">
        <f>IF('3B-Air transport'!AL$67="no"," ",ROUND(S5908,4))</f>
        <v>0.85499999999999998</v>
      </c>
      <c r="V5908" s="110">
        <f>IF('3B-Air transport'!AL$68="no"," ",ROUND(S5908,4))</f>
        <v>0.85499999999999998</v>
      </c>
      <c r="W5908" s="110"/>
      <c r="AB5908" s="110">
        <f t="shared" si="338"/>
        <v>0.85500000000000065</v>
      </c>
      <c r="AC5908" s="110">
        <f>IF('3C-Water transport'!AL$56="no"," ",ROUND(AB5908,4))</f>
        <v>0.85499999999999998</v>
      </c>
      <c r="AD5908" s="110">
        <f>IF('3C-Water transport'!AL$57="no"," ",ROUND(AB5908,4))</f>
        <v>0.85499999999999998</v>
      </c>
      <c r="AE5908" s="110">
        <f>IF('3C-Water transport'!AL$58="no"," ",ROUND(AB5908,4))</f>
        <v>0.85499999999999998</v>
      </c>
    </row>
    <row r="5909" spans="5:31" x14ac:dyDescent="0.25">
      <c r="E5909" s="110">
        <f t="shared" si="336"/>
        <v>0.85600000000000065</v>
      </c>
      <c r="F5909" s="110">
        <f>IF('3A-Rail transport'!$AL$56="no"," ",ROUND(E5909,4))</f>
        <v>0.85599999999999998</v>
      </c>
      <c r="G5909" s="110">
        <f>IF('3A-Rail transport'!$AL$57="no"," ",ROUND(E5909,4))</f>
        <v>0.85599999999999998</v>
      </c>
      <c r="H5909" s="110"/>
      <c r="S5909" s="110">
        <f t="shared" si="337"/>
        <v>0.85600000000000065</v>
      </c>
      <c r="T5909" s="110">
        <f>IF('3B-Air transport'!AL$66="no"," ",ROUND(S5909,4))</f>
        <v>0.85599999999999998</v>
      </c>
      <c r="U5909" s="110">
        <f>IF('3B-Air transport'!AL$67="no"," ",ROUND(S5909,4))</f>
        <v>0.85599999999999998</v>
      </c>
      <c r="V5909" s="110">
        <f>IF('3B-Air transport'!AL$68="no"," ",ROUND(S5909,4))</f>
        <v>0.85599999999999998</v>
      </c>
      <c r="W5909" s="110"/>
      <c r="AB5909" s="110">
        <f t="shared" si="338"/>
        <v>0.85600000000000065</v>
      </c>
      <c r="AC5909" s="110">
        <f>IF('3C-Water transport'!AL$56="no"," ",ROUND(AB5909,4))</f>
        <v>0.85599999999999998</v>
      </c>
      <c r="AD5909" s="110">
        <f>IF('3C-Water transport'!AL$57="no"," ",ROUND(AB5909,4))</f>
        <v>0.85599999999999998</v>
      </c>
      <c r="AE5909" s="110">
        <f>IF('3C-Water transport'!AL$58="no"," ",ROUND(AB5909,4))</f>
        <v>0.85599999999999998</v>
      </c>
    </row>
    <row r="5910" spans="5:31" x14ac:dyDescent="0.25">
      <c r="E5910" s="110">
        <f t="shared" si="336"/>
        <v>0.85700000000000065</v>
      </c>
      <c r="F5910" s="110">
        <f>IF('3A-Rail transport'!$AL$56="no"," ",ROUND(E5910,4))</f>
        <v>0.85699999999999998</v>
      </c>
      <c r="G5910" s="110">
        <f>IF('3A-Rail transport'!$AL$57="no"," ",ROUND(E5910,4))</f>
        <v>0.85699999999999998</v>
      </c>
      <c r="H5910" s="110"/>
      <c r="S5910" s="110">
        <f t="shared" si="337"/>
        <v>0.85700000000000065</v>
      </c>
      <c r="T5910" s="110">
        <f>IF('3B-Air transport'!AL$66="no"," ",ROUND(S5910,4))</f>
        <v>0.85699999999999998</v>
      </c>
      <c r="U5910" s="110">
        <f>IF('3B-Air transport'!AL$67="no"," ",ROUND(S5910,4))</f>
        <v>0.85699999999999998</v>
      </c>
      <c r="V5910" s="110">
        <f>IF('3B-Air transport'!AL$68="no"," ",ROUND(S5910,4))</f>
        <v>0.85699999999999998</v>
      </c>
      <c r="W5910" s="110"/>
      <c r="AB5910" s="110">
        <f t="shared" si="338"/>
        <v>0.85700000000000065</v>
      </c>
      <c r="AC5910" s="110">
        <f>IF('3C-Water transport'!AL$56="no"," ",ROUND(AB5910,4))</f>
        <v>0.85699999999999998</v>
      </c>
      <c r="AD5910" s="110">
        <f>IF('3C-Water transport'!AL$57="no"," ",ROUND(AB5910,4))</f>
        <v>0.85699999999999998</v>
      </c>
      <c r="AE5910" s="110">
        <f>IF('3C-Water transport'!AL$58="no"," ",ROUND(AB5910,4))</f>
        <v>0.85699999999999998</v>
      </c>
    </row>
    <row r="5911" spans="5:31" x14ac:dyDescent="0.25">
      <c r="E5911" s="110">
        <f t="shared" si="336"/>
        <v>0.85800000000000065</v>
      </c>
      <c r="F5911" s="110">
        <f>IF('3A-Rail transport'!$AL$56="no"," ",ROUND(E5911,4))</f>
        <v>0.85799999999999998</v>
      </c>
      <c r="G5911" s="110">
        <f>IF('3A-Rail transport'!$AL$57="no"," ",ROUND(E5911,4))</f>
        <v>0.85799999999999998</v>
      </c>
      <c r="H5911" s="110"/>
      <c r="S5911" s="110">
        <f t="shared" si="337"/>
        <v>0.85800000000000065</v>
      </c>
      <c r="T5911" s="110">
        <f>IF('3B-Air transport'!AL$66="no"," ",ROUND(S5911,4))</f>
        <v>0.85799999999999998</v>
      </c>
      <c r="U5911" s="110">
        <f>IF('3B-Air transport'!AL$67="no"," ",ROUND(S5911,4))</f>
        <v>0.85799999999999998</v>
      </c>
      <c r="V5911" s="110">
        <f>IF('3B-Air transport'!AL$68="no"," ",ROUND(S5911,4))</f>
        <v>0.85799999999999998</v>
      </c>
      <c r="W5911" s="110"/>
      <c r="AB5911" s="110">
        <f t="shared" si="338"/>
        <v>0.85800000000000065</v>
      </c>
      <c r="AC5911" s="110">
        <f>IF('3C-Water transport'!AL$56="no"," ",ROUND(AB5911,4))</f>
        <v>0.85799999999999998</v>
      </c>
      <c r="AD5911" s="110">
        <f>IF('3C-Water transport'!AL$57="no"," ",ROUND(AB5911,4))</f>
        <v>0.85799999999999998</v>
      </c>
      <c r="AE5911" s="110">
        <f>IF('3C-Water transport'!AL$58="no"," ",ROUND(AB5911,4))</f>
        <v>0.85799999999999998</v>
      </c>
    </row>
    <row r="5912" spans="5:31" x14ac:dyDescent="0.25">
      <c r="E5912" s="110">
        <f t="shared" si="336"/>
        <v>0.85900000000000065</v>
      </c>
      <c r="F5912" s="110">
        <f>IF('3A-Rail transport'!$AL$56="no"," ",ROUND(E5912,4))</f>
        <v>0.85899999999999999</v>
      </c>
      <c r="G5912" s="110">
        <f>IF('3A-Rail transport'!$AL$57="no"," ",ROUND(E5912,4))</f>
        <v>0.85899999999999999</v>
      </c>
      <c r="H5912" s="110"/>
      <c r="S5912" s="110">
        <f t="shared" si="337"/>
        <v>0.85900000000000065</v>
      </c>
      <c r="T5912" s="110">
        <f>IF('3B-Air transport'!AL$66="no"," ",ROUND(S5912,4))</f>
        <v>0.85899999999999999</v>
      </c>
      <c r="U5912" s="110">
        <f>IF('3B-Air transport'!AL$67="no"," ",ROUND(S5912,4))</f>
        <v>0.85899999999999999</v>
      </c>
      <c r="V5912" s="110">
        <f>IF('3B-Air transport'!AL$68="no"," ",ROUND(S5912,4))</f>
        <v>0.85899999999999999</v>
      </c>
      <c r="W5912" s="110"/>
      <c r="AB5912" s="110">
        <f t="shared" si="338"/>
        <v>0.85900000000000065</v>
      </c>
      <c r="AC5912" s="110">
        <f>IF('3C-Water transport'!AL$56="no"," ",ROUND(AB5912,4))</f>
        <v>0.85899999999999999</v>
      </c>
      <c r="AD5912" s="110">
        <f>IF('3C-Water transport'!AL$57="no"," ",ROUND(AB5912,4))</f>
        <v>0.85899999999999999</v>
      </c>
      <c r="AE5912" s="110">
        <f>IF('3C-Water transport'!AL$58="no"," ",ROUND(AB5912,4))</f>
        <v>0.85899999999999999</v>
      </c>
    </row>
    <row r="5913" spans="5:31" x14ac:dyDescent="0.25">
      <c r="E5913" s="110">
        <f t="shared" si="336"/>
        <v>0.86000000000000065</v>
      </c>
      <c r="F5913" s="110">
        <f>IF('3A-Rail transport'!$AL$56="no"," ",ROUND(E5913,4))</f>
        <v>0.86</v>
      </c>
      <c r="G5913" s="110">
        <f>IF('3A-Rail transport'!$AL$57="no"," ",ROUND(E5913,4))</f>
        <v>0.86</v>
      </c>
      <c r="H5913" s="110"/>
      <c r="S5913" s="110">
        <f t="shared" si="337"/>
        <v>0.86000000000000065</v>
      </c>
      <c r="T5913" s="110">
        <f>IF('3B-Air transport'!AL$66="no"," ",ROUND(S5913,4))</f>
        <v>0.86</v>
      </c>
      <c r="U5913" s="110">
        <f>IF('3B-Air transport'!AL$67="no"," ",ROUND(S5913,4))</f>
        <v>0.86</v>
      </c>
      <c r="V5913" s="110">
        <f>IF('3B-Air transport'!AL$68="no"," ",ROUND(S5913,4))</f>
        <v>0.86</v>
      </c>
      <c r="W5913" s="110"/>
      <c r="AB5913" s="110">
        <f t="shared" si="338"/>
        <v>0.86000000000000065</v>
      </c>
      <c r="AC5913" s="110">
        <f>IF('3C-Water transport'!AL$56="no"," ",ROUND(AB5913,4))</f>
        <v>0.86</v>
      </c>
      <c r="AD5913" s="110">
        <f>IF('3C-Water transport'!AL$57="no"," ",ROUND(AB5913,4))</f>
        <v>0.86</v>
      </c>
      <c r="AE5913" s="110">
        <f>IF('3C-Water transport'!AL$58="no"," ",ROUND(AB5913,4))</f>
        <v>0.86</v>
      </c>
    </row>
    <row r="5914" spans="5:31" x14ac:dyDescent="0.25">
      <c r="E5914" s="110">
        <f t="shared" si="336"/>
        <v>0.86100000000000065</v>
      </c>
      <c r="F5914" s="110">
        <f>IF('3A-Rail transport'!$AL$56="no"," ",ROUND(E5914,4))</f>
        <v>0.86099999999999999</v>
      </c>
      <c r="G5914" s="110">
        <f>IF('3A-Rail transport'!$AL$57="no"," ",ROUND(E5914,4))</f>
        <v>0.86099999999999999</v>
      </c>
      <c r="H5914" s="110"/>
      <c r="S5914" s="110">
        <f t="shared" si="337"/>
        <v>0.86100000000000065</v>
      </c>
      <c r="T5914" s="110">
        <f>IF('3B-Air transport'!AL$66="no"," ",ROUND(S5914,4))</f>
        <v>0.86099999999999999</v>
      </c>
      <c r="U5914" s="110">
        <f>IF('3B-Air transport'!AL$67="no"," ",ROUND(S5914,4))</f>
        <v>0.86099999999999999</v>
      </c>
      <c r="V5914" s="110">
        <f>IF('3B-Air transport'!AL$68="no"," ",ROUND(S5914,4))</f>
        <v>0.86099999999999999</v>
      </c>
      <c r="W5914" s="110"/>
      <c r="AB5914" s="110">
        <f t="shared" si="338"/>
        <v>0.86100000000000065</v>
      </c>
      <c r="AC5914" s="110">
        <f>IF('3C-Water transport'!AL$56="no"," ",ROUND(AB5914,4))</f>
        <v>0.86099999999999999</v>
      </c>
      <c r="AD5914" s="110">
        <f>IF('3C-Water transport'!AL$57="no"," ",ROUND(AB5914,4))</f>
        <v>0.86099999999999999</v>
      </c>
      <c r="AE5914" s="110">
        <f>IF('3C-Water transport'!AL$58="no"," ",ROUND(AB5914,4))</f>
        <v>0.86099999999999999</v>
      </c>
    </row>
    <row r="5915" spans="5:31" x14ac:dyDescent="0.25">
      <c r="E5915" s="110">
        <f t="shared" si="336"/>
        <v>0.86200000000000065</v>
      </c>
      <c r="F5915" s="110">
        <f>IF('3A-Rail transport'!$AL$56="no"," ",ROUND(E5915,4))</f>
        <v>0.86199999999999999</v>
      </c>
      <c r="G5915" s="110">
        <f>IF('3A-Rail transport'!$AL$57="no"," ",ROUND(E5915,4))</f>
        <v>0.86199999999999999</v>
      </c>
      <c r="H5915" s="110"/>
      <c r="S5915" s="110">
        <f t="shared" si="337"/>
        <v>0.86200000000000065</v>
      </c>
      <c r="T5915" s="110">
        <f>IF('3B-Air transport'!AL$66="no"," ",ROUND(S5915,4))</f>
        <v>0.86199999999999999</v>
      </c>
      <c r="U5915" s="110">
        <f>IF('3B-Air transport'!AL$67="no"," ",ROUND(S5915,4))</f>
        <v>0.86199999999999999</v>
      </c>
      <c r="V5915" s="110">
        <f>IF('3B-Air transport'!AL$68="no"," ",ROUND(S5915,4))</f>
        <v>0.86199999999999999</v>
      </c>
      <c r="W5915" s="110"/>
      <c r="AB5915" s="110">
        <f t="shared" si="338"/>
        <v>0.86200000000000065</v>
      </c>
      <c r="AC5915" s="110">
        <f>IF('3C-Water transport'!AL$56="no"," ",ROUND(AB5915,4))</f>
        <v>0.86199999999999999</v>
      </c>
      <c r="AD5915" s="110">
        <f>IF('3C-Water transport'!AL$57="no"," ",ROUND(AB5915,4))</f>
        <v>0.86199999999999999</v>
      </c>
      <c r="AE5915" s="110">
        <f>IF('3C-Water transport'!AL$58="no"," ",ROUND(AB5915,4))</f>
        <v>0.86199999999999999</v>
      </c>
    </row>
    <row r="5916" spans="5:31" x14ac:dyDescent="0.25">
      <c r="E5916" s="110">
        <f t="shared" si="336"/>
        <v>0.86300000000000066</v>
      </c>
      <c r="F5916" s="110">
        <f>IF('3A-Rail transport'!$AL$56="no"," ",ROUND(E5916,4))</f>
        <v>0.86299999999999999</v>
      </c>
      <c r="G5916" s="110">
        <f>IF('3A-Rail transport'!$AL$57="no"," ",ROUND(E5916,4))</f>
        <v>0.86299999999999999</v>
      </c>
      <c r="H5916" s="110"/>
      <c r="S5916" s="110">
        <f t="shared" si="337"/>
        <v>0.86300000000000066</v>
      </c>
      <c r="T5916" s="110">
        <f>IF('3B-Air transport'!AL$66="no"," ",ROUND(S5916,4))</f>
        <v>0.86299999999999999</v>
      </c>
      <c r="U5916" s="110">
        <f>IF('3B-Air transport'!AL$67="no"," ",ROUND(S5916,4))</f>
        <v>0.86299999999999999</v>
      </c>
      <c r="V5916" s="110">
        <f>IF('3B-Air transport'!AL$68="no"," ",ROUND(S5916,4))</f>
        <v>0.86299999999999999</v>
      </c>
      <c r="W5916" s="110"/>
      <c r="AB5916" s="110">
        <f t="shared" si="338"/>
        <v>0.86300000000000066</v>
      </c>
      <c r="AC5916" s="110">
        <f>IF('3C-Water transport'!AL$56="no"," ",ROUND(AB5916,4))</f>
        <v>0.86299999999999999</v>
      </c>
      <c r="AD5916" s="110">
        <f>IF('3C-Water transport'!AL$57="no"," ",ROUND(AB5916,4))</f>
        <v>0.86299999999999999</v>
      </c>
      <c r="AE5916" s="110">
        <f>IF('3C-Water transport'!AL$58="no"," ",ROUND(AB5916,4))</f>
        <v>0.86299999999999999</v>
      </c>
    </row>
    <row r="5917" spans="5:31" x14ac:dyDescent="0.25">
      <c r="E5917" s="110">
        <f t="shared" si="336"/>
        <v>0.86400000000000066</v>
      </c>
      <c r="F5917" s="110">
        <f>IF('3A-Rail transport'!$AL$56="no"," ",ROUND(E5917,4))</f>
        <v>0.86399999999999999</v>
      </c>
      <c r="G5917" s="110">
        <f>IF('3A-Rail transport'!$AL$57="no"," ",ROUND(E5917,4))</f>
        <v>0.86399999999999999</v>
      </c>
      <c r="H5917" s="110"/>
      <c r="S5917" s="110">
        <f t="shared" si="337"/>
        <v>0.86400000000000066</v>
      </c>
      <c r="T5917" s="110">
        <f>IF('3B-Air transport'!AL$66="no"," ",ROUND(S5917,4))</f>
        <v>0.86399999999999999</v>
      </c>
      <c r="U5917" s="110">
        <f>IF('3B-Air transport'!AL$67="no"," ",ROUND(S5917,4))</f>
        <v>0.86399999999999999</v>
      </c>
      <c r="V5917" s="110">
        <f>IF('3B-Air transport'!AL$68="no"," ",ROUND(S5917,4))</f>
        <v>0.86399999999999999</v>
      </c>
      <c r="W5917" s="110"/>
      <c r="AB5917" s="110">
        <f t="shared" si="338"/>
        <v>0.86400000000000066</v>
      </c>
      <c r="AC5917" s="110">
        <f>IF('3C-Water transport'!AL$56="no"," ",ROUND(AB5917,4))</f>
        <v>0.86399999999999999</v>
      </c>
      <c r="AD5917" s="110">
        <f>IF('3C-Water transport'!AL$57="no"," ",ROUND(AB5917,4))</f>
        <v>0.86399999999999999</v>
      </c>
      <c r="AE5917" s="110">
        <f>IF('3C-Water transport'!AL$58="no"," ",ROUND(AB5917,4))</f>
        <v>0.86399999999999999</v>
      </c>
    </row>
    <row r="5918" spans="5:31" x14ac:dyDescent="0.25">
      <c r="E5918" s="110">
        <f t="shared" si="336"/>
        <v>0.86500000000000066</v>
      </c>
      <c r="F5918" s="110">
        <f>IF('3A-Rail transport'!$AL$56="no"," ",ROUND(E5918,4))</f>
        <v>0.86499999999999999</v>
      </c>
      <c r="G5918" s="110">
        <f>IF('3A-Rail transport'!$AL$57="no"," ",ROUND(E5918,4))</f>
        <v>0.86499999999999999</v>
      </c>
      <c r="H5918" s="110"/>
      <c r="S5918" s="110">
        <f t="shared" si="337"/>
        <v>0.86500000000000066</v>
      </c>
      <c r="T5918" s="110">
        <f>IF('3B-Air transport'!AL$66="no"," ",ROUND(S5918,4))</f>
        <v>0.86499999999999999</v>
      </c>
      <c r="U5918" s="110">
        <f>IF('3B-Air transport'!AL$67="no"," ",ROUND(S5918,4))</f>
        <v>0.86499999999999999</v>
      </c>
      <c r="V5918" s="110">
        <f>IF('3B-Air transport'!AL$68="no"," ",ROUND(S5918,4))</f>
        <v>0.86499999999999999</v>
      </c>
      <c r="W5918" s="110"/>
      <c r="AB5918" s="110">
        <f t="shared" si="338"/>
        <v>0.86500000000000066</v>
      </c>
      <c r="AC5918" s="110">
        <f>IF('3C-Water transport'!AL$56="no"," ",ROUND(AB5918,4))</f>
        <v>0.86499999999999999</v>
      </c>
      <c r="AD5918" s="110">
        <f>IF('3C-Water transport'!AL$57="no"," ",ROUND(AB5918,4))</f>
        <v>0.86499999999999999</v>
      </c>
      <c r="AE5918" s="110">
        <f>IF('3C-Water transport'!AL$58="no"," ",ROUND(AB5918,4))</f>
        <v>0.86499999999999999</v>
      </c>
    </row>
    <row r="5919" spans="5:31" x14ac:dyDescent="0.25">
      <c r="E5919" s="110">
        <f t="shared" si="336"/>
        <v>0.86600000000000066</v>
      </c>
      <c r="F5919" s="110">
        <f>IF('3A-Rail transport'!$AL$56="no"," ",ROUND(E5919,4))</f>
        <v>0.86599999999999999</v>
      </c>
      <c r="G5919" s="110">
        <f>IF('3A-Rail transport'!$AL$57="no"," ",ROUND(E5919,4))</f>
        <v>0.86599999999999999</v>
      </c>
      <c r="H5919" s="110"/>
      <c r="S5919" s="110">
        <f t="shared" si="337"/>
        <v>0.86600000000000066</v>
      </c>
      <c r="T5919" s="110">
        <f>IF('3B-Air transport'!AL$66="no"," ",ROUND(S5919,4))</f>
        <v>0.86599999999999999</v>
      </c>
      <c r="U5919" s="110">
        <f>IF('3B-Air transport'!AL$67="no"," ",ROUND(S5919,4))</f>
        <v>0.86599999999999999</v>
      </c>
      <c r="V5919" s="110">
        <f>IF('3B-Air transport'!AL$68="no"," ",ROUND(S5919,4))</f>
        <v>0.86599999999999999</v>
      </c>
      <c r="W5919" s="110"/>
      <c r="AB5919" s="110">
        <f t="shared" si="338"/>
        <v>0.86600000000000066</v>
      </c>
      <c r="AC5919" s="110">
        <f>IF('3C-Water transport'!AL$56="no"," ",ROUND(AB5919,4))</f>
        <v>0.86599999999999999</v>
      </c>
      <c r="AD5919" s="110">
        <f>IF('3C-Water transport'!AL$57="no"," ",ROUND(AB5919,4))</f>
        <v>0.86599999999999999</v>
      </c>
      <c r="AE5919" s="110">
        <f>IF('3C-Water transport'!AL$58="no"," ",ROUND(AB5919,4))</f>
        <v>0.86599999999999999</v>
      </c>
    </row>
    <row r="5920" spans="5:31" x14ac:dyDescent="0.25">
      <c r="E5920" s="110">
        <f t="shared" si="336"/>
        <v>0.86700000000000066</v>
      </c>
      <c r="F5920" s="110">
        <f>IF('3A-Rail transport'!$AL$56="no"," ",ROUND(E5920,4))</f>
        <v>0.86699999999999999</v>
      </c>
      <c r="G5920" s="110">
        <f>IF('3A-Rail transport'!$AL$57="no"," ",ROUND(E5920,4))</f>
        <v>0.86699999999999999</v>
      </c>
      <c r="H5920" s="110"/>
      <c r="S5920" s="110">
        <f t="shared" si="337"/>
        <v>0.86700000000000066</v>
      </c>
      <c r="T5920" s="110">
        <f>IF('3B-Air transport'!AL$66="no"," ",ROUND(S5920,4))</f>
        <v>0.86699999999999999</v>
      </c>
      <c r="U5920" s="110">
        <f>IF('3B-Air transport'!AL$67="no"," ",ROUND(S5920,4))</f>
        <v>0.86699999999999999</v>
      </c>
      <c r="V5920" s="110">
        <f>IF('3B-Air transport'!AL$68="no"," ",ROUND(S5920,4))</f>
        <v>0.86699999999999999</v>
      </c>
      <c r="W5920" s="110"/>
      <c r="AB5920" s="110">
        <f t="shared" si="338"/>
        <v>0.86700000000000066</v>
      </c>
      <c r="AC5920" s="110">
        <f>IF('3C-Water transport'!AL$56="no"," ",ROUND(AB5920,4))</f>
        <v>0.86699999999999999</v>
      </c>
      <c r="AD5920" s="110">
        <f>IF('3C-Water transport'!AL$57="no"," ",ROUND(AB5920,4))</f>
        <v>0.86699999999999999</v>
      </c>
      <c r="AE5920" s="110">
        <f>IF('3C-Water transport'!AL$58="no"," ",ROUND(AB5920,4))</f>
        <v>0.86699999999999999</v>
      </c>
    </row>
    <row r="5921" spans="5:31" x14ac:dyDescent="0.25">
      <c r="E5921" s="110">
        <f t="shared" si="336"/>
        <v>0.86800000000000066</v>
      </c>
      <c r="F5921" s="110">
        <f>IF('3A-Rail transport'!$AL$56="no"," ",ROUND(E5921,4))</f>
        <v>0.86799999999999999</v>
      </c>
      <c r="G5921" s="110">
        <f>IF('3A-Rail transport'!$AL$57="no"," ",ROUND(E5921,4))</f>
        <v>0.86799999999999999</v>
      </c>
      <c r="H5921" s="110"/>
      <c r="S5921" s="110">
        <f t="shared" si="337"/>
        <v>0.86800000000000066</v>
      </c>
      <c r="T5921" s="110">
        <f>IF('3B-Air transport'!AL$66="no"," ",ROUND(S5921,4))</f>
        <v>0.86799999999999999</v>
      </c>
      <c r="U5921" s="110">
        <f>IF('3B-Air transport'!AL$67="no"," ",ROUND(S5921,4))</f>
        <v>0.86799999999999999</v>
      </c>
      <c r="V5921" s="110">
        <f>IF('3B-Air transport'!AL$68="no"," ",ROUND(S5921,4))</f>
        <v>0.86799999999999999</v>
      </c>
      <c r="W5921" s="110"/>
      <c r="AB5921" s="110">
        <f t="shared" si="338"/>
        <v>0.86800000000000066</v>
      </c>
      <c r="AC5921" s="110">
        <f>IF('3C-Water transport'!AL$56="no"," ",ROUND(AB5921,4))</f>
        <v>0.86799999999999999</v>
      </c>
      <c r="AD5921" s="110">
        <f>IF('3C-Water transport'!AL$57="no"," ",ROUND(AB5921,4))</f>
        <v>0.86799999999999999</v>
      </c>
      <c r="AE5921" s="110">
        <f>IF('3C-Water transport'!AL$58="no"," ",ROUND(AB5921,4))</f>
        <v>0.86799999999999999</v>
      </c>
    </row>
    <row r="5922" spans="5:31" x14ac:dyDescent="0.25">
      <c r="E5922" s="110">
        <f t="shared" si="336"/>
        <v>0.86900000000000066</v>
      </c>
      <c r="F5922" s="110">
        <f>IF('3A-Rail transport'!$AL$56="no"," ",ROUND(E5922,4))</f>
        <v>0.86899999999999999</v>
      </c>
      <c r="G5922" s="110">
        <f>IF('3A-Rail transport'!$AL$57="no"," ",ROUND(E5922,4))</f>
        <v>0.86899999999999999</v>
      </c>
      <c r="H5922" s="110"/>
      <c r="S5922" s="110">
        <f t="shared" si="337"/>
        <v>0.86900000000000066</v>
      </c>
      <c r="T5922" s="110">
        <f>IF('3B-Air transport'!AL$66="no"," ",ROUND(S5922,4))</f>
        <v>0.86899999999999999</v>
      </c>
      <c r="U5922" s="110">
        <f>IF('3B-Air transport'!AL$67="no"," ",ROUND(S5922,4))</f>
        <v>0.86899999999999999</v>
      </c>
      <c r="V5922" s="110">
        <f>IF('3B-Air transport'!AL$68="no"," ",ROUND(S5922,4))</f>
        <v>0.86899999999999999</v>
      </c>
      <c r="W5922" s="110"/>
      <c r="AB5922" s="110">
        <f t="shared" si="338"/>
        <v>0.86900000000000066</v>
      </c>
      <c r="AC5922" s="110">
        <f>IF('3C-Water transport'!AL$56="no"," ",ROUND(AB5922,4))</f>
        <v>0.86899999999999999</v>
      </c>
      <c r="AD5922" s="110">
        <f>IF('3C-Water transport'!AL$57="no"," ",ROUND(AB5922,4))</f>
        <v>0.86899999999999999</v>
      </c>
      <c r="AE5922" s="110">
        <f>IF('3C-Water transport'!AL$58="no"," ",ROUND(AB5922,4))</f>
        <v>0.86899999999999999</v>
      </c>
    </row>
    <row r="5923" spans="5:31" x14ac:dyDescent="0.25">
      <c r="E5923" s="110">
        <f t="shared" si="336"/>
        <v>0.87000000000000066</v>
      </c>
      <c r="F5923" s="110">
        <f>IF('3A-Rail transport'!$AL$56="no"," ",ROUND(E5923,4))</f>
        <v>0.87</v>
      </c>
      <c r="G5923" s="110">
        <f>IF('3A-Rail transport'!$AL$57="no"," ",ROUND(E5923,4))</f>
        <v>0.87</v>
      </c>
      <c r="H5923" s="110"/>
      <c r="S5923" s="110">
        <f t="shared" si="337"/>
        <v>0.87000000000000066</v>
      </c>
      <c r="T5923" s="110">
        <f>IF('3B-Air transport'!AL$66="no"," ",ROUND(S5923,4))</f>
        <v>0.87</v>
      </c>
      <c r="U5923" s="110">
        <f>IF('3B-Air transport'!AL$67="no"," ",ROUND(S5923,4))</f>
        <v>0.87</v>
      </c>
      <c r="V5923" s="110">
        <f>IF('3B-Air transport'!AL$68="no"," ",ROUND(S5923,4))</f>
        <v>0.87</v>
      </c>
      <c r="W5923" s="110"/>
      <c r="AB5923" s="110">
        <f t="shared" si="338"/>
        <v>0.87000000000000066</v>
      </c>
      <c r="AC5923" s="110">
        <f>IF('3C-Water transport'!AL$56="no"," ",ROUND(AB5923,4))</f>
        <v>0.87</v>
      </c>
      <c r="AD5923" s="110">
        <f>IF('3C-Water transport'!AL$57="no"," ",ROUND(AB5923,4))</f>
        <v>0.87</v>
      </c>
      <c r="AE5923" s="110">
        <f>IF('3C-Water transport'!AL$58="no"," ",ROUND(AB5923,4))</f>
        <v>0.87</v>
      </c>
    </row>
    <row r="5924" spans="5:31" x14ac:dyDescent="0.25">
      <c r="E5924" s="110">
        <f t="shared" si="336"/>
        <v>0.87100000000000066</v>
      </c>
      <c r="F5924" s="110">
        <f>IF('3A-Rail transport'!$AL$56="no"," ",ROUND(E5924,4))</f>
        <v>0.871</v>
      </c>
      <c r="G5924" s="110">
        <f>IF('3A-Rail transport'!$AL$57="no"," ",ROUND(E5924,4))</f>
        <v>0.871</v>
      </c>
      <c r="H5924" s="110"/>
      <c r="S5924" s="110">
        <f t="shared" si="337"/>
        <v>0.87100000000000066</v>
      </c>
      <c r="T5924" s="110">
        <f>IF('3B-Air transport'!AL$66="no"," ",ROUND(S5924,4))</f>
        <v>0.871</v>
      </c>
      <c r="U5924" s="110">
        <f>IF('3B-Air transport'!AL$67="no"," ",ROUND(S5924,4))</f>
        <v>0.871</v>
      </c>
      <c r="V5924" s="110">
        <f>IF('3B-Air transport'!AL$68="no"," ",ROUND(S5924,4))</f>
        <v>0.871</v>
      </c>
      <c r="W5924" s="110"/>
      <c r="AB5924" s="110">
        <f t="shared" si="338"/>
        <v>0.87100000000000066</v>
      </c>
      <c r="AC5924" s="110">
        <f>IF('3C-Water transport'!AL$56="no"," ",ROUND(AB5924,4))</f>
        <v>0.871</v>
      </c>
      <c r="AD5924" s="110">
        <f>IF('3C-Water transport'!AL$57="no"," ",ROUND(AB5924,4))</f>
        <v>0.871</v>
      </c>
      <c r="AE5924" s="110">
        <f>IF('3C-Water transport'!AL$58="no"," ",ROUND(AB5924,4))</f>
        <v>0.871</v>
      </c>
    </row>
    <row r="5925" spans="5:31" x14ac:dyDescent="0.25">
      <c r="E5925" s="110">
        <f t="shared" si="336"/>
        <v>0.87200000000000066</v>
      </c>
      <c r="F5925" s="110">
        <f>IF('3A-Rail transport'!$AL$56="no"," ",ROUND(E5925,4))</f>
        <v>0.872</v>
      </c>
      <c r="G5925" s="110">
        <f>IF('3A-Rail transport'!$AL$57="no"," ",ROUND(E5925,4))</f>
        <v>0.872</v>
      </c>
      <c r="H5925" s="110"/>
      <c r="S5925" s="110">
        <f t="shared" si="337"/>
        <v>0.87200000000000066</v>
      </c>
      <c r="T5925" s="110">
        <f>IF('3B-Air transport'!AL$66="no"," ",ROUND(S5925,4))</f>
        <v>0.872</v>
      </c>
      <c r="U5925" s="110">
        <f>IF('3B-Air transport'!AL$67="no"," ",ROUND(S5925,4))</f>
        <v>0.872</v>
      </c>
      <c r="V5925" s="110">
        <f>IF('3B-Air transport'!AL$68="no"," ",ROUND(S5925,4))</f>
        <v>0.872</v>
      </c>
      <c r="W5925" s="110"/>
      <c r="AB5925" s="110">
        <f t="shared" si="338"/>
        <v>0.87200000000000066</v>
      </c>
      <c r="AC5925" s="110">
        <f>IF('3C-Water transport'!AL$56="no"," ",ROUND(AB5925,4))</f>
        <v>0.872</v>
      </c>
      <c r="AD5925" s="110">
        <f>IF('3C-Water transport'!AL$57="no"," ",ROUND(AB5925,4))</f>
        <v>0.872</v>
      </c>
      <c r="AE5925" s="110">
        <f>IF('3C-Water transport'!AL$58="no"," ",ROUND(AB5925,4))</f>
        <v>0.872</v>
      </c>
    </row>
    <row r="5926" spans="5:31" x14ac:dyDescent="0.25">
      <c r="E5926" s="110">
        <f t="shared" si="336"/>
        <v>0.87300000000000066</v>
      </c>
      <c r="F5926" s="110">
        <f>IF('3A-Rail transport'!$AL$56="no"," ",ROUND(E5926,4))</f>
        <v>0.873</v>
      </c>
      <c r="G5926" s="110">
        <f>IF('3A-Rail transport'!$AL$57="no"," ",ROUND(E5926,4))</f>
        <v>0.873</v>
      </c>
      <c r="H5926" s="110"/>
      <c r="S5926" s="110">
        <f t="shared" si="337"/>
        <v>0.87300000000000066</v>
      </c>
      <c r="T5926" s="110">
        <f>IF('3B-Air transport'!AL$66="no"," ",ROUND(S5926,4))</f>
        <v>0.873</v>
      </c>
      <c r="U5926" s="110">
        <f>IF('3B-Air transport'!AL$67="no"," ",ROUND(S5926,4))</f>
        <v>0.873</v>
      </c>
      <c r="V5926" s="110">
        <f>IF('3B-Air transport'!AL$68="no"," ",ROUND(S5926,4))</f>
        <v>0.873</v>
      </c>
      <c r="W5926" s="110"/>
      <c r="AB5926" s="110">
        <f t="shared" si="338"/>
        <v>0.87300000000000066</v>
      </c>
      <c r="AC5926" s="110">
        <f>IF('3C-Water transport'!AL$56="no"," ",ROUND(AB5926,4))</f>
        <v>0.873</v>
      </c>
      <c r="AD5926" s="110">
        <f>IF('3C-Water transport'!AL$57="no"," ",ROUND(AB5926,4))</f>
        <v>0.873</v>
      </c>
      <c r="AE5926" s="110">
        <f>IF('3C-Water transport'!AL$58="no"," ",ROUND(AB5926,4))</f>
        <v>0.873</v>
      </c>
    </row>
    <row r="5927" spans="5:31" x14ac:dyDescent="0.25">
      <c r="E5927" s="110">
        <f t="shared" si="336"/>
        <v>0.87400000000000067</v>
      </c>
      <c r="F5927" s="110">
        <f>IF('3A-Rail transport'!$AL$56="no"," ",ROUND(E5927,4))</f>
        <v>0.874</v>
      </c>
      <c r="G5927" s="110">
        <f>IF('3A-Rail transport'!$AL$57="no"," ",ROUND(E5927,4))</f>
        <v>0.874</v>
      </c>
      <c r="H5927" s="110"/>
      <c r="S5927" s="110">
        <f t="shared" si="337"/>
        <v>0.87400000000000067</v>
      </c>
      <c r="T5927" s="110">
        <f>IF('3B-Air transport'!AL$66="no"," ",ROUND(S5927,4))</f>
        <v>0.874</v>
      </c>
      <c r="U5927" s="110">
        <f>IF('3B-Air transport'!AL$67="no"," ",ROUND(S5927,4))</f>
        <v>0.874</v>
      </c>
      <c r="V5927" s="110">
        <f>IF('3B-Air transport'!AL$68="no"," ",ROUND(S5927,4))</f>
        <v>0.874</v>
      </c>
      <c r="W5927" s="110"/>
      <c r="AB5927" s="110">
        <f t="shared" si="338"/>
        <v>0.87400000000000067</v>
      </c>
      <c r="AC5927" s="110">
        <f>IF('3C-Water transport'!AL$56="no"," ",ROUND(AB5927,4))</f>
        <v>0.874</v>
      </c>
      <c r="AD5927" s="110">
        <f>IF('3C-Water transport'!AL$57="no"," ",ROUND(AB5927,4))</f>
        <v>0.874</v>
      </c>
      <c r="AE5927" s="110">
        <f>IF('3C-Water transport'!AL$58="no"," ",ROUND(AB5927,4))</f>
        <v>0.874</v>
      </c>
    </row>
    <row r="5928" spans="5:31" x14ac:dyDescent="0.25">
      <c r="E5928" s="110">
        <f t="shared" si="336"/>
        <v>0.87500000000000067</v>
      </c>
      <c r="F5928" s="110">
        <f>IF('3A-Rail transport'!$AL$56="no"," ",ROUND(E5928,4))</f>
        <v>0.875</v>
      </c>
      <c r="G5928" s="110">
        <f>IF('3A-Rail transport'!$AL$57="no"," ",ROUND(E5928,4))</f>
        <v>0.875</v>
      </c>
      <c r="H5928" s="110"/>
      <c r="S5928" s="110">
        <f t="shared" si="337"/>
        <v>0.87500000000000067</v>
      </c>
      <c r="T5928" s="110">
        <f>IF('3B-Air transport'!AL$66="no"," ",ROUND(S5928,4))</f>
        <v>0.875</v>
      </c>
      <c r="U5928" s="110">
        <f>IF('3B-Air transport'!AL$67="no"," ",ROUND(S5928,4))</f>
        <v>0.875</v>
      </c>
      <c r="V5928" s="110">
        <f>IF('3B-Air transport'!AL$68="no"," ",ROUND(S5928,4))</f>
        <v>0.875</v>
      </c>
      <c r="W5928" s="110"/>
      <c r="AB5928" s="110">
        <f t="shared" si="338"/>
        <v>0.87500000000000067</v>
      </c>
      <c r="AC5928" s="110">
        <f>IF('3C-Water transport'!AL$56="no"," ",ROUND(AB5928,4))</f>
        <v>0.875</v>
      </c>
      <c r="AD5928" s="110">
        <f>IF('3C-Water transport'!AL$57="no"," ",ROUND(AB5928,4))</f>
        <v>0.875</v>
      </c>
      <c r="AE5928" s="110">
        <f>IF('3C-Water transport'!AL$58="no"," ",ROUND(AB5928,4))</f>
        <v>0.875</v>
      </c>
    </row>
    <row r="5929" spans="5:31" x14ac:dyDescent="0.25">
      <c r="E5929" s="110">
        <f t="shared" si="336"/>
        <v>0.87600000000000067</v>
      </c>
      <c r="F5929" s="110">
        <f>IF('3A-Rail transport'!$AL$56="no"," ",ROUND(E5929,4))</f>
        <v>0.876</v>
      </c>
      <c r="G5929" s="110">
        <f>IF('3A-Rail transport'!$AL$57="no"," ",ROUND(E5929,4))</f>
        <v>0.876</v>
      </c>
      <c r="H5929" s="110"/>
      <c r="S5929" s="110">
        <f t="shared" si="337"/>
        <v>0.87600000000000067</v>
      </c>
      <c r="T5929" s="110">
        <f>IF('3B-Air transport'!AL$66="no"," ",ROUND(S5929,4))</f>
        <v>0.876</v>
      </c>
      <c r="U5929" s="110">
        <f>IF('3B-Air transport'!AL$67="no"," ",ROUND(S5929,4))</f>
        <v>0.876</v>
      </c>
      <c r="V5929" s="110">
        <f>IF('3B-Air transport'!AL$68="no"," ",ROUND(S5929,4))</f>
        <v>0.876</v>
      </c>
      <c r="W5929" s="110"/>
      <c r="AB5929" s="110">
        <f t="shared" si="338"/>
        <v>0.87600000000000067</v>
      </c>
      <c r="AC5929" s="110">
        <f>IF('3C-Water transport'!AL$56="no"," ",ROUND(AB5929,4))</f>
        <v>0.876</v>
      </c>
      <c r="AD5929" s="110">
        <f>IF('3C-Water transport'!AL$57="no"," ",ROUND(AB5929,4))</f>
        <v>0.876</v>
      </c>
      <c r="AE5929" s="110">
        <f>IF('3C-Water transport'!AL$58="no"," ",ROUND(AB5929,4))</f>
        <v>0.876</v>
      </c>
    </row>
    <row r="5930" spans="5:31" x14ac:dyDescent="0.25">
      <c r="E5930" s="110">
        <f t="shared" si="336"/>
        <v>0.87700000000000067</v>
      </c>
      <c r="F5930" s="110">
        <f>IF('3A-Rail transport'!$AL$56="no"," ",ROUND(E5930,4))</f>
        <v>0.877</v>
      </c>
      <c r="G5930" s="110">
        <f>IF('3A-Rail transport'!$AL$57="no"," ",ROUND(E5930,4))</f>
        <v>0.877</v>
      </c>
      <c r="H5930" s="110"/>
      <c r="S5930" s="110">
        <f t="shared" si="337"/>
        <v>0.87700000000000067</v>
      </c>
      <c r="T5930" s="110">
        <f>IF('3B-Air transport'!AL$66="no"," ",ROUND(S5930,4))</f>
        <v>0.877</v>
      </c>
      <c r="U5930" s="110">
        <f>IF('3B-Air transport'!AL$67="no"," ",ROUND(S5930,4))</f>
        <v>0.877</v>
      </c>
      <c r="V5930" s="110">
        <f>IF('3B-Air transport'!AL$68="no"," ",ROUND(S5930,4))</f>
        <v>0.877</v>
      </c>
      <c r="W5930" s="110"/>
      <c r="AB5930" s="110">
        <f t="shared" si="338"/>
        <v>0.87700000000000067</v>
      </c>
      <c r="AC5930" s="110">
        <f>IF('3C-Water transport'!AL$56="no"," ",ROUND(AB5930,4))</f>
        <v>0.877</v>
      </c>
      <c r="AD5930" s="110">
        <f>IF('3C-Water transport'!AL$57="no"," ",ROUND(AB5930,4))</f>
        <v>0.877</v>
      </c>
      <c r="AE5930" s="110">
        <f>IF('3C-Water transport'!AL$58="no"," ",ROUND(AB5930,4))</f>
        <v>0.877</v>
      </c>
    </row>
    <row r="5931" spans="5:31" x14ac:dyDescent="0.25">
      <c r="E5931" s="110">
        <f t="shared" si="336"/>
        <v>0.87800000000000067</v>
      </c>
      <c r="F5931" s="110">
        <f>IF('3A-Rail transport'!$AL$56="no"," ",ROUND(E5931,4))</f>
        <v>0.878</v>
      </c>
      <c r="G5931" s="110">
        <f>IF('3A-Rail transport'!$AL$57="no"," ",ROUND(E5931,4))</f>
        <v>0.878</v>
      </c>
      <c r="H5931" s="110"/>
      <c r="S5931" s="110">
        <f t="shared" si="337"/>
        <v>0.87800000000000067</v>
      </c>
      <c r="T5931" s="110">
        <f>IF('3B-Air transport'!AL$66="no"," ",ROUND(S5931,4))</f>
        <v>0.878</v>
      </c>
      <c r="U5931" s="110">
        <f>IF('3B-Air transport'!AL$67="no"," ",ROUND(S5931,4))</f>
        <v>0.878</v>
      </c>
      <c r="V5931" s="110">
        <f>IF('3B-Air transport'!AL$68="no"," ",ROUND(S5931,4))</f>
        <v>0.878</v>
      </c>
      <c r="W5931" s="110"/>
      <c r="AB5931" s="110">
        <f t="shared" si="338"/>
        <v>0.87800000000000067</v>
      </c>
      <c r="AC5931" s="110">
        <f>IF('3C-Water transport'!AL$56="no"," ",ROUND(AB5931,4))</f>
        <v>0.878</v>
      </c>
      <c r="AD5931" s="110">
        <f>IF('3C-Water transport'!AL$57="no"," ",ROUND(AB5931,4))</f>
        <v>0.878</v>
      </c>
      <c r="AE5931" s="110">
        <f>IF('3C-Water transport'!AL$58="no"," ",ROUND(AB5931,4))</f>
        <v>0.878</v>
      </c>
    </row>
    <row r="5932" spans="5:31" x14ac:dyDescent="0.25">
      <c r="E5932" s="110">
        <f t="shared" si="336"/>
        <v>0.87900000000000067</v>
      </c>
      <c r="F5932" s="110">
        <f>IF('3A-Rail transport'!$AL$56="no"," ",ROUND(E5932,4))</f>
        <v>0.879</v>
      </c>
      <c r="G5932" s="110">
        <f>IF('3A-Rail transport'!$AL$57="no"," ",ROUND(E5932,4))</f>
        <v>0.879</v>
      </c>
      <c r="H5932" s="110"/>
      <c r="S5932" s="110">
        <f t="shared" si="337"/>
        <v>0.87900000000000067</v>
      </c>
      <c r="T5932" s="110">
        <f>IF('3B-Air transport'!AL$66="no"," ",ROUND(S5932,4))</f>
        <v>0.879</v>
      </c>
      <c r="U5932" s="110">
        <f>IF('3B-Air transport'!AL$67="no"," ",ROUND(S5932,4))</f>
        <v>0.879</v>
      </c>
      <c r="V5932" s="110">
        <f>IF('3B-Air transport'!AL$68="no"," ",ROUND(S5932,4))</f>
        <v>0.879</v>
      </c>
      <c r="W5932" s="110"/>
      <c r="AB5932" s="110">
        <f t="shared" si="338"/>
        <v>0.87900000000000067</v>
      </c>
      <c r="AC5932" s="110">
        <f>IF('3C-Water transport'!AL$56="no"," ",ROUND(AB5932,4))</f>
        <v>0.879</v>
      </c>
      <c r="AD5932" s="110">
        <f>IF('3C-Water transport'!AL$57="no"," ",ROUND(AB5932,4))</f>
        <v>0.879</v>
      </c>
      <c r="AE5932" s="110">
        <f>IF('3C-Water transport'!AL$58="no"," ",ROUND(AB5932,4))</f>
        <v>0.879</v>
      </c>
    </row>
    <row r="5933" spans="5:31" x14ac:dyDescent="0.25">
      <c r="E5933" s="110">
        <f t="shared" si="336"/>
        <v>0.88000000000000067</v>
      </c>
      <c r="F5933" s="110">
        <f>IF('3A-Rail transport'!$AL$56="no"," ",ROUND(E5933,4))</f>
        <v>0.88</v>
      </c>
      <c r="G5933" s="110">
        <f>IF('3A-Rail transport'!$AL$57="no"," ",ROUND(E5933,4))</f>
        <v>0.88</v>
      </c>
      <c r="H5933" s="110"/>
      <c r="S5933" s="110">
        <f t="shared" si="337"/>
        <v>0.88000000000000067</v>
      </c>
      <c r="T5933" s="110">
        <f>IF('3B-Air transport'!AL$66="no"," ",ROUND(S5933,4))</f>
        <v>0.88</v>
      </c>
      <c r="U5933" s="110">
        <f>IF('3B-Air transport'!AL$67="no"," ",ROUND(S5933,4))</f>
        <v>0.88</v>
      </c>
      <c r="V5933" s="110">
        <f>IF('3B-Air transport'!AL$68="no"," ",ROUND(S5933,4))</f>
        <v>0.88</v>
      </c>
      <c r="W5933" s="110"/>
      <c r="AB5933" s="110">
        <f t="shared" si="338"/>
        <v>0.88000000000000067</v>
      </c>
      <c r="AC5933" s="110">
        <f>IF('3C-Water transport'!AL$56="no"," ",ROUND(AB5933,4))</f>
        <v>0.88</v>
      </c>
      <c r="AD5933" s="110">
        <f>IF('3C-Water transport'!AL$57="no"," ",ROUND(AB5933,4))</f>
        <v>0.88</v>
      </c>
      <c r="AE5933" s="110">
        <f>IF('3C-Water transport'!AL$58="no"," ",ROUND(AB5933,4))</f>
        <v>0.88</v>
      </c>
    </row>
    <row r="5934" spans="5:31" x14ac:dyDescent="0.25">
      <c r="E5934" s="110">
        <f t="shared" si="336"/>
        <v>0.88100000000000067</v>
      </c>
      <c r="F5934" s="110">
        <f>IF('3A-Rail transport'!$AL$56="no"," ",ROUND(E5934,4))</f>
        <v>0.88100000000000001</v>
      </c>
      <c r="G5934" s="110">
        <f>IF('3A-Rail transport'!$AL$57="no"," ",ROUND(E5934,4))</f>
        <v>0.88100000000000001</v>
      </c>
      <c r="H5934" s="110"/>
      <c r="S5934" s="110">
        <f t="shared" si="337"/>
        <v>0.88100000000000067</v>
      </c>
      <c r="T5934" s="110">
        <f>IF('3B-Air transport'!AL$66="no"," ",ROUND(S5934,4))</f>
        <v>0.88100000000000001</v>
      </c>
      <c r="U5934" s="110">
        <f>IF('3B-Air transport'!AL$67="no"," ",ROUND(S5934,4))</f>
        <v>0.88100000000000001</v>
      </c>
      <c r="V5934" s="110">
        <f>IF('3B-Air transport'!AL$68="no"," ",ROUND(S5934,4))</f>
        <v>0.88100000000000001</v>
      </c>
      <c r="W5934" s="110"/>
      <c r="AB5934" s="110">
        <f t="shared" si="338"/>
        <v>0.88100000000000067</v>
      </c>
      <c r="AC5934" s="110">
        <f>IF('3C-Water transport'!AL$56="no"," ",ROUND(AB5934,4))</f>
        <v>0.88100000000000001</v>
      </c>
      <c r="AD5934" s="110">
        <f>IF('3C-Water transport'!AL$57="no"," ",ROUND(AB5934,4))</f>
        <v>0.88100000000000001</v>
      </c>
      <c r="AE5934" s="110">
        <f>IF('3C-Water transport'!AL$58="no"," ",ROUND(AB5934,4))</f>
        <v>0.88100000000000001</v>
      </c>
    </row>
    <row r="5935" spans="5:31" x14ac:dyDescent="0.25">
      <c r="E5935" s="110">
        <f t="shared" si="336"/>
        <v>0.88200000000000067</v>
      </c>
      <c r="F5935" s="110">
        <f>IF('3A-Rail transport'!$AL$56="no"," ",ROUND(E5935,4))</f>
        <v>0.88200000000000001</v>
      </c>
      <c r="G5935" s="110">
        <f>IF('3A-Rail transport'!$AL$57="no"," ",ROUND(E5935,4))</f>
        <v>0.88200000000000001</v>
      </c>
      <c r="H5935" s="110"/>
      <c r="S5935" s="110">
        <f t="shared" si="337"/>
        <v>0.88200000000000067</v>
      </c>
      <c r="T5935" s="110">
        <f>IF('3B-Air transport'!AL$66="no"," ",ROUND(S5935,4))</f>
        <v>0.88200000000000001</v>
      </c>
      <c r="U5935" s="110">
        <f>IF('3B-Air transport'!AL$67="no"," ",ROUND(S5935,4))</f>
        <v>0.88200000000000001</v>
      </c>
      <c r="V5935" s="110">
        <f>IF('3B-Air transport'!AL$68="no"," ",ROUND(S5935,4))</f>
        <v>0.88200000000000001</v>
      </c>
      <c r="W5935" s="110"/>
      <c r="AB5935" s="110">
        <f t="shared" si="338"/>
        <v>0.88200000000000067</v>
      </c>
      <c r="AC5935" s="110">
        <f>IF('3C-Water transport'!AL$56="no"," ",ROUND(AB5935,4))</f>
        <v>0.88200000000000001</v>
      </c>
      <c r="AD5935" s="110">
        <f>IF('3C-Water transport'!AL$57="no"," ",ROUND(AB5935,4))</f>
        <v>0.88200000000000001</v>
      </c>
      <c r="AE5935" s="110">
        <f>IF('3C-Water transport'!AL$58="no"," ",ROUND(AB5935,4))</f>
        <v>0.88200000000000001</v>
      </c>
    </row>
    <row r="5936" spans="5:31" x14ac:dyDescent="0.25">
      <c r="E5936" s="110">
        <f t="shared" si="336"/>
        <v>0.88300000000000067</v>
      </c>
      <c r="F5936" s="110">
        <f>IF('3A-Rail transport'!$AL$56="no"," ",ROUND(E5936,4))</f>
        <v>0.88300000000000001</v>
      </c>
      <c r="G5936" s="110">
        <f>IF('3A-Rail transport'!$AL$57="no"," ",ROUND(E5936,4))</f>
        <v>0.88300000000000001</v>
      </c>
      <c r="H5936" s="110"/>
      <c r="S5936" s="110">
        <f t="shared" si="337"/>
        <v>0.88300000000000067</v>
      </c>
      <c r="T5936" s="110">
        <f>IF('3B-Air transport'!AL$66="no"," ",ROUND(S5936,4))</f>
        <v>0.88300000000000001</v>
      </c>
      <c r="U5936" s="110">
        <f>IF('3B-Air transport'!AL$67="no"," ",ROUND(S5936,4))</f>
        <v>0.88300000000000001</v>
      </c>
      <c r="V5936" s="110">
        <f>IF('3B-Air transport'!AL$68="no"," ",ROUND(S5936,4))</f>
        <v>0.88300000000000001</v>
      </c>
      <c r="W5936" s="110"/>
      <c r="AB5936" s="110">
        <f t="shared" si="338"/>
        <v>0.88300000000000067</v>
      </c>
      <c r="AC5936" s="110">
        <f>IF('3C-Water transport'!AL$56="no"," ",ROUND(AB5936,4))</f>
        <v>0.88300000000000001</v>
      </c>
      <c r="AD5936" s="110">
        <f>IF('3C-Water transport'!AL$57="no"," ",ROUND(AB5936,4))</f>
        <v>0.88300000000000001</v>
      </c>
      <c r="AE5936" s="110">
        <f>IF('3C-Water transport'!AL$58="no"," ",ROUND(AB5936,4))</f>
        <v>0.88300000000000001</v>
      </c>
    </row>
    <row r="5937" spans="5:31" x14ac:dyDescent="0.25">
      <c r="E5937" s="110">
        <f t="shared" si="336"/>
        <v>0.88400000000000067</v>
      </c>
      <c r="F5937" s="110">
        <f>IF('3A-Rail transport'!$AL$56="no"," ",ROUND(E5937,4))</f>
        <v>0.88400000000000001</v>
      </c>
      <c r="G5937" s="110">
        <f>IF('3A-Rail transport'!$AL$57="no"," ",ROUND(E5937,4))</f>
        <v>0.88400000000000001</v>
      </c>
      <c r="H5937" s="110"/>
      <c r="S5937" s="110">
        <f t="shared" si="337"/>
        <v>0.88400000000000067</v>
      </c>
      <c r="T5937" s="110">
        <f>IF('3B-Air transport'!AL$66="no"," ",ROUND(S5937,4))</f>
        <v>0.88400000000000001</v>
      </c>
      <c r="U5937" s="110">
        <f>IF('3B-Air transport'!AL$67="no"," ",ROUND(S5937,4))</f>
        <v>0.88400000000000001</v>
      </c>
      <c r="V5937" s="110">
        <f>IF('3B-Air transport'!AL$68="no"," ",ROUND(S5937,4))</f>
        <v>0.88400000000000001</v>
      </c>
      <c r="W5937" s="110"/>
      <c r="AB5937" s="110">
        <f t="shared" si="338"/>
        <v>0.88400000000000067</v>
      </c>
      <c r="AC5937" s="110">
        <f>IF('3C-Water transport'!AL$56="no"," ",ROUND(AB5937,4))</f>
        <v>0.88400000000000001</v>
      </c>
      <c r="AD5937" s="110">
        <f>IF('3C-Water transport'!AL$57="no"," ",ROUND(AB5937,4))</f>
        <v>0.88400000000000001</v>
      </c>
      <c r="AE5937" s="110">
        <f>IF('3C-Water transport'!AL$58="no"," ",ROUND(AB5937,4))</f>
        <v>0.88400000000000001</v>
      </c>
    </row>
    <row r="5938" spans="5:31" x14ac:dyDescent="0.25">
      <c r="E5938" s="110">
        <f t="shared" si="336"/>
        <v>0.88500000000000068</v>
      </c>
      <c r="F5938" s="110">
        <f>IF('3A-Rail transport'!$AL$56="no"," ",ROUND(E5938,4))</f>
        <v>0.88500000000000001</v>
      </c>
      <c r="G5938" s="110">
        <f>IF('3A-Rail transport'!$AL$57="no"," ",ROUND(E5938,4))</f>
        <v>0.88500000000000001</v>
      </c>
      <c r="H5938" s="110"/>
      <c r="S5938" s="110">
        <f t="shared" si="337"/>
        <v>0.88500000000000068</v>
      </c>
      <c r="T5938" s="110">
        <f>IF('3B-Air transport'!AL$66="no"," ",ROUND(S5938,4))</f>
        <v>0.88500000000000001</v>
      </c>
      <c r="U5938" s="110">
        <f>IF('3B-Air transport'!AL$67="no"," ",ROUND(S5938,4))</f>
        <v>0.88500000000000001</v>
      </c>
      <c r="V5938" s="110">
        <f>IF('3B-Air transport'!AL$68="no"," ",ROUND(S5938,4))</f>
        <v>0.88500000000000001</v>
      </c>
      <c r="W5938" s="110"/>
      <c r="AB5938" s="110">
        <f t="shared" si="338"/>
        <v>0.88500000000000068</v>
      </c>
      <c r="AC5938" s="110">
        <f>IF('3C-Water transport'!AL$56="no"," ",ROUND(AB5938,4))</f>
        <v>0.88500000000000001</v>
      </c>
      <c r="AD5938" s="110">
        <f>IF('3C-Water transport'!AL$57="no"," ",ROUND(AB5938,4))</f>
        <v>0.88500000000000001</v>
      </c>
      <c r="AE5938" s="110">
        <f>IF('3C-Water transport'!AL$58="no"," ",ROUND(AB5938,4))</f>
        <v>0.88500000000000001</v>
      </c>
    </row>
    <row r="5939" spans="5:31" x14ac:dyDescent="0.25">
      <c r="E5939" s="110">
        <f t="shared" si="336"/>
        <v>0.88600000000000068</v>
      </c>
      <c r="F5939" s="110">
        <f>IF('3A-Rail transport'!$AL$56="no"," ",ROUND(E5939,4))</f>
        <v>0.88600000000000001</v>
      </c>
      <c r="G5939" s="110">
        <f>IF('3A-Rail transport'!$AL$57="no"," ",ROUND(E5939,4))</f>
        <v>0.88600000000000001</v>
      </c>
      <c r="H5939" s="110"/>
      <c r="S5939" s="110">
        <f t="shared" si="337"/>
        <v>0.88600000000000068</v>
      </c>
      <c r="T5939" s="110">
        <f>IF('3B-Air transport'!AL$66="no"," ",ROUND(S5939,4))</f>
        <v>0.88600000000000001</v>
      </c>
      <c r="U5939" s="110">
        <f>IF('3B-Air transport'!AL$67="no"," ",ROUND(S5939,4))</f>
        <v>0.88600000000000001</v>
      </c>
      <c r="V5939" s="110">
        <f>IF('3B-Air transport'!AL$68="no"," ",ROUND(S5939,4))</f>
        <v>0.88600000000000001</v>
      </c>
      <c r="W5939" s="110"/>
      <c r="AB5939" s="110">
        <f t="shared" si="338"/>
        <v>0.88600000000000068</v>
      </c>
      <c r="AC5939" s="110">
        <f>IF('3C-Water transport'!AL$56="no"," ",ROUND(AB5939,4))</f>
        <v>0.88600000000000001</v>
      </c>
      <c r="AD5939" s="110">
        <f>IF('3C-Water transport'!AL$57="no"," ",ROUND(AB5939,4))</f>
        <v>0.88600000000000001</v>
      </c>
      <c r="AE5939" s="110">
        <f>IF('3C-Water transport'!AL$58="no"," ",ROUND(AB5939,4))</f>
        <v>0.88600000000000001</v>
      </c>
    </row>
    <row r="5940" spans="5:31" x14ac:dyDescent="0.25">
      <c r="E5940" s="110">
        <f t="shared" si="336"/>
        <v>0.88700000000000068</v>
      </c>
      <c r="F5940" s="110">
        <f>IF('3A-Rail transport'!$AL$56="no"," ",ROUND(E5940,4))</f>
        <v>0.88700000000000001</v>
      </c>
      <c r="G5940" s="110">
        <f>IF('3A-Rail transport'!$AL$57="no"," ",ROUND(E5940,4))</f>
        <v>0.88700000000000001</v>
      </c>
      <c r="H5940" s="110"/>
      <c r="S5940" s="110">
        <f t="shared" si="337"/>
        <v>0.88700000000000068</v>
      </c>
      <c r="T5940" s="110">
        <f>IF('3B-Air transport'!AL$66="no"," ",ROUND(S5940,4))</f>
        <v>0.88700000000000001</v>
      </c>
      <c r="U5940" s="110">
        <f>IF('3B-Air transport'!AL$67="no"," ",ROUND(S5940,4))</f>
        <v>0.88700000000000001</v>
      </c>
      <c r="V5940" s="110">
        <f>IF('3B-Air transport'!AL$68="no"," ",ROUND(S5940,4))</f>
        <v>0.88700000000000001</v>
      </c>
      <c r="W5940" s="110"/>
      <c r="AB5940" s="110">
        <f t="shared" si="338"/>
        <v>0.88700000000000068</v>
      </c>
      <c r="AC5940" s="110">
        <f>IF('3C-Water transport'!AL$56="no"," ",ROUND(AB5940,4))</f>
        <v>0.88700000000000001</v>
      </c>
      <c r="AD5940" s="110">
        <f>IF('3C-Water transport'!AL$57="no"," ",ROUND(AB5940,4))</f>
        <v>0.88700000000000001</v>
      </c>
      <c r="AE5940" s="110">
        <f>IF('3C-Water transport'!AL$58="no"," ",ROUND(AB5940,4))</f>
        <v>0.88700000000000001</v>
      </c>
    </row>
    <row r="5941" spans="5:31" x14ac:dyDescent="0.25">
      <c r="E5941" s="110">
        <f t="shared" si="336"/>
        <v>0.88800000000000068</v>
      </c>
      <c r="F5941" s="110">
        <f>IF('3A-Rail transport'!$AL$56="no"," ",ROUND(E5941,4))</f>
        <v>0.88800000000000001</v>
      </c>
      <c r="G5941" s="110">
        <f>IF('3A-Rail transport'!$AL$57="no"," ",ROUND(E5941,4))</f>
        <v>0.88800000000000001</v>
      </c>
      <c r="H5941" s="110"/>
      <c r="S5941" s="110">
        <f t="shared" si="337"/>
        <v>0.88800000000000068</v>
      </c>
      <c r="T5941" s="110">
        <f>IF('3B-Air transport'!AL$66="no"," ",ROUND(S5941,4))</f>
        <v>0.88800000000000001</v>
      </c>
      <c r="U5941" s="110">
        <f>IF('3B-Air transport'!AL$67="no"," ",ROUND(S5941,4))</f>
        <v>0.88800000000000001</v>
      </c>
      <c r="V5941" s="110">
        <f>IF('3B-Air transport'!AL$68="no"," ",ROUND(S5941,4))</f>
        <v>0.88800000000000001</v>
      </c>
      <c r="W5941" s="110"/>
      <c r="AB5941" s="110">
        <f t="shared" si="338"/>
        <v>0.88800000000000068</v>
      </c>
      <c r="AC5941" s="110">
        <f>IF('3C-Water transport'!AL$56="no"," ",ROUND(AB5941,4))</f>
        <v>0.88800000000000001</v>
      </c>
      <c r="AD5941" s="110">
        <f>IF('3C-Water transport'!AL$57="no"," ",ROUND(AB5941,4))</f>
        <v>0.88800000000000001</v>
      </c>
      <c r="AE5941" s="110">
        <f>IF('3C-Water transport'!AL$58="no"," ",ROUND(AB5941,4))</f>
        <v>0.88800000000000001</v>
      </c>
    </row>
    <row r="5942" spans="5:31" x14ac:dyDescent="0.25">
      <c r="E5942" s="110">
        <f t="shared" si="336"/>
        <v>0.88900000000000068</v>
      </c>
      <c r="F5942" s="110">
        <f>IF('3A-Rail transport'!$AL$56="no"," ",ROUND(E5942,4))</f>
        <v>0.88900000000000001</v>
      </c>
      <c r="G5942" s="110">
        <f>IF('3A-Rail transport'!$AL$57="no"," ",ROUND(E5942,4))</f>
        <v>0.88900000000000001</v>
      </c>
      <c r="H5942" s="110"/>
      <c r="S5942" s="110">
        <f t="shared" si="337"/>
        <v>0.88900000000000068</v>
      </c>
      <c r="T5942" s="110">
        <f>IF('3B-Air transport'!AL$66="no"," ",ROUND(S5942,4))</f>
        <v>0.88900000000000001</v>
      </c>
      <c r="U5942" s="110">
        <f>IF('3B-Air transport'!AL$67="no"," ",ROUND(S5942,4))</f>
        <v>0.88900000000000001</v>
      </c>
      <c r="V5942" s="110">
        <f>IF('3B-Air transport'!AL$68="no"," ",ROUND(S5942,4))</f>
        <v>0.88900000000000001</v>
      </c>
      <c r="W5942" s="110"/>
      <c r="AB5942" s="110">
        <f t="shared" si="338"/>
        <v>0.88900000000000068</v>
      </c>
      <c r="AC5942" s="110">
        <f>IF('3C-Water transport'!AL$56="no"," ",ROUND(AB5942,4))</f>
        <v>0.88900000000000001</v>
      </c>
      <c r="AD5942" s="110">
        <f>IF('3C-Water transport'!AL$57="no"," ",ROUND(AB5942,4))</f>
        <v>0.88900000000000001</v>
      </c>
      <c r="AE5942" s="110">
        <f>IF('3C-Water transport'!AL$58="no"," ",ROUND(AB5942,4))</f>
        <v>0.88900000000000001</v>
      </c>
    </row>
    <row r="5943" spans="5:31" x14ac:dyDescent="0.25">
      <c r="E5943" s="110">
        <f t="shared" si="336"/>
        <v>0.89000000000000068</v>
      </c>
      <c r="F5943" s="110">
        <f>IF('3A-Rail transport'!$AL$56="no"," ",ROUND(E5943,4))</f>
        <v>0.89</v>
      </c>
      <c r="G5943" s="110">
        <f>IF('3A-Rail transport'!$AL$57="no"," ",ROUND(E5943,4))</f>
        <v>0.89</v>
      </c>
      <c r="H5943" s="110"/>
      <c r="S5943" s="110">
        <f t="shared" si="337"/>
        <v>0.89000000000000068</v>
      </c>
      <c r="T5943" s="110">
        <f>IF('3B-Air transport'!AL$66="no"," ",ROUND(S5943,4))</f>
        <v>0.89</v>
      </c>
      <c r="U5943" s="110">
        <f>IF('3B-Air transport'!AL$67="no"," ",ROUND(S5943,4))</f>
        <v>0.89</v>
      </c>
      <c r="V5943" s="110">
        <f>IF('3B-Air transport'!AL$68="no"," ",ROUND(S5943,4))</f>
        <v>0.89</v>
      </c>
      <c r="W5943" s="110"/>
      <c r="AB5943" s="110">
        <f t="shared" si="338"/>
        <v>0.89000000000000068</v>
      </c>
      <c r="AC5943" s="110">
        <f>IF('3C-Water transport'!AL$56="no"," ",ROUND(AB5943,4))</f>
        <v>0.89</v>
      </c>
      <c r="AD5943" s="110">
        <f>IF('3C-Water transport'!AL$57="no"," ",ROUND(AB5943,4))</f>
        <v>0.89</v>
      </c>
      <c r="AE5943" s="110">
        <f>IF('3C-Water transport'!AL$58="no"," ",ROUND(AB5943,4))</f>
        <v>0.89</v>
      </c>
    </row>
    <row r="5944" spans="5:31" x14ac:dyDescent="0.25">
      <c r="E5944" s="110">
        <f t="shared" si="336"/>
        <v>0.89100000000000068</v>
      </c>
      <c r="F5944" s="110">
        <f>IF('3A-Rail transport'!$AL$56="no"," ",ROUND(E5944,4))</f>
        <v>0.89100000000000001</v>
      </c>
      <c r="G5944" s="110">
        <f>IF('3A-Rail transport'!$AL$57="no"," ",ROUND(E5944,4))</f>
        <v>0.89100000000000001</v>
      </c>
      <c r="H5944" s="110"/>
      <c r="S5944" s="110">
        <f t="shared" si="337"/>
        <v>0.89100000000000068</v>
      </c>
      <c r="T5944" s="110">
        <f>IF('3B-Air transport'!AL$66="no"," ",ROUND(S5944,4))</f>
        <v>0.89100000000000001</v>
      </c>
      <c r="U5944" s="110">
        <f>IF('3B-Air transport'!AL$67="no"," ",ROUND(S5944,4))</f>
        <v>0.89100000000000001</v>
      </c>
      <c r="V5944" s="110">
        <f>IF('3B-Air transport'!AL$68="no"," ",ROUND(S5944,4))</f>
        <v>0.89100000000000001</v>
      </c>
      <c r="W5944" s="110"/>
      <c r="AB5944" s="110">
        <f t="shared" si="338"/>
        <v>0.89100000000000068</v>
      </c>
      <c r="AC5944" s="110">
        <f>IF('3C-Water transport'!AL$56="no"," ",ROUND(AB5944,4))</f>
        <v>0.89100000000000001</v>
      </c>
      <c r="AD5944" s="110">
        <f>IF('3C-Water transport'!AL$57="no"," ",ROUND(AB5944,4))</f>
        <v>0.89100000000000001</v>
      </c>
      <c r="AE5944" s="110">
        <f>IF('3C-Water transport'!AL$58="no"," ",ROUND(AB5944,4))</f>
        <v>0.89100000000000001</v>
      </c>
    </row>
    <row r="5945" spans="5:31" x14ac:dyDescent="0.25">
      <c r="E5945" s="110">
        <f t="shared" si="336"/>
        <v>0.89200000000000068</v>
      </c>
      <c r="F5945" s="110">
        <f>IF('3A-Rail transport'!$AL$56="no"," ",ROUND(E5945,4))</f>
        <v>0.89200000000000002</v>
      </c>
      <c r="G5945" s="110">
        <f>IF('3A-Rail transport'!$AL$57="no"," ",ROUND(E5945,4))</f>
        <v>0.89200000000000002</v>
      </c>
      <c r="H5945" s="110"/>
      <c r="S5945" s="110">
        <f t="shared" si="337"/>
        <v>0.89200000000000068</v>
      </c>
      <c r="T5945" s="110">
        <f>IF('3B-Air transport'!AL$66="no"," ",ROUND(S5945,4))</f>
        <v>0.89200000000000002</v>
      </c>
      <c r="U5945" s="110">
        <f>IF('3B-Air transport'!AL$67="no"," ",ROUND(S5945,4))</f>
        <v>0.89200000000000002</v>
      </c>
      <c r="V5945" s="110">
        <f>IF('3B-Air transport'!AL$68="no"," ",ROUND(S5945,4))</f>
        <v>0.89200000000000002</v>
      </c>
      <c r="W5945" s="110"/>
      <c r="AB5945" s="110">
        <f t="shared" si="338"/>
        <v>0.89200000000000068</v>
      </c>
      <c r="AC5945" s="110">
        <f>IF('3C-Water transport'!AL$56="no"," ",ROUND(AB5945,4))</f>
        <v>0.89200000000000002</v>
      </c>
      <c r="AD5945" s="110">
        <f>IF('3C-Water transport'!AL$57="no"," ",ROUND(AB5945,4))</f>
        <v>0.89200000000000002</v>
      </c>
      <c r="AE5945" s="110">
        <f>IF('3C-Water transport'!AL$58="no"," ",ROUND(AB5945,4))</f>
        <v>0.89200000000000002</v>
      </c>
    </row>
    <row r="5946" spans="5:31" x14ac:dyDescent="0.25">
      <c r="E5946" s="110">
        <f t="shared" si="336"/>
        <v>0.89300000000000068</v>
      </c>
      <c r="F5946" s="110">
        <f>IF('3A-Rail transport'!$AL$56="no"," ",ROUND(E5946,4))</f>
        <v>0.89300000000000002</v>
      </c>
      <c r="G5946" s="110">
        <f>IF('3A-Rail transport'!$AL$57="no"," ",ROUND(E5946,4))</f>
        <v>0.89300000000000002</v>
      </c>
      <c r="H5946" s="110"/>
      <c r="S5946" s="110">
        <f t="shared" si="337"/>
        <v>0.89300000000000068</v>
      </c>
      <c r="T5946" s="110">
        <f>IF('3B-Air transport'!AL$66="no"," ",ROUND(S5946,4))</f>
        <v>0.89300000000000002</v>
      </c>
      <c r="U5946" s="110">
        <f>IF('3B-Air transport'!AL$67="no"," ",ROUND(S5946,4))</f>
        <v>0.89300000000000002</v>
      </c>
      <c r="V5946" s="110">
        <f>IF('3B-Air transport'!AL$68="no"," ",ROUND(S5946,4))</f>
        <v>0.89300000000000002</v>
      </c>
      <c r="W5946" s="110"/>
      <c r="AB5946" s="110">
        <f t="shared" si="338"/>
        <v>0.89300000000000068</v>
      </c>
      <c r="AC5946" s="110">
        <f>IF('3C-Water transport'!AL$56="no"," ",ROUND(AB5946,4))</f>
        <v>0.89300000000000002</v>
      </c>
      <c r="AD5946" s="110">
        <f>IF('3C-Water transport'!AL$57="no"," ",ROUND(AB5946,4))</f>
        <v>0.89300000000000002</v>
      </c>
      <c r="AE5946" s="110">
        <f>IF('3C-Water transport'!AL$58="no"," ",ROUND(AB5946,4))</f>
        <v>0.89300000000000002</v>
      </c>
    </row>
    <row r="5947" spans="5:31" x14ac:dyDescent="0.25">
      <c r="E5947" s="110">
        <f t="shared" si="336"/>
        <v>0.89400000000000068</v>
      </c>
      <c r="F5947" s="110">
        <f>IF('3A-Rail transport'!$AL$56="no"," ",ROUND(E5947,4))</f>
        <v>0.89400000000000002</v>
      </c>
      <c r="G5947" s="110">
        <f>IF('3A-Rail transport'!$AL$57="no"," ",ROUND(E5947,4))</f>
        <v>0.89400000000000002</v>
      </c>
      <c r="H5947" s="110"/>
      <c r="S5947" s="110">
        <f t="shared" si="337"/>
        <v>0.89400000000000068</v>
      </c>
      <c r="T5947" s="110">
        <f>IF('3B-Air transport'!AL$66="no"," ",ROUND(S5947,4))</f>
        <v>0.89400000000000002</v>
      </c>
      <c r="U5947" s="110">
        <f>IF('3B-Air transport'!AL$67="no"," ",ROUND(S5947,4))</f>
        <v>0.89400000000000002</v>
      </c>
      <c r="V5947" s="110">
        <f>IF('3B-Air transport'!AL$68="no"," ",ROUND(S5947,4))</f>
        <v>0.89400000000000002</v>
      </c>
      <c r="W5947" s="110"/>
      <c r="AB5947" s="110">
        <f t="shared" si="338"/>
        <v>0.89400000000000068</v>
      </c>
      <c r="AC5947" s="110">
        <f>IF('3C-Water transport'!AL$56="no"," ",ROUND(AB5947,4))</f>
        <v>0.89400000000000002</v>
      </c>
      <c r="AD5947" s="110">
        <f>IF('3C-Water transport'!AL$57="no"," ",ROUND(AB5947,4))</f>
        <v>0.89400000000000002</v>
      </c>
      <c r="AE5947" s="110">
        <f>IF('3C-Water transport'!AL$58="no"," ",ROUND(AB5947,4))</f>
        <v>0.89400000000000002</v>
      </c>
    </row>
    <row r="5948" spans="5:31" x14ac:dyDescent="0.25">
      <c r="E5948" s="110">
        <f t="shared" si="336"/>
        <v>0.89500000000000068</v>
      </c>
      <c r="F5948" s="110">
        <f>IF('3A-Rail transport'!$AL$56="no"," ",ROUND(E5948,4))</f>
        <v>0.89500000000000002</v>
      </c>
      <c r="G5948" s="110">
        <f>IF('3A-Rail transport'!$AL$57="no"," ",ROUND(E5948,4))</f>
        <v>0.89500000000000002</v>
      </c>
      <c r="H5948" s="110"/>
      <c r="S5948" s="110">
        <f t="shared" si="337"/>
        <v>0.89500000000000068</v>
      </c>
      <c r="T5948" s="110">
        <f>IF('3B-Air transport'!AL$66="no"," ",ROUND(S5948,4))</f>
        <v>0.89500000000000002</v>
      </c>
      <c r="U5948" s="110">
        <f>IF('3B-Air transport'!AL$67="no"," ",ROUND(S5948,4))</f>
        <v>0.89500000000000002</v>
      </c>
      <c r="V5948" s="110">
        <f>IF('3B-Air transport'!AL$68="no"," ",ROUND(S5948,4))</f>
        <v>0.89500000000000002</v>
      </c>
      <c r="W5948" s="110"/>
      <c r="AB5948" s="110">
        <f t="shared" si="338"/>
        <v>0.89500000000000068</v>
      </c>
      <c r="AC5948" s="110">
        <f>IF('3C-Water transport'!AL$56="no"," ",ROUND(AB5948,4))</f>
        <v>0.89500000000000002</v>
      </c>
      <c r="AD5948" s="110">
        <f>IF('3C-Water transport'!AL$57="no"," ",ROUND(AB5948,4))</f>
        <v>0.89500000000000002</v>
      </c>
      <c r="AE5948" s="110">
        <f>IF('3C-Water transport'!AL$58="no"," ",ROUND(AB5948,4))</f>
        <v>0.89500000000000002</v>
      </c>
    </row>
    <row r="5949" spans="5:31" x14ac:dyDescent="0.25">
      <c r="E5949" s="110">
        <f t="shared" si="336"/>
        <v>0.89600000000000068</v>
      </c>
      <c r="F5949" s="110">
        <f>IF('3A-Rail transport'!$AL$56="no"," ",ROUND(E5949,4))</f>
        <v>0.89600000000000002</v>
      </c>
      <c r="G5949" s="110">
        <f>IF('3A-Rail transport'!$AL$57="no"," ",ROUND(E5949,4))</f>
        <v>0.89600000000000002</v>
      </c>
      <c r="H5949" s="110"/>
      <c r="S5949" s="110">
        <f t="shared" si="337"/>
        <v>0.89600000000000068</v>
      </c>
      <c r="T5949" s="110">
        <f>IF('3B-Air transport'!AL$66="no"," ",ROUND(S5949,4))</f>
        <v>0.89600000000000002</v>
      </c>
      <c r="U5949" s="110">
        <f>IF('3B-Air transport'!AL$67="no"," ",ROUND(S5949,4))</f>
        <v>0.89600000000000002</v>
      </c>
      <c r="V5949" s="110">
        <f>IF('3B-Air transport'!AL$68="no"," ",ROUND(S5949,4))</f>
        <v>0.89600000000000002</v>
      </c>
      <c r="W5949" s="110"/>
      <c r="AB5949" s="110">
        <f t="shared" si="338"/>
        <v>0.89600000000000068</v>
      </c>
      <c r="AC5949" s="110">
        <f>IF('3C-Water transport'!AL$56="no"," ",ROUND(AB5949,4))</f>
        <v>0.89600000000000002</v>
      </c>
      <c r="AD5949" s="110">
        <f>IF('3C-Water transport'!AL$57="no"," ",ROUND(AB5949,4))</f>
        <v>0.89600000000000002</v>
      </c>
      <c r="AE5949" s="110">
        <f>IF('3C-Water transport'!AL$58="no"," ",ROUND(AB5949,4))</f>
        <v>0.89600000000000002</v>
      </c>
    </row>
    <row r="5950" spans="5:31" x14ac:dyDescent="0.25">
      <c r="E5950" s="110">
        <f t="shared" ref="E5950:E6013" si="339">E5949+0.001</f>
        <v>0.89700000000000069</v>
      </c>
      <c r="F5950" s="110">
        <f>IF('3A-Rail transport'!$AL$56="no"," ",ROUND(E5950,4))</f>
        <v>0.89700000000000002</v>
      </c>
      <c r="G5950" s="110">
        <f>IF('3A-Rail transport'!$AL$57="no"," ",ROUND(E5950,4))</f>
        <v>0.89700000000000002</v>
      </c>
      <c r="H5950" s="110"/>
      <c r="S5950" s="110">
        <f t="shared" ref="S5950:S6013" si="340">S5949+0.001</f>
        <v>0.89700000000000069</v>
      </c>
      <c r="T5950" s="110">
        <f>IF('3B-Air transport'!AL$66="no"," ",ROUND(S5950,4))</f>
        <v>0.89700000000000002</v>
      </c>
      <c r="U5950" s="110">
        <f>IF('3B-Air transport'!AL$67="no"," ",ROUND(S5950,4))</f>
        <v>0.89700000000000002</v>
      </c>
      <c r="V5950" s="110">
        <f>IF('3B-Air transport'!AL$68="no"," ",ROUND(S5950,4))</f>
        <v>0.89700000000000002</v>
      </c>
      <c r="W5950" s="110"/>
      <c r="AB5950" s="110">
        <f t="shared" ref="AB5950:AB6013" si="341">AB5949+0.001</f>
        <v>0.89700000000000069</v>
      </c>
      <c r="AC5950" s="110">
        <f>IF('3C-Water transport'!AL$56="no"," ",ROUND(AB5950,4))</f>
        <v>0.89700000000000002</v>
      </c>
      <c r="AD5950" s="110">
        <f>IF('3C-Water transport'!AL$57="no"," ",ROUND(AB5950,4))</f>
        <v>0.89700000000000002</v>
      </c>
      <c r="AE5950" s="110">
        <f>IF('3C-Water transport'!AL$58="no"," ",ROUND(AB5950,4))</f>
        <v>0.89700000000000002</v>
      </c>
    </row>
    <row r="5951" spans="5:31" x14ac:dyDescent="0.25">
      <c r="E5951" s="110">
        <f t="shared" si="339"/>
        <v>0.89800000000000069</v>
      </c>
      <c r="F5951" s="110">
        <f>IF('3A-Rail transport'!$AL$56="no"," ",ROUND(E5951,4))</f>
        <v>0.89800000000000002</v>
      </c>
      <c r="G5951" s="110">
        <f>IF('3A-Rail transport'!$AL$57="no"," ",ROUND(E5951,4))</f>
        <v>0.89800000000000002</v>
      </c>
      <c r="H5951" s="110"/>
      <c r="S5951" s="110">
        <f t="shared" si="340"/>
        <v>0.89800000000000069</v>
      </c>
      <c r="T5951" s="110">
        <f>IF('3B-Air transport'!AL$66="no"," ",ROUND(S5951,4))</f>
        <v>0.89800000000000002</v>
      </c>
      <c r="U5951" s="110">
        <f>IF('3B-Air transport'!AL$67="no"," ",ROUND(S5951,4))</f>
        <v>0.89800000000000002</v>
      </c>
      <c r="V5951" s="110">
        <f>IF('3B-Air transport'!AL$68="no"," ",ROUND(S5951,4))</f>
        <v>0.89800000000000002</v>
      </c>
      <c r="W5951" s="110"/>
      <c r="AB5951" s="110">
        <f t="shared" si="341"/>
        <v>0.89800000000000069</v>
      </c>
      <c r="AC5951" s="110">
        <f>IF('3C-Water transport'!AL$56="no"," ",ROUND(AB5951,4))</f>
        <v>0.89800000000000002</v>
      </c>
      <c r="AD5951" s="110">
        <f>IF('3C-Water transport'!AL$57="no"," ",ROUND(AB5951,4))</f>
        <v>0.89800000000000002</v>
      </c>
      <c r="AE5951" s="110">
        <f>IF('3C-Water transport'!AL$58="no"," ",ROUND(AB5951,4))</f>
        <v>0.89800000000000002</v>
      </c>
    </row>
    <row r="5952" spans="5:31" x14ac:dyDescent="0.25">
      <c r="E5952" s="110">
        <f t="shared" si="339"/>
        <v>0.89900000000000069</v>
      </c>
      <c r="F5952" s="110">
        <f>IF('3A-Rail transport'!$AL$56="no"," ",ROUND(E5952,4))</f>
        <v>0.89900000000000002</v>
      </c>
      <c r="G5952" s="110">
        <f>IF('3A-Rail transport'!$AL$57="no"," ",ROUND(E5952,4))</f>
        <v>0.89900000000000002</v>
      </c>
      <c r="H5952" s="110"/>
      <c r="S5952" s="110">
        <f t="shared" si="340"/>
        <v>0.89900000000000069</v>
      </c>
      <c r="T5952" s="110">
        <f>IF('3B-Air transport'!AL$66="no"," ",ROUND(S5952,4))</f>
        <v>0.89900000000000002</v>
      </c>
      <c r="U5952" s="110">
        <f>IF('3B-Air transport'!AL$67="no"," ",ROUND(S5952,4))</f>
        <v>0.89900000000000002</v>
      </c>
      <c r="V5952" s="110">
        <f>IF('3B-Air transport'!AL$68="no"," ",ROUND(S5952,4))</f>
        <v>0.89900000000000002</v>
      </c>
      <c r="W5952" s="110"/>
      <c r="AB5952" s="110">
        <f t="shared" si="341"/>
        <v>0.89900000000000069</v>
      </c>
      <c r="AC5952" s="110">
        <f>IF('3C-Water transport'!AL$56="no"," ",ROUND(AB5952,4))</f>
        <v>0.89900000000000002</v>
      </c>
      <c r="AD5952" s="110">
        <f>IF('3C-Water transport'!AL$57="no"," ",ROUND(AB5952,4))</f>
        <v>0.89900000000000002</v>
      </c>
      <c r="AE5952" s="110">
        <f>IF('3C-Water transport'!AL$58="no"," ",ROUND(AB5952,4))</f>
        <v>0.89900000000000002</v>
      </c>
    </row>
    <row r="5953" spans="5:31" x14ac:dyDescent="0.25">
      <c r="E5953" s="110">
        <f t="shared" si="339"/>
        <v>0.90000000000000069</v>
      </c>
      <c r="F5953" s="110">
        <f>IF('3A-Rail transport'!$AL$56="no"," ",ROUND(E5953,4))</f>
        <v>0.9</v>
      </c>
      <c r="G5953" s="110">
        <f>IF('3A-Rail transport'!$AL$57="no"," ",ROUND(E5953,4))</f>
        <v>0.9</v>
      </c>
      <c r="H5953" s="110"/>
      <c r="S5953" s="110">
        <f t="shared" si="340"/>
        <v>0.90000000000000069</v>
      </c>
      <c r="T5953" s="110">
        <f>IF('3B-Air transport'!AL$66="no"," ",ROUND(S5953,4))</f>
        <v>0.9</v>
      </c>
      <c r="U5953" s="110">
        <f>IF('3B-Air transport'!AL$67="no"," ",ROUND(S5953,4))</f>
        <v>0.9</v>
      </c>
      <c r="V5953" s="110">
        <f>IF('3B-Air transport'!AL$68="no"," ",ROUND(S5953,4))</f>
        <v>0.9</v>
      </c>
      <c r="W5953" s="110"/>
      <c r="AB5953" s="110">
        <f t="shared" si="341"/>
        <v>0.90000000000000069</v>
      </c>
      <c r="AC5953" s="110">
        <f>IF('3C-Water transport'!AL$56="no"," ",ROUND(AB5953,4))</f>
        <v>0.9</v>
      </c>
      <c r="AD5953" s="110">
        <f>IF('3C-Water transport'!AL$57="no"," ",ROUND(AB5953,4))</f>
        <v>0.9</v>
      </c>
      <c r="AE5953" s="110">
        <f>IF('3C-Water transport'!AL$58="no"," ",ROUND(AB5953,4))</f>
        <v>0.9</v>
      </c>
    </row>
    <row r="5954" spans="5:31" x14ac:dyDescent="0.25">
      <c r="E5954" s="110">
        <f t="shared" si="339"/>
        <v>0.90100000000000069</v>
      </c>
      <c r="F5954" s="110">
        <f>IF('3A-Rail transport'!$AL$56="no"," ",ROUND(E5954,4))</f>
        <v>0.90100000000000002</v>
      </c>
      <c r="G5954" s="110">
        <f>IF('3A-Rail transport'!$AL$57="no"," ",ROUND(E5954,4))</f>
        <v>0.90100000000000002</v>
      </c>
      <c r="H5954" s="110"/>
      <c r="S5954" s="110">
        <f t="shared" si="340"/>
        <v>0.90100000000000069</v>
      </c>
      <c r="T5954" s="110">
        <f>IF('3B-Air transport'!AL$66="no"," ",ROUND(S5954,4))</f>
        <v>0.90100000000000002</v>
      </c>
      <c r="U5954" s="110">
        <f>IF('3B-Air transport'!AL$67="no"," ",ROUND(S5954,4))</f>
        <v>0.90100000000000002</v>
      </c>
      <c r="V5954" s="110">
        <f>IF('3B-Air transport'!AL$68="no"," ",ROUND(S5954,4))</f>
        <v>0.90100000000000002</v>
      </c>
      <c r="W5954" s="110"/>
      <c r="AB5954" s="110">
        <f t="shared" si="341"/>
        <v>0.90100000000000069</v>
      </c>
      <c r="AC5954" s="110">
        <f>IF('3C-Water transport'!AL$56="no"," ",ROUND(AB5954,4))</f>
        <v>0.90100000000000002</v>
      </c>
      <c r="AD5954" s="110">
        <f>IF('3C-Water transport'!AL$57="no"," ",ROUND(AB5954,4))</f>
        <v>0.90100000000000002</v>
      </c>
      <c r="AE5954" s="110">
        <f>IF('3C-Water transport'!AL$58="no"," ",ROUND(AB5954,4))</f>
        <v>0.90100000000000002</v>
      </c>
    </row>
    <row r="5955" spans="5:31" x14ac:dyDescent="0.25">
      <c r="E5955" s="110">
        <f t="shared" si="339"/>
        <v>0.90200000000000069</v>
      </c>
      <c r="F5955" s="110">
        <f>IF('3A-Rail transport'!$AL$56="no"," ",ROUND(E5955,4))</f>
        <v>0.90200000000000002</v>
      </c>
      <c r="G5955" s="110">
        <f>IF('3A-Rail transport'!$AL$57="no"," ",ROUND(E5955,4))</f>
        <v>0.90200000000000002</v>
      </c>
      <c r="H5955" s="110"/>
      <c r="S5955" s="110">
        <f t="shared" si="340"/>
        <v>0.90200000000000069</v>
      </c>
      <c r="T5955" s="110">
        <f>IF('3B-Air transport'!AL$66="no"," ",ROUND(S5955,4))</f>
        <v>0.90200000000000002</v>
      </c>
      <c r="U5955" s="110">
        <f>IF('3B-Air transport'!AL$67="no"," ",ROUND(S5955,4))</f>
        <v>0.90200000000000002</v>
      </c>
      <c r="V5955" s="110">
        <f>IF('3B-Air transport'!AL$68="no"," ",ROUND(S5955,4))</f>
        <v>0.90200000000000002</v>
      </c>
      <c r="W5955" s="110"/>
      <c r="AB5955" s="110">
        <f t="shared" si="341"/>
        <v>0.90200000000000069</v>
      </c>
      <c r="AC5955" s="110">
        <f>IF('3C-Water transport'!AL$56="no"," ",ROUND(AB5955,4))</f>
        <v>0.90200000000000002</v>
      </c>
      <c r="AD5955" s="110">
        <f>IF('3C-Water transport'!AL$57="no"," ",ROUND(AB5955,4))</f>
        <v>0.90200000000000002</v>
      </c>
      <c r="AE5955" s="110">
        <f>IF('3C-Water transport'!AL$58="no"," ",ROUND(AB5955,4))</f>
        <v>0.90200000000000002</v>
      </c>
    </row>
    <row r="5956" spans="5:31" x14ac:dyDescent="0.25">
      <c r="E5956" s="110">
        <f t="shared" si="339"/>
        <v>0.90300000000000069</v>
      </c>
      <c r="F5956" s="110">
        <f>IF('3A-Rail transport'!$AL$56="no"," ",ROUND(E5956,4))</f>
        <v>0.90300000000000002</v>
      </c>
      <c r="G5956" s="110">
        <f>IF('3A-Rail transport'!$AL$57="no"," ",ROUND(E5956,4))</f>
        <v>0.90300000000000002</v>
      </c>
      <c r="H5956" s="110"/>
      <c r="S5956" s="110">
        <f t="shared" si="340"/>
        <v>0.90300000000000069</v>
      </c>
      <c r="T5956" s="110">
        <f>IF('3B-Air transport'!AL$66="no"," ",ROUND(S5956,4))</f>
        <v>0.90300000000000002</v>
      </c>
      <c r="U5956" s="110">
        <f>IF('3B-Air transport'!AL$67="no"," ",ROUND(S5956,4))</f>
        <v>0.90300000000000002</v>
      </c>
      <c r="V5956" s="110">
        <f>IF('3B-Air transport'!AL$68="no"," ",ROUND(S5956,4))</f>
        <v>0.90300000000000002</v>
      </c>
      <c r="W5956" s="110"/>
      <c r="AB5956" s="110">
        <f t="shared" si="341"/>
        <v>0.90300000000000069</v>
      </c>
      <c r="AC5956" s="110">
        <f>IF('3C-Water transport'!AL$56="no"," ",ROUND(AB5956,4))</f>
        <v>0.90300000000000002</v>
      </c>
      <c r="AD5956" s="110">
        <f>IF('3C-Water transport'!AL$57="no"," ",ROUND(AB5956,4))</f>
        <v>0.90300000000000002</v>
      </c>
      <c r="AE5956" s="110">
        <f>IF('3C-Water transport'!AL$58="no"," ",ROUND(AB5956,4))</f>
        <v>0.90300000000000002</v>
      </c>
    </row>
    <row r="5957" spans="5:31" x14ac:dyDescent="0.25">
      <c r="E5957" s="110">
        <f t="shared" si="339"/>
        <v>0.90400000000000069</v>
      </c>
      <c r="F5957" s="110">
        <f>IF('3A-Rail transport'!$AL$56="no"," ",ROUND(E5957,4))</f>
        <v>0.90400000000000003</v>
      </c>
      <c r="G5957" s="110">
        <f>IF('3A-Rail transport'!$AL$57="no"," ",ROUND(E5957,4))</f>
        <v>0.90400000000000003</v>
      </c>
      <c r="H5957" s="110"/>
      <c r="S5957" s="110">
        <f t="shared" si="340"/>
        <v>0.90400000000000069</v>
      </c>
      <c r="T5957" s="110">
        <f>IF('3B-Air transport'!AL$66="no"," ",ROUND(S5957,4))</f>
        <v>0.90400000000000003</v>
      </c>
      <c r="U5957" s="110">
        <f>IF('3B-Air transport'!AL$67="no"," ",ROUND(S5957,4))</f>
        <v>0.90400000000000003</v>
      </c>
      <c r="V5957" s="110">
        <f>IF('3B-Air transport'!AL$68="no"," ",ROUND(S5957,4))</f>
        <v>0.90400000000000003</v>
      </c>
      <c r="W5957" s="110"/>
      <c r="AB5957" s="110">
        <f t="shared" si="341"/>
        <v>0.90400000000000069</v>
      </c>
      <c r="AC5957" s="110">
        <f>IF('3C-Water transport'!AL$56="no"," ",ROUND(AB5957,4))</f>
        <v>0.90400000000000003</v>
      </c>
      <c r="AD5957" s="110">
        <f>IF('3C-Water transport'!AL$57="no"," ",ROUND(AB5957,4))</f>
        <v>0.90400000000000003</v>
      </c>
      <c r="AE5957" s="110">
        <f>IF('3C-Water transport'!AL$58="no"," ",ROUND(AB5957,4))</f>
        <v>0.90400000000000003</v>
      </c>
    </row>
    <row r="5958" spans="5:31" x14ac:dyDescent="0.25">
      <c r="E5958" s="110">
        <f t="shared" si="339"/>
        <v>0.90500000000000069</v>
      </c>
      <c r="F5958" s="110">
        <f>IF('3A-Rail transport'!$AL$56="no"," ",ROUND(E5958,4))</f>
        <v>0.90500000000000003</v>
      </c>
      <c r="G5958" s="110">
        <f>IF('3A-Rail transport'!$AL$57="no"," ",ROUND(E5958,4))</f>
        <v>0.90500000000000003</v>
      </c>
      <c r="H5958" s="110"/>
      <c r="S5958" s="110">
        <f t="shared" si="340"/>
        <v>0.90500000000000069</v>
      </c>
      <c r="T5958" s="110">
        <f>IF('3B-Air transport'!AL$66="no"," ",ROUND(S5958,4))</f>
        <v>0.90500000000000003</v>
      </c>
      <c r="U5958" s="110">
        <f>IF('3B-Air transport'!AL$67="no"," ",ROUND(S5958,4))</f>
        <v>0.90500000000000003</v>
      </c>
      <c r="V5958" s="110">
        <f>IF('3B-Air transport'!AL$68="no"," ",ROUND(S5958,4))</f>
        <v>0.90500000000000003</v>
      </c>
      <c r="W5958" s="110"/>
      <c r="AB5958" s="110">
        <f t="shared" si="341"/>
        <v>0.90500000000000069</v>
      </c>
      <c r="AC5958" s="110">
        <f>IF('3C-Water transport'!AL$56="no"," ",ROUND(AB5958,4))</f>
        <v>0.90500000000000003</v>
      </c>
      <c r="AD5958" s="110">
        <f>IF('3C-Water transport'!AL$57="no"," ",ROUND(AB5958,4))</f>
        <v>0.90500000000000003</v>
      </c>
      <c r="AE5958" s="110">
        <f>IF('3C-Water transport'!AL$58="no"," ",ROUND(AB5958,4))</f>
        <v>0.90500000000000003</v>
      </c>
    </row>
    <row r="5959" spans="5:31" x14ac:dyDescent="0.25">
      <c r="E5959" s="110">
        <f t="shared" si="339"/>
        <v>0.90600000000000069</v>
      </c>
      <c r="F5959" s="110">
        <f>IF('3A-Rail transport'!$AL$56="no"," ",ROUND(E5959,4))</f>
        <v>0.90600000000000003</v>
      </c>
      <c r="G5959" s="110">
        <f>IF('3A-Rail transport'!$AL$57="no"," ",ROUND(E5959,4))</f>
        <v>0.90600000000000003</v>
      </c>
      <c r="H5959" s="110"/>
      <c r="S5959" s="110">
        <f t="shared" si="340"/>
        <v>0.90600000000000069</v>
      </c>
      <c r="T5959" s="110">
        <f>IF('3B-Air transport'!AL$66="no"," ",ROUND(S5959,4))</f>
        <v>0.90600000000000003</v>
      </c>
      <c r="U5959" s="110">
        <f>IF('3B-Air transport'!AL$67="no"," ",ROUND(S5959,4))</f>
        <v>0.90600000000000003</v>
      </c>
      <c r="V5959" s="110">
        <f>IF('3B-Air transport'!AL$68="no"," ",ROUND(S5959,4))</f>
        <v>0.90600000000000003</v>
      </c>
      <c r="W5959" s="110"/>
      <c r="AB5959" s="110">
        <f t="shared" si="341"/>
        <v>0.90600000000000069</v>
      </c>
      <c r="AC5959" s="110">
        <f>IF('3C-Water transport'!AL$56="no"," ",ROUND(AB5959,4))</f>
        <v>0.90600000000000003</v>
      </c>
      <c r="AD5959" s="110">
        <f>IF('3C-Water transport'!AL$57="no"," ",ROUND(AB5959,4))</f>
        <v>0.90600000000000003</v>
      </c>
      <c r="AE5959" s="110">
        <f>IF('3C-Water transport'!AL$58="no"," ",ROUND(AB5959,4))</f>
        <v>0.90600000000000003</v>
      </c>
    </row>
    <row r="5960" spans="5:31" x14ac:dyDescent="0.25">
      <c r="E5960" s="110">
        <f t="shared" si="339"/>
        <v>0.90700000000000069</v>
      </c>
      <c r="F5960" s="110">
        <f>IF('3A-Rail transport'!$AL$56="no"," ",ROUND(E5960,4))</f>
        <v>0.90700000000000003</v>
      </c>
      <c r="G5960" s="110">
        <f>IF('3A-Rail transport'!$AL$57="no"," ",ROUND(E5960,4))</f>
        <v>0.90700000000000003</v>
      </c>
      <c r="H5960" s="110"/>
      <c r="S5960" s="110">
        <f t="shared" si="340"/>
        <v>0.90700000000000069</v>
      </c>
      <c r="T5960" s="110">
        <f>IF('3B-Air transport'!AL$66="no"," ",ROUND(S5960,4))</f>
        <v>0.90700000000000003</v>
      </c>
      <c r="U5960" s="110">
        <f>IF('3B-Air transport'!AL$67="no"," ",ROUND(S5960,4))</f>
        <v>0.90700000000000003</v>
      </c>
      <c r="V5960" s="110">
        <f>IF('3B-Air transport'!AL$68="no"," ",ROUND(S5960,4))</f>
        <v>0.90700000000000003</v>
      </c>
      <c r="W5960" s="110"/>
      <c r="AB5960" s="110">
        <f t="shared" si="341"/>
        <v>0.90700000000000069</v>
      </c>
      <c r="AC5960" s="110">
        <f>IF('3C-Water transport'!AL$56="no"," ",ROUND(AB5960,4))</f>
        <v>0.90700000000000003</v>
      </c>
      <c r="AD5960" s="110">
        <f>IF('3C-Water transport'!AL$57="no"," ",ROUND(AB5960,4))</f>
        <v>0.90700000000000003</v>
      </c>
      <c r="AE5960" s="110">
        <f>IF('3C-Water transport'!AL$58="no"," ",ROUND(AB5960,4))</f>
        <v>0.90700000000000003</v>
      </c>
    </row>
    <row r="5961" spans="5:31" x14ac:dyDescent="0.25">
      <c r="E5961" s="110">
        <f t="shared" si="339"/>
        <v>0.9080000000000007</v>
      </c>
      <c r="F5961" s="110">
        <f>IF('3A-Rail transport'!$AL$56="no"," ",ROUND(E5961,4))</f>
        <v>0.90800000000000003</v>
      </c>
      <c r="G5961" s="110">
        <f>IF('3A-Rail transport'!$AL$57="no"," ",ROUND(E5961,4))</f>
        <v>0.90800000000000003</v>
      </c>
      <c r="H5961" s="110"/>
      <c r="S5961" s="110">
        <f t="shared" si="340"/>
        <v>0.9080000000000007</v>
      </c>
      <c r="T5961" s="110">
        <f>IF('3B-Air transport'!AL$66="no"," ",ROUND(S5961,4))</f>
        <v>0.90800000000000003</v>
      </c>
      <c r="U5961" s="110">
        <f>IF('3B-Air transport'!AL$67="no"," ",ROUND(S5961,4))</f>
        <v>0.90800000000000003</v>
      </c>
      <c r="V5961" s="110">
        <f>IF('3B-Air transport'!AL$68="no"," ",ROUND(S5961,4))</f>
        <v>0.90800000000000003</v>
      </c>
      <c r="W5961" s="110"/>
      <c r="AB5961" s="110">
        <f t="shared" si="341"/>
        <v>0.9080000000000007</v>
      </c>
      <c r="AC5961" s="110">
        <f>IF('3C-Water transport'!AL$56="no"," ",ROUND(AB5961,4))</f>
        <v>0.90800000000000003</v>
      </c>
      <c r="AD5961" s="110">
        <f>IF('3C-Water transport'!AL$57="no"," ",ROUND(AB5961,4))</f>
        <v>0.90800000000000003</v>
      </c>
      <c r="AE5961" s="110">
        <f>IF('3C-Water transport'!AL$58="no"," ",ROUND(AB5961,4))</f>
        <v>0.90800000000000003</v>
      </c>
    </row>
    <row r="5962" spans="5:31" x14ac:dyDescent="0.25">
      <c r="E5962" s="110">
        <f t="shared" si="339"/>
        <v>0.9090000000000007</v>
      </c>
      <c r="F5962" s="110">
        <f>IF('3A-Rail transport'!$AL$56="no"," ",ROUND(E5962,4))</f>
        <v>0.90900000000000003</v>
      </c>
      <c r="G5962" s="110">
        <f>IF('3A-Rail transport'!$AL$57="no"," ",ROUND(E5962,4))</f>
        <v>0.90900000000000003</v>
      </c>
      <c r="H5962" s="110"/>
      <c r="S5962" s="110">
        <f t="shared" si="340"/>
        <v>0.9090000000000007</v>
      </c>
      <c r="T5962" s="110">
        <f>IF('3B-Air transport'!AL$66="no"," ",ROUND(S5962,4))</f>
        <v>0.90900000000000003</v>
      </c>
      <c r="U5962" s="110">
        <f>IF('3B-Air transport'!AL$67="no"," ",ROUND(S5962,4))</f>
        <v>0.90900000000000003</v>
      </c>
      <c r="V5962" s="110">
        <f>IF('3B-Air transport'!AL$68="no"," ",ROUND(S5962,4))</f>
        <v>0.90900000000000003</v>
      </c>
      <c r="W5962" s="110"/>
      <c r="AB5962" s="110">
        <f t="shared" si="341"/>
        <v>0.9090000000000007</v>
      </c>
      <c r="AC5962" s="110">
        <f>IF('3C-Water transport'!AL$56="no"," ",ROUND(AB5962,4))</f>
        <v>0.90900000000000003</v>
      </c>
      <c r="AD5962" s="110">
        <f>IF('3C-Water transport'!AL$57="no"," ",ROUND(AB5962,4))</f>
        <v>0.90900000000000003</v>
      </c>
      <c r="AE5962" s="110">
        <f>IF('3C-Water transport'!AL$58="no"," ",ROUND(AB5962,4))</f>
        <v>0.90900000000000003</v>
      </c>
    </row>
    <row r="5963" spans="5:31" x14ac:dyDescent="0.25">
      <c r="E5963" s="110">
        <f t="shared" si="339"/>
        <v>0.9100000000000007</v>
      </c>
      <c r="F5963" s="110">
        <f>IF('3A-Rail transport'!$AL$56="no"," ",ROUND(E5963,4))</f>
        <v>0.91</v>
      </c>
      <c r="G5963" s="110">
        <f>IF('3A-Rail transport'!$AL$57="no"," ",ROUND(E5963,4))</f>
        <v>0.91</v>
      </c>
      <c r="H5963" s="110"/>
      <c r="S5963" s="110">
        <f t="shared" si="340"/>
        <v>0.9100000000000007</v>
      </c>
      <c r="T5963" s="110">
        <f>IF('3B-Air transport'!AL$66="no"," ",ROUND(S5963,4))</f>
        <v>0.91</v>
      </c>
      <c r="U5963" s="110">
        <f>IF('3B-Air transport'!AL$67="no"," ",ROUND(S5963,4))</f>
        <v>0.91</v>
      </c>
      <c r="V5963" s="110">
        <f>IF('3B-Air transport'!AL$68="no"," ",ROUND(S5963,4))</f>
        <v>0.91</v>
      </c>
      <c r="W5963" s="110"/>
      <c r="AB5963" s="110">
        <f t="shared" si="341"/>
        <v>0.9100000000000007</v>
      </c>
      <c r="AC5963" s="110">
        <f>IF('3C-Water transport'!AL$56="no"," ",ROUND(AB5963,4))</f>
        <v>0.91</v>
      </c>
      <c r="AD5963" s="110">
        <f>IF('3C-Water transport'!AL$57="no"," ",ROUND(AB5963,4))</f>
        <v>0.91</v>
      </c>
      <c r="AE5963" s="110">
        <f>IF('3C-Water transport'!AL$58="no"," ",ROUND(AB5963,4))</f>
        <v>0.91</v>
      </c>
    </row>
    <row r="5964" spans="5:31" x14ac:dyDescent="0.25">
      <c r="E5964" s="110">
        <f t="shared" si="339"/>
        <v>0.9110000000000007</v>
      </c>
      <c r="F5964" s="110">
        <f>IF('3A-Rail transport'!$AL$56="no"," ",ROUND(E5964,4))</f>
        <v>0.91100000000000003</v>
      </c>
      <c r="G5964" s="110">
        <f>IF('3A-Rail transport'!$AL$57="no"," ",ROUND(E5964,4))</f>
        <v>0.91100000000000003</v>
      </c>
      <c r="H5964" s="110"/>
      <c r="S5964" s="110">
        <f t="shared" si="340"/>
        <v>0.9110000000000007</v>
      </c>
      <c r="T5964" s="110">
        <f>IF('3B-Air transport'!AL$66="no"," ",ROUND(S5964,4))</f>
        <v>0.91100000000000003</v>
      </c>
      <c r="U5964" s="110">
        <f>IF('3B-Air transport'!AL$67="no"," ",ROUND(S5964,4))</f>
        <v>0.91100000000000003</v>
      </c>
      <c r="V5964" s="110">
        <f>IF('3B-Air transport'!AL$68="no"," ",ROUND(S5964,4))</f>
        <v>0.91100000000000003</v>
      </c>
      <c r="W5964" s="110"/>
      <c r="AB5964" s="110">
        <f t="shared" si="341"/>
        <v>0.9110000000000007</v>
      </c>
      <c r="AC5964" s="110">
        <f>IF('3C-Water transport'!AL$56="no"," ",ROUND(AB5964,4))</f>
        <v>0.91100000000000003</v>
      </c>
      <c r="AD5964" s="110">
        <f>IF('3C-Water transport'!AL$57="no"," ",ROUND(AB5964,4))</f>
        <v>0.91100000000000003</v>
      </c>
      <c r="AE5964" s="110">
        <f>IF('3C-Water transport'!AL$58="no"," ",ROUND(AB5964,4))</f>
        <v>0.91100000000000003</v>
      </c>
    </row>
    <row r="5965" spans="5:31" x14ac:dyDescent="0.25">
      <c r="E5965" s="110">
        <f t="shared" si="339"/>
        <v>0.9120000000000007</v>
      </c>
      <c r="F5965" s="110">
        <f>IF('3A-Rail transport'!$AL$56="no"," ",ROUND(E5965,4))</f>
        <v>0.91200000000000003</v>
      </c>
      <c r="G5965" s="110">
        <f>IF('3A-Rail transport'!$AL$57="no"," ",ROUND(E5965,4))</f>
        <v>0.91200000000000003</v>
      </c>
      <c r="H5965" s="110"/>
      <c r="S5965" s="110">
        <f t="shared" si="340"/>
        <v>0.9120000000000007</v>
      </c>
      <c r="T5965" s="110">
        <f>IF('3B-Air transport'!AL$66="no"," ",ROUND(S5965,4))</f>
        <v>0.91200000000000003</v>
      </c>
      <c r="U5965" s="110">
        <f>IF('3B-Air transport'!AL$67="no"," ",ROUND(S5965,4))</f>
        <v>0.91200000000000003</v>
      </c>
      <c r="V5965" s="110">
        <f>IF('3B-Air transport'!AL$68="no"," ",ROUND(S5965,4))</f>
        <v>0.91200000000000003</v>
      </c>
      <c r="W5965" s="110"/>
      <c r="AB5965" s="110">
        <f t="shared" si="341"/>
        <v>0.9120000000000007</v>
      </c>
      <c r="AC5965" s="110">
        <f>IF('3C-Water transport'!AL$56="no"," ",ROUND(AB5965,4))</f>
        <v>0.91200000000000003</v>
      </c>
      <c r="AD5965" s="110">
        <f>IF('3C-Water transport'!AL$57="no"," ",ROUND(AB5965,4))</f>
        <v>0.91200000000000003</v>
      </c>
      <c r="AE5965" s="110">
        <f>IF('3C-Water transport'!AL$58="no"," ",ROUND(AB5965,4))</f>
        <v>0.91200000000000003</v>
      </c>
    </row>
    <row r="5966" spans="5:31" x14ac:dyDescent="0.25">
      <c r="E5966" s="110">
        <f t="shared" si="339"/>
        <v>0.9130000000000007</v>
      </c>
      <c r="F5966" s="110">
        <f>IF('3A-Rail transport'!$AL$56="no"," ",ROUND(E5966,4))</f>
        <v>0.91300000000000003</v>
      </c>
      <c r="G5966" s="110">
        <f>IF('3A-Rail transport'!$AL$57="no"," ",ROUND(E5966,4))</f>
        <v>0.91300000000000003</v>
      </c>
      <c r="H5966" s="110"/>
      <c r="S5966" s="110">
        <f t="shared" si="340"/>
        <v>0.9130000000000007</v>
      </c>
      <c r="T5966" s="110">
        <f>IF('3B-Air transport'!AL$66="no"," ",ROUND(S5966,4))</f>
        <v>0.91300000000000003</v>
      </c>
      <c r="U5966" s="110">
        <f>IF('3B-Air transport'!AL$67="no"," ",ROUND(S5966,4))</f>
        <v>0.91300000000000003</v>
      </c>
      <c r="V5966" s="110">
        <f>IF('3B-Air transport'!AL$68="no"," ",ROUND(S5966,4))</f>
        <v>0.91300000000000003</v>
      </c>
      <c r="W5966" s="110"/>
      <c r="AB5966" s="110">
        <f t="shared" si="341"/>
        <v>0.9130000000000007</v>
      </c>
      <c r="AC5966" s="110">
        <f>IF('3C-Water transport'!AL$56="no"," ",ROUND(AB5966,4))</f>
        <v>0.91300000000000003</v>
      </c>
      <c r="AD5966" s="110">
        <f>IF('3C-Water transport'!AL$57="no"," ",ROUND(AB5966,4))</f>
        <v>0.91300000000000003</v>
      </c>
      <c r="AE5966" s="110">
        <f>IF('3C-Water transport'!AL$58="no"," ",ROUND(AB5966,4))</f>
        <v>0.91300000000000003</v>
      </c>
    </row>
    <row r="5967" spans="5:31" x14ac:dyDescent="0.25">
      <c r="E5967" s="110">
        <f t="shared" si="339"/>
        <v>0.9140000000000007</v>
      </c>
      <c r="F5967" s="110">
        <f>IF('3A-Rail transport'!$AL$56="no"," ",ROUND(E5967,4))</f>
        <v>0.91400000000000003</v>
      </c>
      <c r="G5967" s="110">
        <f>IF('3A-Rail transport'!$AL$57="no"," ",ROUND(E5967,4))</f>
        <v>0.91400000000000003</v>
      </c>
      <c r="H5967" s="110"/>
      <c r="S5967" s="110">
        <f t="shared" si="340"/>
        <v>0.9140000000000007</v>
      </c>
      <c r="T5967" s="110">
        <f>IF('3B-Air transport'!AL$66="no"," ",ROUND(S5967,4))</f>
        <v>0.91400000000000003</v>
      </c>
      <c r="U5967" s="110">
        <f>IF('3B-Air transport'!AL$67="no"," ",ROUND(S5967,4))</f>
        <v>0.91400000000000003</v>
      </c>
      <c r="V5967" s="110">
        <f>IF('3B-Air transport'!AL$68="no"," ",ROUND(S5967,4))</f>
        <v>0.91400000000000003</v>
      </c>
      <c r="W5967" s="110"/>
      <c r="AB5967" s="110">
        <f t="shared" si="341"/>
        <v>0.9140000000000007</v>
      </c>
      <c r="AC5967" s="110">
        <f>IF('3C-Water transport'!AL$56="no"," ",ROUND(AB5967,4))</f>
        <v>0.91400000000000003</v>
      </c>
      <c r="AD5967" s="110">
        <f>IF('3C-Water transport'!AL$57="no"," ",ROUND(AB5967,4))</f>
        <v>0.91400000000000003</v>
      </c>
      <c r="AE5967" s="110">
        <f>IF('3C-Water transport'!AL$58="no"," ",ROUND(AB5967,4))</f>
        <v>0.91400000000000003</v>
      </c>
    </row>
    <row r="5968" spans="5:31" x14ac:dyDescent="0.25">
      <c r="E5968" s="110">
        <f t="shared" si="339"/>
        <v>0.9150000000000007</v>
      </c>
      <c r="F5968" s="110">
        <f>IF('3A-Rail transport'!$AL$56="no"," ",ROUND(E5968,4))</f>
        <v>0.91500000000000004</v>
      </c>
      <c r="G5968" s="110">
        <f>IF('3A-Rail transport'!$AL$57="no"," ",ROUND(E5968,4))</f>
        <v>0.91500000000000004</v>
      </c>
      <c r="H5968" s="110"/>
      <c r="S5968" s="110">
        <f t="shared" si="340"/>
        <v>0.9150000000000007</v>
      </c>
      <c r="T5968" s="110">
        <f>IF('3B-Air transport'!AL$66="no"," ",ROUND(S5968,4))</f>
        <v>0.91500000000000004</v>
      </c>
      <c r="U5968" s="110">
        <f>IF('3B-Air transport'!AL$67="no"," ",ROUND(S5968,4))</f>
        <v>0.91500000000000004</v>
      </c>
      <c r="V5968" s="110">
        <f>IF('3B-Air transport'!AL$68="no"," ",ROUND(S5968,4))</f>
        <v>0.91500000000000004</v>
      </c>
      <c r="W5968" s="110"/>
      <c r="AB5968" s="110">
        <f t="shared" si="341"/>
        <v>0.9150000000000007</v>
      </c>
      <c r="AC5968" s="110">
        <f>IF('3C-Water transport'!AL$56="no"," ",ROUND(AB5968,4))</f>
        <v>0.91500000000000004</v>
      </c>
      <c r="AD5968" s="110">
        <f>IF('3C-Water transport'!AL$57="no"," ",ROUND(AB5968,4))</f>
        <v>0.91500000000000004</v>
      </c>
      <c r="AE5968" s="110">
        <f>IF('3C-Water transport'!AL$58="no"," ",ROUND(AB5968,4))</f>
        <v>0.91500000000000004</v>
      </c>
    </row>
    <row r="5969" spans="5:31" x14ac:dyDescent="0.25">
      <c r="E5969" s="110">
        <f t="shared" si="339"/>
        <v>0.9160000000000007</v>
      </c>
      <c r="F5969" s="110">
        <f>IF('3A-Rail transport'!$AL$56="no"," ",ROUND(E5969,4))</f>
        <v>0.91600000000000004</v>
      </c>
      <c r="G5969" s="110">
        <f>IF('3A-Rail transport'!$AL$57="no"," ",ROUND(E5969,4))</f>
        <v>0.91600000000000004</v>
      </c>
      <c r="H5969" s="110"/>
      <c r="S5969" s="110">
        <f t="shared" si="340"/>
        <v>0.9160000000000007</v>
      </c>
      <c r="T5969" s="110">
        <f>IF('3B-Air transport'!AL$66="no"," ",ROUND(S5969,4))</f>
        <v>0.91600000000000004</v>
      </c>
      <c r="U5969" s="110">
        <f>IF('3B-Air transport'!AL$67="no"," ",ROUND(S5969,4))</f>
        <v>0.91600000000000004</v>
      </c>
      <c r="V5969" s="110">
        <f>IF('3B-Air transport'!AL$68="no"," ",ROUND(S5969,4))</f>
        <v>0.91600000000000004</v>
      </c>
      <c r="W5969" s="110"/>
      <c r="AB5969" s="110">
        <f t="shared" si="341"/>
        <v>0.9160000000000007</v>
      </c>
      <c r="AC5969" s="110">
        <f>IF('3C-Water transport'!AL$56="no"," ",ROUND(AB5969,4))</f>
        <v>0.91600000000000004</v>
      </c>
      <c r="AD5969" s="110">
        <f>IF('3C-Water transport'!AL$57="no"," ",ROUND(AB5969,4))</f>
        <v>0.91600000000000004</v>
      </c>
      <c r="AE5969" s="110">
        <f>IF('3C-Water transport'!AL$58="no"," ",ROUND(AB5969,4))</f>
        <v>0.91600000000000004</v>
      </c>
    </row>
    <row r="5970" spans="5:31" x14ac:dyDescent="0.25">
      <c r="E5970" s="110">
        <f t="shared" si="339"/>
        <v>0.9170000000000007</v>
      </c>
      <c r="F5970" s="110">
        <f>IF('3A-Rail transport'!$AL$56="no"," ",ROUND(E5970,4))</f>
        <v>0.91700000000000004</v>
      </c>
      <c r="G5970" s="110">
        <f>IF('3A-Rail transport'!$AL$57="no"," ",ROUND(E5970,4))</f>
        <v>0.91700000000000004</v>
      </c>
      <c r="H5970" s="110"/>
      <c r="S5970" s="110">
        <f t="shared" si="340"/>
        <v>0.9170000000000007</v>
      </c>
      <c r="T5970" s="110">
        <f>IF('3B-Air transport'!AL$66="no"," ",ROUND(S5970,4))</f>
        <v>0.91700000000000004</v>
      </c>
      <c r="U5970" s="110">
        <f>IF('3B-Air transport'!AL$67="no"," ",ROUND(S5970,4))</f>
        <v>0.91700000000000004</v>
      </c>
      <c r="V5970" s="110">
        <f>IF('3B-Air transport'!AL$68="no"," ",ROUND(S5970,4))</f>
        <v>0.91700000000000004</v>
      </c>
      <c r="W5970" s="110"/>
      <c r="AB5970" s="110">
        <f t="shared" si="341"/>
        <v>0.9170000000000007</v>
      </c>
      <c r="AC5970" s="110">
        <f>IF('3C-Water transport'!AL$56="no"," ",ROUND(AB5970,4))</f>
        <v>0.91700000000000004</v>
      </c>
      <c r="AD5970" s="110">
        <f>IF('3C-Water transport'!AL$57="no"," ",ROUND(AB5970,4))</f>
        <v>0.91700000000000004</v>
      </c>
      <c r="AE5970" s="110">
        <f>IF('3C-Water transport'!AL$58="no"," ",ROUND(AB5970,4))</f>
        <v>0.91700000000000004</v>
      </c>
    </row>
    <row r="5971" spans="5:31" x14ac:dyDescent="0.25">
      <c r="E5971" s="110">
        <f t="shared" si="339"/>
        <v>0.9180000000000007</v>
      </c>
      <c r="F5971" s="110">
        <f>IF('3A-Rail transport'!$AL$56="no"," ",ROUND(E5971,4))</f>
        <v>0.91800000000000004</v>
      </c>
      <c r="G5971" s="110">
        <f>IF('3A-Rail transport'!$AL$57="no"," ",ROUND(E5971,4))</f>
        <v>0.91800000000000004</v>
      </c>
      <c r="H5971" s="110"/>
      <c r="S5971" s="110">
        <f t="shared" si="340"/>
        <v>0.9180000000000007</v>
      </c>
      <c r="T5971" s="110">
        <f>IF('3B-Air transport'!AL$66="no"," ",ROUND(S5971,4))</f>
        <v>0.91800000000000004</v>
      </c>
      <c r="U5971" s="110">
        <f>IF('3B-Air transport'!AL$67="no"," ",ROUND(S5971,4))</f>
        <v>0.91800000000000004</v>
      </c>
      <c r="V5971" s="110">
        <f>IF('3B-Air transport'!AL$68="no"," ",ROUND(S5971,4))</f>
        <v>0.91800000000000004</v>
      </c>
      <c r="W5971" s="110"/>
      <c r="AB5971" s="110">
        <f t="shared" si="341"/>
        <v>0.9180000000000007</v>
      </c>
      <c r="AC5971" s="110">
        <f>IF('3C-Water transport'!AL$56="no"," ",ROUND(AB5971,4))</f>
        <v>0.91800000000000004</v>
      </c>
      <c r="AD5971" s="110">
        <f>IF('3C-Water transport'!AL$57="no"," ",ROUND(AB5971,4))</f>
        <v>0.91800000000000004</v>
      </c>
      <c r="AE5971" s="110">
        <f>IF('3C-Water transport'!AL$58="no"," ",ROUND(AB5971,4))</f>
        <v>0.91800000000000004</v>
      </c>
    </row>
    <row r="5972" spans="5:31" x14ac:dyDescent="0.25">
      <c r="E5972" s="110">
        <f t="shared" si="339"/>
        <v>0.91900000000000071</v>
      </c>
      <c r="F5972" s="110">
        <f>IF('3A-Rail transport'!$AL$56="no"," ",ROUND(E5972,4))</f>
        <v>0.91900000000000004</v>
      </c>
      <c r="G5972" s="110">
        <f>IF('3A-Rail transport'!$AL$57="no"," ",ROUND(E5972,4))</f>
        <v>0.91900000000000004</v>
      </c>
      <c r="H5972" s="110"/>
      <c r="S5972" s="110">
        <f t="shared" si="340"/>
        <v>0.91900000000000071</v>
      </c>
      <c r="T5972" s="110">
        <f>IF('3B-Air transport'!AL$66="no"," ",ROUND(S5972,4))</f>
        <v>0.91900000000000004</v>
      </c>
      <c r="U5972" s="110">
        <f>IF('3B-Air transport'!AL$67="no"," ",ROUND(S5972,4))</f>
        <v>0.91900000000000004</v>
      </c>
      <c r="V5972" s="110">
        <f>IF('3B-Air transport'!AL$68="no"," ",ROUND(S5972,4))</f>
        <v>0.91900000000000004</v>
      </c>
      <c r="W5972" s="110"/>
      <c r="AB5972" s="110">
        <f t="shared" si="341"/>
        <v>0.91900000000000071</v>
      </c>
      <c r="AC5972" s="110">
        <f>IF('3C-Water transport'!AL$56="no"," ",ROUND(AB5972,4))</f>
        <v>0.91900000000000004</v>
      </c>
      <c r="AD5972" s="110">
        <f>IF('3C-Water transport'!AL$57="no"," ",ROUND(AB5972,4))</f>
        <v>0.91900000000000004</v>
      </c>
      <c r="AE5972" s="110">
        <f>IF('3C-Water transport'!AL$58="no"," ",ROUND(AB5972,4))</f>
        <v>0.91900000000000004</v>
      </c>
    </row>
    <row r="5973" spans="5:31" x14ac:dyDescent="0.25">
      <c r="E5973" s="110">
        <f t="shared" si="339"/>
        <v>0.92000000000000071</v>
      </c>
      <c r="F5973" s="110">
        <f>IF('3A-Rail transport'!$AL$56="no"," ",ROUND(E5973,4))</f>
        <v>0.92</v>
      </c>
      <c r="G5973" s="110">
        <f>IF('3A-Rail transport'!$AL$57="no"," ",ROUND(E5973,4))</f>
        <v>0.92</v>
      </c>
      <c r="H5973" s="110"/>
      <c r="S5973" s="110">
        <f t="shared" si="340"/>
        <v>0.92000000000000071</v>
      </c>
      <c r="T5973" s="110">
        <f>IF('3B-Air transport'!AL$66="no"," ",ROUND(S5973,4))</f>
        <v>0.92</v>
      </c>
      <c r="U5973" s="110">
        <f>IF('3B-Air transport'!AL$67="no"," ",ROUND(S5973,4))</f>
        <v>0.92</v>
      </c>
      <c r="V5973" s="110">
        <f>IF('3B-Air transport'!AL$68="no"," ",ROUND(S5973,4))</f>
        <v>0.92</v>
      </c>
      <c r="W5973" s="110"/>
      <c r="AB5973" s="110">
        <f t="shared" si="341"/>
        <v>0.92000000000000071</v>
      </c>
      <c r="AC5973" s="110">
        <f>IF('3C-Water transport'!AL$56="no"," ",ROUND(AB5973,4))</f>
        <v>0.92</v>
      </c>
      <c r="AD5973" s="110">
        <f>IF('3C-Water transport'!AL$57="no"," ",ROUND(AB5973,4))</f>
        <v>0.92</v>
      </c>
      <c r="AE5973" s="110">
        <f>IF('3C-Water transport'!AL$58="no"," ",ROUND(AB5973,4))</f>
        <v>0.92</v>
      </c>
    </row>
    <row r="5974" spans="5:31" x14ac:dyDescent="0.25">
      <c r="E5974" s="110">
        <f t="shared" si="339"/>
        <v>0.92100000000000071</v>
      </c>
      <c r="F5974" s="110">
        <f>IF('3A-Rail transport'!$AL$56="no"," ",ROUND(E5974,4))</f>
        <v>0.92100000000000004</v>
      </c>
      <c r="G5974" s="110">
        <f>IF('3A-Rail transport'!$AL$57="no"," ",ROUND(E5974,4))</f>
        <v>0.92100000000000004</v>
      </c>
      <c r="H5974" s="110"/>
      <c r="S5974" s="110">
        <f t="shared" si="340"/>
        <v>0.92100000000000071</v>
      </c>
      <c r="T5974" s="110">
        <f>IF('3B-Air transport'!AL$66="no"," ",ROUND(S5974,4))</f>
        <v>0.92100000000000004</v>
      </c>
      <c r="U5974" s="110">
        <f>IF('3B-Air transport'!AL$67="no"," ",ROUND(S5974,4))</f>
        <v>0.92100000000000004</v>
      </c>
      <c r="V5974" s="110">
        <f>IF('3B-Air transport'!AL$68="no"," ",ROUND(S5974,4))</f>
        <v>0.92100000000000004</v>
      </c>
      <c r="W5974" s="110"/>
      <c r="AB5974" s="110">
        <f t="shared" si="341"/>
        <v>0.92100000000000071</v>
      </c>
      <c r="AC5974" s="110">
        <f>IF('3C-Water transport'!AL$56="no"," ",ROUND(AB5974,4))</f>
        <v>0.92100000000000004</v>
      </c>
      <c r="AD5974" s="110">
        <f>IF('3C-Water transport'!AL$57="no"," ",ROUND(AB5974,4))</f>
        <v>0.92100000000000004</v>
      </c>
      <c r="AE5974" s="110">
        <f>IF('3C-Water transport'!AL$58="no"," ",ROUND(AB5974,4))</f>
        <v>0.92100000000000004</v>
      </c>
    </row>
    <row r="5975" spans="5:31" x14ac:dyDescent="0.25">
      <c r="E5975" s="110">
        <f t="shared" si="339"/>
        <v>0.92200000000000071</v>
      </c>
      <c r="F5975" s="110">
        <f>IF('3A-Rail transport'!$AL$56="no"," ",ROUND(E5975,4))</f>
        <v>0.92200000000000004</v>
      </c>
      <c r="G5975" s="110">
        <f>IF('3A-Rail transport'!$AL$57="no"," ",ROUND(E5975,4))</f>
        <v>0.92200000000000004</v>
      </c>
      <c r="H5975" s="110"/>
      <c r="S5975" s="110">
        <f t="shared" si="340"/>
        <v>0.92200000000000071</v>
      </c>
      <c r="T5975" s="110">
        <f>IF('3B-Air transport'!AL$66="no"," ",ROUND(S5975,4))</f>
        <v>0.92200000000000004</v>
      </c>
      <c r="U5975" s="110">
        <f>IF('3B-Air transport'!AL$67="no"," ",ROUND(S5975,4))</f>
        <v>0.92200000000000004</v>
      </c>
      <c r="V5975" s="110">
        <f>IF('3B-Air transport'!AL$68="no"," ",ROUND(S5975,4))</f>
        <v>0.92200000000000004</v>
      </c>
      <c r="W5975" s="110"/>
      <c r="AB5975" s="110">
        <f t="shared" si="341"/>
        <v>0.92200000000000071</v>
      </c>
      <c r="AC5975" s="110">
        <f>IF('3C-Water transport'!AL$56="no"," ",ROUND(AB5975,4))</f>
        <v>0.92200000000000004</v>
      </c>
      <c r="AD5975" s="110">
        <f>IF('3C-Water transport'!AL$57="no"," ",ROUND(AB5975,4))</f>
        <v>0.92200000000000004</v>
      </c>
      <c r="AE5975" s="110">
        <f>IF('3C-Water transport'!AL$58="no"," ",ROUND(AB5975,4))</f>
        <v>0.92200000000000004</v>
      </c>
    </row>
    <row r="5976" spans="5:31" x14ac:dyDescent="0.25">
      <c r="E5976" s="110">
        <f t="shared" si="339"/>
        <v>0.92300000000000071</v>
      </c>
      <c r="F5976" s="110">
        <f>IF('3A-Rail transport'!$AL$56="no"," ",ROUND(E5976,4))</f>
        <v>0.92300000000000004</v>
      </c>
      <c r="G5976" s="110">
        <f>IF('3A-Rail transport'!$AL$57="no"," ",ROUND(E5976,4))</f>
        <v>0.92300000000000004</v>
      </c>
      <c r="H5976" s="110"/>
      <c r="S5976" s="110">
        <f t="shared" si="340"/>
        <v>0.92300000000000071</v>
      </c>
      <c r="T5976" s="110">
        <f>IF('3B-Air transport'!AL$66="no"," ",ROUND(S5976,4))</f>
        <v>0.92300000000000004</v>
      </c>
      <c r="U5976" s="110">
        <f>IF('3B-Air transport'!AL$67="no"," ",ROUND(S5976,4))</f>
        <v>0.92300000000000004</v>
      </c>
      <c r="V5976" s="110">
        <f>IF('3B-Air transport'!AL$68="no"," ",ROUND(S5976,4))</f>
        <v>0.92300000000000004</v>
      </c>
      <c r="W5976" s="110"/>
      <c r="AB5976" s="110">
        <f t="shared" si="341"/>
        <v>0.92300000000000071</v>
      </c>
      <c r="AC5976" s="110">
        <f>IF('3C-Water transport'!AL$56="no"," ",ROUND(AB5976,4))</f>
        <v>0.92300000000000004</v>
      </c>
      <c r="AD5976" s="110">
        <f>IF('3C-Water transport'!AL$57="no"," ",ROUND(AB5976,4))</f>
        <v>0.92300000000000004</v>
      </c>
      <c r="AE5976" s="110">
        <f>IF('3C-Water transport'!AL$58="no"," ",ROUND(AB5976,4))</f>
        <v>0.92300000000000004</v>
      </c>
    </row>
    <row r="5977" spans="5:31" x14ac:dyDescent="0.25">
      <c r="E5977" s="110">
        <f t="shared" si="339"/>
        <v>0.92400000000000071</v>
      </c>
      <c r="F5977" s="110">
        <f>IF('3A-Rail transport'!$AL$56="no"," ",ROUND(E5977,4))</f>
        <v>0.92400000000000004</v>
      </c>
      <c r="G5977" s="110">
        <f>IF('3A-Rail transport'!$AL$57="no"," ",ROUND(E5977,4))</f>
        <v>0.92400000000000004</v>
      </c>
      <c r="H5977" s="110"/>
      <c r="S5977" s="110">
        <f t="shared" si="340"/>
        <v>0.92400000000000071</v>
      </c>
      <c r="T5977" s="110">
        <f>IF('3B-Air transport'!AL$66="no"," ",ROUND(S5977,4))</f>
        <v>0.92400000000000004</v>
      </c>
      <c r="U5977" s="110">
        <f>IF('3B-Air transport'!AL$67="no"," ",ROUND(S5977,4))</f>
        <v>0.92400000000000004</v>
      </c>
      <c r="V5977" s="110">
        <f>IF('3B-Air transport'!AL$68="no"," ",ROUND(S5977,4))</f>
        <v>0.92400000000000004</v>
      </c>
      <c r="W5977" s="110"/>
      <c r="AB5977" s="110">
        <f t="shared" si="341"/>
        <v>0.92400000000000071</v>
      </c>
      <c r="AC5977" s="110">
        <f>IF('3C-Water transport'!AL$56="no"," ",ROUND(AB5977,4))</f>
        <v>0.92400000000000004</v>
      </c>
      <c r="AD5977" s="110">
        <f>IF('3C-Water transport'!AL$57="no"," ",ROUND(AB5977,4))</f>
        <v>0.92400000000000004</v>
      </c>
      <c r="AE5977" s="110">
        <f>IF('3C-Water transport'!AL$58="no"," ",ROUND(AB5977,4))</f>
        <v>0.92400000000000004</v>
      </c>
    </row>
    <row r="5978" spans="5:31" x14ac:dyDescent="0.25">
      <c r="E5978" s="110">
        <f t="shared" si="339"/>
        <v>0.92500000000000071</v>
      </c>
      <c r="F5978" s="110">
        <f>IF('3A-Rail transport'!$AL$56="no"," ",ROUND(E5978,4))</f>
        <v>0.92500000000000004</v>
      </c>
      <c r="G5978" s="110">
        <f>IF('3A-Rail transport'!$AL$57="no"," ",ROUND(E5978,4))</f>
        <v>0.92500000000000004</v>
      </c>
      <c r="H5978" s="110"/>
      <c r="S5978" s="110">
        <f t="shared" si="340"/>
        <v>0.92500000000000071</v>
      </c>
      <c r="T5978" s="110">
        <f>IF('3B-Air transport'!AL$66="no"," ",ROUND(S5978,4))</f>
        <v>0.92500000000000004</v>
      </c>
      <c r="U5978" s="110">
        <f>IF('3B-Air transport'!AL$67="no"," ",ROUND(S5978,4))</f>
        <v>0.92500000000000004</v>
      </c>
      <c r="V5978" s="110">
        <f>IF('3B-Air transport'!AL$68="no"," ",ROUND(S5978,4))</f>
        <v>0.92500000000000004</v>
      </c>
      <c r="W5978" s="110"/>
      <c r="AB5978" s="110">
        <f t="shared" si="341"/>
        <v>0.92500000000000071</v>
      </c>
      <c r="AC5978" s="110">
        <f>IF('3C-Water transport'!AL$56="no"," ",ROUND(AB5978,4))</f>
        <v>0.92500000000000004</v>
      </c>
      <c r="AD5978" s="110">
        <f>IF('3C-Water transport'!AL$57="no"," ",ROUND(AB5978,4))</f>
        <v>0.92500000000000004</v>
      </c>
      <c r="AE5978" s="110">
        <f>IF('3C-Water transport'!AL$58="no"," ",ROUND(AB5978,4))</f>
        <v>0.92500000000000004</v>
      </c>
    </row>
    <row r="5979" spans="5:31" x14ac:dyDescent="0.25">
      <c r="E5979" s="110">
        <f t="shared" si="339"/>
        <v>0.92600000000000071</v>
      </c>
      <c r="F5979" s="110">
        <f>IF('3A-Rail transport'!$AL$56="no"," ",ROUND(E5979,4))</f>
        <v>0.92600000000000005</v>
      </c>
      <c r="G5979" s="110">
        <f>IF('3A-Rail transport'!$AL$57="no"," ",ROUND(E5979,4))</f>
        <v>0.92600000000000005</v>
      </c>
      <c r="H5979" s="110"/>
      <c r="S5979" s="110">
        <f t="shared" si="340"/>
        <v>0.92600000000000071</v>
      </c>
      <c r="T5979" s="110">
        <f>IF('3B-Air transport'!AL$66="no"," ",ROUND(S5979,4))</f>
        <v>0.92600000000000005</v>
      </c>
      <c r="U5979" s="110">
        <f>IF('3B-Air transport'!AL$67="no"," ",ROUND(S5979,4))</f>
        <v>0.92600000000000005</v>
      </c>
      <c r="V5979" s="110">
        <f>IF('3B-Air transport'!AL$68="no"," ",ROUND(S5979,4))</f>
        <v>0.92600000000000005</v>
      </c>
      <c r="W5979" s="110"/>
      <c r="AB5979" s="110">
        <f t="shared" si="341"/>
        <v>0.92600000000000071</v>
      </c>
      <c r="AC5979" s="110">
        <f>IF('3C-Water transport'!AL$56="no"," ",ROUND(AB5979,4))</f>
        <v>0.92600000000000005</v>
      </c>
      <c r="AD5979" s="110">
        <f>IF('3C-Water transport'!AL$57="no"," ",ROUND(AB5979,4))</f>
        <v>0.92600000000000005</v>
      </c>
      <c r="AE5979" s="110">
        <f>IF('3C-Water transport'!AL$58="no"," ",ROUND(AB5979,4))</f>
        <v>0.92600000000000005</v>
      </c>
    </row>
    <row r="5980" spans="5:31" x14ac:dyDescent="0.25">
      <c r="E5980" s="110">
        <f t="shared" si="339"/>
        <v>0.92700000000000071</v>
      </c>
      <c r="F5980" s="110">
        <f>IF('3A-Rail transport'!$AL$56="no"," ",ROUND(E5980,4))</f>
        <v>0.92700000000000005</v>
      </c>
      <c r="G5980" s="110">
        <f>IF('3A-Rail transport'!$AL$57="no"," ",ROUND(E5980,4))</f>
        <v>0.92700000000000005</v>
      </c>
      <c r="H5980" s="110"/>
      <c r="S5980" s="110">
        <f t="shared" si="340"/>
        <v>0.92700000000000071</v>
      </c>
      <c r="T5980" s="110">
        <f>IF('3B-Air transport'!AL$66="no"," ",ROUND(S5980,4))</f>
        <v>0.92700000000000005</v>
      </c>
      <c r="U5980" s="110">
        <f>IF('3B-Air transport'!AL$67="no"," ",ROUND(S5980,4))</f>
        <v>0.92700000000000005</v>
      </c>
      <c r="V5980" s="110">
        <f>IF('3B-Air transport'!AL$68="no"," ",ROUND(S5980,4))</f>
        <v>0.92700000000000005</v>
      </c>
      <c r="W5980" s="110"/>
      <c r="AB5980" s="110">
        <f t="shared" si="341"/>
        <v>0.92700000000000071</v>
      </c>
      <c r="AC5980" s="110">
        <f>IF('3C-Water transport'!AL$56="no"," ",ROUND(AB5980,4))</f>
        <v>0.92700000000000005</v>
      </c>
      <c r="AD5980" s="110">
        <f>IF('3C-Water transport'!AL$57="no"," ",ROUND(AB5980,4))</f>
        <v>0.92700000000000005</v>
      </c>
      <c r="AE5980" s="110">
        <f>IF('3C-Water transport'!AL$58="no"," ",ROUND(AB5980,4))</f>
        <v>0.92700000000000005</v>
      </c>
    </row>
    <row r="5981" spans="5:31" x14ac:dyDescent="0.25">
      <c r="E5981" s="110">
        <f t="shared" si="339"/>
        <v>0.92800000000000071</v>
      </c>
      <c r="F5981" s="110">
        <f>IF('3A-Rail transport'!$AL$56="no"," ",ROUND(E5981,4))</f>
        <v>0.92800000000000005</v>
      </c>
      <c r="G5981" s="110">
        <f>IF('3A-Rail transport'!$AL$57="no"," ",ROUND(E5981,4))</f>
        <v>0.92800000000000005</v>
      </c>
      <c r="H5981" s="110"/>
      <c r="S5981" s="110">
        <f t="shared" si="340"/>
        <v>0.92800000000000071</v>
      </c>
      <c r="T5981" s="110">
        <f>IF('3B-Air transport'!AL$66="no"," ",ROUND(S5981,4))</f>
        <v>0.92800000000000005</v>
      </c>
      <c r="U5981" s="110">
        <f>IF('3B-Air transport'!AL$67="no"," ",ROUND(S5981,4))</f>
        <v>0.92800000000000005</v>
      </c>
      <c r="V5981" s="110">
        <f>IF('3B-Air transport'!AL$68="no"," ",ROUND(S5981,4))</f>
        <v>0.92800000000000005</v>
      </c>
      <c r="W5981" s="110"/>
      <c r="AB5981" s="110">
        <f t="shared" si="341"/>
        <v>0.92800000000000071</v>
      </c>
      <c r="AC5981" s="110">
        <f>IF('3C-Water transport'!AL$56="no"," ",ROUND(AB5981,4))</f>
        <v>0.92800000000000005</v>
      </c>
      <c r="AD5981" s="110">
        <f>IF('3C-Water transport'!AL$57="no"," ",ROUND(AB5981,4))</f>
        <v>0.92800000000000005</v>
      </c>
      <c r="AE5981" s="110">
        <f>IF('3C-Water transport'!AL$58="no"," ",ROUND(AB5981,4))</f>
        <v>0.92800000000000005</v>
      </c>
    </row>
    <row r="5982" spans="5:31" x14ac:dyDescent="0.25">
      <c r="E5982" s="110">
        <f t="shared" si="339"/>
        <v>0.92900000000000071</v>
      </c>
      <c r="F5982" s="110">
        <f>IF('3A-Rail transport'!$AL$56="no"," ",ROUND(E5982,4))</f>
        <v>0.92900000000000005</v>
      </c>
      <c r="G5982" s="110">
        <f>IF('3A-Rail transport'!$AL$57="no"," ",ROUND(E5982,4))</f>
        <v>0.92900000000000005</v>
      </c>
      <c r="H5982" s="110"/>
      <c r="S5982" s="110">
        <f t="shared" si="340"/>
        <v>0.92900000000000071</v>
      </c>
      <c r="T5982" s="110">
        <f>IF('3B-Air transport'!AL$66="no"," ",ROUND(S5982,4))</f>
        <v>0.92900000000000005</v>
      </c>
      <c r="U5982" s="110">
        <f>IF('3B-Air transport'!AL$67="no"," ",ROUND(S5982,4))</f>
        <v>0.92900000000000005</v>
      </c>
      <c r="V5982" s="110">
        <f>IF('3B-Air transport'!AL$68="no"," ",ROUND(S5982,4))</f>
        <v>0.92900000000000005</v>
      </c>
      <c r="W5982" s="110"/>
      <c r="AB5982" s="110">
        <f t="shared" si="341"/>
        <v>0.92900000000000071</v>
      </c>
      <c r="AC5982" s="110">
        <f>IF('3C-Water transport'!AL$56="no"," ",ROUND(AB5982,4))</f>
        <v>0.92900000000000005</v>
      </c>
      <c r="AD5982" s="110">
        <f>IF('3C-Water transport'!AL$57="no"," ",ROUND(AB5982,4))</f>
        <v>0.92900000000000005</v>
      </c>
      <c r="AE5982" s="110">
        <f>IF('3C-Water transport'!AL$58="no"," ",ROUND(AB5982,4))</f>
        <v>0.92900000000000005</v>
      </c>
    </row>
    <row r="5983" spans="5:31" x14ac:dyDescent="0.25">
      <c r="E5983" s="110">
        <f t="shared" si="339"/>
        <v>0.93000000000000071</v>
      </c>
      <c r="F5983" s="110">
        <f>IF('3A-Rail transport'!$AL$56="no"," ",ROUND(E5983,4))</f>
        <v>0.93</v>
      </c>
      <c r="G5983" s="110">
        <f>IF('3A-Rail transport'!$AL$57="no"," ",ROUND(E5983,4))</f>
        <v>0.93</v>
      </c>
      <c r="H5983" s="110"/>
      <c r="S5983" s="110">
        <f t="shared" si="340"/>
        <v>0.93000000000000071</v>
      </c>
      <c r="T5983" s="110">
        <f>IF('3B-Air transport'!AL$66="no"," ",ROUND(S5983,4))</f>
        <v>0.93</v>
      </c>
      <c r="U5983" s="110">
        <f>IF('3B-Air transport'!AL$67="no"," ",ROUND(S5983,4))</f>
        <v>0.93</v>
      </c>
      <c r="V5983" s="110">
        <f>IF('3B-Air transport'!AL$68="no"," ",ROUND(S5983,4))</f>
        <v>0.93</v>
      </c>
      <c r="W5983" s="110"/>
      <c r="AB5983" s="110">
        <f t="shared" si="341"/>
        <v>0.93000000000000071</v>
      </c>
      <c r="AC5983" s="110">
        <f>IF('3C-Water transport'!AL$56="no"," ",ROUND(AB5983,4))</f>
        <v>0.93</v>
      </c>
      <c r="AD5983" s="110">
        <f>IF('3C-Water transport'!AL$57="no"," ",ROUND(AB5983,4))</f>
        <v>0.93</v>
      </c>
      <c r="AE5983" s="110">
        <f>IF('3C-Water transport'!AL$58="no"," ",ROUND(AB5983,4))</f>
        <v>0.93</v>
      </c>
    </row>
    <row r="5984" spans="5:31" x14ac:dyDescent="0.25">
      <c r="E5984" s="110">
        <f t="shared" si="339"/>
        <v>0.93100000000000072</v>
      </c>
      <c r="F5984" s="110">
        <f>IF('3A-Rail transport'!$AL$56="no"," ",ROUND(E5984,4))</f>
        <v>0.93100000000000005</v>
      </c>
      <c r="G5984" s="110">
        <f>IF('3A-Rail transport'!$AL$57="no"," ",ROUND(E5984,4))</f>
        <v>0.93100000000000005</v>
      </c>
      <c r="H5984" s="110"/>
      <c r="S5984" s="110">
        <f t="shared" si="340"/>
        <v>0.93100000000000072</v>
      </c>
      <c r="T5984" s="110">
        <f>IF('3B-Air transport'!AL$66="no"," ",ROUND(S5984,4))</f>
        <v>0.93100000000000005</v>
      </c>
      <c r="U5984" s="110">
        <f>IF('3B-Air transport'!AL$67="no"," ",ROUND(S5984,4))</f>
        <v>0.93100000000000005</v>
      </c>
      <c r="V5984" s="110">
        <f>IF('3B-Air transport'!AL$68="no"," ",ROUND(S5984,4))</f>
        <v>0.93100000000000005</v>
      </c>
      <c r="W5984" s="110"/>
      <c r="AB5984" s="110">
        <f t="shared" si="341"/>
        <v>0.93100000000000072</v>
      </c>
      <c r="AC5984" s="110">
        <f>IF('3C-Water transport'!AL$56="no"," ",ROUND(AB5984,4))</f>
        <v>0.93100000000000005</v>
      </c>
      <c r="AD5984" s="110">
        <f>IF('3C-Water transport'!AL$57="no"," ",ROUND(AB5984,4))</f>
        <v>0.93100000000000005</v>
      </c>
      <c r="AE5984" s="110">
        <f>IF('3C-Water transport'!AL$58="no"," ",ROUND(AB5984,4))</f>
        <v>0.93100000000000005</v>
      </c>
    </row>
    <row r="5985" spans="5:31" x14ac:dyDescent="0.25">
      <c r="E5985" s="110">
        <f t="shared" si="339"/>
        <v>0.93200000000000072</v>
      </c>
      <c r="F5985" s="110">
        <f>IF('3A-Rail transport'!$AL$56="no"," ",ROUND(E5985,4))</f>
        <v>0.93200000000000005</v>
      </c>
      <c r="G5985" s="110">
        <f>IF('3A-Rail transport'!$AL$57="no"," ",ROUND(E5985,4))</f>
        <v>0.93200000000000005</v>
      </c>
      <c r="H5985" s="110"/>
      <c r="S5985" s="110">
        <f t="shared" si="340"/>
        <v>0.93200000000000072</v>
      </c>
      <c r="T5985" s="110">
        <f>IF('3B-Air transport'!AL$66="no"," ",ROUND(S5985,4))</f>
        <v>0.93200000000000005</v>
      </c>
      <c r="U5985" s="110">
        <f>IF('3B-Air transport'!AL$67="no"," ",ROUND(S5985,4))</f>
        <v>0.93200000000000005</v>
      </c>
      <c r="V5985" s="110">
        <f>IF('3B-Air transport'!AL$68="no"," ",ROUND(S5985,4))</f>
        <v>0.93200000000000005</v>
      </c>
      <c r="W5985" s="110"/>
      <c r="AB5985" s="110">
        <f t="shared" si="341"/>
        <v>0.93200000000000072</v>
      </c>
      <c r="AC5985" s="110">
        <f>IF('3C-Water transport'!AL$56="no"," ",ROUND(AB5985,4))</f>
        <v>0.93200000000000005</v>
      </c>
      <c r="AD5985" s="110">
        <f>IF('3C-Water transport'!AL$57="no"," ",ROUND(AB5985,4))</f>
        <v>0.93200000000000005</v>
      </c>
      <c r="AE5985" s="110">
        <f>IF('3C-Water transport'!AL$58="no"," ",ROUND(AB5985,4))</f>
        <v>0.93200000000000005</v>
      </c>
    </row>
    <row r="5986" spans="5:31" x14ac:dyDescent="0.25">
      <c r="E5986" s="110">
        <f t="shared" si="339"/>
        <v>0.93300000000000072</v>
      </c>
      <c r="F5986" s="110">
        <f>IF('3A-Rail transport'!$AL$56="no"," ",ROUND(E5986,4))</f>
        <v>0.93300000000000005</v>
      </c>
      <c r="G5986" s="110">
        <f>IF('3A-Rail transport'!$AL$57="no"," ",ROUND(E5986,4))</f>
        <v>0.93300000000000005</v>
      </c>
      <c r="H5986" s="110"/>
      <c r="S5986" s="110">
        <f t="shared" si="340"/>
        <v>0.93300000000000072</v>
      </c>
      <c r="T5986" s="110">
        <f>IF('3B-Air transport'!AL$66="no"," ",ROUND(S5986,4))</f>
        <v>0.93300000000000005</v>
      </c>
      <c r="U5986" s="110">
        <f>IF('3B-Air transport'!AL$67="no"," ",ROUND(S5986,4))</f>
        <v>0.93300000000000005</v>
      </c>
      <c r="V5986" s="110">
        <f>IF('3B-Air transport'!AL$68="no"," ",ROUND(S5986,4))</f>
        <v>0.93300000000000005</v>
      </c>
      <c r="W5986" s="110"/>
      <c r="AB5986" s="110">
        <f t="shared" si="341"/>
        <v>0.93300000000000072</v>
      </c>
      <c r="AC5986" s="110">
        <f>IF('3C-Water transport'!AL$56="no"," ",ROUND(AB5986,4))</f>
        <v>0.93300000000000005</v>
      </c>
      <c r="AD5986" s="110">
        <f>IF('3C-Water transport'!AL$57="no"," ",ROUND(AB5986,4))</f>
        <v>0.93300000000000005</v>
      </c>
      <c r="AE5986" s="110">
        <f>IF('3C-Water transport'!AL$58="no"," ",ROUND(AB5986,4))</f>
        <v>0.93300000000000005</v>
      </c>
    </row>
    <row r="5987" spans="5:31" x14ac:dyDescent="0.25">
      <c r="E5987" s="110">
        <f t="shared" si="339"/>
        <v>0.93400000000000072</v>
      </c>
      <c r="F5987" s="110">
        <f>IF('3A-Rail transport'!$AL$56="no"," ",ROUND(E5987,4))</f>
        <v>0.93400000000000005</v>
      </c>
      <c r="G5987" s="110">
        <f>IF('3A-Rail transport'!$AL$57="no"," ",ROUND(E5987,4))</f>
        <v>0.93400000000000005</v>
      </c>
      <c r="H5987" s="110"/>
      <c r="S5987" s="110">
        <f t="shared" si="340"/>
        <v>0.93400000000000072</v>
      </c>
      <c r="T5987" s="110">
        <f>IF('3B-Air transport'!AL$66="no"," ",ROUND(S5987,4))</f>
        <v>0.93400000000000005</v>
      </c>
      <c r="U5987" s="110">
        <f>IF('3B-Air transport'!AL$67="no"," ",ROUND(S5987,4))</f>
        <v>0.93400000000000005</v>
      </c>
      <c r="V5987" s="110">
        <f>IF('3B-Air transport'!AL$68="no"," ",ROUND(S5987,4))</f>
        <v>0.93400000000000005</v>
      </c>
      <c r="W5987" s="110"/>
      <c r="AB5987" s="110">
        <f t="shared" si="341"/>
        <v>0.93400000000000072</v>
      </c>
      <c r="AC5987" s="110">
        <f>IF('3C-Water transport'!AL$56="no"," ",ROUND(AB5987,4))</f>
        <v>0.93400000000000005</v>
      </c>
      <c r="AD5987" s="110">
        <f>IF('3C-Water transport'!AL$57="no"," ",ROUND(AB5987,4))</f>
        <v>0.93400000000000005</v>
      </c>
      <c r="AE5987" s="110">
        <f>IF('3C-Water transport'!AL$58="no"," ",ROUND(AB5987,4))</f>
        <v>0.93400000000000005</v>
      </c>
    </row>
    <row r="5988" spans="5:31" x14ac:dyDescent="0.25">
      <c r="E5988" s="110">
        <f t="shared" si="339"/>
        <v>0.93500000000000072</v>
      </c>
      <c r="F5988" s="110">
        <f>IF('3A-Rail transport'!$AL$56="no"," ",ROUND(E5988,4))</f>
        <v>0.93500000000000005</v>
      </c>
      <c r="G5988" s="110">
        <f>IF('3A-Rail transport'!$AL$57="no"," ",ROUND(E5988,4))</f>
        <v>0.93500000000000005</v>
      </c>
      <c r="H5988" s="110"/>
      <c r="S5988" s="110">
        <f t="shared" si="340"/>
        <v>0.93500000000000072</v>
      </c>
      <c r="T5988" s="110">
        <f>IF('3B-Air transport'!AL$66="no"," ",ROUND(S5988,4))</f>
        <v>0.93500000000000005</v>
      </c>
      <c r="U5988" s="110">
        <f>IF('3B-Air transport'!AL$67="no"," ",ROUND(S5988,4))</f>
        <v>0.93500000000000005</v>
      </c>
      <c r="V5988" s="110">
        <f>IF('3B-Air transport'!AL$68="no"," ",ROUND(S5988,4))</f>
        <v>0.93500000000000005</v>
      </c>
      <c r="W5988" s="110"/>
      <c r="AB5988" s="110">
        <f t="shared" si="341"/>
        <v>0.93500000000000072</v>
      </c>
      <c r="AC5988" s="110">
        <f>IF('3C-Water transport'!AL$56="no"," ",ROUND(AB5988,4))</f>
        <v>0.93500000000000005</v>
      </c>
      <c r="AD5988" s="110">
        <f>IF('3C-Water transport'!AL$57="no"," ",ROUND(AB5988,4))</f>
        <v>0.93500000000000005</v>
      </c>
      <c r="AE5988" s="110">
        <f>IF('3C-Water transport'!AL$58="no"," ",ROUND(AB5988,4))</f>
        <v>0.93500000000000005</v>
      </c>
    </row>
    <row r="5989" spans="5:31" x14ac:dyDescent="0.25">
      <c r="E5989" s="110">
        <f t="shared" si="339"/>
        <v>0.93600000000000072</v>
      </c>
      <c r="F5989" s="110">
        <f>IF('3A-Rail transport'!$AL$56="no"," ",ROUND(E5989,4))</f>
        <v>0.93600000000000005</v>
      </c>
      <c r="G5989" s="110">
        <f>IF('3A-Rail transport'!$AL$57="no"," ",ROUND(E5989,4))</f>
        <v>0.93600000000000005</v>
      </c>
      <c r="H5989" s="110"/>
      <c r="S5989" s="110">
        <f t="shared" si="340"/>
        <v>0.93600000000000072</v>
      </c>
      <c r="T5989" s="110">
        <f>IF('3B-Air transport'!AL$66="no"," ",ROUND(S5989,4))</f>
        <v>0.93600000000000005</v>
      </c>
      <c r="U5989" s="110">
        <f>IF('3B-Air transport'!AL$67="no"," ",ROUND(S5989,4))</f>
        <v>0.93600000000000005</v>
      </c>
      <c r="V5989" s="110">
        <f>IF('3B-Air transport'!AL$68="no"," ",ROUND(S5989,4))</f>
        <v>0.93600000000000005</v>
      </c>
      <c r="W5989" s="110"/>
      <c r="AB5989" s="110">
        <f t="shared" si="341"/>
        <v>0.93600000000000072</v>
      </c>
      <c r="AC5989" s="110">
        <f>IF('3C-Water transport'!AL$56="no"," ",ROUND(AB5989,4))</f>
        <v>0.93600000000000005</v>
      </c>
      <c r="AD5989" s="110">
        <f>IF('3C-Water transport'!AL$57="no"," ",ROUND(AB5989,4))</f>
        <v>0.93600000000000005</v>
      </c>
      <c r="AE5989" s="110">
        <f>IF('3C-Water transport'!AL$58="no"," ",ROUND(AB5989,4))</f>
        <v>0.93600000000000005</v>
      </c>
    </row>
    <row r="5990" spans="5:31" x14ac:dyDescent="0.25">
      <c r="E5990" s="110">
        <f t="shared" si="339"/>
        <v>0.93700000000000072</v>
      </c>
      <c r="F5990" s="110">
        <f>IF('3A-Rail transport'!$AL$56="no"," ",ROUND(E5990,4))</f>
        <v>0.93700000000000006</v>
      </c>
      <c r="G5990" s="110">
        <f>IF('3A-Rail transport'!$AL$57="no"," ",ROUND(E5990,4))</f>
        <v>0.93700000000000006</v>
      </c>
      <c r="H5990" s="110"/>
      <c r="S5990" s="110">
        <f t="shared" si="340"/>
        <v>0.93700000000000072</v>
      </c>
      <c r="T5990" s="110">
        <f>IF('3B-Air transport'!AL$66="no"," ",ROUND(S5990,4))</f>
        <v>0.93700000000000006</v>
      </c>
      <c r="U5990" s="110">
        <f>IF('3B-Air transport'!AL$67="no"," ",ROUND(S5990,4))</f>
        <v>0.93700000000000006</v>
      </c>
      <c r="V5990" s="110">
        <f>IF('3B-Air transport'!AL$68="no"," ",ROUND(S5990,4))</f>
        <v>0.93700000000000006</v>
      </c>
      <c r="W5990" s="110"/>
      <c r="AB5990" s="110">
        <f t="shared" si="341"/>
        <v>0.93700000000000072</v>
      </c>
      <c r="AC5990" s="110">
        <f>IF('3C-Water transport'!AL$56="no"," ",ROUND(AB5990,4))</f>
        <v>0.93700000000000006</v>
      </c>
      <c r="AD5990" s="110">
        <f>IF('3C-Water transport'!AL$57="no"," ",ROUND(AB5990,4))</f>
        <v>0.93700000000000006</v>
      </c>
      <c r="AE5990" s="110">
        <f>IF('3C-Water transport'!AL$58="no"," ",ROUND(AB5990,4))</f>
        <v>0.93700000000000006</v>
      </c>
    </row>
    <row r="5991" spans="5:31" x14ac:dyDescent="0.25">
      <c r="E5991" s="110">
        <f t="shared" si="339"/>
        <v>0.93800000000000072</v>
      </c>
      <c r="F5991" s="110">
        <f>IF('3A-Rail transport'!$AL$56="no"," ",ROUND(E5991,4))</f>
        <v>0.93799999999999994</v>
      </c>
      <c r="G5991" s="110">
        <f>IF('3A-Rail transport'!$AL$57="no"," ",ROUND(E5991,4))</f>
        <v>0.93799999999999994</v>
      </c>
      <c r="H5991" s="110"/>
      <c r="S5991" s="110">
        <f t="shared" si="340"/>
        <v>0.93800000000000072</v>
      </c>
      <c r="T5991" s="110">
        <f>IF('3B-Air transport'!AL$66="no"," ",ROUND(S5991,4))</f>
        <v>0.93799999999999994</v>
      </c>
      <c r="U5991" s="110">
        <f>IF('3B-Air transport'!AL$67="no"," ",ROUND(S5991,4))</f>
        <v>0.93799999999999994</v>
      </c>
      <c r="V5991" s="110">
        <f>IF('3B-Air transport'!AL$68="no"," ",ROUND(S5991,4))</f>
        <v>0.93799999999999994</v>
      </c>
      <c r="W5991" s="110"/>
      <c r="AB5991" s="110">
        <f t="shared" si="341"/>
        <v>0.93800000000000072</v>
      </c>
      <c r="AC5991" s="110">
        <f>IF('3C-Water transport'!AL$56="no"," ",ROUND(AB5991,4))</f>
        <v>0.93799999999999994</v>
      </c>
      <c r="AD5991" s="110">
        <f>IF('3C-Water transport'!AL$57="no"," ",ROUND(AB5991,4))</f>
        <v>0.93799999999999994</v>
      </c>
      <c r="AE5991" s="110">
        <f>IF('3C-Water transport'!AL$58="no"," ",ROUND(AB5991,4))</f>
        <v>0.93799999999999994</v>
      </c>
    </row>
    <row r="5992" spans="5:31" x14ac:dyDescent="0.25">
      <c r="E5992" s="110">
        <f t="shared" si="339"/>
        <v>0.93900000000000072</v>
      </c>
      <c r="F5992" s="110">
        <f>IF('3A-Rail transport'!$AL$56="no"," ",ROUND(E5992,4))</f>
        <v>0.93899999999999995</v>
      </c>
      <c r="G5992" s="110">
        <f>IF('3A-Rail transport'!$AL$57="no"," ",ROUND(E5992,4))</f>
        <v>0.93899999999999995</v>
      </c>
      <c r="H5992" s="110"/>
      <c r="S5992" s="110">
        <f t="shared" si="340"/>
        <v>0.93900000000000072</v>
      </c>
      <c r="T5992" s="110">
        <f>IF('3B-Air transport'!AL$66="no"," ",ROUND(S5992,4))</f>
        <v>0.93899999999999995</v>
      </c>
      <c r="U5992" s="110">
        <f>IF('3B-Air transport'!AL$67="no"," ",ROUND(S5992,4))</f>
        <v>0.93899999999999995</v>
      </c>
      <c r="V5992" s="110">
        <f>IF('3B-Air transport'!AL$68="no"," ",ROUND(S5992,4))</f>
        <v>0.93899999999999995</v>
      </c>
      <c r="W5992" s="110"/>
      <c r="AB5992" s="110">
        <f t="shared" si="341"/>
        <v>0.93900000000000072</v>
      </c>
      <c r="AC5992" s="110">
        <f>IF('3C-Water transport'!AL$56="no"," ",ROUND(AB5992,4))</f>
        <v>0.93899999999999995</v>
      </c>
      <c r="AD5992" s="110">
        <f>IF('3C-Water transport'!AL$57="no"," ",ROUND(AB5992,4))</f>
        <v>0.93899999999999995</v>
      </c>
      <c r="AE5992" s="110">
        <f>IF('3C-Water transport'!AL$58="no"," ",ROUND(AB5992,4))</f>
        <v>0.93899999999999995</v>
      </c>
    </row>
    <row r="5993" spans="5:31" x14ac:dyDescent="0.25">
      <c r="E5993" s="110">
        <f t="shared" si="339"/>
        <v>0.94000000000000072</v>
      </c>
      <c r="F5993" s="110">
        <f>IF('3A-Rail transport'!$AL$56="no"," ",ROUND(E5993,4))</f>
        <v>0.94</v>
      </c>
      <c r="G5993" s="110">
        <f>IF('3A-Rail transport'!$AL$57="no"," ",ROUND(E5993,4))</f>
        <v>0.94</v>
      </c>
      <c r="H5993" s="110"/>
      <c r="S5993" s="110">
        <f t="shared" si="340"/>
        <v>0.94000000000000072</v>
      </c>
      <c r="T5993" s="110">
        <f>IF('3B-Air transport'!AL$66="no"," ",ROUND(S5993,4))</f>
        <v>0.94</v>
      </c>
      <c r="U5993" s="110">
        <f>IF('3B-Air transport'!AL$67="no"," ",ROUND(S5993,4))</f>
        <v>0.94</v>
      </c>
      <c r="V5993" s="110">
        <f>IF('3B-Air transport'!AL$68="no"," ",ROUND(S5993,4))</f>
        <v>0.94</v>
      </c>
      <c r="W5993" s="110"/>
      <c r="AB5993" s="110">
        <f t="shared" si="341"/>
        <v>0.94000000000000072</v>
      </c>
      <c r="AC5993" s="110">
        <f>IF('3C-Water transport'!AL$56="no"," ",ROUND(AB5993,4))</f>
        <v>0.94</v>
      </c>
      <c r="AD5993" s="110">
        <f>IF('3C-Water transport'!AL$57="no"," ",ROUND(AB5993,4))</f>
        <v>0.94</v>
      </c>
      <c r="AE5993" s="110">
        <f>IF('3C-Water transport'!AL$58="no"," ",ROUND(AB5993,4))</f>
        <v>0.94</v>
      </c>
    </row>
    <row r="5994" spans="5:31" x14ac:dyDescent="0.25">
      <c r="E5994" s="110">
        <f t="shared" si="339"/>
        <v>0.94100000000000072</v>
      </c>
      <c r="F5994" s="110">
        <f>IF('3A-Rail transport'!$AL$56="no"," ",ROUND(E5994,4))</f>
        <v>0.94099999999999995</v>
      </c>
      <c r="G5994" s="110">
        <f>IF('3A-Rail transport'!$AL$57="no"," ",ROUND(E5994,4))</f>
        <v>0.94099999999999995</v>
      </c>
      <c r="H5994" s="110"/>
      <c r="S5994" s="110">
        <f t="shared" si="340"/>
        <v>0.94100000000000072</v>
      </c>
      <c r="T5994" s="110">
        <f>IF('3B-Air transport'!AL$66="no"," ",ROUND(S5994,4))</f>
        <v>0.94099999999999995</v>
      </c>
      <c r="U5994" s="110">
        <f>IF('3B-Air transport'!AL$67="no"," ",ROUND(S5994,4))</f>
        <v>0.94099999999999995</v>
      </c>
      <c r="V5994" s="110">
        <f>IF('3B-Air transport'!AL$68="no"," ",ROUND(S5994,4))</f>
        <v>0.94099999999999995</v>
      </c>
      <c r="W5994" s="110"/>
      <c r="AB5994" s="110">
        <f t="shared" si="341"/>
        <v>0.94100000000000072</v>
      </c>
      <c r="AC5994" s="110">
        <f>IF('3C-Water transport'!AL$56="no"," ",ROUND(AB5994,4))</f>
        <v>0.94099999999999995</v>
      </c>
      <c r="AD5994" s="110">
        <f>IF('3C-Water transport'!AL$57="no"," ",ROUND(AB5994,4))</f>
        <v>0.94099999999999995</v>
      </c>
      <c r="AE5994" s="110">
        <f>IF('3C-Water transport'!AL$58="no"," ",ROUND(AB5994,4))</f>
        <v>0.94099999999999995</v>
      </c>
    </row>
    <row r="5995" spans="5:31" x14ac:dyDescent="0.25">
      <c r="E5995" s="110">
        <f t="shared" si="339"/>
        <v>0.94200000000000073</v>
      </c>
      <c r="F5995" s="110">
        <f>IF('3A-Rail transport'!$AL$56="no"," ",ROUND(E5995,4))</f>
        <v>0.94199999999999995</v>
      </c>
      <c r="G5995" s="110">
        <f>IF('3A-Rail transport'!$AL$57="no"," ",ROUND(E5995,4))</f>
        <v>0.94199999999999995</v>
      </c>
      <c r="H5995" s="110"/>
      <c r="S5995" s="110">
        <f t="shared" si="340"/>
        <v>0.94200000000000073</v>
      </c>
      <c r="T5995" s="110">
        <f>IF('3B-Air transport'!AL$66="no"," ",ROUND(S5995,4))</f>
        <v>0.94199999999999995</v>
      </c>
      <c r="U5995" s="110">
        <f>IF('3B-Air transport'!AL$67="no"," ",ROUND(S5995,4))</f>
        <v>0.94199999999999995</v>
      </c>
      <c r="V5995" s="110">
        <f>IF('3B-Air transport'!AL$68="no"," ",ROUND(S5995,4))</f>
        <v>0.94199999999999995</v>
      </c>
      <c r="W5995" s="110"/>
      <c r="AB5995" s="110">
        <f t="shared" si="341"/>
        <v>0.94200000000000073</v>
      </c>
      <c r="AC5995" s="110">
        <f>IF('3C-Water transport'!AL$56="no"," ",ROUND(AB5995,4))</f>
        <v>0.94199999999999995</v>
      </c>
      <c r="AD5995" s="110">
        <f>IF('3C-Water transport'!AL$57="no"," ",ROUND(AB5995,4))</f>
        <v>0.94199999999999995</v>
      </c>
      <c r="AE5995" s="110">
        <f>IF('3C-Water transport'!AL$58="no"," ",ROUND(AB5995,4))</f>
        <v>0.94199999999999995</v>
      </c>
    </row>
    <row r="5996" spans="5:31" x14ac:dyDescent="0.25">
      <c r="E5996" s="110">
        <f t="shared" si="339"/>
        <v>0.94300000000000073</v>
      </c>
      <c r="F5996" s="110">
        <f>IF('3A-Rail transport'!$AL$56="no"," ",ROUND(E5996,4))</f>
        <v>0.94299999999999995</v>
      </c>
      <c r="G5996" s="110">
        <f>IF('3A-Rail transport'!$AL$57="no"," ",ROUND(E5996,4))</f>
        <v>0.94299999999999995</v>
      </c>
      <c r="H5996" s="110"/>
      <c r="S5996" s="110">
        <f t="shared" si="340"/>
        <v>0.94300000000000073</v>
      </c>
      <c r="T5996" s="110">
        <f>IF('3B-Air transport'!AL$66="no"," ",ROUND(S5996,4))</f>
        <v>0.94299999999999995</v>
      </c>
      <c r="U5996" s="110">
        <f>IF('3B-Air transport'!AL$67="no"," ",ROUND(S5996,4))</f>
        <v>0.94299999999999995</v>
      </c>
      <c r="V5996" s="110">
        <f>IF('3B-Air transport'!AL$68="no"," ",ROUND(S5996,4))</f>
        <v>0.94299999999999995</v>
      </c>
      <c r="W5996" s="110"/>
      <c r="AB5996" s="110">
        <f t="shared" si="341"/>
        <v>0.94300000000000073</v>
      </c>
      <c r="AC5996" s="110">
        <f>IF('3C-Water transport'!AL$56="no"," ",ROUND(AB5996,4))</f>
        <v>0.94299999999999995</v>
      </c>
      <c r="AD5996" s="110">
        <f>IF('3C-Water transport'!AL$57="no"," ",ROUND(AB5996,4))</f>
        <v>0.94299999999999995</v>
      </c>
      <c r="AE5996" s="110">
        <f>IF('3C-Water transport'!AL$58="no"," ",ROUND(AB5996,4))</f>
        <v>0.94299999999999995</v>
      </c>
    </row>
    <row r="5997" spans="5:31" x14ac:dyDescent="0.25">
      <c r="E5997" s="110">
        <f t="shared" si="339"/>
        <v>0.94400000000000073</v>
      </c>
      <c r="F5997" s="110">
        <f>IF('3A-Rail transport'!$AL$56="no"," ",ROUND(E5997,4))</f>
        <v>0.94399999999999995</v>
      </c>
      <c r="G5997" s="110">
        <f>IF('3A-Rail transport'!$AL$57="no"," ",ROUND(E5997,4))</f>
        <v>0.94399999999999995</v>
      </c>
      <c r="H5997" s="110"/>
      <c r="S5997" s="110">
        <f t="shared" si="340"/>
        <v>0.94400000000000073</v>
      </c>
      <c r="T5997" s="110">
        <f>IF('3B-Air transport'!AL$66="no"," ",ROUND(S5997,4))</f>
        <v>0.94399999999999995</v>
      </c>
      <c r="U5997" s="110">
        <f>IF('3B-Air transport'!AL$67="no"," ",ROUND(S5997,4))</f>
        <v>0.94399999999999995</v>
      </c>
      <c r="V5997" s="110">
        <f>IF('3B-Air transport'!AL$68="no"," ",ROUND(S5997,4))</f>
        <v>0.94399999999999995</v>
      </c>
      <c r="W5997" s="110"/>
      <c r="AB5997" s="110">
        <f t="shared" si="341"/>
        <v>0.94400000000000073</v>
      </c>
      <c r="AC5997" s="110">
        <f>IF('3C-Water transport'!AL$56="no"," ",ROUND(AB5997,4))</f>
        <v>0.94399999999999995</v>
      </c>
      <c r="AD5997" s="110">
        <f>IF('3C-Water transport'!AL$57="no"," ",ROUND(AB5997,4))</f>
        <v>0.94399999999999995</v>
      </c>
      <c r="AE5997" s="110">
        <f>IF('3C-Water transport'!AL$58="no"," ",ROUND(AB5997,4))</f>
        <v>0.94399999999999995</v>
      </c>
    </row>
    <row r="5998" spans="5:31" x14ac:dyDescent="0.25">
      <c r="E5998" s="110">
        <f t="shared" si="339"/>
        <v>0.94500000000000073</v>
      </c>
      <c r="F5998" s="110">
        <f>IF('3A-Rail transport'!$AL$56="no"," ",ROUND(E5998,4))</f>
        <v>0.94499999999999995</v>
      </c>
      <c r="G5998" s="110">
        <f>IF('3A-Rail transport'!$AL$57="no"," ",ROUND(E5998,4))</f>
        <v>0.94499999999999995</v>
      </c>
      <c r="H5998" s="110"/>
      <c r="S5998" s="110">
        <f t="shared" si="340"/>
        <v>0.94500000000000073</v>
      </c>
      <c r="T5998" s="110">
        <f>IF('3B-Air transport'!AL$66="no"," ",ROUND(S5998,4))</f>
        <v>0.94499999999999995</v>
      </c>
      <c r="U5998" s="110">
        <f>IF('3B-Air transport'!AL$67="no"," ",ROUND(S5998,4))</f>
        <v>0.94499999999999995</v>
      </c>
      <c r="V5998" s="110">
        <f>IF('3B-Air transport'!AL$68="no"," ",ROUND(S5998,4))</f>
        <v>0.94499999999999995</v>
      </c>
      <c r="W5998" s="110"/>
      <c r="AB5998" s="110">
        <f t="shared" si="341"/>
        <v>0.94500000000000073</v>
      </c>
      <c r="AC5998" s="110">
        <f>IF('3C-Water transport'!AL$56="no"," ",ROUND(AB5998,4))</f>
        <v>0.94499999999999995</v>
      </c>
      <c r="AD5998" s="110">
        <f>IF('3C-Water transport'!AL$57="no"," ",ROUND(AB5998,4))</f>
        <v>0.94499999999999995</v>
      </c>
      <c r="AE5998" s="110">
        <f>IF('3C-Water transport'!AL$58="no"," ",ROUND(AB5998,4))</f>
        <v>0.94499999999999995</v>
      </c>
    </row>
    <row r="5999" spans="5:31" x14ac:dyDescent="0.25">
      <c r="E5999" s="110">
        <f t="shared" si="339"/>
        <v>0.94600000000000073</v>
      </c>
      <c r="F5999" s="110">
        <f>IF('3A-Rail transport'!$AL$56="no"," ",ROUND(E5999,4))</f>
        <v>0.94599999999999995</v>
      </c>
      <c r="G5999" s="110">
        <f>IF('3A-Rail transport'!$AL$57="no"," ",ROUND(E5999,4))</f>
        <v>0.94599999999999995</v>
      </c>
      <c r="H5999" s="110"/>
      <c r="S5999" s="110">
        <f t="shared" si="340"/>
        <v>0.94600000000000073</v>
      </c>
      <c r="T5999" s="110">
        <f>IF('3B-Air transport'!AL$66="no"," ",ROUND(S5999,4))</f>
        <v>0.94599999999999995</v>
      </c>
      <c r="U5999" s="110">
        <f>IF('3B-Air transport'!AL$67="no"," ",ROUND(S5999,4))</f>
        <v>0.94599999999999995</v>
      </c>
      <c r="V5999" s="110">
        <f>IF('3B-Air transport'!AL$68="no"," ",ROUND(S5999,4))</f>
        <v>0.94599999999999995</v>
      </c>
      <c r="W5999" s="110"/>
      <c r="AB5999" s="110">
        <f t="shared" si="341"/>
        <v>0.94600000000000073</v>
      </c>
      <c r="AC5999" s="110">
        <f>IF('3C-Water transport'!AL$56="no"," ",ROUND(AB5999,4))</f>
        <v>0.94599999999999995</v>
      </c>
      <c r="AD5999" s="110">
        <f>IF('3C-Water transport'!AL$57="no"," ",ROUND(AB5999,4))</f>
        <v>0.94599999999999995</v>
      </c>
      <c r="AE5999" s="110">
        <f>IF('3C-Water transport'!AL$58="no"," ",ROUND(AB5999,4))</f>
        <v>0.94599999999999995</v>
      </c>
    </row>
    <row r="6000" spans="5:31" x14ac:dyDescent="0.25">
      <c r="E6000" s="110">
        <f t="shared" si="339"/>
        <v>0.94700000000000073</v>
      </c>
      <c r="F6000" s="110">
        <f>IF('3A-Rail transport'!$AL$56="no"," ",ROUND(E6000,4))</f>
        <v>0.94699999999999995</v>
      </c>
      <c r="G6000" s="110">
        <f>IF('3A-Rail transport'!$AL$57="no"," ",ROUND(E6000,4))</f>
        <v>0.94699999999999995</v>
      </c>
      <c r="H6000" s="110"/>
      <c r="S6000" s="110">
        <f t="shared" si="340"/>
        <v>0.94700000000000073</v>
      </c>
      <c r="T6000" s="110">
        <f>IF('3B-Air transport'!AL$66="no"," ",ROUND(S6000,4))</f>
        <v>0.94699999999999995</v>
      </c>
      <c r="U6000" s="110">
        <f>IF('3B-Air transport'!AL$67="no"," ",ROUND(S6000,4))</f>
        <v>0.94699999999999995</v>
      </c>
      <c r="V6000" s="110">
        <f>IF('3B-Air transport'!AL$68="no"," ",ROUND(S6000,4))</f>
        <v>0.94699999999999995</v>
      </c>
      <c r="W6000" s="110"/>
      <c r="AB6000" s="110">
        <f t="shared" si="341"/>
        <v>0.94700000000000073</v>
      </c>
      <c r="AC6000" s="110">
        <f>IF('3C-Water transport'!AL$56="no"," ",ROUND(AB6000,4))</f>
        <v>0.94699999999999995</v>
      </c>
      <c r="AD6000" s="110">
        <f>IF('3C-Water transport'!AL$57="no"," ",ROUND(AB6000,4))</f>
        <v>0.94699999999999995</v>
      </c>
      <c r="AE6000" s="110">
        <f>IF('3C-Water transport'!AL$58="no"," ",ROUND(AB6000,4))</f>
        <v>0.94699999999999995</v>
      </c>
    </row>
    <row r="6001" spans="5:31" x14ac:dyDescent="0.25">
      <c r="E6001" s="110">
        <f t="shared" si="339"/>
        <v>0.94800000000000073</v>
      </c>
      <c r="F6001" s="110">
        <f>IF('3A-Rail transport'!$AL$56="no"," ",ROUND(E6001,4))</f>
        <v>0.94799999999999995</v>
      </c>
      <c r="G6001" s="110">
        <f>IF('3A-Rail transport'!$AL$57="no"," ",ROUND(E6001,4))</f>
        <v>0.94799999999999995</v>
      </c>
      <c r="H6001" s="110"/>
      <c r="S6001" s="110">
        <f t="shared" si="340"/>
        <v>0.94800000000000073</v>
      </c>
      <c r="T6001" s="110">
        <f>IF('3B-Air transport'!AL$66="no"," ",ROUND(S6001,4))</f>
        <v>0.94799999999999995</v>
      </c>
      <c r="U6001" s="110">
        <f>IF('3B-Air transport'!AL$67="no"," ",ROUND(S6001,4))</f>
        <v>0.94799999999999995</v>
      </c>
      <c r="V6001" s="110">
        <f>IF('3B-Air transport'!AL$68="no"," ",ROUND(S6001,4))</f>
        <v>0.94799999999999995</v>
      </c>
      <c r="W6001" s="110"/>
      <c r="AB6001" s="110">
        <f t="shared" si="341"/>
        <v>0.94800000000000073</v>
      </c>
      <c r="AC6001" s="110">
        <f>IF('3C-Water transport'!AL$56="no"," ",ROUND(AB6001,4))</f>
        <v>0.94799999999999995</v>
      </c>
      <c r="AD6001" s="110">
        <f>IF('3C-Water transport'!AL$57="no"," ",ROUND(AB6001,4))</f>
        <v>0.94799999999999995</v>
      </c>
      <c r="AE6001" s="110">
        <f>IF('3C-Water transport'!AL$58="no"," ",ROUND(AB6001,4))</f>
        <v>0.94799999999999995</v>
      </c>
    </row>
    <row r="6002" spans="5:31" x14ac:dyDescent="0.25">
      <c r="E6002" s="110">
        <f t="shared" si="339"/>
        <v>0.94900000000000073</v>
      </c>
      <c r="F6002" s="110">
        <f>IF('3A-Rail transport'!$AL$56="no"," ",ROUND(E6002,4))</f>
        <v>0.94899999999999995</v>
      </c>
      <c r="G6002" s="110">
        <f>IF('3A-Rail transport'!$AL$57="no"," ",ROUND(E6002,4))</f>
        <v>0.94899999999999995</v>
      </c>
      <c r="H6002" s="110"/>
      <c r="S6002" s="110">
        <f t="shared" si="340"/>
        <v>0.94900000000000073</v>
      </c>
      <c r="T6002" s="110">
        <f>IF('3B-Air transport'!AL$66="no"," ",ROUND(S6002,4))</f>
        <v>0.94899999999999995</v>
      </c>
      <c r="U6002" s="110">
        <f>IF('3B-Air transport'!AL$67="no"," ",ROUND(S6002,4))</f>
        <v>0.94899999999999995</v>
      </c>
      <c r="V6002" s="110">
        <f>IF('3B-Air transport'!AL$68="no"," ",ROUND(S6002,4))</f>
        <v>0.94899999999999995</v>
      </c>
      <c r="W6002" s="110"/>
      <c r="AB6002" s="110">
        <f t="shared" si="341"/>
        <v>0.94900000000000073</v>
      </c>
      <c r="AC6002" s="110">
        <f>IF('3C-Water transport'!AL$56="no"," ",ROUND(AB6002,4))</f>
        <v>0.94899999999999995</v>
      </c>
      <c r="AD6002" s="110">
        <f>IF('3C-Water transport'!AL$57="no"," ",ROUND(AB6002,4))</f>
        <v>0.94899999999999995</v>
      </c>
      <c r="AE6002" s="110">
        <f>IF('3C-Water transport'!AL$58="no"," ",ROUND(AB6002,4))</f>
        <v>0.94899999999999995</v>
      </c>
    </row>
    <row r="6003" spans="5:31" x14ac:dyDescent="0.25">
      <c r="E6003" s="110">
        <f t="shared" si="339"/>
        <v>0.95000000000000073</v>
      </c>
      <c r="F6003" s="110">
        <f>IF('3A-Rail transport'!$AL$56="no"," ",ROUND(E6003,4))</f>
        <v>0.95</v>
      </c>
      <c r="G6003" s="110">
        <f>IF('3A-Rail transport'!$AL$57="no"," ",ROUND(E6003,4))</f>
        <v>0.95</v>
      </c>
      <c r="H6003" s="110"/>
      <c r="S6003" s="110">
        <f t="shared" si="340"/>
        <v>0.95000000000000073</v>
      </c>
      <c r="T6003" s="110">
        <f>IF('3B-Air transport'!AL$66="no"," ",ROUND(S6003,4))</f>
        <v>0.95</v>
      </c>
      <c r="U6003" s="110">
        <f>IF('3B-Air transport'!AL$67="no"," ",ROUND(S6003,4))</f>
        <v>0.95</v>
      </c>
      <c r="V6003" s="110">
        <f>IF('3B-Air transport'!AL$68="no"," ",ROUND(S6003,4))</f>
        <v>0.95</v>
      </c>
      <c r="W6003" s="110"/>
      <c r="AB6003" s="110">
        <f t="shared" si="341"/>
        <v>0.95000000000000073</v>
      </c>
      <c r="AC6003" s="110">
        <f>IF('3C-Water transport'!AL$56="no"," ",ROUND(AB6003,4))</f>
        <v>0.95</v>
      </c>
      <c r="AD6003" s="110">
        <f>IF('3C-Water transport'!AL$57="no"," ",ROUND(AB6003,4))</f>
        <v>0.95</v>
      </c>
      <c r="AE6003" s="110">
        <f>IF('3C-Water transport'!AL$58="no"," ",ROUND(AB6003,4))</f>
        <v>0.95</v>
      </c>
    </row>
    <row r="6004" spans="5:31" x14ac:dyDescent="0.25">
      <c r="E6004" s="110">
        <f t="shared" si="339"/>
        <v>0.95100000000000073</v>
      </c>
      <c r="F6004" s="110">
        <f>IF('3A-Rail transport'!$AL$56="no"," ",ROUND(E6004,4))</f>
        <v>0.95099999999999996</v>
      </c>
      <c r="G6004" s="110">
        <f>IF('3A-Rail transport'!$AL$57="no"," ",ROUND(E6004,4))</f>
        <v>0.95099999999999996</v>
      </c>
      <c r="H6004" s="110"/>
      <c r="S6004" s="110">
        <f t="shared" si="340"/>
        <v>0.95100000000000073</v>
      </c>
      <c r="T6004" s="110">
        <f>IF('3B-Air transport'!AL$66="no"," ",ROUND(S6004,4))</f>
        <v>0.95099999999999996</v>
      </c>
      <c r="U6004" s="110">
        <f>IF('3B-Air transport'!AL$67="no"," ",ROUND(S6004,4))</f>
        <v>0.95099999999999996</v>
      </c>
      <c r="V6004" s="110">
        <f>IF('3B-Air transport'!AL$68="no"," ",ROUND(S6004,4))</f>
        <v>0.95099999999999996</v>
      </c>
      <c r="W6004" s="110"/>
      <c r="AB6004" s="110">
        <f t="shared" si="341"/>
        <v>0.95100000000000073</v>
      </c>
      <c r="AC6004" s="110">
        <f>IF('3C-Water transport'!AL$56="no"," ",ROUND(AB6004,4))</f>
        <v>0.95099999999999996</v>
      </c>
      <c r="AD6004" s="110">
        <f>IF('3C-Water transport'!AL$57="no"," ",ROUND(AB6004,4))</f>
        <v>0.95099999999999996</v>
      </c>
      <c r="AE6004" s="110">
        <f>IF('3C-Water transport'!AL$58="no"," ",ROUND(AB6004,4))</f>
        <v>0.95099999999999996</v>
      </c>
    </row>
    <row r="6005" spans="5:31" x14ac:dyDescent="0.25">
      <c r="E6005" s="110">
        <f t="shared" si="339"/>
        <v>0.95200000000000073</v>
      </c>
      <c r="F6005" s="110">
        <f>IF('3A-Rail transport'!$AL$56="no"," ",ROUND(E6005,4))</f>
        <v>0.95199999999999996</v>
      </c>
      <c r="G6005" s="110">
        <f>IF('3A-Rail transport'!$AL$57="no"," ",ROUND(E6005,4))</f>
        <v>0.95199999999999996</v>
      </c>
      <c r="H6005" s="110"/>
      <c r="S6005" s="110">
        <f t="shared" si="340"/>
        <v>0.95200000000000073</v>
      </c>
      <c r="T6005" s="110">
        <f>IF('3B-Air transport'!AL$66="no"," ",ROUND(S6005,4))</f>
        <v>0.95199999999999996</v>
      </c>
      <c r="U6005" s="110">
        <f>IF('3B-Air transport'!AL$67="no"," ",ROUND(S6005,4))</f>
        <v>0.95199999999999996</v>
      </c>
      <c r="V6005" s="110">
        <f>IF('3B-Air transport'!AL$68="no"," ",ROUND(S6005,4))</f>
        <v>0.95199999999999996</v>
      </c>
      <c r="W6005" s="110"/>
      <c r="AB6005" s="110">
        <f t="shared" si="341"/>
        <v>0.95200000000000073</v>
      </c>
      <c r="AC6005" s="110">
        <f>IF('3C-Water transport'!AL$56="no"," ",ROUND(AB6005,4))</f>
        <v>0.95199999999999996</v>
      </c>
      <c r="AD6005" s="110">
        <f>IF('3C-Water transport'!AL$57="no"," ",ROUND(AB6005,4))</f>
        <v>0.95199999999999996</v>
      </c>
      <c r="AE6005" s="110">
        <f>IF('3C-Water transport'!AL$58="no"," ",ROUND(AB6005,4))</f>
        <v>0.95199999999999996</v>
      </c>
    </row>
    <row r="6006" spans="5:31" x14ac:dyDescent="0.25">
      <c r="E6006" s="110">
        <f t="shared" si="339"/>
        <v>0.95300000000000074</v>
      </c>
      <c r="F6006" s="110">
        <f>IF('3A-Rail transport'!$AL$56="no"," ",ROUND(E6006,4))</f>
        <v>0.95299999999999996</v>
      </c>
      <c r="G6006" s="110">
        <f>IF('3A-Rail transport'!$AL$57="no"," ",ROUND(E6006,4))</f>
        <v>0.95299999999999996</v>
      </c>
      <c r="H6006" s="110"/>
      <c r="S6006" s="110">
        <f t="shared" si="340"/>
        <v>0.95300000000000074</v>
      </c>
      <c r="T6006" s="110">
        <f>IF('3B-Air transport'!AL$66="no"," ",ROUND(S6006,4))</f>
        <v>0.95299999999999996</v>
      </c>
      <c r="U6006" s="110">
        <f>IF('3B-Air transport'!AL$67="no"," ",ROUND(S6006,4))</f>
        <v>0.95299999999999996</v>
      </c>
      <c r="V6006" s="110">
        <f>IF('3B-Air transport'!AL$68="no"," ",ROUND(S6006,4))</f>
        <v>0.95299999999999996</v>
      </c>
      <c r="W6006" s="110"/>
      <c r="AB6006" s="110">
        <f t="shared" si="341"/>
        <v>0.95300000000000074</v>
      </c>
      <c r="AC6006" s="110">
        <f>IF('3C-Water transport'!AL$56="no"," ",ROUND(AB6006,4))</f>
        <v>0.95299999999999996</v>
      </c>
      <c r="AD6006" s="110">
        <f>IF('3C-Water transport'!AL$57="no"," ",ROUND(AB6006,4))</f>
        <v>0.95299999999999996</v>
      </c>
      <c r="AE6006" s="110">
        <f>IF('3C-Water transport'!AL$58="no"," ",ROUND(AB6006,4))</f>
        <v>0.95299999999999996</v>
      </c>
    </row>
    <row r="6007" spans="5:31" x14ac:dyDescent="0.25">
      <c r="E6007" s="110">
        <f t="shared" si="339"/>
        <v>0.95400000000000074</v>
      </c>
      <c r="F6007" s="110">
        <f>IF('3A-Rail transport'!$AL$56="no"," ",ROUND(E6007,4))</f>
        <v>0.95399999999999996</v>
      </c>
      <c r="G6007" s="110">
        <f>IF('3A-Rail transport'!$AL$57="no"," ",ROUND(E6007,4))</f>
        <v>0.95399999999999996</v>
      </c>
      <c r="H6007" s="110"/>
      <c r="S6007" s="110">
        <f t="shared" si="340"/>
        <v>0.95400000000000074</v>
      </c>
      <c r="T6007" s="110">
        <f>IF('3B-Air transport'!AL$66="no"," ",ROUND(S6007,4))</f>
        <v>0.95399999999999996</v>
      </c>
      <c r="U6007" s="110">
        <f>IF('3B-Air transport'!AL$67="no"," ",ROUND(S6007,4))</f>
        <v>0.95399999999999996</v>
      </c>
      <c r="V6007" s="110">
        <f>IF('3B-Air transport'!AL$68="no"," ",ROUND(S6007,4))</f>
        <v>0.95399999999999996</v>
      </c>
      <c r="W6007" s="110"/>
      <c r="AB6007" s="110">
        <f t="shared" si="341"/>
        <v>0.95400000000000074</v>
      </c>
      <c r="AC6007" s="110">
        <f>IF('3C-Water transport'!AL$56="no"," ",ROUND(AB6007,4))</f>
        <v>0.95399999999999996</v>
      </c>
      <c r="AD6007" s="110">
        <f>IF('3C-Water transport'!AL$57="no"," ",ROUND(AB6007,4))</f>
        <v>0.95399999999999996</v>
      </c>
      <c r="AE6007" s="110">
        <f>IF('3C-Water transport'!AL$58="no"," ",ROUND(AB6007,4))</f>
        <v>0.95399999999999996</v>
      </c>
    </row>
    <row r="6008" spans="5:31" x14ac:dyDescent="0.25">
      <c r="E6008" s="110">
        <f t="shared" si="339"/>
        <v>0.95500000000000074</v>
      </c>
      <c r="F6008" s="110">
        <f>IF('3A-Rail transport'!$AL$56="no"," ",ROUND(E6008,4))</f>
        <v>0.95499999999999996</v>
      </c>
      <c r="G6008" s="110">
        <f>IF('3A-Rail transport'!$AL$57="no"," ",ROUND(E6008,4))</f>
        <v>0.95499999999999996</v>
      </c>
      <c r="H6008" s="110"/>
      <c r="S6008" s="110">
        <f t="shared" si="340"/>
        <v>0.95500000000000074</v>
      </c>
      <c r="T6008" s="110">
        <f>IF('3B-Air transport'!AL$66="no"," ",ROUND(S6008,4))</f>
        <v>0.95499999999999996</v>
      </c>
      <c r="U6008" s="110">
        <f>IF('3B-Air transport'!AL$67="no"," ",ROUND(S6008,4))</f>
        <v>0.95499999999999996</v>
      </c>
      <c r="V6008" s="110">
        <f>IF('3B-Air transport'!AL$68="no"," ",ROUND(S6008,4))</f>
        <v>0.95499999999999996</v>
      </c>
      <c r="W6008" s="110"/>
      <c r="AB6008" s="110">
        <f t="shared" si="341"/>
        <v>0.95500000000000074</v>
      </c>
      <c r="AC6008" s="110">
        <f>IF('3C-Water transport'!AL$56="no"," ",ROUND(AB6008,4))</f>
        <v>0.95499999999999996</v>
      </c>
      <c r="AD6008" s="110">
        <f>IF('3C-Water transport'!AL$57="no"," ",ROUND(AB6008,4))</f>
        <v>0.95499999999999996</v>
      </c>
      <c r="AE6008" s="110">
        <f>IF('3C-Water transport'!AL$58="no"," ",ROUND(AB6008,4))</f>
        <v>0.95499999999999996</v>
      </c>
    </row>
    <row r="6009" spans="5:31" x14ac:dyDescent="0.25">
      <c r="E6009" s="110">
        <f t="shared" si="339"/>
        <v>0.95600000000000074</v>
      </c>
      <c r="F6009" s="110">
        <f>IF('3A-Rail transport'!$AL$56="no"," ",ROUND(E6009,4))</f>
        <v>0.95599999999999996</v>
      </c>
      <c r="G6009" s="110">
        <f>IF('3A-Rail transport'!$AL$57="no"," ",ROUND(E6009,4))</f>
        <v>0.95599999999999996</v>
      </c>
      <c r="H6009" s="110"/>
      <c r="S6009" s="110">
        <f t="shared" si="340"/>
        <v>0.95600000000000074</v>
      </c>
      <c r="T6009" s="110">
        <f>IF('3B-Air transport'!AL$66="no"," ",ROUND(S6009,4))</f>
        <v>0.95599999999999996</v>
      </c>
      <c r="U6009" s="110">
        <f>IF('3B-Air transport'!AL$67="no"," ",ROUND(S6009,4))</f>
        <v>0.95599999999999996</v>
      </c>
      <c r="V6009" s="110">
        <f>IF('3B-Air transport'!AL$68="no"," ",ROUND(S6009,4))</f>
        <v>0.95599999999999996</v>
      </c>
      <c r="W6009" s="110"/>
      <c r="AB6009" s="110">
        <f t="shared" si="341"/>
        <v>0.95600000000000074</v>
      </c>
      <c r="AC6009" s="110">
        <f>IF('3C-Water transport'!AL$56="no"," ",ROUND(AB6009,4))</f>
        <v>0.95599999999999996</v>
      </c>
      <c r="AD6009" s="110">
        <f>IF('3C-Water transport'!AL$57="no"," ",ROUND(AB6009,4))</f>
        <v>0.95599999999999996</v>
      </c>
      <c r="AE6009" s="110">
        <f>IF('3C-Water transport'!AL$58="no"," ",ROUND(AB6009,4))</f>
        <v>0.95599999999999996</v>
      </c>
    </row>
    <row r="6010" spans="5:31" x14ac:dyDescent="0.25">
      <c r="E6010" s="110">
        <f t="shared" si="339"/>
        <v>0.95700000000000074</v>
      </c>
      <c r="F6010" s="110">
        <f>IF('3A-Rail transport'!$AL$56="no"," ",ROUND(E6010,4))</f>
        <v>0.95699999999999996</v>
      </c>
      <c r="G6010" s="110">
        <f>IF('3A-Rail transport'!$AL$57="no"," ",ROUND(E6010,4))</f>
        <v>0.95699999999999996</v>
      </c>
      <c r="H6010" s="110"/>
      <c r="S6010" s="110">
        <f t="shared" si="340"/>
        <v>0.95700000000000074</v>
      </c>
      <c r="T6010" s="110">
        <f>IF('3B-Air transport'!AL$66="no"," ",ROUND(S6010,4))</f>
        <v>0.95699999999999996</v>
      </c>
      <c r="U6010" s="110">
        <f>IF('3B-Air transport'!AL$67="no"," ",ROUND(S6010,4))</f>
        <v>0.95699999999999996</v>
      </c>
      <c r="V6010" s="110">
        <f>IF('3B-Air transport'!AL$68="no"," ",ROUND(S6010,4))</f>
        <v>0.95699999999999996</v>
      </c>
      <c r="W6010" s="110"/>
      <c r="AB6010" s="110">
        <f t="shared" si="341"/>
        <v>0.95700000000000074</v>
      </c>
      <c r="AC6010" s="110">
        <f>IF('3C-Water transport'!AL$56="no"," ",ROUND(AB6010,4))</f>
        <v>0.95699999999999996</v>
      </c>
      <c r="AD6010" s="110">
        <f>IF('3C-Water transport'!AL$57="no"," ",ROUND(AB6010,4))</f>
        <v>0.95699999999999996</v>
      </c>
      <c r="AE6010" s="110">
        <f>IF('3C-Water transport'!AL$58="no"," ",ROUND(AB6010,4))</f>
        <v>0.95699999999999996</v>
      </c>
    </row>
    <row r="6011" spans="5:31" x14ac:dyDescent="0.25">
      <c r="E6011" s="110">
        <f t="shared" si="339"/>
        <v>0.95800000000000074</v>
      </c>
      <c r="F6011" s="110">
        <f>IF('3A-Rail transport'!$AL$56="no"," ",ROUND(E6011,4))</f>
        <v>0.95799999999999996</v>
      </c>
      <c r="G6011" s="110">
        <f>IF('3A-Rail transport'!$AL$57="no"," ",ROUND(E6011,4))</f>
        <v>0.95799999999999996</v>
      </c>
      <c r="H6011" s="110"/>
      <c r="S6011" s="110">
        <f t="shared" si="340"/>
        <v>0.95800000000000074</v>
      </c>
      <c r="T6011" s="110">
        <f>IF('3B-Air transport'!AL$66="no"," ",ROUND(S6011,4))</f>
        <v>0.95799999999999996</v>
      </c>
      <c r="U6011" s="110">
        <f>IF('3B-Air transport'!AL$67="no"," ",ROUND(S6011,4))</f>
        <v>0.95799999999999996</v>
      </c>
      <c r="V6011" s="110">
        <f>IF('3B-Air transport'!AL$68="no"," ",ROUND(S6011,4))</f>
        <v>0.95799999999999996</v>
      </c>
      <c r="W6011" s="110"/>
      <c r="AB6011" s="110">
        <f t="shared" si="341"/>
        <v>0.95800000000000074</v>
      </c>
      <c r="AC6011" s="110">
        <f>IF('3C-Water transport'!AL$56="no"," ",ROUND(AB6011,4))</f>
        <v>0.95799999999999996</v>
      </c>
      <c r="AD6011" s="110">
        <f>IF('3C-Water transport'!AL$57="no"," ",ROUND(AB6011,4))</f>
        <v>0.95799999999999996</v>
      </c>
      <c r="AE6011" s="110">
        <f>IF('3C-Water transport'!AL$58="no"," ",ROUND(AB6011,4))</f>
        <v>0.95799999999999996</v>
      </c>
    </row>
    <row r="6012" spans="5:31" x14ac:dyDescent="0.25">
      <c r="E6012" s="110">
        <f t="shared" si="339"/>
        <v>0.95900000000000074</v>
      </c>
      <c r="F6012" s="110">
        <f>IF('3A-Rail transport'!$AL$56="no"," ",ROUND(E6012,4))</f>
        <v>0.95899999999999996</v>
      </c>
      <c r="G6012" s="110">
        <f>IF('3A-Rail transport'!$AL$57="no"," ",ROUND(E6012,4))</f>
        <v>0.95899999999999996</v>
      </c>
      <c r="H6012" s="110"/>
      <c r="S6012" s="110">
        <f t="shared" si="340"/>
        <v>0.95900000000000074</v>
      </c>
      <c r="T6012" s="110">
        <f>IF('3B-Air transport'!AL$66="no"," ",ROUND(S6012,4))</f>
        <v>0.95899999999999996</v>
      </c>
      <c r="U6012" s="110">
        <f>IF('3B-Air transport'!AL$67="no"," ",ROUND(S6012,4))</f>
        <v>0.95899999999999996</v>
      </c>
      <c r="V6012" s="110">
        <f>IF('3B-Air transport'!AL$68="no"," ",ROUND(S6012,4))</f>
        <v>0.95899999999999996</v>
      </c>
      <c r="W6012" s="110"/>
      <c r="AB6012" s="110">
        <f t="shared" si="341"/>
        <v>0.95900000000000074</v>
      </c>
      <c r="AC6012" s="110">
        <f>IF('3C-Water transport'!AL$56="no"," ",ROUND(AB6012,4))</f>
        <v>0.95899999999999996</v>
      </c>
      <c r="AD6012" s="110">
        <f>IF('3C-Water transport'!AL$57="no"," ",ROUND(AB6012,4))</f>
        <v>0.95899999999999996</v>
      </c>
      <c r="AE6012" s="110">
        <f>IF('3C-Water transport'!AL$58="no"," ",ROUND(AB6012,4))</f>
        <v>0.95899999999999996</v>
      </c>
    </row>
    <row r="6013" spans="5:31" x14ac:dyDescent="0.25">
      <c r="E6013" s="110">
        <f t="shared" si="339"/>
        <v>0.96000000000000074</v>
      </c>
      <c r="F6013" s="110">
        <f>IF('3A-Rail transport'!$AL$56="no"," ",ROUND(E6013,4))</f>
        <v>0.96</v>
      </c>
      <c r="G6013" s="110">
        <f>IF('3A-Rail transport'!$AL$57="no"," ",ROUND(E6013,4))</f>
        <v>0.96</v>
      </c>
      <c r="H6013" s="110"/>
      <c r="S6013" s="110">
        <f t="shared" si="340"/>
        <v>0.96000000000000074</v>
      </c>
      <c r="T6013" s="110">
        <f>IF('3B-Air transport'!AL$66="no"," ",ROUND(S6013,4))</f>
        <v>0.96</v>
      </c>
      <c r="U6013" s="110">
        <f>IF('3B-Air transport'!AL$67="no"," ",ROUND(S6013,4))</f>
        <v>0.96</v>
      </c>
      <c r="V6013" s="110">
        <f>IF('3B-Air transport'!AL$68="no"," ",ROUND(S6013,4))</f>
        <v>0.96</v>
      </c>
      <c r="W6013" s="110"/>
      <c r="AB6013" s="110">
        <f t="shared" si="341"/>
        <v>0.96000000000000074</v>
      </c>
      <c r="AC6013" s="110">
        <f>IF('3C-Water transport'!AL$56="no"," ",ROUND(AB6013,4))</f>
        <v>0.96</v>
      </c>
      <c r="AD6013" s="110">
        <f>IF('3C-Water transport'!AL$57="no"," ",ROUND(AB6013,4))</f>
        <v>0.96</v>
      </c>
      <c r="AE6013" s="110">
        <f>IF('3C-Water transport'!AL$58="no"," ",ROUND(AB6013,4))</f>
        <v>0.96</v>
      </c>
    </row>
    <row r="6014" spans="5:31" x14ac:dyDescent="0.25">
      <c r="E6014" s="110">
        <f t="shared" ref="E6014:E6053" si="342">E6013+0.001</f>
        <v>0.96100000000000074</v>
      </c>
      <c r="F6014" s="110">
        <f>IF('3A-Rail transport'!$AL$56="no"," ",ROUND(E6014,4))</f>
        <v>0.96099999999999997</v>
      </c>
      <c r="G6014" s="110">
        <f>IF('3A-Rail transport'!$AL$57="no"," ",ROUND(E6014,4))</f>
        <v>0.96099999999999997</v>
      </c>
      <c r="H6014" s="110"/>
      <c r="S6014" s="110">
        <f t="shared" ref="S6014:S6053" si="343">S6013+0.001</f>
        <v>0.96100000000000074</v>
      </c>
      <c r="T6014" s="110">
        <f>IF('3B-Air transport'!AL$66="no"," ",ROUND(S6014,4))</f>
        <v>0.96099999999999997</v>
      </c>
      <c r="U6014" s="110">
        <f>IF('3B-Air transport'!AL$67="no"," ",ROUND(S6014,4))</f>
        <v>0.96099999999999997</v>
      </c>
      <c r="V6014" s="110">
        <f>IF('3B-Air transport'!AL$68="no"," ",ROUND(S6014,4))</f>
        <v>0.96099999999999997</v>
      </c>
      <c r="W6014" s="110"/>
      <c r="AB6014" s="110">
        <f t="shared" ref="AB6014:AB6053" si="344">AB6013+0.001</f>
        <v>0.96100000000000074</v>
      </c>
      <c r="AC6014" s="110">
        <f>IF('3C-Water transport'!AL$56="no"," ",ROUND(AB6014,4))</f>
        <v>0.96099999999999997</v>
      </c>
      <c r="AD6014" s="110">
        <f>IF('3C-Water transport'!AL$57="no"," ",ROUND(AB6014,4))</f>
        <v>0.96099999999999997</v>
      </c>
      <c r="AE6014" s="110">
        <f>IF('3C-Water transport'!AL$58="no"," ",ROUND(AB6014,4))</f>
        <v>0.96099999999999997</v>
      </c>
    </row>
    <row r="6015" spans="5:31" x14ac:dyDescent="0.25">
      <c r="E6015" s="110">
        <f t="shared" si="342"/>
        <v>0.96200000000000074</v>
      </c>
      <c r="F6015" s="110">
        <f>IF('3A-Rail transport'!$AL$56="no"," ",ROUND(E6015,4))</f>
        <v>0.96199999999999997</v>
      </c>
      <c r="G6015" s="110">
        <f>IF('3A-Rail transport'!$AL$57="no"," ",ROUND(E6015,4))</f>
        <v>0.96199999999999997</v>
      </c>
      <c r="H6015" s="110"/>
      <c r="S6015" s="110">
        <f t="shared" si="343"/>
        <v>0.96200000000000074</v>
      </c>
      <c r="T6015" s="110">
        <f>IF('3B-Air transport'!AL$66="no"," ",ROUND(S6015,4))</f>
        <v>0.96199999999999997</v>
      </c>
      <c r="U6015" s="110">
        <f>IF('3B-Air transport'!AL$67="no"," ",ROUND(S6015,4))</f>
        <v>0.96199999999999997</v>
      </c>
      <c r="V6015" s="110">
        <f>IF('3B-Air transport'!AL$68="no"," ",ROUND(S6015,4))</f>
        <v>0.96199999999999997</v>
      </c>
      <c r="W6015" s="110"/>
      <c r="AB6015" s="110">
        <f t="shared" si="344"/>
        <v>0.96200000000000074</v>
      </c>
      <c r="AC6015" s="110">
        <f>IF('3C-Water transport'!AL$56="no"," ",ROUND(AB6015,4))</f>
        <v>0.96199999999999997</v>
      </c>
      <c r="AD6015" s="110">
        <f>IF('3C-Water transport'!AL$57="no"," ",ROUND(AB6015,4))</f>
        <v>0.96199999999999997</v>
      </c>
      <c r="AE6015" s="110">
        <f>IF('3C-Water transport'!AL$58="no"," ",ROUND(AB6015,4))</f>
        <v>0.96199999999999997</v>
      </c>
    </row>
    <row r="6016" spans="5:31" x14ac:dyDescent="0.25">
      <c r="E6016" s="110">
        <f t="shared" si="342"/>
        <v>0.96300000000000074</v>
      </c>
      <c r="F6016" s="110">
        <f>IF('3A-Rail transport'!$AL$56="no"," ",ROUND(E6016,4))</f>
        <v>0.96299999999999997</v>
      </c>
      <c r="G6016" s="110">
        <f>IF('3A-Rail transport'!$AL$57="no"," ",ROUND(E6016,4))</f>
        <v>0.96299999999999997</v>
      </c>
      <c r="H6016" s="110"/>
      <c r="S6016" s="110">
        <f t="shared" si="343"/>
        <v>0.96300000000000074</v>
      </c>
      <c r="T6016" s="110">
        <f>IF('3B-Air transport'!AL$66="no"," ",ROUND(S6016,4))</f>
        <v>0.96299999999999997</v>
      </c>
      <c r="U6016" s="110">
        <f>IF('3B-Air transport'!AL$67="no"," ",ROUND(S6016,4))</f>
        <v>0.96299999999999997</v>
      </c>
      <c r="V6016" s="110">
        <f>IF('3B-Air transport'!AL$68="no"," ",ROUND(S6016,4))</f>
        <v>0.96299999999999997</v>
      </c>
      <c r="W6016" s="110"/>
      <c r="AB6016" s="110">
        <f t="shared" si="344"/>
        <v>0.96300000000000074</v>
      </c>
      <c r="AC6016" s="110">
        <f>IF('3C-Water transport'!AL$56="no"," ",ROUND(AB6016,4))</f>
        <v>0.96299999999999997</v>
      </c>
      <c r="AD6016" s="110">
        <f>IF('3C-Water transport'!AL$57="no"," ",ROUND(AB6016,4))</f>
        <v>0.96299999999999997</v>
      </c>
      <c r="AE6016" s="110">
        <f>IF('3C-Water transport'!AL$58="no"," ",ROUND(AB6016,4))</f>
        <v>0.96299999999999997</v>
      </c>
    </row>
    <row r="6017" spans="5:31" x14ac:dyDescent="0.25">
      <c r="E6017" s="110">
        <f t="shared" si="342"/>
        <v>0.96400000000000075</v>
      </c>
      <c r="F6017" s="110">
        <f>IF('3A-Rail transport'!$AL$56="no"," ",ROUND(E6017,4))</f>
        <v>0.96399999999999997</v>
      </c>
      <c r="G6017" s="110">
        <f>IF('3A-Rail transport'!$AL$57="no"," ",ROUND(E6017,4))</f>
        <v>0.96399999999999997</v>
      </c>
      <c r="H6017" s="110"/>
      <c r="S6017" s="110">
        <f t="shared" si="343"/>
        <v>0.96400000000000075</v>
      </c>
      <c r="T6017" s="110">
        <f>IF('3B-Air transport'!AL$66="no"," ",ROUND(S6017,4))</f>
        <v>0.96399999999999997</v>
      </c>
      <c r="U6017" s="110">
        <f>IF('3B-Air transport'!AL$67="no"," ",ROUND(S6017,4))</f>
        <v>0.96399999999999997</v>
      </c>
      <c r="V6017" s="110">
        <f>IF('3B-Air transport'!AL$68="no"," ",ROUND(S6017,4))</f>
        <v>0.96399999999999997</v>
      </c>
      <c r="W6017" s="110"/>
      <c r="AB6017" s="110">
        <f t="shared" si="344"/>
        <v>0.96400000000000075</v>
      </c>
      <c r="AC6017" s="110">
        <f>IF('3C-Water transport'!AL$56="no"," ",ROUND(AB6017,4))</f>
        <v>0.96399999999999997</v>
      </c>
      <c r="AD6017" s="110">
        <f>IF('3C-Water transport'!AL$57="no"," ",ROUND(AB6017,4))</f>
        <v>0.96399999999999997</v>
      </c>
      <c r="AE6017" s="110">
        <f>IF('3C-Water transport'!AL$58="no"," ",ROUND(AB6017,4))</f>
        <v>0.96399999999999997</v>
      </c>
    </row>
    <row r="6018" spans="5:31" x14ac:dyDescent="0.25">
      <c r="E6018" s="110">
        <f t="shared" si="342"/>
        <v>0.96500000000000075</v>
      </c>
      <c r="F6018" s="110">
        <f>IF('3A-Rail transport'!$AL$56="no"," ",ROUND(E6018,4))</f>
        <v>0.96499999999999997</v>
      </c>
      <c r="G6018" s="110">
        <f>IF('3A-Rail transport'!$AL$57="no"," ",ROUND(E6018,4))</f>
        <v>0.96499999999999997</v>
      </c>
      <c r="H6018" s="110"/>
      <c r="S6018" s="110">
        <f t="shared" si="343"/>
        <v>0.96500000000000075</v>
      </c>
      <c r="T6018" s="110">
        <f>IF('3B-Air transport'!AL$66="no"," ",ROUND(S6018,4))</f>
        <v>0.96499999999999997</v>
      </c>
      <c r="U6018" s="110">
        <f>IF('3B-Air transport'!AL$67="no"," ",ROUND(S6018,4))</f>
        <v>0.96499999999999997</v>
      </c>
      <c r="V6018" s="110">
        <f>IF('3B-Air transport'!AL$68="no"," ",ROUND(S6018,4))</f>
        <v>0.96499999999999997</v>
      </c>
      <c r="W6018" s="110"/>
      <c r="AB6018" s="110">
        <f t="shared" si="344"/>
        <v>0.96500000000000075</v>
      </c>
      <c r="AC6018" s="110">
        <f>IF('3C-Water transport'!AL$56="no"," ",ROUND(AB6018,4))</f>
        <v>0.96499999999999997</v>
      </c>
      <c r="AD6018" s="110">
        <f>IF('3C-Water transport'!AL$57="no"," ",ROUND(AB6018,4))</f>
        <v>0.96499999999999997</v>
      </c>
      <c r="AE6018" s="110">
        <f>IF('3C-Water transport'!AL$58="no"," ",ROUND(AB6018,4))</f>
        <v>0.96499999999999997</v>
      </c>
    </row>
    <row r="6019" spans="5:31" x14ac:dyDescent="0.25">
      <c r="E6019" s="110">
        <f t="shared" si="342"/>
        <v>0.96600000000000075</v>
      </c>
      <c r="F6019" s="110">
        <f>IF('3A-Rail transport'!$AL$56="no"," ",ROUND(E6019,4))</f>
        <v>0.96599999999999997</v>
      </c>
      <c r="G6019" s="110">
        <f>IF('3A-Rail transport'!$AL$57="no"," ",ROUND(E6019,4))</f>
        <v>0.96599999999999997</v>
      </c>
      <c r="H6019" s="110"/>
      <c r="S6019" s="110">
        <f t="shared" si="343"/>
        <v>0.96600000000000075</v>
      </c>
      <c r="T6019" s="110">
        <f>IF('3B-Air transport'!AL$66="no"," ",ROUND(S6019,4))</f>
        <v>0.96599999999999997</v>
      </c>
      <c r="U6019" s="110">
        <f>IF('3B-Air transport'!AL$67="no"," ",ROUND(S6019,4))</f>
        <v>0.96599999999999997</v>
      </c>
      <c r="V6019" s="110">
        <f>IF('3B-Air transport'!AL$68="no"," ",ROUND(S6019,4))</f>
        <v>0.96599999999999997</v>
      </c>
      <c r="W6019" s="110"/>
      <c r="AB6019" s="110">
        <f t="shared" si="344"/>
        <v>0.96600000000000075</v>
      </c>
      <c r="AC6019" s="110">
        <f>IF('3C-Water transport'!AL$56="no"," ",ROUND(AB6019,4))</f>
        <v>0.96599999999999997</v>
      </c>
      <c r="AD6019" s="110">
        <f>IF('3C-Water transport'!AL$57="no"," ",ROUND(AB6019,4))</f>
        <v>0.96599999999999997</v>
      </c>
      <c r="AE6019" s="110">
        <f>IF('3C-Water transport'!AL$58="no"," ",ROUND(AB6019,4))</f>
        <v>0.96599999999999997</v>
      </c>
    </row>
    <row r="6020" spans="5:31" x14ac:dyDescent="0.25">
      <c r="E6020" s="110">
        <f t="shared" si="342"/>
        <v>0.96700000000000075</v>
      </c>
      <c r="F6020" s="110">
        <f>IF('3A-Rail transport'!$AL$56="no"," ",ROUND(E6020,4))</f>
        <v>0.96699999999999997</v>
      </c>
      <c r="G6020" s="110">
        <f>IF('3A-Rail transport'!$AL$57="no"," ",ROUND(E6020,4))</f>
        <v>0.96699999999999997</v>
      </c>
      <c r="H6020" s="110"/>
      <c r="S6020" s="110">
        <f t="shared" si="343"/>
        <v>0.96700000000000075</v>
      </c>
      <c r="T6020" s="110">
        <f>IF('3B-Air transport'!AL$66="no"," ",ROUND(S6020,4))</f>
        <v>0.96699999999999997</v>
      </c>
      <c r="U6020" s="110">
        <f>IF('3B-Air transport'!AL$67="no"," ",ROUND(S6020,4))</f>
        <v>0.96699999999999997</v>
      </c>
      <c r="V6020" s="110">
        <f>IF('3B-Air transport'!AL$68="no"," ",ROUND(S6020,4))</f>
        <v>0.96699999999999997</v>
      </c>
      <c r="W6020" s="110"/>
      <c r="AB6020" s="110">
        <f t="shared" si="344"/>
        <v>0.96700000000000075</v>
      </c>
      <c r="AC6020" s="110">
        <f>IF('3C-Water transport'!AL$56="no"," ",ROUND(AB6020,4))</f>
        <v>0.96699999999999997</v>
      </c>
      <c r="AD6020" s="110">
        <f>IF('3C-Water transport'!AL$57="no"," ",ROUND(AB6020,4))</f>
        <v>0.96699999999999997</v>
      </c>
      <c r="AE6020" s="110">
        <f>IF('3C-Water transport'!AL$58="no"," ",ROUND(AB6020,4))</f>
        <v>0.96699999999999997</v>
      </c>
    </row>
    <row r="6021" spans="5:31" x14ac:dyDescent="0.25">
      <c r="E6021" s="110">
        <f t="shared" si="342"/>
        <v>0.96800000000000075</v>
      </c>
      <c r="F6021" s="110">
        <f>IF('3A-Rail transport'!$AL$56="no"," ",ROUND(E6021,4))</f>
        <v>0.96799999999999997</v>
      </c>
      <c r="G6021" s="110">
        <f>IF('3A-Rail transport'!$AL$57="no"," ",ROUND(E6021,4))</f>
        <v>0.96799999999999997</v>
      </c>
      <c r="H6021" s="110"/>
      <c r="S6021" s="110">
        <f t="shared" si="343"/>
        <v>0.96800000000000075</v>
      </c>
      <c r="T6021" s="110">
        <f>IF('3B-Air transport'!AL$66="no"," ",ROUND(S6021,4))</f>
        <v>0.96799999999999997</v>
      </c>
      <c r="U6021" s="110">
        <f>IF('3B-Air transport'!AL$67="no"," ",ROUND(S6021,4))</f>
        <v>0.96799999999999997</v>
      </c>
      <c r="V6021" s="110">
        <f>IF('3B-Air transport'!AL$68="no"," ",ROUND(S6021,4))</f>
        <v>0.96799999999999997</v>
      </c>
      <c r="W6021" s="110"/>
      <c r="AB6021" s="110">
        <f t="shared" si="344"/>
        <v>0.96800000000000075</v>
      </c>
      <c r="AC6021" s="110">
        <f>IF('3C-Water transport'!AL$56="no"," ",ROUND(AB6021,4))</f>
        <v>0.96799999999999997</v>
      </c>
      <c r="AD6021" s="110">
        <f>IF('3C-Water transport'!AL$57="no"," ",ROUND(AB6021,4))</f>
        <v>0.96799999999999997</v>
      </c>
      <c r="AE6021" s="110">
        <f>IF('3C-Water transport'!AL$58="no"," ",ROUND(AB6021,4))</f>
        <v>0.96799999999999997</v>
      </c>
    </row>
    <row r="6022" spans="5:31" x14ac:dyDescent="0.25">
      <c r="E6022" s="110">
        <f t="shared" si="342"/>
        <v>0.96900000000000075</v>
      </c>
      <c r="F6022" s="110">
        <f>IF('3A-Rail transport'!$AL$56="no"," ",ROUND(E6022,4))</f>
        <v>0.96899999999999997</v>
      </c>
      <c r="G6022" s="110">
        <f>IF('3A-Rail transport'!$AL$57="no"," ",ROUND(E6022,4))</f>
        <v>0.96899999999999997</v>
      </c>
      <c r="H6022" s="110"/>
      <c r="S6022" s="110">
        <f t="shared" si="343"/>
        <v>0.96900000000000075</v>
      </c>
      <c r="T6022" s="110">
        <f>IF('3B-Air transport'!AL$66="no"," ",ROUND(S6022,4))</f>
        <v>0.96899999999999997</v>
      </c>
      <c r="U6022" s="110">
        <f>IF('3B-Air transport'!AL$67="no"," ",ROUND(S6022,4))</f>
        <v>0.96899999999999997</v>
      </c>
      <c r="V6022" s="110">
        <f>IF('3B-Air transport'!AL$68="no"," ",ROUND(S6022,4))</f>
        <v>0.96899999999999997</v>
      </c>
      <c r="W6022" s="110"/>
      <c r="AB6022" s="110">
        <f t="shared" si="344"/>
        <v>0.96900000000000075</v>
      </c>
      <c r="AC6022" s="110">
        <f>IF('3C-Water transport'!AL$56="no"," ",ROUND(AB6022,4))</f>
        <v>0.96899999999999997</v>
      </c>
      <c r="AD6022" s="110">
        <f>IF('3C-Water transport'!AL$57="no"," ",ROUND(AB6022,4))</f>
        <v>0.96899999999999997</v>
      </c>
      <c r="AE6022" s="110">
        <f>IF('3C-Water transport'!AL$58="no"," ",ROUND(AB6022,4))</f>
        <v>0.96899999999999997</v>
      </c>
    </row>
    <row r="6023" spans="5:31" x14ac:dyDescent="0.25">
      <c r="E6023" s="110">
        <f t="shared" si="342"/>
        <v>0.97000000000000075</v>
      </c>
      <c r="F6023" s="110">
        <f>IF('3A-Rail transport'!$AL$56="no"," ",ROUND(E6023,4))</f>
        <v>0.97</v>
      </c>
      <c r="G6023" s="110">
        <f>IF('3A-Rail transport'!$AL$57="no"," ",ROUND(E6023,4))</f>
        <v>0.97</v>
      </c>
      <c r="H6023" s="110"/>
      <c r="S6023" s="110">
        <f t="shared" si="343"/>
        <v>0.97000000000000075</v>
      </c>
      <c r="T6023" s="110">
        <f>IF('3B-Air transport'!AL$66="no"," ",ROUND(S6023,4))</f>
        <v>0.97</v>
      </c>
      <c r="U6023" s="110">
        <f>IF('3B-Air transport'!AL$67="no"," ",ROUND(S6023,4))</f>
        <v>0.97</v>
      </c>
      <c r="V6023" s="110">
        <f>IF('3B-Air transport'!AL$68="no"," ",ROUND(S6023,4))</f>
        <v>0.97</v>
      </c>
      <c r="W6023" s="110"/>
      <c r="AB6023" s="110">
        <f t="shared" si="344"/>
        <v>0.97000000000000075</v>
      </c>
      <c r="AC6023" s="110">
        <f>IF('3C-Water transport'!AL$56="no"," ",ROUND(AB6023,4))</f>
        <v>0.97</v>
      </c>
      <c r="AD6023" s="110">
        <f>IF('3C-Water transport'!AL$57="no"," ",ROUND(AB6023,4))</f>
        <v>0.97</v>
      </c>
      <c r="AE6023" s="110">
        <f>IF('3C-Water transport'!AL$58="no"," ",ROUND(AB6023,4))</f>
        <v>0.97</v>
      </c>
    </row>
    <row r="6024" spans="5:31" x14ac:dyDescent="0.25">
      <c r="E6024" s="110">
        <f t="shared" si="342"/>
        <v>0.97100000000000075</v>
      </c>
      <c r="F6024" s="110">
        <f>IF('3A-Rail transport'!$AL$56="no"," ",ROUND(E6024,4))</f>
        <v>0.97099999999999997</v>
      </c>
      <c r="G6024" s="110">
        <f>IF('3A-Rail transport'!$AL$57="no"," ",ROUND(E6024,4))</f>
        <v>0.97099999999999997</v>
      </c>
      <c r="H6024" s="110"/>
      <c r="S6024" s="110">
        <f t="shared" si="343"/>
        <v>0.97100000000000075</v>
      </c>
      <c r="T6024" s="110">
        <f>IF('3B-Air transport'!AL$66="no"," ",ROUND(S6024,4))</f>
        <v>0.97099999999999997</v>
      </c>
      <c r="U6024" s="110">
        <f>IF('3B-Air transport'!AL$67="no"," ",ROUND(S6024,4))</f>
        <v>0.97099999999999997</v>
      </c>
      <c r="V6024" s="110">
        <f>IF('3B-Air transport'!AL$68="no"," ",ROUND(S6024,4))</f>
        <v>0.97099999999999997</v>
      </c>
      <c r="W6024" s="110"/>
      <c r="AB6024" s="110">
        <f t="shared" si="344"/>
        <v>0.97100000000000075</v>
      </c>
      <c r="AC6024" s="110">
        <f>IF('3C-Water transport'!AL$56="no"," ",ROUND(AB6024,4))</f>
        <v>0.97099999999999997</v>
      </c>
      <c r="AD6024" s="110">
        <f>IF('3C-Water transport'!AL$57="no"," ",ROUND(AB6024,4))</f>
        <v>0.97099999999999997</v>
      </c>
      <c r="AE6024" s="110">
        <f>IF('3C-Water transport'!AL$58="no"," ",ROUND(AB6024,4))</f>
        <v>0.97099999999999997</v>
      </c>
    </row>
    <row r="6025" spans="5:31" x14ac:dyDescent="0.25">
      <c r="E6025" s="110">
        <f t="shared" si="342"/>
        <v>0.97200000000000075</v>
      </c>
      <c r="F6025" s="110">
        <f>IF('3A-Rail transport'!$AL$56="no"," ",ROUND(E6025,4))</f>
        <v>0.97199999999999998</v>
      </c>
      <c r="G6025" s="110">
        <f>IF('3A-Rail transport'!$AL$57="no"," ",ROUND(E6025,4))</f>
        <v>0.97199999999999998</v>
      </c>
      <c r="H6025" s="110"/>
      <c r="S6025" s="110">
        <f t="shared" si="343"/>
        <v>0.97200000000000075</v>
      </c>
      <c r="T6025" s="110">
        <f>IF('3B-Air transport'!AL$66="no"," ",ROUND(S6025,4))</f>
        <v>0.97199999999999998</v>
      </c>
      <c r="U6025" s="110">
        <f>IF('3B-Air transport'!AL$67="no"," ",ROUND(S6025,4))</f>
        <v>0.97199999999999998</v>
      </c>
      <c r="V6025" s="110">
        <f>IF('3B-Air transport'!AL$68="no"," ",ROUND(S6025,4))</f>
        <v>0.97199999999999998</v>
      </c>
      <c r="W6025" s="110"/>
      <c r="AB6025" s="110">
        <f t="shared" si="344"/>
        <v>0.97200000000000075</v>
      </c>
      <c r="AC6025" s="110">
        <f>IF('3C-Water transport'!AL$56="no"," ",ROUND(AB6025,4))</f>
        <v>0.97199999999999998</v>
      </c>
      <c r="AD6025" s="110">
        <f>IF('3C-Water transport'!AL$57="no"," ",ROUND(AB6025,4))</f>
        <v>0.97199999999999998</v>
      </c>
      <c r="AE6025" s="110">
        <f>IF('3C-Water transport'!AL$58="no"," ",ROUND(AB6025,4))</f>
        <v>0.97199999999999998</v>
      </c>
    </row>
    <row r="6026" spans="5:31" x14ac:dyDescent="0.25">
      <c r="E6026" s="110">
        <f t="shared" si="342"/>
        <v>0.97300000000000075</v>
      </c>
      <c r="F6026" s="110">
        <f>IF('3A-Rail transport'!$AL$56="no"," ",ROUND(E6026,4))</f>
        <v>0.97299999999999998</v>
      </c>
      <c r="G6026" s="110">
        <f>IF('3A-Rail transport'!$AL$57="no"," ",ROUND(E6026,4))</f>
        <v>0.97299999999999998</v>
      </c>
      <c r="H6026" s="110"/>
      <c r="S6026" s="110">
        <f t="shared" si="343"/>
        <v>0.97300000000000075</v>
      </c>
      <c r="T6026" s="110">
        <f>IF('3B-Air transport'!AL$66="no"," ",ROUND(S6026,4))</f>
        <v>0.97299999999999998</v>
      </c>
      <c r="U6026" s="110">
        <f>IF('3B-Air transport'!AL$67="no"," ",ROUND(S6026,4))</f>
        <v>0.97299999999999998</v>
      </c>
      <c r="V6026" s="110">
        <f>IF('3B-Air transport'!AL$68="no"," ",ROUND(S6026,4))</f>
        <v>0.97299999999999998</v>
      </c>
      <c r="W6026" s="110"/>
      <c r="AB6026" s="110">
        <f t="shared" si="344"/>
        <v>0.97300000000000075</v>
      </c>
      <c r="AC6026" s="110">
        <f>IF('3C-Water transport'!AL$56="no"," ",ROUND(AB6026,4))</f>
        <v>0.97299999999999998</v>
      </c>
      <c r="AD6026" s="110">
        <f>IF('3C-Water transport'!AL$57="no"," ",ROUND(AB6026,4))</f>
        <v>0.97299999999999998</v>
      </c>
      <c r="AE6026" s="110">
        <f>IF('3C-Water transport'!AL$58="no"," ",ROUND(AB6026,4))</f>
        <v>0.97299999999999998</v>
      </c>
    </row>
    <row r="6027" spans="5:31" x14ac:dyDescent="0.25">
      <c r="E6027" s="110">
        <f t="shared" si="342"/>
        <v>0.97400000000000075</v>
      </c>
      <c r="F6027" s="110">
        <f>IF('3A-Rail transport'!$AL$56="no"," ",ROUND(E6027,4))</f>
        <v>0.97399999999999998</v>
      </c>
      <c r="G6027" s="110">
        <f>IF('3A-Rail transport'!$AL$57="no"," ",ROUND(E6027,4))</f>
        <v>0.97399999999999998</v>
      </c>
      <c r="H6027" s="110"/>
      <c r="S6027" s="110">
        <f t="shared" si="343"/>
        <v>0.97400000000000075</v>
      </c>
      <c r="T6027" s="110">
        <f>IF('3B-Air transport'!AL$66="no"," ",ROUND(S6027,4))</f>
        <v>0.97399999999999998</v>
      </c>
      <c r="U6027" s="110">
        <f>IF('3B-Air transport'!AL$67="no"," ",ROUND(S6027,4))</f>
        <v>0.97399999999999998</v>
      </c>
      <c r="V6027" s="110">
        <f>IF('3B-Air transport'!AL$68="no"," ",ROUND(S6027,4))</f>
        <v>0.97399999999999998</v>
      </c>
      <c r="W6027" s="110"/>
      <c r="AB6027" s="110">
        <f t="shared" si="344"/>
        <v>0.97400000000000075</v>
      </c>
      <c r="AC6027" s="110">
        <f>IF('3C-Water transport'!AL$56="no"," ",ROUND(AB6027,4))</f>
        <v>0.97399999999999998</v>
      </c>
      <c r="AD6027" s="110">
        <f>IF('3C-Water transport'!AL$57="no"," ",ROUND(AB6027,4))</f>
        <v>0.97399999999999998</v>
      </c>
      <c r="AE6027" s="110">
        <f>IF('3C-Water transport'!AL$58="no"," ",ROUND(AB6027,4))</f>
        <v>0.97399999999999998</v>
      </c>
    </row>
    <row r="6028" spans="5:31" x14ac:dyDescent="0.25">
      <c r="E6028" s="110">
        <f t="shared" si="342"/>
        <v>0.97500000000000075</v>
      </c>
      <c r="F6028" s="110">
        <f>IF('3A-Rail transport'!$AL$56="no"," ",ROUND(E6028,4))</f>
        <v>0.97499999999999998</v>
      </c>
      <c r="G6028" s="110">
        <f>IF('3A-Rail transport'!$AL$57="no"," ",ROUND(E6028,4))</f>
        <v>0.97499999999999998</v>
      </c>
      <c r="H6028" s="110"/>
      <c r="S6028" s="110">
        <f t="shared" si="343"/>
        <v>0.97500000000000075</v>
      </c>
      <c r="T6028" s="110">
        <f>IF('3B-Air transport'!AL$66="no"," ",ROUND(S6028,4))</f>
        <v>0.97499999999999998</v>
      </c>
      <c r="U6028" s="110">
        <f>IF('3B-Air transport'!AL$67="no"," ",ROUND(S6028,4))</f>
        <v>0.97499999999999998</v>
      </c>
      <c r="V6028" s="110">
        <f>IF('3B-Air transport'!AL$68="no"," ",ROUND(S6028,4))</f>
        <v>0.97499999999999998</v>
      </c>
      <c r="W6028" s="110"/>
      <c r="AB6028" s="110">
        <f t="shared" si="344"/>
        <v>0.97500000000000075</v>
      </c>
      <c r="AC6028" s="110">
        <f>IF('3C-Water transport'!AL$56="no"," ",ROUND(AB6028,4))</f>
        <v>0.97499999999999998</v>
      </c>
      <c r="AD6028" s="110">
        <f>IF('3C-Water transport'!AL$57="no"," ",ROUND(AB6028,4))</f>
        <v>0.97499999999999998</v>
      </c>
      <c r="AE6028" s="110">
        <f>IF('3C-Water transport'!AL$58="no"," ",ROUND(AB6028,4))</f>
        <v>0.97499999999999998</v>
      </c>
    </row>
    <row r="6029" spans="5:31" x14ac:dyDescent="0.25">
      <c r="E6029" s="110">
        <f t="shared" si="342"/>
        <v>0.97600000000000076</v>
      </c>
      <c r="F6029" s="110">
        <f>IF('3A-Rail transport'!$AL$56="no"," ",ROUND(E6029,4))</f>
        <v>0.97599999999999998</v>
      </c>
      <c r="G6029" s="110">
        <f>IF('3A-Rail transport'!$AL$57="no"," ",ROUND(E6029,4))</f>
        <v>0.97599999999999998</v>
      </c>
      <c r="H6029" s="110"/>
      <c r="S6029" s="110">
        <f t="shared" si="343"/>
        <v>0.97600000000000076</v>
      </c>
      <c r="T6029" s="110">
        <f>IF('3B-Air transport'!AL$66="no"," ",ROUND(S6029,4))</f>
        <v>0.97599999999999998</v>
      </c>
      <c r="U6029" s="110">
        <f>IF('3B-Air transport'!AL$67="no"," ",ROUND(S6029,4))</f>
        <v>0.97599999999999998</v>
      </c>
      <c r="V6029" s="110">
        <f>IF('3B-Air transport'!AL$68="no"," ",ROUND(S6029,4))</f>
        <v>0.97599999999999998</v>
      </c>
      <c r="W6029" s="110"/>
      <c r="AB6029" s="110">
        <f t="shared" si="344"/>
        <v>0.97600000000000076</v>
      </c>
      <c r="AC6029" s="110">
        <f>IF('3C-Water transport'!AL$56="no"," ",ROUND(AB6029,4))</f>
        <v>0.97599999999999998</v>
      </c>
      <c r="AD6029" s="110">
        <f>IF('3C-Water transport'!AL$57="no"," ",ROUND(AB6029,4))</f>
        <v>0.97599999999999998</v>
      </c>
      <c r="AE6029" s="110">
        <f>IF('3C-Water transport'!AL$58="no"," ",ROUND(AB6029,4))</f>
        <v>0.97599999999999998</v>
      </c>
    </row>
    <row r="6030" spans="5:31" x14ac:dyDescent="0.25">
      <c r="E6030" s="110">
        <f t="shared" si="342"/>
        <v>0.97700000000000076</v>
      </c>
      <c r="F6030" s="110">
        <f>IF('3A-Rail transport'!$AL$56="no"," ",ROUND(E6030,4))</f>
        <v>0.97699999999999998</v>
      </c>
      <c r="G6030" s="110">
        <f>IF('3A-Rail transport'!$AL$57="no"," ",ROUND(E6030,4))</f>
        <v>0.97699999999999998</v>
      </c>
      <c r="H6030" s="110"/>
      <c r="S6030" s="110">
        <f t="shared" si="343"/>
        <v>0.97700000000000076</v>
      </c>
      <c r="T6030" s="110">
        <f>IF('3B-Air transport'!AL$66="no"," ",ROUND(S6030,4))</f>
        <v>0.97699999999999998</v>
      </c>
      <c r="U6030" s="110">
        <f>IF('3B-Air transport'!AL$67="no"," ",ROUND(S6030,4))</f>
        <v>0.97699999999999998</v>
      </c>
      <c r="V6030" s="110">
        <f>IF('3B-Air transport'!AL$68="no"," ",ROUND(S6030,4))</f>
        <v>0.97699999999999998</v>
      </c>
      <c r="W6030" s="110"/>
      <c r="AB6030" s="110">
        <f t="shared" si="344"/>
        <v>0.97700000000000076</v>
      </c>
      <c r="AC6030" s="110">
        <f>IF('3C-Water transport'!AL$56="no"," ",ROUND(AB6030,4))</f>
        <v>0.97699999999999998</v>
      </c>
      <c r="AD6030" s="110">
        <f>IF('3C-Water transport'!AL$57="no"," ",ROUND(AB6030,4))</f>
        <v>0.97699999999999998</v>
      </c>
      <c r="AE6030" s="110">
        <f>IF('3C-Water transport'!AL$58="no"," ",ROUND(AB6030,4))</f>
        <v>0.97699999999999998</v>
      </c>
    </row>
    <row r="6031" spans="5:31" x14ac:dyDescent="0.25">
      <c r="E6031" s="110">
        <f t="shared" si="342"/>
        <v>0.97800000000000076</v>
      </c>
      <c r="F6031" s="110">
        <f>IF('3A-Rail transport'!$AL$56="no"," ",ROUND(E6031,4))</f>
        <v>0.97799999999999998</v>
      </c>
      <c r="G6031" s="110">
        <f>IF('3A-Rail transport'!$AL$57="no"," ",ROUND(E6031,4))</f>
        <v>0.97799999999999998</v>
      </c>
      <c r="H6031" s="110"/>
      <c r="S6031" s="110">
        <f t="shared" si="343"/>
        <v>0.97800000000000076</v>
      </c>
      <c r="T6031" s="110">
        <f>IF('3B-Air transport'!AL$66="no"," ",ROUND(S6031,4))</f>
        <v>0.97799999999999998</v>
      </c>
      <c r="U6031" s="110">
        <f>IF('3B-Air transport'!AL$67="no"," ",ROUND(S6031,4))</f>
        <v>0.97799999999999998</v>
      </c>
      <c r="V6031" s="110">
        <f>IF('3B-Air transport'!AL$68="no"," ",ROUND(S6031,4))</f>
        <v>0.97799999999999998</v>
      </c>
      <c r="W6031" s="110"/>
      <c r="AB6031" s="110">
        <f t="shared" si="344"/>
        <v>0.97800000000000076</v>
      </c>
      <c r="AC6031" s="110">
        <f>IF('3C-Water transport'!AL$56="no"," ",ROUND(AB6031,4))</f>
        <v>0.97799999999999998</v>
      </c>
      <c r="AD6031" s="110">
        <f>IF('3C-Water transport'!AL$57="no"," ",ROUND(AB6031,4))</f>
        <v>0.97799999999999998</v>
      </c>
      <c r="AE6031" s="110">
        <f>IF('3C-Water transport'!AL$58="no"," ",ROUND(AB6031,4))</f>
        <v>0.97799999999999998</v>
      </c>
    </row>
    <row r="6032" spans="5:31" x14ac:dyDescent="0.25">
      <c r="E6032" s="110">
        <f t="shared" si="342"/>
        <v>0.97900000000000076</v>
      </c>
      <c r="F6032" s="110">
        <f>IF('3A-Rail transport'!$AL$56="no"," ",ROUND(E6032,4))</f>
        <v>0.97899999999999998</v>
      </c>
      <c r="G6032" s="110">
        <f>IF('3A-Rail transport'!$AL$57="no"," ",ROUND(E6032,4))</f>
        <v>0.97899999999999998</v>
      </c>
      <c r="H6032" s="110"/>
      <c r="S6032" s="110">
        <f t="shared" si="343"/>
        <v>0.97900000000000076</v>
      </c>
      <c r="T6032" s="110">
        <f>IF('3B-Air transport'!AL$66="no"," ",ROUND(S6032,4))</f>
        <v>0.97899999999999998</v>
      </c>
      <c r="U6032" s="110">
        <f>IF('3B-Air transport'!AL$67="no"," ",ROUND(S6032,4))</f>
        <v>0.97899999999999998</v>
      </c>
      <c r="V6032" s="110">
        <f>IF('3B-Air transport'!AL$68="no"," ",ROUND(S6032,4))</f>
        <v>0.97899999999999998</v>
      </c>
      <c r="W6032" s="110"/>
      <c r="AB6032" s="110">
        <f t="shared" si="344"/>
        <v>0.97900000000000076</v>
      </c>
      <c r="AC6032" s="110">
        <f>IF('3C-Water transport'!AL$56="no"," ",ROUND(AB6032,4))</f>
        <v>0.97899999999999998</v>
      </c>
      <c r="AD6032" s="110">
        <f>IF('3C-Water transport'!AL$57="no"," ",ROUND(AB6032,4))</f>
        <v>0.97899999999999998</v>
      </c>
      <c r="AE6032" s="110">
        <f>IF('3C-Water transport'!AL$58="no"," ",ROUND(AB6032,4))</f>
        <v>0.97899999999999998</v>
      </c>
    </row>
    <row r="6033" spans="5:31" x14ac:dyDescent="0.25">
      <c r="E6033" s="110">
        <f t="shared" si="342"/>
        <v>0.98000000000000076</v>
      </c>
      <c r="F6033" s="110">
        <f>IF('3A-Rail transport'!$AL$56="no"," ",ROUND(E6033,4))</f>
        <v>0.98</v>
      </c>
      <c r="G6033" s="110">
        <f>IF('3A-Rail transport'!$AL$57="no"," ",ROUND(E6033,4))</f>
        <v>0.98</v>
      </c>
      <c r="H6033" s="110"/>
      <c r="S6033" s="110">
        <f t="shared" si="343"/>
        <v>0.98000000000000076</v>
      </c>
      <c r="T6033" s="110">
        <f>IF('3B-Air transport'!AL$66="no"," ",ROUND(S6033,4))</f>
        <v>0.98</v>
      </c>
      <c r="U6033" s="110">
        <f>IF('3B-Air transport'!AL$67="no"," ",ROUND(S6033,4))</f>
        <v>0.98</v>
      </c>
      <c r="V6033" s="110">
        <f>IF('3B-Air transport'!AL$68="no"," ",ROUND(S6033,4))</f>
        <v>0.98</v>
      </c>
      <c r="W6033" s="110"/>
      <c r="AB6033" s="110">
        <f t="shared" si="344"/>
        <v>0.98000000000000076</v>
      </c>
      <c r="AC6033" s="110">
        <f>IF('3C-Water transport'!AL$56="no"," ",ROUND(AB6033,4))</f>
        <v>0.98</v>
      </c>
      <c r="AD6033" s="110">
        <f>IF('3C-Water transport'!AL$57="no"," ",ROUND(AB6033,4))</f>
        <v>0.98</v>
      </c>
      <c r="AE6033" s="110">
        <f>IF('3C-Water transport'!AL$58="no"," ",ROUND(AB6033,4))</f>
        <v>0.98</v>
      </c>
    </row>
    <row r="6034" spans="5:31" x14ac:dyDescent="0.25">
      <c r="E6034" s="110">
        <f t="shared" si="342"/>
        <v>0.98100000000000076</v>
      </c>
      <c r="F6034" s="110">
        <f>IF('3A-Rail transport'!$AL$56="no"," ",ROUND(E6034,4))</f>
        <v>0.98099999999999998</v>
      </c>
      <c r="G6034" s="110">
        <f>IF('3A-Rail transport'!$AL$57="no"," ",ROUND(E6034,4))</f>
        <v>0.98099999999999998</v>
      </c>
      <c r="H6034" s="110"/>
      <c r="S6034" s="110">
        <f t="shared" si="343"/>
        <v>0.98100000000000076</v>
      </c>
      <c r="T6034" s="110">
        <f>IF('3B-Air transport'!AL$66="no"," ",ROUND(S6034,4))</f>
        <v>0.98099999999999998</v>
      </c>
      <c r="U6034" s="110">
        <f>IF('3B-Air transport'!AL$67="no"," ",ROUND(S6034,4))</f>
        <v>0.98099999999999998</v>
      </c>
      <c r="V6034" s="110">
        <f>IF('3B-Air transport'!AL$68="no"," ",ROUND(S6034,4))</f>
        <v>0.98099999999999998</v>
      </c>
      <c r="W6034" s="110"/>
      <c r="AB6034" s="110">
        <f t="shared" si="344"/>
        <v>0.98100000000000076</v>
      </c>
      <c r="AC6034" s="110">
        <f>IF('3C-Water transport'!AL$56="no"," ",ROUND(AB6034,4))</f>
        <v>0.98099999999999998</v>
      </c>
      <c r="AD6034" s="110">
        <f>IF('3C-Water transport'!AL$57="no"," ",ROUND(AB6034,4))</f>
        <v>0.98099999999999998</v>
      </c>
      <c r="AE6034" s="110">
        <f>IF('3C-Water transport'!AL$58="no"," ",ROUND(AB6034,4))</f>
        <v>0.98099999999999998</v>
      </c>
    </row>
    <row r="6035" spans="5:31" x14ac:dyDescent="0.25">
      <c r="E6035" s="110">
        <f t="shared" si="342"/>
        <v>0.98200000000000076</v>
      </c>
      <c r="F6035" s="110">
        <f>IF('3A-Rail transport'!$AL$56="no"," ",ROUND(E6035,4))</f>
        <v>0.98199999999999998</v>
      </c>
      <c r="G6035" s="110">
        <f>IF('3A-Rail transport'!$AL$57="no"," ",ROUND(E6035,4))</f>
        <v>0.98199999999999998</v>
      </c>
      <c r="H6035" s="110"/>
      <c r="S6035" s="110">
        <f t="shared" si="343"/>
        <v>0.98200000000000076</v>
      </c>
      <c r="T6035" s="110">
        <f>IF('3B-Air transport'!AL$66="no"," ",ROUND(S6035,4))</f>
        <v>0.98199999999999998</v>
      </c>
      <c r="U6035" s="110">
        <f>IF('3B-Air transport'!AL$67="no"," ",ROUND(S6035,4))</f>
        <v>0.98199999999999998</v>
      </c>
      <c r="V6035" s="110">
        <f>IF('3B-Air transport'!AL$68="no"," ",ROUND(S6035,4))</f>
        <v>0.98199999999999998</v>
      </c>
      <c r="W6035" s="110"/>
      <c r="AB6035" s="110">
        <f t="shared" si="344"/>
        <v>0.98200000000000076</v>
      </c>
      <c r="AC6035" s="110">
        <f>IF('3C-Water transport'!AL$56="no"," ",ROUND(AB6035,4))</f>
        <v>0.98199999999999998</v>
      </c>
      <c r="AD6035" s="110">
        <f>IF('3C-Water transport'!AL$57="no"," ",ROUND(AB6035,4))</f>
        <v>0.98199999999999998</v>
      </c>
      <c r="AE6035" s="110">
        <f>IF('3C-Water transport'!AL$58="no"," ",ROUND(AB6035,4))</f>
        <v>0.98199999999999998</v>
      </c>
    </row>
    <row r="6036" spans="5:31" x14ac:dyDescent="0.25">
      <c r="E6036" s="110">
        <f t="shared" si="342"/>
        <v>0.98300000000000076</v>
      </c>
      <c r="F6036" s="110">
        <f>IF('3A-Rail transport'!$AL$56="no"," ",ROUND(E6036,4))</f>
        <v>0.98299999999999998</v>
      </c>
      <c r="G6036" s="110">
        <f>IF('3A-Rail transport'!$AL$57="no"," ",ROUND(E6036,4))</f>
        <v>0.98299999999999998</v>
      </c>
      <c r="H6036" s="110"/>
      <c r="S6036" s="110">
        <f t="shared" si="343"/>
        <v>0.98300000000000076</v>
      </c>
      <c r="T6036" s="110">
        <f>IF('3B-Air transport'!AL$66="no"," ",ROUND(S6036,4))</f>
        <v>0.98299999999999998</v>
      </c>
      <c r="U6036" s="110">
        <f>IF('3B-Air transport'!AL$67="no"," ",ROUND(S6036,4))</f>
        <v>0.98299999999999998</v>
      </c>
      <c r="V6036" s="110">
        <f>IF('3B-Air transport'!AL$68="no"," ",ROUND(S6036,4))</f>
        <v>0.98299999999999998</v>
      </c>
      <c r="W6036" s="110"/>
      <c r="AB6036" s="110">
        <f t="shared" si="344"/>
        <v>0.98300000000000076</v>
      </c>
      <c r="AC6036" s="110">
        <f>IF('3C-Water transport'!AL$56="no"," ",ROUND(AB6036,4))</f>
        <v>0.98299999999999998</v>
      </c>
      <c r="AD6036" s="110">
        <f>IF('3C-Water transport'!AL$57="no"," ",ROUND(AB6036,4))</f>
        <v>0.98299999999999998</v>
      </c>
      <c r="AE6036" s="110">
        <f>IF('3C-Water transport'!AL$58="no"," ",ROUND(AB6036,4))</f>
        <v>0.98299999999999998</v>
      </c>
    </row>
    <row r="6037" spans="5:31" x14ac:dyDescent="0.25">
      <c r="E6037" s="110">
        <f t="shared" si="342"/>
        <v>0.98400000000000076</v>
      </c>
      <c r="F6037" s="110">
        <f>IF('3A-Rail transport'!$AL$56="no"," ",ROUND(E6037,4))</f>
        <v>0.98399999999999999</v>
      </c>
      <c r="G6037" s="110">
        <f>IF('3A-Rail transport'!$AL$57="no"," ",ROUND(E6037,4))</f>
        <v>0.98399999999999999</v>
      </c>
      <c r="H6037" s="110"/>
      <c r="S6037" s="110">
        <f t="shared" si="343"/>
        <v>0.98400000000000076</v>
      </c>
      <c r="T6037" s="110">
        <f>IF('3B-Air transport'!AL$66="no"," ",ROUND(S6037,4))</f>
        <v>0.98399999999999999</v>
      </c>
      <c r="U6037" s="110">
        <f>IF('3B-Air transport'!AL$67="no"," ",ROUND(S6037,4))</f>
        <v>0.98399999999999999</v>
      </c>
      <c r="V6037" s="110">
        <f>IF('3B-Air transport'!AL$68="no"," ",ROUND(S6037,4))</f>
        <v>0.98399999999999999</v>
      </c>
      <c r="W6037" s="110"/>
      <c r="AB6037" s="110">
        <f t="shared" si="344"/>
        <v>0.98400000000000076</v>
      </c>
      <c r="AC6037" s="110">
        <f>IF('3C-Water transport'!AL$56="no"," ",ROUND(AB6037,4))</f>
        <v>0.98399999999999999</v>
      </c>
      <c r="AD6037" s="110">
        <f>IF('3C-Water transport'!AL$57="no"," ",ROUND(AB6037,4))</f>
        <v>0.98399999999999999</v>
      </c>
      <c r="AE6037" s="110">
        <f>IF('3C-Water transport'!AL$58="no"," ",ROUND(AB6037,4))</f>
        <v>0.98399999999999999</v>
      </c>
    </row>
    <row r="6038" spans="5:31" x14ac:dyDescent="0.25">
      <c r="E6038" s="110">
        <f t="shared" si="342"/>
        <v>0.98500000000000076</v>
      </c>
      <c r="F6038" s="110">
        <f>IF('3A-Rail transport'!$AL$56="no"," ",ROUND(E6038,4))</f>
        <v>0.98499999999999999</v>
      </c>
      <c r="G6038" s="110">
        <f>IF('3A-Rail transport'!$AL$57="no"," ",ROUND(E6038,4))</f>
        <v>0.98499999999999999</v>
      </c>
      <c r="H6038" s="110"/>
      <c r="S6038" s="110">
        <f t="shared" si="343"/>
        <v>0.98500000000000076</v>
      </c>
      <c r="T6038" s="110">
        <f>IF('3B-Air transport'!AL$66="no"," ",ROUND(S6038,4))</f>
        <v>0.98499999999999999</v>
      </c>
      <c r="U6038" s="110">
        <f>IF('3B-Air transport'!AL$67="no"," ",ROUND(S6038,4))</f>
        <v>0.98499999999999999</v>
      </c>
      <c r="V6038" s="110">
        <f>IF('3B-Air transport'!AL$68="no"," ",ROUND(S6038,4))</f>
        <v>0.98499999999999999</v>
      </c>
      <c r="W6038" s="110"/>
      <c r="AB6038" s="110">
        <f t="shared" si="344"/>
        <v>0.98500000000000076</v>
      </c>
      <c r="AC6038" s="110">
        <f>IF('3C-Water transport'!AL$56="no"," ",ROUND(AB6038,4))</f>
        <v>0.98499999999999999</v>
      </c>
      <c r="AD6038" s="110">
        <f>IF('3C-Water transport'!AL$57="no"," ",ROUND(AB6038,4))</f>
        <v>0.98499999999999999</v>
      </c>
      <c r="AE6038" s="110">
        <f>IF('3C-Water transport'!AL$58="no"," ",ROUND(AB6038,4))</f>
        <v>0.98499999999999999</v>
      </c>
    </row>
    <row r="6039" spans="5:31" x14ac:dyDescent="0.25">
      <c r="E6039" s="110">
        <f t="shared" si="342"/>
        <v>0.98600000000000076</v>
      </c>
      <c r="F6039" s="110">
        <f>IF('3A-Rail transport'!$AL$56="no"," ",ROUND(E6039,4))</f>
        <v>0.98599999999999999</v>
      </c>
      <c r="G6039" s="110">
        <f>IF('3A-Rail transport'!$AL$57="no"," ",ROUND(E6039,4))</f>
        <v>0.98599999999999999</v>
      </c>
      <c r="H6039" s="110"/>
      <c r="S6039" s="110">
        <f t="shared" si="343"/>
        <v>0.98600000000000076</v>
      </c>
      <c r="T6039" s="110">
        <f>IF('3B-Air transport'!AL$66="no"," ",ROUND(S6039,4))</f>
        <v>0.98599999999999999</v>
      </c>
      <c r="U6039" s="110">
        <f>IF('3B-Air transport'!AL$67="no"," ",ROUND(S6039,4))</f>
        <v>0.98599999999999999</v>
      </c>
      <c r="V6039" s="110">
        <f>IF('3B-Air transport'!AL$68="no"," ",ROUND(S6039,4))</f>
        <v>0.98599999999999999</v>
      </c>
      <c r="W6039" s="110"/>
      <c r="AB6039" s="110">
        <f t="shared" si="344"/>
        <v>0.98600000000000076</v>
      </c>
      <c r="AC6039" s="110">
        <f>IF('3C-Water transport'!AL$56="no"," ",ROUND(AB6039,4))</f>
        <v>0.98599999999999999</v>
      </c>
      <c r="AD6039" s="110">
        <f>IF('3C-Water transport'!AL$57="no"," ",ROUND(AB6039,4))</f>
        <v>0.98599999999999999</v>
      </c>
      <c r="AE6039" s="110">
        <f>IF('3C-Water transport'!AL$58="no"," ",ROUND(AB6039,4))</f>
        <v>0.98599999999999999</v>
      </c>
    </row>
    <row r="6040" spans="5:31" x14ac:dyDescent="0.25">
      <c r="E6040" s="110">
        <f t="shared" si="342"/>
        <v>0.98700000000000077</v>
      </c>
      <c r="F6040" s="110">
        <f>IF('3A-Rail transport'!$AL$56="no"," ",ROUND(E6040,4))</f>
        <v>0.98699999999999999</v>
      </c>
      <c r="G6040" s="110">
        <f>IF('3A-Rail transport'!$AL$57="no"," ",ROUND(E6040,4))</f>
        <v>0.98699999999999999</v>
      </c>
      <c r="H6040" s="110"/>
      <c r="S6040" s="110">
        <f t="shared" si="343"/>
        <v>0.98700000000000077</v>
      </c>
      <c r="T6040" s="110">
        <f>IF('3B-Air transport'!AL$66="no"," ",ROUND(S6040,4))</f>
        <v>0.98699999999999999</v>
      </c>
      <c r="U6040" s="110">
        <f>IF('3B-Air transport'!AL$67="no"," ",ROUND(S6040,4))</f>
        <v>0.98699999999999999</v>
      </c>
      <c r="V6040" s="110">
        <f>IF('3B-Air transport'!AL$68="no"," ",ROUND(S6040,4))</f>
        <v>0.98699999999999999</v>
      </c>
      <c r="W6040" s="110"/>
      <c r="AB6040" s="110">
        <f t="shared" si="344"/>
        <v>0.98700000000000077</v>
      </c>
      <c r="AC6040" s="110">
        <f>IF('3C-Water transport'!AL$56="no"," ",ROUND(AB6040,4))</f>
        <v>0.98699999999999999</v>
      </c>
      <c r="AD6040" s="110">
        <f>IF('3C-Water transport'!AL$57="no"," ",ROUND(AB6040,4))</f>
        <v>0.98699999999999999</v>
      </c>
      <c r="AE6040" s="110">
        <f>IF('3C-Water transport'!AL$58="no"," ",ROUND(AB6040,4))</f>
        <v>0.98699999999999999</v>
      </c>
    </row>
    <row r="6041" spans="5:31" x14ac:dyDescent="0.25">
      <c r="E6041" s="110">
        <f t="shared" si="342"/>
        <v>0.98800000000000077</v>
      </c>
      <c r="F6041" s="110">
        <f>IF('3A-Rail transport'!$AL$56="no"," ",ROUND(E6041,4))</f>
        <v>0.98799999999999999</v>
      </c>
      <c r="G6041" s="110">
        <f>IF('3A-Rail transport'!$AL$57="no"," ",ROUND(E6041,4))</f>
        <v>0.98799999999999999</v>
      </c>
      <c r="H6041" s="110"/>
      <c r="S6041" s="110">
        <f t="shared" si="343"/>
        <v>0.98800000000000077</v>
      </c>
      <c r="T6041" s="110">
        <f>IF('3B-Air transport'!AL$66="no"," ",ROUND(S6041,4))</f>
        <v>0.98799999999999999</v>
      </c>
      <c r="U6041" s="110">
        <f>IF('3B-Air transport'!AL$67="no"," ",ROUND(S6041,4))</f>
        <v>0.98799999999999999</v>
      </c>
      <c r="V6041" s="110">
        <f>IF('3B-Air transport'!AL$68="no"," ",ROUND(S6041,4))</f>
        <v>0.98799999999999999</v>
      </c>
      <c r="W6041" s="110"/>
      <c r="AB6041" s="110">
        <f t="shared" si="344"/>
        <v>0.98800000000000077</v>
      </c>
      <c r="AC6041" s="110">
        <f>IF('3C-Water transport'!AL$56="no"," ",ROUND(AB6041,4))</f>
        <v>0.98799999999999999</v>
      </c>
      <c r="AD6041" s="110">
        <f>IF('3C-Water transport'!AL$57="no"," ",ROUND(AB6041,4))</f>
        <v>0.98799999999999999</v>
      </c>
      <c r="AE6041" s="110">
        <f>IF('3C-Water transport'!AL$58="no"," ",ROUND(AB6041,4))</f>
        <v>0.98799999999999999</v>
      </c>
    </row>
    <row r="6042" spans="5:31" x14ac:dyDescent="0.25">
      <c r="E6042" s="110">
        <f t="shared" si="342"/>
        <v>0.98900000000000077</v>
      </c>
      <c r="F6042" s="110">
        <f>IF('3A-Rail transport'!$AL$56="no"," ",ROUND(E6042,4))</f>
        <v>0.98899999999999999</v>
      </c>
      <c r="G6042" s="110">
        <f>IF('3A-Rail transport'!$AL$57="no"," ",ROUND(E6042,4))</f>
        <v>0.98899999999999999</v>
      </c>
      <c r="H6042" s="110"/>
      <c r="S6042" s="110">
        <f t="shared" si="343"/>
        <v>0.98900000000000077</v>
      </c>
      <c r="T6042" s="110">
        <f>IF('3B-Air transport'!AL$66="no"," ",ROUND(S6042,4))</f>
        <v>0.98899999999999999</v>
      </c>
      <c r="U6042" s="110">
        <f>IF('3B-Air transport'!AL$67="no"," ",ROUND(S6042,4))</f>
        <v>0.98899999999999999</v>
      </c>
      <c r="V6042" s="110">
        <f>IF('3B-Air transport'!AL$68="no"," ",ROUND(S6042,4))</f>
        <v>0.98899999999999999</v>
      </c>
      <c r="W6042" s="110"/>
      <c r="AB6042" s="110">
        <f t="shared" si="344"/>
        <v>0.98900000000000077</v>
      </c>
      <c r="AC6042" s="110">
        <f>IF('3C-Water transport'!AL$56="no"," ",ROUND(AB6042,4))</f>
        <v>0.98899999999999999</v>
      </c>
      <c r="AD6042" s="110">
        <f>IF('3C-Water transport'!AL$57="no"," ",ROUND(AB6042,4))</f>
        <v>0.98899999999999999</v>
      </c>
      <c r="AE6042" s="110">
        <f>IF('3C-Water transport'!AL$58="no"," ",ROUND(AB6042,4))</f>
        <v>0.98899999999999999</v>
      </c>
    </row>
    <row r="6043" spans="5:31" x14ac:dyDescent="0.25">
      <c r="E6043" s="110">
        <f t="shared" si="342"/>
        <v>0.99000000000000077</v>
      </c>
      <c r="F6043" s="110">
        <f>IF('3A-Rail transport'!$AL$56="no"," ",ROUND(E6043,4))</f>
        <v>0.99</v>
      </c>
      <c r="G6043" s="110">
        <f>IF('3A-Rail transport'!$AL$57="no"," ",ROUND(E6043,4))</f>
        <v>0.99</v>
      </c>
      <c r="H6043" s="110"/>
      <c r="S6043" s="110">
        <f t="shared" si="343"/>
        <v>0.99000000000000077</v>
      </c>
      <c r="T6043" s="110">
        <f>IF('3B-Air transport'!AL$66="no"," ",ROUND(S6043,4))</f>
        <v>0.99</v>
      </c>
      <c r="U6043" s="110">
        <f>IF('3B-Air transport'!AL$67="no"," ",ROUND(S6043,4))</f>
        <v>0.99</v>
      </c>
      <c r="V6043" s="110">
        <f>IF('3B-Air transport'!AL$68="no"," ",ROUND(S6043,4))</f>
        <v>0.99</v>
      </c>
      <c r="W6043" s="110"/>
      <c r="AB6043" s="110">
        <f t="shared" si="344"/>
        <v>0.99000000000000077</v>
      </c>
      <c r="AC6043" s="110">
        <f>IF('3C-Water transport'!AL$56="no"," ",ROUND(AB6043,4))</f>
        <v>0.99</v>
      </c>
      <c r="AD6043" s="110">
        <f>IF('3C-Water transport'!AL$57="no"," ",ROUND(AB6043,4))</f>
        <v>0.99</v>
      </c>
      <c r="AE6043" s="110">
        <f>IF('3C-Water transport'!AL$58="no"," ",ROUND(AB6043,4))</f>
        <v>0.99</v>
      </c>
    </row>
    <row r="6044" spans="5:31" x14ac:dyDescent="0.25">
      <c r="E6044" s="110">
        <f t="shared" si="342"/>
        <v>0.99100000000000077</v>
      </c>
      <c r="F6044" s="110">
        <f>IF('3A-Rail transport'!$AL$56="no"," ",ROUND(E6044,4))</f>
        <v>0.99099999999999999</v>
      </c>
      <c r="G6044" s="110">
        <f>IF('3A-Rail transport'!$AL$57="no"," ",ROUND(E6044,4))</f>
        <v>0.99099999999999999</v>
      </c>
      <c r="H6044" s="110"/>
      <c r="S6044" s="110">
        <f t="shared" si="343"/>
        <v>0.99100000000000077</v>
      </c>
      <c r="T6044" s="110">
        <f>IF('3B-Air transport'!AL$66="no"," ",ROUND(S6044,4))</f>
        <v>0.99099999999999999</v>
      </c>
      <c r="U6044" s="110">
        <f>IF('3B-Air transport'!AL$67="no"," ",ROUND(S6044,4))</f>
        <v>0.99099999999999999</v>
      </c>
      <c r="V6044" s="110">
        <f>IF('3B-Air transport'!AL$68="no"," ",ROUND(S6044,4))</f>
        <v>0.99099999999999999</v>
      </c>
      <c r="W6044" s="110"/>
      <c r="AB6044" s="110">
        <f t="shared" si="344"/>
        <v>0.99100000000000077</v>
      </c>
      <c r="AC6044" s="110">
        <f>IF('3C-Water transport'!AL$56="no"," ",ROUND(AB6044,4))</f>
        <v>0.99099999999999999</v>
      </c>
      <c r="AD6044" s="110">
        <f>IF('3C-Water transport'!AL$57="no"," ",ROUND(AB6044,4))</f>
        <v>0.99099999999999999</v>
      </c>
      <c r="AE6044" s="110">
        <f>IF('3C-Water transport'!AL$58="no"," ",ROUND(AB6044,4))</f>
        <v>0.99099999999999999</v>
      </c>
    </row>
    <row r="6045" spans="5:31" x14ac:dyDescent="0.25">
      <c r="E6045" s="110">
        <f t="shared" si="342"/>
        <v>0.99200000000000077</v>
      </c>
      <c r="F6045" s="110">
        <f>IF('3A-Rail transport'!$AL$56="no"," ",ROUND(E6045,4))</f>
        <v>0.99199999999999999</v>
      </c>
      <c r="G6045" s="110">
        <f>IF('3A-Rail transport'!$AL$57="no"," ",ROUND(E6045,4))</f>
        <v>0.99199999999999999</v>
      </c>
      <c r="H6045" s="110"/>
      <c r="S6045" s="110">
        <f t="shared" si="343"/>
        <v>0.99200000000000077</v>
      </c>
      <c r="T6045" s="110">
        <f>IF('3B-Air transport'!AL$66="no"," ",ROUND(S6045,4))</f>
        <v>0.99199999999999999</v>
      </c>
      <c r="U6045" s="110">
        <f>IF('3B-Air transport'!AL$67="no"," ",ROUND(S6045,4))</f>
        <v>0.99199999999999999</v>
      </c>
      <c r="V6045" s="110">
        <f>IF('3B-Air transport'!AL$68="no"," ",ROUND(S6045,4))</f>
        <v>0.99199999999999999</v>
      </c>
      <c r="W6045" s="110"/>
      <c r="AB6045" s="110">
        <f t="shared" si="344"/>
        <v>0.99200000000000077</v>
      </c>
      <c r="AC6045" s="110">
        <f>IF('3C-Water transport'!AL$56="no"," ",ROUND(AB6045,4))</f>
        <v>0.99199999999999999</v>
      </c>
      <c r="AD6045" s="110">
        <f>IF('3C-Water transport'!AL$57="no"," ",ROUND(AB6045,4))</f>
        <v>0.99199999999999999</v>
      </c>
      <c r="AE6045" s="110">
        <f>IF('3C-Water transport'!AL$58="no"," ",ROUND(AB6045,4))</f>
        <v>0.99199999999999999</v>
      </c>
    </row>
    <row r="6046" spans="5:31" x14ac:dyDescent="0.25">
      <c r="E6046" s="110">
        <f t="shared" si="342"/>
        <v>0.99300000000000077</v>
      </c>
      <c r="F6046" s="110">
        <f>IF('3A-Rail transport'!$AL$56="no"," ",ROUND(E6046,4))</f>
        <v>0.99299999999999999</v>
      </c>
      <c r="G6046" s="110">
        <f>IF('3A-Rail transport'!$AL$57="no"," ",ROUND(E6046,4))</f>
        <v>0.99299999999999999</v>
      </c>
      <c r="H6046" s="110"/>
      <c r="S6046" s="110">
        <f t="shared" si="343"/>
        <v>0.99300000000000077</v>
      </c>
      <c r="T6046" s="110">
        <f>IF('3B-Air transport'!AL$66="no"," ",ROUND(S6046,4))</f>
        <v>0.99299999999999999</v>
      </c>
      <c r="U6046" s="110">
        <f>IF('3B-Air transport'!AL$67="no"," ",ROUND(S6046,4))</f>
        <v>0.99299999999999999</v>
      </c>
      <c r="V6046" s="110">
        <f>IF('3B-Air transport'!AL$68="no"," ",ROUND(S6046,4))</f>
        <v>0.99299999999999999</v>
      </c>
      <c r="W6046" s="110"/>
      <c r="AB6046" s="110">
        <f t="shared" si="344"/>
        <v>0.99300000000000077</v>
      </c>
      <c r="AC6046" s="110">
        <f>IF('3C-Water transport'!AL$56="no"," ",ROUND(AB6046,4))</f>
        <v>0.99299999999999999</v>
      </c>
      <c r="AD6046" s="110">
        <f>IF('3C-Water transport'!AL$57="no"," ",ROUND(AB6046,4))</f>
        <v>0.99299999999999999</v>
      </c>
      <c r="AE6046" s="110">
        <f>IF('3C-Water transport'!AL$58="no"," ",ROUND(AB6046,4))</f>
        <v>0.99299999999999999</v>
      </c>
    </row>
    <row r="6047" spans="5:31" x14ac:dyDescent="0.25">
      <c r="E6047" s="110">
        <f t="shared" si="342"/>
        <v>0.99400000000000077</v>
      </c>
      <c r="F6047" s="110">
        <f>IF('3A-Rail transport'!$AL$56="no"," ",ROUND(E6047,4))</f>
        <v>0.99399999999999999</v>
      </c>
      <c r="G6047" s="110">
        <f>IF('3A-Rail transport'!$AL$57="no"," ",ROUND(E6047,4))</f>
        <v>0.99399999999999999</v>
      </c>
      <c r="H6047" s="110"/>
      <c r="S6047" s="110">
        <f t="shared" si="343"/>
        <v>0.99400000000000077</v>
      </c>
      <c r="T6047" s="110">
        <f>IF('3B-Air transport'!AL$66="no"," ",ROUND(S6047,4))</f>
        <v>0.99399999999999999</v>
      </c>
      <c r="U6047" s="110">
        <f>IF('3B-Air transport'!AL$67="no"," ",ROUND(S6047,4))</f>
        <v>0.99399999999999999</v>
      </c>
      <c r="V6047" s="110">
        <f>IF('3B-Air transport'!AL$68="no"," ",ROUND(S6047,4))</f>
        <v>0.99399999999999999</v>
      </c>
      <c r="W6047" s="110"/>
      <c r="AB6047" s="110">
        <f t="shared" si="344"/>
        <v>0.99400000000000077</v>
      </c>
      <c r="AC6047" s="110">
        <f>IF('3C-Water transport'!AL$56="no"," ",ROUND(AB6047,4))</f>
        <v>0.99399999999999999</v>
      </c>
      <c r="AD6047" s="110">
        <f>IF('3C-Water transport'!AL$57="no"," ",ROUND(AB6047,4))</f>
        <v>0.99399999999999999</v>
      </c>
      <c r="AE6047" s="110">
        <f>IF('3C-Water transport'!AL$58="no"," ",ROUND(AB6047,4))</f>
        <v>0.99399999999999999</v>
      </c>
    </row>
    <row r="6048" spans="5:31" x14ac:dyDescent="0.25">
      <c r="E6048" s="110">
        <f t="shared" si="342"/>
        <v>0.99500000000000077</v>
      </c>
      <c r="F6048" s="110">
        <f>IF('3A-Rail transport'!$AL$56="no"," ",ROUND(E6048,4))</f>
        <v>0.995</v>
      </c>
      <c r="G6048" s="110">
        <f>IF('3A-Rail transport'!$AL$57="no"," ",ROUND(E6048,4))</f>
        <v>0.995</v>
      </c>
      <c r="H6048" s="110"/>
      <c r="S6048" s="110">
        <f t="shared" si="343"/>
        <v>0.99500000000000077</v>
      </c>
      <c r="T6048" s="110">
        <f>IF('3B-Air transport'!AL$66="no"," ",ROUND(S6048,4))</f>
        <v>0.995</v>
      </c>
      <c r="U6048" s="110">
        <f>IF('3B-Air transport'!AL$67="no"," ",ROUND(S6048,4))</f>
        <v>0.995</v>
      </c>
      <c r="V6048" s="110">
        <f>IF('3B-Air transport'!AL$68="no"," ",ROUND(S6048,4))</f>
        <v>0.995</v>
      </c>
      <c r="W6048" s="110"/>
      <c r="AB6048" s="110">
        <f t="shared" si="344"/>
        <v>0.99500000000000077</v>
      </c>
      <c r="AC6048" s="110">
        <f>IF('3C-Water transport'!AL$56="no"," ",ROUND(AB6048,4))</f>
        <v>0.995</v>
      </c>
      <c r="AD6048" s="110">
        <f>IF('3C-Water transport'!AL$57="no"," ",ROUND(AB6048,4))</f>
        <v>0.995</v>
      </c>
      <c r="AE6048" s="110">
        <f>IF('3C-Water transport'!AL$58="no"," ",ROUND(AB6048,4))</f>
        <v>0.995</v>
      </c>
    </row>
    <row r="6049" spans="1:31" x14ac:dyDescent="0.25">
      <c r="E6049" s="110">
        <f t="shared" si="342"/>
        <v>0.99600000000000077</v>
      </c>
      <c r="F6049" s="110">
        <f>IF('3A-Rail transport'!$AL$56="no"," ",ROUND(E6049,4))</f>
        <v>0.996</v>
      </c>
      <c r="G6049" s="110">
        <f>IF('3A-Rail transport'!$AL$57="no"," ",ROUND(E6049,4))</f>
        <v>0.996</v>
      </c>
      <c r="H6049" s="110"/>
      <c r="S6049" s="110">
        <f t="shared" si="343"/>
        <v>0.99600000000000077</v>
      </c>
      <c r="T6049" s="110">
        <f>IF('3B-Air transport'!AL$66="no"," ",ROUND(S6049,4))</f>
        <v>0.996</v>
      </c>
      <c r="U6049" s="110">
        <f>IF('3B-Air transport'!AL$67="no"," ",ROUND(S6049,4))</f>
        <v>0.996</v>
      </c>
      <c r="V6049" s="110">
        <f>IF('3B-Air transport'!AL$68="no"," ",ROUND(S6049,4))</f>
        <v>0.996</v>
      </c>
      <c r="W6049" s="110"/>
      <c r="AB6049" s="110">
        <f t="shared" si="344"/>
        <v>0.99600000000000077</v>
      </c>
      <c r="AC6049" s="110">
        <f>IF('3C-Water transport'!AL$56="no"," ",ROUND(AB6049,4))</f>
        <v>0.996</v>
      </c>
      <c r="AD6049" s="110">
        <f>IF('3C-Water transport'!AL$57="no"," ",ROUND(AB6049,4))</f>
        <v>0.996</v>
      </c>
      <c r="AE6049" s="110">
        <f>IF('3C-Water transport'!AL$58="no"," ",ROUND(AB6049,4))</f>
        <v>0.996</v>
      </c>
    </row>
    <row r="6050" spans="1:31" x14ac:dyDescent="0.25">
      <c r="E6050" s="110">
        <f t="shared" si="342"/>
        <v>0.99700000000000077</v>
      </c>
      <c r="F6050" s="110">
        <f>IF('3A-Rail transport'!$AL$56="no"," ",ROUND(E6050,4))</f>
        <v>0.997</v>
      </c>
      <c r="G6050" s="110">
        <f>IF('3A-Rail transport'!$AL$57="no"," ",ROUND(E6050,4))</f>
        <v>0.997</v>
      </c>
      <c r="H6050" s="110"/>
      <c r="S6050" s="110">
        <f t="shared" si="343"/>
        <v>0.99700000000000077</v>
      </c>
      <c r="T6050" s="110">
        <f>IF('3B-Air transport'!AL$66="no"," ",ROUND(S6050,4))</f>
        <v>0.997</v>
      </c>
      <c r="U6050" s="110">
        <f>IF('3B-Air transport'!AL$67="no"," ",ROUND(S6050,4))</f>
        <v>0.997</v>
      </c>
      <c r="V6050" s="110">
        <f>IF('3B-Air transport'!AL$68="no"," ",ROUND(S6050,4))</f>
        <v>0.997</v>
      </c>
      <c r="W6050" s="110"/>
      <c r="AB6050" s="110">
        <f t="shared" si="344"/>
        <v>0.99700000000000077</v>
      </c>
      <c r="AC6050" s="110">
        <f>IF('3C-Water transport'!AL$56="no"," ",ROUND(AB6050,4))</f>
        <v>0.997</v>
      </c>
      <c r="AD6050" s="110">
        <f>IF('3C-Water transport'!AL$57="no"," ",ROUND(AB6050,4))</f>
        <v>0.997</v>
      </c>
      <c r="AE6050" s="110">
        <f>IF('3C-Water transport'!AL$58="no"," ",ROUND(AB6050,4))</f>
        <v>0.997</v>
      </c>
    </row>
    <row r="6051" spans="1:31" x14ac:dyDescent="0.25">
      <c r="E6051" s="110">
        <f t="shared" si="342"/>
        <v>0.99800000000000078</v>
      </c>
      <c r="F6051" s="110">
        <f>IF('3A-Rail transport'!$AL$56="no"," ",ROUND(E6051,4))</f>
        <v>0.998</v>
      </c>
      <c r="G6051" s="110">
        <f>IF('3A-Rail transport'!$AL$57="no"," ",ROUND(E6051,4))</f>
        <v>0.998</v>
      </c>
      <c r="H6051" s="110"/>
      <c r="S6051" s="110">
        <f t="shared" si="343"/>
        <v>0.99800000000000078</v>
      </c>
      <c r="T6051" s="110">
        <f>IF('3B-Air transport'!AL$66="no"," ",ROUND(S6051,4))</f>
        <v>0.998</v>
      </c>
      <c r="U6051" s="110">
        <f>IF('3B-Air transport'!AL$67="no"," ",ROUND(S6051,4))</f>
        <v>0.998</v>
      </c>
      <c r="V6051" s="110">
        <f>IF('3B-Air transport'!AL$68="no"," ",ROUND(S6051,4))</f>
        <v>0.998</v>
      </c>
      <c r="W6051" s="110"/>
      <c r="AB6051" s="110">
        <f t="shared" si="344"/>
        <v>0.99800000000000078</v>
      </c>
      <c r="AC6051" s="110">
        <f>IF('3C-Water transport'!AL$56="no"," ",ROUND(AB6051,4))</f>
        <v>0.998</v>
      </c>
      <c r="AD6051" s="110">
        <f>IF('3C-Water transport'!AL$57="no"," ",ROUND(AB6051,4))</f>
        <v>0.998</v>
      </c>
      <c r="AE6051" s="110">
        <f>IF('3C-Water transport'!AL$58="no"," ",ROUND(AB6051,4))</f>
        <v>0.998</v>
      </c>
    </row>
    <row r="6052" spans="1:31" x14ac:dyDescent="0.25">
      <c r="E6052" s="110">
        <f t="shared" si="342"/>
        <v>0.99900000000000078</v>
      </c>
      <c r="F6052" s="110">
        <f>IF('3A-Rail transport'!$AL$56="no"," ",ROUND(E6052,4))</f>
        <v>0.999</v>
      </c>
      <c r="G6052" s="110">
        <f>IF('3A-Rail transport'!$AL$57="no"," ",ROUND(E6052,4))</f>
        <v>0.999</v>
      </c>
      <c r="H6052" s="110"/>
      <c r="S6052" s="110">
        <f t="shared" si="343"/>
        <v>0.99900000000000078</v>
      </c>
      <c r="T6052" s="110">
        <f>IF('3B-Air transport'!AL$66="no"," ",ROUND(S6052,4))</f>
        <v>0.999</v>
      </c>
      <c r="U6052" s="110">
        <f>IF('3B-Air transport'!AL$67="no"," ",ROUND(S6052,4))</f>
        <v>0.999</v>
      </c>
      <c r="V6052" s="110">
        <f>IF('3B-Air transport'!AL$68="no"," ",ROUND(S6052,4))</f>
        <v>0.999</v>
      </c>
      <c r="W6052" s="110"/>
      <c r="AB6052" s="110">
        <f t="shared" si="344"/>
        <v>0.99900000000000078</v>
      </c>
      <c r="AC6052" s="110">
        <f>IF('3C-Water transport'!AL$56="no"," ",ROUND(AB6052,4))</f>
        <v>0.999</v>
      </c>
      <c r="AD6052" s="110">
        <f>IF('3C-Water transport'!AL$57="no"," ",ROUND(AB6052,4))</f>
        <v>0.999</v>
      </c>
      <c r="AE6052" s="110">
        <f>IF('3C-Water transport'!AL$58="no"," ",ROUND(AB6052,4))</f>
        <v>0.999</v>
      </c>
    </row>
    <row r="6053" spans="1:31" x14ac:dyDescent="0.25">
      <c r="E6053" s="110">
        <f t="shared" si="342"/>
        <v>1.0000000000000007</v>
      </c>
      <c r="F6053" s="110">
        <f>IF('3A-Rail transport'!$AL$56="no"," ",ROUND(E6053,4))</f>
        <v>1</v>
      </c>
      <c r="G6053" s="110">
        <f>IF('3A-Rail transport'!$AL$57="no"," ",ROUND(E6053,4))</f>
        <v>1</v>
      </c>
      <c r="H6053" s="110"/>
      <c r="S6053" s="110">
        <f t="shared" si="343"/>
        <v>1.0000000000000007</v>
      </c>
      <c r="T6053" s="110">
        <f>IF('3B-Air transport'!AL$66="no"," ",ROUND(S6053,4))</f>
        <v>1</v>
      </c>
      <c r="U6053" s="110">
        <f>IF('3B-Air transport'!AL$67="no"," ",ROUND(S6053,4))</f>
        <v>1</v>
      </c>
      <c r="V6053" s="110">
        <f>IF('3B-Air transport'!AL$68="no"," ",ROUND(S6053,4))</f>
        <v>1</v>
      </c>
      <c r="W6053" s="110"/>
      <c r="AB6053" s="110">
        <f t="shared" si="344"/>
        <v>1.0000000000000007</v>
      </c>
      <c r="AC6053" s="110">
        <f>IF('3C-Water transport'!AL$56="no"," ",ROUND(AB6053,4))</f>
        <v>1</v>
      </c>
      <c r="AD6053" s="110">
        <f>IF('3C-Water transport'!AL$57="no"," ",ROUND(AB6053,4))</f>
        <v>1</v>
      </c>
      <c r="AE6053" s="110">
        <f>IF('3C-Water transport'!AL$58="no"," ",ROUND(AB6053,4))</f>
        <v>1</v>
      </c>
    </row>
    <row r="6061" spans="1:31" ht="23" x14ac:dyDescent="0.25">
      <c r="E6061" s="9" t="s">
        <v>73</v>
      </c>
      <c r="F6061" s="109">
        <f>IF(LEFT(F6063,14)="not applicable",1,COUNT(F6063:F7063))</f>
        <v>1001</v>
      </c>
      <c r="G6061" s="109">
        <f t="shared" ref="G6061" si="345">IF(LEFT(G6063,14)="not applicable",1,COUNT(G6063:G7063))</f>
        <v>1001</v>
      </c>
      <c r="S6061" s="9" t="s">
        <v>73</v>
      </c>
      <c r="T6061" s="109">
        <f>IF(LEFT(T6063,14)="not applicable",1,COUNT(T6063:T7063))</f>
        <v>1001</v>
      </c>
      <c r="U6061" s="109">
        <f t="shared" ref="U6061:V6061" si="346">IF(LEFT(U6063,14)="not applicable",1,COUNT(U6063:U7063))</f>
        <v>1001</v>
      </c>
      <c r="V6061" s="109">
        <f t="shared" si="346"/>
        <v>1001</v>
      </c>
      <c r="AB6061" s="9" t="s">
        <v>73</v>
      </c>
      <c r="AC6061" s="109">
        <f>IF(LEFT(AC6063,14)="not applicable",1,COUNT(AC6063:AC7063))</f>
        <v>1001</v>
      </c>
      <c r="AD6061" s="109">
        <f t="shared" ref="AD6061:AE6061" si="347">IF(LEFT(AD6063,14)="not applicable",1,COUNT(AD6063:AD7063))</f>
        <v>1001</v>
      </c>
      <c r="AE6061" s="109">
        <f t="shared" si="347"/>
        <v>1001</v>
      </c>
    </row>
    <row r="6062" spans="1:31" ht="23" x14ac:dyDescent="0.25">
      <c r="A6062" s="109" t="s">
        <v>1315</v>
      </c>
      <c r="F6062" s="109" t="s">
        <v>690</v>
      </c>
      <c r="G6062" s="109" t="s">
        <v>691</v>
      </c>
      <c r="S6062" s="9" t="s">
        <v>89</v>
      </c>
      <c r="T6062" s="109" t="s">
        <v>700</v>
      </c>
      <c r="U6062" s="109" t="s">
        <v>701</v>
      </c>
      <c r="V6062" s="109" t="s">
        <v>702</v>
      </c>
      <c r="AB6062" s="9"/>
      <c r="AC6062" s="109" t="s">
        <v>714</v>
      </c>
      <c r="AD6062" s="109" t="s">
        <v>715</v>
      </c>
      <c r="AE6062" s="109" t="s">
        <v>716</v>
      </c>
    </row>
    <row r="6063" spans="1:31" x14ac:dyDescent="0.25">
      <c r="A6063" s="109" t="s">
        <v>1316</v>
      </c>
      <c r="E6063" s="110">
        <v>0</v>
      </c>
      <c r="F6063" s="110">
        <f>IF('3A-Rail transport'!$AN$56="no","not applicable (Q3a.2.6 answered with 'no')",ROUND(E6063,4))</f>
        <v>0</v>
      </c>
      <c r="G6063" s="110">
        <f>IF('3A-Rail transport'!$AN$57="no","not applicable (Q3a.2.6 answered with 'no')",ROUND(E6063,4))</f>
        <v>0</v>
      </c>
      <c r="H6063" s="110"/>
      <c r="S6063" s="110">
        <v>0</v>
      </c>
      <c r="T6063" s="110">
        <f>IF('3B-Air transport'!AN$66="no","not applicable (Q3b.1.6 answered with 'no')",ROUND(S6063,4))</f>
        <v>0</v>
      </c>
      <c r="U6063" s="110">
        <f>IF('3B-Air transport'!AN$67="no","not applicable (Q3b.1.6 answered with 'no')",ROUND(S6063,4))</f>
        <v>0</v>
      </c>
      <c r="V6063" s="110">
        <f>IF('3B-Air transport'!AN$68="no","not applicable (Q3b.1.6 answered with 'no')",ROUND(S6063,4))</f>
        <v>0</v>
      </c>
      <c r="W6063" s="110"/>
      <c r="AB6063" s="110">
        <v>0</v>
      </c>
      <c r="AC6063" s="110">
        <f>IF('3C-Water transport'!$AN$56="no","not applicable (Q3c.1.6 answered with 'no')",ROUND(AB6063,4))</f>
        <v>0</v>
      </c>
      <c r="AD6063" s="110">
        <f>IF('3C-Water transport'!$AN$57="no","not applicable (Q3c.1.6 answered with 'no')",ROUND(AB6063,4))</f>
        <v>0</v>
      </c>
      <c r="AE6063" s="110">
        <f>IF('3C-Water transport'!$AN$58="no","not applicable (Q3c.1.6 answered with 'no')",ROUND(AB6063,4))</f>
        <v>0</v>
      </c>
    </row>
    <row r="6064" spans="1:31" x14ac:dyDescent="0.25">
      <c r="E6064" s="110">
        <f t="shared" ref="E6064:E6127" si="348">E6063+0.001</f>
        <v>1E-3</v>
      </c>
      <c r="F6064" s="110">
        <f>IF('3A-Rail transport'!$AN$56="no"," ",ROUND(E6064,4))</f>
        <v>1E-3</v>
      </c>
      <c r="G6064" s="110">
        <f>IF('3A-Rail transport'!$AN$57="no"," ",ROUND(E6064,4))</f>
        <v>1E-3</v>
      </c>
      <c r="H6064" s="110"/>
      <c r="S6064" s="110">
        <f t="shared" ref="S6064:S6127" si="349">S6063+0.001</f>
        <v>1E-3</v>
      </c>
      <c r="T6064" s="110">
        <f>IF('3B-Air transport'!AN$66="no"," ",ROUND(S6064,4))</f>
        <v>1E-3</v>
      </c>
      <c r="U6064" s="110">
        <f>IF('3B-Air transport'!AN$67="no"," ",ROUND(S6064,4))</f>
        <v>1E-3</v>
      </c>
      <c r="V6064" s="110">
        <f>IF('3B-Air transport'!AN$68="no"," ",ROUND(S6064,4))</f>
        <v>1E-3</v>
      </c>
      <c r="W6064" s="110"/>
      <c r="AB6064" s="110">
        <f t="shared" ref="AB6064:AB6127" si="350">AB6063+0.001</f>
        <v>1E-3</v>
      </c>
      <c r="AC6064" s="110">
        <f>IF('3C-Water transport'!AN$56="no"," ",ROUND(AB6064,4))</f>
        <v>1E-3</v>
      </c>
      <c r="AD6064" s="110">
        <f>IF('3C-Water transport'!AN$57="no"," ",ROUND(AB6064,4))</f>
        <v>1E-3</v>
      </c>
      <c r="AE6064" s="110">
        <f>IF('3C-Water transport'!AN$58="no"," ",ROUND(AB6064,4))</f>
        <v>1E-3</v>
      </c>
    </row>
    <row r="6065" spans="5:31" x14ac:dyDescent="0.25">
      <c r="E6065" s="110">
        <f t="shared" si="348"/>
        <v>2E-3</v>
      </c>
      <c r="F6065" s="110">
        <f>IF('3A-Rail transport'!$AN$56="no"," ",ROUND(E6065,4))</f>
        <v>2E-3</v>
      </c>
      <c r="G6065" s="110">
        <f>IF('3A-Rail transport'!$AN$57="no"," ",ROUND(E6065,4))</f>
        <v>2E-3</v>
      </c>
      <c r="H6065" s="110"/>
      <c r="S6065" s="110">
        <f t="shared" si="349"/>
        <v>2E-3</v>
      </c>
      <c r="T6065" s="110">
        <f>IF('3B-Air transport'!AN$66="no"," ",ROUND(S6065,4))</f>
        <v>2E-3</v>
      </c>
      <c r="U6065" s="110">
        <f>IF('3B-Air transport'!AN$67="no"," ",ROUND(S6065,4))</f>
        <v>2E-3</v>
      </c>
      <c r="V6065" s="110">
        <f>IF('3B-Air transport'!AN$68="no"," ",ROUND(S6065,4))</f>
        <v>2E-3</v>
      </c>
      <c r="W6065" s="110"/>
      <c r="AB6065" s="110">
        <f t="shared" si="350"/>
        <v>2E-3</v>
      </c>
      <c r="AC6065" s="110">
        <f>IF('3C-Water transport'!AN$56="no"," ",ROUND(AB6065,4))</f>
        <v>2E-3</v>
      </c>
      <c r="AD6065" s="110">
        <f>IF('3C-Water transport'!AN$57="no"," ",ROUND(AB6065,4))</f>
        <v>2E-3</v>
      </c>
      <c r="AE6065" s="110">
        <f>IF('3C-Water transport'!AN$58="no"," ",ROUND(AB6065,4))</f>
        <v>2E-3</v>
      </c>
    </row>
    <row r="6066" spans="5:31" x14ac:dyDescent="0.25">
      <c r="E6066" s="110">
        <f t="shared" si="348"/>
        <v>3.0000000000000001E-3</v>
      </c>
      <c r="F6066" s="110">
        <f>IF('3A-Rail transport'!$AN$56="no"," ",ROUND(E6066,4))</f>
        <v>3.0000000000000001E-3</v>
      </c>
      <c r="G6066" s="110">
        <f>IF('3A-Rail transport'!$AN$57="no"," ",ROUND(E6066,4))</f>
        <v>3.0000000000000001E-3</v>
      </c>
      <c r="H6066" s="110"/>
      <c r="S6066" s="110">
        <f t="shared" si="349"/>
        <v>3.0000000000000001E-3</v>
      </c>
      <c r="T6066" s="110">
        <f>IF('3B-Air transport'!AN$66="no"," ",ROUND(S6066,4))</f>
        <v>3.0000000000000001E-3</v>
      </c>
      <c r="U6066" s="110">
        <f>IF('3B-Air transport'!AN$67="no"," ",ROUND(S6066,4))</f>
        <v>3.0000000000000001E-3</v>
      </c>
      <c r="V6066" s="110">
        <f>IF('3B-Air transport'!AN$68="no"," ",ROUND(S6066,4))</f>
        <v>3.0000000000000001E-3</v>
      </c>
      <c r="W6066" s="110"/>
      <c r="AB6066" s="110">
        <f t="shared" si="350"/>
        <v>3.0000000000000001E-3</v>
      </c>
      <c r="AC6066" s="110">
        <f>IF('3C-Water transport'!AN$56="no"," ",ROUND(AB6066,4))</f>
        <v>3.0000000000000001E-3</v>
      </c>
      <c r="AD6066" s="110">
        <f>IF('3C-Water transport'!AN$57="no"," ",ROUND(AB6066,4))</f>
        <v>3.0000000000000001E-3</v>
      </c>
      <c r="AE6066" s="110">
        <f>IF('3C-Water transport'!AN$58="no"," ",ROUND(AB6066,4))</f>
        <v>3.0000000000000001E-3</v>
      </c>
    </row>
    <row r="6067" spans="5:31" x14ac:dyDescent="0.25">
      <c r="E6067" s="110">
        <f t="shared" si="348"/>
        <v>4.0000000000000001E-3</v>
      </c>
      <c r="F6067" s="110">
        <f>IF('3A-Rail transport'!$AN$56="no"," ",ROUND(E6067,4))</f>
        <v>4.0000000000000001E-3</v>
      </c>
      <c r="G6067" s="110">
        <f>IF('3A-Rail transport'!$AN$57="no"," ",ROUND(E6067,4))</f>
        <v>4.0000000000000001E-3</v>
      </c>
      <c r="H6067" s="110"/>
      <c r="S6067" s="110">
        <f t="shared" si="349"/>
        <v>4.0000000000000001E-3</v>
      </c>
      <c r="T6067" s="110">
        <f>IF('3B-Air transport'!AN$66="no"," ",ROUND(S6067,4))</f>
        <v>4.0000000000000001E-3</v>
      </c>
      <c r="U6067" s="110">
        <f>IF('3B-Air transport'!AN$67="no"," ",ROUND(S6067,4))</f>
        <v>4.0000000000000001E-3</v>
      </c>
      <c r="V6067" s="110">
        <f>IF('3B-Air transport'!AN$68="no"," ",ROUND(S6067,4))</f>
        <v>4.0000000000000001E-3</v>
      </c>
      <c r="W6067" s="110"/>
      <c r="AB6067" s="110">
        <f t="shared" si="350"/>
        <v>4.0000000000000001E-3</v>
      </c>
      <c r="AC6067" s="110">
        <f>IF('3C-Water transport'!AN$56="no"," ",ROUND(AB6067,4))</f>
        <v>4.0000000000000001E-3</v>
      </c>
      <c r="AD6067" s="110">
        <f>IF('3C-Water transport'!AN$57="no"," ",ROUND(AB6067,4))</f>
        <v>4.0000000000000001E-3</v>
      </c>
      <c r="AE6067" s="110">
        <f>IF('3C-Water transport'!AN$58="no"," ",ROUND(AB6067,4))</f>
        <v>4.0000000000000001E-3</v>
      </c>
    </row>
    <row r="6068" spans="5:31" x14ac:dyDescent="0.25">
      <c r="E6068" s="110">
        <f t="shared" si="348"/>
        <v>5.0000000000000001E-3</v>
      </c>
      <c r="F6068" s="110">
        <f>IF('3A-Rail transport'!$AN$56="no"," ",ROUND(E6068,4))</f>
        <v>5.0000000000000001E-3</v>
      </c>
      <c r="G6068" s="110">
        <f>IF('3A-Rail transport'!$AN$57="no"," ",ROUND(E6068,4))</f>
        <v>5.0000000000000001E-3</v>
      </c>
      <c r="H6068" s="110"/>
      <c r="S6068" s="110">
        <f t="shared" si="349"/>
        <v>5.0000000000000001E-3</v>
      </c>
      <c r="T6068" s="110">
        <f>IF('3B-Air transport'!AN$66="no"," ",ROUND(S6068,4))</f>
        <v>5.0000000000000001E-3</v>
      </c>
      <c r="U6068" s="110">
        <f>IF('3B-Air transport'!AN$67="no"," ",ROUND(S6068,4))</f>
        <v>5.0000000000000001E-3</v>
      </c>
      <c r="V6068" s="110">
        <f>IF('3B-Air transport'!AN$68="no"," ",ROUND(S6068,4))</f>
        <v>5.0000000000000001E-3</v>
      </c>
      <c r="W6068" s="110"/>
      <c r="AB6068" s="110">
        <f t="shared" si="350"/>
        <v>5.0000000000000001E-3</v>
      </c>
      <c r="AC6068" s="110">
        <f>IF('3C-Water transport'!AN$56="no"," ",ROUND(AB6068,4))</f>
        <v>5.0000000000000001E-3</v>
      </c>
      <c r="AD6068" s="110">
        <f>IF('3C-Water transport'!AN$57="no"," ",ROUND(AB6068,4))</f>
        <v>5.0000000000000001E-3</v>
      </c>
      <c r="AE6068" s="110">
        <f>IF('3C-Water transport'!AN$58="no"," ",ROUND(AB6068,4))</f>
        <v>5.0000000000000001E-3</v>
      </c>
    </row>
    <row r="6069" spans="5:31" x14ac:dyDescent="0.25">
      <c r="E6069" s="110">
        <f t="shared" si="348"/>
        <v>6.0000000000000001E-3</v>
      </c>
      <c r="F6069" s="110">
        <f>IF('3A-Rail transport'!$AN$56="no"," ",ROUND(E6069,4))</f>
        <v>6.0000000000000001E-3</v>
      </c>
      <c r="G6069" s="110">
        <f>IF('3A-Rail transport'!$AN$57="no"," ",ROUND(E6069,4))</f>
        <v>6.0000000000000001E-3</v>
      </c>
      <c r="H6069" s="110"/>
      <c r="S6069" s="110">
        <f t="shared" si="349"/>
        <v>6.0000000000000001E-3</v>
      </c>
      <c r="T6069" s="110">
        <f>IF('3B-Air transport'!AN$66="no"," ",ROUND(S6069,4))</f>
        <v>6.0000000000000001E-3</v>
      </c>
      <c r="U6069" s="110">
        <f>IF('3B-Air transport'!AN$67="no"," ",ROUND(S6069,4))</f>
        <v>6.0000000000000001E-3</v>
      </c>
      <c r="V6069" s="110">
        <f>IF('3B-Air transport'!AN$68="no"," ",ROUND(S6069,4))</f>
        <v>6.0000000000000001E-3</v>
      </c>
      <c r="W6069" s="110"/>
      <c r="AB6069" s="110">
        <f t="shared" si="350"/>
        <v>6.0000000000000001E-3</v>
      </c>
      <c r="AC6069" s="110">
        <f>IF('3C-Water transport'!AN$56="no"," ",ROUND(AB6069,4))</f>
        <v>6.0000000000000001E-3</v>
      </c>
      <c r="AD6069" s="110">
        <f>IF('3C-Water transport'!AN$57="no"," ",ROUND(AB6069,4))</f>
        <v>6.0000000000000001E-3</v>
      </c>
      <c r="AE6069" s="110">
        <f>IF('3C-Water transport'!AN$58="no"," ",ROUND(AB6069,4))</f>
        <v>6.0000000000000001E-3</v>
      </c>
    </row>
    <row r="6070" spans="5:31" x14ac:dyDescent="0.25">
      <c r="E6070" s="110">
        <f t="shared" si="348"/>
        <v>7.0000000000000001E-3</v>
      </c>
      <c r="F6070" s="110">
        <f>IF('3A-Rail transport'!$AN$56="no"," ",ROUND(E6070,4))</f>
        <v>7.0000000000000001E-3</v>
      </c>
      <c r="G6070" s="110">
        <f>IF('3A-Rail transport'!$AN$57="no"," ",ROUND(E6070,4))</f>
        <v>7.0000000000000001E-3</v>
      </c>
      <c r="H6070" s="110"/>
      <c r="S6070" s="110">
        <f t="shared" si="349"/>
        <v>7.0000000000000001E-3</v>
      </c>
      <c r="T6070" s="110">
        <f>IF('3B-Air transport'!AN$66="no"," ",ROUND(S6070,4))</f>
        <v>7.0000000000000001E-3</v>
      </c>
      <c r="U6070" s="110">
        <f>IF('3B-Air transport'!AN$67="no"," ",ROUND(S6070,4))</f>
        <v>7.0000000000000001E-3</v>
      </c>
      <c r="V6070" s="110">
        <f>IF('3B-Air transport'!AN$68="no"," ",ROUND(S6070,4))</f>
        <v>7.0000000000000001E-3</v>
      </c>
      <c r="W6070" s="110"/>
      <c r="AB6070" s="110">
        <f t="shared" si="350"/>
        <v>7.0000000000000001E-3</v>
      </c>
      <c r="AC6070" s="110">
        <f>IF('3C-Water transport'!AN$56="no"," ",ROUND(AB6070,4))</f>
        <v>7.0000000000000001E-3</v>
      </c>
      <c r="AD6070" s="110">
        <f>IF('3C-Water transport'!AN$57="no"," ",ROUND(AB6070,4))</f>
        <v>7.0000000000000001E-3</v>
      </c>
      <c r="AE6070" s="110">
        <f>IF('3C-Water transport'!AN$58="no"," ",ROUND(AB6070,4))</f>
        <v>7.0000000000000001E-3</v>
      </c>
    </row>
    <row r="6071" spans="5:31" x14ac:dyDescent="0.25">
      <c r="E6071" s="110">
        <f t="shared" si="348"/>
        <v>8.0000000000000002E-3</v>
      </c>
      <c r="F6071" s="110">
        <f>IF('3A-Rail transport'!$AN$56="no"," ",ROUND(E6071,4))</f>
        <v>8.0000000000000002E-3</v>
      </c>
      <c r="G6071" s="110">
        <f>IF('3A-Rail transport'!$AN$57="no"," ",ROUND(E6071,4))</f>
        <v>8.0000000000000002E-3</v>
      </c>
      <c r="H6071" s="110"/>
      <c r="S6071" s="110">
        <f t="shared" si="349"/>
        <v>8.0000000000000002E-3</v>
      </c>
      <c r="T6071" s="110">
        <f>IF('3B-Air transport'!AN$66="no"," ",ROUND(S6071,4))</f>
        <v>8.0000000000000002E-3</v>
      </c>
      <c r="U6071" s="110">
        <f>IF('3B-Air transport'!AN$67="no"," ",ROUND(S6071,4))</f>
        <v>8.0000000000000002E-3</v>
      </c>
      <c r="V6071" s="110">
        <f>IF('3B-Air transport'!AN$68="no"," ",ROUND(S6071,4))</f>
        <v>8.0000000000000002E-3</v>
      </c>
      <c r="W6071" s="110"/>
      <c r="AB6071" s="110">
        <f t="shared" si="350"/>
        <v>8.0000000000000002E-3</v>
      </c>
      <c r="AC6071" s="110">
        <f>IF('3C-Water transport'!AN$56="no"," ",ROUND(AB6071,4))</f>
        <v>8.0000000000000002E-3</v>
      </c>
      <c r="AD6071" s="110">
        <f>IF('3C-Water transport'!AN$57="no"," ",ROUND(AB6071,4))</f>
        <v>8.0000000000000002E-3</v>
      </c>
      <c r="AE6071" s="110">
        <f>IF('3C-Water transport'!AN$58="no"," ",ROUND(AB6071,4))</f>
        <v>8.0000000000000002E-3</v>
      </c>
    </row>
    <row r="6072" spans="5:31" x14ac:dyDescent="0.25">
      <c r="E6072" s="110">
        <f t="shared" si="348"/>
        <v>9.0000000000000011E-3</v>
      </c>
      <c r="F6072" s="110">
        <f>IF('3A-Rail transport'!$AN$56="no"," ",ROUND(E6072,4))</f>
        <v>8.9999999999999993E-3</v>
      </c>
      <c r="G6072" s="110">
        <f>IF('3A-Rail transport'!$AN$57="no"," ",ROUND(E6072,4))</f>
        <v>8.9999999999999993E-3</v>
      </c>
      <c r="H6072" s="110"/>
      <c r="S6072" s="110">
        <f t="shared" si="349"/>
        <v>9.0000000000000011E-3</v>
      </c>
      <c r="T6072" s="110">
        <f>IF('3B-Air transport'!AN$66="no"," ",ROUND(S6072,4))</f>
        <v>8.9999999999999993E-3</v>
      </c>
      <c r="U6072" s="110">
        <f>IF('3B-Air transport'!AN$67="no"," ",ROUND(S6072,4))</f>
        <v>8.9999999999999993E-3</v>
      </c>
      <c r="V6072" s="110">
        <f>IF('3B-Air transport'!AN$68="no"," ",ROUND(S6072,4))</f>
        <v>8.9999999999999993E-3</v>
      </c>
      <c r="W6072" s="110"/>
      <c r="AB6072" s="110">
        <f t="shared" si="350"/>
        <v>9.0000000000000011E-3</v>
      </c>
      <c r="AC6072" s="110">
        <f>IF('3C-Water transport'!AN$56="no"," ",ROUND(AB6072,4))</f>
        <v>8.9999999999999993E-3</v>
      </c>
      <c r="AD6072" s="110">
        <f>IF('3C-Water transport'!AN$57="no"," ",ROUND(AB6072,4))</f>
        <v>8.9999999999999993E-3</v>
      </c>
      <c r="AE6072" s="110">
        <f>IF('3C-Water transport'!AN$58="no"," ",ROUND(AB6072,4))</f>
        <v>8.9999999999999993E-3</v>
      </c>
    </row>
    <row r="6073" spans="5:31" x14ac:dyDescent="0.25">
      <c r="E6073" s="110">
        <f t="shared" si="348"/>
        <v>1.0000000000000002E-2</v>
      </c>
      <c r="F6073" s="110">
        <f>IF('3A-Rail transport'!$AN$56="no"," ",ROUND(E6073,4))</f>
        <v>0.01</v>
      </c>
      <c r="G6073" s="110">
        <f>IF('3A-Rail transport'!$AN$57="no"," ",ROUND(E6073,4))</f>
        <v>0.01</v>
      </c>
      <c r="H6073" s="110"/>
      <c r="S6073" s="110">
        <f t="shared" si="349"/>
        <v>1.0000000000000002E-2</v>
      </c>
      <c r="T6073" s="110">
        <f>IF('3B-Air transport'!AN$66="no"," ",ROUND(S6073,4))</f>
        <v>0.01</v>
      </c>
      <c r="U6073" s="110">
        <f>IF('3B-Air transport'!AN$67="no"," ",ROUND(S6073,4))</f>
        <v>0.01</v>
      </c>
      <c r="V6073" s="110">
        <f>IF('3B-Air transport'!AN$68="no"," ",ROUND(S6073,4))</f>
        <v>0.01</v>
      </c>
      <c r="W6073" s="110"/>
      <c r="AB6073" s="110">
        <f t="shared" si="350"/>
        <v>1.0000000000000002E-2</v>
      </c>
      <c r="AC6073" s="110">
        <f>IF('3C-Water transport'!AN$56="no"," ",ROUND(AB6073,4))</f>
        <v>0.01</v>
      </c>
      <c r="AD6073" s="110">
        <f>IF('3C-Water transport'!AN$57="no"," ",ROUND(AB6073,4))</f>
        <v>0.01</v>
      </c>
      <c r="AE6073" s="110">
        <f>IF('3C-Water transport'!AN$58="no"," ",ROUND(AB6073,4))</f>
        <v>0.01</v>
      </c>
    </row>
    <row r="6074" spans="5:31" x14ac:dyDescent="0.25">
      <c r="E6074" s="110">
        <f t="shared" si="348"/>
        <v>1.1000000000000003E-2</v>
      </c>
      <c r="F6074" s="110">
        <f>IF('3A-Rail transport'!$AN$56="no"," ",ROUND(E6074,4))</f>
        <v>1.0999999999999999E-2</v>
      </c>
      <c r="G6074" s="110">
        <f>IF('3A-Rail transport'!$AN$57="no"," ",ROUND(E6074,4))</f>
        <v>1.0999999999999999E-2</v>
      </c>
      <c r="H6074" s="110"/>
      <c r="S6074" s="110">
        <f t="shared" si="349"/>
        <v>1.1000000000000003E-2</v>
      </c>
      <c r="T6074" s="110">
        <f>IF('3B-Air transport'!AN$66="no"," ",ROUND(S6074,4))</f>
        <v>1.0999999999999999E-2</v>
      </c>
      <c r="U6074" s="110">
        <f>IF('3B-Air transport'!AN$67="no"," ",ROUND(S6074,4))</f>
        <v>1.0999999999999999E-2</v>
      </c>
      <c r="V6074" s="110">
        <f>IF('3B-Air transport'!AN$68="no"," ",ROUND(S6074,4))</f>
        <v>1.0999999999999999E-2</v>
      </c>
      <c r="W6074" s="110"/>
      <c r="AB6074" s="110">
        <f t="shared" si="350"/>
        <v>1.1000000000000003E-2</v>
      </c>
      <c r="AC6074" s="110">
        <f>IF('3C-Water transport'!AN$56="no"," ",ROUND(AB6074,4))</f>
        <v>1.0999999999999999E-2</v>
      </c>
      <c r="AD6074" s="110">
        <f>IF('3C-Water transport'!AN$57="no"," ",ROUND(AB6074,4))</f>
        <v>1.0999999999999999E-2</v>
      </c>
      <c r="AE6074" s="110">
        <f>IF('3C-Water transport'!AN$58="no"," ",ROUND(AB6074,4))</f>
        <v>1.0999999999999999E-2</v>
      </c>
    </row>
    <row r="6075" spans="5:31" x14ac:dyDescent="0.25">
      <c r="E6075" s="110">
        <f t="shared" si="348"/>
        <v>1.2000000000000004E-2</v>
      </c>
      <c r="F6075" s="110">
        <f>IF('3A-Rail transport'!$AN$56="no"," ",ROUND(E6075,4))</f>
        <v>1.2E-2</v>
      </c>
      <c r="G6075" s="110">
        <f>IF('3A-Rail transport'!$AN$57="no"," ",ROUND(E6075,4))</f>
        <v>1.2E-2</v>
      </c>
      <c r="H6075" s="110"/>
      <c r="S6075" s="110">
        <f t="shared" si="349"/>
        <v>1.2000000000000004E-2</v>
      </c>
      <c r="T6075" s="110">
        <f>IF('3B-Air transport'!AN$66="no"," ",ROUND(S6075,4))</f>
        <v>1.2E-2</v>
      </c>
      <c r="U6075" s="110">
        <f>IF('3B-Air transport'!AN$67="no"," ",ROUND(S6075,4))</f>
        <v>1.2E-2</v>
      </c>
      <c r="V6075" s="110">
        <f>IF('3B-Air transport'!AN$68="no"," ",ROUND(S6075,4))</f>
        <v>1.2E-2</v>
      </c>
      <c r="W6075" s="110"/>
      <c r="AB6075" s="110">
        <f t="shared" si="350"/>
        <v>1.2000000000000004E-2</v>
      </c>
      <c r="AC6075" s="110">
        <f>IF('3C-Water transport'!AN$56="no"," ",ROUND(AB6075,4))</f>
        <v>1.2E-2</v>
      </c>
      <c r="AD6075" s="110">
        <f>IF('3C-Water transport'!AN$57="no"," ",ROUND(AB6075,4))</f>
        <v>1.2E-2</v>
      </c>
      <c r="AE6075" s="110">
        <f>IF('3C-Water transport'!AN$58="no"," ",ROUND(AB6075,4))</f>
        <v>1.2E-2</v>
      </c>
    </row>
    <row r="6076" spans="5:31" x14ac:dyDescent="0.25">
      <c r="E6076" s="110">
        <f t="shared" si="348"/>
        <v>1.3000000000000005E-2</v>
      </c>
      <c r="F6076" s="110">
        <f>IF('3A-Rail transport'!$AN$56="no"," ",ROUND(E6076,4))</f>
        <v>1.2999999999999999E-2</v>
      </c>
      <c r="G6076" s="110">
        <f>IF('3A-Rail transport'!$AN$57="no"," ",ROUND(E6076,4))</f>
        <v>1.2999999999999999E-2</v>
      </c>
      <c r="H6076" s="110"/>
      <c r="S6076" s="110">
        <f t="shared" si="349"/>
        <v>1.3000000000000005E-2</v>
      </c>
      <c r="T6076" s="110">
        <f>IF('3B-Air transport'!AN$66="no"," ",ROUND(S6076,4))</f>
        <v>1.2999999999999999E-2</v>
      </c>
      <c r="U6076" s="110">
        <f>IF('3B-Air transport'!AN$67="no"," ",ROUND(S6076,4))</f>
        <v>1.2999999999999999E-2</v>
      </c>
      <c r="V6076" s="110">
        <f>IF('3B-Air transport'!AN$68="no"," ",ROUND(S6076,4))</f>
        <v>1.2999999999999999E-2</v>
      </c>
      <c r="W6076" s="110"/>
      <c r="AB6076" s="110">
        <f t="shared" si="350"/>
        <v>1.3000000000000005E-2</v>
      </c>
      <c r="AC6076" s="110">
        <f>IF('3C-Water transport'!AN$56="no"," ",ROUND(AB6076,4))</f>
        <v>1.2999999999999999E-2</v>
      </c>
      <c r="AD6076" s="110">
        <f>IF('3C-Water transport'!AN$57="no"," ",ROUND(AB6076,4))</f>
        <v>1.2999999999999999E-2</v>
      </c>
      <c r="AE6076" s="110">
        <f>IF('3C-Water transport'!AN$58="no"," ",ROUND(AB6076,4))</f>
        <v>1.2999999999999999E-2</v>
      </c>
    </row>
    <row r="6077" spans="5:31" x14ac:dyDescent="0.25">
      <c r="E6077" s="110">
        <f t="shared" si="348"/>
        <v>1.4000000000000005E-2</v>
      </c>
      <c r="F6077" s="110">
        <f>IF('3A-Rail transport'!$AN$56="no"," ",ROUND(E6077,4))</f>
        <v>1.4E-2</v>
      </c>
      <c r="G6077" s="110">
        <f>IF('3A-Rail transport'!$AN$57="no"," ",ROUND(E6077,4))</f>
        <v>1.4E-2</v>
      </c>
      <c r="H6077" s="110"/>
      <c r="S6077" s="110">
        <f t="shared" si="349"/>
        <v>1.4000000000000005E-2</v>
      </c>
      <c r="T6077" s="110">
        <f>IF('3B-Air transport'!AN$66="no"," ",ROUND(S6077,4))</f>
        <v>1.4E-2</v>
      </c>
      <c r="U6077" s="110">
        <f>IF('3B-Air transport'!AN$67="no"," ",ROUND(S6077,4))</f>
        <v>1.4E-2</v>
      </c>
      <c r="V6077" s="110">
        <f>IF('3B-Air transport'!AN$68="no"," ",ROUND(S6077,4))</f>
        <v>1.4E-2</v>
      </c>
      <c r="W6077" s="110"/>
      <c r="AB6077" s="110">
        <f t="shared" si="350"/>
        <v>1.4000000000000005E-2</v>
      </c>
      <c r="AC6077" s="110">
        <f>IF('3C-Water transport'!AN$56="no"," ",ROUND(AB6077,4))</f>
        <v>1.4E-2</v>
      </c>
      <c r="AD6077" s="110">
        <f>IF('3C-Water transport'!AN$57="no"," ",ROUND(AB6077,4))</f>
        <v>1.4E-2</v>
      </c>
      <c r="AE6077" s="110">
        <f>IF('3C-Water transport'!AN$58="no"," ",ROUND(AB6077,4))</f>
        <v>1.4E-2</v>
      </c>
    </row>
    <row r="6078" spans="5:31" x14ac:dyDescent="0.25">
      <c r="E6078" s="110">
        <f t="shared" si="348"/>
        <v>1.5000000000000006E-2</v>
      </c>
      <c r="F6078" s="110">
        <f>IF('3A-Rail transport'!$AN$56="no"," ",ROUND(E6078,4))</f>
        <v>1.4999999999999999E-2</v>
      </c>
      <c r="G6078" s="110">
        <f>IF('3A-Rail transport'!$AN$57="no"," ",ROUND(E6078,4))</f>
        <v>1.4999999999999999E-2</v>
      </c>
      <c r="H6078" s="110"/>
      <c r="S6078" s="110">
        <f t="shared" si="349"/>
        <v>1.5000000000000006E-2</v>
      </c>
      <c r="T6078" s="110">
        <f>IF('3B-Air transport'!AN$66="no"," ",ROUND(S6078,4))</f>
        <v>1.4999999999999999E-2</v>
      </c>
      <c r="U6078" s="110">
        <f>IF('3B-Air transport'!AN$67="no"," ",ROUND(S6078,4))</f>
        <v>1.4999999999999999E-2</v>
      </c>
      <c r="V6078" s="110">
        <f>IF('3B-Air transport'!AN$68="no"," ",ROUND(S6078,4))</f>
        <v>1.4999999999999999E-2</v>
      </c>
      <c r="W6078" s="110"/>
      <c r="AB6078" s="110">
        <f t="shared" si="350"/>
        <v>1.5000000000000006E-2</v>
      </c>
      <c r="AC6078" s="110">
        <f>IF('3C-Water transport'!AN$56="no"," ",ROUND(AB6078,4))</f>
        <v>1.4999999999999999E-2</v>
      </c>
      <c r="AD6078" s="110">
        <f>IF('3C-Water transport'!AN$57="no"," ",ROUND(AB6078,4))</f>
        <v>1.4999999999999999E-2</v>
      </c>
      <c r="AE6078" s="110">
        <f>IF('3C-Water transport'!AN$58="no"," ",ROUND(AB6078,4))</f>
        <v>1.4999999999999999E-2</v>
      </c>
    </row>
    <row r="6079" spans="5:31" x14ac:dyDescent="0.25">
      <c r="E6079" s="110">
        <f t="shared" si="348"/>
        <v>1.6000000000000007E-2</v>
      </c>
      <c r="F6079" s="110">
        <f>IF('3A-Rail transport'!$AN$56="no"," ",ROUND(E6079,4))</f>
        <v>1.6E-2</v>
      </c>
      <c r="G6079" s="110">
        <f>IF('3A-Rail transport'!$AN$57="no"," ",ROUND(E6079,4))</f>
        <v>1.6E-2</v>
      </c>
      <c r="H6079" s="110"/>
      <c r="S6079" s="110">
        <f t="shared" si="349"/>
        <v>1.6000000000000007E-2</v>
      </c>
      <c r="T6079" s="110">
        <f>IF('3B-Air transport'!AN$66="no"," ",ROUND(S6079,4))</f>
        <v>1.6E-2</v>
      </c>
      <c r="U6079" s="110">
        <f>IF('3B-Air transport'!AN$67="no"," ",ROUND(S6079,4))</f>
        <v>1.6E-2</v>
      </c>
      <c r="V6079" s="110">
        <f>IF('3B-Air transport'!AN$68="no"," ",ROUND(S6079,4))</f>
        <v>1.6E-2</v>
      </c>
      <c r="W6079" s="110"/>
      <c r="AB6079" s="110">
        <f t="shared" si="350"/>
        <v>1.6000000000000007E-2</v>
      </c>
      <c r="AC6079" s="110">
        <f>IF('3C-Water transport'!AN$56="no"," ",ROUND(AB6079,4))</f>
        <v>1.6E-2</v>
      </c>
      <c r="AD6079" s="110">
        <f>IF('3C-Water transport'!AN$57="no"," ",ROUND(AB6079,4))</f>
        <v>1.6E-2</v>
      </c>
      <c r="AE6079" s="110">
        <f>IF('3C-Water transport'!AN$58="no"," ",ROUND(AB6079,4))</f>
        <v>1.6E-2</v>
      </c>
    </row>
    <row r="6080" spans="5:31" x14ac:dyDescent="0.25">
      <c r="E6080" s="110">
        <f t="shared" si="348"/>
        <v>1.7000000000000008E-2</v>
      </c>
      <c r="F6080" s="110">
        <f>IF('3A-Rail transport'!$AN$56="no"," ",ROUND(E6080,4))</f>
        <v>1.7000000000000001E-2</v>
      </c>
      <c r="G6080" s="110">
        <f>IF('3A-Rail transport'!$AN$57="no"," ",ROUND(E6080,4))</f>
        <v>1.7000000000000001E-2</v>
      </c>
      <c r="H6080" s="110"/>
      <c r="S6080" s="110">
        <f t="shared" si="349"/>
        <v>1.7000000000000008E-2</v>
      </c>
      <c r="T6080" s="110">
        <f>IF('3B-Air transport'!AN$66="no"," ",ROUND(S6080,4))</f>
        <v>1.7000000000000001E-2</v>
      </c>
      <c r="U6080" s="110">
        <f>IF('3B-Air transport'!AN$67="no"," ",ROUND(S6080,4))</f>
        <v>1.7000000000000001E-2</v>
      </c>
      <c r="V6080" s="110">
        <f>IF('3B-Air transport'!AN$68="no"," ",ROUND(S6080,4))</f>
        <v>1.7000000000000001E-2</v>
      </c>
      <c r="W6080" s="110"/>
      <c r="AB6080" s="110">
        <f t="shared" si="350"/>
        <v>1.7000000000000008E-2</v>
      </c>
      <c r="AC6080" s="110">
        <f>IF('3C-Water transport'!AN$56="no"," ",ROUND(AB6080,4))</f>
        <v>1.7000000000000001E-2</v>
      </c>
      <c r="AD6080" s="110">
        <f>IF('3C-Water transport'!AN$57="no"," ",ROUND(AB6080,4))</f>
        <v>1.7000000000000001E-2</v>
      </c>
      <c r="AE6080" s="110">
        <f>IF('3C-Water transport'!AN$58="no"," ",ROUND(AB6080,4))</f>
        <v>1.7000000000000001E-2</v>
      </c>
    </row>
    <row r="6081" spans="5:31" x14ac:dyDescent="0.25">
      <c r="E6081" s="110">
        <f t="shared" si="348"/>
        <v>1.8000000000000009E-2</v>
      </c>
      <c r="F6081" s="110">
        <f>IF('3A-Rail transport'!$AN$56="no"," ",ROUND(E6081,4))</f>
        <v>1.7999999999999999E-2</v>
      </c>
      <c r="G6081" s="110">
        <f>IF('3A-Rail transport'!$AN$57="no"," ",ROUND(E6081,4))</f>
        <v>1.7999999999999999E-2</v>
      </c>
      <c r="H6081" s="110"/>
      <c r="S6081" s="110">
        <f t="shared" si="349"/>
        <v>1.8000000000000009E-2</v>
      </c>
      <c r="T6081" s="110">
        <f>IF('3B-Air transport'!AN$66="no"," ",ROUND(S6081,4))</f>
        <v>1.7999999999999999E-2</v>
      </c>
      <c r="U6081" s="110">
        <f>IF('3B-Air transport'!AN$67="no"," ",ROUND(S6081,4))</f>
        <v>1.7999999999999999E-2</v>
      </c>
      <c r="V6081" s="110">
        <f>IF('3B-Air transport'!AN$68="no"," ",ROUND(S6081,4))</f>
        <v>1.7999999999999999E-2</v>
      </c>
      <c r="W6081" s="110"/>
      <c r="AB6081" s="110">
        <f t="shared" si="350"/>
        <v>1.8000000000000009E-2</v>
      </c>
      <c r="AC6081" s="110">
        <f>IF('3C-Water transport'!AN$56="no"," ",ROUND(AB6081,4))</f>
        <v>1.7999999999999999E-2</v>
      </c>
      <c r="AD6081" s="110">
        <f>IF('3C-Water transport'!AN$57="no"," ",ROUND(AB6081,4))</f>
        <v>1.7999999999999999E-2</v>
      </c>
      <c r="AE6081" s="110">
        <f>IF('3C-Water transport'!AN$58="no"," ",ROUND(AB6081,4))</f>
        <v>1.7999999999999999E-2</v>
      </c>
    </row>
    <row r="6082" spans="5:31" x14ac:dyDescent="0.25">
      <c r="E6082" s="110">
        <f t="shared" si="348"/>
        <v>1.900000000000001E-2</v>
      </c>
      <c r="F6082" s="110">
        <f>IF('3A-Rail transport'!$AN$56="no"," ",ROUND(E6082,4))</f>
        <v>1.9E-2</v>
      </c>
      <c r="G6082" s="110">
        <f>IF('3A-Rail transport'!$AN$57="no"," ",ROUND(E6082,4))</f>
        <v>1.9E-2</v>
      </c>
      <c r="H6082" s="110"/>
      <c r="S6082" s="110">
        <f t="shared" si="349"/>
        <v>1.900000000000001E-2</v>
      </c>
      <c r="T6082" s="110">
        <f>IF('3B-Air transport'!AN$66="no"," ",ROUND(S6082,4))</f>
        <v>1.9E-2</v>
      </c>
      <c r="U6082" s="110">
        <f>IF('3B-Air transport'!AN$67="no"," ",ROUND(S6082,4))</f>
        <v>1.9E-2</v>
      </c>
      <c r="V6082" s="110">
        <f>IF('3B-Air transport'!AN$68="no"," ",ROUND(S6082,4))</f>
        <v>1.9E-2</v>
      </c>
      <c r="W6082" s="110"/>
      <c r="AB6082" s="110">
        <f t="shared" si="350"/>
        <v>1.900000000000001E-2</v>
      </c>
      <c r="AC6082" s="110">
        <f>IF('3C-Water transport'!AN$56="no"," ",ROUND(AB6082,4))</f>
        <v>1.9E-2</v>
      </c>
      <c r="AD6082" s="110">
        <f>IF('3C-Water transport'!AN$57="no"," ",ROUND(AB6082,4))</f>
        <v>1.9E-2</v>
      </c>
      <c r="AE6082" s="110">
        <f>IF('3C-Water transport'!AN$58="no"," ",ROUND(AB6082,4))</f>
        <v>1.9E-2</v>
      </c>
    </row>
    <row r="6083" spans="5:31" x14ac:dyDescent="0.25">
      <c r="E6083" s="110">
        <f t="shared" si="348"/>
        <v>2.0000000000000011E-2</v>
      </c>
      <c r="F6083" s="110">
        <f>IF('3A-Rail transport'!$AN$56="no"," ",ROUND(E6083,4))</f>
        <v>0.02</v>
      </c>
      <c r="G6083" s="110">
        <f>IF('3A-Rail transport'!$AN$57="no"," ",ROUND(E6083,4))</f>
        <v>0.02</v>
      </c>
      <c r="H6083" s="110"/>
      <c r="S6083" s="110">
        <f t="shared" si="349"/>
        <v>2.0000000000000011E-2</v>
      </c>
      <c r="T6083" s="110">
        <f>IF('3B-Air transport'!AN$66="no"," ",ROUND(S6083,4))</f>
        <v>0.02</v>
      </c>
      <c r="U6083" s="110">
        <f>IF('3B-Air transport'!AN$67="no"," ",ROUND(S6083,4))</f>
        <v>0.02</v>
      </c>
      <c r="V6083" s="110">
        <f>IF('3B-Air transport'!AN$68="no"," ",ROUND(S6083,4))</f>
        <v>0.02</v>
      </c>
      <c r="W6083" s="110"/>
      <c r="AB6083" s="110">
        <f t="shared" si="350"/>
        <v>2.0000000000000011E-2</v>
      </c>
      <c r="AC6083" s="110">
        <f>IF('3C-Water transport'!AN$56="no"," ",ROUND(AB6083,4))</f>
        <v>0.02</v>
      </c>
      <c r="AD6083" s="110">
        <f>IF('3C-Water transport'!AN$57="no"," ",ROUND(AB6083,4))</f>
        <v>0.02</v>
      </c>
      <c r="AE6083" s="110">
        <f>IF('3C-Water transport'!AN$58="no"," ",ROUND(AB6083,4))</f>
        <v>0.02</v>
      </c>
    </row>
    <row r="6084" spans="5:31" x14ac:dyDescent="0.25">
      <c r="E6084" s="110">
        <f t="shared" si="348"/>
        <v>2.1000000000000012E-2</v>
      </c>
      <c r="F6084" s="110">
        <f>IF('3A-Rail transport'!$AN$56="no"," ",ROUND(E6084,4))</f>
        <v>2.1000000000000001E-2</v>
      </c>
      <c r="G6084" s="110">
        <f>IF('3A-Rail transport'!$AN$57="no"," ",ROUND(E6084,4))</f>
        <v>2.1000000000000001E-2</v>
      </c>
      <c r="H6084" s="110"/>
      <c r="S6084" s="110">
        <f t="shared" si="349"/>
        <v>2.1000000000000012E-2</v>
      </c>
      <c r="T6084" s="110">
        <f>IF('3B-Air transport'!AN$66="no"," ",ROUND(S6084,4))</f>
        <v>2.1000000000000001E-2</v>
      </c>
      <c r="U6084" s="110">
        <f>IF('3B-Air transport'!AN$67="no"," ",ROUND(S6084,4))</f>
        <v>2.1000000000000001E-2</v>
      </c>
      <c r="V6084" s="110">
        <f>IF('3B-Air transport'!AN$68="no"," ",ROUND(S6084,4))</f>
        <v>2.1000000000000001E-2</v>
      </c>
      <c r="W6084" s="110"/>
      <c r="AB6084" s="110">
        <f t="shared" si="350"/>
        <v>2.1000000000000012E-2</v>
      </c>
      <c r="AC6084" s="110">
        <f>IF('3C-Water transport'!AN$56="no"," ",ROUND(AB6084,4))</f>
        <v>2.1000000000000001E-2</v>
      </c>
      <c r="AD6084" s="110">
        <f>IF('3C-Water transport'!AN$57="no"," ",ROUND(AB6084,4))</f>
        <v>2.1000000000000001E-2</v>
      </c>
      <c r="AE6084" s="110">
        <f>IF('3C-Water transport'!AN$58="no"," ",ROUND(AB6084,4))</f>
        <v>2.1000000000000001E-2</v>
      </c>
    </row>
    <row r="6085" spans="5:31" x14ac:dyDescent="0.25">
      <c r="E6085" s="110">
        <f t="shared" si="348"/>
        <v>2.2000000000000013E-2</v>
      </c>
      <c r="F6085" s="110">
        <f>IF('3A-Rail transport'!$AN$56="no"," ",ROUND(E6085,4))</f>
        <v>2.1999999999999999E-2</v>
      </c>
      <c r="G6085" s="110">
        <f>IF('3A-Rail transport'!$AN$57="no"," ",ROUND(E6085,4))</f>
        <v>2.1999999999999999E-2</v>
      </c>
      <c r="H6085" s="110"/>
      <c r="S6085" s="110">
        <f t="shared" si="349"/>
        <v>2.2000000000000013E-2</v>
      </c>
      <c r="T6085" s="110">
        <f>IF('3B-Air transport'!AN$66="no"," ",ROUND(S6085,4))</f>
        <v>2.1999999999999999E-2</v>
      </c>
      <c r="U6085" s="110">
        <f>IF('3B-Air transport'!AN$67="no"," ",ROUND(S6085,4))</f>
        <v>2.1999999999999999E-2</v>
      </c>
      <c r="V6085" s="110">
        <f>IF('3B-Air transport'!AN$68="no"," ",ROUND(S6085,4))</f>
        <v>2.1999999999999999E-2</v>
      </c>
      <c r="W6085" s="110"/>
      <c r="AB6085" s="110">
        <f t="shared" si="350"/>
        <v>2.2000000000000013E-2</v>
      </c>
      <c r="AC6085" s="110">
        <f>IF('3C-Water transport'!AN$56="no"," ",ROUND(AB6085,4))</f>
        <v>2.1999999999999999E-2</v>
      </c>
      <c r="AD6085" s="110">
        <f>IF('3C-Water transport'!AN$57="no"," ",ROUND(AB6085,4))</f>
        <v>2.1999999999999999E-2</v>
      </c>
      <c r="AE6085" s="110">
        <f>IF('3C-Water transport'!AN$58="no"," ",ROUND(AB6085,4))</f>
        <v>2.1999999999999999E-2</v>
      </c>
    </row>
    <row r="6086" spans="5:31" x14ac:dyDescent="0.25">
      <c r="E6086" s="110">
        <f t="shared" si="348"/>
        <v>2.3000000000000013E-2</v>
      </c>
      <c r="F6086" s="110">
        <f>IF('3A-Rail transport'!$AN$56="no"," ",ROUND(E6086,4))</f>
        <v>2.3E-2</v>
      </c>
      <c r="G6086" s="110">
        <f>IF('3A-Rail transport'!$AN$57="no"," ",ROUND(E6086,4))</f>
        <v>2.3E-2</v>
      </c>
      <c r="H6086" s="110"/>
      <c r="S6086" s="110">
        <f t="shared" si="349"/>
        <v>2.3000000000000013E-2</v>
      </c>
      <c r="T6086" s="110">
        <f>IF('3B-Air transport'!AN$66="no"," ",ROUND(S6086,4))</f>
        <v>2.3E-2</v>
      </c>
      <c r="U6086" s="110">
        <f>IF('3B-Air transport'!AN$67="no"," ",ROUND(S6086,4))</f>
        <v>2.3E-2</v>
      </c>
      <c r="V6086" s="110">
        <f>IF('3B-Air transport'!AN$68="no"," ",ROUND(S6086,4))</f>
        <v>2.3E-2</v>
      </c>
      <c r="W6086" s="110"/>
      <c r="AB6086" s="110">
        <f t="shared" si="350"/>
        <v>2.3000000000000013E-2</v>
      </c>
      <c r="AC6086" s="110">
        <f>IF('3C-Water transport'!AN$56="no"," ",ROUND(AB6086,4))</f>
        <v>2.3E-2</v>
      </c>
      <c r="AD6086" s="110">
        <f>IF('3C-Water transport'!AN$57="no"," ",ROUND(AB6086,4))</f>
        <v>2.3E-2</v>
      </c>
      <c r="AE6086" s="110">
        <f>IF('3C-Water transport'!AN$58="no"," ",ROUND(AB6086,4))</f>
        <v>2.3E-2</v>
      </c>
    </row>
    <row r="6087" spans="5:31" x14ac:dyDescent="0.25">
      <c r="E6087" s="110">
        <f t="shared" si="348"/>
        <v>2.4000000000000014E-2</v>
      </c>
      <c r="F6087" s="110">
        <f>IF('3A-Rail transport'!$AN$56="no"," ",ROUND(E6087,4))</f>
        <v>2.4E-2</v>
      </c>
      <c r="G6087" s="110">
        <f>IF('3A-Rail transport'!$AN$57="no"," ",ROUND(E6087,4))</f>
        <v>2.4E-2</v>
      </c>
      <c r="H6087" s="110"/>
      <c r="S6087" s="110">
        <f t="shared" si="349"/>
        <v>2.4000000000000014E-2</v>
      </c>
      <c r="T6087" s="110">
        <f>IF('3B-Air transport'!AN$66="no"," ",ROUND(S6087,4))</f>
        <v>2.4E-2</v>
      </c>
      <c r="U6087" s="110">
        <f>IF('3B-Air transport'!AN$67="no"," ",ROUND(S6087,4))</f>
        <v>2.4E-2</v>
      </c>
      <c r="V6087" s="110">
        <f>IF('3B-Air transport'!AN$68="no"," ",ROUND(S6087,4))</f>
        <v>2.4E-2</v>
      </c>
      <c r="W6087" s="110"/>
      <c r="AB6087" s="110">
        <f t="shared" si="350"/>
        <v>2.4000000000000014E-2</v>
      </c>
      <c r="AC6087" s="110">
        <f>IF('3C-Water transport'!AN$56="no"," ",ROUND(AB6087,4))</f>
        <v>2.4E-2</v>
      </c>
      <c r="AD6087" s="110">
        <f>IF('3C-Water transport'!AN$57="no"," ",ROUND(AB6087,4))</f>
        <v>2.4E-2</v>
      </c>
      <c r="AE6087" s="110">
        <f>IF('3C-Water transport'!AN$58="no"," ",ROUND(AB6087,4))</f>
        <v>2.4E-2</v>
      </c>
    </row>
    <row r="6088" spans="5:31" x14ac:dyDescent="0.25">
      <c r="E6088" s="110">
        <f t="shared" si="348"/>
        <v>2.5000000000000015E-2</v>
      </c>
      <c r="F6088" s="110">
        <f>IF('3A-Rail transport'!$AN$56="no"," ",ROUND(E6088,4))</f>
        <v>2.5000000000000001E-2</v>
      </c>
      <c r="G6088" s="110">
        <f>IF('3A-Rail transport'!$AN$57="no"," ",ROUND(E6088,4))</f>
        <v>2.5000000000000001E-2</v>
      </c>
      <c r="H6088" s="110"/>
      <c r="S6088" s="110">
        <f t="shared" si="349"/>
        <v>2.5000000000000015E-2</v>
      </c>
      <c r="T6088" s="110">
        <f>IF('3B-Air transport'!AN$66="no"," ",ROUND(S6088,4))</f>
        <v>2.5000000000000001E-2</v>
      </c>
      <c r="U6088" s="110">
        <f>IF('3B-Air transport'!AN$67="no"," ",ROUND(S6088,4))</f>
        <v>2.5000000000000001E-2</v>
      </c>
      <c r="V6088" s="110">
        <f>IF('3B-Air transport'!AN$68="no"," ",ROUND(S6088,4))</f>
        <v>2.5000000000000001E-2</v>
      </c>
      <c r="W6088" s="110"/>
      <c r="AB6088" s="110">
        <f t="shared" si="350"/>
        <v>2.5000000000000015E-2</v>
      </c>
      <c r="AC6088" s="110">
        <f>IF('3C-Water transport'!AN$56="no"," ",ROUND(AB6088,4))</f>
        <v>2.5000000000000001E-2</v>
      </c>
      <c r="AD6088" s="110">
        <f>IF('3C-Water transport'!AN$57="no"," ",ROUND(AB6088,4))</f>
        <v>2.5000000000000001E-2</v>
      </c>
      <c r="AE6088" s="110">
        <f>IF('3C-Water transport'!AN$58="no"," ",ROUND(AB6088,4))</f>
        <v>2.5000000000000001E-2</v>
      </c>
    </row>
    <row r="6089" spans="5:31" x14ac:dyDescent="0.25">
      <c r="E6089" s="110">
        <f t="shared" si="348"/>
        <v>2.6000000000000016E-2</v>
      </c>
      <c r="F6089" s="110">
        <f>IF('3A-Rail transport'!$AN$56="no"," ",ROUND(E6089,4))</f>
        <v>2.5999999999999999E-2</v>
      </c>
      <c r="G6089" s="110">
        <f>IF('3A-Rail transport'!$AN$57="no"," ",ROUND(E6089,4))</f>
        <v>2.5999999999999999E-2</v>
      </c>
      <c r="H6089" s="110"/>
      <c r="S6089" s="110">
        <f t="shared" si="349"/>
        <v>2.6000000000000016E-2</v>
      </c>
      <c r="T6089" s="110">
        <f>IF('3B-Air transport'!AN$66="no"," ",ROUND(S6089,4))</f>
        <v>2.5999999999999999E-2</v>
      </c>
      <c r="U6089" s="110">
        <f>IF('3B-Air transport'!AN$67="no"," ",ROUND(S6089,4))</f>
        <v>2.5999999999999999E-2</v>
      </c>
      <c r="V6089" s="110">
        <f>IF('3B-Air transport'!AN$68="no"," ",ROUND(S6089,4))</f>
        <v>2.5999999999999999E-2</v>
      </c>
      <c r="W6089" s="110"/>
      <c r="AB6089" s="110">
        <f t="shared" si="350"/>
        <v>2.6000000000000016E-2</v>
      </c>
      <c r="AC6089" s="110">
        <f>IF('3C-Water transport'!AN$56="no"," ",ROUND(AB6089,4))</f>
        <v>2.5999999999999999E-2</v>
      </c>
      <c r="AD6089" s="110">
        <f>IF('3C-Water transport'!AN$57="no"," ",ROUND(AB6089,4))</f>
        <v>2.5999999999999999E-2</v>
      </c>
      <c r="AE6089" s="110">
        <f>IF('3C-Water transport'!AN$58="no"," ",ROUND(AB6089,4))</f>
        <v>2.5999999999999999E-2</v>
      </c>
    </row>
    <row r="6090" spans="5:31" x14ac:dyDescent="0.25">
      <c r="E6090" s="110">
        <f t="shared" si="348"/>
        <v>2.7000000000000017E-2</v>
      </c>
      <c r="F6090" s="110">
        <f>IF('3A-Rail transport'!$AN$56="no"," ",ROUND(E6090,4))</f>
        <v>2.7E-2</v>
      </c>
      <c r="G6090" s="110">
        <f>IF('3A-Rail transport'!$AN$57="no"," ",ROUND(E6090,4))</f>
        <v>2.7E-2</v>
      </c>
      <c r="H6090" s="110"/>
      <c r="S6090" s="110">
        <f t="shared" si="349"/>
        <v>2.7000000000000017E-2</v>
      </c>
      <c r="T6090" s="110">
        <f>IF('3B-Air transport'!AN$66="no"," ",ROUND(S6090,4))</f>
        <v>2.7E-2</v>
      </c>
      <c r="U6090" s="110">
        <f>IF('3B-Air transport'!AN$67="no"," ",ROUND(S6090,4))</f>
        <v>2.7E-2</v>
      </c>
      <c r="V6090" s="110">
        <f>IF('3B-Air transport'!AN$68="no"," ",ROUND(S6090,4))</f>
        <v>2.7E-2</v>
      </c>
      <c r="W6090" s="110"/>
      <c r="AB6090" s="110">
        <f t="shared" si="350"/>
        <v>2.7000000000000017E-2</v>
      </c>
      <c r="AC6090" s="110">
        <f>IF('3C-Water transport'!AN$56="no"," ",ROUND(AB6090,4))</f>
        <v>2.7E-2</v>
      </c>
      <c r="AD6090" s="110">
        <f>IF('3C-Water transport'!AN$57="no"," ",ROUND(AB6090,4))</f>
        <v>2.7E-2</v>
      </c>
      <c r="AE6090" s="110">
        <f>IF('3C-Water transport'!AN$58="no"," ",ROUND(AB6090,4))</f>
        <v>2.7E-2</v>
      </c>
    </row>
    <row r="6091" spans="5:31" x14ac:dyDescent="0.25">
      <c r="E6091" s="110">
        <f t="shared" si="348"/>
        <v>2.8000000000000018E-2</v>
      </c>
      <c r="F6091" s="110">
        <f>IF('3A-Rail transport'!$AN$56="no"," ",ROUND(E6091,4))</f>
        <v>2.8000000000000001E-2</v>
      </c>
      <c r="G6091" s="110">
        <f>IF('3A-Rail transport'!$AN$57="no"," ",ROUND(E6091,4))</f>
        <v>2.8000000000000001E-2</v>
      </c>
      <c r="H6091" s="110"/>
      <c r="S6091" s="110">
        <f t="shared" si="349"/>
        <v>2.8000000000000018E-2</v>
      </c>
      <c r="T6091" s="110">
        <f>IF('3B-Air transport'!AN$66="no"," ",ROUND(S6091,4))</f>
        <v>2.8000000000000001E-2</v>
      </c>
      <c r="U6091" s="110">
        <f>IF('3B-Air transport'!AN$67="no"," ",ROUND(S6091,4))</f>
        <v>2.8000000000000001E-2</v>
      </c>
      <c r="V6091" s="110">
        <f>IF('3B-Air transport'!AN$68="no"," ",ROUND(S6091,4))</f>
        <v>2.8000000000000001E-2</v>
      </c>
      <c r="W6091" s="110"/>
      <c r="AB6091" s="110">
        <f t="shared" si="350"/>
        <v>2.8000000000000018E-2</v>
      </c>
      <c r="AC6091" s="110">
        <f>IF('3C-Water transport'!AN$56="no"," ",ROUND(AB6091,4))</f>
        <v>2.8000000000000001E-2</v>
      </c>
      <c r="AD6091" s="110">
        <f>IF('3C-Water transport'!AN$57="no"," ",ROUND(AB6091,4))</f>
        <v>2.8000000000000001E-2</v>
      </c>
      <c r="AE6091" s="110">
        <f>IF('3C-Water transport'!AN$58="no"," ",ROUND(AB6091,4))</f>
        <v>2.8000000000000001E-2</v>
      </c>
    </row>
    <row r="6092" spans="5:31" x14ac:dyDescent="0.25">
      <c r="E6092" s="110">
        <f t="shared" si="348"/>
        <v>2.9000000000000019E-2</v>
      </c>
      <c r="F6092" s="110">
        <f>IF('3A-Rail transport'!$AN$56="no"," ",ROUND(E6092,4))</f>
        <v>2.9000000000000001E-2</v>
      </c>
      <c r="G6092" s="110">
        <f>IF('3A-Rail transport'!$AN$57="no"," ",ROUND(E6092,4))</f>
        <v>2.9000000000000001E-2</v>
      </c>
      <c r="H6092" s="110"/>
      <c r="S6092" s="110">
        <f t="shared" si="349"/>
        <v>2.9000000000000019E-2</v>
      </c>
      <c r="T6092" s="110">
        <f>IF('3B-Air transport'!AN$66="no"," ",ROUND(S6092,4))</f>
        <v>2.9000000000000001E-2</v>
      </c>
      <c r="U6092" s="110">
        <f>IF('3B-Air transport'!AN$67="no"," ",ROUND(S6092,4))</f>
        <v>2.9000000000000001E-2</v>
      </c>
      <c r="V6092" s="110">
        <f>IF('3B-Air transport'!AN$68="no"," ",ROUND(S6092,4))</f>
        <v>2.9000000000000001E-2</v>
      </c>
      <c r="W6092" s="110"/>
      <c r="AB6092" s="110">
        <f t="shared" si="350"/>
        <v>2.9000000000000019E-2</v>
      </c>
      <c r="AC6092" s="110">
        <f>IF('3C-Water transport'!AN$56="no"," ",ROUND(AB6092,4))</f>
        <v>2.9000000000000001E-2</v>
      </c>
      <c r="AD6092" s="110">
        <f>IF('3C-Water transport'!AN$57="no"," ",ROUND(AB6092,4))</f>
        <v>2.9000000000000001E-2</v>
      </c>
      <c r="AE6092" s="110">
        <f>IF('3C-Water transport'!AN$58="no"," ",ROUND(AB6092,4))</f>
        <v>2.9000000000000001E-2</v>
      </c>
    </row>
    <row r="6093" spans="5:31" x14ac:dyDescent="0.25">
      <c r="E6093" s="110">
        <f t="shared" si="348"/>
        <v>3.000000000000002E-2</v>
      </c>
      <c r="F6093" s="110">
        <f>IF('3A-Rail transport'!$AN$56="no"," ",ROUND(E6093,4))</f>
        <v>0.03</v>
      </c>
      <c r="G6093" s="110">
        <f>IF('3A-Rail transport'!$AN$57="no"," ",ROUND(E6093,4))</f>
        <v>0.03</v>
      </c>
      <c r="H6093" s="110"/>
      <c r="S6093" s="110">
        <f t="shared" si="349"/>
        <v>3.000000000000002E-2</v>
      </c>
      <c r="T6093" s="110">
        <f>IF('3B-Air transport'!AN$66="no"," ",ROUND(S6093,4))</f>
        <v>0.03</v>
      </c>
      <c r="U6093" s="110">
        <f>IF('3B-Air transport'!AN$67="no"," ",ROUND(S6093,4))</f>
        <v>0.03</v>
      </c>
      <c r="V6093" s="110">
        <f>IF('3B-Air transport'!AN$68="no"," ",ROUND(S6093,4))</f>
        <v>0.03</v>
      </c>
      <c r="W6093" s="110"/>
      <c r="AB6093" s="110">
        <f t="shared" si="350"/>
        <v>3.000000000000002E-2</v>
      </c>
      <c r="AC6093" s="110">
        <f>IF('3C-Water transport'!AN$56="no"," ",ROUND(AB6093,4))</f>
        <v>0.03</v>
      </c>
      <c r="AD6093" s="110">
        <f>IF('3C-Water transport'!AN$57="no"," ",ROUND(AB6093,4))</f>
        <v>0.03</v>
      </c>
      <c r="AE6093" s="110">
        <f>IF('3C-Water transport'!AN$58="no"," ",ROUND(AB6093,4))</f>
        <v>0.03</v>
      </c>
    </row>
    <row r="6094" spans="5:31" x14ac:dyDescent="0.25">
      <c r="E6094" s="110">
        <f t="shared" si="348"/>
        <v>3.1000000000000021E-2</v>
      </c>
      <c r="F6094" s="110">
        <f>IF('3A-Rail transport'!$AN$56="no"," ",ROUND(E6094,4))</f>
        <v>3.1E-2</v>
      </c>
      <c r="G6094" s="110">
        <f>IF('3A-Rail transport'!$AN$57="no"," ",ROUND(E6094,4))</f>
        <v>3.1E-2</v>
      </c>
      <c r="H6094" s="110"/>
      <c r="S6094" s="110">
        <f t="shared" si="349"/>
        <v>3.1000000000000021E-2</v>
      </c>
      <c r="T6094" s="110">
        <f>IF('3B-Air transport'!AN$66="no"," ",ROUND(S6094,4))</f>
        <v>3.1E-2</v>
      </c>
      <c r="U6094" s="110">
        <f>IF('3B-Air transport'!AN$67="no"," ",ROUND(S6094,4))</f>
        <v>3.1E-2</v>
      </c>
      <c r="V6094" s="110">
        <f>IF('3B-Air transport'!AN$68="no"," ",ROUND(S6094,4))</f>
        <v>3.1E-2</v>
      </c>
      <c r="W6094" s="110"/>
      <c r="AB6094" s="110">
        <f t="shared" si="350"/>
        <v>3.1000000000000021E-2</v>
      </c>
      <c r="AC6094" s="110">
        <f>IF('3C-Water transport'!AN$56="no"," ",ROUND(AB6094,4))</f>
        <v>3.1E-2</v>
      </c>
      <c r="AD6094" s="110">
        <f>IF('3C-Water transport'!AN$57="no"," ",ROUND(AB6094,4))</f>
        <v>3.1E-2</v>
      </c>
      <c r="AE6094" s="110">
        <f>IF('3C-Water transport'!AN$58="no"," ",ROUND(AB6094,4))</f>
        <v>3.1E-2</v>
      </c>
    </row>
    <row r="6095" spans="5:31" x14ac:dyDescent="0.25">
      <c r="E6095" s="110">
        <f t="shared" si="348"/>
        <v>3.2000000000000021E-2</v>
      </c>
      <c r="F6095" s="110">
        <f>IF('3A-Rail transport'!$AN$56="no"," ",ROUND(E6095,4))</f>
        <v>3.2000000000000001E-2</v>
      </c>
      <c r="G6095" s="110">
        <f>IF('3A-Rail transport'!$AN$57="no"," ",ROUND(E6095,4))</f>
        <v>3.2000000000000001E-2</v>
      </c>
      <c r="H6095" s="110"/>
      <c r="S6095" s="110">
        <f t="shared" si="349"/>
        <v>3.2000000000000021E-2</v>
      </c>
      <c r="T6095" s="110">
        <f>IF('3B-Air transport'!AN$66="no"," ",ROUND(S6095,4))</f>
        <v>3.2000000000000001E-2</v>
      </c>
      <c r="U6095" s="110">
        <f>IF('3B-Air transport'!AN$67="no"," ",ROUND(S6095,4))</f>
        <v>3.2000000000000001E-2</v>
      </c>
      <c r="V6095" s="110">
        <f>IF('3B-Air transport'!AN$68="no"," ",ROUND(S6095,4))</f>
        <v>3.2000000000000001E-2</v>
      </c>
      <c r="W6095" s="110"/>
      <c r="AB6095" s="110">
        <f t="shared" si="350"/>
        <v>3.2000000000000021E-2</v>
      </c>
      <c r="AC6095" s="110">
        <f>IF('3C-Water transport'!AN$56="no"," ",ROUND(AB6095,4))</f>
        <v>3.2000000000000001E-2</v>
      </c>
      <c r="AD6095" s="110">
        <f>IF('3C-Water transport'!AN$57="no"," ",ROUND(AB6095,4))</f>
        <v>3.2000000000000001E-2</v>
      </c>
      <c r="AE6095" s="110">
        <f>IF('3C-Water transport'!AN$58="no"," ",ROUND(AB6095,4))</f>
        <v>3.2000000000000001E-2</v>
      </c>
    </row>
    <row r="6096" spans="5:31" x14ac:dyDescent="0.25">
      <c r="E6096" s="110">
        <f t="shared" si="348"/>
        <v>3.3000000000000022E-2</v>
      </c>
      <c r="F6096" s="110">
        <f>IF('3A-Rail transport'!$AN$56="no"," ",ROUND(E6096,4))</f>
        <v>3.3000000000000002E-2</v>
      </c>
      <c r="G6096" s="110">
        <f>IF('3A-Rail transport'!$AN$57="no"," ",ROUND(E6096,4))</f>
        <v>3.3000000000000002E-2</v>
      </c>
      <c r="H6096" s="110"/>
      <c r="S6096" s="110">
        <f t="shared" si="349"/>
        <v>3.3000000000000022E-2</v>
      </c>
      <c r="T6096" s="110">
        <f>IF('3B-Air transport'!AN$66="no"," ",ROUND(S6096,4))</f>
        <v>3.3000000000000002E-2</v>
      </c>
      <c r="U6096" s="110">
        <f>IF('3B-Air transport'!AN$67="no"," ",ROUND(S6096,4))</f>
        <v>3.3000000000000002E-2</v>
      </c>
      <c r="V6096" s="110">
        <f>IF('3B-Air transport'!AN$68="no"," ",ROUND(S6096,4))</f>
        <v>3.3000000000000002E-2</v>
      </c>
      <c r="W6096" s="110"/>
      <c r="AB6096" s="110">
        <f t="shared" si="350"/>
        <v>3.3000000000000022E-2</v>
      </c>
      <c r="AC6096" s="110">
        <f>IF('3C-Water transport'!AN$56="no"," ",ROUND(AB6096,4))</f>
        <v>3.3000000000000002E-2</v>
      </c>
      <c r="AD6096" s="110">
        <f>IF('3C-Water transport'!AN$57="no"," ",ROUND(AB6096,4))</f>
        <v>3.3000000000000002E-2</v>
      </c>
      <c r="AE6096" s="110">
        <f>IF('3C-Water transport'!AN$58="no"," ",ROUND(AB6096,4))</f>
        <v>3.3000000000000002E-2</v>
      </c>
    </row>
    <row r="6097" spans="5:31" x14ac:dyDescent="0.25">
      <c r="E6097" s="110">
        <f t="shared" si="348"/>
        <v>3.4000000000000023E-2</v>
      </c>
      <c r="F6097" s="110">
        <f>IF('3A-Rail transport'!$AN$56="no"," ",ROUND(E6097,4))</f>
        <v>3.4000000000000002E-2</v>
      </c>
      <c r="G6097" s="110">
        <f>IF('3A-Rail transport'!$AN$57="no"," ",ROUND(E6097,4))</f>
        <v>3.4000000000000002E-2</v>
      </c>
      <c r="H6097" s="110"/>
      <c r="S6097" s="110">
        <f t="shared" si="349"/>
        <v>3.4000000000000023E-2</v>
      </c>
      <c r="T6097" s="110">
        <f>IF('3B-Air transport'!AN$66="no"," ",ROUND(S6097,4))</f>
        <v>3.4000000000000002E-2</v>
      </c>
      <c r="U6097" s="110">
        <f>IF('3B-Air transport'!AN$67="no"," ",ROUND(S6097,4))</f>
        <v>3.4000000000000002E-2</v>
      </c>
      <c r="V6097" s="110">
        <f>IF('3B-Air transport'!AN$68="no"," ",ROUND(S6097,4))</f>
        <v>3.4000000000000002E-2</v>
      </c>
      <c r="W6097" s="110"/>
      <c r="AB6097" s="110">
        <f t="shared" si="350"/>
        <v>3.4000000000000023E-2</v>
      </c>
      <c r="AC6097" s="110">
        <f>IF('3C-Water transport'!AN$56="no"," ",ROUND(AB6097,4))</f>
        <v>3.4000000000000002E-2</v>
      </c>
      <c r="AD6097" s="110">
        <f>IF('3C-Water transport'!AN$57="no"," ",ROUND(AB6097,4))</f>
        <v>3.4000000000000002E-2</v>
      </c>
      <c r="AE6097" s="110">
        <f>IF('3C-Water transport'!AN$58="no"," ",ROUND(AB6097,4))</f>
        <v>3.4000000000000002E-2</v>
      </c>
    </row>
    <row r="6098" spans="5:31" x14ac:dyDescent="0.25">
      <c r="E6098" s="110">
        <f t="shared" si="348"/>
        <v>3.5000000000000024E-2</v>
      </c>
      <c r="F6098" s="110">
        <f>IF('3A-Rail transport'!$AN$56="no"," ",ROUND(E6098,4))</f>
        <v>3.5000000000000003E-2</v>
      </c>
      <c r="G6098" s="110">
        <f>IF('3A-Rail transport'!$AN$57="no"," ",ROUND(E6098,4))</f>
        <v>3.5000000000000003E-2</v>
      </c>
      <c r="H6098" s="110"/>
      <c r="S6098" s="110">
        <f t="shared" si="349"/>
        <v>3.5000000000000024E-2</v>
      </c>
      <c r="T6098" s="110">
        <f>IF('3B-Air transport'!AN$66="no"," ",ROUND(S6098,4))</f>
        <v>3.5000000000000003E-2</v>
      </c>
      <c r="U6098" s="110">
        <f>IF('3B-Air transport'!AN$67="no"," ",ROUND(S6098,4))</f>
        <v>3.5000000000000003E-2</v>
      </c>
      <c r="V6098" s="110">
        <f>IF('3B-Air transport'!AN$68="no"," ",ROUND(S6098,4))</f>
        <v>3.5000000000000003E-2</v>
      </c>
      <c r="W6098" s="110"/>
      <c r="AB6098" s="110">
        <f t="shared" si="350"/>
        <v>3.5000000000000024E-2</v>
      </c>
      <c r="AC6098" s="110">
        <f>IF('3C-Water transport'!AN$56="no"," ",ROUND(AB6098,4))</f>
        <v>3.5000000000000003E-2</v>
      </c>
      <c r="AD6098" s="110">
        <f>IF('3C-Water transport'!AN$57="no"," ",ROUND(AB6098,4))</f>
        <v>3.5000000000000003E-2</v>
      </c>
      <c r="AE6098" s="110">
        <f>IF('3C-Water transport'!AN$58="no"," ",ROUND(AB6098,4))</f>
        <v>3.5000000000000003E-2</v>
      </c>
    </row>
    <row r="6099" spans="5:31" x14ac:dyDescent="0.25">
      <c r="E6099" s="110">
        <f t="shared" si="348"/>
        <v>3.6000000000000025E-2</v>
      </c>
      <c r="F6099" s="110">
        <f>IF('3A-Rail transport'!$AN$56="no"," ",ROUND(E6099,4))</f>
        <v>3.5999999999999997E-2</v>
      </c>
      <c r="G6099" s="110">
        <f>IF('3A-Rail transport'!$AN$57="no"," ",ROUND(E6099,4))</f>
        <v>3.5999999999999997E-2</v>
      </c>
      <c r="H6099" s="110"/>
      <c r="S6099" s="110">
        <f t="shared" si="349"/>
        <v>3.6000000000000025E-2</v>
      </c>
      <c r="T6099" s="110">
        <f>IF('3B-Air transport'!AN$66="no"," ",ROUND(S6099,4))</f>
        <v>3.5999999999999997E-2</v>
      </c>
      <c r="U6099" s="110">
        <f>IF('3B-Air transport'!AN$67="no"," ",ROUND(S6099,4))</f>
        <v>3.5999999999999997E-2</v>
      </c>
      <c r="V6099" s="110">
        <f>IF('3B-Air transport'!AN$68="no"," ",ROUND(S6099,4))</f>
        <v>3.5999999999999997E-2</v>
      </c>
      <c r="W6099" s="110"/>
      <c r="AB6099" s="110">
        <f t="shared" si="350"/>
        <v>3.6000000000000025E-2</v>
      </c>
      <c r="AC6099" s="110">
        <f>IF('3C-Water transport'!AN$56="no"," ",ROUND(AB6099,4))</f>
        <v>3.5999999999999997E-2</v>
      </c>
      <c r="AD6099" s="110">
        <f>IF('3C-Water transport'!AN$57="no"," ",ROUND(AB6099,4))</f>
        <v>3.5999999999999997E-2</v>
      </c>
      <c r="AE6099" s="110">
        <f>IF('3C-Water transport'!AN$58="no"," ",ROUND(AB6099,4))</f>
        <v>3.5999999999999997E-2</v>
      </c>
    </row>
    <row r="6100" spans="5:31" x14ac:dyDescent="0.25">
      <c r="E6100" s="110">
        <f t="shared" si="348"/>
        <v>3.7000000000000026E-2</v>
      </c>
      <c r="F6100" s="110">
        <f>IF('3A-Rail transport'!$AN$56="no"," ",ROUND(E6100,4))</f>
        <v>3.6999999999999998E-2</v>
      </c>
      <c r="G6100" s="110">
        <f>IF('3A-Rail transport'!$AN$57="no"," ",ROUND(E6100,4))</f>
        <v>3.6999999999999998E-2</v>
      </c>
      <c r="H6100" s="110"/>
      <c r="S6100" s="110">
        <f t="shared" si="349"/>
        <v>3.7000000000000026E-2</v>
      </c>
      <c r="T6100" s="110">
        <f>IF('3B-Air transport'!AN$66="no"," ",ROUND(S6100,4))</f>
        <v>3.6999999999999998E-2</v>
      </c>
      <c r="U6100" s="110">
        <f>IF('3B-Air transport'!AN$67="no"," ",ROUND(S6100,4))</f>
        <v>3.6999999999999998E-2</v>
      </c>
      <c r="V6100" s="110">
        <f>IF('3B-Air transport'!AN$68="no"," ",ROUND(S6100,4))</f>
        <v>3.6999999999999998E-2</v>
      </c>
      <c r="W6100" s="110"/>
      <c r="AB6100" s="110">
        <f t="shared" si="350"/>
        <v>3.7000000000000026E-2</v>
      </c>
      <c r="AC6100" s="110">
        <f>IF('3C-Water transport'!AN$56="no"," ",ROUND(AB6100,4))</f>
        <v>3.6999999999999998E-2</v>
      </c>
      <c r="AD6100" s="110">
        <f>IF('3C-Water transport'!AN$57="no"," ",ROUND(AB6100,4))</f>
        <v>3.6999999999999998E-2</v>
      </c>
      <c r="AE6100" s="110">
        <f>IF('3C-Water transport'!AN$58="no"," ",ROUND(AB6100,4))</f>
        <v>3.6999999999999998E-2</v>
      </c>
    </row>
    <row r="6101" spans="5:31" x14ac:dyDescent="0.25">
      <c r="E6101" s="110">
        <f t="shared" si="348"/>
        <v>3.8000000000000027E-2</v>
      </c>
      <c r="F6101" s="110">
        <f>IF('3A-Rail transport'!$AN$56="no"," ",ROUND(E6101,4))</f>
        <v>3.7999999999999999E-2</v>
      </c>
      <c r="G6101" s="110">
        <f>IF('3A-Rail transport'!$AN$57="no"," ",ROUND(E6101,4))</f>
        <v>3.7999999999999999E-2</v>
      </c>
      <c r="H6101" s="110"/>
      <c r="S6101" s="110">
        <f t="shared" si="349"/>
        <v>3.8000000000000027E-2</v>
      </c>
      <c r="T6101" s="110">
        <f>IF('3B-Air transport'!AN$66="no"," ",ROUND(S6101,4))</f>
        <v>3.7999999999999999E-2</v>
      </c>
      <c r="U6101" s="110">
        <f>IF('3B-Air transport'!AN$67="no"," ",ROUND(S6101,4))</f>
        <v>3.7999999999999999E-2</v>
      </c>
      <c r="V6101" s="110">
        <f>IF('3B-Air transport'!AN$68="no"," ",ROUND(S6101,4))</f>
        <v>3.7999999999999999E-2</v>
      </c>
      <c r="W6101" s="110"/>
      <c r="AB6101" s="110">
        <f t="shared" si="350"/>
        <v>3.8000000000000027E-2</v>
      </c>
      <c r="AC6101" s="110">
        <f>IF('3C-Water transport'!AN$56="no"," ",ROUND(AB6101,4))</f>
        <v>3.7999999999999999E-2</v>
      </c>
      <c r="AD6101" s="110">
        <f>IF('3C-Water transport'!AN$57="no"," ",ROUND(AB6101,4))</f>
        <v>3.7999999999999999E-2</v>
      </c>
      <c r="AE6101" s="110">
        <f>IF('3C-Water transport'!AN$58="no"," ",ROUND(AB6101,4))</f>
        <v>3.7999999999999999E-2</v>
      </c>
    </row>
    <row r="6102" spans="5:31" x14ac:dyDescent="0.25">
      <c r="E6102" s="110">
        <f t="shared" si="348"/>
        <v>3.9000000000000028E-2</v>
      </c>
      <c r="F6102" s="110">
        <f>IF('3A-Rail transport'!$AN$56="no"," ",ROUND(E6102,4))</f>
        <v>3.9E-2</v>
      </c>
      <c r="G6102" s="110">
        <f>IF('3A-Rail transport'!$AN$57="no"," ",ROUND(E6102,4))</f>
        <v>3.9E-2</v>
      </c>
      <c r="H6102" s="110"/>
      <c r="S6102" s="110">
        <f t="shared" si="349"/>
        <v>3.9000000000000028E-2</v>
      </c>
      <c r="T6102" s="110">
        <f>IF('3B-Air transport'!AN$66="no"," ",ROUND(S6102,4))</f>
        <v>3.9E-2</v>
      </c>
      <c r="U6102" s="110">
        <f>IF('3B-Air transport'!AN$67="no"," ",ROUND(S6102,4))</f>
        <v>3.9E-2</v>
      </c>
      <c r="V6102" s="110">
        <f>IF('3B-Air transport'!AN$68="no"," ",ROUND(S6102,4))</f>
        <v>3.9E-2</v>
      </c>
      <c r="W6102" s="110"/>
      <c r="AB6102" s="110">
        <f t="shared" si="350"/>
        <v>3.9000000000000028E-2</v>
      </c>
      <c r="AC6102" s="110">
        <f>IF('3C-Water transport'!AN$56="no"," ",ROUND(AB6102,4))</f>
        <v>3.9E-2</v>
      </c>
      <c r="AD6102" s="110">
        <f>IF('3C-Water transport'!AN$57="no"," ",ROUND(AB6102,4))</f>
        <v>3.9E-2</v>
      </c>
      <c r="AE6102" s="110">
        <f>IF('3C-Water transport'!AN$58="no"," ",ROUND(AB6102,4))</f>
        <v>3.9E-2</v>
      </c>
    </row>
    <row r="6103" spans="5:31" x14ac:dyDescent="0.25">
      <c r="E6103" s="110">
        <f t="shared" si="348"/>
        <v>4.0000000000000029E-2</v>
      </c>
      <c r="F6103" s="110">
        <f>IF('3A-Rail transport'!$AN$56="no"," ",ROUND(E6103,4))</f>
        <v>0.04</v>
      </c>
      <c r="G6103" s="110">
        <f>IF('3A-Rail transport'!$AN$57="no"," ",ROUND(E6103,4))</f>
        <v>0.04</v>
      </c>
      <c r="H6103" s="110"/>
      <c r="S6103" s="110">
        <f t="shared" si="349"/>
        <v>4.0000000000000029E-2</v>
      </c>
      <c r="T6103" s="110">
        <f>IF('3B-Air transport'!AN$66="no"," ",ROUND(S6103,4))</f>
        <v>0.04</v>
      </c>
      <c r="U6103" s="110">
        <f>IF('3B-Air transport'!AN$67="no"," ",ROUND(S6103,4))</f>
        <v>0.04</v>
      </c>
      <c r="V6103" s="110">
        <f>IF('3B-Air transport'!AN$68="no"," ",ROUND(S6103,4))</f>
        <v>0.04</v>
      </c>
      <c r="W6103" s="110"/>
      <c r="AB6103" s="110">
        <f t="shared" si="350"/>
        <v>4.0000000000000029E-2</v>
      </c>
      <c r="AC6103" s="110">
        <f>IF('3C-Water transport'!AN$56="no"," ",ROUND(AB6103,4))</f>
        <v>0.04</v>
      </c>
      <c r="AD6103" s="110">
        <f>IF('3C-Water transport'!AN$57="no"," ",ROUND(AB6103,4))</f>
        <v>0.04</v>
      </c>
      <c r="AE6103" s="110">
        <f>IF('3C-Water transport'!AN$58="no"," ",ROUND(AB6103,4))</f>
        <v>0.04</v>
      </c>
    </row>
    <row r="6104" spans="5:31" x14ac:dyDescent="0.25">
      <c r="E6104" s="110">
        <f t="shared" si="348"/>
        <v>4.1000000000000029E-2</v>
      </c>
      <c r="F6104" s="110">
        <f>IF('3A-Rail transport'!$AN$56="no"," ",ROUND(E6104,4))</f>
        <v>4.1000000000000002E-2</v>
      </c>
      <c r="G6104" s="110">
        <f>IF('3A-Rail transport'!$AN$57="no"," ",ROUND(E6104,4))</f>
        <v>4.1000000000000002E-2</v>
      </c>
      <c r="H6104" s="110"/>
      <c r="S6104" s="110">
        <f t="shared" si="349"/>
        <v>4.1000000000000029E-2</v>
      </c>
      <c r="T6104" s="110">
        <f>IF('3B-Air transport'!AN$66="no"," ",ROUND(S6104,4))</f>
        <v>4.1000000000000002E-2</v>
      </c>
      <c r="U6104" s="110">
        <f>IF('3B-Air transport'!AN$67="no"," ",ROUND(S6104,4))</f>
        <v>4.1000000000000002E-2</v>
      </c>
      <c r="V6104" s="110">
        <f>IF('3B-Air transport'!AN$68="no"," ",ROUND(S6104,4))</f>
        <v>4.1000000000000002E-2</v>
      </c>
      <c r="W6104" s="110"/>
      <c r="AB6104" s="110">
        <f t="shared" si="350"/>
        <v>4.1000000000000029E-2</v>
      </c>
      <c r="AC6104" s="110">
        <f>IF('3C-Water transport'!AN$56="no"," ",ROUND(AB6104,4))</f>
        <v>4.1000000000000002E-2</v>
      </c>
      <c r="AD6104" s="110">
        <f>IF('3C-Water transport'!AN$57="no"," ",ROUND(AB6104,4))</f>
        <v>4.1000000000000002E-2</v>
      </c>
      <c r="AE6104" s="110">
        <f>IF('3C-Water transport'!AN$58="no"," ",ROUND(AB6104,4))</f>
        <v>4.1000000000000002E-2</v>
      </c>
    </row>
    <row r="6105" spans="5:31" x14ac:dyDescent="0.25">
      <c r="E6105" s="110">
        <f t="shared" si="348"/>
        <v>4.200000000000003E-2</v>
      </c>
      <c r="F6105" s="110">
        <f>IF('3A-Rail transport'!$AN$56="no"," ",ROUND(E6105,4))</f>
        <v>4.2000000000000003E-2</v>
      </c>
      <c r="G6105" s="110">
        <f>IF('3A-Rail transport'!$AN$57="no"," ",ROUND(E6105,4))</f>
        <v>4.2000000000000003E-2</v>
      </c>
      <c r="H6105" s="110"/>
      <c r="S6105" s="110">
        <f t="shared" si="349"/>
        <v>4.200000000000003E-2</v>
      </c>
      <c r="T6105" s="110">
        <f>IF('3B-Air transport'!AN$66="no"," ",ROUND(S6105,4))</f>
        <v>4.2000000000000003E-2</v>
      </c>
      <c r="U6105" s="110">
        <f>IF('3B-Air transport'!AN$67="no"," ",ROUND(S6105,4))</f>
        <v>4.2000000000000003E-2</v>
      </c>
      <c r="V6105" s="110">
        <f>IF('3B-Air transport'!AN$68="no"," ",ROUND(S6105,4))</f>
        <v>4.2000000000000003E-2</v>
      </c>
      <c r="W6105" s="110"/>
      <c r="AB6105" s="110">
        <f t="shared" si="350"/>
        <v>4.200000000000003E-2</v>
      </c>
      <c r="AC6105" s="110">
        <f>IF('3C-Water transport'!AN$56="no"," ",ROUND(AB6105,4))</f>
        <v>4.2000000000000003E-2</v>
      </c>
      <c r="AD6105" s="110">
        <f>IF('3C-Water transport'!AN$57="no"," ",ROUND(AB6105,4))</f>
        <v>4.2000000000000003E-2</v>
      </c>
      <c r="AE6105" s="110">
        <f>IF('3C-Water transport'!AN$58="no"," ",ROUND(AB6105,4))</f>
        <v>4.2000000000000003E-2</v>
      </c>
    </row>
    <row r="6106" spans="5:31" x14ac:dyDescent="0.25">
      <c r="E6106" s="110">
        <f t="shared" si="348"/>
        <v>4.3000000000000031E-2</v>
      </c>
      <c r="F6106" s="110">
        <f>IF('3A-Rail transport'!$AN$56="no"," ",ROUND(E6106,4))</f>
        <v>4.2999999999999997E-2</v>
      </c>
      <c r="G6106" s="110">
        <f>IF('3A-Rail transport'!$AN$57="no"," ",ROUND(E6106,4))</f>
        <v>4.2999999999999997E-2</v>
      </c>
      <c r="H6106" s="110"/>
      <c r="S6106" s="110">
        <f t="shared" si="349"/>
        <v>4.3000000000000031E-2</v>
      </c>
      <c r="T6106" s="110">
        <f>IF('3B-Air transport'!AN$66="no"," ",ROUND(S6106,4))</f>
        <v>4.2999999999999997E-2</v>
      </c>
      <c r="U6106" s="110">
        <f>IF('3B-Air transport'!AN$67="no"," ",ROUND(S6106,4))</f>
        <v>4.2999999999999997E-2</v>
      </c>
      <c r="V6106" s="110">
        <f>IF('3B-Air transport'!AN$68="no"," ",ROUND(S6106,4))</f>
        <v>4.2999999999999997E-2</v>
      </c>
      <c r="W6106" s="110"/>
      <c r="AB6106" s="110">
        <f t="shared" si="350"/>
        <v>4.3000000000000031E-2</v>
      </c>
      <c r="AC6106" s="110">
        <f>IF('3C-Water transport'!AN$56="no"," ",ROUND(AB6106,4))</f>
        <v>4.2999999999999997E-2</v>
      </c>
      <c r="AD6106" s="110">
        <f>IF('3C-Water transport'!AN$57="no"," ",ROUND(AB6106,4))</f>
        <v>4.2999999999999997E-2</v>
      </c>
      <c r="AE6106" s="110">
        <f>IF('3C-Water transport'!AN$58="no"," ",ROUND(AB6106,4))</f>
        <v>4.2999999999999997E-2</v>
      </c>
    </row>
    <row r="6107" spans="5:31" x14ac:dyDescent="0.25">
      <c r="E6107" s="110">
        <f t="shared" si="348"/>
        <v>4.4000000000000032E-2</v>
      </c>
      <c r="F6107" s="110">
        <f>IF('3A-Rail transport'!$AN$56="no"," ",ROUND(E6107,4))</f>
        <v>4.3999999999999997E-2</v>
      </c>
      <c r="G6107" s="110">
        <f>IF('3A-Rail transport'!$AN$57="no"," ",ROUND(E6107,4))</f>
        <v>4.3999999999999997E-2</v>
      </c>
      <c r="H6107" s="110"/>
      <c r="S6107" s="110">
        <f t="shared" si="349"/>
        <v>4.4000000000000032E-2</v>
      </c>
      <c r="T6107" s="110">
        <f>IF('3B-Air transport'!AN$66="no"," ",ROUND(S6107,4))</f>
        <v>4.3999999999999997E-2</v>
      </c>
      <c r="U6107" s="110">
        <f>IF('3B-Air transport'!AN$67="no"," ",ROUND(S6107,4))</f>
        <v>4.3999999999999997E-2</v>
      </c>
      <c r="V6107" s="110">
        <f>IF('3B-Air transport'!AN$68="no"," ",ROUND(S6107,4))</f>
        <v>4.3999999999999997E-2</v>
      </c>
      <c r="W6107" s="110"/>
      <c r="AB6107" s="110">
        <f t="shared" si="350"/>
        <v>4.4000000000000032E-2</v>
      </c>
      <c r="AC6107" s="110">
        <f>IF('3C-Water transport'!AN$56="no"," ",ROUND(AB6107,4))</f>
        <v>4.3999999999999997E-2</v>
      </c>
      <c r="AD6107" s="110">
        <f>IF('3C-Water transport'!AN$57="no"," ",ROUND(AB6107,4))</f>
        <v>4.3999999999999997E-2</v>
      </c>
      <c r="AE6107" s="110">
        <f>IF('3C-Water transport'!AN$58="no"," ",ROUND(AB6107,4))</f>
        <v>4.3999999999999997E-2</v>
      </c>
    </row>
    <row r="6108" spans="5:31" x14ac:dyDescent="0.25">
      <c r="E6108" s="110">
        <f t="shared" si="348"/>
        <v>4.5000000000000033E-2</v>
      </c>
      <c r="F6108" s="110">
        <f>IF('3A-Rail transport'!$AN$56="no"," ",ROUND(E6108,4))</f>
        <v>4.4999999999999998E-2</v>
      </c>
      <c r="G6108" s="110">
        <f>IF('3A-Rail transport'!$AN$57="no"," ",ROUND(E6108,4))</f>
        <v>4.4999999999999998E-2</v>
      </c>
      <c r="H6108" s="110"/>
      <c r="S6108" s="110">
        <f t="shared" si="349"/>
        <v>4.5000000000000033E-2</v>
      </c>
      <c r="T6108" s="110">
        <f>IF('3B-Air transport'!AN$66="no"," ",ROUND(S6108,4))</f>
        <v>4.4999999999999998E-2</v>
      </c>
      <c r="U6108" s="110">
        <f>IF('3B-Air transport'!AN$67="no"," ",ROUND(S6108,4))</f>
        <v>4.4999999999999998E-2</v>
      </c>
      <c r="V6108" s="110">
        <f>IF('3B-Air transport'!AN$68="no"," ",ROUND(S6108,4))</f>
        <v>4.4999999999999998E-2</v>
      </c>
      <c r="W6108" s="110"/>
      <c r="AB6108" s="110">
        <f t="shared" si="350"/>
        <v>4.5000000000000033E-2</v>
      </c>
      <c r="AC6108" s="110">
        <f>IF('3C-Water transport'!AN$56="no"," ",ROUND(AB6108,4))</f>
        <v>4.4999999999999998E-2</v>
      </c>
      <c r="AD6108" s="110">
        <f>IF('3C-Water transport'!AN$57="no"," ",ROUND(AB6108,4))</f>
        <v>4.4999999999999998E-2</v>
      </c>
      <c r="AE6108" s="110">
        <f>IF('3C-Water transport'!AN$58="no"," ",ROUND(AB6108,4))</f>
        <v>4.4999999999999998E-2</v>
      </c>
    </row>
    <row r="6109" spans="5:31" x14ac:dyDescent="0.25">
      <c r="E6109" s="110">
        <f t="shared" si="348"/>
        <v>4.6000000000000034E-2</v>
      </c>
      <c r="F6109" s="110">
        <f>IF('3A-Rail transport'!$AN$56="no"," ",ROUND(E6109,4))</f>
        <v>4.5999999999999999E-2</v>
      </c>
      <c r="G6109" s="110">
        <f>IF('3A-Rail transport'!$AN$57="no"," ",ROUND(E6109,4))</f>
        <v>4.5999999999999999E-2</v>
      </c>
      <c r="H6109" s="110"/>
      <c r="S6109" s="110">
        <f t="shared" si="349"/>
        <v>4.6000000000000034E-2</v>
      </c>
      <c r="T6109" s="110">
        <f>IF('3B-Air transport'!AN$66="no"," ",ROUND(S6109,4))</f>
        <v>4.5999999999999999E-2</v>
      </c>
      <c r="U6109" s="110">
        <f>IF('3B-Air transport'!AN$67="no"," ",ROUND(S6109,4))</f>
        <v>4.5999999999999999E-2</v>
      </c>
      <c r="V6109" s="110">
        <f>IF('3B-Air transport'!AN$68="no"," ",ROUND(S6109,4))</f>
        <v>4.5999999999999999E-2</v>
      </c>
      <c r="W6109" s="110"/>
      <c r="AB6109" s="110">
        <f t="shared" si="350"/>
        <v>4.6000000000000034E-2</v>
      </c>
      <c r="AC6109" s="110">
        <f>IF('3C-Water transport'!AN$56="no"," ",ROUND(AB6109,4))</f>
        <v>4.5999999999999999E-2</v>
      </c>
      <c r="AD6109" s="110">
        <f>IF('3C-Water transport'!AN$57="no"," ",ROUND(AB6109,4))</f>
        <v>4.5999999999999999E-2</v>
      </c>
      <c r="AE6109" s="110">
        <f>IF('3C-Water transport'!AN$58="no"," ",ROUND(AB6109,4))</f>
        <v>4.5999999999999999E-2</v>
      </c>
    </row>
    <row r="6110" spans="5:31" x14ac:dyDescent="0.25">
      <c r="E6110" s="110">
        <f t="shared" si="348"/>
        <v>4.7000000000000035E-2</v>
      </c>
      <c r="F6110" s="110">
        <f>IF('3A-Rail transport'!$AN$56="no"," ",ROUND(E6110,4))</f>
        <v>4.7E-2</v>
      </c>
      <c r="G6110" s="110">
        <f>IF('3A-Rail transport'!$AN$57="no"," ",ROUND(E6110,4))</f>
        <v>4.7E-2</v>
      </c>
      <c r="H6110" s="110"/>
      <c r="S6110" s="110">
        <f t="shared" si="349"/>
        <v>4.7000000000000035E-2</v>
      </c>
      <c r="T6110" s="110">
        <f>IF('3B-Air transport'!AN$66="no"," ",ROUND(S6110,4))</f>
        <v>4.7E-2</v>
      </c>
      <c r="U6110" s="110">
        <f>IF('3B-Air transport'!AN$67="no"," ",ROUND(S6110,4))</f>
        <v>4.7E-2</v>
      </c>
      <c r="V6110" s="110">
        <f>IF('3B-Air transport'!AN$68="no"," ",ROUND(S6110,4))</f>
        <v>4.7E-2</v>
      </c>
      <c r="W6110" s="110"/>
      <c r="AB6110" s="110">
        <f t="shared" si="350"/>
        <v>4.7000000000000035E-2</v>
      </c>
      <c r="AC6110" s="110">
        <f>IF('3C-Water transport'!AN$56="no"," ",ROUND(AB6110,4))</f>
        <v>4.7E-2</v>
      </c>
      <c r="AD6110" s="110">
        <f>IF('3C-Water transport'!AN$57="no"," ",ROUND(AB6110,4))</f>
        <v>4.7E-2</v>
      </c>
      <c r="AE6110" s="110">
        <f>IF('3C-Water transport'!AN$58="no"," ",ROUND(AB6110,4))</f>
        <v>4.7E-2</v>
      </c>
    </row>
    <row r="6111" spans="5:31" x14ac:dyDescent="0.25">
      <c r="E6111" s="110">
        <f t="shared" si="348"/>
        <v>4.8000000000000036E-2</v>
      </c>
      <c r="F6111" s="110">
        <f>IF('3A-Rail transport'!$AN$56="no"," ",ROUND(E6111,4))</f>
        <v>4.8000000000000001E-2</v>
      </c>
      <c r="G6111" s="110">
        <f>IF('3A-Rail transport'!$AN$57="no"," ",ROUND(E6111,4))</f>
        <v>4.8000000000000001E-2</v>
      </c>
      <c r="H6111" s="110"/>
      <c r="S6111" s="110">
        <f t="shared" si="349"/>
        <v>4.8000000000000036E-2</v>
      </c>
      <c r="T6111" s="110">
        <f>IF('3B-Air transport'!AN$66="no"," ",ROUND(S6111,4))</f>
        <v>4.8000000000000001E-2</v>
      </c>
      <c r="U6111" s="110">
        <f>IF('3B-Air transport'!AN$67="no"," ",ROUND(S6111,4))</f>
        <v>4.8000000000000001E-2</v>
      </c>
      <c r="V6111" s="110">
        <f>IF('3B-Air transport'!AN$68="no"," ",ROUND(S6111,4))</f>
        <v>4.8000000000000001E-2</v>
      </c>
      <c r="W6111" s="110"/>
      <c r="AB6111" s="110">
        <f t="shared" si="350"/>
        <v>4.8000000000000036E-2</v>
      </c>
      <c r="AC6111" s="110">
        <f>IF('3C-Water transport'!AN$56="no"," ",ROUND(AB6111,4))</f>
        <v>4.8000000000000001E-2</v>
      </c>
      <c r="AD6111" s="110">
        <f>IF('3C-Water transport'!AN$57="no"," ",ROUND(AB6111,4))</f>
        <v>4.8000000000000001E-2</v>
      </c>
      <c r="AE6111" s="110">
        <f>IF('3C-Water transport'!AN$58="no"," ",ROUND(AB6111,4))</f>
        <v>4.8000000000000001E-2</v>
      </c>
    </row>
    <row r="6112" spans="5:31" x14ac:dyDescent="0.25">
      <c r="E6112" s="110">
        <f t="shared" si="348"/>
        <v>4.9000000000000037E-2</v>
      </c>
      <c r="F6112" s="110">
        <f>IF('3A-Rail transport'!$AN$56="no"," ",ROUND(E6112,4))</f>
        <v>4.9000000000000002E-2</v>
      </c>
      <c r="G6112" s="110">
        <f>IF('3A-Rail transport'!$AN$57="no"," ",ROUND(E6112,4))</f>
        <v>4.9000000000000002E-2</v>
      </c>
      <c r="H6112" s="110"/>
      <c r="S6112" s="110">
        <f t="shared" si="349"/>
        <v>4.9000000000000037E-2</v>
      </c>
      <c r="T6112" s="110">
        <f>IF('3B-Air transport'!AN$66="no"," ",ROUND(S6112,4))</f>
        <v>4.9000000000000002E-2</v>
      </c>
      <c r="U6112" s="110">
        <f>IF('3B-Air transport'!AN$67="no"," ",ROUND(S6112,4))</f>
        <v>4.9000000000000002E-2</v>
      </c>
      <c r="V6112" s="110">
        <f>IF('3B-Air transport'!AN$68="no"," ",ROUND(S6112,4))</f>
        <v>4.9000000000000002E-2</v>
      </c>
      <c r="W6112" s="110"/>
      <c r="AB6112" s="110">
        <f t="shared" si="350"/>
        <v>4.9000000000000037E-2</v>
      </c>
      <c r="AC6112" s="110">
        <f>IF('3C-Water transport'!AN$56="no"," ",ROUND(AB6112,4))</f>
        <v>4.9000000000000002E-2</v>
      </c>
      <c r="AD6112" s="110">
        <f>IF('3C-Water transport'!AN$57="no"," ",ROUND(AB6112,4))</f>
        <v>4.9000000000000002E-2</v>
      </c>
      <c r="AE6112" s="110">
        <f>IF('3C-Water transport'!AN$58="no"," ",ROUND(AB6112,4))</f>
        <v>4.9000000000000002E-2</v>
      </c>
    </row>
    <row r="6113" spans="5:31" x14ac:dyDescent="0.25">
      <c r="E6113" s="110">
        <f t="shared" si="348"/>
        <v>5.0000000000000037E-2</v>
      </c>
      <c r="F6113" s="110">
        <f>IF('3A-Rail transport'!$AN$56="no"," ",ROUND(E6113,4))</f>
        <v>0.05</v>
      </c>
      <c r="G6113" s="110">
        <f>IF('3A-Rail transport'!$AN$57="no"," ",ROUND(E6113,4))</f>
        <v>0.05</v>
      </c>
      <c r="H6113" s="110"/>
      <c r="S6113" s="110">
        <f t="shared" si="349"/>
        <v>5.0000000000000037E-2</v>
      </c>
      <c r="T6113" s="110">
        <f>IF('3B-Air transport'!AN$66="no"," ",ROUND(S6113,4))</f>
        <v>0.05</v>
      </c>
      <c r="U6113" s="110">
        <f>IF('3B-Air transport'!AN$67="no"," ",ROUND(S6113,4))</f>
        <v>0.05</v>
      </c>
      <c r="V6113" s="110">
        <f>IF('3B-Air transport'!AN$68="no"," ",ROUND(S6113,4))</f>
        <v>0.05</v>
      </c>
      <c r="W6113" s="110"/>
      <c r="AB6113" s="110">
        <f t="shared" si="350"/>
        <v>5.0000000000000037E-2</v>
      </c>
      <c r="AC6113" s="110">
        <f>IF('3C-Water transport'!AN$56="no"," ",ROUND(AB6113,4))</f>
        <v>0.05</v>
      </c>
      <c r="AD6113" s="110">
        <f>IF('3C-Water transport'!AN$57="no"," ",ROUND(AB6113,4))</f>
        <v>0.05</v>
      </c>
      <c r="AE6113" s="110">
        <f>IF('3C-Water transport'!AN$58="no"," ",ROUND(AB6113,4))</f>
        <v>0.05</v>
      </c>
    </row>
    <row r="6114" spans="5:31" x14ac:dyDescent="0.25">
      <c r="E6114" s="110">
        <f t="shared" si="348"/>
        <v>5.1000000000000038E-2</v>
      </c>
      <c r="F6114" s="110">
        <f>IF('3A-Rail transport'!$AN$56="no"," ",ROUND(E6114,4))</f>
        <v>5.0999999999999997E-2</v>
      </c>
      <c r="G6114" s="110">
        <f>IF('3A-Rail transport'!$AN$57="no"," ",ROUND(E6114,4))</f>
        <v>5.0999999999999997E-2</v>
      </c>
      <c r="H6114" s="110"/>
      <c r="S6114" s="110">
        <f t="shared" si="349"/>
        <v>5.1000000000000038E-2</v>
      </c>
      <c r="T6114" s="110">
        <f>IF('3B-Air transport'!AN$66="no"," ",ROUND(S6114,4))</f>
        <v>5.0999999999999997E-2</v>
      </c>
      <c r="U6114" s="110">
        <f>IF('3B-Air transport'!AN$67="no"," ",ROUND(S6114,4))</f>
        <v>5.0999999999999997E-2</v>
      </c>
      <c r="V6114" s="110">
        <f>IF('3B-Air transport'!AN$68="no"," ",ROUND(S6114,4))</f>
        <v>5.0999999999999997E-2</v>
      </c>
      <c r="W6114" s="110"/>
      <c r="AB6114" s="110">
        <f t="shared" si="350"/>
        <v>5.1000000000000038E-2</v>
      </c>
      <c r="AC6114" s="110">
        <f>IF('3C-Water transport'!AN$56="no"," ",ROUND(AB6114,4))</f>
        <v>5.0999999999999997E-2</v>
      </c>
      <c r="AD6114" s="110">
        <f>IF('3C-Water transport'!AN$57="no"," ",ROUND(AB6114,4))</f>
        <v>5.0999999999999997E-2</v>
      </c>
      <c r="AE6114" s="110">
        <f>IF('3C-Water transport'!AN$58="no"," ",ROUND(AB6114,4))</f>
        <v>5.0999999999999997E-2</v>
      </c>
    </row>
    <row r="6115" spans="5:31" x14ac:dyDescent="0.25">
      <c r="E6115" s="110">
        <f t="shared" si="348"/>
        <v>5.2000000000000039E-2</v>
      </c>
      <c r="F6115" s="110">
        <f>IF('3A-Rail transport'!$AN$56="no"," ",ROUND(E6115,4))</f>
        <v>5.1999999999999998E-2</v>
      </c>
      <c r="G6115" s="110">
        <f>IF('3A-Rail transport'!$AN$57="no"," ",ROUND(E6115,4))</f>
        <v>5.1999999999999998E-2</v>
      </c>
      <c r="H6115" s="110"/>
      <c r="S6115" s="110">
        <f t="shared" si="349"/>
        <v>5.2000000000000039E-2</v>
      </c>
      <c r="T6115" s="110">
        <f>IF('3B-Air transport'!AN$66="no"," ",ROUND(S6115,4))</f>
        <v>5.1999999999999998E-2</v>
      </c>
      <c r="U6115" s="110">
        <f>IF('3B-Air transport'!AN$67="no"," ",ROUND(S6115,4))</f>
        <v>5.1999999999999998E-2</v>
      </c>
      <c r="V6115" s="110">
        <f>IF('3B-Air transport'!AN$68="no"," ",ROUND(S6115,4))</f>
        <v>5.1999999999999998E-2</v>
      </c>
      <c r="W6115" s="110"/>
      <c r="AB6115" s="110">
        <f t="shared" si="350"/>
        <v>5.2000000000000039E-2</v>
      </c>
      <c r="AC6115" s="110">
        <f>IF('3C-Water transport'!AN$56="no"," ",ROUND(AB6115,4))</f>
        <v>5.1999999999999998E-2</v>
      </c>
      <c r="AD6115" s="110">
        <f>IF('3C-Water transport'!AN$57="no"," ",ROUND(AB6115,4))</f>
        <v>5.1999999999999998E-2</v>
      </c>
      <c r="AE6115" s="110">
        <f>IF('3C-Water transport'!AN$58="no"," ",ROUND(AB6115,4))</f>
        <v>5.1999999999999998E-2</v>
      </c>
    </row>
    <row r="6116" spans="5:31" x14ac:dyDescent="0.25">
      <c r="E6116" s="110">
        <f t="shared" si="348"/>
        <v>5.300000000000004E-2</v>
      </c>
      <c r="F6116" s="110">
        <f>IF('3A-Rail transport'!$AN$56="no"," ",ROUND(E6116,4))</f>
        <v>5.2999999999999999E-2</v>
      </c>
      <c r="G6116" s="110">
        <f>IF('3A-Rail transport'!$AN$57="no"," ",ROUND(E6116,4))</f>
        <v>5.2999999999999999E-2</v>
      </c>
      <c r="H6116" s="110"/>
      <c r="S6116" s="110">
        <f t="shared" si="349"/>
        <v>5.300000000000004E-2</v>
      </c>
      <c r="T6116" s="110">
        <f>IF('3B-Air transport'!AN$66="no"," ",ROUND(S6116,4))</f>
        <v>5.2999999999999999E-2</v>
      </c>
      <c r="U6116" s="110">
        <f>IF('3B-Air transport'!AN$67="no"," ",ROUND(S6116,4))</f>
        <v>5.2999999999999999E-2</v>
      </c>
      <c r="V6116" s="110">
        <f>IF('3B-Air transport'!AN$68="no"," ",ROUND(S6116,4))</f>
        <v>5.2999999999999999E-2</v>
      </c>
      <c r="W6116" s="110"/>
      <c r="AB6116" s="110">
        <f t="shared" si="350"/>
        <v>5.300000000000004E-2</v>
      </c>
      <c r="AC6116" s="110">
        <f>IF('3C-Water transport'!AN$56="no"," ",ROUND(AB6116,4))</f>
        <v>5.2999999999999999E-2</v>
      </c>
      <c r="AD6116" s="110">
        <f>IF('3C-Water transport'!AN$57="no"," ",ROUND(AB6116,4))</f>
        <v>5.2999999999999999E-2</v>
      </c>
      <c r="AE6116" s="110">
        <f>IF('3C-Water transport'!AN$58="no"," ",ROUND(AB6116,4))</f>
        <v>5.2999999999999999E-2</v>
      </c>
    </row>
    <row r="6117" spans="5:31" x14ac:dyDescent="0.25">
      <c r="E6117" s="110">
        <f t="shared" si="348"/>
        <v>5.4000000000000041E-2</v>
      </c>
      <c r="F6117" s="110">
        <f>IF('3A-Rail transport'!$AN$56="no"," ",ROUND(E6117,4))</f>
        <v>5.3999999999999999E-2</v>
      </c>
      <c r="G6117" s="110">
        <f>IF('3A-Rail transport'!$AN$57="no"," ",ROUND(E6117,4))</f>
        <v>5.3999999999999999E-2</v>
      </c>
      <c r="H6117" s="110"/>
      <c r="S6117" s="110">
        <f t="shared" si="349"/>
        <v>5.4000000000000041E-2</v>
      </c>
      <c r="T6117" s="110">
        <f>IF('3B-Air transport'!AN$66="no"," ",ROUND(S6117,4))</f>
        <v>5.3999999999999999E-2</v>
      </c>
      <c r="U6117" s="110">
        <f>IF('3B-Air transport'!AN$67="no"," ",ROUND(S6117,4))</f>
        <v>5.3999999999999999E-2</v>
      </c>
      <c r="V6117" s="110">
        <f>IF('3B-Air transport'!AN$68="no"," ",ROUND(S6117,4))</f>
        <v>5.3999999999999999E-2</v>
      </c>
      <c r="W6117" s="110"/>
      <c r="AB6117" s="110">
        <f t="shared" si="350"/>
        <v>5.4000000000000041E-2</v>
      </c>
      <c r="AC6117" s="110">
        <f>IF('3C-Water transport'!AN$56="no"," ",ROUND(AB6117,4))</f>
        <v>5.3999999999999999E-2</v>
      </c>
      <c r="AD6117" s="110">
        <f>IF('3C-Water transport'!AN$57="no"," ",ROUND(AB6117,4))</f>
        <v>5.3999999999999999E-2</v>
      </c>
      <c r="AE6117" s="110">
        <f>IF('3C-Water transport'!AN$58="no"," ",ROUND(AB6117,4))</f>
        <v>5.3999999999999999E-2</v>
      </c>
    </row>
    <row r="6118" spans="5:31" x14ac:dyDescent="0.25">
      <c r="E6118" s="110">
        <f t="shared" si="348"/>
        <v>5.5000000000000042E-2</v>
      </c>
      <c r="F6118" s="110">
        <f>IF('3A-Rail transport'!$AN$56="no"," ",ROUND(E6118,4))</f>
        <v>5.5E-2</v>
      </c>
      <c r="G6118" s="110">
        <f>IF('3A-Rail transport'!$AN$57="no"," ",ROUND(E6118,4))</f>
        <v>5.5E-2</v>
      </c>
      <c r="H6118" s="110"/>
      <c r="S6118" s="110">
        <f t="shared" si="349"/>
        <v>5.5000000000000042E-2</v>
      </c>
      <c r="T6118" s="110">
        <f>IF('3B-Air transport'!AN$66="no"," ",ROUND(S6118,4))</f>
        <v>5.5E-2</v>
      </c>
      <c r="U6118" s="110">
        <f>IF('3B-Air transport'!AN$67="no"," ",ROUND(S6118,4))</f>
        <v>5.5E-2</v>
      </c>
      <c r="V6118" s="110">
        <f>IF('3B-Air transport'!AN$68="no"," ",ROUND(S6118,4))</f>
        <v>5.5E-2</v>
      </c>
      <c r="W6118" s="110"/>
      <c r="AB6118" s="110">
        <f t="shared" si="350"/>
        <v>5.5000000000000042E-2</v>
      </c>
      <c r="AC6118" s="110">
        <f>IF('3C-Water transport'!AN$56="no"," ",ROUND(AB6118,4))</f>
        <v>5.5E-2</v>
      </c>
      <c r="AD6118" s="110">
        <f>IF('3C-Water transport'!AN$57="no"," ",ROUND(AB6118,4))</f>
        <v>5.5E-2</v>
      </c>
      <c r="AE6118" s="110">
        <f>IF('3C-Water transport'!AN$58="no"," ",ROUND(AB6118,4))</f>
        <v>5.5E-2</v>
      </c>
    </row>
    <row r="6119" spans="5:31" x14ac:dyDescent="0.25">
      <c r="E6119" s="110">
        <f t="shared" si="348"/>
        <v>5.6000000000000043E-2</v>
      </c>
      <c r="F6119" s="110">
        <f>IF('3A-Rail transport'!$AN$56="no"," ",ROUND(E6119,4))</f>
        <v>5.6000000000000001E-2</v>
      </c>
      <c r="G6119" s="110">
        <f>IF('3A-Rail transport'!$AN$57="no"," ",ROUND(E6119,4))</f>
        <v>5.6000000000000001E-2</v>
      </c>
      <c r="H6119" s="110"/>
      <c r="S6119" s="110">
        <f t="shared" si="349"/>
        <v>5.6000000000000043E-2</v>
      </c>
      <c r="T6119" s="110">
        <f>IF('3B-Air transport'!AN$66="no"," ",ROUND(S6119,4))</f>
        <v>5.6000000000000001E-2</v>
      </c>
      <c r="U6119" s="110">
        <f>IF('3B-Air transport'!AN$67="no"," ",ROUND(S6119,4))</f>
        <v>5.6000000000000001E-2</v>
      </c>
      <c r="V6119" s="110">
        <f>IF('3B-Air transport'!AN$68="no"," ",ROUND(S6119,4))</f>
        <v>5.6000000000000001E-2</v>
      </c>
      <c r="W6119" s="110"/>
      <c r="AB6119" s="110">
        <f t="shared" si="350"/>
        <v>5.6000000000000043E-2</v>
      </c>
      <c r="AC6119" s="110">
        <f>IF('3C-Water transport'!AN$56="no"," ",ROUND(AB6119,4))</f>
        <v>5.6000000000000001E-2</v>
      </c>
      <c r="AD6119" s="110">
        <f>IF('3C-Water transport'!AN$57="no"," ",ROUND(AB6119,4))</f>
        <v>5.6000000000000001E-2</v>
      </c>
      <c r="AE6119" s="110">
        <f>IF('3C-Water transport'!AN$58="no"," ",ROUND(AB6119,4))</f>
        <v>5.6000000000000001E-2</v>
      </c>
    </row>
    <row r="6120" spans="5:31" x14ac:dyDescent="0.25">
      <c r="E6120" s="110">
        <f t="shared" si="348"/>
        <v>5.7000000000000044E-2</v>
      </c>
      <c r="F6120" s="110">
        <f>IF('3A-Rail transport'!$AN$56="no"," ",ROUND(E6120,4))</f>
        <v>5.7000000000000002E-2</v>
      </c>
      <c r="G6120" s="110">
        <f>IF('3A-Rail transport'!$AN$57="no"," ",ROUND(E6120,4))</f>
        <v>5.7000000000000002E-2</v>
      </c>
      <c r="H6120" s="110"/>
      <c r="S6120" s="110">
        <f t="shared" si="349"/>
        <v>5.7000000000000044E-2</v>
      </c>
      <c r="T6120" s="110">
        <f>IF('3B-Air transport'!AN$66="no"," ",ROUND(S6120,4))</f>
        <v>5.7000000000000002E-2</v>
      </c>
      <c r="U6120" s="110">
        <f>IF('3B-Air transport'!AN$67="no"," ",ROUND(S6120,4))</f>
        <v>5.7000000000000002E-2</v>
      </c>
      <c r="V6120" s="110">
        <f>IF('3B-Air transport'!AN$68="no"," ",ROUND(S6120,4))</f>
        <v>5.7000000000000002E-2</v>
      </c>
      <c r="W6120" s="110"/>
      <c r="AB6120" s="110">
        <f t="shared" si="350"/>
        <v>5.7000000000000044E-2</v>
      </c>
      <c r="AC6120" s="110">
        <f>IF('3C-Water transport'!AN$56="no"," ",ROUND(AB6120,4))</f>
        <v>5.7000000000000002E-2</v>
      </c>
      <c r="AD6120" s="110">
        <f>IF('3C-Water transport'!AN$57="no"," ",ROUND(AB6120,4))</f>
        <v>5.7000000000000002E-2</v>
      </c>
      <c r="AE6120" s="110">
        <f>IF('3C-Water transport'!AN$58="no"," ",ROUND(AB6120,4))</f>
        <v>5.7000000000000002E-2</v>
      </c>
    </row>
    <row r="6121" spans="5:31" x14ac:dyDescent="0.25">
      <c r="E6121" s="110">
        <f t="shared" si="348"/>
        <v>5.8000000000000045E-2</v>
      </c>
      <c r="F6121" s="110">
        <f>IF('3A-Rail transport'!$AN$56="no"," ",ROUND(E6121,4))</f>
        <v>5.8000000000000003E-2</v>
      </c>
      <c r="G6121" s="110">
        <f>IF('3A-Rail transport'!$AN$57="no"," ",ROUND(E6121,4))</f>
        <v>5.8000000000000003E-2</v>
      </c>
      <c r="H6121" s="110"/>
      <c r="S6121" s="110">
        <f t="shared" si="349"/>
        <v>5.8000000000000045E-2</v>
      </c>
      <c r="T6121" s="110">
        <f>IF('3B-Air transport'!AN$66="no"," ",ROUND(S6121,4))</f>
        <v>5.8000000000000003E-2</v>
      </c>
      <c r="U6121" s="110">
        <f>IF('3B-Air transport'!AN$67="no"," ",ROUND(S6121,4))</f>
        <v>5.8000000000000003E-2</v>
      </c>
      <c r="V6121" s="110">
        <f>IF('3B-Air transport'!AN$68="no"," ",ROUND(S6121,4))</f>
        <v>5.8000000000000003E-2</v>
      </c>
      <c r="W6121" s="110"/>
      <c r="AB6121" s="110">
        <f t="shared" si="350"/>
        <v>5.8000000000000045E-2</v>
      </c>
      <c r="AC6121" s="110">
        <f>IF('3C-Water transport'!AN$56="no"," ",ROUND(AB6121,4))</f>
        <v>5.8000000000000003E-2</v>
      </c>
      <c r="AD6121" s="110">
        <f>IF('3C-Water transport'!AN$57="no"," ",ROUND(AB6121,4))</f>
        <v>5.8000000000000003E-2</v>
      </c>
      <c r="AE6121" s="110">
        <f>IF('3C-Water transport'!AN$58="no"," ",ROUND(AB6121,4))</f>
        <v>5.8000000000000003E-2</v>
      </c>
    </row>
    <row r="6122" spans="5:31" x14ac:dyDescent="0.25">
      <c r="E6122" s="110">
        <f t="shared" si="348"/>
        <v>5.9000000000000045E-2</v>
      </c>
      <c r="F6122" s="110">
        <f>IF('3A-Rail transport'!$AN$56="no"," ",ROUND(E6122,4))</f>
        <v>5.8999999999999997E-2</v>
      </c>
      <c r="G6122" s="110">
        <f>IF('3A-Rail transport'!$AN$57="no"," ",ROUND(E6122,4))</f>
        <v>5.8999999999999997E-2</v>
      </c>
      <c r="H6122" s="110"/>
      <c r="S6122" s="110">
        <f t="shared" si="349"/>
        <v>5.9000000000000045E-2</v>
      </c>
      <c r="T6122" s="110">
        <f>IF('3B-Air transport'!AN$66="no"," ",ROUND(S6122,4))</f>
        <v>5.8999999999999997E-2</v>
      </c>
      <c r="U6122" s="110">
        <f>IF('3B-Air transport'!AN$67="no"," ",ROUND(S6122,4))</f>
        <v>5.8999999999999997E-2</v>
      </c>
      <c r="V6122" s="110">
        <f>IF('3B-Air transport'!AN$68="no"," ",ROUND(S6122,4))</f>
        <v>5.8999999999999997E-2</v>
      </c>
      <c r="W6122" s="110"/>
      <c r="AB6122" s="110">
        <f t="shared" si="350"/>
        <v>5.9000000000000045E-2</v>
      </c>
      <c r="AC6122" s="110">
        <f>IF('3C-Water transport'!AN$56="no"," ",ROUND(AB6122,4))</f>
        <v>5.8999999999999997E-2</v>
      </c>
      <c r="AD6122" s="110">
        <f>IF('3C-Water transport'!AN$57="no"," ",ROUND(AB6122,4))</f>
        <v>5.8999999999999997E-2</v>
      </c>
      <c r="AE6122" s="110">
        <f>IF('3C-Water transport'!AN$58="no"," ",ROUND(AB6122,4))</f>
        <v>5.8999999999999997E-2</v>
      </c>
    </row>
    <row r="6123" spans="5:31" x14ac:dyDescent="0.25">
      <c r="E6123" s="110">
        <f t="shared" si="348"/>
        <v>6.0000000000000046E-2</v>
      </c>
      <c r="F6123" s="110">
        <f>IF('3A-Rail transport'!$AN$56="no"," ",ROUND(E6123,4))</f>
        <v>0.06</v>
      </c>
      <c r="G6123" s="110">
        <f>IF('3A-Rail transport'!$AN$57="no"," ",ROUND(E6123,4))</f>
        <v>0.06</v>
      </c>
      <c r="H6123" s="110"/>
      <c r="S6123" s="110">
        <f t="shared" si="349"/>
        <v>6.0000000000000046E-2</v>
      </c>
      <c r="T6123" s="110">
        <f>IF('3B-Air transport'!AN$66="no"," ",ROUND(S6123,4))</f>
        <v>0.06</v>
      </c>
      <c r="U6123" s="110">
        <f>IF('3B-Air transport'!AN$67="no"," ",ROUND(S6123,4))</f>
        <v>0.06</v>
      </c>
      <c r="V6123" s="110">
        <f>IF('3B-Air transport'!AN$68="no"," ",ROUND(S6123,4))</f>
        <v>0.06</v>
      </c>
      <c r="W6123" s="110"/>
      <c r="AB6123" s="110">
        <f t="shared" si="350"/>
        <v>6.0000000000000046E-2</v>
      </c>
      <c r="AC6123" s="110">
        <f>IF('3C-Water transport'!AN$56="no"," ",ROUND(AB6123,4))</f>
        <v>0.06</v>
      </c>
      <c r="AD6123" s="110">
        <f>IF('3C-Water transport'!AN$57="no"," ",ROUND(AB6123,4))</f>
        <v>0.06</v>
      </c>
      <c r="AE6123" s="110">
        <f>IF('3C-Water transport'!AN$58="no"," ",ROUND(AB6123,4))</f>
        <v>0.06</v>
      </c>
    </row>
    <row r="6124" spans="5:31" x14ac:dyDescent="0.25">
      <c r="E6124" s="110">
        <f t="shared" si="348"/>
        <v>6.1000000000000047E-2</v>
      </c>
      <c r="F6124" s="110">
        <f>IF('3A-Rail transport'!$AN$56="no"," ",ROUND(E6124,4))</f>
        <v>6.0999999999999999E-2</v>
      </c>
      <c r="G6124" s="110">
        <f>IF('3A-Rail transport'!$AN$57="no"," ",ROUND(E6124,4))</f>
        <v>6.0999999999999999E-2</v>
      </c>
      <c r="H6124" s="110"/>
      <c r="S6124" s="110">
        <f t="shared" si="349"/>
        <v>6.1000000000000047E-2</v>
      </c>
      <c r="T6124" s="110">
        <f>IF('3B-Air transport'!AN$66="no"," ",ROUND(S6124,4))</f>
        <v>6.0999999999999999E-2</v>
      </c>
      <c r="U6124" s="110">
        <f>IF('3B-Air transport'!AN$67="no"," ",ROUND(S6124,4))</f>
        <v>6.0999999999999999E-2</v>
      </c>
      <c r="V6124" s="110">
        <f>IF('3B-Air transport'!AN$68="no"," ",ROUND(S6124,4))</f>
        <v>6.0999999999999999E-2</v>
      </c>
      <c r="W6124" s="110"/>
      <c r="AB6124" s="110">
        <f t="shared" si="350"/>
        <v>6.1000000000000047E-2</v>
      </c>
      <c r="AC6124" s="110">
        <f>IF('3C-Water transport'!AN$56="no"," ",ROUND(AB6124,4))</f>
        <v>6.0999999999999999E-2</v>
      </c>
      <c r="AD6124" s="110">
        <f>IF('3C-Water transport'!AN$57="no"," ",ROUND(AB6124,4))</f>
        <v>6.0999999999999999E-2</v>
      </c>
      <c r="AE6124" s="110">
        <f>IF('3C-Water transport'!AN$58="no"," ",ROUND(AB6124,4))</f>
        <v>6.0999999999999999E-2</v>
      </c>
    </row>
    <row r="6125" spans="5:31" x14ac:dyDescent="0.25">
      <c r="E6125" s="110">
        <f t="shared" si="348"/>
        <v>6.2000000000000048E-2</v>
      </c>
      <c r="F6125" s="110">
        <f>IF('3A-Rail transport'!$AN$56="no"," ",ROUND(E6125,4))</f>
        <v>6.2E-2</v>
      </c>
      <c r="G6125" s="110">
        <f>IF('3A-Rail transport'!$AN$57="no"," ",ROUND(E6125,4))</f>
        <v>6.2E-2</v>
      </c>
      <c r="H6125" s="110"/>
      <c r="S6125" s="110">
        <f t="shared" si="349"/>
        <v>6.2000000000000048E-2</v>
      </c>
      <c r="T6125" s="110">
        <f>IF('3B-Air transport'!AN$66="no"," ",ROUND(S6125,4))</f>
        <v>6.2E-2</v>
      </c>
      <c r="U6125" s="110">
        <f>IF('3B-Air transport'!AN$67="no"," ",ROUND(S6125,4))</f>
        <v>6.2E-2</v>
      </c>
      <c r="V6125" s="110">
        <f>IF('3B-Air transport'!AN$68="no"," ",ROUND(S6125,4))</f>
        <v>6.2E-2</v>
      </c>
      <c r="W6125" s="110"/>
      <c r="AB6125" s="110">
        <f t="shared" si="350"/>
        <v>6.2000000000000048E-2</v>
      </c>
      <c r="AC6125" s="110">
        <f>IF('3C-Water transport'!AN$56="no"," ",ROUND(AB6125,4))</f>
        <v>6.2E-2</v>
      </c>
      <c r="AD6125" s="110">
        <f>IF('3C-Water transport'!AN$57="no"," ",ROUND(AB6125,4))</f>
        <v>6.2E-2</v>
      </c>
      <c r="AE6125" s="110">
        <f>IF('3C-Water transport'!AN$58="no"," ",ROUND(AB6125,4))</f>
        <v>6.2E-2</v>
      </c>
    </row>
    <row r="6126" spans="5:31" x14ac:dyDescent="0.25">
      <c r="E6126" s="110">
        <f t="shared" si="348"/>
        <v>6.3000000000000042E-2</v>
      </c>
      <c r="F6126" s="110">
        <f>IF('3A-Rail transport'!$AN$56="no"," ",ROUND(E6126,4))</f>
        <v>6.3E-2</v>
      </c>
      <c r="G6126" s="110">
        <f>IF('3A-Rail transport'!$AN$57="no"," ",ROUND(E6126,4))</f>
        <v>6.3E-2</v>
      </c>
      <c r="H6126" s="110"/>
      <c r="S6126" s="110">
        <f t="shared" si="349"/>
        <v>6.3000000000000042E-2</v>
      </c>
      <c r="T6126" s="110">
        <f>IF('3B-Air transport'!AN$66="no"," ",ROUND(S6126,4))</f>
        <v>6.3E-2</v>
      </c>
      <c r="U6126" s="110">
        <f>IF('3B-Air transport'!AN$67="no"," ",ROUND(S6126,4))</f>
        <v>6.3E-2</v>
      </c>
      <c r="V6126" s="110">
        <f>IF('3B-Air transport'!AN$68="no"," ",ROUND(S6126,4))</f>
        <v>6.3E-2</v>
      </c>
      <c r="W6126" s="110"/>
      <c r="AB6126" s="110">
        <f t="shared" si="350"/>
        <v>6.3000000000000042E-2</v>
      </c>
      <c r="AC6126" s="110">
        <f>IF('3C-Water transport'!AN$56="no"," ",ROUND(AB6126,4))</f>
        <v>6.3E-2</v>
      </c>
      <c r="AD6126" s="110">
        <f>IF('3C-Water transport'!AN$57="no"," ",ROUND(AB6126,4))</f>
        <v>6.3E-2</v>
      </c>
      <c r="AE6126" s="110">
        <f>IF('3C-Water transport'!AN$58="no"," ",ROUND(AB6126,4))</f>
        <v>6.3E-2</v>
      </c>
    </row>
    <row r="6127" spans="5:31" x14ac:dyDescent="0.25">
      <c r="E6127" s="110">
        <f t="shared" si="348"/>
        <v>6.4000000000000043E-2</v>
      </c>
      <c r="F6127" s="110">
        <f>IF('3A-Rail transport'!$AN$56="no"," ",ROUND(E6127,4))</f>
        <v>6.4000000000000001E-2</v>
      </c>
      <c r="G6127" s="110">
        <f>IF('3A-Rail transport'!$AN$57="no"," ",ROUND(E6127,4))</f>
        <v>6.4000000000000001E-2</v>
      </c>
      <c r="H6127" s="110"/>
      <c r="S6127" s="110">
        <f t="shared" si="349"/>
        <v>6.4000000000000043E-2</v>
      </c>
      <c r="T6127" s="110">
        <f>IF('3B-Air transport'!AN$66="no"," ",ROUND(S6127,4))</f>
        <v>6.4000000000000001E-2</v>
      </c>
      <c r="U6127" s="110">
        <f>IF('3B-Air transport'!AN$67="no"," ",ROUND(S6127,4))</f>
        <v>6.4000000000000001E-2</v>
      </c>
      <c r="V6127" s="110">
        <f>IF('3B-Air transport'!AN$68="no"," ",ROUND(S6127,4))</f>
        <v>6.4000000000000001E-2</v>
      </c>
      <c r="W6127" s="110"/>
      <c r="AB6127" s="110">
        <f t="shared" si="350"/>
        <v>6.4000000000000043E-2</v>
      </c>
      <c r="AC6127" s="110">
        <f>IF('3C-Water transport'!AN$56="no"," ",ROUND(AB6127,4))</f>
        <v>6.4000000000000001E-2</v>
      </c>
      <c r="AD6127" s="110">
        <f>IF('3C-Water transport'!AN$57="no"," ",ROUND(AB6127,4))</f>
        <v>6.4000000000000001E-2</v>
      </c>
      <c r="AE6127" s="110">
        <f>IF('3C-Water transport'!AN$58="no"," ",ROUND(AB6127,4))</f>
        <v>6.4000000000000001E-2</v>
      </c>
    </row>
    <row r="6128" spans="5:31" x14ac:dyDescent="0.25">
      <c r="E6128" s="110">
        <f t="shared" ref="E6128:E6191" si="351">E6127+0.001</f>
        <v>6.5000000000000044E-2</v>
      </c>
      <c r="F6128" s="110">
        <f>IF('3A-Rail transport'!$AN$56="no"," ",ROUND(E6128,4))</f>
        <v>6.5000000000000002E-2</v>
      </c>
      <c r="G6128" s="110">
        <f>IF('3A-Rail transport'!$AN$57="no"," ",ROUND(E6128,4))</f>
        <v>6.5000000000000002E-2</v>
      </c>
      <c r="H6128" s="110"/>
      <c r="S6128" s="110">
        <f t="shared" ref="S6128:S6191" si="352">S6127+0.001</f>
        <v>6.5000000000000044E-2</v>
      </c>
      <c r="T6128" s="110">
        <f>IF('3B-Air transport'!AN$66="no"," ",ROUND(S6128,4))</f>
        <v>6.5000000000000002E-2</v>
      </c>
      <c r="U6128" s="110">
        <f>IF('3B-Air transport'!AN$67="no"," ",ROUND(S6128,4))</f>
        <v>6.5000000000000002E-2</v>
      </c>
      <c r="V6128" s="110">
        <f>IF('3B-Air transport'!AN$68="no"," ",ROUND(S6128,4))</f>
        <v>6.5000000000000002E-2</v>
      </c>
      <c r="W6128" s="110"/>
      <c r="AB6128" s="110">
        <f t="shared" ref="AB6128:AB6191" si="353">AB6127+0.001</f>
        <v>6.5000000000000044E-2</v>
      </c>
      <c r="AC6128" s="110">
        <f>IF('3C-Water transport'!AN$56="no"," ",ROUND(AB6128,4))</f>
        <v>6.5000000000000002E-2</v>
      </c>
      <c r="AD6128" s="110">
        <f>IF('3C-Water transport'!AN$57="no"," ",ROUND(AB6128,4))</f>
        <v>6.5000000000000002E-2</v>
      </c>
      <c r="AE6128" s="110">
        <f>IF('3C-Water transport'!AN$58="no"," ",ROUND(AB6128,4))</f>
        <v>6.5000000000000002E-2</v>
      </c>
    </row>
    <row r="6129" spans="5:31" x14ac:dyDescent="0.25">
      <c r="E6129" s="110">
        <f t="shared" si="351"/>
        <v>6.6000000000000045E-2</v>
      </c>
      <c r="F6129" s="110">
        <f>IF('3A-Rail transport'!$AN$56="no"," ",ROUND(E6129,4))</f>
        <v>6.6000000000000003E-2</v>
      </c>
      <c r="G6129" s="110">
        <f>IF('3A-Rail transport'!$AN$57="no"," ",ROUND(E6129,4))</f>
        <v>6.6000000000000003E-2</v>
      </c>
      <c r="H6129" s="110"/>
      <c r="S6129" s="110">
        <f t="shared" si="352"/>
        <v>6.6000000000000045E-2</v>
      </c>
      <c r="T6129" s="110">
        <f>IF('3B-Air transport'!AN$66="no"," ",ROUND(S6129,4))</f>
        <v>6.6000000000000003E-2</v>
      </c>
      <c r="U6129" s="110">
        <f>IF('3B-Air transport'!AN$67="no"," ",ROUND(S6129,4))</f>
        <v>6.6000000000000003E-2</v>
      </c>
      <c r="V6129" s="110">
        <f>IF('3B-Air transport'!AN$68="no"," ",ROUND(S6129,4))</f>
        <v>6.6000000000000003E-2</v>
      </c>
      <c r="W6129" s="110"/>
      <c r="AB6129" s="110">
        <f t="shared" si="353"/>
        <v>6.6000000000000045E-2</v>
      </c>
      <c r="AC6129" s="110">
        <f>IF('3C-Water transport'!AN$56="no"," ",ROUND(AB6129,4))</f>
        <v>6.6000000000000003E-2</v>
      </c>
      <c r="AD6129" s="110">
        <f>IF('3C-Water transport'!AN$57="no"," ",ROUND(AB6129,4))</f>
        <v>6.6000000000000003E-2</v>
      </c>
      <c r="AE6129" s="110">
        <f>IF('3C-Water transport'!AN$58="no"," ",ROUND(AB6129,4))</f>
        <v>6.6000000000000003E-2</v>
      </c>
    </row>
    <row r="6130" spans="5:31" x14ac:dyDescent="0.25">
      <c r="E6130" s="110">
        <f t="shared" si="351"/>
        <v>6.7000000000000046E-2</v>
      </c>
      <c r="F6130" s="110">
        <f>IF('3A-Rail transport'!$AN$56="no"," ",ROUND(E6130,4))</f>
        <v>6.7000000000000004E-2</v>
      </c>
      <c r="G6130" s="110">
        <f>IF('3A-Rail transport'!$AN$57="no"," ",ROUND(E6130,4))</f>
        <v>6.7000000000000004E-2</v>
      </c>
      <c r="H6130" s="110"/>
      <c r="S6130" s="110">
        <f t="shared" si="352"/>
        <v>6.7000000000000046E-2</v>
      </c>
      <c r="T6130" s="110">
        <f>IF('3B-Air transport'!AN$66="no"," ",ROUND(S6130,4))</f>
        <v>6.7000000000000004E-2</v>
      </c>
      <c r="U6130" s="110">
        <f>IF('3B-Air transport'!AN$67="no"," ",ROUND(S6130,4))</f>
        <v>6.7000000000000004E-2</v>
      </c>
      <c r="V6130" s="110">
        <f>IF('3B-Air transport'!AN$68="no"," ",ROUND(S6130,4))</f>
        <v>6.7000000000000004E-2</v>
      </c>
      <c r="W6130" s="110"/>
      <c r="AB6130" s="110">
        <f t="shared" si="353"/>
        <v>6.7000000000000046E-2</v>
      </c>
      <c r="AC6130" s="110">
        <f>IF('3C-Water transport'!AN$56="no"," ",ROUND(AB6130,4))</f>
        <v>6.7000000000000004E-2</v>
      </c>
      <c r="AD6130" s="110">
        <f>IF('3C-Water transport'!AN$57="no"," ",ROUND(AB6130,4))</f>
        <v>6.7000000000000004E-2</v>
      </c>
      <c r="AE6130" s="110">
        <f>IF('3C-Water transport'!AN$58="no"," ",ROUND(AB6130,4))</f>
        <v>6.7000000000000004E-2</v>
      </c>
    </row>
    <row r="6131" spans="5:31" x14ac:dyDescent="0.25">
      <c r="E6131" s="110">
        <f t="shared" si="351"/>
        <v>6.8000000000000047E-2</v>
      </c>
      <c r="F6131" s="110">
        <f>IF('3A-Rail transport'!$AN$56="no"," ",ROUND(E6131,4))</f>
        <v>6.8000000000000005E-2</v>
      </c>
      <c r="G6131" s="110">
        <f>IF('3A-Rail transport'!$AN$57="no"," ",ROUND(E6131,4))</f>
        <v>6.8000000000000005E-2</v>
      </c>
      <c r="H6131" s="110"/>
      <c r="S6131" s="110">
        <f t="shared" si="352"/>
        <v>6.8000000000000047E-2</v>
      </c>
      <c r="T6131" s="110">
        <f>IF('3B-Air transport'!AN$66="no"," ",ROUND(S6131,4))</f>
        <v>6.8000000000000005E-2</v>
      </c>
      <c r="U6131" s="110">
        <f>IF('3B-Air transport'!AN$67="no"," ",ROUND(S6131,4))</f>
        <v>6.8000000000000005E-2</v>
      </c>
      <c r="V6131" s="110">
        <f>IF('3B-Air transport'!AN$68="no"," ",ROUND(S6131,4))</f>
        <v>6.8000000000000005E-2</v>
      </c>
      <c r="W6131" s="110"/>
      <c r="AB6131" s="110">
        <f t="shared" si="353"/>
        <v>6.8000000000000047E-2</v>
      </c>
      <c r="AC6131" s="110">
        <f>IF('3C-Water transport'!AN$56="no"," ",ROUND(AB6131,4))</f>
        <v>6.8000000000000005E-2</v>
      </c>
      <c r="AD6131" s="110">
        <f>IF('3C-Water transport'!AN$57="no"," ",ROUND(AB6131,4))</f>
        <v>6.8000000000000005E-2</v>
      </c>
      <c r="AE6131" s="110">
        <f>IF('3C-Water transport'!AN$58="no"," ",ROUND(AB6131,4))</f>
        <v>6.8000000000000005E-2</v>
      </c>
    </row>
    <row r="6132" spans="5:31" x14ac:dyDescent="0.25">
      <c r="E6132" s="110">
        <f t="shared" si="351"/>
        <v>6.9000000000000047E-2</v>
      </c>
      <c r="F6132" s="110">
        <f>IF('3A-Rail transport'!$AN$56="no"," ",ROUND(E6132,4))</f>
        <v>6.9000000000000006E-2</v>
      </c>
      <c r="G6132" s="110">
        <f>IF('3A-Rail transport'!$AN$57="no"," ",ROUND(E6132,4))</f>
        <v>6.9000000000000006E-2</v>
      </c>
      <c r="H6132" s="110"/>
      <c r="S6132" s="110">
        <f t="shared" si="352"/>
        <v>6.9000000000000047E-2</v>
      </c>
      <c r="T6132" s="110">
        <f>IF('3B-Air transport'!AN$66="no"," ",ROUND(S6132,4))</f>
        <v>6.9000000000000006E-2</v>
      </c>
      <c r="U6132" s="110">
        <f>IF('3B-Air transport'!AN$67="no"," ",ROUND(S6132,4))</f>
        <v>6.9000000000000006E-2</v>
      </c>
      <c r="V6132" s="110">
        <f>IF('3B-Air transport'!AN$68="no"," ",ROUND(S6132,4))</f>
        <v>6.9000000000000006E-2</v>
      </c>
      <c r="W6132" s="110"/>
      <c r="AB6132" s="110">
        <f t="shared" si="353"/>
        <v>6.9000000000000047E-2</v>
      </c>
      <c r="AC6132" s="110">
        <f>IF('3C-Water transport'!AN$56="no"," ",ROUND(AB6132,4))</f>
        <v>6.9000000000000006E-2</v>
      </c>
      <c r="AD6132" s="110">
        <f>IF('3C-Water transport'!AN$57="no"," ",ROUND(AB6132,4))</f>
        <v>6.9000000000000006E-2</v>
      </c>
      <c r="AE6132" s="110">
        <f>IF('3C-Water transport'!AN$58="no"," ",ROUND(AB6132,4))</f>
        <v>6.9000000000000006E-2</v>
      </c>
    </row>
    <row r="6133" spans="5:31" x14ac:dyDescent="0.25">
      <c r="E6133" s="110">
        <f t="shared" si="351"/>
        <v>7.0000000000000048E-2</v>
      </c>
      <c r="F6133" s="110">
        <f>IF('3A-Rail transport'!$AN$56="no"," ",ROUND(E6133,4))</f>
        <v>7.0000000000000007E-2</v>
      </c>
      <c r="G6133" s="110">
        <f>IF('3A-Rail transport'!$AN$57="no"," ",ROUND(E6133,4))</f>
        <v>7.0000000000000007E-2</v>
      </c>
      <c r="H6133" s="110"/>
      <c r="S6133" s="110">
        <f t="shared" si="352"/>
        <v>7.0000000000000048E-2</v>
      </c>
      <c r="T6133" s="110">
        <f>IF('3B-Air transport'!AN$66="no"," ",ROUND(S6133,4))</f>
        <v>7.0000000000000007E-2</v>
      </c>
      <c r="U6133" s="110">
        <f>IF('3B-Air transport'!AN$67="no"," ",ROUND(S6133,4))</f>
        <v>7.0000000000000007E-2</v>
      </c>
      <c r="V6133" s="110">
        <f>IF('3B-Air transport'!AN$68="no"," ",ROUND(S6133,4))</f>
        <v>7.0000000000000007E-2</v>
      </c>
      <c r="W6133" s="110"/>
      <c r="AB6133" s="110">
        <f t="shared" si="353"/>
        <v>7.0000000000000048E-2</v>
      </c>
      <c r="AC6133" s="110">
        <f>IF('3C-Water transport'!AN$56="no"," ",ROUND(AB6133,4))</f>
        <v>7.0000000000000007E-2</v>
      </c>
      <c r="AD6133" s="110">
        <f>IF('3C-Water transport'!AN$57="no"," ",ROUND(AB6133,4))</f>
        <v>7.0000000000000007E-2</v>
      </c>
      <c r="AE6133" s="110">
        <f>IF('3C-Water transport'!AN$58="no"," ",ROUND(AB6133,4))</f>
        <v>7.0000000000000007E-2</v>
      </c>
    </row>
    <row r="6134" spans="5:31" x14ac:dyDescent="0.25">
      <c r="E6134" s="110">
        <f t="shared" si="351"/>
        <v>7.1000000000000049E-2</v>
      </c>
      <c r="F6134" s="110">
        <f>IF('3A-Rail transport'!$AN$56="no"," ",ROUND(E6134,4))</f>
        <v>7.0999999999999994E-2</v>
      </c>
      <c r="G6134" s="110">
        <f>IF('3A-Rail transport'!$AN$57="no"," ",ROUND(E6134,4))</f>
        <v>7.0999999999999994E-2</v>
      </c>
      <c r="H6134" s="110"/>
      <c r="S6134" s="110">
        <f t="shared" si="352"/>
        <v>7.1000000000000049E-2</v>
      </c>
      <c r="T6134" s="110">
        <f>IF('3B-Air transport'!AN$66="no"," ",ROUND(S6134,4))</f>
        <v>7.0999999999999994E-2</v>
      </c>
      <c r="U6134" s="110">
        <f>IF('3B-Air transport'!AN$67="no"," ",ROUND(S6134,4))</f>
        <v>7.0999999999999994E-2</v>
      </c>
      <c r="V6134" s="110">
        <f>IF('3B-Air transport'!AN$68="no"," ",ROUND(S6134,4))</f>
        <v>7.0999999999999994E-2</v>
      </c>
      <c r="W6134" s="110"/>
      <c r="AB6134" s="110">
        <f t="shared" si="353"/>
        <v>7.1000000000000049E-2</v>
      </c>
      <c r="AC6134" s="110">
        <f>IF('3C-Water transport'!AN$56="no"," ",ROUND(AB6134,4))</f>
        <v>7.0999999999999994E-2</v>
      </c>
      <c r="AD6134" s="110">
        <f>IF('3C-Water transport'!AN$57="no"," ",ROUND(AB6134,4))</f>
        <v>7.0999999999999994E-2</v>
      </c>
      <c r="AE6134" s="110">
        <f>IF('3C-Water transport'!AN$58="no"," ",ROUND(AB6134,4))</f>
        <v>7.0999999999999994E-2</v>
      </c>
    </row>
    <row r="6135" spans="5:31" x14ac:dyDescent="0.25">
      <c r="E6135" s="110">
        <f t="shared" si="351"/>
        <v>7.200000000000005E-2</v>
      </c>
      <c r="F6135" s="110">
        <f>IF('3A-Rail transport'!$AN$56="no"," ",ROUND(E6135,4))</f>
        <v>7.1999999999999995E-2</v>
      </c>
      <c r="G6135" s="110">
        <f>IF('3A-Rail transport'!$AN$57="no"," ",ROUND(E6135,4))</f>
        <v>7.1999999999999995E-2</v>
      </c>
      <c r="H6135" s="110"/>
      <c r="S6135" s="110">
        <f t="shared" si="352"/>
        <v>7.200000000000005E-2</v>
      </c>
      <c r="T6135" s="110">
        <f>IF('3B-Air transport'!AN$66="no"," ",ROUND(S6135,4))</f>
        <v>7.1999999999999995E-2</v>
      </c>
      <c r="U6135" s="110">
        <f>IF('3B-Air transport'!AN$67="no"," ",ROUND(S6135,4))</f>
        <v>7.1999999999999995E-2</v>
      </c>
      <c r="V6135" s="110">
        <f>IF('3B-Air transport'!AN$68="no"," ",ROUND(S6135,4))</f>
        <v>7.1999999999999995E-2</v>
      </c>
      <c r="W6135" s="110"/>
      <c r="AB6135" s="110">
        <f t="shared" si="353"/>
        <v>7.200000000000005E-2</v>
      </c>
      <c r="AC6135" s="110">
        <f>IF('3C-Water transport'!AN$56="no"," ",ROUND(AB6135,4))</f>
        <v>7.1999999999999995E-2</v>
      </c>
      <c r="AD6135" s="110">
        <f>IF('3C-Water transport'!AN$57="no"," ",ROUND(AB6135,4))</f>
        <v>7.1999999999999995E-2</v>
      </c>
      <c r="AE6135" s="110">
        <f>IF('3C-Water transport'!AN$58="no"," ",ROUND(AB6135,4))</f>
        <v>7.1999999999999995E-2</v>
      </c>
    </row>
    <row r="6136" spans="5:31" x14ac:dyDescent="0.25">
      <c r="E6136" s="110">
        <f t="shared" si="351"/>
        <v>7.3000000000000051E-2</v>
      </c>
      <c r="F6136" s="110">
        <f>IF('3A-Rail transport'!$AN$56="no"," ",ROUND(E6136,4))</f>
        <v>7.2999999999999995E-2</v>
      </c>
      <c r="G6136" s="110">
        <f>IF('3A-Rail transport'!$AN$57="no"," ",ROUND(E6136,4))</f>
        <v>7.2999999999999995E-2</v>
      </c>
      <c r="H6136" s="110"/>
      <c r="S6136" s="110">
        <f t="shared" si="352"/>
        <v>7.3000000000000051E-2</v>
      </c>
      <c r="T6136" s="110">
        <f>IF('3B-Air transport'!AN$66="no"," ",ROUND(S6136,4))</f>
        <v>7.2999999999999995E-2</v>
      </c>
      <c r="U6136" s="110">
        <f>IF('3B-Air transport'!AN$67="no"," ",ROUND(S6136,4))</f>
        <v>7.2999999999999995E-2</v>
      </c>
      <c r="V6136" s="110">
        <f>IF('3B-Air transport'!AN$68="no"," ",ROUND(S6136,4))</f>
        <v>7.2999999999999995E-2</v>
      </c>
      <c r="W6136" s="110"/>
      <c r="AB6136" s="110">
        <f t="shared" si="353"/>
        <v>7.3000000000000051E-2</v>
      </c>
      <c r="AC6136" s="110">
        <f>IF('3C-Water transport'!AN$56="no"," ",ROUND(AB6136,4))</f>
        <v>7.2999999999999995E-2</v>
      </c>
      <c r="AD6136" s="110">
        <f>IF('3C-Water transport'!AN$57="no"," ",ROUND(AB6136,4))</f>
        <v>7.2999999999999995E-2</v>
      </c>
      <c r="AE6136" s="110">
        <f>IF('3C-Water transport'!AN$58="no"," ",ROUND(AB6136,4))</f>
        <v>7.2999999999999995E-2</v>
      </c>
    </row>
    <row r="6137" spans="5:31" x14ac:dyDescent="0.25">
      <c r="E6137" s="110">
        <f t="shared" si="351"/>
        <v>7.4000000000000052E-2</v>
      </c>
      <c r="F6137" s="110">
        <f>IF('3A-Rail transport'!$AN$56="no"," ",ROUND(E6137,4))</f>
        <v>7.3999999999999996E-2</v>
      </c>
      <c r="G6137" s="110">
        <f>IF('3A-Rail transport'!$AN$57="no"," ",ROUND(E6137,4))</f>
        <v>7.3999999999999996E-2</v>
      </c>
      <c r="H6137" s="110"/>
      <c r="S6137" s="110">
        <f t="shared" si="352"/>
        <v>7.4000000000000052E-2</v>
      </c>
      <c r="T6137" s="110">
        <f>IF('3B-Air transport'!AN$66="no"," ",ROUND(S6137,4))</f>
        <v>7.3999999999999996E-2</v>
      </c>
      <c r="U6137" s="110">
        <f>IF('3B-Air transport'!AN$67="no"," ",ROUND(S6137,4))</f>
        <v>7.3999999999999996E-2</v>
      </c>
      <c r="V6137" s="110">
        <f>IF('3B-Air transport'!AN$68="no"," ",ROUND(S6137,4))</f>
        <v>7.3999999999999996E-2</v>
      </c>
      <c r="W6137" s="110"/>
      <c r="AB6137" s="110">
        <f t="shared" si="353"/>
        <v>7.4000000000000052E-2</v>
      </c>
      <c r="AC6137" s="110">
        <f>IF('3C-Water transport'!AN$56="no"," ",ROUND(AB6137,4))</f>
        <v>7.3999999999999996E-2</v>
      </c>
      <c r="AD6137" s="110">
        <f>IF('3C-Water transport'!AN$57="no"," ",ROUND(AB6137,4))</f>
        <v>7.3999999999999996E-2</v>
      </c>
      <c r="AE6137" s="110">
        <f>IF('3C-Water transport'!AN$58="no"," ",ROUND(AB6137,4))</f>
        <v>7.3999999999999996E-2</v>
      </c>
    </row>
    <row r="6138" spans="5:31" x14ac:dyDescent="0.25">
      <c r="E6138" s="110">
        <f t="shared" si="351"/>
        <v>7.5000000000000053E-2</v>
      </c>
      <c r="F6138" s="110">
        <f>IF('3A-Rail transport'!$AN$56="no"," ",ROUND(E6138,4))</f>
        <v>7.4999999999999997E-2</v>
      </c>
      <c r="G6138" s="110">
        <f>IF('3A-Rail transport'!$AN$57="no"," ",ROUND(E6138,4))</f>
        <v>7.4999999999999997E-2</v>
      </c>
      <c r="H6138" s="110"/>
      <c r="S6138" s="110">
        <f t="shared" si="352"/>
        <v>7.5000000000000053E-2</v>
      </c>
      <c r="T6138" s="110">
        <f>IF('3B-Air transport'!AN$66="no"," ",ROUND(S6138,4))</f>
        <v>7.4999999999999997E-2</v>
      </c>
      <c r="U6138" s="110">
        <f>IF('3B-Air transport'!AN$67="no"," ",ROUND(S6138,4))</f>
        <v>7.4999999999999997E-2</v>
      </c>
      <c r="V6138" s="110">
        <f>IF('3B-Air transport'!AN$68="no"," ",ROUND(S6138,4))</f>
        <v>7.4999999999999997E-2</v>
      </c>
      <c r="W6138" s="110"/>
      <c r="AB6138" s="110">
        <f t="shared" si="353"/>
        <v>7.5000000000000053E-2</v>
      </c>
      <c r="AC6138" s="110">
        <f>IF('3C-Water transport'!AN$56="no"," ",ROUND(AB6138,4))</f>
        <v>7.4999999999999997E-2</v>
      </c>
      <c r="AD6138" s="110">
        <f>IF('3C-Water transport'!AN$57="no"," ",ROUND(AB6138,4))</f>
        <v>7.4999999999999997E-2</v>
      </c>
      <c r="AE6138" s="110">
        <f>IF('3C-Water transport'!AN$58="no"," ",ROUND(AB6138,4))</f>
        <v>7.4999999999999997E-2</v>
      </c>
    </row>
    <row r="6139" spans="5:31" x14ac:dyDescent="0.25">
      <c r="E6139" s="110">
        <f t="shared" si="351"/>
        <v>7.6000000000000054E-2</v>
      </c>
      <c r="F6139" s="110">
        <f>IF('3A-Rail transport'!$AN$56="no"," ",ROUND(E6139,4))</f>
        <v>7.5999999999999998E-2</v>
      </c>
      <c r="G6139" s="110">
        <f>IF('3A-Rail transport'!$AN$57="no"," ",ROUND(E6139,4))</f>
        <v>7.5999999999999998E-2</v>
      </c>
      <c r="H6139" s="110"/>
      <c r="S6139" s="110">
        <f t="shared" si="352"/>
        <v>7.6000000000000054E-2</v>
      </c>
      <c r="T6139" s="110">
        <f>IF('3B-Air transport'!AN$66="no"," ",ROUND(S6139,4))</f>
        <v>7.5999999999999998E-2</v>
      </c>
      <c r="U6139" s="110">
        <f>IF('3B-Air transport'!AN$67="no"," ",ROUND(S6139,4))</f>
        <v>7.5999999999999998E-2</v>
      </c>
      <c r="V6139" s="110">
        <f>IF('3B-Air transport'!AN$68="no"," ",ROUND(S6139,4))</f>
        <v>7.5999999999999998E-2</v>
      </c>
      <c r="W6139" s="110"/>
      <c r="AB6139" s="110">
        <f t="shared" si="353"/>
        <v>7.6000000000000054E-2</v>
      </c>
      <c r="AC6139" s="110">
        <f>IF('3C-Water transport'!AN$56="no"," ",ROUND(AB6139,4))</f>
        <v>7.5999999999999998E-2</v>
      </c>
      <c r="AD6139" s="110">
        <f>IF('3C-Water transport'!AN$57="no"," ",ROUND(AB6139,4))</f>
        <v>7.5999999999999998E-2</v>
      </c>
      <c r="AE6139" s="110">
        <f>IF('3C-Water transport'!AN$58="no"," ",ROUND(AB6139,4))</f>
        <v>7.5999999999999998E-2</v>
      </c>
    </row>
    <row r="6140" spans="5:31" x14ac:dyDescent="0.25">
      <c r="E6140" s="110">
        <f t="shared" si="351"/>
        <v>7.7000000000000055E-2</v>
      </c>
      <c r="F6140" s="110">
        <f>IF('3A-Rail transport'!$AN$56="no"," ",ROUND(E6140,4))</f>
        <v>7.6999999999999999E-2</v>
      </c>
      <c r="G6140" s="110">
        <f>IF('3A-Rail transport'!$AN$57="no"," ",ROUND(E6140,4))</f>
        <v>7.6999999999999999E-2</v>
      </c>
      <c r="H6140" s="110"/>
      <c r="S6140" s="110">
        <f t="shared" si="352"/>
        <v>7.7000000000000055E-2</v>
      </c>
      <c r="T6140" s="110">
        <f>IF('3B-Air transport'!AN$66="no"," ",ROUND(S6140,4))</f>
        <v>7.6999999999999999E-2</v>
      </c>
      <c r="U6140" s="110">
        <f>IF('3B-Air transport'!AN$67="no"," ",ROUND(S6140,4))</f>
        <v>7.6999999999999999E-2</v>
      </c>
      <c r="V6140" s="110">
        <f>IF('3B-Air transport'!AN$68="no"," ",ROUND(S6140,4))</f>
        <v>7.6999999999999999E-2</v>
      </c>
      <c r="W6140" s="110"/>
      <c r="AB6140" s="110">
        <f t="shared" si="353"/>
        <v>7.7000000000000055E-2</v>
      </c>
      <c r="AC6140" s="110">
        <f>IF('3C-Water transport'!AN$56="no"," ",ROUND(AB6140,4))</f>
        <v>7.6999999999999999E-2</v>
      </c>
      <c r="AD6140" s="110">
        <f>IF('3C-Water transport'!AN$57="no"," ",ROUND(AB6140,4))</f>
        <v>7.6999999999999999E-2</v>
      </c>
      <c r="AE6140" s="110">
        <f>IF('3C-Water transport'!AN$58="no"," ",ROUND(AB6140,4))</f>
        <v>7.6999999999999999E-2</v>
      </c>
    </row>
    <row r="6141" spans="5:31" x14ac:dyDescent="0.25">
      <c r="E6141" s="110">
        <f t="shared" si="351"/>
        <v>7.8000000000000055E-2</v>
      </c>
      <c r="F6141" s="110">
        <f>IF('3A-Rail transport'!$AN$56="no"," ",ROUND(E6141,4))</f>
        <v>7.8E-2</v>
      </c>
      <c r="G6141" s="110">
        <f>IF('3A-Rail transport'!$AN$57="no"," ",ROUND(E6141,4))</f>
        <v>7.8E-2</v>
      </c>
      <c r="H6141" s="110"/>
      <c r="S6141" s="110">
        <f t="shared" si="352"/>
        <v>7.8000000000000055E-2</v>
      </c>
      <c r="T6141" s="110">
        <f>IF('3B-Air transport'!AN$66="no"," ",ROUND(S6141,4))</f>
        <v>7.8E-2</v>
      </c>
      <c r="U6141" s="110">
        <f>IF('3B-Air transport'!AN$67="no"," ",ROUND(S6141,4))</f>
        <v>7.8E-2</v>
      </c>
      <c r="V6141" s="110">
        <f>IF('3B-Air transport'!AN$68="no"," ",ROUND(S6141,4))</f>
        <v>7.8E-2</v>
      </c>
      <c r="W6141" s="110"/>
      <c r="AB6141" s="110">
        <f t="shared" si="353"/>
        <v>7.8000000000000055E-2</v>
      </c>
      <c r="AC6141" s="110">
        <f>IF('3C-Water transport'!AN$56="no"," ",ROUND(AB6141,4))</f>
        <v>7.8E-2</v>
      </c>
      <c r="AD6141" s="110">
        <f>IF('3C-Water transport'!AN$57="no"," ",ROUND(AB6141,4))</f>
        <v>7.8E-2</v>
      </c>
      <c r="AE6141" s="110">
        <f>IF('3C-Water transport'!AN$58="no"," ",ROUND(AB6141,4))</f>
        <v>7.8E-2</v>
      </c>
    </row>
    <row r="6142" spans="5:31" x14ac:dyDescent="0.25">
      <c r="E6142" s="110">
        <f t="shared" si="351"/>
        <v>7.9000000000000056E-2</v>
      </c>
      <c r="F6142" s="110">
        <f>IF('3A-Rail transport'!$AN$56="no"," ",ROUND(E6142,4))</f>
        <v>7.9000000000000001E-2</v>
      </c>
      <c r="G6142" s="110">
        <f>IF('3A-Rail transport'!$AN$57="no"," ",ROUND(E6142,4))</f>
        <v>7.9000000000000001E-2</v>
      </c>
      <c r="H6142" s="110"/>
      <c r="S6142" s="110">
        <f t="shared" si="352"/>
        <v>7.9000000000000056E-2</v>
      </c>
      <c r="T6142" s="110">
        <f>IF('3B-Air transport'!AN$66="no"," ",ROUND(S6142,4))</f>
        <v>7.9000000000000001E-2</v>
      </c>
      <c r="U6142" s="110">
        <f>IF('3B-Air transport'!AN$67="no"," ",ROUND(S6142,4))</f>
        <v>7.9000000000000001E-2</v>
      </c>
      <c r="V6142" s="110">
        <f>IF('3B-Air transport'!AN$68="no"," ",ROUND(S6142,4))</f>
        <v>7.9000000000000001E-2</v>
      </c>
      <c r="W6142" s="110"/>
      <c r="AB6142" s="110">
        <f t="shared" si="353"/>
        <v>7.9000000000000056E-2</v>
      </c>
      <c r="AC6142" s="110">
        <f>IF('3C-Water transport'!AN$56="no"," ",ROUND(AB6142,4))</f>
        <v>7.9000000000000001E-2</v>
      </c>
      <c r="AD6142" s="110">
        <f>IF('3C-Water transport'!AN$57="no"," ",ROUND(AB6142,4))</f>
        <v>7.9000000000000001E-2</v>
      </c>
      <c r="AE6142" s="110">
        <f>IF('3C-Water transport'!AN$58="no"," ",ROUND(AB6142,4))</f>
        <v>7.9000000000000001E-2</v>
      </c>
    </row>
    <row r="6143" spans="5:31" x14ac:dyDescent="0.25">
      <c r="E6143" s="110">
        <f t="shared" si="351"/>
        <v>8.0000000000000057E-2</v>
      </c>
      <c r="F6143" s="110">
        <f>IF('3A-Rail transport'!$AN$56="no"," ",ROUND(E6143,4))</f>
        <v>0.08</v>
      </c>
      <c r="G6143" s="110">
        <f>IF('3A-Rail transport'!$AN$57="no"," ",ROUND(E6143,4))</f>
        <v>0.08</v>
      </c>
      <c r="H6143" s="110"/>
      <c r="S6143" s="110">
        <f t="shared" si="352"/>
        <v>8.0000000000000057E-2</v>
      </c>
      <c r="T6143" s="110">
        <f>IF('3B-Air transport'!AN$66="no"," ",ROUND(S6143,4))</f>
        <v>0.08</v>
      </c>
      <c r="U6143" s="110">
        <f>IF('3B-Air transport'!AN$67="no"," ",ROUND(S6143,4))</f>
        <v>0.08</v>
      </c>
      <c r="V6143" s="110">
        <f>IF('3B-Air transport'!AN$68="no"," ",ROUND(S6143,4))</f>
        <v>0.08</v>
      </c>
      <c r="W6143" s="110"/>
      <c r="AB6143" s="110">
        <f t="shared" si="353"/>
        <v>8.0000000000000057E-2</v>
      </c>
      <c r="AC6143" s="110">
        <f>IF('3C-Water transport'!AN$56="no"," ",ROUND(AB6143,4))</f>
        <v>0.08</v>
      </c>
      <c r="AD6143" s="110">
        <f>IF('3C-Water transport'!AN$57="no"," ",ROUND(AB6143,4))</f>
        <v>0.08</v>
      </c>
      <c r="AE6143" s="110">
        <f>IF('3C-Water transport'!AN$58="no"," ",ROUND(AB6143,4))</f>
        <v>0.08</v>
      </c>
    </row>
    <row r="6144" spans="5:31" x14ac:dyDescent="0.25">
      <c r="E6144" s="110">
        <f t="shared" si="351"/>
        <v>8.1000000000000058E-2</v>
      </c>
      <c r="F6144" s="110">
        <f>IF('3A-Rail transport'!$AN$56="no"," ",ROUND(E6144,4))</f>
        <v>8.1000000000000003E-2</v>
      </c>
      <c r="G6144" s="110">
        <f>IF('3A-Rail transport'!$AN$57="no"," ",ROUND(E6144,4))</f>
        <v>8.1000000000000003E-2</v>
      </c>
      <c r="H6144" s="110"/>
      <c r="S6144" s="110">
        <f t="shared" si="352"/>
        <v>8.1000000000000058E-2</v>
      </c>
      <c r="T6144" s="110">
        <f>IF('3B-Air transport'!AN$66="no"," ",ROUND(S6144,4))</f>
        <v>8.1000000000000003E-2</v>
      </c>
      <c r="U6144" s="110">
        <f>IF('3B-Air transport'!AN$67="no"," ",ROUND(S6144,4))</f>
        <v>8.1000000000000003E-2</v>
      </c>
      <c r="V6144" s="110">
        <f>IF('3B-Air transport'!AN$68="no"," ",ROUND(S6144,4))</f>
        <v>8.1000000000000003E-2</v>
      </c>
      <c r="W6144" s="110"/>
      <c r="AB6144" s="110">
        <f t="shared" si="353"/>
        <v>8.1000000000000058E-2</v>
      </c>
      <c r="AC6144" s="110">
        <f>IF('3C-Water transport'!AN$56="no"," ",ROUND(AB6144,4))</f>
        <v>8.1000000000000003E-2</v>
      </c>
      <c r="AD6144" s="110">
        <f>IF('3C-Water transport'!AN$57="no"," ",ROUND(AB6144,4))</f>
        <v>8.1000000000000003E-2</v>
      </c>
      <c r="AE6144" s="110">
        <f>IF('3C-Water transport'!AN$58="no"," ",ROUND(AB6144,4))</f>
        <v>8.1000000000000003E-2</v>
      </c>
    </row>
    <row r="6145" spans="5:31" x14ac:dyDescent="0.25">
      <c r="E6145" s="110">
        <f t="shared" si="351"/>
        <v>8.2000000000000059E-2</v>
      </c>
      <c r="F6145" s="110">
        <f>IF('3A-Rail transport'!$AN$56="no"," ",ROUND(E6145,4))</f>
        <v>8.2000000000000003E-2</v>
      </c>
      <c r="G6145" s="110">
        <f>IF('3A-Rail transport'!$AN$57="no"," ",ROUND(E6145,4))</f>
        <v>8.2000000000000003E-2</v>
      </c>
      <c r="H6145" s="110"/>
      <c r="S6145" s="110">
        <f t="shared" si="352"/>
        <v>8.2000000000000059E-2</v>
      </c>
      <c r="T6145" s="110">
        <f>IF('3B-Air transport'!AN$66="no"," ",ROUND(S6145,4))</f>
        <v>8.2000000000000003E-2</v>
      </c>
      <c r="U6145" s="110">
        <f>IF('3B-Air transport'!AN$67="no"," ",ROUND(S6145,4))</f>
        <v>8.2000000000000003E-2</v>
      </c>
      <c r="V6145" s="110">
        <f>IF('3B-Air transport'!AN$68="no"," ",ROUND(S6145,4))</f>
        <v>8.2000000000000003E-2</v>
      </c>
      <c r="W6145" s="110"/>
      <c r="AB6145" s="110">
        <f t="shared" si="353"/>
        <v>8.2000000000000059E-2</v>
      </c>
      <c r="AC6145" s="110">
        <f>IF('3C-Water transport'!AN$56="no"," ",ROUND(AB6145,4))</f>
        <v>8.2000000000000003E-2</v>
      </c>
      <c r="AD6145" s="110">
        <f>IF('3C-Water transport'!AN$57="no"," ",ROUND(AB6145,4))</f>
        <v>8.2000000000000003E-2</v>
      </c>
      <c r="AE6145" s="110">
        <f>IF('3C-Water transport'!AN$58="no"," ",ROUND(AB6145,4))</f>
        <v>8.2000000000000003E-2</v>
      </c>
    </row>
    <row r="6146" spans="5:31" x14ac:dyDescent="0.25">
      <c r="E6146" s="110">
        <f t="shared" si="351"/>
        <v>8.300000000000006E-2</v>
      </c>
      <c r="F6146" s="110">
        <f>IF('3A-Rail transport'!$AN$56="no"," ",ROUND(E6146,4))</f>
        <v>8.3000000000000004E-2</v>
      </c>
      <c r="G6146" s="110">
        <f>IF('3A-Rail transport'!$AN$57="no"," ",ROUND(E6146,4))</f>
        <v>8.3000000000000004E-2</v>
      </c>
      <c r="H6146" s="110"/>
      <c r="S6146" s="110">
        <f t="shared" si="352"/>
        <v>8.300000000000006E-2</v>
      </c>
      <c r="T6146" s="110">
        <f>IF('3B-Air transport'!AN$66="no"," ",ROUND(S6146,4))</f>
        <v>8.3000000000000004E-2</v>
      </c>
      <c r="U6146" s="110">
        <f>IF('3B-Air transport'!AN$67="no"," ",ROUND(S6146,4))</f>
        <v>8.3000000000000004E-2</v>
      </c>
      <c r="V6146" s="110">
        <f>IF('3B-Air transport'!AN$68="no"," ",ROUND(S6146,4))</f>
        <v>8.3000000000000004E-2</v>
      </c>
      <c r="W6146" s="110"/>
      <c r="AB6146" s="110">
        <f t="shared" si="353"/>
        <v>8.300000000000006E-2</v>
      </c>
      <c r="AC6146" s="110">
        <f>IF('3C-Water transport'!AN$56="no"," ",ROUND(AB6146,4))</f>
        <v>8.3000000000000004E-2</v>
      </c>
      <c r="AD6146" s="110">
        <f>IF('3C-Water transport'!AN$57="no"," ",ROUND(AB6146,4))</f>
        <v>8.3000000000000004E-2</v>
      </c>
      <c r="AE6146" s="110">
        <f>IF('3C-Water transport'!AN$58="no"," ",ROUND(AB6146,4))</f>
        <v>8.3000000000000004E-2</v>
      </c>
    </row>
    <row r="6147" spans="5:31" x14ac:dyDescent="0.25">
      <c r="E6147" s="110">
        <f t="shared" si="351"/>
        <v>8.4000000000000061E-2</v>
      </c>
      <c r="F6147" s="110">
        <f>IF('3A-Rail transport'!$AN$56="no"," ",ROUND(E6147,4))</f>
        <v>8.4000000000000005E-2</v>
      </c>
      <c r="G6147" s="110">
        <f>IF('3A-Rail transport'!$AN$57="no"," ",ROUND(E6147,4))</f>
        <v>8.4000000000000005E-2</v>
      </c>
      <c r="H6147" s="110"/>
      <c r="S6147" s="110">
        <f t="shared" si="352"/>
        <v>8.4000000000000061E-2</v>
      </c>
      <c r="T6147" s="110">
        <f>IF('3B-Air transport'!AN$66="no"," ",ROUND(S6147,4))</f>
        <v>8.4000000000000005E-2</v>
      </c>
      <c r="U6147" s="110">
        <f>IF('3B-Air transport'!AN$67="no"," ",ROUND(S6147,4))</f>
        <v>8.4000000000000005E-2</v>
      </c>
      <c r="V6147" s="110">
        <f>IF('3B-Air transport'!AN$68="no"," ",ROUND(S6147,4))</f>
        <v>8.4000000000000005E-2</v>
      </c>
      <c r="W6147" s="110"/>
      <c r="AB6147" s="110">
        <f t="shared" si="353"/>
        <v>8.4000000000000061E-2</v>
      </c>
      <c r="AC6147" s="110">
        <f>IF('3C-Water transport'!AN$56="no"," ",ROUND(AB6147,4))</f>
        <v>8.4000000000000005E-2</v>
      </c>
      <c r="AD6147" s="110">
        <f>IF('3C-Water transport'!AN$57="no"," ",ROUND(AB6147,4))</f>
        <v>8.4000000000000005E-2</v>
      </c>
      <c r="AE6147" s="110">
        <f>IF('3C-Water transport'!AN$58="no"," ",ROUND(AB6147,4))</f>
        <v>8.4000000000000005E-2</v>
      </c>
    </row>
    <row r="6148" spans="5:31" x14ac:dyDescent="0.25">
      <c r="E6148" s="110">
        <f t="shared" si="351"/>
        <v>8.5000000000000062E-2</v>
      </c>
      <c r="F6148" s="110">
        <f>IF('3A-Rail transport'!$AN$56="no"," ",ROUND(E6148,4))</f>
        <v>8.5000000000000006E-2</v>
      </c>
      <c r="G6148" s="110">
        <f>IF('3A-Rail transport'!$AN$57="no"," ",ROUND(E6148,4))</f>
        <v>8.5000000000000006E-2</v>
      </c>
      <c r="H6148" s="110"/>
      <c r="S6148" s="110">
        <f t="shared" si="352"/>
        <v>8.5000000000000062E-2</v>
      </c>
      <c r="T6148" s="110">
        <f>IF('3B-Air transport'!AN$66="no"," ",ROUND(S6148,4))</f>
        <v>8.5000000000000006E-2</v>
      </c>
      <c r="U6148" s="110">
        <f>IF('3B-Air transport'!AN$67="no"," ",ROUND(S6148,4))</f>
        <v>8.5000000000000006E-2</v>
      </c>
      <c r="V6148" s="110">
        <f>IF('3B-Air transport'!AN$68="no"," ",ROUND(S6148,4))</f>
        <v>8.5000000000000006E-2</v>
      </c>
      <c r="W6148" s="110"/>
      <c r="AB6148" s="110">
        <f t="shared" si="353"/>
        <v>8.5000000000000062E-2</v>
      </c>
      <c r="AC6148" s="110">
        <f>IF('3C-Water transport'!AN$56="no"," ",ROUND(AB6148,4))</f>
        <v>8.5000000000000006E-2</v>
      </c>
      <c r="AD6148" s="110">
        <f>IF('3C-Water transport'!AN$57="no"," ",ROUND(AB6148,4))</f>
        <v>8.5000000000000006E-2</v>
      </c>
      <c r="AE6148" s="110">
        <f>IF('3C-Water transport'!AN$58="no"," ",ROUND(AB6148,4))</f>
        <v>8.5000000000000006E-2</v>
      </c>
    </row>
    <row r="6149" spans="5:31" x14ac:dyDescent="0.25">
      <c r="E6149" s="110">
        <f t="shared" si="351"/>
        <v>8.6000000000000063E-2</v>
      </c>
      <c r="F6149" s="110">
        <f>IF('3A-Rail transport'!$AN$56="no"," ",ROUND(E6149,4))</f>
        <v>8.5999999999999993E-2</v>
      </c>
      <c r="G6149" s="110">
        <f>IF('3A-Rail transport'!$AN$57="no"," ",ROUND(E6149,4))</f>
        <v>8.5999999999999993E-2</v>
      </c>
      <c r="H6149" s="110"/>
      <c r="S6149" s="110">
        <f t="shared" si="352"/>
        <v>8.6000000000000063E-2</v>
      </c>
      <c r="T6149" s="110">
        <f>IF('3B-Air transport'!AN$66="no"," ",ROUND(S6149,4))</f>
        <v>8.5999999999999993E-2</v>
      </c>
      <c r="U6149" s="110">
        <f>IF('3B-Air transport'!AN$67="no"," ",ROUND(S6149,4))</f>
        <v>8.5999999999999993E-2</v>
      </c>
      <c r="V6149" s="110">
        <f>IF('3B-Air transport'!AN$68="no"," ",ROUND(S6149,4))</f>
        <v>8.5999999999999993E-2</v>
      </c>
      <c r="W6149" s="110"/>
      <c r="AB6149" s="110">
        <f t="shared" si="353"/>
        <v>8.6000000000000063E-2</v>
      </c>
      <c r="AC6149" s="110">
        <f>IF('3C-Water transport'!AN$56="no"," ",ROUND(AB6149,4))</f>
        <v>8.5999999999999993E-2</v>
      </c>
      <c r="AD6149" s="110">
        <f>IF('3C-Water transport'!AN$57="no"," ",ROUND(AB6149,4))</f>
        <v>8.5999999999999993E-2</v>
      </c>
      <c r="AE6149" s="110">
        <f>IF('3C-Water transport'!AN$58="no"," ",ROUND(AB6149,4))</f>
        <v>8.5999999999999993E-2</v>
      </c>
    </row>
    <row r="6150" spans="5:31" x14ac:dyDescent="0.25">
      <c r="E6150" s="110">
        <f t="shared" si="351"/>
        <v>8.7000000000000063E-2</v>
      </c>
      <c r="F6150" s="110">
        <f>IF('3A-Rail transport'!$AN$56="no"," ",ROUND(E6150,4))</f>
        <v>8.6999999999999994E-2</v>
      </c>
      <c r="G6150" s="110">
        <f>IF('3A-Rail transport'!$AN$57="no"," ",ROUND(E6150,4))</f>
        <v>8.6999999999999994E-2</v>
      </c>
      <c r="H6150" s="110"/>
      <c r="S6150" s="110">
        <f t="shared" si="352"/>
        <v>8.7000000000000063E-2</v>
      </c>
      <c r="T6150" s="110">
        <f>IF('3B-Air transport'!AN$66="no"," ",ROUND(S6150,4))</f>
        <v>8.6999999999999994E-2</v>
      </c>
      <c r="U6150" s="110">
        <f>IF('3B-Air transport'!AN$67="no"," ",ROUND(S6150,4))</f>
        <v>8.6999999999999994E-2</v>
      </c>
      <c r="V6150" s="110">
        <f>IF('3B-Air transport'!AN$68="no"," ",ROUND(S6150,4))</f>
        <v>8.6999999999999994E-2</v>
      </c>
      <c r="W6150" s="110"/>
      <c r="AB6150" s="110">
        <f t="shared" si="353"/>
        <v>8.7000000000000063E-2</v>
      </c>
      <c r="AC6150" s="110">
        <f>IF('3C-Water transport'!AN$56="no"," ",ROUND(AB6150,4))</f>
        <v>8.6999999999999994E-2</v>
      </c>
      <c r="AD6150" s="110">
        <f>IF('3C-Water transport'!AN$57="no"," ",ROUND(AB6150,4))</f>
        <v>8.6999999999999994E-2</v>
      </c>
      <c r="AE6150" s="110">
        <f>IF('3C-Water transport'!AN$58="no"," ",ROUND(AB6150,4))</f>
        <v>8.6999999999999994E-2</v>
      </c>
    </row>
    <row r="6151" spans="5:31" x14ac:dyDescent="0.25">
      <c r="E6151" s="110">
        <f t="shared" si="351"/>
        <v>8.8000000000000064E-2</v>
      </c>
      <c r="F6151" s="110">
        <f>IF('3A-Rail transport'!$AN$56="no"," ",ROUND(E6151,4))</f>
        <v>8.7999999999999995E-2</v>
      </c>
      <c r="G6151" s="110">
        <f>IF('3A-Rail transport'!$AN$57="no"," ",ROUND(E6151,4))</f>
        <v>8.7999999999999995E-2</v>
      </c>
      <c r="H6151" s="110"/>
      <c r="S6151" s="110">
        <f t="shared" si="352"/>
        <v>8.8000000000000064E-2</v>
      </c>
      <c r="T6151" s="110">
        <f>IF('3B-Air transport'!AN$66="no"," ",ROUND(S6151,4))</f>
        <v>8.7999999999999995E-2</v>
      </c>
      <c r="U6151" s="110">
        <f>IF('3B-Air transport'!AN$67="no"," ",ROUND(S6151,4))</f>
        <v>8.7999999999999995E-2</v>
      </c>
      <c r="V6151" s="110">
        <f>IF('3B-Air transport'!AN$68="no"," ",ROUND(S6151,4))</f>
        <v>8.7999999999999995E-2</v>
      </c>
      <c r="W6151" s="110"/>
      <c r="AB6151" s="110">
        <f t="shared" si="353"/>
        <v>8.8000000000000064E-2</v>
      </c>
      <c r="AC6151" s="110">
        <f>IF('3C-Water transport'!AN$56="no"," ",ROUND(AB6151,4))</f>
        <v>8.7999999999999995E-2</v>
      </c>
      <c r="AD6151" s="110">
        <f>IF('3C-Water transport'!AN$57="no"," ",ROUND(AB6151,4))</f>
        <v>8.7999999999999995E-2</v>
      </c>
      <c r="AE6151" s="110">
        <f>IF('3C-Water transport'!AN$58="no"," ",ROUND(AB6151,4))</f>
        <v>8.7999999999999995E-2</v>
      </c>
    </row>
    <row r="6152" spans="5:31" x14ac:dyDescent="0.25">
      <c r="E6152" s="110">
        <f t="shared" si="351"/>
        <v>8.9000000000000065E-2</v>
      </c>
      <c r="F6152" s="110">
        <f>IF('3A-Rail transport'!$AN$56="no"," ",ROUND(E6152,4))</f>
        <v>8.8999999999999996E-2</v>
      </c>
      <c r="G6152" s="110">
        <f>IF('3A-Rail transport'!$AN$57="no"," ",ROUND(E6152,4))</f>
        <v>8.8999999999999996E-2</v>
      </c>
      <c r="H6152" s="110"/>
      <c r="S6152" s="110">
        <f t="shared" si="352"/>
        <v>8.9000000000000065E-2</v>
      </c>
      <c r="T6152" s="110">
        <f>IF('3B-Air transport'!AN$66="no"," ",ROUND(S6152,4))</f>
        <v>8.8999999999999996E-2</v>
      </c>
      <c r="U6152" s="110">
        <f>IF('3B-Air transport'!AN$67="no"," ",ROUND(S6152,4))</f>
        <v>8.8999999999999996E-2</v>
      </c>
      <c r="V6152" s="110">
        <f>IF('3B-Air transport'!AN$68="no"," ",ROUND(S6152,4))</f>
        <v>8.8999999999999996E-2</v>
      </c>
      <c r="W6152" s="110"/>
      <c r="AB6152" s="110">
        <f t="shared" si="353"/>
        <v>8.9000000000000065E-2</v>
      </c>
      <c r="AC6152" s="110">
        <f>IF('3C-Water transport'!AN$56="no"," ",ROUND(AB6152,4))</f>
        <v>8.8999999999999996E-2</v>
      </c>
      <c r="AD6152" s="110">
        <f>IF('3C-Water transport'!AN$57="no"," ",ROUND(AB6152,4))</f>
        <v>8.8999999999999996E-2</v>
      </c>
      <c r="AE6152" s="110">
        <f>IF('3C-Water transport'!AN$58="no"," ",ROUND(AB6152,4))</f>
        <v>8.8999999999999996E-2</v>
      </c>
    </row>
    <row r="6153" spans="5:31" x14ac:dyDescent="0.25">
      <c r="E6153" s="110">
        <f t="shared" si="351"/>
        <v>9.0000000000000066E-2</v>
      </c>
      <c r="F6153" s="110">
        <f>IF('3A-Rail transport'!$AN$56="no"," ",ROUND(E6153,4))</f>
        <v>0.09</v>
      </c>
      <c r="G6153" s="110">
        <f>IF('3A-Rail transport'!$AN$57="no"," ",ROUND(E6153,4))</f>
        <v>0.09</v>
      </c>
      <c r="H6153" s="110"/>
      <c r="S6153" s="110">
        <f t="shared" si="352"/>
        <v>9.0000000000000066E-2</v>
      </c>
      <c r="T6153" s="110">
        <f>IF('3B-Air transport'!AN$66="no"," ",ROUND(S6153,4))</f>
        <v>0.09</v>
      </c>
      <c r="U6153" s="110">
        <f>IF('3B-Air transport'!AN$67="no"," ",ROUND(S6153,4))</f>
        <v>0.09</v>
      </c>
      <c r="V6153" s="110">
        <f>IF('3B-Air transport'!AN$68="no"," ",ROUND(S6153,4))</f>
        <v>0.09</v>
      </c>
      <c r="W6153" s="110"/>
      <c r="AB6153" s="110">
        <f t="shared" si="353"/>
        <v>9.0000000000000066E-2</v>
      </c>
      <c r="AC6153" s="110">
        <f>IF('3C-Water transport'!AN$56="no"," ",ROUND(AB6153,4))</f>
        <v>0.09</v>
      </c>
      <c r="AD6153" s="110">
        <f>IF('3C-Water transport'!AN$57="no"," ",ROUND(AB6153,4))</f>
        <v>0.09</v>
      </c>
      <c r="AE6153" s="110">
        <f>IF('3C-Water transport'!AN$58="no"," ",ROUND(AB6153,4))</f>
        <v>0.09</v>
      </c>
    </row>
    <row r="6154" spans="5:31" x14ac:dyDescent="0.25">
      <c r="E6154" s="110">
        <f t="shared" si="351"/>
        <v>9.1000000000000067E-2</v>
      </c>
      <c r="F6154" s="110">
        <f>IF('3A-Rail transport'!$AN$56="no"," ",ROUND(E6154,4))</f>
        <v>9.0999999999999998E-2</v>
      </c>
      <c r="G6154" s="110">
        <f>IF('3A-Rail transport'!$AN$57="no"," ",ROUND(E6154,4))</f>
        <v>9.0999999999999998E-2</v>
      </c>
      <c r="H6154" s="110"/>
      <c r="S6154" s="110">
        <f t="shared" si="352"/>
        <v>9.1000000000000067E-2</v>
      </c>
      <c r="T6154" s="110">
        <f>IF('3B-Air transport'!AN$66="no"," ",ROUND(S6154,4))</f>
        <v>9.0999999999999998E-2</v>
      </c>
      <c r="U6154" s="110">
        <f>IF('3B-Air transport'!AN$67="no"," ",ROUND(S6154,4))</f>
        <v>9.0999999999999998E-2</v>
      </c>
      <c r="V6154" s="110">
        <f>IF('3B-Air transport'!AN$68="no"," ",ROUND(S6154,4))</f>
        <v>9.0999999999999998E-2</v>
      </c>
      <c r="W6154" s="110"/>
      <c r="AB6154" s="110">
        <f t="shared" si="353"/>
        <v>9.1000000000000067E-2</v>
      </c>
      <c r="AC6154" s="110">
        <f>IF('3C-Water transport'!AN$56="no"," ",ROUND(AB6154,4))</f>
        <v>9.0999999999999998E-2</v>
      </c>
      <c r="AD6154" s="110">
        <f>IF('3C-Water transport'!AN$57="no"," ",ROUND(AB6154,4))</f>
        <v>9.0999999999999998E-2</v>
      </c>
      <c r="AE6154" s="110">
        <f>IF('3C-Water transport'!AN$58="no"," ",ROUND(AB6154,4))</f>
        <v>9.0999999999999998E-2</v>
      </c>
    </row>
    <row r="6155" spans="5:31" x14ac:dyDescent="0.25">
      <c r="E6155" s="110">
        <f t="shared" si="351"/>
        <v>9.2000000000000068E-2</v>
      </c>
      <c r="F6155" s="110">
        <f>IF('3A-Rail transport'!$AN$56="no"," ",ROUND(E6155,4))</f>
        <v>9.1999999999999998E-2</v>
      </c>
      <c r="G6155" s="110">
        <f>IF('3A-Rail transport'!$AN$57="no"," ",ROUND(E6155,4))</f>
        <v>9.1999999999999998E-2</v>
      </c>
      <c r="H6155" s="110"/>
      <c r="S6155" s="110">
        <f t="shared" si="352"/>
        <v>9.2000000000000068E-2</v>
      </c>
      <c r="T6155" s="110">
        <f>IF('3B-Air transport'!AN$66="no"," ",ROUND(S6155,4))</f>
        <v>9.1999999999999998E-2</v>
      </c>
      <c r="U6155" s="110">
        <f>IF('3B-Air transport'!AN$67="no"," ",ROUND(S6155,4))</f>
        <v>9.1999999999999998E-2</v>
      </c>
      <c r="V6155" s="110">
        <f>IF('3B-Air transport'!AN$68="no"," ",ROUND(S6155,4))</f>
        <v>9.1999999999999998E-2</v>
      </c>
      <c r="W6155" s="110"/>
      <c r="AB6155" s="110">
        <f t="shared" si="353"/>
        <v>9.2000000000000068E-2</v>
      </c>
      <c r="AC6155" s="110">
        <f>IF('3C-Water transport'!AN$56="no"," ",ROUND(AB6155,4))</f>
        <v>9.1999999999999998E-2</v>
      </c>
      <c r="AD6155" s="110">
        <f>IF('3C-Water transport'!AN$57="no"," ",ROUND(AB6155,4))</f>
        <v>9.1999999999999998E-2</v>
      </c>
      <c r="AE6155" s="110">
        <f>IF('3C-Water transport'!AN$58="no"," ",ROUND(AB6155,4))</f>
        <v>9.1999999999999998E-2</v>
      </c>
    </row>
    <row r="6156" spans="5:31" x14ac:dyDescent="0.25">
      <c r="E6156" s="110">
        <f t="shared" si="351"/>
        <v>9.3000000000000069E-2</v>
      </c>
      <c r="F6156" s="110">
        <f>IF('3A-Rail transport'!$AN$56="no"," ",ROUND(E6156,4))</f>
        <v>9.2999999999999999E-2</v>
      </c>
      <c r="G6156" s="110">
        <f>IF('3A-Rail transport'!$AN$57="no"," ",ROUND(E6156,4))</f>
        <v>9.2999999999999999E-2</v>
      </c>
      <c r="H6156" s="110"/>
      <c r="S6156" s="110">
        <f t="shared" si="352"/>
        <v>9.3000000000000069E-2</v>
      </c>
      <c r="T6156" s="110">
        <f>IF('3B-Air transport'!AN$66="no"," ",ROUND(S6156,4))</f>
        <v>9.2999999999999999E-2</v>
      </c>
      <c r="U6156" s="110">
        <f>IF('3B-Air transport'!AN$67="no"," ",ROUND(S6156,4))</f>
        <v>9.2999999999999999E-2</v>
      </c>
      <c r="V6156" s="110">
        <f>IF('3B-Air transport'!AN$68="no"," ",ROUND(S6156,4))</f>
        <v>9.2999999999999999E-2</v>
      </c>
      <c r="W6156" s="110"/>
      <c r="AB6156" s="110">
        <f t="shared" si="353"/>
        <v>9.3000000000000069E-2</v>
      </c>
      <c r="AC6156" s="110">
        <f>IF('3C-Water transport'!AN$56="no"," ",ROUND(AB6156,4))</f>
        <v>9.2999999999999999E-2</v>
      </c>
      <c r="AD6156" s="110">
        <f>IF('3C-Water transport'!AN$57="no"," ",ROUND(AB6156,4))</f>
        <v>9.2999999999999999E-2</v>
      </c>
      <c r="AE6156" s="110">
        <f>IF('3C-Water transport'!AN$58="no"," ",ROUND(AB6156,4))</f>
        <v>9.2999999999999999E-2</v>
      </c>
    </row>
    <row r="6157" spans="5:31" x14ac:dyDescent="0.25">
      <c r="E6157" s="110">
        <f t="shared" si="351"/>
        <v>9.400000000000007E-2</v>
      </c>
      <c r="F6157" s="110">
        <f>IF('3A-Rail transport'!$AN$56="no"," ",ROUND(E6157,4))</f>
        <v>9.4E-2</v>
      </c>
      <c r="G6157" s="110">
        <f>IF('3A-Rail transport'!$AN$57="no"," ",ROUND(E6157,4))</f>
        <v>9.4E-2</v>
      </c>
      <c r="H6157" s="110"/>
      <c r="S6157" s="110">
        <f t="shared" si="352"/>
        <v>9.400000000000007E-2</v>
      </c>
      <c r="T6157" s="110">
        <f>IF('3B-Air transport'!AN$66="no"," ",ROUND(S6157,4))</f>
        <v>9.4E-2</v>
      </c>
      <c r="U6157" s="110">
        <f>IF('3B-Air transport'!AN$67="no"," ",ROUND(S6157,4))</f>
        <v>9.4E-2</v>
      </c>
      <c r="V6157" s="110">
        <f>IF('3B-Air transport'!AN$68="no"," ",ROUND(S6157,4))</f>
        <v>9.4E-2</v>
      </c>
      <c r="W6157" s="110"/>
      <c r="AB6157" s="110">
        <f t="shared" si="353"/>
        <v>9.400000000000007E-2</v>
      </c>
      <c r="AC6157" s="110">
        <f>IF('3C-Water transport'!AN$56="no"," ",ROUND(AB6157,4))</f>
        <v>9.4E-2</v>
      </c>
      <c r="AD6157" s="110">
        <f>IF('3C-Water transport'!AN$57="no"," ",ROUND(AB6157,4))</f>
        <v>9.4E-2</v>
      </c>
      <c r="AE6157" s="110">
        <f>IF('3C-Water transport'!AN$58="no"," ",ROUND(AB6157,4))</f>
        <v>9.4E-2</v>
      </c>
    </row>
    <row r="6158" spans="5:31" x14ac:dyDescent="0.25">
      <c r="E6158" s="110">
        <f t="shared" si="351"/>
        <v>9.500000000000007E-2</v>
      </c>
      <c r="F6158" s="110">
        <f>IF('3A-Rail transport'!$AN$56="no"," ",ROUND(E6158,4))</f>
        <v>9.5000000000000001E-2</v>
      </c>
      <c r="G6158" s="110">
        <f>IF('3A-Rail transport'!$AN$57="no"," ",ROUND(E6158,4))</f>
        <v>9.5000000000000001E-2</v>
      </c>
      <c r="H6158" s="110"/>
      <c r="S6158" s="110">
        <f t="shared" si="352"/>
        <v>9.500000000000007E-2</v>
      </c>
      <c r="T6158" s="110">
        <f>IF('3B-Air transport'!AN$66="no"," ",ROUND(S6158,4))</f>
        <v>9.5000000000000001E-2</v>
      </c>
      <c r="U6158" s="110">
        <f>IF('3B-Air transport'!AN$67="no"," ",ROUND(S6158,4))</f>
        <v>9.5000000000000001E-2</v>
      </c>
      <c r="V6158" s="110">
        <f>IF('3B-Air transport'!AN$68="no"," ",ROUND(S6158,4))</f>
        <v>9.5000000000000001E-2</v>
      </c>
      <c r="W6158" s="110"/>
      <c r="AB6158" s="110">
        <f t="shared" si="353"/>
        <v>9.500000000000007E-2</v>
      </c>
      <c r="AC6158" s="110">
        <f>IF('3C-Water transport'!AN$56="no"," ",ROUND(AB6158,4))</f>
        <v>9.5000000000000001E-2</v>
      </c>
      <c r="AD6158" s="110">
        <f>IF('3C-Water transport'!AN$57="no"," ",ROUND(AB6158,4))</f>
        <v>9.5000000000000001E-2</v>
      </c>
      <c r="AE6158" s="110">
        <f>IF('3C-Water transport'!AN$58="no"," ",ROUND(AB6158,4))</f>
        <v>9.5000000000000001E-2</v>
      </c>
    </row>
    <row r="6159" spans="5:31" x14ac:dyDescent="0.25">
      <c r="E6159" s="110">
        <f t="shared" si="351"/>
        <v>9.6000000000000071E-2</v>
      </c>
      <c r="F6159" s="110">
        <f>IF('3A-Rail transport'!$AN$56="no"," ",ROUND(E6159,4))</f>
        <v>9.6000000000000002E-2</v>
      </c>
      <c r="G6159" s="110">
        <f>IF('3A-Rail transport'!$AN$57="no"," ",ROUND(E6159,4))</f>
        <v>9.6000000000000002E-2</v>
      </c>
      <c r="H6159" s="110"/>
      <c r="S6159" s="110">
        <f t="shared" si="352"/>
        <v>9.6000000000000071E-2</v>
      </c>
      <c r="T6159" s="110">
        <f>IF('3B-Air transport'!AN$66="no"," ",ROUND(S6159,4))</f>
        <v>9.6000000000000002E-2</v>
      </c>
      <c r="U6159" s="110">
        <f>IF('3B-Air transport'!AN$67="no"," ",ROUND(S6159,4))</f>
        <v>9.6000000000000002E-2</v>
      </c>
      <c r="V6159" s="110">
        <f>IF('3B-Air transport'!AN$68="no"," ",ROUND(S6159,4))</f>
        <v>9.6000000000000002E-2</v>
      </c>
      <c r="W6159" s="110"/>
      <c r="AB6159" s="110">
        <f t="shared" si="353"/>
        <v>9.6000000000000071E-2</v>
      </c>
      <c r="AC6159" s="110">
        <f>IF('3C-Water transport'!AN$56="no"," ",ROUND(AB6159,4))</f>
        <v>9.6000000000000002E-2</v>
      </c>
      <c r="AD6159" s="110">
        <f>IF('3C-Water transport'!AN$57="no"," ",ROUND(AB6159,4))</f>
        <v>9.6000000000000002E-2</v>
      </c>
      <c r="AE6159" s="110">
        <f>IF('3C-Water transport'!AN$58="no"," ",ROUND(AB6159,4))</f>
        <v>9.6000000000000002E-2</v>
      </c>
    </row>
    <row r="6160" spans="5:31" x14ac:dyDescent="0.25">
      <c r="E6160" s="110">
        <f t="shared" si="351"/>
        <v>9.7000000000000072E-2</v>
      </c>
      <c r="F6160" s="110">
        <f>IF('3A-Rail transport'!$AN$56="no"," ",ROUND(E6160,4))</f>
        <v>9.7000000000000003E-2</v>
      </c>
      <c r="G6160" s="110">
        <f>IF('3A-Rail transport'!$AN$57="no"," ",ROUND(E6160,4))</f>
        <v>9.7000000000000003E-2</v>
      </c>
      <c r="H6160" s="110"/>
      <c r="S6160" s="110">
        <f t="shared" si="352"/>
        <v>9.7000000000000072E-2</v>
      </c>
      <c r="T6160" s="110">
        <f>IF('3B-Air transport'!AN$66="no"," ",ROUND(S6160,4))</f>
        <v>9.7000000000000003E-2</v>
      </c>
      <c r="U6160" s="110">
        <f>IF('3B-Air transport'!AN$67="no"," ",ROUND(S6160,4))</f>
        <v>9.7000000000000003E-2</v>
      </c>
      <c r="V6160" s="110">
        <f>IF('3B-Air transport'!AN$68="no"," ",ROUND(S6160,4))</f>
        <v>9.7000000000000003E-2</v>
      </c>
      <c r="W6160" s="110"/>
      <c r="AB6160" s="110">
        <f t="shared" si="353"/>
        <v>9.7000000000000072E-2</v>
      </c>
      <c r="AC6160" s="110">
        <f>IF('3C-Water transport'!AN$56="no"," ",ROUND(AB6160,4))</f>
        <v>9.7000000000000003E-2</v>
      </c>
      <c r="AD6160" s="110">
        <f>IF('3C-Water transport'!AN$57="no"," ",ROUND(AB6160,4))</f>
        <v>9.7000000000000003E-2</v>
      </c>
      <c r="AE6160" s="110">
        <f>IF('3C-Water transport'!AN$58="no"," ",ROUND(AB6160,4))</f>
        <v>9.7000000000000003E-2</v>
      </c>
    </row>
    <row r="6161" spans="5:31" x14ac:dyDescent="0.25">
      <c r="E6161" s="110">
        <f t="shared" si="351"/>
        <v>9.8000000000000073E-2</v>
      </c>
      <c r="F6161" s="110">
        <f>IF('3A-Rail transport'!$AN$56="no"," ",ROUND(E6161,4))</f>
        <v>9.8000000000000004E-2</v>
      </c>
      <c r="G6161" s="110">
        <f>IF('3A-Rail transport'!$AN$57="no"," ",ROUND(E6161,4))</f>
        <v>9.8000000000000004E-2</v>
      </c>
      <c r="H6161" s="110"/>
      <c r="S6161" s="110">
        <f t="shared" si="352"/>
        <v>9.8000000000000073E-2</v>
      </c>
      <c r="T6161" s="110">
        <f>IF('3B-Air transport'!AN$66="no"," ",ROUND(S6161,4))</f>
        <v>9.8000000000000004E-2</v>
      </c>
      <c r="U6161" s="110">
        <f>IF('3B-Air transport'!AN$67="no"," ",ROUND(S6161,4))</f>
        <v>9.8000000000000004E-2</v>
      </c>
      <c r="V6161" s="110">
        <f>IF('3B-Air transport'!AN$68="no"," ",ROUND(S6161,4))</f>
        <v>9.8000000000000004E-2</v>
      </c>
      <c r="W6161" s="110"/>
      <c r="AB6161" s="110">
        <f t="shared" si="353"/>
        <v>9.8000000000000073E-2</v>
      </c>
      <c r="AC6161" s="110">
        <f>IF('3C-Water transport'!AN$56="no"," ",ROUND(AB6161,4))</f>
        <v>9.8000000000000004E-2</v>
      </c>
      <c r="AD6161" s="110">
        <f>IF('3C-Water transport'!AN$57="no"," ",ROUND(AB6161,4))</f>
        <v>9.8000000000000004E-2</v>
      </c>
      <c r="AE6161" s="110">
        <f>IF('3C-Water transport'!AN$58="no"," ",ROUND(AB6161,4))</f>
        <v>9.8000000000000004E-2</v>
      </c>
    </row>
    <row r="6162" spans="5:31" x14ac:dyDescent="0.25">
      <c r="E6162" s="110">
        <f t="shared" si="351"/>
        <v>9.9000000000000074E-2</v>
      </c>
      <c r="F6162" s="110">
        <f>IF('3A-Rail transport'!$AN$56="no"," ",ROUND(E6162,4))</f>
        <v>9.9000000000000005E-2</v>
      </c>
      <c r="G6162" s="110">
        <f>IF('3A-Rail transport'!$AN$57="no"," ",ROUND(E6162,4))</f>
        <v>9.9000000000000005E-2</v>
      </c>
      <c r="H6162" s="110"/>
      <c r="S6162" s="110">
        <f t="shared" si="352"/>
        <v>9.9000000000000074E-2</v>
      </c>
      <c r="T6162" s="110">
        <f>IF('3B-Air transport'!AN$66="no"," ",ROUND(S6162,4))</f>
        <v>9.9000000000000005E-2</v>
      </c>
      <c r="U6162" s="110">
        <f>IF('3B-Air transport'!AN$67="no"," ",ROUND(S6162,4))</f>
        <v>9.9000000000000005E-2</v>
      </c>
      <c r="V6162" s="110">
        <f>IF('3B-Air transport'!AN$68="no"," ",ROUND(S6162,4))</f>
        <v>9.9000000000000005E-2</v>
      </c>
      <c r="W6162" s="110"/>
      <c r="AB6162" s="110">
        <f t="shared" si="353"/>
        <v>9.9000000000000074E-2</v>
      </c>
      <c r="AC6162" s="110">
        <f>IF('3C-Water transport'!AN$56="no"," ",ROUND(AB6162,4))</f>
        <v>9.9000000000000005E-2</v>
      </c>
      <c r="AD6162" s="110">
        <f>IF('3C-Water transport'!AN$57="no"," ",ROUND(AB6162,4))</f>
        <v>9.9000000000000005E-2</v>
      </c>
      <c r="AE6162" s="110">
        <f>IF('3C-Water transport'!AN$58="no"," ",ROUND(AB6162,4))</f>
        <v>9.9000000000000005E-2</v>
      </c>
    </row>
    <row r="6163" spans="5:31" x14ac:dyDescent="0.25">
      <c r="E6163" s="110">
        <f t="shared" si="351"/>
        <v>0.10000000000000007</v>
      </c>
      <c r="F6163" s="110">
        <f>IF('3A-Rail transport'!$AN$56="no"," ",ROUND(E6163,4))</f>
        <v>0.1</v>
      </c>
      <c r="G6163" s="110">
        <f>IF('3A-Rail transport'!$AN$57="no"," ",ROUND(E6163,4))</f>
        <v>0.1</v>
      </c>
      <c r="H6163" s="110"/>
      <c r="S6163" s="110">
        <f t="shared" si="352"/>
        <v>0.10000000000000007</v>
      </c>
      <c r="T6163" s="110">
        <f>IF('3B-Air transport'!AN$66="no"," ",ROUND(S6163,4))</f>
        <v>0.1</v>
      </c>
      <c r="U6163" s="110">
        <f>IF('3B-Air transport'!AN$67="no"," ",ROUND(S6163,4))</f>
        <v>0.1</v>
      </c>
      <c r="V6163" s="110">
        <f>IF('3B-Air transport'!AN$68="no"," ",ROUND(S6163,4))</f>
        <v>0.1</v>
      </c>
      <c r="W6163" s="110"/>
      <c r="AB6163" s="110">
        <f t="shared" si="353"/>
        <v>0.10000000000000007</v>
      </c>
      <c r="AC6163" s="110">
        <f>IF('3C-Water transport'!AN$56="no"," ",ROUND(AB6163,4))</f>
        <v>0.1</v>
      </c>
      <c r="AD6163" s="110">
        <f>IF('3C-Water transport'!AN$57="no"," ",ROUND(AB6163,4))</f>
        <v>0.1</v>
      </c>
      <c r="AE6163" s="110">
        <f>IF('3C-Water transport'!AN$58="no"," ",ROUND(AB6163,4))</f>
        <v>0.1</v>
      </c>
    </row>
    <row r="6164" spans="5:31" x14ac:dyDescent="0.25">
      <c r="E6164" s="110">
        <f t="shared" si="351"/>
        <v>0.10100000000000008</v>
      </c>
      <c r="F6164" s="110">
        <f>IF('3A-Rail transport'!$AN$56="no"," ",ROUND(E6164,4))</f>
        <v>0.10100000000000001</v>
      </c>
      <c r="G6164" s="110">
        <f>IF('3A-Rail transport'!$AN$57="no"," ",ROUND(E6164,4))</f>
        <v>0.10100000000000001</v>
      </c>
      <c r="H6164" s="110"/>
      <c r="S6164" s="110">
        <f t="shared" si="352"/>
        <v>0.10100000000000008</v>
      </c>
      <c r="T6164" s="110">
        <f>IF('3B-Air transport'!AN$66="no"," ",ROUND(S6164,4))</f>
        <v>0.10100000000000001</v>
      </c>
      <c r="U6164" s="110">
        <f>IF('3B-Air transport'!AN$67="no"," ",ROUND(S6164,4))</f>
        <v>0.10100000000000001</v>
      </c>
      <c r="V6164" s="110">
        <f>IF('3B-Air transport'!AN$68="no"," ",ROUND(S6164,4))</f>
        <v>0.10100000000000001</v>
      </c>
      <c r="W6164" s="110"/>
      <c r="AB6164" s="110">
        <f t="shared" si="353"/>
        <v>0.10100000000000008</v>
      </c>
      <c r="AC6164" s="110">
        <f>IF('3C-Water transport'!AN$56="no"," ",ROUND(AB6164,4))</f>
        <v>0.10100000000000001</v>
      </c>
      <c r="AD6164" s="110">
        <f>IF('3C-Water transport'!AN$57="no"," ",ROUND(AB6164,4))</f>
        <v>0.10100000000000001</v>
      </c>
      <c r="AE6164" s="110">
        <f>IF('3C-Water transport'!AN$58="no"," ",ROUND(AB6164,4))</f>
        <v>0.10100000000000001</v>
      </c>
    </row>
    <row r="6165" spans="5:31" x14ac:dyDescent="0.25">
      <c r="E6165" s="110">
        <f t="shared" si="351"/>
        <v>0.10200000000000008</v>
      </c>
      <c r="F6165" s="110">
        <f>IF('3A-Rail transport'!$AN$56="no"," ",ROUND(E6165,4))</f>
        <v>0.10199999999999999</v>
      </c>
      <c r="G6165" s="110">
        <f>IF('3A-Rail transport'!$AN$57="no"," ",ROUND(E6165,4))</f>
        <v>0.10199999999999999</v>
      </c>
      <c r="H6165" s="110"/>
      <c r="S6165" s="110">
        <f t="shared" si="352"/>
        <v>0.10200000000000008</v>
      </c>
      <c r="T6165" s="110">
        <f>IF('3B-Air transport'!AN$66="no"," ",ROUND(S6165,4))</f>
        <v>0.10199999999999999</v>
      </c>
      <c r="U6165" s="110">
        <f>IF('3B-Air transport'!AN$67="no"," ",ROUND(S6165,4))</f>
        <v>0.10199999999999999</v>
      </c>
      <c r="V6165" s="110">
        <f>IF('3B-Air transport'!AN$68="no"," ",ROUND(S6165,4))</f>
        <v>0.10199999999999999</v>
      </c>
      <c r="W6165" s="110"/>
      <c r="AB6165" s="110">
        <f t="shared" si="353"/>
        <v>0.10200000000000008</v>
      </c>
      <c r="AC6165" s="110">
        <f>IF('3C-Water transport'!AN$56="no"," ",ROUND(AB6165,4))</f>
        <v>0.10199999999999999</v>
      </c>
      <c r="AD6165" s="110">
        <f>IF('3C-Water transport'!AN$57="no"," ",ROUND(AB6165,4))</f>
        <v>0.10199999999999999</v>
      </c>
      <c r="AE6165" s="110">
        <f>IF('3C-Water transport'!AN$58="no"," ",ROUND(AB6165,4))</f>
        <v>0.10199999999999999</v>
      </c>
    </row>
    <row r="6166" spans="5:31" x14ac:dyDescent="0.25">
      <c r="E6166" s="110">
        <f t="shared" si="351"/>
        <v>0.10300000000000008</v>
      </c>
      <c r="F6166" s="110">
        <f>IF('3A-Rail transport'!$AN$56="no"," ",ROUND(E6166,4))</f>
        <v>0.10299999999999999</v>
      </c>
      <c r="G6166" s="110">
        <f>IF('3A-Rail transport'!$AN$57="no"," ",ROUND(E6166,4))</f>
        <v>0.10299999999999999</v>
      </c>
      <c r="H6166" s="110"/>
      <c r="S6166" s="110">
        <f t="shared" si="352"/>
        <v>0.10300000000000008</v>
      </c>
      <c r="T6166" s="110">
        <f>IF('3B-Air transport'!AN$66="no"," ",ROUND(S6166,4))</f>
        <v>0.10299999999999999</v>
      </c>
      <c r="U6166" s="110">
        <f>IF('3B-Air transport'!AN$67="no"," ",ROUND(S6166,4))</f>
        <v>0.10299999999999999</v>
      </c>
      <c r="V6166" s="110">
        <f>IF('3B-Air transport'!AN$68="no"," ",ROUND(S6166,4))</f>
        <v>0.10299999999999999</v>
      </c>
      <c r="W6166" s="110"/>
      <c r="AB6166" s="110">
        <f t="shared" si="353"/>
        <v>0.10300000000000008</v>
      </c>
      <c r="AC6166" s="110">
        <f>IF('3C-Water transport'!AN$56="no"," ",ROUND(AB6166,4))</f>
        <v>0.10299999999999999</v>
      </c>
      <c r="AD6166" s="110">
        <f>IF('3C-Water transport'!AN$57="no"," ",ROUND(AB6166,4))</f>
        <v>0.10299999999999999</v>
      </c>
      <c r="AE6166" s="110">
        <f>IF('3C-Water transport'!AN$58="no"," ",ROUND(AB6166,4))</f>
        <v>0.10299999999999999</v>
      </c>
    </row>
    <row r="6167" spans="5:31" x14ac:dyDescent="0.25">
      <c r="E6167" s="110">
        <f t="shared" si="351"/>
        <v>0.10400000000000008</v>
      </c>
      <c r="F6167" s="110">
        <f>IF('3A-Rail transport'!$AN$56="no"," ",ROUND(E6167,4))</f>
        <v>0.104</v>
      </c>
      <c r="G6167" s="110">
        <f>IF('3A-Rail transport'!$AN$57="no"," ",ROUND(E6167,4))</f>
        <v>0.104</v>
      </c>
      <c r="H6167" s="110"/>
      <c r="S6167" s="110">
        <f t="shared" si="352"/>
        <v>0.10400000000000008</v>
      </c>
      <c r="T6167" s="110">
        <f>IF('3B-Air transport'!AN$66="no"," ",ROUND(S6167,4))</f>
        <v>0.104</v>
      </c>
      <c r="U6167" s="110">
        <f>IF('3B-Air transport'!AN$67="no"," ",ROUND(S6167,4))</f>
        <v>0.104</v>
      </c>
      <c r="V6167" s="110">
        <f>IF('3B-Air transport'!AN$68="no"," ",ROUND(S6167,4))</f>
        <v>0.104</v>
      </c>
      <c r="W6167" s="110"/>
      <c r="AB6167" s="110">
        <f t="shared" si="353"/>
        <v>0.10400000000000008</v>
      </c>
      <c r="AC6167" s="110">
        <f>IF('3C-Water transport'!AN$56="no"," ",ROUND(AB6167,4))</f>
        <v>0.104</v>
      </c>
      <c r="AD6167" s="110">
        <f>IF('3C-Water transport'!AN$57="no"," ",ROUND(AB6167,4))</f>
        <v>0.104</v>
      </c>
      <c r="AE6167" s="110">
        <f>IF('3C-Water transport'!AN$58="no"," ",ROUND(AB6167,4))</f>
        <v>0.104</v>
      </c>
    </row>
    <row r="6168" spans="5:31" x14ac:dyDescent="0.25">
      <c r="E6168" s="110">
        <f t="shared" si="351"/>
        <v>0.10500000000000008</v>
      </c>
      <c r="F6168" s="110">
        <f>IF('3A-Rail transport'!$AN$56="no"," ",ROUND(E6168,4))</f>
        <v>0.105</v>
      </c>
      <c r="G6168" s="110">
        <f>IF('3A-Rail transport'!$AN$57="no"," ",ROUND(E6168,4))</f>
        <v>0.105</v>
      </c>
      <c r="H6168" s="110"/>
      <c r="S6168" s="110">
        <f t="shared" si="352"/>
        <v>0.10500000000000008</v>
      </c>
      <c r="T6168" s="110">
        <f>IF('3B-Air transport'!AN$66="no"," ",ROUND(S6168,4))</f>
        <v>0.105</v>
      </c>
      <c r="U6168" s="110">
        <f>IF('3B-Air transport'!AN$67="no"," ",ROUND(S6168,4))</f>
        <v>0.105</v>
      </c>
      <c r="V6168" s="110">
        <f>IF('3B-Air transport'!AN$68="no"," ",ROUND(S6168,4))</f>
        <v>0.105</v>
      </c>
      <c r="W6168" s="110"/>
      <c r="AB6168" s="110">
        <f t="shared" si="353"/>
        <v>0.10500000000000008</v>
      </c>
      <c r="AC6168" s="110">
        <f>IF('3C-Water transport'!AN$56="no"," ",ROUND(AB6168,4))</f>
        <v>0.105</v>
      </c>
      <c r="AD6168" s="110">
        <f>IF('3C-Water transport'!AN$57="no"," ",ROUND(AB6168,4))</f>
        <v>0.105</v>
      </c>
      <c r="AE6168" s="110">
        <f>IF('3C-Water transport'!AN$58="no"," ",ROUND(AB6168,4))</f>
        <v>0.105</v>
      </c>
    </row>
    <row r="6169" spans="5:31" x14ac:dyDescent="0.25">
      <c r="E6169" s="110">
        <f t="shared" si="351"/>
        <v>0.10600000000000008</v>
      </c>
      <c r="F6169" s="110">
        <f>IF('3A-Rail transport'!$AN$56="no"," ",ROUND(E6169,4))</f>
        <v>0.106</v>
      </c>
      <c r="G6169" s="110">
        <f>IF('3A-Rail transport'!$AN$57="no"," ",ROUND(E6169,4))</f>
        <v>0.106</v>
      </c>
      <c r="H6169" s="110"/>
      <c r="S6169" s="110">
        <f t="shared" si="352"/>
        <v>0.10600000000000008</v>
      </c>
      <c r="T6169" s="110">
        <f>IF('3B-Air transport'!AN$66="no"," ",ROUND(S6169,4))</f>
        <v>0.106</v>
      </c>
      <c r="U6169" s="110">
        <f>IF('3B-Air transport'!AN$67="no"," ",ROUND(S6169,4))</f>
        <v>0.106</v>
      </c>
      <c r="V6169" s="110">
        <f>IF('3B-Air transport'!AN$68="no"," ",ROUND(S6169,4))</f>
        <v>0.106</v>
      </c>
      <c r="W6169" s="110"/>
      <c r="AB6169" s="110">
        <f t="shared" si="353"/>
        <v>0.10600000000000008</v>
      </c>
      <c r="AC6169" s="110">
        <f>IF('3C-Water transport'!AN$56="no"," ",ROUND(AB6169,4))</f>
        <v>0.106</v>
      </c>
      <c r="AD6169" s="110">
        <f>IF('3C-Water transport'!AN$57="no"," ",ROUND(AB6169,4))</f>
        <v>0.106</v>
      </c>
      <c r="AE6169" s="110">
        <f>IF('3C-Water transport'!AN$58="no"," ",ROUND(AB6169,4))</f>
        <v>0.106</v>
      </c>
    </row>
    <row r="6170" spans="5:31" x14ac:dyDescent="0.25">
      <c r="E6170" s="110">
        <f t="shared" si="351"/>
        <v>0.10700000000000008</v>
      </c>
      <c r="F6170" s="110">
        <f>IF('3A-Rail transport'!$AN$56="no"," ",ROUND(E6170,4))</f>
        <v>0.107</v>
      </c>
      <c r="G6170" s="110">
        <f>IF('3A-Rail transport'!$AN$57="no"," ",ROUND(E6170,4))</f>
        <v>0.107</v>
      </c>
      <c r="H6170" s="110"/>
      <c r="S6170" s="110">
        <f t="shared" si="352"/>
        <v>0.10700000000000008</v>
      </c>
      <c r="T6170" s="110">
        <f>IF('3B-Air transport'!AN$66="no"," ",ROUND(S6170,4))</f>
        <v>0.107</v>
      </c>
      <c r="U6170" s="110">
        <f>IF('3B-Air transport'!AN$67="no"," ",ROUND(S6170,4))</f>
        <v>0.107</v>
      </c>
      <c r="V6170" s="110">
        <f>IF('3B-Air transport'!AN$68="no"," ",ROUND(S6170,4))</f>
        <v>0.107</v>
      </c>
      <c r="W6170" s="110"/>
      <c r="AB6170" s="110">
        <f t="shared" si="353"/>
        <v>0.10700000000000008</v>
      </c>
      <c r="AC6170" s="110">
        <f>IF('3C-Water transport'!AN$56="no"," ",ROUND(AB6170,4))</f>
        <v>0.107</v>
      </c>
      <c r="AD6170" s="110">
        <f>IF('3C-Water transport'!AN$57="no"," ",ROUND(AB6170,4))</f>
        <v>0.107</v>
      </c>
      <c r="AE6170" s="110">
        <f>IF('3C-Water transport'!AN$58="no"," ",ROUND(AB6170,4))</f>
        <v>0.107</v>
      </c>
    </row>
    <row r="6171" spans="5:31" x14ac:dyDescent="0.25">
      <c r="E6171" s="110">
        <f t="shared" si="351"/>
        <v>0.10800000000000008</v>
      </c>
      <c r="F6171" s="110">
        <f>IF('3A-Rail transport'!$AN$56="no"," ",ROUND(E6171,4))</f>
        <v>0.108</v>
      </c>
      <c r="G6171" s="110">
        <f>IF('3A-Rail transport'!$AN$57="no"," ",ROUND(E6171,4))</f>
        <v>0.108</v>
      </c>
      <c r="H6171" s="110"/>
      <c r="S6171" s="110">
        <f t="shared" si="352"/>
        <v>0.10800000000000008</v>
      </c>
      <c r="T6171" s="110">
        <f>IF('3B-Air transport'!AN$66="no"," ",ROUND(S6171,4))</f>
        <v>0.108</v>
      </c>
      <c r="U6171" s="110">
        <f>IF('3B-Air transport'!AN$67="no"," ",ROUND(S6171,4))</f>
        <v>0.108</v>
      </c>
      <c r="V6171" s="110">
        <f>IF('3B-Air transport'!AN$68="no"," ",ROUND(S6171,4))</f>
        <v>0.108</v>
      </c>
      <c r="W6171" s="110"/>
      <c r="AB6171" s="110">
        <f t="shared" si="353"/>
        <v>0.10800000000000008</v>
      </c>
      <c r="AC6171" s="110">
        <f>IF('3C-Water transport'!AN$56="no"," ",ROUND(AB6171,4))</f>
        <v>0.108</v>
      </c>
      <c r="AD6171" s="110">
        <f>IF('3C-Water transport'!AN$57="no"," ",ROUND(AB6171,4))</f>
        <v>0.108</v>
      </c>
      <c r="AE6171" s="110">
        <f>IF('3C-Water transport'!AN$58="no"," ",ROUND(AB6171,4))</f>
        <v>0.108</v>
      </c>
    </row>
    <row r="6172" spans="5:31" x14ac:dyDescent="0.25">
      <c r="E6172" s="110">
        <f t="shared" si="351"/>
        <v>0.10900000000000008</v>
      </c>
      <c r="F6172" s="110">
        <f>IF('3A-Rail transport'!$AN$56="no"," ",ROUND(E6172,4))</f>
        <v>0.109</v>
      </c>
      <c r="G6172" s="110">
        <f>IF('3A-Rail transport'!$AN$57="no"," ",ROUND(E6172,4))</f>
        <v>0.109</v>
      </c>
      <c r="H6172" s="110"/>
      <c r="S6172" s="110">
        <f t="shared" si="352"/>
        <v>0.10900000000000008</v>
      </c>
      <c r="T6172" s="110">
        <f>IF('3B-Air transport'!AN$66="no"," ",ROUND(S6172,4))</f>
        <v>0.109</v>
      </c>
      <c r="U6172" s="110">
        <f>IF('3B-Air transport'!AN$67="no"," ",ROUND(S6172,4))</f>
        <v>0.109</v>
      </c>
      <c r="V6172" s="110">
        <f>IF('3B-Air transport'!AN$68="no"," ",ROUND(S6172,4))</f>
        <v>0.109</v>
      </c>
      <c r="W6172" s="110"/>
      <c r="AB6172" s="110">
        <f t="shared" si="353"/>
        <v>0.10900000000000008</v>
      </c>
      <c r="AC6172" s="110">
        <f>IF('3C-Water transport'!AN$56="no"," ",ROUND(AB6172,4))</f>
        <v>0.109</v>
      </c>
      <c r="AD6172" s="110">
        <f>IF('3C-Water transport'!AN$57="no"," ",ROUND(AB6172,4))</f>
        <v>0.109</v>
      </c>
      <c r="AE6172" s="110">
        <f>IF('3C-Water transport'!AN$58="no"," ",ROUND(AB6172,4))</f>
        <v>0.109</v>
      </c>
    </row>
    <row r="6173" spans="5:31" x14ac:dyDescent="0.25">
      <c r="E6173" s="110">
        <f t="shared" si="351"/>
        <v>0.11000000000000008</v>
      </c>
      <c r="F6173" s="110">
        <f>IF('3A-Rail transport'!$AN$56="no"," ",ROUND(E6173,4))</f>
        <v>0.11</v>
      </c>
      <c r="G6173" s="110">
        <f>IF('3A-Rail transport'!$AN$57="no"," ",ROUND(E6173,4))</f>
        <v>0.11</v>
      </c>
      <c r="H6173" s="110"/>
      <c r="S6173" s="110">
        <f t="shared" si="352"/>
        <v>0.11000000000000008</v>
      </c>
      <c r="T6173" s="110">
        <f>IF('3B-Air transport'!AN$66="no"," ",ROUND(S6173,4))</f>
        <v>0.11</v>
      </c>
      <c r="U6173" s="110">
        <f>IF('3B-Air transport'!AN$67="no"," ",ROUND(S6173,4))</f>
        <v>0.11</v>
      </c>
      <c r="V6173" s="110">
        <f>IF('3B-Air transport'!AN$68="no"," ",ROUND(S6173,4))</f>
        <v>0.11</v>
      </c>
      <c r="W6173" s="110"/>
      <c r="AB6173" s="110">
        <f t="shared" si="353"/>
        <v>0.11000000000000008</v>
      </c>
      <c r="AC6173" s="110">
        <f>IF('3C-Water transport'!AN$56="no"," ",ROUND(AB6173,4))</f>
        <v>0.11</v>
      </c>
      <c r="AD6173" s="110">
        <f>IF('3C-Water transport'!AN$57="no"," ",ROUND(AB6173,4))</f>
        <v>0.11</v>
      </c>
      <c r="AE6173" s="110">
        <f>IF('3C-Water transport'!AN$58="no"," ",ROUND(AB6173,4))</f>
        <v>0.11</v>
      </c>
    </row>
    <row r="6174" spans="5:31" x14ac:dyDescent="0.25">
      <c r="E6174" s="110">
        <f t="shared" si="351"/>
        <v>0.11100000000000008</v>
      </c>
      <c r="F6174" s="110">
        <f>IF('3A-Rail transport'!$AN$56="no"," ",ROUND(E6174,4))</f>
        <v>0.111</v>
      </c>
      <c r="G6174" s="110">
        <f>IF('3A-Rail transport'!$AN$57="no"," ",ROUND(E6174,4))</f>
        <v>0.111</v>
      </c>
      <c r="H6174" s="110"/>
      <c r="S6174" s="110">
        <f t="shared" si="352"/>
        <v>0.11100000000000008</v>
      </c>
      <c r="T6174" s="110">
        <f>IF('3B-Air transport'!AN$66="no"," ",ROUND(S6174,4))</f>
        <v>0.111</v>
      </c>
      <c r="U6174" s="110">
        <f>IF('3B-Air transport'!AN$67="no"," ",ROUND(S6174,4))</f>
        <v>0.111</v>
      </c>
      <c r="V6174" s="110">
        <f>IF('3B-Air transport'!AN$68="no"," ",ROUND(S6174,4))</f>
        <v>0.111</v>
      </c>
      <c r="W6174" s="110"/>
      <c r="AB6174" s="110">
        <f t="shared" si="353"/>
        <v>0.11100000000000008</v>
      </c>
      <c r="AC6174" s="110">
        <f>IF('3C-Water transport'!AN$56="no"," ",ROUND(AB6174,4))</f>
        <v>0.111</v>
      </c>
      <c r="AD6174" s="110">
        <f>IF('3C-Water transport'!AN$57="no"," ",ROUND(AB6174,4))</f>
        <v>0.111</v>
      </c>
      <c r="AE6174" s="110">
        <f>IF('3C-Water transport'!AN$58="no"," ",ROUND(AB6174,4))</f>
        <v>0.111</v>
      </c>
    </row>
    <row r="6175" spans="5:31" x14ac:dyDescent="0.25">
      <c r="E6175" s="110">
        <f t="shared" si="351"/>
        <v>0.11200000000000009</v>
      </c>
      <c r="F6175" s="110">
        <f>IF('3A-Rail transport'!$AN$56="no"," ",ROUND(E6175,4))</f>
        <v>0.112</v>
      </c>
      <c r="G6175" s="110">
        <f>IF('3A-Rail transport'!$AN$57="no"," ",ROUND(E6175,4))</f>
        <v>0.112</v>
      </c>
      <c r="H6175" s="110"/>
      <c r="S6175" s="110">
        <f t="shared" si="352"/>
        <v>0.11200000000000009</v>
      </c>
      <c r="T6175" s="110">
        <f>IF('3B-Air transport'!AN$66="no"," ",ROUND(S6175,4))</f>
        <v>0.112</v>
      </c>
      <c r="U6175" s="110">
        <f>IF('3B-Air transport'!AN$67="no"," ",ROUND(S6175,4))</f>
        <v>0.112</v>
      </c>
      <c r="V6175" s="110">
        <f>IF('3B-Air transport'!AN$68="no"," ",ROUND(S6175,4))</f>
        <v>0.112</v>
      </c>
      <c r="W6175" s="110"/>
      <c r="AB6175" s="110">
        <f t="shared" si="353"/>
        <v>0.11200000000000009</v>
      </c>
      <c r="AC6175" s="110">
        <f>IF('3C-Water transport'!AN$56="no"," ",ROUND(AB6175,4))</f>
        <v>0.112</v>
      </c>
      <c r="AD6175" s="110">
        <f>IF('3C-Water transport'!AN$57="no"," ",ROUND(AB6175,4))</f>
        <v>0.112</v>
      </c>
      <c r="AE6175" s="110">
        <f>IF('3C-Water transport'!AN$58="no"," ",ROUND(AB6175,4))</f>
        <v>0.112</v>
      </c>
    </row>
    <row r="6176" spans="5:31" x14ac:dyDescent="0.25">
      <c r="E6176" s="110">
        <f t="shared" si="351"/>
        <v>0.11300000000000009</v>
      </c>
      <c r="F6176" s="110">
        <f>IF('3A-Rail transport'!$AN$56="no"," ",ROUND(E6176,4))</f>
        <v>0.113</v>
      </c>
      <c r="G6176" s="110">
        <f>IF('3A-Rail transport'!$AN$57="no"," ",ROUND(E6176,4))</f>
        <v>0.113</v>
      </c>
      <c r="H6176" s="110"/>
      <c r="S6176" s="110">
        <f t="shared" si="352"/>
        <v>0.11300000000000009</v>
      </c>
      <c r="T6176" s="110">
        <f>IF('3B-Air transport'!AN$66="no"," ",ROUND(S6176,4))</f>
        <v>0.113</v>
      </c>
      <c r="U6176" s="110">
        <f>IF('3B-Air transport'!AN$67="no"," ",ROUND(S6176,4))</f>
        <v>0.113</v>
      </c>
      <c r="V6176" s="110">
        <f>IF('3B-Air transport'!AN$68="no"," ",ROUND(S6176,4))</f>
        <v>0.113</v>
      </c>
      <c r="W6176" s="110"/>
      <c r="AB6176" s="110">
        <f t="shared" si="353"/>
        <v>0.11300000000000009</v>
      </c>
      <c r="AC6176" s="110">
        <f>IF('3C-Water transport'!AN$56="no"," ",ROUND(AB6176,4))</f>
        <v>0.113</v>
      </c>
      <c r="AD6176" s="110">
        <f>IF('3C-Water transport'!AN$57="no"," ",ROUND(AB6176,4))</f>
        <v>0.113</v>
      </c>
      <c r="AE6176" s="110">
        <f>IF('3C-Water transport'!AN$58="no"," ",ROUND(AB6176,4))</f>
        <v>0.113</v>
      </c>
    </row>
    <row r="6177" spans="5:31" x14ac:dyDescent="0.25">
      <c r="E6177" s="110">
        <f t="shared" si="351"/>
        <v>0.11400000000000009</v>
      </c>
      <c r="F6177" s="110">
        <f>IF('3A-Rail transport'!$AN$56="no"," ",ROUND(E6177,4))</f>
        <v>0.114</v>
      </c>
      <c r="G6177" s="110">
        <f>IF('3A-Rail transport'!$AN$57="no"," ",ROUND(E6177,4))</f>
        <v>0.114</v>
      </c>
      <c r="H6177" s="110"/>
      <c r="S6177" s="110">
        <f t="shared" si="352"/>
        <v>0.11400000000000009</v>
      </c>
      <c r="T6177" s="110">
        <f>IF('3B-Air transport'!AN$66="no"," ",ROUND(S6177,4))</f>
        <v>0.114</v>
      </c>
      <c r="U6177" s="110">
        <f>IF('3B-Air transport'!AN$67="no"," ",ROUND(S6177,4))</f>
        <v>0.114</v>
      </c>
      <c r="V6177" s="110">
        <f>IF('3B-Air transport'!AN$68="no"," ",ROUND(S6177,4))</f>
        <v>0.114</v>
      </c>
      <c r="W6177" s="110"/>
      <c r="AB6177" s="110">
        <f t="shared" si="353"/>
        <v>0.11400000000000009</v>
      </c>
      <c r="AC6177" s="110">
        <f>IF('3C-Water transport'!AN$56="no"," ",ROUND(AB6177,4))</f>
        <v>0.114</v>
      </c>
      <c r="AD6177" s="110">
        <f>IF('3C-Water transport'!AN$57="no"," ",ROUND(AB6177,4))</f>
        <v>0.114</v>
      </c>
      <c r="AE6177" s="110">
        <f>IF('3C-Water transport'!AN$58="no"," ",ROUND(AB6177,4))</f>
        <v>0.114</v>
      </c>
    </row>
    <row r="6178" spans="5:31" x14ac:dyDescent="0.25">
      <c r="E6178" s="110">
        <f t="shared" si="351"/>
        <v>0.11500000000000009</v>
      </c>
      <c r="F6178" s="110">
        <f>IF('3A-Rail transport'!$AN$56="no"," ",ROUND(E6178,4))</f>
        <v>0.115</v>
      </c>
      <c r="G6178" s="110">
        <f>IF('3A-Rail transport'!$AN$57="no"," ",ROUND(E6178,4))</f>
        <v>0.115</v>
      </c>
      <c r="H6178" s="110"/>
      <c r="S6178" s="110">
        <f t="shared" si="352"/>
        <v>0.11500000000000009</v>
      </c>
      <c r="T6178" s="110">
        <f>IF('3B-Air transport'!AN$66="no"," ",ROUND(S6178,4))</f>
        <v>0.115</v>
      </c>
      <c r="U6178" s="110">
        <f>IF('3B-Air transport'!AN$67="no"," ",ROUND(S6178,4))</f>
        <v>0.115</v>
      </c>
      <c r="V6178" s="110">
        <f>IF('3B-Air transport'!AN$68="no"," ",ROUND(S6178,4))</f>
        <v>0.115</v>
      </c>
      <c r="W6178" s="110"/>
      <c r="AB6178" s="110">
        <f t="shared" si="353"/>
        <v>0.11500000000000009</v>
      </c>
      <c r="AC6178" s="110">
        <f>IF('3C-Water transport'!AN$56="no"," ",ROUND(AB6178,4))</f>
        <v>0.115</v>
      </c>
      <c r="AD6178" s="110">
        <f>IF('3C-Water transport'!AN$57="no"," ",ROUND(AB6178,4))</f>
        <v>0.115</v>
      </c>
      <c r="AE6178" s="110">
        <f>IF('3C-Water transport'!AN$58="no"," ",ROUND(AB6178,4))</f>
        <v>0.115</v>
      </c>
    </row>
    <row r="6179" spans="5:31" x14ac:dyDescent="0.25">
      <c r="E6179" s="110">
        <f t="shared" si="351"/>
        <v>0.11600000000000009</v>
      </c>
      <c r="F6179" s="110">
        <f>IF('3A-Rail transport'!$AN$56="no"," ",ROUND(E6179,4))</f>
        <v>0.11600000000000001</v>
      </c>
      <c r="G6179" s="110">
        <f>IF('3A-Rail transport'!$AN$57="no"," ",ROUND(E6179,4))</f>
        <v>0.11600000000000001</v>
      </c>
      <c r="H6179" s="110"/>
      <c r="S6179" s="110">
        <f t="shared" si="352"/>
        <v>0.11600000000000009</v>
      </c>
      <c r="T6179" s="110">
        <f>IF('3B-Air transport'!AN$66="no"," ",ROUND(S6179,4))</f>
        <v>0.11600000000000001</v>
      </c>
      <c r="U6179" s="110">
        <f>IF('3B-Air transport'!AN$67="no"," ",ROUND(S6179,4))</f>
        <v>0.11600000000000001</v>
      </c>
      <c r="V6179" s="110">
        <f>IF('3B-Air transport'!AN$68="no"," ",ROUND(S6179,4))</f>
        <v>0.11600000000000001</v>
      </c>
      <c r="W6179" s="110"/>
      <c r="AB6179" s="110">
        <f t="shared" si="353"/>
        <v>0.11600000000000009</v>
      </c>
      <c r="AC6179" s="110">
        <f>IF('3C-Water transport'!AN$56="no"," ",ROUND(AB6179,4))</f>
        <v>0.11600000000000001</v>
      </c>
      <c r="AD6179" s="110">
        <f>IF('3C-Water transport'!AN$57="no"," ",ROUND(AB6179,4))</f>
        <v>0.11600000000000001</v>
      </c>
      <c r="AE6179" s="110">
        <f>IF('3C-Water transport'!AN$58="no"," ",ROUND(AB6179,4))</f>
        <v>0.11600000000000001</v>
      </c>
    </row>
    <row r="6180" spans="5:31" x14ac:dyDescent="0.25">
      <c r="E6180" s="110">
        <f t="shared" si="351"/>
        <v>0.11700000000000009</v>
      </c>
      <c r="F6180" s="110">
        <f>IF('3A-Rail transport'!$AN$56="no"," ",ROUND(E6180,4))</f>
        <v>0.11700000000000001</v>
      </c>
      <c r="G6180" s="110">
        <f>IF('3A-Rail transport'!$AN$57="no"," ",ROUND(E6180,4))</f>
        <v>0.11700000000000001</v>
      </c>
      <c r="H6180" s="110"/>
      <c r="S6180" s="110">
        <f t="shared" si="352"/>
        <v>0.11700000000000009</v>
      </c>
      <c r="T6180" s="110">
        <f>IF('3B-Air transport'!AN$66="no"," ",ROUND(S6180,4))</f>
        <v>0.11700000000000001</v>
      </c>
      <c r="U6180" s="110">
        <f>IF('3B-Air transport'!AN$67="no"," ",ROUND(S6180,4))</f>
        <v>0.11700000000000001</v>
      </c>
      <c r="V6180" s="110">
        <f>IF('3B-Air transport'!AN$68="no"," ",ROUND(S6180,4))</f>
        <v>0.11700000000000001</v>
      </c>
      <c r="W6180" s="110"/>
      <c r="AB6180" s="110">
        <f t="shared" si="353"/>
        <v>0.11700000000000009</v>
      </c>
      <c r="AC6180" s="110">
        <f>IF('3C-Water transport'!AN$56="no"," ",ROUND(AB6180,4))</f>
        <v>0.11700000000000001</v>
      </c>
      <c r="AD6180" s="110">
        <f>IF('3C-Water transport'!AN$57="no"," ",ROUND(AB6180,4))</f>
        <v>0.11700000000000001</v>
      </c>
      <c r="AE6180" s="110">
        <f>IF('3C-Water transport'!AN$58="no"," ",ROUND(AB6180,4))</f>
        <v>0.11700000000000001</v>
      </c>
    </row>
    <row r="6181" spans="5:31" x14ac:dyDescent="0.25">
      <c r="E6181" s="110">
        <f t="shared" si="351"/>
        <v>0.11800000000000009</v>
      </c>
      <c r="F6181" s="110">
        <f>IF('3A-Rail transport'!$AN$56="no"," ",ROUND(E6181,4))</f>
        <v>0.11799999999999999</v>
      </c>
      <c r="G6181" s="110">
        <f>IF('3A-Rail transport'!$AN$57="no"," ",ROUND(E6181,4))</f>
        <v>0.11799999999999999</v>
      </c>
      <c r="H6181" s="110"/>
      <c r="S6181" s="110">
        <f t="shared" si="352"/>
        <v>0.11800000000000009</v>
      </c>
      <c r="T6181" s="110">
        <f>IF('3B-Air transport'!AN$66="no"," ",ROUND(S6181,4))</f>
        <v>0.11799999999999999</v>
      </c>
      <c r="U6181" s="110">
        <f>IF('3B-Air transport'!AN$67="no"," ",ROUND(S6181,4))</f>
        <v>0.11799999999999999</v>
      </c>
      <c r="V6181" s="110">
        <f>IF('3B-Air transport'!AN$68="no"," ",ROUND(S6181,4))</f>
        <v>0.11799999999999999</v>
      </c>
      <c r="W6181" s="110"/>
      <c r="AB6181" s="110">
        <f t="shared" si="353"/>
        <v>0.11800000000000009</v>
      </c>
      <c r="AC6181" s="110">
        <f>IF('3C-Water transport'!AN$56="no"," ",ROUND(AB6181,4))</f>
        <v>0.11799999999999999</v>
      </c>
      <c r="AD6181" s="110">
        <f>IF('3C-Water transport'!AN$57="no"," ",ROUND(AB6181,4))</f>
        <v>0.11799999999999999</v>
      </c>
      <c r="AE6181" s="110">
        <f>IF('3C-Water transport'!AN$58="no"," ",ROUND(AB6181,4))</f>
        <v>0.11799999999999999</v>
      </c>
    </row>
    <row r="6182" spans="5:31" x14ac:dyDescent="0.25">
      <c r="E6182" s="110">
        <f t="shared" si="351"/>
        <v>0.11900000000000009</v>
      </c>
      <c r="F6182" s="110">
        <f>IF('3A-Rail transport'!$AN$56="no"," ",ROUND(E6182,4))</f>
        <v>0.11899999999999999</v>
      </c>
      <c r="G6182" s="110">
        <f>IF('3A-Rail transport'!$AN$57="no"," ",ROUND(E6182,4))</f>
        <v>0.11899999999999999</v>
      </c>
      <c r="H6182" s="110"/>
      <c r="S6182" s="110">
        <f t="shared" si="352"/>
        <v>0.11900000000000009</v>
      </c>
      <c r="T6182" s="110">
        <f>IF('3B-Air transport'!AN$66="no"," ",ROUND(S6182,4))</f>
        <v>0.11899999999999999</v>
      </c>
      <c r="U6182" s="110">
        <f>IF('3B-Air transport'!AN$67="no"," ",ROUND(S6182,4))</f>
        <v>0.11899999999999999</v>
      </c>
      <c r="V6182" s="110">
        <f>IF('3B-Air transport'!AN$68="no"," ",ROUND(S6182,4))</f>
        <v>0.11899999999999999</v>
      </c>
      <c r="W6182" s="110"/>
      <c r="AB6182" s="110">
        <f t="shared" si="353"/>
        <v>0.11900000000000009</v>
      </c>
      <c r="AC6182" s="110">
        <f>IF('3C-Water transport'!AN$56="no"," ",ROUND(AB6182,4))</f>
        <v>0.11899999999999999</v>
      </c>
      <c r="AD6182" s="110">
        <f>IF('3C-Water transport'!AN$57="no"," ",ROUND(AB6182,4))</f>
        <v>0.11899999999999999</v>
      </c>
      <c r="AE6182" s="110">
        <f>IF('3C-Water transport'!AN$58="no"," ",ROUND(AB6182,4))</f>
        <v>0.11899999999999999</v>
      </c>
    </row>
    <row r="6183" spans="5:31" x14ac:dyDescent="0.25">
      <c r="E6183" s="110">
        <f t="shared" si="351"/>
        <v>0.12000000000000009</v>
      </c>
      <c r="F6183" s="110">
        <f>IF('3A-Rail transport'!$AN$56="no"," ",ROUND(E6183,4))</f>
        <v>0.12</v>
      </c>
      <c r="G6183" s="110">
        <f>IF('3A-Rail transport'!$AN$57="no"," ",ROUND(E6183,4))</f>
        <v>0.12</v>
      </c>
      <c r="H6183" s="110"/>
      <c r="S6183" s="110">
        <f t="shared" si="352"/>
        <v>0.12000000000000009</v>
      </c>
      <c r="T6183" s="110">
        <f>IF('3B-Air transport'!AN$66="no"," ",ROUND(S6183,4))</f>
        <v>0.12</v>
      </c>
      <c r="U6183" s="110">
        <f>IF('3B-Air transport'!AN$67="no"," ",ROUND(S6183,4))</f>
        <v>0.12</v>
      </c>
      <c r="V6183" s="110">
        <f>IF('3B-Air transport'!AN$68="no"," ",ROUND(S6183,4))</f>
        <v>0.12</v>
      </c>
      <c r="W6183" s="110"/>
      <c r="AB6183" s="110">
        <f t="shared" si="353"/>
        <v>0.12000000000000009</v>
      </c>
      <c r="AC6183" s="110">
        <f>IF('3C-Water transport'!AN$56="no"," ",ROUND(AB6183,4))</f>
        <v>0.12</v>
      </c>
      <c r="AD6183" s="110">
        <f>IF('3C-Water transport'!AN$57="no"," ",ROUND(AB6183,4))</f>
        <v>0.12</v>
      </c>
      <c r="AE6183" s="110">
        <f>IF('3C-Water transport'!AN$58="no"," ",ROUND(AB6183,4))</f>
        <v>0.12</v>
      </c>
    </row>
    <row r="6184" spans="5:31" x14ac:dyDescent="0.25">
      <c r="E6184" s="110">
        <f t="shared" si="351"/>
        <v>0.12100000000000009</v>
      </c>
      <c r="F6184" s="110">
        <f>IF('3A-Rail transport'!$AN$56="no"," ",ROUND(E6184,4))</f>
        <v>0.121</v>
      </c>
      <c r="G6184" s="110">
        <f>IF('3A-Rail transport'!$AN$57="no"," ",ROUND(E6184,4))</f>
        <v>0.121</v>
      </c>
      <c r="H6184" s="110"/>
      <c r="S6184" s="110">
        <f t="shared" si="352"/>
        <v>0.12100000000000009</v>
      </c>
      <c r="T6184" s="110">
        <f>IF('3B-Air transport'!AN$66="no"," ",ROUND(S6184,4))</f>
        <v>0.121</v>
      </c>
      <c r="U6184" s="110">
        <f>IF('3B-Air transport'!AN$67="no"," ",ROUND(S6184,4))</f>
        <v>0.121</v>
      </c>
      <c r="V6184" s="110">
        <f>IF('3B-Air transport'!AN$68="no"," ",ROUND(S6184,4))</f>
        <v>0.121</v>
      </c>
      <c r="W6184" s="110"/>
      <c r="AB6184" s="110">
        <f t="shared" si="353"/>
        <v>0.12100000000000009</v>
      </c>
      <c r="AC6184" s="110">
        <f>IF('3C-Water transport'!AN$56="no"," ",ROUND(AB6184,4))</f>
        <v>0.121</v>
      </c>
      <c r="AD6184" s="110">
        <f>IF('3C-Water transport'!AN$57="no"," ",ROUND(AB6184,4))</f>
        <v>0.121</v>
      </c>
      <c r="AE6184" s="110">
        <f>IF('3C-Water transport'!AN$58="no"," ",ROUND(AB6184,4))</f>
        <v>0.121</v>
      </c>
    </row>
    <row r="6185" spans="5:31" x14ac:dyDescent="0.25">
      <c r="E6185" s="110">
        <f t="shared" si="351"/>
        <v>0.12200000000000009</v>
      </c>
      <c r="F6185" s="110">
        <f>IF('3A-Rail transport'!$AN$56="no"," ",ROUND(E6185,4))</f>
        <v>0.122</v>
      </c>
      <c r="G6185" s="110">
        <f>IF('3A-Rail transport'!$AN$57="no"," ",ROUND(E6185,4))</f>
        <v>0.122</v>
      </c>
      <c r="H6185" s="110"/>
      <c r="S6185" s="110">
        <f t="shared" si="352"/>
        <v>0.12200000000000009</v>
      </c>
      <c r="T6185" s="110">
        <f>IF('3B-Air transport'!AN$66="no"," ",ROUND(S6185,4))</f>
        <v>0.122</v>
      </c>
      <c r="U6185" s="110">
        <f>IF('3B-Air transport'!AN$67="no"," ",ROUND(S6185,4))</f>
        <v>0.122</v>
      </c>
      <c r="V6185" s="110">
        <f>IF('3B-Air transport'!AN$68="no"," ",ROUND(S6185,4))</f>
        <v>0.122</v>
      </c>
      <c r="W6185" s="110"/>
      <c r="AB6185" s="110">
        <f t="shared" si="353"/>
        <v>0.12200000000000009</v>
      </c>
      <c r="AC6185" s="110">
        <f>IF('3C-Water transport'!AN$56="no"," ",ROUND(AB6185,4))</f>
        <v>0.122</v>
      </c>
      <c r="AD6185" s="110">
        <f>IF('3C-Water transport'!AN$57="no"," ",ROUND(AB6185,4))</f>
        <v>0.122</v>
      </c>
      <c r="AE6185" s="110">
        <f>IF('3C-Water transport'!AN$58="no"," ",ROUND(AB6185,4))</f>
        <v>0.122</v>
      </c>
    </row>
    <row r="6186" spans="5:31" x14ac:dyDescent="0.25">
      <c r="E6186" s="110">
        <f t="shared" si="351"/>
        <v>0.1230000000000001</v>
      </c>
      <c r="F6186" s="110">
        <f>IF('3A-Rail transport'!$AN$56="no"," ",ROUND(E6186,4))</f>
        <v>0.123</v>
      </c>
      <c r="G6186" s="110">
        <f>IF('3A-Rail transport'!$AN$57="no"," ",ROUND(E6186,4))</f>
        <v>0.123</v>
      </c>
      <c r="H6186" s="110"/>
      <c r="S6186" s="110">
        <f t="shared" si="352"/>
        <v>0.1230000000000001</v>
      </c>
      <c r="T6186" s="110">
        <f>IF('3B-Air transport'!AN$66="no"," ",ROUND(S6186,4))</f>
        <v>0.123</v>
      </c>
      <c r="U6186" s="110">
        <f>IF('3B-Air transport'!AN$67="no"," ",ROUND(S6186,4))</f>
        <v>0.123</v>
      </c>
      <c r="V6186" s="110">
        <f>IF('3B-Air transport'!AN$68="no"," ",ROUND(S6186,4))</f>
        <v>0.123</v>
      </c>
      <c r="W6186" s="110"/>
      <c r="AB6186" s="110">
        <f t="shared" si="353"/>
        <v>0.1230000000000001</v>
      </c>
      <c r="AC6186" s="110">
        <f>IF('3C-Water transport'!AN$56="no"," ",ROUND(AB6186,4))</f>
        <v>0.123</v>
      </c>
      <c r="AD6186" s="110">
        <f>IF('3C-Water transport'!AN$57="no"," ",ROUND(AB6186,4))</f>
        <v>0.123</v>
      </c>
      <c r="AE6186" s="110">
        <f>IF('3C-Water transport'!AN$58="no"," ",ROUND(AB6186,4))</f>
        <v>0.123</v>
      </c>
    </row>
    <row r="6187" spans="5:31" x14ac:dyDescent="0.25">
      <c r="E6187" s="110">
        <f t="shared" si="351"/>
        <v>0.1240000000000001</v>
      </c>
      <c r="F6187" s="110">
        <f>IF('3A-Rail transport'!$AN$56="no"," ",ROUND(E6187,4))</f>
        <v>0.124</v>
      </c>
      <c r="G6187" s="110">
        <f>IF('3A-Rail transport'!$AN$57="no"," ",ROUND(E6187,4))</f>
        <v>0.124</v>
      </c>
      <c r="H6187" s="110"/>
      <c r="S6187" s="110">
        <f t="shared" si="352"/>
        <v>0.1240000000000001</v>
      </c>
      <c r="T6187" s="110">
        <f>IF('3B-Air transport'!AN$66="no"," ",ROUND(S6187,4))</f>
        <v>0.124</v>
      </c>
      <c r="U6187" s="110">
        <f>IF('3B-Air transport'!AN$67="no"," ",ROUND(S6187,4))</f>
        <v>0.124</v>
      </c>
      <c r="V6187" s="110">
        <f>IF('3B-Air transport'!AN$68="no"," ",ROUND(S6187,4))</f>
        <v>0.124</v>
      </c>
      <c r="W6187" s="110"/>
      <c r="AB6187" s="110">
        <f t="shared" si="353"/>
        <v>0.1240000000000001</v>
      </c>
      <c r="AC6187" s="110">
        <f>IF('3C-Water transport'!AN$56="no"," ",ROUND(AB6187,4))</f>
        <v>0.124</v>
      </c>
      <c r="AD6187" s="110">
        <f>IF('3C-Water transport'!AN$57="no"," ",ROUND(AB6187,4))</f>
        <v>0.124</v>
      </c>
      <c r="AE6187" s="110">
        <f>IF('3C-Water transport'!AN$58="no"," ",ROUND(AB6187,4))</f>
        <v>0.124</v>
      </c>
    </row>
    <row r="6188" spans="5:31" x14ac:dyDescent="0.25">
      <c r="E6188" s="110">
        <f t="shared" si="351"/>
        <v>0.12500000000000008</v>
      </c>
      <c r="F6188" s="110">
        <f>IF('3A-Rail transport'!$AN$56="no"," ",ROUND(E6188,4))</f>
        <v>0.125</v>
      </c>
      <c r="G6188" s="110">
        <f>IF('3A-Rail transport'!$AN$57="no"," ",ROUND(E6188,4))</f>
        <v>0.125</v>
      </c>
      <c r="H6188" s="110"/>
      <c r="S6188" s="110">
        <f t="shared" si="352"/>
        <v>0.12500000000000008</v>
      </c>
      <c r="T6188" s="110">
        <f>IF('3B-Air transport'!AN$66="no"," ",ROUND(S6188,4))</f>
        <v>0.125</v>
      </c>
      <c r="U6188" s="110">
        <f>IF('3B-Air transport'!AN$67="no"," ",ROUND(S6188,4))</f>
        <v>0.125</v>
      </c>
      <c r="V6188" s="110">
        <f>IF('3B-Air transport'!AN$68="no"," ",ROUND(S6188,4))</f>
        <v>0.125</v>
      </c>
      <c r="W6188" s="110"/>
      <c r="AB6188" s="110">
        <f t="shared" si="353"/>
        <v>0.12500000000000008</v>
      </c>
      <c r="AC6188" s="110">
        <f>IF('3C-Water transport'!AN$56="no"," ",ROUND(AB6188,4))</f>
        <v>0.125</v>
      </c>
      <c r="AD6188" s="110">
        <f>IF('3C-Water transport'!AN$57="no"," ",ROUND(AB6188,4))</f>
        <v>0.125</v>
      </c>
      <c r="AE6188" s="110">
        <f>IF('3C-Water transport'!AN$58="no"," ",ROUND(AB6188,4))</f>
        <v>0.125</v>
      </c>
    </row>
    <row r="6189" spans="5:31" x14ac:dyDescent="0.25">
      <c r="E6189" s="110">
        <f t="shared" si="351"/>
        <v>0.12600000000000008</v>
      </c>
      <c r="F6189" s="110">
        <f>IF('3A-Rail transport'!$AN$56="no"," ",ROUND(E6189,4))</f>
        <v>0.126</v>
      </c>
      <c r="G6189" s="110">
        <f>IF('3A-Rail transport'!$AN$57="no"," ",ROUND(E6189,4))</f>
        <v>0.126</v>
      </c>
      <c r="H6189" s="110"/>
      <c r="S6189" s="110">
        <f t="shared" si="352"/>
        <v>0.12600000000000008</v>
      </c>
      <c r="T6189" s="110">
        <f>IF('3B-Air transport'!AN$66="no"," ",ROUND(S6189,4))</f>
        <v>0.126</v>
      </c>
      <c r="U6189" s="110">
        <f>IF('3B-Air transport'!AN$67="no"," ",ROUND(S6189,4))</f>
        <v>0.126</v>
      </c>
      <c r="V6189" s="110">
        <f>IF('3B-Air transport'!AN$68="no"," ",ROUND(S6189,4))</f>
        <v>0.126</v>
      </c>
      <c r="W6189" s="110"/>
      <c r="AB6189" s="110">
        <f t="shared" si="353"/>
        <v>0.12600000000000008</v>
      </c>
      <c r="AC6189" s="110">
        <f>IF('3C-Water transport'!AN$56="no"," ",ROUND(AB6189,4))</f>
        <v>0.126</v>
      </c>
      <c r="AD6189" s="110">
        <f>IF('3C-Water transport'!AN$57="no"," ",ROUND(AB6189,4))</f>
        <v>0.126</v>
      </c>
      <c r="AE6189" s="110">
        <f>IF('3C-Water transport'!AN$58="no"," ",ROUND(AB6189,4))</f>
        <v>0.126</v>
      </c>
    </row>
    <row r="6190" spans="5:31" x14ac:dyDescent="0.25">
      <c r="E6190" s="110">
        <f t="shared" si="351"/>
        <v>0.12700000000000009</v>
      </c>
      <c r="F6190" s="110">
        <f>IF('3A-Rail transport'!$AN$56="no"," ",ROUND(E6190,4))</f>
        <v>0.127</v>
      </c>
      <c r="G6190" s="110">
        <f>IF('3A-Rail transport'!$AN$57="no"," ",ROUND(E6190,4))</f>
        <v>0.127</v>
      </c>
      <c r="H6190" s="110"/>
      <c r="S6190" s="110">
        <f t="shared" si="352"/>
        <v>0.12700000000000009</v>
      </c>
      <c r="T6190" s="110">
        <f>IF('3B-Air transport'!AN$66="no"," ",ROUND(S6190,4))</f>
        <v>0.127</v>
      </c>
      <c r="U6190" s="110">
        <f>IF('3B-Air transport'!AN$67="no"," ",ROUND(S6190,4))</f>
        <v>0.127</v>
      </c>
      <c r="V6190" s="110">
        <f>IF('3B-Air transport'!AN$68="no"," ",ROUND(S6190,4))</f>
        <v>0.127</v>
      </c>
      <c r="W6190" s="110"/>
      <c r="AB6190" s="110">
        <f t="shared" si="353"/>
        <v>0.12700000000000009</v>
      </c>
      <c r="AC6190" s="110">
        <f>IF('3C-Water transport'!AN$56="no"," ",ROUND(AB6190,4))</f>
        <v>0.127</v>
      </c>
      <c r="AD6190" s="110">
        <f>IF('3C-Water transport'!AN$57="no"," ",ROUND(AB6190,4))</f>
        <v>0.127</v>
      </c>
      <c r="AE6190" s="110">
        <f>IF('3C-Water transport'!AN$58="no"," ",ROUND(AB6190,4))</f>
        <v>0.127</v>
      </c>
    </row>
    <row r="6191" spans="5:31" x14ac:dyDescent="0.25">
      <c r="E6191" s="110">
        <f t="shared" si="351"/>
        <v>0.12800000000000009</v>
      </c>
      <c r="F6191" s="110">
        <f>IF('3A-Rail transport'!$AN$56="no"," ",ROUND(E6191,4))</f>
        <v>0.128</v>
      </c>
      <c r="G6191" s="110">
        <f>IF('3A-Rail transport'!$AN$57="no"," ",ROUND(E6191,4))</f>
        <v>0.128</v>
      </c>
      <c r="H6191" s="110"/>
      <c r="S6191" s="110">
        <f t="shared" si="352"/>
        <v>0.12800000000000009</v>
      </c>
      <c r="T6191" s="110">
        <f>IF('3B-Air transport'!AN$66="no"," ",ROUND(S6191,4))</f>
        <v>0.128</v>
      </c>
      <c r="U6191" s="110">
        <f>IF('3B-Air transport'!AN$67="no"," ",ROUND(S6191,4))</f>
        <v>0.128</v>
      </c>
      <c r="V6191" s="110">
        <f>IF('3B-Air transport'!AN$68="no"," ",ROUND(S6191,4))</f>
        <v>0.128</v>
      </c>
      <c r="W6191" s="110"/>
      <c r="AB6191" s="110">
        <f t="shared" si="353"/>
        <v>0.12800000000000009</v>
      </c>
      <c r="AC6191" s="110">
        <f>IF('3C-Water transport'!AN$56="no"," ",ROUND(AB6191,4))</f>
        <v>0.128</v>
      </c>
      <c r="AD6191" s="110">
        <f>IF('3C-Water transport'!AN$57="no"," ",ROUND(AB6191,4))</f>
        <v>0.128</v>
      </c>
      <c r="AE6191" s="110">
        <f>IF('3C-Water transport'!AN$58="no"," ",ROUND(AB6191,4))</f>
        <v>0.128</v>
      </c>
    </row>
    <row r="6192" spans="5:31" x14ac:dyDescent="0.25">
      <c r="E6192" s="110">
        <f t="shared" ref="E6192:E6255" si="354">E6191+0.001</f>
        <v>0.12900000000000009</v>
      </c>
      <c r="F6192" s="110">
        <f>IF('3A-Rail transport'!$AN$56="no"," ",ROUND(E6192,4))</f>
        <v>0.129</v>
      </c>
      <c r="G6192" s="110">
        <f>IF('3A-Rail transport'!$AN$57="no"," ",ROUND(E6192,4))</f>
        <v>0.129</v>
      </c>
      <c r="H6192" s="110"/>
      <c r="S6192" s="110">
        <f t="shared" ref="S6192:S6255" si="355">S6191+0.001</f>
        <v>0.12900000000000009</v>
      </c>
      <c r="T6192" s="110">
        <f>IF('3B-Air transport'!AN$66="no"," ",ROUND(S6192,4))</f>
        <v>0.129</v>
      </c>
      <c r="U6192" s="110">
        <f>IF('3B-Air transport'!AN$67="no"," ",ROUND(S6192,4))</f>
        <v>0.129</v>
      </c>
      <c r="V6192" s="110">
        <f>IF('3B-Air transport'!AN$68="no"," ",ROUND(S6192,4))</f>
        <v>0.129</v>
      </c>
      <c r="W6192" s="110"/>
      <c r="AB6192" s="110">
        <f t="shared" ref="AB6192:AB6255" si="356">AB6191+0.001</f>
        <v>0.12900000000000009</v>
      </c>
      <c r="AC6192" s="110">
        <f>IF('3C-Water transport'!AN$56="no"," ",ROUND(AB6192,4))</f>
        <v>0.129</v>
      </c>
      <c r="AD6192" s="110">
        <f>IF('3C-Water transport'!AN$57="no"," ",ROUND(AB6192,4))</f>
        <v>0.129</v>
      </c>
      <c r="AE6192" s="110">
        <f>IF('3C-Water transport'!AN$58="no"," ",ROUND(AB6192,4))</f>
        <v>0.129</v>
      </c>
    </row>
    <row r="6193" spans="5:31" x14ac:dyDescent="0.25">
      <c r="E6193" s="110">
        <f t="shared" si="354"/>
        <v>0.13000000000000009</v>
      </c>
      <c r="F6193" s="110">
        <f>IF('3A-Rail transport'!$AN$56="no"," ",ROUND(E6193,4))</f>
        <v>0.13</v>
      </c>
      <c r="G6193" s="110">
        <f>IF('3A-Rail transport'!$AN$57="no"," ",ROUND(E6193,4))</f>
        <v>0.13</v>
      </c>
      <c r="H6193" s="110"/>
      <c r="S6193" s="110">
        <f t="shared" si="355"/>
        <v>0.13000000000000009</v>
      </c>
      <c r="T6193" s="110">
        <f>IF('3B-Air transport'!AN$66="no"," ",ROUND(S6193,4))</f>
        <v>0.13</v>
      </c>
      <c r="U6193" s="110">
        <f>IF('3B-Air transport'!AN$67="no"," ",ROUND(S6193,4))</f>
        <v>0.13</v>
      </c>
      <c r="V6193" s="110">
        <f>IF('3B-Air transport'!AN$68="no"," ",ROUND(S6193,4))</f>
        <v>0.13</v>
      </c>
      <c r="W6193" s="110"/>
      <c r="AB6193" s="110">
        <f t="shared" si="356"/>
        <v>0.13000000000000009</v>
      </c>
      <c r="AC6193" s="110">
        <f>IF('3C-Water transport'!AN$56="no"," ",ROUND(AB6193,4))</f>
        <v>0.13</v>
      </c>
      <c r="AD6193" s="110">
        <f>IF('3C-Water transport'!AN$57="no"," ",ROUND(AB6193,4))</f>
        <v>0.13</v>
      </c>
      <c r="AE6193" s="110">
        <f>IF('3C-Water transport'!AN$58="no"," ",ROUND(AB6193,4))</f>
        <v>0.13</v>
      </c>
    </row>
    <row r="6194" spans="5:31" x14ac:dyDescent="0.25">
      <c r="E6194" s="110">
        <f t="shared" si="354"/>
        <v>0.13100000000000009</v>
      </c>
      <c r="F6194" s="110">
        <f>IF('3A-Rail transport'!$AN$56="no"," ",ROUND(E6194,4))</f>
        <v>0.13100000000000001</v>
      </c>
      <c r="G6194" s="110">
        <f>IF('3A-Rail transport'!$AN$57="no"," ",ROUND(E6194,4))</f>
        <v>0.13100000000000001</v>
      </c>
      <c r="H6194" s="110"/>
      <c r="S6194" s="110">
        <f t="shared" si="355"/>
        <v>0.13100000000000009</v>
      </c>
      <c r="T6194" s="110">
        <f>IF('3B-Air transport'!AN$66="no"," ",ROUND(S6194,4))</f>
        <v>0.13100000000000001</v>
      </c>
      <c r="U6194" s="110">
        <f>IF('3B-Air transport'!AN$67="no"," ",ROUND(S6194,4))</f>
        <v>0.13100000000000001</v>
      </c>
      <c r="V6194" s="110">
        <f>IF('3B-Air transport'!AN$68="no"," ",ROUND(S6194,4))</f>
        <v>0.13100000000000001</v>
      </c>
      <c r="W6194" s="110"/>
      <c r="AB6194" s="110">
        <f t="shared" si="356"/>
        <v>0.13100000000000009</v>
      </c>
      <c r="AC6194" s="110">
        <f>IF('3C-Water transport'!AN$56="no"," ",ROUND(AB6194,4))</f>
        <v>0.13100000000000001</v>
      </c>
      <c r="AD6194" s="110">
        <f>IF('3C-Water transport'!AN$57="no"," ",ROUND(AB6194,4))</f>
        <v>0.13100000000000001</v>
      </c>
      <c r="AE6194" s="110">
        <f>IF('3C-Water transport'!AN$58="no"," ",ROUND(AB6194,4))</f>
        <v>0.13100000000000001</v>
      </c>
    </row>
    <row r="6195" spans="5:31" x14ac:dyDescent="0.25">
      <c r="E6195" s="110">
        <f t="shared" si="354"/>
        <v>0.13200000000000009</v>
      </c>
      <c r="F6195" s="110">
        <f>IF('3A-Rail transport'!$AN$56="no"," ",ROUND(E6195,4))</f>
        <v>0.13200000000000001</v>
      </c>
      <c r="G6195" s="110">
        <f>IF('3A-Rail transport'!$AN$57="no"," ",ROUND(E6195,4))</f>
        <v>0.13200000000000001</v>
      </c>
      <c r="H6195" s="110"/>
      <c r="S6195" s="110">
        <f t="shared" si="355"/>
        <v>0.13200000000000009</v>
      </c>
      <c r="T6195" s="110">
        <f>IF('3B-Air transport'!AN$66="no"," ",ROUND(S6195,4))</f>
        <v>0.13200000000000001</v>
      </c>
      <c r="U6195" s="110">
        <f>IF('3B-Air transport'!AN$67="no"," ",ROUND(S6195,4))</f>
        <v>0.13200000000000001</v>
      </c>
      <c r="V6195" s="110">
        <f>IF('3B-Air transport'!AN$68="no"," ",ROUND(S6195,4))</f>
        <v>0.13200000000000001</v>
      </c>
      <c r="W6195" s="110"/>
      <c r="AB6195" s="110">
        <f t="shared" si="356"/>
        <v>0.13200000000000009</v>
      </c>
      <c r="AC6195" s="110">
        <f>IF('3C-Water transport'!AN$56="no"," ",ROUND(AB6195,4))</f>
        <v>0.13200000000000001</v>
      </c>
      <c r="AD6195" s="110">
        <f>IF('3C-Water transport'!AN$57="no"," ",ROUND(AB6195,4))</f>
        <v>0.13200000000000001</v>
      </c>
      <c r="AE6195" s="110">
        <f>IF('3C-Water transport'!AN$58="no"," ",ROUND(AB6195,4))</f>
        <v>0.13200000000000001</v>
      </c>
    </row>
    <row r="6196" spans="5:31" x14ac:dyDescent="0.25">
      <c r="E6196" s="110">
        <f t="shared" si="354"/>
        <v>0.13300000000000009</v>
      </c>
      <c r="F6196" s="110">
        <f>IF('3A-Rail transport'!$AN$56="no"," ",ROUND(E6196,4))</f>
        <v>0.13300000000000001</v>
      </c>
      <c r="G6196" s="110">
        <f>IF('3A-Rail transport'!$AN$57="no"," ",ROUND(E6196,4))</f>
        <v>0.13300000000000001</v>
      </c>
      <c r="H6196" s="110"/>
      <c r="S6196" s="110">
        <f t="shared" si="355"/>
        <v>0.13300000000000009</v>
      </c>
      <c r="T6196" s="110">
        <f>IF('3B-Air transport'!AN$66="no"," ",ROUND(S6196,4))</f>
        <v>0.13300000000000001</v>
      </c>
      <c r="U6196" s="110">
        <f>IF('3B-Air transport'!AN$67="no"," ",ROUND(S6196,4))</f>
        <v>0.13300000000000001</v>
      </c>
      <c r="V6196" s="110">
        <f>IF('3B-Air transport'!AN$68="no"," ",ROUND(S6196,4))</f>
        <v>0.13300000000000001</v>
      </c>
      <c r="W6196" s="110"/>
      <c r="AB6196" s="110">
        <f t="shared" si="356"/>
        <v>0.13300000000000009</v>
      </c>
      <c r="AC6196" s="110">
        <f>IF('3C-Water transport'!AN$56="no"," ",ROUND(AB6196,4))</f>
        <v>0.13300000000000001</v>
      </c>
      <c r="AD6196" s="110">
        <f>IF('3C-Water transport'!AN$57="no"," ",ROUND(AB6196,4))</f>
        <v>0.13300000000000001</v>
      </c>
      <c r="AE6196" s="110">
        <f>IF('3C-Water transport'!AN$58="no"," ",ROUND(AB6196,4))</f>
        <v>0.13300000000000001</v>
      </c>
    </row>
    <row r="6197" spans="5:31" x14ac:dyDescent="0.25">
      <c r="E6197" s="110">
        <f t="shared" si="354"/>
        <v>0.13400000000000009</v>
      </c>
      <c r="F6197" s="110">
        <f>IF('3A-Rail transport'!$AN$56="no"," ",ROUND(E6197,4))</f>
        <v>0.13400000000000001</v>
      </c>
      <c r="G6197" s="110">
        <f>IF('3A-Rail transport'!$AN$57="no"," ",ROUND(E6197,4))</f>
        <v>0.13400000000000001</v>
      </c>
      <c r="H6197" s="110"/>
      <c r="S6197" s="110">
        <f t="shared" si="355"/>
        <v>0.13400000000000009</v>
      </c>
      <c r="T6197" s="110">
        <f>IF('3B-Air transport'!AN$66="no"," ",ROUND(S6197,4))</f>
        <v>0.13400000000000001</v>
      </c>
      <c r="U6197" s="110">
        <f>IF('3B-Air transport'!AN$67="no"," ",ROUND(S6197,4))</f>
        <v>0.13400000000000001</v>
      </c>
      <c r="V6197" s="110">
        <f>IF('3B-Air transport'!AN$68="no"," ",ROUND(S6197,4))</f>
        <v>0.13400000000000001</v>
      </c>
      <c r="W6197" s="110"/>
      <c r="AB6197" s="110">
        <f t="shared" si="356"/>
        <v>0.13400000000000009</v>
      </c>
      <c r="AC6197" s="110">
        <f>IF('3C-Water transport'!AN$56="no"," ",ROUND(AB6197,4))</f>
        <v>0.13400000000000001</v>
      </c>
      <c r="AD6197" s="110">
        <f>IF('3C-Water transport'!AN$57="no"," ",ROUND(AB6197,4))</f>
        <v>0.13400000000000001</v>
      </c>
      <c r="AE6197" s="110">
        <f>IF('3C-Water transport'!AN$58="no"," ",ROUND(AB6197,4))</f>
        <v>0.13400000000000001</v>
      </c>
    </row>
    <row r="6198" spans="5:31" x14ac:dyDescent="0.25">
      <c r="E6198" s="110">
        <f t="shared" si="354"/>
        <v>0.13500000000000009</v>
      </c>
      <c r="F6198" s="110">
        <f>IF('3A-Rail transport'!$AN$56="no"," ",ROUND(E6198,4))</f>
        <v>0.13500000000000001</v>
      </c>
      <c r="G6198" s="110">
        <f>IF('3A-Rail transport'!$AN$57="no"," ",ROUND(E6198,4))</f>
        <v>0.13500000000000001</v>
      </c>
      <c r="H6198" s="110"/>
      <c r="S6198" s="110">
        <f t="shared" si="355"/>
        <v>0.13500000000000009</v>
      </c>
      <c r="T6198" s="110">
        <f>IF('3B-Air transport'!AN$66="no"," ",ROUND(S6198,4))</f>
        <v>0.13500000000000001</v>
      </c>
      <c r="U6198" s="110">
        <f>IF('3B-Air transport'!AN$67="no"," ",ROUND(S6198,4))</f>
        <v>0.13500000000000001</v>
      </c>
      <c r="V6198" s="110">
        <f>IF('3B-Air transport'!AN$68="no"," ",ROUND(S6198,4))</f>
        <v>0.13500000000000001</v>
      </c>
      <c r="W6198" s="110"/>
      <c r="AB6198" s="110">
        <f t="shared" si="356"/>
        <v>0.13500000000000009</v>
      </c>
      <c r="AC6198" s="110">
        <f>IF('3C-Water transport'!AN$56="no"," ",ROUND(AB6198,4))</f>
        <v>0.13500000000000001</v>
      </c>
      <c r="AD6198" s="110">
        <f>IF('3C-Water transport'!AN$57="no"," ",ROUND(AB6198,4))</f>
        <v>0.13500000000000001</v>
      </c>
      <c r="AE6198" s="110">
        <f>IF('3C-Water transport'!AN$58="no"," ",ROUND(AB6198,4))</f>
        <v>0.13500000000000001</v>
      </c>
    </row>
    <row r="6199" spans="5:31" x14ac:dyDescent="0.25">
      <c r="E6199" s="110">
        <f t="shared" si="354"/>
        <v>0.13600000000000009</v>
      </c>
      <c r="F6199" s="110">
        <f>IF('3A-Rail transport'!$AN$56="no"," ",ROUND(E6199,4))</f>
        <v>0.13600000000000001</v>
      </c>
      <c r="G6199" s="110">
        <f>IF('3A-Rail transport'!$AN$57="no"," ",ROUND(E6199,4))</f>
        <v>0.13600000000000001</v>
      </c>
      <c r="H6199" s="110"/>
      <c r="S6199" s="110">
        <f t="shared" si="355"/>
        <v>0.13600000000000009</v>
      </c>
      <c r="T6199" s="110">
        <f>IF('3B-Air transport'!AN$66="no"," ",ROUND(S6199,4))</f>
        <v>0.13600000000000001</v>
      </c>
      <c r="U6199" s="110">
        <f>IF('3B-Air transport'!AN$67="no"," ",ROUND(S6199,4))</f>
        <v>0.13600000000000001</v>
      </c>
      <c r="V6199" s="110">
        <f>IF('3B-Air transport'!AN$68="no"," ",ROUND(S6199,4))</f>
        <v>0.13600000000000001</v>
      </c>
      <c r="W6199" s="110"/>
      <c r="AB6199" s="110">
        <f t="shared" si="356"/>
        <v>0.13600000000000009</v>
      </c>
      <c r="AC6199" s="110">
        <f>IF('3C-Water transport'!AN$56="no"," ",ROUND(AB6199,4))</f>
        <v>0.13600000000000001</v>
      </c>
      <c r="AD6199" s="110">
        <f>IF('3C-Water transport'!AN$57="no"," ",ROUND(AB6199,4))</f>
        <v>0.13600000000000001</v>
      </c>
      <c r="AE6199" s="110">
        <f>IF('3C-Water transport'!AN$58="no"," ",ROUND(AB6199,4))</f>
        <v>0.13600000000000001</v>
      </c>
    </row>
    <row r="6200" spans="5:31" x14ac:dyDescent="0.25">
      <c r="E6200" s="110">
        <f t="shared" si="354"/>
        <v>0.13700000000000009</v>
      </c>
      <c r="F6200" s="110">
        <f>IF('3A-Rail transport'!$AN$56="no"," ",ROUND(E6200,4))</f>
        <v>0.13700000000000001</v>
      </c>
      <c r="G6200" s="110">
        <f>IF('3A-Rail transport'!$AN$57="no"," ",ROUND(E6200,4))</f>
        <v>0.13700000000000001</v>
      </c>
      <c r="H6200" s="110"/>
      <c r="S6200" s="110">
        <f t="shared" si="355"/>
        <v>0.13700000000000009</v>
      </c>
      <c r="T6200" s="110">
        <f>IF('3B-Air transport'!AN$66="no"," ",ROUND(S6200,4))</f>
        <v>0.13700000000000001</v>
      </c>
      <c r="U6200" s="110">
        <f>IF('3B-Air transport'!AN$67="no"," ",ROUND(S6200,4))</f>
        <v>0.13700000000000001</v>
      </c>
      <c r="V6200" s="110">
        <f>IF('3B-Air transport'!AN$68="no"," ",ROUND(S6200,4))</f>
        <v>0.13700000000000001</v>
      </c>
      <c r="W6200" s="110"/>
      <c r="AB6200" s="110">
        <f t="shared" si="356"/>
        <v>0.13700000000000009</v>
      </c>
      <c r="AC6200" s="110">
        <f>IF('3C-Water transport'!AN$56="no"," ",ROUND(AB6200,4))</f>
        <v>0.13700000000000001</v>
      </c>
      <c r="AD6200" s="110">
        <f>IF('3C-Water transport'!AN$57="no"," ",ROUND(AB6200,4))</f>
        <v>0.13700000000000001</v>
      </c>
      <c r="AE6200" s="110">
        <f>IF('3C-Water transport'!AN$58="no"," ",ROUND(AB6200,4))</f>
        <v>0.13700000000000001</v>
      </c>
    </row>
    <row r="6201" spans="5:31" x14ac:dyDescent="0.25">
      <c r="E6201" s="110">
        <f t="shared" si="354"/>
        <v>0.13800000000000009</v>
      </c>
      <c r="F6201" s="110">
        <f>IF('3A-Rail transport'!$AN$56="no"," ",ROUND(E6201,4))</f>
        <v>0.13800000000000001</v>
      </c>
      <c r="G6201" s="110">
        <f>IF('3A-Rail transport'!$AN$57="no"," ",ROUND(E6201,4))</f>
        <v>0.13800000000000001</v>
      </c>
      <c r="H6201" s="110"/>
      <c r="S6201" s="110">
        <f t="shared" si="355"/>
        <v>0.13800000000000009</v>
      </c>
      <c r="T6201" s="110">
        <f>IF('3B-Air transport'!AN$66="no"," ",ROUND(S6201,4))</f>
        <v>0.13800000000000001</v>
      </c>
      <c r="U6201" s="110">
        <f>IF('3B-Air transport'!AN$67="no"," ",ROUND(S6201,4))</f>
        <v>0.13800000000000001</v>
      </c>
      <c r="V6201" s="110">
        <f>IF('3B-Air transport'!AN$68="no"," ",ROUND(S6201,4))</f>
        <v>0.13800000000000001</v>
      </c>
      <c r="W6201" s="110"/>
      <c r="AB6201" s="110">
        <f t="shared" si="356"/>
        <v>0.13800000000000009</v>
      </c>
      <c r="AC6201" s="110">
        <f>IF('3C-Water transport'!AN$56="no"," ",ROUND(AB6201,4))</f>
        <v>0.13800000000000001</v>
      </c>
      <c r="AD6201" s="110">
        <f>IF('3C-Water transport'!AN$57="no"," ",ROUND(AB6201,4))</f>
        <v>0.13800000000000001</v>
      </c>
      <c r="AE6201" s="110">
        <f>IF('3C-Water transport'!AN$58="no"," ",ROUND(AB6201,4))</f>
        <v>0.13800000000000001</v>
      </c>
    </row>
    <row r="6202" spans="5:31" x14ac:dyDescent="0.25">
      <c r="E6202" s="110">
        <f t="shared" si="354"/>
        <v>0.1390000000000001</v>
      </c>
      <c r="F6202" s="110">
        <f>IF('3A-Rail transport'!$AN$56="no"," ",ROUND(E6202,4))</f>
        <v>0.13900000000000001</v>
      </c>
      <c r="G6202" s="110">
        <f>IF('3A-Rail transport'!$AN$57="no"," ",ROUND(E6202,4))</f>
        <v>0.13900000000000001</v>
      </c>
      <c r="H6202" s="110"/>
      <c r="S6202" s="110">
        <f t="shared" si="355"/>
        <v>0.1390000000000001</v>
      </c>
      <c r="T6202" s="110">
        <f>IF('3B-Air transport'!AN$66="no"," ",ROUND(S6202,4))</f>
        <v>0.13900000000000001</v>
      </c>
      <c r="U6202" s="110">
        <f>IF('3B-Air transport'!AN$67="no"," ",ROUND(S6202,4))</f>
        <v>0.13900000000000001</v>
      </c>
      <c r="V6202" s="110">
        <f>IF('3B-Air transport'!AN$68="no"," ",ROUND(S6202,4))</f>
        <v>0.13900000000000001</v>
      </c>
      <c r="W6202" s="110"/>
      <c r="AB6202" s="110">
        <f t="shared" si="356"/>
        <v>0.1390000000000001</v>
      </c>
      <c r="AC6202" s="110">
        <f>IF('3C-Water transport'!AN$56="no"," ",ROUND(AB6202,4))</f>
        <v>0.13900000000000001</v>
      </c>
      <c r="AD6202" s="110">
        <f>IF('3C-Water transport'!AN$57="no"," ",ROUND(AB6202,4))</f>
        <v>0.13900000000000001</v>
      </c>
      <c r="AE6202" s="110">
        <f>IF('3C-Water transport'!AN$58="no"," ",ROUND(AB6202,4))</f>
        <v>0.13900000000000001</v>
      </c>
    </row>
    <row r="6203" spans="5:31" x14ac:dyDescent="0.25">
      <c r="E6203" s="110">
        <f t="shared" si="354"/>
        <v>0.1400000000000001</v>
      </c>
      <c r="F6203" s="110">
        <f>IF('3A-Rail transport'!$AN$56="no"," ",ROUND(E6203,4))</f>
        <v>0.14000000000000001</v>
      </c>
      <c r="G6203" s="110">
        <f>IF('3A-Rail transport'!$AN$57="no"," ",ROUND(E6203,4))</f>
        <v>0.14000000000000001</v>
      </c>
      <c r="H6203" s="110"/>
      <c r="S6203" s="110">
        <f t="shared" si="355"/>
        <v>0.1400000000000001</v>
      </c>
      <c r="T6203" s="110">
        <f>IF('3B-Air transport'!AN$66="no"," ",ROUND(S6203,4))</f>
        <v>0.14000000000000001</v>
      </c>
      <c r="U6203" s="110">
        <f>IF('3B-Air transport'!AN$67="no"," ",ROUND(S6203,4))</f>
        <v>0.14000000000000001</v>
      </c>
      <c r="V6203" s="110">
        <f>IF('3B-Air transport'!AN$68="no"," ",ROUND(S6203,4))</f>
        <v>0.14000000000000001</v>
      </c>
      <c r="W6203" s="110"/>
      <c r="AB6203" s="110">
        <f t="shared" si="356"/>
        <v>0.1400000000000001</v>
      </c>
      <c r="AC6203" s="110">
        <f>IF('3C-Water transport'!AN$56="no"," ",ROUND(AB6203,4))</f>
        <v>0.14000000000000001</v>
      </c>
      <c r="AD6203" s="110">
        <f>IF('3C-Water transport'!AN$57="no"," ",ROUND(AB6203,4))</f>
        <v>0.14000000000000001</v>
      </c>
      <c r="AE6203" s="110">
        <f>IF('3C-Water transport'!AN$58="no"," ",ROUND(AB6203,4))</f>
        <v>0.14000000000000001</v>
      </c>
    </row>
    <row r="6204" spans="5:31" x14ac:dyDescent="0.25">
      <c r="E6204" s="110">
        <f t="shared" si="354"/>
        <v>0.1410000000000001</v>
      </c>
      <c r="F6204" s="110">
        <f>IF('3A-Rail transport'!$AN$56="no"," ",ROUND(E6204,4))</f>
        <v>0.14099999999999999</v>
      </c>
      <c r="G6204" s="110">
        <f>IF('3A-Rail transport'!$AN$57="no"," ",ROUND(E6204,4))</f>
        <v>0.14099999999999999</v>
      </c>
      <c r="H6204" s="110"/>
      <c r="S6204" s="110">
        <f t="shared" si="355"/>
        <v>0.1410000000000001</v>
      </c>
      <c r="T6204" s="110">
        <f>IF('3B-Air transport'!AN$66="no"," ",ROUND(S6204,4))</f>
        <v>0.14099999999999999</v>
      </c>
      <c r="U6204" s="110">
        <f>IF('3B-Air transport'!AN$67="no"," ",ROUND(S6204,4))</f>
        <v>0.14099999999999999</v>
      </c>
      <c r="V6204" s="110">
        <f>IF('3B-Air transport'!AN$68="no"," ",ROUND(S6204,4))</f>
        <v>0.14099999999999999</v>
      </c>
      <c r="W6204" s="110"/>
      <c r="AB6204" s="110">
        <f t="shared" si="356"/>
        <v>0.1410000000000001</v>
      </c>
      <c r="AC6204" s="110">
        <f>IF('3C-Water transport'!AN$56="no"," ",ROUND(AB6204,4))</f>
        <v>0.14099999999999999</v>
      </c>
      <c r="AD6204" s="110">
        <f>IF('3C-Water transport'!AN$57="no"," ",ROUND(AB6204,4))</f>
        <v>0.14099999999999999</v>
      </c>
      <c r="AE6204" s="110">
        <f>IF('3C-Water transport'!AN$58="no"," ",ROUND(AB6204,4))</f>
        <v>0.14099999999999999</v>
      </c>
    </row>
    <row r="6205" spans="5:31" x14ac:dyDescent="0.25">
      <c r="E6205" s="110">
        <f t="shared" si="354"/>
        <v>0.1420000000000001</v>
      </c>
      <c r="F6205" s="110">
        <f>IF('3A-Rail transport'!$AN$56="no"," ",ROUND(E6205,4))</f>
        <v>0.14199999999999999</v>
      </c>
      <c r="G6205" s="110">
        <f>IF('3A-Rail transport'!$AN$57="no"," ",ROUND(E6205,4))</f>
        <v>0.14199999999999999</v>
      </c>
      <c r="H6205" s="110"/>
      <c r="S6205" s="110">
        <f t="shared" si="355"/>
        <v>0.1420000000000001</v>
      </c>
      <c r="T6205" s="110">
        <f>IF('3B-Air transport'!AN$66="no"," ",ROUND(S6205,4))</f>
        <v>0.14199999999999999</v>
      </c>
      <c r="U6205" s="110">
        <f>IF('3B-Air transport'!AN$67="no"," ",ROUND(S6205,4))</f>
        <v>0.14199999999999999</v>
      </c>
      <c r="V6205" s="110">
        <f>IF('3B-Air transport'!AN$68="no"," ",ROUND(S6205,4))</f>
        <v>0.14199999999999999</v>
      </c>
      <c r="W6205" s="110"/>
      <c r="AB6205" s="110">
        <f t="shared" si="356"/>
        <v>0.1420000000000001</v>
      </c>
      <c r="AC6205" s="110">
        <f>IF('3C-Water transport'!AN$56="no"," ",ROUND(AB6205,4))</f>
        <v>0.14199999999999999</v>
      </c>
      <c r="AD6205" s="110">
        <f>IF('3C-Water transport'!AN$57="no"," ",ROUND(AB6205,4))</f>
        <v>0.14199999999999999</v>
      </c>
      <c r="AE6205" s="110">
        <f>IF('3C-Water transport'!AN$58="no"," ",ROUND(AB6205,4))</f>
        <v>0.14199999999999999</v>
      </c>
    </row>
    <row r="6206" spans="5:31" x14ac:dyDescent="0.25">
      <c r="E6206" s="110">
        <f t="shared" si="354"/>
        <v>0.1430000000000001</v>
      </c>
      <c r="F6206" s="110">
        <f>IF('3A-Rail transport'!$AN$56="no"," ",ROUND(E6206,4))</f>
        <v>0.14299999999999999</v>
      </c>
      <c r="G6206" s="110">
        <f>IF('3A-Rail transport'!$AN$57="no"," ",ROUND(E6206,4))</f>
        <v>0.14299999999999999</v>
      </c>
      <c r="H6206" s="110"/>
      <c r="S6206" s="110">
        <f t="shared" si="355"/>
        <v>0.1430000000000001</v>
      </c>
      <c r="T6206" s="110">
        <f>IF('3B-Air transport'!AN$66="no"," ",ROUND(S6206,4))</f>
        <v>0.14299999999999999</v>
      </c>
      <c r="U6206" s="110">
        <f>IF('3B-Air transport'!AN$67="no"," ",ROUND(S6206,4))</f>
        <v>0.14299999999999999</v>
      </c>
      <c r="V6206" s="110">
        <f>IF('3B-Air transport'!AN$68="no"," ",ROUND(S6206,4))</f>
        <v>0.14299999999999999</v>
      </c>
      <c r="W6206" s="110"/>
      <c r="AB6206" s="110">
        <f t="shared" si="356"/>
        <v>0.1430000000000001</v>
      </c>
      <c r="AC6206" s="110">
        <f>IF('3C-Water transport'!AN$56="no"," ",ROUND(AB6206,4))</f>
        <v>0.14299999999999999</v>
      </c>
      <c r="AD6206" s="110">
        <f>IF('3C-Water transport'!AN$57="no"," ",ROUND(AB6206,4))</f>
        <v>0.14299999999999999</v>
      </c>
      <c r="AE6206" s="110">
        <f>IF('3C-Water transport'!AN$58="no"," ",ROUND(AB6206,4))</f>
        <v>0.14299999999999999</v>
      </c>
    </row>
    <row r="6207" spans="5:31" x14ac:dyDescent="0.25">
      <c r="E6207" s="110">
        <f t="shared" si="354"/>
        <v>0.1440000000000001</v>
      </c>
      <c r="F6207" s="110">
        <f>IF('3A-Rail transport'!$AN$56="no"," ",ROUND(E6207,4))</f>
        <v>0.14399999999999999</v>
      </c>
      <c r="G6207" s="110">
        <f>IF('3A-Rail transport'!$AN$57="no"," ",ROUND(E6207,4))</f>
        <v>0.14399999999999999</v>
      </c>
      <c r="H6207" s="110"/>
      <c r="S6207" s="110">
        <f t="shared" si="355"/>
        <v>0.1440000000000001</v>
      </c>
      <c r="T6207" s="110">
        <f>IF('3B-Air transport'!AN$66="no"," ",ROUND(S6207,4))</f>
        <v>0.14399999999999999</v>
      </c>
      <c r="U6207" s="110">
        <f>IF('3B-Air transport'!AN$67="no"," ",ROUND(S6207,4))</f>
        <v>0.14399999999999999</v>
      </c>
      <c r="V6207" s="110">
        <f>IF('3B-Air transport'!AN$68="no"," ",ROUND(S6207,4))</f>
        <v>0.14399999999999999</v>
      </c>
      <c r="W6207" s="110"/>
      <c r="AB6207" s="110">
        <f t="shared" si="356"/>
        <v>0.1440000000000001</v>
      </c>
      <c r="AC6207" s="110">
        <f>IF('3C-Water transport'!AN$56="no"," ",ROUND(AB6207,4))</f>
        <v>0.14399999999999999</v>
      </c>
      <c r="AD6207" s="110">
        <f>IF('3C-Water transport'!AN$57="no"," ",ROUND(AB6207,4))</f>
        <v>0.14399999999999999</v>
      </c>
      <c r="AE6207" s="110">
        <f>IF('3C-Water transport'!AN$58="no"," ",ROUND(AB6207,4))</f>
        <v>0.14399999999999999</v>
      </c>
    </row>
    <row r="6208" spans="5:31" x14ac:dyDescent="0.25">
      <c r="E6208" s="110">
        <f t="shared" si="354"/>
        <v>0.1450000000000001</v>
      </c>
      <c r="F6208" s="110">
        <f>IF('3A-Rail transport'!$AN$56="no"," ",ROUND(E6208,4))</f>
        <v>0.14499999999999999</v>
      </c>
      <c r="G6208" s="110">
        <f>IF('3A-Rail transport'!$AN$57="no"," ",ROUND(E6208,4))</f>
        <v>0.14499999999999999</v>
      </c>
      <c r="H6208" s="110"/>
      <c r="S6208" s="110">
        <f t="shared" si="355"/>
        <v>0.1450000000000001</v>
      </c>
      <c r="T6208" s="110">
        <f>IF('3B-Air transport'!AN$66="no"," ",ROUND(S6208,4))</f>
        <v>0.14499999999999999</v>
      </c>
      <c r="U6208" s="110">
        <f>IF('3B-Air transport'!AN$67="no"," ",ROUND(S6208,4))</f>
        <v>0.14499999999999999</v>
      </c>
      <c r="V6208" s="110">
        <f>IF('3B-Air transport'!AN$68="no"," ",ROUND(S6208,4))</f>
        <v>0.14499999999999999</v>
      </c>
      <c r="W6208" s="110"/>
      <c r="AB6208" s="110">
        <f t="shared" si="356"/>
        <v>0.1450000000000001</v>
      </c>
      <c r="AC6208" s="110">
        <f>IF('3C-Water transport'!AN$56="no"," ",ROUND(AB6208,4))</f>
        <v>0.14499999999999999</v>
      </c>
      <c r="AD6208" s="110">
        <f>IF('3C-Water transport'!AN$57="no"," ",ROUND(AB6208,4))</f>
        <v>0.14499999999999999</v>
      </c>
      <c r="AE6208" s="110">
        <f>IF('3C-Water transport'!AN$58="no"," ",ROUND(AB6208,4))</f>
        <v>0.14499999999999999</v>
      </c>
    </row>
    <row r="6209" spans="5:31" x14ac:dyDescent="0.25">
      <c r="E6209" s="110">
        <f t="shared" si="354"/>
        <v>0.1460000000000001</v>
      </c>
      <c r="F6209" s="110">
        <f>IF('3A-Rail transport'!$AN$56="no"," ",ROUND(E6209,4))</f>
        <v>0.14599999999999999</v>
      </c>
      <c r="G6209" s="110">
        <f>IF('3A-Rail transport'!$AN$57="no"," ",ROUND(E6209,4))</f>
        <v>0.14599999999999999</v>
      </c>
      <c r="H6209" s="110"/>
      <c r="S6209" s="110">
        <f t="shared" si="355"/>
        <v>0.1460000000000001</v>
      </c>
      <c r="T6209" s="110">
        <f>IF('3B-Air transport'!AN$66="no"," ",ROUND(S6209,4))</f>
        <v>0.14599999999999999</v>
      </c>
      <c r="U6209" s="110">
        <f>IF('3B-Air transport'!AN$67="no"," ",ROUND(S6209,4))</f>
        <v>0.14599999999999999</v>
      </c>
      <c r="V6209" s="110">
        <f>IF('3B-Air transport'!AN$68="no"," ",ROUND(S6209,4))</f>
        <v>0.14599999999999999</v>
      </c>
      <c r="W6209" s="110"/>
      <c r="AB6209" s="110">
        <f t="shared" si="356"/>
        <v>0.1460000000000001</v>
      </c>
      <c r="AC6209" s="110">
        <f>IF('3C-Water transport'!AN$56="no"," ",ROUND(AB6209,4))</f>
        <v>0.14599999999999999</v>
      </c>
      <c r="AD6209" s="110">
        <f>IF('3C-Water transport'!AN$57="no"," ",ROUND(AB6209,4))</f>
        <v>0.14599999999999999</v>
      </c>
      <c r="AE6209" s="110">
        <f>IF('3C-Water transport'!AN$58="no"," ",ROUND(AB6209,4))</f>
        <v>0.14599999999999999</v>
      </c>
    </row>
    <row r="6210" spans="5:31" x14ac:dyDescent="0.25">
      <c r="E6210" s="110">
        <f t="shared" si="354"/>
        <v>0.1470000000000001</v>
      </c>
      <c r="F6210" s="110">
        <f>IF('3A-Rail transport'!$AN$56="no"," ",ROUND(E6210,4))</f>
        <v>0.14699999999999999</v>
      </c>
      <c r="G6210" s="110">
        <f>IF('3A-Rail transport'!$AN$57="no"," ",ROUND(E6210,4))</f>
        <v>0.14699999999999999</v>
      </c>
      <c r="H6210" s="110"/>
      <c r="S6210" s="110">
        <f t="shared" si="355"/>
        <v>0.1470000000000001</v>
      </c>
      <c r="T6210" s="110">
        <f>IF('3B-Air transport'!AN$66="no"," ",ROUND(S6210,4))</f>
        <v>0.14699999999999999</v>
      </c>
      <c r="U6210" s="110">
        <f>IF('3B-Air transport'!AN$67="no"," ",ROUND(S6210,4))</f>
        <v>0.14699999999999999</v>
      </c>
      <c r="V6210" s="110">
        <f>IF('3B-Air transport'!AN$68="no"," ",ROUND(S6210,4))</f>
        <v>0.14699999999999999</v>
      </c>
      <c r="W6210" s="110"/>
      <c r="AB6210" s="110">
        <f t="shared" si="356"/>
        <v>0.1470000000000001</v>
      </c>
      <c r="AC6210" s="110">
        <f>IF('3C-Water transport'!AN$56="no"," ",ROUND(AB6210,4))</f>
        <v>0.14699999999999999</v>
      </c>
      <c r="AD6210" s="110">
        <f>IF('3C-Water transport'!AN$57="no"," ",ROUND(AB6210,4))</f>
        <v>0.14699999999999999</v>
      </c>
      <c r="AE6210" s="110">
        <f>IF('3C-Water transport'!AN$58="no"," ",ROUND(AB6210,4))</f>
        <v>0.14699999999999999</v>
      </c>
    </row>
    <row r="6211" spans="5:31" x14ac:dyDescent="0.25">
      <c r="E6211" s="110">
        <f t="shared" si="354"/>
        <v>0.1480000000000001</v>
      </c>
      <c r="F6211" s="110">
        <f>IF('3A-Rail transport'!$AN$56="no"," ",ROUND(E6211,4))</f>
        <v>0.14799999999999999</v>
      </c>
      <c r="G6211" s="110">
        <f>IF('3A-Rail transport'!$AN$57="no"," ",ROUND(E6211,4))</f>
        <v>0.14799999999999999</v>
      </c>
      <c r="H6211" s="110"/>
      <c r="S6211" s="110">
        <f t="shared" si="355"/>
        <v>0.1480000000000001</v>
      </c>
      <c r="T6211" s="110">
        <f>IF('3B-Air transport'!AN$66="no"," ",ROUND(S6211,4))</f>
        <v>0.14799999999999999</v>
      </c>
      <c r="U6211" s="110">
        <f>IF('3B-Air transport'!AN$67="no"," ",ROUND(S6211,4))</f>
        <v>0.14799999999999999</v>
      </c>
      <c r="V6211" s="110">
        <f>IF('3B-Air transport'!AN$68="no"," ",ROUND(S6211,4))</f>
        <v>0.14799999999999999</v>
      </c>
      <c r="W6211" s="110"/>
      <c r="AB6211" s="110">
        <f t="shared" si="356"/>
        <v>0.1480000000000001</v>
      </c>
      <c r="AC6211" s="110">
        <f>IF('3C-Water transport'!AN$56="no"," ",ROUND(AB6211,4))</f>
        <v>0.14799999999999999</v>
      </c>
      <c r="AD6211" s="110">
        <f>IF('3C-Water transport'!AN$57="no"," ",ROUND(AB6211,4))</f>
        <v>0.14799999999999999</v>
      </c>
      <c r="AE6211" s="110">
        <f>IF('3C-Water transport'!AN$58="no"," ",ROUND(AB6211,4))</f>
        <v>0.14799999999999999</v>
      </c>
    </row>
    <row r="6212" spans="5:31" x14ac:dyDescent="0.25">
      <c r="E6212" s="110">
        <f t="shared" si="354"/>
        <v>0.1490000000000001</v>
      </c>
      <c r="F6212" s="110">
        <f>IF('3A-Rail transport'!$AN$56="no"," ",ROUND(E6212,4))</f>
        <v>0.14899999999999999</v>
      </c>
      <c r="G6212" s="110">
        <f>IF('3A-Rail transport'!$AN$57="no"," ",ROUND(E6212,4))</f>
        <v>0.14899999999999999</v>
      </c>
      <c r="H6212" s="110"/>
      <c r="S6212" s="110">
        <f t="shared" si="355"/>
        <v>0.1490000000000001</v>
      </c>
      <c r="T6212" s="110">
        <f>IF('3B-Air transport'!AN$66="no"," ",ROUND(S6212,4))</f>
        <v>0.14899999999999999</v>
      </c>
      <c r="U6212" s="110">
        <f>IF('3B-Air transport'!AN$67="no"," ",ROUND(S6212,4))</f>
        <v>0.14899999999999999</v>
      </c>
      <c r="V6212" s="110">
        <f>IF('3B-Air transport'!AN$68="no"," ",ROUND(S6212,4))</f>
        <v>0.14899999999999999</v>
      </c>
      <c r="W6212" s="110"/>
      <c r="AB6212" s="110">
        <f t="shared" si="356"/>
        <v>0.1490000000000001</v>
      </c>
      <c r="AC6212" s="110">
        <f>IF('3C-Water transport'!AN$56="no"," ",ROUND(AB6212,4))</f>
        <v>0.14899999999999999</v>
      </c>
      <c r="AD6212" s="110">
        <f>IF('3C-Water transport'!AN$57="no"," ",ROUND(AB6212,4))</f>
        <v>0.14899999999999999</v>
      </c>
      <c r="AE6212" s="110">
        <f>IF('3C-Water transport'!AN$58="no"," ",ROUND(AB6212,4))</f>
        <v>0.14899999999999999</v>
      </c>
    </row>
    <row r="6213" spans="5:31" x14ac:dyDescent="0.25">
      <c r="E6213" s="110">
        <f t="shared" si="354"/>
        <v>0.15000000000000011</v>
      </c>
      <c r="F6213" s="110">
        <f>IF('3A-Rail transport'!$AN$56="no"," ",ROUND(E6213,4))</f>
        <v>0.15</v>
      </c>
      <c r="G6213" s="110">
        <f>IF('3A-Rail transport'!$AN$57="no"," ",ROUND(E6213,4))</f>
        <v>0.15</v>
      </c>
      <c r="H6213" s="110"/>
      <c r="S6213" s="110">
        <f t="shared" si="355"/>
        <v>0.15000000000000011</v>
      </c>
      <c r="T6213" s="110">
        <f>IF('3B-Air transport'!AN$66="no"," ",ROUND(S6213,4))</f>
        <v>0.15</v>
      </c>
      <c r="U6213" s="110">
        <f>IF('3B-Air transport'!AN$67="no"," ",ROUND(S6213,4))</f>
        <v>0.15</v>
      </c>
      <c r="V6213" s="110">
        <f>IF('3B-Air transport'!AN$68="no"," ",ROUND(S6213,4))</f>
        <v>0.15</v>
      </c>
      <c r="W6213" s="110"/>
      <c r="AB6213" s="110">
        <f t="shared" si="356"/>
        <v>0.15000000000000011</v>
      </c>
      <c r="AC6213" s="110">
        <f>IF('3C-Water transport'!AN$56="no"," ",ROUND(AB6213,4))</f>
        <v>0.15</v>
      </c>
      <c r="AD6213" s="110">
        <f>IF('3C-Water transport'!AN$57="no"," ",ROUND(AB6213,4))</f>
        <v>0.15</v>
      </c>
      <c r="AE6213" s="110">
        <f>IF('3C-Water transport'!AN$58="no"," ",ROUND(AB6213,4))</f>
        <v>0.15</v>
      </c>
    </row>
    <row r="6214" spans="5:31" x14ac:dyDescent="0.25">
      <c r="E6214" s="110">
        <f t="shared" si="354"/>
        <v>0.15100000000000011</v>
      </c>
      <c r="F6214" s="110">
        <f>IF('3A-Rail transport'!$AN$56="no"," ",ROUND(E6214,4))</f>
        <v>0.151</v>
      </c>
      <c r="G6214" s="110">
        <f>IF('3A-Rail transport'!$AN$57="no"," ",ROUND(E6214,4))</f>
        <v>0.151</v>
      </c>
      <c r="H6214" s="110"/>
      <c r="S6214" s="110">
        <f t="shared" si="355"/>
        <v>0.15100000000000011</v>
      </c>
      <c r="T6214" s="110">
        <f>IF('3B-Air transport'!AN$66="no"," ",ROUND(S6214,4))</f>
        <v>0.151</v>
      </c>
      <c r="U6214" s="110">
        <f>IF('3B-Air transport'!AN$67="no"," ",ROUND(S6214,4))</f>
        <v>0.151</v>
      </c>
      <c r="V6214" s="110">
        <f>IF('3B-Air transport'!AN$68="no"," ",ROUND(S6214,4))</f>
        <v>0.151</v>
      </c>
      <c r="W6214" s="110"/>
      <c r="AB6214" s="110">
        <f t="shared" si="356"/>
        <v>0.15100000000000011</v>
      </c>
      <c r="AC6214" s="110">
        <f>IF('3C-Water transport'!AN$56="no"," ",ROUND(AB6214,4))</f>
        <v>0.151</v>
      </c>
      <c r="AD6214" s="110">
        <f>IF('3C-Water transport'!AN$57="no"," ",ROUND(AB6214,4))</f>
        <v>0.151</v>
      </c>
      <c r="AE6214" s="110">
        <f>IF('3C-Water transport'!AN$58="no"," ",ROUND(AB6214,4))</f>
        <v>0.151</v>
      </c>
    </row>
    <row r="6215" spans="5:31" x14ac:dyDescent="0.25">
      <c r="E6215" s="110">
        <f t="shared" si="354"/>
        <v>0.15200000000000011</v>
      </c>
      <c r="F6215" s="110">
        <f>IF('3A-Rail transport'!$AN$56="no"," ",ROUND(E6215,4))</f>
        <v>0.152</v>
      </c>
      <c r="G6215" s="110">
        <f>IF('3A-Rail transport'!$AN$57="no"," ",ROUND(E6215,4))</f>
        <v>0.152</v>
      </c>
      <c r="H6215" s="110"/>
      <c r="S6215" s="110">
        <f t="shared" si="355"/>
        <v>0.15200000000000011</v>
      </c>
      <c r="T6215" s="110">
        <f>IF('3B-Air transport'!AN$66="no"," ",ROUND(S6215,4))</f>
        <v>0.152</v>
      </c>
      <c r="U6215" s="110">
        <f>IF('3B-Air transport'!AN$67="no"," ",ROUND(S6215,4))</f>
        <v>0.152</v>
      </c>
      <c r="V6215" s="110">
        <f>IF('3B-Air transport'!AN$68="no"," ",ROUND(S6215,4))</f>
        <v>0.152</v>
      </c>
      <c r="W6215" s="110"/>
      <c r="AB6215" s="110">
        <f t="shared" si="356"/>
        <v>0.15200000000000011</v>
      </c>
      <c r="AC6215" s="110">
        <f>IF('3C-Water transport'!AN$56="no"," ",ROUND(AB6215,4))</f>
        <v>0.152</v>
      </c>
      <c r="AD6215" s="110">
        <f>IF('3C-Water transport'!AN$57="no"," ",ROUND(AB6215,4))</f>
        <v>0.152</v>
      </c>
      <c r="AE6215" s="110">
        <f>IF('3C-Water transport'!AN$58="no"," ",ROUND(AB6215,4))</f>
        <v>0.152</v>
      </c>
    </row>
    <row r="6216" spans="5:31" x14ac:dyDescent="0.25">
      <c r="E6216" s="110">
        <f t="shared" si="354"/>
        <v>0.15300000000000011</v>
      </c>
      <c r="F6216" s="110">
        <f>IF('3A-Rail transport'!$AN$56="no"," ",ROUND(E6216,4))</f>
        <v>0.153</v>
      </c>
      <c r="G6216" s="110">
        <f>IF('3A-Rail transport'!$AN$57="no"," ",ROUND(E6216,4))</f>
        <v>0.153</v>
      </c>
      <c r="H6216" s="110"/>
      <c r="S6216" s="110">
        <f t="shared" si="355"/>
        <v>0.15300000000000011</v>
      </c>
      <c r="T6216" s="110">
        <f>IF('3B-Air transport'!AN$66="no"," ",ROUND(S6216,4))</f>
        <v>0.153</v>
      </c>
      <c r="U6216" s="110">
        <f>IF('3B-Air transport'!AN$67="no"," ",ROUND(S6216,4))</f>
        <v>0.153</v>
      </c>
      <c r="V6216" s="110">
        <f>IF('3B-Air transport'!AN$68="no"," ",ROUND(S6216,4))</f>
        <v>0.153</v>
      </c>
      <c r="W6216" s="110"/>
      <c r="AB6216" s="110">
        <f t="shared" si="356"/>
        <v>0.15300000000000011</v>
      </c>
      <c r="AC6216" s="110">
        <f>IF('3C-Water transport'!AN$56="no"," ",ROUND(AB6216,4))</f>
        <v>0.153</v>
      </c>
      <c r="AD6216" s="110">
        <f>IF('3C-Water transport'!AN$57="no"," ",ROUND(AB6216,4))</f>
        <v>0.153</v>
      </c>
      <c r="AE6216" s="110">
        <f>IF('3C-Water transport'!AN$58="no"," ",ROUND(AB6216,4))</f>
        <v>0.153</v>
      </c>
    </row>
    <row r="6217" spans="5:31" x14ac:dyDescent="0.25">
      <c r="E6217" s="110">
        <f t="shared" si="354"/>
        <v>0.15400000000000011</v>
      </c>
      <c r="F6217" s="110">
        <f>IF('3A-Rail transport'!$AN$56="no"," ",ROUND(E6217,4))</f>
        <v>0.154</v>
      </c>
      <c r="G6217" s="110">
        <f>IF('3A-Rail transport'!$AN$57="no"," ",ROUND(E6217,4))</f>
        <v>0.154</v>
      </c>
      <c r="H6217" s="110"/>
      <c r="S6217" s="110">
        <f t="shared" si="355"/>
        <v>0.15400000000000011</v>
      </c>
      <c r="T6217" s="110">
        <f>IF('3B-Air transport'!AN$66="no"," ",ROUND(S6217,4))</f>
        <v>0.154</v>
      </c>
      <c r="U6217" s="110">
        <f>IF('3B-Air transport'!AN$67="no"," ",ROUND(S6217,4))</f>
        <v>0.154</v>
      </c>
      <c r="V6217" s="110">
        <f>IF('3B-Air transport'!AN$68="no"," ",ROUND(S6217,4))</f>
        <v>0.154</v>
      </c>
      <c r="W6217" s="110"/>
      <c r="AB6217" s="110">
        <f t="shared" si="356"/>
        <v>0.15400000000000011</v>
      </c>
      <c r="AC6217" s="110">
        <f>IF('3C-Water transport'!AN$56="no"," ",ROUND(AB6217,4))</f>
        <v>0.154</v>
      </c>
      <c r="AD6217" s="110">
        <f>IF('3C-Water transport'!AN$57="no"," ",ROUND(AB6217,4))</f>
        <v>0.154</v>
      </c>
      <c r="AE6217" s="110">
        <f>IF('3C-Water transport'!AN$58="no"," ",ROUND(AB6217,4))</f>
        <v>0.154</v>
      </c>
    </row>
    <row r="6218" spans="5:31" x14ac:dyDescent="0.25">
      <c r="E6218" s="110">
        <f t="shared" si="354"/>
        <v>0.15500000000000011</v>
      </c>
      <c r="F6218" s="110">
        <f>IF('3A-Rail transport'!$AN$56="no"," ",ROUND(E6218,4))</f>
        <v>0.155</v>
      </c>
      <c r="G6218" s="110">
        <f>IF('3A-Rail transport'!$AN$57="no"," ",ROUND(E6218,4))</f>
        <v>0.155</v>
      </c>
      <c r="H6218" s="110"/>
      <c r="S6218" s="110">
        <f t="shared" si="355"/>
        <v>0.15500000000000011</v>
      </c>
      <c r="T6218" s="110">
        <f>IF('3B-Air transport'!AN$66="no"," ",ROUND(S6218,4))</f>
        <v>0.155</v>
      </c>
      <c r="U6218" s="110">
        <f>IF('3B-Air transport'!AN$67="no"," ",ROUND(S6218,4))</f>
        <v>0.155</v>
      </c>
      <c r="V6218" s="110">
        <f>IF('3B-Air transport'!AN$68="no"," ",ROUND(S6218,4))</f>
        <v>0.155</v>
      </c>
      <c r="W6218" s="110"/>
      <c r="AB6218" s="110">
        <f t="shared" si="356"/>
        <v>0.15500000000000011</v>
      </c>
      <c r="AC6218" s="110">
        <f>IF('3C-Water transport'!AN$56="no"," ",ROUND(AB6218,4))</f>
        <v>0.155</v>
      </c>
      <c r="AD6218" s="110">
        <f>IF('3C-Water transport'!AN$57="no"," ",ROUND(AB6218,4))</f>
        <v>0.155</v>
      </c>
      <c r="AE6218" s="110">
        <f>IF('3C-Water transport'!AN$58="no"," ",ROUND(AB6218,4))</f>
        <v>0.155</v>
      </c>
    </row>
    <row r="6219" spans="5:31" x14ac:dyDescent="0.25">
      <c r="E6219" s="110">
        <f t="shared" si="354"/>
        <v>0.15600000000000011</v>
      </c>
      <c r="F6219" s="110">
        <f>IF('3A-Rail transport'!$AN$56="no"," ",ROUND(E6219,4))</f>
        <v>0.156</v>
      </c>
      <c r="G6219" s="110">
        <f>IF('3A-Rail transport'!$AN$57="no"," ",ROUND(E6219,4))</f>
        <v>0.156</v>
      </c>
      <c r="H6219" s="110"/>
      <c r="S6219" s="110">
        <f t="shared" si="355"/>
        <v>0.15600000000000011</v>
      </c>
      <c r="T6219" s="110">
        <f>IF('3B-Air transport'!AN$66="no"," ",ROUND(S6219,4))</f>
        <v>0.156</v>
      </c>
      <c r="U6219" s="110">
        <f>IF('3B-Air transport'!AN$67="no"," ",ROUND(S6219,4))</f>
        <v>0.156</v>
      </c>
      <c r="V6219" s="110">
        <f>IF('3B-Air transport'!AN$68="no"," ",ROUND(S6219,4))</f>
        <v>0.156</v>
      </c>
      <c r="W6219" s="110"/>
      <c r="AB6219" s="110">
        <f t="shared" si="356"/>
        <v>0.15600000000000011</v>
      </c>
      <c r="AC6219" s="110">
        <f>IF('3C-Water transport'!AN$56="no"," ",ROUND(AB6219,4))</f>
        <v>0.156</v>
      </c>
      <c r="AD6219" s="110">
        <f>IF('3C-Water transport'!AN$57="no"," ",ROUND(AB6219,4))</f>
        <v>0.156</v>
      </c>
      <c r="AE6219" s="110">
        <f>IF('3C-Water transport'!AN$58="no"," ",ROUND(AB6219,4))</f>
        <v>0.156</v>
      </c>
    </row>
    <row r="6220" spans="5:31" x14ac:dyDescent="0.25">
      <c r="E6220" s="110">
        <f t="shared" si="354"/>
        <v>0.15700000000000011</v>
      </c>
      <c r="F6220" s="110">
        <f>IF('3A-Rail transport'!$AN$56="no"," ",ROUND(E6220,4))</f>
        <v>0.157</v>
      </c>
      <c r="G6220" s="110">
        <f>IF('3A-Rail transport'!$AN$57="no"," ",ROUND(E6220,4))</f>
        <v>0.157</v>
      </c>
      <c r="H6220" s="110"/>
      <c r="S6220" s="110">
        <f t="shared" si="355"/>
        <v>0.15700000000000011</v>
      </c>
      <c r="T6220" s="110">
        <f>IF('3B-Air transport'!AN$66="no"," ",ROUND(S6220,4))</f>
        <v>0.157</v>
      </c>
      <c r="U6220" s="110">
        <f>IF('3B-Air transport'!AN$67="no"," ",ROUND(S6220,4))</f>
        <v>0.157</v>
      </c>
      <c r="V6220" s="110">
        <f>IF('3B-Air transport'!AN$68="no"," ",ROUND(S6220,4))</f>
        <v>0.157</v>
      </c>
      <c r="W6220" s="110"/>
      <c r="AB6220" s="110">
        <f t="shared" si="356"/>
        <v>0.15700000000000011</v>
      </c>
      <c r="AC6220" s="110">
        <f>IF('3C-Water transport'!AN$56="no"," ",ROUND(AB6220,4))</f>
        <v>0.157</v>
      </c>
      <c r="AD6220" s="110">
        <f>IF('3C-Water transport'!AN$57="no"," ",ROUND(AB6220,4))</f>
        <v>0.157</v>
      </c>
      <c r="AE6220" s="110">
        <f>IF('3C-Water transport'!AN$58="no"," ",ROUND(AB6220,4))</f>
        <v>0.157</v>
      </c>
    </row>
    <row r="6221" spans="5:31" x14ac:dyDescent="0.25">
      <c r="E6221" s="110">
        <f t="shared" si="354"/>
        <v>0.15800000000000011</v>
      </c>
      <c r="F6221" s="110">
        <f>IF('3A-Rail transport'!$AN$56="no"," ",ROUND(E6221,4))</f>
        <v>0.158</v>
      </c>
      <c r="G6221" s="110">
        <f>IF('3A-Rail transport'!$AN$57="no"," ",ROUND(E6221,4))</f>
        <v>0.158</v>
      </c>
      <c r="H6221" s="110"/>
      <c r="S6221" s="110">
        <f t="shared" si="355"/>
        <v>0.15800000000000011</v>
      </c>
      <c r="T6221" s="110">
        <f>IF('3B-Air transport'!AN$66="no"," ",ROUND(S6221,4))</f>
        <v>0.158</v>
      </c>
      <c r="U6221" s="110">
        <f>IF('3B-Air transport'!AN$67="no"," ",ROUND(S6221,4))</f>
        <v>0.158</v>
      </c>
      <c r="V6221" s="110">
        <f>IF('3B-Air transport'!AN$68="no"," ",ROUND(S6221,4))</f>
        <v>0.158</v>
      </c>
      <c r="W6221" s="110"/>
      <c r="AB6221" s="110">
        <f t="shared" si="356"/>
        <v>0.15800000000000011</v>
      </c>
      <c r="AC6221" s="110">
        <f>IF('3C-Water transport'!AN$56="no"," ",ROUND(AB6221,4))</f>
        <v>0.158</v>
      </c>
      <c r="AD6221" s="110">
        <f>IF('3C-Water transport'!AN$57="no"," ",ROUND(AB6221,4))</f>
        <v>0.158</v>
      </c>
      <c r="AE6221" s="110">
        <f>IF('3C-Water transport'!AN$58="no"," ",ROUND(AB6221,4))</f>
        <v>0.158</v>
      </c>
    </row>
    <row r="6222" spans="5:31" x14ac:dyDescent="0.25">
      <c r="E6222" s="110">
        <f t="shared" si="354"/>
        <v>0.15900000000000011</v>
      </c>
      <c r="F6222" s="110">
        <f>IF('3A-Rail transport'!$AN$56="no"," ",ROUND(E6222,4))</f>
        <v>0.159</v>
      </c>
      <c r="G6222" s="110">
        <f>IF('3A-Rail transport'!$AN$57="no"," ",ROUND(E6222,4))</f>
        <v>0.159</v>
      </c>
      <c r="H6222" s="110"/>
      <c r="S6222" s="110">
        <f t="shared" si="355"/>
        <v>0.15900000000000011</v>
      </c>
      <c r="T6222" s="110">
        <f>IF('3B-Air transport'!AN$66="no"," ",ROUND(S6222,4))</f>
        <v>0.159</v>
      </c>
      <c r="U6222" s="110">
        <f>IF('3B-Air transport'!AN$67="no"," ",ROUND(S6222,4))</f>
        <v>0.159</v>
      </c>
      <c r="V6222" s="110">
        <f>IF('3B-Air transport'!AN$68="no"," ",ROUND(S6222,4))</f>
        <v>0.159</v>
      </c>
      <c r="W6222" s="110"/>
      <c r="AB6222" s="110">
        <f t="shared" si="356"/>
        <v>0.15900000000000011</v>
      </c>
      <c r="AC6222" s="110">
        <f>IF('3C-Water transport'!AN$56="no"," ",ROUND(AB6222,4))</f>
        <v>0.159</v>
      </c>
      <c r="AD6222" s="110">
        <f>IF('3C-Water transport'!AN$57="no"," ",ROUND(AB6222,4))</f>
        <v>0.159</v>
      </c>
      <c r="AE6222" s="110">
        <f>IF('3C-Water transport'!AN$58="no"," ",ROUND(AB6222,4))</f>
        <v>0.159</v>
      </c>
    </row>
    <row r="6223" spans="5:31" x14ac:dyDescent="0.25">
      <c r="E6223" s="110">
        <f t="shared" si="354"/>
        <v>0.16000000000000011</v>
      </c>
      <c r="F6223" s="110">
        <f>IF('3A-Rail transport'!$AN$56="no"," ",ROUND(E6223,4))</f>
        <v>0.16</v>
      </c>
      <c r="G6223" s="110">
        <f>IF('3A-Rail transport'!$AN$57="no"," ",ROUND(E6223,4))</f>
        <v>0.16</v>
      </c>
      <c r="H6223" s="110"/>
      <c r="S6223" s="110">
        <f t="shared" si="355"/>
        <v>0.16000000000000011</v>
      </c>
      <c r="T6223" s="110">
        <f>IF('3B-Air transport'!AN$66="no"," ",ROUND(S6223,4))</f>
        <v>0.16</v>
      </c>
      <c r="U6223" s="110">
        <f>IF('3B-Air transport'!AN$67="no"," ",ROUND(S6223,4))</f>
        <v>0.16</v>
      </c>
      <c r="V6223" s="110">
        <f>IF('3B-Air transport'!AN$68="no"," ",ROUND(S6223,4))</f>
        <v>0.16</v>
      </c>
      <c r="W6223" s="110"/>
      <c r="AB6223" s="110">
        <f t="shared" si="356"/>
        <v>0.16000000000000011</v>
      </c>
      <c r="AC6223" s="110">
        <f>IF('3C-Water transport'!AN$56="no"," ",ROUND(AB6223,4))</f>
        <v>0.16</v>
      </c>
      <c r="AD6223" s="110">
        <f>IF('3C-Water transport'!AN$57="no"," ",ROUND(AB6223,4))</f>
        <v>0.16</v>
      </c>
      <c r="AE6223" s="110">
        <f>IF('3C-Water transport'!AN$58="no"," ",ROUND(AB6223,4))</f>
        <v>0.16</v>
      </c>
    </row>
    <row r="6224" spans="5:31" x14ac:dyDescent="0.25">
      <c r="E6224" s="110">
        <f t="shared" si="354"/>
        <v>0.16100000000000012</v>
      </c>
      <c r="F6224" s="110">
        <f>IF('3A-Rail transport'!$AN$56="no"," ",ROUND(E6224,4))</f>
        <v>0.161</v>
      </c>
      <c r="G6224" s="110">
        <f>IF('3A-Rail transport'!$AN$57="no"," ",ROUND(E6224,4))</f>
        <v>0.161</v>
      </c>
      <c r="H6224" s="110"/>
      <c r="S6224" s="110">
        <f t="shared" si="355"/>
        <v>0.16100000000000012</v>
      </c>
      <c r="T6224" s="110">
        <f>IF('3B-Air transport'!AN$66="no"," ",ROUND(S6224,4))</f>
        <v>0.161</v>
      </c>
      <c r="U6224" s="110">
        <f>IF('3B-Air transport'!AN$67="no"," ",ROUND(S6224,4))</f>
        <v>0.161</v>
      </c>
      <c r="V6224" s="110">
        <f>IF('3B-Air transport'!AN$68="no"," ",ROUND(S6224,4))</f>
        <v>0.161</v>
      </c>
      <c r="W6224" s="110"/>
      <c r="AB6224" s="110">
        <f t="shared" si="356"/>
        <v>0.16100000000000012</v>
      </c>
      <c r="AC6224" s="110">
        <f>IF('3C-Water transport'!AN$56="no"," ",ROUND(AB6224,4))</f>
        <v>0.161</v>
      </c>
      <c r="AD6224" s="110">
        <f>IF('3C-Water transport'!AN$57="no"," ",ROUND(AB6224,4))</f>
        <v>0.161</v>
      </c>
      <c r="AE6224" s="110">
        <f>IF('3C-Water transport'!AN$58="no"," ",ROUND(AB6224,4))</f>
        <v>0.161</v>
      </c>
    </row>
    <row r="6225" spans="5:31" x14ac:dyDescent="0.25">
      <c r="E6225" s="110">
        <f t="shared" si="354"/>
        <v>0.16200000000000012</v>
      </c>
      <c r="F6225" s="110">
        <f>IF('3A-Rail transport'!$AN$56="no"," ",ROUND(E6225,4))</f>
        <v>0.16200000000000001</v>
      </c>
      <c r="G6225" s="110">
        <f>IF('3A-Rail transport'!$AN$57="no"," ",ROUND(E6225,4))</f>
        <v>0.16200000000000001</v>
      </c>
      <c r="H6225" s="110"/>
      <c r="S6225" s="110">
        <f t="shared" si="355"/>
        <v>0.16200000000000012</v>
      </c>
      <c r="T6225" s="110">
        <f>IF('3B-Air transport'!AN$66="no"," ",ROUND(S6225,4))</f>
        <v>0.16200000000000001</v>
      </c>
      <c r="U6225" s="110">
        <f>IF('3B-Air transport'!AN$67="no"," ",ROUND(S6225,4))</f>
        <v>0.16200000000000001</v>
      </c>
      <c r="V6225" s="110">
        <f>IF('3B-Air transport'!AN$68="no"," ",ROUND(S6225,4))</f>
        <v>0.16200000000000001</v>
      </c>
      <c r="W6225" s="110"/>
      <c r="AB6225" s="110">
        <f t="shared" si="356"/>
        <v>0.16200000000000012</v>
      </c>
      <c r="AC6225" s="110">
        <f>IF('3C-Water transport'!AN$56="no"," ",ROUND(AB6225,4))</f>
        <v>0.16200000000000001</v>
      </c>
      <c r="AD6225" s="110">
        <f>IF('3C-Water transport'!AN$57="no"," ",ROUND(AB6225,4))</f>
        <v>0.16200000000000001</v>
      </c>
      <c r="AE6225" s="110">
        <f>IF('3C-Water transport'!AN$58="no"," ",ROUND(AB6225,4))</f>
        <v>0.16200000000000001</v>
      </c>
    </row>
    <row r="6226" spans="5:31" x14ac:dyDescent="0.25">
      <c r="E6226" s="110">
        <f t="shared" si="354"/>
        <v>0.16300000000000012</v>
      </c>
      <c r="F6226" s="110">
        <f>IF('3A-Rail transport'!$AN$56="no"," ",ROUND(E6226,4))</f>
        <v>0.16300000000000001</v>
      </c>
      <c r="G6226" s="110">
        <f>IF('3A-Rail transport'!$AN$57="no"," ",ROUND(E6226,4))</f>
        <v>0.16300000000000001</v>
      </c>
      <c r="H6226" s="110"/>
      <c r="S6226" s="110">
        <f t="shared" si="355"/>
        <v>0.16300000000000012</v>
      </c>
      <c r="T6226" s="110">
        <f>IF('3B-Air transport'!AN$66="no"," ",ROUND(S6226,4))</f>
        <v>0.16300000000000001</v>
      </c>
      <c r="U6226" s="110">
        <f>IF('3B-Air transport'!AN$67="no"," ",ROUND(S6226,4))</f>
        <v>0.16300000000000001</v>
      </c>
      <c r="V6226" s="110">
        <f>IF('3B-Air transport'!AN$68="no"," ",ROUND(S6226,4))</f>
        <v>0.16300000000000001</v>
      </c>
      <c r="W6226" s="110"/>
      <c r="AB6226" s="110">
        <f t="shared" si="356"/>
        <v>0.16300000000000012</v>
      </c>
      <c r="AC6226" s="110">
        <f>IF('3C-Water transport'!AN$56="no"," ",ROUND(AB6226,4))</f>
        <v>0.16300000000000001</v>
      </c>
      <c r="AD6226" s="110">
        <f>IF('3C-Water transport'!AN$57="no"," ",ROUND(AB6226,4))</f>
        <v>0.16300000000000001</v>
      </c>
      <c r="AE6226" s="110">
        <f>IF('3C-Water transport'!AN$58="no"," ",ROUND(AB6226,4))</f>
        <v>0.16300000000000001</v>
      </c>
    </row>
    <row r="6227" spans="5:31" x14ac:dyDescent="0.25">
      <c r="E6227" s="110">
        <f t="shared" si="354"/>
        <v>0.16400000000000012</v>
      </c>
      <c r="F6227" s="110">
        <f>IF('3A-Rail transport'!$AN$56="no"," ",ROUND(E6227,4))</f>
        <v>0.16400000000000001</v>
      </c>
      <c r="G6227" s="110">
        <f>IF('3A-Rail transport'!$AN$57="no"," ",ROUND(E6227,4))</f>
        <v>0.16400000000000001</v>
      </c>
      <c r="H6227" s="110"/>
      <c r="S6227" s="110">
        <f t="shared" si="355"/>
        <v>0.16400000000000012</v>
      </c>
      <c r="T6227" s="110">
        <f>IF('3B-Air transport'!AN$66="no"," ",ROUND(S6227,4))</f>
        <v>0.16400000000000001</v>
      </c>
      <c r="U6227" s="110">
        <f>IF('3B-Air transport'!AN$67="no"," ",ROUND(S6227,4))</f>
        <v>0.16400000000000001</v>
      </c>
      <c r="V6227" s="110">
        <f>IF('3B-Air transport'!AN$68="no"," ",ROUND(S6227,4))</f>
        <v>0.16400000000000001</v>
      </c>
      <c r="W6227" s="110"/>
      <c r="AB6227" s="110">
        <f t="shared" si="356"/>
        <v>0.16400000000000012</v>
      </c>
      <c r="AC6227" s="110">
        <f>IF('3C-Water transport'!AN$56="no"," ",ROUND(AB6227,4))</f>
        <v>0.16400000000000001</v>
      </c>
      <c r="AD6227" s="110">
        <f>IF('3C-Water transport'!AN$57="no"," ",ROUND(AB6227,4))</f>
        <v>0.16400000000000001</v>
      </c>
      <c r="AE6227" s="110">
        <f>IF('3C-Water transport'!AN$58="no"," ",ROUND(AB6227,4))</f>
        <v>0.16400000000000001</v>
      </c>
    </row>
    <row r="6228" spans="5:31" x14ac:dyDescent="0.25">
      <c r="E6228" s="110">
        <f t="shared" si="354"/>
        <v>0.16500000000000012</v>
      </c>
      <c r="F6228" s="110">
        <f>IF('3A-Rail transport'!$AN$56="no"," ",ROUND(E6228,4))</f>
        <v>0.16500000000000001</v>
      </c>
      <c r="G6228" s="110">
        <f>IF('3A-Rail transport'!$AN$57="no"," ",ROUND(E6228,4))</f>
        <v>0.16500000000000001</v>
      </c>
      <c r="H6228" s="110"/>
      <c r="S6228" s="110">
        <f t="shared" si="355"/>
        <v>0.16500000000000012</v>
      </c>
      <c r="T6228" s="110">
        <f>IF('3B-Air transport'!AN$66="no"," ",ROUND(S6228,4))</f>
        <v>0.16500000000000001</v>
      </c>
      <c r="U6228" s="110">
        <f>IF('3B-Air transport'!AN$67="no"," ",ROUND(S6228,4))</f>
        <v>0.16500000000000001</v>
      </c>
      <c r="V6228" s="110">
        <f>IF('3B-Air transport'!AN$68="no"," ",ROUND(S6228,4))</f>
        <v>0.16500000000000001</v>
      </c>
      <c r="W6228" s="110"/>
      <c r="AB6228" s="110">
        <f t="shared" si="356"/>
        <v>0.16500000000000012</v>
      </c>
      <c r="AC6228" s="110">
        <f>IF('3C-Water transport'!AN$56="no"," ",ROUND(AB6228,4))</f>
        <v>0.16500000000000001</v>
      </c>
      <c r="AD6228" s="110">
        <f>IF('3C-Water transport'!AN$57="no"," ",ROUND(AB6228,4))</f>
        <v>0.16500000000000001</v>
      </c>
      <c r="AE6228" s="110">
        <f>IF('3C-Water transport'!AN$58="no"," ",ROUND(AB6228,4))</f>
        <v>0.16500000000000001</v>
      </c>
    </row>
    <row r="6229" spans="5:31" x14ac:dyDescent="0.25">
      <c r="E6229" s="110">
        <f t="shared" si="354"/>
        <v>0.16600000000000012</v>
      </c>
      <c r="F6229" s="110">
        <f>IF('3A-Rail transport'!$AN$56="no"," ",ROUND(E6229,4))</f>
        <v>0.16600000000000001</v>
      </c>
      <c r="G6229" s="110">
        <f>IF('3A-Rail transport'!$AN$57="no"," ",ROUND(E6229,4))</f>
        <v>0.16600000000000001</v>
      </c>
      <c r="H6229" s="110"/>
      <c r="S6229" s="110">
        <f t="shared" si="355"/>
        <v>0.16600000000000012</v>
      </c>
      <c r="T6229" s="110">
        <f>IF('3B-Air transport'!AN$66="no"," ",ROUND(S6229,4))</f>
        <v>0.16600000000000001</v>
      </c>
      <c r="U6229" s="110">
        <f>IF('3B-Air transport'!AN$67="no"," ",ROUND(S6229,4))</f>
        <v>0.16600000000000001</v>
      </c>
      <c r="V6229" s="110">
        <f>IF('3B-Air transport'!AN$68="no"," ",ROUND(S6229,4))</f>
        <v>0.16600000000000001</v>
      </c>
      <c r="W6229" s="110"/>
      <c r="AB6229" s="110">
        <f t="shared" si="356"/>
        <v>0.16600000000000012</v>
      </c>
      <c r="AC6229" s="110">
        <f>IF('3C-Water transport'!AN$56="no"," ",ROUND(AB6229,4))</f>
        <v>0.16600000000000001</v>
      </c>
      <c r="AD6229" s="110">
        <f>IF('3C-Water transport'!AN$57="no"," ",ROUND(AB6229,4))</f>
        <v>0.16600000000000001</v>
      </c>
      <c r="AE6229" s="110">
        <f>IF('3C-Water transport'!AN$58="no"," ",ROUND(AB6229,4))</f>
        <v>0.16600000000000001</v>
      </c>
    </row>
    <row r="6230" spans="5:31" x14ac:dyDescent="0.25">
      <c r="E6230" s="110">
        <f t="shared" si="354"/>
        <v>0.16700000000000012</v>
      </c>
      <c r="F6230" s="110">
        <f>IF('3A-Rail transport'!$AN$56="no"," ",ROUND(E6230,4))</f>
        <v>0.16700000000000001</v>
      </c>
      <c r="G6230" s="110">
        <f>IF('3A-Rail transport'!$AN$57="no"," ",ROUND(E6230,4))</f>
        <v>0.16700000000000001</v>
      </c>
      <c r="H6230" s="110"/>
      <c r="S6230" s="110">
        <f t="shared" si="355"/>
        <v>0.16700000000000012</v>
      </c>
      <c r="T6230" s="110">
        <f>IF('3B-Air transport'!AN$66="no"," ",ROUND(S6230,4))</f>
        <v>0.16700000000000001</v>
      </c>
      <c r="U6230" s="110">
        <f>IF('3B-Air transport'!AN$67="no"," ",ROUND(S6230,4))</f>
        <v>0.16700000000000001</v>
      </c>
      <c r="V6230" s="110">
        <f>IF('3B-Air transport'!AN$68="no"," ",ROUND(S6230,4))</f>
        <v>0.16700000000000001</v>
      </c>
      <c r="W6230" s="110"/>
      <c r="AB6230" s="110">
        <f t="shared" si="356"/>
        <v>0.16700000000000012</v>
      </c>
      <c r="AC6230" s="110">
        <f>IF('3C-Water transport'!AN$56="no"," ",ROUND(AB6230,4))</f>
        <v>0.16700000000000001</v>
      </c>
      <c r="AD6230" s="110">
        <f>IF('3C-Water transport'!AN$57="no"," ",ROUND(AB6230,4))</f>
        <v>0.16700000000000001</v>
      </c>
      <c r="AE6230" s="110">
        <f>IF('3C-Water transport'!AN$58="no"," ",ROUND(AB6230,4))</f>
        <v>0.16700000000000001</v>
      </c>
    </row>
    <row r="6231" spans="5:31" x14ac:dyDescent="0.25">
      <c r="E6231" s="110">
        <f t="shared" si="354"/>
        <v>0.16800000000000012</v>
      </c>
      <c r="F6231" s="110">
        <f>IF('3A-Rail transport'!$AN$56="no"," ",ROUND(E6231,4))</f>
        <v>0.16800000000000001</v>
      </c>
      <c r="G6231" s="110">
        <f>IF('3A-Rail transport'!$AN$57="no"," ",ROUND(E6231,4))</f>
        <v>0.16800000000000001</v>
      </c>
      <c r="H6231" s="110"/>
      <c r="S6231" s="110">
        <f t="shared" si="355"/>
        <v>0.16800000000000012</v>
      </c>
      <c r="T6231" s="110">
        <f>IF('3B-Air transport'!AN$66="no"," ",ROUND(S6231,4))</f>
        <v>0.16800000000000001</v>
      </c>
      <c r="U6231" s="110">
        <f>IF('3B-Air transport'!AN$67="no"," ",ROUND(S6231,4))</f>
        <v>0.16800000000000001</v>
      </c>
      <c r="V6231" s="110">
        <f>IF('3B-Air transport'!AN$68="no"," ",ROUND(S6231,4))</f>
        <v>0.16800000000000001</v>
      </c>
      <c r="W6231" s="110"/>
      <c r="AB6231" s="110">
        <f t="shared" si="356"/>
        <v>0.16800000000000012</v>
      </c>
      <c r="AC6231" s="110">
        <f>IF('3C-Water transport'!AN$56="no"," ",ROUND(AB6231,4))</f>
        <v>0.16800000000000001</v>
      </c>
      <c r="AD6231" s="110">
        <f>IF('3C-Water transport'!AN$57="no"," ",ROUND(AB6231,4))</f>
        <v>0.16800000000000001</v>
      </c>
      <c r="AE6231" s="110">
        <f>IF('3C-Water transport'!AN$58="no"," ",ROUND(AB6231,4))</f>
        <v>0.16800000000000001</v>
      </c>
    </row>
    <row r="6232" spans="5:31" x14ac:dyDescent="0.25">
      <c r="E6232" s="110">
        <f t="shared" si="354"/>
        <v>0.16900000000000012</v>
      </c>
      <c r="F6232" s="110">
        <f>IF('3A-Rail transport'!$AN$56="no"," ",ROUND(E6232,4))</f>
        <v>0.16900000000000001</v>
      </c>
      <c r="G6232" s="110">
        <f>IF('3A-Rail transport'!$AN$57="no"," ",ROUND(E6232,4))</f>
        <v>0.16900000000000001</v>
      </c>
      <c r="H6232" s="110"/>
      <c r="S6232" s="110">
        <f t="shared" si="355"/>
        <v>0.16900000000000012</v>
      </c>
      <c r="T6232" s="110">
        <f>IF('3B-Air transport'!AN$66="no"," ",ROUND(S6232,4))</f>
        <v>0.16900000000000001</v>
      </c>
      <c r="U6232" s="110">
        <f>IF('3B-Air transport'!AN$67="no"," ",ROUND(S6232,4))</f>
        <v>0.16900000000000001</v>
      </c>
      <c r="V6232" s="110">
        <f>IF('3B-Air transport'!AN$68="no"," ",ROUND(S6232,4))</f>
        <v>0.16900000000000001</v>
      </c>
      <c r="W6232" s="110"/>
      <c r="AB6232" s="110">
        <f t="shared" si="356"/>
        <v>0.16900000000000012</v>
      </c>
      <c r="AC6232" s="110">
        <f>IF('3C-Water transport'!AN$56="no"," ",ROUND(AB6232,4))</f>
        <v>0.16900000000000001</v>
      </c>
      <c r="AD6232" s="110">
        <f>IF('3C-Water transport'!AN$57="no"," ",ROUND(AB6232,4))</f>
        <v>0.16900000000000001</v>
      </c>
      <c r="AE6232" s="110">
        <f>IF('3C-Water transport'!AN$58="no"," ",ROUND(AB6232,4))</f>
        <v>0.16900000000000001</v>
      </c>
    </row>
    <row r="6233" spans="5:31" x14ac:dyDescent="0.25">
      <c r="E6233" s="110">
        <f t="shared" si="354"/>
        <v>0.17000000000000012</v>
      </c>
      <c r="F6233" s="110">
        <f>IF('3A-Rail transport'!$AN$56="no"," ",ROUND(E6233,4))</f>
        <v>0.17</v>
      </c>
      <c r="G6233" s="110">
        <f>IF('3A-Rail transport'!$AN$57="no"," ",ROUND(E6233,4))</f>
        <v>0.17</v>
      </c>
      <c r="H6233" s="110"/>
      <c r="S6233" s="110">
        <f t="shared" si="355"/>
        <v>0.17000000000000012</v>
      </c>
      <c r="T6233" s="110">
        <f>IF('3B-Air transport'!AN$66="no"," ",ROUND(S6233,4))</f>
        <v>0.17</v>
      </c>
      <c r="U6233" s="110">
        <f>IF('3B-Air transport'!AN$67="no"," ",ROUND(S6233,4))</f>
        <v>0.17</v>
      </c>
      <c r="V6233" s="110">
        <f>IF('3B-Air transport'!AN$68="no"," ",ROUND(S6233,4))</f>
        <v>0.17</v>
      </c>
      <c r="W6233" s="110"/>
      <c r="AB6233" s="110">
        <f t="shared" si="356"/>
        <v>0.17000000000000012</v>
      </c>
      <c r="AC6233" s="110">
        <f>IF('3C-Water transport'!AN$56="no"," ",ROUND(AB6233,4))</f>
        <v>0.17</v>
      </c>
      <c r="AD6233" s="110">
        <f>IF('3C-Water transport'!AN$57="no"," ",ROUND(AB6233,4))</f>
        <v>0.17</v>
      </c>
      <c r="AE6233" s="110">
        <f>IF('3C-Water transport'!AN$58="no"," ",ROUND(AB6233,4))</f>
        <v>0.17</v>
      </c>
    </row>
    <row r="6234" spans="5:31" x14ac:dyDescent="0.25">
      <c r="E6234" s="110">
        <f t="shared" si="354"/>
        <v>0.17100000000000012</v>
      </c>
      <c r="F6234" s="110">
        <f>IF('3A-Rail transport'!$AN$56="no"," ",ROUND(E6234,4))</f>
        <v>0.17100000000000001</v>
      </c>
      <c r="G6234" s="110">
        <f>IF('3A-Rail transport'!$AN$57="no"," ",ROUND(E6234,4))</f>
        <v>0.17100000000000001</v>
      </c>
      <c r="H6234" s="110"/>
      <c r="S6234" s="110">
        <f t="shared" si="355"/>
        <v>0.17100000000000012</v>
      </c>
      <c r="T6234" s="110">
        <f>IF('3B-Air transport'!AN$66="no"," ",ROUND(S6234,4))</f>
        <v>0.17100000000000001</v>
      </c>
      <c r="U6234" s="110">
        <f>IF('3B-Air transport'!AN$67="no"," ",ROUND(S6234,4))</f>
        <v>0.17100000000000001</v>
      </c>
      <c r="V6234" s="110">
        <f>IF('3B-Air transport'!AN$68="no"," ",ROUND(S6234,4))</f>
        <v>0.17100000000000001</v>
      </c>
      <c r="W6234" s="110"/>
      <c r="AB6234" s="110">
        <f t="shared" si="356"/>
        <v>0.17100000000000012</v>
      </c>
      <c r="AC6234" s="110">
        <f>IF('3C-Water transport'!AN$56="no"," ",ROUND(AB6234,4))</f>
        <v>0.17100000000000001</v>
      </c>
      <c r="AD6234" s="110">
        <f>IF('3C-Water transport'!AN$57="no"," ",ROUND(AB6234,4))</f>
        <v>0.17100000000000001</v>
      </c>
      <c r="AE6234" s="110">
        <f>IF('3C-Water transport'!AN$58="no"," ",ROUND(AB6234,4))</f>
        <v>0.17100000000000001</v>
      </c>
    </row>
    <row r="6235" spans="5:31" x14ac:dyDescent="0.25">
      <c r="E6235" s="110">
        <f t="shared" si="354"/>
        <v>0.17200000000000013</v>
      </c>
      <c r="F6235" s="110">
        <f>IF('3A-Rail transport'!$AN$56="no"," ",ROUND(E6235,4))</f>
        <v>0.17199999999999999</v>
      </c>
      <c r="G6235" s="110">
        <f>IF('3A-Rail transport'!$AN$57="no"," ",ROUND(E6235,4))</f>
        <v>0.17199999999999999</v>
      </c>
      <c r="H6235" s="110"/>
      <c r="S6235" s="110">
        <f t="shared" si="355"/>
        <v>0.17200000000000013</v>
      </c>
      <c r="T6235" s="110">
        <f>IF('3B-Air transport'!AN$66="no"," ",ROUND(S6235,4))</f>
        <v>0.17199999999999999</v>
      </c>
      <c r="U6235" s="110">
        <f>IF('3B-Air transport'!AN$67="no"," ",ROUND(S6235,4))</f>
        <v>0.17199999999999999</v>
      </c>
      <c r="V6235" s="110">
        <f>IF('3B-Air transport'!AN$68="no"," ",ROUND(S6235,4))</f>
        <v>0.17199999999999999</v>
      </c>
      <c r="W6235" s="110"/>
      <c r="AB6235" s="110">
        <f t="shared" si="356"/>
        <v>0.17200000000000013</v>
      </c>
      <c r="AC6235" s="110">
        <f>IF('3C-Water transport'!AN$56="no"," ",ROUND(AB6235,4))</f>
        <v>0.17199999999999999</v>
      </c>
      <c r="AD6235" s="110">
        <f>IF('3C-Water transport'!AN$57="no"," ",ROUND(AB6235,4))</f>
        <v>0.17199999999999999</v>
      </c>
      <c r="AE6235" s="110">
        <f>IF('3C-Water transport'!AN$58="no"," ",ROUND(AB6235,4))</f>
        <v>0.17199999999999999</v>
      </c>
    </row>
    <row r="6236" spans="5:31" x14ac:dyDescent="0.25">
      <c r="E6236" s="110">
        <f t="shared" si="354"/>
        <v>0.17300000000000013</v>
      </c>
      <c r="F6236" s="110">
        <f>IF('3A-Rail transport'!$AN$56="no"," ",ROUND(E6236,4))</f>
        <v>0.17299999999999999</v>
      </c>
      <c r="G6236" s="110">
        <f>IF('3A-Rail transport'!$AN$57="no"," ",ROUND(E6236,4))</f>
        <v>0.17299999999999999</v>
      </c>
      <c r="H6236" s="110"/>
      <c r="S6236" s="110">
        <f t="shared" si="355"/>
        <v>0.17300000000000013</v>
      </c>
      <c r="T6236" s="110">
        <f>IF('3B-Air transport'!AN$66="no"," ",ROUND(S6236,4))</f>
        <v>0.17299999999999999</v>
      </c>
      <c r="U6236" s="110">
        <f>IF('3B-Air transport'!AN$67="no"," ",ROUND(S6236,4))</f>
        <v>0.17299999999999999</v>
      </c>
      <c r="V6236" s="110">
        <f>IF('3B-Air transport'!AN$68="no"," ",ROUND(S6236,4))</f>
        <v>0.17299999999999999</v>
      </c>
      <c r="W6236" s="110"/>
      <c r="AB6236" s="110">
        <f t="shared" si="356"/>
        <v>0.17300000000000013</v>
      </c>
      <c r="AC6236" s="110">
        <f>IF('3C-Water transport'!AN$56="no"," ",ROUND(AB6236,4))</f>
        <v>0.17299999999999999</v>
      </c>
      <c r="AD6236" s="110">
        <f>IF('3C-Water transport'!AN$57="no"," ",ROUND(AB6236,4))</f>
        <v>0.17299999999999999</v>
      </c>
      <c r="AE6236" s="110">
        <f>IF('3C-Water transport'!AN$58="no"," ",ROUND(AB6236,4))</f>
        <v>0.17299999999999999</v>
      </c>
    </row>
    <row r="6237" spans="5:31" x14ac:dyDescent="0.25">
      <c r="E6237" s="110">
        <f t="shared" si="354"/>
        <v>0.17400000000000013</v>
      </c>
      <c r="F6237" s="110">
        <f>IF('3A-Rail transport'!$AN$56="no"," ",ROUND(E6237,4))</f>
        <v>0.17399999999999999</v>
      </c>
      <c r="G6237" s="110">
        <f>IF('3A-Rail transport'!$AN$57="no"," ",ROUND(E6237,4))</f>
        <v>0.17399999999999999</v>
      </c>
      <c r="H6237" s="110"/>
      <c r="S6237" s="110">
        <f t="shared" si="355"/>
        <v>0.17400000000000013</v>
      </c>
      <c r="T6237" s="110">
        <f>IF('3B-Air transport'!AN$66="no"," ",ROUND(S6237,4))</f>
        <v>0.17399999999999999</v>
      </c>
      <c r="U6237" s="110">
        <f>IF('3B-Air transport'!AN$67="no"," ",ROUND(S6237,4))</f>
        <v>0.17399999999999999</v>
      </c>
      <c r="V6237" s="110">
        <f>IF('3B-Air transport'!AN$68="no"," ",ROUND(S6237,4))</f>
        <v>0.17399999999999999</v>
      </c>
      <c r="W6237" s="110"/>
      <c r="AB6237" s="110">
        <f t="shared" si="356"/>
        <v>0.17400000000000013</v>
      </c>
      <c r="AC6237" s="110">
        <f>IF('3C-Water transport'!AN$56="no"," ",ROUND(AB6237,4))</f>
        <v>0.17399999999999999</v>
      </c>
      <c r="AD6237" s="110">
        <f>IF('3C-Water transport'!AN$57="no"," ",ROUND(AB6237,4))</f>
        <v>0.17399999999999999</v>
      </c>
      <c r="AE6237" s="110">
        <f>IF('3C-Water transport'!AN$58="no"," ",ROUND(AB6237,4))</f>
        <v>0.17399999999999999</v>
      </c>
    </row>
    <row r="6238" spans="5:31" x14ac:dyDescent="0.25">
      <c r="E6238" s="110">
        <f t="shared" si="354"/>
        <v>0.17500000000000013</v>
      </c>
      <c r="F6238" s="110">
        <f>IF('3A-Rail transport'!$AN$56="no"," ",ROUND(E6238,4))</f>
        <v>0.17499999999999999</v>
      </c>
      <c r="G6238" s="110">
        <f>IF('3A-Rail transport'!$AN$57="no"," ",ROUND(E6238,4))</f>
        <v>0.17499999999999999</v>
      </c>
      <c r="H6238" s="110"/>
      <c r="S6238" s="110">
        <f t="shared" si="355"/>
        <v>0.17500000000000013</v>
      </c>
      <c r="T6238" s="110">
        <f>IF('3B-Air transport'!AN$66="no"," ",ROUND(S6238,4))</f>
        <v>0.17499999999999999</v>
      </c>
      <c r="U6238" s="110">
        <f>IF('3B-Air transport'!AN$67="no"," ",ROUND(S6238,4))</f>
        <v>0.17499999999999999</v>
      </c>
      <c r="V6238" s="110">
        <f>IF('3B-Air transport'!AN$68="no"," ",ROUND(S6238,4))</f>
        <v>0.17499999999999999</v>
      </c>
      <c r="W6238" s="110"/>
      <c r="AB6238" s="110">
        <f t="shared" si="356"/>
        <v>0.17500000000000013</v>
      </c>
      <c r="AC6238" s="110">
        <f>IF('3C-Water transport'!AN$56="no"," ",ROUND(AB6238,4))</f>
        <v>0.17499999999999999</v>
      </c>
      <c r="AD6238" s="110">
        <f>IF('3C-Water transport'!AN$57="no"," ",ROUND(AB6238,4))</f>
        <v>0.17499999999999999</v>
      </c>
      <c r="AE6238" s="110">
        <f>IF('3C-Water transport'!AN$58="no"," ",ROUND(AB6238,4))</f>
        <v>0.17499999999999999</v>
      </c>
    </row>
    <row r="6239" spans="5:31" x14ac:dyDescent="0.25">
      <c r="E6239" s="110">
        <f t="shared" si="354"/>
        <v>0.17600000000000013</v>
      </c>
      <c r="F6239" s="110">
        <f>IF('3A-Rail transport'!$AN$56="no"," ",ROUND(E6239,4))</f>
        <v>0.17599999999999999</v>
      </c>
      <c r="G6239" s="110">
        <f>IF('3A-Rail transport'!$AN$57="no"," ",ROUND(E6239,4))</f>
        <v>0.17599999999999999</v>
      </c>
      <c r="H6239" s="110"/>
      <c r="S6239" s="110">
        <f t="shared" si="355"/>
        <v>0.17600000000000013</v>
      </c>
      <c r="T6239" s="110">
        <f>IF('3B-Air transport'!AN$66="no"," ",ROUND(S6239,4))</f>
        <v>0.17599999999999999</v>
      </c>
      <c r="U6239" s="110">
        <f>IF('3B-Air transport'!AN$67="no"," ",ROUND(S6239,4))</f>
        <v>0.17599999999999999</v>
      </c>
      <c r="V6239" s="110">
        <f>IF('3B-Air transport'!AN$68="no"," ",ROUND(S6239,4))</f>
        <v>0.17599999999999999</v>
      </c>
      <c r="W6239" s="110"/>
      <c r="AB6239" s="110">
        <f t="shared" si="356"/>
        <v>0.17600000000000013</v>
      </c>
      <c r="AC6239" s="110">
        <f>IF('3C-Water transport'!AN$56="no"," ",ROUND(AB6239,4))</f>
        <v>0.17599999999999999</v>
      </c>
      <c r="AD6239" s="110">
        <f>IF('3C-Water transport'!AN$57="no"," ",ROUND(AB6239,4))</f>
        <v>0.17599999999999999</v>
      </c>
      <c r="AE6239" s="110">
        <f>IF('3C-Water transport'!AN$58="no"," ",ROUND(AB6239,4))</f>
        <v>0.17599999999999999</v>
      </c>
    </row>
    <row r="6240" spans="5:31" x14ac:dyDescent="0.25">
      <c r="E6240" s="110">
        <f t="shared" si="354"/>
        <v>0.17700000000000013</v>
      </c>
      <c r="F6240" s="110">
        <f>IF('3A-Rail transport'!$AN$56="no"," ",ROUND(E6240,4))</f>
        <v>0.17699999999999999</v>
      </c>
      <c r="G6240" s="110">
        <f>IF('3A-Rail transport'!$AN$57="no"," ",ROUND(E6240,4))</f>
        <v>0.17699999999999999</v>
      </c>
      <c r="H6240" s="110"/>
      <c r="S6240" s="110">
        <f t="shared" si="355"/>
        <v>0.17700000000000013</v>
      </c>
      <c r="T6240" s="110">
        <f>IF('3B-Air transport'!AN$66="no"," ",ROUND(S6240,4))</f>
        <v>0.17699999999999999</v>
      </c>
      <c r="U6240" s="110">
        <f>IF('3B-Air transport'!AN$67="no"," ",ROUND(S6240,4))</f>
        <v>0.17699999999999999</v>
      </c>
      <c r="V6240" s="110">
        <f>IF('3B-Air transport'!AN$68="no"," ",ROUND(S6240,4))</f>
        <v>0.17699999999999999</v>
      </c>
      <c r="W6240" s="110"/>
      <c r="AB6240" s="110">
        <f t="shared" si="356"/>
        <v>0.17700000000000013</v>
      </c>
      <c r="AC6240" s="110">
        <f>IF('3C-Water transport'!AN$56="no"," ",ROUND(AB6240,4))</f>
        <v>0.17699999999999999</v>
      </c>
      <c r="AD6240" s="110">
        <f>IF('3C-Water transport'!AN$57="no"," ",ROUND(AB6240,4))</f>
        <v>0.17699999999999999</v>
      </c>
      <c r="AE6240" s="110">
        <f>IF('3C-Water transport'!AN$58="no"," ",ROUND(AB6240,4))</f>
        <v>0.17699999999999999</v>
      </c>
    </row>
    <row r="6241" spans="5:31" x14ac:dyDescent="0.25">
      <c r="E6241" s="110">
        <f t="shared" si="354"/>
        <v>0.17800000000000013</v>
      </c>
      <c r="F6241" s="110">
        <f>IF('3A-Rail transport'!$AN$56="no"," ",ROUND(E6241,4))</f>
        <v>0.17799999999999999</v>
      </c>
      <c r="G6241" s="110">
        <f>IF('3A-Rail transport'!$AN$57="no"," ",ROUND(E6241,4))</f>
        <v>0.17799999999999999</v>
      </c>
      <c r="H6241" s="110"/>
      <c r="S6241" s="110">
        <f t="shared" si="355"/>
        <v>0.17800000000000013</v>
      </c>
      <c r="T6241" s="110">
        <f>IF('3B-Air transport'!AN$66="no"," ",ROUND(S6241,4))</f>
        <v>0.17799999999999999</v>
      </c>
      <c r="U6241" s="110">
        <f>IF('3B-Air transport'!AN$67="no"," ",ROUND(S6241,4))</f>
        <v>0.17799999999999999</v>
      </c>
      <c r="V6241" s="110">
        <f>IF('3B-Air transport'!AN$68="no"," ",ROUND(S6241,4))</f>
        <v>0.17799999999999999</v>
      </c>
      <c r="W6241" s="110"/>
      <c r="AB6241" s="110">
        <f t="shared" si="356"/>
        <v>0.17800000000000013</v>
      </c>
      <c r="AC6241" s="110">
        <f>IF('3C-Water transport'!AN$56="no"," ",ROUND(AB6241,4))</f>
        <v>0.17799999999999999</v>
      </c>
      <c r="AD6241" s="110">
        <f>IF('3C-Water transport'!AN$57="no"," ",ROUND(AB6241,4))</f>
        <v>0.17799999999999999</v>
      </c>
      <c r="AE6241" s="110">
        <f>IF('3C-Water transport'!AN$58="no"," ",ROUND(AB6241,4))</f>
        <v>0.17799999999999999</v>
      </c>
    </row>
    <row r="6242" spans="5:31" x14ac:dyDescent="0.25">
      <c r="E6242" s="110">
        <f t="shared" si="354"/>
        <v>0.17900000000000013</v>
      </c>
      <c r="F6242" s="110">
        <f>IF('3A-Rail transport'!$AN$56="no"," ",ROUND(E6242,4))</f>
        <v>0.17899999999999999</v>
      </c>
      <c r="G6242" s="110">
        <f>IF('3A-Rail transport'!$AN$57="no"," ",ROUND(E6242,4))</f>
        <v>0.17899999999999999</v>
      </c>
      <c r="H6242" s="110"/>
      <c r="S6242" s="110">
        <f t="shared" si="355"/>
        <v>0.17900000000000013</v>
      </c>
      <c r="T6242" s="110">
        <f>IF('3B-Air transport'!AN$66="no"," ",ROUND(S6242,4))</f>
        <v>0.17899999999999999</v>
      </c>
      <c r="U6242" s="110">
        <f>IF('3B-Air transport'!AN$67="no"," ",ROUND(S6242,4))</f>
        <v>0.17899999999999999</v>
      </c>
      <c r="V6242" s="110">
        <f>IF('3B-Air transport'!AN$68="no"," ",ROUND(S6242,4))</f>
        <v>0.17899999999999999</v>
      </c>
      <c r="W6242" s="110"/>
      <c r="AB6242" s="110">
        <f t="shared" si="356"/>
        <v>0.17900000000000013</v>
      </c>
      <c r="AC6242" s="110">
        <f>IF('3C-Water transport'!AN$56="no"," ",ROUND(AB6242,4))</f>
        <v>0.17899999999999999</v>
      </c>
      <c r="AD6242" s="110">
        <f>IF('3C-Water transport'!AN$57="no"," ",ROUND(AB6242,4))</f>
        <v>0.17899999999999999</v>
      </c>
      <c r="AE6242" s="110">
        <f>IF('3C-Water transport'!AN$58="no"," ",ROUND(AB6242,4))</f>
        <v>0.17899999999999999</v>
      </c>
    </row>
    <row r="6243" spans="5:31" x14ac:dyDescent="0.25">
      <c r="E6243" s="110">
        <f t="shared" si="354"/>
        <v>0.18000000000000013</v>
      </c>
      <c r="F6243" s="110">
        <f>IF('3A-Rail transport'!$AN$56="no"," ",ROUND(E6243,4))</f>
        <v>0.18</v>
      </c>
      <c r="G6243" s="110">
        <f>IF('3A-Rail transport'!$AN$57="no"," ",ROUND(E6243,4))</f>
        <v>0.18</v>
      </c>
      <c r="H6243" s="110"/>
      <c r="S6243" s="110">
        <f t="shared" si="355"/>
        <v>0.18000000000000013</v>
      </c>
      <c r="T6243" s="110">
        <f>IF('3B-Air transport'!AN$66="no"," ",ROUND(S6243,4))</f>
        <v>0.18</v>
      </c>
      <c r="U6243" s="110">
        <f>IF('3B-Air transport'!AN$67="no"," ",ROUND(S6243,4))</f>
        <v>0.18</v>
      </c>
      <c r="V6243" s="110">
        <f>IF('3B-Air transport'!AN$68="no"," ",ROUND(S6243,4))</f>
        <v>0.18</v>
      </c>
      <c r="W6243" s="110"/>
      <c r="AB6243" s="110">
        <f t="shared" si="356"/>
        <v>0.18000000000000013</v>
      </c>
      <c r="AC6243" s="110">
        <f>IF('3C-Water transport'!AN$56="no"," ",ROUND(AB6243,4))</f>
        <v>0.18</v>
      </c>
      <c r="AD6243" s="110">
        <f>IF('3C-Water transport'!AN$57="no"," ",ROUND(AB6243,4))</f>
        <v>0.18</v>
      </c>
      <c r="AE6243" s="110">
        <f>IF('3C-Water transport'!AN$58="no"," ",ROUND(AB6243,4))</f>
        <v>0.18</v>
      </c>
    </row>
    <row r="6244" spans="5:31" x14ac:dyDescent="0.25">
      <c r="E6244" s="110">
        <f t="shared" si="354"/>
        <v>0.18100000000000013</v>
      </c>
      <c r="F6244" s="110">
        <f>IF('3A-Rail transport'!$AN$56="no"," ",ROUND(E6244,4))</f>
        <v>0.18099999999999999</v>
      </c>
      <c r="G6244" s="110">
        <f>IF('3A-Rail transport'!$AN$57="no"," ",ROUND(E6244,4))</f>
        <v>0.18099999999999999</v>
      </c>
      <c r="H6244" s="110"/>
      <c r="S6244" s="110">
        <f t="shared" si="355"/>
        <v>0.18100000000000013</v>
      </c>
      <c r="T6244" s="110">
        <f>IF('3B-Air transport'!AN$66="no"," ",ROUND(S6244,4))</f>
        <v>0.18099999999999999</v>
      </c>
      <c r="U6244" s="110">
        <f>IF('3B-Air transport'!AN$67="no"," ",ROUND(S6244,4))</f>
        <v>0.18099999999999999</v>
      </c>
      <c r="V6244" s="110">
        <f>IF('3B-Air transport'!AN$68="no"," ",ROUND(S6244,4))</f>
        <v>0.18099999999999999</v>
      </c>
      <c r="W6244" s="110"/>
      <c r="AB6244" s="110">
        <f t="shared" si="356"/>
        <v>0.18100000000000013</v>
      </c>
      <c r="AC6244" s="110">
        <f>IF('3C-Water transport'!AN$56="no"," ",ROUND(AB6244,4))</f>
        <v>0.18099999999999999</v>
      </c>
      <c r="AD6244" s="110">
        <f>IF('3C-Water transport'!AN$57="no"," ",ROUND(AB6244,4))</f>
        <v>0.18099999999999999</v>
      </c>
      <c r="AE6244" s="110">
        <f>IF('3C-Water transport'!AN$58="no"," ",ROUND(AB6244,4))</f>
        <v>0.18099999999999999</v>
      </c>
    </row>
    <row r="6245" spans="5:31" x14ac:dyDescent="0.25">
      <c r="E6245" s="110">
        <f t="shared" si="354"/>
        <v>0.18200000000000013</v>
      </c>
      <c r="F6245" s="110">
        <f>IF('3A-Rail transport'!$AN$56="no"," ",ROUND(E6245,4))</f>
        <v>0.182</v>
      </c>
      <c r="G6245" s="110">
        <f>IF('3A-Rail transport'!$AN$57="no"," ",ROUND(E6245,4))</f>
        <v>0.182</v>
      </c>
      <c r="H6245" s="110"/>
      <c r="S6245" s="110">
        <f t="shared" si="355"/>
        <v>0.18200000000000013</v>
      </c>
      <c r="T6245" s="110">
        <f>IF('3B-Air transport'!AN$66="no"," ",ROUND(S6245,4))</f>
        <v>0.182</v>
      </c>
      <c r="U6245" s="110">
        <f>IF('3B-Air transport'!AN$67="no"," ",ROUND(S6245,4))</f>
        <v>0.182</v>
      </c>
      <c r="V6245" s="110">
        <f>IF('3B-Air transport'!AN$68="no"," ",ROUND(S6245,4))</f>
        <v>0.182</v>
      </c>
      <c r="W6245" s="110"/>
      <c r="AB6245" s="110">
        <f t="shared" si="356"/>
        <v>0.18200000000000013</v>
      </c>
      <c r="AC6245" s="110">
        <f>IF('3C-Water transport'!AN$56="no"," ",ROUND(AB6245,4))</f>
        <v>0.182</v>
      </c>
      <c r="AD6245" s="110">
        <f>IF('3C-Water transport'!AN$57="no"," ",ROUND(AB6245,4))</f>
        <v>0.182</v>
      </c>
      <c r="AE6245" s="110">
        <f>IF('3C-Water transport'!AN$58="no"," ",ROUND(AB6245,4))</f>
        <v>0.182</v>
      </c>
    </row>
    <row r="6246" spans="5:31" x14ac:dyDescent="0.25">
      <c r="E6246" s="110">
        <f t="shared" si="354"/>
        <v>0.18300000000000013</v>
      </c>
      <c r="F6246" s="110">
        <f>IF('3A-Rail transport'!$AN$56="no"," ",ROUND(E6246,4))</f>
        <v>0.183</v>
      </c>
      <c r="G6246" s="110">
        <f>IF('3A-Rail transport'!$AN$57="no"," ",ROUND(E6246,4))</f>
        <v>0.183</v>
      </c>
      <c r="H6246" s="110"/>
      <c r="S6246" s="110">
        <f t="shared" si="355"/>
        <v>0.18300000000000013</v>
      </c>
      <c r="T6246" s="110">
        <f>IF('3B-Air transport'!AN$66="no"," ",ROUND(S6246,4))</f>
        <v>0.183</v>
      </c>
      <c r="U6246" s="110">
        <f>IF('3B-Air transport'!AN$67="no"," ",ROUND(S6246,4))</f>
        <v>0.183</v>
      </c>
      <c r="V6246" s="110">
        <f>IF('3B-Air transport'!AN$68="no"," ",ROUND(S6246,4))</f>
        <v>0.183</v>
      </c>
      <c r="W6246" s="110"/>
      <c r="AB6246" s="110">
        <f t="shared" si="356"/>
        <v>0.18300000000000013</v>
      </c>
      <c r="AC6246" s="110">
        <f>IF('3C-Water transport'!AN$56="no"," ",ROUND(AB6246,4))</f>
        <v>0.183</v>
      </c>
      <c r="AD6246" s="110">
        <f>IF('3C-Water transport'!AN$57="no"," ",ROUND(AB6246,4))</f>
        <v>0.183</v>
      </c>
      <c r="AE6246" s="110">
        <f>IF('3C-Water transport'!AN$58="no"," ",ROUND(AB6246,4))</f>
        <v>0.183</v>
      </c>
    </row>
    <row r="6247" spans="5:31" x14ac:dyDescent="0.25">
      <c r="E6247" s="110">
        <f t="shared" si="354"/>
        <v>0.18400000000000014</v>
      </c>
      <c r="F6247" s="110">
        <f>IF('3A-Rail transport'!$AN$56="no"," ",ROUND(E6247,4))</f>
        <v>0.184</v>
      </c>
      <c r="G6247" s="110">
        <f>IF('3A-Rail transport'!$AN$57="no"," ",ROUND(E6247,4))</f>
        <v>0.184</v>
      </c>
      <c r="H6247" s="110"/>
      <c r="S6247" s="110">
        <f t="shared" si="355"/>
        <v>0.18400000000000014</v>
      </c>
      <c r="T6247" s="110">
        <f>IF('3B-Air transport'!AN$66="no"," ",ROUND(S6247,4))</f>
        <v>0.184</v>
      </c>
      <c r="U6247" s="110">
        <f>IF('3B-Air transport'!AN$67="no"," ",ROUND(S6247,4))</f>
        <v>0.184</v>
      </c>
      <c r="V6247" s="110">
        <f>IF('3B-Air transport'!AN$68="no"," ",ROUND(S6247,4))</f>
        <v>0.184</v>
      </c>
      <c r="W6247" s="110"/>
      <c r="AB6247" s="110">
        <f t="shared" si="356"/>
        <v>0.18400000000000014</v>
      </c>
      <c r="AC6247" s="110">
        <f>IF('3C-Water transport'!AN$56="no"," ",ROUND(AB6247,4))</f>
        <v>0.184</v>
      </c>
      <c r="AD6247" s="110">
        <f>IF('3C-Water transport'!AN$57="no"," ",ROUND(AB6247,4))</f>
        <v>0.184</v>
      </c>
      <c r="AE6247" s="110">
        <f>IF('3C-Water transport'!AN$58="no"," ",ROUND(AB6247,4))</f>
        <v>0.184</v>
      </c>
    </row>
    <row r="6248" spans="5:31" x14ac:dyDescent="0.25">
      <c r="E6248" s="110">
        <f t="shared" si="354"/>
        <v>0.18500000000000014</v>
      </c>
      <c r="F6248" s="110">
        <f>IF('3A-Rail transport'!$AN$56="no"," ",ROUND(E6248,4))</f>
        <v>0.185</v>
      </c>
      <c r="G6248" s="110">
        <f>IF('3A-Rail transport'!$AN$57="no"," ",ROUND(E6248,4))</f>
        <v>0.185</v>
      </c>
      <c r="H6248" s="110"/>
      <c r="S6248" s="110">
        <f t="shared" si="355"/>
        <v>0.18500000000000014</v>
      </c>
      <c r="T6248" s="110">
        <f>IF('3B-Air transport'!AN$66="no"," ",ROUND(S6248,4))</f>
        <v>0.185</v>
      </c>
      <c r="U6248" s="110">
        <f>IF('3B-Air transport'!AN$67="no"," ",ROUND(S6248,4))</f>
        <v>0.185</v>
      </c>
      <c r="V6248" s="110">
        <f>IF('3B-Air transport'!AN$68="no"," ",ROUND(S6248,4))</f>
        <v>0.185</v>
      </c>
      <c r="W6248" s="110"/>
      <c r="AB6248" s="110">
        <f t="shared" si="356"/>
        <v>0.18500000000000014</v>
      </c>
      <c r="AC6248" s="110">
        <f>IF('3C-Water transport'!AN$56="no"," ",ROUND(AB6248,4))</f>
        <v>0.185</v>
      </c>
      <c r="AD6248" s="110">
        <f>IF('3C-Water transport'!AN$57="no"," ",ROUND(AB6248,4))</f>
        <v>0.185</v>
      </c>
      <c r="AE6248" s="110">
        <f>IF('3C-Water transport'!AN$58="no"," ",ROUND(AB6248,4))</f>
        <v>0.185</v>
      </c>
    </row>
    <row r="6249" spans="5:31" x14ac:dyDescent="0.25">
      <c r="E6249" s="110">
        <f t="shared" si="354"/>
        <v>0.18600000000000014</v>
      </c>
      <c r="F6249" s="110">
        <f>IF('3A-Rail transport'!$AN$56="no"," ",ROUND(E6249,4))</f>
        <v>0.186</v>
      </c>
      <c r="G6249" s="110">
        <f>IF('3A-Rail transport'!$AN$57="no"," ",ROUND(E6249,4))</f>
        <v>0.186</v>
      </c>
      <c r="H6249" s="110"/>
      <c r="S6249" s="110">
        <f t="shared" si="355"/>
        <v>0.18600000000000014</v>
      </c>
      <c r="T6249" s="110">
        <f>IF('3B-Air transport'!AN$66="no"," ",ROUND(S6249,4))</f>
        <v>0.186</v>
      </c>
      <c r="U6249" s="110">
        <f>IF('3B-Air transport'!AN$67="no"," ",ROUND(S6249,4))</f>
        <v>0.186</v>
      </c>
      <c r="V6249" s="110">
        <f>IF('3B-Air transport'!AN$68="no"," ",ROUND(S6249,4))</f>
        <v>0.186</v>
      </c>
      <c r="W6249" s="110"/>
      <c r="AB6249" s="110">
        <f t="shared" si="356"/>
        <v>0.18600000000000014</v>
      </c>
      <c r="AC6249" s="110">
        <f>IF('3C-Water transport'!AN$56="no"," ",ROUND(AB6249,4))</f>
        <v>0.186</v>
      </c>
      <c r="AD6249" s="110">
        <f>IF('3C-Water transport'!AN$57="no"," ",ROUND(AB6249,4))</f>
        <v>0.186</v>
      </c>
      <c r="AE6249" s="110">
        <f>IF('3C-Water transport'!AN$58="no"," ",ROUND(AB6249,4))</f>
        <v>0.186</v>
      </c>
    </row>
    <row r="6250" spans="5:31" x14ac:dyDescent="0.25">
      <c r="E6250" s="110">
        <f t="shared" si="354"/>
        <v>0.18700000000000014</v>
      </c>
      <c r="F6250" s="110">
        <f>IF('3A-Rail transport'!$AN$56="no"," ",ROUND(E6250,4))</f>
        <v>0.187</v>
      </c>
      <c r="G6250" s="110">
        <f>IF('3A-Rail transport'!$AN$57="no"," ",ROUND(E6250,4))</f>
        <v>0.187</v>
      </c>
      <c r="H6250" s="110"/>
      <c r="S6250" s="110">
        <f t="shared" si="355"/>
        <v>0.18700000000000014</v>
      </c>
      <c r="T6250" s="110">
        <f>IF('3B-Air transport'!AN$66="no"," ",ROUND(S6250,4))</f>
        <v>0.187</v>
      </c>
      <c r="U6250" s="110">
        <f>IF('3B-Air transport'!AN$67="no"," ",ROUND(S6250,4))</f>
        <v>0.187</v>
      </c>
      <c r="V6250" s="110">
        <f>IF('3B-Air transport'!AN$68="no"," ",ROUND(S6250,4))</f>
        <v>0.187</v>
      </c>
      <c r="W6250" s="110"/>
      <c r="AB6250" s="110">
        <f t="shared" si="356"/>
        <v>0.18700000000000014</v>
      </c>
      <c r="AC6250" s="110">
        <f>IF('3C-Water transport'!AN$56="no"," ",ROUND(AB6250,4))</f>
        <v>0.187</v>
      </c>
      <c r="AD6250" s="110">
        <f>IF('3C-Water transport'!AN$57="no"," ",ROUND(AB6250,4))</f>
        <v>0.187</v>
      </c>
      <c r="AE6250" s="110">
        <f>IF('3C-Water transport'!AN$58="no"," ",ROUND(AB6250,4))</f>
        <v>0.187</v>
      </c>
    </row>
    <row r="6251" spans="5:31" x14ac:dyDescent="0.25">
      <c r="E6251" s="110">
        <f t="shared" si="354"/>
        <v>0.18800000000000014</v>
      </c>
      <c r="F6251" s="110">
        <f>IF('3A-Rail transport'!$AN$56="no"," ",ROUND(E6251,4))</f>
        <v>0.188</v>
      </c>
      <c r="G6251" s="110">
        <f>IF('3A-Rail transport'!$AN$57="no"," ",ROUND(E6251,4))</f>
        <v>0.188</v>
      </c>
      <c r="H6251" s="110"/>
      <c r="S6251" s="110">
        <f t="shared" si="355"/>
        <v>0.18800000000000014</v>
      </c>
      <c r="T6251" s="110">
        <f>IF('3B-Air transport'!AN$66="no"," ",ROUND(S6251,4))</f>
        <v>0.188</v>
      </c>
      <c r="U6251" s="110">
        <f>IF('3B-Air transport'!AN$67="no"," ",ROUND(S6251,4))</f>
        <v>0.188</v>
      </c>
      <c r="V6251" s="110">
        <f>IF('3B-Air transport'!AN$68="no"," ",ROUND(S6251,4))</f>
        <v>0.188</v>
      </c>
      <c r="W6251" s="110"/>
      <c r="AB6251" s="110">
        <f t="shared" si="356"/>
        <v>0.18800000000000014</v>
      </c>
      <c r="AC6251" s="110">
        <f>IF('3C-Water transport'!AN$56="no"," ",ROUND(AB6251,4))</f>
        <v>0.188</v>
      </c>
      <c r="AD6251" s="110">
        <f>IF('3C-Water transport'!AN$57="no"," ",ROUND(AB6251,4))</f>
        <v>0.188</v>
      </c>
      <c r="AE6251" s="110">
        <f>IF('3C-Water transport'!AN$58="no"," ",ROUND(AB6251,4))</f>
        <v>0.188</v>
      </c>
    </row>
    <row r="6252" spans="5:31" x14ac:dyDescent="0.25">
      <c r="E6252" s="110">
        <f t="shared" si="354"/>
        <v>0.18900000000000014</v>
      </c>
      <c r="F6252" s="110">
        <f>IF('3A-Rail transport'!$AN$56="no"," ",ROUND(E6252,4))</f>
        <v>0.189</v>
      </c>
      <c r="G6252" s="110">
        <f>IF('3A-Rail transport'!$AN$57="no"," ",ROUND(E6252,4))</f>
        <v>0.189</v>
      </c>
      <c r="H6252" s="110"/>
      <c r="S6252" s="110">
        <f t="shared" si="355"/>
        <v>0.18900000000000014</v>
      </c>
      <c r="T6252" s="110">
        <f>IF('3B-Air transport'!AN$66="no"," ",ROUND(S6252,4))</f>
        <v>0.189</v>
      </c>
      <c r="U6252" s="110">
        <f>IF('3B-Air transport'!AN$67="no"," ",ROUND(S6252,4))</f>
        <v>0.189</v>
      </c>
      <c r="V6252" s="110">
        <f>IF('3B-Air transport'!AN$68="no"," ",ROUND(S6252,4))</f>
        <v>0.189</v>
      </c>
      <c r="W6252" s="110"/>
      <c r="AB6252" s="110">
        <f t="shared" si="356"/>
        <v>0.18900000000000014</v>
      </c>
      <c r="AC6252" s="110">
        <f>IF('3C-Water transport'!AN$56="no"," ",ROUND(AB6252,4))</f>
        <v>0.189</v>
      </c>
      <c r="AD6252" s="110">
        <f>IF('3C-Water transport'!AN$57="no"," ",ROUND(AB6252,4))</f>
        <v>0.189</v>
      </c>
      <c r="AE6252" s="110">
        <f>IF('3C-Water transport'!AN$58="no"," ",ROUND(AB6252,4))</f>
        <v>0.189</v>
      </c>
    </row>
    <row r="6253" spans="5:31" x14ac:dyDescent="0.25">
      <c r="E6253" s="110">
        <f t="shared" si="354"/>
        <v>0.19000000000000014</v>
      </c>
      <c r="F6253" s="110">
        <f>IF('3A-Rail transport'!$AN$56="no"," ",ROUND(E6253,4))</f>
        <v>0.19</v>
      </c>
      <c r="G6253" s="110">
        <f>IF('3A-Rail transport'!$AN$57="no"," ",ROUND(E6253,4))</f>
        <v>0.19</v>
      </c>
      <c r="H6253" s="110"/>
      <c r="S6253" s="110">
        <f t="shared" si="355"/>
        <v>0.19000000000000014</v>
      </c>
      <c r="T6253" s="110">
        <f>IF('3B-Air transport'!AN$66="no"," ",ROUND(S6253,4))</f>
        <v>0.19</v>
      </c>
      <c r="U6253" s="110">
        <f>IF('3B-Air transport'!AN$67="no"," ",ROUND(S6253,4))</f>
        <v>0.19</v>
      </c>
      <c r="V6253" s="110">
        <f>IF('3B-Air transport'!AN$68="no"," ",ROUND(S6253,4))</f>
        <v>0.19</v>
      </c>
      <c r="W6253" s="110"/>
      <c r="AB6253" s="110">
        <f t="shared" si="356"/>
        <v>0.19000000000000014</v>
      </c>
      <c r="AC6253" s="110">
        <f>IF('3C-Water transport'!AN$56="no"," ",ROUND(AB6253,4))</f>
        <v>0.19</v>
      </c>
      <c r="AD6253" s="110">
        <f>IF('3C-Water transport'!AN$57="no"," ",ROUND(AB6253,4))</f>
        <v>0.19</v>
      </c>
      <c r="AE6253" s="110">
        <f>IF('3C-Water transport'!AN$58="no"," ",ROUND(AB6253,4))</f>
        <v>0.19</v>
      </c>
    </row>
    <row r="6254" spans="5:31" x14ac:dyDescent="0.25">
      <c r="E6254" s="110">
        <f t="shared" si="354"/>
        <v>0.19100000000000014</v>
      </c>
      <c r="F6254" s="110">
        <f>IF('3A-Rail transport'!$AN$56="no"," ",ROUND(E6254,4))</f>
        <v>0.191</v>
      </c>
      <c r="G6254" s="110">
        <f>IF('3A-Rail transport'!$AN$57="no"," ",ROUND(E6254,4))</f>
        <v>0.191</v>
      </c>
      <c r="H6254" s="110"/>
      <c r="S6254" s="110">
        <f t="shared" si="355"/>
        <v>0.19100000000000014</v>
      </c>
      <c r="T6254" s="110">
        <f>IF('3B-Air transport'!AN$66="no"," ",ROUND(S6254,4))</f>
        <v>0.191</v>
      </c>
      <c r="U6254" s="110">
        <f>IF('3B-Air transport'!AN$67="no"," ",ROUND(S6254,4))</f>
        <v>0.191</v>
      </c>
      <c r="V6254" s="110">
        <f>IF('3B-Air transport'!AN$68="no"," ",ROUND(S6254,4))</f>
        <v>0.191</v>
      </c>
      <c r="W6254" s="110"/>
      <c r="AB6254" s="110">
        <f t="shared" si="356"/>
        <v>0.19100000000000014</v>
      </c>
      <c r="AC6254" s="110">
        <f>IF('3C-Water transport'!AN$56="no"," ",ROUND(AB6254,4))</f>
        <v>0.191</v>
      </c>
      <c r="AD6254" s="110">
        <f>IF('3C-Water transport'!AN$57="no"," ",ROUND(AB6254,4))</f>
        <v>0.191</v>
      </c>
      <c r="AE6254" s="110">
        <f>IF('3C-Water transport'!AN$58="no"," ",ROUND(AB6254,4))</f>
        <v>0.191</v>
      </c>
    </row>
    <row r="6255" spans="5:31" x14ac:dyDescent="0.25">
      <c r="E6255" s="110">
        <f t="shared" si="354"/>
        <v>0.19200000000000014</v>
      </c>
      <c r="F6255" s="110">
        <f>IF('3A-Rail transport'!$AN$56="no"," ",ROUND(E6255,4))</f>
        <v>0.192</v>
      </c>
      <c r="G6255" s="110">
        <f>IF('3A-Rail transport'!$AN$57="no"," ",ROUND(E6255,4))</f>
        <v>0.192</v>
      </c>
      <c r="H6255" s="110"/>
      <c r="S6255" s="110">
        <f t="shared" si="355"/>
        <v>0.19200000000000014</v>
      </c>
      <c r="T6255" s="110">
        <f>IF('3B-Air transport'!AN$66="no"," ",ROUND(S6255,4))</f>
        <v>0.192</v>
      </c>
      <c r="U6255" s="110">
        <f>IF('3B-Air transport'!AN$67="no"," ",ROUND(S6255,4))</f>
        <v>0.192</v>
      </c>
      <c r="V6255" s="110">
        <f>IF('3B-Air transport'!AN$68="no"," ",ROUND(S6255,4))</f>
        <v>0.192</v>
      </c>
      <c r="W6255" s="110"/>
      <c r="AB6255" s="110">
        <f t="shared" si="356"/>
        <v>0.19200000000000014</v>
      </c>
      <c r="AC6255" s="110">
        <f>IF('3C-Water transport'!AN$56="no"," ",ROUND(AB6255,4))</f>
        <v>0.192</v>
      </c>
      <c r="AD6255" s="110">
        <f>IF('3C-Water transport'!AN$57="no"," ",ROUND(AB6255,4))</f>
        <v>0.192</v>
      </c>
      <c r="AE6255" s="110">
        <f>IF('3C-Water transport'!AN$58="no"," ",ROUND(AB6255,4))</f>
        <v>0.192</v>
      </c>
    </row>
    <row r="6256" spans="5:31" x14ac:dyDescent="0.25">
      <c r="E6256" s="110">
        <f t="shared" ref="E6256:E6319" si="357">E6255+0.001</f>
        <v>0.19300000000000014</v>
      </c>
      <c r="F6256" s="110">
        <f>IF('3A-Rail transport'!$AN$56="no"," ",ROUND(E6256,4))</f>
        <v>0.193</v>
      </c>
      <c r="G6256" s="110">
        <f>IF('3A-Rail transport'!$AN$57="no"," ",ROUND(E6256,4))</f>
        <v>0.193</v>
      </c>
      <c r="H6256" s="110"/>
      <c r="S6256" s="110">
        <f t="shared" ref="S6256:S6319" si="358">S6255+0.001</f>
        <v>0.19300000000000014</v>
      </c>
      <c r="T6256" s="110">
        <f>IF('3B-Air transport'!AN$66="no"," ",ROUND(S6256,4))</f>
        <v>0.193</v>
      </c>
      <c r="U6256" s="110">
        <f>IF('3B-Air transport'!AN$67="no"," ",ROUND(S6256,4))</f>
        <v>0.193</v>
      </c>
      <c r="V6256" s="110">
        <f>IF('3B-Air transport'!AN$68="no"," ",ROUND(S6256,4))</f>
        <v>0.193</v>
      </c>
      <c r="W6256" s="110"/>
      <c r="AB6256" s="110">
        <f t="shared" ref="AB6256:AB6319" si="359">AB6255+0.001</f>
        <v>0.19300000000000014</v>
      </c>
      <c r="AC6256" s="110">
        <f>IF('3C-Water transport'!AN$56="no"," ",ROUND(AB6256,4))</f>
        <v>0.193</v>
      </c>
      <c r="AD6256" s="110">
        <f>IF('3C-Water transport'!AN$57="no"," ",ROUND(AB6256,4))</f>
        <v>0.193</v>
      </c>
      <c r="AE6256" s="110">
        <f>IF('3C-Water transport'!AN$58="no"," ",ROUND(AB6256,4))</f>
        <v>0.193</v>
      </c>
    </row>
    <row r="6257" spans="5:31" x14ac:dyDescent="0.25">
      <c r="E6257" s="110">
        <f t="shared" si="357"/>
        <v>0.19400000000000014</v>
      </c>
      <c r="F6257" s="110">
        <f>IF('3A-Rail transport'!$AN$56="no"," ",ROUND(E6257,4))</f>
        <v>0.19400000000000001</v>
      </c>
      <c r="G6257" s="110">
        <f>IF('3A-Rail transport'!$AN$57="no"," ",ROUND(E6257,4))</f>
        <v>0.19400000000000001</v>
      </c>
      <c r="H6257" s="110"/>
      <c r="S6257" s="110">
        <f t="shared" si="358"/>
        <v>0.19400000000000014</v>
      </c>
      <c r="T6257" s="110">
        <f>IF('3B-Air transport'!AN$66="no"," ",ROUND(S6257,4))</f>
        <v>0.19400000000000001</v>
      </c>
      <c r="U6257" s="110">
        <f>IF('3B-Air transport'!AN$67="no"," ",ROUND(S6257,4))</f>
        <v>0.19400000000000001</v>
      </c>
      <c r="V6257" s="110">
        <f>IF('3B-Air transport'!AN$68="no"," ",ROUND(S6257,4))</f>
        <v>0.19400000000000001</v>
      </c>
      <c r="W6257" s="110"/>
      <c r="AB6257" s="110">
        <f t="shared" si="359"/>
        <v>0.19400000000000014</v>
      </c>
      <c r="AC6257" s="110">
        <f>IF('3C-Water transport'!AN$56="no"," ",ROUND(AB6257,4))</f>
        <v>0.19400000000000001</v>
      </c>
      <c r="AD6257" s="110">
        <f>IF('3C-Water transport'!AN$57="no"," ",ROUND(AB6257,4))</f>
        <v>0.19400000000000001</v>
      </c>
      <c r="AE6257" s="110">
        <f>IF('3C-Water transport'!AN$58="no"," ",ROUND(AB6257,4))</f>
        <v>0.19400000000000001</v>
      </c>
    </row>
    <row r="6258" spans="5:31" x14ac:dyDescent="0.25">
      <c r="E6258" s="110">
        <f t="shared" si="357"/>
        <v>0.19500000000000015</v>
      </c>
      <c r="F6258" s="110">
        <f>IF('3A-Rail transport'!$AN$56="no"," ",ROUND(E6258,4))</f>
        <v>0.19500000000000001</v>
      </c>
      <c r="G6258" s="110">
        <f>IF('3A-Rail transport'!$AN$57="no"," ",ROUND(E6258,4))</f>
        <v>0.19500000000000001</v>
      </c>
      <c r="H6258" s="110"/>
      <c r="S6258" s="110">
        <f t="shared" si="358"/>
        <v>0.19500000000000015</v>
      </c>
      <c r="T6258" s="110">
        <f>IF('3B-Air transport'!AN$66="no"," ",ROUND(S6258,4))</f>
        <v>0.19500000000000001</v>
      </c>
      <c r="U6258" s="110">
        <f>IF('3B-Air transport'!AN$67="no"," ",ROUND(S6258,4))</f>
        <v>0.19500000000000001</v>
      </c>
      <c r="V6258" s="110">
        <f>IF('3B-Air transport'!AN$68="no"," ",ROUND(S6258,4))</f>
        <v>0.19500000000000001</v>
      </c>
      <c r="W6258" s="110"/>
      <c r="AB6258" s="110">
        <f t="shared" si="359"/>
        <v>0.19500000000000015</v>
      </c>
      <c r="AC6258" s="110">
        <f>IF('3C-Water transport'!AN$56="no"," ",ROUND(AB6258,4))</f>
        <v>0.19500000000000001</v>
      </c>
      <c r="AD6258" s="110">
        <f>IF('3C-Water transport'!AN$57="no"," ",ROUND(AB6258,4))</f>
        <v>0.19500000000000001</v>
      </c>
      <c r="AE6258" s="110">
        <f>IF('3C-Water transport'!AN$58="no"," ",ROUND(AB6258,4))</f>
        <v>0.19500000000000001</v>
      </c>
    </row>
    <row r="6259" spans="5:31" x14ac:dyDescent="0.25">
      <c r="E6259" s="110">
        <f t="shared" si="357"/>
        <v>0.19600000000000015</v>
      </c>
      <c r="F6259" s="110">
        <f>IF('3A-Rail transport'!$AN$56="no"," ",ROUND(E6259,4))</f>
        <v>0.19600000000000001</v>
      </c>
      <c r="G6259" s="110">
        <f>IF('3A-Rail transport'!$AN$57="no"," ",ROUND(E6259,4))</f>
        <v>0.19600000000000001</v>
      </c>
      <c r="H6259" s="110"/>
      <c r="S6259" s="110">
        <f t="shared" si="358"/>
        <v>0.19600000000000015</v>
      </c>
      <c r="T6259" s="110">
        <f>IF('3B-Air transport'!AN$66="no"," ",ROUND(S6259,4))</f>
        <v>0.19600000000000001</v>
      </c>
      <c r="U6259" s="110">
        <f>IF('3B-Air transport'!AN$67="no"," ",ROUND(S6259,4))</f>
        <v>0.19600000000000001</v>
      </c>
      <c r="V6259" s="110">
        <f>IF('3B-Air transport'!AN$68="no"," ",ROUND(S6259,4))</f>
        <v>0.19600000000000001</v>
      </c>
      <c r="W6259" s="110"/>
      <c r="AB6259" s="110">
        <f t="shared" si="359"/>
        <v>0.19600000000000015</v>
      </c>
      <c r="AC6259" s="110">
        <f>IF('3C-Water transport'!AN$56="no"," ",ROUND(AB6259,4))</f>
        <v>0.19600000000000001</v>
      </c>
      <c r="AD6259" s="110">
        <f>IF('3C-Water transport'!AN$57="no"," ",ROUND(AB6259,4))</f>
        <v>0.19600000000000001</v>
      </c>
      <c r="AE6259" s="110">
        <f>IF('3C-Water transport'!AN$58="no"," ",ROUND(AB6259,4))</f>
        <v>0.19600000000000001</v>
      </c>
    </row>
    <row r="6260" spans="5:31" x14ac:dyDescent="0.25">
      <c r="E6260" s="110">
        <f t="shared" si="357"/>
        <v>0.19700000000000015</v>
      </c>
      <c r="F6260" s="110">
        <f>IF('3A-Rail transport'!$AN$56="no"," ",ROUND(E6260,4))</f>
        <v>0.19700000000000001</v>
      </c>
      <c r="G6260" s="110">
        <f>IF('3A-Rail transport'!$AN$57="no"," ",ROUND(E6260,4))</f>
        <v>0.19700000000000001</v>
      </c>
      <c r="H6260" s="110"/>
      <c r="S6260" s="110">
        <f t="shared" si="358"/>
        <v>0.19700000000000015</v>
      </c>
      <c r="T6260" s="110">
        <f>IF('3B-Air transport'!AN$66="no"," ",ROUND(S6260,4))</f>
        <v>0.19700000000000001</v>
      </c>
      <c r="U6260" s="110">
        <f>IF('3B-Air transport'!AN$67="no"," ",ROUND(S6260,4))</f>
        <v>0.19700000000000001</v>
      </c>
      <c r="V6260" s="110">
        <f>IF('3B-Air transport'!AN$68="no"," ",ROUND(S6260,4))</f>
        <v>0.19700000000000001</v>
      </c>
      <c r="W6260" s="110"/>
      <c r="AB6260" s="110">
        <f t="shared" si="359"/>
        <v>0.19700000000000015</v>
      </c>
      <c r="AC6260" s="110">
        <f>IF('3C-Water transport'!AN$56="no"," ",ROUND(AB6260,4))</f>
        <v>0.19700000000000001</v>
      </c>
      <c r="AD6260" s="110">
        <f>IF('3C-Water transport'!AN$57="no"," ",ROUND(AB6260,4))</f>
        <v>0.19700000000000001</v>
      </c>
      <c r="AE6260" s="110">
        <f>IF('3C-Water transport'!AN$58="no"," ",ROUND(AB6260,4))</f>
        <v>0.19700000000000001</v>
      </c>
    </row>
    <row r="6261" spans="5:31" x14ac:dyDescent="0.25">
      <c r="E6261" s="110">
        <f t="shared" si="357"/>
        <v>0.19800000000000015</v>
      </c>
      <c r="F6261" s="110">
        <f>IF('3A-Rail transport'!$AN$56="no"," ",ROUND(E6261,4))</f>
        <v>0.19800000000000001</v>
      </c>
      <c r="G6261" s="110">
        <f>IF('3A-Rail transport'!$AN$57="no"," ",ROUND(E6261,4))</f>
        <v>0.19800000000000001</v>
      </c>
      <c r="H6261" s="110"/>
      <c r="S6261" s="110">
        <f t="shared" si="358"/>
        <v>0.19800000000000015</v>
      </c>
      <c r="T6261" s="110">
        <f>IF('3B-Air transport'!AN$66="no"," ",ROUND(S6261,4))</f>
        <v>0.19800000000000001</v>
      </c>
      <c r="U6261" s="110">
        <f>IF('3B-Air transport'!AN$67="no"," ",ROUND(S6261,4))</f>
        <v>0.19800000000000001</v>
      </c>
      <c r="V6261" s="110">
        <f>IF('3B-Air transport'!AN$68="no"," ",ROUND(S6261,4))</f>
        <v>0.19800000000000001</v>
      </c>
      <c r="W6261" s="110"/>
      <c r="AB6261" s="110">
        <f t="shared" si="359"/>
        <v>0.19800000000000015</v>
      </c>
      <c r="AC6261" s="110">
        <f>IF('3C-Water transport'!AN$56="no"," ",ROUND(AB6261,4))</f>
        <v>0.19800000000000001</v>
      </c>
      <c r="AD6261" s="110">
        <f>IF('3C-Water transport'!AN$57="no"," ",ROUND(AB6261,4))</f>
        <v>0.19800000000000001</v>
      </c>
      <c r="AE6261" s="110">
        <f>IF('3C-Water transport'!AN$58="no"," ",ROUND(AB6261,4))</f>
        <v>0.19800000000000001</v>
      </c>
    </row>
    <row r="6262" spans="5:31" x14ac:dyDescent="0.25">
      <c r="E6262" s="110">
        <f t="shared" si="357"/>
        <v>0.19900000000000015</v>
      </c>
      <c r="F6262" s="110">
        <f>IF('3A-Rail transport'!$AN$56="no"," ",ROUND(E6262,4))</f>
        <v>0.19900000000000001</v>
      </c>
      <c r="G6262" s="110">
        <f>IF('3A-Rail transport'!$AN$57="no"," ",ROUND(E6262,4))</f>
        <v>0.19900000000000001</v>
      </c>
      <c r="H6262" s="110"/>
      <c r="S6262" s="110">
        <f t="shared" si="358"/>
        <v>0.19900000000000015</v>
      </c>
      <c r="T6262" s="110">
        <f>IF('3B-Air transport'!AN$66="no"," ",ROUND(S6262,4))</f>
        <v>0.19900000000000001</v>
      </c>
      <c r="U6262" s="110">
        <f>IF('3B-Air transport'!AN$67="no"," ",ROUND(S6262,4))</f>
        <v>0.19900000000000001</v>
      </c>
      <c r="V6262" s="110">
        <f>IF('3B-Air transport'!AN$68="no"," ",ROUND(S6262,4))</f>
        <v>0.19900000000000001</v>
      </c>
      <c r="W6262" s="110"/>
      <c r="AB6262" s="110">
        <f t="shared" si="359"/>
        <v>0.19900000000000015</v>
      </c>
      <c r="AC6262" s="110">
        <f>IF('3C-Water transport'!AN$56="no"," ",ROUND(AB6262,4))</f>
        <v>0.19900000000000001</v>
      </c>
      <c r="AD6262" s="110">
        <f>IF('3C-Water transport'!AN$57="no"," ",ROUND(AB6262,4))</f>
        <v>0.19900000000000001</v>
      </c>
      <c r="AE6262" s="110">
        <f>IF('3C-Water transport'!AN$58="no"," ",ROUND(AB6262,4))</f>
        <v>0.19900000000000001</v>
      </c>
    </row>
    <row r="6263" spans="5:31" x14ac:dyDescent="0.25">
      <c r="E6263" s="110">
        <f t="shared" si="357"/>
        <v>0.20000000000000015</v>
      </c>
      <c r="F6263" s="110">
        <f>IF('3A-Rail transport'!$AN$56="no"," ",ROUND(E6263,4))</f>
        <v>0.2</v>
      </c>
      <c r="G6263" s="110">
        <f>IF('3A-Rail transport'!$AN$57="no"," ",ROUND(E6263,4))</f>
        <v>0.2</v>
      </c>
      <c r="H6263" s="110"/>
      <c r="S6263" s="110">
        <f t="shared" si="358"/>
        <v>0.20000000000000015</v>
      </c>
      <c r="T6263" s="110">
        <f>IF('3B-Air transport'!AN$66="no"," ",ROUND(S6263,4))</f>
        <v>0.2</v>
      </c>
      <c r="U6263" s="110">
        <f>IF('3B-Air transport'!AN$67="no"," ",ROUND(S6263,4))</f>
        <v>0.2</v>
      </c>
      <c r="V6263" s="110">
        <f>IF('3B-Air transport'!AN$68="no"," ",ROUND(S6263,4))</f>
        <v>0.2</v>
      </c>
      <c r="W6263" s="110"/>
      <c r="AB6263" s="110">
        <f t="shared" si="359"/>
        <v>0.20000000000000015</v>
      </c>
      <c r="AC6263" s="110">
        <f>IF('3C-Water transport'!AN$56="no"," ",ROUND(AB6263,4))</f>
        <v>0.2</v>
      </c>
      <c r="AD6263" s="110">
        <f>IF('3C-Water transport'!AN$57="no"," ",ROUND(AB6263,4))</f>
        <v>0.2</v>
      </c>
      <c r="AE6263" s="110">
        <f>IF('3C-Water transport'!AN$58="no"," ",ROUND(AB6263,4))</f>
        <v>0.2</v>
      </c>
    </row>
    <row r="6264" spans="5:31" x14ac:dyDescent="0.25">
      <c r="E6264" s="110">
        <f t="shared" si="357"/>
        <v>0.20100000000000015</v>
      </c>
      <c r="F6264" s="110">
        <f>IF('3A-Rail transport'!$AN$56="no"," ",ROUND(E6264,4))</f>
        <v>0.20100000000000001</v>
      </c>
      <c r="G6264" s="110">
        <f>IF('3A-Rail transport'!$AN$57="no"," ",ROUND(E6264,4))</f>
        <v>0.20100000000000001</v>
      </c>
      <c r="H6264" s="110"/>
      <c r="S6264" s="110">
        <f t="shared" si="358"/>
        <v>0.20100000000000015</v>
      </c>
      <c r="T6264" s="110">
        <f>IF('3B-Air transport'!AN$66="no"," ",ROUND(S6264,4))</f>
        <v>0.20100000000000001</v>
      </c>
      <c r="U6264" s="110">
        <f>IF('3B-Air transport'!AN$67="no"," ",ROUND(S6264,4))</f>
        <v>0.20100000000000001</v>
      </c>
      <c r="V6264" s="110">
        <f>IF('3B-Air transport'!AN$68="no"," ",ROUND(S6264,4))</f>
        <v>0.20100000000000001</v>
      </c>
      <c r="W6264" s="110"/>
      <c r="AB6264" s="110">
        <f t="shared" si="359"/>
        <v>0.20100000000000015</v>
      </c>
      <c r="AC6264" s="110">
        <f>IF('3C-Water transport'!AN$56="no"," ",ROUND(AB6264,4))</f>
        <v>0.20100000000000001</v>
      </c>
      <c r="AD6264" s="110">
        <f>IF('3C-Water transport'!AN$57="no"," ",ROUND(AB6264,4))</f>
        <v>0.20100000000000001</v>
      </c>
      <c r="AE6264" s="110">
        <f>IF('3C-Water transport'!AN$58="no"," ",ROUND(AB6264,4))</f>
        <v>0.20100000000000001</v>
      </c>
    </row>
    <row r="6265" spans="5:31" x14ac:dyDescent="0.25">
      <c r="E6265" s="110">
        <f t="shared" si="357"/>
        <v>0.20200000000000015</v>
      </c>
      <c r="F6265" s="110">
        <f>IF('3A-Rail transport'!$AN$56="no"," ",ROUND(E6265,4))</f>
        <v>0.20200000000000001</v>
      </c>
      <c r="G6265" s="110">
        <f>IF('3A-Rail transport'!$AN$57="no"," ",ROUND(E6265,4))</f>
        <v>0.20200000000000001</v>
      </c>
      <c r="H6265" s="110"/>
      <c r="S6265" s="110">
        <f t="shared" si="358"/>
        <v>0.20200000000000015</v>
      </c>
      <c r="T6265" s="110">
        <f>IF('3B-Air transport'!AN$66="no"," ",ROUND(S6265,4))</f>
        <v>0.20200000000000001</v>
      </c>
      <c r="U6265" s="110">
        <f>IF('3B-Air transport'!AN$67="no"," ",ROUND(S6265,4))</f>
        <v>0.20200000000000001</v>
      </c>
      <c r="V6265" s="110">
        <f>IF('3B-Air transport'!AN$68="no"," ",ROUND(S6265,4))</f>
        <v>0.20200000000000001</v>
      </c>
      <c r="W6265" s="110"/>
      <c r="AB6265" s="110">
        <f t="shared" si="359"/>
        <v>0.20200000000000015</v>
      </c>
      <c r="AC6265" s="110">
        <f>IF('3C-Water transport'!AN$56="no"," ",ROUND(AB6265,4))</f>
        <v>0.20200000000000001</v>
      </c>
      <c r="AD6265" s="110">
        <f>IF('3C-Water transport'!AN$57="no"," ",ROUND(AB6265,4))</f>
        <v>0.20200000000000001</v>
      </c>
      <c r="AE6265" s="110">
        <f>IF('3C-Water transport'!AN$58="no"," ",ROUND(AB6265,4))</f>
        <v>0.20200000000000001</v>
      </c>
    </row>
    <row r="6266" spans="5:31" x14ac:dyDescent="0.25">
      <c r="E6266" s="110">
        <f t="shared" si="357"/>
        <v>0.20300000000000015</v>
      </c>
      <c r="F6266" s="110">
        <f>IF('3A-Rail transport'!$AN$56="no"," ",ROUND(E6266,4))</f>
        <v>0.20300000000000001</v>
      </c>
      <c r="G6266" s="110">
        <f>IF('3A-Rail transport'!$AN$57="no"," ",ROUND(E6266,4))</f>
        <v>0.20300000000000001</v>
      </c>
      <c r="H6266" s="110"/>
      <c r="S6266" s="110">
        <f t="shared" si="358"/>
        <v>0.20300000000000015</v>
      </c>
      <c r="T6266" s="110">
        <f>IF('3B-Air transport'!AN$66="no"," ",ROUND(S6266,4))</f>
        <v>0.20300000000000001</v>
      </c>
      <c r="U6266" s="110">
        <f>IF('3B-Air transport'!AN$67="no"," ",ROUND(S6266,4))</f>
        <v>0.20300000000000001</v>
      </c>
      <c r="V6266" s="110">
        <f>IF('3B-Air transport'!AN$68="no"," ",ROUND(S6266,4))</f>
        <v>0.20300000000000001</v>
      </c>
      <c r="W6266" s="110"/>
      <c r="AB6266" s="110">
        <f t="shared" si="359"/>
        <v>0.20300000000000015</v>
      </c>
      <c r="AC6266" s="110">
        <f>IF('3C-Water transport'!AN$56="no"," ",ROUND(AB6266,4))</f>
        <v>0.20300000000000001</v>
      </c>
      <c r="AD6266" s="110">
        <f>IF('3C-Water transport'!AN$57="no"," ",ROUND(AB6266,4))</f>
        <v>0.20300000000000001</v>
      </c>
      <c r="AE6266" s="110">
        <f>IF('3C-Water transport'!AN$58="no"," ",ROUND(AB6266,4))</f>
        <v>0.20300000000000001</v>
      </c>
    </row>
    <row r="6267" spans="5:31" x14ac:dyDescent="0.25">
      <c r="E6267" s="110">
        <f t="shared" si="357"/>
        <v>0.20400000000000015</v>
      </c>
      <c r="F6267" s="110">
        <f>IF('3A-Rail transport'!$AN$56="no"," ",ROUND(E6267,4))</f>
        <v>0.20399999999999999</v>
      </c>
      <c r="G6267" s="110">
        <f>IF('3A-Rail transport'!$AN$57="no"," ",ROUND(E6267,4))</f>
        <v>0.20399999999999999</v>
      </c>
      <c r="H6267" s="110"/>
      <c r="S6267" s="110">
        <f t="shared" si="358"/>
        <v>0.20400000000000015</v>
      </c>
      <c r="T6267" s="110">
        <f>IF('3B-Air transport'!AN$66="no"," ",ROUND(S6267,4))</f>
        <v>0.20399999999999999</v>
      </c>
      <c r="U6267" s="110">
        <f>IF('3B-Air transport'!AN$67="no"," ",ROUND(S6267,4))</f>
        <v>0.20399999999999999</v>
      </c>
      <c r="V6267" s="110">
        <f>IF('3B-Air transport'!AN$68="no"," ",ROUND(S6267,4))</f>
        <v>0.20399999999999999</v>
      </c>
      <c r="W6267" s="110"/>
      <c r="AB6267" s="110">
        <f t="shared" si="359"/>
        <v>0.20400000000000015</v>
      </c>
      <c r="AC6267" s="110">
        <f>IF('3C-Water transport'!AN$56="no"," ",ROUND(AB6267,4))</f>
        <v>0.20399999999999999</v>
      </c>
      <c r="AD6267" s="110">
        <f>IF('3C-Water transport'!AN$57="no"," ",ROUND(AB6267,4))</f>
        <v>0.20399999999999999</v>
      </c>
      <c r="AE6267" s="110">
        <f>IF('3C-Water transport'!AN$58="no"," ",ROUND(AB6267,4))</f>
        <v>0.20399999999999999</v>
      </c>
    </row>
    <row r="6268" spans="5:31" x14ac:dyDescent="0.25">
      <c r="E6268" s="110">
        <f t="shared" si="357"/>
        <v>0.20500000000000015</v>
      </c>
      <c r="F6268" s="110">
        <f>IF('3A-Rail transport'!$AN$56="no"," ",ROUND(E6268,4))</f>
        <v>0.20499999999999999</v>
      </c>
      <c r="G6268" s="110">
        <f>IF('3A-Rail transport'!$AN$57="no"," ",ROUND(E6268,4))</f>
        <v>0.20499999999999999</v>
      </c>
      <c r="H6268" s="110"/>
      <c r="S6268" s="110">
        <f t="shared" si="358"/>
        <v>0.20500000000000015</v>
      </c>
      <c r="T6268" s="110">
        <f>IF('3B-Air transport'!AN$66="no"," ",ROUND(S6268,4))</f>
        <v>0.20499999999999999</v>
      </c>
      <c r="U6268" s="110">
        <f>IF('3B-Air transport'!AN$67="no"," ",ROUND(S6268,4))</f>
        <v>0.20499999999999999</v>
      </c>
      <c r="V6268" s="110">
        <f>IF('3B-Air transport'!AN$68="no"," ",ROUND(S6268,4))</f>
        <v>0.20499999999999999</v>
      </c>
      <c r="W6268" s="110"/>
      <c r="AB6268" s="110">
        <f t="shared" si="359"/>
        <v>0.20500000000000015</v>
      </c>
      <c r="AC6268" s="110">
        <f>IF('3C-Water transport'!AN$56="no"," ",ROUND(AB6268,4))</f>
        <v>0.20499999999999999</v>
      </c>
      <c r="AD6268" s="110">
        <f>IF('3C-Water transport'!AN$57="no"," ",ROUND(AB6268,4))</f>
        <v>0.20499999999999999</v>
      </c>
      <c r="AE6268" s="110">
        <f>IF('3C-Water transport'!AN$58="no"," ",ROUND(AB6268,4))</f>
        <v>0.20499999999999999</v>
      </c>
    </row>
    <row r="6269" spans="5:31" x14ac:dyDescent="0.25">
      <c r="E6269" s="110">
        <f t="shared" si="357"/>
        <v>0.20600000000000016</v>
      </c>
      <c r="F6269" s="110">
        <f>IF('3A-Rail transport'!$AN$56="no"," ",ROUND(E6269,4))</f>
        <v>0.20599999999999999</v>
      </c>
      <c r="G6269" s="110">
        <f>IF('3A-Rail transport'!$AN$57="no"," ",ROUND(E6269,4))</f>
        <v>0.20599999999999999</v>
      </c>
      <c r="H6269" s="110"/>
      <c r="S6269" s="110">
        <f t="shared" si="358"/>
        <v>0.20600000000000016</v>
      </c>
      <c r="T6269" s="110">
        <f>IF('3B-Air transport'!AN$66="no"," ",ROUND(S6269,4))</f>
        <v>0.20599999999999999</v>
      </c>
      <c r="U6269" s="110">
        <f>IF('3B-Air transport'!AN$67="no"," ",ROUND(S6269,4))</f>
        <v>0.20599999999999999</v>
      </c>
      <c r="V6269" s="110">
        <f>IF('3B-Air transport'!AN$68="no"," ",ROUND(S6269,4))</f>
        <v>0.20599999999999999</v>
      </c>
      <c r="W6269" s="110"/>
      <c r="AB6269" s="110">
        <f t="shared" si="359"/>
        <v>0.20600000000000016</v>
      </c>
      <c r="AC6269" s="110">
        <f>IF('3C-Water transport'!AN$56="no"," ",ROUND(AB6269,4))</f>
        <v>0.20599999999999999</v>
      </c>
      <c r="AD6269" s="110">
        <f>IF('3C-Water transport'!AN$57="no"," ",ROUND(AB6269,4))</f>
        <v>0.20599999999999999</v>
      </c>
      <c r="AE6269" s="110">
        <f>IF('3C-Water transport'!AN$58="no"," ",ROUND(AB6269,4))</f>
        <v>0.20599999999999999</v>
      </c>
    </row>
    <row r="6270" spans="5:31" x14ac:dyDescent="0.25">
      <c r="E6270" s="110">
        <f t="shared" si="357"/>
        <v>0.20700000000000016</v>
      </c>
      <c r="F6270" s="110">
        <f>IF('3A-Rail transport'!$AN$56="no"," ",ROUND(E6270,4))</f>
        <v>0.20699999999999999</v>
      </c>
      <c r="G6270" s="110">
        <f>IF('3A-Rail transport'!$AN$57="no"," ",ROUND(E6270,4))</f>
        <v>0.20699999999999999</v>
      </c>
      <c r="H6270" s="110"/>
      <c r="S6270" s="110">
        <f t="shared" si="358"/>
        <v>0.20700000000000016</v>
      </c>
      <c r="T6270" s="110">
        <f>IF('3B-Air transport'!AN$66="no"," ",ROUND(S6270,4))</f>
        <v>0.20699999999999999</v>
      </c>
      <c r="U6270" s="110">
        <f>IF('3B-Air transport'!AN$67="no"," ",ROUND(S6270,4))</f>
        <v>0.20699999999999999</v>
      </c>
      <c r="V6270" s="110">
        <f>IF('3B-Air transport'!AN$68="no"," ",ROUND(S6270,4))</f>
        <v>0.20699999999999999</v>
      </c>
      <c r="W6270" s="110"/>
      <c r="AB6270" s="110">
        <f t="shared" si="359"/>
        <v>0.20700000000000016</v>
      </c>
      <c r="AC6270" s="110">
        <f>IF('3C-Water transport'!AN$56="no"," ",ROUND(AB6270,4))</f>
        <v>0.20699999999999999</v>
      </c>
      <c r="AD6270" s="110">
        <f>IF('3C-Water transport'!AN$57="no"," ",ROUND(AB6270,4))</f>
        <v>0.20699999999999999</v>
      </c>
      <c r="AE6270" s="110">
        <f>IF('3C-Water transport'!AN$58="no"," ",ROUND(AB6270,4))</f>
        <v>0.20699999999999999</v>
      </c>
    </row>
    <row r="6271" spans="5:31" x14ac:dyDescent="0.25">
      <c r="E6271" s="110">
        <f t="shared" si="357"/>
        <v>0.20800000000000016</v>
      </c>
      <c r="F6271" s="110">
        <f>IF('3A-Rail transport'!$AN$56="no"," ",ROUND(E6271,4))</f>
        <v>0.20799999999999999</v>
      </c>
      <c r="G6271" s="110">
        <f>IF('3A-Rail transport'!$AN$57="no"," ",ROUND(E6271,4))</f>
        <v>0.20799999999999999</v>
      </c>
      <c r="H6271" s="110"/>
      <c r="S6271" s="110">
        <f t="shared" si="358"/>
        <v>0.20800000000000016</v>
      </c>
      <c r="T6271" s="110">
        <f>IF('3B-Air transport'!AN$66="no"," ",ROUND(S6271,4))</f>
        <v>0.20799999999999999</v>
      </c>
      <c r="U6271" s="110">
        <f>IF('3B-Air transport'!AN$67="no"," ",ROUND(S6271,4))</f>
        <v>0.20799999999999999</v>
      </c>
      <c r="V6271" s="110">
        <f>IF('3B-Air transport'!AN$68="no"," ",ROUND(S6271,4))</f>
        <v>0.20799999999999999</v>
      </c>
      <c r="W6271" s="110"/>
      <c r="AB6271" s="110">
        <f t="shared" si="359"/>
        <v>0.20800000000000016</v>
      </c>
      <c r="AC6271" s="110">
        <f>IF('3C-Water transport'!AN$56="no"," ",ROUND(AB6271,4))</f>
        <v>0.20799999999999999</v>
      </c>
      <c r="AD6271" s="110">
        <f>IF('3C-Water transport'!AN$57="no"," ",ROUND(AB6271,4))</f>
        <v>0.20799999999999999</v>
      </c>
      <c r="AE6271" s="110">
        <f>IF('3C-Water transport'!AN$58="no"," ",ROUND(AB6271,4))</f>
        <v>0.20799999999999999</v>
      </c>
    </row>
    <row r="6272" spans="5:31" x14ac:dyDescent="0.25">
      <c r="E6272" s="110">
        <f t="shared" si="357"/>
        <v>0.20900000000000016</v>
      </c>
      <c r="F6272" s="110">
        <f>IF('3A-Rail transport'!$AN$56="no"," ",ROUND(E6272,4))</f>
        <v>0.20899999999999999</v>
      </c>
      <c r="G6272" s="110">
        <f>IF('3A-Rail transport'!$AN$57="no"," ",ROUND(E6272,4))</f>
        <v>0.20899999999999999</v>
      </c>
      <c r="H6272" s="110"/>
      <c r="S6272" s="110">
        <f t="shared" si="358"/>
        <v>0.20900000000000016</v>
      </c>
      <c r="T6272" s="110">
        <f>IF('3B-Air transport'!AN$66="no"," ",ROUND(S6272,4))</f>
        <v>0.20899999999999999</v>
      </c>
      <c r="U6272" s="110">
        <f>IF('3B-Air transport'!AN$67="no"," ",ROUND(S6272,4))</f>
        <v>0.20899999999999999</v>
      </c>
      <c r="V6272" s="110">
        <f>IF('3B-Air transport'!AN$68="no"," ",ROUND(S6272,4))</f>
        <v>0.20899999999999999</v>
      </c>
      <c r="W6272" s="110"/>
      <c r="AB6272" s="110">
        <f t="shared" si="359"/>
        <v>0.20900000000000016</v>
      </c>
      <c r="AC6272" s="110">
        <f>IF('3C-Water transport'!AN$56="no"," ",ROUND(AB6272,4))</f>
        <v>0.20899999999999999</v>
      </c>
      <c r="AD6272" s="110">
        <f>IF('3C-Water transport'!AN$57="no"," ",ROUND(AB6272,4))</f>
        <v>0.20899999999999999</v>
      </c>
      <c r="AE6272" s="110">
        <f>IF('3C-Water transport'!AN$58="no"," ",ROUND(AB6272,4))</f>
        <v>0.20899999999999999</v>
      </c>
    </row>
    <row r="6273" spans="5:31" x14ac:dyDescent="0.25">
      <c r="E6273" s="110">
        <f t="shared" si="357"/>
        <v>0.21000000000000016</v>
      </c>
      <c r="F6273" s="110">
        <f>IF('3A-Rail transport'!$AN$56="no"," ",ROUND(E6273,4))</f>
        <v>0.21</v>
      </c>
      <c r="G6273" s="110">
        <f>IF('3A-Rail transport'!$AN$57="no"," ",ROUND(E6273,4))</f>
        <v>0.21</v>
      </c>
      <c r="H6273" s="110"/>
      <c r="S6273" s="110">
        <f t="shared" si="358"/>
        <v>0.21000000000000016</v>
      </c>
      <c r="T6273" s="110">
        <f>IF('3B-Air transport'!AN$66="no"," ",ROUND(S6273,4))</f>
        <v>0.21</v>
      </c>
      <c r="U6273" s="110">
        <f>IF('3B-Air transport'!AN$67="no"," ",ROUND(S6273,4))</f>
        <v>0.21</v>
      </c>
      <c r="V6273" s="110">
        <f>IF('3B-Air transport'!AN$68="no"," ",ROUND(S6273,4))</f>
        <v>0.21</v>
      </c>
      <c r="W6273" s="110"/>
      <c r="AB6273" s="110">
        <f t="shared" si="359"/>
        <v>0.21000000000000016</v>
      </c>
      <c r="AC6273" s="110">
        <f>IF('3C-Water transport'!AN$56="no"," ",ROUND(AB6273,4))</f>
        <v>0.21</v>
      </c>
      <c r="AD6273" s="110">
        <f>IF('3C-Water transport'!AN$57="no"," ",ROUND(AB6273,4))</f>
        <v>0.21</v>
      </c>
      <c r="AE6273" s="110">
        <f>IF('3C-Water transport'!AN$58="no"," ",ROUND(AB6273,4))</f>
        <v>0.21</v>
      </c>
    </row>
    <row r="6274" spans="5:31" x14ac:dyDescent="0.25">
      <c r="E6274" s="110">
        <f t="shared" si="357"/>
        <v>0.21100000000000016</v>
      </c>
      <c r="F6274" s="110">
        <f>IF('3A-Rail transport'!$AN$56="no"," ",ROUND(E6274,4))</f>
        <v>0.21099999999999999</v>
      </c>
      <c r="G6274" s="110">
        <f>IF('3A-Rail transport'!$AN$57="no"," ",ROUND(E6274,4))</f>
        <v>0.21099999999999999</v>
      </c>
      <c r="H6274" s="110"/>
      <c r="S6274" s="110">
        <f t="shared" si="358"/>
        <v>0.21100000000000016</v>
      </c>
      <c r="T6274" s="110">
        <f>IF('3B-Air transport'!AN$66="no"," ",ROUND(S6274,4))</f>
        <v>0.21099999999999999</v>
      </c>
      <c r="U6274" s="110">
        <f>IF('3B-Air transport'!AN$67="no"," ",ROUND(S6274,4))</f>
        <v>0.21099999999999999</v>
      </c>
      <c r="V6274" s="110">
        <f>IF('3B-Air transport'!AN$68="no"," ",ROUND(S6274,4))</f>
        <v>0.21099999999999999</v>
      </c>
      <c r="W6274" s="110"/>
      <c r="AB6274" s="110">
        <f t="shared" si="359"/>
        <v>0.21100000000000016</v>
      </c>
      <c r="AC6274" s="110">
        <f>IF('3C-Water transport'!AN$56="no"," ",ROUND(AB6274,4))</f>
        <v>0.21099999999999999</v>
      </c>
      <c r="AD6274" s="110">
        <f>IF('3C-Water transport'!AN$57="no"," ",ROUND(AB6274,4))</f>
        <v>0.21099999999999999</v>
      </c>
      <c r="AE6274" s="110">
        <f>IF('3C-Water transport'!AN$58="no"," ",ROUND(AB6274,4))</f>
        <v>0.21099999999999999</v>
      </c>
    </row>
    <row r="6275" spans="5:31" x14ac:dyDescent="0.25">
      <c r="E6275" s="110">
        <f t="shared" si="357"/>
        <v>0.21200000000000016</v>
      </c>
      <c r="F6275" s="110">
        <f>IF('3A-Rail transport'!$AN$56="no"," ",ROUND(E6275,4))</f>
        <v>0.21199999999999999</v>
      </c>
      <c r="G6275" s="110">
        <f>IF('3A-Rail transport'!$AN$57="no"," ",ROUND(E6275,4))</f>
        <v>0.21199999999999999</v>
      </c>
      <c r="H6275" s="110"/>
      <c r="S6275" s="110">
        <f t="shared" si="358"/>
        <v>0.21200000000000016</v>
      </c>
      <c r="T6275" s="110">
        <f>IF('3B-Air transport'!AN$66="no"," ",ROUND(S6275,4))</f>
        <v>0.21199999999999999</v>
      </c>
      <c r="U6275" s="110">
        <f>IF('3B-Air transport'!AN$67="no"," ",ROUND(S6275,4))</f>
        <v>0.21199999999999999</v>
      </c>
      <c r="V6275" s="110">
        <f>IF('3B-Air transport'!AN$68="no"," ",ROUND(S6275,4))</f>
        <v>0.21199999999999999</v>
      </c>
      <c r="W6275" s="110"/>
      <c r="AB6275" s="110">
        <f t="shared" si="359"/>
        <v>0.21200000000000016</v>
      </c>
      <c r="AC6275" s="110">
        <f>IF('3C-Water transport'!AN$56="no"," ",ROUND(AB6275,4))</f>
        <v>0.21199999999999999</v>
      </c>
      <c r="AD6275" s="110">
        <f>IF('3C-Water transport'!AN$57="no"," ",ROUND(AB6275,4))</f>
        <v>0.21199999999999999</v>
      </c>
      <c r="AE6275" s="110">
        <f>IF('3C-Water transport'!AN$58="no"," ",ROUND(AB6275,4))</f>
        <v>0.21199999999999999</v>
      </c>
    </row>
    <row r="6276" spans="5:31" x14ac:dyDescent="0.25">
      <c r="E6276" s="110">
        <f t="shared" si="357"/>
        <v>0.21300000000000016</v>
      </c>
      <c r="F6276" s="110">
        <f>IF('3A-Rail transport'!$AN$56="no"," ",ROUND(E6276,4))</f>
        <v>0.21299999999999999</v>
      </c>
      <c r="G6276" s="110">
        <f>IF('3A-Rail transport'!$AN$57="no"," ",ROUND(E6276,4))</f>
        <v>0.21299999999999999</v>
      </c>
      <c r="H6276" s="110"/>
      <c r="S6276" s="110">
        <f t="shared" si="358"/>
        <v>0.21300000000000016</v>
      </c>
      <c r="T6276" s="110">
        <f>IF('3B-Air transport'!AN$66="no"," ",ROUND(S6276,4))</f>
        <v>0.21299999999999999</v>
      </c>
      <c r="U6276" s="110">
        <f>IF('3B-Air transport'!AN$67="no"," ",ROUND(S6276,4))</f>
        <v>0.21299999999999999</v>
      </c>
      <c r="V6276" s="110">
        <f>IF('3B-Air transport'!AN$68="no"," ",ROUND(S6276,4))</f>
        <v>0.21299999999999999</v>
      </c>
      <c r="W6276" s="110"/>
      <c r="AB6276" s="110">
        <f t="shared" si="359"/>
        <v>0.21300000000000016</v>
      </c>
      <c r="AC6276" s="110">
        <f>IF('3C-Water transport'!AN$56="no"," ",ROUND(AB6276,4))</f>
        <v>0.21299999999999999</v>
      </c>
      <c r="AD6276" s="110">
        <f>IF('3C-Water transport'!AN$57="no"," ",ROUND(AB6276,4))</f>
        <v>0.21299999999999999</v>
      </c>
      <c r="AE6276" s="110">
        <f>IF('3C-Water transport'!AN$58="no"," ",ROUND(AB6276,4))</f>
        <v>0.21299999999999999</v>
      </c>
    </row>
    <row r="6277" spans="5:31" x14ac:dyDescent="0.25">
      <c r="E6277" s="110">
        <f t="shared" si="357"/>
        <v>0.21400000000000016</v>
      </c>
      <c r="F6277" s="110">
        <f>IF('3A-Rail transport'!$AN$56="no"," ",ROUND(E6277,4))</f>
        <v>0.214</v>
      </c>
      <c r="G6277" s="110">
        <f>IF('3A-Rail transport'!$AN$57="no"," ",ROUND(E6277,4))</f>
        <v>0.214</v>
      </c>
      <c r="H6277" s="110"/>
      <c r="S6277" s="110">
        <f t="shared" si="358"/>
        <v>0.21400000000000016</v>
      </c>
      <c r="T6277" s="110">
        <f>IF('3B-Air transport'!AN$66="no"," ",ROUND(S6277,4))</f>
        <v>0.214</v>
      </c>
      <c r="U6277" s="110">
        <f>IF('3B-Air transport'!AN$67="no"," ",ROUND(S6277,4))</f>
        <v>0.214</v>
      </c>
      <c r="V6277" s="110">
        <f>IF('3B-Air transport'!AN$68="no"," ",ROUND(S6277,4))</f>
        <v>0.214</v>
      </c>
      <c r="W6277" s="110"/>
      <c r="AB6277" s="110">
        <f t="shared" si="359"/>
        <v>0.21400000000000016</v>
      </c>
      <c r="AC6277" s="110">
        <f>IF('3C-Water transport'!AN$56="no"," ",ROUND(AB6277,4))</f>
        <v>0.214</v>
      </c>
      <c r="AD6277" s="110">
        <f>IF('3C-Water transport'!AN$57="no"," ",ROUND(AB6277,4))</f>
        <v>0.214</v>
      </c>
      <c r="AE6277" s="110">
        <f>IF('3C-Water transport'!AN$58="no"," ",ROUND(AB6277,4))</f>
        <v>0.214</v>
      </c>
    </row>
    <row r="6278" spans="5:31" x14ac:dyDescent="0.25">
      <c r="E6278" s="110">
        <f t="shared" si="357"/>
        <v>0.21500000000000016</v>
      </c>
      <c r="F6278" s="110">
        <f>IF('3A-Rail transport'!$AN$56="no"," ",ROUND(E6278,4))</f>
        <v>0.215</v>
      </c>
      <c r="G6278" s="110">
        <f>IF('3A-Rail transport'!$AN$57="no"," ",ROUND(E6278,4))</f>
        <v>0.215</v>
      </c>
      <c r="H6278" s="110"/>
      <c r="S6278" s="110">
        <f t="shared" si="358"/>
        <v>0.21500000000000016</v>
      </c>
      <c r="T6278" s="110">
        <f>IF('3B-Air transport'!AN$66="no"," ",ROUND(S6278,4))</f>
        <v>0.215</v>
      </c>
      <c r="U6278" s="110">
        <f>IF('3B-Air transport'!AN$67="no"," ",ROUND(S6278,4))</f>
        <v>0.215</v>
      </c>
      <c r="V6278" s="110">
        <f>IF('3B-Air transport'!AN$68="no"," ",ROUND(S6278,4))</f>
        <v>0.215</v>
      </c>
      <c r="W6278" s="110"/>
      <c r="AB6278" s="110">
        <f t="shared" si="359"/>
        <v>0.21500000000000016</v>
      </c>
      <c r="AC6278" s="110">
        <f>IF('3C-Water transport'!AN$56="no"," ",ROUND(AB6278,4))</f>
        <v>0.215</v>
      </c>
      <c r="AD6278" s="110">
        <f>IF('3C-Water transport'!AN$57="no"," ",ROUND(AB6278,4))</f>
        <v>0.215</v>
      </c>
      <c r="AE6278" s="110">
        <f>IF('3C-Water transport'!AN$58="no"," ",ROUND(AB6278,4))</f>
        <v>0.215</v>
      </c>
    </row>
    <row r="6279" spans="5:31" x14ac:dyDescent="0.25">
      <c r="E6279" s="110">
        <f t="shared" si="357"/>
        <v>0.21600000000000016</v>
      </c>
      <c r="F6279" s="110">
        <f>IF('3A-Rail transport'!$AN$56="no"," ",ROUND(E6279,4))</f>
        <v>0.216</v>
      </c>
      <c r="G6279" s="110">
        <f>IF('3A-Rail transport'!$AN$57="no"," ",ROUND(E6279,4))</f>
        <v>0.216</v>
      </c>
      <c r="H6279" s="110"/>
      <c r="S6279" s="110">
        <f t="shared" si="358"/>
        <v>0.21600000000000016</v>
      </c>
      <c r="T6279" s="110">
        <f>IF('3B-Air transport'!AN$66="no"," ",ROUND(S6279,4))</f>
        <v>0.216</v>
      </c>
      <c r="U6279" s="110">
        <f>IF('3B-Air transport'!AN$67="no"," ",ROUND(S6279,4))</f>
        <v>0.216</v>
      </c>
      <c r="V6279" s="110">
        <f>IF('3B-Air transport'!AN$68="no"," ",ROUND(S6279,4))</f>
        <v>0.216</v>
      </c>
      <c r="W6279" s="110"/>
      <c r="AB6279" s="110">
        <f t="shared" si="359"/>
        <v>0.21600000000000016</v>
      </c>
      <c r="AC6279" s="110">
        <f>IF('3C-Water transport'!AN$56="no"," ",ROUND(AB6279,4))</f>
        <v>0.216</v>
      </c>
      <c r="AD6279" s="110">
        <f>IF('3C-Water transport'!AN$57="no"," ",ROUND(AB6279,4))</f>
        <v>0.216</v>
      </c>
      <c r="AE6279" s="110">
        <f>IF('3C-Water transport'!AN$58="no"," ",ROUND(AB6279,4))</f>
        <v>0.216</v>
      </c>
    </row>
    <row r="6280" spans="5:31" x14ac:dyDescent="0.25">
      <c r="E6280" s="110">
        <f t="shared" si="357"/>
        <v>0.21700000000000016</v>
      </c>
      <c r="F6280" s="110">
        <f>IF('3A-Rail transport'!$AN$56="no"," ",ROUND(E6280,4))</f>
        <v>0.217</v>
      </c>
      <c r="G6280" s="110">
        <f>IF('3A-Rail transport'!$AN$57="no"," ",ROUND(E6280,4))</f>
        <v>0.217</v>
      </c>
      <c r="H6280" s="110"/>
      <c r="S6280" s="110">
        <f t="shared" si="358"/>
        <v>0.21700000000000016</v>
      </c>
      <c r="T6280" s="110">
        <f>IF('3B-Air transport'!AN$66="no"," ",ROUND(S6280,4))</f>
        <v>0.217</v>
      </c>
      <c r="U6280" s="110">
        <f>IF('3B-Air transport'!AN$67="no"," ",ROUND(S6280,4))</f>
        <v>0.217</v>
      </c>
      <c r="V6280" s="110">
        <f>IF('3B-Air transport'!AN$68="no"," ",ROUND(S6280,4))</f>
        <v>0.217</v>
      </c>
      <c r="W6280" s="110"/>
      <c r="AB6280" s="110">
        <f t="shared" si="359"/>
        <v>0.21700000000000016</v>
      </c>
      <c r="AC6280" s="110">
        <f>IF('3C-Water transport'!AN$56="no"," ",ROUND(AB6280,4))</f>
        <v>0.217</v>
      </c>
      <c r="AD6280" s="110">
        <f>IF('3C-Water transport'!AN$57="no"," ",ROUND(AB6280,4))</f>
        <v>0.217</v>
      </c>
      <c r="AE6280" s="110">
        <f>IF('3C-Water transport'!AN$58="no"," ",ROUND(AB6280,4))</f>
        <v>0.217</v>
      </c>
    </row>
    <row r="6281" spans="5:31" x14ac:dyDescent="0.25">
      <c r="E6281" s="110">
        <f t="shared" si="357"/>
        <v>0.21800000000000017</v>
      </c>
      <c r="F6281" s="110">
        <f>IF('3A-Rail transport'!$AN$56="no"," ",ROUND(E6281,4))</f>
        <v>0.218</v>
      </c>
      <c r="G6281" s="110">
        <f>IF('3A-Rail transport'!$AN$57="no"," ",ROUND(E6281,4))</f>
        <v>0.218</v>
      </c>
      <c r="H6281" s="110"/>
      <c r="S6281" s="110">
        <f t="shared" si="358"/>
        <v>0.21800000000000017</v>
      </c>
      <c r="T6281" s="110">
        <f>IF('3B-Air transport'!AN$66="no"," ",ROUND(S6281,4))</f>
        <v>0.218</v>
      </c>
      <c r="U6281" s="110">
        <f>IF('3B-Air transport'!AN$67="no"," ",ROUND(S6281,4))</f>
        <v>0.218</v>
      </c>
      <c r="V6281" s="110">
        <f>IF('3B-Air transport'!AN$68="no"," ",ROUND(S6281,4))</f>
        <v>0.218</v>
      </c>
      <c r="W6281" s="110"/>
      <c r="AB6281" s="110">
        <f t="shared" si="359"/>
        <v>0.21800000000000017</v>
      </c>
      <c r="AC6281" s="110">
        <f>IF('3C-Water transport'!AN$56="no"," ",ROUND(AB6281,4))</f>
        <v>0.218</v>
      </c>
      <c r="AD6281" s="110">
        <f>IF('3C-Water transport'!AN$57="no"," ",ROUND(AB6281,4))</f>
        <v>0.218</v>
      </c>
      <c r="AE6281" s="110">
        <f>IF('3C-Water transport'!AN$58="no"," ",ROUND(AB6281,4))</f>
        <v>0.218</v>
      </c>
    </row>
    <row r="6282" spans="5:31" x14ac:dyDescent="0.25">
      <c r="E6282" s="110">
        <f t="shared" si="357"/>
        <v>0.21900000000000017</v>
      </c>
      <c r="F6282" s="110">
        <f>IF('3A-Rail transport'!$AN$56="no"," ",ROUND(E6282,4))</f>
        <v>0.219</v>
      </c>
      <c r="G6282" s="110">
        <f>IF('3A-Rail transport'!$AN$57="no"," ",ROUND(E6282,4))</f>
        <v>0.219</v>
      </c>
      <c r="H6282" s="110"/>
      <c r="S6282" s="110">
        <f t="shared" si="358"/>
        <v>0.21900000000000017</v>
      </c>
      <c r="T6282" s="110">
        <f>IF('3B-Air transport'!AN$66="no"," ",ROUND(S6282,4))</f>
        <v>0.219</v>
      </c>
      <c r="U6282" s="110">
        <f>IF('3B-Air transport'!AN$67="no"," ",ROUND(S6282,4))</f>
        <v>0.219</v>
      </c>
      <c r="V6282" s="110">
        <f>IF('3B-Air transport'!AN$68="no"," ",ROUND(S6282,4))</f>
        <v>0.219</v>
      </c>
      <c r="W6282" s="110"/>
      <c r="AB6282" s="110">
        <f t="shared" si="359"/>
        <v>0.21900000000000017</v>
      </c>
      <c r="AC6282" s="110">
        <f>IF('3C-Water transport'!AN$56="no"," ",ROUND(AB6282,4))</f>
        <v>0.219</v>
      </c>
      <c r="AD6282" s="110">
        <f>IF('3C-Water transport'!AN$57="no"," ",ROUND(AB6282,4))</f>
        <v>0.219</v>
      </c>
      <c r="AE6282" s="110">
        <f>IF('3C-Water transport'!AN$58="no"," ",ROUND(AB6282,4))</f>
        <v>0.219</v>
      </c>
    </row>
    <row r="6283" spans="5:31" x14ac:dyDescent="0.25">
      <c r="E6283" s="110">
        <f t="shared" si="357"/>
        <v>0.22000000000000017</v>
      </c>
      <c r="F6283" s="110">
        <f>IF('3A-Rail transport'!$AN$56="no"," ",ROUND(E6283,4))</f>
        <v>0.22</v>
      </c>
      <c r="G6283" s="110">
        <f>IF('3A-Rail transport'!$AN$57="no"," ",ROUND(E6283,4))</f>
        <v>0.22</v>
      </c>
      <c r="H6283" s="110"/>
      <c r="S6283" s="110">
        <f t="shared" si="358"/>
        <v>0.22000000000000017</v>
      </c>
      <c r="T6283" s="110">
        <f>IF('3B-Air transport'!AN$66="no"," ",ROUND(S6283,4))</f>
        <v>0.22</v>
      </c>
      <c r="U6283" s="110">
        <f>IF('3B-Air transport'!AN$67="no"," ",ROUND(S6283,4))</f>
        <v>0.22</v>
      </c>
      <c r="V6283" s="110">
        <f>IF('3B-Air transport'!AN$68="no"," ",ROUND(S6283,4))</f>
        <v>0.22</v>
      </c>
      <c r="W6283" s="110"/>
      <c r="AB6283" s="110">
        <f t="shared" si="359"/>
        <v>0.22000000000000017</v>
      </c>
      <c r="AC6283" s="110">
        <f>IF('3C-Water transport'!AN$56="no"," ",ROUND(AB6283,4))</f>
        <v>0.22</v>
      </c>
      <c r="AD6283" s="110">
        <f>IF('3C-Water transport'!AN$57="no"," ",ROUND(AB6283,4))</f>
        <v>0.22</v>
      </c>
      <c r="AE6283" s="110">
        <f>IF('3C-Water transport'!AN$58="no"," ",ROUND(AB6283,4))</f>
        <v>0.22</v>
      </c>
    </row>
    <row r="6284" spans="5:31" x14ac:dyDescent="0.25">
      <c r="E6284" s="110">
        <f t="shared" si="357"/>
        <v>0.22100000000000017</v>
      </c>
      <c r="F6284" s="110">
        <f>IF('3A-Rail transport'!$AN$56="no"," ",ROUND(E6284,4))</f>
        <v>0.221</v>
      </c>
      <c r="G6284" s="110">
        <f>IF('3A-Rail transport'!$AN$57="no"," ",ROUND(E6284,4))</f>
        <v>0.221</v>
      </c>
      <c r="H6284" s="110"/>
      <c r="S6284" s="110">
        <f t="shared" si="358"/>
        <v>0.22100000000000017</v>
      </c>
      <c r="T6284" s="110">
        <f>IF('3B-Air transport'!AN$66="no"," ",ROUND(S6284,4))</f>
        <v>0.221</v>
      </c>
      <c r="U6284" s="110">
        <f>IF('3B-Air transport'!AN$67="no"," ",ROUND(S6284,4))</f>
        <v>0.221</v>
      </c>
      <c r="V6284" s="110">
        <f>IF('3B-Air transport'!AN$68="no"," ",ROUND(S6284,4))</f>
        <v>0.221</v>
      </c>
      <c r="W6284" s="110"/>
      <c r="AB6284" s="110">
        <f t="shared" si="359"/>
        <v>0.22100000000000017</v>
      </c>
      <c r="AC6284" s="110">
        <f>IF('3C-Water transport'!AN$56="no"," ",ROUND(AB6284,4))</f>
        <v>0.221</v>
      </c>
      <c r="AD6284" s="110">
        <f>IF('3C-Water transport'!AN$57="no"," ",ROUND(AB6284,4))</f>
        <v>0.221</v>
      </c>
      <c r="AE6284" s="110">
        <f>IF('3C-Water transport'!AN$58="no"," ",ROUND(AB6284,4))</f>
        <v>0.221</v>
      </c>
    </row>
    <row r="6285" spans="5:31" x14ac:dyDescent="0.25">
      <c r="E6285" s="110">
        <f t="shared" si="357"/>
        <v>0.22200000000000017</v>
      </c>
      <c r="F6285" s="110">
        <f>IF('3A-Rail transport'!$AN$56="no"," ",ROUND(E6285,4))</f>
        <v>0.222</v>
      </c>
      <c r="G6285" s="110">
        <f>IF('3A-Rail transport'!$AN$57="no"," ",ROUND(E6285,4))</f>
        <v>0.222</v>
      </c>
      <c r="H6285" s="110"/>
      <c r="S6285" s="110">
        <f t="shared" si="358"/>
        <v>0.22200000000000017</v>
      </c>
      <c r="T6285" s="110">
        <f>IF('3B-Air transport'!AN$66="no"," ",ROUND(S6285,4))</f>
        <v>0.222</v>
      </c>
      <c r="U6285" s="110">
        <f>IF('3B-Air transport'!AN$67="no"," ",ROUND(S6285,4))</f>
        <v>0.222</v>
      </c>
      <c r="V6285" s="110">
        <f>IF('3B-Air transport'!AN$68="no"," ",ROUND(S6285,4))</f>
        <v>0.222</v>
      </c>
      <c r="W6285" s="110"/>
      <c r="AB6285" s="110">
        <f t="shared" si="359"/>
        <v>0.22200000000000017</v>
      </c>
      <c r="AC6285" s="110">
        <f>IF('3C-Water transport'!AN$56="no"," ",ROUND(AB6285,4))</f>
        <v>0.222</v>
      </c>
      <c r="AD6285" s="110">
        <f>IF('3C-Water transport'!AN$57="no"," ",ROUND(AB6285,4))</f>
        <v>0.222</v>
      </c>
      <c r="AE6285" s="110">
        <f>IF('3C-Water transport'!AN$58="no"," ",ROUND(AB6285,4))</f>
        <v>0.222</v>
      </c>
    </row>
    <row r="6286" spans="5:31" x14ac:dyDescent="0.25">
      <c r="E6286" s="110">
        <f t="shared" si="357"/>
        <v>0.22300000000000017</v>
      </c>
      <c r="F6286" s="110">
        <f>IF('3A-Rail transport'!$AN$56="no"," ",ROUND(E6286,4))</f>
        <v>0.223</v>
      </c>
      <c r="G6286" s="110">
        <f>IF('3A-Rail transport'!$AN$57="no"," ",ROUND(E6286,4))</f>
        <v>0.223</v>
      </c>
      <c r="H6286" s="110"/>
      <c r="S6286" s="110">
        <f t="shared" si="358"/>
        <v>0.22300000000000017</v>
      </c>
      <c r="T6286" s="110">
        <f>IF('3B-Air transport'!AN$66="no"," ",ROUND(S6286,4))</f>
        <v>0.223</v>
      </c>
      <c r="U6286" s="110">
        <f>IF('3B-Air transport'!AN$67="no"," ",ROUND(S6286,4))</f>
        <v>0.223</v>
      </c>
      <c r="V6286" s="110">
        <f>IF('3B-Air transport'!AN$68="no"," ",ROUND(S6286,4))</f>
        <v>0.223</v>
      </c>
      <c r="W6286" s="110"/>
      <c r="AB6286" s="110">
        <f t="shared" si="359"/>
        <v>0.22300000000000017</v>
      </c>
      <c r="AC6286" s="110">
        <f>IF('3C-Water transport'!AN$56="no"," ",ROUND(AB6286,4))</f>
        <v>0.223</v>
      </c>
      <c r="AD6286" s="110">
        <f>IF('3C-Water transport'!AN$57="no"," ",ROUND(AB6286,4))</f>
        <v>0.223</v>
      </c>
      <c r="AE6286" s="110">
        <f>IF('3C-Water transport'!AN$58="no"," ",ROUND(AB6286,4))</f>
        <v>0.223</v>
      </c>
    </row>
    <row r="6287" spans="5:31" x14ac:dyDescent="0.25">
      <c r="E6287" s="110">
        <f t="shared" si="357"/>
        <v>0.22400000000000017</v>
      </c>
      <c r="F6287" s="110">
        <f>IF('3A-Rail transport'!$AN$56="no"," ",ROUND(E6287,4))</f>
        <v>0.224</v>
      </c>
      <c r="G6287" s="110">
        <f>IF('3A-Rail transport'!$AN$57="no"," ",ROUND(E6287,4))</f>
        <v>0.224</v>
      </c>
      <c r="H6287" s="110"/>
      <c r="S6287" s="110">
        <f t="shared" si="358"/>
        <v>0.22400000000000017</v>
      </c>
      <c r="T6287" s="110">
        <f>IF('3B-Air transport'!AN$66="no"," ",ROUND(S6287,4))</f>
        <v>0.224</v>
      </c>
      <c r="U6287" s="110">
        <f>IF('3B-Air transport'!AN$67="no"," ",ROUND(S6287,4))</f>
        <v>0.224</v>
      </c>
      <c r="V6287" s="110">
        <f>IF('3B-Air transport'!AN$68="no"," ",ROUND(S6287,4))</f>
        <v>0.224</v>
      </c>
      <c r="W6287" s="110"/>
      <c r="AB6287" s="110">
        <f t="shared" si="359"/>
        <v>0.22400000000000017</v>
      </c>
      <c r="AC6287" s="110">
        <f>IF('3C-Water transport'!AN$56="no"," ",ROUND(AB6287,4))</f>
        <v>0.224</v>
      </c>
      <c r="AD6287" s="110">
        <f>IF('3C-Water transport'!AN$57="no"," ",ROUND(AB6287,4))</f>
        <v>0.224</v>
      </c>
      <c r="AE6287" s="110">
        <f>IF('3C-Water transport'!AN$58="no"," ",ROUND(AB6287,4))</f>
        <v>0.224</v>
      </c>
    </row>
    <row r="6288" spans="5:31" x14ac:dyDescent="0.25">
      <c r="E6288" s="110">
        <f t="shared" si="357"/>
        <v>0.22500000000000017</v>
      </c>
      <c r="F6288" s="110">
        <f>IF('3A-Rail transport'!$AN$56="no"," ",ROUND(E6288,4))</f>
        <v>0.22500000000000001</v>
      </c>
      <c r="G6288" s="110">
        <f>IF('3A-Rail transport'!$AN$57="no"," ",ROUND(E6288,4))</f>
        <v>0.22500000000000001</v>
      </c>
      <c r="H6288" s="110"/>
      <c r="S6288" s="110">
        <f t="shared" si="358"/>
        <v>0.22500000000000017</v>
      </c>
      <c r="T6288" s="110">
        <f>IF('3B-Air transport'!AN$66="no"," ",ROUND(S6288,4))</f>
        <v>0.22500000000000001</v>
      </c>
      <c r="U6288" s="110">
        <f>IF('3B-Air transport'!AN$67="no"," ",ROUND(S6288,4))</f>
        <v>0.22500000000000001</v>
      </c>
      <c r="V6288" s="110">
        <f>IF('3B-Air transport'!AN$68="no"," ",ROUND(S6288,4))</f>
        <v>0.22500000000000001</v>
      </c>
      <c r="W6288" s="110"/>
      <c r="AB6288" s="110">
        <f t="shared" si="359"/>
        <v>0.22500000000000017</v>
      </c>
      <c r="AC6288" s="110">
        <f>IF('3C-Water transport'!AN$56="no"," ",ROUND(AB6288,4))</f>
        <v>0.22500000000000001</v>
      </c>
      <c r="AD6288" s="110">
        <f>IF('3C-Water transport'!AN$57="no"," ",ROUND(AB6288,4))</f>
        <v>0.22500000000000001</v>
      </c>
      <c r="AE6288" s="110">
        <f>IF('3C-Water transport'!AN$58="no"," ",ROUND(AB6288,4))</f>
        <v>0.22500000000000001</v>
      </c>
    </row>
    <row r="6289" spans="5:31" x14ac:dyDescent="0.25">
      <c r="E6289" s="110">
        <f t="shared" si="357"/>
        <v>0.22600000000000017</v>
      </c>
      <c r="F6289" s="110">
        <f>IF('3A-Rail transport'!$AN$56="no"," ",ROUND(E6289,4))</f>
        <v>0.22600000000000001</v>
      </c>
      <c r="G6289" s="110">
        <f>IF('3A-Rail transport'!$AN$57="no"," ",ROUND(E6289,4))</f>
        <v>0.22600000000000001</v>
      </c>
      <c r="H6289" s="110"/>
      <c r="S6289" s="110">
        <f t="shared" si="358"/>
        <v>0.22600000000000017</v>
      </c>
      <c r="T6289" s="110">
        <f>IF('3B-Air transport'!AN$66="no"," ",ROUND(S6289,4))</f>
        <v>0.22600000000000001</v>
      </c>
      <c r="U6289" s="110">
        <f>IF('3B-Air transport'!AN$67="no"," ",ROUND(S6289,4))</f>
        <v>0.22600000000000001</v>
      </c>
      <c r="V6289" s="110">
        <f>IF('3B-Air transport'!AN$68="no"," ",ROUND(S6289,4))</f>
        <v>0.22600000000000001</v>
      </c>
      <c r="W6289" s="110"/>
      <c r="AB6289" s="110">
        <f t="shared" si="359"/>
        <v>0.22600000000000017</v>
      </c>
      <c r="AC6289" s="110">
        <f>IF('3C-Water transport'!AN$56="no"," ",ROUND(AB6289,4))</f>
        <v>0.22600000000000001</v>
      </c>
      <c r="AD6289" s="110">
        <f>IF('3C-Water transport'!AN$57="no"," ",ROUND(AB6289,4))</f>
        <v>0.22600000000000001</v>
      </c>
      <c r="AE6289" s="110">
        <f>IF('3C-Water transport'!AN$58="no"," ",ROUND(AB6289,4))</f>
        <v>0.22600000000000001</v>
      </c>
    </row>
    <row r="6290" spans="5:31" x14ac:dyDescent="0.25">
      <c r="E6290" s="110">
        <f t="shared" si="357"/>
        <v>0.22700000000000017</v>
      </c>
      <c r="F6290" s="110">
        <f>IF('3A-Rail transport'!$AN$56="no"," ",ROUND(E6290,4))</f>
        <v>0.22700000000000001</v>
      </c>
      <c r="G6290" s="110">
        <f>IF('3A-Rail transport'!$AN$57="no"," ",ROUND(E6290,4))</f>
        <v>0.22700000000000001</v>
      </c>
      <c r="H6290" s="110"/>
      <c r="S6290" s="110">
        <f t="shared" si="358"/>
        <v>0.22700000000000017</v>
      </c>
      <c r="T6290" s="110">
        <f>IF('3B-Air transport'!AN$66="no"," ",ROUND(S6290,4))</f>
        <v>0.22700000000000001</v>
      </c>
      <c r="U6290" s="110">
        <f>IF('3B-Air transport'!AN$67="no"," ",ROUND(S6290,4))</f>
        <v>0.22700000000000001</v>
      </c>
      <c r="V6290" s="110">
        <f>IF('3B-Air transport'!AN$68="no"," ",ROUND(S6290,4))</f>
        <v>0.22700000000000001</v>
      </c>
      <c r="W6290" s="110"/>
      <c r="AB6290" s="110">
        <f t="shared" si="359"/>
        <v>0.22700000000000017</v>
      </c>
      <c r="AC6290" s="110">
        <f>IF('3C-Water transport'!AN$56="no"," ",ROUND(AB6290,4))</f>
        <v>0.22700000000000001</v>
      </c>
      <c r="AD6290" s="110">
        <f>IF('3C-Water transport'!AN$57="no"," ",ROUND(AB6290,4))</f>
        <v>0.22700000000000001</v>
      </c>
      <c r="AE6290" s="110">
        <f>IF('3C-Water transport'!AN$58="no"," ",ROUND(AB6290,4))</f>
        <v>0.22700000000000001</v>
      </c>
    </row>
    <row r="6291" spans="5:31" x14ac:dyDescent="0.25">
      <c r="E6291" s="110">
        <f t="shared" si="357"/>
        <v>0.22800000000000017</v>
      </c>
      <c r="F6291" s="110">
        <f>IF('3A-Rail transport'!$AN$56="no"," ",ROUND(E6291,4))</f>
        <v>0.22800000000000001</v>
      </c>
      <c r="G6291" s="110">
        <f>IF('3A-Rail transport'!$AN$57="no"," ",ROUND(E6291,4))</f>
        <v>0.22800000000000001</v>
      </c>
      <c r="H6291" s="110"/>
      <c r="S6291" s="110">
        <f t="shared" si="358"/>
        <v>0.22800000000000017</v>
      </c>
      <c r="T6291" s="110">
        <f>IF('3B-Air transport'!AN$66="no"," ",ROUND(S6291,4))</f>
        <v>0.22800000000000001</v>
      </c>
      <c r="U6291" s="110">
        <f>IF('3B-Air transport'!AN$67="no"," ",ROUND(S6291,4))</f>
        <v>0.22800000000000001</v>
      </c>
      <c r="V6291" s="110">
        <f>IF('3B-Air transport'!AN$68="no"," ",ROUND(S6291,4))</f>
        <v>0.22800000000000001</v>
      </c>
      <c r="W6291" s="110"/>
      <c r="AB6291" s="110">
        <f t="shared" si="359"/>
        <v>0.22800000000000017</v>
      </c>
      <c r="AC6291" s="110">
        <f>IF('3C-Water transport'!AN$56="no"," ",ROUND(AB6291,4))</f>
        <v>0.22800000000000001</v>
      </c>
      <c r="AD6291" s="110">
        <f>IF('3C-Water transport'!AN$57="no"," ",ROUND(AB6291,4))</f>
        <v>0.22800000000000001</v>
      </c>
      <c r="AE6291" s="110">
        <f>IF('3C-Water transport'!AN$58="no"," ",ROUND(AB6291,4))</f>
        <v>0.22800000000000001</v>
      </c>
    </row>
    <row r="6292" spans="5:31" x14ac:dyDescent="0.25">
      <c r="E6292" s="110">
        <f t="shared" si="357"/>
        <v>0.22900000000000018</v>
      </c>
      <c r="F6292" s="110">
        <f>IF('3A-Rail transport'!$AN$56="no"," ",ROUND(E6292,4))</f>
        <v>0.22900000000000001</v>
      </c>
      <c r="G6292" s="110">
        <f>IF('3A-Rail transport'!$AN$57="no"," ",ROUND(E6292,4))</f>
        <v>0.22900000000000001</v>
      </c>
      <c r="H6292" s="110"/>
      <c r="S6292" s="110">
        <f t="shared" si="358"/>
        <v>0.22900000000000018</v>
      </c>
      <c r="T6292" s="110">
        <f>IF('3B-Air transport'!AN$66="no"," ",ROUND(S6292,4))</f>
        <v>0.22900000000000001</v>
      </c>
      <c r="U6292" s="110">
        <f>IF('3B-Air transport'!AN$67="no"," ",ROUND(S6292,4))</f>
        <v>0.22900000000000001</v>
      </c>
      <c r="V6292" s="110">
        <f>IF('3B-Air transport'!AN$68="no"," ",ROUND(S6292,4))</f>
        <v>0.22900000000000001</v>
      </c>
      <c r="W6292" s="110"/>
      <c r="AB6292" s="110">
        <f t="shared" si="359"/>
        <v>0.22900000000000018</v>
      </c>
      <c r="AC6292" s="110">
        <f>IF('3C-Water transport'!AN$56="no"," ",ROUND(AB6292,4))</f>
        <v>0.22900000000000001</v>
      </c>
      <c r="AD6292" s="110">
        <f>IF('3C-Water transport'!AN$57="no"," ",ROUND(AB6292,4))</f>
        <v>0.22900000000000001</v>
      </c>
      <c r="AE6292" s="110">
        <f>IF('3C-Water transport'!AN$58="no"," ",ROUND(AB6292,4))</f>
        <v>0.22900000000000001</v>
      </c>
    </row>
    <row r="6293" spans="5:31" x14ac:dyDescent="0.25">
      <c r="E6293" s="110">
        <f t="shared" si="357"/>
        <v>0.23000000000000018</v>
      </c>
      <c r="F6293" s="110">
        <f>IF('3A-Rail transport'!$AN$56="no"," ",ROUND(E6293,4))</f>
        <v>0.23</v>
      </c>
      <c r="G6293" s="110">
        <f>IF('3A-Rail transport'!$AN$57="no"," ",ROUND(E6293,4))</f>
        <v>0.23</v>
      </c>
      <c r="H6293" s="110"/>
      <c r="S6293" s="110">
        <f t="shared" si="358"/>
        <v>0.23000000000000018</v>
      </c>
      <c r="T6293" s="110">
        <f>IF('3B-Air transport'!AN$66="no"," ",ROUND(S6293,4))</f>
        <v>0.23</v>
      </c>
      <c r="U6293" s="110">
        <f>IF('3B-Air transport'!AN$67="no"," ",ROUND(S6293,4))</f>
        <v>0.23</v>
      </c>
      <c r="V6293" s="110">
        <f>IF('3B-Air transport'!AN$68="no"," ",ROUND(S6293,4))</f>
        <v>0.23</v>
      </c>
      <c r="W6293" s="110"/>
      <c r="AB6293" s="110">
        <f t="shared" si="359"/>
        <v>0.23000000000000018</v>
      </c>
      <c r="AC6293" s="110">
        <f>IF('3C-Water transport'!AN$56="no"," ",ROUND(AB6293,4))</f>
        <v>0.23</v>
      </c>
      <c r="AD6293" s="110">
        <f>IF('3C-Water transport'!AN$57="no"," ",ROUND(AB6293,4))</f>
        <v>0.23</v>
      </c>
      <c r="AE6293" s="110">
        <f>IF('3C-Water transport'!AN$58="no"," ",ROUND(AB6293,4))</f>
        <v>0.23</v>
      </c>
    </row>
    <row r="6294" spans="5:31" x14ac:dyDescent="0.25">
      <c r="E6294" s="110">
        <f t="shared" si="357"/>
        <v>0.23100000000000018</v>
      </c>
      <c r="F6294" s="110">
        <f>IF('3A-Rail transport'!$AN$56="no"," ",ROUND(E6294,4))</f>
        <v>0.23100000000000001</v>
      </c>
      <c r="G6294" s="110">
        <f>IF('3A-Rail transport'!$AN$57="no"," ",ROUND(E6294,4))</f>
        <v>0.23100000000000001</v>
      </c>
      <c r="H6294" s="110"/>
      <c r="S6294" s="110">
        <f t="shared" si="358"/>
        <v>0.23100000000000018</v>
      </c>
      <c r="T6294" s="110">
        <f>IF('3B-Air transport'!AN$66="no"," ",ROUND(S6294,4))</f>
        <v>0.23100000000000001</v>
      </c>
      <c r="U6294" s="110">
        <f>IF('3B-Air transport'!AN$67="no"," ",ROUND(S6294,4))</f>
        <v>0.23100000000000001</v>
      </c>
      <c r="V6294" s="110">
        <f>IF('3B-Air transport'!AN$68="no"," ",ROUND(S6294,4))</f>
        <v>0.23100000000000001</v>
      </c>
      <c r="W6294" s="110"/>
      <c r="AB6294" s="110">
        <f t="shared" si="359"/>
        <v>0.23100000000000018</v>
      </c>
      <c r="AC6294" s="110">
        <f>IF('3C-Water transport'!AN$56="no"," ",ROUND(AB6294,4))</f>
        <v>0.23100000000000001</v>
      </c>
      <c r="AD6294" s="110">
        <f>IF('3C-Water transport'!AN$57="no"," ",ROUND(AB6294,4))</f>
        <v>0.23100000000000001</v>
      </c>
      <c r="AE6294" s="110">
        <f>IF('3C-Water transport'!AN$58="no"," ",ROUND(AB6294,4))</f>
        <v>0.23100000000000001</v>
      </c>
    </row>
    <row r="6295" spans="5:31" x14ac:dyDescent="0.25">
      <c r="E6295" s="110">
        <f t="shared" si="357"/>
        <v>0.23200000000000018</v>
      </c>
      <c r="F6295" s="110">
        <f>IF('3A-Rail transport'!$AN$56="no"," ",ROUND(E6295,4))</f>
        <v>0.23200000000000001</v>
      </c>
      <c r="G6295" s="110">
        <f>IF('3A-Rail transport'!$AN$57="no"," ",ROUND(E6295,4))</f>
        <v>0.23200000000000001</v>
      </c>
      <c r="H6295" s="110"/>
      <c r="S6295" s="110">
        <f t="shared" si="358"/>
        <v>0.23200000000000018</v>
      </c>
      <c r="T6295" s="110">
        <f>IF('3B-Air transport'!AN$66="no"," ",ROUND(S6295,4))</f>
        <v>0.23200000000000001</v>
      </c>
      <c r="U6295" s="110">
        <f>IF('3B-Air transport'!AN$67="no"," ",ROUND(S6295,4))</f>
        <v>0.23200000000000001</v>
      </c>
      <c r="V6295" s="110">
        <f>IF('3B-Air transport'!AN$68="no"," ",ROUND(S6295,4))</f>
        <v>0.23200000000000001</v>
      </c>
      <c r="W6295" s="110"/>
      <c r="AB6295" s="110">
        <f t="shared" si="359"/>
        <v>0.23200000000000018</v>
      </c>
      <c r="AC6295" s="110">
        <f>IF('3C-Water transport'!AN$56="no"," ",ROUND(AB6295,4))</f>
        <v>0.23200000000000001</v>
      </c>
      <c r="AD6295" s="110">
        <f>IF('3C-Water transport'!AN$57="no"," ",ROUND(AB6295,4))</f>
        <v>0.23200000000000001</v>
      </c>
      <c r="AE6295" s="110">
        <f>IF('3C-Water transport'!AN$58="no"," ",ROUND(AB6295,4))</f>
        <v>0.23200000000000001</v>
      </c>
    </row>
    <row r="6296" spans="5:31" x14ac:dyDescent="0.25">
      <c r="E6296" s="110">
        <f t="shared" si="357"/>
        <v>0.23300000000000018</v>
      </c>
      <c r="F6296" s="110">
        <f>IF('3A-Rail transport'!$AN$56="no"," ",ROUND(E6296,4))</f>
        <v>0.23300000000000001</v>
      </c>
      <c r="G6296" s="110">
        <f>IF('3A-Rail transport'!$AN$57="no"," ",ROUND(E6296,4))</f>
        <v>0.23300000000000001</v>
      </c>
      <c r="H6296" s="110"/>
      <c r="S6296" s="110">
        <f t="shared" si="358"/>
        <v>0.23300000000000018</v>
      </c>
      <c r="T6296" s="110">
        <f>IF('3B-Air transport'!AN$66="no"," ",ROUND(S6296,4))</f>
        <v>0.23300000000000001</v>
      </c>
      <c r="U6296" s="110">
        <f>IF('3B-Air transport'!AN$67="no"," ",ROUND(S6296,4))</f>
        <v>0.23300000000000001</v>
      </c>
      <c r="V6296" s="110">
        <f>IF('3B-Air transport'!AN$68="no"," ",ROUND(S6296,4))</f>
        <v>0.23300000000000001</v>
      </c>
      <c r="W6296" s="110"/>
      <c r="AB6296" s="110">
        <f t="shared" si="359"/>
        <v>0.23300000000000018</v>
      </c>
      <c r="AC6296" s="110">
        <f>IF('3C-Water transport'!AN$56="no"," ",ROUND(AB6296,4))</f>
        <v>0.23300000000000001</v>
      </c>
      <c r="AD6296" s="110">
        <f>IF('3C-Water transport'!AN$57="no"," ",ROUND(AB6296,4))</f>
        <v>0.23300000000000001</v>
      </c>
      <c r="AE6296" s="110">
        <f>IF('3C-Water transport'!AN$58="no"," ",ROUND(AB6296,4))</f>
        <v>0.23300000000000001</v>
      </c>
    </row>
    <row r="6297" spans="5:31" x14ac:dyDescent="0.25">
      <c r="E6297" s="110">
        <f t="shared" si="357"/>
        <v>0.23400000000000018</v>
      </c>
      <c r="F6297" s="110">
        <f>IF('3A-Rail transport'!$AN$56="no"," ",ROUND(E6297,4))</f>
        <v>0.23400000000000001</v>
      </c>
      <c r="G6297" s="110">
        <f>IF('3A-Rail transport'!$AN$57="no"," ",ROUND(E6297,4))</f>
        <v>0.23400000000000001</v>
      </c>
      <c r="H6297" s="110"/>
      <c r="S6297" s="110">
        <f t="shared" si="358"/>
        <v>0.23400000000000018</v>
      </c>
      <c r="T6297" s="110">
        <f>IF('3B-Air transport'!AN$66="no"," ",ROUND(S6297,4))</f>
        <v>0.23400000000000001</v>
      </c>
      <c r="U6297" s="110">
        <f>IF('3B-Air transport'!AN$67="no"," ",ROUND(S6297,4))</f>
        <v>0.23400000000000001</v>
      </c>
      <c r="V6297" s="110">
        <f>IF('3B-Air transport'!AN$68="no"," ",ROUND(S6297,4))</f>
        <v>0.23400000000000001</v>
      </c>
      <c r="W6297" s="110"/>
      <c r="AB6297" s="110">
        <f t="shared" si="359"/>
        <v>0.23400000000000018</v>
      </c>
      <c r="AC6297" s="110">
        <f>IF('3C-Water transport'!AN$56="no"," ",ROUND(AB6297,4))</f>
        <v>0.23400000000000001</v>
      </c>
      <c r="AD6297" s="110">
        <f>IF('3C-Water transport'!AN$57="no"," ",ROUND(AB6297,4))</f>
        <v>0.23400000000000001</v>
      </c>
      <c r="AE6297" s="110">
        <f>IF('3C-Water transport'!AN$58="no"," ",ROUND(AB6297,4))</f>
        <v>0.23400000000000001</v>
      </c>
    </row>
    <row r="6298" spans="5:31" x14ac:dyDescent="0.25">
      <c r="E6298" s="110">
        <f t="shared" si="357"/>
        <v>0.23500000000000018</v>
      </c>
      <c r="F6298" s="110">
        <f>IF('3A-Rail transport'!$AN$56="no"," ",ROUND(E6298,4))</f>
        <v>0.23499999999999999</v>
      </c>
      <c r="G6298" s="110">
        <f>IF('3A-Rail transport'!$AN$57="no"," ",ROUND(E6298,4))</f>
        <v>0.23499999999999999</v>
      </c>
      <c r="H6298" s="110"/>
      <c r="S6298" s="110">
        <f t="shared" si="358"/>
        <v>0.23500000000000018</v>
      </c>
      <c r="T6298" s="110">
        <f>IF('3B-Air transport'!AN$66="no"," ",ROUND(S6298,4))</f>
        <v>0.23499999999999999</v>
      </c>
      <c r="U6298" s="110">
        <f>IF('3B-Air transport'!AN$67="no"," ",ROUND(S6298,4))</f>
        <v>0.23499999999999999</v>
      </c>
      <c r="V6298" s="110">
        <f>IF('3B-Air transport'!AN$68="no"," ",ROUND(S6298,4))</f>
        <v>0.23499999999999999</v>
      </c>
      <c r="W6298" s="110"/>
      <c r="AB6298" s="110">
        <f t="shared" si="359"/>
        <v>0.23500000000000018</v>
      </c>
      <c r="AC6298" s="110">
        <f>IF('3C-Water transport'!AN$56="no"," ",ROUND(AB6298,4))</f>
        <v>0.23499999999999999</v>
      </c>
      <c r="AD6298" s="110">
        <f>IF('3C-Water transport'!AN$57="no"," ",ROUND(AB6298,4))</f>
        <v>0.23499999999999999</v>
      </c>
      <c r="AE6298" s="110">
        <f>IF('3C-Water transport'!AN$58="no"," ",ROUND(AB6298,4))</f>
        <v>0.23499999999999999</v>
      </c>
    </row>
    <row r="6299" spans="5:31" x14ac:dyDescent="0.25">
      <c r="E6299" s="110">
        <f t="shared" si="357"/>
        <v>0.23600000000000018</v>
      </c>
      <c r="F6299" s="110">
        <f>IF('3A-Rail transport'!$AN$56="no"," ",ROUND(E6299,4))</f>
        <v>0.23599999999999999</v>
      </c>
      <c r="G6299" s="110">
        <f>IF('3A-Rail transport'!$AN$57="no"," ",ROUND(E6299,4))</f>
        <v>0.23599999999999999</v>
      </c>
      <c r="H6299" s="110"/>
      <c r="S6299" s="110">
        <f t="shared" si="358"/>
        <v>0.23600000000000018</v>
      </c>
      <c r="T6299" s="110">
        <f>IF('3B-Air transport'!AN$66="no"," ",ROUND(S6299,4))</f>
        <v>0.23599999999999999</v>
      </c>
      <c r="U6299" s="110">
        <f>IF('3B-Air transport'!AN$67="no"," ",ROUND(S6299,4))</f>
        <v>0.23599999999999999</v>
      </c>
      <c r="V6299" s="110">
        <f>IF('3B-Air transport'!AN$68="no"," ",ROUND(S6299,4))</f>
        <v>0.23599999999999999</v>
      </c>
      <c r="W6299" s="110"/>
      <c r="AB6299" s="110">
        <f t="shared" si="359"/>
        <v>0.23600000000000018</v>
      </c>
      <c r="AC6299" s="110">
        <f>IF('3C-Water transport'!AN$56="no"," ",ROUND(AB6299,4))</f>
        <v>0.23599999999999999</v>
      </c>
      <c r="AD6299" s="110">
        <f>IF('3C-Water transport'!AN$57="no"," ",ROUND(AB6299,4))</f>
        <v>0.23599999999999999</v>
      </c>
      <c r="AE6299" s="110">
        <f>IF('3C-Water transport'!AN$58="no"," ",ROUND(AB6299,4))</f>
        <v>0.23599999999999999</v>
      </c>
    </row>
    <row r="6300" spans="5:31" x14ac:dyDescent="0.25">
      <c r="E6300" s="110">
        <f t="shared" si="357"/>
        <v>0.23700000000000018</v>
      </c>
      <c r="F6300" s="110">
        <f>IF('3A-Rail transport'!$AN$56="no"," ",ROUND(E6300,4))</f>
        <v>0.23699999999999999</v>
      </c>
      <c r="G6300" s="110">
        <f>IF('3A-Rail transport'!$AN$57="no"," ",ROUND(E6300,4))</f>
        <v>0.23699999999999999</v>
      </c>
      <c r="H6300" s="110"/>
      <c r="S6300" s="110">
        <f t="shared" si="358"/>
        <v>0.23700000000000018</v>
      </c>
      <c r="T6300" s="110">
        <f>IF('3B-Air transport'!AN$66="no"," ",ROUND(S6300,4))</f>
        <v>0.23699999999999999</v>
      </c>
      <c r="U6300" s="110">
        <f>IF('3B-Air transport'!AN$67="no"," ",ROUND(S6300,4))</f>
        <v>0.23699999999999999</v>
      </c>
      <c r="V6300" s="110">
        <f>IF('3B-Air transport'!AN$68="no"," ",ROUND(S6300,4))</f>
        <v>0.23699999999999999</v>
      </c>
      <c r="W6300" s="110"/>
      <c r="AB6300" s="110">
        <f t="shared" si="359"/>
        <v>0.23700000000000018</v>
      </c>
      <c r="AC6300" s="110">
        <f>IF('3C-Water transport'!AN$56="no"," ",ROUND(AB6300,4))</f>
        <v>0.23699999999999999</v>
      </c>
      <c r="AD6300" s="110">
        <f>IF('3C-Water transport'!AN$57="no"," ",ROUND(AB6300,4))</f>
        <v>0.23699999999999999</v>
      </c>
      <c r="AE6300" s="110">
        <f>IF('3C-Water transport'!AN$58="no"," ",ROUND(AB6300,4))</f>
        <v>0.23699999999999999</v>
      </c>
    </row>
    <row r="6301" spans="5:31" x14ac:dyDescent="0.25">
      <c r="E6301" s="110">
        <f t="shared" si="357"/>
        <v>0.23800000000000018</v>
      </c>
      <c r="F6301" s="110">
        <f>IF('3A-Rail transport'!$AN$56="no"," ",ROUND(E6301,4))</f>
        <v>0.23799999999999999</v>
      </c>
      <c r="G6301" s="110">
        <f>IF('3A-Rail transport'!$AN$57="no"," ",ROUND(E6301,4))</f>
        <v>0.23799999999999999</v>
      </c>
      <c r="H6301" s="110"/>
      <c r="S6301" s="110">
        <f t="shared" si="358"/>
        <v>0.23800000000000018</v>
      </c>
      <c r="T6301" s="110">
        <f>IF('3B-Air transport'!AN$66="no"," ",ROUND(S6301,4))</f>
        <v>0.23799999999999999</v>
      </c>
      <c r="U6301" s="110">
        <f>IF('3B-Air transport'!AN$67="no"," ",ROUND(S6301,4))</f>
        <v>0.23799999999999999</v>
      </c>
      <c r="V6301" s="110">
        <f>IF('3B-Air transport'!AN$68="no"," ",ROUND(S6301,4))</f>
        <v>0.23799999999999999</v>
      </c>
      <c r="W6301" s="110"/>
      <c r="AB6301" s="110">
        <f t="shared" si="359"/>
        <v>0.23800000000000018</v>
      </c>
      <c r="AC6301" s="110">
        <f>IF('3C-Water transport'!AN$56="no"," ",ROUND(AB6301,4))</f>
        <v>0.23799999999999999</v>
      </c>
      <c r="AD6301" s="110">
        <f>IF('3C-Water transport'!AN$57="no"," ",ROUND(AB6301,4))</f>
        <v>0.23799999999999999</v>
      </c>
      <c r="AE6301" s="110">
        <f>IF('3C-Water transport'!AN$58="no"," ",ROUND(AB6301,4))</f>
        <v>0.23799999999999999</v>
      </c>
    </row>
    <row r="6302" spans="5:31" x14ac:dyDescent="0.25">
      <c r="E6302" s="110">
        <f t="shared" si="357"/>
        <v>0.23900000000000018</v>
      </c>
      <c r="F6302" s="110">
        <f>IF('3A-Rail transport'!$AN$56="no"," ",ROUND(E6302,4))</f>
        <v>0.23899999999999999</v>
      </c>
      <c r="G6302" s="110">
        <f>IF('3A-Rail transport'!$AN$57="no"," ",ROUND(E6302,4))</f>
        <v>0.23899999999999999</v>
      </c>
      <c r="H6302" s="110"/>
      <c r="S6302" s="110">
        <f t="shared" si="358"/>
        <v>0.23900000000000018</v>
      </c>
      <c r="T6302" s="110">
        <f>IF('3B-Air transport'!AN$66="no"," ",ROUND(S6302,4))</f>
        <v>0.23899999999999999</v>
      </c>
      <c r="U6302" s="110">
        <f>IF('3B-Air transport'!AN$67="no"," ",ROUND(S6302,4))</f>
        <v>0.23899999999999999</v>
      </c>
      <c r="V6302" s="110">
        <f>IF('3B-Air transport'!AN$68="no"," ",ROUND(S6302,4))</f>
        <v>0.23899999999999999</v>
      </c>
      <c r="W6302" s="110"/>
      <c r="AB6302" s="110">
        <f t="shared" si="359"/>
        <v>0.23900000000000018</v>
      </c>
      <c r="AC6302" s="110">
        <f>IF('3C-Water transport'!AN$56="no"," ",ROUND(AB6302,4))</f>
        <v>0.23899999999999999</v>
      </c>
      <c r="AD6302" s="110">
        <f>IF('3C-Water transport'!AN$57="no"," ",ROUND(AB6302,4))</f>
        <v>0.23899999999999999</v>
      </c>
      <c r="AE6302" s="110">
        <f>IF('3C-Water transport'!AN$58="no"," ",ROUND(AB6302,4))</f>
        <v>0.23899999999999999</v>
      </c>
    </row>
    <row r="6303" spans="5:31" x14ac:dyDescent="0.25">
      <c r="E6303" s="110">
        <f t="shared" si="357"/>
        <v>0.24000000000000019</v>
      </c>
      <c r="F6303" s="110">
        <f>IF('3A-Rail transport'!$AN$56="no"," ",ROUND(E6303,4))</f>
        <v>0.24</v>
      </c>
      <c r="G6303" s="110">
        <f>IF('3A-Rail transport'!$AN$57="no"," ",ROUND(E6303,4))</f>
        <v>0.24</v>
      </c>
      <c r="H6303" s="110"/>
      <c r="S6303" s="110">
        <f t="shared" si="358"/>
        <v>0.24000000000000019</v>
      </c>
      <c r="T6303" s="110">
        <f>IF('3B-Air transport'!AN$66="no"," ",ROUND(S6303,4))</f>
        <v>0.24</v>
      </c>
      <c r="U6303" s="110">
        <f>IF('3B-Air transport'!AN$67="no"," ",ROUND(S6303,4))</f>
        <v>0.24</v>
      </c>
      <c r="V6303" s="110">
        <f>IF('3B-Air transport'!AN$68="no"," ",ROUND(S6303,4))</f>
        <v>0.24</v>
      </c>
      <c r="W6303" s="110"/>
      <c r="AB6303" s="110">
        <f t="shared" si="359"/>
        <v>0.24000000000000019</v>
      </c>
      <c r="AC6303" s="110">
        <f>IF('3C-Water transport'!AN$56="no"," ",ROUND(AB6303,4))</f>
        <v>0.24</v>
      </c>
      <c r="AD6303" s="110">
        <f>IF('3C-Water transport'!AN$57="no"," ",ROUND(AB6303,4))</f>
        <v>0.24</v>
      </c>
      <c r="AE6303" s="110">
        <f>IF('3C-Water transport'!AN$58="no"," ",ROUND(AB6303,4))</f>
        <v>0.24</v>
      </c>
    </row>
    <row r="6304" spans="5:31" x14ac:dyDescent="0.25">
      <c r="E6304" s="110">
        <f t="shared" si="357"/>
        <v>0.24100000000000019</v>
      </c>
      <c r="F6304" s="110">
        <f>IF('3A-Rail transport'!$AN$56="no"," ",ROUND(E6304,4))</f>
        <v>0.24099999999999999</v>
      </c>
      <c r="G6304" s="110">
        <f>IF('3A-Rail transport'!$AN$57="no"," ",ROUND(E6304,4))</f>
        <v>0.24099999999999999</v>
      </c>
      <c r="H6304" s="110"/>
      <c r="S6304" s="110">
        <f t="shared" si="358"/>
        <v>0.24100000000000019</v>
      </c>
      <c r="T6304" s="110">
        <f>IF('3B-Air transport'!AN$66="no"," ",ROUND(S6304,4))</f>
        <v>0.24099999999999999</v>
      </c>
      <c r="U6304" s="110">
        <f>IF('3B-Air transport'!AN$67="no"," ",ROUND(S6304,4))</f>
        <v>0.24099999999999999</v>
      </c>
      <c r="V6304" s="110">
        <f>IF('3B-Air transport'!AN$68="no"," ",ROUND(S6304,4))</f>
        <v>0.24099999999999999</v>
      </c>
      <c r="W6304" s="110"/>
      <c r="AB6304" s="110">
        <f t="shared" si="359"/>
        <v>0.24100000000000019</v>
      </c>
      <c r="AC6304" s="110">
        <f>IF('3C-Water transport'!AN$56="no"," ",ROUND(AB6304,4))</f>
        <v>0.24099999999999999</v>
      </c>
      <c r="AD6304" s="110">
        <f>IF('3C-Water transport'!AN$57="no"," ",ROUND(AB6304,4))</f>
        <v>0.24099999999999999</v>
      </c>
      <c r="AE6304" s="110">
        <f>IF('3C-Water transport'!AN$58="no"," ",ROUND(AB6304,4))</f>
        <v>0.24099999999999999</v>
      </c>
    </row>
    <row r="6305" spans="5:31" x14ac:dyDescent="0.25">
      <c r="E6305" s="110">
        <f t="shared" si="357"/>
        <v>0.24200000000000019</v>
      </c>
      <c r="F6305" s="110">
        <f>IF('3A-Rail transport'!$AN$56="no"," ",ROUND(E6305,4))</f>
        <v>0.24199999999999999</v>
      </c>
      <c r="G6305" s="110">
        <f>IF('3A-Rail transport'!$AN$57="no"," ",ROUND(E6305,4))</f>
        <v>0.24199999999999999</v>
      </c>
      <c r="H6305" s="110"/>
      <c r="S6305" s="110">
        <f t="shared" si="358"/>
        <v>0.24200000000000019</v>
      </c>
      <c r="T6305" s="110">
        <f>IF('3B-Air transport'!AN$66="no"," ",ROUND(S6305,4))</f>
        <v>0.24199999999999999</v>
      </c>
      <c r="U6305" s="110">
        <f>IF('3B-Air transport'!AN$67="no"," ",ROUND(S6305,4))</f>
        <v>0.24199999999999999</v>
      </c>
      <c r="V6305" s="110">
        <f>IF('3B-Air transport'!AN$68="no"," ",ROUND(S6305,4))</f>
        <v>0.24199999999999999</v>
      </c>
      <c r="W6305" s="110"/>
      <c r="AB6305" s="110">
        <f t="shared" si="359"/>
        <v>0.24200000000000019</v>
      </c>
      <c r="AC6305" s="110">
        <f>IF('3C-Water transport'!AN$56="no"," ",ROUND(AB6305,4))</f>
        <v>0.24199999999999999</v>
      </c>
      <c r="AD6305" s="110">
        <f>IF('3C-Water transport'!AN$57="no"," ",ROUND(AB6305,4))</f>
        <v>0.24199999999999999</v>
      </c>
      <c r="AE6305" s="110">
        <f>IF('3C-Water transport'!AN$58="no"," ",ROUND(AB6305,4))</f>
        <v>0.24199999999999999</v>
      </c>
    </row>
    <row r="6306" spans="5:31" x14ac:dyDescent="0.25">
      <c r="E6306" s="110">
        <f t="shared" si="357"/>
        <v>0.24300000000000019</v>
      </c>
      <c r="F6306" s="110">
        <f>IF('3A-Rail transport'!$AN$56="no"," ",ROUND(E6306,4))</f>
        <v>0.24299999999999999</v>
      </c>
      <c r="G6306" s="110">
        <f>IF('3A-Rail transport'!$AN$57="no"," ",ROUND(E6306,4))</f>
        <v>0.24299999999999999</v>
      </c>
      <c r="H6306" s="110"/>
      <c r="S6306" s="110">
        <f t="shared" si="358"/>
        <v>0.24300000000000019</v>
      </c>
      <c r="T6306" s="110">
        <f>IF('3B-Air transport'!AN$66="no"," ",ROUND(S6306,4))</f>
        <v>0.24299999999999999</v>
      </c>
      <c r="U6306" s="110">
        <f>IF('3B-Air transport'!AN$67="no"," ",ROUND(S6306,4))</f>
        <v>0.24299999999999999</v>
      </c>
      <c r="V6306" s="110">
        <f>IF('3B-Air transport'!AN$68="no"," ",ROUND(S6306,4))</f>
        <v>0.24299999999999999</v>
      </c>
      <c r="W6306" s="110"/>
      <c r="AB6306" s="110">
        <f t="shared" si="359"/>
        <v>0.24300000000000019</v>
      </c>
      <c r="AC6306" s="110">
        <f>IF('3C-Water transport'!AN$56="no"," ",ROUND(AB6306,4))</f>
        <v>0.24299999999999999</v>
      </c>
      <c r="AD6306" s="110">
        <f>IF('3C-Water transport'!AN$57="no"," ",ROUND(AB6306,4))</f>
        <v>0.24299999999999999</v>
      </c>
      <c r="AE6306" s="110">
        <f>IF('3C-Water transport'!AN$58="no"," ",ROUND(AB6306,4))</f>
        <v>0.24299999999999999</v>
      </c>
    </row>
    <row r="6307" spans="5:31" x14ac:dyDescent="0.25">
      <c r="E6307" s="110">
        <f t="shared" si="357"/>
        <v>0.24400000000000019</v>
      </c>
      <c r="F6307" s="110">
        <f>IF('3A-Rail transport'!$AN$56="no"," ",ROUND(E6307,4))</f>
        <v>0.24399999999999999</v>
      </c>
      <c r="G6307" s="110">
        <f>IF('3A-Rail transport'!$AN$57="no"," ",ROUND(E6307,4))</f>
        <v>0.24399999999999999</v>
      </c>
      <c r="H6307" s="110"/>
      <c r="S6307" s="110">
        <f t="shared" si="358"/>
        <v>0.24400000000000019</v>
      </c>
      <c r="T6307" s="110">
        <f>IF('3B-Air transport'!AN$66="no"," ",ROUND(S6307,4))</f>
        <v>0.24399999999999999</v>
      </c>
      <c r="U6307" s="110">
        <f>IF('3B-Air transport'!AN$67="no"," ",ROUND(S6307,4))</f>
        <v>0.24399999999999999</v>
      </c>
      <c r="V6307" s="110">
        <f>IF('3B-Air transport'!AN$68="no"," ",ROUND(S6307,4))</f>
        <v>0.24399999999999999</v>
      </c>
      <c r="W6307" s="110"/>
      <c r="AB6307" s="110">
        <f t="shared" si="359"/>
        <v>0.24400000000000019</v>
      </c>
      <c r="AC6307" s="110">
        <f>IF('3C-Water transport'!AN$56="no"," ",ROUND(AB6307,4))</f>
        <v>0.24399999999999999</v>
      </c>
      <c r="AD6307" s="110">
        <f>IF('3C-Water transport'!AN$57="no"," ",ROUND(AB6307,4))</f>
        <v>0.24399999999999999</v>
      </c>
      <c r="AE6307" s="110">
        <f>IF('3C-Water transport'!AN$58="no"," ",ROUND(AB6307,4))</f>
        <v>0.24399999999999999</v>
      </c>
    </row>
    <row r="6308" spans="5:31" x14ac:dyDescent="0.25">
      <c r="E6308" s="110">
        <f t="shared" si="357"/>
        <v>0.24500000000000019</v>
      </c>
      <c r="F6308" s="110">
        <f>IF('3A-Rail transport'!$AN$56="no"," ",ROUND(E6308,4))</f>
        <v>0.245</v>
      </c>
      <c r="G6308" s="110">
        <f>IF('3A-Rail transport'!$AN$57="no"," ",ROUND(E6308,4))</f>
        <v>0.245</v>
      </c>
      <c r="H6308" s="110"/>
      <c r="S6308" s="110">
        <f t="shared" si="358"/>
        <v>0.24500000000000019</v>
      </c>
      <c r="T6308" s="110">
        <f>IF('3B-Air transport'!AN$66="no"," ",ROUND(S6308,4))</f>
        <v>0.245</v>
      </c>
      <c r="U6308" s="110">
        <f>IF('3B-Air transport'!AN$67="no"," ",ROUND(S6308,4))</f>
        <v>0.245</v>
      </c>
      <c r="V6308" s="110">
        <f>IF('3B-Air transport'!AN$68="no"," ",ROUND(S6308,4))</f>
        <v>0.245</v>
      </c>
      <c r="W6308" s="110"/>
      <c r="AB6308" s="110">
        <f t="shared" si="359"/>
        <v>0.24500000000000019</v>
      </c>
      <c r="AC6308" s="110">
        <f>IF('3C-Water transport'!AN$56="no"," ",ROUND(AB6308,4))</f>
        <v>0.245</v>
      </c>
      <c r="AD6308" s="110">
        <f>IF('3C-Water transport'!AN$57="no"," ",ROUND(AB6308,4))</f>
        <v>0.245</v>
      </c>
      <c r="AE6308" s="110">
        <f>IF('3C-Water transport'!AN$58="no"," ",ROUND(AB6308,4))</f>
        <v>0.245</v>
      </c>
    </row>
    <row r="6309" spans="5:31" x14ac:dyDescent="0.25">
      <c r="E6309" s="110">
        <f t="shared" si="357"/>
        <v>0.24600000000000019</v>
      </c>
      <c r="F6309" s="110">
        <f>IF('3A-Rail transport'!$AN$56="no"," ",ROUND(E6309,4))</f>
        <v>0.246</v>
      </c>
      <c r="G6309" s="110">
        <f>IF('3A-Rail transport'!$AN$57="no"," ",ROUND(E6309,4))</f>
        <v>0.246</v>
      </c>
      <c r="H6309" s="110"/>
      <c r="S6309" s="110">
        <f t="shared" si="358"/>
        <v>0.24600000000000019</v>
      </c>
      <c r="T6309" s="110">
        <f>IF('3B-Air transport'!AN$66="no"," ",ROUND(S6309,4))</f>
        <v>0.246</v>
      </c>
      <c r="U6309" s="110">
        <f>IF('3B-Air transport'!AN$67="no"," ",ROUND(S6309,4))</f>
        <v>0.246</v>
      </c>
      <c r="V6309" s="110">
        <f>IF('3B-Air transport'!AN$68="no"," ",ROUND(S6309,4))</f>
        <v>0.246</v>
      </c>
      <c r="W6309" s="110"/>
      <c r="AB6309" s="110">
        <f t="shared" si="359"/>
        <v>0.24600000000000019</v>
      </c>
      <c r="AC6309" s="110">
        <f>IF('3C-Water transport'!AN$56="no"," ",ROUND(AB6309,4))</f>
        <v>0.246</v>
      </c>
      <c r="AD6309" s="110">
        <f>IF('3C-Water transport'!AN$57="no"," ",ROUND(AB6309,4))</f>
        <v>0.246</v>
      </c>
      <c r="AE6309" s="110">
        <f>IF('3C-Water transport'!AN$58="no"," ",ROUND(AB6309,4))</f>
        <v>0.246</v>
      </c>
    </row>
    <row r="6310" spans="5:31" x14ac:dyDescent="0.25">
      <c r="E6310" s="110">
        <f t="shared" si="357"/>
        <v>0.24700000000000019</v>
      </c>
      <c r="F6310" s="110">
        <f>IF('3A-Rail transport'!$AN$56="no"," ",ROUND(E6310,4))</f>
        <v>0.247</v>
      </c>
      <c r="G6310" s="110">
        <f>IF('3A-Rail transport'!$AN$57="no"," ",ROUND(E6310,4))</f>
        <v>0.247</v>
      </c>
      <c r="H6310" s="110"/>
      <c r="S6310" s="110">
        <f t="shared" si="358"/>
        <v>0.24700000000000019</v>
      </c>
      <c r="T6310" s="110">
        <f>IF('3B-Air transport'!AN$66="no"," ",ROUND(S6310,4))</f>
        <v>0.247</v>
      </c>
      <c r="U6310" s="110">
        <f>IF('3B-Air transport'!AN$67="no"," ",ROUND(S6310,4))</f>
        <v>0.247</v>
      </c>
      <c r="V6310" s="110">
        <f>IF('3B-Air transport'!AN$68="no"," ",ROUND(S6310,4))</f>
        <v>0.247</v>
      </c>
      <c r="W6310" s="110"/>
      <c r="AB6310" s="110">
        <f t="shared" si="359"/>
        <v>0.24700000000000019</v>
      </c>
      <c r="AC6310" s="110">
        <f>IF('3C-Water transport'!AN$56="no"," ",ROUND(AB6310,4))</f>
        <v>0.247</v>
      </c>
      <c r="AD6310" s="110">
        <f>IF('3C-Water transport'!AN$57="no"," ",ROUND(AB6310,4))</f>
        <v>0.247</v>
      </c>
      <c r="AE6310" s="110">
        <f>IF('3C-Water transport'!AN$58="no"," ",ROUND(AB6310,4))</f>
        <v>0.247</v>
      </c>
    </row>
    <row r="6311" spans="5:31" x14ac:dyDescent="0.25">
      <c r="E6311" s="110">
        <f t="shared" si="357"/>
        <v>0.24800000000000019</v>
      </c>
      <c r="F6311" s="110">
        <f>IF('3A-Rail transport'!$AN$56="no"," ",ROUND(E6311,4))</f>
        <v>0.248</v>
      </c>
      <c r="G6311" s="110">
        <f>IF('3A-Rail transport'!$AN$57="no"," ",ROUND(E6311,4))</f>
        <v>0.248</v>
      </c>
      <c r="H6311" s="110"/>
      <c r="S6311" s="110">
        <f t="shared" si="358"/>
        <v>0.24800000000000019</v>
      </c>
      <c r="T6311" s="110">
        <f>IF('3B-Air transport'!AN$66="no"," ",ROUND(S6311,4))</f>
        <v>0.248</v>
      </c>
      <c r="U6311" s="110">
        <f>IF('3B-Air transport'!AN$67="no"," ",ROUND(S6311,4))</f>
        <v>0.248</v>
      </c>
      <c r="V6311" s="110">
        <f>IF('3B-Air transport'!AN$68="no"," ",ROUND(S6311,4))</f>
        <v>0.248</v>
      </c>
      <c r="W6311" s="110"/>
      <c r="AB6311" s="110">
        <f t="shared" si="359"/>
        <v>0.24800000000000019</v>
      </c>
      <c r="AC6311" s="110">
        <f>IF('3C-Water transport'!AN$56="no"," ",ROUND(AB6311,4))</f>
        <v>0.248</v>
      </c>
      <c r="AD6311" s="110">
        <f>IF('3C-Water transport'!AN$57="no"," ",ROUND(AB6311,4))</f>
        <v>0.248</v>
      </c>
      <c r="AE6311" s="110">
        <f>IF('3C-Water transport'!AN$58="no"," ",ROUND(AB6311,4))</f>
        <v>0.248</v>
      </c>
    </row>
    <row r="6312" spans="5:31" x14ac:dyDescent="0.25">
      <c r="E6312" s="110">
        <f t="shared" si="357"/>
        <v>0.24900000000000019</v>
      </c>
      <c r="F6312" s="110">
        <f>IF('3A-Rail transport'!$AN$56="no"," ",ROUND(E6312,4))</f>
        <v>0.249</v>
      </c>
      <c r="G6312" s="110">
        <f>IF('3A-Rail transport'!$AN$57="no"," ",ROUND(E6312,4))</f>
        <v>0.249</v>
      </c>
      <c r="H6312" s="110"/>
      <c r="S6312" s="110">
        <f t="shared" si="358"/>
        <v>0.24900000000000019</v>
      </c>
      <c r="T6312" s="110">
        <f>IF('3B-Air transport'!AN$66="no"," ",ROUND(S6312,4))</f>
        <v>0.249</v>
      </c>
      <c r="U6312" s="110">
        <f>IF('3B-Air transport'!AN$67="no"," ",ROUND(S6312,4))</f>
        <v>0.249</v>
      </c>
      <c r="V6312" s="110">
        <f>IF('3B-Air transport'!AN$68="no"," ",ROUND(S6312,4))</f>
        <v>0.249</v>
      </c>
      <c r="W6312" s="110"/>
      <c r="AB6312" s="110">
        <f t="shared" si="359"/>
        <v>0.24900000000000019</v>
      </c>
      <c r="AC6312" s="110">
        <f>IF('3C-Water transport'!AN$56="no"," ",ROUND(AB6312,4))</f>
        <v>0.249</v>
      </c>
      <c r="AD6312" s="110">
        <f>IF('3C-Water transport'!AN$57="no"," ",ROUND(AB6312,4))</f>
        <v>0.249</v>
      </c>
      <c r="AE6312" s="110">
        <f>IF('3C-Water transport'!AN$58="no"," ",ROUND(AB6312,4))</f>
        <v>0.249</v>
      </c>
    </row>
    <row r="6313" spans="5:31" x14ac:dyDescent="0.25">
      <c r="E6313" s="110">
        <f t="shared" si="357"/>
        <v>0.25000000000000017</v>
      </c>
      <c r="F6313" s="110">
        <f>IF('3A-Rail transport'!$AN$56="no"," ",ROUND(E6313,4))</f>
        <v>0.25</v>
      </c>
      <c r="G6313" s="110">
        <f>IF('3A-Rail transport'!$AN$57="no"," ",ROUND(E6313,4))</f>
        <v>0.25</v>
      </c>
      <c r="H6313" s="110"/>
      <c r="S6313" s="110">
        <f t="shared" si="358"/>
        <v>0.25000000000000017</v>
      </c>
      <c r="T6313" s="110">
        <f>IF('3B-Air transport'!AN$66="no"," ",ROUND(S6313,4))</f>
        <v>0.25</v>
      </c>
      <c r="U6313" s="110">
        <f>IF('3B-Air transport'!AN$67="no"," ",ROUND(S6313,4))</f>
        <v>0.25</v>
      </c>
      <c r="V6313" s="110">
        <f>IF('3B-Air transport'!AN$68="no"," ",ROUND(S6313,4))</f>
        <v>0.25</v>
      </c>
      <c r="W6313" s="110"/>
      <c r="AB6313" s="110">
        <f t="shared" si="359"/>
        <v>0.25000000000000017</v>
      </c>
      <c r="AC6313" s="110">
        <f>IF('3C-Water transport'!AN$56="no"," ",ROUND(AB6313,4))</f>
        <v>0.25</v>
      </c>
      <c r="AD6313" s="110">
        <f>IF('3C-Water transport'!AN$57="no"," ",ROUND(AB6313,4))</f>
        <v>0.25</v>
      </c>
      <c r="AE6313" s="110">
        <f>IF('3C-Water transport'!AN$58="no"," ",ROUND(AB6313,4))</f>
        <v>0.25</v>
      </c>
    </row>
    <row r="6314" spans="5:31" x14ac:dyDescent="0.25">
      <c r="E6314" s="110">
        <f t="shared" si="357"/>
        <v>0.25100000000000017</v>
      </c>
      <c r="F6314" s="110">
        <f>IF('3A-Rail transport'!$AN$56="no"," ",ROUND(E6314,4))</f>
        <v>0.251</v>
      </c>
      <c r="G6314" s="110">
        <f>IF('3A-Rail transport'!$AN$57="no"," ",ROUND(E6314,4))</f>
        <v>0.251</v>
      </c>
      <c r="H6314" s="110"/>
      <c r="S6314" s="110">
        <f t="shared" si="358"/>
        <v>0.25100000000000017</v>
      </c>
      <c r="T6314" s="110">
        <f>IF('3B-Air transport'!AN$66="no"," ",ROUND(S6314,4))</f>
        <v>0.251</v>
      </c>
      <c r="U6314" s="110">
        <f>IF('3B-Air transport'!AN$67="no"," ",ROUND(S6314,4))</f>
        <v>0.251</v>
      </c>
      <c r="V6314" s="110">
        <f>IF('3B-Air transport'!AN$68="no"," ",ROUND(S6314,4))</f>
        <v>0.251</v>
      </c>
      <c r="W6314" s="110"/>
      <c r="AB6314" s="110">
        <f t="shared" si="359"/>
        <v>0.25100000000000017</v>
      </c>
      <c r="AC6314" s="110">
        <f>IF('3C-Water transport'!AN$56="no"," ",ROUND(AB6314,4))</f>
        <v>0.251</v>
      </c>
      <c r="AD6314" s="110">
        <f>IF('3C-Water transport'!AN$57="no"," ",ROUND(AB6314,4))</f>
        <v>0.251</v>
      </c>
      <c r="AE6314" s="110">
        <f>IF('3C-Water transport'!AN$58="no"," ",ROUND(AB6314,4))</f>
        <v>0.251</v>
      </c>
    </row>
    <row r="6315" spans="5:31" x14ac:dyDescent="0.25">
      <c r="E6315" s="110">
        <f t="shared" si="357"/>
        <v>0.25200000000000017</v>
      </c>
      <c r="F6315" s="110">
        <f>IF('3A-Rail transport'!$AN$56="no"," ",ROUND(E6315,4))</f>
        <v>0.252</v>
      </c>
      <c r="G6315" s="110">
        <f>IF('3A-Rail transport'!$AN$57="no"," ",ROUND(E6315,4))</f>
        <v>0.252</v>
      </c>
      <c r="H6315" s="110"/>
      <c r="S6315" s="110">
        <f t="shared" si="358"/>
        <v>0.25200000000000017</v>
      </c>
      <c r="T6315" s="110">
        <f>IF('3B-Air transport'!AN$66="no"," ",ROUND(S6315,4))</f>
        <v>0.252</v>
      </c>
      <c r="U6315" s="110">
        <f>IF('3B-Air transport'!AN$67="no"," ",ROUND(S6315,4))</f>
        <v>0.252</v>
      </c>
      <c r="V6315" s="110">
        <f>IF('3B-Air transport'!AN$68="no"," ",ROUND(S6315,4))</f>
        <v>0.252</v>
      </c>
      <c r="W6315" s="110"/>
      <c r="AB6315" s="110">
        <f t="shared" si="359"/>
        <v>0.25200000000000017</v>
      </c>
      <c r="AC6315" s="110">
        <f>IF('3C-Water transport'!AN$56="no"," ",ROUND(AB6315,4))</f>
        <v>0.252</v>
      </c>
      <c r="AD6315" s="110">
        <f>IF('3C-Water transport'!AN$57="no"," ",ROUND(AB6315,4))</f>
        <v>0.252</v>
      </c>
      <c r="AE6315" s="110">
        <f>IF('3C-Water transport'!AN$58="no"," ",ROUND(AB6315,4))</f>
        <v>0.252</v>
      </c>
    </row>
    <row r="6316" spans="5:31" x14ac:dyDescent="0.25">
      <c r="E6316" s="110">
        <f t="shared" si="357"/>
        <v>0.25300000000000017</v>
      </c>
      <c r="F6316" s="110">
        <f>IF('3A-Rail transport'!$AN$56="no"," ",ROUND(E6316,4))</f>
        <v>0.253</v>
      </c>
      <c r="G6316" s="110">
        <f>IF('3A-Rail transport'!$AN$57="no"," ",ROUND(E6316,4))</f>
        <v>0.253</v>
      </c>
      <c r="H6316" s="110"/>
      <c r="S6316" s="110">
        <f t="shared" si="358"/>
        <v>0.25300000000000017</v>
      </c>
      <c r="T6316" s="110">
        <f>IF('3B-Air transport'!AN$66="no"," ",ROUND(S6316,4))</f>
        <v>0.253</v>
      </c>
      <c r="U6316" s="110">
        <f>IF('3B-Air transport'!AN$67="no"," ",ROUND(S6316,4))</f>
        <v>0.253</v>
      </c>
      <c r="V6316" s="110">
        <f>IF('3B-Air transport'!AN$68="no"," ",ROUND(S6316,4))</f>
        <v>0.253</v>
      </c>
      <c r="W6316" s="110"/>
      <c r="AB6316" s="110">
        <f t="shared" si="359"/>
        <v>0.25300000000000017</v>
      </c>
      <c r="AC6316" s="110">
        <f>IF('3C-Water transport'!AN$56="no"," ",ROUND(AB6316,4))</f>
        <v>0.253</v>
      </c>
      <c r="AD6316" s="110">
        <f>IF('3C-Water transport'!AN$57="no"," ",ROUND(AB6316,4))</f>
        <v>0.253</v>
      </c>
      <c r="AE6316" s="110">
        <f>IF('3C-Water transport'!AN$58="no"," ",ROUND(AB6316,4))</f>
        <v>0.253</v>
      </c>
    </row>
    <row r="6317" spans="5:31" x14ac:dyDescent="0.25">
      <c r="E6317" s="110">
        <f t="shared" si="357"/>
        <v>0.25400000000000017</v>
      </c>
      <c r="F6317" s="110">
        <f>IF('3A-Rail transport'!$AN$56="no"," ",ROUND(E6317,4))</f>
        <v>0.254</v>
      </c>
      <c r="G6317" s="110">
        <f>IF('3A-Rail transport'!$AN$57="no"," ",ROUND(E6317,4))</f>
        <v>0.254</v>
      </c>
      <c r="H6317" s="110"/>
      <c r="S6317" s="110">
        <f t="shared" si="358"/>
        <v>0.25400000000000017</v>
      </c>
      <c r="T6317" s="110">
        <f>IF('3B-Air transport'!AN$66="no"," ",ROUND(S6317,4))</f>
        <v>0.254</v>
      </c>
      <c r="U6317" s="110">
        <f>IF('3B-Air transport'!AN$67="no"," ",ROUND(S6317,4))</f>
        <v>0.254</v>
      </c>
      <c r="V6317" s="110">
        <f>IF('3B-Air transport'!AN$68="no"," ",ROUND(S6317,4))</f>
        <v>0.254</v>
      </c>
      <c r="W6317" s="110"/>
      <c r="AB6317" s="110">
        <f t="shared" si="359"/>
        <v>0.25400000000000017</v>
      </c>
      <c r="AC6317" s="110">
        <f>IF('3C-Water transport'!AN$56="no"," ",ROUND(AB6317,4))</f>
        <v>0.254</v>
      </c>
      <c r="AD6317" s="110">
        <f>IF('3C-Water transport'!AN$57="no"," ",ROUND(AB6317,4))</f>
        <v>0.254</v>
      </c>
      <c r="AE6317" s="110">
        <f>IF('3C-Water transport'!AN$58="no"," ",ROUND(AB6317,4))</f>
        <v>0.254</v>
      </c>
    </row>
    <row r="6318" spans="5:31" x14ac:dyDescent="0.25">
      <c r="E6318" s="110">
        <f t="shared" si="357"/>
        <v>0.25500000000000017</v>
      </c>
      <c r="F6318" s="110">
        <f>IF('3A-Rail transport'!$AN$56="no"," ",ROUND(E6318,4))</f>
        <v>0.255</v>
      </c>
      <c r="G6318" s="110">
        <f>IF('3A-Rail transport'!$AN$57="no"," ",ROUND(E6318,4))</f>
        <v>0.255</v>
      </c>
      <c r="H6318" s="110"/>
      <c r="S6318" s="110">
        <f t="shared" si="358"/>
        <v>0.25500000000000017</v>
      </c>
      <c r="T6318" s="110">
        <f>IF('3B-Air transport'!AN$66="no"," ",ROUND(S6318,4))</f>
        <v>0.255</v>
      </c>
      <c r="U6318" s="110">
        <f>IF('3B-Air transport'!AN$67="no"," ",ROUND(S6318,4))</f>
        <v>0.255</v>
      </c>
      <c r="V6318" s="110">
        <f>IF('3B-Air transport'!AN$68="no"," ",ROUND(S6318,4))</f>
        <v>0.255</v>
      </c>
      <c r="W6318" s="110"/>
      <c r="AB6318" s="110">
        <f t="shared" si="359"/>
        <v>0.25500000000000017</v>
      </c>
      <c r="AC6318" s="110">
        <f>IF('3C-Water transport'!AN$56="no"," ",ROUND(AB6318,4))</f>
        <v>0.255</v>
      </c>
      <c r="AD6318" s="110">
        <f>IF('3C-Water transport'!AN$57="no"," ",ROUND(AB6318,4))</f>
        <v>0.255</v>
      </c>
      <c r="AE6318" s="110">
        <f>IF('3C-Water transport'!AN$58="no"," ",ROUND(AB6318,4))</f>
        <v>0.255</v>
      </c>
    </row>
    <row r="6319" spans="5:31" x14ac:dyDescent="0.25">
      <c r="E6319" s="110">
        <f t="shared" si="357"/>
        <v>0.25600000000000017</v>
      </c>
      <c r="F6319" s="110">
        <f>IF('3A-Rail transport'!$AN$56="no"," ",ROUND(E6319,4))</f>
        <v>0.25600000000000001</v>
      </c>
      <c r="G6319" s="110">
        <f>IF('3A-Rail transport'!$AN$57="no"," ",ROUND(E6319,4))</f>
        <v>0.25600000000000001</v>
      </c>
      <c r="H6319" s="110"/>
      <c r="S6319" s="110">
        <f t="shared" si="358"/>
        <v>0.25600000000000017</v>
      </c>
      <c r="T6319" s="110">
        <f>IF('3B-Air transport'!AN$66="no"," ",ROUND(S6319,4))</f>
        <v>0.25600000000000001</v>
      </c>
      <c r="U6319" s="110">
        <f>IF('3B-Air transport'!AN$67="no"," ",ROUND(S6319,4))</f>
        <v>0.25600000000000001</v>
      </c>
      <c r="V6319" s="110">
        <f>IF('3B-Air transport'!AN$68="no"," ",ROUND(S6319,4))</f>
        <v>0.25600000000000001</v>
      </c>
      <c r="W6319" s="110"/>
      <c r="AB6319" s="110">
        <f t="shared" si="359"/>
        <v>0.25600000000000017</v>
      </c>
      <c r="AC6319" s="110">
        <f>IF('3C-Water transport'!AN$56="no"," ",ROUND(AB6319,4))</f>
        <v>0.25600000000000001</v>
      </c>
      <c r="AD6319" s="110">
        <f>IF('3C-Water transport'!AN$57="no"," ",ROUND(AB6319,4))</f>
        <v>0.25600000000000001</v>
      </c>
      <c r="AE6319" s="110">
        <f>IF('3C-Water transport'!AN$58="no"," ",ROUND(AB6319,4))</f>
        <v>0.25600000000000001</v>
      </c>
    </row>
    <row r="6320" spans="5:31" x14ac:dyDescent="0.25">
      <c r="E6320" s="110">
        <f t="shared" ref="E6320:E6383" si="360">E6319+0.001</f>
        <v>0.25700000000000017</v>
      </c>
      <c r="F6320" s="110">
        <f>IF('3A-Rail transport'!$AN$56="no"," ",ROUND(E6320,4))</f>
        <v>0.25700000000000001</v>
      </c>
      <c r="G6320" s="110">
        <f>IF('3A-Rail transport'!$AN$57="no"," ",ROUND(E6320,4))</f>
        <v>0.25700000000000001</v>
      </c>
      <c r="H6320" s="110"/>
      <c r="S6320" s="110">
        <f t="shared" ref="S6320:S6383" si="361">S6319+0.001</f>
        <v>0.25700000000000017</v>
      </c>
      <c r="T6320" s="110">
        <f>IF('3B-Air transport'!AN$66="no"," ",ROUND(S6320,4))</f>
        <v>0.25700000000000001</v>
      </c>
      <c r="U6320" s="110">
        <f>IF('3B-Air transport'!AN$67="no"," ",ROUND(S6320,4))</f>
        <v>0.25700000000000001</v>
      </c>
      <c r="V6320" s="110">
        <f>IF('3B-Air transport'!AN$68="no"," ",ROUND(S6320,4))</f>
        <v>0.25700000000000001</v>
      </c>
      <c r="W6320" s="110"/>
      <c r="AB6320" s="110">
        <f t="shared" ref="AB6320:AB6383" si="362">AB6319+0.001</f>
        <v>0.25700000000000017</v>
      </c>
      <c r="AC6320" s="110">
        <f>IF('3C-Water transport'!AN$56="no"," ",ROUND(AB6320,4))</f>
        <v>0.25700000000000001</v>
      </c>
      <c r="AD6320" s="110">
        <f>IF('3C-Water transport'!AN$57="no"," ",ROUND(AB6320,4))</f>
        <v>0.25700000000000001</v>
      </c>
      <c r="AE6320" s="110">
        <f>IF('3C-Water transport'!AN$58="no"," ",ROUND(AB6320,4))</f>
        <v>0.25700000000000001</v>
      </c>
    </row>
    <row r="6321" spans="5:31" x14ac:dyDescent="0.25">
      <c r="E6321" s="110">
        <f t="shared" si="360"/>
        <v>0.25800000000000017</v>
      </c>
      <c r="F6321" s="110">
        <f>IF('3A-Rail transport'!$AN$56="no"," ",ROUND(E6321,4))</f>
        <v>0.25800000000000001</v>
      </c>
      <c r="G6321" s="110">
        <f>IF('3A-Rail transport'!$AN$57="no"," ",ROUND(E6321,4))</f>
        <v>0.25800000000000001</v>
      </c>
      <c r="H6321" s="110"/>
      <c r="S6321" s="110">
        <f t="shared" si="361"/>
        <v>0.25800000000000017</v>
      </c>
      <c r="T6321" s="110">
        <f>IF('3B-Air transport'!AN$66="no"," ",ROUND(S6321,4))</f>
        <v>0.25800000000000001</v>
      </c>
      <c r="U6321" s="110">
        <f>IF('3B-Air transport'!AN$67="no"," ",ROUND(S6321,4))</f>
        <v>0.25800000000000001</v>
      </c>
      <c r="V6321" s="110">
        <f>IF('3B-Air transport'!AN$68="no"," ",ROUND(S6321,4))</f>
        <v>0.25800000000000001</v>
      </c>
      <c r="W6321" s="110"/>
      <c r="AB6321" s="110">
        <f t="shared" si="362"/>
        <v>0.25800000000000017</v>
      </c>
      <c r="AC6321" s="110">
        <f>IF('3C-Water transport'!AN$56="no"," ",ROUND(AB6321,4))</f>
        <v>0.25800000000000001</v>
      </c>
      <c r="AD6321" s="110">
        <f>IF('3C-Water transport'!AN$57="no"," ",ROUND(AB6321,4))</f>
        <v>0.25800000000000001</v>
      </c>
      <c r="AE6321" s="110">
        <f>IF('3C-Water transport'!AN$58="no"," ",ROUND(AB6321,4))</f>
        <v>0.25800000000000001</v>
      </c>
    </row>
    <row r="6322" spans="5:31" x14ac:dyDescent="0.25">
      <c r="E6322" s="110">
        <f t="shared" si="360"/>
        <v>0.25900000000000017</v>
      </c>
      <c r="F6322" s="110">
        <f>IF('3A-Rail transport'!$AN$56="no"," ",ROUND(E6322,4))</f>
        <v>0.25900000000000001</v>
      </c>
      <c r="G6322" s="110">
        <f>IF('3A-Rail transport'!$AN$57="no"," ",ROUND(E6322,4))</f>
        <v>0.25900000000000001</v>
      </c>
      <c r="H6322" s="110"/>
      <c r="S6322" s="110">
        <f t="shared" si="361"/>
        <v>0.25900000000000017</v>
      </c>
      <c r="T6322" s="110">
        <f>IF('3B-Air transport'!AN$66="no"," ",ROUND(S6322,4))</f>
        <v>0.25900000000000001</v>
      </c>
      <c r="U6322" s="110">
        <f>IF('3B-Air transport'!AN$67="no"," ",ROUND(S6322,4))</f>
        <v>0.25900000000000001</v>
      </c>
      <c r="V6322" s="110">
        <f>IF('3B-Air transport'!AN$68="no"," ",ROUND(S6322,4))</f>
        <v>0.25900000000000001</v>
      </c>
      <c r="W6322" s="110"/>
      <c r="AB6322" s="110">
        <f t="shared" si="362"/>
        <v>0.25900000000000017</v>
      </c>
      <c r="AC6322" s="110">
        <f>IF('3C-Water transport'!AN$56="no"," ",ROUND(AB6322,4))</f>
        <v>0.25900000000000001</v>
      </c>
      <c r="AD6322" s="110">
        <f>IF('3C-Water transport'!AN$57="no"," ",ROUND(AB6322,4))</f>
        <v>0.25900000000000001</v>
      </c>
      <c r="AE6322" s="110">
        <f>IF('3C-Water transport'!AN$58="no"," ",ROUND(AB6322,4))</f>
        <v>0.25900000000000001</v>
      </c>
    </row>
    <row r="6323" spans="5:31" x14ac:dyDescent="0.25">
      <c r="E6323" s="110">
        <f t="shared" si="360"/>
        <v>0.26000000000000018</v>
      </c>
      <c r="F6323" s="110">
        <f>IF('3A-Rail transport'!$AN$56="no"," ",ROUND(E6323,4))</f>
        <v>0.26</v>
      </c>
      <c r="G6323" s="110">
        <f>IF('3A-Rail transport'!$AN$57="no"," ",ROUND(E6323,4))</f>
        <v>0.26</v>
      </c>
      <c r="H6323" s="110"/>
      <c r="S6323" s="110">
        <f t="shared" si="361"/>
        <v>0.26000000000000018</v>
      </c>
      <c r="T6323" s="110">
        <f>IF('3B-Air transport'!AN$66="no"," ",ROUND(S6323,4))</f>
        <v>0.26</v>
      </c>
      <c r="U6323" s="110">
        <f>IF('3B-Air transport'!AN$67="no"," ",ROUND(S6323,4))</f>
        <v>0.26</v>
      </c>
      <c r="V6323" s="110">
        <f>IF('3B-Air transport'!AN$68="no"," ",ROUND(S6323,4))</f>
        <v>0.26</v>
      </c>
      <c r="W6323" s="110"/>
      <c r="AB6323" s="110">
        <f t="shared" si="362"/>
        <v>0.26000000000000018</v>
      </c>
      <c r="AC6323" s="110">
        <f>IF('3C-Water transport'!AN$56="no"," ",ROUND(AB6323,4))</f>
        <v>0.26</v>
      </c>
      <c r="AD6323" s="110">
        <f>IF('3C-Water transport'!AN$57="no"," ",ROUND(AB6323,4))</f>
        <v>0.26</v>
      </c>
      <c r="AE6323" s="110">
        <f>IF('3C-Water transport'!AN$58="no"," ",ROUND(AB6323,4))</f>
        <v>0.26</v>
      </c>
    </row>
    <row r="6324" spans="5:31" x14ac:dyDescent="0.25">
      <c r="E6324" s="110">
        <f t="shared" si="360"/>
        <v>0.26100000000000018</v>
      </c>
      <c r="F6324" s="110">
        <f>IF('3A-Rail transport'!$AN$56="no"," ",ROUND(E6324,4))</f>
        <v>0.26100000000000001</v>
      </c>
      <c r="G6324" s="110">
        <f>IF('3A-Rail transport'!$AN$57="no"," ",ROUND(E6324,4))</f>
        <v>0.26100000000000001</v>
      </c>
      <c r="H6324" s="110"/>
      <c r="S6324" s="110">
        <f t="shared" si="361"/>
        <v>0.26100000000000018</v>
      </c>
      <c r="T6324" s="110">
        <f>IF('3B-Air transport'!AN$66="no"," ",ROUND(S6324,4))</f>
        <v>0.26100000000000001</v>
      </c>
      <c r="U6324" s="110">
        <f>IF('3B-Air transport'!AN$67="no"," ",ROUND(S6324,4))</f>
        <v>0.26100000000000001</v>
      </c>
      <c r="V6324" s="110">
        <f>IF('3B-Air transport'!AN$68="no"," ",ROUND(S6324,4))</f>
        <v>0.26100000000000001</v>
      </c>
      <c r="W6324" s="110"/>
      <c r="AB6324" s="110">
        <f t="shared" si="362"/>
        <v>0.26100000000000018</v>
      </c>
      <c r="AC6324" s="110">
        <f>IF('3C-Water transport'!AN$56="no"," ",ROUND(AB6324,4))</f>
        <v>0.26100000000000001</v>
      </c>
      <c r="AD6324" s="110">
        <f>IF('3C-Water transport'!AN$57="no"," ",ROUND(AB6324,4))</f>
        <v>0.26100000000000001</v>
      </c>
      <c r="AE6324" s="110">
        <f>IF('3C-Water transport'!AN$58="no"," ",ROUND(AB6324,4))</f>
        <v>0.26100000000000001</v>
      </c>
    </row>
    <row r="6325" spans="5:31" x14ac:dyDescent="0.25">
      <c r="E6325" s="110">
        <f t="shared" si="360"/>
        <v>0.26200000000000018</v>
      </c>
      <c r="F6325" s="110">
        <f>IF('3A-Rail transport'!$AN$56="no"," ",ROUND(E6325,4))</f>
        <v>0.26200000000000001</v>
      </c>
      <c r="G6325" s="110">
        <f>IF('3A-Rail transport'!$AN$57="no"," ",ROUND(E6325,4))</f>
        <v>0.26200000000000001</v>
      </c>
      <c r="H6325" s="110"/>
      <c r="S6325" s="110">
        <f t="shared" si="361"/>
        <v>0.26200000000000018</v>
      </c>
      <c r="T6325" s="110">
        <f>IF('3B-Air transport'!AN$66="no"," ",ROUND(S6325,4))</f>
        <v>0.26200000000000001</v>
      </c>
      <c r="U6325" s="110">
        <f>IF('3B-Air transport'!AN$67="no"," ",ROUND(S6325,4))</f>
        <v>0.26200000000000001</v>
      </c>
      <c r="V6325" s="110">
        <f>IF('3B-Air transport'!AN$68="no"," ",ROUND(S6325,4))</f>
        <v>0.26200000000000001</v>
      </c>
      <c r="W6325" s="110"/>
      <c r="AB6325" s="110">
        <f t="shared" si="362"/>
        <v>0.26200000000000018</v>
      </c>
      <c r="AC6325" s="110">
        <f>IF('3C-Water transport'!AN$56="no"," ",ROUND(AB6325,4))</f>
        <v>0.26200000000000001</v>
      </c>
      <c r="AD6325" s="110">
        <f>IF('3C-Water transport'!AN$57="no"," ",ROUND(AB6325,4))</f>
        <v>0.26200000000000001</v>
      </c>
      <c r="AE6325" s="110">
        <f>IF('3C-Water transport'!AN$58="no"," ",ROUND(AB6325,4))</f>
        <v>0.26200000000000001</v>
      </c>
    </row>
    <row r="6326" spans="5:31" x14ac:dyDescent="0.25">
      <c r="E6326" s="110">
        <f t="shared" si="360"/>
        <v>0.26300000000000018</v>
      </c>
      <c r="F6326" s="110">
        <f>IF('3A-Rail transport'!$AN$56="no"," ",ROUND(E6326,4))</f>
        <v>0.26300000000000001</v>
      </c>
      <c r="G6326" s="110">
        <f>IF('3A-Rail transport'!$AN$57="no"," ",ROUND(E6326,4))</f>
        <v>0.26300000000000001</v>
      </c>
      <c r="H6326" s="110"/>
      <c r="S6326" s="110">
        <f t="shared" si="361"/>
        <v>0.26300000000000018</v>
      </c>
      <c r="T6326" s="110">
        <f>IF('3B-Air transport'!AN$66="no"," ",ROUND(S6326,4))</f>
        <v>0.26300000000000001</v>
      </c>
      <c r="U6326" s="110">
        <f>IF('3B-Air transport'!AN$67="no"," ",ROUND(S6326,4))</f>
        <v>0.26300000000000001</v>
      </c>
      <c r="V6326" s="110">
        <f>IF('3B-Air transport'!AN$68="no"," ",ROUND(S6326,4))</f>
        <v>0.26300000000000001</v>
      </c>
      <c r="W6326" s="110"/>
      <c r="AB6326" s="110">
        <f t="shared" si="362"/>
        <v>0.26300000000000018</v>
      </c>
      <c r="AC6326" s="110">
        <f>IF('3C-Water transport'!AN$56="no"," ",ROUND(AB6326,4))</f>
        <v>0.26300000000000001</v>
      </c>
      <c r="AD6326" s="110">
        <f>IF('3C-Water transport'!AN$57="no"," ",ROUND(AB6326,4))</f>
        <v>0.26300000000000001</v>
      </c>
      <c r="AE6326" s="110">
        <f>IF('3C-Water transport'!AN$58="no"," ",ROUND(AB6326,4))</f>
        <v>0.26300000000000001</v>
      </c>
    </row>
    <row r="6327" spans="5:31" x14ac:dyDescent="0.25">
      <c r="E6327" s="110">
        <f t="shared" si="360"/>
        <v>0.26400000000000018</v>
      </c>
      <c r="F6327" s="110">
        <f>IF('3A-Rail transport'!$AN$56="no"," ",ROUND(E6327,4))</f>
        <v>0.26400000000000001</v>
      </c>
      <c r="G6327" s="110">
        <f>IF('3A-Rail transport'!$AN$57="no"," ",ROUND(E6327,4))</f>
        <v>0.26400000000000001</v>
      </c>
      <c r="H6327" s="110"/>
      <c r="S6327" s="110">
        <f t="shared" si="361"/>
        <v>0.26400000000000018</v>
      </c>
      <c r="T6327" s="110">
        <f>IF('3B-Air transport'!AN$66="no"," ",ROUND(S6327,4))</f>
        <v>0.26400000000000001</v>
      </c>
      <c r="U6327" s="110">
        <f>IF('3B-Air transport'!AN$67="no"," ",ROUND(S6327,4))</f>
        <v>0.26400000000000001</v>
      </c>
      <c r="V6327" s="110">
        <f>IF('3B-Air transport'!AN$68="no"," ",ROUND(S6327,4))</f>
        <v>0.26400000000000001</v>
      </c>
      <c r="W6327" s="110"/>
      <c r="AB6327" s="110">
        <f t="shared" si="362"/>
        <v>0.26400000000000018</v>
      </c>
      <c r="AC6327" s="110">
        <f>IF('3C-Water transport'!AN$56="no"," ",ROUND(AB6327,4))</f>
        <v>0.26400000000000001</v>
      </c>
      <c r="AD6327" s="110">
        <f>IF('3C-Water transport'!AN$57="no"," ",ROUND(AB6327,4))</f>
        <v>0.26400000000000001</v>
      </c>
      <c r="AE6327" s="110">
        <f>IF('3C-Water transport'!AN$58="no"," ",ROUND(AB6327,4))</f>
        <v>0.26400000000000001</v>
      </c>
    </row>
    <row r="6328" spans="5:31" x14ac:dyDescent="0.25">
      <c r="E6328" s="110">
        <f t="shared" si="360"/>
        <v>0.26500000000000018</v>
      </c>
      <c r="F6328" s="110">
        <f>IF('3A-Rail transport'!$AN$56="no"," ",ROUND(E6328,4))</f>
        <v>0.26500000000000001</v>
      </c>
      <c r="G6328" s="110">
        <f>IF('3A-Rail transport'!$AN$57="no"," ",ROUND(E6328,4))</f>
        <v>0.26500000000000001</v>
      </c>
      <c r="H6328" s="110"/>
      <c r="S6328" s="110">
        <f t="shared" si="361"/>
        <v>0.26500000000000018</v>
      </c>
      <c r="T6328" s="110">
        <f>IF('3B-Air transport'!AN$66="no"," ",ROUND(S6328,4))</f>
        <v>0.26500000000000001</v>
      </c>
      <c r="U6328" s="110">
        <f>IF('3B-Air transport'!AN$67="no"," ",ROUND(S6328,4))</f>
        <v>0.26500000000000001</v>
      </c>
      <c r="V6328" s="110">
        <f>IF('3B-Air transport'!AN$68="no"," ",ROUND(S6328,4))</f>
        <v>0.26500000000000001</v>
      </c>
      <c r="W6328" s="110"/>
      <c r="AB6328" s="110">
        <f t="shared" si="362"/>
        <v>0.26500000000000018</v>
      </c>
      <c r="AC6328" s="110">
        <f>IF('3C-Water transport'!AN$56="no"," ",ROUND(AB6328,4))</f>
        <v>0.26500000000000001</v>
      </c>
      <c r="AD6328" s="110">
        <f>IF('3C-Water transport'!AN$57="no"," ",ROUND(AB6328,4))</f>
        <v>0.26500000000000001</v>
      </c>
      <c r="AE6328" s="110">
        <f>IF('3C-Water transport'!AN$58="no"," ",ROUND(AB6328,4))</f>
        <v>0.26500000000000001</v>
      </c>
    </row>
    <row r="6329" spans="5:31" x14ac:dyDescent="0.25">
      <c r="E6329" s="110">
        <f t="shared" si="360"/>
        <v>0.26600000000000018</v>
      </c>
      <c r="F6329" s="110">
        <f>IF('3A-Rail transport'!$AN$56="no"," ",ROUND(E6329,4))</f>
        <v>0.26600000000000001</v>
      </c>
      <c r="G6329" s="110">
        <f>IF('3A-Rail transport'!$AN$57="no"," ",ROUND(E6329,4))</f>
        <v>0.26600000000000001</v>
      </c>
      <c r="H6329" s="110"/>
      <c r="S6329" s="110">
        <f t="shared" si="361"/>
        <v>0.26600000000000018</v>
      </c>
      <c r="T6329" s="110">
        <f>IF('3B-Air transport'!AN$66="no"," ",ROUND(S6329,4))</f>
        <v>0.26600000000000001</v>
      </c>
      <c r="U6329" s="110">
        <f>IF('3B-Air transport'!AN$67="no"," ",ROUND(S6329,4))</f>
        <v>0.26600000000000001</v>
      </c>
      <c r="V6329" s="110">
        <f>IF('3B-Air transport'!AN$68="no"," ",ROUND(S6329,4))</f>
        <v>0.26600000000000001</v>
      </c>
      <c r="W6329" s="110"/>
      <c r="AB6329" s="110">
        <f t="shared" si="362"/>
        <v>0.26600000000000018</v>
      </c>
      <c r="AC6329" s="110">
        <f>IF('3C-Water transport'!AN$56="no"," ",ROUND(AB6329,4))</f>
        <v>0.26600000000000001</v>
      </c>
      <c r="AD6329" s="110">
        <f>IF('3C-Water transport'!AN$57="no"," ",ROUND(AB6329,4))</f>
        <v>0.26600000000000001</v>
      </c>
      <c r="AE6329" s="110">
        <f>IF('3C-Water transport'!AN$58="no"," ",ROUND(AB6329,4))</f>
        <v>0.26600000000000001</v>
      </c>
    </row>
    <row r="6330" spans="5:31" x14ac:dyDescent="0.25">
      <c r="E6330" s="110">
        <f t="shared" si="360"/>
        <v>0.26700000000000018</v>
      </c>
      <c r="F6330" s="110">
        <f>IF('3A-Rail transport'!$AN$56="no"," ",ROUND(E6330,4))</f>
        <v>0.26700000000000002</v>
      </c>
      <c r="G6330" s="110">
        <f>IF('3A-Rail transport'!$AN$57="no"," ",ROUND(E6330,4))</f>
        <v>0.26700000000000002</v>
      </c>
      <c r="H6330" s="110"/>
      <c r="S6330" s="110">
        <f t="shared" si="361"/>
        <v>0.26700000000000018</v>
      </c>
      <c r="T6330" s="110">
        <f>IF('3B-Air transport'!AN$66="no"," ",ROUND(S6330,4))</f>
        <v>0.26700000000000002</v>
      </c>
      <c r="U6330" s="110">
        <f>IF('3B-Air transport'!AN$67="no"," ",ROUND(S6330,4))</f>
        <v>0.26700000000000002</v>
      </c>
      <c r="V6330" s="110">
        <f>IF('3B-Air transport'!AN$68="no"," ",ROUND(S6330,4))</f>
        <v>0.26700000000000002</v>
      </c>
      <c r="W6330" s="110"/>
      <c r="AB6330" s="110">
        <f t="shared" si="362"/>
        <v>0.26700000000000018</v>
      </c>
      <c r="AC6330" s="110">
        <f>IF('3C-Water transport'!AN$56="no"," ",ROUND(AB6330,4))</f>
        <v>0.26700000000000002</v>
      </c>
      <c r="AD6330" s="110">
        <f>IF('3C-Water transport'!AN$57="no"," ",ROUND(AB6330,4))</f>
        <v>0.26700000000000002</v>
      </c>
      <c r="AE6330" s="110">
        <f>IF('3C-Water transport'!AN$58="no"," ",ROUND(AB6330,4))</f>
        <v>0.26700000000000002</v>
      </c>
    </row>
    <row r="6331" spans="5:31" x14ac:dyDescent="0.25">
      <c r="E6331" s="110">
        <f t="shared" si="360"/>
        <v>0.26800000000000018</v>
      </c>
      <c r="F6331" s="110">
        <f>IF('3A-Rail transport'!$AN$56="no"," ",ROUND(E6331,4))</f>
        <v>0.26800000000000002</v>
      </c>
      <c r="G6331" s="110">
        <f>IF('3A-Rail transport'!$AN$57="no"," ",ROUND(E6331,4))</f>
        <v>0.26800000000000002</v>
      </c>
      <c r="H6331" s="110"/>
      <c r="S6331" s="110">
        <f t="shared" si="361"/>
        <v>0.26800000000000018</v>
      </c>
      <c r="T6331" s="110">
        <f>IF('3B-Air transport'!AN$66="no"," ",ROUND(S6331,4))</f>
        <v>0.26800000000000002</v>
      </c>
      <c r="U6331" s="110">
        <f>IF('3B-Air transport'!AN$67="no"," ",ROUND(S6331,4))</f>
        <v>0.26800000000000002</v>
      </c>
      <c r="V6331" s="110">
        <f>IF('3B-Air transport'!AN$68="no"," ",ROUND(S6331,4))</f>
        <v>0.26800000000000002</v>
      </c>
      <c r="W6331" s="110"/>
      <c r="AB6331" s="110">
        <f t="shared" si="362"/>
        <v>0.26800000000000018</v>
      </c>
      <c r="AC6331" s="110">
        <f>IF('3C-Water transport'!AN$56="no"," ",ROUND(AB6331,4))</f>
        <v>0.26800000000000002</v>
      </c>
      <c r="AD6331" s="110">
        <f>IF('3C-Water transport'!AN$57="no"," ",ROUND(AB6331,4))</f>
        <v>0.26800000000000002</v>
      </c>
      <c r="AE6331" s="110">
        <f>IF('3C-Water transport'!AN$58="no"," ",ROUND(AB6331,4))</f>
        <v>0.26800000000000002</v>
      </c>
    </row>
    <row r="6332" spans="5:31" x14ac:dyDescent="0.25">
      <c r="E6332" s="110">
        <f t="shared" si="360"/>
        <v>0.26900000000000018</v>
      </c>
      <c r="F6332" s="110">
        <f>IF('3A-Rail transport'!$AN$56="no"," ",ROUND(E6332,4))</f>
        <v>0.26900000000000002</v>
      </c>
      <c r="G6332" s="110">
        <f>IF('3A-Rail transport'!$AN$57="no"," ",ROUND(E6332,4))</f>
        <v>0.26900000000000002</v>
      </c>
      <c r="H6332" s="110"/>
      <c r="S6332" s="110">
        <f t="shared" si="361"/>
        <v>0.26900000000000018</v>
      </c>
      <c r="T6332" s="110">
        <f>IF('3B-Air transport'!AN$66="no"," ",ROUND(S6332,4))</f>
        <v>0.26900000000000002</v>
      </c>
      <c r="U6332" s="110">
        <f>IF('3B-Air transport'!AN$67="no"," ",ROUND(S6332,4))</f>
        <v>0.26900000000000002</v>
      </c>
      <c r="V6332" s="110">
        <f>IF('3B-Air transport'!AN$68="no"," ",ROUND(S6332,4))</f>
        <v>0.26900000000000002</v>
      </c>
      <c r="W6332" s="110"/>
      <c r="AB6332" s="110">
        <f t="shared" si="362"/>
        <v>0.26900000000000018</v>
      </c>
      <c r="AC6332" s="110">
        <f>IF('3C-Water transport'!AN$56="no"," ",ROUND(AB6332,4))</f>
        <v>0.26900000000000002</v>
      </c>
      <c r="AD6332" s="110">
        <f>IF('3C-Water transport'!AN$57="no"," ",ROUND(AB6332,4))</f>
        <v>0.26900000000000002</v>
      </c>
      <c r="AE6332" s="110">
        <f>IF('3C-Water transport'!AN$58="no"," ",ROUND(AB6332,4))</f>
        <v>0.26900000000000002</v>
      </c>
    </row>
    <row r="6333" spans="5:31" x14ac:dyDescent="0.25">
      <c r="E6333" s="110">
        <f t="shared" si="360"/>
        <v>0.27000000000000018</v>
      </c>
      <c r="F6333" s="110">
        <f>IF('3A-Rail transport'!$AN$56="no"," ",ROUND(E6333,4))</f>
        <v>0.27</v>
      </c>
      <c r="G6333" s="110">
        <f>IF('3A-Rail transport'!$AN$57="no"," ",ROUND(E6333,4))</f>
        <v>0.27</v>
      </c>
      <c r="H6333" s="110"/>
      <c r="S6333" s="110">
        <f t="shared" si="361"/>
        <v>0.27000000000000018</v>
      </c>
      <c r="T6333" s="110">
        <f>IF('3B-Air transport'!AN$66="no"," ",ROUND(S6333,4))</f>
        <v>0.27</v>
      </c>
      <c r="U6333" s="110">
        <f>IF('3B-Air transport'!AN$67="no"," ",ROUND(S6333,4))</f>
        <v>0.27</v>
      </c>
      <c r="V6333" s="110">
        <f>IF('3B-Air transport'!AN$68="no"," ",ROUND(S6333,4))</f>
        <v>0.27</v>
      </c>
      <c r="W6333" s="110"/>
      <c r="AB6333" s="110">
        <f t="shared" si="362"/>
        <v>0.27000000000000018</v>
      </c>
      <c r="AC6333" s="110">
        <f>IF('3C-Water transport'!AN$56="no"," ",ROUND(AB6333,4))</f>
        <v>0.27</v>
      </c>
      <c r="AD6333" s="110">
        <f>IF('3C-Water transport'!AN$57="no"," ",ROUND(AB6333,4))</f>
        <v>0.27</v>
      </c>
      <c r="AE6333" s="110">
        <f>IF('3C-Water transport'!AN$58="no"," ",ROUND(AB6333,4))</f>
        <v>0.27</v>
      </c>
    </row>
    <row r="6334" spans="5:31" x14ac:dyDescent="0.25">
      <c r="E6334" s="110">
        <f t="shared" si="360"/>
        <v>0.27100000000000019</v>
      </c>
      <c r="F6334" s="110">
        <f>IF('3A-Rail transport'!$AN$56="no"," ",ROUND(E6334,4))</f>
        <v>0.27100000000000002</v>
      </c>
      <c r="G6334" s="110">
        <f>IF('3A-Rail transport'!$AN$57="no"," ",ROUND(E6334,4))</f>
        <v>0.27100000000000002</v>
      </c>
      <c r="H6334" s="110"/>
      <c r="S6334" s="110">
        <f t="shared" si="361"/>
        <v>0.27100000000000019</v>
      </c>
      <c r="T6334" s="110">
        <f>IF('3B-Air transport'!AN$66="no"," ",ROUND(S6334,4))</f>
        <v>0.27100000000000002</v>
      </c>
      <c r="U6334" s="110">
        <f>IF('3B-Air transport'!AN$67="no"," ",ROUND(S6334,4))</f>
        <v>0.27100000000000002</v>
      </c>
      <c r="V6334" s="110">
        <f>IF('3B-Air transport'!AN$68="no"," ",ROUND(S6334,4))</f>
        <v>0.27100000000000002</v>
      </c>
      <c r="W6334" s="110"/>
      <c r="AB6334" s="110">
        <f t="shared" si="362"/>
        <v>0.27100000000000019</v>
      </c>
      <c r="AC6334" s="110">
        <f>IF('3C-Water transport'!AN$56="no"," ",ROUND(AB6334,4))</f>
        <v>0.27100000000000002</v>
      </c>
      <c r="AD6334" s="110">
        <f>IF('3C-Water transport'!AN$57="no"," ",ROUND(AB6334,4))</f>
        <v>0.27100000000000002</v>
      </c>
      <c r="AE6334" s="110">
        <f>IF('3C-Water transport'!AN$58="no"," ",ROUND(AB6334,4))</f>
        <v>0.27100000000000002</v>
      </c>
    </row>
    <row r="6335" spans="5:31" x14ac:dyDescent="0.25">
      <c r="E6335" s="110">
        <f t="shared" si="360"/>
        <v>0.27200000000000019</v>
      </c>
      <c r="F6335" s="110">
        <f>IF('3A-Rail transport'!$AN$56="no"," ",ROUND(E6335,4))</f>
        <v>0.27200000000000002</v>
      </c>
      <c r="G6335" s="110">
        <f>IF('3A-Rail transport'!$AN$57="no"," ",ROUND(E6335,4))</f>
        <v>0.27200000000000002</v>
      </c>
      <c r="H6335" s="110"/>
      <c r="S6335" s="110">
        <f t="shared" si="361"/>
        <v>0.27200000000000019</v>
      </c>
      <c r="T6335" s="110">
        <f>IF('3B-Air transport'!AN$66="no"," ",ROUND(S6335,4))</f>
        <v>0.27200000000000002</v>
      </c>
      <c r="U6335" s="110">
        <f>IF('3B-Air transport'!AN$67="no"," ",ROUND(S6335,4))</f>
        <v>0.27200000000000002</v>
      </c>
      <c r="V6335" s="110">
        <f>IF('3B-Air transport'!AN$68="no"," ",ROUND(S6335,4))</f>
        <v>0.27200000000000002</v>
      </c>
      <c r="W6335" s="110"/>
      <c r="AB6335" s="110">
        <f t="shared" si="362"/>
        <v>0.27200000000000019</v>
      </c>
      <c r="AC6335" s="110">
        <f>IF('3C-Water transport'!AN$56="no"," ",ROUND(AB6335,4))</f>
        <v>0.27200000000000002</v>
      </c>
      <c r="AD6335" s="110">
        <f>IF('3C-Water transport'!AN$57="no"," ",ROUND(AB6335,4))</f>
        <v>0.27200000000000002</v>
      </c>
      <c r="AE6335" s="110">
        <f>IF('3C-Water transport'!AN$58="no"," ",ROUND(AB6335,4))</f>
        <v>0.27200000000000002</v>
      </c>
    </row>
    <row r="6336" spans="5:31" x14ac:dyDescent="0.25">
      <c r="E6336" s="110">
        <f t="shared" si="360"/>
        <v>0.27300000000000019</v>
      </c>
      <c r="F6336" s="110">
        <f>IF('3A-Rail transport'!$AN$56="no"," ",ROUND(E6336,4))</f>
        <v>0.27300000000000002</v>
      </c>
      <c r="G6336" s="110">
        <f>IF('3A-Rail transport'!$AN$57="no"," ",ROUND(E6336,4))</f>
        <v>0.27300000000000002</v>
      </c>
      <c r="H6336" s="110"/>
      <c r="S6336" s="110">
        <f t="shared" si="361"/>
        <v>0.27300000000000019</v>
      </c>
      <c r="T6336" s="110">
        <f>IF('3B-Air transport'!AN$66="no"," ",ROUND(S6336,4))</f>
        <v>0.27300000000000002</v>
      </c>
      <c r="U6336" s="110">
        <f>IF('3B-Air transport'!AN$67="no"," ",ROUND(S6336,4))</f>
        <v>0.27300000000000002</v>
      </c>
      <c r="V6336" s="110">
        <f>IF('3B-Air transport'!AN$68="no"," ",ROUND(S6336,4))</f>
        <v>0.27300000000000002</v>
      </c>
      <c r="W6336" s="110"/>
      <c r="AB6336" s="110">
        <f t="shared" si="362"/>
        <v>0.27300000000000019</v>
      </c>
      <c r="AC6336" s="110">
        <f>IF('3C-Water transport'!AN$56="no"," ",ROUND(AB6336,4))</f>
        <v>0.27300000000000002</v>
      </c>
      <c r="AD6336" s="110">
        <f>IF('3C-Water transport'!AN$57="no"," ",ROUND(AB6336,4))</f>
        <v>0.27300000000000002</v>
      </c>
      <c r="AE6336" s="110">
        <f>IF('3C-Water transport'!AN$58="no"," ",ROUND(AB6336,4))</f>
        <v>0.27300000000000002</v>
      </c>
    </row>
    <row r="6337" spans="5:31" x14ac:dyDescent="0.25">
      <c r="E6337" s="110">
        <f t="shared" si="360"/>
        <v>0.27400000000000019</v>
      </c>
      <c r="F6337" s="110">
        <f>IF('3A-Rail transport'!$AN$56="no"," ",ROUND(E6337,4))</f>
        <v>0.27400000000000002</v>
      </c>
      <c r="G6337" s="110">
        <f>IF('3A-Rail transport'!$AN$57="no"," ",ROUND(E6337,4))</f>
        <v>0.27400000000000002</v>
      </c>
      <c r="H6337" s="110"/>
      <c r="S6337" s="110">
        <f t="shared" si="361"/>
        <v>0.27400000000000019</v>
      </c>
      <c r="T6337" s="110">
        <f>IF('3B-Air transport'!AN$66="no"," ",ROUND(S6337,4))</f>
        <v>0.27400000000000002</v>
      </c>
      <c r="U6337" s="110">
        <f>IF('3B-Air transport'!AN$67="no"," ",ROUND(S6337,4))</f>
        <v>0.27400000000000002</v>
      </c>
      <c r="V6337" s="110">
        <f>IF('3B-Air transport'!AN$68="no"," ",ROUND(S6337,4))</f>
        <v>0.27400000000000002</v>
      </c>
      <c r="W6337" s="110"/>
      <c r="AB6337" s="110">
        <f t="shared" si="362"/>
        <v>0.27400000000000019</v>
      </c>
      <c r="AC6337" s="110">
        <f>IF('3C-Water transport'!AN$56="no"," ",ROUND(AB6337,4))</f>
        <v>0.27400000000000002</v>
      </c>
      <c r="AD6337" s="110">
        <f>IF('3C-Water transport'!AN$57="no"," ",ROUND(AB6337,4))</f>
        <v>0.27400000000000002</v>
      </c>
      <c r="AE6337" s="110">
        <f>IF('3C-Water transport'!AN$58="no"," ",ROUND(AB6337,4))</f>
        <v>0.27400000000000002</v>
      </c>
    </row>
    <row r="6338" spans="5:31" x14ac:dyDescent="0.25">
      <c r="E6338" s="110">
        <f t="shared" si="360"/>
        <v>0.27500000000000019</v>
      </c>
      <c r="F6338" s="110">
        <f>IF('3A-Rail transport'!$AN$56="no"," ",ROUND(E6338,4))</f>
        <v>0.27500000000000002</v>
      </c>
      <c r="G6338" s="110">
        <f>IF('3A-Rail transport'!$AN$57="no"," ",ROUND(E6338,4))</f>
        <v>0.27500000000000002</v>
      </c>
      <c r="H6338" s="110"/>
      <c r="S6338" s="110">
        <f t="shared" si="361"/>
        <v>0.27500000000000019</v>
      </c>
      <c r="T6338" s="110">
        <f>IF('3B-Air transport'!AN$66="no"," ",ROUND(S6338,4))</f>
        <v>0.27500000000000002</v>
      </c>
      <c r="U6338" s="110">
        <f>IF('3B-Air transport'!AN$67="no"," ",ROUND(S6338,4))</f>
        <v>0.27500000000000002</v>
      </c>
      <c r="V6338" s="110">
        <f>IF('3B-Air transport'!AN$68="no"," ",ROUND(S6338,4))</f>
        <v>0.27500000000000002</v>
      </c>
      <c r="W6338" s="110"/>
      <c r="AB6338" s="110">
        <f t="shared" si="362"/>
        <v>0.27500000000000019</v>
      </c>
      <c r="AC6338" s="110">
        <f>IF('3C-Water transport'!AN$56="no"," ",ROUND(AB6338,4))</f>
        <v>0.27500000000000002</v>
      </c>
      <c r="AD6338" s="110">
        <f>IF('3C-Water transport'!AN$57="no"," ",ROUND(AB6338,4))</f>
        <v>0.27500000000000002</v>
      </c>
      <c r="AE6338" s="110">
        <f>IF('3C-Water transport'!AN$58="no"," ",ROUND(AB6338,4))</f>
        <v>0.27500000000000002</v>
      </c>
    </row>
    <row r="6339" spans="5:31" x14ac:dyDescent="0.25">
      <c r="E6339" s="110">
        <f t="shared" si="360"/>
        <v>0.27600000000000019</v>
      </c>
      <c r="F6339" s="110">
        <f>IF('3A-Rail transport'!$AN$56="no"," ",ROUND(E6339,4))</f>
        <v>0.27600000000000002</v>
      </c>
      <c r="G6339" s="110">
        <f>IF('3A-Rail transport'!$AN$57="no"," ",ROUND(E6339,4))</f>
        <v>0.27600000000000002</v>
      </c>
      <c r="H6339" s="110"/>
      <c r="S6339" s="110">
        <f t="shared" si="361"/>
        <v>0.27600000000000019</v>
      </c>
      <c r="T6339" s="110">
        <f>IF('3B-Air transport'!AN$66="no"," ",ROUND(S6339,4))</f>
        <v>0.27600000000000002</v>
      </c>
      <c r="U6339" s="110">
        <f>IF('3B-Air transport'!AN$67="no"," ",ROUND(S6339,4))</f>
        <v>0.27600000000000002</v>
      </c>
      <c r="V6339" s="110">
        <f>IF('3B-Air transport'!AN$68="no"," ",ROUND(S6339,4))</f>
        <v>0.27600000000000002</v>
      </c>
      <c r="W6339" s="110"/>
      <c r="AB6339" s="110">
        <f t="shared" si="362"/>
        <v>0.27600000000000019</v>
      </c>
      <c r="AC6339" s="110">
        <f>IF('3C-Water transport'!AN$56="no"," ",ROUND(AB6339,4))</f>
        <v>0.27600000000000002</v>
      </c>
      <c r="AD6339" s="110">
        <f>IF('3C-Water transport'!AN$57="no"," ",ROUND(AB6339,4))</f>
        <v>0.27600000000000002</v>
      </c>
      <c r="AE6339" s="110">
        <f>IF('3C-Water transport'!AN$58="no"," ",ROUND(AB6339,4))</f>
        <v>0.27600000000000002</v>
      </c>
    </row>
    <row r="6340" spans="5:31" x14ac:dyDescent="0.25">
      <c r="E6340" s="110">
        <f t="shared" si="360"/>
        <v>0.27700000000000019</v>
      </c>
      <c r="F6340" s="110">
        <f>IF('3A-Rail transport'!$AN$56="no"," ",ROUND(E6340,4))</f>
        <v>0.27700000000000002</v>
      </c>
      <c r="G6340" s="110">
        <f>IF('3A-Rail transport'!$AN$57="no"," ",ROUND(E6340,4))</f>
        <v>0.27700000000000002</v>
      </c>
      <c r="H6340" s="110"/>
      <c r="S6340" s="110">
        <f t="shared" si="361"/>
        <v>0.27700000000000019</v>
      </c>
      <c r="T6340" s="110">
        <f>IF('3B-Air transport'!AN$66="no"," ",ROUND(S6340,4))</f>
        <v>0.27700000000000002</v>
      </c>
      <c r="U6340" s="110">
        <f>IF('3B-Air transport'!AN$67="no"," ",ROUND(S6340,4))</f>
        <v>0.27700000000000002</v>
      </c>
      <c r="V6340" s="110">
        <f>IF('3B-Air transport'!AN$68="no"," ",ROUND(S6340,4))</f>
        <v>0.27700000000000002</v>
      </c>
      <c r="W6340" s="110"/>
      <c r="AB6340" s="110">
        <f t="shared" si="362"/>
        <v>0.27700000000000019</v>
      </c>
      <c r="AC6340" s="110">
        <f>IF('3C-Water transport'!AN$56="no"," ",ROUND(AB6340,4))</f>
        <v>0.27700000000000002</v>
      </c>
      <c r="AD6340" s="110">
        <f>IF('3C-Water transport'!AN$57="no"," ",ROUND(AB6340,4))</f>
        <v>0.27700000000000002</v>
      </c>
      <c r="AE6340" s="110">
        <f>IF('3C-Water transport'!AN$58="no"," ",ROUND(AB6340,4))</f>
        <v>0.27700000000000002</v>
      </c>
    </row>
    <row r="6341" spans="5:31" x14ac:dyDescent="0.25">
      <c r="E6341" s="110">
        <f t="shared" si="360"/>
        <v>0.27800000000000019</v>
      </c>
      <c r="F6341" s="110">
        <f>IF('3A-Rail transport'!$AN$56="no"," ",ROUND(E6341,4))</f>
        <v>0.27800000000000002</v>
      </c>
      <c r="G6341" s="110">
        <f>IF('3A-Rail transport'!$AN$57="no"," ",ROUND(E6341,4))</f>
        <v>0.27800000000000002</v>
      </c>
      <c r="H6341" s="110"/>
      <c r="S6341" s="110">
        <f t="shared" si="361"/>
        <v>0.27800000000000019</v>
      </c>
      <c r="T6341" s="110">
        <f>IF('3B-Air transport'!AN$66="no"," ",ROUND(S6341,4))</f>
        <v>0.27800000000000002</v>
      </c>
      <c r="U6341" s="110">
        <f>IF('3B-Air transport'!AN$67="no"," ",ROUND(S6341,4))</f>
        <v>0.27800000000000002</v>
      </c>
      <c r="V6341" s="110">
        <f>IF('3B-Air transport'!AN$68="no"," ",ROUND(S6341,4))</f>
        <v>0.27800000000000002</v>
      </c>
      <c r="W6341" s="110"/>
      <c r="AB6341" s="110">
        <f t="shared" si="362"/>
        <v>0.27800000000000019</v>
      </c>
      <c r="AC6341" s="110">
        <f>IF('3C-Water transport'!AN$56="no"," ",ROUND(AB6341,4))</f>
        <v>0.27800000000000002</v>
      </c>
      <c r="AD6341" s="110">
        <f>IF('3C-Water transport'!AN$57="no"," ",ROUND(AB6341,4))</f>
        <v>0.27800000000000002</v>
      </c>
      <c r="AE6341" s="110">
        <f>IF('3C-Water transport'!AN$58="no"," ",ROUND(AB6341,4))</f>
        <v>0.27800000000000002</v>
      </c>
    </row>
    <row r="6342" spans="5:31" x14ac:dyDescent="0.25">
      <c r="E6342" s="110">
        <f t="shared" si="360"/>
        <v>0.27900000000000019</v>
      </c>
      <c r="F6342" s="110">
        <f>IF('3A-Rail transport'!$AN$56="no"," ",ROUND(E6342,4))</f>
        <v>0.27900000000000003</v>
      </c>
      <c r="G6342" s="110">
        <f>IF('3A-Rail transport'!$AN$57="no"," ",ROUND(E6342,4))</f>
        <v>0.27900000000000003</v>
      </c>
      <c r="H6342" s="110"/>
      <c r="S6342" s="110">
        <f t="shared" si="361"/>
        <v>0.27900000000000019</v>
      </c>
      <c r="T6342" s="110">
        <f>IF('3B-Air transport'!AN$66="no"," ",ROUND(S6342,4))</f>
        <v>0.27900000000000003</v>
      </c>
      <c r="U6342" s="110">
        <f>IF('3B-Air transport'!AN$67="no"," ",ROUND(S6342,4))</f>
        <v>0.27900000000000003</v>
      </c>
      <c r="V6342" s="110">
        <f>IF('3B-Air transport'!AN$68="no"," ",ROUND(S6342,4))</f>
        <v>0.27900000000000003</v>
      </c>
      <c r="W6342" s="110"/>
      <c r="AB6342" s="110">
        <f t="shared" si="362"/>
        <v>0.27900000000000019</v>
      </c>
      <c r="AC6342" s="110">
        <f>IF('3C-Water transport'!AN$56="no"," ",ROUND(AB6342,4))</f>
        <v>0.27900000000000003</v>
      </c>
      <c r="AD6342" s="110">
        <f>IF('3C-Water transport'!AN$57="no"," ",ROUND(AB6342,4))</f>
        <v>0.27900000000000003</v>
      </c>
      <c r="AE6342" s="110">
        <f>IF('3C-Water transport'!AN$58="no"," ",ROUND(AB6342,4))</f>
        <v>0.27900000000000003</v>
      </c>
    </row>
    <row r="6343" spans="5:31" x14ac:dyDescent="0.25">
      <c r="E6343" s="110">
        <f t="shared" si="360"/>
        <v>0.28000000000000019</v>
      </c>
      <c r="F6343" s="110">
        <f>IF('3A-Rail transport'!$AN$56="no"," ",ROUND(E6343,4))</f>
        <v>0.28000000000000003</v>
      </c>
      <c r="G6343" s="110">
        <f>IF('3A-Rail transport'!$AN$57="no"," ",ROUND(E6343,4))</f>
        <v>0.28000000000000003</v>
      </c>
      <c r="H6343" s="110"/>
      <c r="S6343" s="110">
        <f t="shared" si="361"/>
        <v>0.28000000000000019</v>
      </c>
      <c r="T6343" s="110">
        <f>IF('3B-Air transport'!AN$66="no"," ",ROUND(S6343,4))</f>
        <v>0.28000000000000003</v>
      </c>
      <c r="U6343" s="110">
        <f>IF('3B-Air transport'!AN$67="no"," ",ROUND(S6343,4))</f>
        <v>0.28000000000000003</v>
      </c>
      <c r="V6343" s="110">
        <f>IF('3B-Air transport'!AN$68="no"," ",ROUND(S6343,4))</f>
        <v>0.28000000000000003</v>
      </c>
      <c r="W6343" s="110"/>
      <c r="AB6343" s="110">
        <f t="shared" si="362"/>
        <v>0.28000000000000019</v>
      </c>
      <c r="AC6343" s="110">
        <f>IF('3C-Water transport'!AN$56="no"," ",ROUND(AB6343,4))</f>
        <v>0.28000000000000003</v>
      </c>
      <c r="AD6343" s="110">
        <f>IF('3C-Water transport'!AN$57="no"," ",ROUND(AB6343,4))</f>
        <v>0.28000000000000003</v>
      </c>
      <c r="AE6343" s="110">
        <f>IF('3C-Water transport'!AN$58="no"," ",ROUND(AB6343,4))</f>
        <v>0.28000000000000003</v>
      </c>
    </row>
    <row r="6344" spans="5:31" x14ac:dyDescent="0.25">
      <c r="E6344" s="110">
        <f t="shared" si="360"/>
        <v>0.28100000000000019</v>
      </c>
      <c r="F6344" s="110">
        <f>IF('3A-Rail transport'!$AN$56="no"," ",ROUND(E6344,4))</f>
        <v>0.28100000000000003</v>
      </c>
      <c r="G6344" s="110">
        <f>IF('3A-Rail transport'!$AN$57="no"," ",ROUND(E6344,4))</f>
        <v>0.28100000000000003</v>
      </c>
      <c r="H6344" s="110"/>
      <c r="S6344" s="110">
        <f t="shared" si="361"/>
        <v>0.28100000000000019</v>
      </c>
      <c r="T6344" s="110">
        <f>IF('3B-Air transport'!AN$66="no"," ",ROUND(S6344,4))</f>
        <v>0.28100000000000003</v>
      </c>
      <c r="U6344" s="110">
        <f>IF('3B-Air transport'!AN$67="no"," ",ROUND(S6344,4))</f>
        <v>0.28100000000000003</v>
      </c>
      <c r="V6344" s="110">
        <f>IF('3B-Air transport'!AN$68="no"," ",ROUND(S6344,4))</f>
        <v>0.28100000000000003</v>
      </c>
      <c r="W6344" s="110"/>
      <c r="AB6344" s="110">
        <f t="shared" si="362"/>
        <v>0.28100000000000019</v>
      </c>
      <c r="AC6344" s="110">
        <f>IF('3C-Water transport'!AN$56="no"," ",ROUND(AB6344,4))</f>
        <v>0.28100000000000003</v>
      </c>
      <c r="AD6344" s="110">
        <f>IF('3C-Water transport'!AN$57="no"," ",ROUND(AB6344,4))</f>
        <v>0.28100000000000003</v>
      </c>
      <c r="AE6344" s="110">
        <f>IF('3C-Water transport'!AN$58="no"," ",ROUND(AB6344,4))</f>
        <v>0.28100000000000003</v>
      </c>
    </row>
    <row r="6345" spans="5:31" x14ac:dyDescent="0.25">
      <c r="E6345" s="110">
        <f t="shared" si="360"/>
        <v>0.28200000000000019</v>
      </c>
      <c r="F6345" s="110">
        <f>IF('3A-Rail transport'!$AN$56="no"," ",ROUND(E6345,4))</f>
        <v>0.28199999999999997</v>
      </c>
      <c r="G6345" s="110">
        <f>IF('3A-Rail transport'!$AN$57="no"," ",ROUND(E6345,4))</f>
        <v>0.28199999999999997</v>
      </c>
      <c r="H6345" s="110"/>
      <c r="S6345" s="110">
        <f t="shared" si="361"/>
        <v>0.28200000000000019</v>
      </c>
      <c r="T6345" s="110">
        <f>IF('3B-Air transport'!AN$66="no"," ",ROUND(S6345,4))</f>
        <v>0.28199999999999997</v>
      </c>
      <c r="U6345" s="110">
        <f>IF('3B-Air transport'!AN$67="no"," ",ROUND(S6345,4))</f>
        <v>0.28199999999999997</v>
      </c>
      <c r="V6345" s="110">
        <f>IF('3B-Air transport'!AN$68="no"," ",ROUND(S6345,4))</f>
        <v>0.28199999999999997</v>
      </c>
      <c r="W6345" s="110"/>
      <c r="AB6345" s="110">
        <f t="shared" si="362"/>
        <v>0.28200000000000019</v>
      </c>
      <c r="AC6345" s="110">
        <f>IF('3C-Water transport'!AN$56="no"," ",ROUND(AB6345,4))</f>
        <v>0.28199999999999997</v>
      </c>
      <c r="AD6345" s="110">
        <f>IF('3C-Water transport'!AN$57="no"," ",ROUND(AB6345,4))</f>
        <v>0.28199999999999997</v>
      </c>
      <c r="AE6345" s="110">
        <f>IF('3C-Water transport'!AN$58="no"," ",ROUND(AB6345,4))</f>
        <v>0.28199999999999997</v>
      </c>
    </row>
    <row r="6346" spans="5:31" x14ac:dyDescent="0.25">
      <c r="E6346" s="110">
        <f t="shared" si="360"/>
        <v>0.2830000000000002</v>
      </c>
      <c r="F6346" s="110">
        <f>IF('3A-Rail transport'!$AN$56="no"," ",ROUND(E6346,4))</f>
        <v>0.28299999999999997</v>
      </c>
      <c r="G6346" s="110">
        <f>IF('3A-Rail transport'!$AN$57="no"," ",ROUND(E6346,4))</f>
        <v>0.28299999999999997</v>
      </c>
      <c r="H6346" s="110"/>
      <c r="S6346" s="110">
        <f t="shared" si="361"/>
        <v>0.2830000000000002</v>
      </c>
      <c r="T6346" s="110">
        <f>IF('3B-Air transport'!AN$66="no"," ",ROUND(S6346,4))</f>
        <v>0.28299999999999997</v>
      </c>
      <c r="U6346" s="110">
        <f>IF('3B-Air transport'!AN$67="no"," ",ROUND(S6346,4))</f>
        <v>0.28299999999999997</v>
      </c>
      <c r="V6346" s="110">
        <f>IF('3B-Air transport'!AN$68="no"," ",ROUND(S6346,4))</f>
        <v>0.28299999999999997</v>
      </c>
      <c r="W6346" s="110"/>
      <c r="AB6346" s="110">
        <f t="shared" si="362"/>
        <v>0.2830000000000002</v>
      </c>
      <c r="AC6346" s="110">
        <f>IF('3C-Water transport'!AN$56="no"," ",ROUND(AB6346,4))</f>
        <v>0.28299999999999997</v>
      </c>
      <c r="AD6346" s="110">
        <f>IF('3C-Water transport'!AN$57="no"," ",ROUND(AB6346,4))</f>
        <v>0.28299999999999997</v>
      </c>
      <c r="AE6346" s="110">
        <f>IF('3C-Water transport'!AN$58="no"," ",ROUND(AB6346,4))</f>
        <v>0.28299999999999997</v>
      </c>
    </row>
    <row r="6347" spans="5:31" x14ac:dyDescent="0.25">
      <c r="E6347" s="110">
        <f t="shared" si="360"/>
        <v>0.2840000000000002</v>
      </c>
      <c r="F6347" s="110">
        <f>IF('3A-Rail transport'!$AN$56="no"," ",ROUND(E6347,4))</f>
        <v>0.28399999999999997</v>
      </c>
      <c r="G6347" s="110">
        <f>IF('3A-Rail transport'!$AN$57="no"," ",ROUND(E6347,4))</f>
        <v>0.28399999999999997</v>
      </c>
      <c r="H6347" s="110"/>
      <c r="S6347" s="110">
        <f t="shared" si="361"/>
        <v>0.2840000000000002</v>
      </c>
      <c r="T6347" s="110">
        <f>IF('3B-Air transport'!AN$66="no"," ",ROUND(S6347,4))</f>
        <v>0.28399999999999997</v>
      </c>
      <c r="U6347" s="110">
        <f>IF('3B-Air transport'!AN$67="no"," ",ROUND(S6347,4))</f>
        <v>0.28399999999999997</v>
      </c>
      <c r="V6347" s="110">
        <f>IF('3B-Air transport'!AN$68="no"," ",ROUND(S6347,4))</f>
        <v>0.28399999999999997</v>
      </c>
      <c r="W6347" s="110"/>
      <c r="AB6347" s="110">
        <f t="shared" si="362"/>
        <v>0.2840000000000002</v>
      </c>
      <c r="AC6347" s="110">
        <f>IF('3C-Water transport'!AN$56="no"," ",ROUND(AB6347,4))</f>
        <v>0.28399999999999997</v>
      </c>
      <c r="AD6347" s="110">
        <f>IF('3C-Water transport'!AN$57="no"," ",ROUND(AB6347,4))</f>
        <v>0.28399999999999997</v>
      </c>
      <c r="AE6347" s="110">
        <f>IF('3C-Water transport'!AN$58="no"," ",ROUND(AB6347,4))</f>
        <v>0.28399999999999997</v>
      </c>
    </row>
    <row r="6348" spans="5:31" x14ac:dyDescent="0.25">
      <c r="E6348" s="110">
        <f t="shared" si="360"/>
        <v>0.2850000000000002</v>
      </c>
      <c r="F6348" s="110">
        <f>IF('3A-Rail transport'!$AN$56="no"," ",ROUND(E6348,4))</f>
        <v>0.28499999999999998</v>
      </c>
      <c r="G6348" s="110">
        <f>IF('3A-Rail transport'!$AN$57="no"," ",ROUND(E6348,4))</f>
        <v>0.28499999999999998</v>
      </c>
      <c r="H6348" s="110"/>
      <c r="S6348" s="110">
        <f t="shared" si="361"/>
        <v>0.2850000000000002</v>
      </c>
      <c r="T6348" s="110">
        <f>IF('3B-Air transport'!AN$66="no"," ",ROUND(S6348,4))</f>
        <v>0.28499999999999998</v>
      </c>
      <c r="U6348" s="110">
        <f>IF('3B-Air transport'!AN$67="no"," ",ROUND(S6348,4))</f>
        <v>0.28499999999999998</v>
      </c>
      <c r="V6348" s="110">
        <f>IF('3B-Air transport'!AN$68="no"," ",ROUND(S6348,4))</f>
        <v>0.28499999999999998</v>
      </c>
      <c r="W6348" s="110"/>
      <c r="AB6348" s="110">
        <f t="shared" si="362"/>
        <v>0.2850000000000002</v>
      </c>
      <c r="AC6348" s="110">
        <f>IF('3C-Water transport'!AN$56="no"," ",ROUND(AB6348,4))</f>
        <v>0.28499999999999998</v>
      </c>
      <c r="AD6348" s="110">
        <f>IF('3C-Water transport'!AN$57="no"," ",ROUND(AB6348,4))</f>
        <v>0.28499999999999998</v>
      </c>
      <c r="AE6348" s="110">
        <f>IF('3C-Water transport'!AN$58="no"," ",ROUND(AB6348,4))</f>
        <v>0.28499999999999998</v>
      </c>
    </row>
    <row r="6349" spans="5:31" x14ac:dyDescent="0.25">
      <c r="E6349" s="110">
        <f t="shared" si="360"/>
        <v>0.2860000000000002</v>
      </c>
      <c r="F6349" s="110">
        <f>IF('3A-Rail transport'!$AN$56="no"," ",ROUND(E6349,4))</f>
        <v>0.28599999999999998</v>
      </c>
      <c r="G6349" s="110">
        <f>IF('3A-Rail transport'!$AN$57="no"," ",ROUND(E6349,4))</f>
        <v>0.28599999999999998</v>
      </c>
      <c r="H6349" s="110"/>
      <c r="S6349" s="110">
        <f t="shared" si="361"/>
        <v>0.2860000000000002</v>
      </c>
      <c r="T6349" s="110">
        <f>IF('3B-Air transport'!AN$66="no"," ",ROUND(S6349,4))</f>
        <v>0.28599999999999998</v>
      </c>
      <c r="U6349" s="110">
        <f>IF('3B-Air transport'!AN$67="no"," ",ROUND(S6349,4))</f>
        <v>0.28599999999999998</v>
      </c>
      <c r="V6349" s="110">
        <f>IF('3B-Air transport'!AN$68="no"," ",ROUND(S6349,4))</f>
        <v>0.28599999999999998</v>
      </c>
      <c r="W6349" s="110"/>
      <c r="AB6349" s="110">
        <f t="shared" si="362"/>
        <v>0.2860000000000002</v>
      </c>
      <c r="AC6349" s="110">
        <f>IF('3C-Water transport'!AN$56="no"," ",ROUND(AB6349,4))</f>
        <v>0.28599999999999998</v>
      </c>
      <c r="AD6349" s="110">
        <f>IF('3C-Water transport'!AN$57="no"," ",ROUND(AB6349,4))</f>
        <v>0.28599999999999998</v>
      </c>
      <c r="AE6349" s="110">
        <f>IF('3C-Water transport'!AN$58="no"," ",ROUND(AB6349,4))</f>
        <v>0.28599999999999998</v>
      </c>
    </row>
    <row r="6350" spans="5:31" x14ac:dyDescent="0.25">
      <c r="E6350" s="110">
        <f t="shared" si="360"/>
        <v>0.2870000000000002</v>
      </c>
      <c r="F6350" s="110">
        <f>IF('3A-Rail transport'!$AN$56="no"," ",ROUND(E6350,4))</f>
        <v>0.28699999999999998</v>
      </c>
      <c r="G6350" s="110">
        <f>IF('3A-Rail transport'!$AN$57="no"," ",ROUND(E6350,4))</f>
        <v>0.28699999999999998</v>
      </c>
      <c r="H6350" s="110"/>
      <c r="S6350" s="110">
        <f t="shared" si="361"/>
        <v>0.2870000000000002</v>
      </c>
      <c r="T6350" s="110">
        <f>IF('3B-Air transport'!AN$66="no"," ",ROUND(S6350,4))</f>
        <v>0.28699999999999998</v>
      </c>
      <c r="U6350" s="110">
        <f>IF('3B-Air transport'!AN$67="no"," ",ROUND(S6350,4))</f>
        <v>0.28699999999999998</v>
      </c>
      <c r="V6350" s="110">
        <f>IF('3B-Air transport'!AN$68="no"," ",ROUND(S6350,4))</f>
        <v>0.28699999999999998</v>
      </c>
      <c r="W6350" s="110"/>
      <c r="AB6350" s="110">
        <f t="shared" si="362"/>
        <v>0.2870000000000002</v>
      </c>
      <c r="AC6350" s="110">
        <f>IF('3C-Water transport'!AN$56="no"," ",ROUND(AB6350,4))</f>
        <v>0.28699999999999998</v>
      </c>
      <c r="AD6350" s="110">
        <f>IF('3C-Water transport'!AN$57="no"," ",ROUND(AB6350,4))</f>
        <v>0.28699999999999998</v>
      </c>
      <c r="AE6350" s="110">
        <f>IF('3C-Water transport'!AN$58="no"," ",ROUND(AB6350,4))</f>
        <v>0.28699999999999998</v>
      </c>
    </row>
    <row r="6351" spans="5:31" x14ac:dyDescent="0.25">
      <c r="E6351" s="110">
        <f t="shared" si="360"/>
        <v>0.2880000000000002</v>
      </c>
      <c r="F6351" s="110">
        <f>IF('3A-Rail transport'!$AN$56="no"," ",ROUND(E6351,4))</f>
        <v>0.28799999999999998</v>
      </c>
      <c r="G6351" s="110">
        <f>IF('3A-Rail transport'!$AN$57="no"," ",ROUND(E6351,4))</f>
        <v>0.28799999999999998</v>
      </c>
      <c r="H6351" s="110"/>
      <c r="S6351" s="110">
        <f t="shared" si="361"/>
        <v>0.2880000000000002</v>
      </c>
      <c r="T6351" s="110">
        <f>IF('3B-Air transport'!AN$66="no"," ",ROUND(S6351,4))</f>
        <v>0.28799999999999998</v>
      </c>
      <c r="U6351" s="110">
        <f>IF('3B-Air transport'!AN$67="no"," ",ROUND(S6351,4))</f>
        <v>0.28799999999999998</v>
      </c>
      <c r="V6351" s="110">
        <f>IF('3B-Air transport'!AN$68="no"," ",ROUND(S6351,4))</f>
        <v>0.28799999999999998</v>
      </c>
      <c r="W6351" s="110"/>
      <c r="AB6351" s="110">
        <f t="shared" si="362"/>
        <v>0.2880000000000002</v>
      </c>
      <c r="AC6351" s="110">
        <f>IF('3C-Water transport'!AN$56="no"," ",ROUND(AB6351,4))</f>
        <v>0.28799999999999998</v>
      </c>
      <c r="AD6351" s="110">
        <f>IF('3C-Water transport'!AN$57="no"," ",ROUND(AB6351,4))</f>
        <v>0.28799999999999998</v>
      </c>
      <c r="AE6351" s="110">
        <f>IF('3C-Water transport'!AN$58="no"," ",ROUND(AB6351,4))</f>
        <v>0.28799999999999998</v>
      </c>
    </row>
    <row r="6352" spans="5:31" x14ac:dyDescent="0.25">
      <c r="E6352" s="110">
        <f t="shared" si="360"/>
        <v>0.2890000000000002</v>
      </c>
      <c r="F6352" s="110">
        <f>IF('3A-Rail transport'!$AN$56="no"," ",ROUND(E6352,4))</f>
        <v>0.28899999999999998</v>
      </c>
      <c r="G6352" s="110">
        <f>IF('3A-Rail transport'!$AN$57="no"," ",ROUND(E6352,4))</f>
        <v>0.28899999999999998</v>
      </c>
      <c r="H6352" s="110"/>
      <c r="S6352" s="110">
        <f t="shared" si="361"/>
        <v>0.2890000000000002</v>
      </c>
      <c r="T6352" s="110">
        <f>IF('3B-Air transport'!AN$66="no"," ",ROUND(S6352,4))</f>
        <v>0.28899999999999998</v>
      </c>
      <c r="U6352" s="110">
        <f>IF('3B-Air transport'!AN$67="no"," ",ROUND(S6352,4))</f>
        <v>0.28899999999999998</v>
      </c>
      <c r="V6352" s="110">
        <f>IF('3B-Air transport'!AN$68="no"," ",ROUND(S6352,4))</f>
        <v>0.28899999999999998</v>
      </c>
      <c r="W6352" s="110"/>
      <c r="AB6352" s="110">
        <f t="shared" si="362"/>
        <v>0.2890000000000002</v>
      </c>
      <c r="AC6352" s="110">
        <f>IF('3C-Water transport'!AN$56="no"," ",ROUND(AB6352,4))</f>
        <v>0.28899999999999998</v>
      </c>
      <c r="AD6352" s="110">
        <f>IF('3C-Water transport'!AN$57="no"," ",ROUND(AB6352,4))</f>
        <v>0.28899999999999998</v>
      </c>
      <c r="AE6352" s="110">
        <f>IF('3C-Water transport'!AN$58="no"," ",ROUND(AB6352,4))</f>
        <v>0.28899999999999998</v>
      </c>
    </row>
    <row r="6353" spans="5:31" x14ac:dyDescent="0.25">
      <c r="E6353" s="110">
        <f t="shared" si="360"/>
        <v>0.2900000000000002</v>
      </c>
      <c r="F6353" s="110">
        <f>IF('3A-Rail transport'!$AN$56="no"," ",ROUND(E6353,4))</f>
        <v>0.28999999999999998</v>
      </c>
      <c r="G6353" s="110">
        <f>IF('3A-Rail transport'!$AN$57="no"," ",ROUND(E6353,4))</f>
        <v>0.28999999999999998</v>
      </c>
      <c r="H6353" s="110"/>
      <c r="S6353" s="110">
        <f t="shared" si="361"/>
        <v>0.2900000000000002</v>
      </c>
      <c r="T6353" s="110">
        <f>IF('3B-Air transport'!AN$66="no"," ",ROUND(S6353,4))</f>
        <v>0.28999999999999998</v>
      </c>
      <c r="U6353" s="110">
        <f>IF('3B-Air transport'!AN$67="no"," ",ROUND(S6353,4))</f>
        <v>0.28999999999999998</v>
      </c>
      <c r="V6353" s="110">
        <f>IF('3B-Air transport'!AN$68="no"," ",ROUND(S6353,4))</f>
        <v>0.28999999999999998</v>
      </c>
      <c r="W6353" s="110"/>
      <c r="AB6353" s="110">
        <f t="shared" si="362"/>
        <v>0.2900000000000002</v>
      </c>
      <c r="AC6353" s="110">
        <f>IF('3C-Water transport'!AN$56="no"," ",ROUND(AB6353,4))</f>
        <v>0.28999999999999998</v>
      </c>
      <c r="AD6353" s="110">
        <f>IF('3C-Water transport'!AN$57="no"," ",ROUND(AB6353,4))</f>
        <v>0.28999999999999998</v>
      </c>
      <c r="AE6353" s="110">
        <f>IF('3C-Water transport'!AN$58="no"," ",ROUND(AB6353,4))</f>
        <v>0.28999999999999998</v>
      </c>
    </row>
    <row r="6354" spans="5:31" x14ac:dyDescent="0.25">
      <c r="E6354" s="110">
        <f t="shared" si="360"/>
        <v>0.2910000000000002</v>
      </c>
      <c r="F6354" s="110">
        <f>IF('3A-Rail transport'!$AN$56="no"," ",ROUND(E6354,4))</f>
        <v>0.29099999999999998</v>
      </c>
      <c r="G6354" s="110">
        <f>IF('3A-Rail transport'!$AN$57="no"," ",ROUND(E6354,4))</f>
        <v>0.29099999999999998</v>
      </c>
      <c r="H6354" s="110"/>
      <c r="S6354" s="110">
        <f t="shared" si="361"/>
        <v>0.2910000000000002</v>
      </c>
      <c r="T6354" s="110">
        <f>IF('3B-Air transport'!AN$66="no"," ",ROUND(S6354,4))</f>
        <v>0.29099999999999998</v>
      </c>
      <c r="U6354" s="110">
        <f>IF('3B-Air transport'!AN$67="no"," ",ROUND(S6354,4))</f>
        <v>0.29099999999999998</v>
      </c>
      <c r="V6354" s="110">
        <f>IF('3B-Air transport'!AN$68="no"," ",ROUND(S6354,4))</f>
        <v>0.29099999999999998</v>
      </c>
      <c r="W6354" s="110"/>
      <c r="AB6354" s="110">
        <f t="shared" si="362"/>
        <v>0.2910000000000002</v>
      </c>
      <c r="AC6354" s="110">
        <f>IF('3C-Water transport'!AN$56="no"," ",ROUND(AB6354,4))</f>
        <v>0.29099999999999998</v>
      </c>
      <c r="AD6354" s="110">
        <f>IF('3C-Water transport'!AN$57="no"," ",ROUND(AB6354,4))</f>
        <v>0.29099999999999998</v>
      </c>
      <c r="AE6354" s="110">
        <f>IF('3C-Water transport'!AN$58="no"," ",ROUND(AB6354,4))</f>
        <v>0.29099999999999998</v>
      </c>
    </row>
    <row r="6355" spans="5:31" x14ac:dyDescent="0.25">
      <c r="E6355" s="110">
        <f t="shared" si="360"/>
        <v>0.2920000000000002</v>
      </c>
      <c r="F6355" s="110">
        <f>IF('3A-Rail transport'!$AN$56="no"," ",ROUND(E6355,4))</f>
        <v>0.29199999999999998</v>
      </c>
      <c r="G6355" s="110">
        <f>IF('3A-Rail transport'!$AN$57="no"," ",ROUND(E6355,4))</f>
        <v>0.29199999999999998</v>
      </c>
      <c r="H6355" s="110"/>
      <c r="S6355" s="110">
        <f t="shared" si="361"/>
        <v>0.2920000000000002</v>
      </c>
      <c r="T6355" s="110">
        <f>IF('3B-Air transport'!AN$66="no"," ",ROUND(S6355,4))</f>
        <v>0.29199999999999998</v>
      </c>
      <c r="U6355" s="110">
        <f>IF('3B-Air transport'!AN$67="no"," ",ROUND(S6355,4))</f>
        <v>0.29199999999999998</v>
      </c>
      <c r="V6355" s="110">
        <f>IF('3B-Air transport'!AN$68="no"," ",ROUND(S6355,4))</f>
        <v>0.29199999999999998</v>
      </c>
      <c r="W6355" s="110"/>
      <c r="AB6355" s="110">
        <f t="shared" si="362"/>
        <v>0.2920000000000002</v>
      </c>
      <c r="AC6355" s="110">
        <f>IF('3C-Water transport'!AN$56="no"," ",ROUND(AB6355,4))</f>
        <v>0.29199999999999998</v>
      </c>
      <c r="AD6355" s="110">
        <f>IF('3C-Water transport'!AN$57="no"," ",ROUND(AB6355,4))</f>
        <v>0.29199999999999998</v>
      </c>
      <c r="AE6355" s="110">
        <f>IF('3C-Water transport'!AN$58="no"," ",ROUND(AB6355,4))</f>
        <v>0.29199999999999998</v>
      </c>
    </row>
    <row r="6356" spans="5:31" x14ac:dyDescent="0.25">
      <c r="E6356" s="110">
        <f t="shared" si="360"/>
        <v>0.2930000000000002</v>
      </c>
      <c r="F6356" s="110">
        <f>IF('3A-Rail transport'!$AN$56="no"," ",ROUND(E6356,4))</f>
        <v>0.29299999999999998</v>
      </c>
      <c r="G6356" s="110">
        <f>IF('3A-Rail transport'!$AN$57="no"," ",ROUND(E6356,4))</f>
        <v>0.29299999999999998</v>
      </c>
      <c r="H6356" s="110"/>
      <c r="S6356" s="110">
        <f t="shared" si="361"/>
        <v>0.2930000000000002</v>
      </c>
      <c r="T6356" s="110">
        <f>IF('3B-Air transport'!AN$66="no"," ",ROUND(S6356,4))</f>
        <v>0.29299999999999998</v>
      </c>
      <c r="U6356" s="110">
        <f>IF('3B-Air transport'!AN$67="no"," ",ROUND(S6356,4))</f>
        <v>0.29299999999999998</v>
      </c>
      <c r="V6356" s="110">
        <f>IF('3B-Air transport'!AN$68="no"," ",ROUND(S6356,4))</f>
        <v>0.29299999999999998</v>
      </c>
      <c r="W6356" s="110"/>
      <c r="AB6356" s="110">
        <f t="shared" si="362"/>
        <v>0.2930000000000002</v>
      </c>
      <c r="AC6356" s="110">
        <f>IF('3C-Water transport'!AN$56="no"," ",ROUND(AB6356,4))</f>
        <v>0.29299999999999998</v>
      </c>
      <c r="AD6356" s="110">
        <f>IF('3C-Water transport'!AN$57="no"," ",ROUND(AB6356,4))</f>
        <v>0.29299999999999998</v>
      </c>
      <c r="AE6356" s="110">
        <f>IF('3C-Water transport'!AN$58="no"," ",ROUND(AB6356,4))</f>
        <v>0.29299999999999998</v>
      </c>
    </row>
    <row r="6357" spans="5:31" x14ac:dyDescent="0.25">
      <c r="E6357" s="110">
        <f t="shared" si="360"/>
        <v>0.29400000000000021</v>
      </c>
      <c r="F6357" s="110">
        <f>IF('3A-Rail transport'!$AN$56="no"," ",ROUND(E6357,4))</f>
        <v>0.29399999999999998</v>
      </c>
      <c r="G6357" s="110">
        <f>IF('3A-Rail transport'!$AN$57="no"," ",ROUND(E6357,4))</f>
        <v>0.29399999999999998</v>
      </c>
      <c r="H6357" s="110"/>
      <c r="S6357" s="110">
        <f t="shared" si="361"/>
        <v>0.29400000000000021</v>
      </c>
      <c r="T6357" s="110">
        <f>IF('3B-Air transport'!AN$66="no"," ",ROUND(S6357,4))</f>
        <v>0.29399999999999998</v>
      </c>
      <c r="U6357" s="110">
        <f>IF('3B-Air transport'!AN$67="no"," ",ROUND(S6357,4))</f>
        <v>0.29399999999999998</v>
      </c>
      <c r="V6357" s="110">
        <f>IF('3B-Air transport'!AN$68="no"," ",ROUND(S6357,4))</f>
        <v>0.29399999999999998</v>
      </c>
      <c r="W6357" s="110"/>
      <c r="AB6357" s="110">
        <f t="shared" si="362"/>
        <v>0.29400000000000021</v>
      </c>
      <c r="AC6357" s="110">
        <f>IF('3C-Water transport'!AN$56="no"," ",ROUND(AB6357,4))</f>
        <v>0.29399999999999998</v>
      </c>
      <c r="AD6357" s="110">
        <f>IF('3C-Water transport'!AN$57="no"," ",ROUND(AB6357,4))</f>
        <v>0.29399999999999998</v>
      </c>
      <c r="AE6357" s="110">
        <f>IF('3C-Water transport'!AN$58="no"," ",ROUND(AB6357,4))</f>
        <v>0.29399999999999998</v>
      </c>
    </row>
    <row r="6358" spans="5:31" x14ac:dyDescent="0.25">
      <c r="E6358" s="110">
        <f t="shared" si="360"/>
        <v>0.29500000000000021</v>
      </c>
      <c r="F6358" s="110">
        <f>IF('3A-Rail transport'!$AN$56="no"," ",ROUND(E6358,4))</f>
        <v>0.29499999999999998</v>
      </c>
      <c r="G6358" s="110">
        <f>IF('3A-Rail transport'!$AN$57="no"," ",ROUND(E6358,4))</f>
        <v>0.29499999999999998</v>
      </c>
      <c r="H6358" s="110"/>
      <c r="S6358" s="110">
        <f t="shared" si="361"/>
        <v>0.29500000000000021</v>
      </c>
      <c r="T6358" s="110">
        <f>IF('3B-Air transport'!AN$66="no"," ",ROUND(S6358,4))</f>
        <v>0.29499999999999998</v>
      </c>
      <c r="U6358" s="110">
        <f>IF('3B-Air transport'!AN$67="no"," ",ROUND(S6358,4))</f>
        <v>0.29499999999999998</v>
      </c>
      <c r="V6358" s="110">
        <f>IF('3B-Air transport'!AN$68="no"," ",ROUND(S6358,4))</f>
        <v>0.29499999999999998</v>
      </c>
      <c r="W6358" s="110"/>
      <c r="AB6358" s="110">
        <f t="shared" si="362"/>
        <v>0.29500000000000021</v>
      </c>
      <c r="AC6358" s="110">
        <f>IF('3C-Water transport'!AN$56="no"," ",ROUND(AB6358,4))</f>
        <v>0.29499999999999998</v>
      </c>
      <c r="AD6358" s="110">
        <f>IF('3C-Water transport'!AN$57="no"," ",ROUND(AB6358,4))</f>
        <v>0.29499999999999998</v>
      </c>
      <c r="AE6358" s="110">
        <f>IF('3C-Water transport'!AN$58="no"," ",ROUND(AB6358,4))</f>
        <v>0.29499999999999998</v>
      </c>
    </row>
    <row r="6359" spans="5:31" x14ac:dyDescent="0.25">
      <c r="E6359" s="110">
        <f t="shared" si="360"/>
        <v>0.29600000000000021</v>
      </c>
      <c r="F6359" s="110">
        <f>IF('3A-Rail transport'!$AN$56="no"," ",ROUND(E6359,4))</f>
        <v>0.29599999999999999</v>
      </c>
      <c r="G6359" s="110">
        <f>IF('3A-Rail transport'!$AN$57="no"," ",ROUND(E6359,4))</f>
        <v>0.29599999999999999</v>
      </c>
      <c r="H6359" s="110"/>
      <c r="S6359" s="110">
        <f t="shared" si="361"/>
        <v>0.29600000000000021</v>
      </c>
      <c r="T6359" s="110">
        <f>IF('3B-Air transport'!AN$66="no"," ",ROUND(S6359,4))</f>
        <v>0.29599999999999999</v>
      </c>
      <c r="U6359" s="110">
        <f>IF('3B-Air transport'!AN$67="no"," ",ROUND(S6359,4))</f>
        <v>0.29599999999999999</v>
      </c>
      <c r="V6359" s="110">
        <f>IF('3B-Air transport'!AN$68="no"," ",ROUND(S6359,4))</f>
        <v>0.29599999999999999</v>
      </c>
      <c r="W6359" s="110"/>
      <c r="AB6359" s="110">
        <f t="shared" si="362"/>
        <v>0.29600000000000021</v>
      </c>
      <c r="AC6359" s="110">
        <f>IF('3C-Water transport'!AN$56="no"," ",ROUND(AB6359,4))</f>
        <v>0.29599999999999999</v>
      </c>
      <c r="AD6359" s="110">
        <f>IF('3C-Water transport'!AN$57="no"," ",ROUND(AB6359,4))</f>
        <v>0.29599999999999999</v>
      </c>
      <c r="AE6359" s="110">
        <f>IF('3C-Water transport'!AN$58="no"," ",ROUND(AB6359,4))</f>
        <v>0.29599999999999999</v>
      </c>
    </row>
    <row r="6360" spans="5:31" x14ac:dyDescent="0.25">
      <c r="E6360" s="110">
        <f t="shared" si="360"/>
        <v>0.29700000000000021</v>
      </c>
      <c r="F6360" s="110">
        <f>IF('3A-Rail transport'!$AN$56="no"," ",ROUND(E6360,4))</f>
        <v>0.29699999999999999</v>
      </c>
      <c r="G6360" s="110">
        <f>IF('3A-Rail transport'!$AN$57="no"," ",ROUND(E6360,4))</f>
        <v>0.29699999999999999</v>
      </c>
      <c r="H6360" s="110"/>
      <c r="S6360" s="110">
        <f t="shared" si="361"/>
        <v>0.29700000000000021</v>
      </c>
      <c r="T6360" s="110">
        <f>IF('3B-Air transport'!AN$66="no"," ",ROUND(S6360,4))</f>
        <v>0.29699999999999999</v>
      </c>
      <c r="U6360" s="110">
        <f>IF('3B-Air transport'!AN$67="no"," ",ROUND(S6360,4))</f>
        <v>0.29699999999999999</v>
      </c>
      <c r="V6360" s="110">
        <f>IF('3B-Air transport'!AN$68="no"," ",ROUND(S6360,4))</f>
        <v>0.29699999999999999</v>
      </c>
      <c r="W6360" s="110"/>
      <c r="AB6360" s="110">
        <f t="shared" si="362"/>
        <v>0.29700000000000021</v>
      </c>
      <c r="AC6360" s="110">
        <f>IF('3C-Water transport'!AN$56="no"," ",ROUND(AB6360,4))</f>
        <v>0.29699999999999999</v>
      </c>
      <c r="AD6360" s="110">
        <f>IF('3C-Water transport'!AN$57="no"," ",ROUND(AB6360,4))</f>
        <v>0.29699999999999999</v>
      </c>
      <c r="AE6360" s="110">
        <f>IF('3C-Water transport'!AN$58="no"," ",ROUND(AB6360,4))</f>
        <v>0.29699999999999999</v>
      </c>
    </row>
    <row r="6361" spans="5:31" x14ac:dyDescent="0.25">
      <c r="E6361" s="110">
        <f t="shared" si="360"/>
        <v>0.29800000000000021</v>
      </c>
      <c r="F6361" s="110">
        <f>IF('3A-Rail transport'!$AN$56="no"," ",ROUND(E6361,4))</f>
        <v>0.29799999999999999</v>
      </c>
      <c r="G6361" s="110">
        <f>IF('3A-Rail transport'!$AN$57="no"," ",ROUND(E6361,4))</f>
        <v>0.29799999999999999</v>
      </c>
      <c r="H6361" s="110"/>
      <c r="S6361" s="110">
        <f t="shared" si="361"/>
        <v>0.29800000000000021</v>
      </c>
      <c r="T6361" s="110">
        <f>IF('3B-Air transport'!AN$66="no"," ",ROUND(S6361,4))</f>
        <v>0.29799999999999999</v>
      </c>
      <c r="U6361" s="110">
        <f>IF('3B-Air transport'!AN$67="no"," ",ROUND(S6361,4))</f>
        <v>0.29799999999999999</v>
      </c>
      <c r="V6361" s="110">
        <f>IF('3B-Air transport'!AN$68="no"," ",ROUND(S6361,4))</f>
        <v>0.29799999999999999</v>
      </c>
      <c r="W6361" s="110"/>
      <c r="AB6361" s="110">
        <f t="shared" si="362"/>
        <v>0.29800000000000021</v>
      </c>
      <c r="AC6361" s="110">
        <f>IF('3C-Water transport'!AN$56="no"," ",ROUND(AB6361,4))</f>
        <v>0.29799999999999999</v>
      </c>
      <c r="AD6361" s="110">
        <f>IF('3C-Water transport'!AN$57="no"," ",ROUND(AB6361,4))</f>
        <v>0.29799999999999999</v>
      </c>
      <c r="AE6361" s="110">
        <f>IF('3C-Water transport'!AN$58="no"," ",ROUND(AB6361,4))</f>
        <v>0.29799999999999999</v>
      </c>
    </row>
    <row r="6362" spans="5:31" x14ac:dyDescent="0.25">
      <c r="E6362" s="110">
        <f t="shared" si="360"/>
        <v>0.29900000000000021</v>
      </c>
      <c r="F6362" s="110">
        <f>IF('3A-Rail transport'!$AN$56="no"," ",ROUND(E6362,4))</f>
        <v>0.29899999999999999</v>
      </c>
      <c r="G6362" s="110">
        <f>IF('3A-Rail transport'!$AN$57="no"," ",ROUND(E6362,4))</f>
        <v>0.29899999999999999</v>
      </c>
      <c r="H6362" s="110"/>
      <c r="S6362" s="110">
        <f t="shared" si="361"/>
        <v>0.29900000000000021</v>
      </c>
      <c r="T6362" s="110">
        <f>IF('3B-Air transport'!AN$66="no"," ",ROUND(S6362,4))</f>
        <v>0.29899999999999999</v>
      </c>
      <c r="U6362" s="110">
        <f>IF('3B-Air transport'!AN$67="no"," ",ROUND(S6362,4))</f>
        <v>0.29899999999999999</v>
      </c>
      <c r="V6362" s="110">
        <f>IF('3B-Air transport'!AN$68="no"," ",ROUND(S6362,4))</f>
        <v>0.29899999999999999</v>
      </c>
      <c r="W6362" s="110"/>
      <c r="AB6362" s="110">
        <f t="shared" si="362"/>
        <v>0.29900000000000021</v>
      </c>
      <c r="AC6362" s="110">
        <f>IF('3C-Water transport'!AN$56="no"," ",ROUND(AB6362,4))</f>
        <v>0.29899999999999999</v>
      </c>
      <c r="AD6362" s="110">
        <f>IF('3C-Water transport'!AN$57="no"," ",ROUND(AB6362,4))</f>
        <v>0.29899999999999999</v>
      </c>
      <c r="AE6362" s="110">
        <f>IF('3C-Water transport'!AN$58="no"," ",ROUND(AB6362,4))</f>
        <v>0.29899999999999999</v>
      </c>
    </row>
    <row r="6363" spans="5:31" x14ac:dyDescent="0.25">
      <c r="E6363" s="110">
        <f t="shared" si="360"/>
        <v>0.30000000000000021</v>
      </c>
      <c r="F6363" s="110">
        <f>IF('3A-Rail transport'!$AN$56="no"," ",ROUND(E6363,4))</f>
        <v>0.3</v>
      </c>
      <c r="G6363" s="110">
        <f>IF('3A-Rail transport'!$AN$57="no"," ",ROUND(E6363,4))</f>
        <v>0.3</v>
      </c>
      <c r="H6363" s="110"/>
      <c r="S6363" s="110">
        <f t="shared" si="361"/>
        <v>0.30000000000000021</v>
      </c>
      <c r="T6363" s="110">
        <f>IF('3B-Air transport'!AN$66="no"," ",ROUND(S6363,4))</f>
        <v>0.3</v>
      </c>
      <c r="U6363" s="110">
        <f>IF('3B-Air transport'!AN$67="no"," ",ROUND(S6363,4))</f>
        <v>0.3</v>
      </c>
      <c r="V6363" s="110">
        <f>IF('3B-Air transport'!AN$68="no"," ",ROUND(S6363,4))</f>
        <v>0.3</v>
      </c>
      <c r="W6363" s="110"/>
      <c r="AB6363" s="110">
        <f t="shared" si="362"/>
        <v>0.30000000000000021</v>
      </c>
      <c r="AC6363" s="110">
        <f>IF('3C-Water transport'!AN$56="no"," ",ROUND(AB6363,4))</f>
        <v>0.3</v>
      </c>
      <c r="AD6363" s="110">
        <f>IF('3C-Water transport'!AN$57="no"," ",ROUND(AB6363,4))</f>
        <v>0.3</v>
      </c>
      <c r="AE6363" s="110">
        <f>IF('3C-Water transport'!AN$58="no"," ",ROUND(AB6363,4))</f>
        <v>0.3</v>
      </c>
    </row>
    <row r="6364" spans="5:31" x14ac:dyDescent="0.25">
      <c r="E6364" s="110">
        <f t="shared" si="360"/>
        <v>0.30100000000000021</v>
      </c>
      <c r="F6364" s="110">
        <f>IF('3A-Rail transport'!$AN$56="no"," ",ROUND(E6364,4))</f>
        <v>0.30099999999999999</v>
      </c>
      <c r="G6364" s="110">
        <f>IF('3A-Rail transport'!$AN$57="no"," ",ROUND(E6364,4))</f>
        <v>0.30099999999999999</v>
      </c>
      <c r="H6364" s="110"/>
      <c r="S6364" s="110">
        <f t="shared" si="361"/>
        <v>0.30100000000000021</v>
      </c>
      <c r="T6364" s="110">
        <f>IF('3B-Air transport'!AN$66="no"," ",ROUND(S6364,4))</f>
        <v>0.30099999999999999</v>
      </c>
      <c r="U6364" s="110">
        <f>IF('3B-Air transport'!AN$67="no"," ",ROUND(S6364,4))</f>
        <v>0.30099999999999999</v>
      </c>
      <c r="V6364" s="110">
        <f>IF('3B-Air transport'!AN$68="no"," ",ROUND(S6364,4))</f>
        <v>0.30099999999999999</v>
      </c>
      <c r="W6364" s="110"/>
      <c r="AB6364" s="110">
        <f t="shared" si="362"/>
        <v>0.30100000000000021</v>
      </c>
      <c r="AC6364" s="110">
        <f>IF('3C-Water transport'!AN$56="no"," ",ROUND(AB6364,4))</f>
        <v>0.30099999999999999</v>
      </c>
      <c r="AD6364" s="110">
        <f>IF('3C-Water transport'!AN$57="no"," ",ROUND(AB6364,4))</f>
        <v>0.30099999999999999</v>
      </c>
      <c r="AE6364" s="110">
        <f>IF('3C-Water transport'!AN$58="no"," ",ROUND(AB6364,4))</f>
        <v>0.30099999999999999</v>
      </c>
    </row>
    <row r="6365" spans="5:31" x14ac:dyDescent="0.25">
      <c r="E6365" s="110">
        <f t="shared" si="360"/>
        <v>0.30200000000000021</v>
      </c>
      <c r="F6365" s="110">
        <f>IF('3A-Rail transport'!$AN$56="no"," ",ROUND(E6365,4))</f>
        <v>0.30199999999999999</v>
      </c>
      <c r="G6365" s="110">
        <f>IF('3A-Rail transport'!$AN$57="no"," ",ROUND(E6365,4))</f>
        <v>0.30199999999999999</v>
      </c>
      <c r="H6365" s="110"/>
      <c r="S6365" s="110">
        <f t="shared" si="361"/>
        <v>0.30200000000000021</v>
      </c>
      <c r="T6365" s="110">
        <f>IF('3B-Air transport'!AN$66="no"," ",ROUND(S6365,4))</f>
        <v>0.30199999999999999</v>
      </c>
      <c r="U6365" s="110">
        <f>IF('3B-Air transport'!AN$67="no"," ",ROUND(S6365,4))</f>
        <v>0.30199999999999999</v>
      </c>
      <c r="V6365" s="110">
        <f>IF('3B-Air transport'!AN$68="no"," ",ROUND(S6365,4))</f>
        <v>0.30199999999999999</v>
      </c>
      <c r="W6365" s="110"/>
      <c r="AB6365" s="110">
        <f t="shared" si="362"/>
        <v>0.30200000000000021</v>
      </c>
      <c r="AC6365" s="110">
        <f>IF('3C-Water transport'!AN$56="no"," ",ROUND(AB6365,4))</f>
        <v>0.30199999999999999</v>
      </c>
      <c r="AD6365" s="110">
        <f>IF('3C-Water transport'!AN$57="no"," ",ROUND(AB6365,4))</f>
        <v>0.30199999999999999</v>
      </c>
      <c r="AE6365" s="110">
        <f>IF('3C-Water transport'!AN$58="no"," ",ROUND(AB6365,4))</f>
        <v>0.30199999999999999</v>
      </c>
    </row>
    <row r="6366" spans="5:31" x14ac:dyDescent="0.25">
      <c r="E6366" s="110">
        <f t="shared" si="360"/>
        <v>0.30300000000000021</v>
      </c>
      <c r="F6366" s="110">
        <f>IF('3A-Rail transport'!$AN$56="no"," ",ROUND(E6366,4))</f>
        <v>0.30299999999999999</v>
      </c>
      <c r="G6366" s="110">
        <f>IF('3A-Rail transport'!$AN$57="no"," ",ROUND(E6366,4))</f>
        <v>0.30299999999999999</v>
      </c>
      <c r="H6366" s="110"/>
      <c r="S6366" s="110">
        <f t="shared" si="361"/>
        <v>0.30300000000000021</v>
      </c>
      <c r="T6366" s="110">
        <f>IF('3B-Air transport'!AN$66="no"," ",ROUND(S6366,4))</f>
        <v>0.30299999999999999</v>
      </c>
      <c r="U6366" s="110">
        <f>IF('3B-Air transport'!AN$67="no"," ",ROUND(S6366,4))</f>
        <v>0.30299999999999999</v>
      </c>
      <c r="V6366" s="110">
        <f>IF('3B-Air transport'!AN$68="no"," ",ROUND(S6366,4))</f>
        <v>0.30299999999999999</v>
      </c>
      <c r="W6366" s="110"/>
      <c r="AB6366" s="110">
        <f t="shared" si="362"/>
        <v>0.30300000000000021</v>
      </c>
      <c r="AC6366" s="110">
        <f>IF('3C-Water transport'!AN$56="no"," ",ROUND(AB6366,4))</f>
        <v>0.30299999999999999</v>
      </c>
      <c r="AD6366" s="110">
        <f>IF('3C-Water transport'!AN$57="no"," ",ROUND(AB6366,4))</f>
        <v>0.30299999999999999</v>
      </c>
      <c r="AE6366" s="110">
        <f>IF('3C-Water transport'!AN$58="no"," ",ROUND(AB6366,4))</f>
        <v>0.30299999999999999</v>
      </c>
    </row>
    <row r="6367" spans="5:31" x14ac:dyDescent="0.25">
      <c r="E6367" s="110">
        <f t="shared" si="360"/>
        <v>0.30400000000000021</v>
      </c>
      <c r="F6367" s="110">
        <f>IF('3A-Rail transport'!$AN$56="no"," ",ROUND(E6367,4))</f>
        <v>0.30399999999999999</v>
      </c>
      <c r="G6367" s="110">
        <f>IF('3A-Rail transport'!$AN$57="no"," ",ROUND(E6367,4))</f>
        <v>0.30399999999999999</v>
      </c>
      <c r="H6367" s="110"/>
      <c r="S6367" s="110">
        <f t="shared" si="361"/>
        <v>0.30400000000000021</v>
      </c>
      <c r="T6367" s="110">
        <f>IF('3B-Air transport'!AN$66="no"," ",ROUND(S6367,4))</f>
        <v>0.30399999999999999</v>
      </c>
      <c r="U6367" s="110">
        <f>IF('3B-Air transport'!AN$67="no"," ",ROUND(S6367,4))</f>
        <v>0.30399999999999999</v>
      </c>
      <c r="V6367" s="110">
        <f>IF('3B-Air transport'!AN$68="no"," ",ROUND(S6367,4))</f>
        <v>0.30399999999999999</v>
      </c>
      <c r="W6367" s="110"/>
      <c r="AB6367" s="110">
        <f t="shared" si="362"/>
        <v>0.30400000000000021</v>
      </c>
      <c r="AC6367" s="110">
        <f>IF('3C-Water transport'!AN$56="no"," ",ROUND(AB6367,4))</f>
        <v>0.30399999999999999</v>
      </c>
      <c r="AD6367" s="110">
        <f>IF('3C-Water transport'!AN$57="no"," ",ROUND(AB6367,4))</f>
        <v>0.30399999999999999</v>
      </c>
      <c r="AE6367" s="110">
        <f>IF('3C-Water transport'!AN$58="no"," ",ROUND(AB6367,4))</f>
        <v>0.30399999999999999</v>
      </c>
    </row>
    <row r="6368" spans="5:31" x14ac:dyDescent="0.25">
      <c r="E6368" s="110">
        <f t="shared" si="360"/>
        <v>0.30500000000000022</v>
      </c>
      <c r="F6368" s="110">
        <f>IF('3A-Rail transport'!$AN$56="no"," ",ROUND(E6368,4))</f>
        <v>0.30499999999999999</v>
      </c>
      <c r="G6368" s="110">
        <f>IF('3A-Rail transport'!$AN$57="no"," ",ROUND(E6368,4))</f>
        <v>0.30499999999999999</v>
      </c>
      <c r="H6368" s="110"/>
      <c r="S6368" s="110">
        <f t="shared" si="361"/>
        <v>0.30500000000000022</v>
      </c>
      <c r="T6368" s="110">
        <f>IF('3B-Air transport'!AN$66="no"," ",ROUND(S6368,4))</f>
        <v>0.30499999999999999</v>
      </c>
      <c r="U6368" s="110">
        <f>IF('3B-Air transport'!AN$67="no"," ",ROUND(S6368,4))</f>
        <v>0.30499999999999999</v>
      </c>
      <c r="V6368" s="110">
        <f>IF('3B-Air transport'!AN$68="no"," ",ROUND(S6368,4))</f>
        <v>0.30499999999999999</v>
      </c>
      <c r="W6368" s="110"/>
      <c r="AB6368" s="110">
        <f t="shared" si="362"/>
        <v>0.30500000000000022</v>
      </c>
      <c r="AC6368" s="110">
        <f>IF('3C-Water transport'!AN$56="no"," ",ROUND(AB6368,4))</f>
        <v>0.30499999999999999</v>
      </c>
      <c r="AD6368" s="110">
        <f>IF('3C-Water transport'!AN$57="no"," ",ROUND(AB6368,4))</f>
        <v>0.30499999999999999</v>
      </c>
      <c r="AE6368" s="110">
        <f>IF('3C-Water transport'!AN$58="no"," ",ROUND(AB6368,4))</f>
        <v>0.30499999999999999</v>
      </c>
    </row>
    <row r="6369" spans="5:31" x14ac:dyDescent="0.25">
      <c r="E6369" s="110">
        <f t="shared" si="360"/>
        <v>0.30600000000000022</v>
      </c>
      <c r="F6369" s="110">
        <f>IF('3A-Rail transport'!$AN$56="no"," ",ROUND(E6369,4))</f>
        <v>0.30599999999999999</v>
      </c>
      <c r="G6369" s="110">
        <f>IF('3A-Rail transport'!$AN$57="no"," ",ROUND(E6369,4))</f>
        <v>0.30599999999999999</v>
      </c>
      <c r="H6369" s="110"/>
      <c r="S6369" s="110">
        <f t="shared" si="361"/>
        <v>0.30600000000000022</v>
      </c>
      <c r="T6369" s="110">
        <f>IF('3B-Air transport'!AN$66="no"," ",ROUND(S6369,4))</f>
        <v>0.30599999999999999</v>
      </c>
      <c r="U6369" s="110">
        <f>IF('3B-Air transport'!AN$67="no"," ",ROUND(S6369,4))</f>
        <v>0.30599999999999999</v>
      </c>
      <c r="V6369" s="110">
        <f>IF('3B-Air transport'!AN$68="no"," ",ROUND(S6369,4))</f>
        <v>0.30599999999999999</v>
      </c>
      <c r="W6369" s="110"/>
      <c r="AB6369" s="110">
        <f t="shared" si="362"/>
        <v>0.30600000000000022</v>
      </c>
      <c r="AC6369" s="110">
        <f>IF('3C-Water transport'!AN$56="no"," ",ROUND(AB6369,4))</f>
        <v>0.30599999999999999</v>
      </c>
      <c r="AD6369" s="110">
        <f>IF('3C-Water transport'!AN$57="no"," ",ROUND(AB6369,4))</f>
        <v>0.30599999999999999</v>
      </c>
      <c r="AE6369" s="110">
        <f>IF('3C-Water transport'!AN$58="no"," ",ROUND(AB6369,4))</f>
        <v>0.30599999999999999</v>
      </c>
    </row>
    <row r="6370" spans="5:31" x14ac:dyDescent="0.25">
      <c r="E6370" s="110">
        <f t="shared" si="360"/>
        <v>0.30700000000000022</v>
      </c>
      <c r="F6370" s="110">
        <f>IF('3A-Rail transport'!$AN$56="no"," ",ROUND(E6370,4))</f>
        <v>0.307</v>
      </c>
      <c r="G6370" s="110">
        <f>IF('3A-Rail transport'!$AN$57="no"," ",ROUND(E6370,4))</f>
        <v>0.307</v>
      </c>
      <c r="H6370" s="110"/>
      <c r="S6370" s="110">
        <f t="shared" si="361"/>
        <v>0.30700000000000022</v>
      </c>
      <c r="T6370" s="110">
        <f>IF('3B-Air transport'!AN$66="no"," ",ROUND(S6370,4))</f>
        <v>0.307</v>
      </c>
      <c r="U6370" s="110">
        <f>IF('3B-Air transport'!AN$67="no"," ",ROUND(S6370,4))</f>
        <v>0.307</v>
      </c>
      <c r="V6370" s="110">
        <f>IF('3B-Air transport'!AN$68="no"," ",ROUND(S6370,4))</f>
        <v>0.307</v>
      </c>
      <c r="W6370" s="110"/>
      <c r="AB6370" s="110">
        <f t="shared" si="362"/>
        <v>0.30700000000000022</v>
      </c>
      <c r="AC6370" s="110">
        <f>IF('3C-Water transport'!AN$56="no"," ",ROUND(AB6370,4))</f>
        <v>0.307</v>
      </c>
      <c r="AD6370" s="110">
        <f>IF('3C-Water transport'!AN$57="no"," ",ROUND(AB6370,4))</f>
        <v>0.307</v>
      </c>
      <c r="AE6370" s="110">
        <f>IF('3C-Water transport'!AN$58="no"," ",ROUND(AB6370,4))</f>
        <v>0.307</v>
      </c>
    </row>
    <row r="6371" spans="5:31" x14ac:dyDescent="0.25">
      <c r="E6371" s="110">
        <f t="shared" si="360"/>
        <v>0.30800000000000022</v>
      </c>
      <c r="F6371" s="110">
        <f>IF('3A-Rail transport'!$AN$56="no"," ",ROUND(E6371,4))</f>
        <v>0.308</v>
      </c>
      <c r="G6371" s="110">
        <f>IF('3A-Rail transport'!$AN$57="no"," ",ROUND(E6371,4))</f>
        <v>0.308</v>
      </c>
      <c r="H6371" s="110"/>
      <c r="S6371" s="110">
        <f t="shared" si="361"/>
        <v>0.30800000000000022</v>
      </c>
      <c r="T6371" s="110">
        <f>IF('3B-Air transport'!AN$66="no"," ",ROUND(S6371,4))</f>
        <v>0.308</v>
      </c>
      <c r="U6371" s="110">
        <f>IF('3B-Air transport'!AN$67="no"," ",ROUND(S6371,4))</f>
        <v>0.308</v>
      </c>
      <c r="V6371" s="110">
        <f>IF('3B-Air transport'!AN$68="no"," ",ROUND(S6371,4))</f>
        <v>0.308</v>
      </c>
      <c r="W6371" s="110"/>
      <c r="AB6371" s="110">
        <f t="shared" si="362"/>
        <v>0.30800000000000022</v>
      </c>
      <c r="AC6371" s="110">
        <f>IF('3C-Water transport'!AN$56="no"," ",ROUND(AB6371,4))</f>
        <v>0.308</v>
      </c>
      <c r="AD6371" s="110">
        <f>IF('3C-Water transport'!AN$57="no"," ",ROUND(AB6371,4))</f>
        <v>0.308</v>
      </c>
      <c r="AE6371" s="110">
        <f>IF('3C-Water transport'!AN$58="no"," ",ROUND(AB6371,4))</f>
        <v>0.308</v>
      </c>
    </row>
    <row r="6372" spans="5:31" x14ac:dyDescent="0.25">
      <c r="E6372" s="110">
        <f t="shared" si="360"/>
        <v>0.30900000000000022</v>
      </c>
      <c r="F6372" s="110">
        <f>IF('3A-Rail transport'!$AN$56="no"," ",ROUND(E6372,4))</f>
        <v>0.309</v>
      </c>
      <c r="G6372" s="110">
        <f>IF('3A-Rail transport'!$AN$57="no"," ",ROUND(E6372,4))</f>
        <v>0.309</v>
      </c>
      <c r="H6372" s="110"/>
      <c r="S6372" s="110">
        <f t="shared" si="361"/>
        <v>0.30900000000000022</v>
      </c>
      <c r="T6372" s="110">
        <f>IF('3B-Air transport'!AN$66="no"," ",ROUND(S6372,4))</f>
        <v>0.309</v>
      </c>
      <c r="U6372" s="110">
        <f>IF('3B-Air transport'!AN$67="no"," ",ROUND(S6372,4))</f>
        <v>0.309</v>
      </c>
      <c r="V6372" s="110">
        <f>IF('3B-Air transport'!AN$68="no"," ",ROUND(S6372,4))</f>
        <v>0.309</v>
      </c>
      <c r="W6372" s="110"/>
      <c r="AB6372" s="110">
        <f t="shared" si="362"/>
        <v>0.30900000000000022</v>
      </c>
      <c r="AC6372" s="110">
        <f>IF('3C-Water transport'!AN$56="no"," ",ROUND(AB6372,4))</f>
        <v>0.309</v>
      </c>
      <c r="AD6372" s="110">
        <f>IF('3C-Water transport'!AN$57="no"," ",ROUND(AB6372,4))</f>
        <v>0.309</v>
      </c>
      <c r="AE6372" s="110">
        <f>IF('3C-Water transport'!AN$58="no"," ",ROUND(AB6372,4))</f>
        <v>0.309</v>
      </c>
    </row>
    <row r="6373" spans="5:31" x14ac:dyDescent="0.25">
      <c r="E6373" s="110">
        <f t="shared" si="360"/>
        <v>0.31000000000000022</v>
      </c>
      <c r="F6373" s="110">
        <f>IF('3A-Rail transport'!$AN$56="no"," ",ROUND(E6373,4))</f>
        <v>0.31</v>
      </c>
      <c r="G6373" s="110">
        <f>IF('3A-Rail transport'!$AN$57="no"," ",ROUND(E6373,4))</f>
        <v>0.31</v>
      </c>
      <c r="H6373" s="110"/>
      <c r="S6373" s="110">
        <f t="shared" si="361"/>
        <v>0.31000000000000022</v>
      </c>
      <c r="T6373" s="110">
        <f>IF('3B-Air transport'!AN$66="no"," ",ROUND(S6373,4))</f>
        <v>0.31</v>
      </c>
      <c r="U6373" s="110">
        <f>IF('3B-Air transport'!AN$67="no"," ",ROUND(S6373,4))</f>
        <v>0.31</v>
      </c>
      <c r="V6373" s="110">
        <f>IF('3B-Air transport'!AN$68="no"," ",ROUND(S6373,4))</f>
        <v>0.31</v>
      </c>
      <c r="W6373" s="110"/>
      <c r="AB6373" s="110">
        <f t="shared" si="362"/>
        <v>0.31000000000000022</v>
      </c>
      <c r="AC6373" s="110">
        <f>IF('3C-Water transport'!AN$56="no"," ",ROUND(AB6373,4))</f>
        <v>0.31</v>
      </c>
      <c r="AD6373" s="110">
        <f>IF('3C-Water transport'!AN$57="no"," ",ROUND(AB6373,4))</f>
        <v>0.31</v>
      </c>
      <c r="AE6373" s="110">
        <f>IF('3C-Water transport'!AN$58="no"," ",ROUND(AB6373,4))</f>
        <v>0.31</v>
      </c>
    </row>
    <row r="6374" spans="5:31" x14ac:dyDescent="0.25">
      <c r="E6374" s="110">
        <f t="shared" si="360"/>
        <v>0.31100000000000022</v>
      </c>
      <c r="F6374" s="110">
        <f>IF('3A-Rail transport'!$AN$56="no"," ",ROUND(E6374,4))</f>
        <v>0.311</v>
      </c>
      <c r="G6374" s="110">
        <f>IF('3A-Rail transport'!$AN$57="no"," ",ROUND(E6374,4))</f>
        <v>0.311</v>
      </c>
      <c r="H6374" s="110"/>
      <c r="S6374" s="110">
        <f t="shared" si="361"/>
        <v>0.31100000000000022</v>
      </c>
      <c r="T6374" s="110">
        <f>IF('3B-Air transport'!AN$66="no"," ",ROUND(S6374,4))</f>
        <v>0.311</v>
      </c>
      <c r="U6374" s="110">
        <f>IF('3B-Air transport'!AN$67="no"," ",ROUND(S6374,4))</f>
        <v>0.311</v>
      </c>
      <c r="V6374" s="110">
        <f>IF('3B-Air transport'!AN$68="no"," ",ROUND(S6374,4))</f>
        <v>0.311</v>
      </c>
      <c r="W6374" s="110"/>
      <c r="AB6374" s="110">
        <f t="shared" si="362"/>
        <v>0.31100000000000022</v>
      </c>
      <c r="AC6374" s="110">
        <f>IF('3C-Water transport'!AN$56="no"," ",ROUND(AB6374,4))</f>
        <v>0.311</v>
      </c>
      <c r="AD6374" s="110">
        <f>IF('3C-Water transport'!AN$57="no"," ",ROUND(AB6374,4))</f>
        <v>0.311</v>
      </c>
      <c r="AE6374" s="110">
        <f>IF('3C-Water transport'!AN$58="no"," ",ROUND(AB6374,4))</f>
        <v>0.311</v>
      </c>
    </row>
    <row r="6375" spans="5:31" x14ac:dyDescent="0.25">
      <c r="E6375" s="110">
        <f t="shared" si="360"/>
        <v>0.31200000000000022</v>
      </c>
      <c r="F6375" s="110">
        <f>IF('3A-Rail transport'!$AN$56="no"," ",ROUND(E6375,4))</f>
        <v>0.312</v>
      </c>
      <c r="G6375" s="110">
        <f>IF('3A-Rail transport'!$AN$57="no"," ",ROUND(E6375,4))</f>
        <v>0.312</v>
      </c>
      <c r="H6375" s="110"/>
      <c r="S6375" s="110">
        <f t="shared" si="361"/>
        <v>0.31200000000000022</v>
      </c>
      <c r="T6375" s="110">
        <f>IF('3B-Air transport'!AN$66="no"," ",ROUND(S6375,4))</f>
        <v>0.312</v>
      </c>
      <c r="U6375" s="110">
        <f>IF('3B-Air transport'!AN$67="no"," ",ROUND(S6375,4))</f>
        <v>0.312</v>
      </c>
      <c r="V6375" s="110">
        <f>IF('3B-Air transport'!AN$68="no"," ",ROUND(S6375,4))</f>
        <v>0.312</v>
      </c>
      <c r="W6375" s="110"/>
      <c r="AB6375" s="110">
        <f t="shared" si="362"/>
        <v>0.31200000000000022</v>
      </c>
      <c r="AC6375" s="110">
        <f>IF('3C-Water transport'!AN$56="no"," ",ROUND(AB6375,4))</f>
        <v>0.312</v>
      </c>
      <c r="AD6375" s="110">
        <f>IF('3C-Water transport'!AN$57="no"," ",ROUND(AB6375,4))</f>
        <v>0.312</v>
      </c>
      <c r="AE6375" s="110">
        <f>IF('3C-Water transport'!AN$58="no"," ",ROUND(AB6375,4))</f>
        <v>0.312</v>
      </c>
    </row>
    <row r="6376" spans="5:31" x14ac:dyDescent="0.25">
      <c r="E6376" s="110">
        <f t="shared" si="360"/>
        <v>0.31300000000000022</v>
      </c>
      <c r="F6376" s="110">
        <f>IF('3A-Rail transport'!$AN$56="no"," ",ROUND(E6376,4))</f>
        <v>0.313</v>
      </c>
      <c r="G6376" s="110">
        <f>IF('3A-Rail transport'!$AN$57="no"," ",ROUND(E6376,4))</f>
        <v>0.313</v>
      </c>
      <c r="H6376" s="110"/>
      <c r="S6376" s="110">
        <f t="shared" si="361"/>
        <v>0.31300000000000022</v>
      </c>
      <c r="T6376" s="110">
        <f>IF('3B-Air transport'!AN$66="no"," ",ROUND(S6376,4))</f>
        <v>0.313</v>
      </c>
      <c r="U6376" s="110">
        <f>IF('3B-Air transport'!AN$67="no"," ",ROUND(S6376,4))</f>
        <v>0.313</v>
      </c>
      <c r="V6376" s="110">
        <f>IF('3B-Air transport'!AN$68="no"," ",ROUND(S6376,4))</f>
        <v>0.313</v>
      </c>
      <c r="W6376" s="110"/>
      <c r="AB6376" s="110">
        <f t="shared" si="362"/>
        <v>0.31300000000000022</v>
      </c>
      <c r="AC6376" s="110">
        <f>IF('3C-Water transport'!AN$56="no"," ",ROUND(AB6376,4))</f>
        <v>0.313</v>
      </c>
      <c r="AD6376" s="110">
        <f>IF('3C-Water transport'!AN$57="no"," ",ROUND(AB6376,4))</f>
        <v>0.313</v>
      </c>
      <c r="AE6376" s="110">
        <f>IF('3C-Water transport'!AN$58="no"," ",ROUND(AB6376,4))</f>
        <v>0.313</v>
      </c>
    </row>
    <row r="6377" spans="5:31" x14ac:dyDescent="0.25">
      <c r="E6377" s="110">
        <f t="shared" si="360"/>
        <v>0.31400000000000022</v>
      </c>
      <c r="F6377" s="110">
        <f>IF('3A-Rail transport'!$AN$56="no"," ",ROUND(E6377,4))</f>
        <v>0.314</v>
      </c>
      <c r="G6377" s="110">
        <f>IF('3A-Rail transport'!$AN$57="no"," ",ROUND(E6377,4))</f>
        <v>0.314</v>
      </c>
      <c r="H6377" s="110"/>
      <c r="S6377" s="110">
        <f t="shared" si="361"/>
        <v>0.31400000000000022</v>
      </c>
      <c r="T6377" s="110">
        <f>IF('3B-Air transport'!AN$66="no"," ",ROUND(S6377,4))</f>
        <v>0.314</v>
      </c>
      <c r="U6377" s="110">
        <f>IF('3B-Air transport'!AN$67="no"," ",ROUND(S6377,4))</f>
        <v>0.314</v>
      </c>
      <c r="V6377" s="110">
        <f>IF('3B-Air transport'!AN$68="no"," ",ROUND(S6377,4))</f>
        <v>0.314</v>
      </c>
      <c r="W6377" s="110"/>
      <c r="AB6377" s="110">
        <f t="shared" si="362"/>
        <v>0.31400000000000022</v>
      </c>
      <c r="AC6377" s="110">
        <f>IF('3C-Water transport'!AN$56="no"," ",ROUND(AB6377,4))</f>
        <v>0.314</v>
      </c>
      <c r="AD6377" s="110">
        <f>IF('3C-Water transport'!AN$57="no"," ",ROUND(AB6377,4))</f>
        <v>0.314</v>
      </c>
      <c r="AE6377" s="110">
        <f>IF('3C-Water transport'!AN$58="no"," ",ROUND(AB6377,4))</f>
        <v>0.314</v>
      </c>
    </row>
    <row r="6378" spans="5:31" x14ac:dyDescent="0.25">
      <c r="E6378" s="110">
        <f t="shared" si="360"/>
        <v>0.31500000000000022</v>
      </c>
      <c r="F6378" s="110">
        <f>IF('3A-Rail transport'!$AN$56="no"," ",ROUND(E6378,4))</f>
        <v>0.315</v>
      </c>
      <c r="G6378" s="110">
        <f>IF('3A-Rail transport'!$AN$57="no"," ",ROUND(E6378,4))</f>
        <v>0.315</v>
      </c>
      <c r="H6378" s="110"/>
      <c r="S6378" s="110">
        <f t="shared" si="361"/>
        <v>0.31500000000000022</v>
      </c>
      <c r="T6378" s="110">
        <f>IF('3B-Air transport'!AN$66="no"," ",ROUND(S6378,4))</f>
        <v>0.315</v>
      </c>
      <c r="U6378" s="110">
        <f>IF('3B-Air transport'!AN$67="no"," ",ROUND(S6378,4))</f>
        <v>0.315</v>
      </c>
      <c r="V6378" s="110">
        <f>IF('3B-Air transport'!AN$68="no"," ",ROUND(S6378,4))</f>
        <v>0.315</v>
      </c>
      <c r="W6378" s="110"/>
      <c r="AB6378" s="110">
        <f t="shared" si="362"/>
        <v>0.31500000000000022</v>
      </c>
      <c r="AC6378" s="110">
        <f>IF('3C-Water transport'!AN$56="no"," ",ROUND(AB6378,4))</f>
        <v>0.315</v>
      </c>
      <c r="AD6378" s="110">
        <f>IF('3C-Water transport'!AN$57="no"," ",ROUND(AB6378,4))</f>
        <v>0.315</v>
      </c>
      <c r="AE6378" s="110">
        <f>IF('3C-Water transport'!AN$58="no"," ",ROUND(AB6378,4))</f>
        <v>0.315</v>
      </c>
    </row>
    <row r="6379" spans="5:31" x14ac:dyDescent="0.25">
      <c r="E6379" s="110">
        <f t="shared" si="360"/>
        <v>0.31600000000000023</v>
      </c>
      <c r="F6379" s="110">
        <f>IF('3A-Rail transport'!$AN$56="no"," ",ROUND(E6379,4))</f>
        <v>0.316</v>
      </c>
      <c r="G6379" s="110">
        <f>IF('3A-Rail transport'!$AN$57="no"," ",ROUND(E6379,4))</f>
        <v>0.316</v>
      </c>
      <c r="H6379" s="110"/>
      <c r="S6379" s="110">
        <f t="shared" si="361"/>
        <v>0.31600000000000023</v>
      </c>
      <c r="T6379" s="110">
        <f>IF('3B-Air transport'!AN$66="no"," ",ROUND(S6379,4))</f>
        <v>0.316</v>
      </c>
      <c r="U6379" s="110">
        <f>IF('3B-Air transport'!AN$67="no"," ",ROUND(S6379,4))</f>
        <v>0.316</v>
      </c>
      <c r="V6379" s="110">
        <f>IF('3B-Air transport'!AN$68="no"," ",ROUND(S6379,4))</f>
        <v>0.316</v>
      </c>
      <c r="W6379" s="110"/>
      <c r="AB6379" s="110">
        <f t="shared" si="362"/>
        <v>0.31600000000000023</v>
      </c>
      <c r="AC6379" s="110">
        <f>IF('3C-Water transport'!AN$56="no"," ",ROUND(AB6379,4))</f>
        <v>0.316</v>
      </c>
      <c r="AD6379" s="110">
        <f>IF('3C-Water transport'!AN$57="no"," ",ROUND(AB6379,4))</f>
        <v>0.316</v>
      </c>
      <c r="AE6379" s="110">
        <f>IF('3C-Water transport'!AN$58="no"," ",ROUND(AB6379,4))</f>
        <v>0.316</v>
      </c>
    </row>
    <row r="6380" spans="5:31" x14ac:dyDescent="0.25">
      <c r="E6380" s="110">
        <f t="shared" si="360"/>
        <v>0.31700000000000023</v>
      </c>
      <c r="F6380" s="110">
        <f>IF('3A-Rail transport'!$AN$56="no"," ",ROUND(E6380,4))</f>
        <v>0.317</v>
      </c>
      <c r="G6380" s="110">
        <f>IF('3A-Rail transport'!$AN$57="no"," ",ROUND(E6380,4))</f>
        <v>0.317</v>
      </c>
      <c r="H6380" s="110"/>
      <c r="S6380" s="110">
        <f t="shared" si="361"/>
        <v>0.31700000000000023</v>
      </c>
      <c r="T6380" s="110">
        <f>IF('3B-Air transport'!AN$66="no"," ",ROUND(S6380,4))</f>
        <v>0.317</v>
      </c>
      <c r="U6380" s="110">
        <f>IF('3B-Air transport'!AN$67="no"," ",ROUND(S6380,4))</f>
        <v>0.317</v>
      </c>
      <c r="V6380" s="110">
        <f>IF('3B-Air transport'!AN$68="no"," ",ROUND(S6380,4))</f>
        <v>0.317</v>
      </c>
      <c r="W6380" s="110"/>
      <c r="AB6380" s="110">
        <f t="shared" si="362"/>
        <v>0.31700000000000023</v>
      </c>
      <c r="AC6380" s="110">
        <f>IF('3C-Water transport'!AN$56="no"," ",ROUND(AB6380,4))</f>
        <v>0.317</v>
      </c>
      <c r="AD6380" s="110">
        <f>IF('3C-Water transport'!AN$57="no"," ",ROUND(AB6380,4))</f>
        <v>0.317</v>
      </c>
      <c r="AE6380" s="110">
        <f>IF('3C-Water transport'!AN$58="no"," ",ROUND(AB6380,4))</f>
        <v>0.317</v>
      </c>
    </row>
    <row r="6381" spans="5:31" x14ac:dyDescent="0.25">
      <c r="E6381" s="110">
        <f t="shared" si="360"/>
        <v>0.31800000000000023</v>
      </c>
      <c r="F6381" s="110">
        <f>IF('3A-Rail transport'!$AN$56="no"," ",ROUND(E6381,4))</f>
        <v>0.318</v>
      </c>
      <c r="G6381" s="110">
        <f>IF('3A-Rail transport'!$AN$57="no"," ",ROUND(E6381,4))</f>
        <v>0.318</v>
      </c>
      <c r="H6381" s="110"/>
      <c r="S6381" s="110">
        <f t="shared" si="361"/>
        <v>0.31800000000000023</v>
      </c>
      <c r="T6381" s="110">
        <f>IF('3B-Air transport'!AN$66="no"," ",ROUND(S6381,4))</f>
        <v>0.318</v>
      </c>
      <c r="U6381" s="110">
        <f>IF('3B-Air transport'!AN$67="no"," ",ROUND(S6381,4))</f>
        <v>0.318</v>
      </c>
      <c r="V6381" s="110">
        <f>IF('3B-Air transport'!AN$68="no"," ",ROUND(S6381,4))</f>
        <v>0.318</v>
      </c>
      <c r="W6381" s="110"/>
      <c r="AB6381" s="110">
        <f t="shared" si="362"/>
        <v>0.31800000000000023</v>
      </c>
      <c r="AC6381" s="110">
        <f>IF('3C-Water transport'!AN$56="no"," ",ROUND(AB6381,4))</f>
        <v>0.318</v>
      </c>
      <c r="AD6381" s="110">
        <f>IF('3C-Water transport'!AN$57="no"," ",ROUND(AB6381,4))</f>
        <v>0.318</v>
      </c>
      <c r="AE6381" s="110">
        <f>IF('3C-Water transport'!AN$58="no"," ",ROUND(AB6381,4))</f>
        <v>0.318</v>
      </c>
    </row>
    <row r="6382" spans="5:31" x14ac:dyDescent="0.25">
      <c r="E6382" s="110">
        <f t="shared" si="360"/>
        <v>0.31900000000000023</v>
      </c>
      <c r="F6382" s="110">
        <f>IF('3A-Rail transport'!$AN$56="no"," ",ROUND(E6382,4))</f>
        <v>0.31900000000000001</v>
      </c>
      <c r="G6382" s="110">
        <f>IF('3A-Rail transport'!$AN$57="no"," ",ROUND(E6382,4))</f>
        <v>0.31900000000000001</v>
      </c>
      <c r="H6382" s="110"/>
      <c r="S6382" s="110">
        <f t="shared" si="361"/>
        <v>0.31900000000000023</v>
      </c>
      <c r="T6382" s="110">
        <f>IF('3B-Air transport'!AN$66="no"," ",ROUND(S6382,4))</f>
        <v>0.31900000000000001</v>
      </c>
      <c r="U6382" s="110">
        <f>IF('3B-Air transport'!AN$67="no"," ",ROUND(S6382,4))</f>
        <v>0.31900000000000001</v>
      </c>
      <c r="V6382" s="110">
        <f>IF('3B-Air transport'!AN$68="no"," ",ROUND(S6382,4))</f>
        <v>0.31900000000000001</v>
      </c>
      <c r="W6382" s="110"/>
      <c r="AB6382" s="110">
        <f t="shared" si="362"/>
        <v>0.31900000000000023</v>
      </c>
      <c r="AC6382" s="110">
        <f>IF('3C-Water transport'!AN$56="no"," ",ROUND(AB6382,4))</f>
        <v>0.31900000000000001</v>
      </c>
      <c r="AD6382" s="110">
        <f>IF('3C-Water transport'!AN$57="no"," ",ROUND(AB6382,4))</f>
        <v>0.31900000000000001</v>
      </c>
      <c r="AE6382" s="110">
        <f>IF('3C-Water transport'!AN$58="no"," ",ROUND(AB6382,4))</f>
        <v>0.31900000000000001</v>
      </c>
    </row>
    <row r="6383" spans="5:31" x14ac:dyDescent="0.25">
      <c r="E6383" s="110">
        <f t="shared" si="360"/>
        <v>0.32000000000000023</v>
      </c>
      <c r="F6383" s="110">
        <f>IF('3A-Rail transport'!$AN$56="no"," ",ROUND(E6383,4))</f>
        <v>0.32</v>
      </c>
      <c r="G6383" s="110">
        <f>IF('3A-Rail transport'!$AN$57="no"," ",ROUND(E6383,4))</f>
        <v>0.32</v>
      </c>
      <c r="H6383" s="110"/>
      <c r="S6383" s="110">
        <f t="shared" si="361"/>
        <v>0.32000000000000023</v>
      </c>
      <c r="T6383" s="110">
        <f>IF('3B-Air transport'!AN$66="no"," ",ROUND(S6383,4))</f>
        <v>0.32</v>
      </c>
      <c r="U6383" s="110">
        <f>IF('3B-Air transport'!AN$67="no"," ",ROUND(S6383,4))</f>
        <v>0.32</v>
      </c>
      <c r="V6383" s="110">
        <f>IF('3B-Air transport'!AN$68="no"," ",ROUND(S6383,4))</f>
        <v>0.32</v>
      </c>
      <c r="W6383" s="110"/>
      <c r="AB6383" s="110">
        <f t="shared" si="362"/>
        <v>0.32000000000000023</v>
      </c>
      <c r="AC6383" s="110">
        <f>IF('3C-Water transport'!AN$56="no"," ",ROUND(AB6383,4))</f>
        <v>0.32</v>
      </c>
      <c r="AD6383" s="110">
        <f>IF('3C-Water transport'!AN$57="no"," ",ROUND(AB6383,4))</f>
        <v>0.32</v>
      </c>
      <c r="AE6383" s="110">
        <f>IF('3C-Water transport'!AN$58="no"," ",ROUND(AB6383,4))</f>
        <v>0.32</v>
      </c>
    </row>
    <row r="6384" spans="5:31" x14ac:dyDescent="0.25">
      <c r="E6384" s="110">
        <f t="shared" ref="E6384:E6447" si="363">E6383+0.001</f>
        <v>0.32100000000000023</v>
      </c>
      <c r="F6384" s="110">
        <f>IF('3A-Rail transport'!$AN$56="no"," ",ROUND(E6384,4))</f>
        <v>0.32100000000000001</v>
      </c>
      <c r="G6384" s="110">
        <f>IF('3A-Rail transport'!$AN$57="no"," ",ROUND(E6384,4))</f>
        <v>0.32100000000000001</v>
      </c>
      <c r="H6384" s="110"/>
      <c r="S6384" s="110">
        <f t="shared" ref="S6384:S6447" si="364">S6383+0.001</f>
        <v>0.32100000000000023</v>
      </c>
      <c r="T6384" s="110">
        <f>IF('3B-Air transport'!AN$66="no"," ",ROUND(S6384,4))</f>
        <v>0.32100000000000001</v>
      </c>
      <c r="U6384" s="110">
        <f>IF('3B-Air transport'!AN$67="no"," ",ROUND(S6384,4))</f>
        <v>0.32100000000000001</v>
      </c>
      <c r="V6384" s="110">
        <f>IF('3B-Air transport'!AN$68="no"," ",ROUND(S6384,4))</f>
        <v>0.32100000000000001</v>
      </c>
      <c r="W6384" s="110"/>
      <c r="AB6384" s="110">
        <f t="shared" ref="AB6384:AB6447" si="365">AB6383+0.001</f>
        <v>0.32100000000000023</v>
      </c>
      <c r="AC6384" s="110">
        <f>IF('3C-Water transport'!AN$56="no"," ",ROUND(AB6384,4))</f>
        <v>0.32100000000000001</v>
      </c>
      <c r="AD6384" s="110">
        <f>IF('3C-Water transport'!AN$57="no"," ",ROUND(AB6384,4))</f>
        <v>0.32100000000000001</v>
      </c>
      <c r="AE6384" s="110">
        <f>IF('3C-Water transport'!AN$58="no"," ",ROUND(AB6384,4))</f>
        <v>0.32100000000000001</v>
      </c>
    </row>
    <row r="6385" spans="5:31" x14ac:dyDescent="0.25">
      <c r="E6385" s="110">
        <f t="shared" si="363"/>
        <v>0.32200000000000023</v>
      </c>
      <c r="F6385" s="110">
        <f>IF('3A-Rail transport'!$AN$56="no"," ",ROUND(E6385,4))</f>
        <v>0.32200000000000001</v>
      </c>
      <c r="G6385" s="110">
        <f>IF('3A-Rail transport'!$AN$57="no"," ",ROUND(E6385,4))</f>
        <v>0.32200000000000001</v>
      </c>
      <c r="H6385" s="110"/>
      <c r="S6385" s="110">
        <f t="shared" si="364"/>
        <v>0.32200000000000023</v>
      </c>
      <c r="T6385" s="110">
        <f>IF('3B-Air transport'!AN$66="no"," ",ROUND(S6385,4))</f>
        <v>0.32200000000000001</v>
      </c>
      <c r="U6385" s="110">
        <f>IF('3B-Air transport'!AN$67="no"," ",ROUND(S6385,4))</f>
        <v>0.32200000000000001</v>
      </c>
      <c r="V6385" s="110">
        <f>IF('3B-Air transport'!AN$68="no"," ",ROUND(S6385,4))</f>
        <v>0.32200000000000001</v>
      </c>
      <c r="W6385" s="110"/>
      <c r="AB6385" s="110">
        <f t="shared" si="365"/>
        <v>0.32200000000000023</v>
      </c>
      <c r="AC6385" s="110">
        <f>IF('3C-Water transport'!AN$56="no"," ",ROUND(AB6385,4))</f>
        <v>0.32200000000000001</v>
      </c>
      <c r="AD6385" s="110">
        <f>IF('3C-Water transport'!AN$57="no"," ",ROUND(AB6385,4))</f>
        <v>0.32200000000000001</v>
      </c>
      <c r="AE6385" s="110">
        <f>IF('3C-Water transport'!AN$58="no"," ",ROUND(AB6385,4))</f>
        <v>0.32200000000000001</v>
      </c>
    </row>
    <row r="6386" spans="5:31" x14ac:dyDescent="0.25">
      <c r="E6386" s="110">
        <f t="shared" si="363"/>
        <v>0.32300000000000023</v>
      </c>
      <c r="F6386" s="110">
        <f>IF('3A-Rail transport'!$AN$56="no"," ",ROUND(E6386,4))</f>
        <v>0.32300000000000001</v>
      </c>
      <c r="G6386" s="110">
        <f>IF('3A-Rail transport'!$AN$57="no"," ",ROUND(E6386,4))</f>
        <v>0.32300000000000001</v>
      </c>
      <c r="H6386" s="110"/>
      <c r="S6386" s="110">
        <f t="shared" si="364"/>
        <v>0.32300000000000023</v>
      </c>
      <c r="T6386" s="110">
        <f>IF('3B-Air transport'!AN$66="no"," ",ROUND(S6386,4))</f>
        <v>0.32300000000000001</v>
      </c>
      <c r="U6386" s="110">
        <f>IF('3B-Air transport'!AN$67="no"," ",ROUND(S6386,4))</f>
        <v>0.32300000000000001</v>
      </c>
      <c r="V6386" s="110">
        <f>IF('3B-Air transport'!AN$68="no"," ",ROUND(S6386,4))</f>
        <v>0.32300000000000001</v>
      </c>
      <c r="W6386" s="110"/>
      <c r="AB6386" s="110">
        <f t="shared" si="365"/>
        <v>0.32300000000000023</v>
      </c>
      <c r="AC6386" s="110">
        <f>IF('3C-Water transport'!AN$56="no"," ",ROUND(AB6386,4))</f>
        <v>0.32300000000000001</v>
      </c>
      <c r="AD6386" s="110">
        <f>IF('3C-Water transport'!AN$57="no"," ",ROUND(AB6386,4))</f>
        <v>0.32300000000000001</v>
      </c>
      <c r="AE6386" s="110">
        <f>IF('3C-Water transport'!AN$58="no"," ",ROUND(AB6386,4))</f>
        <v>0.32300000000000001</v>
      </c>
    </row>
    <row r="6387" spans="5:31" x14ac:dyDescent="0.25">
      <c r="E6387" s="110">
        <f t="shared" si="363"/>
        <v>0.32400000000000023</v>
      </c>
      <c r="F6387" s="110">
        <f>IF('3A-Rail transport'!$AN$56="no"," ",ROUND(E6387,4))</f>
        <v>0.32400000000000001</v>
      </c>
      <c r="G6387" s="110">
        <f>IF('3A-Rail transport'!$AN$57="no"," ",ROUND(E6387,4))</f>
        <v>0.32400000000000001</v>
      </c>
      <c r="H6387" s="110"/>
      <c r="S6387" s="110">
        <f t="shared" si="364"/>
        <v>0.32400000000000023</v>
      </c>
      <c r="T6387" s="110">
        <f>IF('3B-Air transport'!AN$66="no"," ",ROUND(S6387,4))</f>
        <v>0.32400000000000001</v>
      </c>
      <c r="U6387" s="110">
        <f>IF('3B-Air transport'!AN$67="no"," ",ROUND(S6387,4))</f>
        <v>0.32400000000000001</v>
      </c>
      <c r="V6387" s="110">
        <f>IF('3B-Air transport'!AN$68="no"," ",ROUND(S6387,4))</f>
        <v>0.32400000000000001</v>
      </c>
      <c r="W6387" s="110"/>
      <c r="AB6387" s="110">
        <f t="shared" si="365"/>
        <v>0.32400000000000023</v>
      </c>
      <c r="AC6387" s="110">
        <f>IF('3C-Water transport'!AN$56="no"," ",ROUND(AB6387,4))</f>
        <v>0.32400000000000001</v>
      </c>
      <c r="AD6387" s="110">
        <f>IF('3C-Water transport'!AN$57="no"," ",ROUND(AB6387,4))</f>
        <v>0.32400000000000001</v>
      </c>
      <c r="AE6387" s="110">
        <f>IF('3C-Water transport'!AN$58="no"," ",ROUND(AB6387,4))</f>
        <v>0.32400000000000001</v>
      </c>
    </row>
    <row r="6388" spans="5:31" x14ac:dyDescent="0.25">
      <c r="E6388" s="110">
        <f t="shared" si="363"/>
        <v>0.32500000000000023</v>
      </c>
      <c r="F6388" s="110">
        <f>IF('3A-Rail transport'!$AN$56="no"," ",ROUND(E6388,4))</f>
        <v>0.32500000000000001</v>
      </c>
      <c r="G6388" s="110">
        <f>IF('3A-Rail transport'!$AN$57="no"," ",ROUND(E6388,4))</f>
        <v>0.32500000000000001</v>
      </c>
      <c r="H6388" s="110"/>
      <c r="S6388" s="110">
        <f t="shared" si="364"/>
        <v>0.32500000000000023</v>
      </c>
      <c r="T6388" s="110">
        <f>IF('3B-Air transport'!AN$66="no"," ",ROUND(S6388,4))</f>
        <v>0.32500000000000001</v>
      </c>
      <c r="U6388" s="110">
        <f>IF('3B-Air transport'!AN$67="no"," ",ROUND(S6388,4))</f>
        <v>0.32500000000000001</v>
      </c>
      <c r="V6388" s="110">
        <f>IF('3B-Air transport'!AN$68="no"," ",ROUND(S6388,4))</f>
        <v>0.32500000000000001</v>
      </c>
      <c r="W6388" s="110"/>
      <c r="AB6388" s="110">
        <f t="shared" si="365"/>
        <v>0.32500000000000023</v>
      </c>
      <c r="AC6388" s="110">
        <f>IF('3C-Water transport'!AN$56="no"," ",ROUND(AB6388,4))</f>
        <v>0.32500000000000001</v>
      </c>
      <c r="AD6388" s="110">
        <f>IF('3C-Water transport'!AN$57="no"," ",ROUND(AB6388,4))</f>
        <v>0.32500000000000001</v>
      </c>
      <c r="AE6388" s="110">
        <f>IF('3C-Water transport'!AN$58="no"," ",ROUND(AB6388,4))</f>
        <v>0.32500000000000001</v>
      </c>
    </row>
    <row r="6389" spans="5:31" x14ac:dyDescent="0.25">
      <c r="E6389" s="110">
        <f t="shared" si="363"/>
        <v>0.32600000000000023</v>
      </c>
      <c r="F6389" s="110">
        <f>IF('3A-Rail transport'!$AN$56="no"," ",ROUND(E6389,4))</f>
        <v>0.32600000000000001</v>
      </c>
      <c r="G6389" s="110">
        <f>IF('3A-Rail transport'!$AN$57="no"," ",ROUND(E6389,4))</f>
        <v>0.32600000000000001</v>
      </c>
      <c r="H6389" s="110"/>
      <c r="S6389" s="110">
        <f t="shared" si="364"/>
        <v>0.32600000000000023</v>
      </c>
      <c r="T6389" s="110">
        <f>IF('3B-Air transport'!AN$66="no"," ",ROUND(S6389,4))</f>
        <v>0.32600000000000001</v>
      </c>
      <c r="U6389" s="110">
        <f>IF('3B-Air transport'!AN$67="no"," ",ROUND(S6389,4))</f>
        <v>0.32600000000000001</v>
      </c>
      <c r="V6389" s="110">
        <f>IF('3B-Air transport'!AN$68="no"," ",ROUND(S6389,4))</f>
        <v>0.32600000000000001</v>
      </c>
      <c r="W6389" s="110"/>
      <c r="AB6389" s="110">
        <f t="shared" si="365"/>
        <v>0.32600000000000023</v>
      </c>
      <c r="AC6389" s="110">
        <f>IF('3C-Water transport'!AN$56="no"," ",ROUND(AB6389,4))</f>
        <v>0.32600000000000001</v>
      </c>
      <c r="AD6389" s="110">
        <f>IF('3C-Water transport'!AN$57="no"," ",ROUND(AB6389,4))</f>
        <v>0.32600000000000001</v>
      </c>
      <c r="AE6389" s="110">
        <f>IF('3C-Water transport'!AN$58="no"," ",ROUND(AB6389,4))</f>
        <v>0.32600000000000001</v>
      </c>
    </row>
    <row r="6390" spans="5:31" x14ac:dyDescent="0.25">
      <c r="E6390" s="110">
        <f t="shared" si="363"/>
        <v>0.32700000000000023</v>
      </c>
      <c r="F6390" s="110">
        <f>IF('3A-Rail transport'!$AN$56="no"," ",ROUND(E6390,4))</f>
        <v>0.32700000000000001</v>
      </c>
      <c r="G6390" s="110">
        <f>IF('3A-Rail transport'!$AN$57="no"," ",ROUND(E6390,4))</f>
        <v>0.32700000000000001</v>
      </c>
      <c r="H6390" s="110"/>
      <c r="S6390" s="110">
        <f t="shared" si="364"/>
        <v>0.32700000000000023</v>
      </c>
      <c r="T6390" s="110">
        <f>IF('3B-Air transport'!AN$66="no"," ",ROUND(S6390,4))</f>
        <v>0.32700000000000001</v>
      </c>
      <c r="U6390" s="110">
        <f>IF('3B-Air transport'!AN$67="no"," ",ROUND(S6390,4))</f>
        <v>0.32700000000000001</v>
      </c>
      <c r="V6390" s="110">
        <f>IF('3B-Air transport'!AN$68="no"," ",ROUND(S6390,4))</f>
        <v>0.32700000000000001</v>
      </c>
      <c r="W6390" s="110"/>
      <c r="AB6390" s="110">
        <f t="shared" si="365"/>
        <v>0.32700000000000023</v>
      </c>
      <c r="AC6390" s="110">
        <f>IF('3C-Water transport'!AN$56="no"," ",ROUND(AB6390,4))</f>
        <v>0.32700000000000001</v>
      </c>
      <c r="AD6390" s="110">
        <f>IF('3C-Water transport'!AN$57="no"," ",ROUND(AB6390,4))</f>
        <v>0.32700000000000001</v>
      </c>
      <c r="AE6390" s="110">
        <f>IF('3C-Water transport'!AN$58="no"," ",ROUND(AB6390,4))</f>
        <v>0.32700000000000001</v>
      </c>
    </row>
    <row r="6391" spans="5:31" x14ac:dyDescent="0.25">
      <c r="E6391" s="110">
        <f t="shared" si="363"/>
        <v>0.32800000000000024</v>
      </c>
      <c r="F6391" s="110">
        <f>IF('3A-Rail transport'!$AN$56="no"," ",ROUND(E6391,4))</f>
        <v>0.32800000000000001</v>
      </c>
      <c r="G6391" s="110">
        <f>IF('3A-Rail transport'!$AN$57="no"," ",ROUND(E6391,4))</f>
        <v>0.32800000000000001</v>
      </c>
      <c r="H6391" s="110"/>
      <c r="S6391" s="110">
        <f t="shared" si="364"/>
        <v>0.32800000000000024</v>
      </c>
      <c r="T6391" s="110">
        <f>IF('3B-Air transport'!AN$66="no"," ",ROUND(S6391,4))</f>
        <v>0.32800000000000001</v>
      </c>
      <c r="U6391" s="110">
        <f>IF('3B-Air transport'!AN$67="no"," ",ROUND(S6391,4))</f>
        <v>0.32800000000000001</v>
      </c>
      <c r="V6391" s="110">
        <f>IF('3B-Air transport'!AN$68="no"," ",ROUND(S6391,4))</f>
        <v>0.32800000000000001</v>
      </c>
      <c r="W6391" s="110"/>
      <c r="AB6391" s="110">
        <f t="shared" si="365"/>
        <v>0.32800000000000024</v>
      </c>
      <c r="AC6391" s="110">
        <f>IF('3C-Water transport'!AN$56="no"," ",ROUND(AB6391,4))</f>
        <v>0.32800000000000001</v>
      </c>
      <c r="AD6391" s="110">
        <f>IF('3C-Water transport'!AN$57="no"," ",ROUND(AB6391,4))</f>
        <v>0.32800000000000001</v>
      </c>
      <c r="AE6391" s="110">
        <f>IF('3C-Water transport'!AN$58="no"," ",ROUND(AB6391,4))</f>
        <v>0.32800000000000001</v>
      </c>
    </row>
    <row r="6392" spans="5:31" x14ac:dyDescent="0.25">
      <c r="E6392" s="110">
        <f t="shared" si="363"/>
        <v>0.32900000000000024</v>
      </c>
      <c r="F6392" s="110">
        <f>IF('3A-Rail transport'!$AN$56="no"," ",ROUND(E6392,4))</f>
        <v>0.32900000000000001</v>
      </c>
      <c r="G6392" s="110">
        <f>IF('3A-Rail transport'!$AN$57="no"," ",ROUND(E6392,4))</f>
        <v>0.32900000000000001</v>
      </c>
      <c r="H6392" s="110"/>
      <c r="S6392" s="110">
        <f t="shared" si="364"/>
        <v>0.32900000000000024</v>
      </c>
      <c r="T6392" s="110">
        <f>IF('3B-Air transport'!AN$66="no"," ",ROUND(S6392,4))</f>
        <v>0.32900000000000001</v>
      </c>
      <c r="U6392" s="110">
        <f>IF('3B-Air transport'!AN$67="no"," ",ROUND(S6392,4))</f>
        <v>0.32900000000000001</v>
      </c>
      <c r="V6392" s="110">
        <f>IF('3B-Air transport'!AN$68="no"," ",ROUND(S6392,4))</f>
        <v>0.32900000000000001</v>
      </c>
      <c r="W6392" s="110"/>
      <c r="AB6392" s="110">
        <f t="shared" si="365"/>
        <v>0.32900000000000024</v>
      </c>
      <c r="AC6392" s="110">
        <f>IF('3C-Water transport'!AN$56="no"," ",ROUND(AB6392,4))</f>
        <v>0.32900000000000001</v>
      </c>
      <c r="AD6392" s="110">
        <f>IF('3C-Water transport'!AN$57="no"," ",ROUND(AB6392,4))</f>
        <v>0.32900000000000001</v>
      </c>
      <c r="AE6392" s="110">
        <f>IF('3C-Water transport'!AN$58="no"," ",ROUND(AB6392,4))</f>
        <v>0.32900000000000001</v>
      </c>
    </row>
    <row r="6393" spans="5:31" x14ac:dyDescent="0.25">
      <c r="E6393" s="110">
        <f t="shared" si="363"/>
        <v>0.33000000000000024</v>
      </c>
      <c r="F6393" s="110">
        <f>IF('3A-Rail transport'!$AN$56="no"," ",ROUND(E6393,4))</f>
        <v>0.33</v>
      </c>
      <c r="G6393" s="110">
        <f>IF('3A-Rail transport'!$AN$57="no"," ",ROUND(E6393,4))</f>
        <v>0.33</v>
      </c>
      <c r="H6393" s="110"/>
      <c r="S6393" s="110">
        <f t="shared" si="364"/>
        <v>0.33000000000000024</v>
      </c>
      <c r="T6393" s="110">
        <f>IF('3B-Air transport'!AN$66="no"," ",ROUND(S6393,4))</f>
        <v>0.33</v>
      </c>
      <c r="U6393" s="110">
        <f>IF('3B-Air transport'!AN$67="no"," ",ROUND(S6393,4))</f>
        <v>0.33</v>
      </c>
      <c r="V6393" s="110">
        <f>IF('3B-Air transport'!AN$68="no"," ",ROUND(S6393,4))</f>
        <v>0.33</v>
      </c>
      <c r="W6393" s="110"/>
      <c r="AB6393" s="110">
        <f t="shared" si="365"/>
        <v>0.33000000000000024</v>
      </c>
      <c r="AC6393" s="110">
        <f>IF('3C-Water transport'!AN$56="no"," ",ROUND(AB6393,4))</f>
        <v>0.33</v>
      </c>
      <c r="AD6393" s="110">
        <f>IF('3C-Water transport'!AN$57="no"," ",ROUND(AB6393,4))</f>
        <v>0.33</v>
      </c>
      <c r="AE6393" s="110">
        <f>IF('3C-Water transport'!AN$58="no"," ",ROUND(AB6393,4))</f>
        <v>0.33</v>
      </c>
    </row>
    <row r="6394" spans="5:31" x14ac:dyDescent="0.25">
      <c r="E6394" s="110">
        <f t="shared" si="363"/>
        <v>0.33100000000000024</v>
      </c>
      <c r="F6394" s="110">
        <f>IF('3A-Rail transport'!$AN$56="no"," ",ROUND(E6394,4))</f>
        <v>0.33100000000000002</v>
      </c>
      <c r="G6394" s="110">
        <f>IF('3A-Rail transport'!$AN$57="no"," ",ROUND(E6394,4))</f>
        <v>0.33100000000000002</v>
      </c>
      <c r="H6394" s="110"/>
      <c r="S6394" s="110">
        <f t="shared" si="364"/>
        <v>0.33100000000000024</v>
      </c>
      <c r="T6394" s="110">
        <f>IF('3B-Air transport'!AN$66="no"," ",ROUND(S6394,4))</f>
        <v>0.33100000000000002</v>
      </c>
      <c r="U6394" s="110">
        <f>IF('3B-Air transport'!AN$67="no"," ",ROUND(S6394,4))</f>
        <v>0.33100000000000002</v>
      </c>
      <c r="V6394" s="110">
        <f>IF('3B-Air transport'!AN$68="no"," ",ROUND(S6394,4))</f>
        <v>0.33100000000000002</v>
      </c>
      <c r="W6394" s="110"/>
      <c r="AB6394" s="110">
        <f t="shared" si="365"/>
        <v>0.33100000000000024</v>
      </c>
      <c r="AC6394" s="110">
        <f>IF('3C-Water transport'!AN$56="no"," ",ROUND(AB6394,4))</f>
        <v>0.33100000000000002</v>
      </c>
      <c r="AD6394" s="110">
        <f>IF('3C-Water transport'!AN$57="no"," ",ROUND(AB6394,4))</f>
        <v>0.33100000000000002</v>
      </c>
      <c r="AE6394" s="110">
        <f>IF('3C-Water transport'!AN$58="no"," ",ROUND(AB6394,4))</f>
        <v>0.33100000000000002</v>
      </c>
    </row>
    <row r="6395" spans="5:31" x14ac:dyDescent="0.25">
      <c r="E6395" s="110">
        <f t="shared" si="363"/>
        <v>0.33200000000000024</v>
      </c>
      <c r="F6395" s="110">
        <f>IF('3A-Rail transport'!$AN$56="no"," ",ROUND(E6395,4))</f>
        <v>0.33200000000000002</v>
      </c>
      <c r="G6395" s="110">
        <f>IF('3A-Rail transport'!$AN$57="no"," ",ROUND(E6395,4))</f>
        <v>0.33200000000000002</v>
      </c>
      <c r="H6395" s="110"/>
      <c r="S6395" s="110">
        <f t="shared" si="364"/>
        <v>0.33200000000000024</v>
      </c>
      <c r="T6395" s="110">
        <f>IF('3B-Air transport'!AN$66="no"," ",ROUND(S6395,4))</f>
        <v>0.33200000000000002</v>
      </c>
      <c r="U6395" s="110">
        <f>IF('3B-Air transport'!AN$67="no"," ",ROUND(S6395,4))</f>
        <v>0.33200000000000002</v>
      </c>
      <c r="V6395" s="110">
        <f>IF('3B-Air transport'!AN$68="no"," ",ROUND(S6395,4))</f>
        <v>0.33200000000000002</v>
      </c>
      <c r="W6395" s="110"/>
      <c r="AB6395" s="110">
        <f t="shared" si="365"/>
        <v>0.33200000000000024</v>
      </c>
      <c r="AC6395" s="110">
        <f>IF('3C-Water transport'!AN$56="no"," ",ROUND(AB6395,4))</f>
        <v>0.33200000000000002</v>
      </c>
      <c r="AD6395" s="110">
        <f>IF('3C-Water transport'!AN$57="no"," ",ROUND(AB6395,4))</f>
        <v>0.33200000000000002</v>
      </c>
      <c r="AE6395" s="110">
        <f>IF('3C-Water transport'!AN$58="no"," ",ROUND(AB6395,4))</f>
        <v>0.33200000000000002</v>
      </c>
    </row>
    <row r="6396" spans="5:31" x14ac:dyDescent="0.25">
      <c r="E6396" s="110">
        <f t="shared" si="363"/>
        <v>0.33300000000000024</v>
      </c>
      <c r="F6396" s="110">
        <f>IF('3A-Rail transport'!$AN$56="no"," ",ROUND(E6396,4))</f>
        <v>0.33300000000000002</v>
      </c>
      <c r="G6396" s="110">
        <f>IF('3A-Rail transport'!$AN$57="no"," ",ROUND(E6396,4))</f>
        <v>0.33300000000000002</v>
      </c>
      <c r="H6396" s="110"/>
      <c r="S6396" s="110">
        <f t="shared" si="364"/>
        <v>0.33300000000000024</v>
      </c>
      <c r="T6396" s="110">
        <f>IF('3B-Air transport'!AN$66="no"," ",ROUND(S6396,4))</f>
        <v>0.33300000000000002</v>
      </c>
      <c r="U6396" s="110">
        <f>IF('3B-Air transport'!AN$67="no"," ",ROUND(S6396,4))</f>
        <v>0.33300000000000002</v>
      </c>
      <c r="V6396" s="110">
        <f>IF('3B-Air transport'!AN$68="no"," ",ROUND(S6396,4))</f>
        <v>0.33300000000000002</v>
      </c>
      <c r="W6396" s="110"/>
      <c r="AB6396" s="110">
        <f t="shared" si="365"/>
        <v>0.33300000000000024</v>
      </c>
      <c r="AC6396" s="110">
        <f>IF('3C-Water transport'!AN$56="no"," ",ROUND(AB6396,4))</f>
        <v>0.33300000000000002</v>
      </c>
      <c r="AD6396" s="110">
        <f>IF('3C-Water transport'!AN$57="no"," ",ROUND(AB6396,4))</f>
        <v>0.33300000000000002</v>
      </c>
      <c r="AE6396" s="110">
        <f>IF('3C-Water transport'!AN$58="no"," ",ROUND(AB6396,4))</f>
        <v>0.33300000000000002</v>
      </c>
    </row>
    <row r="6397" spans="5:31" x14ac:dyDescent="0.25">
      <c r="E6397" s="110">
        <f t="shared" si="363"/>
        <v>0.33400000000000024</v>
      </c>
      <c r="F6397" s="110">
        <f>IF('3A-Rail transport'!$AN$56="no"," ",ROUND(E6397,4))</f>
        <v>0.33400000000000002</v>
      </c>
      <c r="G6397" s="110">
        <f>IF('3A-Rail transport'!$AN$57="no"," ",ROUND(E6397,4))</f>
        <v>0.33400000000000002</v>
      </c>
      <c r="H6397" s="110"/>
      <c r="S6397" s="110">
        <f t="shared" si="364"/>
        <v>0.33400000000000024</v>
      </c>
      <c r="T6397" s="110">
        <f>IF('3B-Air transport'!AN$66="no"," ",ROUND(S6397,4))</f>
        <v>0.33400000000000002</v>
      </c>
      <c r="U6397" s="110">
        <f>IF('3B-Air transport'!AN$67="no"," ",ROUND(S6397,4))</f>
        <v>0.33400000000000002</v>
      </c>
      <c r="V6397" s="110">
        <f>IF('3B-Air transport'!AN$68="no"," ",ROUND(S6397,4))</f>
        <v>0.33400000000000002</v>
      </c>
      <c r="W6397" s="110"/>
      <c r="AB6397" s="110">
        <f t="shared" si="365"/>
        <v>0.33400000000000024</v>
      </c>
      <c r="AC6397" s="110">
        <f>IF('3C-Water transport'!AN$56="no"," ",ROUND(AB6397,4))</f>
        <v>0.33400000000000002</v>
      </c>
      <c r="AD6397" s="110">
        <f>IF('3C-Water transport'!AN$57="no"," ",ROUND(AB6397,4))</f>
        <v>0.33400000000000002</v>
      </c>
      <c r="AE6397" s="110">
        <f>IF('3C-Water transport'!AN$58="no"," ",ROUND(AB6397,4))</f>
        <v>0.33400000000000002</v>
      </c>
    </row>
    <row r="6398" spans="5:31" x14ac:dyDescent="0.25">
      <c r="E6398" s="110">
        <f t="shared" si="363"/>
        <v>0.33500000000000024</v>
      </c>
      <c r="F6398" s="110">
        <f>IF('3A-Rail transport'!$AN$56="no"," ",ROUND(E6398,4))</f>
        <v>0.33500000000000002</v>
      </c>
      <c r="G6398" s="110">
        <f>IF('3A-Rail transport'!$AN$57="no"," ",ROUND(E6398,4))</f>
        <v>0.33500000000000002</v>
      </c>
      <c r="H6398" s="110"/>
      <c r="S6398" s="110">
        <f t="shared" si="364"/>
        <v>0.33500000000000024</v>
      </c>
      <c r="T6398" s="110">
        <f>IF('3B-Air transport'!AN$66="no"," ",ROUND(S6398,4))</f>
        <v>0.33500000000000002</v>
      </c>
      <c r="U6398" s="110">
        <f>IF('3B-Air transport'!AN$67="no"," ",ROUND(S6398,4))</f>
        <v>0.33500000000000002</v>
      </c>
      <c r="V6398" s="110">
        <f>IF('3B-Air transport'!AN$68="no"," ",ROUND(S6398,4))</f>
        <v>0.33500000000000002</v>
      </c>
      <c r="W6398" s="110"/>
      <c r="AB6398" s="110">
        <f t="shared" si="365"/>
        <v>0.33500000000000024</v>
      </c>
      <c r="AC6398" s="110">
        <f>IF('3C-Water transport'!AN$56="no"," ",ROUND(AB6398,4))</f>
        <v>0.33500000000000002</v>
      </c>
      <c r="AD6398" s="110">
        <f>IF('3C-Water transport'!AN$57="no"," ",ROUND(AB6398,4))</f>
        <v>0.33500000000000002</v>
      </c>
      <c r="AE6398" s="110">
        <f>IF('3C-Water transport'!AN$58="no"," ",ROUND(AB6398,4))</f>
        <v>0.33500000000000002</v>
      </c>
    </row>
    <row r="6399" spans="5:31" x14ac:dyDescent="0.25">
      <c r="E6399" s="110">
        <f t="shared" si="363"/>
        <v>0.33600000000000024</v>
      </c>
      <c r="F6399" s="110">
        <f>IF('3A-Rail transport'!$AN$56="no"," ",ROUND(E6399,4))</f>
        <v>0.33600000000000002</v>
      </c>
      <c r="G6399" s="110">
        <f>IF('3A-Rail transport'!$AN$57="no"," ",ROUND(E6399,4))</f>
        <v>0.33600000000000002</v>
      </c>
      <c r="H6399" s="110"/>
      <c r="S6399" s="110">
        <f t="shared" si="364"/>
        <v>0.33600000000000024</v>
      </c>
      <c r="T6399" s="110">
        <f>IF('3B-Air transport'!AN$66="no"," ",ROUND(S6399,4))</f>
        <v>0.33600000000000002</v>
      </c>
      <c r="U6399" s="110">
        <f>IF('3B-Air transport'!AN$67="no"," ",ROUND(S6399,4))</f>
        <v>0.33600000000000002</v>
      </c>
      <c r="V6399" s="110">
        <f>IF('3B-Air transport'!AN$68="no"," ",ROUND(S6399,4))</f>
        <v>0.33600000000000002</v>
      </c>
      <c r="W6399" s="110"/>
      <c r="AB6399" s="110">
        <f t="shared" si="365"/>
        <v>0.33600000000000024</v>
      </c>
      <c r="AC6399" s="110">
        <f>IF('3C-Water transport'!AN$56="no"," ",ROUND(AB6399,4))</f>
        <v>0.33600000000000002</v>
      </c>
      <c r="AD6399" s="110">
        <f>IF('3C-Water transport'!AN$57="no"," ",ROUND(AB6399,4))</f>
        <v>0.33600000000000002</v>
      </c>
      <c r="AE6399" s="110">
        <f>IF('3C-Water transport'!AN$58="no"," ",ROUND(AB6399,4))</f>
        <v>0.33600000000000002</v>
      </c>
    </row>
    <row r="6400" spans="5:31" x14ac:dyDescent="0.25">
      <c r="E6400" s="110">
        <f t="shared" si="363"/>
        <v>0.33700000000000024</v>
      </c>
      <c r="F6400" s="110">
        <f>IF('3A-Rail transport'!$AN$56="no"," ",ROUND(E6400,4))</f>
        <v>0.33700000000000002</v>
      </c>
      <c r="G6400" s="110">
        <f>IF('3A-Rail transport'!$AN$57="no"," ",ROUND(E6400,4))</f>
        <v>0.33700000000000002</v>
      </c>
      <c r="H6400" s="110"/>
      <c r="S6400" s="110">
        <f t="shared" si="364"/>
        <v>0.33700000000000024</v>
      </c>
      <c r="T6400" s="110">
        <f>IF('3B-Air transport'!AN$66="no"," ",ROUND(S6400,4))</f>
        <v>0.33700000000000002</v>
      </c>
      <c r="U6400" s="110">
        <f>IF('3B-Air transport'!AN$67="no"," ",ROUND(S6400,4))</f>
        <v>0.33700000000000002</v>
      </c>
      <c r="V6400" s="110">
        <f>IF('3B-Air transport'!AN$68="no"," ",ROUND(S6400,4))</f>
        <v>0.33700000000000002</v>
      </c>
      <c r="W6400" s="110"/>
      <c r="AB6400" s="110">
        <f t="shared" si="365"/>
        <v>0.33700000000000024</v>
      </c>
      <c r="AC6400" s="110">
        <f>IF('3C-Water transport'!AN$56="no"," ",ROUND(AB6400,4))</f>
        <v>0.33700000000000002</v>
      </c>
      <c r="AD6400" s="110">
        <f>IF('3C-Water transport'!AN$57="no"," ",ROUND(AB6400,4))</f>
        <v>0.33700000000000002</v>
      </c>
      <c r="AE6400" s="110">
        <f>IF('3C-Water transport'!AN$58="no"," ",ROUND(AB6400,4))</f>
        <v>0.33700000000000002</v>
      </c>
    </row>
    <row r="6401" spans="5:31" x14ac:dyDescent="0.25">
      <c r="E6401" s="110">
        <f t="shared" si="363"/>
        <v>0.33800000000000024</v>
      </c>
      <c r="F6401" s="110">
        <f>IF('3A-Rail transport'!$AN$56="no"," ",ROUND(E6401,4))</f>
        <v>0.33800000000000002</v>
      </c>
      <c r="G6401" s="110">
        <f>IF('3A-Rail transport'!$AN$57="no"," ",ROUND(E6401,4))</f>
        <v>0.33800000000000002</v>
      </c>
      <c r="H6401" s="110"/>
      <c r="S6401" s="110">
        <f t="shared" si="364"/>
        <v>0.33800000000000024</v>
      </c>
      <c r="T6401" s="110">
        <f>IF('3B-Air transport'!AN$66="no"," ",ROUND(S6401,4))</f>
        <v>0.33800000000000002</v>
      </c>
      <c r="U6401" s="110">
        <f>IF('3B-Air transport'!AN$67="no"," ",ROUND(S6401,4))</f>
        <v>0.33800000000000002</v>
      </c>
      <c r="V6401" s="110">
        <f>IF('3B-Air transport'!AN$68="no"," ",ROUND(S6401,4))</f>
        <v>0.33800000000000002</v>
      </c>
      <c r="W6401" s="110"/>
      <c r="AB6401" s="110">
        <f t="shared" si="365"/>
        <v>0.33800000000000024</v>
      </c>
      <c r="AC6401" s="110">
        <f>IF('3C-Water transport'!AN$56="no"," ",ROUND(AB6401,4))</f>
        <v>0.33800000000000002</v>
      </c>
      <c r="AD6401" s="110">
        <f>IF('3C-Water transport'!AN$57="no"," ",ROUND(AB6401,4))</f>
        <v>0.33800000000000002</v>
      </c>
      <c r="AE6401" s="110">
        <f>IF('3C-Water transport'!AN$58="no"," ",ROUND(AB6401,4))</f>
        <v>0.33800000000000002</v>
      </c>
    </row>
    <row r="6402" spans="5:31" x14ac:dyDescent="0.25">
      <c r="E6402" s="110">
        <f t="shared" si="363"/>
        <v>0.33900000000000025</v>
      </c>
      <c r="F6402" s="110">
        <f>IF('3A-Rail transport'!$AN$56="no"," ",ROUND(E6402,4))</f>
        <v>0.33900000000000002</v>
      </c>
      <c r="G6402" s="110">
        <f>IF('3A-Rail transport'!$AN$57="no"," ",ROUND(E6402,4))</f>
        <v>0.33900000000000002</v>
      </c>
      <c r="H6402" s="110"/>
      <c r="S6402" s="110">
        <f t="shared" si="364"/>
        <v>0.33900000000000025</v>
      </c>
      <c r="T6402" s="110">
        <f>IF('3B-Air transport'!AN$66="no"," ",ROUND(S6402,4))</f>
        <v>0.33900000000000002</v>
      </c>
      <c r="U6402" s="110">
        <f>IF('3B-Air transport'!AN$67="no"," ",ROUND(S6402,4))</f>
        <v>0.33900000000000002</v>
      </c>
      <c r="V6402" s="110">
        <f>IF('3B-Air transport'!AN$68="no"," ",ROUND(S6402,4))</f>
        <v>0.33900000000000002</v>
      </c>
      <c r="W6402" s="110"/>
      <c r="AB6402" s="110">
        <f t="shared" si="365"/>
        <v>0.33900000000000025</v>
      </c>
      <c r="AC6402" s="110">
        <f>IF('3C-Water transport'!AN$56="no"," ",ROUND(AB6402,4))</f>
        <v>0.33900000000000002</v>
      </c>
      <c r="AD6402" s="110">
        <f>IF('3C-Water transport'!AN$57="no"," ",ROUND(AB6402,4))</f>
        <v>0.33900000000000002</v>
      </c>
      <c r="AE6402" s="110">
        <f>IF('3C-Water transport'!AN$58="no"," ",ROUND(AB6402,4))</f>
        <v>0.33900000000000002</v>
      </c>
    </row>
    <row r="6403" spans="5:31" x14ac:dyDescent="0.25">
      <c r="E6403" s="110">
        <f t="shared" si="363"/>
        <v>0.34000000000000025</v>
      </c>
      <c r="F6403" s="110">
        <f>IF('3A-Rail transport'!$AN$56="no"," ",ROUND(E6403,4))</f>
        <v>0.34</v>
      </c>
      <c r="G6403" s="110">
        <f>IF('3A-Rail transport'!$AN$57="no"," ",ROUND(E6403,4))</f>
        <v>0.34</v>
      </c>
      <c r="H6403" s="110"/>
      <c r="S6403" s="110">
        <f t="shared" si="364"/>
        <v>0.34000000000000025</v>
      </c>
      <c r="T6403" s="110">
        <f>IF('3B-Air transport'!AN$66="no"," ",ROUND(S6403,4))</f>
        <v>0.34</v>
      </c>
      <c r="U6403" s="110">
        <f>IF('3B-Air transport'!AN$67="no"," ",ROUND(S6403,4))</f>
        <v>0.34</v>
      </c>
      <c r="V6403" s="110">
        <f>IF('3B-Air transport'!AN$68="no"," ",ROUND(S6403,4))</f>
        <v>0.34</v>
      </c>
      <c r="W6403" s="110"/>
      <c r="AB6403" s="110">
        <f t="shared" si="365"/>
        <v>0.34000000000000025</v>
      </c>
      <c r="AC6403" s="110">
        <f>IF('3C-Water transport'!AN$56="no"," ",ROUND(AB6403,4))</f>
        <v>0.34</v>
      </c>
      <c r="AD6403" s="110">
        <f>IF('3C-Water transport'!AN$57="no"," ",ROUND(AB6403,4))</f>
        <v>0.34</v>
      </c>
      <c r="AE6403" s="110">
        <f>IF('3C-Water transport'!AN$58="no"," ",ROUND(AB6403,4))</f>
        <v>0.34</v>
      </c>
    </row>
    <row r="6404" spans="5:31" x14ac:dyDescent="0.25">
      <c r="E6404" s="110">
        <f t="shared" si="363"/>
        <v>0.34100000000000025</v>
      </c>
      <c r="F6404" s="110">
        <f>IF('3A-Rail transport'!$AN$56="no"," ",ROUND(E6404,4))</f>
        <v>0.34100000000000003</v>
      </c>
      <c r="G6404" s="110">
        <f>IF('3A-Rail transport'!$AN$57="no"," ",ROUND(E6404,4))</f>
        <v>0.34100000000000003</v>
      </c>
      <c r="H6404" s="110"/>
      <c r="S6404" s="110">
        <f t="shared" si="364"/>
        <v>0.34100000000000025</v>
      </c>
      <c r="T6404" s="110">
        <f>IF('3B-Air transport'!AN$66="no"," ",ROUND(S6404,4))</f>
        <v>0.34100000000000003</v>
      </c>
      <c r="U6404" s="110">
        <f>IF('3B-Air transport'!AN$67="no"," ",ROUND(S6404,4))</f>
        <v>0.34100000000000003</v>
      </c>
      <c r="V6404" s="110">
        <f>IF('3B-Air transport'!AN$68="no"," ",ROUND(S6404,4))</f>
        <v>0.34100000000000003</v>
      </c>
      <c r="W6404" s="110"/>
      <c r="AB6404" s="110">
        <f t="shared" si="365"/>
        <v>0.34100000000000025</v>
      </c>
      <c r="AC6404" s="110">
        <f>IF('3C-Water transport'!AN$56="no"," ",ROUND(AB6404,4))</f>
        <v>0.34100000000000003</v>
      </c>
      <c r="AD6404" s="110">
        <f>IF('3C-Water transport'!AN$57="no"," ",ROUND(AB6404,4))</f>
        <v>0.34100000000000003</v>
      </c>
      <c r="AE6404" s="110">
        <f>IF('3C-Water transport'!AN$58="no"," ",ROUND(AB6404,4))</f>
        <v>0.34100000000000003</v>
      </c>
    </row>
    <row r="6405" spans="5:31" x14ac:dyDescent="0.25">
      <c r="E6405" s="110">
        <f t="shared" si="363"/>
        <v>0.34200000000000025</v>
      </c>
      <c r="F6405" s="110">
        <f>IF('3A-Rail transport'!$AN$56="no"," ",ROUND(E6405,4))</f>
        <v>0.34200000000000003</v>
      </c>
      <c r="G6405" s="110">
        <f>IF('3A-Rail transport'!$AN$57="no"," ",ROUND(E6405,4))</f>
        <v>0.34200000000000003</v>
      </c>
      <c r="H6405" s="110"/>
      <c r="S6405" s="110">
        <f t="shared" si="364"/>
        <v>0.34200000000000025</v>
      </c>
      <c r="T6405" s="110">
        <f>IF('3B-Air transport'!AN$66="no"," ",ROUND(S6405,4))</f>
        <v>0.34200000000000003</v>
      </c>
      <c r="U6405" s="110">
        <f>IF('3B-Air transport'!AN$67="no"," ",ROUND(S6405,4))</f>
        <v>0.34200000000000003</v>
      </c>
      <c r="V6405" s="110">
        <f>IF('3B-Air transport'!AN$68="no"," ",ROUND(S6405,4))</f>
        <v>0.34200000000000003</v>
      </c>
      <c r="W6405" s="110"/>
      <c r="AB6405" s="110">
        <f t="shared" si="365"/>
        <v>0.34200000000000025</v>
      </c>
      <c r="AC6405" s="110">
        <f>IF('3C-Water transport'!AN$56="no"," ",ROUND(AB6405,4))</f>
        <v>0.34200000000000003</v>
      </c>
      <c r="AD6405" s="110">
        <f>IF('3C-Water transport'!AN$57="no"," ",ROUND(AB6405,4))</f>
        <v>0.34200000000000003</v>
      </c>
      <c r="AE6405" s="110">
        <f>IF('3C-Water transport'!AN$58="no"," ",ROUND(AB6405,4))</f>
        <v>0.34200000000000003</v>
      </c>
    </row>
    <row r="6406" spans="5:31" x14ac:dyDescent="0.25">
      <c r="E6406" s="110">
        <f t="shared" si="363"/>
        <v>0.34300000000000025</v>
      </c>
      <c r="F6406" s="110">
        <f>IF('3A-Rail transport'!$AN$56="no"," ",ROUND(E6406,4))</f>
        <v>0.34300000000000003</v>
      </c>
      <c r="G6406" s="110">
        <f>IF('3A-Rail transport'!$AN$57="no"," ",ROUND(E6406,4))</f>
        <v>0.34300000000000003</v>
      </c>
      <c r="H6406" s="110"/>
      <c r="S6406" s="110">
        <f t="shared" si="364"/>
        <v>0.34300000000000025</v>
      </c>
      <c r="T6406" s="110">
        <f>IF('3B-Air transport'!AN$66="no"," ",ROUND(S6406,4))</f>
        <v>0.34300000000000003</v>
      </c>
      <c r="U6406" s="110">
        <f>IF('3B-Air transport'!AN$67="no"," ",ROUND(S6406,4))</f>
        <v>0.34300000000000003</v>
      </c>
      <c r="V6406" s="110">
        <f>IF('3B-Air transport'!AN$68="no"," ",ROUND(S6406,4))</f>
        <v>0.34300000000000003</v>
      </c>
      <c r="W6406" s="110"/>
      <c r="AB6406" s="110">
        <f t="shared" si="365"/>
        <v>0.34300000000000025</v>
      </c>
      <c r="AC6406" s="110">
        <f>IF('3C-Water transport'!AN$56="no"," ",ROUND(AB6406,4))</f>
        <v>0.34300000000000003</v>
      </c>
      <c r="AD6406" s="110">
        <f>IF('3C-Water transport'!AN$57="no"," ",ROUND(AB6406,4))</f>
        <v>0.34300000000000003</v>
      </c>
      <c r="AE6406" s="110">
        <f>IF('3C-Water transport'!AN$58="no"," ",ROUND(AB6406,4))</f>
        <v>0.34300000000000003</v>
      </c>
    </row>
    <row r="6407" spans="5:31" x14ac:dyDescent="0.25">
      <c r="E6407" s="110">
        <f t="shared" si="363"/>
        <v>0.34400000000000025</v>
      </c>
      <c r="F6407" s="110">
        <f>IF('3A-Rail transport'!$AN$56="no"," ",ROUND(E6407,4))</f>
        <v>0.34399999999999997</v>
      </c>
      <c r="G6407" s="110">
        <f>IF('3A-Rail transport'!$AN$57="no"," ",ROUND(E6407,4))</f>
        <v>0.34399999999999997</v>
      </c>
      <c r="H6407" s="110"/>
      <c r="S6407" s="110">
        <f t="shared" si="364"/>
        <v>0.34400000000000025</v>
      </c>
      <c r="T6407" s="110">
        <f>IF('3B-Air transport'!AN$66="no"," ",ROUND(S6407,4))</f>
        <v>0.34399999999999997</v>
      </c>
      <c r="U6407" s="110">
        <f>IF('3B-Air transport'!AN$67="no"," ",ROUND(S6407,4))</f>
        <v>0.34399999999999997</v>
      </c>
      <c r="V6407" s="110">
        <f>IF('3B-Air transport'!AN$68="no"," ",ROUND(S6407,4))</f>
        <v>0.34399999999999997</v>
      </c>
      <c r="W6407" s="110"/>
      <c r="AB6407" s="110">
        <f t="shared" si="365"/>
        <v>0.34400000000000025</v>
      </c>
      <c r="AC6407" s="110">
        <f>IF('3C-Water transport'!AN$56="no"," ",ROUND(AB6407,4))</f>
        <v>0.34399999999999997</v>
      </c>
      <c r="AD6407" s="110">
        <f>IF('3C-Water transport'!AN$57="no"," ",ROUND(AB6407,4))</f>
        <v>0.34399999999999997</v>
      </c>
      <c r="AE6407" s="110">
        <f>IF('3C-Water transport'!AN$58="no"," ",ROUND(AB6407,4))</f>
        <v>0.34399999999999997</v>
      </c>
    </row>
    <row r="6408" spans="5:31" x14ac:dyDescent="0.25">
      <c r="E6408" s="110">
        <f t="shared" si="363"/>
        <v>0.34500000000000025</v>
      </c>
      <c r="F6408" s="110">
        <f>IF('3A-Rail transport'!$AN$56="no"," ",ROUND(E6408,4))</f>
        <v>0.34499999999999997</v>
      </c>
      <c r="G6408" s="110">
        <f>IF('3A-Rail transport'!$AN$57="no"," ",ROUND(E6408,4))</f>
        <v>0.34499999999999997</v>
      </c>
      <c r="H6408" s="110"/>
      <c r="S6408" s="110">
        <f t="shared" si="364"/>
        <v>0.34500000000000025</v>
      </c>
      <c r="T6408" s="110">
        <f>IF('3B-Air transport'!AN$66="no"," ",ROUND(S6408,4))</f>
        <v>0.34499999999999997</v>
      </c>
      <c r="U6408" s="110">
        <f>IF('3B-Air transport'!AN$67="no"," ",ROUND(S6408,4))</f>
        <v>0.34499999999999997</v>
      </c>
      <c r="V6408" s="110">
        <f>IF('3B-Air transport'!AN$68="no"," ",ROUND(S6408,4))</f>
        <v>0.34499999999999997</v>
      </c>
      <c r="W6408" s="110"/>
      <c r="AB6408" s="110">
        <f t="shared" si="365"/>
        <v>0.34500000000000025</v>
      </c>
      <c r="AC6408" s="110">
        <f>IF('3C-Water transport'!AN$56="no"," ",ROUND(AB6408,4))</f>
        <v>0.34499999999999997</v>
      </c>
      <c r="AD6408" s="110">
        <f>IF('3C-Water transport'!AN$57="no"," ",ROUND(AB6408,4))</f>
        <v>0.34499999999999997</v>
      </c>
      <c r="AE6408" s="110">
        <f>IF('3C-Water transport'!AN$58="no"," ",ROUND(AB6408,4))</f>
        <v>0.34499999999999997</v>
      </c>
    </row>
    <row r="6409" spans="5:31" x14ac:dyDescent="0.25">
      <c r="E6409" s="110">
        <f t="shared" si="363"/>
        <v>0.34600000000000025</v>
      </c>
      <c r="F6409" s="110">
        <f>IF('3A-Rail transport'!$AN$56="no"," ",ROUND(E6409,4))</f>
        <v>0.34599999999999997</v>
      </c>
      <c r="G6409" s="110">
        <f>IF('3A-Rail transport'!$AN$57="no"," ",ROUND(E6409,4))</f>
        <v>0.34599999999999997</v>
      </c>
      <c r="H6409" s="110"/>
      <c r="S6409" s="110">
        <f t="shared" si="364"/>
        <v>0.34600000000000025</v>
      </c>
      <c r="T6409" s="110">
        <f>IF('3B-Air transport'!AN$66="no"," ",ROUND(S6409,4))</f>
        <v>0.34599999999999997</v>
      </c>
      <c r="U6409" s="110">
        <f>IF('3B-Air transport'!AN$67="no"," ",ROUND(S6409,4))</f>
        <v>0.34599999999999997</v>
      </c>
      <c r="V6409" s="110">
        <f>IF('3B-Air transport'!AN$68="no"," ",ROUND(S6409,4))</f>
        <v>0.34599999999999997</v>
      </c>
      <c r="W6409" s="110"/>
      <c r="AB6409" s="110">
        <f t="shared" si="365"/>
        <v>0.34600000000000025</v>
      </c>
      <c r="AC6409" s="110">
        <f>IF('3C-Water transport'!AN$56="no"," ",ROUND(AB6409,4))</f>
        <v>0.34599999999999997</v>
      </c>
      <c r="AD6409" s="110">
        <f>IF('3C-Water transport'!AN$57="no"," ",ROUND(AB6409,4))</f>
        <v>0.34599999999999997</v>
      </c>
      <c r="AE6409" s="110">
        <f>IF('3C-Water transport'!AN$58="no"," ",ROUND(AB6409,4))</f>
        <v>0.34599999999999997</v>
      </c>
    </row>
    <row r="6410" spans="5:31" x14ac:dyDescent="0.25">
      <c r="E6410" s="110">
        <f t="shared" si="363"/>
        <v>0.34700000000000025</v>
      </c>
      <c r="F6410" s="110">
        <f>IF('3A-Rail transport'!$AN$56="no"," ",ROUND(E6410,4))</f>
        <v>0.34699999999999998</v>
      </c>
      <c r="G6410" s="110">
        <f>IF('3A-Rail transport'!$AN$57="no"," ",ROUND(E6410,4))</f>
        <v>0.34699999999999998</v>
      </c>
      <c r="H6410" s="110"/>
      <c r="S6410" s="110">
        <f t="shared" si="364"/>
        <v>0.34700000000000025</v>
      </c>
      <c r="T6410" s="110">
        <f>IF('3B-Air transport'!AN$66="no"," ",ROUND(S6410,4))</f>
        <v>0.34699999999999998</v>
      </c>
      <c r="U6410" s="110">
        <f>IF('3B-Air transport'!AN$67="no"," ",ROUND(S6410,4))</f>
        <v>0.34699999999999998</v>
      </c>
      <c r="V6410" s="110">
        <f>IF('3B-Air transport'!AN$68="no"," ",ROUND(S6410,4))</f>
        <v>0.34699999999999998</v>
      </c>
      <c r="W6410" s="110"/>
      <c r="AB6410" s="110">
        <f t="shared" si="365"/>
        <v>0.34700000000000025</v>
      </c>
      <c r="AC6410" s="110">
        <f>IF('3C-Water transport'!AN$56="no"," ",ROUND(AB6410,4))</f>
        <v>0.34699999999999998</v>
      </c>
      <c r="AD6410" s="110">
        <f>IF('3C-Water transport'!AN$57="no"," ",ROUND(AB6410,4))</f>
        <v>0.34699999999999998</v>
      </c>
      <c r="AE6410" s="110">
        <f>IF('3C-Water transport'!AN$58="no"," ",ROUND(AB6410,4))</f>
        <v>0.34699999999999998</v>
      </c>
    </row>
    <row r="6411" spans="5:31" x14ac:dyDescent="0.25">
      <c r="E6411" s="110">
        <f t="shared" si="363"/>
        <v>0.34800000000000025</v>
      </c>
      <c r="F6411" s="110">
        <f>IF('3A-Rail transport'!$AN$56="no"," ",ROUND(E6411,4))</f>
        <v>0.34799999999999998</v>
      </c>
      <c r="G6411" s="110">
        <f>IF('3A-Rail transport'!$AN$57="no"," ",ROUND(E6411,4))</f>
        <v>0.34799999999999998</v>
      </c>
      <c r="H6411" s="110"/>
      <c r="S6411" s="110">
        <f t="shared" si="364"/>
        <v>0.34800000000000025</v>
      </c>
      <c r="T6411" s="110">
        <f>IF('3B-Air transport'!AN$66="no"," ",ROUND(S6411,4))</f>
        <v>0.34799999999999998</v>
      </c>
      <c r="U6411" s="110">
        <f>IF('3B-Air transport'!AN$67="no"," ",ROUND(S6411,4))</f>
        <v>0.34799999999999998</v>
      </c>
      <c r="V6411" s="110">
        <f>IF('3B-Air transport'!AN$68="no"," ",ROUND(S6411,4))</f>
        <v>0.34799999999999998</v>
      </c>
      <c r="W6411" s="110"/>
      <c r="AB6411" s="110">
        <f t="shared" si="365"/>
        <v>0.34800000000000025</v>
      </c>
      <c r="AC6411" s="110">
        <f>IF('3C-Water transport'!AN$56="no"," ",ROUND(AB6411,4))</f>
        <v>0.34799999999999998</v>
      </c>
      <c r="AD6411" s="110">
        <f>IF('3C-Water transport'!AN$57="no"," ",ROUND(AB6411,4))</f>
        <v>0.34799999999999998</v>
      </c>
      <c r="AE6411" s="110">
        <f>IF('3C-Water transport'!AN$58="no"," ",ROUND(AB6411,4))</f>
        <v>0.34799999999999998</v>
      </c>
    </row>
    <row r="6412" spans="5:31" x14ac:dyDescent="0.25">
      <c r="E6412" s="110">
        <f t="shared" si="363"/>
        <v>0.34900000000000025</v>
      </c>
      <c r="F6412" s="110">
        <f>IF('3A-Rail transport'!$AN$56="no"," ",ROUND(E6412,4))</f>
        <v>0.34899999999999998</v>
      </c>
      <c r="G6412" s="110">
        <f>IF('3A-Rail transport'!$AN$57="no"," ",ROUND(E6412,4))</f>
        <v>0.34899999999999998</v>
      </c>
      <c r="H6412" s="110"/>
      <c r="S6412" s="110">
        <f t="shared" si="364"/>
        <v>0.34900000000000025</v>
      </c>
      <c r="T6412" s="110">
        <f>IF('3B-Air transport'!AN$66="no"," ",ROUND(S6412,4))</f>
        <v>0.34899999999999998</v>
      </c>
      <c r="U6412" s="110">
        <f>IF('3B-Air transport'!AN$67="no"," ",ROUND(S6412,4))</f>
        <v>0.34899999999999998</v>
      </c>
      <c r="V6412" s="110">
        <f>IF('3B-Air transport'!AN$68="no"," ",ROUND(S6412,4))</f>
        <v>0.34899999999999998</v>
      </c>
      <c r="W6412" s="110"/>
      <c r="AB6412" s="110">
        <f t="shared" si="365"/>
        <v>0.34900000000000025</v>
      </c>
      <c r="AC6412" s="110">
        <f>IF('3C-Water transport'!AN$56="no"," ",ROUND(AB6412,4))</f>
        <v>0.34899999999999998</v>
      </c>
      <c r="AD6412" s="110">
        <f>IF('3C-Water transport'!AN$57="no"," ",ROUND(AB6412,4))</f>
        <v>0.34899999999999998</v>
      </c>
      <c r="AE6412" s="110">
        <f>IF('3C-Water transport'!AN$58="no"," ",ROUND(AB6412,4))</f>
        <v>0.34899999999999998</v>
      </c>
    </row>
    <row r="6413" spans="5:31" x14ac:dyDescent="0.25">
      <c r="E6413" s="110">
        <f t="shared" si="363"/>
        <v>0.35000000000000026</v>
      </c>
      <c r="F6413" s="110">
        <f>IF('3A-Rail transport'!$AN$56="no"," ",ROUND(E6413,4))</f>
        <v>0.35</v>
      </c>
      <c r="G6413" s="110">
        <f>IF('3A-Rail transport'!$AN$57="no"," ",ROUND(E6413,4))</f>
        <v>0.35</v>
      </c>
      <c r="H6413" s="110"/>
      <c r="S6413" s="110">
        <f t="shared" si="364"/>
        <v>0.35000000000000026</v>
      </c>
      <c r="T6413" s="110">
        <f>IF('3B-Air transport'!AN$66="no"," ",ROUND(S6413,4))</f>
        <v>0.35</v>
      </c>
      <c r="U6413" s="110">
        <f>IF('3B-Air transport'!AN$67="no"," ",ROUND(S6413,4))</f>
        <v>0.35</v>
      </c>
      <c r="V6413" s="110">
        <f>IF('3B-Air transport'!AN$68="no"," ",ROUND(S6413,4))</f>
        <v>0.35</v>
      </c>
      <c r="W6413" s="110"/>
      <c r="AB6413" s="110">
        <f t="shared" si="365"/>
        <v>0.35000000000000026</v>
      </c>
      <c r="AC6413" s="110">
        <f>IF('3C-Water transport'!AN$56="no"," ",ROUND(AB6413,4))</f>
        <v>0.35</v>
      </c>
      <c r="AD6413" s="110">
        <f>IF('3C-Water transport'!AN$57="no"," ",ROUND(AB6413,4))</f>
        <v>0.35</v>
      </c>
      <c r="AE6413" s="110">
        <f>IF('3C-Water transport'!AN$58="no"," ",ROUND(AB6413,4))</f>
        <v>0.35</v>
      </c>
    </row>
    <row r="6414" spans="5:31" x14ac:dyDescent="0.25">
      <c r="E6414" s="110">
        <f t="shared" si="363"/>
        <v>0.35100000000000026</v>
      </c>
      <c r="F6414" s="110">
        <f>IF('3A-Rail transport'!$AN$56="no"," ",ROUND(E6414,4))</f>
        <v>0.35099999999999998</v>
      </c>
      <c r="G6414" s="110">
        <f>IF('3A-Rail transport'!$AN$57="no"," ",ROUND(E6414,4))</f>
        <v>0.35099999999999998</v>
      </c>
      <c r="H6414" s="110"/>
      <c r="S6414" s="110">
        <f t="shared" si="364"/>
        <v>0.35100000000000026</v>
      </c>
      <c r="T6414" s="110">
        <f>IF('3B-Air transport'!AN$66="no"," ",ROUND(S6414,4))</f>
        <v>0.35099999999999998</v>
      </c>
      <c r="U6414" s="110">
        <f>IF('3B-Air transport'!AN$67="no"," ",ROUND(S6414,4))</f>
        <v>0.35099999999999998</v>
      </c>
      <c r="V6414" s="110">
        <f>IF('3B-Air transport'!AN$68="no"," ",ROUND(S6414,4))</f>
        <v>0.35099999999999998</v>
      </c>
      <c r="W6414" s="110"/>
      <c r="AB6414" s="110">
        <f t="shared" si="365"/>
        <v>0.35100000000000026</v>
      </c>
      <c r="AC6414" s="110">
        <f>IF('3C-Water transport'!AN$56="no"," ",ROUND(AB6414,4))</f>
        <v>0.35099999999999998</v>
      </c>
      <c r="AD6414" s="110">
        <f>IF('3C-Water transport'!AN$57="no"," ",ROUND(AB6414,4))</f>
        <v>0.35099999999999998</v>
      </c>
      <c r="AE6414" s="110">
        <f>IF('3C-Water transport'!AN$58="no"," ",ROUND(AB6414,4))</f>
        <v>0.35099999999999998</v>
      </c>
    </row>
    <row r="6415" spans="5:31" x14ac:dyDescent="0.25">
      <c r="E6415" s="110">
        <f t="shared" si="363"/>
        <v>0.35200000000000026</v>
      </c>
      <c r="F6415" s="110">
        <f>IF('3A-Rail transport'!$AN$56="no"," ",ROUND(E6415,4))</f>
        <v>0.35199999999999998</v>
      </c>
      <c r="G6415" s="110">
        <f>IF('3A-Rail transport'!$AN$57="no"," ",ROUND(E6415,4))</f>
        <v>0.35199999999999998</v>
      </c>
      <c r="H6415" s="110"/>
      <c r="S6415" s="110">
        <f t="shared" si="364"/>
        <v>0.35200000000000026</v>
      </c>
      <c r="T6415" s="110">
        <f>IF('3B-Air transport'!AN$66="no"," ",ROUND(S6415,4))</f>
        <v>0.35199999999999998</v>
      </c>
      <c r="U6415" s="110">
        <f>IF('3B-Air transport'!AN$67="no"," ",ROUND(S6415,4))</f>
        <v>0.35199999999999998</v>
      </c>
      <c r="V6415" s="110">
        <f>IF('3B-Air transport'!AN$68="no"," ",ROUND(S6415,4))</f>
        <v>0.35199999999999998</v>
      </c>
      <c r="W6415" s="110"/>
      <c r="AB6415" s="110">
        <f t="shared" si="365"/>
        <v>0.35200000000000026</v>
      </c>
      <c r="AC6415" s="110">
        <f>IF('3C-Water transport'!AN$56="no"," ",ROUND(AB6415,4))</f>
        <v>0.35199999999999998</v>
      </c>
      <c r="AD6415" s="110">
        <f>IF('3C-Water transport'!AN$57="no"," ",ROUND(AB6415,4))</f>
        <v>0.35199999999999998</v>
      </c>
      <c r="AE6415" s="110">
        <f>IF('3C-Water transport'!AN$58="no"," ",ROUND(AB6415,4))</f>
        <v>0.35199999999999998</v>
      </c>
    </row>
    <row r="6416" spans="5:31" x14ac:dyDescent="0.25">
      <c r="E6416" s="110">
        <f t="shared" si="363"/>
        <v>0.35300000000000026</v>
      </c>
      <c r="F6416" s="110">
        <f>IF('3A-Rail transport'!$AN$56="no"," ",ROUND(E6416,4))</f>
        <v>0.35299999999999998</v>
      </c>
      <c r="G6416" s="110">
        <f>IF('3A-Rail transport'!$AN$57="no"," ",ROUND(E6416,4))</f>
        <v>0.35299999999999998</v>
      </c>
      <c r="H6416" s="110"/>
      <c r="S6416" s="110">
        <f t="shared" si="364"/>
        <v>0.35300000000000026</v>
      </c>
      <c r="T6416" s="110">
        <f>IF('3B-Air transport'!AN$66="no"," ",ROUND(S6416,4))</f>
        <v>0.35299999999999998</v>
      </c>
      <c r="U6416" s="110">
        <f>IF('3B-Air transport'!AN$67="no"," ",ROUND(S6416,4))</f>
        <v>0.35299999999999998</v>
      </c>
      <c r="V6416" s="110">
        <f>IF('3B-Air transport'!AN$68="no"," ",ROUND(S6416,4))</f>
        <v>0.35299999999999998</v>
      </c>
      <c r="W6416" s="110"/>
      <c r="AB6416" s="110">
        <f t="shared" si="365"/>
        <v>0.35300000000000026</v>
      </c>
      <c r="AC6416" s="110">
        <f>IF('3C-Water transport'!AN$56="no"," ",ROUND(AB6416,4))</f>
        <v>0.35299999999999998</v>
      </c>
      <c r="AD6416" s="110">
        <f>IF('3C-Water transport'!AN$57="no"," ",ROUND(AB6416,4))</f>
        <v>0.35299999999999998</v>
      </c>
      <c r="AE6416" s="110">
        <f>IF('3C-Water transport'!AN$58="no"," ",ROUND(AB6416,4))</f>
        <v>0.35299999999999998</v>
      </c>
    </row>
    <row r="6417" spans="5:31" x14ac:dyDescent="0.25">
      <c r="E6417" s="110">
        <f t="shared" si="363"/>
        <v>0.35400000000000026</v>
      </c>
      <c r="F6417" s="110">
        <f>IF('3A-Rail transport'!$AN$56="no"," ",ROUND(E6417,4))</f>
        <v>0.35399999999999998</v>
      </c>
      <c r="G6417" s="110">
        <f>IF('3A-Rail transport'!$AN$57="no"," ",ROUND(E6417,4))</f>
        <v>0.35399999999999998</v>
      </c>
      <c r="H6417" s="110"/>
      <c r="S6417" s="110">
        <f t="shared" si="364"/>
        <v>0.35400000000000026</v>
      </c>
      <c r="T6417" s="110">
        <f>IF('3B-Air transport'!AN$66="no"," ",ROUND(S6417,4))</f>
        <v>0.35399999999999998</v>
      </c>
      <c r="U6417" s="110">
        <f>IF('3B-Air transport'!AN$67="no"," ",ROUND(S6417,4))</f>
        <v>0.35399999999999998</v>
      </c>
      <c r="V6417" s="110">
        <f>IF('3B-Air transport'!AN$68="no"," ",ROUND(S6417,4))</f>
        <v>0.35399999999999998</v>
      </c>
      <c r="W6417" s="110"/>
      <c r="AB6417" s="110">
        <f t="shared" si="365"/>
        <v>0.35400000000000026</v>
      </c>
      <c r="AC6417" s="110">
        <f>IF('3C-Water transport'!AN$56="no"," ",ROUND(AB6417,4))</f>
        <v>0.35399999999999998</v>
      </c>
      <c r="AD6417" s="110">
        <f>IF('3C-Water transport'!AN$57="no"," ",ROUND(AB6417,4))</f>
        <v>0.35399999999999998</v>
      </c>
      <c r="AE6417" s="110">
        <f>IF('3C-Water transport'!AN$58="no"," ",ROUND(AB6417,4))</f>
        <v>0.35399999999999998</v>
      </c>
    </row>
    <row r="6418" spans="5:31" x14ac:dyDescent="0.25">
      <c r="E6418" s="110">
        <f t="shared" si="363"/>
        <v>0.35500000000000026</v>
      </c>
      <c r="F6418" s="110">
        <f>IF('3A-Rail transport'!$AN$56="no"," ",ROUND(E6418,4))</f>
        <v>0.35499999999999998</v>
      </c>
      <c r="G6418" s="110">
        <f>IF('3A-Rail transport'!$AN$57="no"," ",ROUND(E6418,4))</f>
        <v>0.35499999999999998</v>
      </c>
      <c r="H6418" s="110"/>
      <c r="S6418" s="110">
        <f t="shared" si="364"/>
        <v>0.35500000000000026</v>
      </c>
      <c r="T6418" s="110">
        <f>IF('3B-Air transport'!AN$66="no"," ",ROUND(S6418,4))</f>
        <v>0.35499999999999998</v>
      </c>
      <c r="U6418" s="110">
        <f>IF('3B-Air transport'!AN$67="no"," ",ROUND(S6418,4))</f>
        <v>0.35499999999999998</v>
      </c>
      <c r="V6418" s="110">
        <f>IF('3B-Air transport'!AN$68="no"," ",ROUND(S6418,4))</f>
        <v>0.35499999999999998</v>
      </c>
      <c r="W6418" s="110"/>
      <c r="AB6418" s="110">
        <f t="shared" si="365"/>
        <v>0.35500000000000026</v>
      </c>
      <c r="AC6418" s="110">
        <f>IF('3C-Water transport'!AN$56="no"," ",ROUND(AB6418,4))</f>
        <v>0.35499999999999998</v>
      </c>
      <c r="AD6418" s="110">
        <f>IF('3C-Water transport'!AN$57="no"," ",ROUND(AB6418,4))</f>
        <v>0.35499999999999998</v>
      </c>
      <c r="AE6418" s="110">
        <f>IF('3C-Water transport'!AN$58="no"," ",ROUND(AB6418,4))</f>
        <v>0.35499999999999998</v>
      </c>
    </row>
    <row r="6419" spans="5:31" x14ac:dyDescent="0.25">
      <c r="E6419" s="110">
        <f t="shared" si="363"/>
        <v>0.35600000000000026</v>
      </c>
      <c r="F6419" s="110">
        <f>IF('3A-Rail transport'!$AN$56="no"," ",ROUND(E6419,4))</f>
        <v>0.35599999999999998</v>
      </c>
      <c r="G6419" s="110">
        <f>IF('3A-Rail transport'!$AN$57="no"," ",ROUND(E6419,4))</f>
        <v>0.35599999999999998</v>
      </c>
      <c r="H6419" s="110"/>
      <c r="S6419" s="110">
        <f t="shared" si="364"/>
        <v>0.35600000000000026</v>
      </c>
      <c r="T6419" s="110">
        <f>IF('3B-Air transport'!AN$66="no"," ",ROUND(S6419,4))</f>
        <v>0.35599999999999998</v>
      </c>
      <c r="U6419" s="110">
        <f>IF('3B-Air transport'!AN$67="no"," ",ROUND(S6419,4))</f>
        <v>0.35599999999999998</v>
      </c>
      <c r="V6419" s="110">
        <f>IF('3B-Air transport'!AN$68="no"," ",ROUND(S6419,4))</f>
        <v>0.35599999999999998</v>
      </c>
      <c r="W6419" s="110"/>
      <c r="AB6419" s="110">
        <f t="shared" si="365"/>
        <v>0.35600000000000026</v>
      </c>
      <c r="AC6419" s="110">
        <f>IF('3C-Water transport'!AN$56="no"," ",ROUND(AB6419,4))</f>
        <v>0.35599999999999998</v>
      </c>
      <c r="AD6419" s="110">
        <f>IF('3C-Water transport'!AN$57="no"," ",ROUND(AB6419,4))</f>
        <v>0.35599999999999998</v>
      </c>
      <c r="AE6419" s="110">
        <f>IF('3C-Water transport'!AN$58="no"," ",ROUND(AB6419,4))</f>
        <v>0.35599999999999998</v>
      </c>
    </row>
    <row r="6420" spans="5:31" x14ac:dyDescent="0.25">
      <c r="E6420" s="110">
        <f t="shared" si="363"/>
        <v>0.35700000000000026</v>
      </c>
      <c r="F6420" s="110">
        <f>IF('3A-Rail transport'!$AN$56="no"," ",ROUND(E6420,4))</f>
        <v>0.35699999999999998</v>
      </c>
      <c r="G6420" s="110">
        <f>IF('3A-Rail transport'!$AN$57="no"," ",ROUND(E6420,4))</f>
        <v>0.35699999999999998</v>
      </c>
      <c r="H6420" s="110"/>
      <c r="S6420" s="110">
        <f t="shared" si="364"/>
        <v>0.35700000000000026</v>
      </c>
      <c r="T6420" s="110">
        <f>IF('3B-Air transport'!AN$66="no"," ",ROUND(S6420,4))</f>
        <v>0.35699999999999998</v>
      </c>
      <c r="U6420" s="110">
        <f>IF('3B-Air transport'!AN$67="no"," ",ROUND(S6420,4))</f>
        <v>0.35699999999999998</v>
      </c>
      <c r="V6420" s="110">
        <f>IF('3B-Air transport'!AN$68="no"," ",ROUND(S6420,4))</f>
        <v>0.35699999999999998</v>
      </c>
      <c r="W6420" s="110"/>
      <c r="AB6420" s="110">
        <f t="shared" si="365"/>
        <v>0.35700000000000026</v>
      </c>
      <c r="AC6420" s="110">
        <f>IF('3C-Water transport'!AN$56="no"," ",ROUND(AB6420,4))</f>
        <v>0.35699999999999998</v>
      </c>
      <c r="AD6420" s="110">
        <f>IF('3C-Water transport'!AN$57="no"," ",ROUND(AB6420,4))</f>
        <v>0.35699999999999998</v>
      </c>
      <c r="AE6420" s="110">
        <f>IF('3C-Water transport'!AN$58="no"," ",ROUND(AB6420,4))</f>
        <v>0.35699999999999998</v>
      </c>
    </row>
    <row r="6421" spans="5:31" x14ac:dyDescent="0.25">
      <c r="E6421" s="110">
        <f t="shared" si="363"/>
        <v>0.35800000000000026</v>
      </c>
      <c r="F6421" s="110">
        <f>IF('3A-Rail transport'!$AN$56="no"," ",ROUND(E6421,4))</f>
        <v>0.35799999999999998</v>
      </c>
      <c r="G6421" s="110">
        <f>IF('3A-Rail transport'!$AN$57="no"," ",ROUND(E6421,4))</f>
        <v>0.35799999999999998</v>
      </c>
      <c r="H6421" s="110"/>
      <c r="S6421" s="110">
        <f t="shared" si="364"/>
        <v>0.35800000000000026</v>
      </c>
      <c r="T6421" s="110">
        <f>IF('3B-Air transport'!AN$66="no"," ",ROUND(S6421,4))</f>
        <v>0.35799999999999998</v>
      </c>
      <c r="U6421" s="110">
        <f>IF('3B-Air transport'!AN$67="no"," ",ROUND(S6421,4))</f>
        <v>0.35799999999999998</v>
      </c>
      <c r="V6421" s="110">
        <f>IF('3B-Air transport'!AN$68="no"," ",ROUND(S6421,4))</f>
        <v>0.35799999999999998</v>
      </c>
      <c r="W6421" s="110"/>
      <c r="AB6421" s="110">
        <f t="shared" si="365"/>
        <v>0.35800000000000026</v>
      </c>
      <c r="AC6421" s="110">
        <f>IF('3C-Water transport'!AN$56="no"," ",ROUND(AB6421,4))</f>
        <v>0.35799999999999998</v>
      </c>
      <c r="AD6421" s="110">
        <f>IF('3C-Water transport'!AN$57="no"," ",ROUND(AB6421,4))</f>
        <v>0.35799999999999998</v>
      </c>
      <c r="AE6421" s="110">
        <f>IF('3C-Water transport'!AN$58="no"," ",ROUND(AB6421,4))</f>
        <v>0.35799999999999998</v>
      </c>
    </row>
    <row r="6422" spans="5:31" x14ac:dyDescent="0.25">
      <c r="E6422" s="110">
        <f t="shared" si="363"/>
        <v>0.35900000000000026</v>
      </c>
      <c r="F6422" s="110">
        <f>IF('3A-Rail transport'!$AN$56="no"," ",ROUND(E6422,4))</f>
        <v>0.35899999999999999</v>
      </c>
      <c r="G6422" s="110">
        <f>IF('3A-Rail transport'!$AN$57="no"," ",ROUND(E6422,4))</f>
        <v>0.35899999999999999</v>
      </c>
      <c r="H6422" s="110"/>
      <c r="S6422" s="110">
        <f t="shared" si="364"/>
        <v>0.35900000000000026</v>
      </c>
      <c r="T6422" s="110">
        <f>IF('3B-Air transport'!AN$66="no"," ",ROUND(S6422,4))</f>
        <v>0.35899999999999999</v>
      </c>
      <c r="U6422" s="110">
        <f>IF('3B-Air transport'!AN$67="no"," ",ROUND(S6422,4))</f>
        <v>0.35899999999999999</v>
      </c>
      <c r="V6422" s="110">
        <f>IF('3B-Air transport'!AN$68="no"," ",ROUND(S6422,4))</f>
        <v>0.35899999999999999</v>
      </c>
      <c r="W6422" s="110"/>
      <c r="AB6422" s="110">
        <f t="shared" si="365"/>
        <v>0.35900000000000026</v>
      </c>
      <c r="AC6422" s="110">
        <f>IF('3C-Water transport'!AN$56="no"," ",ROUND(AB6422,4))</f>
        <v>0.35899999999999999</v>
      </c>
      <c r="AD6422" s="110">
        <f>IF('3C-Water transport'!AN$57="no"," ",ROUND(AB6422,4))</f>
        <v>0.35899999999999999</v>
      </c>
      <c r="AE6422" s="110">
        <f>IF('3C-Water transport'!AN$58="no"," ",ROUND(AB6422,4))</f>
        <v>0.35899999999999999</v>
      </c>
    </row>
    <row r="6423" spans="5:31" x14ac:dyDescent="0.25">
      <c r="E6423" s="110">
        <f t="shared" si="363"/>
        <v>0.36000000000000026</v>
      </c>
      <c r="F6423" s="110">
        <f>IF('3A-Rail transport'!$AN$56="no"," ",ROUND(E6423,4))</f>
        <v>0.36</v>
      </c>
      <c r="G6423" s="110">
        <f>IF('3A-Rail transport'!$AN$57="no"," ",ROUND(E6423,4))</f>
        <v>0.36</v>
      </c>
      <c r="H6423" s="110"/>
      <c r="S6423" s="110">
        <f t="shared" si="364"/>
        <v>0.36000000000000026</v>
      </c>
      <c r="T6423" s="110">
        <f>IF('3B-Air transport'!AN$66="no"," ",ROUND(S6423,4))</f>
        <v>0.36</v>
      </c>
      <c r="U6423" s="110">
        <f>IF('3B-Air transport'!AN$67="no"," ",ROUND(S6423,4))</f>
        <v>0.36</v>
      </c>
      <c r="V6423" s="110">
        <f>IF('3B-Air transport'!AN$68="no"," ",ROUND(S6423,4))</f>
        <v>0.36</v>
      </c>
      <c r="W6423" s="110"/>
      <c r="AB6423" s="110">
        <f t="shared" si="365"/>
        <v>0.36000000000000026</v>
      </c>
      <c r="AC6423" s="110">
        <f>IF('3C-Water transport'!AN$56="no"," ",ROUND(AB6423,4))</f>
        <v>0.36</v>
      </c>
      <c r="AD6423" s="110">
        <f>IF('3C-Water transport'!AN$57="no"," ",ROUND(AB6423,4))</f>
        <v>0.36</v>
      </c>
      <c r="AE6423" s="110">
        <f>IF('3C-Water transport'!AN$58="no"," ",ROUND(AB6423,4))</f>
        <v>0.36</v>
      </c>
    </row>
    <row r="6424" spans="5:31" x14ac:dyDescent="0.25">
      <c r="E6424" s="110">
        <f t="shared" si="363"/>
        <v>0.36100000000000027</v>
      </c>
      <c r="F6424" s="110">
        <f>IF('3A-Rail transport'!$AN$56="no"," ",ROUND(E6424,4))</f>
        <v>0.36099999999999999</v>
      </c>
      <c r="G6424" s="110">
        <f>IF('3A-Rail transport'!$AN$57="no"," ",ROUND(E6424,4))</f>
        <v>0.36099999999999999</v>
      </c>
      <c r="H6424" s="110"/>
      <c r="S6424" s="110">
        <f t="shared" si="364"/>
        <v>0.36100000000000027</v>
      </c>
      <c r="T6424" s="110">
        <f>IF('3B-Air transport'!AN$66="no"," ",ROUND(S6424,4))</f>
        <v>0.36099999999999999</v>
      </c>
      <c r="U6424" s="110">
        <f>IF('3B-Air transport'!AN$67="no"," ",ROUND(S6424,4))</f>
        <v>0.36099999999999999</v>
      </c>
      <c r="V6424" s="110">
        <f>IF('3B-Air transport'!AN$68="no"," ",ROUND(S6424,4))</f>
        <v>0.36099999999999999</v>
      </c>
      <c r="W6424" s="110"/>
      <c r="AB6424" s="110">
        <f t="shared" si="365"/>
        <v>0.36100000000000027</v>
      </c>
      <c r="AC6424" s="110">
        <f>IF('3C-Water transport'!AN$56="no"," ",ROUND(AB6424,4))</f>
        <v>0.36099999999999999</v>
      </c>
      <c r="AD6424" s="110">
        <f>IF('3C-Water transport'!AN$57="no"," ",ROUND(AB6424,4))</f>
        <v>0.36099999999999999</v>
      </c>
      <c r="AE6424" s="110">
        <f>IF('3C-Water transport'!AN$58="no"," ",ROUND(AB6424,4))</f>
        <v>0.36099999999999999</v>
      </c>
    </row>
    <row r="6425" spans="5:31" x14ac:dyDescent="0.25">
      <c r="E6425" s="110">
        <f t="shared" si="363"/>
        <v>0.36200000000000027</v>
      </c>
      <c r="F6425" s="110">
        <f>IF('3A-Rail transport'!$AN$56="no"," ",ROUND(E6425,4))</f>
        <v>0.36199999999999999</v>
      </c>
      <c r="G6425" s="110">
        <f>IF('3A-Rail transport'!$AN$57="no"," ",ROUND(E6425,4))</f>
        <v>0.36199999999999999</v>
      </c>
      <c r="H6425" s="110"/>
      <c r="S6425" s="110">
        <f t="shared" si="364"/>
        <v>0.36200000000000027</v>
      </c>
      <c r="T6425" s="110">
        <f>IF('3B-Air transport'!AN$66="no"," ",ROUND(S6425,4))</f>
        <v>0.36199999999999999</v>
      </c>
      <c r="U6425" s="110">
        <f>IF('3B-Air transport'!AN$67="no"," ",ROUND(S6425,4))</f>
        <v>0.36199999999999999</v>
      </c>
      <c r="V6425" s="110">
        <f>IF('3B-Air transport'!AN$68="no"," ",ROUND(S6425,4))</f>
        <v>0.36199999999999999</v>
      </c>
      <c r="W6425" s="110"/>
      <c r="AB6425" s="110">
        <f t="shared" si="365"/>
        <v>0.36200000000000027</v>
      </c>
      <c r="AC6425" s="110">
        <f>IF('3C-Water transport'!AN$56="no"," ",ROUND(AB6425,4))</f>
        <v>0.36199999999999999</v>
      </c>
      <c r="AD6425" s="110">
        <f>IF('3C-Water transport'!AN$57="no"," ",ROUND(AB6425,4))</f>
        <v>0.36199999999999999</v>
      </c>
      <c r="AE6425" s="110">
        <f>IF('3C-Water transport'!AN$58="no"," ",ROUND(AB6425,4))</f>
        <v>0.36199999999999999</v>
      </c>
    </row>
    <row r="6426" spans="5:31" x14ac:dyDescent="0.25">
      <c r="E6426" s="110">
        <f t="shared" si="363"/>
        <v>0.36300000000000027</v>
      </c>
      <c r="F6426" s="110">
        <f>IF('3A-Rail transport'!$AN$56="no"," ",ROUND(E6426,4))</f>
        <v>0.36299999999999999</v>
      </c>
      <c r="G6426" s="110">
        <f>IF('3A-Rail transport'!$AN$57="no"," ",ROUND(E6426,4))</f>
        <v>0.36299999999999999</v>
      </c>
      <c r="H6426" s="110"/>
      <c r="S6426" s="110">
        <f t="shared" si="364"/>
        <v>0.36300000000000027</v>
      </c>
      <c r="T6426" s="110">
        <f>IF('3B-Air transport'!AN$66="no"," ",ROUND(S6426,4))</f>
        <v>0.36299999999999999</v>
      </c>
      <c r="U6426" s="110">
        <f>IF('3B-Air transport'!AN$67="no"," ",ROUND(S6426,4))</f>
        <v>0.36299999999999999</v>
      </c>
      <c r="V6426" s="110">
        <f>IF('3B-Air transport'!AN$68="no"," ",ROUND(S6426,4))</f>
        <v>0.36299999999999999</v>
      </c>
      <c r="W6426" s="110"/>
      <c r="AB6426" s="110">
        <f t="shared" si="365"/>
        <v>0.36300000000000027</v>
      </c>
      <c r="AC6426" s="110">
        <f>IF('3C-Water transport'!AN$56="no"," ",ROUND(AB6426,4))</f>
        <v>0.36299999999999999</v>
      </c>
      <c r="AD6426" s="110">
        <f>IF('3C-Water transport'!AN$57="no"," ",ROUND(AB6426,4))</f>
        <v>0.36299999999999999</v>
      </c>
      <c r="AE6426" s="110">
        <f>IF('3C-Water transport'!AN$58="no"," ",ROUND(AB6426,4))</f>
        <v>0.36299999999999999</v>
      </c>
    </row>
    <row r="6427" spans="5:31" x14ac:dyDescent="0.25">
      <c r="E6427" s="110">
        <f t="shared" si="363"/>
        <v>0.36400000000000027</v>
      </c>
      <c r="F6427" s="110">
        <f>IF('3A-Rail transport'!$AN$56="no"," ",ROUND(E6427,4))</f>
        <v>0.36399999999999999</v>
      </c>
      <c r="G6427" s="110">
        <f>IF('3A-Rail transport'!$AN$57="no"," ",ROUND(E6427,4))</f>
        <v>0.36399999999999999</v>
      </c>
      <c r="H6427" s="110"/>
      <c r="S6427" s="110">
        <f t="shared" si="364"/>
        <v>0.36400000000000027</v>
      </c>
      <c r="T6427" s="110">
        <f>IF('3B-Air transport'!AN$66="no"," ",ROUND(S6427,4))</f>
        <v>0.36399999999999999</v>
      </c>
      <c r="U6427" s="110">
        <f>IF('3B-Air transport'!AN$67="no"," ",ROUND(S6427,4))</f>
        <v>0.36399999999999999</v>
      </c>
      <c r="V6427" s="110">
        <f>IF('3B-Air transport'!AN$68="no"," ",ROUND(S6427,4))</f>
        <v>0.36399999999999999</v>
      </c>
      <c r="W6427" s="110"/>
      <c r="AB6427" s="110">
        <f t="shared" si="365"/>
        <v>0.36400000000000027</v>
      </c>
      <c r="AC6427" s="110">
        <f>IF('3C-Water transport'!AN$56="no"," ",ROUND(AB6427,4))</f>
        <v>0.36399999999999999</v>
      </c>
      <c r="AD6427" s="110">
        <f>IF('3C-Water transport'!AN$57="no"," ",ROUND(AB6427,4))</f>
        <v>0.36399999999999999</v>
      </c>
      <c r="AE6427" s="110">
        <f>IF('3C-Water transport'!AN$58="no"," ",ROUND(AB6427,4))</f>
        <v>0.36399999999999999</v>
      </c>
    </row>
    <row r="6428" spans="5:31" x14ac:dyDescent="0.25">
      <c r="E6428" s="110">
        <f t="shared" si="363"/>
        <v>0.36500000000000027</v>
      </c>
      <c r="F6428" s="110">
        <f>IF('3A-Rail transport'!$AN$56="no"," ",ROUND(E6428,4))</f>
        <v>0.36499999999999999</v>
      </c>
      <c r="G6428" s="110">
        <f>IF('3A-Rail transport'!$AN$57="no"," ",ROUND(E6428,4))</f>
        <v>0.36499999999999999</v>
      </c>
      <c r="H6428" s="110"/>
      <c r="S6428" s="110">
        <f t="shared" si="364"/>
        <v>0.36500000000000027</v>
      </c>
      <c r="T6428" s="110">
        <f>IF('3B-Air transport'!AN$66="no"," ",ROUND(S6428,4))</f>
        <v>0.36499999999999999</v>
      </c>
      <c r="U6428" s="110">
        <f>IF('3B-Air transport'!AN$67="no"," ",ROUND(S6428,4))</f>
        <v>0.36499999999999999</v>
      </c>
      <c r="V6428" s="110">
        <f>IF('3B-Air transport'!AN$68="no"," ",ROUND(S6428,4))</f>
        <v>0.36499999999999999</v>
      </c>
      <c r="W6428" s="110"/>
      <c r="AB6428" s="110">
        <f t="shared" si="365"/>
        <v>0.36500000000000027</v>
      </c>
      <c r="AC6428" s="110">
        <f>IF('3C-Water transport'!AN$56="no"," ",ROUND(AB6428,4))</f>
        <v>0.36499999999999999</v>
      </c>
      <c r="AD6428" s="110">
        <f>IF('3C-Water transport'!AN$57="no"," ",ROUND(AB6428,4))</f>
        <v>0.36499999999999999</v>
      </c>
      <c r="AE6428" s="110">
        <f>IF('3C-Water transport'!AN$58="no"," ",ROUND(AB6428,4))</f>
        <v>0.36499999999999999</v>
      </c>
    </row>
    <row r="6429" spans="5:31" x14ac:dyDescent="0.25">
      <c r="E6429" s="110">
        <f t="shared" si="363"/>
        <v>0.36600000000000027</v>
      </c>
      <c r="F6429" s="110">
        <f>IF('3A-Rail transport'!$AN$56="no"," ",ROUND(E6429,4))</f>
        <v>0.36599999999999999</v>
      </c>
      <c r="G6429" s="110">
        <f>IF('3A-Rail transport'!$AN$57="no"," ",ROUND(E6429,4))</f>
        <v>0.36599999999999999</v>
      </c>
      <c r="H6429" s="110"/>
      <c r="S6429" s="110">
        <f t="shared" si="364"/>
        <v>0.36600000000000027</v>
      </c>
      <c r="T6429" s="110">
        <f>IF('3B-Air transport'!AN$66="no"," ",ROUND(S6429,4))</f>
        <v>0.36599999999999999</v>
      </c>
      <c r="U6429" s="110">
        <f>IF('3B-Air transport'!AN$67="no"," ",ROUND(S6429,4))</f>
        <v>0.36599999999999999</v>
      </c>
      <c r="V6429" s="110">
        <f>IF('3B-Air transport'!AN$68="no"," ",ROUND(S6429,4))</f>
        <v>0.36599999999999999</v>
      </c>
      <c r="W6429" s="110"/>
      <c r="AB6429" s="110">
        <f t="shared" si="365"/>
        <v>0.36600000000000027</v>
      </c>
      <c r="AC6429" s="110">
        <f>IF('3C-Water transport'!AN$56="no"," ",ROUND(AB6429,4))</f>
        <v>0.36599999999999999</v>
      </c>
      <c r="AD6429" s="110">
        <f>IF('3C-Water transport'!AN$57="no"," ",ROUND(AB6429,4))</f>
        <v>0.36599999999999999</v>
      </c>
      <c r="AE6429" s="110">
        <f>IF('3C-Water transport'!AN$58="no"," ",ROUND(AB6429,4))</f>
        <v>0.36599999999999999</v>
      </c>
    </row>
    <row r="6430" spans="5:31" x14ac:dyDescent="0.25">
      <c r="E6430" s="110">
        <f t="shared" si="363"/>
        <v>0.36700000000000027</v>
      </c>
      <c r="F6430" s="110">
        <f>IF('3A-Rail transport'!$AN$56="no"," ",ROUND(E6430,4))</f>
        <v>0.36699999999999999</v>
      </c>
      <c r="G6430" s="110">
        <f>IF('3A-Rail transport'!$AN$57="no"," ",ROUND(E6430,4))</f>
        <v>0.36699999999999999</v>
      </c>
      <c r="H6430" s="110"/>
      <c r="S6430" s="110">
        <f t="shared" si="364"/>
        <v>0.36700000000000027</v>
      </c>
      <c r="T6430" s="110">
        <f>IF('3B-Air transport'!AN$66="no"," ",ROUND(S6430,4))</f>
        <v>0.36699999999999999</v>
      </c>
      <c r="U6430" s="110">
        <f>IF('3B-Air transport'!AN$67="no"," ",ROUND(S6430,4))</f>
        <v>0.36699999999999999</v>
      </c>
      <c r="V6430" s="110">
        <f>IF('3B-Air transport'!AN$68="no"," ",ROUND(S6430,4))</f>
        <v>0.36699999999999999</v>
      </c>
      <c r="W6430" s="110"/>
      <c r="AB6430" s="110">
        <f t="shared" si="365"/>
        <v>0.36700000000000027</v>
      </c>
      <c r="AC6430" s="110">
        <f>IF('3C-Water transport'!AN$56="no"," ",ROUND(AB6430,4))</f>
        <v>0.36699999999999999</v>
      </c>
      <c r="AD6430" s="110">
        <f>IF('3C-Water transport'!AN$57="no"," ",ROUND(AB6430,4))</f>
        <v>0.36699999999999999</v>
      </c>
      <c r="AE6430" s="110">
        <f>IF('3C-Water transport'!AN$58="no"," ",ROUND(AB6430,4))</f>
        <v>0.36699999999999999</v>
      </c>
    </row>
    <row r="6431" spans="5:31" x14ac:dyDescent="0.25">
      <c r="E6431" s="110">
        <f t="shared" si="363"/>
        <v>0.36800000000000027</v>
      </c>
      <c r="F6431" s="110">
        <f>IF('3A-Rail transport'!$AN$56="no"," ",ROUND(E6431,4))</f>
        <v>0.36799999999999999</v>
      </c>
      <c r="G6431" s="110">
        <f>IF('3A-Rail transport'!$AN$57="no"," ",ROUND(E6431,4))</f>
        <v>0.36799999999999999</v>
      </c>
      <c r="H6431" s="110"/>
      <c r="S6431" s="110">
        <f t="shared" si="364"/>
        <v>0.36800000000000027</v>
      </c>
      <c r="T6431" s="110">
        <f>IF('3B-Air transport'!AN$66="no"," ",ROUND(S6431,4))</f>
        <v>0.36799999999999999</v>
      </c>
      <c r="U6431" s="110">
        <f>IF('3B-Air transport'!AN$67="no"," ",ROUND(S6431,4))</f>
        <v>0.36799999999999999</v>
      </c>
      <c r="V6431" s="110">
        <f>IF('3B-Air transport'!AN$68="no"," ",ROUND(S6431,4))</f>
        <v>0.36799999999999999</v>
      </c>
      <c r="W6431" s="110"/>
      <c r="AB6431" s="110">
        <f t="shared" si="365"/>
        <v>0.36800000000000027</v>
      </c>
      <c r="AC6431" s="110">
        <f>IF('3C-Water transport'!AN$56="no"," ",ROUND(AB6431,4))</f>
        <v>0.36799999999999999</v>
      </c>
      <c r="AD6431" s="110">
        <f>IF('3C-Water transport'!AN$57="no"," ",ROUND(AB6431,4))</f>
        <v>0.36799999999999999</v>
      </c>
      <c r="AE6431" s="110">
        <f>IF('3C-Water transport'!AN$58="no"," ",ROUND(AB6431,4))</f>
        <v>0.36799999999999999</v>
      </c>
    </row>
    <row r="6432" spans="5:31" x14ac:dyDescent="0.25">
      <c r="E6432" s="110">
        <f t="shared" si="363"/>
        <v>0.36900000000000027</v>
      </c>
      <c r="F6432" s="110">
        <f>IF('3A-Rail transport'!$AN$56="no"," ",ROUND(E6432,4))</f>
        <v>0.36899999999999999</v>
      </c>
      <c r="G6432" s="110">
        <f>IF('3A-Rail transport'!$AN$57="no"," ",ROUND(E6432,4))</f>
        <v>0.36899999999999999</v>
      </c>
      <c r="H6432" s="110"/>
      <c r="S6432" s="110">
        <f t="shared" si="364"/>
        <v>0.36900000000000027</v>
      </c>
      <c r="T6432" s="110">
        <f>IF('3B-Air transport'!AN$66="no"," ",ROUND(S6432,4))</f>
        <v>0.36899999999999999</v>
      </c>
      <c r="U6432" s="110">
        <f>IF('3B-Air transport'!AN$67="no"," ",ROUND(S6432,4))</f>
        <v>0.36899999999999999</v>
      </c>
      <c r="V6432" s="110">
        <f>IF('3B-Air transport'!AN$68="no"," ",ROUND(S6432,4))</f>
        <v>0.36899999999999999</v>
      </c>
      <c r="W6432" s="110"/>
      <c r="AB6432" s="110">
        <f t="shared" si="365"/>
        <v>0.36900000000000027</v>
      </c>
      <c r="AC6432" s="110">
        <f>IF('3C-Water transport'!AN$56="no"," ",ROUND(AB6432,4))</f>
        <v>0.36899999999999999</v>
      </c>
      <c r="AD6432" s="110">
        <f>IF('3C-Water transport'!AN$57="no"," ",ROUND(AB6432,4))</f>
        <v>0.36899999999999999</v>
      </c>
      <c r="AE6432" s="110">
        <f>IF('3C-Water transport'!AN$58="no"," ",ROUND(AB6432,4))</f>
        <v>0.36899999999999999</v>
      </c>
    </row>
    <row r="6433" spans="5:31" x14ac:dyDescent="0.25">
      <c r="E6433" s="110">
        <f t="shared" si="363"/>
        <v>0.37000000000000027</v>
      </c>
      <c r="F6433" s="110">
        <f>IF('3A-Rail transport'!$AN$56="no"," ",ROUND(E6433,4))</f>
        <v>0.37</v>
      </c>
      <c r="G6433" s="110">
        <f>IF('3A-Rail transport'!$AN$57="no"," ",ROUND(E6433,4))</f>
        <v>0.37</v>
      </c>
      <c r="H6433" s="110"/>
      <c r="S6433" s="110">
        <f t="shared" si="364"/>
        <v>0.37000000000000027</v>
      </c>
      <c r="T6433" s="110">
        <f>IF('3B-Air transport'!AN$66="no"," ",ROUND(S6433,4))</f>
        <v>0.37</v>
      </c>
      <c r="U6433" s="110">
        <f>IF('3B-Air transport'!AN$67="no"," ",ROUND(S6433,4))</f>
        <v>0.37</v>
      </c>
      <c r="V6433" s="110">
        <f>IF('3B-Air transport'!AN$68="no"," ",ROUND(S6433,4))</f>
        <v>0.37</v>
      </c>
      <c r="W6433" s="110"/>
      <c r="AB6433" s="110">
        <f t="shared" si="365"/>
        <v>0.37000000000000027</v>
      </c>
      <c r="AC6433" s="110">
        <f>IF('3C-Water transport'!AN$56="no"," ",ROUND(AB6433,4))</f>
        <v>0.37</v>
      </c>
      <c r="AD6433" s="110">
        <f>IF('3C-Water transport'!AN$57="no"," ",ROUND(AB6433,4))</f>
        <v>0.37</v>
      </c>
      <c r="AE6433" s="110">
        <f>IF('3C-Water transport'!AN$58="no"," ",ROUND(AB6433,4))</f>
        <v>0.37</v>
      </c>
    </row>
    <row r="6434" spans="5:31" x14ac:dyDescent="0.25">
      <c r="E6434" s="110">
        <f t="shared" si="363"/>
        <v>0.37100000000000027</v>
      </c>
      <c r="F6434" s="110">
        <f>IF('3A-Rail transport'!$AN$56="no"," ",ROUND(E6434,4))</f>
        <v>0.371</v>
      </c>
      <c r="G6434" s="110">
        <f>IF('3A-Rail transport'!$AN$57="no"," ",ROUND(E6434,4))</f>
        <v>0.371</v>
      </c>
      <c r="H6434" s="110"/>
      <c r="S6434" s="110">
        <f t="shared" si="364"/>
        <v>0.37100000000000027</v>
      </c>
      <c r="T6434" s="110">
        <f>IF('3B-Air transport'!AN$66="no"," ",ROUND(S6434,4))</f>
        <v>0.371</v>
      </c>
      <c r="U6434" s="110">
        <f>IF('3B-Air transport'!AN$67="no"," ",ROUND(S6434,4))</f>
        <v>0.371</v>
      </c>
      <c r="V6434" s="110">
        <f>IF('3B-Air transport'!AN$68="no"," ",ROUND(S6434,4))</f>
        <v>0.371</v>
      </c>
      <c r="W6434" s="110"/>
      <c r="AB6434" s="110">
        <f t="shared" si="365"/>
        <v>0.37100000000000027</v>
      </c>
      <c r="AC6434" s="110">
        <f>IF('3C-Water transport'!AN$56="no"," ",ROUND(AB6434,4))</f>
        <v>0.371</v>
      </c>
      <c r="AD6434" s="110">
        <f>IF('3C-Water transport'!AN$57="no"," ",ROUND(AB6434,4))</f>
        <v>0.371</v>
      </c>
      <c r="AE6434" s="110">
        <f>IF('3C-Water transport'!AN$58="no"," ",ROUND(AB6434,4))</f>
        <v>0.371</v>
      </c>
    </row>
    <row r="6435" spans="5:31" x14ac:dyDescent="0.25">
      <c r="E6435" s="110">
        <f t="shared" si="363"/>
        <v>0.37200000000000027</v>
      </c>
      <c r="F6435" s="110">
        <f>IF('3A-Rail transport'!$AN$56="no"," ",ROUND(E6435,4))</f>
        <v>0.372</v>
      </c>
      <c r="G6435" s="110">
        <f>IF('3A-Rail transport'!$AN$57="no"," ",ROUND(E6435,4))</f>
        <v>0.372</v>
      </c>
      <c r="H6435" s="110"/>
      <c r="S6435" s="110">
        <f t="shared" si="364"/>
        <v>0.37200000000000027</v>
      </c>
      <c r="T6435" s="110">
        <f>IF('3B-Air transport'!AN$66="no"," ",ROUND(S6435,4))</f>
        <v>0.372</v>
      </c>
      <c r="U6435" s="110">
        <f>IF('3B-Air transport'!AN$67="no"," ",ROUND(S6435,4))</f>
        <v>0.372</v>
      </c>
      <c r="V6435" s="110">
        <f>IF('3B-Air transport'!AN$68="no"," ",ROUND(S6435,4))</f>
        <v>0.372</v>
      </c>
      <c r="W6435" s="110"/>
      <c r="AB6435" s="110">
        <f t="shared" si="365"/>
        <v>0.37200000000000027</v>
      </c>
      <c r="AC6435" s="110">
        <f>IF('3C-Water transport'!AN$56="no"," ",ROUND(AB6435,4))</f>
        <v>0.372</v>
      </c>
      <c r="AD6435" s="110">
        <f>IF('3C-Water transport'!AN$57="no"," ",ROUND(AB6435,4))</f>
        <v>0.372</v>
      </c>
      <c r="AE6435" s="110">
        <f>IF('3C-Water transport'!AN$58="no"," ",ROUND(AB6435,4))</f>
        <v>0.372</v>
      </c>
    </row>
    <row r="6436" spans="5:31" x14ac:dyDescent="0.25">
      <c r="E6436" s="110">
        <f t="shared" si="363"/>
        <v>0.37300000000000028</v>
      </c>
      <c r="F6436" s="110">
        <f>IF('3A-Rail transport'!$AN$56="no"," ",ROUND(E6436,4))</f>
        <v>0.373</v>
      </c>
      <c r="G6436" s="110">
        <f>IF('3A-Rail transport'!$AN$57="no"," ",ROUND(E6436,4))</f>
        <v>0.373</v>
      </c>
      <c r="H6436" s="110"/>
      <c r="S6436" s="110">
        <f t="shared" si="364"/>
        <v>0.37300000000000028</v>
      </c>
      <c r="T6436" s="110">
        <f>IF('3B-Air transport'!AN$66="no"," ",ROUND(S6436,4))</f>
        <v>0.373</v>
      </c>
      <c r="U6436" s="110">
        <f>IF('3B-Air transport'!AN$67="no"," ",ROUND(S6436,4))</f>
        <v>0.373</v>
      </c>
      <c r="V6436" s="110">
        <f>IF('3B-Air transport'!AN$68="no"," ",ROUND(S6436,4))</f>
        <v>0.373</v>
      </c>
      <c r="W6436" s="110"/>
      <c r="AB6436" s="110">
        <f t="shared" si="365"/>
        <v>0.37300000000000028</v>
      </c>
      <c r="AC6436" s="110">
        <f>IF('3C-Water transport'!AN$56="no"," ",ROUND(AB6436,4))</f>
        <v>0.373</v>
      </c>
      <c r="AD6436" s="110">
        <f>IF('3C-Water transport'!AN$57="no"," ",ROUND(AB6436,4))</f>
        <v>0.373</v>
      </c>
      <c r="AE6436" s="110">
        <f>IF('3C-Water transport'!AN$58="no"," ",ROUND(AB6436,4))</f>
        <v>0.373</v>
      </c>
    </row>
    <row r="6437" spans="5:31" x14ac:dyDescent="0.25">
      <c r="E6437" s="110">
        <f t="shared" si="363"/>
        <v>0.37400000000000028</v>
      </c>
      <c r="F6437" s="110">
        <f>IF('3A-Rail transport'!$AN$56="no"," ",ROUND(E6437,4))</f>
        <v>0.374</v>
      </c>
      <c r="G6437" s="110">
        <f>IF('3A-Rail transport'!$AN$57="no"," ",ROUND(E6437,4))</f>
        <v>0.374</v>
      </c>
      <c r="H6437" s="110"/>
      <c r="S6437" s="110">
        <f t="shared" si="364"/>
        <v>0.37400000000000028</v>
      </c>
      <c r="T6437" s="110">
        <f>IF('3B-Air transport'!AN$66="no"," ",ROUND(S6437,4))</f>
        <v>0.374</v>
      </c>
      <c r="U6437" s="110">
        <f>IF('3B-Air transport'!AN$67="no"," ",ROUND(S6437,4))</f>
        <v>0.374</v>
      </c>
      <c r="V6437" s="110">
        <f>IF('3B-Air transport'!AN$68="no"," ",ROUND(S6437,4))</f>
        <v>0.374</v>
      </c>
      <c r="W6437" s="110"/>
      <c r="AB6437" s="110">
        <f t="shared" si="365"/>
        <v>0.37400000000000028</v>
      </c>
      <c r="AC6437" s="110">
        <f>IF('3C-Water transport'!AN$56="no"," ",ROUND(AB6437,4))</f>
        <v>0.374</v>
      </c>
      <c r="AD6437" s="110">
        <f>IF('3C-Water transport'!AN$57="no"," ",ROUND(AB6437,4))</f>
        <v>0.374</v>
      </c>
      <c r="AE6437" s="110">
        <f>IF('3C-Water transport'!AN$58="no"," ",ROUND(AB6437,4))</f>
        <v>0.374</v>
      </c>
    </row>
    <row r="6438" spans="5:31" x14ac:dyDescent="0.25">
      <c r="E6438" s="110">
        <f t="shared" si="363"/>
        <v>0.37500000000000028</v>
      </c>
      <c r="F6438" s="110">
        <f>IF('3A-Rail transport'!$AN$56="no"," ",ROUND(E6438,4))</f>
        <v>0.375</v>
      </c>
      <c r="G6438" s="110">
        <f>IF('3A-Rail transport'!$AN$57="no"," ",ROUND(E6438,4))</f>
        <v>0.375</v>
      </c>
      <c r="H6438" s="110"/>
      <c r="S6438" s="110">
        <f t="shared" si="364"/>
        <v>0.37500000000000028</v>
      </c>
      <c r="T6438" s="110">
        <f>IF('3B-Air transport'!AN$66="no"," ",ROUND(S6438,4))</f>
        <v>0.375</v>
      </c>
      <c r="U6438" s="110">
        <f>IF('3B-Air transport'!AN$67="no"," ",ROUND(S6438,4))</f>
        <v>0.375</v>
      </c>
      <c r="V6438" s="110">
        <f>IF('3B-Air transport'!AN$68="no"," ",ROUND(S6438,4))</f>
        <v>0.375</v>
      </c>
      <c r="W6438" s="110"/>
      <c r="AB6438" s="110">
        <f t="shared" si="365"/>
        <v>0.37500000000000028</v>
      </c>
      <c r="AC6438" s="110">
        <f>IF('3C-Water transport'!AN$56="no"," ",ROUND(AB6438,4))</f>
        <v>0.375</v>
      </c>
      <c r="AD6438" s="110">
        <f>IF('3C-Water transport'!AN$57="no"," ",ROUND(AB6438,4))</f>
        <v>0.375</v>
      </c>
      <c r="AE6438" s="110">
        <f>IF('3C-Water transport'!AN$58="no"," ",ROUND(AB6438,4))</f>
        <v>0.375</v>
      </c>
    </row>
    <row r="6439" spans="5:31" x14ac:dyDescent="0.25">
      <c r="E6439" s="110">
        <f t="shared" si="363"/>
        <v>0.37600000000000028</v>
      </c>
      <c r="F6439" s="110">
        <f>IF('3A-Rail transport'!$AN$56="no"," ",ROUND(E6439,4))</f>
        <v>0.376</v>
      </c>
      <c r="G6439" s="110">
        <f>IF('3A-Rail transport'!$AN$57="no"," ",ROUND(E6439,4))</f>
        <v>0.376</v>
      </c>
      <c r="H6439" s="110"/>
      <c r="S6439" s="110">
        <f t="shared" si="364"/>
        <v>0.37600000000000028</v>
      </c>
      <c r="T6439" s="110">
        <f>IF('3B-Air transport'!AN$66="no"," ",ROUND(S6439,4))</f>
        <v>0.376</v>
      </c>
      <c r="U6439" s="110">
        <f>IF('3B-Air transport'!AN$67="no"," ",ROUND(S6439,4))</f>
        <v>0.376</v>
      </c>
      <c r="V6439" s="110">
        <f>IF('3B-Air transport'!AN$68="no"," ",ROUND(S6439,4))</f>
        <v>0.376</v>
      </c>
      <c r="W6439" s="110"/>
      <c r="AB6439" s="110">
        <f t="shared" si="365"/>
        <v>0.37600000000000028</v>
      </c>
      <c r="AC6439" s="110">
        <f>IF('3C-Water transport'!AN$56="no"," ",ROUND(AB6439,4))</f>
        <v>0.376</v>
      </c>
      <c r="AD6439" s="110">
        <f>IF('3C-Water transport'!AN$57="no"," ",ROUND(AB6439,4))</f>
        <v>0.376</v>
      </c>
      <c r="AE6439" s="110">
        <f>IF('3C-Water transport'!AN$58="no"," ",ROUND(AB6439,4))</f>
        <v>0.376</v>
      </c>
    </row>
    <row r="6440" spans="5:31" x14ac:dyDescent="0.25">
      <c r="E6440" s="110">
        <f t="shared" si="363"/>
        <v>0.37700000000000028</v>
      </c>
      <c r="F6440" s="110">
        <f>IF('3A-Rail transport'!$AN$56="no"," ",ROUND(E6440,4))</f>
        <v>0.377</v>
      </c>
      <c r="G6440" s="110">
        <f>IF('3A-Rail transport'!$AN$57="no"," ",ROUND(E6440,4))</f>
        <v>0.377</v>
      </c>
      <c r="H6440" s="110"/>
      <c r="S6440" s="110">
        <f t="shared" si="364"/>
        <v>0.37700000000000028</v>
      </c>
      <c r="T6440" s="110">
        <f>IF('3B-Air transport'!AN$66="no"," ",ROUND(S6440,4))</f>
        <v>0.377</v>
      </c>
      <c r="U6440" s="110">
        <f>IF('3B-Air transport'!AN$67="no"," ",ROUND(S6440,4))</f>
        <v>0.377</v>
      </c>
      <c r="V6440" s="110">
        <f>IF('3B-Air transport'!AN$68="no"," ",ROUND(S6440,4))</f>
        <v>0.377</v>
      </c>
      <c r="W6440" s="110"/>
      <c r="AB6440" s="110">
        <f t="shared" si="365"/>
        <v>0.37700000000000028</v>
      </c>
      <c r="AC6440" s="110">
        <f>IF('3C-Water transport'!AN$56="no"," ",ROUND(AB6440,4))</f>
        <v>0.377</v>
      </c>
      <c r="AD6440" s="110">
        <f>IF('3C-Water transport'!AN$57="no"," ",ROUND(AB6440,4))</f>
        <v>0.377</v>
      </c>
      <c r="AE6440" s="110">
        <f>IF('3C-Water transport'!AN$58="no"," ",ROUND(AB6440,4))</f>
        <v>0.377</v>
      </c>
    </row>
    <row r="6441" spans="5:31" x14ac:dyDescent="0.25">
      <c r="E6441" s="110">
        <f t="shared" si="363"/>
        <v>0.37800000000000028</v>
      </c>
      <c r="F6441" s="110">
        <f>IF('3A-Rail transport'!$AN$56="no"," ",ROUND(E6441,4))</f>
        <v>0.378</v>
      </c>
      <c r="G6441" s="110">
        <f>IF('3A-Rail transport'!$AN$57="no"," ",ROUND(E6441,4))</f>
        <v>0.378</v>
      </c>
      <c r="H6441" s="110"/>
      <c r="S6441" s="110">
        <f t="shared" si="364"/>
        <v>0.37800000000000028</v>
      </c>
      <c r="T6441" s="110">
        <f>IF('3B-Air transport'!AN$66="no"," ",ROUND(S6441,4))</f>
        <v>0.378</v>
      </c>
      <c r="U6441" s="110">
        <f>IF('3B-Air transport'!AN$67="no"," ",ROUND(S6441,4))</f>
        <v>0.378</v>
      </c>
      <c r="V6441" s="110">
        <f>IF('3B-Air transport'!AN$68="no"," ",ROUND(S6441,4))</f>
        <v>0.378</v>
      </c>
      <c r="W6441" s="110"/>
      <c r="AB6441" s="110">
        <f t="shared" si="365"/>
        <v>0.37800000000000028</v>
      </c>
      <c r="AC6441" s="110">
        <f>IF('3C-Water transport'!AN$56="no"," ",ROUND(AB6441,4))</f>
        <v>0.378</v>
      </c>
      <c r="AD6441" s="110">
        <f>IF('3C-Water transport'!AN$57="no"," ",ROUND(AB6441,4))</f>
        <v>0.378</v>
      </c>
      <c r="AE6441" s="110">
        <f>IF('3C-Water transport'!AN$58="no"," ",ROUND(AB6441,4))</f>
        <v>0.378</v>
      </c>
    </row>
    <row r="6442" spans="5:31" x14ac:dyDescent="0.25">
      <c r="E6442" s="110">
        <f t="shared" si="363"/>
        <v>0.37900000000000028</v>
      </c>
      <c r="F6442" s="110">
        <f>IF('3A-Rail transport'!$AN$56="no"," ",ROUND(E6442,4))</f>
        <v>0.379</v>
      </c>
      <c r="G6442" s="110">
        <f>IF('3A-Rail transport'!$AN$57="no"," ",ROUND(E6442,4))</f>
        <v>0.379</v>
      </c>
      <c r="H6442" s="110"/>
      <c r="S6442" s="110">
        <f t="shared" si="364"/>
        <v>0.37900000000000028</v>
      </c>
      <c r="T6442" s="110">
        <f>IF('3B-Air transport'!AN$66="no"," ",ROUND(S6442,4))</f>
        <v>0.379</v>
      </c>
      <c r="U6442" s="110">
        <f>IF('3B-Air transport'!AN$67="no"," ",ROUND(S6442,4))</f>
        <v>0.379</v>
      </c>
      <c r="V6442" s="110">
        <f>IF('3B-Air transport'!AN$68="no"," ",ROUND(S6442,4))</f>
        <v>0.379</v>
      </c>
      <c r="W6442" s="110"/>
      <c r="AB6442" s="110">
        <f t="shared" si="365"/>
        <v>0.37900000000000028</v>
      </c>
      <c r="AC6442" s="110">
        <f>IF('3C-Water transport'!AN$56="no"," ",ROUND(AB6442,4))</f>
        <v>0.379</v>
      </c>
      <c r="AD6442" s="110">
        <f>IF('3C-Water transport'!AN$57="no"," ",ROUND(AB6442,4))</f>
        <v>0.379</v>
      </c>
      <c r="AE6442" s="110">
        <f>IF('3C-Water transport'!AN$58="no"," ",ROUND(AB6442,4))</f>
        <v>0.379</v>
      </c>
    </row>
    <row r="6443" spans="5:31" x14ac:dyDescent="0.25">
      <c r="E6443" s="110">
        <f t="shared" si="363"/>
        <v>0.38000000000000028</v>
      </c>
      <c r="F6443" s="110">
        <f>IF('3A-Rail transport'!$AN$56="no"," ",ROUND(E6443,4))</f>
        <v>0.38</v>
      </c>
      <c r="G6443" s="110">
        <f>IF('3A-Rail transport'!$AN$57="no"," ",ROUND(E6443,4))</f>
        <v>0.38</v>
      </c>
      <c r="H6443" s="110"/>
      <c r="S6443" s="110">
        <f t="shared" si="364"/>
        <v>0.38000000000000028</v>
      </c>
      <c r="T6443" s="110">
        <f>IF('3B-Air transport'!AN$66="no"," ",ROUND(S6443,4))</f>
        <v>0.38</v>
      </c>
      <c r="U6443" s="110">
        <f>IF('3B-Air transport'!AN$67="no"," ",ROUND(S6443,4))</f>
        <v>0.38</v>
      </c>
      <c r="V6443" s="110">
        <f>IF('3B-Air transport'!AN$68="no"," ",ROUND(S6443,4))</f>
        <v>0.38</v>
      </c>
      <c r="W6443" s="110"/>
      <c r="AB6443" s="110">
        <f t="shared" si="365"/>
        <v>0.38000000000000028</v>
      </c>
      <c r="AC6443" s="110">
        <f>IF('3C-Water transport'!AN$56="no"," ",ROUND(AB6443,4))</f>
        <v>0.38</v>
      </c>
      <c r="AD6443" s="110">
        <f>IF('3C-Water transport'!AN$57="no"," ",ROUND(AB6443,4))</f>
        <v>0.38</v>
      </c>
      <c r="AE6443" s="110">
        <f>IF('3C-Water transport'!AN$58="no"," ",ROUND(AB6443,4))</f>
        <v>0.38</v>
      </c>
    </row>
    <row r="6444" spans="5:31" x14ac:dyDescent="0.25">
      <c r="E6444" s="110">
        <f t="shared" si="363"/>
        <v>0.38100000000000028</v>
      </c>
      <c r="F6444" s="110">
        <f>IF('3A-Rail transport'!$AN$56="no"," ",ROUND(E6444,4))</f>
        <v>0.38100000000000001</v>
      </c>
      <c r="G6444" s="110">
        <f>IF('3A-Rail transport'!$AN$57="no"," ",ROUND(E6444,4))</f>
        <v>0.38100000000000001</v>
      </c>
      <c r="H6444" s="110"/>
      <c r="S6444" s="110">
        <f t="shared" si="364"/>
        <v>0.38100000000000028</v>
      </c>
      <c r="T6444" s="110">
        <f>IF('3B-Air transport'!AN$66="no"," ",ROUND(S6444,4))</f>
        <v>0.38100000000000001</v>
      </c>
      <c r="U6444" s="110">
        <f>IF('3B-Air transport'!AN$67="no"," ",ROUND(S6444,4))</f>
        <v>0.38100000000000001</v>
      </c>
      <c r="V6444" s="110">
        <f>IF('3B-Air transport'!AN$68="no"," ",ROUND(S6444,4))</f>
        <v>0.38100000000000001</v>
      </c>
      <c r="W6444" s="110"/>
      <c r="AB6444" s="110">
        <f t="shared" si="365"/>
        <v>0.38100000000000028</v>
      </c>
      <c r="AC6444" s="110">
        <f>IF('3C-Water transport'!AN$56="no"," ",ROUND(AB6444,4))</f>
        <v>0.38100000000000001</v>
      </c>
      <c r="AD6444" s="110">
        <f>IF('3C-Water transport'!AN$57="no"," ",ROUND(AB6444,4))</f>
        <v>0.38100000000000001</v>
      </c>
      <c r="AE6444" s="110">
        <f>IF('3C-Water transport'!AN$58="no"," ",ROUND(AB6444,4))</f>
        <v>0.38100000000000001</v>
      </c>
    </row>
    <row r="6445" spans="5:31" x14ac:dyDescent="0.25">
      <c r="E6445" s="110">
        <f t="shared" si="363"/>
        <v>0.38200000000000028</v>
      </c>
      <c r="F6445" s="110">
        <f>IF('3A-Rail transport'!$AN$56="no"," ",ROUND(E6445,4))</f>
        <v>0.38200000000000001</v>
      </c>
      <c r="G6445" s="110">
        <f>IF('3A-Rail transport'!$AN$57="no"," ",ROUND(E6445,4))</f>
        <v>0.38200000000000001</v>
      </c>
      <c r="H6445" s="110"/>
      <c r="S6445" s="110">
        <f t="shared" si="364"/>
        <v>0.38200000000000028</v>
      </c>
      <c r="T6445" s="110">
        <f>IF('3B-Air transport'!AN$66="no"," ",ROUND(S6445,4))</f>
        <v>0.38200000000000001</v>
      </c>
      <c r="U6445" s="110">
        <f>IF('3B-Air transport'!AN$67="no"," ",ROUND(S6445,4))</f>
        <v>0.38200000000000001</v>
      </c>
      <c r="V6445" s="110">
        <f>IF('3B-Air transport'!AN$68="no"," ",ROUND(S6445,4))</f>
        <v>0.38200000000000001</v>
      </c>
      <c r="W6445" s="110"/>
      <c r="AB6445" s="110">
        <f t="shared" si="365"/>
        <v>0.38200000000000028</v>
      </c>
      <c r="AC6445" s="110">
        <f>IF('3C-Water transport'!AN$56="no"," ",ROUND(AB6445,4))</f>
        <v>0.38200000000000001</v>
      </c>
      <c r="AD6445" s="110">
        <f>IF('3C-Water transport'!AN$57="no"," ",ROUND(AB6445,4))</f>
        <v>0.38200000000000001</v>
      </c>
      <c r="AE6445" s="110">
        <f>IF('3C-Water transport'!AN$58="no"," ",ROUND(AB6445,4))</f>
        <v>0.38200000000000001</v>
      </c>
    </row>
    <row r="6446" spans="5:31" x14ac:dyDescent="0.25">
      <c r="E6446" s="110">
        <f t="shared" si="363"/>
        <v>0.38300000000000028</v>
      </c>
      <c r="F6446" s="110">
        <f>IF('3A-Rail transport'!$AN$56="no"," ",ROUND(E6446,4))</f>
        <v>0.38300000000000001</v>
      </c>
      <c r="G6446" s="110">
        <f>IF('3A-Rail transport'!$AN$57="no"," ",ROUND(E6446,4))</f>
        <v>0.38300000000000001</v>
      </c>
      <c r="H6446" s="110"/>
      <c r="S6446" s="110">
        <f t="shared" si="364"/>
        <v>0.38300000000000028</v>
      </c>
      <c r="T6446" s="110">
        <f>IF('3B-Air transport'!AN$66="no"," ",ROUND(S6446,4))</f>
        <v>0.38300000000000001</v>
      </c>
      <c r="U6446" s="110">
        <f>IF('3B-Air transport'!AN$67="no"," ",ROUND(S6446,4))</f>
        <v>0.38300000000000001</v>
      </c>
      <c r="V6446" s="110">
        <f>IF('3B-Air transport'!AN$68="no"," ",ROUND(S6446,4))</f>
        <v>0.38300000000000001</v>
      </c>
      <c r="W6446" s="110"/>
      <c r="AB6446" s="110">
        <f t="shared" si="365"/>
        <v>0.38300000000000028</v>
      </c>
      <c r="AC6446" s="110">
        <f>IF('3C-Water transport'!AN$56="no"," ",ROUND(AB6446,4))</f>
        <v>0.38300000000000001</v>
      </c>
      <c r="AD6446" s="110">
        <f>IF('3C-Water transport'!AN$57="no"," ",ROUND(AB6446,4))</f>
        <v>0.38300000000000001</v>
      </c>
      <c r="AE6446" s="110">
        <f>IF('3C-Water transport'!AN$58="no"," ",ROUND(AB6446,4))</f>
        <v>0.38300000000000001</v>
      </c>
    </row>
    <row r="6447" spans="5:31" x14ac:dyDescent="0.25">
      <c r="E6447" s="110">
        <f t="shared" si="363"/>
        <v>0.38400000000000029</v>
      </c>
      <c r="F6447" s="110">
        <f>IF('3A-Rail transport'!$AN$56="no"," ",ROUND(E6447,4))</f>
        <v>0.38400000000000001</v>
      </c>
      <c r="G6447" s="110">
        <f>IF('3A-Rail transport'!$AN$57="no"," ",ROUND(E6447,4))</f>
        <v>0.38400000000000001</v>
      </c>
      <c r="H6447" s="110"/>
      <c r="S6447" s="110">
        <f t="shared" si="364"/>
        <v>0.38400000000000029</v>
      </c>
      <c r="T6447" s="110">
        <f>IF('3B-Air transport'!AN$66="no"," ",ROUND(S6447,4))</f>
        <v>0.38400000000000001</v>
      </c>
      <c r="U6447" s="110">
        <f>IF('3B-Air transport'!AN$67="no"," ",ROUND(S6447,4))</f>
        <v>0.38400000000000001</v>
      </c>
      <c r="V6447" s="110">
        <f>IF('3B-Air transport'!AN$68="no"," ",ROUND(S6447,4))</f>
        <v>0.38400000000000001</v>
      </c>
      <c r="W6447" s="110"/>
      <c r="AB6447" s="110">
        <f t="shared" si="365"/>
        <v>0.38400000000000029</v>
      </c>
      <c r="AC6447" s="110">
        <f>IF('3C-Water transport'!AN$56="no"," ",ROUND(AB6447,4))</f>
        <v>0.38400000000000001</v>
      </c>
      <c r="AD6447" s="110">
        <f>IF('3C-Water transport'!AN$57="no"," ",ROUND(AB6447,4))</f>
        <v>0.38400000000000001</v>
      </c>
      <c r="AE6447" s="110">
        <f>IF('3C-Water transport'!AN$58="no"," ",ROUND(AB6447,4))</f>
        <v>0.38400000000000001</v>
      </c>
    </row>
    <row r="6448" spans="5:31" x14ac:dyDescent="0.25">
      <c r="E6448" s="110">
        <f t="shared" ref="E6448:E6511" si="366">E6447+0.001</f>
        <v>0.38500000000000029</v>
      </c>
      <c r="F6448" s="110">
        <f>IF('3A-Rail transport'!$AN$56="no"," ",ROUND(E6448,4))</f>
        <v>0.38500000000000001</v>
      </c>
      <c r="G6448" s="110">
        <f>IF('3A-Rail transport'!$AN$57="no"," ",ROUND(E6448,4))</f>
        <v>0.38500000000000001</v>
      </c>
      <c r="H6448" s="110"/>
      <c r="S6448" s="110">
        <f t="shared" ref="S6448:S6511" si="367">S6447+0.001</f>
        <v>0.38500000000000029</v>
      </c>
      <c r="T6448" s="110">
        <f>IF('3B-Air transport'!AN$66="no"," ",ROUND(S6448,4))</f>
        <v>0.38500000000000001</v>
      </c>
      <c r="U6448" s="110">
        <f>IF('3B-Air transport'!AN$67="no"," ",ROUND(S6448,4))</f>
        <v>0.38500000000000001</v>
      </c>
      <c r="V6448" s="110">
        <f>IF('3B-Air transport'!AN$68="no"," ",ROUND(S6448,4))</f>
        <v>0.38500000000000001</v>
      </c>
      <c r="W6448" s="110"/>
      <c r="AB6448" s="110">
        <f t="shared" ref="AB6448:AB6511" si="368">AB6447+0.001</f>
        <v>0.38500000000000029</v>
      </c>
      <c r="AC6448" s="110">
        <f>IF('3C-Water transport'!AN$56="no"," ",ROUND(AB6448,4))</f>
        <v>0.38500000000000001</v>
      </c>
      <c r="AD6448" s="110">
        <f>IF('3C-Water transport'!AN$57="no"," ",ROUND(AB6448,4))</f>
        <v>0.38500000000000001</v>
      </c>
      <c r="AE6448" s="110">
        <f>IF('3C-Water transport'!AN$58="no"," ",ROUND(AB6448,4))</f>
        <v>0.38500000000000001</v>
      </c>
    </row>
    <row r="6449" spans="5:31" x14ac:dyDescent="0.25">
      <c r="E6449" s="110">
        <f t="shared" si="366"/>
        <v>0.38600000000000029</v>
      </c>
      <c r="F6449" s="110">
        <f>IF('3A-Rail transport'!$AN$56="no"," ",ROUND(E6449,4))</f>
        <v>0.38600000000000001</v>
      </c>
      <c r="G6449" s="110">
        <f>IF('3A-Rail transport'!$AN$57="no"," ",ROUND(E6449,4))</f>
        <v>0.38600000000000001</v>
      </c>
      <c r="H6449" s="110"/>
      <c r="S6449" s="110">
        <f t="shared" si="367"/>
        <v>0.38600000000000029</v>
      </c>
      <c r="T6449" s="110">
        <f>IF('3B-Air transport'!AN$66="no"," ",ROUND(S6449,4))</f>
        <v>0.38600000000000001</v>
      </c>
      <c r="U6449" s="110">
        <f>IF('3B-Air transport'!AN$67="no"," ",ROUND(S6449,4))</f>
        <v>0.38600000000000001</v>
      </c>
      <c r="V6449" s="110">
        <f>IF('3B-Air transport'!AN$68="no"," ",ROUND(S6449,4))</f>
        <v>0.38600000000000001</v>
      </c>
      <c r="W6449" s="110"/>
      <c r="AB6449" s="110">
        <f t="shared" si="368"/>
        <v>0.38600000000000029</v>
      </c>
      <c r="AC6449" s="110">
        <f>IF('3C-Water transport'!AN$56="no"," ",ROUND(AB6449,4))</f>
        <v>0.38600000000000001</v>
      </c>
      <c r="AD6449" s="110">
        <f>IF('3C-Water transport'!AN$57="no"," ",ROUND(AB6449,4))</f>
        <v>0.38600000000000001</v>
      </c>
      <c r="AE6449" s="110">
        <f>IF('3C-Water transport'!AN$58="no"," ",ROUND(AB6449,4))</f>
        <v>0.38600000000000001</v>
      </c>
    </row>
    <row r="6450" spans="5:31" x14ac:dyDescent="0.25">
      <c r="E6450" s="110">
        <f t="shared" si="366"/>
        <v>0.38700000000000029</v>
      </c>
      <c r="F6450" s="110">
        <f>IF('3A-Rail transport'!$AN$56="no"," ",ROUND(E6450,4))</f>
        <v>0.38700000000000001</v>
      </c>
      <c r="G6450" s="110">
        <f>IF('3A-Rail transport'!$AN$57="no"," ",ROUND(E6450,4))</f>
        <v>0.38700000000000001</v>
      </c>
      <c r="H6450" s="110"/>
      <c r="S6450" s="110">
        <f t="shared" si="367"/>
        <v>0.38700000000000029</v>
      </c>
      <c r="T6450" s="110">
        <f>IF('3B-Air transport'!AN$66="no"," ",ROUND(S6450,4))</f>
        <v>0.38700000000000001</v>
      </c>
      <c r="U6450" s="110">
        <f>IF('3B-Air transport'!AN$67="no"," ",ROUND(S6450,4))</f>
        <v>0.38700000000000001</v>
      </c>
      <c r="V6450" s="110">
        <f>IF('3B-Air transport'!AN$68="no"," ",ROUND(S6450,4))</f>
        <v>0.38700000000000001</v>
      </c>
      <c r="W6450" s="110"/>
      <c r="AB6450" s="110">
        <f t="shared" si="368"/>
        <v>0.38700000000000029</v>
      </c>
      <c r="AC6450" s="110">
        <f>IF('3C-Water transport'!AN$56="no"," ",ROUND(AB6450,4))</f>
        <v>0.38700000000000001</v>
      </c>
      <c r="AD6450" s="110">
        <f>IF('3C-Water transport'!AN$57="no"," ",ROUND(AB6450,4))</f>
        <v>0.38700000000000001</v>
      </c>
      <c r="AE6450" s="110">
        <f>IF('3C-Water transport'!AN$58="no"," ",ROUND(AB6450,4))</f>
        <v>0.38700000000000001</v>
      </c>
    </row>
    <row r="6451" spans="5:31" x14ac:dyDescent="0.25">
      <c r="E6451" s="110">
        <f t="shared" si="366"/>
        <v>0.38800000000000029</v>
      </c>
      <c r="F6451" s="110">
        <f>IF('3A-Rail transport'!$AN$56="no"," ",ROUND(E6451,4))</f>
        <v>0.38800000000000001</v>
      </c>
      <c r="G6451" s="110">
        <f>IF('3A-Rail transport'!$AN$57="no"," ",ROUND(E6451,4))</f>
        <v>0.38800000000000001</v>
      </c>
      <c r="H6451" s="110"/>
      <c r="S6451" s="110">
        <f t="shared" si="367"/>
        <v>0.38800000000000029</v>
      </c>
      <c r="T6451" s="110">
        <f>IF('3B-Air transport'!AN$66="no"," ",ROUND(S6451,4))</f>
        <v>0.38800000000000001</v>
      </c>
      <c r="U6451" s="110">
        <f>IF('3B-Air transport'!AN$67="no"," ",ROUND(S6451,4))</f>
        <v>0.38800000000000001</v>
      </c>
      <c r="V6451" s="110">
        <f>IF('3B-Air transport'!AN$68="no"," ",ROUND(S6451,4))</f>
        <v>0.38800000000000001</v>
      </c>
      <c r="W6451" s="110"/>
      <c r="AB6451" s="110">
        <f t="shared" si="368"/>
        <v>0.38800000000000029</v>
      </c>
      <c r="AC6451" s="110">
        <f>IF('3C-Water transport'!AN$56="no"," ",ROUND(AB6451,4))</f>
        <v>0.38800000000000001</v>
      </c>
      <c r="AD6451" s="110">
        <f>IF('3C-Water transport'!AN$57="no"," ",ROUND(AB6451,4))</f>
        <v>0.38800000000000001</v>
      </c>
      <c r="AE6451" s="110">
        <f>IF('3C-Water transport'!AN$58="no"," ",ROUND(AB6451,4))</f>
        <v>0.38800000000000001</v>
      </c>
    </row>
    <row r="6452" spans="5:31" x14ac:dyDescent="0.25">
      <c r="E6452" s="110">
        <f t="shared" si="366"/>
        <v>0.38900000000000029</v>
      </c>
      <c r="F6452" s="110">
        <f>IF('3A-Rail transport'!$AN$56="no"," ",ROUND(E6452,4))</f>
        <v>0.38900000000000001</v>
      </c>
      <c r="G6452" s="110">
        <f>IF('3A-Rail transport'!$AN$57="no"," ",ROUND(E6452,4))</f>
        <v>0.38900000000000001</v>
      </c>
      <c r="H6452" s="110"/>
      <c r="S6452" s="110">
        <f t="shared" si="367"/>
        <v>0.38900000000000029</v>
      </c>
      <c r="T6452" s="110">
        <f>IF('3B-Air transport'!AN$66="no"," ",ROUND(S6452,4))</f>
        <v>0.38900000000000001</v>
      </c>
      <c r="U6452" s="110">
        <f>IF('3B-Air transport'!AN$67="no"," ",ROUND(S6452,4))</f>
        <v>0.38900000000000001</v>
      </c>
      <c r="V6452" s="110">
        <f>IF('3B-Air transport'!AN$68="no"," ",ROUND(S6452,4))</f>
        <v>0.38900000000000001</v>
      </c>
      <c r="W6452" s="110"/>
      <c r="AB6452" s="110">
        <f t="shared" si="368"/>
        <v>0.38900000000000029</v>
      </c>
      <c r="AC6452" s="110">
        <f>IF('3C-Water transport'!AN$56="no"," ",ROUND(AB6452,4))</f>
        <v>0.38900000000000001</v>
      </c>
      <c r="AD6452" s="110">
        <f>IF('3C-Water transport'!AN$57="no"," ",ROUND(AB6452,4))</f>
        <v>0.38900000000000001</v>
      </c>
      <c r="AE6452" s="110">
        <f>IF('3C-Water transport'!AN$58="no"," ",ROUND(AB6452,4))</f>
        <v>0.38900000000000001</v>
      </c>
    </row>
    <row r="6453" spans="5:31" x14ac:dyDescent="0.25">
      <c r="E6453" s="110">
        <f t="shared" si="366"/>
        <v>0.39000000000000029</v>
      </c>
      <c r="F6453" s="110">
        <f>IF('3A-Rail transport'!$AN$56="no"," ",ROUND(E6453,4))</f>
        <v>0.39</v>
      </c>
      <c r="G6453" s="110">
        <f>IF('3A-Rail transport'!$AN$57="no"," ",ROUND(E6453,4))</f>
        <v>0.39</v>
      </c>
      <c r="H6453" s="110"/>
      <c r="S6453" s="110">
        <f t="shared" si="367"/>
        <v>0.39000000000000029</v>
      </c>
      <c r="T6453" s="110">
        <f>IF('3B-Air transport'!AN$66="no"," ",ROUND(S6453,4))</f>
        <v>0.39</v>
      </c>
      <c r="U6453" s="110">
        <f>IF('3B-Air transport'!AN$67="no"," ",ROUND(S6453,4))</f>
        <v>0.39</v>
      </c>
      <c r="V6453" s="110">
        <f>IF('3B-Air transport'!AN$68="no"," ",ROUND(S6453,4))</f>
        <v>0.39</v>
      </c>
      <c r="W6453" s="110"/>
      <c r="AB6453" s="110">
        <f t="shared" si="368"/>
        <v>0.39000000000000029</v>
      </c>
      <c r="AC6453" s="110">
        <f>IF('3C-Water transport'!AN$56="no"," ",ROUND(AB6453,4))</f>
        <v>0.39</v>
      </c>
      <c r="AD6453" s="110">
        <f>IF('3C-Water transport'!AN$57="no"," ",ROUND(AB6453,4))</f>
        <v>0.39</v>
      </c>
      <c r="AE6453" s="110">
        <f>IF('3C-Water transport'!AN$58="no"," ",ROUND(AB6453,4))</f>
        <v>0.39</v>
      </c>
    </row>
    <row r="6454" spans="5:31" x14ac:dyDescent="0.25">
      <c r="E6454" s="110">
        <f t="shared" si="366"/>
        <v>0.39100000000000029</v>
      </c>
      <c r="F6454" s="110">
        <f>IF('3A-Rail transport'!$AN$56="no"," ",ROUND(E6454,4))</f>
        <v>0.39100000000000001</v>
      </c>
      <c r="G6454" s="110">
        <f>IF('3A-Rail transport'!$AN$57="no"," ",ROUND(E6454,4))</f>
        <v>0.39100000000000001</v>
      </c>
      <c r="H6454" s="110"/>
      <c r="S6454" s="110">
        <f t="shared" si="367"/>
        <v>0.39100000000000029</v>
      </c>
      <c r="T6454" s="110">
        <f>IF('3B-Air transport'!AN$66="no"," ",ROUND(S6454,4))</f>
        <v>0.39100000000000001</v>
      </c>
      <c r="U6454" s="110">
        <f>IF('3B-Air transport'!AN$67="no"," ",ROUND(S6454,4))</f>
        <v>0.39100000000000001</v>
      </c>
      <c r="V6454" s="110">
        <f>IF('3B-Air transport'!AN$68="no"," ",ROUND(S6454,4))</f>
        <v>0.39100000000000001</v>
      </c>
      <c r="W6454" s="110"/>
      <c r="AB6454" s="110">
        <f t="shared" si="368"/>
        <v>0.39100000000000029</v>
      </c>
      <c r="AC6454" s="110">
        <f>IF('3C-Water transport'!AN$56="no"," ",ROUND(AB6454,4))</f>
        <v>0.39100000000000001</v>
      </c>
      <c r="AD6454" s="110">
        <f>IF('3C-Water transport'!AN$57="no"," ",ROUND(AB6454,4))</f>
        <v>0.39100000000000001</v>
      </c>
      <c r="AE6454" s="110">
        <f>IF('3C-Water transport'!AN$58="no"," ",ROUND(AB6454,4))</f>
        <v>0.39100000000000001</v>
      </c>
    </row>
    <row r="6455" spans="5:31" x14ac:dyDescent="0.25">
      <c r="E6455" s="110">
        <f t="shared" si="366"/>
        <v>0.39200000000000029</v>
      </c>
      <c r="F6455" s="110">
        <f>IF('3A-Rail transport'!$AN$56="no"," ",ROUND(E6455,4))</f>
        <v>0.39200000000000002</v>
      </c>
      <c r="G6455" s="110">
        <f>IF('3A-Rail transport'!$AN$57="no"," ",ROUND(E6455,4))</f>
        <v>0.39200000000000002</v>
      </c>
      <c r="H6455" s="110"/>
      <c r="S6455" s="110">
        <f t="shared" si="367"/>
        <v>0.39200000000000029</v>
      </c>
      <c r="T6455" s="110">
        <f>IF('3B-Air transport'!AN$66="no"," ",ROUND(S6455,4))</f>
        <v>0.39200000000000002</v>
      </c>
      <c r="U6455" s="110">
        <f>IF('3B-Air transport'!AN$67="no"," ",ROUND(S6455,4))</f>
        <v>0.39200000000000002</v>
      </c>
      <c r="V6455" s="110">
        <f>IF('3B-Air transport'!AN$68="no"," ",ROUND(S6455,4))</f>
        <v>0.39200000000000002</v>
      </c>
      <c r="W6455" s="110"/>
      <c r="AB6455" s="110">
        <f t="shared" si="368"/>
        <v>0.39200000000000029</v>
      </c>
      <c r="AC6455" s="110">
        <f>IF('3C-Water transport'!AN$56="no"," ",ROUND(AB6455,4))</f>
        <v>0.39200000000000002</v>
      </c>
      <c r="AD6455" s="110">
        <f>IF('3C-Water transport'!AN$57="no"," ",ROUND(AB6455,4))</f>
        <v>0.39200000000000002</v>
      </c>
      <c r="AE6455" s="110">
        <f>IF('3C-Water transport'!AN$58="no"," ",ROUND(AB6455,4))</f>
        <v>0.39200000000000002</v>
      </c>
    </row>
    <row r="6456" spans="5:31" x14ac:dyDescent="0.25">
      <c r="E6456" s="110">
        <f t="shared" si="366"/>
        <v>0.39300000000000029</v>
      </c>
      <c r="F6456" s="110">
        <f>IF('3A-Rail transport'!$AN$56="no"," ",ROUND(E6456,4))</f>
        <v>0.39300000000000002</v>
      </c>
      <c r="G6456" s="110">
        <f>IF('3A-Rail transport'!$AN$57="no"," ",ROUND(E6456,4))</f>
        <v>0.39300000000000002</v>
      </c>
      <c r="H6456" s="110"/>
      <c r="S6456" s="110">
        <f t="shared" si="367"/>
        <v>0.39300000000000029</v>
      </c>
      <c r="T6456" s="110">
        <f>IF('3B-Air transport'!AN$66="no"," ",ROUND(S6456,4))</f>
        <v>0.39300000000000002</v>
      </c>
      <c r="U6456" s="110">
        <f>IF('3B-Air transport'!AN$67="no"," ",ROUND(S6456,4))</f>
        <v>0.39300000000000002</v>
      </c>
      <c r="V6456" s="110">
        <f>IF('3B-Air transport'!AN$68="no"," ",ROUND(S6456,4))</f>
        <v>0.39300000000000002</v>
      </c>
      <c r="W6456" s="110"/>
      <c r="AB6456" s="110">
        <f t="shared" si="368"/>
        <v>0.39300000000000029</v>
      </c>
      <c r="AC6456" s="110">
        <f>IF('3C-Water transport'!AN$56="no"," ",ROUND(AB6456,4))</f>
        <v>0.39300000000000002</v>
      </c>
      <c r="AD6456" s="110">
        <f>IF('3C-Water transport'!AN$57="no"," ",ROUND(AB6456,4))</f>
        <v>0.39300000000000002</v>
      </c>
      <c r="AE6456" s="110">
        <f>IF('3C-Water transport'!AN$58="no"," ",ROUND(AB6456,4))</f>
        <v>0.39300000000000002</v>
      </c>
    </row>
    <row r="6457" spans="5:31" x14ac:dyDescent="0.25">
      <c r="E6457" s="110">
        <f t="shared" si="366"/>
        <v>0.39400000000000029</v>
      </c>
      <c r="F6457" s="110">
        <f>IF('3A-Rail transport'!$AN$56="no"," ",ROUND(E6457,4))</f>
        <v>0.39400000000000002</v>
      </c>
      <c r="G6457" s="110">
        <f>IF('3A-Rail transport'!$AN$57="no"," ",ROUND(E6457,4))</f>
        <v>0.39400000000000002</v>
      </c>
      <c r="H6457" s="110"/>
      <c r="S6457" s="110">
        <f t="shared" si="367"/>
        <v>0.39400000000000029</v>
      </c>
      <c r="T6457" s="110">
        <f>IF('3B-Air transport'!AN$66="no"," ",ROUND(S6457,4))</f>
        <v>0.39400000000000002</v>
      </c>
      <c r="U6457" s="110">
        <f>IF('3B-Air transport'!AN$67="no"," ",ROUND(S6457,4))</f>
        <v>0.39400000000000002</v>
      </c>
      <c r="V6457" s="110">
        <f>IF('3B-Air transport'!AN$68="no"," ",ROUND(S6457,4))</f>
        <v>0.39400000000000002</v>
      </c>
      <c r="W6457" s="110"/>
      <c r="AB6457" s="110">
        <f t="shared" si="368"/>
        <v>0.39400000000000029</v>
      </c>
      <c r="AC6457" s="110">
        <f>IF('3C-Water transport'!AN$56="no"," ",ROUND(AB6457,4))</f>
        <v>0.39400000000000002</v>
      </c>
      <c r="AD6457" s="110">
        <f>IF('3C-Water transport'!AN$57="no"," ",ROUND(AB6457,4))</f>
        <v>0.39400000000000002</v>
      </c>
      <c r="AE6457" s="110">
        <f>IF('3C-Water transport'!AN$58="no"," ",ROUND(AB6457,4))</f>
        <v>0.39400000000000002</v>
      </c>
    </row>
    <row r="6458" spans="5:31" x14ac:dyDescent="0.25">
      <c r="E6458" s="110">
        <f t="shared" si="366"/>
        <v>0.3950000000000003</v>
      </c>
      <c r="F6458" s="110">
        <f>IF('3A-Rail transport'!$AN$56="no"," ",ROUND(E6458,4))</f>
        <v>0.39500000000000002</v>
      </c>
      <c r="G6458" s="110">
        <f>IF('3A-Rail transport'!$AN$57="no"," ",ROUND(E6458,4))</f>
        <v>0.39500000000000002</v>
      </c>
      <c r="H6458" s="110"/>
      <c r="S6458" s="110">
        <f t="shared" si="367"/>
        <v>0.3950000000000003</v>
      </c>
      <c r="T6458" s="110">
        <f>IF('3B-Air transport'!AN$66="no"," ",ROUND(S6458,4))</f>
        <v>0.39500000000000002</v>
      </c>
      <c r="U6458" s="110">
        <f>IF('3B-Air transport'!AN$67="no"," ",ROUND(S6458,4))</f>
        <v>0.39500000000000002</v>
      </c>
      <c r="V6458" s="110">
        <f>IF('3B-Air transport'!AN$68="no"," ",ROUND(S6458,4))</f>
        <v>0.39500000000000002</v>
      </c>
      <c r="W6458" s="110"/>
      <c r="AB6458" s="110">
        <f t="shared" si="368"/>
        <v>0.3950000000000003</v>
      </c>
      <c r="AC6458" s="110">
        <f>IF('3C-Water transport'!AN$56="no"," ",ROUND(AB6458,4))</f>
        <v>0.39500000000000002</v>
      </c>
      <c r="AD6458" s="110">
        <f>IF('3C-Water transport'!AN$57="no"," ",ROUND(AB6458,4))</f>
        <v>0.39500000000000002</v>
      </c>
      <c r="AE6458" s="110">
        <f>IF('3C-Water transport'!AN$58="no"," ",ROUND(AB6458,4))</f>
        <v>0.39500000000000002</v>
      </c>
    </row>
    <row r="6459" spans="5:31" x14ac:dyDescent="0.25">
      <c r="E6459" s="110">
        <f t="shared" si="366"/>
        <v>0.3960000000000003</v>
      </c>
      <c r="F6459" s="110">
        <f>IF('3A-Rail transport'!$AN$56="no"," ",ROUND(E6459,4))</f>
        <v>0.39600000000000002</v>
      </c>
      <c r="G6459" s="110">
        <f>IF('3A-Rail transport'!$AN$57="no"," ",ROUND(E6459,4))</f>
        <v>0.39600000000000002</v>
      </c>
      <c r="H6459" s="110"/>
      <c r="S6459" s="110">
        <f t="shared" si="367"/>
        <v>0.3960000000000003</v>
      </c>
      <c r="T6459" s="110">
        <f>IF('3B-Air transport'!AN$66="no"," ",ROUND(S6459,4))</f>
        <v>0.39600000000000002</v>
      </c>
      <c r="U6459" s="110">
        <f>IF('3B-Air transport'!AN$67="no"," ",ROUND(S6459,4))</f>
        <v>0.39600000000000002</v>
      </c>
      <c r="V6459" s="110">
        <f>IF('3B-Air transport'!AN$68="no"," ",ROUND(S6459,4))</f>
        <v>0.39600000000000002</v>
      </c>
      <c r="W6459" s="110"/>
      <c r="AB6459" s="110">
        <f t="shared" si="368"/>
        <v>0.3960000000000003</v>
      </c>
      <c r="AC6459" s="110">
        <f>IF('3C-Water transport'!AN$56="no"," ",ROUND(AB6459,4))</f>
        <v>0.39600000000000002</v>
      </c>
      <c r="AD6459" s="110">
        <f>IF('3C-Water transport'!AN$57="no"," ",ROUND(AB6459,4))</f>
        <v>0.39600000000000002</v>
      </c>
      <c r="AE6459" s="110">
        <f>IF('3C-Water transport'!AN$58="no"," ",ROUND(AB6459,4))</f>
        <v>0.39600000000000002</v>
      </c>
    </row>
    <row r="6460" spans="5:31" x14ac:dyDescent="0.25">
      <c r="E6460" s="110">
        <f t="shared" si="366"/>
        <v>0.3970000000000003</v>
      </c>
      <c r="F6460" s="110">
        <f>IF('3A-Rail transport'!$AN$56="no"," ",ROUND(E6460,4))</f>
        <v>0.39700000000000002</v>
      </c>
      <c r="G6460" s="110">
        <f>IF('3A-Rail transport'!$AN$57="no"," ",ROUND(E6460,4))</f>
        <v>0.39700000000000002</v>
      </c>
      <c r="H6460" s="110"/>
      <c r="S6460" s="110">
        <f t="shared" si="367"/>
        <v>0.3970000000000003</v>
      </c>
      <c r="T6460" s="110">
        <f>IF('3B-Air transport'!AN$66="no"," ",ROUND(S6460,4))</f>
        <v>0.39700000000000002</v>
      </c>
      <c r="U6460" s="110">
        <f>IF('3B-Air transport'!AN$67="no"," ",ROUND(S6460,4))</f>
        <v>0.39700000000000002</v>
      </c>
      <c r="V6460" s="110">
        <f>IF('3B-Air transport'!AN$68="no"," ",ROUND(S6460,4))</f>
        <v>0.39700000000000002</v>
      </c>
      <c r="W6460" s="110"/>
      <c r="AB6460" s="110">
        <f t="shared" si="368"/>
        <v>0.3970000000000003</v>
      </c>
      <c r="AC6460" s="110">
        <f>IF('3C-Water transport'!AN$56="no"," ",ROUND(AB6460,4))</f>
        <v>0.39700000000000002</v>
      </c>
      <c r="AD6460" s="110">
        <f>IF('3C-Water transport'!AN$57="no"," ",ROUND(AB6460,4))</f>
        <v>0.39700000000000002</v>
      </c>
      <c r="AE6460" s="110">
        <f>IF('3C-Water transport'!AN$58="no"," ",ROUND(AB6460,4))</f>
        <v>0.39700000000000002</v>
      </c>
    </row>
    <row r="6461" spans="5:31" x14ac:dyDescent="0.25">
      <c r="E6461" s="110">
        <f t="shared" si="366"/>
        <v>0.3980000000000003</v>
      </c>
      <c r="F6461" s="110">
        <f>IF('3A-Rail transport'!$AN$56="no"," ",ROUND(E6461,4))</f>
        <v>0.39800000000000002</v>
      </c>
      <c r="G6461" s="110">
        <f>IF('3A-Rail transport'!$AN$57="no"," ",ROUND(E6461,4))</f>
        <v>0.39800000000000002</v>
      </c>
      <c r="H6461" s="110"/>
      <c r="S6461" s="110">
        <f t="shared" si="367"/>
        <v>0.3980000000000003</v>
      </c>
      <c r="T6461" s="110">
        <f>IF('3B-Air transport'!AN$66="no"," ",ROUND(S6461,4))</f>
        <v>0.39800000000000002</v>
      </c>
      <c r="U6461" s="110">
        <f>IF('3B-Air transport'!AN$67="no"," ",ROUND(S6461,4))</f>
        <v>0.39800000000000002</v>
      </c>
      <c r="V6461" s="110">
        <f>IF('3B-Air transport'!AN$68="no"," ",ROUND(S6461,4))</f>
        <v>0.39800000000000002</v>
      </c>
      <c r="W6461" s="110"/>
      <c r="AB6461" s="110">
        <f t="shared" si="368"/>
        <v>0.3980000000000003</v>
      </c>
      <c r="AC6461" s="110">
        <f>IF('3C-Water transport'!AN$56="no"," ",ROUND(AB6461,4))</f>
        <v>0.39800000000000002</v>
      </c>
      <c r="AD6461" s="110">
        <f>IF('3C-Water transport'!AN$57="no"," ",ROUND(AB6461,4))</f>
        <v>0.39800000000000002</v>
      </c>
      <c r="AE6461" s="110">
        <f>IF('3C-Water transport'!AN$58="no"," ",ROUND(AB6461,4))</f>
        <v>0.39800000000000002</v>
      </c>
    </row>
    <row r="6462" spans="5:31" x14ac:dyDescent="0.25">
      <c r="E6462" s="110">
        <f t="shared" si="366"/>
        <v>0.3990000000000003</v>
      </c>
      <c r="F6462" s="110">
        <f>IF('3A-Rail transport'!$AN$56="no"," ",ROUND(E6462,4))</f>
        <v>0.39900000000000002</v>
      </c>
      <c r="G6462" s="110">
        <f>IF('3A-Rail transport'!$AN$57="no"," ",ROUND(E6462,4))</f>
        <v>0.39900000000000002</v>
      </c>
      <c r="H6462" s="110"/>
      <c r="S6462" s="110">
        <f t="shared" si="367"/>
        <v>0.3990000000000003</v>
      </c>
      <c r="T6462" s="110">
        <f>IF('3B-Air transport'!AN$66="no"," ",ROUND(S6462,4))</f>
        <v>0.39900000000000002</v>
      </c>
      <c r="U6462" s="110">
        <f>IF('3B-Air transport'!AN$67="no"," ",ROUND(S6462,4))</f>
        <v>0.39900000000000002</v>
      </c>
      <c r="V6462" s="110">
        <f>IF('3B-Air transport'!AN$68="no"," ",ROUND(S6462,4))</f>
        <v>0.39900000000000002</v>
      </c>
      <c r="W6462" s="110"/>
      <c r="AB6462" s="110">
        <f t="shared" si="368"/>
        <v>0.3990000000000003</v>
      </c>
      <c r="AC6462" s="110">
        <f>IF('3C-Water transport'!AN$56="no"," ",ROUND(AB6462,4))</f>
        <v>0.39900000000000002</v>
      </c>
      <c r="AD6462" s="110">
        <f>IF('3C-Water transport'!AN$57="no"," ",ROUND(AB6462,4))</f>
        <v>0.39900000000000002</v>
      </c>
      <c r="AE6462" s="110">
        <f>IF('3C-Water transport'!AN$58="no"," ",ROUND(AB6462,4))</f>
        <v>0.39900000000000002</v>
      </c>
    </row>
    <row r="6463" spans="5:31" x14ac:dyDescent="0.25">
      <c r="E6463" s="110">
        <f t="shared" si="366"/>
        <v>0.4000000000000003</v>
      </c>
      <c r="F6463" s="110">
        <f>IF('3A-Rail transport'!$AN$56="no"," ",ROUND(E6463,4))</f>
        <v>0.4</v>
      </c>
      <c r="G6463" s="110">
        <f>IF('3A-Rail transport'!$AN$57="no"," ",ROUND(E6463,4))</f>
        <v>0.4</v>
      </c>
      <c r="H6463" s="110"/>
      <c r="S6463" s="110">
        <f t="shared" si="367"/>
        <v>0.4000000000000003</v>
      </c>
      <c r="T6463" s="110">
        <f>IF('3B-Air transport'!AN$66="no"," ",ROUND(S6463,4))</f>
        <v>0.4</v>
      </c>
      <c r="U6463" s="110">
        <f>IF('3B-Air transport'!AN$67="no"," ",ROUND(S6463,4))</f>
        <v>0.4</v>
      </c>
      <c r="V6463" s="110">
        <f>IF('3B-Air transport'!AN$68="no"," ",ROUND(S6463,4))</f>
        <v>0.4</v>
      </c>
      <c r="W6463" s="110"/>
      <c r="AB6463" s="110">
        <f t="shared" si="368"/>
        <v>0.4000000000000003</v>
      </c>
      <c r="AC6463" s="110">
        <f>IF('3C-Water transport'!AN$56="no"," ",ROUND(AB6463,4))</f>
        <v>0.4</v>
      </c>
      <c r="AD6463" s="110">
        <f>IF('3C-Water transport'!AN$57="no"," ",ROUND(AB6463,4))</f>
        <v>0.4</v>
      </c>
      <c r="AE6463" s="110">
        <f>IF('3C-Water transport'!AN$58="no"," ",ROUND(AB6463,4))</f>
        <v>0.4</v>
      </c>
    </row>
    <row r="6464" spans="5:31" x14ac:dyDescent="0.25">
      <c r="E6464" s="110">
        <f t="shared" si="366"/>
        <v>0.4010000000000003</v>
      </c>
      <c r="F6464" s="110">
        <f>IF('3A-Rail transport'!$AN$56="no"," ",ROUND(E6464,4))</f>
        <v>0.40100000000000002</v>
      </c>
      <c r="G6464" s="110">
        <f>IF('3A-Rail transport'!$AN$57="no"," ",ROUND(E6464,4))</f>
        <v>0.40100000000000002</v>
      </c>
      <c r="H6464" s="110"/>
      <c r="S6464" s="110">
        <f t="shared" si="367"/>
        <v>0.4010000000000003</v>
      </c>
      <c r="T6464" s="110">
        <f>IF('3B-Air transport'!AN$66="no"," ",ROUND(S6464,4))</f>
        <v>0.40100000000000002</v>
      </c>
      <c r="U6464" s="110">
        <f>IF('3B-Air transport'!AN$67="no"," ",ROUND(S6464,4))</f>
        <v>0.40100000000000002</v>
      </c>
      <c r="V6464" s="110">
        <f>IF('3B-Air transport'!AN$68="no"," ",ROUND(S6464,4))</f>
        <v>0.40100000000000002</v>
      </c>
      <c r="W6464" s="110"/>
      <c r="AB6464" s="110">
        <f t="shared" si="368"/>
        <v>0.4010000000000003</v>
      </c>
      <c r="AC6464" s="110">
        <f>IF('3C-Water transport'!AN$56="no"," ",ROUND(AB6464,4))</f>
        <v>0.40100000000000002</v>
      </c>
      <c r="AD6464" s="110">
        <f>IF('3C-Water transport'!AN$57="no"," ",ROUND(AB6464,4))</f>
        <v>0.40100000000000002</v>
      </c>
      <c r="AE6464" s="110">
        <f>IF('3C-Water transport'!AN$58="no"," ",ROUND(AB6464,4))</f>
        <v>0.40100000000000002</v>
      </c>
    </row>
    <row r="6465" spans="5:31" x14ac:dyDescent="0.25">
      <c r="E6465" s="110">
        <f t="shared" si="366"/>
        <v>0.4020000000000003</v>
      </c>
      <c r="F6465" s="110">
        <f>IF('3A-Rail transport'!$AN$56="no"," ",ROUND(E6465,4))</f>
        <v>0.40200000000000002</v>
      </c>
      <c r="G6465" s="110">
        <f>IF('3A-Rail transport'!$AN$57="no"," ",ROUND(E6465,4))</f>
        <v>0.40200000000000002</v>
      </c>
      <c r="H6465" s="110"/>
      <c r="S6465" s="110">
        <f t="shared" si="367"/>
        <v>0.4020000000000003</v>
      </c>
      <c r="T6465" s="110">
        <f>IF('3B-Air transport'!AN$66="no"," ",ROUND(S6465,4))</f>
        <v>0.40200000000000002</v>
      </c>
      <c r="U6465" s="110">
        <f>IF('3B-Air transport'!AN$67="no"," ",ROUND(S6465,4))</f>
        <v>0.40200000000000002</v>
      </c>
      <c r="V6465" s="110">
        <f>IF('3B-Air transport'!AN$68="no"," ",ROUND(S6465,4))</f>
        <v>0.40200000000000002</v>
      </c>
      <c r="W6465" s="110"/>
      <c r="AB6465" s="110">
        <f t="shared" si="368"/>
        <v>0.4020000000000003</v>
      </c>
      <c r="AC6465" s="110">
        <f>IF('3C-Water transport'!AN$56="no"," ",ROUND(AB6465,4))</f>
        <v>0.40200000000000002</v>
      </c>
      <c r="AD6465" s="110">
        <f>IF('3C-Water transport'!AN$57="no"," ",ROUND(AB6465,4))</f>
        <v>0.40200000000000002</v>
      </c>
      <c r="AE6465" s="110">
        <f>IF('3C-Water transport'!AN$58="no"," ",ROUND(AB6465,4))</f>
        <v>0.40200000000000002</v>
      </c>
    </row>
    <row r="6466" spans="5:31" x14ac:dyDescent="0.25">
      <c r="E6466" s="110">
        <f t="shared" si="366"/>
        <v>0.4030000000000003</v>
      </c>
      <c r="F6466" s="110">
        <f>IF('3A-Rail transport'!$AN$56="no"," ",ROUND(E6466,4))</f>
        <v>0.40300000000000002</v>
      </c>
      <c r="G6466" s="110">
        <f>IF('3A-Rail transport'!$AN$57="no"," ",ROUND(E6466,4))</f>
        <v>0.40300000000000002</v>
      </c>
      <c r="H6466" s="110"/>
      <c r="S6466" s="110">
        <f t="shared" si="367"/>
        <v>0.4030000000000003</v>
      </c>
      <c r="T6466" s="110">
        <f>IF('3B-Air transport'!AN$66="no"," ",ROUND(S6466,4))</f>
        <v>0.40300000000000002</v>
      </c>
      <c r="U6466" s="110">
        <f>IF('3B-Air transport'!AN$67="no"," ",ROUND(S6466,4))</f>
        <v>0.40300000000000002</v>
      </c>
      <c r="V6466" s="110">
        <f>IF('3B-Air transport'!AN$68="no"," ",ROUND(S6466,4))</f>
        <v>0.40300000000000002</v>
      </c>
      <c r="W6466" s="110"/>
      <c r="AB6466" s="110">
        <f t="shared" si="368"/>
        <v>0.4030000000000003</v>
      </c>
      <c r="AC6466" s="110">
        <f>IF('3C-Water transport'!AN$56="no"," ",ROUND(AB6466,4))</f>
        <v>0.40300000000000002</v>
      </c>
      <c r="AD6466" s="110">
        <f>IF('3C-Water transport'!AN$57="no"," ",ROUND(AB6466,4))</f>
        <v>0.40300000000000002</v>
      </c>
      <c r="AE6466" s="110">
        <f>IF('3C-Water transport'!AN$58="no"," ",ROUND(AB6466,4))</f>
        <v>0.40300000000000002</v>
      </c>
    </row>
    <row r="6467" spans="5:31" x14ac:dyDescent="0.25">
      <c r="E6467" s="110">
        <f t="shared" si="366"/>
        <v>0.4040000000000003</v>
      </c>
      <c r="F6467" s="110">
        <f>IF('3A-Rail transport'!$AN$56="no"," ",ROUND(E6467,4))</f>
        <v>0.40400000000000003</v>
      </c>
      <c r="G6467" s="110">
        <f>IF('3A-Rail transport'!$AN$57="no"," ",ROUND(E6467,4))</f>
        <v>0.40400000000000003</v>
      </c>
      <c r="H6467" s="110"/>
      <c r="S6467" s="110">
        <f t="shared" si="367"/>
        <v>0.4040000000000003</v>
      </c>
      <c r="T6467" s="110">
        <f>IF('3B-Air transport'!AN$66="no"," ",ROUND(S6467,4))</f>
        <v>0.40400000000000003</v>
      </c>
      <c r="U6467" s="110">
        <f>IF('3B-Air transport'!AN$67="no"," ",ROUND(S6467,4))</f>
        <v>0.40400000000000003</v>
      </c>
      <c r="V6467" s="110">
        <f>IF('3B-Air transport'!AN$68="no"," ",ROUND(S6467,4))</f>
        <v>0.40400000000000003</v>
      </c>
      <c r="W6467" s="110"/>
      <c r="AB6467" s="110">
        <f t="shared" si="368"/>
        <v>0.4040000000000003</v>
      </c>
      <c r="AC6467" s="110">
        <f>IF('3C-Water transport'!AN$56="no"," ",ROUND(AB6467,4))</f>
        <v>0.40400000000000003</v>
      </c>
      <c r="AD6467" s="110">
        <f>IF('3C-Water transport'!AN$57="no"," ",ROUND(AB6467,4))</f>
        <v>0.40400000000000003</v>
      </c>
      <c r="AE6467" s="110">
        <f>IF('3C-Water transport'!AN$58="no"," ",ROUND(AB6467,4))</f>
        <v>0.40400000000000003</v>
      </c>
    </row>
    <row r="6468" spans="5:31" x14ac:dyDescent="0.25">
      <c r="E6468" s="110">
        <f t="shared" si="366"/>
        <v>0.4050000000000003</v>
      </c>
      <c r="F6468" s="110">
        <f>IF('3A-Rail transport'!$AN$56="no"," ",ROUND(E6468,4))</f>
        <v>0.40500000000000003</v>
      </c>
      <c r="G6468" s="110">
        <f>IF('3A-Rail transport'!$AN$57="no"," ",ROUND(E6468,4))</f>
        <v>0.40500000000000003</v>
      </c>
      <c r="H6468" s="110"/>
      <c r="S6468" s="110">
        <f t="shared" si="367"/>
        <v>0.4050000000000003</v>
      </c>
      <c r="T6468" s="110">
        <f>IF('3B-Air transport'!AN$66="no"," ",ROUND(S6468,4))</f>
        <v>0.40500000000000003</v>
      </c>
      <c r="U6468" s="110">
        <f>IF('3B-Air transport'!AN$67="no"," ",ROUND(S6468,4))</f>
        <v>0.40500000000000003</v>
      </c>
      <c r="V6468" s="110">
        <f>IF('3B-Air transport'!AN$68="no"," ",ROUND(S6468,4))</f>
        <v>0.40500000000000003</v>
      </c>
      <c r="W6468" s="110"/>
      <c r="AB6468" s="110">
        <f t="shared" si="368"/>
        <v>0.4050000000000003</v>
      </c>
      <c r="AC6468" s="110">
        <f>IF('3C-Water transport'!AN$56="no"," ",ROUND(AB6468,4))</f>
        <v>0.40500000000000003</v>
      </c>
      <c r="AD6468" s="110">
        <f>IF('3C-Water transport'!AN$57="no"," ",ROUND(AB6468,4))</f>
        <v>0.40500000000000003</v>
      </c>
      <c r="AE6468" s="110">
        <f>IF('3C-Water transport'!AN$58="no"," ",ROUND(AB6468,4))</f>
        <v>0.40500000000000003</v>
      </c>
    </row>
    <row r="6469" spans="5:31" x14ac:dyDescent="0.25">
      <c r="E6469" s="110">
        <f t="shared" si="366"/>
        <v>0.40600000000000031</v>
      </c>
      <c r="F6469" s="110">
        <f>IF('3A-Rail transport'!$AN$56="no"," ",ROUND(E6469,4))</f>
        <v>0.40600000000000003</v>
      </c>
      <c r="G6469" s="110">
        <f>IF('3A-Rail transport'!$AN$57="no"," ",ROUND(E6469,4))</f>
        <v>0.40600000000000003</v>
      </c>
      <c r="H6469" s="110"/>
      <c r="S6469" s="110">
        <f t="shared" si="367"/>
        <v>0.40600000000000031</v>
      </c>
      <c r="T6469" s="110">
        <f>IF('3B-Air transport'!AN$66="no"," ",ROUND(S6469,4))</f>
        <v>0.40600000000000003</v>
      </c>
      <c r="U6469" s="110">
        <f>IF('3B-Air transport'!AN$67="no"," ",ROUND(S6469,4))</f>
        <v>0.40600000000000003</v>
      </c>
      <c r="V6469" s="110">
        <f>IF('3B-Air transport'!AN$68="no"," ",ROUND(S6469,4))</f>
        <v>0.40600000000000003</v>
      </c>
      <c r="W6469" s="110"/>
      <c r="AB6469" s="110">
        <f t="shared" si="368"/>
        <v>0.40600000000000031</v>
      </c>
      <c r="AC6469" s="110">
        <f>IF('3C-Water transport'!AN$56="no"," ",ROUND(AB6469,4))</f>
        <v>0.40600000000000003</v>
      </c>
      <c r="AD6469" s="110">
        <f>IF('3C-Water transport'!AN$57="no"," ",ROUND(AB6469,4))</f>
        <v>0.40600000000000003</v>
      </c>
      <c r="AE6469" s="110">
        <f>IF('3C-Water transport'!AN$58="no"," ",ROUND(AB6469,4))</f>
        <v>0.40600000000000003</v>
      </c>
    </row>
    <row r="6470" spans="5:31" x14ac:dyDescent="0.25">
      <c r="E6470" s="110">
        <f t="shared" si="366"/>
        <v>0.40700000000000031</v>
      </c>
      <c r="F6470" s="110">
        <f>IF('3A-Rail transport'!$AN$56="no"," ",ROUND(E6470,4))</f>
        <v>0.40699999999999997</v>
      </c>
      <c r="G6470" s="110">
        <f>IF('3A-Rail transport'!$AN$57="no"," ",ROUND(E6470,4))</f>
        <v>0.40699999999999997</v>
      </c>
      <c r="H6470" s="110"/>
      <c r="S6470" s="110">
        <f t="shared" si="367"/>
        <v>0.40700000000000031</v>
      </c>
      <c r="T6470" s="110">
        <f>IF('3B-Air transport'!AN$66="no"," ",ROUND(S6470,4))</f>
        <v>0.40699999999999997</v>
      </c>
      <c r="U6470" s="110">
        <f>IF('3B-Air transport'!AN$67="no"," ",ROUND(S6470,4))</f>
        <v>0.40699999999999997</v>
      </c>
      <c r="V6470" s="110">
        <f>IF('3B-Air transport'!AN$68="no"," ",ROUND(S6470,4))</f>
        <v>0.40699999999999997</v>
      </c>
      <c r="W6470" s="110"/>
      <c r="AB6470" s="110">
        <f t="shared" si="368"/>
        <v>0.40700000000000031</v>
      </c>
      <c r="AC6470" s="110">
        <f>IF('3C-Water transport'!AN$56="no"," ",ROUND(AB6470,4))</f>
        <v>0.40699999999999997</v>
      </c>
      <c r="AD6470" s="110">
        <f>IF('3C-Water transport'!AN$57="no"," ",ROUND(AB6470,4))</f>
        <v>0.40699999999999997</v>
      </c>
      <c r="AE6470" s="110">
        <f>IF('3C-Water transport'!AN$58="no"," ",ROUND(AB6470,4))</f>
        <v>0.40699999999999997</v>
      </c>
    </row>
    <row r="6471" spans="5:31" x14ac:dyDescent="0.25">
      <c r="E6471" s="110">
        <f t="shared" si="366"/>
        <v>0.40800000000000031</v>
      </c>
      <c r="F6471" s="110">
        <f>IF('3A-Rail transport'!$AN$56="no"," ",ROUND(E6471,4))</f>
        <v>0.40799999999999997</v>
      </c>
      <c r="G6471" s="110">
        <f>IF('3A-Rail transport'!$AN$57="no"," ",ROUND(E6471,4))</f>
        <v>0.40799999999999997</v>
      </c>
      <c r="H6471" s="110"/>
      <c r="S6471" s="110">
        <f t="shared" si="367"/>
        <v>0.40800000000000031</v>
      </c>
      <c r="T6471" s="110">
        <f>IF('3B-Air transport'!AN$66="no"," ",ROUND(S6471,4))</f>
        <v>0.40799999999999997</v>
      </c>
      <c r="U6471" s="110">
        <f>IF('3B-Air transport'!AN$67="no"," ",ROUND(S6471,4))</f>
        <v>0.40799999999999997</v>
      </c>
      <c r="V6471" s="110">
        <f>IF('3B-Air transport'!AN$68="no"," ",ROUND(S6471,4))</f>
        <v>0.40799999999999997</v>
      </c>
      <c r="W6471" s="110"/>
      <c r="AB6471" s="110">
        <f t="shared" si="368"/>
        <v>0.40800000000000031</v>
      </c>
      <c r="AC6471" s="110">
        <f>IF('3C-Water transport'!AN$56="no"," ",ROUND(AB6471,4))</f>
        <v>0.40799999999999997</v>
      </c>
      <c r="AD6471" s="110">
        <f>IF('3C-Water transport'!AN$57="no"," ",ROUND(AB6471,4))</f>
        <v>0.40799999999999997</v>
      </c>
      <c r="AE6471" s="110">
        <f>IF('3C-Water transport'!AN$58="no"," ",ROUND(AB6471,4))</f>
        <v>0.40799999999999997</v>
      </c>
    </row>
    <row r="6472" spans="5:31" x14ac:dyDescent="0.25">
      <c r="E6472" s="110">
        <f t="shared" si="366"/>
        <v>0.40900000000000031</v>
      </c>
      <c r="F6472" s="110">
        <f>IF('3A-Rail transport'!$AN$56="no"," ",ROUND(E6472,4))</f>
        <v>0.40899999999999997</v>
      </c>
      <c r="G6472" s="110">
        <f>IF('3A-Rail transport'!$AN$57="no"," ",ROUND(E6472,4))</f>
        <v>0.40899999999999997</v>
      </c>
      <c r="H6472" s="110"/>
      <c r="S6472" s="110">
        <f t="shared" si="367"/>
        <v>0.40900000000000031</v>
      </c>
      <c r="T6472" s="110">
        <f>IF('3B-Air transport'!AN$66="no"," ",ROUND(S6472,4))</f>
        <v>0.40899999999999997</v>
      </c>
      <c r="U6472" s="110">
        <f>IF('3B-Air transport'!AN$67="no"," ",ROUND(S6472,4))</f>
        <v>0.40899999999999997</v>
      </c>
      <c r="V6472" s="110">
        <f>IF('3B-Air transport'!AN$68="no"," ",ROUND(S6472,4))</f>
        <v>0.40899999999999997</v>
      </c>
      <c r="W6472" s="110"/>
      <c r="AB6472" s="110">
        <f t="shared" si="368"/>
        <v>0.40900000000000031</v>
      </c>
      <c r="AC6472" s="110">
        <f>IF('3C-Water transport'!AN$56="no"," ",ROUND(AB6472,4))</f>
        <v>0.40899999999999997</v>
      </c>
      <c r="AD6472" s="110">
        <f>IF('3C-Water transport'!AN$57="no"," ",ROUND(AB6472,4))</f>
        <v>0.40899999999999997</v>
      </c>
      <c r="AE6472" s="110">
        <f>IF('3C-Water transport'!AN$58="no"," ",ROUND(AB6472,4))</f>
        <v>0.40899999999999997</v>
      </c>
    </row>
    <row r="6473" spans="5:31" x14ac:dyDescent="0.25">
      <c r="E6473" s="110">
        <f t="shared" si="366"/>
        <v>0.41000000000000031</v>
      </c>
      <c r="F6473" s="110">
        <f>IF('3A-Rail transport'!$AN$56="no"," ",ROUND(E6473,4))</f>
        <v>0.41</v>
      </c>
      <c r="G6473" s="110">
        <f>IF('3A-Rail transport'!$AN$57="no"," ",ROUND(E6473,4))</f>
        <v>0.41</v>
      </c>
      <c r="H6473" s="110"/>
      <c r="S6473" s="110">
        <f t="shared" si="367"/>
        <v>0.41000000000000031</v>
      </c>
      <c r="T6473" s="110">
        <f>IF('3B-Air transport'!AN$66="no"," ",ROUND(S6473,4))</f>
        <v>0.41</v>
      </c>
      <c r="U6473" s="110">
        <f>IF('3B-Air transport'!AN$67="no"," ",ROUND(S6473,4))</f>
        <v>0.41</v>
      </c>
      <c r="V6473" s="110">
        <f>IF('3B-Air transport'!AN$68="no"," ",ROUND(S6473,4))</f>
        <v>0.41</v>
      </c>
      <c r="W6473" s="110"/>
      <c r="AB6473" s="110">
        <f t="shared" si="368"/>
        <v>0.41000000000000031</v>
      </c>
      <c r="AC6473" s="110">
        <f>IF('3C-Water transport'!AN$56="no"," ",ROUND(AB6473,4))</f>
        <v>0.41</v>
      </c>
      <c r="AD6473" s="110">
        <f>IF('3C-Water transport'!AN$57="no"," ",ROUND(AB6473,4))</f>
        <v>0.41</v>
      </c>
      <c r="AE6473" s="110">
        <f>IF('3C-Water transport'!AN$58="no"," ",ROUND(AB6473,4))</f>
        <v>0.41</v>
      </c>
    </row>
    <row r="6474" spans="5:31" x14ac:dyDescent="0.25">
      <c r="E6474" s="110">
        <f t="shared" si="366"/>
        <v>0.41100000000000031</v>
      </c>
      <c r="F6474" s="110">
        <f>IF('3A-Rail transport'!$AN$56="no"," ",ROUND(E6474,4))</f>
        <v>0.41099999999999998</v>
      </c>
      <c r="G6474" s="110">
        <f>IF('3A-Rail transport'!$AN$57="no"," ",ROUND(E6474,4))</f>
        <v>0.41099999999999998</v>
      </c>
      <c r="H6474" s="110"/>
      <c r="S6474" s="110">
        <f t="shared" si="367"/>
        <v>0.41100000000000031</v>
      </c>
      <c r="T6474" s="110">
        <f>IF('3B-Air transport'!AN$66="no"," ",ROUND(S6474,4))</f>
        <v>0.41099999999999998</v>
      </c>
      <c r="U6474" s="110">
        <f>IF('3B-Air transport'!AN$67="no"," ",ROUND(S6474,4))</f>
        <v>0.41099999999999998</v>
      </c>
      <c r="V6474" s="110">
        <f>IF('3B-Air transport'!AN$68="no"," ",ROUND(S6474,4))</f>
        <v>0.41099999999999998</v>
      </c>
      <c r="W6474" s="110"/>
      <c r="AB6474" s="110">
        <f t="shared" si="368"/>
        <v>0.41100000000000031</v>
      </c>
      <c r="AC6474" s="110">
        <f>IF('3C-Water transport'!AN$56="no"," ",ROUND(AB6474,4))</f>
        <v>0.41099999999999998</v>
      </c>
      <c r="AD6474" s="110">
        <f>IF('3C-Water transport'!AN$57="no"," ",ROUND(AB6474,4))</f>
        <v>0.41099999999999998</v>
      </c>
      <c r="AE6474" s="110">
        <f>IF('3C-Water transport'!AN$58="no"," ",ROUND(AB6474,4))</f>
        <v>0.41099999999999998</v>
      </c>
    </row>
    <row r="6475" spans="5:31" x14ac:dyDescent="0.25">
      <c r="E6475" s="110">
        <f t="shared" si="366"/>
        <v>0.41200000000000031</v>
      </c>
      <c r="F6475" s="110">
        <f>IF('3A-Rail transport'!$AN$56="no"," ",ROUND(E6475,4))</f>
        <v>0.41199999999999998</v>
      </c>
      <c r="G6475" s="110">
        <f>IF('3A-Rail transport'!$AN$57="no"," ",ROUND(E6475,4))</f>
        <v>0.41199999999999998</v>
      </c>
      <c r="H6475" s="110"/>
      <c r="S6475" s="110">
        <f t="shared" si="367"/>
        <v>0.41200000000000031</v>
      </c>
      <c r="T6475" s="110">
        <f>IF('3B-Air transport'!AN$66="no"," ",ROUND(S6475,4))</f>
        <v>0.41199999999999998</v>
      </c>
      <c r="U6475" s="110">
        <f>IF('3B-Air transport'!AN$67="no"," ",ROUND(S6475,4))</f>
        <v>0.41199999999999998</v>
      </c>
      <c r="V6475" s="110">
        <f>IF('3B-Air transport'!AN$68="no"," ",ROUND(S6475,4))</f>
        <v>0.41199999999999998</v>
      </c>
      <c r="W6475" s="110"/>
      <c r="AB6475" s="110">
        <f t="shared" si="368"/>
        <v>0.41200000000000031</v>
      </c>
      <c r="AC6475" s="110">
        <f>IF('3C-Water transport'!AN$56="no"," ",ROUND(AB6475,4))</f>
        <v>0.41199999999999998</v>
      </c>
      <c r="AD6475" s="110">
        <f>IF('3C-Water transport'!AN$57="no"," ",ROUND(AB6475,4))</f>
        <v>0.41199999999999998</v>
      </c>
      <c r="AE6475" s="110">
        <f>IF('3C-Water transport'!AN$58="no"," ",ROUND(AB6475,4))</f>
        <v>0.41199999999999998</v>
      </c>
    </row>
    <row r="6476" spans="5:31" x14ac:dyDescent="0.25">
      <c r="E6476" s="110">
        <f t="shared" si="366"/>
        <v>0.41300000000000031</v>
      </c>
      <c r="F6476" s="110">
        <f>IF('3A-Rail transport'!$AN$56="no"," ",ROUND(E6476,4))</f>
        <v>0.41299999999999998</v>
      </c>
      <c r="G6476" s="110">
        <f>IF('3A-Rail transport'!$AN$57="no"," ",ROUND(E6476,4))</f>
        <v>0.41299999999999998</v>
      </c>
      <c r="H6476" s="110"/>
      <c r="S6476" s="110">
        <f t="shared" si="367"/>
        <v>0.41300000000000031</v>
      </c>
      <c r="T6476" s="110">
        <f>IF('3B-Air transport'!AN$66="no"," ",ROUND(S6476,4))</f>
        <v>0.41299999999999998</v>
      </c>
      <c r="U6476" s="110">
        <f>IF('3B-Air transport'!AN$67="no"," ",ROUND(S6476,4))</f>
        <v>0.41299999999999998</v>
      </c>
      <c r="V6476" s="110">
        <f>IF('3B-Air transport'!AN$68="no"," ",ROUND(S6476,4))</f>
        <v>0.41299999999999998</v>
      </c>
      <c r="W6476" s="110"/>
      <c r="AB6476" s="110">
        <f t="shared" si="368"/>
        <v>0.41300000000000031</v>
      </c>
      <c r="AC6476" s="110">
        <f>IF('3C-Water transport'!AN$56="no"," ",ROUND(AB6476,4))</f>
        <v>0.41299999999999998</v>
      </c>
      <c r="AD6476" s="110">
        <f>IF('3C-Water transport'!AN$57="no"," ",ROUND(AB6476,4))</f>
        <v>0.41299999999999998</v>
      </c>
      <c r="AE6476" s="110">
        <f>IF('3C-Water transport'!AN$58="no"," ",ROUND(AB6476,4))</f>
        <v>0.41299999999999998</v>
      </c>
    </row>
    <row r="6477" spans="5:31" x14ac:dyDescent="0.25">
      <c r="E6477" s="110">
        <f t="shared" si="366"/>
        <v>0.41400000000000031</v>
      </c>
      <c r="F6477" s="110">
        <f>IF('3A-Rail transport'!$AN$56="no"," ",ROUND(E6477,4))</f>
        <v>0.41399999999999998</v>
      </c>
      <c r="G6477" s="110">
        <f>IF('3A-Rail transport'!$AN$57="no"," ",ROUND(E6477,4))</f>
        <v>0.41399999999999998</v>
      </c>
      <c r="H6477" s="110"/>
      <c r="S6477" s="110">
        <f t="shared" si="367"/>
        <v>0.41400000000000031</v>
      </c>
      <c r="T6477" s="110">
        <f>IF('3B-Air transport'!AN$66="no"," ",ROUND(S6477,4))</f>
        <v>0.41399999999999998</v>
      </c>
      <c r="U6477" s="110">
        <f>IF('3B-Air transport'!AN$67="no"," ",ROUND(S6477,4))</f>
        <v>0.41399999999999998</v>
      </c>
      <c r="V6477" s="110">
        <f>IF('3B-Air transport'!AN$68="no"," ",ROUND(S6477,4))</f>
        <v>0.41399999999999998</v>
      </c>
      <c r="W6477" s="110"/>
      <c r="AB6477" s="110">
        <f t="shared" si="368"/>
        <v>0.41400000000000031</v>
      </c>
      <c r="AC6477" s="110">
        <f>IF('3C-Water transport'!AN$56="no"," ",ROUND(AB6477,4))</f>
        <v>0.41399999999999998</v>
      </c>
      <c r="AD6477" s="110">
        <f>IF('3C-Water transport'!AN$57="no"," ",ROUND(AB6477,4))</f>
        <v>0.41399999999999998</v>
      </c>
      <c r="AE6477" s="110">
        <f>IF('3C-Water transport'!AN$58="no"," ",ROUND(AB6477,4))</f>
        <v>0.41399999999999998</v>
      </c>
    </row>
    <row r="6478" spans="5:31" x14ac:dyDescent="0.25">
      <c r="E6478" s="110">
        <f t="shared" si="366"/>
        <v>0.41500000000000031</v>
      </c>
      <c r="F6478" s="110">
        <f>IF('3A-Rail transport'!$AN$56="no"," ",ROUND(E6478,4))</f>
        <v>0.41499999999999998</v>
      </c>
      <c r="G6478" s="110">
        <f>IF('3A-Rail transport'!$AN$57="no"," ",ROUND(E6478,4))</f>
        <v>0.41499999999999998</v>
      </c>
      <c r="H6478" s="110"/>
      <c r="S6478" s="110">
        <f t="shared" si="367"/>
        <v>0.41500000000000031</v>
      </c>
      <c r="T6478" s="110">
        <f>IF('3B-Air transport'!AN$66="no"," ",ROUND(S6478,4))</f>
        <v>0.41499999999999998</v>
      </c>
      <c r="U6478" s="110">
        <f>IF('3B-Air transport'!AN$67="no"," ",ROUND(S6478,4))</f>
        <v>0.41499999999999998</v>
      </c>
      <c r="V6478" s="110">
        <f>IF('3B-Air transport'!AN$68="no"," ",ROUND(S6478,4))</f>
        <v>0.41499999999999998</v>
      </c>
      <c r="W6478" s="110"/>
      <c r="AB6478" s="110">
        <f t="shared" si="368"/>
        <v>0.41500000000000031</v>
      </c>
      <c r="AC6478" s="110">
        <f>IF('3C-Water transport'!AN$56="no"," ",ROUND(AB6478,4))</f>
        <v>0.41499999999999998</v>
      </c>
      <c r="AD6478" s="110">
        <f>IF('3C-Water transport'!AN$57="no"," ",ROUND(AB6478,4))</f>
        <v>0.41499999999999998</v>
      </c>
      <c r="AE6478" s="110">
        <f>IF('3C-Water transport'!AN$58="no"," ",ROUND(AB6478,4))</f>
        <v>0.41499999999999998</v>
      </c>
    </row>
    <row r="6479" spans="5:31" x14ac:dyDescent="0.25">
      <c r="E6479" s="110">
        <f t="shared" si="366"/>
        <v>0.41600000000000031</v>
      </c>
      <c r="F6479" s="110">
        <f>IF('3A-Rail transport'!$AN$56="no"," ",ROUND(E6479,4))</f>
        <v>0.41599999999999998</v>
      </c>
      <c r="G6479" s="110">
        <f>IF('3A-Rail transport'!$AN$57="no"," ",ROUND(E6479,4))</f>
        <v>0.41599999999999998</v>
      </c>
      <c r="H6479" s="110"/>
      <c r="S6479" s="110">
        <f t="shared" si="367"/>
        <v>0.41600000000000031</v>
      </c>
      <c r="T6479" s="110">
        <f>IF('3B-Air transport'!AN$66="no"," ",ROUND(S6479,4))</f>
        <v>0.41599999999999998</v>
      </c>
      <c r="U6479" s="110">
        <f>IF('3B-Air transport'!AN$67="no"," ",ROUND(S6479,4))</f>
        <v>0.41599999999999998</v>
      </c>
      <c r="V6479" s="110">
        <f>IF('3B-Air transport'!AN$68="no"," ",ROUND(S6479,4))</f>
        <v>0.41599999999999998</v>
      </c>
      <c r="W6479" s="110"/>
      <c r="AB6479" s="110">
        <f t="shared" si="368"/>
        <v>0.41600000000000031</v>
      </c>
      <c r="AC6479" s="110">
        <f>IF('3C-Water transport'!AN$56="no"," ",ROUND(AB6479,4))</f>
        <v>0.41599999999999998</v>
      </c>
      <c r="AD6479" s="110">
        <f>IF('3C-Water transport'!AN$57="no"," ",ROUND(AB6479,4))</f>
        <v>0.41599999999999998</v>
      </c>
      <c r="AE6479" s="110">
        <f>IF('3C-Water transport'!AN$58="no"," ",ROUND(AB6479,4))</f>
        <v>0.41599999999999998</v>
      </c>
    </row>
    <row r="6480" spans="5:31" x14ac:dyDescent="0.25">
      <c r="E6480" s="110">
        <f t="shared" si="366"/>
        <v>0.41700000000000031</v>
      </c>
      <c r="F6480" s="110">
        <f>IF('3A-Rail transport'!$AN$56="no"," ",ROUND(E6480,4))</f>
        <v>0.41699999999999998</v>
      </c>
      <c r="G6480" s="110">
        <f>IF('3A-Rail transport'!$AN$57="no"," ",ROUND(E6480,4))</f>
        <v>0.41699999999999998</v>
      </c>
      <c r="H6480" s="110"/>
      <c r="S6480" s="110">
        <f t="shared" si="367"/>
        <v>0.41700000000000031</v>
      </c>
      <c r="T6480" s="110">
        <f>IF('3B-Air transport'!AN$66="no"," ",ROUND(S6480,4))</f>
        <v>0.41699999999999998</v>
      </c>
      <c r="U6480" s="110">
        <f>IF('3B-Air transport'!AN$67="no"," ",ROUND(S6480,4))</f>
        <v>0.41699999999999998</v>
      </c>
      <c r="V6480" s="110">
        <f>IF('3B-Air transport'!AN$68="no"," ",ROUND(S6480,4))</f>
        <v>0.41699999999999998</v>
      </c>
      <c r="W6480" s="110"/>
      <c r="AB6480" s="110">
        <f t="shared" si="368"/>
        <v>0.41700000000000031</v>
      </c>
      <c r="AC6480" s="110">
        <f>IF('3C-Water transport'!AN$56="no"," ",ROUND(AB6480,4))</f>
        <v>0.41699999999999998</v>
      </c>
      <c r="AD6480" s="110">
        <f>IF('3C-Water transport'!AN$57="no"," ",ROUND(AB6480,4))</f>
        <v>0.41699999999999998</v>
      </c>
      <c r="AE6480" s="110">
        <f>IF('3C-Water transport'!AN$58="no"," ",ROUND(AB6480,4))</f>
        <v>0.41699999999999998</v>
      </c>
    </row>
    <row r="6481" spans="5:31" x14ac:dyDescent="0.25">
      <c r="E6481" s="110">
        <f t="shared" si="366"/>
        <v>0.41800000000000032</v>
      </c>
      <c r="F6481" s="110">
        <f>IF('3A-Rail transport'!$AN$56="no"," ",ROUND(E6481,4))</f>
        <v>0.41799999999999998</v>
      </c>
      <c r="G6481" s="110">
        <f>IF('3A-Rail transport'!$AN$57="no"," ",ROUND(E6481,4))</f>
        <v>0.41799999999999998</v>
      </c>
      <c r="H6481" s="110"/>
      <c r="S6481" s="110">
        <f t="shared" si="367"/>
        <v>0.41800000000000032</v>
      </c>
      <c r="T6481" s="110">
        <f>IF('3B-Air transport'!AN$66="no"," ",ROUND(S6481,4))</f>
        <v>0.41799999999999998</v>
      </c>
      <c r="U6481" s="110">
        <f>IF('3B-Air transport'!AN$67="no"," ",ROUND(S6481,4))</f>
        <v>0.41799999999999998</v>
      </c>
      <c r="V6481" s="110">
        <f>IF('3B-Air transport'!AN$68="no"," ",ROUND(S6481,4))</f>
        <v>0.41799999999999998</v>
      </c>
      <c r="W6481" s="110"/>
      <c r="AB6481" s="110">
        <f t="shared" si="368"/>
        <v>0.41800000000000032</v>
      </c>
      <c r="AC6481" s="110">
        <f>IF('3C-Water transport'!AN$56="no"," ",ROUND(AB6481,4))</f>
        <v>0.41799999999999998</v>
      </c>
      <c r="AD6481" s="110">
        <f>IF('3C-Water transport'!AN$57="no"," ",ROUND(AB6481,4))</f>
        <v>0.41799999999999998</v>
      </c>
      <c r="AE6481" s="110">
        <f>IF('3C-Water transport'!AN$58="no"," ",ROUND(AB6481,4))</f>
        <v>0.41799999999999998</v>
      </c>
    </row>
    <row r="6482" spans="5:31" x14ac:dyDescent="0.25">
      <c r="E6482" s="110">
        <f t="shared" si="366"/>
        <v>0.41900000000000032</v>
      </c>
      <c r="F6482" s="110">
        <f>IF('3A-Rail transport'!$AN$56="no"," ",ROUND(E6482,4))</f>
        <v>0.41899999999999998</v>
      </c>
      <c r="G6482" s="110">
        <f>IF('3A-Rail transport'!$AN$57="no"," ",ROUND(E6482,4))</f>
        <v>0.41899999999999998</v>
      </c>
      <c r="H6482" s="110"/>
      <c r="S6482" s="110">
        <f t="shared" si="367"/>
        <v>0.41900000000000032</v>
      </c>
      <c r="T6482" s="110">
        <f>IF('3B-Air transport'!AN$66="no"," ",ROUND(S6482,4))</f>
        <v>0.41899999999999998</v>
      </c>
      <c r="U6482" s="110">
        <f>IF('3B-Air transport'!AN$67="no"," ",ROUND(S6482,4))</f>
        <v>0.41899999999999998</v>
      </c>
      <c r="V6482" s="110">
        <f>IF('3B-Air transport'!AN$68="no"," ",ROUND(S6482,4))</f>
        <v>0.41899999999999998</v>
      </c>
      <c r="W6482" s="110"/>
      <c r="AB6482" s="110">
        <f t="shared" si="368"/>
        <v>0.41900000000000032</v>
      </c>
      <c r="AC6482" s="110">
        <f>IF('3C-Water transport'!AN$56="no"," ",ROUND(AB6482,4))</f>
        <v>0.41899999999999998</v>
      </c>
      <c r="AD6482" s="110">
        <f>IF('3C-Water transport'!AN$57="no"," ",ROUND(AB6482,4))</f>
        <v>0.41899999999999998</v>
      </c>
      <c r="AE6482" s="110">
        <f>IF('3C-Water transport'!AN$58="no"," ",ROUND(AB6482,4))</f>
        <v>0.41899999999999998</v>
      </c>
    </row>
    <row r="6483" spans="5:31" x14ac:dyDescent="0.25">
      <c r="E6483" s="110">
        <f t="shared" si="366"/>
        <v>0.42000000000000032</v>
      </c>
      <c r="F6483" s="110">
        <f>IF('3A-Rail transport'!$AN$56="no"," ",ROUND(E6483,4))</f>
        <v>0.42</v>
      </c>
      <c r="G6483" s="110">
        <f>IF('3A-Rail transport'!$AN$57="no"," ",ROUND(E6483,4))</f>
        <v>0.42</v>
      </c>
      <c r="H6483" s="110"/>
      <c r="S6483" s="110">
        <f t="shared" si="367"/>
        <v>0.42000000000000032</v>
      </c>
      <c r="T6483" s="110">
        <f>IF('3B-Air transport'!AN$66="no"," ",ROUND(S6483,4))</f>
        <v>0.42</v>
      </c>
      <c r="U6483" s="110">
        <f>IF('3B-Air transport'!AN$67="no"," ",ROUND(S6483,4))</f>
        <v>0.42</v>
      </c>
      <c r="V6483" s="110">
        <f>IF('3B-Air transport'!AN$68="no"," ",ROUND(S6483,4))</f>
        <v>0.42</v>
      </c>
      <c r="W6483" s="110"/>
      <c r="AB6483" s="110">
        <f t="shared" si="368"/>
        <v>0.42000000000000032</v>
      </c>
      <c r="AC6483" s="110">
        <f>IF('3C-Water transport'!AN$56="no"," ",ROUND(AB6483,4))</f>
        <v>0.42</v>
      </c>
      <c r="AD6483" s="110">
        <f>IF('3C-Water transport'!AN$57="no"," ",ROUND(AB6483,4))</f>
        <v>0.42</v>
      </c>
      <c r="AE6483" s="110">
        <f>IF('3C-Water transport'!AN$58="no"," ",ROUND(AB6483,4))</f>
        <v>0.42</v>
      </c>
    </row>
    <row r="6484" spans="5:31" x14ac:dyDescent="0.25">
      <c r="E6484" s="110">
        <f t="shared" si="366"/>
        <v>0.42100000000000032</v>
      </c>
      <c r="F6484" s="110">
        <f>IF('3A-Rail transport'!$AN$56="no"," ",ROUND(E6484,4))</f>
        <v>0.42099999999999999</v>
      </c>
      <c r="G6484" s="110">
        <f>IF('3A-Rail transport'!$AN$57="no"," ",ROUND(E6484,4))</f>
        <v>0.42099999999999999</v>
      </c>
      <c r="H6484" s="110"/>
      <c r="S6484" s="110">
        <f t="shared" si="367"/>
        <v>0.42100000000000032</v>
      </c>
      <c r="T6484" s="110">
        <f>IF('3B-Air transport'!AN$66="no"," ",ROUND(S6484,4))</f>
        <v>0.42099999999999999</v>
      </c>
      <c r="U6484" s="110">
        <f>IF('3B-Air transport'!AN$67="no"," ",ROUND(S6484,4))</f>
        <v>0.42099999999999999</v>
      </c>
      <c r="V6484" s="110">
        <f>IF('3B-Air transport'!AN$68="no"," ",ROUND(S6484,4))</f>
        <v>0.42099999999999999</v>
      </c>
      <c r="W6484" s="110"/>
      <c r="AB6484" s="110">
        <f t="shared" si="368"/>
        <v>0.42100000000000032</v>
      </c>
      <c r="AC6484" s="110">
        <f>IF('3C-Water transport'!AN$56="no"," ",ROUND(AB6484,4))</f>
        <v>0.42099999999999999</v>
      </c>
      <c r="AD6484" s="110">
        <f>IF('3C-Water transport'!AN$57="no"," ",ROUND(AB6484,4))</f>
        <v>0.42099999999999999</v>
      </c>
      <c r="AE6484" s="110">
        <f>IF('3C-Water transport'!AN$58="no"," ",ROUND(AB6484,4))</f>
        <v>0.42099999999999999</v>
      </c>
    </row>
    <row r="6485" spans="5:31" x14ac:dyDescent="0.25">
      <c r="E6485" s="110">
        <f t="shared" si="366"/>
        <v>0.42200000000000032</v>
      </c>
      <c r="F6485" s="110">
        <f>IF('3A-Rail transport'!$AN$56="no"," ",ROUND(E6485,4))</f>
        <v>0.42199999999999999</v>
      </c>
      <c r="G6485" s="110">
        <f>IF('3A-Rail transport'!$AN$57="no"," ",ROUND(E6485,4))</f>
        <v>0.42199999999999999</v>
      </c>
      <c r="H6485" s="110"/>
      <c r="S6485" s="110">
        <f t="shared" si="367"/>
        <v>0.42200000000000032</v>
      </c>
      <c r="T6485" s="110">
        <f>IF('3B-Air transport'!AN$66="no"," ",ROUND(S6485,4))</f>
        <v>0.42199999999999999</v>
      </c>
      <c r="U6485" s="110">
        <f>IF('3B-Air transport'!AN$67="no"," ",ROUND(S6485,4))</f>
        <v>0.42199999999999999</v>
      </c>
      <c r="V6485" s="110">
        <f>IF('3B-Air transport'!AN$68="no"," ",ROUND(S6485,4))</f>
        <v>0.42199999999999999</v>
      </c>
      <c r="W6485" s="110"/>
      <c r="AB6485" s="110">
        <f t="shared" si="368"/>
        <v>0.42200000000000032</v>
      </c>
      <c r="AC6485" s="110">
        <f>IF('3C-Water transport'!AN$56="no"," ",ROUND(AB6485,4))</f>
        <v>0.42199999999999999</v>
      </c>
      <c r="AD6485" s="110">
        <f>IF('3C-Water transport'!AN$57="no"," ",ROUND(AB6485,4))</f>
        <v>0.42199999999999999</v>
      </c>
      <c r="AE6485" s="110">
        <f>IF('3C-Water transport'!AN$58="no"," ",ROUND(AB6485,4))</f>
        <v>0.42199999999999999</v>
      </c>
    </row>
    <row r="6486" spans="5:31" x14ac:dyDescent="0.25">
      <c r="E6486" s="110">
        <f t="shared" si="366"/>
        <v>0.42300000000000032</v>
      </c>
      <c r="F6486" s="110">
        <f>IF('3A-Rail transport'!$AN$56="no"," ",ROUND(E6486,4))</f>
        <v>0.42299999999999999</v>
      </c>
      <c r="G6486" s="110">
        <f>IF('3A-Rail transport'!$AN$57="no"," ",ROUND(E6486,4))</f>
        <v>0.42299999999999999</v>
      </c>
      <c r="H6486" s="110"/>
      <c r="S6486" s="110">
        <f t="shared" si="367"/>
        <v>0.42300000000000032</v>
      </c>
      <c r="T6486" s="110">
        <f>IF('3B-Air transport'!AN$66="no"," ",ROUND(S6486,4))</f>
        <v>0.42299999999999999</v>
      </c>
      <c r="U6486" s="110">
        <f>IF('3B-Air transport'!AN$67="no"," ",ROUND(S6486,4))</f>
        <v>0.42299999999999999</v>
      </c>
      <c r="V6486" s="110">
        <f>IF('3B-Air transport'!AN$68="no"," ",ROUND(S6486,4))</f>
        <v>0.42299999999999999</v>
      </c>
      <c r="W6486" s="110"/>
      <c r="AB6486" s="110">
        <f t="shared" si="368"/>
        <v>0.42300000000000032</v>
      </c>
      <c r="AC6486" s="110">
        <f>IF('3C-Water transport'!AN$56="no"," ",ROUND(AB6486,4))</f>
        <v>0.42299999999999999</v>
      </c>
      <c r="AD6486" s="110">
        <f>IF('3C-Water transport'!AN$57="no"," ",ROUND(AB6486,4))</f>
        <v>0.42299999999999999</v>
      </c>
      <c r="AE6486" s="110">
        <f>IF('3C-Water transport'!AN$58="no"," ",ROUND(AB6486,4))</f>
        <v>0.42299999999999999</v>
      </c>
    </row>
    <row r="6487" spans="5:31" x14ac:dyDescent="0.25">
      <c r="E6487" s="110">
        <f t="shared" si="366"/>
        <v>0.42400000000000032</v>
      </c>
      <c r="F6487" s="110">
        <f>IF('3A-Rail transport'!$AN$56="no"," ",ROUND(E6487,4))</f>
        <v>0.42399999999999999</v>
      </c>
      <c r="G6487" s="110">
        <f>IF('3A-Rail transport'!$AN$57="no"," ",ROUND(E6487,4))</f>
        <v>0.42399999999999999</v>
      </c>
      <c r="H6487" s="110"/>
      <c r="S6487" s="110">
        <f t="shared" si="367"/>
        <v>0.42400000000000032</v>
      </c>
      <c r="T6487" s="110">
        <f>IF('3B-Air transport'!AN$66="no"," ",ROUND(S6487,4))</f>
        <v>0.42399999999999999</v>
      </c>
      <c r="U6487" s="110">
        <f>IF('3B-Air transport'!AN$67="no"," ",ROUND(S6487,4))</f>
        <v>0.42399999999999999</v>
      </c>
      <c r="V6487" s="110">
        <f>IF('3B-Air transport'!AN$68="no"," ",ROUND(S6487,4))</f>
        <v>0.42399999999999999</v>
      </c>
      <c r="W6487" s="110"/>
      <c r="AB6487" s="110">
        <f t="shared" si="368"/>
        <v>0.42400000000000032</v>
      </c>
      <c r="AC6487" s="110">
        <f>IF('3C-Water transport'!AN$56="no"," ",ROUND(AB6487,4))</f>
        <v>0.42399999999999999</v>
      </c>
      <c r="AD6487" s="110">
        <f>IF('3C-Water transport'!AN$57="no"," ",ROUND(AB6487,4))</f>
        <v>0.42399999999999999</v>
      </c>
      <c r="AE6487" s="110">
        <f>IF('3C-Water transport'!AN$58="no"," ",ROUND(AB6487,4))</f>
        <v>0.42399999999999999</v>
      </c>
    </row>
    <row r="6488" spans="5:31" x14ac:dyDescent="0.25">
      <c r="E6488" s="110">
        <f t="shared" si="366"/>
        <v>0.42500000000000032</v>
      </c>
      <c r="F6488" s="110">
        <f>IF('3A-Rail transport'!$AN$56="no"," ",ROUND(E6488,4))</f>
        <v>0.42499999999999999</v>
      </c>
      <c r="G6488" s="110">
        <f>IF('3A-Rail transport'!$AN$57="no"," ",ROUND(E6488,4))</f>
        <v>0.42499999999999999</v>
      </c>
      <c r="H6488" s="110"/>
      <c r="S6488" s="110">
        <f t="shared" si="367"/>
        <v>0.42500000000000032</v>
      </c>
      <c r="T6488" s="110">
        <f>IF('3B-Air transport'!AN$66="no"," ",ROUND(S6488,4))</f>
        <v>0.42499999999999999</v>
      </c>
      <c r="U6488" s="110">
        <f>IF('3B-Air transport'!AN$67="no"," ",ROUND(S6488,4))</f>
        <v>0.42499999999999999</v>
      </c>
      <c r="V6488" s="110">
        <f>IF('3B-Air transport'!AN$68="no"," ",ROUND(S6488,4))</f>
        <v>0.42499999999999999</v>
      </c>
      <c r="W6488" s="110"/>
      <c r="AB6488" s="110">
        <f t="shared" si="368"/>
        <v>0.42500000000000032</v>
      </c>
      <c r="AC6488" s="110">
        <f>IF('3C-Water transport'!AN$56="no"," ",ROUND(AB6488,4))</f>
        <v>0.42499999999999999</v>
      </c>
      <c r="AD6488" s="110">
        <f>IF('3C-Water transport'!AN$57="no"," ",ROUND(AB6488,4))</f>
        <v>0.42499999999999999</v>
      </c>
      <c r="AE6488" s="110">
        <f>IF('3C-Water transport'!AN$58="no"," ",ROUND(AB6488,4))</f>
        <v>0.42499999999999999</v>
      </c>
    </row>
    <row r="6489" spans="5:31" x14ac:dyDescent="0.25">
      <c r="E6489" s="110">
        <f t="shared" si="366"/>
        <v>0.42600000000000032</v>
      </c>
      <c r="F6489" s="110">
        <f>IF('3A-Rail transport'!$AN$56="no"," ",ROUND(E6489,4))</f>
        <v>0.42599999999999999</v>
      </c>
      <c r="G6489" s="110">
        <f>IF('3A-Rail transport'!$AN$57="no"," ",ROUND(E6489,4))</f>
        <v>0.42599999999999999</v>
      </c>
      <c r="H6489" s="110"/>
      <c r="S6489" s="110">
        <f t="shared" si="367"/>
        <v>0.42600000000000032</v>
      </c>
      <c r="T6489" s="110">
        <f>IF('3B-Air transport'!AN$66="no"," ",ROUND(S6489,4))</f>
        <v>0.42599999999999999</v>
      </c>
      <c r="U6489" s="110">
        <f>IF('3B-Air transport'!AN$67="no"," ",ROUND(S6489,4))</f>
        <v>0.42599999999999999</v>
      </c>
      <c r="V6489" s="110">
        <f>IF('3B-Air transport'!AN$68="no"," ",ROUND(S6489,4))</f>
        <v>0.42599999999999999</v>
      </c>
      <c r="W6489" s="110"/>
      <c r="AB6489" s="110">
        <f t="shared" si="368"/>
        <v>0.42600000000000032</v>
      </c>
      <c r="AC6489" s="110">
        <f>IF('3C-Water transport'!AN$56="no"," ",ROUND(AB6489,4))</f>
        <v>0.42599999999999999</v>
      </c>
      <c r="AD6489" s="110">
        <f>IF('3C-Water transport'!AN$57="no"," ",ROUND(AB6489,4))</f>
        <v>0.42599999999999999</v>
      </c>
      <c r="AE6489" s="110">
        <f>IF('3C-Water transport'!AN$58="no"," ",ROUND(AB6489,4))</f>
        <v>0.42599999999999999</v>
      </c>
    </row>
    <row r="6490" spans="5:31" x14ac:dyDescent="0.25">
      <c r="E6490" s="110">
        <f t="shared" si="366"/>
        <v>0.42700000000000032</v>
      </c>
      <c r="F6490" s="110">
        <f>IF('3A-Rail transport'!$AN$56="no"," ",ROUND(E6490,4))</f>
        <v>0.42699999999999999</v>
      </c>
      <c r="G6490" s="110">
        <f>IF('3A-Rail transport'!$AN$57="no"," ",ROUND(E6490,4))</f>
        <v>0.42699999999999999</v>
      </c>
      <c r="H6490" s="110"/>
      <c r="S6490" s="110">
        <f t="shared" si="367"/>
        <v>0.42700000000000032</v>
      </c>
      <c r="T6490" s="110">
        <f>IF('3B-Air transport'!AN$66="no"," ",ROUND(S6490,4))</f>
        <v>0.42699999999999999</v>
      </c>
      <c r="U6490" s="110">
        <f>IF('3B-Air transport'!AN$67="no"," ",ROUND(S6490,4))</f>
        <v>0.42699999999999999</v>
      </c>
      <c r="V6490" s="110">
        <f>IF('3B-Air transport'!AN$68="no"," ",ROUND(S6490,4))</f>
        <v>0.42699999999999999</v>
      </c>
      <c r="W6490" s="110"/>
      <c r="AB6490" s="110">
        <f t="shared" si="368"/>
        <v>0.42700000000000032</v>
      </c>
      <c r="AC6490" s="110">
        <f>IF('3C-Water transport'!AN$56="no"," ",ROUND(AB6490,4))</f>
        <v>0.42699999999999999</v>
      </c>
      <c r="AD6490" s="110">
        <f>IF('3C-Water transport'!AN$57="no"," ",ROUND(AB6490,4))</f>
        <v>0.42699999999999999</v>
      </c>
      <c r="AE6490" s="110">
        <f>IF('3C-Water transport'!AN$58="no"," ",ROUND(AB6490,4))</f>
        <v>0.42699999999999999</v>
      </c>
    </row>
    <row r="6491" spans="5:31" x14ac:dyDescent="0.25">
      <c r="E6491" s="110">
        <f t="shared" si="366"/>
        <v>0.42800000000000032</v>
      </c>
      <c r="F6491" s="110">
        <f>IF('3A-Rail transport'!$AN$56="no"," ",ROUND(E6491,4))</f>
        <v>0.42799999999999999</v>
      </c>
      <c r="G6491" s="110">
        <f>IF('3A-Rail transport'!$AN$57="no"," ",ROUND(E6491,4))</f>
        <v>0.42799999999999999</v>
      </c>
      <c r="H6491" s="110"/>
      <c r="S6491" s="110">
        <f t="shared" si="367"/>
        <v>0.42800000000000032</v>
      </c>
      <c r="T6491" s="110">
        <f>IF('3B-Air transport'!AN$66="no"," ",ROUND(S6491,4))</f>
        <v>0.42799999999999999</v>
      </c>
      <c r="U6491" s="110">
        <f>IF('3B-Air transport'!AN$67="no"," ",ROUND(S6491,4))</f>
        <v>0.42799999999999999</v>
      </c>
      <c r="V6491" s="110">
        <f>IF('3B-Air transport'!AN$68="no"," ",ROUND(S6491,4))</f>
        <v>0.42799999999999999</v>
      </c>
      <c r="W6491" s="110"/>
      <c r="AB6491" s="110">
        <f t="shared" si="368"/>
        <v>0.42800000000000032</v>
      </c>
      <c r="AC6491" s="110">
        <f>IF('3C-Water transport'!AN$56="no"," ",ROUND(AB6491,4))</f>
        <v>0.42799999999999999</v>
      </c>
      <c r="AD6491" s="110">
        <f>IF('3C-Water transport'!AN$57="no"," ",ROUND(AB6491,4))</f>
        <v>0.42799999999999999</v>
      </c>
      <c r="AE6491" s="110">
        <f>IF('3C-Water transport'!AN$58="no"," ",ROUND(AB6491,4))</f>
        <v>0.42799999999999999</v>
      </c>
    </row>
    <row r="6492" spans="5:31" x14ac:dyDescent="0.25">
      <c r="E6492" s="110">
        <f t="shared" si="366"/>
        <v>0.42900000000000033</v>
      </c>
      <c r="F6492" s="110">
        <f>IF('3A-Rail transport'!$AN$56="no"," ",ROUND(E6492,4))</f>
        <v>0.42899999999999999</v>
      </c>
      <c r="G6492" s="110">
        <f>IF('3A-Rail transport'!$AN$57="no"," ",ROUND(E6492,4))</f>
        <v>0.42899999999999999</v>
      </c>
      <c r="H6492" s="110"/>
      <c r="S6492" s="110">
        <f t="shared" si="367"/>
        <v>0.42900000000000033</v>
      </c>
      <c r="T6492" s="110">
        <f>IF('3B-Air transport'!AN$66="no"," ",ROUND(S6492,4))</f>
        <v>0.42899999999999999</v>
      </c>
      <c r="U6492" s="110">
        <f>IF('3B-Air transport'!AN$67="no"," ",ROUND(S6492,4))</f>
        <v>0.42899999999999999</v>
      </c>
      <c r="V6492" s="110">
        <f>IF('3B-Air transport'!AN$68="no"," ",ROUND(S6492,4))</f>
        <v>0.42899999999999999</v>
      </c>
      <c r="W6492" s="110"/>
      <c r="AB6492" s="110">
        <f t="shared" si="368"/>
        <v>0.42900000000000033</v>
      </c>
      <c r="AC6492" s="110">
        <f>IF('3C-Water transport'!AN$56="no"," ",ROUND(AB6492,4))</f>
        <v>0.42899999999999999</v>
      </c>
      <c r="AD6492" s="110">
        <f>IF('3C-Water transport'!AN$57="no"," ",ROUND(AB6492,4))</f>
        <v>0.42899999999999999</v>
      </c>
      <c r="AE6492" s="110">
        <f>IF('3C-Water transport'!AN$58="no"," ",ROUND(AB6492,4))</f>
        <v>0.42899999999999999</v>
      </c>
    </row>
    <row r="6493" spans="5:31" x14ac:dyDescent="0.25">
      <c r="E6493" s="110">
        <f t="shared" si="366"/>
        <v>0.43000000000000033</v>
      </c>
      <c r="F6493" s="110">
        <f>IF('3A-Rail transport'!$AN$56="no"," ",ROUND(E6493,4))</f>
        <v>0.43</v>
      </c>
      <c r="G6493" s="110">
        <f>IF('3A-Rail transport'!$AN$57="no"," ",ROUND(E6493,4))</f>
        <v>0.43</v>
      </c>
      <c r="H6493" s="110"/>
      <c r="S6493" s="110">
        <f t="shared" si="367"/>
        <v>0.43000000000000033</v>
      </c>
      <c r="T6493" s="110">
        <f>IF('3B-Air transport'!AN$66="no"," ",ROUND(S6493,4))</f>
        <v>0.43</v>
      </c>
      <c r="U6493" s="110">
        <f>IF('3B-Air transport'!AN$67="no"," ",ROUND(S6493,4))</f>
        <v>0.43</v>
      </c>
      <c r="V6493" s="110">
        <f>IF('3B-Air transport'!AN$68="no"," ",ROUND(S6493,4))</f>
        <v>0.43</v>
      </c>
      <c r="W6493" s="110"/>
      <c r="AB6493" s="110">
        <f t="shared" si="368"/>
        <v>0.43000000000000033</v>
      </c>
      <c r="AC6493" s="110">
        <f>IF('3C-Water transport'!AN$56="no"," ",ROUND(AB6493,4))</f>
        <v>0.43</v>
      </c>
      <c r="AD6493" s="110">
        <f>IF('3C-Water transport'!AN$57="no"," ",ROUND(AB6493,4))</f>
        <v>0.43</v>
      </c>
      <c r="AE6493" s="110">
        <f>IF('3C-Water transport'!AN$58="no"," ",ROUND(AB6493,4))</f>
        <v>0.43</v>
      </c>
    </row>
    <row r="6494" spans="5:31" x14ac:dyDescent="0.25">
      <c r="E6494" s="110">
        <f t="shared" si="366"/>
        <v>0.43100000000000033</v>
      </c>
      <c r="F6494" s="110">
        <f>IF('3A-Rail transport'!$AN$56="no"," ",ROUND(E6494,4))</f>
        <v>0.43099999999999999</v>
      </c>
      <c r="G6494" s="110">
        <f>IF('3A-Rail transport'!$AN$57="no"," ",ROUND(E6494,4))</f>
        <v>0.43099999999999999</v>
      </c>
      <c r="H6494" s="110"/>
      <c r="S6494" s="110">
        <f t="shared" si="367"/>
        <v>0.43100000000000033</v>
      </c>
      <c r="T6494" s="110">
        <f>IF('3B-Air transport'!AN$66="no"," ",ROUND(S6494,4))</f>
        <v>0.43099999999999999</v>
      </c>
      <c r="U6494" s="110">
        <f>IF('3B-Air transport'!AN$67="no"," ",ROUND(S6494,4))</f>
        <v>0.43099999999999999</v>
      </c>
      <c r="V6494" s="110">
        <f>IF('3B-Air transport'!AN$68="no"," ",ROUND(S6494,4))</f>
        <v>0.43099999999999999</v>
      </c>
      <c r="W6494" s="110"/>
      <c r="AB6494" s="110">
        <f t="shared" si="368"/>
        <v>0.43100000000000033</v>
      </c>
      <c r="AC6494" s="110">
        <f>IF('3C-Water transport'!AN$56="no"," ",ROUND(AB6494,4))</f>
        <v>0.43099999999999999</v>
      </c>
      <c r="AD6494" s="110">
        <f>IF('3C-Water transport'!AN$57="no"," ",ROUND(AB6494,4))</f>
        <v>0.43099999999999999</v>
      </c>
      <c r="AE6494" s="110">
        <f>IF('3C-Water transport'!AN$58="no"," ",ROUND(AB6494,4))</f>
        <v>0.43099999999999999</v>
      </c>
    </row>
    <row r="6495" spans="5:31" x14ac:dyDescent="0.25">
      <c r="E6495" s="110">
        <f t="shared" si="366"/>
        <v>0.43200000000000033</v>
      </c>
      <c r="F6495" s="110">
        <f>IF('3A-Rail transport'!$AN$56="no"," ",ROUND(E6495,4))</f>
        <v>0.432</v>
      </c>
      <c r="G6495" s="110">
        <f>IF('3A-Rail transport'!$AN$57="no"," ",ROUND(E6495,4))</f>
        <v>0.432</v>
      </c>
      <c r="H6495" s="110"/>
      <c r="S6495" s="110">
        <f t="shared" si="367"/>
        <v>0.43200000000000033</v>
      </c>
      <c r="T6495" s="110">
        <f>IF('3B-Air transport'!AN$66="no"," ",ROUND(S6495,4))</f>
        <v>0.432</v>
      </c>
      <c r="U6495" s="110">
        <f>IF('3B-Air transport'!AN$67="no"," ",ROUND(S6495,4))</f>
        <v>0.432</v>
      </c>
      <c r="V6495" s="110">
        <f>IF('3B-Air transport'!AN$68="no"," ",ROUND(S6495,4))</f>
        <v>0.432</v>
      </c>
      <c r="W6495" s="110"/>
      <c r="AB6495" s="110">
        <f t="shared" si="368"/>
        <v>0.43200000000000033</v>
      </c>
      <c r="AC6495" s="110">
        <f>IF('3C-Water transport'!AN$56="no"," ",ROUND(AB6495,4))</f>
        <v>0.432</v>
      </c>
      <c r="AD6495" s="110">
        <f>IF('3C-Water transport'!AN$57="no"," ",ROUND(AB6495,4))</f>
        <v>0.432</v>
      </c>
      <c r="AE6495" s="110">
        <f>IF('3C-Water transport'!AN$58="no"," ",ROUND(AB6495,4))</f>
        <v>0.432</v>
      </c>
    </row>
    <row r="6496" spans="5:31" x14ac:dyDescent="0.25">
      <c r="E6496" s="110">
        <f t="shared" si="366"/>
        <v>0.43300000000000033</v>
      </c>
      <c r="F6496" s="110">
        <f>IF('3A-Rail transport'!$AN$56="no"," ",ROUND(E6496,4))</f>
        <v>0.433</v>
      </c>
      <c r="G6496" s="110">
        <f>IF('3A-Rail transport'!$AN$57="no"," ",ROUND(E6496,4))</f>
        <v>0.433</v>
      </c>
      <c r="H6496" s="110"/>
      <c r="S6496" s="110">
        <f t="shared" si="367"/>
        <v>0.43300000000000033</v>
      </c>
      <c r="T6496" s="110">
        <f>IF('3B-Air transport'!AN$66="no"," ",ROUND(S6496,4))</f>
        <v>0.433</v>
      </c>
      <c r="U6496" s="110">
        <f>IF('3B-Air transport'!AN$67="no"," ",ROUND(S6496,4))</f>
        <v>0.433</v>
      </c>
      <c r="V6496" s="110">
        <f>IF('3B-Air transport'!AN$68="no"," ",ROUND(S6496,4))</f>
        <v>0.433</v>
      </c>
      <c r="W6496" s="110"/>
      <c r="AB6496" s="110">
        <f t="shared" si="368"/>
        <v>0.43300000000000033</v>
      </c>
      <c r="AC6496" s="110">
        <f>IF('3C-Water transport'!AN$56="no"," ",ROUND(AB6496,4))</f>
        <v>0.433</v>
      </c>
      <c r="AD6496" s="110">
        <f>IF('3C-Water transport'!AN$57="no"," ",ROUND(AB6496,4))</f>
        <v>0.433</v>
      </c>
      <c r="AE6496" s="110">
        <f>IF('3C-Water transport'!AN$58="no"," ",ROUND(AB6496,4))</f>
        <v>0.433</v>
      </c>
    </row>
    <row r="6497" spans="5:31" x14ac:dyDescent="0.25">
      <c r="E6497" s="110">
        <f t="shared" si="366"/>
        <v>0.43400000000000033</v>
      </c>
      <c r="F6497" s="110">
        <f>IF('3A-Rail transport'!$AN$56="no"," ",ROUND(E6497,4))</f>
        <v>0.434</v>
      </c>
      <c r="G6497" s="110">
        <f>IF('3A-Rail transport'!$AN$57="no"," ",ROUND(E6497,4))</f>
        <v>0.434</v>
      </c>
      <c r="H6497" s="110"/>
      <c r="S6497" s="110">
        <f t="shared" si="367"/>
        <v>0.43400000000000033</v>
      </c>
      <c r="T6497" s="110">
        <f>IF('3B-Air transport'!AN$66="no"," ",ROUND(S6497,4))</f>
        <v>0.434</v>
      </c>
      <c r="U6497" s="110">
        <f>IF('3B-Air transport'!AN$67="no"," ",ROUND(S6497,4))</f>
        <v>0.434</v>
      </c>
      <c r="V6497" s="110">
        <f>IF('3B-Air transport'!AN$68="no"," ",ROUND(S6497,4))</f>
        <v>0.434</v>
      </c>
      <c r="W6497" s="110"/>
      <c r="AB6497" s="110">
        <f t="shared" si="368"/>
        <v>0.43400000000000033</v>
      </c>
      <c r="AC6497" s="110">
        <f>IF('3C-Water transport'!AN$56="no"," ",ROUND(AB6497,4))</f>
        <v>0.434</v>
      </c>
      <c r="AD6497" s="110">
        <f>IF('3C-Water transport'!AN$57="no"," ",ROUND(AB6497,4))</f>
        <v>0.434</v>
      </c>
      <c r="AE6497" s="110">
        <f>IF('3C-Water transport'!AN$58="no"," ",ROUND(AB6497,4))</f>
        <v>0.434</v>
      </c>
    </row>
    <row r="6498" spans="5:31" x14ac:dyDescent="0.25">
      <c r="E6498" s="110">
        <f t="shared" si="366"/>
        <v>0.43500000000000033</v>
      </c>
      <c r="F6498" s="110">
        <f>IF('3A-Rail transport'!$AN$56="no"," ",ROUND(E6498,4))</f>
        <v>0.435</v>
      </c>
      <c r="G6498" s="110">
        <f>IF('3A-Rail transport'!$AN$57="no"," ",ROUND(E6498,4))</f>
        <v>0.435</v>
      </c>
      <c r="H6498" s="110"/>
      <c r="S6498" s="110">
        <f t="shared" si="367"/>
        <v>0.43500000000000033</v>
      </c>
      <c r="T6498" s="110">
        <f>IF('3B-Air transport'!AN$66="no"," ",ROUND(S6498,4))</f>
        <v>0.435</v>
      </c>
      <c r="U6498" s="110">
        <f>IF('3B-Air transport'!AN$67="no"," ",ROUND(S6498,4))</f>
        <v>0.435</v>
      </c>
      <c r="V6498" s="110">
        <f>IF('3B-Air transport'!AN$68="no"," ",ROUND(S6498,4))</f>
        <v>0.435</v>
      </c>
      <c r="W6498" s="110"/>
      <c r="AB6498" s="110">
        <f t="shared" si="368"/>
        <v>0.43500000000000033</v>
      </c>
      <c r="AC6498" s="110">
        <f>IF('3C-Water transport'!AN$56="no"," ",ROUND(AB6498,4))</f>
        <v>0.435</v>
      </c>
      <c r="AD6498" s="110">
        <f>IF('3C-Water transport'!AN$57="no"," ",ROUND(AB6498,4))</f>
        <v>0.435</v>
      </c>
      <c r="AE6498" s="110">
        <f>IF('3C-Water transport'!AN$58="no"," ",ROUND(AB6498,4))</f>
        <v>0.435</v>
      </c>
    </row>
    <row r="6499" spans="5:31" x14ac:dyDescent="0.25">
      <c r="E6499" s="110">
        <f t="shared" si="366"/>
        <v>0.43600000000000033</v>
      </c>
      <c r="F6499" s="110">
        <f>IF('3A-Rail transport'!$AN$56="no"," ",ROUND(E6499,4))</f>
        <v>0.436</v>
      </c>
      <c r="G6499" s="110">
        <f>IF('3A-Rail transport'!$AN$57="no"," ",ROUND(E6499,4))</f>
        <v>0.436</v>
      </c>
      <c r="H6499" s="110"/>
      <c r="S6499" s="110">
        <f t="shared" si="367"/>
        <v>0.43600000000000033</v>
      </c>
      <c r="T6499" s="110">
        <f>IF('3B-Air transport'!AN$66="no"," ",ROUND(S6499,4))</f>
        <v>0.436</v>
      </c>
      <c r="U6499" s="110">
        <f>IF('3B-Air transport'!AN$67="no"," ",ROUND(S6499,4))</f>
        <v>0.436</v>
      </c>
      <c r="V6499" s="110">
        <f>IF('3B-Air transport'!AN$68="no"," ",ROUND(S6499,4))</f>
        <v>0.436</v>
      </c>
      <c r="W6499" s="110"/>
      <c r="AB6499" s="110">
        <f t="shared" si="368"/>
        <v>0.43600000000000033</v>
      </c>
      <c r="AC6499" s="110">
        <f>IF('3C-Water transport'!AN$56="no"," ",ROUND(AB6499,4))</f>
        <v>0.436</v>
      </c>
      <c r="AD6499" s="110">
        <f>IF('3C-Water transport'!AN$57="no"," ",ROUND(AB6499,4))</f>
        <v>0.436</v>
      </c>
      <c r="AE6499" s="110">
        <f>IF('3C-Water transport'!AN$58="no"," ",ROUND(AB6499,4))</f>
        <v>0.436</v>
      </c>
    </row>
    <row r="6500" spans="5:31" x14ac:dyDescent="0.25">
      <c r="E6500" s="110">
        <f t="shared" si="366"/>
        <v>0.43700000000000033</v>
      </c>
      <c r="F6500" s="110">
        <f>IF('3A-Rail transport'!$AN$56="no"," ",ROUND(E6500,4))</f>
        <v>0.437</v>
      </c>
      <c r="G6500" s="110">
        <f>IF('3A-Rail transport'!$AN$57="no"," ",ROUND(E6500,4))</f>
        <v>0.437</v>
      </c>
      <c r="H6500" s="110"/>
      <c r="S6500" s="110">
        <f t="shared" si="367"/>
        <v>0.43700000000000033</v>
      </c>
      <c r="T6500" s="110">
        <f>IF('3B-Air transport'!AN$66="no"," ",ROUND(S6500,4))</f>
        <v>0.437</v>
      </c>
      <c r="U6500" s="110">
        <f>IF('3B-Air transport'!AN$67="no"," ",ROUND(S6500,4))</f>
        <v>0.437</v>
      </c>
      <c r="V6500" s="110">
        <f>IF('3B-Air transport'!AN$68="no"," ",ROUND(S6500,4))</f>
        <v>0.437</v>
      </c>
      <c r="W6500" s="110"/>
      <c r="AB6500" s="110">
        <f t="shared" si="368"/>
        <v>0.43700000000000033</v>
      </c>
      <c r="AC6500" s="110">
        <f>IF('3C-Water transport'!AN$56="no"," ",ROUND(AB6500,4))</f>
        <v>0.437</v>
      </c>
      <c r="AD6500" s="110">
        <f>IF('3C-Water transport'!AN$57="no"," ",ROUND(AB6500,4))</f>
        <v>0.437</v>
      </c>
      <c r="AE6500" s="110">
        <f>IF('3C-Water transport'!AN$58="no"," ",ROUND(AB6500,4))</f>
        <v>0.437</v>
      </c>
    </row>
    <row r="6501" spans="5:31" x14ac:dyDescent="0.25">
      <c r="E6501" s="110">
        <f t="shared" si="366"/>
        <v>0.43800000000000033</v>
      </c>
      <c r="F6501" s="110">
        <f>IF('3A-Rail transport'!$AN$56="no"," ",ROUND(E6501,4))</f>
        <v>0.438</v>
      </c>
      <c r="G6501" s="110">
        <f>IF('3A-Rail transport'!$AN$57="no"," ",ROUND(E6501,4))</f>
        <v>0.438</v>
      </c>
      <c r="H6501" s="110"/>
      <c r="S6501" s="110">
        <f t="shared" si="367"/>
        <v>0.43800000000000033</v>
      </c>
      <c r="T6501" s="110">
        <f>IF('3B-Air transport'!AN$66="no"," ",ROUND(S6501,4))</f>
        <v>0.438</v>
      </c>
      <c r="U6501" s="110">
        <f>IF('3B-Air transport'!AN$67="no"," ",ROUND(S6501,4))</f>
        <v>0.438</v>
      </c>
      <c r="V6501" s="110">
        <f>IF('3B-Air transport'!AN$68="no"," ",ROUND(S6501,4))</f>
        <v>0.438</v>
      </c>
      <c r="W6501" s="110"/>
      <c r="AB6501" s="110">
        <f t="shared" si="368"/>
        <v>0.43800000000000033</v>
      </c>
      <c r="AC6501" s="110">
        <f>IF('3C-Water transport'!AN$56="no"," ",ROUND(AB6501,4))</f>
        <v>0.438</v>
      </c>
      <c r="AD6501" s="110">
        <f>IF('3C-Water transport'!AN$57="no"," ",ROUND(AB6501,4))</f>
        <v>0.438</v>
      </c>
      <c r="AE6501" s="110">
        <f>IF('3C-Water transport'!AN$58="no"," ",ROUND(AB6501,4))</f>
        <v>0.438</v>
      </c>
    </row>
    <row r="6502" spans="5:31" x14ac:dyDescent="0.25">
      <c r="E6502" s="110">
        <f t="shared" si="366"/>
        <v>0.43900000000000033</v>
      </c>
      <c r="F6502" s="110">
        <f>IF('3A-Rail transport'!$AN$56="no"," ",ROUND(E6502,4))</f>
        <v>0.439</v>
      </c>
      <c r="G6502" s="110">
        <f>IF('3A-Rail transport'!$AN$57="no"," ",ROUND(E6502,4))</f>
        <v>0.439</v>
      </c>
      <c r="H6502" s="110"/>
      <c r="S6502" s="110">
        <f t="shared" si="367"/>
        <v>0.43900000000000033</v>
      </c>
      <c r="T6502" s="110">
        <f>IF('3B-Air transport'!AN$66="no"," ",ROUND(S6502,4))</f>
        <v>0.439</v>
      </c>
      <c r="U6502" s="110">
        <f>IF('3B-Air transport'!AN$67="no"," ",ROUND(S6502,4))</f>
        <v>0.439</v>
      </c>
      <c r="V6502" s="110">
        <f>IF('3B-Air transport'!AN$68="no"," ",ROUND(S6502,4))</f>
        <v>0.439</v>
      </c>
      <c r="W6502" s="110"/>
      <c r="AB6502" s="110">
        <f t="shared" si="368"/>
        <v>0.43900000000000033</v>
      </c>
      <c r="AC6502" s="110">
        <f>IF('3C-Water transport'!AN$56="no"," ",ROUND(AB6502,4))</f>
        <v>0.439</v>
      </c>
      <c r="AD6502" s="110">
        <f>IF('3C-Water transport'!AN$57="no"," ",ROUND(AB6502,4))</f>
        <v>0.439</v>
      </c>
      <c r="AE6502" s="110">
        <f>IF('3C-Water transport'!AN$58="no"," ",ROUND(AB6502,4))</f>
        <v>0.439</v>
      </c>
    </row>
    <row r="6503" spans="5:31" x14ac:dyDescent="0.25">
      <c r="E6503" s="110">
        <f t="shared" si="366"/>
        <v>0.44000000000000034</v>
      </c>
      <c r="F6503" s="110">
        <f>IF('3A-Rail transport'!$AN$56="no"," ",ROUND(E6503,4))</f>
        <v>0.44</v>
      </c>
      <c r="G6503" s="110">
        <f>IF('3A-Rail transport'!$AN$57="no"," ",ROUND(E6503,4))</f>
        <v>0.44</v>
      </c>
      <c r="H6503" s="110"/>
      <c r="S6503" s="110">
        <f t="shared" si="367"/>
        <v>0.44000000000000034</v>
      </c>
      <c r="T6503" s="110">
        <f>IF('3B-Air transport'!AN$66="no"," ",ROUND(S6503,4))</f>
        <v>0.44</v>
      </c>
      <c r="U6503" s="110">
        <f>IF('3B-Air transport'!AN$67="no"," ",ROUND(S6503,4))</f>
        <v>0.44</v>
      </c>
      <c r="V6503" s="110">
        <f>IF('3B-Air transport'!AN$68="no"," ",ROUND(S6503,4))</f>
        <v>0.44</v>
      </c>
      <c r="W6503" s="110"/>
      <c r="AB6503" s="110">
        <f t="shared" si="368"/>
        <v>0.44000000000000034</v>
      </c>
      <c r="AC6503" s="110">
        <f>IF('3C-Water transport'!AN$56="no"," ",ROUND(AB6503,4))</f>
        <v>0.44</v>
      </c>
      <c r="AD6503" s="110">
        <f>IF('3C-Water transport'!AN$57="no"," ",ROUND(AB6503,4))</f>
        <v>0.44</v>
      </c>
      <c r="AE6503" s="110">
        <f>IF('3C-Water transport'!AN$58="no"," ",ROUND(AB6503,4))</f>
        <v>0.44</v>
      </c>
    </row>
    <row r="6504" spans="5:31" x14ac:dyDescent="0.25">
      <c r="E6504" s="110">
        <f t="shared" si="366"/>
        <v>0.44100000000000034</v>
      </c>
      <c r="F6504" s="110">
        <f>IF('3A-Rail transport'!$AN$56="no"," ",ROUND(E6504,4))</f>
        <v>0.441</v>
      </c>
      <c r="G6504" s="110">
        <f>IF('3A-Rail transport'!$AN$57="no"," ",ROUND(E6504,4))</f>
        <v>0.441</v>
      </c>
      <c r="H6504" s="110"/>
      <c r="S6504" s="110">
        <f t="shared" si="367"/>
        <v>0.44100000000000034</v>
      </c>
      <c r="T6504" s="110">
        <f>IF('3B-Air transport'!AN$66="no"," ",ROUND(S6504,4))</f>
        <v>0.441</v>
      </c>
      <c r="U6504" s="110">
        <f>IF('3B-Air transport'!AN$67="no"," ",ROUND(S6504,4))</f>
        <v>0.441</v>
      </c>
      <c r="V6504" s="110">
        <f>IF('3B-Air transport'!AN$68="no"," ",ROUND(S6504,4))</f>
        <v>0.441</v>
      </c>
      <c r="W6504" s="110"/>
      <c r="AB6504" s="110">
        <f t="shared" si="368"/>
        <v>0.44100000000000034</v>
      </c>
      <c r="AC6504" s="110">
        <f>IF('3C-Water transport'!AN$56="no"," ",ROUND(AB6504,4))</f>
        <v>0.441</v>
      </c>
      <c r="AD6504" s="110">
        <f>IF('3C-Water transport'!AN$57="no"," ",ROUND(AB6504,4))</f>
        <v>0.441</v>
      </c>
      <c r="AE6504" s="110">
        <f>IF('3C-Water transport'!AN$58="no"," ",ROUND(AB6504,4))</f>
        <v>0.441</v>
      </c>
    </row>
    <row r="6505" spans="5:31" x14ac:dyDescent="0.25">
      <c r="E6505" s="110">
        <f t="shared" si="366"/>
        <v>0.44200000000000034</v>
      </c>
      <c r="F6505" s="110">
        <f>IF('3A-Rail transport'!$AN$56="no"," ",ROUND(E6505,4))</f>
        <v>0.442</v>
      </c>
      <c r="G6505" s="110">
        <f>IF('3A-Rail transport'!$AN$57="no"," ",ROUND(E6505,4))</f>
        <v>0.442</v>
      </c>
      <c r="H6505" s="110"/>
      <c r="S6505" s="110">
        <f t="shared" si="367"/>
        <v>0.44200000000000034</v>
      </c>
      <c r="T6505" s="110">
        <f>IF('3B-Air transport'!AN$66="no"," ",ROUND(S6505,4))</f>
        <v>0.442</v>
      </c>
      <c r="U6505" s="110">
        <f>IF('3B-Air transport'!AN$67="no"," ",ROUND(S6505,4))</f>
        <v>0.442</v>
      </c>
      <c r="V6505" s="110">
        <f>IF('3B-Air transport'!AN$68="no"," ",ROUND(S6505,4))</f>
        <v>0.442</v>
      </c>
      <c r="W6505" s="110"/>
      <c r="AB6505" s="110">
        <f t="shared" si="368"/>
        <v>0.44200000000000034</v>
      </c>
      <c r="AC6505" s="110">
        <f>IF('3C-Water transport'!AN$56="no"," ",ROUND(AB6505,4))</f>
        <v>0.442</v>
      </c>
      <c r="AD6505" s="110">
        <f>IF('3C-Water transport'!AN$57="no"," ",ROUND(AB6505,4))</f>
        <v>0.442</v>
      </c>
      <c r="AE6505" s="110">
        <f>IF('3C-Water transport'!AN$58="no"," ",ROUND(AB6505,4))</f>
        <v>0.442</v>
      </c>
    </row>
    <row r="6506" spans="5:31" x14ac:dyDescent="0.25">
      <c r="E6506" s="110">
        <f t="shared" si="366"/>
        <v>0.44300000000000034</v>
      </c>
      <c r="F6506" s="110">
        <f>IF('3A-Rail transport'!$AN$56="no"," ",ROUND(E6506,4))</f>
        <v>0.443</v>
      </c>
      <c r="G6506" s="110">
        <f>IF('3A-Rail transport'!$AN$57="no"," ",ROUND(E6506,4))</f>
        <v>0.443</v>
      </c>
      <c r="H6506" s="110"/>
      <c r="S6506" s="110">
        <f t="shared" si="367"/>
        <v>0.44300000000000034</v>
      </c>
      <c r="T6506" s="110">
        <f>IF('3B-Air transport'!AN$66="no"," ",ROUND(S6506,4))</f>
        <v>0.443</v>
      </c>
      <c r="U6506" s="110">
        <f>IF('3B-Air transport'!AN$67="no"," ",ROUND(S6506,4))</f>
        <v>0.443</v>
      </c>
      <c r="V6506" s="110">
        <f>IF('3B-Air transport'!AN$68="no"," ",ROUND(S6506,4))</f>
        <v>0.443</v>
      </c>
      <c r="W6506" s="110"/>
      <c r="AB6506" s="110">
        <f t="shared" si="368"/>
        <v>0.44300000000000034</v>
      </c>
      <c r="AC6506" s="110">
        <f>IF('3C-Water transport'!AN$56="no"," ",ROUND(AB6506,4))</f>
        <v>0.443</v>
      </c>
      <c r="AD6506" s="110">
        <f>IF('3C-Water transport'!AN$57="no"," ",ROUND(AB6506,4))</f>
        <v>0.443</v>
      </c>
      <c r="AE6506" s="110">
        <f>IF('3C-Water transport'!AN$58="no"," ",ROUND(AB6506,4))</f>
        <v>0.443</v>
      </c>
    </row>
    <row r="6507" spans="5:31" x14ac:dyDescent="0.25">
      <c r="E6507" s="110">
        <f t="shared" si="366"/>
        <v>0.44400000000000034</v>
      </c>
      <c r="F6507" s="110">
        <f>IF('3A-Rail transport'!$AN$56="no"," ",ROUND(E6507,4))</f>
        <v>0.44400000000000001</v>
      </c>
      <c r="G6507" s="110">
        <f>IF('3A-Rail transport'!$AN$57="no"," ",ROUND(E6507,4))</f>
        <v>0.44400000000000001</v>
      </c>
      <c r="H6507" s="110"/>
      <c r="S6507" s="110">
        <f t="shared" si="367"/>
        <v>0.44400000000000034</v>
      </c>
      <c r="T6507" s="110">
        <f>IF('3B-Air transport'!AN$66="no"," ",ROUND(S6507,4))</f>
        <v>0.44400000000000001</v>
      </c>
      <c r="U6507" s="110">
        <f>IF('3B-Air transport'!AN$67="no"," ",ROUND(S6507,4))</f>
        <v>0.44400000000000001</v>
      </c>
      <c r="V6507" s="110">
        <f>IF('3B-Air transport'!AN$68="no"," ",ROUND(S6507,4))</f>
        <v>0.44400000000000001</v>
      </c>
      <c r="W6507" s="110"/>
      <c r="AB6507" s="110">
        <f t="shared" si="368"/>
        <v>0.44400000000000034</v>
      </c>
      <c r="AC6507" s="110">
        <f>IF('3C-Water transport'!AN$56="no"," ",ROUND(AB6507,4))</f>
        <v>0.44400000000000001</v>
      </c>
      <c r="AD6507" s="110">
        <f>IF('3C-Water transport'!AN$57="no"," ",ROUND(AB6507,4))</f>
        <v>0.44400000000000001</v>
      </c>
      <c r="AE6507" s="110">
        <f>IF('3C-Water transport'!AN$58="no"," ",ROUND(AB6507,4))</f>
        <v>0.44400000000000001</v>
      </c>
    </row>
    <row r="6508" spans="5:31" x14ac:dyDescent="0.25">
      <c r="E6508" s="110">
        <f t="shared" si="366"/>
        <v>0.44500000000000034</v>
      </c>
      <c r="F6508" s="110">
        <f>IF('3A-Rail transport'!$AN$56="no"," ",ROUND(E6508,4))</f>
        <v>0.44500000000000001</v>
      </c>
      <c r="G6508" s="110">
        <f>IF('3A-Rail transport'!$AN$57="no"," ",ROUND(E6508,4))</f>
        <v>0.44500000000000001</v>
      </c>
      <c r="H6508" s="110"/>
      <c r="S6508" s="110">
        <f t="shared" si="367"/>
        <v>0.44500000000000034</v>
      </c>
      <c r="T6508" s="110">
        <f>IF('3B-Air transport'!AN$66="no"," ",ROUND(S6508,4))</f>
        <v>0.44500000000000001</v>
      </c>
      <c r="U6508" s="110">
        <f>IF('3B-Air transport'!AN$67="no"," ",ROUND(S6508,4))</f>
        <v>0.44500000000000001</v>
      </c>
      <c r="V6508" s="110">
        <f>IF('3B-Air transport'!AN$68="no"," ",ROUND(S6508,4))</f>
        <v>0.44500000000000001</v>
      </c>
      <c r="W6508" s="110"/>
      <c r="AB6508" s="110">
        <f t="shared" si="368"/>
        <v>0.44500000000000034</v>
      </c>
      <c r="AC6508" s="110">
        <f>IF('3C-Water transport'!AN$56="no"," ",ROUND(AB6508,4))</f>
        <v>0.44500000000000001</v>
      </c>
      <c r="AD6508" s="110">
        <f>IF('3C-Water transport'!AN$57="no"," ",ROUND(AB6508,4))</f>
        <v>0.44500000000000001</v>
      </c>
      <c r="AE6508" s="110">
        <f>IF('3C-Water transport'!AN$58="no"," ",ROUND(AB6508,4))</f>
        <v>0.44500000000000001</v>
      </c>
    </row>
    <row r="6509" spans="5:31" x14ac:dyDescent="0.25">
      <c r="E6509" s="110">
        <f t="shared" si="366"/>
        <v>0.44600000000000034</v>
      </c>
      <c r="F6509" s="110">
        <f>IF('3A-Rail transport'!$AN$56="no"," ",ROUND(E6509,4))</f>
        <v>0.44600000000000001</v>
      </c>
      <c r="G6509" s="110">
        <f>IF('3A-Rail transport'!$AN$57="no"," ",ROUND(E6509,4))</f>
        <v>0.44600000000000001</v>
      </c>
      <c r="H6509" s="110"/>
      <c r="S6509" s="110">
        <f t="shared" si="367"/>
        <v>0.44600000000000034</v>
      </c>
      <c r="T6509" s="110">
        <f>IF('3B-Air transport'!AN$66="no"," ",ROUND(S6509,4))</f>
        <v>0.44600000000000001</v>
      </c>
      <c r="U6509" s="110">
        <f>IF('3B-Air transport'!AN$67="no"," ",ROUND(S6509,4))</f>
        <v>0.44600000000000001</v>
      </c>
      <c r="V6509" s="110">
        <f>IF('3B-Air transport'!AN$68="no"," ",ROUND(S6509,4))</f>
        <v>0.44600000000000001</v>
      </c>
      <c r="W6509" s="110"/>
      <c r="AB6509" s="110">
        <f t="shared" si="368"/>
        <v>0.44600000000000034</v>
      </c>
      <c r="AC6509" s="110">
        <f>IF('3C-Water transport'!AN$56="no"," ",ROUND(AB6509,4))</f>
        <v>0.44600000000000001</v>
      </c>
      <c r="AD6509" s="110">
        <f>IF('3C-Water transport'!AN$57="no"," ",ROUND(AB6509,4))</f>
        <v>0.44600000000000001</v>
      </c>
      <c r="AE6509" s="110">
        <f>IF('3C-Water transport'!AN$58="no"," ",ROUND(AB6509,4))</f>
        <v>0.44600000000000001</v>
      </c>
    </row>
    <row r="6510" spans="5:31" x14ac:dyDescent="0.25">
      <c r="E6510" s="110">
        <f t="shared" si="366"/>
        <v>0.44700000000000034</v>
      </c>
      <c r="F6510" s="110">
        <f>IF('3A-Rail transport'!$AN$56="no"," ",ROUND(E6510,4))</f>
        <v>0.44700000000000001</v>
      </c>
      <c r="G6510" s="110">
        <f>IF('3A-Rail transport'!$AN$57="no"," ",ROUND(E6510,4))</f>
        <v>0.44700000000000001</v>
      </c>
      <c r="H6510" s="110"/>
      <c r="S6510" s="110">
        <f t="shared" si="367"/>
        <v>0.44700000000000034</v>
      </c>
      <c r="T6510" s="110">
        <f>IF('3B-Air transport'!AN$66="no"," ",ROUND(S6510,4))</f>
        <v>0.44700000000000001</v>
      </c>
      <c r="U6510" s="110">
        <f>IF('3B-Air transport'!AN$67="no"," ",ROUND(S6510,4))</f>
        <v>0.44700000000000001</v>
      </c>
      <c r="V6510" s="110">
        <f>IF('3B-Air transport'!AN$68="no"," ",ROUND(S6510,4))</f>
        <v>0.44700000000000001</v>
      </c>
      <c r="W6510" s="110"/>
      <c r="AB6510" s="110">
        <f t="shared" si="368"/>
        <v>0.44700000000000034</v>
      </c>
      <c r="AC6510" s="110">
        <f>IF('3C-Water transport'!AN$56="no"," ",ROUND(AB6510,4))</f>
        <v>0.44700000000000001</v>
      </c>
      <c r="AD6510" s="110">
        <f>IF('3C-Water transport'!AN$57="no"," ",ROUND(AB6510,4))</f>
        <v>0.44700000000000001</v>
      </c>
      <c r="AE6510" s="110">
        <f>IF('3C-Water transport'!AN$58="no"," ",ROUND(AB6510,4))</f>
        <v>0.44700000000000001</v>
      </c>
    </row>
    <row r="6511" spans="5:31" x14ac:dyDescent="0.25">
      <c r="E6511" s="110">
        <f t="shared" si="366"/>
        <v>0.44800000000000034</v>
      </c>
      <c r="F6511" s="110">
        <f>IF('3A-Rail transport'!$AN$56="no"," ",ROUND(E6511,4))</f>
        <v>0.44800000000000001</v>
      </c>
      <c r="G6511" s="110">
        <f>IF('3A-Rail transport'!$AN$57="no"," ",ROUND(E6511,4))</f>
        <v>0.44800000000000001</v>
      </c>
      <c r="H6511" s="110"/>
      <c r="S6511" s="110">
        <f t="shared" si="367"/>
        <v>0.44800000000000034</v>
      </c>
      <c r="T6511" s="110">
        <f>IF('3B-Air transport'!AN$66="no"," ",ROUND(S6511,4))</f>
        <v>0.44800000000000001</v>
      </c>
      <c r="U6511" s="110">
        <f>IF('3B-Air transport'!AN$67="no"," ",ROUND(S6511,4))</f>
        <v>0.44800000000000001</v>
      </c>
      <c r="V6511" s="110">
        <f>IF('3B-Air transport'!AN$68="no"," ",ROUND(S6511,4))</f>
        <v>0.44800000000000001</v>
      </c>
      <c r="W6511" s="110"/>
      <c r="AB6511" s="110">
        <f t="shared" si="368"/>
        <v>0.44800000000000034</v>
      </c>
      <c r="AC6511" s="110">
        <f>IF('3C-Water transport'!AN$56="no"," ",ROUND(AB6511,4))</f>
        <v>0.44800000000000001</v>
      </c>
      <c r="AD6511" s="110">
        <f>IF('3C-Water transport'!AN$57="no"," ",ROUND(AB6511,4))</f>
        <v>0.44800000000000001</v>
      </c>
      <c r="AE6511" s="110">
        <f>IF('3C-Water transport'!AN$58="no"," ",ROUND(AB6511,4))</f>
        <v>0.44800000000000001</v>
      </c>
    </row>
    <row r="6512" spans="5:31" x14ac:dyDescent="0.25">
      <c r="E6512" s="110">
        <f t="shared" ref="E6512:E6575" si="369">E6511+0.001</f>
        <v>0.44900000000000034</v>
      </c>
      <c r="F6512" s="110">
        <f>IF('3A-Rail transport'!$AN$56="no"," ",ROUND(E6512,4))</f>
        <v>0.44900000000000001</v>
      </c>
      <c r="G6512" s="110">
        <f>IF('3A-Rail transport'!$AN$57="no"," ",ROUND(E6512,4))</f>
        <v>0.44900000000000001</v>
      </c>
      <c r="H6512" s="110"/>
      <c r="S6512" s="110">
        <f t="shared" ref="S6512:S6575" si="370">S6511+0.001</f>
        <v>0.44900000000000034</v>
      </c>
      <c r="T6512" s="110">
        <f>IF('3B-Air transport'!AN$66="no"," ",ROUND(S6512,4))</f>
        <v>0.44900000000000001</v>
      </c>
      <c r="U6512" s="110">
        <f>IF('3B-Air transport'!AN$67="no"," ",ROUND(S6512,4))</f>
        <v>0.44900000000000001</v>
      </c>
      <c r="V6512" s="110">
        <f>IF('3B-Air transport'!AN$68="no"," ",ROUND(S6512,4))</f>
        <v>0.44900000000000001</v>
      </c>
      <c r="W6512" s="110"/>
      <c r="AB6512" s="110">
        <f t="shared" ref="AB6512:AB6575" si="371">AB6511+0.001</f>
        <v>0.44900000000000034</v>
      </c>
      <c r="AC6512" s="110">
        <f>IF('3C-Water transport'!AN$56="no"," ",ROUND(AB6512,4))</f>
        <v>0.44900000000000001</v>
      </c>
      <c r="AD6512" s="110">
        <f>IF('3C-Water transport'!AN$57="no"," ",ROUND(AB6512,4))</f>
        <v>0.44900000000000001</v>
      </c>
      <c r="AE6512" s="110">
        <f>IF('3C-Water transport'!AN$58="no"," ",ROUND(AB6512,4))</f>
        <v>0.44900000000000001</v>
      </c>
    </row>
    <row r="6513" spans="5:31" x14ac:dyDescent="0.25">
      <c r="E6513" s="110">
        <f t="shared" si="369"/>
        <v>0.45000000000000034</v>
      </c>
      <c r="F6513" s="110">
        <f>IF('3A-Rail transport'!$AN$56="no"," ",ROUND(E6513,4))</f>
        <v>0.45</v>
      </c>
      <c r="G6513" s="110">
        <f>IF('3A-Rail transport'!$AN$57="no"," ",ROUND(E6513,4))</f>
        <v>0.45</v>
      </c>
      <c r="H6513" s="110"/>
      <c r="S6513" s="110">
        <f t="shared" si="370"/>
        <v>0.45000000000000034</v>
      </c>
      <c r="T6513" s="110">
        <f>IF('3B-Air transport'!AN$66="no"," ",ROUND(S6513,4))</f>
        <v>0.45</v>
      </c>
      <c r="U6513" s="110">
        <f>IF('3B-Air transport'!AN$67="no"," ",ROUND(S6513,4))</f>
        <v>0.45</v>
      </c>
      <c r="V6513" s="110">
        <f>IF('3B-Air transport'!AN$68="no"," ",ROUND(S6513,4))</f>
        <v>0.45</v>
      </c>
      <c r="W6513" s="110"/>
      <c r="AB6513" s="110">
        <f t="shared" si="371"/>
        <v>0.45000000000000034</v>
      </c>
      <c r="AC6513" s="110">
        <f>IF('3C-Water transport'!AN$56="no"," ",ROUND(AB6513,4))</f>
        <v>0.45</v>
      </c>
      <c r="AD6513" s="110">
        <f>IF('3C-Water transport'!AN$57="no"," ",ROUND(AB6513,4))</f>
        <v>0.45</v>
      </c>
      <c r="AE6513" s="110">
        <f>IF('3C-Water transport'!AN$58="no"," ",ROUND(AB6513,4))</f>
        <v>0.45</v>
      </c>
    </row>
    <row r="6514" spans="5:31" x14ac:dyDescent="0.25">
      <c r="E6514" s="110">
        <f t="shared" si="369"/>
        <v>0.45100000000000035</v>
      </c>
      <c r="F6514" s="110">
        <f>IF('3A-Rail transport'!$AN$56="no"," ",ROUND(E6514,4))</f>
        <v>0.45100000000000001</v>
      </c>
      <c r="G6514" s="110">
        <f>IF('3A-Rail transport'!$AN$57="no"," ",ROUND(E6514,4))</f>
        <v>0.45100000000000001</v>
      </c>
      <c r="H6514" s="110"/>
      <c r="S6514" s="110">
        <f t="shared" si="370"/>
        <v>0.45100000000000035</v>
      </c>
      <c r="T6514" s="110">
        <f>IF('3B-Air transport'!AN$66="no"," ",ROUND(S6514,4))</f>
        <v>0.45100000000000001</v>
      </c>
      <c r="U6514" s="110">
        <f>IF('3B-Air transport'!AN$67="no"," ",ROUND(S6514,4))</f>
        <v>0.45100000000000001</v>
      </c>
      <c r="V6514" s="110">
        <f>IF('3B-Air transport'!AN$68="no"," ",ROUND(S6514,4))</f>
        <v>0.45100000000000001</v>
      </c>
      <c r="W6514" s="110"/>
      <c r="AB6514" s="110">
        <f t="shared" si="371"/>
        <v>0.45100000000000035</v>
      </c>
      <c r="AC6514" s="110">
        <f>IF('3C-Water transport'!AN$56="no"," ",ROUND(AB6514,4))</f>
        <v>0.45100000000000001</v>
      </c>
      <c r="AD6514" s="110">
        <f>IF('3C-Water transport'!AN$57="no"," ",ROUND(AB6514,4))</f>
        <v>0.45100000000000001</v>
      </c>
      <c r="AE6514" s="110">
        <f>IF('3C-Water transport'!AN$58="no"," ",ROUND(AB6514,4))</f>
        <v>0.45100000000000001</v>
      </c>
    </row>
    <row r="6515" spans="5:31" x14ac:dyDescent="0.25">
      <c r="E6515" s="110">
        <f t="shared" si="369"/>
        <v>0.45200000000000035</v>
      </c>
      <c r="F6515" s="110">
        <f>IF('3A-Rail transport'!$AN$56="no"," ",ROUND(E6515,4))</f>
        <v>0.45200000000000001</v>
      </c>
      <c r="G6515" s="110">
        <f>IF('3A-Rail transport'!$AN$57="no"," ",ROUND(E6515,4))</f>
        <v>0.45200000000000001</v>
      </c>
      <c r="H6515" s="110"/>
      <c r="S6515" s="110">
        <f t="shared" si="370"/>
        <v>0.45200000000000035</v>
      </c>
      <c r="T6515" s="110">
        <f>IF('3B-Air transport'!AN$66="no"," ",ROUND(S6515,4))</f>
        <v>0.45200000000000001</v>
      </c>
      <c r="U6515" s="110">
        <f>IF('3B-Air transport'!AN$67="no"," ",ROUND(S6515,4))</f>
        <v>0.45200000000000001</v>
      </c>
      <c r="V6515" s="110">
        <f>IF('3B-Air transport'!AN$68="no"," ",ROUND(S6515,4))</f>
        <v>0.45200000000000001</v>
      </c>
      <c r="W6515" s="110"/>
      <c r="AB6515" s="110">
        <f t="shared" si="371"/>
        <v>0.45200000000000035</v>
      </c>
      <c r="AC6515" s="110">
        <f>IF('3C-Water transport'!AN$56="no"," ",ROUND(AB6515,4))</f>
        <v>0.45200000000000001</v>
      </c>
      <c r="AD6515" s="110">
        <f>IF('3C-Water transport'!AN$57="no"," ",ROUND(AB6515,4))</f>
        <v>0.45200000000000001</v>
      </c>
      <c r="AE6515" s="110">
        <f>IF('3C-Water transport'!AN$58="no"," ",ROUND(AB6515,4))</f>
        <v>0.45200000000000001</v>
      </c>
    </row>
    <row r="6516" spans="5:31" x14ac:dyDescent="0.25">
      <c r="E6516" s="110">
        <f t="shared" si="369"/>
        <v>0.45300000000000035</v>
      </c>
      <c r="F6516" s="110">
        <f>IF('3A-Rail transport'!$AN$56="no"," ",ROUND(E6516,4))</f>
        <v>0.45300000000000001</v>
      </c>
      <c r="G6516" s="110">
        <f>IF('3A-Rail transport'!$AN$57="no"," ",ROUND(E6516,4))</f>
        <v>0.45300000000000001</v>
      </c>
      <c r="H6516" s="110"/>
      <c r="S6516" s="110">
        <f t="shared" si="370"/>
        <v>0.45300000000000035</v>
      </c>
      <c r="T6516" s="110">
        <f>IF('3B-Air transport'!AN$66="no"," ",ROUND(S6516,4))</f>
        <v>0.45300000000000001</v>
      </c>
      <c r="U6516" s="110">
        <f>IF('3B-Air transport'!AN$67="no"," ",ROUND(S6516,4))</f>
        <v>0.45300000000000001</v>
      </c>
      <c r="V6516" s="110">
        <f>IF('3B-Air transport'!AN$68="no"," ",ROUND(S6516,4))</f>
        <v>0.45300000000000001</v>
      </c>
      <c r="W6516" s="110"/>
      <c r="AB6516" s="110">
        <f t="shared" si="371"/>
        <v>0.45300000000000035</v>
      </c>
      <c r="AC6516" s="110">
        <f>IF('3C-Water transport'!AN$56="no"," ",ROUND(AB6516,4))</f>
        <v>0.45300000000000001</v>
      </c>
      <c r="AD6516" s="110">
        <f>IF('3C-Water transport'!AN$57="no"," ",ROUND(AB6516,4))</f>
        <v>0.45300000000000001</v>
      </c>
      <c r="AE6516" s="110">
        <f>IF('3C-Water transport'!AN$58="no"," ",ROUND(AB6516,4))</f>
        <v>0.45300000000000001</v>
      </c>
    </row>
    <row r="6517" spans="5:31" x14ac:dyDescent="0.25">
      <c r="E6517" s="110">
        <f t="shared" si="369"/>
        <v>0.45400000000000035</v>
      </c>
      <c r="F6517" s="110">
        <f>IF('3A-Rail transport'!$AN$56="no"," ",ROUND(E6517,4))</f>
        <v>0.45400000000000001</v>
      </c>
      <c r="G6517" s="110">
        <f>IF('3A-Rail transport'!$AN$57="no"," ",ROUND(E6517,4))</f>
        <v>0.45400000000000001</v>
      </c>
      <c r="H6517" s="110"/>
      <c r="S6517" s="110">
        <f t="shared" si="370"/>
        <v>0.45400000000000035</v>
      </c>
      <c r="T6517" s="110">
        <f>IF('3B-Air transport'!AN$66="no"," ",ROUND(S6517,4))</f>
        <v>0.45400000000000001</v>
      </c>
      <c r="U6517" s="110">
        <f>IF('3B-Air transport'!AN$67="no"," ",ROUND(S6517,4))</f>
        <v>0.45400000000000001</v>
      </c>
      <c r="V6517" s="110">
        <f>IF('3B-Air transport'!AN$68="no"," ",ROUND(S6517,4))</f>
        <v>0.45400000000000001</v>
      </c>
      <c r="W6517" s="110"/>
      <c r="AB6517" s="110">
        <f t="shared" si="371"/>
        <v>0.45400000000000035</v>
      </c>
      <c r="AC6517" s="110">
        <f>IF('3C-Water transport'!AN$56="no"," ",ROUND(AB6517,4))</f>
        <v>0.45400000000000001</v>
      </c>
      <c r="AD6517" s="110">
        <f>IF('3C-Water transport'!AN$57="no"," ",ROUND(AB6517,4))</f>
        <v>0.45400000000000001</v>
      </c>
      <c r="AE6517" s="110">
        <f>IF('3C-Water transport'!AN$58="no"," ",ROUND(AB6517,4))</f>
        <v>0.45400000000000001</v>
      </c>
    </row>
    <row r="6518" spans="5:31" x14ac:dyDescent="0.25">
      <c r="E6518" s="110">
        <f t="shared" si="369"/>
        <v>0.45500000000000035</v>
      </c>
      <c r="F6518" s="110">
        <f>IF('3A-Rail transport'!$AN$56="no"," ",ROUND(E6518,4))</f>
        <v>0.45500000000000002</v>
      </c>
      <c r="G6518" s="110">
        <f>IF('3A-Rail transport'!$AN$57="no"," ",ROUND(E6518,4))</f>
        <v>0.45500000000000002</v>
      </c>
      <c r="H6518" s="110"/>
      <c r="S6518" s="110">
        <f t="shared" si="370"/>
        <v>0.45500000000000035</v>
      </c>
      <c r="T6518" s="110">
        <f>IF('3B-Air transport'!AN$66="no"," ",ROUND(S6518,4))</f>
        <v>0.45500000000000002</v>
      </c>
      <c r="U6518" s="110">
        <f>IF('3B-Air transport'!AN$67="no"," ",ROUND(S6518,4))</f>
        <v>0.45500000000000002</v>
      </c>
      <c r="V6518" s="110">
        <f>IF('3B-Air transport'!AN$68="no"," ",ROUND(S6518,4))</f>
        <v>0.45500000000000002</v>
      </c>
      <c r="W6518" s="110"/>
      <c r="AB6518" s="110">
        <f t="shared" si="371"/>
        <v>0.45500000000000035</v>
      </c>
      <c r="AC6518" s="110">
        <f>IF('3C-Water transport'!AN$56="no"," ",ROUND(AB6518,4))</f>
        <v>0.45500000000000002</v>
      </c>
      <c r="AD6518" s="110">
        <f>IF('3C-Water transport'!AN$57="no"," ",ROUND(AB6518,4))</f>
        <v>0.45500000000000002</v>
      </c>
      <c r="AE6518" s="110">
        <f>IF('3C-Water transport'!AN$58="no"," ",ROUND(AB6518,4))</f>
        <v>0.45500000000000002</v>
      </c>
    </row>
    <row r="6519" spans="5:31" x14ac:dyDescent="0.25">
      <c r="E6519" s="110">
        <f t="shared" si="369"/>
        <v>0.45600000000000035</v>
      </c>
      <c r="F6519" s="110">
        <f>IF('3A-Rail transport'!$AN$56="no"," ",ROUND(E6519,4))</f>
        <v>0.45600000000000002</v>
      </c>
      <c r="G6519" s="110">
        <f>IF('3A-Rail transport'!$AN$57="no"," ",ROUND(E6519,4))</f>
        <v>0.45600000000000002</v>
      </c>
      <c r="H6519" s="110"/>
      <c r="S6519" s="110">
        <f t="shared" si="370"/>
        <v>0.45600000000000035</v>
      </c>
      <c r="T6519" s="110">
        <f>IF('3B-Air transport'!AN$66="no"," ",ROUND(S6519,4))</f>
        <v>0.45600000000000002</v>
      </c>
      <c r="U6519" s="110">
        <f>IF('3B-Air transport'!AN$67="no"," ",ROUND(S6519,4))</f>
        <v>0.45600000000000002</v>
      </c>
      <c r="V6519" s="110">
        <f>IF('3B-Air transport'!AN$68="no"," ",ROUND(S6519,4))</f>
        <v>0.45600000000000002</v>
      </c>
      <c r="W6519" s="110"/>
      <c r="AB6519" s="110">
        <f t="shared" si="371"/>
        <v>0.45600000000000035</v>
      </c>
      <c r="AC6519" s="110">
        <f>IF('3C-Water transport'!AN$56="no"," ",ROUND(AB6519,4))</f>
        <v>0.45600000000000002</v>
      </c>
      <c r="AD6519" s="110">
        <f>IF('3C-Water transport'!AN$57="no"," ",ROUND(AB6519,4))</f>
        <v>0.45600000000000002</v>
      </c>
      <c r="AE6519" s="110">
        <f>IF('3C-Water transport'!AN$58="no"," ",ROUND(AB6519,4))</f>
        <v>0.45600000000000002</v>
      </c>
    </row>
    <row r="6520" spans="5:31" x14ac:dyDescent="0.25">
      <c r="E6520" s="110">
        <f t="shared" si="369"/>
        <v>0.45700000000000035</v>
      </c>
      <c r="F6520" s="110">
        <f>IF('3A-Rail transport'!$AN$56="no"," ",ROUND(E6520,4))</f>
        <v>0.45700000000000002</v>
      </c>
      <c r="G6520" s="110">
        <f>IF('3A-Rail transport'!$AN$57="no"," ",ROUND(E6520,4))</f>
        <v>0.45700000000000002</v>
      </c>
      <c r="H6520" s="110"/>
      <c r="S6520" s="110">
        <f t="shared" si="370"/>
        <v>0.45700000000000035</v>
      </c>
      <c r="T6520" s="110">
        <f>IF('3B-Air transport'!AN$66="no"," ",ROUND(S6520,4))</f>
        <v>0.45700000000000002</v>
      </c>
      <c r="U6520" s="110">
        <f>IF('3B-Air transport'!AN$67="no"," ",ROUND(S6520,4))</f>
        <v>0.45700000000000002</v>
      </c>
      <c r="V6520" s="110">
        <f>IF('3B-Air transport'!AN$68="no"," ",ROUND(S6520,4))</f>
        <v>0.45700000000000002</v>
      </c>
      <c r="W6520" s="110"/>
      <c r="AB6520" s="110">
        <f t="shared" si="371"/>
        <v>0.45700000000000035</v>
      </c>
      <c r="AC6520" s="110">
        <f>IF('3C-Water transport'!AN$56="no"," ",ROUND(AB6520,4))</f>
        <v>0.45700000000000002</v>
      </c>
      <c r="AD6520" s="110">
        <f>IF('3C-Water transport'!AN$57="no"," ",ROUND(AB6520,4))</f>
        <v>0.45700000000000002</v>
      </c>
      <c r="AE6520" s="110">
        <f>IF('3C-Water transport'!AN$58="no"," ",ROUND(AB6520,4))</f>
        <v>0.45700000000000002</v>
      </c>
    </row>
    <row r="6521" spans="5:31" x14ac:dyDescent="0.25">
      <c r="E6521" s="110">
        <f t="shared" si="369"/>
        <v>0.45800000000000035</v>
      </c>
      <c r="F6521" s="110">
        <f>IF('3A-Rail transport'!$AN$56="no"," ",ROUND(E6521,4))</f>
        <v>0.45800000000000002</v>
      </c>
      <c r="G6521" s="110">
        <f>IF('3A-Rail transport'!$AN$57="no"," ",ROUND(E6521,4))</f>
        <v>0.45800000000000002</v>
      </c>
      <c r="H6521" s="110"/>
      <c r="S6521" s="110">
        <f t="shared" si="370"/>
        <v>0.45800000000000035</v>
      </c>
      <c r="T6521" s="110">
        <f>IF('3B-Air transport'!AN$66="no"," ",ROUND(S6521,4))</f>
        <v>0.45800000000000002</v>
      </c>
      <c r="U6521" s="110">
        <f>IF('3B-Air transport'!AN$67="no"," ",ROUND(S6521,4))</f>
        <v>0.45800000000000002</v>
      </c>
      <c r="V6521" s="110">
        <f>IF('3B-Air transport'!AN$68="no"," ",ROUND(S6521,4))</f>
        <v>0.45800000000000002</v>
      </c>
      <c r="W6521" s="110"/>
      <c r="AB6521" s="110">
        <f t="shared" si="371"/>
        <v>0.45800000000000035</v>
      </c>
      <c r="AC6521" s="110">
        <f>IF('3C-Water transport'!AN$56="no"," ",ROUND(AB6521,4))</f>
        <v>0.45800000000000002</v>
      </c>
      <c r="AD6521" s="110">
        <f>IF('3C-Water transport'!AN$57="no"," ",ROUND(AB6521,4))</f>
        <v>0.45800000000000002</v>
      </c>
      <c r="AE6521" s="110">
        <f>IF('3C-Water transport'!AN$58="no"," ",ROUND(AB6521,4))</f>
        <v>0.45800000000000002</v>
      </c>
    </row>
    <row r="6522" spans="5:31" x14ac:dyDescent="0.25">
      <c r="E6522" s="110">
        <f t="shared" si="369"/>
        <v>0.45900000000000035</v>
      </c>
      <c r="F6522" s="110">
        <f>IF('3A-Rail transport'!$AN$56="no"," ",ROUND(E6522,4))</f>
        <v>0.45900000000000002</v>
      </c>
      <c r="G6522" s="110">
        <f>IF('3A-Rail transport'!$AN$57="no"," ",ROUND(E6522,4))</f>
        <v>0.45900000000000002</v>
      </c>
      <c r="H6522" s="110"/>
      <c r="S6522" s="110">
        <f t="shared" si="370"/>
        <v>0.45900000000000035</v>
      </c>
      <c r="T6522" s="110">
        <f>IF('3B-Air transport'!AN$66="no"," ",ROUND(S6522,4))</f>
        <v>0.45900000000000002</v>
      </c>
      <c r="U6522" s="110">
        <f>IF('3B-Air transport'!AN$67="no"," ",ROUND(S6522,4))</f>
        <v>0.45900000000000002</v>
      </c>
      <c r="V6522" s="110">
        <f>IF('3B-Air transport'!AN$68="no"," ",ROUND(S6522,4))</f>
        <v>0.45900000000000002</v>
      </c>
      <c r="W6522" s="110"/>
      <c r="AB6522" s="110">
        <f t="shared" si="371"/>
        <v>0.45900000000000035</v>
      </c>
      <c r="AC6522" s="110">
        <f>IF('3C-Water transport'!AN$56="no"," ",ROUND(AB6522,4))</f>
        <v>0.45900000000000002</v>
      </c>
      <c r="AD6522" s="110">
        <f>IF('3C-Water transport'!AN$57="no"," ",ROUND(AB6522,4))</f>
        <v>0.45900000000000002</v>
      </c>
      <c r="AE6522" s="110">
        <f>IF('3C-Water transport'!AN$58="no"," ",ROUND(AB6522,4))</f>
        <v>0.45900000000000002</v>
      </c>
    </row>
    <row r="6523" spans="5:31" x14ac:dyDescent="0.25">
      <c r="E6523" s="110">
        <f t="shared" si="369"/>
        <v>0.46000000000000035</v>
      </c>
      <c r="F6523" s="110">
        <f>IF('3A-Rail transport'!$AN$56="no"," ",ROUND(E6523,4))</f>
        <v>0.46</v>
      </c>
      <c r="G6523" s="110">
        <f>IF('3A-Rail transport'!$AN$57="no"," ",ROUND(E6523,4))</f>
        <v>0.46</v>
      </c>
      <c r="H6523" s="110"/>
      <c r="S6523" s="110">
        <f t="shared" si="370"/>
        <v>0.46000000000000035</v>
      </c>
      <c r="T6523" s="110">
        <f>IF('3B-Air transport'!AN$66="no"," ",ROUND(S6523,4))</f>
        <v>0.46</v>
      </c>
      <c r="U6523" s="110">
        <f>IF('3B-Air transport'!AN$67="no"," ",ROUND(S6523,4))</f>
        <v>0.46</v>
      </c>
      <c r="V6523" s="110">
        <f>IF('3B-Air transport'!AN$68="no"," ",ROUND(S6523,4))</f>
        <v>0.46</v>
      </c>
      <c r="W6523" s="110"/>
      <c r="AB6523" s="110">
        <f t="shared" si="371"/>
        <v>0.46000000000000035</v>
      </c>
      <c r="AC6523" s="110">
        <f>IF('3C-Water transport'!AN$56="no"," ",ROUND(AB6523,4))</f>
        <v>0.46</v>
      </c>
      <c r="AD6523" s="110">
        <f>IF('3C-Water transport'!AN$57="no"," ",ROUND(AB6523,4))</f>
        <v>0.46</v>
      </c>
      <c r="AE6523" s="110">
        <f>IF('3C-Water transport'!AN$58="no"," ",ROUND(AB6523,4))</f>
        <v>0.46</v>
      </c>
    </row>
    <row r="6524" spans="5:31" x14ac:dyDescent="0.25">
      <c r="E6524" s="110">
        <f t="shared" si="369"/>
        <v>0.46100000000000035</v>
      </c>
      <c r="F6524" s="110">
        <f>IF('3A-Rail transport'!$AN$56="no"," ",ROUND(E6524,4))</f>
        <v>0.46100000000000002</v>
      </c>
      <c r="G6524" s="110">
        <f>IF('3A-Rail transport'!$AN$57="no"," ",ROUND(E6524,4))</f>
        <v>0.46100000000000002</v>
      </c>
      <c r="H6524" s="110"/>
      <c r="S6524" s="110">
        <f t="shared" si="370"/>
        <v>0.46100000000000035</v>
      </c>
      <c r="T6524" s="110">
        <f>IF('3B-Air transport'!AN$66="no"," ",ROUND(S6524,4))</f>
        <v>0.46100000000000002</v>
      </c>
      <c r="U6524" s="110">
        <f>IF('3B-Air transport'!AN$67="no"," ",ROUND(S6524,4))</f>
        <v>0.46100000000000002</v>
      </c>
      <c r="V6524" s="110">
        <f>IF('3B-Air transport'!AN$68="no"," ",ROUND(S6524,4))</f>
        <v>0.46100000000000002</v>
      </c>
      <c r="W6524" s="110"/>
      <c r="AB6524" s="110">
        <f t="shared" si="371"/>
        <v>0.46100000000000035</v>
      </c>
      <c r="AC6524" s="110">
        <f>IF('3C-Water transport'!AN$56="no"," ",ROUND(AB6524,4))</f>
        <v>0.46100000000000002</v>
      </c>
      <c r="AD6524" s="110">
        <f>IF('3C-Water transport'!AN$57="no"," ",ROUND(AB6524,4))</f>
        <v>0.46100000000000002</v>
      </c>
      <c r="AE6524" s="110">
        <f>IF('3C-Water transport'!AN$58="no"," ",ROUND(AB6524,4))</f>
        <v>0.46100000000000002</v>
      </c>
    </row>
    <row r="6525" spans="5:31" x14ac:dyDescent="0.25">
      <c r="E6525" s="110">
        <f t="shared" si="369"/>
        <v>0.46200000000000035</v>
      </c>
      <c r="F6525" s="110">
        <f>IF('3A-Rail transport'!$AN$56="no"," ",ROUND(E6525,4))</f>
        <v>0.46200000000000002</v>
      </c>
      <c r="G6525" s="110">
        <f>IF('3A-Rail transport'!$AN$57="no"," ",ROUND(E6525,4))</f>
        <v>0.46200000000000002</v>
      </c>
      <c r="H6525" s="110"/>
      <c r="S6525" s="110">
        <f t="shared" si="370"/>
        <v>0.46200000000000035</v>
      </c>
      <c r="T6525" s="110">
        <f>IF('3B-Air transport'!AN$66="no"," ",ROUND(S6525,4))</f>
        <v>0.46200000000000002</v>
      </c>
      <c r="U6525" s="110">
        <f>IF('3B-Air transport'!AN$67="no"," ",ROUND(S6525,4))</f>
        <v>0.46200000000000002</v>
      </c>
      <c r="V6525" s="110">
        <f>IF('3B-Air transport'!AN$68="no"," ",ROUND(S6525,4))</f>
        <v>0.46200000000000002</v>
      </c>
      <c r="W6525" s="110"/>
      <c r="AB6525" s="110">
        <f t="shared" si="371"/>
        <v>0.46200000000000035</v>
      </c>
      <c r="AC6525" s="110">
        <f>IF('3C-Water transport'!AN$56="no"," ",ROUND(AB6525,4))</f>
        <v>0.46200000000000002</v>
      </c>
      <c r="AD6525" s="110">
        <f>IF('3C-Water transport'!AN$57="no"," ",ROUND(AB6525,4))</f>
        <v>0.46200000000000002</v>
      </c>
      <c r="AE6525" s="110">
        <f>IF('3C-Water transport'!AN$58="no"," ",ROUND(AB6525,4))</f>
        <v>0.46200000000000002</v>
      </c>
    </row>
    <row r="6526" spans="5:31" x14ac:dyDescent="0.25">
      <c r="E6526" s="110">
        <f t="shared" si="369"/>
        <v>0.46300000000000036</v>
      </c>
      <c r="F6526" s="110">
        <f>IF('3A-Rail transport'!$AN$56="no"," ",ROUND(E6526,4))</f>
        <v>0.46300000000000002</v>
      </c>
      <c r="G6526" s="110">
        <f>IF('3A-Rail transport'!$AN$57="no"," ",ROUND(E6526,4))</f>
        <v>0.46300000000000002</v>
      </c>
      <c r="H6526" s="110"/>
      <c r="S6526" s="110">
        <f t="shared" si="370"/>
        <v>0.46300000000000036</v>
      </c>
      <c r="T6526" s="110">
        <f>IF('3B-Air transport'!AN$66="no"," ",ROUND(S6526,4))</f>
        <v>0.46300000000000002</v>
      </c>
      <c r="U6526" s="110">
        <f>IF('3B-Air transport'!AN$67="no"," ",ROUND(S6526,4))</f>
        <v>0.46300000000000002</v>
      </c>
      <c r="V6526" s="110">
        <f>IF('3B-Air transport'!AN$68="no"," ",ROUND(S6526,4))</f>
        <v>0.46300000000000002</v>
      </c>
      <c r="W6526" s="110"/>
      <c r="AB6526" s="110">
        <f t="shared" si="371"/>
        <v>0.46300000000000036</v>
      </c>
      <c r="AC6526" s="110">
        <f>IF('3C-Water transport'!AN$56="no"," ",ROUND(AB6526,4))</f>
        <v>0.46300000000000002</v>
      </c>
      <c r="AD6526" s="110">
        <f>IF('3C-Water transport'!AN$57="no"," ",ROUND(AB6526,4))</f>
        <v>0.46300000000000002</v>
      </c>
      <c r="AE6526" s="110">
        <f>IF('3C-Water transport'!AN$58="no"," ",ROUND(AB6526,4))</f>
        <v>0.46300000000000002</v>
      </c>
    </row>
    <row r="6527" spans="5:31" x14ac:dyDescent="0.25">
      <c r="E6527" s="110">
        <f t="shared" si="369"/>
        <v>0.46400000000000036</v>
      </c>
      <c r="F6527" s="110">
        <f>IF('3A-Rail transport'!$AN$56="no"," ",ROUND(E6527,4))</f>
        <v>0.46400000000000002</v>
      </c>
      <c r="G6527" s="110">
        <f>IF('3A-Rail transport'!$AN$57="no"," ",ROUND(E6527,4))</f>
        <v>0.46400000000000002</v>
      </c>
      <c r="H6527" s="110"/>
      <c r="S6527" s="110">
        <f t="shared" si="370"/>
        <v>0.46400000000000036</v>
      </c>
      <c r="T6527" s="110">
        <f>IF('3B-Air transport'!AN$66="no"," ",ROUND(S6527,4))</f>
        <v>0.46400000000000002</v>
      </c>
      <c r="U6527" s="110">
        <f>IF('3B-Air transport'!AN$67="no"," ",ROUND(S6527,4))</f>
        <v>0.46400000000000002</v>
      </c>
      <c r="V6527" s="110">
        <f>IF('3B-Air transport'!AN$68="no"," ",ROUND(S6527,4))</f>
        <v>0.46400000000000002</v>
      </c>
      <c r="W6527" s="110"/>
      <c r="AB6527" s="110">
        <f t="shared" si="371"/>
        <v>0.46400000000000036</v>
      </c>
      <c r="AC6527" s="110">
        <f>IF('3C-Water transport'!AN$56="no"," ",ROUND(AB6527,4))</f>
        <v>0.46400000000000002</v>
      </c>
      <c r="AD6527" s="110">
        <f>IF('3C-Water transport'!AN$57="no"," ",ROUND(AB6527,4))</f>
        <v>0.46400000000000002</v>
      </c>
      <c r="AE6527" s="110">
        <f>IF('3C-Water transport'!AN$58="no"," ",ROUND(AB6527,4))</f>
        <v>0.46400000000000002</v>
      </c>
    </row>
    <row r="6528" spans="5:31" x14ac:dyDescent="0.25">
      <c r="E6528" s="110">
        <f t="shared" si="369"/>
        <v>0.46500000000000036</v>
      </c>
      <c r="F6528" s="110">
        <f>IF('3A-Rail transport'!$AN$56="no"," ",ROUND(E6528,4))</f>
        <v>0.46500000000000002</v>
      </c>
      <c r="G6528" s="110">
        <f>IF('3A-Rail transport'!$AN$57="no"," ",ROUND(E6528,4))</f>
        <v>0.46500000000000002</v>
      </c>
      <c r="H6528" s="110"/>
      <c r="S6528" s="110">
        <f t="shared" si="370"/>
        <v>0.46500000000000036</v>
      </c>
      <c r="T6528" s="110">
        <f>IF('3B-Air transport'!AN$66="no"," ",ROUND(S6528,4))</f>
        <v>0.46500000000000002</v>
      </c>
      <c r="U6528" s="110">
        <f>IF('3B-Air transport'!AN$67="no"," ",ROUND(S6528,4))</f>
        <v>0.46500000000000002</v>
      </c>
      <c r="V6528" s="110">
        <f>IF('3B-Air transport'!AN$68="no"," ",ROUND(S6528,4))</f>
        <v>0.46500000000000002</v>
      </c>
      <c r="W6528" s="110"/>
      <c r="AB6528" s="110">
        <f t="shared" si="371"/>
        <v>0.46500000000000036</v>
      </c>
      <c r="AC6528" s="110">
        <f>IF('3C-Water transport'!AN$56="no"," ",ROUND(AB6528,4))</f>
        <v>0.46500000000000002</v>
      </c>
      <c r="AD6528" s="110">
        <f>IF('3C-Water transport'!AN$57="no"," ",ROUND(AB6528,4))</f>
        <v>0.46500000000000002</v>
      </c>
      <c r="AE6528" s="110">
        <f>IF('3C-Water transport'!AN$58="no"," ",ROUND(AB6528,4))</f>
        <v>0.46500000000000002</v>
      </c>
    </row>
    <row r="6529" spans="5:31" x14ac:dyDescent="0.25">
      <c r="E6529" s="110">
        <f t="shared" si="369"/>
        <v>0.46600000000000036</v>
      </c>
      <c r="F6529" s="110">
        <f>IF('3A-Rail transport'!$AN$56="no"," ",ROUND(E6529,4))</f>
        <v>0.46600000000000003</v>
      </c>
      <c r="G6529" s="110">
        <f>IF('3A-Rail transport'!$AN$57="no"," ",ROUND(E6529,4))</f>
        <v>0.46600000000000003</v>
      </c>
      <c r="H6529" s="110"/>
      <c r="S6529" s="110">
        <f t="shared" si="370"/>
        <v>0.46600000000000036</v>
      </c>
      <c r="T6529" s="110">
        <f>IF('3B-Air transport'!AN$66="no"," ",ROUND(S6529,4))</f>
        <v>0.46600000000000003</v>
      </c>
      <c r="U6529" s="110">
        <f>IF('3B-Air transport'!AN$67="no"," ",ROUND(S6529,4))</f>
        <v>0.46600000000000003</v>
      </c>
      <c r="V6529" s="110">
        <f>IF('3B-Air transport'!AN$68="no"," ",ROUND(S6529,4))</f>
        <v>0.46600000000000003</v>
      </c>
      <c r="W6529" s="110"/>
      <c r="AB6529" s="110">
        <f t="shared" si="371"/>
        <v>0.46600000000000036</v>
      </c>
      <c r="AC6529" s="110">
        <f>IF('3C-Water transport'!AN$56="no"," ",ROUND(AB6529,4))</f>
        <v>0.46600000000000003</v>
      </c>
      <c r="AD6529" s="110">
        <f>IF('3C-Water transport'!AN$57="no"," ",ROUND(AB6529,4))</f>
        <v>0.46600000000000003</v>
      </c>
      <c r="AE6529" s="110">
        <f>IF('3C-Water transport'!AN$58="no"," ",ROUND(AB6529,4))</f>
        <v>0.46600000000000003</v>
      </c>
    </row>
    <row r="6530" spans="5:31" x14ac:dyDescent="0.25">
      <c r="E6530" s="110">
        <f t="shared" si="369"/>
        <v>0.46700000000000036</v>
      </c>
      <c r="F6530" s="110">
        <f>IF('3A-Rail transport'!$AN$56="no"," ",ROUND(E6530,4))</f>
        <v>0.46700000000000003</v>
      </c>
      <c r="G6530" s="110">
        <f>IF('3A-Rail transport'!$AN$57="no"," ",ROUND(E6530,4))</f>
        <v>0.46700000000000003</v>
      </c>
      <c r="H6530" s="110"/>
      <c r="S6530" s="110">
        <f t="shared" si="370"/>
        <v>0.46700000000000036</v>
      </c>
      <c r="T6530" s="110">
        <f>IF('3B-Air transport'!AN$66="no"," ",ROUND(S6530,4))</f>
        <v>0.46700000000000003</v>
      </c>
      <c r="U6530" s="110">
        <f>IF('3B-Air transport'!AN$67="no"," ",ROUND(S6530,4))</f>
        <v>0.46700000000000003</v>
      </c>
      <c r="V6530" s="110">
        <f>IF('3B-Air transport'!AN$68="no"," ",ROUND(S6530,4))</f>
        <v>0.46700000000000003</v>
      </c>
      <c r="W6530" s="110"/>
      <c r="AB6530" s="110">
        <f t="shared" si="371"/>
        <v>0.46700000000000036</v>
      </c>
      <c r="AC6530" s="110">
        <f>IF('3C-Water transport'!AN$56="no"," ",ROUND(AB6530,4))</f>
        <v>0.46700000000000003</v>
      </c>
      <c r="AD6530" s="110">
        <f>IF('3C-Water transport'!AN$57="no"," ",ROUND(AB6530,4))</f>
        <v>0.46700000000000003</v>
      </c>
      <c r="AE6530" s="110">
        <f>IF('3C-Water transport'!AN$58="no"," ",ROUND(AB6530,4))</f>
        <v>0.46700000000000003</v>
      </c>
    </row>
    <row r="6531" spans="5:31" x14ac:dyDescent="0.25">
      <c r="E6531" s="110">
        <f t="shared" si="369"/>
        <v>0.46800000000000036</v>
      </c>
      <c r="F6531" s="110">
        <f>IF('3A-Rail transport'!$AN$56="no"," ",ROUND(E6531,4))</f>
        <v>0.46800000000000003</v>
      </c>
      <c r="G6531" s="110">
        <f>IF('3A-Rail transport'!$AN$57="no"," ",ROUND(E6531,4))</f>
        <v>0.46800000000000003</v>
      </c>
      <c r="H6531" s="110"/>
      <c r="S6531" s="110">
        <f t="shared" si="370"/>
        <v>0.46800000000000036</v>
      </c>
      <c r="T6531" s="110">
        <f>IF('3B-Air transport'!AN$66="no"," ",ROUND(S6531,4))</f>
        <v>0.46800000000000003</v>
      </c>
      <c r="U6531" s="110">
        <f>IF('3B-Air transport'!AN$67="no"," ",ROUND(S6531,4))</f>
        <v>0.46800000000000003</v>
      </c>
      <c r="V6531" s="110">
        <f>IF('3B-Air transport'!AN$68="no"," ",ROUND(S6531,4))</f>
        <v>0.46800000000000003</v>
      </c>
      <c r="W6531" s="110"/>
      <c r="AB6531" s="110">
        <f t="shared" si="371"/>
        <v>0.46800000000000036</v>
      </c>
      <c r="AC6531" s="110">
        <f>IF('3C-Water transport'!AN$56="no"," ",ROUND(AB6531,4))</f>
        <v>0.46800000000000003</v>
      </c>
      <c r="AD6531" s="110">
        <f>IF('3C-Water transport'!AN$57="no"," ",ROUND(AB6531,4))</f>
        <v>0.46800000000000003</v>
      </c>
      <c r="AE6531" s="110">
        <f>IF('3C-Water transport'!AN$58="no"," ",ROUND(AB6531,4))</f>
        <v>0.46800000000000003</v>
      </c>
    </row>
    <row r="6532" spans="5:31" x14ac:dyDescent="0.25">
      <c r="E6532" s="110">
        <f t="shared" si="369"/>
        <v>0.46900000000000036</v>
      </c>
      <c r="F6532" s="110">
        <f>IF('3A-Rail transport'!$AN$56="no"," ",ROUND(E6532,4))</f>
        <v>0.46899999999999997</v>
      </c>
      <c r="G6532" s="110">
        <f>IF('3A-Rail transport'!$AN$57="no"," ",ROUND(E6532,4))</f>
        <v>0.46899999999999997</v>
      </c>
      <c r="H6532" s="110"/>
      <c r="S6532" s="110">
        <f t="shared" si="370"/>
        <v>0.46900000000000036</v>
      </c>
      <c r="T6532" s="110">
        <f>IF('3B-Air transport'!AN$66="no"," ",ROUND(S6532,4))</f>
        <v>0.46899999999999997</v>
      </c>
      <c r="U6532" s="110">
        <f>IF('3B-Air transport'!AN$67="no"," ",ROUND(S6532,4))</f>
        <v>0.46899999999999997</v>
      </c>
      <c r="V6532" s="110">
        <f>IF('3B-Air transport'!AN$68="no"," ",ROUND(S6532,4))</f>
        <v>0.46899999999999997</v>
      </c>
      <c r="W6532" s="110"/>
      <c r="AB6532" s="110">
        <f t="shared" si="371"/>
        <v>0.46900000000000036</v>
      </c>
      <c r="AC6532" s="110">
        <f>IF('3C-Water transport'!AN$56="no"," ",ROUND(AB6532,4))</f>
        <v>0.46899999999999997</v>
      </c>
      <c r="AD6532" s="110">
        <f>IF('3C-Water transport'!AN$57="no"," ",ROUND(AB6532,4))</f>
        <v>0.46899999999999997</v>
      </c>
      <c r="AE6532" s="110">
        <f>IF('3C-Water transport'!AN$58="no"," ",ROUND(AB6532,4))</f>
        <v>0.46899999999999997</v>
      </c>
    </row>
    <row r="6533" spans="5:31" x14ac:dyDescent="0.25">
      <c r="E6533" s="110">
        <f t="shared" si="369"/>
        <v>0.47000000000000036</v>
      </c>
      <c r="F6533" s="110">
        <f>IF('3A-Rail transport'!$AN$56="no"," ",ROUND(E6533,4))</f>
        <v>0.47</v>
      </c>
      <c r="G6533" s="110">
        <f>IF('3A-Rail transport'!$AN$57="no"," ",ROUND(E6533,4))</f>
        <v>0.47</v>
      </c>
      <c r="H6533" s="110"/>
      <c r="S6533" s="110">
        <f t="shared" si="370"/>
        <v>0.47000000000000036</v>
      </c>
      <c r="T6533" s="110">
        <f>IF('3B-Air transport'!AN$66="no"," ",ROUND(S6533,4))</f>
        <v>0.47</v>
      </c>
      <c r="U6533" s="110">
        <f>IF('3B-Air transport'!AN$67="no"," ",ROUND(S6533,4))</f>
        <v>0.47</v>
      </c>
      <c r="V6533" s="110">
        <f>IF('3B-Air transport'!AN$68="no"," ",ROUND(S6533,4))</f>
        <v>0.47</v>
      </c>
      <c r="W6533" s="110"/>
      <c r="AB6533" s="110">
        <f t="shared" si="371"/>
        <v>0.47000000000000036</v>
      </c>
      <c r="AC6533" s="110">
        <f>IF('3C-Water transport'!AN$56="no"," ",ROUND(AB6533,4))</f>
        <v>0.47</v>
      </c>
      <c r="AD6533" s="110">
        <f>IF('3C-Water transport'!AN$57="no"," ",ROUND(AB6533,4))</f>
        <v>0.47</v>
      </c>
      <c r="AE6533" s="110">
        <f>IF('3C-Water transport'!AN$58="no"," ",ROUND(AB6533,4))</f>
        <v>0.47</v>
      </c>
    </row>
    <row r="6534" spans="5:31" x14ac:dyDescent="0.25">
      <c r="E6534" s="110">
        <f t="shared" si="369"/>
        <v>0.47100000000000036</v>
      </c>
      <c r="F6534" s="110">
        <f>IF('3A-Rail transport'!$AN$56="no"," ",ROUND(E6534,4))</f>
        <v>0.47099999999999997</v>
      </c>
      <c r="G6534" s="110">
        <f>IF('3A-Rail transport'!$AN$57="no"," ",ROUND(E6534,4))</f>
        <v>0.47099999999999997</v>
      </c>
      <c r="H6534" s="110"/>
      <c r="S6534" s="110">
        <f t="shared" si="370"/>
        <v>0.47100000000000036</v>
      </c>
      <c r="T6534" s="110">
        <f>IF('3B-Air transport'!AN$66="no"," ",ROUND(S6534,4))</f>
        <v>0.47099999999999997</v>
      </c>
      <c r="U6534" s="110">
        <f>IF('3B-Air transport'!AN$67="no"," ",ROUND(S6534,4))</f>
        <v>0.47099999999999997</v>
      </c>
      <c r="V6534" s="110">
        <f>IF('3B-Air transport'!AN$68="no"," ",ROUND(S6534,4))</f>
        <v>0.47099999999999997</v>
      </c>
      <c r="W6534" s="110"/>
      <c r="AB6534" s="110">
        <f t="shared" si="371"/>
        <v>0.47100000000000036</v>
      </c>
      <c r="AC6534" s="110">
        <f>IF('3C-Water transport'!AN$56="no"," ",ROUND(AB6534,4))</f>
        <v>0.47099999999999997</v>
      </c>
      <c r="AD6534" s="110">
        <f>IF('3C-Water transport'!AN$57="no"," ",ROUND(AB6534,4))</f>
        <v>0.47099999999999997</v>
      </c>
      <c r="AE6534" s="110">
        <f>IF('3C-Water transport'!AN$58="no"," ",ROUND(AB6534,4))</f>
        <v>0.47099999999999997</v>
      </c>
    </row>
    <row r="6535" spans="5:31" x14ac:dyDescent="0.25">
      <c r="E6535" s="110">
        <f t="shared" si="369"/>
        <v>0.47200000000000036</v>
      </c>
      <c r="F6535" s="110">
        <f>IF('3A-Rail transport'!$AN$56="no"," ",ROUND(E6535,4))</f>
        <v>0.47199999999999998</v>
      </c>
      <c r="G6535" s="110">
        <f>IF('3A-Rail transport'!$AN$57="no"," ",ROUND(E6535,4))</f>
        <v>0.47199999999999998</v>
      </c>
      <c r="H6535" s="110"/>
      <c r="S6535" s="110">
        <f t="shared" si="370"/>
        <v>0.47200000000000036</v>
      </c>
      <c r="T6535" s="110">
        <f>IF('3B-Air transport'!AN$66="no"," ",ROUND(S6535,4))</f>
        <v>0.47199999999999998</v>
      </c>
      <c r="U6535" s="110">
        <f>IF('3B-Air transport'!AN$67="no"," ",ROUND(S6535,4))</f>
        <v>0.47199999999999998</v>
      </c>
      <c r="V6535" s="110">
        <f>IF('3B-Air transport'!AN$68="no"," ",ROUND(S6535,4))</f>
        <v>0.47199999999999998</v>
      </c>
      <c r="W6535" s="110"/>
      <c r="AB6535" s="110">
        <f t="shared" si="371"/>
        <v>0.47200000000000036</v>
      </c>
      <c r="AC6535" s="110">
        <f>IF('3C-Water transport'!AN$56="no"," ",ROUND(AB6535,4))</f>
        <v>0.47199999999999998</v>
      </c>
      <c r="AD6535" s="110">
        <f>IF('3C-Water transport'!AN$57="no"," ",ROUND(AB6535,4))</f>
        <v>0.47199999999999998</v>
      </c>
      <c r="AE6535" s="110">
        <f>IF('3C-Water transport'!AN$58="no"," ",ROUND(AB6535,4))</f>
        <v>0.47199999999999998</v>
      </c>
    </row>
    <row r="6536" spans="5:31" x14ac:dyDescent="0.25">
      <c r="E6536" s="110">
        <f t="shared" si="369"/>
        <v>0.47300000000000036</v>
      </c>
      <c r="F6536" s="110">
        <f>IF('3A-Rail transport'!$AN$56="no"," ",ROUND(E6536,4))</f>
        <v>0.47299999999999998</v>
      </c>
      <c r="G6536" s="110">
        <f>IF('3A-Rail transport'!$AN$57="no"," ",ROUND(E6536,4))</f>
        <v>0.47299999999999998</v>
      </c>
      <c r="H6536" s="110"/>
      <c r="S6536" s="110">
        <f t="shared" si="370"/>
        <v>0.47300000000000036</v>
      </c>
      <c r="T6536" s="110">
        <f>IF('3B-Air transport'!AN$66="no"," ",ROUND(S6536,4))</f>
        <v>0.47299999999999998</v>
      </c>
      <c r="U6536" s="110">
        <f>IF('3B-Air transport'!AN$67="no"," ",ROUND(S6536,4))</f>
        <v>0.47299999999999998</v>
      </c>
      <c r="V6536" s="110">
        <f>IF('3B-Air transport'!AN$68="no"," ",ROUND(S6536,4))</f>
        <v>0.47299999999999998</v>
      </c>
      <c r="W6536" s="110"/>
      <c r="AB6536" s="110">
        <f t="shared" si="371"/>
        <v>0.47300000000000036</v>
      </c>
      <c r="AC6536" s="110">
        <f>IF('3C-Water transport'!AN$56="no"," ",ROUND(AB6536,4))</f>
        <v>0.47299999999999998</v>
      </c>
      <c r="AD6536" s="110">
        <f>IF('3C-Water transport'!AN$57="no"," ",ROUND(AB6536,4))</f>
        <v>0.47299999999999998</v>
      </c>
      <c r="AE6536" s="110">
        <f>IF('3C-Water transport'!AN$58="no"," ",ROUND(AB6536,4))</f>
        <v>0.47299999999999998</v>
      </c>
    </row>
    <row r="6537" spans="5:31" x14ac:dyDescent="0.25">
      <c r="E6537" s="110">
        <f t="shared" si="369"/>
        <v>0.47400000000000037</v>
      </c>
      <c r="F6537" s="110">
        <f>IF('3A-Rail transport'!$AN$56="no"," ",ROUND(E6537,4))</f>
        <v>0.47399999999999998</v>
      </c>
      <c r="G6537" s="110">
        <f>IF('3A-Rail transport'!$AN$57="no"," ",ROUND(E6537,4))</f>
        <v>0.47399999999999998</v>
      </c>
      <c r="H6537" s="110"/>
      <c r="S6537" s="110">
        <f t="shared" si="370"/>
        <v>0.47400000000000037</v>
      </c>
      <c r="T6537" s="110">
        <f>IF('3B-Air transport'!AN$66="no"," ",ROUND(S6537,4))</f>
        <v>0.47399999999999998</v>
      </c>
      <c r="U6537" s="110">
        <f>IF('3B-Air transport'!AN$67="no"," ",ROUND(S6537,4))</f>
        <v>0.47399999999999998</v>
      </c>
      <c r="V6537" s="110">
        <f>IF('3B-Air transport'!AN$68="no"," ",ROUND(S6537,4))</f>
        <v>0.47399999999999998</v>
      </c>
      <c r="W6537" s="110"/>
      <c r="AB6537" s="110">
        <f t="shared" si="371"/>
        <v>0.47400000000000037</v>
      </c>
      <c r="AC6537" s="110">
        <f>IF('3C-Water transport'!AN$56="no"," ",ROUND(AB6537,4))</f>
        <v>0.47399999999999998</v>
      </c>
      <c r="AD6537" s="110">
        <f>IF('3C-Water transport'!AN$57="no"," ",ROUND(AB6537,4))</f>
        <v>0.47399999999999998</v>
      </c>
      <c r="AE6537" s="110">
        <f>IF('3C-Water transport'!AN$58="no"," ",ROUND(AB6537,4))</f>
        <v>0.47399999999999998</v>
      </c>
    </row>
    <row r="6538" spans="5:31" x14ac:dyDescent="0.25">
      <c r="E6538" s="110">
        <f t="shared" si="369"/>
        <v>0.47500000000000037</v>
      </c>
      <c r="F6538" s="110">
        <f>IF('3A-Rail transport'!$AN$56="no"," ",ROUND(E6538,4))</f>
        <v>0.47499999999999998</v>
      </c>
      <c r="G6538" s="110">
        <f>IF('3A-Rail transport'!$AN$57="no"," ",ROUND(E6538,4))</f>
        <v>0.47499999999999998</v>
      </c>
      <c r="H6538" s="110"/>
      <c r="S6538" s="110">
        <f t="shared" si="370"/>
        <v>0.47500000000000037</v>
      </c>
      <c r="T6538" s="110">
        <f>IF('3B-Air transport'!AN$66="no"," ",ROUND(S6538,4))</f>
        <v>0.47499999999999998</v>
      </c>
      <c r="U6538" s="110">
        <f>IF('3B-Air transport'!AN$67="no"," ",ROUND(S6538,4))</f>
        <v>0.47499999999999998</v>
      </c>
      <c r="V6538" s="110">
        <f>IF('3B-Air transport'!AN$68="no"," ",ROUND(S6538,4))</f>
        <v>0.47499999999999998</v>
      </c>
      <c r="W6538" s="110"/>
      <c r="AB6538" s="110">
        <f t="shared" si="371"/>
        <v>0.47500000000000037</v>
      </c>
      <c r="AC6538" s="110">
        <f>IF('3C-Water transport'!AN$56="no"," ",ROUND(AB6538,4))</f>
        <v>0.47499999999999998</v>
      </c>
      <c r="AD6538" s="110">
        <f>IF('3C-Water transport'!AN$57="no"," ",ROUND(AB6538,4))</f>
        <v>0.47499999999999998</v>
      </c>
      <c r="AE6538" s="110">
        <f>IF('3C-Water transport'!AN$58="no"," ",ROUND(AB6538,4))</f>
        <v>0.47499999999999998</v>
      </c>
    </row>
    <row r="6539" spans="5:31" x14ac:dyDescent="0.25">
      <c r="E6539" s="110">
        <f t="shared" si="369"/>
        <v>0.47600000000000037</v>
      </c>
      <c r="F6539" s="110">
        <f>IF('3A-Rail transport'!$AN$56="no"," ",ROUND(E6539,4))</f>
        <v>0.47599999999999998</v>
      </c>
      <c r="G6539" s="110">
        <f>IF('3A-Rail transport'!$AN$57="no"," ",ROUND(E6539,4))</f>
        <v>0.47599999999999998</v>
      </c>
      <c r="H6539" s="110"/>
      <c r="S6539" s="110">
        <f t="shared" si="370"/>
        <v>0.47600000000000037</v>
      </c>
      <c r="T6539" s="110">
        <f>IF('3B-Air transport'!AN$66="no"," ",ROUND(S6539,4))</f>
        <v>0.47599999999999998</v>
      </c>
      <c r="U6539" s="110">
        <f>IF('3B-Air transport'!AN$67="no"," ",ROUND(S6539,4))</f>
        <v>0.47599999999999998</v>
      </c>
      <c r="V6539" s="110">
        <f>IF('3B-Air transport'!AN$68="no"," ",ROUND(S6539,4))</f>
        <v>0.47599999999999998</v>
      </c>
      <c r="W6539" s="110"/>
      <c r="AB6539" s="110">
        <f t="shared" si="371"/>
        <v>0.47600000000000037</v>
      </c>
      <c r="AC6539" s="110">
        <f>IF('3C-Water transport'!AN$56="no"," ",ROUND(AB6539,4))</f>
        <v>0.47599999999999998</v>
      </c>
      <c r="AD6539" s="110">
        <f>IF('3C-Water transport'!AN$57="no"," ",ROUND(AB6539,4))</f>
        <v>0.47599999999999998</v>
      </c>
      <c r="AE6539" s="110">
        <f>IF('3C-Water transport'!AN$58="no"," ",ROUND(AB6539,4))</f>
        <v>0.47599999999999998</v>
      </c>
    </row>
    <row r="6540" spans="5:31" x14ac:dyDescent="0.25">
      <c r="E6540" s="110">
        <f t="shared" si="369"/>
        <v>0.47700000000000037</v>
      </c>
      <c r="F6540" s="110">
        <f>IF('3A-Rail transport'!$AN$56="no"," ",ROUND(E6540,4))</f>
        <v>0.47699999999999998</v>
      </c>
      <c r="G6540" s="110">
        <f>IF('3A-Rail transport'!$AN$57="no"," ",ROUND(E6540,4))</f>
        <v>0.47699999999999998</v>
      </c>
      <c r="H6540" s="110"/>
      <c r="S6540" s="110">
        <f t="shared" si="370"/>
        <v>0.47700000000000037</v>
      </c>
      <c r="T6540" s="110">
        <f>IF('3B-Air transport'!AN$66="no"," ",ROUND(S6540,4))</f>
        <v>0.47699999999999998</v>
      </c>
      <c r="U6540" s="110">
        <f>IF('3B-Air transport'!AN$67="no"," ",ROUND(S6540,4))</f>
        <v>0.47699999999999998</v>
      </c>
      <c r="V6540" s="110">
        <f>IF('3B-Air transport'!AN$68="no"," ",ROUND(S6540,4))</f>
        <v>0.47699999999999998</v>
      </c>
      <c r="W6540" s="110"/>
      <c r="AB6540" s="110">
        <f t="shared" si="371"/>
        <v>0.47700000000000037</v>
      </c>
      <c r="AC6540" s="110">
        <f>IF('3C-Water transport'!AN$56="no"," ",ROUND(AB6540,4))</f>
        <v>0.47699999999999998</v>
      </c>
      <c r="AD6540" s="110">
        <f>IF('3C-Water transport'!AN$57="no"," ",ROUND(AB6540,4))</f>
        <v>0.47699999999999998</v>
      </c>
      <c r="AE6540" s="110">
        <f>IF('3C-Water transport'!AN$58="no"," ",ROUND(AB6540,4))</f>
        <v>0.47699999999999998</v>
      </c>
    </row>
    <row r="6541" spans="5:31" x14ac:dyDescent="0.25">
      <c r="E6541" s="110">
        <f t="shared" si="369"/>
        <v>0.47800000000000037</v>
      </c>
      <c r="F6541" s="110">
        <f>IF('3A-Rail transport'!$AN$56="no"," ",ROUND(E6541,4))</f>
        <v>0.47799999999999998</v>
      </c>
      <c r="G6541" s="110">
        <f>IF('3A-Rail transport'!$AN$57="no"," ",ROUND(E6541,4))</f>
        <v>0.47799999999999998</v>
      </c>
      <c r="H6541" s="110"/>
      <c r="S6541" s="110">
        <f t="shared" si="370"/>
        <v>0.47800000000000037</v>
      </c>
      <c r="T6541" s="110">
        <f>IF('3B-Air transport'!AN$66="no"," ",ROUND(S6541,4))</f>
        <v>0.47799999999999998</v>
      </c>
      <c r="U6541" s="110">
        <f>IF('3B-Air transport'!AN$67="no"," ",ROUND(S6541,4))</f>
        <v>0.47799999999999998</v>
      </c>
      <c r="V6541" s="110">
        <f>IF('3B-Air transport'!AN$68="no"," ",ROUND(S6541,4))</f>
        <v>0.47799999999999998</v>
      </c>
      <c r="W6541" s="110"/>
      <c r="AB6541" s="110">
        <f t="shared" si="371"/>
        <v>0.47800000000000037</v>
      </c>
      <c r="AC6541" s="110">
        <f>IF('3C-Water transport'!AN$56="no"," ",ROUND(AB6541,4))</f>
        <v>0.47799999999999998</v>
      </c>
      <c r="AD6541" s="110">
        <f>IF('3C-Water transport'!AN$57="no"," ",ROUND(AB6541,4))</f>
        <v>0.47799999999999998</v>
      </c>
      <c r="AE6541" s="110">
        <f>IF('3C-Water transport'!AN$58="no"," ",ROUND(AB6541,4))</f>
        <v>0.47799999999999998</v>
      </c>
    </row>
    <row r="6542" spans="5:31" x14ac:dyDescent="0.25">
      <c r="E6542" s="110">
        <f t="shared" si="369"/>
        <v>0.47900000000000037</v>
      </c>
      <c r="F6542" s="110">
        <f>IF('3A-Rail transport'!$AN$56="no"," ",ROUND(E6542,4))</f>
        <v>0.47899999999999998</v>
      </c>
      <c r="G6542" s="110">
        <f>IF('3A-Rail transport'!$AN$57="no"," ",ROUND(E6542,4))</f>
        <v>0.47899999999999998</v>
      </c>
      <c r="H6542" s="110"/>
      <c r="S6542" s="110">
        <f t="shared" si="370"/>
        <v>0.47900000000000037</v>
      </c>
      <c r="T6542" s="110">
        <f>IF('3B-Air transport'!AN$66="no"," ",ROUND(S6542,4))</f>
        <v>0.47899999999999998</v>
      </c>
      <c r="U6542" s="110">
        <f>IF('3B-Air transport'!AN$67="no"," ",ROUND(S6542,4))</f>
        <v>0.47899999999999998</v>
      </c>
      <c r="V6542" s="110">
        <f>IF('3B-Air transport'!AN$68="no"," ",ROUND(S6542,4))</f>
        <v>0.47899999999999998</v>
      </c>
      <c r="W6542" s="110"/>
      <c r="AB6542" s="110">
        <f t="shared" si="371"/>
        <v>0.47900000000000037</v>
      </c>
      <c r="AC6542" s="110">
        <f>IF('3C-Water transport'!AN$56="no"," ",ROUND(AB6542,4))</f>
        <v>0.47899999999999998</v>
      </c>
      <c r="AD6542" s="110">
        <f>IF('3C-Water transport'!AN$57="no"," ",ROUND(AB6542,4))</f>
        <v>0.47899999999999998</v>
      </c>
      <c r="AE6542" s="110">
        <f>IF('3C-Water transport'!AN$58="no"," ",ROUND(AB6542,4))</f>
        <v>0.47899999999999998</v>
      </c>
    </row>
    <row r="6543" spans="5:31" x14ac:dyDescent="0.25">
      <c r="E6543" s="110">
        <f t="shared" si="369"/>
        <v>0.48000000000000037</v>
      </c>
      <c r="F6543" s="110">
        <f>IF('3A-Rail transport'!$AN$56="no"," ",ROUND(E6543,4))</f>
        <v>0.48</v>
      </c>
      <c r="G6543" s="110">
        <f>IF('3A-Rail transport'!$AN$57="no"," ",ROUND(E6543,4))</f>
        <v>0.48</v>
      </c>
      <c r="H6543" s="110"/>
      <c r="S6543" s="110">
        <f t="shared" si="370"/>
        <v>0.48000000000000037</v>
      </c>
      <c r="T6543" s="110">
        <f>IF('3B-Air transport'!AN$66="no"," ",ROUND(S6543,4))</f>
        <v>0.48</v>
      </c>
      <c r="U6543" s="110">
        <f>IF('3B-Air transport'!AN$67="no"," ",ROUND(S6543,4))</f>
        <v>0.48</v>
      </c>
      <c r="V6543" s="110">
        <f>IF('3B-Air transport'!AN$68="no"," ",ROUND(S6543,4))</f>
        <v>0.48</v>
      </c>
      <c r="W6543" s="110"/>
      <c r="AB6543" s="110">
        <f t="shared" si="371"/>
        <v>0.48000000000000037</v>
      </c>
      <c r="AC6543" s="110">
        <f>IF('3C-Water transport'!AN$56="no"," ",ROUND(AB6543,4))</f>
        <v>0.48</v>
      </c>
      <c r="AD6543" s="110">
        <f>IF('3C-Water transport'!AN$57="no"," ",ROUND(AB6543,4))</f>
        <v>0.48</v>
      </c>
      <c r="AE6543" s="110">
        <f>IF('3C-Water transport'!AN$58="no"," ",ROUND(AB6543,4))</f>
        <v>0.48</v>
      </c>
    </row>
    <row r="6544" spans="5:31" x14ac:dyDescent="0.25">
      <c r="E6544" s="110">
        <f t="shared" si="369"/>
        <v>0.48100000000000037</v>
      </c>
      <c r="F6544" s="110">
        <f>IF('3A-Rail transport'!$AN$56="no"," ",ROUND(E6544,4))</f>
        <v>0.48099999999999998</v>
      </c>
      <c r="G6544" s="110">
        <f>IF('3A-Rail transport'!$AN$57="no"," ",ROUND(E6544,4))</f>
        <v>0.48099999999999998</v>
      </c>
      <c r="H6544" s="110"/>
      <c r="S6544" s="110">
        <f t="shared" si="370"/>
        <v>0.48100000000000037</v>
      </c>
      <c r="T6544" s="110">
        <f>IF('3B-Air transport'!AN$66="no"," ",ROUND(S6544,4))</f>
        <v>0.48099999999999998</v>
      </c>
      <c r="U6544" s="110">
        <f>IF('3B-Air transport'!AN$67="no"," ",ROUND(S6544,4))</f>
        <v>0.48099999999999998</v>
      </c>
      <c r="V6544" s="110">
        <f>IF('3B-Air transport'!AN$68="no"," ",ROUND(S6544,4))</f>
        <v>0.48099999999999998</v>
      </c>
      <c r="W6544" s="110"/>
      <c r="AB6544" s="110">
        <f t="shared" si="371"/>
        <v>0.48100000000000037</v>
      </c>
      <c r="AC6544" s="110">
        <f>IF('3C-Water transport'!AN$56="no"," ",ROUND(AB6544,4))</f>
        <v>0.48099999999999998</v>
      </c>
      <c r="AD6544" s="110">
        <f>IF('3C-Water transport'!AN$57="no"," ",ROUND(AB6544,4))</f>
        <v>0.48099999999999998</v>
      </c>
      <c r="AE6544" s="110">
        <f>IF('3C-Water transport'!AN$58="no"," ",ROUND(AB6544,4))</f>
        <v>0.48099999999999998</v>
      </c>
    </row>
    <row r="6545" spans="5:31" x14ac:dyDescent="0.25">
      <c r="E6545" s="110">
        <f t="shared" si="369"/>
        <v>0.48200000000000037</v>
      </c>
      <c r="F6545" s="110">
        <f>IF('3A-Rail transport'!$AN$56="no"," ",ROUND(E6545,4))</f>
        <v>0.48199999999999998</v>
      </c>
      <c r="G6545" s="110">
        <f>IF('3A-Rail transport'!$AN$57="no"," ",ROUND(E6545,4))</f>
        <v>0.48199999999999998</v>
      </c>
      <c r="H6545" s="110"/>
      <c r="S6545" s="110">
        <f t="shared" si="370"/>
        <v>0.48200000000000037</v>
      </c>
      <c r="T6545" s="110">
        <f>IF('3B-Air transport'!AN$66="no"," ",ROUND(S6545,4))</f>
        <v>0.48199999999999998</v>
      </c>
      <c r="U6545" s="110">
        <f>IF('3B-Air transport'!AN$67="no"," ",ROUND(S6545,4))</f>
        <v>0.48199999999999998</v>
      </c>
      <c r="V6545" s="110">
        <f>IF('3B-Air transport'!AN$68="no"," ",ROUND(S6545,4))</f>
        <v>0.48199999999999998</v>
      </c>
      <c r="W6545" s="110"/>
      <c r="AB6545" s="110">
        <f t="shared" si="371"/>
        <v>0.48200000000000037</v>
      </c>
      <c r="AC6545" s="110">
        <f>IF('3C-Water transport'!AN$56="no"," ",ROUND(AB6545,4))</f>
        <v>0.48199999999999998</v>
      </c>
      <c r="AD6545" s="110">
        <f>IF('3C-Water transport'!AN$57="no"," ",ROUND(AB6545,4))</f>
        <v>0.48199999999999998</v>
      </c>
      <c r="AE6545" s="110">
        <f>IF('3C-Water transport'!AN$58="no"," ",ROUND(AB6545,4))</f>
        <v>0.48199999999999998</v>
      </c>
    </row>
    <row r="6546" spans="5:31" x14ac:dyDescent="0.25">
      <c r="E6546" s="110">
        <f t="shared" si="369"/>
        <v>0.48300000000000037</v>
      </c>
      <c r="F6546" s="110">
        <f>IF('3A-Rail transport'!$AN$56="no"," ",ROUND(E6546,4))</f>
        <v>0.48299999999999998</v>
      </c>
      <c r="G6546" s="110">
        <f>IF('3A-Rail transport'!$AN$57="no"," ",ROUND(E6546,4))</f>
        <v>0.48299999999999998</v>
      </c>
      <c r="H6546" s="110"/>
      <c r="S6546" s="110">
        <f t="shared" si="370"/>
        <v>0.48300000000000037</v>
      </c>
      <c r="T6546" s="110">
        <f>IF('3B-Air transport'!AN$66="no"," ",ROUND(S6546,4))</f>
        <v>0.48299999999999998</v>
      </c>
      <c r="U6546" s="110">
        <f>IF('3B-Air transport'!AN$67="no"," ",ROUND(S6546,4))</f>
        <v>0.48299999999999998</v>
      </c>
      <c r="V6546" s="110">
        <f>IF('3B-Air transport'!AN$68="no"," ",ROUND(S6546,4))</f>
        <v>0.48299999999999998</v>
      </c>
      <c r="W6546" s="110"/>
      <c r="AB6546" s="110">
        <f t="shared" si="371"/>
        <v>0.48300000000000037</v>
      </c>
      <c r="AC6546" s="110">
        <f>IF('3C-Water transport'!AN$56="no"," ",ROUND(AB6546,4))</f>
        <v>0.48299999999999998</v>
      </c>
      <c r="AD6546" s="110">
        <f>IF('3C-Water transport'!AN$57="no"," ",ROUND(AB6546,4))</f>
        <v>0.48299999999999998</v>
      </c>
      <c r="AE6546" s="110">
        <f>IF('3C-Water transport'!AN$58="no"," ",ROUND(AB6546,4))</f>
        <v>0.48299999999999998</v>
      </c>
    </row>
    <row r="6547" spans="5:31" x14ac:dyDescent="0.25">
      <c r="E6547" s="110">
        <f t="shared" si="369"/>
        <v>0.48400000000000037</v>
      </c>
      <c r="F6547" s="110">
        <f>IF('3A-Rail transport'!$AN$56="no"," ",ROUND(E6547,4))</f>
        <v>0.48399999999999999</v>
      </c>
      <c r="G6547" s="110">
        <f>IF('3A-Rail transport'!$AN$57="no"," ",ROUND(E6547,4))</f>
        <v>0.48399999999999999</v>
      </c>
      <c r="H6547" s="110"/>
      <c r="S6547" s="110">
        <f t="shared" si="370"/>
        <v>0.48400000000000037</v>
      </c>
      <c r="T6547" s="110">
        <f>IF('3B-Air transport'!AN$66="no"," ",ROUND(S6547,4))</f>
        <v>0.48399999999999999</v>
      </c>
      <c r="U6547" s="110">
        <f>IF('3B-Air transport'!AN$67="no"," ",ROUND(S6547,4))</f>
        <v>0.48399999999999999</v>
      </c>
      <c r="V6547" s="110">
        <f>IF('3B-Air transport'!AN$68="no"," ",ROUND(S6547,4))</f>
        <v>0.48399999999999999</v>
      </c>
      <c r="W6547" s="110"/>
      <c r="AB6547" s="110">
        <f t="shared" si="371"/>
        <v>0.48400000000000037</v>
      </c>
      <c r="AC6547" s="110">
        <f>IF('3C-Water transport'!AN$56="no"," ",ROUND(AB6547,4))</f>
        <v>0.48399999999999999</v>
      </c>
      <c r="AD6547" s="110">
        <f>IF('3C-Water transport'!AN$57="no"," ",ROUND(AB6547,4))</f>
        <v>0.48399999999999999</v>
      </c>
      <c r="AE6547" s="110">
        <f>IF('3C-Water transport'!AN$58="no"," ",ROUND(AB6547,4))</f>
        <v>0.48399999999999999</v>
      </c>
    </row>
    <row r="6548" spans="5:31" x14ac:dyDescent="0.25">
      <c r="E6548" s="110">
        <f t="shared" si="369"/>
        <v>0.48500000000000038</v>
      </c>
      <c r="F6548" s="110">
        <f>IF('3A-Rail transport'!$AN$56="no"," ",ROUND(E6548,4))</f>
        <v>0.48499999999999999</v>
      </c>
      <c r="G6548" s="110">
        <f>IF('3A-Rail transport'!$AN$57="no"," ",ROUND(E6548,4))</f>
        <v>0.48499999999999999</v>
      </c>
      <c r="H6548" s="110"/>
      <c r="S6548" s="110">
        <f t="shared" si="370"/>
        <v>0.48500000000000038</v>
      </c>
      <c r="T6548" s="110">
        <f>IF('3B-Air transport'!AN$66="no"," ",ROUND(S6548,4))</f>
        <v>0.48499999999999999</v>
      </c>
      <c r="U6548" s="110">
        <f>IF('3B-Air transport'!AN$67="no"," ",ROUND(S6548,4))</f>
        <v>0.48499999999999999</v>
      </c>
      <c r="V6548" s="110">
        <f>IF('3B-Air transport'!AN$68="no"," ",ROUND(S6548,4))</f>
        <v>0.48499999999999999</v>
      </c>
      <c r="W6548" s="110"/>
      <c r="AB6548" s="110">
        <f t="shared" si="371"/>
        <v>0.48500000000000038</v>
      </c>
      <c r="AC6548" s="110">
        <f>IF('3C-Water transport'!AN$56="no"," ",ROUND(AB6548,4))</f>
        <v>0.48499999999999999</v>
      </c>
      <c r="AD6548" s="110">
        <f>IF('3C-Water transport'!AN$57="no"," ",ROUND(AB6548,4))</f>
        <v>0.48499999999999999</v>
      </c>
      <c r="AE6548" s="110">
        <f>IF('3C-Water transport'!AN$58="no"," ",ROUND(AB6548,4))</f>
        <v>0.48499999999999999</v>
      </c>
    </row>
    <row r="6549" spans="5:31" x14ac:dyDescent="0.25">
      <c r="E6549" s="110">
        <f t="shared" si="369"/>
        <v>0.48600000000000038</v>
      </c>
      <c r="F6549" s="110">
        <f>IF('3A-Rail transport'!$AN$56="no"," ",ROUND(E6549,4))</f>
        <v>0.48599999999999999</v>
      </c>
      <c r="G6549" s="110">
        <f>IF('3A-Rail transport'!$AN$57="no"," ",ROUND(E6549,4))</f>
        <v>0.48599999999999999</v>
      </c>
      <c r="H6549" s="110"/>
      <c r="S6549" s="110">
        <f t="shared" si="370"/>
        <v>0.48600000000000038</v>
      </c>
      <c r="T6549" s="110">
        <f>IF('3B-Air transport'!AN$66="no"," ",ROUND(S6549,4))</f>
        <v>0.48599999999999999</v>
      </c>
      <c r="U6549" s="110">
        <f>IF('3B-Air transport'!AN$67="no"," ",ROUND(S6549,4))</f>
        <v>0.48599999999999999</v>
      </c>
      <c r="V6549" s="110">
        <f>IF('3B-Air transport'!AN$68="no"," ",ROUND(S6549,4))</f>
        <v>0.48599999999999999</v>
      </c>
      <c r="W6549" s="110"/>
      <c r="AB6549" s="110">
        <f t="shared" si="371"/>
        <v>0.48600000000000038</v>
      </c>
      <c r="AC6549" s="110">
        <f>IF('3C-Water transport'!AN$56="no"," ",ROUND(AB6549,4))</f>
        <v>0.48599999999999999</v>
      </c>
      <c r="AD6549" s="110">
        <f>IF('3C-Water transport'!AN$57="no"," ",ROUND(AB6549,4))</f>
        <v>0.48599999999999999</v>
      </c>
      <c r="AE6549" s="110">
        <f>IF('3C-Water transport'!AN$58="no"," ",ROUND(AB6549,4))</f>
        <v>0.48599999999999999</v>
      </c>
    </row>
    <row r="6550" spans="5:31" x14ac:dyDescent="0.25">
      <c r="E6550" s="110">
        <f t="shared" si="369"/>
        <v>0.48700000000000038</v>
      </c>
      <c r="F6550" s="110">
        <f>IF('3A-Rail transport'!$AN$56="no"," ",ROUND(E6550,4))</f>
        <v>0.48699999999999999</v>
      </c>
      <c r="G6550" s="110">
        <f>IF('3A-Rail transport'!$AN$57="no"," ",ROUND(E6550,4))</f>
        <v>0.48699999999999999</v>
      </c>
      <c r="H6550" s="110"/>
      <c r="S6550" s="110">
        <f t="shared" si="370"/>
        <v>0.48700000000000038</v>
      </c>
      <c r="T6550" s="110">
        <f>IF('3B-Air transport'!AN$66="no"," ",ROUND(S6550,4))</f>
        <v>0.48699999999999999</v>
      </c>
      <c r="U6550" s="110">
        <f>IF('3B-Air transport'!AN$67="no"," ",ROUND(S6550,4))</f>
        <v>0.48699999999999999</v>
      </c>
      <c r="V6550" s="110">
        <f>IF('3B-Air transport'!AN$68="no"," ",ROUND(S6550,4))</f>
        <v>0.48699999999999999</v>
      </c>
      <c r="W6550" s="110"/>
      <c r="AB6550" s="110">
        <f t="shared" si="371"/>
        <v>0.48700000000000038</v>
      </c>
      <c r="AC6550" s="110">
        <f>IF('3C-Water transport'!AN$56="no"," ",ROUND(AB6550,4))</f>
        <v>0.48699999999999999</v>
      </c>
      <c r="AD6550" s="110">
        <f>IF('3C-Water transport'!AN$57="no"," ",ROUND(AB6550,4))</f>
        <v>0.48699999999999999</v>
      </c>
      <c r="AE6550" s="110">
        <f>IF('3C-Water transport'!AN$58="no"," ",ROUND(AB6550,4))</f>
        <v>0.48699999999999999</v>
      </c>
    </row>
    <row r="6551" spans="5:31" x14ac:dyDescent="0.25">
      <c r="E6551" s="110">
        <f t="shared" si="369"/>
        <v>0.48800000000000038</v>
      </c>
      <c r="F6551" s="110">
        <f>IF('3A-Rail transport'!$AN$56="no"," ",ROUND(E6551,4))</f>
        <v>0.48799999999999999</v>
      </c>
      <c r="G6551" s="110">
        <f>IF('3A-Rail transport'!$AN$57="no"," ",ROUND(E6551,4))</f>
        <v>0.48799999999999999</v>
      </c>
      <c r="H6551" s="110"/>
      <c r="S6551" s="110">
        <f t="shared" si="370"/>
        <v>0.48800000000000038</v>
      </c>
      <c r="T6551" s="110">
        <f>IF('3B-Air transport'!AN$66="no"," ",ROUND(S6551,4))</f>
        <v>0.48799999999999999</v>
      </c>
      <c r="U6551" s="110">
        <f>IF('3B-Air transport'!AN$67="no"," ",ROUND(S6551,4))</f>
        <v>0.48799999999999999</v>
      </c>
      <c r="V6551" s="110">
        <f>IF('3B-Air transport'!AN$68="no"," ",ROUND(S6551,4))</f>
        <v>0.48799999999999999</v>
      </c>
      <c r="W6551" s="110"/>
      <c r="AB6551" s="110">
        <f t="shared" si="371"/>
        <v>0.48800000000000038</v>
      </c>
      <c r="AC6551" s="110">
        <f>IF('3C-Water transport'!AN$56="no"," ",ROUND(AB6551,4))</f>
        <v>0.48799999999999999</v>
      </c>
      <c r="AD6551" s="110">
        <f>IF('3C-Water transport'!AN$57="no"," ",ROUND(AB6551,4))</f>
        <v>0.48799999999999999</v>
      </c>
      <c r="AE6551" s="110">
        <f>IF('3C-Water transport'!AN$58="no"," ",ROUND(AB6551,4))</f>
        <v>0.48799999999999999</v>
      </c>
    </row>
    <row r="6552" spans="5:31" x14ac:dyDescent="0.25">
      <c r="E6552" s="110">
        <f t="shared" si="369"/>
        <v>0.48900000000000038</v>
      </c>
      <c r="F6552" s="110">
        <f>IF('3A-Rail transport'!$AN$56="no"," ",ROUND(E6552,4))</f>
        <v>0.48899999999999999</v>
      </c>
      <c r="G6552" s="110">
        <f>IF('3A-Rail transport'!$AN$57="no"," ",ROUND(E6552,4))</f>
        <v>0.48899999999999999</v>
      </c>
      <c r="H6552" s="110"/>
      <c r="S6552" s="110">
        <f t="shared" si="370"/>
        <v>0.48900000000000038</v>
      </c>
      <c r="T6552" s="110">
        <f>IF('3B-Air transport'!AN$66="no"," ",ROUND(S6552,4))</f>
        <v>0.48899999999999999</v>
      </c>
      <c r="U6552" s="110">
        <f>IF('3B-Air transport'!AN$67="no"," ",ROUND(S6552,4))</f>
        <v>0.48899999999999999</v>
      </c>
      <c r="V6552" s="110">
        <f>IF('3B-Air transport'!AN$68="no"," ",ROUND(S6552,4))</f>
        <v>0.48899999999999999</v>
      </c>
      <c r="W6552" s="110"/>
      <c r="AB6552" s="110">
        <f t="shared" si="371"/>
        <v>0.48900000000000038</v>
      </c>
      <c r="AC6552" s="110">
        <f>IF('3C-Water transport'!AN$56="no"," ",ROUND(AB6552,4))</f>
        <v>0.48899999999999999</v>
      </c>
      <c r="AD6552" s="110">
        <f>IF('3C-Water transport'!AN$57="no"," ",ROUND(AB6552,4))</f>
        <v>0.48899999999999999</v>
      </c>
      <c r="AE6552" s="110">
        <f>IF('3C-Water transport'!AN$58="no"," ",ROUND(AB6552,4))</f>
        <v>0.48899999999999999</v>
      </c>
    </row>
    <row r="6553" spans="5:31" x14ac:dyDescent="0.25">
      <c r="E6553" s="110">
        <f t="shared" si="369"/>
        <v>0.49000000000000038</v>
      </c>
      <c r="F6553" s="110">
        <f>IF('3A-Rail transport'!$AN$56="no"," ",ROUND(E6553,4))</f>
        <v>0.49</v>
      </c>
      <c r="G6553" s="110">
        <f>IF('3A-Rail transport'!$AN$57="no"," ",ROUND(E6553,4))</f>
        <v>0.49</v>
      </c>
      <c r="H6553" s="110"/>
      <c r="S6553" s="110">
        <f t="shared" si="370"/>
        <v>0.49000000000000038</v>
      </c>
      <c r="T6553" s="110">
        <f>IF('3B-Air transport'!AN$66="no"," ",ROUND(S6553,4))</f>
        <v>0.49</v>
      </c>
      <c r="U6553" s="110">
        <f>IF('3B-Air transport'!AN$67="no"," ",ROUND(S6553,4))</f>
        <v>0.49</v>
      </c>
      <c r="V6553" s="110">
        <f>IF('3B-Air transport'!AN$68="no"," ",ROUND(S6553,4))</f>
        <v>0.49</v>
      </c>
      <c r="W6553" s="110"/>
      <c r="AB6553" s="110">
        <f t="shared" si="371"/>
        <v>0.49000000000000038</v>
      </c>
      <c r="AC6553" s="110">
        <f>IF('3C-Water transport'!AN$56="no"," ",ROUND(AB6553,4))</f>
        <v>0.49</v>
      </c>
      <c r="AD6553" s="110">
        <f>IF('3C-Water transport'!AN$57="no"," ",ROUND(AB6553,4))</f>
        <v>0.49</v>
      </c>
      <c r="AE6553" s="110">
        <f>IF('3C-Water transport'!AN$58="no"," ",ROUND(AB6553,4))</f>
        <v>0.49</v>
      </c>
    </row>
    <row r="6554" spans="5:31" x14ac:dyDescent="0.25">
      <c r="E6554" s="110">
        <f t="shared" si="369"/>
        <v>0.49100000000000038</v>
      </c>
      <c r="F6554" s="110">
        <f>IF('3A-Rail transport'!$AN$56="no"," ",ROUND(E6554,4))</f>
        <v>0.49099999999999999</v>
      </c>
      <c r="G6554" s="110">
        <f>IF('3A-Rail transport'!$AN$57="no"," ",ROUND(E6554,4))</f>
        <v>0.49099999999999999</v>
      </c>
      <c r="H6554" s="110"/>
      <c r="S6554" s="110">
        <f t="shared" si="370"/>
        <v>0.49100000000000038</v>
      </c>
      <c r="T6554" s="110">
        <f>IF('3B-Air transport'!AN$66="no"," ",ROUND(S6554,4))</f>
        <v>0.49099999999999999</v>
      </c>
      <c r="U6554" s="110">
        <f>IF('3B-Air transport'!AN$67="no"," ",ROUND(S6554,4))</f>
        <v>0.49099999999999999</v>
      </c>
      <c r="V6554" s="110">
        <f>IF('3B-Air transport'!AN$68="no"," ",ROUND(S6554,4))</f>
        <v>0.49099999999999999</v>
      </c>
      <c r="W6554" s="110"/>
      <c r="AB6554" s="110">
        <f t="shared" si="371"/>
        <v>0.49100000000000038</v>
      </c>
      <c r="AC6554" s="110">
        <f>IF('3C-Water transport'!AN$56="no"," ",ROUND(AB6554,4))</f>
        <v>0.49099999999999999</v>
      </c>
      <c r="AD6554" s="110">
        <f>IF('3C-Water transport'!AN$57="no"," ",ROUND(AB6554,4))</f>
        <v>0.49099999999999999</v>
      </c>
      <c r="AE6554" s="110">
        <f>IF('3C-Water transport'!AN$58="no"," ",ROUND(AB6554,4))</f>
        <v>0.49099999999999999</v>
      </c>
    </row>
    <row r="6555" spans="5:31" x14ac:dyDescent="0.25">
      <c r="E6555" s="110">
        <f t="shared" si="369"/>
        <v>0.49200000000000038</v>
      </c>
      <c r="F6555" s="110">
        <f>IF('3A-Rail transport'!$AN$56="no"," ",ROUND(E6555,4))</f>
        <v>0.49199999999999999</v>
      </c>
      <c r="G6555" s="110">
        <f>IF('3A-Rail transport'!$AN$57="no"," ",ROUND(E6555,4))</f>
        <v>0.49199999999999999</v>
      </c>
      <c r="H6555" s="110"/>
      <c r="S6555" s="110">
        <f t="shared" si="370"/>
        <v>0.49200000000000038</v>
      </c>
      <c r="T6555" s="110">
        <f>IF('3B-Air transport'!AN$66="no"," ",ROUND(S6555,4))</f>
        <v>0.49199999999999999</v>
      </c>
      <c r="U6555" s="110">
        <f>IF('3B-Air transport'!AN$67="no"," ",ROUND(S6555,4))</f>
        <v>0.49199999999999999</v>
      </c>
      <c r="V6555" s="110">
        <f>IF('3B-Air transport'!AN$68="no"," ",ROUND(S6555,4))</f>
        <v>0.49199999999999999</v>
      </c>
      <c r="W6555" s="110"/>
      <c r="AB6555" s="110">
        <f t="shared" si="371"/>
        <v>0.49200000000000038</v>
      </c>
      <c r="AC6555" s="110">
        <f>IF('3C-Water transport'!AN$56="no"," ",ROUND(AB6555,4))</f>
        <v>0.49199999999999999</v>
      </c>
      <c r="AD6555" s="110">
        <f>IF('3C-Water transport'!AN$57="no"," ",ROUND(AB6555,4))</f>
        <v>0.49199999999999999</v>
      </c>
      <c r="AE6555" s="110">
        <f>IF('3C-Water transport'!AN$58="no"," ",ROUND(AB6555,4))</f>
        <v>0.49199999999999999</v>
      </c>
    </row>
    <row r="6556" spans="5:31" x14ac:dyDescent="0.25">
      <c r="E6556" s="110">
        <f t="shared" si="369"/>
        <v>0.49300000000000038</v>
      </c>
      <c r="F6556" s="110">
        <f>IF('3A-Rail transport'!$AN$56="no"," ",ROUND(E6556,4))</f>
        <v>0.49299999999999999</v>
      </c>
      <c r="G6556" s="110">
        <f>IF('3A-Rail transport'!$AN$57="no"," ",ROUND(E6556,4))</f>
        <v>0.49299999999999999</v>
      </c>
      <c r="H6556" s="110"/>
      <c r="S6556" s="110">
        <f t="shared" si="370"/>
        <v>0.49300000000000038</v>
      </c>
      <c r="T6556" s="110">
        <f>IF('3B-Air transport'!AN$66="no"," ",ROUND(S6556,4))</f>
        <v>0.49299999999999999</v>
      </c>
      <c r="U6556" s="110">
        <f>IF('3B-Air transport'!AN$67="no"," ",ROUND(S6556,4))</f>
        <v>0.49299999999999999</v>
      </c>
      <c r="V6556" s="110">
        <f>IF('3B-Air transport'!AN$68="no"," ",ROUND(S6556,4))</f>
        <v>0.49299999999999999</v>
      </c>
      <c r="W6556" s="110"/>
      <c r="AB6556" s="110">
        <f t="shared" si="371"/>
        <v>0.49300000000000038</v>
      </c>
      <c r="AC6556" s="110">
        <f>IF('3C-Water transport'!AN$56="no"," ",ROUND(AB6556,4))</f>
        <v>0.49299999999999999</v>
      </c>
      <c r="AD6556" s="110">
        <f>IF('3C-Water transport'!AN$57="no"," ",ROUND(AB6556,4))</f>
        <v>0.49299999999999999</v>
      </c>
      <c r="AE6556" s="110">
        <f>IF('3C-Water transport'!AN$58="no"," ",ROUND(AB6556,4))</f>
        <v>0.49299999999999999</v>
      </c>
    </row>
    <row r="6557" spans="5:31" x14ac:dyDescent="0.25">
      <c r="E6557" s="110">
        <f t="shared" si="369"/>
        <v>0.49400000000000038</v>
      </c>
      <c r="F6557" s="110">
        <f>IF('3A-Rail transport'!$AN$56="no"," ",ROUND(E6557,4))</f>
        <v>0.49399999999999999</v>
      </c>
      <c r="G6557" s="110">
        <f>IF('3A-Rail transport'!$AN$57="no"," ",ROUND(E6557,4))</f>
        <v>0.49399999999999999</v>
      </c>
      <c r="H6557" s="110"/>
      <c r="S6557" s="110">
        <f t="shared" si="370"/>
        <v>0.49400000000000038</v>
      </c>
      <c r="T6557" s="110">
        <f>IF('3B-Air transport'!AN$66="no"," ",ROUND(S6557,4))</f>
        <v>0.49399999999999999</v>
      </c>
      <c r="U6557" s="110">
        <f>IF('3B-Air transport'!AN$67="no"," ",ROUND(S6557,4))</f>
        <v>0.49399999999999999</v>
      </c>
      <c r="V6557" s="110">
        <f>IF('3B-Air transport'!AN$68="no"," ",ROUND(S6557,4))</f>
        <v>0.49399999999999999</v>
      </c>
      <c r="W6557" s="110"/>
      <c r="AB6557" s="110">
        <f t="shared" si="371"/>
        <v>0.49400000000000038</v>
      </c>
      <c r="AC6557" s="110">
        <f>IF('3C-Water transport'!AN$56="no"," ",ROUND(AB6557,4))</f>
        <v>0.49399999999999999</v>
      </c>
      <c r="AD6557" s="110">
        <f>IF('3C-Water transport'!AN$57="no"," ",ROUND(AB6557,4))</f>
        <v>0.49399999999999999</v>
      </c>
      <c r="AE6557" s="110">
        <f>IF('3C-Water transport'!AN$58="no"," ",ROUND(AB6557,4))</f>
        <v>0.49399999999999999</v>
      </c>
    </row>
    <row r="6558" spans="5:31" x14ac:dyDescent="0.25">
      <c r="E6558" s="110">
        <f t="shared" si="369"/>
        <v>0.49500000000000038</v>
      </c>
      <c r="F6558" s="110">
        <f>IF('3A-Rail transport'!$AN$56="no"," ",ROUND(E6558,4))</f>
        <v>0.495</v>
      </c>
      <c r="G6558" s="110">
        <f>IF('3A-Rail transport'!$AN$57="no"," ",ROUND(E6558,4))</f>
        <v>0.495</v>
      </c>
      <c r="H6558" s="110"/>
      <c r="S6558" s="110">
        <f t="shared" si="370"/>
        <v>0.49500000000000038</v>
      </c>
      <c r="T6558" s="110">
        <f>IF('3B-Air transport'!AN$66="no"," ",ROUND(S6558,4))</f>
        <v>0.495</v>
      </c>
      <c r="U6558" s="110">
        <f>IF('3B-Air transport'!AN$67="no"," ",ROUND(S6558,4))</f>
        <v>0.495</v>
      </c>
      <c r="V6558" s="110">
        <f>IF('3B-Air transport'!AN$68="no"," ",ROUND(S6558,4))</f>
        <v>0.495</v>
      </c>
      <c r="W6558" s="110"/>
      <c r="AB6558" s="110">
        <f t="shared" si="371"/>
        <v>0.49500000000000038</v>
      </c>
      <c r="AC6558" s="110">
        <f>IF('3C-Water transport'!AN$56="no"," ",ROUND(AB6558,4))</f>
        <v>0.495</v>
      </c>
      <c r="AD6558" s="110">
        <f>IF('3C-Water transport'!AN$57="no"," ",ROUND(AB6558,4))</f>
        <v>0.495</v>
      </c>
      <c r="AE6558" s="110">
        <f>IF('3C-Water transport'!AN$58="no"," ",ROUND(AB6558,4))</f>
        <v>0.495</v>
      </c>
    </row>
    <row r="6559" spans="5:31" x14ac:dyDescent="0.25">
      <c r="E6559" s="110">
        <f t="shared" si="369"/>
        <v>0.49600000000000039</v>
      </c>
      <c r="F6559" s="110">
        <f>IF('3A-Rail transport'!$AN$56="no"," ",ROUND(E6559,4))</f>
        <v>0.496</v>
      </c>
      <c r="G6559" s="110">
        <f>IF('3A-Rail transport'!$AN$57="no"," ",ROUND(E6559,4))</f>
        <v>0.496</v>
      </c>
      <c r="H6559" s="110"/>
      <c r="S6559" s="110">
        <f t="shared" si="370"/>
        <v>0.49600000000000039</v>
      </c>
      <c r="T6559" s="110">
        <f>IF('3B-Air transport'!AN$66="no"," ",ROUND(S6559,4))</f>
        <v>0.496</v>
      </c>
      <c r="U6559" s="110">
        <f>IF('3B-Air transport'!AN$67="no"," ",ROUND(S6559,4))</f>
        <v>0.496</v>
      </c>
      <c r="V6559" s="110">
        <f>IF('3B-Air transport'!AN$68="no"," ",ROUND(S6559,4))</f>
        <v>0.496</v>
      </c>
      <c r="W6559" s="110"/>
      <c r="AB6559" s="110">
        <f t="shared" si="371"/>
        <v>0.49600000000000039</v>
      </c>
      <c r="AC6559" s="110">
        <f>IF('3C-Water transport'!AN$56="no"," ",ROUND(AB6559,4))</f>
        <v>0.496</v>
      </c>
      <c r="AD6559" s="110">
        <f>IF('3C-Water transport'!AN$57="no"," ",ROUND(AB6559,4))</f>
        <v>0.496</v>
      </c>
      <c r="AE6559" s="110">
        <f>IF('3C-Water transport'!AN$58="no"," ",ROUND(AB6559,4))</f>
        <v>0.496</v>
      </c>
    </row>
    <row r="6560" spans="5:31" x14ac:dyDescent="0.25">
      <c r="E6560" s="110">
        <f t="shared" si="369"/>
        <v>0.49700000000000039</v>
      </c>
      <c r="F6560" s="110">
        <f>IF('3A-Rail transport'!$AN$56="no"," ",ROUND(E6560,4))</f>
        <v>0.497</v>
      </c>
      <c r="G6560" s="110">
        <f>IF('3A-Rail transport'!$AN$57="no"," ",ROUND(E6560,4))</f>
        <v>0.497</v>
      </c>
      <c r="H6560" s="110"/>
      <c r="S6560" s="110">
        <f t="shared" si="370"/>
        <v>0.49700000000000039</v>
      </c>
      <c r="T6560" s="110">
        <f>IF('3B-Air transport'!AN$66="no"," ",ROUND(S6560,4))</f>
        <v>0.497</v>
      </c>
      <c r="U6560" s="110">
        <f>IF('3B-Air transport'!AN$67="no"," ",ROUND(S6560,4))</f>
        <v>0.497</v>
      </c>
      <c r="V6560" s="110">
        <f>IF('3B-Air transport'!AN$68="no"," ",ROUND(S6560,4))</f>
        <v>0.497</v>
      </c>
      <c r="W6560" s="110"/>
      <c r="AB6560" s="110">
        <f t="shared" si="371"/>
        <v>0.49700000000000039</v>
      </c>
      <c r="AC6560" s="110">
        <f>IF('3C-Water transport'!AN$56="no"," ",ROUND(AB6560,4))</f>
        <v>0.497</v>
      </c>
      <c r="AD6560" s="110">
        <f>IF('3C-Water transport'!AN$57="no"," ",ROUND(AB6560,4))</f>
        <v>0.497</v>
      </c>
      <c r="AE6560" s="110">
        <f>IF('3C-Water transport'!AN$58="no"," ",ROUND(AB6560,4))</f>
        <v>0.497</v>
      </c>
    </row>
    <row r="6561" spans="5:31" x14ac:dyDescent="0.25">
      <c r="E6561" s="110">
        <f t="shared" si="369"/>
        <v>0.49800000000000039</v>
      </c>
      <c r="F6561" s="110">
        <f>IF('3A-Rail transport'!$AN$56="no"," ",ROUND(E6561,4))</f>
        <v>0.498</v>
      </c>
      <c r="G6561" s="110">
        <f>IF('3A-Rail transport'!$AN$57="no"," ",ROUND(E6561,4))</f>
        <v>0.498</v>
      </c>
      <c r="H6561" s="110"/>
      <c r="S6561" s="110">
        <f t="shared" si="370"/>
        <v>0.49800000000000039</v>
      </c>
      <c r="T6561" s="110">
        <f>IF('3B-Air transport'!AN$66="no"," ",ROUND(S6561,4))</f>
        <v>0.498</v>
      </c>
      <c r="U6561" s="110">
        <f>IF('3B-Air transport'!AN$67="no"," ",ROUND(S6561,4))</f>
        <v>0.498</v>
      </c>
      <c r="V6561" s="110">
        <f>IF('3B-Air transport'!AN$68="no"," ",ROUND(S6561,4))</f>
        <v>0.498</v>
      </c>
      <c r="W6561" s="110"/>
      <c r="AB6561" s="110">
        <f t="shared" si="371"/>
        <v>0.49800000000000039</v>
      </c>
      <c r="AC6561" s="110">
        <f>IF('3C-Water transport'!AN$56="no"," ",ROUND(AB6561,4))</f>
        <v>0.498</v>
      </c>
      <c r="AD6561" s="110">
        <f>IF('3C-Water transport'!AN$57="no"," ",ROUND(AB6561,4))</f>
        <v>0.498</v>
      </c>
      <c r="AE6561" s="110">
        <f>IF('3C-Water transport'!AN$58="no"," ",ROUND(AB6561,4))</f>
        <v>0.498</v>
      </c>
    </row>
    <row r="6562" spans="5:31" x14ac:dyDescent="0.25">
      <c r="E6562" s="110">
        <f t="shared" si="369"/>
        <v>0.49900000000000039</v>
      </c>
      <c r="F6562" s="110">
        <f>IF('3A-Rail transport'!$AN$56="no"," ",ROUND(E6562,4))</f>
        <v>0.499</v>
      </c>
      <c r="G6562" s="110">
        <f>IF('3A-Rail transport'!$AN$57="no"," ",ROUND(E6562,4))</f>
        <v>0.499</v>
      </c>
      <c r="H6562" s="110"/>
      <c r="S6562" s="110">
        <f t="shared" si="370"/>
        <v>0.49900000000000039</v>
      </c>
      <c r="T6562" s="110">
        <f>IF('3B-Air transport'!AN$66="no"," ",ROUND(S6562,4))</f>
        <v>0.499</v>
      </c>
      <c r="U6562" s="110">
        <f>IF('3B-Air transport'!AN$67="no"," ",ROUND(S6562,4))</f>
        <v>0.499</v>
      </c>
      <c r="V6562" s="110">
        <f>IF('3B-Air transport'!AN$68="no"," ",ROUND(S6562,4))</f>
        <v>0.499</v>
      </c>
      <c r="W6562" s="110"/>
      <c r="AB6562" s="110">
        <f t="shared" si="371"/>
        <v>0.49900000000000039</v>
      </c>
      <c r="AC6562" s="110">
        <f>IF('3C-Water transport'!AN$56="no"," ",ROUND(AB6562,4))</f>
        <v>0.499</v>
      </c>
      <c r="AD6562" s="110">
        <f>IF('3C-Water transport'!AN$57="no"," ",ROUND(AB6562,4))</f>
        <v>0.499</v>
      </c>
      <c r="AE6562" s="110">
        <f>IF('3C-Water transport'!AN$58="no"," ",ROUND(AB6562,4))</f>
        <v>0.499</v>
      </c>
    </row>
    <row r="6563" spans="5:31" x14ac:dyDescent="0.25">
      <c r="E6563" s="110">
        <f t="shared" si="369"/>
        <v>0.50000000000000033</v>
      </c>
      <c r="F6563" s="110">
        <f>IF('3A-Rail transport'!$AN$56="no"," ",ROUND(E6563,4))</f>
        <v>0.5</v>
      </c>
      <c r="G6563" s="110">
        <f>IF('3A-Rail transport'!$AN$57="no"," ",ROUND(E6563,4))</f>
        <v>0.5</v>
      </c>
      <c r="H6563" s="110"/>
      <c r="S6563" s="110">
        <f t="shared" si="370"/>
        <v>0.50000000000000033</v>
      </c>
      <c r="T6563" s="110">
        <f>IF('3B-Air transport'!AN$66="no"," ",ROUND(S6563,4))</f>
        <v>0.5</v>
      </c>
      <c r="U6563" s="110">
        <f>IF('3B-Air transport'!AN$67="no"," ",ROUND(S6563,4))</f>
        <v>0.5</v>
      </c>
      <c r="V6563" s="110">
        <f>IF('3B-Air transport'!AN$68="no"," ",ROUND(S6563,4))</f>
        <v>0.5</v>
      </c>
      <c r="W6563" s="110"/>
      <c r="AB6563" s="110">
        <f t="shared" si="371"/>
        <v>0.50000000000000033</v>
      </c>
      <c r="AC6563" s="110">
        <f>IF('3C-Water transport'!AN$56="no"," ",ROUND(AB6563,4))</f>
        <v>0.5</v>
      </c>
      <c r="AD6563" s="110">
        <f>IF('3C-Water transport'!AN$57="no"," ",ROUND(AB6563,4))</f>
        <v>0.5</v>
      </c>
      <c r="AE6563" s="110">
        <f>IF('3C-Water transport'!AN$58="no"," ",ROUND(AB6563,4))</f>
        <v>0.5</v>
      </c>
    </row>
    <row r="6564" spans="5:31" x14ac:dyDescent="0.25">
      <c r="E6564" s="110">
        <f t="shared" si="369"/>
        <v>0.50100000000000033</v>
      </c>
      <c r="F6564" s="110">
        <f>IF('3A-Rail transport'!$AN$56="no"," ",ROUND(E6564,4))</f>
        <v>0.501</v>
      </c>
      <c r="G6564" s="110">
        <f>IF('3A-Rail transport'!$AN$57="no"," ",ROUND(E6564,4))</f>
        <v>0.501</v>
      </c>
      <c r="H6564" s="110"/>
      <c r="S6564" s="110">
        <f t="shared" si="370"/>
        <v>0.50100000000000033</v>
      </c>
      <c r="T6564" s="110">
        <f>IF('3B-Air transport'!AN$66="no"," ",ROUND(S6564,4))</f>
        <v>0.501</v>
      </c>
      <c r="U6564" s="110">
        <f>IF('3B-Air transport'!AN$67="no"," ",ROUND(S6564,4))</f>
        <v>0.501</v>
      </c>
      <c r="V6564" s="110">
        <f>IF('3B-Air transport'!AN$68="no"," ",ROUND(S6564,4))</f>
        <v>0.501</v>
      </c>
      <c r="W6564" s="110"/>
      <c r="AB6564" s="110">
        <f t="shared" si="371"/>
        <v>0.50100000000000033</v>
      </c>
      <c r="AC6564" s="110">
        <f>IF('3C-Water transport'!AN$56="no"," ",ROUND(AB6564,4))</f>
        <v>0.501</v>
      </c>
      <c r="AD6564" s="110">
        <f>IF('3C-Water transport'!AN$57="no"," ",ROUND(AB6564,4))</f>
        <v>0.501</v>
      </c>
      <c r="AE6564" s="110">
        <f>IF('3C-Water transport'!AN$58="no"," ",ROUND(AB6564,4))</f>
        <v>0.501</v>
      </c>
    </row>
    <row r="6565" spans="5:31" x14ac:dyDescent="0.25">
      <c r="E6565" s="110">
        <f t="shared" si="369"/>
        <v>0.50200000000000033</v>
      </c>
      <c r="F6565" s="110">
        <f>IF('3A-Rail transport'!$AN$56="no"," ",ROUND(E6565,4))</f>
        <v>0.502</v>
      </c>
      <c r="G6565" s="110">
        <f>IF('3A-Rail transport'!$AN$57="no"," ",ROUND(E6565,4))</f>
        <v>0.502</v>
      </c>
      <c r="H6565" s="110"/>
      <c r="S6565" s="110">
        <f t="shared" si="370"/>
        <v>0.50200000000000033</v>
      </c>
      <c r="T6565" s="110">
        <f>IF('3B-Air transport'!AN$66="no"," ",ROUND(S6565,4))</f>
        <v>0.502</v>
      </c>
      <c r="U6565" s="110">
        <f>IF('3B-Air transport'!AN$67="no"," ",ROUND(S6565,4))</f>
        <v>0.502</v>
      </c>
      <c r="V6565" s="110">
        <f>IF('3B-Air transport'!AN$68="no"," ",ROUND(S6565,4))</f>
        <v>0.502</v>
      </c>
      <c r="W6565" s="110"/>
      <c r="AB6565" s="110">
        <f t="shared" si="371"/>
        <v>0.50200000000000033</v>
      </c>
      <c r="AC6565" s="110">
        <f>IF('3C-Water transport'!AN$56="no"," ",ROUND(AB6565,4))</f>
        <v>0.502</v>
      </c>
      <c r="AD6565" s="110">
        <f>IF('3C-Water transport'!AN$57="no"," ",ROUND(AB6565,4))</f>
        <v>0.502</v>
      </c>
      <c r="AE6565" s="110">
        <f>IF('3C-Water transport'!AN$58="no"," ",ROUND(AB6565,4))</f>
        <v>0.502</v>
      </c>
    </row>
    <row r="6566" spans="5:31" x14ac:dyDescent="0.25">
      <c r="E6566" s="110">
        <f t="shared" si="369"/>
        <v>0.50300000000000034</v>
      </c>
      <c r="F6566" s="110">
        <f>IF('3A-Rail transport'!$AN$56="no"," ",ROUND(E6566,4))</f>
        <v>0.503</v>
      </c>
      <c r="G6566" s="110">
        <f>IF('3A-Rail transport'!$AN$57="no"," ",ROUND(E6566,4))</f>
        <v>0.503</v>
      </c>
      <c r="H6566" s="110"/>
      <c r="S6566" s="110">
        <f t="shared" si="370"/>
        <v>0.50300000000000034</v>
      </c>
      <c r="T6566" s="110">
        <f>IF('3B-Air transport'!AN$66="no"," ",ROUND(S6566,4))</f>
        <v>0.503</v>
      </c>
      <c r="U6566" s="110">
        <f>IF('3B-Air transport'!AN$67="no"," ",ROUND(S6566,4))</f>
        <v>0.503</v>
      </c>
      <c r="V6566" s="110">
        <f>IF('3B-Air transport'!AN$68="no"," ",ROUND(S6566,4))</f>
        <v>0.503</v>
      </c>
      <c r="W6566" s="110"/>
      <c r="AB6566" s="110">
        <f t="shared" si="371"/>
        <v>0.50300000000000034</v>
      </c>
      <c r="AC6566" s="110">
        <f>IF('3C-Water transport'!AN$56="no"," ",ROUND(AB6566,4))</f>
        <v>0.503</v>
      </c>
      <c r="AD6566" s="110">
        <f>IF('3C-Water transport'!AN$57="no"," ",ROUND(AB6566,4))</f>
        <v>0.503</v>
      </c>
      <c r="AE6566" s="110">
        <f>IF('3C-Water transport'!AN$58="no"," ",ROUND(AB6566,4))</f>
        <v>0.503</v>
      </c>
    </row>
    <row r="6567" spans="5:31" x14ac:dyDescent="0.25">
      <c r="E6567" s="110">
        <f t="shared" si="369"/>
        <v>0.50400000000000034</v>
      </c>
      <c r="F6567" s="110">
        <f>IF('3A-Rail transport'!$AN$56="no"," ",ROUND(E6567,4))</f>
        <v>0.504</v>
      </c>
      <c r="G6567" s="110">
        <f>IF('3A-Rail transport'!$AN$57="no"," ",ROUND(E6567,4))</f>
        <v>0.504</v>
      </c>
      <c r="H6567" s="110"/>
      <c r="S6567" s="110">
        <f t="shared" si="370"/>
        <v>0.50400000000000034</v>
      </c>
      <c r="T6567" s="110">
        <f>IF('3B-Air transport'!AN$66="no"," ",ROUND(S6567,4))</f>
        <v>0.504</v>
      </c>
      <c r="U6567" s="110">
        <f>IF('3B-Air transport'!AN$67="no"," ",ROUND(S6567,4))</f>
        <v>0.504</v>
      </c>
      <c r="V6567" s="110">
        <f>IF('3B-Air transport'!AN$68="no"," ",ROUND(S6567,4))</f>
        <v>0.504</v>
      </c>
      <c r="W6567" s="110"/>
      <c r="AB6567" s="110">
        <f t="shared" si="371"/>
        <v>0.50400000000000034</v>
      </c>
      <c r="AC6567" s="110">
        <f>IF('3C-Water transport'!AN$56="no"," ",ROUND(AB6567,4))</f>
        <v>0.504</v>
      </c>
      <c r="AD6567" s="110">
        <f>IF('3C-Water transport'!AN$57="no"," ",ROUND(AB6567,4))</f>
        <v>0.504</v>
      </c>
      <c r="AE6567" s="110">
        <f>IF('3C-Water transport'!AN$58="no"," ",ROUND(AB6567,4))</f>
        <v>0.504</v>
      </c>
    </row>
    <row r="6568" spans="5:31" x14ac:dyDescent="0.25">
      <c r="E6568" s="110">
        <f t="shared" si="369"/>
        <v>0.50500000000000034</v>
      </c>
      <c r="F6568" s="110">
        <f>IF('3A-Rail transport'!$AN$56="no"," ",ROUND(E6568,4))</f>
        <v>0.505</v>
      </c>
      <c r="G6568" s="110">
        <f>IF('3A-Rail transport'!$AN$57="no"," ",ROUND(E6568,4))</f>
        <v>0.505</v>
      </c>
      <c r="H6568" s="110"/>
      <c r="S6568" s="110">
        <f t="shared" si="370"/>
        <v>0.50500000000000034</v>
      </c>
      <c r="T6568" s="110">
        <f>IF('3B-Air transport'!AN$66="no"," ",ROUND(S6568,4))</f>
        <v>0.505</v>
      </c>
      <c r="U6568" s="110">
        <f>IF('3B-Air transport'!AN$67="no"," ",ROUND(S6568,4))</f>
        <v>0.505</v>
      </c>
      <c r="V6568" s="110">
        <f>IF('3B-Air transport'!AN$68="no"," ",ROUND(S6568,4))</f>
        <v>0.505</v>
      </c>
      <c r="W6568" s="110"/>
      <c r="AB6568" s="110">
        <f t="shared" si="371"/>
        <v>0.50500000000000034</v>
      </c>
      <c r="AC6568" s="110">
        <f>IF('3C-Water transport'!AN$56="no"," ",ROUND(AB6568,4))</f>
        <v>0.505</v>
      </c>
      <c r="AD6568" s="110">
        <f>IF('3C-Water transport'!AN$57="no"," ",ROUND(AB6568,4))</f>
        <v>0.505</v>
      </c>
      <c r="AE6568" s="110">
        <f>IF('3C-Water transport'!AN$58="no"," ",ROUND(AB6568,4))</f>
        <v>0.505</v>
      </c>
    </row>
    <row r="6569" spans="5:31" x14ac:dyDescent="0.25">
      <c r="E6569" s="110">
        <f t="shared" si="369"/>
        <v>0.50600000000000034</v>
      </c>
      <c r="F6569" s="110">
        <f>IF('3A-Rail transport'!$AN$56="no"," ",ROUND(E6569,4))</f>
        <v>0.50600000000000001</v>
      </c>
      <c r="G6569" s="110">
        <f>IF('3A-Rail transport'!$AN$57="no"," ",ROUND(E6569,4))</f>
        <v>0.50600000000000001</v>
      </c>
      <c r="H6569" s="110"/>
      <c r="S6569" s="110">
        <f t="shared" si="370"/>
        <v>0.50600000000000034</v>
      </c>
      <c r="T6569" s="110">
        <f>IF('3B-Air transport'!AN$66="no"," ",ROUND(S6569,4))</f>
        <v>0.50600000000000001</v>
      </c>
      <c r="U6569" s="110">
        <f>IF('3B-Air transport'!AN$67="no"," ",ROUND(S6569,4))</f>
        <v>0.50600000000000001</v>
      </c>
      <c r="V6569" s="110">
        <f>IF('3B-Air transport'!AN$68="no"," ",ROUND(S6569,4))</f>
        <v>0.50600000000000001</v>
      </c>
      <c r="W6569" s="110"/>
      <c r="AB6569" s="110">
        <f t="shared" si="371"/>
        <v>0.50600000000000034</v>
      </c>
      <c r="AC6569" s="110">
        <f>IF('3C-Water transport'!AN$56="no"," ",ROUND(AB6569,4))</f>
        <v>0.50600000000000001</v>
      </c>
      <c r="AD6569" s="110">
        <f>IF('3C-Water transport'!AN$57="no"," ",ROUND(AB6569,4))</f>
        <v>0.50600000000000001</v>
      </c>
      <c r="AE6569" s="110">
        <f>IF('3C-Water transport'!AN$58="no"," ",ROUND(AB6569,4))</f>
        <v>0.50600000000000001</v>
      </c>
    </row>
    <row r="6570" spans="5:31" x14ac:dyDescent="0.25">
      <c r="E6570" s="110">
        <f t="shared" si="369"/>
        <v>0.50700000000000034</v>
      </c>
      <c r="F6570" s="110">
        <f>IF('3A-Rail transport'!$AN$56="no"," ",ROUND(E6570,4))</f>
        <v>0.50700000000000001</v>
      </c>
      <c r="G6570" s="110">
        <f>IF('3A-Rail transport'!$AN$57="no"," ",ROUND(E6570,4))</f>
        <v>0.50700000000000001</v>
      </c>
      <c r="H6570" s="110"/>
      <c r="S6570" s="110">
        <f t="shared" si="370"/>
        <v>0.50700000000000034</v>
      </c>
      <c r="T6570" s="110">
        <f>IF('3B-Air transport'!AN$66="no"," ",ROUND(S6570,4))</f>
        <v>0.50700000000000001</v>
      </c>
      <c r="U6570" s="110">
        <f>IF('3B-Air transport'!AN$67="no"," ",ROUND(S6570,4))</f>
        <v>0.50700000000000001</v>
      </c>
      <c r="V6570" s="110">
        <f>IF('3B-Air transport'!AN$68="no"," ",ROUND(S6570,4))</f>
        <v>0.50700000000000001</v>
      </c>
      <c r="W6570" s="110"/>
      <c r="AB6570" s="110">
        <f t="shared" si="371"/>
        <v>0.50700000000000034</v>
      </c>
      <c r="AC6570" s="110">
        <f>IF('3C-Water transport'!AN$56="no"," ",ROUND(AB6570,4))</f>
        <v>0.50700000000000001</v>
      </c>
      <c r="AD6570" s="110">
        <f>IF('3C-Water transport'!AN$57="no"," ",ROUND(AB6570,4))</f>
        <v>0.50700000000000001</v>
      </c>
      <c r="AE6570" s="110">
        <f>IF('3C-Water transport'!AN$58="no"," ",ROUND(AB6570,4))</f>
        <v>0.50700000000000001</v>
      </c>
    </row>
    <row r="6571" spans="5:31" x14ac:dyDescent="0.25">
      <c r="E6571" s="110">
        <f t="shared" si="369"/>
        <v>0.50800000000000034</v>
      </c>
      <c r="F6571" s="110">
        <f>IF('3A-Rail transport'!$AN$56="no"," ",ROUND(E6571,4))</f>
        <v>0.50800000000000001</v>
      </c>
      <c r="G6571" s="110">
        <f>IF('3A-Rail transport'!$AN$57="no"," ",ROUND(E6571,4))</f>
        <v>0.50800000000000001</v>
      </c>
      <c r="H6571" s="110"/>
      <c r="S6571" s="110">
        <f t="shared" si="370"/>
        <v>0.50800000000000034</v>
      </c>
      <c r="T6571" s="110">
        <f>IF('3B-Air transport'!AN$66="no"," ",ROUND(S6571,4))</f>
        <v>0.50800000000000001</v>
      </c>
      <c r="U6571" s="110">
        <f>IF('3B-Air transport'!AN$67="no"," ",ROUND(S6571,4))</f>
        <v>0.50800000000000001</v>
      </c>
      <c r="V6571" s="110">
        <f>IF('3B-Air transport'!AN$68="no"," ",ROUND(S6571,4))</f>
        <v>0.50800000000000001</v>
      </c>
      <c r="W6571" s="110"/>
      <c r="AB6571" s="110">
        <f t="shared" si="371"/>
        <v>0.50800000000000034</v>
      </c>
      <c r="AC6571" s="110">
        <f>IF('3C-Water transport'!AN$56="no"," ",ROUND(AB6571,4))</f>
        <v>0.50800000000000001</v>
      </c>
      <c r="AD6571" s="110">
        <f>IF('3C-Water transport'!AN$57="no"," ",ROUND(AB6571,4))</f>
        <v>0.50800000000000001</v>
      </c>
      <c r="AE6571" s="110">
        <f>IF('3C-Water transport'!AN$58="no"," ",ROUND(AB6571,4))</f>
        <v>0.50800000000000001</v>
      </c>
    </row>
    <row r="6572" spans="5:31" x14ac:dyDescent="0.25">
      <c r="E6572" s="110">
        <f t="shared" si="369"/>
        <v>0.50900000000000034</v>
      </c>
      <c r="F6572" s="110">
        <f>IF('3A-Rail transport'!$AN$56="no"," ",ROUND(E6572,4))</f>
        <v>0.50900000000000001</v>
      </c>
      <c r="G6572" s="110">
        <f>IF('3A-Rail transport'!$AN$57="no"," ",ROUND(E6572,4))</f>
        <v>0.50900000000000001</v>
      </c>
      <c r="H6572" s="110"/>
      <c r="S6572" s="110">
        <f t="shared" si="370"/>
        <v>0.50900000000000034</v>
      </c>
      <c r="T6572" s="110">
        <f>IF('3B-Air transport'!AN$66="no"," ",ROUND(S6572,4))</f>
        <v>0.50900000000000001</v>
      </c>
      <c r="U6572" s="110">
        <f>IF('3B-Air transport'!AN$67="no"," ",ROUND(S6572,4))</f>
        <v>0.50900000000000001</v>
      </c>
      <c r="V6572" s="110">
        <f>IF('3B-Air transport'!AN$68="no"," ",ROUND(S6572,4))</f>
        <v>0.50900000000000001</v>
      </c>
      <c r="W6572" s="110"/>
      <c r="AB6572" s="110">
        <f t="shared" si="371"/>
        <v>0.50900000000000034</v>
      </c>
      <c r="AC6572" s="110">
        <f>IF('3C-Water transport'!AN$56="no"," ",ROUND(AB6572,4))</f>
        <v>0.50900000000000001</v>
      </c>
      <c r="AD6572" s="110">
        <f>IF('3C-Water transport'!AN$57="no"," ",ROUND(AB6572,4))</f>
        <v>0.50900000000000001</v>
      </c>
      <c r="AE6572" s="110">
        <f>IF('3C-Water transport'!AN$58="no"," ",ROUND(AB6572,4))</f>
        <v>0.50900000000000001</v>
      </c>
    </row>
    <row r="6573" spans="5:31" x14ac:dyDescent="0.25">
      <c r="E6573" s="110">
        <f t="shared" si="369"/>
        <v>0.51000000000000034</v>
      </c>
      <c r="F6573" s="110">
        <f>IF('3A-Rail transport'!$AN$56="no"," ",ROUND(E6573,4))</f>
        <v>0.51</v>
      </c>
      <c r="G6573" s="110">
        <f>IF('3A-Rail transport'!$AN$57="no"," ",ROUND(E6573,4))</f>
        <v>0.51</v>
      </c>
      <c r="H6573" s="110"/>
      <c r="S6573" s="110">
        <f t="shared" si="370"/>
        <v>0.51000000000000034</v>
      </c>
      <c r="T6573" s="110">
        <f>IF('3B-Air transport'!AN$66="no"," ",ROUND(S6573,4))</f>
        <v>0.51</v>
      </c>
      <c r="U6573" s="110">
        <f>IF('3B-Air transport'!AN$67="no"," ",ROUND(S6573,4))</f>
        <v>0.51</v>
      </c>
      <c r="V6573" s="110">
        <f>IF('3B-Air transport'!AN$68="no"," ",ROUND(S6573,4))</f>
        <v>0.51</v>
      </c>
      <c r="W6573" s="110"/>
      <c r="AB6573" s="110">
        <f t="shared" si="371"/>
        <v>0.51000000000000034</v>
      </c>
      <c r="AC6573" s="110">
        <f>IF('3C-Water transport'!AN$56="no"," ",ROUND(AB6573,4))</f>
        <v>0.51</v>
      </c>
      <c r="AD6573" s="110">
        <f>IF('3C-Water transport'!AN$57="no"," ",ROUND(AB6573,4))</f>
        <v>0.51</v>
      </c>
      <c r="AE6573" s="110">
        <f>IF('3C-Water transport'!AN$58="no"," ",ROUND(AB6573,4))</f>
        <v>0.51</v>
      </c>
    </row>
    <row r="6574" spans="5:31" x14ac:dyDescent="0.25">
      <c r="E6574" s="110">
        <f t="shared" si="369"/>
        <v>0.51100000000000034</v>
      </c>
      <c r="F6574" s="110">
        <f>IF('3A-Rail transport'!$AN$56="no"," ",ROUND(E6574,4))</f>
        <v>0.51100000000000001</v>
      </c>
      <c r="G6574" s="110">
        <f>IF('3A-Rail transport'!$AN$57="no"," ",ROUND(E6574,4))</f>
        <v>0.51100000000000001</v>
      </c>
      <c r="H6574" s="110"/>
      <c r="S6574" s="110">
        <f t="shared" si="370"/>
        <v>0.51100000000000034</v>
      </c>
      <c r="T6574" s="110">
        <f>IF('3B-Air transport'!AN$66="no"," ",ROUND(S6574,4))</f>
        <v>0.51100000000000001</v>
      </c>
      <c r="U6574" s="110">
        <f>IF('3B-Air transport'!AN$67="no"," ",ROUND(S6574,4))</f>
        <v>0.51100000000000001</v>
      </c>
      <c r="V6574" s="110">
        <f>IF('3B-Air transport'!AN$68="no"," ",ROUND(S6574,4))</f>
        <v>0.51100000000000001</v>
      </c>
      <c r="W6574" s="110"/>
      <c r="AB6574" s="110">
        <f t="shared" si="371"/>
        <v>0.51100000000000034</v>
      </c>
      <c r="AC6574" s="110">
        <f>IF('3C-Water transport'!AN$56="no"," ",ROUND(AB6574,4))</f>
        <v>0.51100000000000001</v>
      </c>
      <c r="AD6574" s="110">
        <f>IF('3C-Water transport'!AN$57="no"," ",ROUND(AB6574,4))</f>
        <v>0.51100000000000001</v>
      </c>
      <c r="AE6574" s="110">
        <f>IF('3C-Water transport'!AN$58="no"," ",ROUND(AB6574,4))</f>
        <v>0.51100000000000001</v>
      </c>
    </row>
    <row r="6575" spans="5:31" x14ac:dyDescent="0.25">
      <c r="E6575" s="110">
        <f t="shared" si="369"/>
        <v>0.51200000000000034</v>
      </c>
      <c r="F6575" s="110">
        <f>IF('3A-Rail transport'!$AN$56="no"," ",ROUND(E6575,4))</f>
        <v>0.51200000000000001</v>
      </c>
      <c r="G6575" s="110">
        <f>IF('3A-Rail transport'!$AN$57="no"," ",ROUND(E6575,4))</f>
        <v>0.51200000000000001</v>
      </c>
      <c r="H6575" s="110"/>
      <c r="S6575" s="110">
        <f t="shared" si="370"/>
        <v>0.51200000000000034</v>
      </c>
      <c r="T6575" s="110">
        <f>IF('3B-Air transport'!AN$66="no"," ",ROUND(S6575,4))</f>
        <v>0.51200000000000001</v>
      </c>
      <c r="U6575" s="110">
        <f>IF('3B-Air transport'!AN$67="no"," ",ROUND(S6575,4))</f>
        <v>0.51200000000000001</v>
      </c>
      <c r="V6575" s="110">
        <f>IF('3B-Air transport'!AN$68="no"," ",ROUND(S6575,4))</f>
        <v>0.51200000000000001</v>
      </c>
      <c r="W6575" s="110"/>
      <c r="AB6575" s="110">
        <f t="shared" si="371"/>
        <v>0.51200000000000034</v>
      </c>
      <c r="AC6575" s="110">
        <f>IF('3C-Water transport'!AN$56="no"," ",ROUND(AB6575,4))</f>
        <v>0.51200000000000001</v>
      </c>
      <c r="AD6575" s="110">
        <f>IF('3C-Water transport'!AN$57="no"," ",ROUND(AB6575,4))</f>
        <v>0.51200000000000001</v>
      </c>
      <c r="AE6575" s="110">
        <f>IF('3C-Water transport'!AN$58="no"," ",ROUND(AB6575,4))</f>
        <v>0.51200000000000001</v>
      </c>
    </row>
    <row r="6576" spans="5:31" x14ac:dyDescent="0.25">
      <c r="E6576" s="110">
        <f t="shared" ref="E6576:E6639" si="372">E6575+0.001</f>
        <v>0.51300000000000034</v>
      </c>
      <c r="F6576" s="110">
        <f>IF('3A-Rail transport'!$AN$56="no"," ",ROUND(E6576,4))</f>
        <v>0.51300000000000001</v>
      </c>
      <c r="G6576" s="110">
        <f>IF('3A-Rail transport'!$AN$57="no"," ",ROUND(E6576,4))</f>
        <v>0.51300000000000001</v>
      </c>
      <c r="H6576" s="110"/>
      <c r="S6576" s="110">
        <f t="shared" ref="S6576:S6639" si="373">S6575+0.001</f>
        <v>0.51300000000000034</v>
      </c>
      <c r="T6576" s="110">
        <f>IF('3B-Air transport'!AN$66="no"," ",ROUND(S6576,4))</f>
        <v>0.51300000000000001</v>
      </c>
      <c r="U6576" s="110">
        <f>IF('3B-Air transport'!AN$67="no"," ",ROUND(S6576,4))</f>
        <v>0.51300000000000001</v>
      </c>
      <c r="V6576" s="110">
        <f>IF('3B-Air transport'!AN$68="no"," ",ROUND(S6576,4))</f>
        <v>0.51300000000000001</v>
      </c>
      <c r="W6576" s="110"/>
      <c r="AB6576" s="110">
        <f t="shared" ref="AB6576:AB6639" si="374">AB6575+0.001</f>
        <v>0.51300000000000034</v>
      </c>
      <c r="AC6576" s="110">
        <f>IF('3C-Water transport'!AN$56="no"," ",ROUND(AB6576,4))</f>
        <v>0.51300000000000001</v>
      </c>
      <c r="AD6576" s="110">
        <f>IF('3C-Water transport'!AN$57="no"," ",ROUND(AB6576,4))</f>
        <v>0.51300000000000001</v>
      </c>
      <c r="AE6576" s="110">
        <f>IF('3C-Water transport'!AN$58="no"," ",ROUND(AB6576,4))</f>
        <v>0.51300000000000001</v>
      </c>
    </row>
    <row r="6577" spans="5:31" x14ac:dyDescent="0.25">
      <c r="E6577" s="110">
        <f t="shared" si="372"/>
        <v>0.51400000000000035</v>
      </c>
      <c r="F6577" s="110">
        <f>IF('3A-Rail transport'!$AN$56="no"," ",ROUND(E6577,4))</f>
        <v>0.51400000000000001</v>
      </c>
      <c r="G6577" s="110">
        <f>IF('3A-Rail transport'!$AN$57="no"," ",ROUND(E6577,4))</f>
        <v>0.51400000000000001</v>
      </c>
      <c r="H6577" s="110"/>
      <c r="S6577" s="110">
        <f t="shared" si="373"/>
        <v>0.51400000000000035</v>
      </c>
      <c r="T6577" s="110">
        <f>IF('3B-Air transport'!AN$66="no"," ",ROUND(S6577,4))</f>
        <v>0.51400000000000001</v>
      </c>
      <c r="U6577" s="110">
        <f>IF('3B-Air transport'!AN$67="no"," ",ROUND(S6577,4))</f>
        <v>0.51400000000000001</v>
      </c>
      <c r="V6577" s="110">
        <f>IF('3B-Air transport'!AN$68="no"," ",ROUND(S6577,4))</f>
        <v>0.51400000000000001</v>
      </c>
      <c r="W6577" s="110"/>
      <c r="AB6577" s="110">
        <f t="shared" si="374"/>
        <v>0.51400000000000035</v>
      </c>
      <c r="AC6577" s="110">
        <f>IF('3C-Water transport'!AN$56="no"," ",ROUND(AB6577,4))</f>
        <v>0.51400000000000001</v>
      </c>
      <c r="AD6577" s="110">
        <f>IF('3C-Water transport'!AN$57="no"," ",ROUND(AB6577,4))</f>
        <v>0.51400000000000001</v>
      </c>
      <c r="AE6577" s="110">
        <f>IF('3C-Water transport'!AN$58="no"," ",ROUND(AB6577,4))</f>
        <v>0.51400000000000001</v>
      </c>
    </row>
    <row r="6578" spans="5:31" x14ac:dyDescent="0.25">
      <c r="E6578" s="110">
        <f t="shared" si="372"/>
        <v>0.51500000000000035</v>
      </c>
      <c r="F6578" s="110">
        <f>IF('3A-Rail transport'!$AN$56="no"," ",ROUND(E6578,4))</f>
        <v>0.51500000000000001</v>
      </c>
      <c r="G6578" s="110">
        <f>IF('3A-Rail transport'!$AN$57="no"," ",ROUND(E6578,4))</f>
        <v>0.51500000000000001</v>
      </c>
      <c r="H6578" s="110"/>
      <c r="S6578" s="110">
        <f t="shared" si="373"/>
        <v>0.51500000000000035</v>
      </c>
      <c r="T6578" s="110">
        <f>IF('3B-Air transport'!AN$66="no"," ",ROUND(S6578,4))</f>
        <v>0.51500000000000001</v>
      </c>
      <c r="U6578" s="110">
        <f>IF('3B-Air transport'!AN$67="no"," ",ROUND(S6578,4))</f>
        <v>0.51500000000000001</v>
      </c>
      <c r="V6578" s="110">
        <f>IF('3B-Air transport'!AN$68="no"," ",ROUND(S6578,4))</f>
        <v>0.51500000000000001</v>
      </c>
      <c r="W6578" s="110"/>
      <c r="AB6578" s="110">
        <f t="shared" si="374"/>
        <v>0.51500000000000035</v>
      </c>
      <c r="AC6578" s="110">
        <f>IF('3C-Water transport'!AN$56="no"," ",ROUND(AB6578,4))</f>
        <v>0.51500000000000001</v>
      </c>
      <c r="AD6578" s="110">
        <f>IF('3C-Water transport'!AN$57="no"," ",ROUND(AB6578,4))</f>
        <v>0.51500000000000001</v>
      </c>
      <c r="AE6578" s="110">
        <f>IF('3C-Water transport'!AN$58="no"," ",ROUND(AB6578,4))</f>
        <v>0.51500000000000001</v>
      </c>
    </row>
    <row r="6579" spans="5:31" x14ac:dyDescent="0.25">
      <c r="E6579" s="110">
        <f t="shared" si="372"/>
        <v>0.51600000000000035</v>
      </c>
      <c r="F6579" s="110">
        <f>IF('3A-Rail transport'!$AN$56="no"," ",ROUND(E6579,4))</f>
        <v>0.51600000000000001</v>
      </c>
      <c r="G6579" s="110">
        <f>IF('3A-Rail transport'!$AN$57="no"," ",ROUND(E6579,4))</f>
        <v>0.51600000000000001</v>
      </c>
      <c r="H6579" s="110"/>
      <c r="S6579" s="110">
        <f t="shared" si="373"/>
        <v>0.51600000000000035</v>
      </c>
      <c r="T6579" s="110">
        <f>IF('3B-Air transport'!AN$66="no"," ",ROUND(S6579,4))</f>
        <v>0.51600000000000001</v>
      </c>
      <c r="U6579" s="110">
        <f>IF('3B-Air transport'!AN$67="no"," ",ROUND(S6579,4))</f>
        <v>0.51600000000000001</v>
      </c>
      <c r="V6579" s="110">
        <f>IF('3B-Air transport'!AN$68="no"," ",ROUND(S6579,4))</f>
        <v>0.51600000000000001</v>
      </c>
      <c r="W6579" s="110"/>
      <c r="AB6579" s="110">
        <f t="shared" si="374"/>
        <v>0.51600000000000035</v>
      </c>
      <c r="AC6579" s="110">
        <f>IF('3C-Water transport'!AN$56="no"," ",ROUND(AB6579,4))</f>
        <v>0.51600000000000001</v>
      </c>
      <c r="AD6579" s="110">
        <f>IF('3C-Water transport'!AN$57="no"," ",ROUND(AB6579,4))</f>
        <v>0.51600000000000001</v>
      </c>
      <c r="AE6579" s="110">
        <f>IF('3C-Water transport'!AN$58="no"," ",ROUND(AB6579,4))</f>
        <v>0.51600000000000001</v>
      </c>
    </row>
    <row r="6580" spans="5:31" x14ac:dyDescent="0.25">
      <c r="E6580" s="110">
        <f t="shared" si="372"/>
        <v>0.51700000000000035</v>
      </c>
      <c r="F6580" s="110">
        <f>IF('3A-Rail transport'!$AN$56="no"," ",ROUND(E6580,4))</f>
        <v>0.51700000000000002</v>
      </c>
      <c r="G6580" s="110">
        <f>IF('3A-Rail transport'!$AN$57="no"," ",ROUND(E6580,4))</f>
        <v>0.51700000000000002</v>
      </c>
      <c r="H6580" s="110"/>
      <c r="S6580" s="110">
        <f t="shared" si="373"/>
        <v>0.51700000000000035</v>
      </c>
      <c r="T6580" s="110">
        <f>IF('3B-Air transport'!AN$66="no"," ",ROUND(S6580,4))</f>
        <v>0.51700000000000002</v>
      </c>
      <c r="U6580" s="110">
        <f>IF('3B-Air transport'!AN$67="no"," ",ROUND(S6580,4))</f>
        <v>0.51700000000000002</v>
      </c>
      <c r="V6580" s="110">
        <f>IF('3B-Air transport'!AN$68="no"," ",ROUND(S6580,4))</f>
        <v>0.51700000000000002</v>
      </c>
      <c r="W6580" s="110"/>
      <c r="AB6580" s="110">
        <f t="shared" si="374"/>
        <v>0.51700000000000035</v>
      </c>
      <c r="AC6580" s="110">
        <f>IF('3C-Water transport'!AN$56="no"," ",ROUND(AB6580,4))</f>
        <v>0.51700000000000002</v>
      </c>
      <c r="AD6580" s="110">
        <f>IF('3C-Water transport'!AN$57="no"," ",ROUND(AB6580,4))</f>
        <v>0.51700000000000002</v>
      </c>
      <c r="AE6580" s="110">
        <f>IF('3C-Water transport'!AN$58="no"," ",ROUND(AB6580,4))</f>
        <v>0.51700000000000002</v>
      </c>
    </row>
    <row r="6581" spans="5:31" x14ac:dyDescent="0.25">
      <c r="E6581" s="110">
        <f t="shared" si="372"/>
        <v>0.51800000000000035</v>
      </c>
      <c r="F6581" s="110">
        <f>IF('3A-Rail transport'!$AN$56="no"," ",ROUND(E6581,4))</f>
        <v>0.51800000000000002</v>
      </c>
      <c r="G6581" s="110">
        <f>IF('3A-Rail transport'!$AN$57="no"," ",ROUND(E6581,4))</f>
        <v>0.51800000000000002</v>
      </c>
      <c r="H6581" s="110"/>
      <c r="S6581" s="110">
        <f t="shared" si="373"/>
        <v>0.51800000000000035</v>
      </c>
      <c r="T6581" s="110">
        <f>IF('3B-Air transport'!AN$66="no"," ",ROUND(S6581,4))</f>
        <v>0.51800000000000002</v>
      </c>
      <c r="U6581" s="110">
        <f>IF('3B-Air transport'!AN$67="no"," ",ROUND(S6581,4))</f>
        <v>0.51800000000000002</v>
      </c>
      <c r="V6581" s="110">
        <f>IF('3B-Air transport'!AN$68="no"," ",ROUND(S6581,4))</f>
        <v>0.51800000000000002</v>
      </c>
      <c r="W6581" s="110"/>
      <c r="AB6581" s="110">
        <f t="shared" si="374"/>
        <v>0.51800000000000035</v>
      </c>
      <c r="AC6581" s="110">
        <f>IF('3C-Water transport'!AN$56="no"," ",ROUND(AB6581,4))</f>
        <v>0.51800000000000002</v>
      </c>
      <c r="AD6581" s="110">
        <f>IF('3C-Water transport'!AN$57="no"," ",ROUND(AB6581,4))</f>
        <v>0.51800000000000002</v>
      </c>
      <c r="AE6581" s="110">
        <f>IF('3C-Water transport'!AN$58="no"," ",ROUND(AB6581,4))</f>
        <v>0.51800000000000002</v>
      </c>
    </row>
    <row r="6582" spans="5:31" x14ac:dyDescent="0.25">
      <c r="E6582" s="110">
        <f t="shared" si="372"/>
        <v>0.51900000000000035</v>
      </c>
      <c r="F6582" s="110">
        <f>IF('3A-Rail transport'!$AN$56="no"," ",ROUND(E6582,4))</f>
        <v>0.51900000000000002</v>
      </c>
      <c r="G6582" s="110">
        <f>IF('3A-Rail transport'!$AN$57="no"," ",ROUND(E6582,4))</f>
        <v>0.51900000000000002</v>
      </c>
      <c r="H6582" s="110"/>
      <c r="S6582" s="110">
        <f t="shared" si="373"/>
        <v>0.51900000000000035</v>
      </c>
      <c r="T6582" s="110">
        <f>IF('3B-Air transport'!AN$66="no"," ",ROUND(S6582,4))</f>
        <v>0.51900000000000002</v>
      </c>
      <c r="U6582" s="110">
        <f>IF('3B-Air transport'!AN$67="no"," ",ROUND(S6582,4))</f>
        <v>0.51900000000000002</v>
      </c>
      <c r="V6582" s="110">
        <f>IF('3B-Air transport'!AN$68="no"," ",ROUND(S6582,4))</f>
        <v>0.51900000000000002</v>
      </c>
      <c r="W6582" s="110"/>
      <c r="AB6582" s="110">
        <f t="shared" si="374"/>
        <v>0.51900000000000035</v>
      </c>
      <c r="AC6582" s="110">
        <f>IF('3C-Water transport'!AN$56="no"," ",ROUND(AB6582,4))</f>
        <v>0.51900000000000002</v>
      </c>
      <c r="AD6582" s="110">
        <f>IF('3C-Water transport'!AN$57="no"," ",ROUND(AB6582,4))</f>
        <v>0.51900000000000002</v>
      </c>
      <c r="AE6582" s="110">
        <f>IF('3C-Water transport'!AN$58="no"," ",ROUND(AB6582,4))</f>
        <v>0.51900000000000002</v>
      </c>
    </row>
    <row r="6583" spans="5:31" x14ac:dyDescent="0.25">
      <c r="E6583" s="110">
        <f t="shared" si="372"/>
        <v>0.52000000000000035</v>
      </c>
      <c r="F6583" s="110">
        <f>IF('3A-Rail transport'!$AN$56="no"," ",ROUND(E6583,4))</f>
        <v>0.52</v>
      </c>
      <c r="G6583" s="110">
        <f>IF('3A-Rail transport'!$AN$57="no"," ",ROUND(E6583,4))</f>
        <v>0.52</v>
      </c>
      <c r="H6583" s="110"/>
      <c r="S6583" s="110">
        <f t="shared" si="373"/>
        <v>0.52000000000000035</v>
      </c>
      <c r="T6583" s="110">
        <f>IF('3B-Air transport'!AN$66="no"," ",ROUND(S6583,4))</f>
        <v>0.52</v>
      </c>
      <c r="U6583" s="110">
        <f>IF('3B-Air transport'!AN$67="no"," ",ROUND(S6583,4))</f>
        <v>0.52</v>
      </c>
      <c r="V6583" s="110">
        <f>IF('3B-Air transport'!AN$68="no"," ",ROUND(S6583,4))</f>
        <v>0.52</v>
      </c>
      <c r="W6583" s="110"/>
      <c r="AB6583" s="110">
        <f t="shared" si="374"/>
        <v>0.52000000000000035</v>
      </c>
      <c r="AC6583" s="110">
        <f>IF('3C-Water transport'!AN$56="no"," ",ROUND(AB6583,4))</f>
        <v>0.52</v>
      </c>
      <c r="AD6583" s="110">
        <f>IF('3C-Water transport'!AN$57="no"," ",ROUND(AB6583,4))</f>
        <v>0.52</v>
      </c>
      <c r="AE6583" s="110">
        <f>IF('3C-Water transport'!AN$58="no"," ",ROUND(AB6583,4))</f>
        <v>0.52</v>
      </c>
    </row>
    <row r="6584" spans="5:31" x14ac:dyDescent="0.25">
      <c r="E6584" s="110">
        <f t="shared" si="372"/>
        <v>0.52100000000000035</v>
      </c>
      <c r="F6584" s="110">
        <f>IF('3A-Rail transport'!$AN$56="no"," ",ROUND(E6584,4))</f>
        <v>0.52100000000000002</v>
      </c>
      <c r="G6584" s="110">
        <f>IF('3A-Rail transport'!$AN$57="no"," ",ROUND(E6584,4))</f>
        <v>0.52100000000000002</v>
      </c>
      <c r="H6584" s="110"/>
      <c r="S6584" s="110">
        <f t="shared" si="373"/>
        <v>0.52100000000000035</v>
      </c>
      <c r="T6584" s="110">
        <f>IF('3B-Air transport'!AN$66="no"," ",ROUND(S6584,4))</f>
        <v>0.52100000000000002</v>
      </c>
      <c r="U6584" s="110">
        <f>IF('3B-Air transport'!AN$67="no"," ",ROUND(S6584,4))</f>
        <v>0.52100000000000002</v>
      </c>
      <c r="V6584" s="110">
        <f>IF('3B-Air transport'!AN$68="no"," ",ROUND(S6584,4))</f>
        <v>0.52100000000000002</v>
      </c>
      <c r="W6584" s="110"/>
      <c r="AB6584" s="110">
        <f t="shared" si="374"/>
        <v>0.52100000000000035</v>
      </c>
      <c r="AC6584" s="110">
        <f>IF('3C-Water transport'!AN$56="no"," ",ROUND(AB6584,4))</f>
        <v>0.52100000000000002</v>
      </c>
      <c r="AD6584" s="110">
        <f>IF('3C-Water transport'!AN$57="no"," ",ROUND(AB6584,4))</f>
        <v>0.52100000000000002</v>
      </c>
      <c r="AE6584" s="110">
        <f>IF('3C-Water transport'!AN$58="no"," ",ROUND(AB6584,4))</f>
        <v>0.52100000000000002</v>
      </c>
    </row>
    <row r="6585" spans="5:31" x14ac:dyDescent="0.25">
      <c r="E6585" s="110">
        <f t="shared" si="372"/>
        <v>0.52200000000000035</v>
      </c>
      <c r="F6585" s="110">
        <f>IF('3A-Rail transport'!$AN$56="no"," ",ROUND(E6585,4))</f>
        <v>0.52200000000000002</v>
      </c>
      <c r="G6585" s="110">
        <f>IF('3A-Rail transport'!$AN$57="no"," ",ROUND(E6585,4))</f>
        <v>0.52200000000000002</v>
      </c>
      <c r="H6585" s="110"/>
      <c r="S6585" s="110">
        <f t="shared" si="373"/>
        <v>0.52200000000000035</v>
      </c>
      <c r="T6585" s="110">
        <f>IF('3B-Air transport'!AN$66="no"," ",ROUND(S6585,4))</f>
        <v>0.52200000000000002</v>
      </c>
      <c r="U6585" s="110">
        <f>IF('3B-Air transport'!AN$67="no"," ",ROUND(S6585,4))</f>
        <v>0.52200000000000002</v>
      </c>
      <c r="V6585" s="110">
        <f>IF('3B-Air transport'!AN$68="no"," ",ROUND(S6585,4))</f>
        <v>0.52200000000000002</v>
      </c>
      <c r="W6585" s="110"/>
      <c r="AB6585" s="110">
        <f t="shared" si="374"/>
        <v>0.52200000000000035</v>
      </c>
      <c r="AC6585" s="110">
        <f>IF('3C-Water transport'!AN$56="no"," ",ROUND(AB6585,4))</f>
        <v>0.52200000000000002</v>
      </c>
      <c r="AD6585" s="110">
        <f>IF('3C-Water transport'!AN$57="no"," ",ROUND(AB6585,4))</f>
        <v>0.52200000000000002</v>
      </c>
      <c r="AE6585" s="110">
        <f>IF('3C-Water transport'!AN$58="no"," ",ROUND(AB6585,4))</f>
        <v>0.52200000000000002</v>
      </c>
    </row>
    <row r="6586" spans="5:31" x14ac:dyDescent="0.25">
      <c r="E6586" s="110">
        <f t="shared" si="372"/>
        <v>0.52300000000000035</v>
      </c>
      <c r="F6586" s="110">
        <f>IF('3A-Rail transport'!$AN$56="no"," ",ROUND(E6586,4))</f>
        <v>0.52300000000000002</v>
      </c>
      <c r="G6586" s="110">
        <f>IF('3A-Rail transport'!$AN$57="no"," ",ROUND(E6586,4))</f>
        <v>0.52300000000000002</v>
      </c>
      <c r="H6586" s="110"/>
      <c r="S6586" s="110">
        <f t="shared" si="373"/>
        <v>0.52300000000000035</v>
      </c>
      <c r="T6586" s="110">
        <f>IF('3B-Air transport'!AN$66="no"," ",ROUND(S6586,4))</f>
        <v>0.52300000000000002</v>
      </c>
      <c r="U6586" s="110">
        <f>IF('3B-Air transport'!AN$67="no"," ",ROUND(S6586,4))</f>
        <v>0.52300000000000002</v>
      </c>
      <c r="V6586" s="110">
        <f>IF('3B-Air transport'!AN$68="no"," ",ROUND(S6586,4))</f>
        <v>0.52300000000000002</v>
      </c>
      <c r="W6586" s="110"/>
      <c r="AB6586" s="110">
        <f t="shared" si="374"/>
        <v>0.52300000000000035</v>
      </c>
      <c r="AC6586" s="110">
        <f>IF('3C-Water transport'!AN$56="no"," ",ROUND(AB6586,4))</f>
        <v>0.52300000000000002</v>
      </c>
      <c r="AD6586" s="110">
        <f>IF('3C-Water transport'!AN$57="no"," ",ROUND(AB6586,4))</f>
        <v>0.52300000000000002</v>
      </c>
      <c r="AE6586" s="110">
        <f>IF('3C-Water transport'!AN$58="no"," ",ROUND(AB6586,4))</f>
        <v>0.52300000000000002</v>
      </c>
    </row>
    <row r="6587" spans="5:31" x14ac:dyDescent="0.25">
      <c r="E6587" s="110">
        <f t="shared" si="372"/>
        <v>0.52400000000000035</v>
      </c>
      <c r="F6587" s="110">
        <f>IF('3A-Rail transport'!$AN$56="no"," ",ROUND(E6587,4))</f>
        <v>0.52400000000000002</v>
      </c>
      <c r="G6587" s="110">
        <f>IF('3A-Rail transport'!$AN$57="no"," ",ROUND(E6587,4))</f>
        <v>0.52400000000000002</v>
      </c>
      <c r="H6587" s="110"/>
      <c r="S6587" s="110">
        <f t="shared" si="373"/>
        <v>0.52400000000000035</v>
      </c>
      <c r="T6587" s="110">
        <f>IF('3B-Air transport'!AN$66="no"," ",ROUND(S6587,4))</f>
        <v>0.52400000000000002</v>
      </c>
      <c r="U6587" s="110">
        <f>IF('3B-Air transport'!AN$67="no"," ",ROUND(S6587,4))</f>
        <v>0.52400000000000002</v>
      </c>
      <c r="V6587" s="110">
        <f>IF('3B-Air transport'!AN$68="no"," ",ROUND(S6587,4))</f>
        <v>0.52400000000000002</v>
      </c>
      <c r="W6587" s="110"/>
      <c r="AB6587" s="110">
        <f t="shared" si="374"/>
        <v>0.52400000000000035</v>
      </c>
      <c r="AC6587" s="110">
        <f>IF('3C-Water transport'!AN$56="no"," ",ROUND(AB6587,4))</f>
        <v>0.52400000000000002</v>
      </c>
      <c r="AD6587" s="110">
        <f>IF('3C-Water transport'!AN$57="no"," ",ROUND(AB6587,4))</f>
        <v>0.52400000000000002</v>
      </c>
      <c r="AE6587" s="110">
        <f>IF('3C-Water transport'!AN$58="no"," ",ROUND(AB6587,4))</f>
        <v>0.52400000000000002</v>
      </c>
    </row>
    <row r="6588" spans="5:31" x14ac:dyDescent="0.25">
      <c r="E6588" s="110">
        <f t="shared" si="372"/>
        <v>0.52500000000000036</v>
      </c>
      <c r="F6588" s="110">
        <f>IF('3A-Rail transport'!$AN$56="no"," ",ROUND(E6588,4))</f>
        <v>0.52500000000000002</v>
      </c>
      <c r="G6588" s="110">
        <f>IF('3A-Rail transport'!$AN$57="no"," ",ROUND(E6588,4))</f>
        <v>0.52500000000000002</v>
      </c>
      <c r="H6588" s="110"/>
      <c r="S6588" s="110">
        <f t="shared" si="373"/>
        <v>0.52500000000000036</v>
      </c>
      <c r="T6588" s="110">
        <f>IF('3B-Air transport'!AN$66="no"," ",ROUND(S6588,4))</f>
        <v>0.52500000000000002</v>
      </c>
      <c r="U6588" s="110">
        <f>IF('3B-Air transport'!AN$67="no"," ",ROUND(S6588,4))</f>
        <v>0.52500000000000002</v>
      </c>
      <c r="V6588" s="110">
        <f>IF('3B-Air transport'!AN$68="no"," ",ROUND(S6588,4))</f>
        <v>0.52500000000000002</v>
      </c>
      <c r="W6588" s="110"/>
      <c r="AB6588" s="110">
        <f t="shared" si="374"/>
        <v>0.52500000000000036</v>
      </c>
      <c r="AC6588" s="110">
        <f>IF('3C-Water transport'!AN$56="no"," ",ROUND(AB6588,4))</f>
        <v>0.52500000000000002</v>
      </c>
      <c r="AD6588" s="110">
        <f>IF('3C-Water transport'!AN$57="no"," ",ROUND(AB6588,4))</f>
        <v>0.52500000000000002</v>
      </c>
      <c r="AE6588" s="110">
        <f>IF('3C-Water transport'!AN$58="no"," ",ROUND(AB6588,4))</f>
        <v>0.52500000000000002</v>
      </c>
    </row>
    <row r="6589" spans="5:31" x14ac:dyDescent="0.25">
      <c r="E6589" s="110">
        <f t="shared" si="372"/>
        <v>0.52600000000000036</v>
      </c>
      <c r="F6589" s="110">
        <f>IF('3A-Rail transport'!$AN$56="no"," ",ROUND(E6589,4))</f>
        <v>0.52600000000000002</v>
      </c>
      <c r="G6589" s="110">
        <f>IF('3A-Rail transport'!$AN$57="no"," ",ROUND(E6589,4))</f>
        <v>0.52600000000000002</v>
      </c>
      <c r="H6589" s="110"/>
      <c r="S6589" s="110">
        <f t="shared" si="373"/>
        <v>0.52600000000000036</v>
      </c>
      <c r="T6589" s="110">
        <f>IF('3B-Air transport'!AN$66="no"," ",ROUND(S6589,4))</f>
        <v>0.52600000000000002</v>
      </c>
      <c r="U6589" s="110">
        <f>IF('3B-Air transport'!AN$67="no"," ",ROUND(S6589,4))</f>
        <v>0.52600000000000002</v>
      </c>
      <c r="V6589" s="110">
        <f>IF('3B-Air transport'!AN$68="no"," ",ROUND(S6589,4))</f>
        <v>0.52600000000000002</v>
      </c>
      <c r="W6589" s="110"/>
      <c r="AB6589" s="110">
        <f t="shared" si="374"/>
        <v>0.52600000000000036</v>
      </c>
      <c r="AC6589" s="110">
        <f>IF('3C-Water transport'!AN$56="no"," ",ROUND(AB6589,4))</f>
        <v>0.52600000000000002</v>
      </c>
      <c r="AD6589" s="110">
        <f>IF('3C-Water transport'!AN$57="no"," ",ROUND(AB6589,4))</f>
        <v>0.52600000000000002</v>
      </c>
      <c r="AE6589" s="110">
        <f>IF('3C-Water transport'!AN$58="no"," ",ROUND(AB6589,4))</f>
        <v>0.52600000000000002</v>
      </c>
    </row>
    <row r="6590" spans="5:31" x14ac:dyDescent="0.25">
      <c r="E6590" s="110">
        <f t="shared" si="372"/>
        <v>0.52700000000000036</v>
      </c>
      <c r="F6590" s="110">
        <f>IF('3A-Rail transport'!$AN$56="no"," ",ROUND(E6590,4))</f>
        <v>0.52700000000000002</v>
      </c>
      <c r="G6590" s="110">
        <f>IF('3A-Rail transport'!$AN$57="no"," ",ROUND(E6590,4))</f>
        <v>0.52700000000000002</v>
      </c>
      <c r="H6590" s="110"/>
      <c r="S6590" s="110">
        <f t="shared" si="373"/>
        <v>0.52700000000000036</v>
      </c>
      <c r="T6590" s="110">
        <f>IF('3B-Air transport'!AN$66="no"," ",ROUND(S6590,4))</f>
        <v>0.52700000000000002</v>
      </c>
      <c r="U6590" s="110">
        <f>IF('3B-Air transport'!AN$67="no"," ",ROUND(S6590,4))</f>
        <v>0.52700000000000002</v>
      </c>
      <c r="V6590" s="110">
        <f>IF('3B-Air transport'!AN$68="no"," ",ROUND(S6590,4))</f>
        <v>0.52700000000000002</v>
      </c>
      <c r="W6590" s="110"/>
      <c r="AB6590" s="110">
        <f t="shared" si="374"/>
        <v>0.52700000000000036</v>
      </c>
      <c r="AC6590" s="110">
        <f>IF('3C-Water transport'!AN$56="no"," ",ROUND(AB6590,4))</f>
        <v>0.52700000000000002</v>
      </c>
      <c r="AD6590" s="110">
        <f>IF('3C-Water transport'!AN$57="no"," ",ROUND(AB6590,4))</f>
        <v>0.52700000000000002</v>
      </c>
      <c r="AE6590" s="110">
        <f>IF('3C-Water transport'!AN$58="no"," ",ROUND(AB6590,4))</f>
        <v>0.52700000000000002</v>
      </c>
    </row>
    <row r="6591" spans="5:31" x14ac:dyDescent="0.25">
      <c r="E6591" s="110">
        <f t="shared" si="372"/>
        <v>0.52800000000000036</v>
      </c>
      <c r="F6591" s="110">
        <f>IF('3A-Rail transport'!$AN$56="no"," ",ROUND(E6591,4))</f>
        <v>0.52800000000000002</v>
      </c>
      <c r="G6591" s="110">
        <f>IF('3A-Rail transport'!$AN$57="no"," ",ROUND(E6591,4))</f>
        <v>0.52800000000000002</v>
      </c>
      <c r="H6591" s="110"/>
      <c r="S6591" s="110">
        <f t="shared" si="373"/>
        <v>0.52800000000000036</v>
      </c>
      <c r="T6591" s="110">
        <f>IF('3B-Air transport'!AN$66="no"," ",ROUND(S6591,4))</f>
        <v>0.52800000000000002</v>
      </c>
      <c r="U6591" s="110">
        <f>IF('3B-Air transport'!AN$67="no"," ",ROUND(S6591,4))</f>
        <v>0.52800000000000002</v>
      </c>
      <c r="V6591" s="110">
        <f>IF('3B-Air transport'!AN$68="no"," ",ROUND(S6591,4))</f>
        <v>0.52800000000000002</v>
      </c>
      <c r="W6591" s="110"/>
      <c r="AB6591" s="110">
        <f t="shared" si="374"/>
        <v>0.52800000000000036</v>
      </c>
      <c r="AC6591" s="110">
        <f>IF('3C-Water transport'!AN$56="no"," ",ROUND(AB6591,4))</f>
        <v>0.52800000000000002</v>
      </c>
      <c r="AD6591" s="110">
        <f>IF('3C-Water transport'!AN$57="no"," ",ROUND(AB6591,4))</f>
        <v>0.52800000000000002</v>
      </c>
      <c r="AE6591" s="110">
        <f>IF('3C-Water transport'!AN$58="no"," ",ROUND(AB6591,4))</f>
        <v>0.52800000000000002</v>
      </c>
    </row>
    <row r="6592" spans="5:31" x14ac:dyDescent="0.25">
      <c r="E6592" s="110">
        <f t="shared" si="372"/>
        <v>0.52900000000000036</v>
      </c>
      <c r="F6592" s="110">
        <f>IF('3A-Rail transport'!$AN$56="no"," ",ROUND(E6592,4))</f>
        <v>0.52900000000000003</v>
      </c>
      <c r="G6592" s="110">
        <f>IF('3A-Rail transport'!$AN$57="no"," ",ROUND(E6592,4))</f>
        <v>0.52900000000000003</v>
      </c>
      <c r="H6592" s="110"/>
      <c r="S6592" s="110">
        <f t="shared" si="373"/>
        <v>0.52900000000000036</v>
      </c>
      <c r="T6592" s="110">
        <f>IF('3B-Air transport'!AN$66="no"," ",ROUND(S6592,4))</f>
        <v>0.52900000000000003</v>
      </c>
      <c r="U6592" s="110">
        <f>IF('3B-Air transport'!AN$67="no"," ",ROUND(S6592,4))</f>
        <v>0.52900000000000003</v>
      </c>
      <c r="V6592" s="110">
        <f>IF('3B-Air transport'!AN$68="no"," ",ROUND(S6592,4))</f>
        <v>0.52900000000000003</v>
      </c>
      <c r="W6592" s="110"/>
      <c r="AB6592" s="110">
        <f t="shared" si="374"/>
        <v>0.52900000000000036</v>
      </c>
      <c r="AC6592" s="110">
        <f>IF('3C-Water transport'!AN$56="no"," ",ROUND(AB6592,4))</f>
        <v>0.52900000000000003</v>
      </c>
      <c r="AD6592" s="110">
        <f>IF('3C-Water transport'!AN$57="no"," ",ROUND(AB6592,4))</f>
        <v>0.52900000000000003</v>
      </c>
      <c r="AE6592" s="110">
        <f>IF('3C-Water transport'!AN$58="no"," ",ROUND(AB6592,4))</f>
        <v>0.52900000000000003</v>
      </c>
    </row>
    <row r="6593" spans="5:31" x14ac:dyDescent="0.25">
      <c r="E6593" s="110">
        <f t="shared" si="372"/>
        <v>0.53000000000000036</v>
      </c>
      <c r="F6593" s="110">
        <f>IF('3A-Rail transport'!$AN$56="no"," ",ROUND(E6593,4))</f>
        <v>0.53</v>
      </c>
      <c r="G6593" s="110">
        <f>IF('3A-Rail transport'!$AN$57="no"," ",ROUND(E6593,4))</f>
        <v>0.53</v>
      </c>
      <c r="H6593" s="110"/>
      <c r="S6593" s="110">
        <f t="shared" si="373"/>
        <v>0.53000000000000036</v>
      </c>
      <c r="T6593" s="110">
        <f>IF('3B-Air transport'!AN$66="no"," ",ROUND(S6593,4))</f>
        <v>0.53</v>
      </c>
      <c r="U6593" s="110">
        <f>IF('3B-Air transport'!AN$67="no"," ",ROUND(S6593,4))</f>
        <v>0.53</v>
      </c>
      <c r="V6593" s="110">
        <f>IF('3B-Air transport'!AN$68="no"," ",ROUND(S6593,4))</f>
        <v>0.53</v>
      </c>
      <c r="W6593" s="110"/>
      <c r="AB6593" s="110">
        <f t="shared" si="374"/>
        <v>0.53000000000000036</v>
      </c>
      <c r="AC6593" s="110">
        <f>IF('3C-Water transport'!AN$56="no"," ",ROUND(AB6593,4))</f>
        <v>0.53</v>
      </c>
      <c r="AD6593" s="110">
        <f>IF('3C-Water transport'!AN$57="no"," ",ROUND(AB6593,4))</f>
        <v>0.53</v>
      </c>
      <c r="AE6593" s="110">
        <f>IF('3C-Water transport'!AN$58="no"," ",ROUND(AB6593,4))</f>
        <v>0.53</v>
      </c>
    </row>
    <row r="6594" spans="5:31" x14ac:dyDescent="0.25">
      <c r="E6594" s="110">
        <f t="shared" si="372"/>
        <v>0.53100000000000036</v>
      </c>
      <c r="F6594" s="110">
        <f>IF('3A-Rail transport'!$AN$56="no"," ",ROUND(E6594,4))</f>
        <v>0.53100000000000003</v>
      </c>
      <c r="G6594" s="110">
        <f>IF('3A-Rail transport'!$AN$57="no"," ",ROUND(E6594,4))</f>
        <v>0.53100000000000003</v>
      </c>
      <c r="H6594" s="110"/>
      <c r="S6594" s="110">
        <f t="shared" si="373"/>
        <v>0.53100000000000036</v>
      </c>
      <c r="T6594" s="110">
        <f>IF('3B-Air transport'!AN$66="no"," ",ROUND(S6594,4))</f>
        <v>0.53100000000000003</v>
      </c>
      <c r="U6594" s="110">
        <f>IF('3B-Air transport'!AN$67="no"," ",ROUND(S6594,4))</f>
        <v>0.53100000000000003</v>
      </c>
      <c r="V6594" s="110">
        <f>IF('3B-Air transport'!AN$68="no"," ",ROUND(S6594,4))</f>
        <v>0.53100000000000003</v>
      </c>
      <c r="W6594" s="110"/>
      <c r="AB6594" s="110">
        <f t="shared" si="374"/>
        <v>0.53100000000000036</v>
      </c>
      <c r="AC6594" s="110">
        <f>IF('3C-Water transport'!AN$56="no"," ",ROUND(AB6594,4))</f>
        <v>0.53100000000000003</v>
      </c>
      <c r="AD6594" s="110">
        <f>IF('3C-Water transport'!AN$57="no"," ",ROUND(AB6594,4))</f>
        <v>0.53100000000000003</v>
      </c>
      <c r="AE6594" s="110">
        <f>IF('3C-Water transport'!AN$58="no"," ",ROUND(AB6594,4))</f>
        <v>0.53100000000000003</v>
      </c>
    </row>
    <row r="6595" spans="5:31" x14ac:dyDescent="0.25">
      <c r="E6595" s="110">
        <f t="shared" si="372"/>
        <v>0.53200000000000036</v>
      </c>
      <c r="F6595" s="110">
        <f>IF('3A-Rail transport'!$AN$56="no"," ",ROUND(E6595,4))</f>
        <v>0.53200000000000003</v>
      </c>
      <c r="G6595" s="110">
        <f>IF('3A-Rail transport'!$AN$57="no"," ",ROUND(E6595,4))</f>
        <v>0.53200000000000003</v>
      </c>
      <c r="H6595" s="110"/>
      <c r="S6595" s="110">
        <f t="shared" si="373"/>
        <v>0.53200000000000036</v>
      </c>
      <c r="T6595" s="110">
        <f>IF('3B-Air transport'!AN$66="no"," ",ROUND(S6595,4))</f>
        <v>0.53200000000000003</v>
      </c>
      <c r="U6595" s="110">
        <f>IF('3B-Air transport'!AN$67="no"," ",ROUND(S6595,4))</f>
        <v>0.53200000000000003</v>
      </c>
      <c r="V6595" s="110">
        <f>IF('3B-Air transport'!AN$68="no"," ",ROUND(S6595,4))</f>
        <v>0.53200000000000003</v>
      </c>
      <c r="W6595" s="110"/>
      <c r="AB6595" s="110">
        <f t="shared" si="374"/>
        <v>0.53200000000000036</v>
      </c>
      <c r="AC6595" s="110">
        <f>IF('3C-Water transport'!AN$56="no"," ",ROUND(AB6595,4))</f>
        <v>0.53200000000000003</v>
      </c>
      <c r="AD6595" s="110">
        <f>IF('3C-Water transport'!AN$57="no"," ",ROUND(AB6595,4))</f>
        <v>0.53200000000000003</v>
      </c>
      <c r="AE6595" s="110">
        <f>IF('3C-Water transport'!AN$58="no"," ",ROUND(AB6595,4))</f>
        <v>0.53200000000000003</v>
      </c>
    </row>
    <row r="6596" spans="5:31" x14ac:dyDescent="0.25">
      <c r="E6596" s="110">
        <f t="shared" si="372"/>
        <v>0.53300000000000036</v>
      </c>
      <c r="F6596" s="110">
        <f>IF('3A-Rail transport'!$AN$56="no"," ",ROUND(E6596,4))</f>
        <v>0.53300000000000003</v>
      </c>
      <c r="G6596" s="110">
        <f>IF('3A-Rail transport'!$AN$57="no"," ",ROUND(E6596,4))</f>
        <v>0.53300000000000003</v>
      </c>
      <c r="H6596" s="110"/>
      <c r="S6596" s="110">
        <f t="shared" si="373"/>
        <v>0.53300000000000036</v>
      </c>
      <c r="T6596" s="110">
        <f>IF('3B-Air transport'!AN$66="no"," ",ROUND(S6596,4))</f>
        <v>0.53300000000000003</v>
      </c>
      <c r="U6596" s="110">
        <f>IF('3B-Air transport'!AN$67="no"," ",ROUND(S6596,4))</f>
        <v>0.53300000000000003</v>
      </c>
      <c r="V6596" s="110">
        <f>IF('3B-Air transport'!AN$68="no"," ",ROUND(S6596,4))</f>
        <v>0.53300000000000003</v>
      </c>
      <c r="W6596" s="110"/>
      <c r="AB6596" s="110">
        <f t="shared" si="374"/>
        <v>0.53300000000000036</v>
      </c>
      <c r="AC6596" s="110">
        <f>IF('3C-Water transport'!AN$56="no"," ",ROUND(AB6596,4))</f>
        <v>0.53300000000000003</v>
      </c>
      <c r="AD6596" s="110">
        <f>IF('3C-Water transport'!AN$57="no"," ",ROUND(AB6596,4))</f>
        <v>0.53300000000000003</v>
      </c>
      <c r="AE6596" s="110">
        <f>IF('3C-Water transport'!AN$58="no"," ",ROUND(AB6596,4))</f>
        <v>0.53300000000000003</v>
      </c>
    </row>
    <row r="6597" spans="5:31" x14ac:dyDescent="0.25">
      <c r="E6597" s="110">
        <f t="shared" si="372"/>
        <v>0.53400000000000036</v>
      </c>
      <c r="F6597" s="110">
        <f>IF('3A-Rail transport'!$AN$56="no"," ",ROUND(E6597,4))</f>
        <v>0.53400000000000003</v>
      </c>
      <c r="G6597" s="110">
        <f>IF('3A-Rail transport'!$AN$57="no"," ",ROUND(E6597,4))</f>
        <v>0.53400000000000003</v>
      </c>
      <c r="H6597" s="110"/>
      <c r="S6597" s="110">
        <f t="shared" si="373"/>
        <v>0.53400000000000036</v>
      </c>
      <c r="T6597" s="110">
        <f>IF('3B-Air transport'!AN$66="no"," ",ROUND(S6597,4))</f>
        <v>0.53400000000000003</v>
      </c>
      <c r="U6597" s="110">
        <f>IF('3B-Air transport'!AN$67="no"," ",ROUND(S6597,4))</f>
        <v>0.53400000000000003</v>
      </c>
      <c r="V6597" s="110">
        <f>IF('3B-Air transport'!AN$68="no"," ",ROUND(S6597,4))</f>
        <v>0.53400000000000003</v>
      </c>
      <c r="W6597" s="110"/>
      <c r="AB6597" s="110">
        <f t="shared" si="374"/>
        <v>0.53400000000000036</v>
      </c>
      <c r="AC6597" s="110">
        <f>IF('3C-Water transport'!AN$56="no"," ",ROUND(AB6597,4))</f>
        <v>0.53400000000000003</v>
      </c>
      <c r="AD6597" s="110">
        <f>IF('3C-Water transport'!AN$57="no"," ",ROUND(AB6597,4))</f>
        <v>0.53400000000000003</v>
      </c>
      <c r="AE6597" s="110">
        <f>IF('3C-Water transport'!AN$58="no"," ",ROUND(AB6597,4))</f>
        <v>0.53400000000000003</v>
      </c>
    </row>
    <row r="6598" spans="5:31" x14ac:dyDescent="0.25">
      <c r="E6598" s="110">
        <f t="shared" si="372"/>
        <v>0.53500000000000036</v>
      </c>
      <c r="F6598" s="110">
        <f>IF('3A-Rail transport'!$AN$56="no"," ",ROUND(E6598,4))</f>
        <v>0.53500000000000003</v>
      </c>
      <c r="G6598" s="110">
        <f>IF('3A-Rail transport'!$AN$57="no"," ",ROUND(E6598,4))</f>
        <v>0.53500000000000003</v>
      </c>
      <c r="H6598" s="110"/>
      <c r="S6598" s="110">
        <f t="shared" si="373"/>
        <v>0.53500000000000036</v>
      </c>
      <c r="T6598" s="110">
        <f>IF('3B-Air transport'!AN$66="no"," ",ROUND(S6598,4))</f>
        <v>0.53500000000000003</v>
      </c>
      <c r="U6598" s="110">
        <f>IF('3B-Air transport'!AN$67="no"," ",ROUND(S6598,4))</f>
        <v>0.53500000000000003</v>
      </c>
      <c r="V6598" s="110">
        <f>IF('3B-Air transport'!AN$68="no"," ",ROUND(S6598,4))</f>
        <v>0.53500000000000003</v>
      </c>
      <c r="W6598" s="110"/>
      <c r="AB6598" s="110">
        <f t="shared" si="374"/>
        <v>0.53500000000000036</v>
      </c>
      <c r="AC6598" s="110">
        <f>IF('3C-Water transport'!AN$56="no"," ",ROUND(AB6598,4))</f>
        <v>0.53500000000000003</v>
      </c>
      <c r="AD6598" s="110">
        <f>IF('3C-Water transport'!AN$57="no"," ",ROUND(AB6598,4))</f>
        <v>0.53500000000000003</v>
      </c>
      <c r="AE6598" s="110">
        <f>IF('3C-Water transport'!AN$58="no"," ",ROUND(AB6598,4))</f>
        <v>0.53500000000000003</v>
      </c>
    </row>
    <row r="6599" spans="5:31" x14ac:dyDescent="0.25">
      <c r="E6599" s="110">
        <f t="shared" si="372"/>
        <v>0.53600000000000037</v>
      </c>
      <c r="F6599" s="110">
        <f>IF('3A-Rail transport'!$AN$56="no"," ",ROUND(E6599,4))</f>
        <v>0.53600000000000003</v>
      </c>
      <c r="G6599" s="110">
        <f>IF('3A-Rail transport'!$AN$57="no"," ",ROUND(E6599,4))</f>
        <v>0.53600000000000003</v>
      </c>
      <c r="H6599" s="110"/>
      <c r="S6599" s="110">
        <f t="shared" si="373"/>
        <v>0.53600000000000037</v>
      </c>
      <c r="T6599" s="110">
        <f>IF('3B-Air transport'!AN$66="no"," ",ROUND(S6599,4))</f>
        <v>0.53600000000000003</v>
      </c>
      <c r="U6599" s="110">
        <f>IF('3B-Air transport'!AN$67="no"," ",ROUND(S6599,4))</f>
        <v>0.53600000000000003</v>
      </c>
      <c r="V6599" s="110">
        <f>IF('3B-Air transport'!AN$68="no"," ",ROUND(S6599,4))</f>
        <v>0.53600000000000003</v>
      </c>
      <c r="W6599" s="110"/>
      <c r="AB6599" s="110">
        <f t="shared" si="374"/>
        <v>0.53600000000000037</v>
      </c>
      <c r="AC6599" s="110">
        <f>IF('3C-Water transport'!AN$56="no"," ",ROUND(AB6599,4))</f>
        <v>0.53600000000000003</v>
      </c>
      <c r="AD6599" s="110">
        <f>IF('3C-Water transport'!AN$57="no"," ",ROUND(AB6599,4))</f>
        <v>0.53600000000000003</v>
      </c>
      <c r="AE6599" s="110">
        <f>IF('3C-Water transport'!AN$58="no"," ",ROUND(AB6599,4))</f>
        <v>0.53600000000000003</v>
      </c>
    </row>
    <row r="6600" spans="5:31" x14ac:dyDescent="0.25">
      <c r="E6600" s="110">
        <f t="shared" si="372"/>
        <v>0.53700000000000037</v>
      </c>
      <c r="F6600" s="110">
        <f>IF('3A-Rail transport'!$AN$56="no"," ",ROUND(E6600,4))</f>
        <v>0.53700000000000003</v>
      </c>
      <c r="G6600" s="110">
        <f>IF('3A-Rail transport'!$AN$57="no"," ",ROUND(E6600,4))</f>
        <v>0.53700000000000003</v>
      </c>
      <c r="H6600" s="110"/>
      <c r="S6600" s="110">
        <f t="shared" si="373"/>
        <v>0.53700000000000037</v>
      </c>
      <c r="T6600" s="110">
        <f>IF('3B-Air transport'!AN$66="no"," ",ROUND(S6600,4))</f>
        <v>0.53700000000000003</v>
      </c>
      <c r="U6600" s="110">
        <f>IF('3B-Air transport'!AN$67="no"," ",ROUND(S6600,4))</f>
        <v>0.53700000000000003</v>
      </c>
      <c r="V6600" s="110">
        <f>IF('3B-Air transport'!AN$68="no"," ",ROUND(S6600,4))</f>
        <v>0.53700000000000003</v>
      </c>
      <c r="W6600" s="110"/>
      <c r="AB6600" s="110">
        <f t="shared" si="374"/>
        <v>0.53700000000000037</v>
      </c>
      <c r="AC6600" s="110">
        <f>IF('3C-Water transport'!AN$56="no"," ",ROUND(AB6600,4))</f>
        <v>0.53700000000000003</v>
      </c>
      <c r="AD6600" s="110">
        <f>IF('3C-Water transport'!AN$57="no"," ",ROUND(AB6600,4))</f>
        <v>0.53700000000000003</v>
      </c>
      <c r="AE6600" s="110">
        <f>IF('3C-Water transport'!AN$58="no"," ",ROUND(AB6600,4))</f>
        <v>0.53700000000000003</v>
      </c>
    </row>
    <row r="6601" spans="5:31" x14ac:dyDescent="0.25">
      <c r="E6601" s="110">
        <f t="shared" si="372"/>
        <v>0.53800000000000037</v>
      </c>
      <c r="F6601" s="110">
        <f>IF('3A-Rail transport'!$AN$56="no"," ",ROUND(E6601,4))</f>
        <v>0.53800000000000003</v>
      </c>
      <c r="G6601" s="110">
        <f>IF('3A-Rail transport'!$AN$57="no"," ",ROUND(E6601,4))</f>
        <v>0.53800000000000003</v>
      </c>
      <c r="H6601" s="110"/>
      <c r="S6601" s="110">
        <f t="shared" si="373"/>
        <v>0.53800000000000037</v>
      </c>
      <c r="T6601" s="110">
        <f>IF('3B-Air transport'!AN$66="no"," ",ROUND(S6601,4))</f>
        <v>0.53800000000000003</v>
      </c>
      <c r="U6601" s="110">
        <f>IF('3B-Air transport'!AN$67="no"," ",ROUND(S6601,4))</f>
        <v>0.53800000000000003</v>
      </c>
      <c r="V6601" s="110">
        <f>IF('3B-Air transport'!AN$68="no"," ",ROUND(S6601,4))</f>
        <v>0.53800000000000003</v>
      </c>
      <c r="W6601" s="110"/>
      <c r="AB6601" s="110">
        <f t="shared" si="374"/>
        <v>0.53800000000000037</v>
      </c>
      <c r="AC6601" s="110">
        <f>IF('3C-Water transport'!AN$56="no"," ",ROUND(AB6601,4))</f>
        <v>0.53800000000000003</v>
      </c>
      <c r="AD6601" s="110">
        <f>IF('3C-Water transport'!AN$57="no"," ",ROUND(AB6601,4))</f>
        <v>0.53800000000000003</v>
      </c>
      <c r="AE6601" s="110">
        <f>IF('3C-Water transport'!AN$58="no"," ",ROUND(AB6601,4))</f>
        <v>0.53800000000000003</v>
      </c>
    </row>
    <row r="6602" spans="5:31" x14ac:dyDescent="0.25">
      <c r="E6602" s="110">
        <f t="shared" si="372"/>
        <v>0.53900000000000037</v>
      </c>
      <c r="F6602" s="110">
        <f>IF('3A-Rail transport'!$AN$56="no"," ",ROUND(E6602,4))</f>
        <v>0.53900000000000003</v>
      </c>
      <c r="G6602" s="110">
        <f>IF('3A-Rail transport'!$AN$57="no"," ",ROUND(E6602,4))</f>
        <v>0.53900000000000003</v>
      </c>
      <c r="H6602" s="110"/>
      <c r="S6602" s="110">
        <f t="shared" si="373"/>
        <v>0.53900000000000037</v>
      </c>
      <c r="T6602" s="110">
        <f>IF('3B-Air transport'!AN$66="no"," ",ROUND(S6602,4))</f>
        <v>0.53900000000000003</v>
      </c>
      <c r="U6602" s="110">
        <f>IF('3B-Air transport'!AN$67="no"," ",ROUND(S6602,4))</f>
        <v>0.53900000000000003</v>
      </c>
      <c r="V6602" s="110">
        <f>IF('3B-Air transport'!AN$68="no"," ",ROUND(S6602,4))</f>
        <v>0.53900000000000003</v>
      </c>
      <c r="W6602" s="110"/>
      <c r="AB6602" s="110">
        <f t="shared" si="374"/>
        <v>0.53900000000000037</v>
      </c>
      <c r="AC6602" s="110">
        <f>IF('3C-Water transport'!AN$56="no"," ",ROUND(AB6602,4))</f>
        <v>0.53900000000000003</v>
      </c>
      <c r="AD6602" s="110">
        <f>IF('3C-Water transport'!AN$57="no"," ",ROUND(AB6602,4))</f>
        <v>0.53900000000000003</v>
      </c>
      <c r="AE6602" s="110">
        <f>IF('3C-Water transport'!AN$58="no"," ",ROUND(AB6602,4))</f>
        <v>0.53900000000000003</v>
      </c>
    </row>
    <row r="6603" spans="5:31" x14ac:dyDescent="0.25">
      <c r="E6603" s="110">
        <f t="shared" si="372"/>
        <v>0.54000000000000037</v>
      </c>
      <c r="F6603" s="110">
        <f>IF('3A-Rail transport'!$AN$56="no"," ",ROUND(E6603,4))</f>
        <v>0.54</v>
      </c>
      <c r="G6603" s="110">
        <f>IF('3A-Rail transport'!$AN$57="no"," ",ROUND(E6603,4))</f>
        <v>0.54</v>
      </c>
      <c r="H6603" s="110"/>
      <c r="S6603" s="110">
        <f t="shared" si="373"/>
        <v>0.54000000000000037</v>
      </c>
      <c r="T6603" s="110">
        <f>IF('3B-Air transport'!AN$66="no"," ",ROUND(S6603,4))</f>
        <v>0.54</v>
      </c>
      <c r="U6603" s="110">
        <f>IF('3B-Air transport'!AN$67="no"," ",ROUND(S6603,4))</f>
        <v>0.54</v>
      </c>
      <c r="V6603" s="110">
        <f>IF('3B-Air transport'!AN$68="no"," ",ROUND(S6603,4))</f>
        <v>0.54</v>
      </c>
      <c r="W6603" s="110"/>
      <c r="AB6603" s="110">
        <f t="shared" si="374"/>
        <v>0.54000000000000037</v>
      </c>
      <c r="AC6603" s="110">
        <f>IF('3C-Water transport'!AN$56="no"," ",ROUND(AB6603,4))</f>
        <v>0.54</v>
      </c>
      <c r="AD6603" s="110">
        <f>IF('3C-Water transport'!AN$57="no"," ",ROUND(AB6603,4))</f>
        <v>0.54</v>
      </c>
      <c r="AE6603" s="110">
        <f>IF('3C-Water transport'!AN$58="no"," ",ROUND(AB6603,4))</f>
        <v>0.54</v>
      </c>
    </row>
    <row r="6604" spans="5:31" x14ac:dyDescent="0.25">
      <c r="E6604" s="110">
        <f t="shared" si="372"/>
        <v>0.54100000000000037</v>
      </c>
      <c r="F6604" s="110">
        <f>IF('3A-Rail transport'!$AN$56="no"," ",ROUND(E6604,4))</f>
        <v>0.54100000000000004</v>
      </c>
      <c r="G6604" s="110">
        <f>IF('3A-Rail transport'!$AN$57="no"," ",ROUND(E6604,4))</f>
        <v>0.54100000000000004</v>
      </c>
      <c r="H6604" s="110"/>
      <c r="S6604" s="110">
        <f t="shared" si="373"/>
        <v>0.54100000000000037</v>
      </c>
      <c r="T6604" s="110">
        <f>IF('3B-Air transport'!AN$66="no"," ",ROUND(S6604,4))</f>
        <v>0.54100000000000004</v>
      </c>
      <c r="U6604" s="110">
        <f>IF('3B-Air transport'!AN$67="no"," ",ROUND(S6604,4))</f>
        <v>0.54100000000000004</v>
      </c>
      <c r="V6604" s="110">
        <f>IF('3B-Air transport'!AN$68="no"," ",ROUND(S6604,4))</f>
        <v>0.54100000000000004</v>
      </c>
      <c r="W6604" s="110"/>
      <c r="AB6604" s="110">
        <f t="shared" si="374"/>
        <v>0.54100000000000037</v>
      </c>
      <c r="AC6604" s="110">
        <f>IF('3C-Water transport'!AN$56="no"," ",ROUND(AB6604,4))</f>
        <v>0.54100000000000004</v>
      </c>
      <c r="AD6604" s="110">
        <f>IF('3C-Water transport'!AN$57="no"," ",ROUND(AB6604,4))</f>
        <v>0.54100000000000004</v>
      </c>
      <c r="AE6604" s="110">
        <f>IF('3C-Water transport'!AN$58="no"," ",ROUND(AB6604,4))</f>
        <v>0.54100000000000004</v>
      </c>
    </row>
    <row r="6605" spans="5:31" x14ac:dyDescent="0.25">
      <c r="E6605" s="110">
        <f t="shared" si="372"/>
        <v>0.54200000000000037</v>
      </c>
      <c r="F6605" s="110">
        <f>IF('3A-Rail transport'!$AN$56="no"," ",ROUND(E6605,4))</f>
        <v>0.54200000000000004</v>
      </c>
      <c r="G6605" s="110">
        <f>IF('3A-Rail transport'!$AN$57="no"," ",ROUND(E6605,4))</f>
        <v>0.54200000000000004</v>
      </c>
      <c r="H6605" s="110"/>
      <c r="S6605" s="110">
        <f t="shared" si="373"/>
        <v>0.54200000000000037</v>
      </c>
      <c r="T6605" s="110">
        <f>IF('3B-Air transport'!AN$66="no"," ",ROUND(S6605,4))</f>
        <v>0.54200000000000004</v>
      </c>
      <c r="U6605" s="110">
        <f>IF('3B-Air transport'!AN$67="no"," ",ROUND(S6605,4))</f>
        <v>0.54200000000000004</v>
      </c>
      <c r="V6605" s="110">
        <f>IF('3B-Air transport'!AN$68="no"," ",ROUND(S6605,4))</f>
        <v>0.54200000000000004</v>
      </c>
      <c r="W6605" s="110"/>
      <c r="AB6605" s="110">
        <f t="shared" si="374"/>
        <v>0.54200000000000037</v>
      </c>
      <c r="AC6605" s="110">
        <f>IF('3C-Water transport'!AN$56="no"," ",ROUND(AB6605,4))</f>
        <v>0.54200000000000004</v>
      </c>
      <c r="AD6605" s="110">
        <f>IF('3C-Water transport'!AN$57="no"," ",ROUND(AB6605,4))</f>
        <v>0.54200000000000004</v>
      </c>
      <c r="AE6605" s="110">
        <f>IF('3C-Water transport'!AN$58="no"," ",ROUND(AB6605,4))</f>
        <v>0.54200000000000004</v>
      </c>
    </row>
    <row r="6606" spans="5:31" x14ac:dyDescent="0.25">
      <c r="E6606" s="110">
        <f t="shared" si="372"/>
        <v>0.54300000000000037</v>
      </c>
      <c r="F6606" s="110">
        <f>IF('3A-Rail transport'!$AN$56="no"," ",ROUND(E6606,4))</f>
        <v>0.54300000000000004</v>
      </c>
      <c r="G6606" s="110">
        <f>IF('3A-Rail transport'!$AN$57="no"," ",ROUND(E6606,4))</f>
        <v>0.54300000000000004</v>
      </c>
      <c r="H6606" s="110"/>
      <c r="S6606" s="110">
        <f t="shared" si="373"/>
        <v>0.54300000000000037</v>
      </c>
      <c r="T6606" s="110">
        <f>IF('3B-Air transport'!AN$66="no"," ",ROUND(S6606,4))</f>
        <v>0.54300000000000004</v>
      </c>
      <c r="U6606" s="110">
        <f>IF('3B-Air transport'!AN$67="no"," ",ROUND(S6606,4))</f>
        <v>0.54300000000000004</v>
      </c>
      <c r="V6606" s="110">
        <f>IF('3B-Air transport'!AN$68="no"," ",ROUND(S6606,4))</f>
        <v>0.54300000000000004</v>
      </c>
      <c r="W6606" s="110"/>
      <c r="AB6606" s="110">
        <f t="shared" si="374"/>
        <v>0.54300000000000037</v>
      </c>
      <c r="AC6606" s="110">
        <f>IF('3C-Water transport'!AN$56="no"," ",ROUND(AB6606,4))</f>
        <v>0.54300000000000004</v>
      </c>
      <c r="AD6606" s="110">
        <f>IF('3C-Water transport'!AN$57="no"," ",ROUND(AB6606,4))</f>
        <v>0.54300000000000004</v>
      </c>
      <c r="AE6606" s="110">
        <f>IF('3C-Water transport'!AN$58="no"," ",ROUND(AB6606,4))</f>
        <v>0.54300000000000004</v>
      </c>
    </row>
    <row r="6607" spans="5:31" x14ac:dyDescent="0.25">
      <c r="E6607" s="110">
        <f t="shared" si="372"/>
        <v>0.54400000000000037</v>
      </c>
      <c r="F6607" s="110">
        <f>IF('3A-Rail transport'!$AN$56="no"," ",ROUND(E6607,4))</f>
        <v>0.54400000000000004</v>
      </c>
      <c r="G6607" s="110">
        <f>IF('3A-Rail transport'!$AN$57="no"," ",ROUND(E6607,4))</f>
        <v>0.54400000000000004</v>
      </c>
      <c r="H6607" s="110"/>
      <c r="S6607" s="110">
        <f t="shared" si="373"/>
        <v>0.54400000000000037</v>
      </c>
      <c r="T6607" s="110">
        <f>IF('3B-Air transport'!AN$66="no"," ",ROUND(S6607,4))</f>
        <v>0.54400000000000004</v>
      </c>
      <c r="U6607" s="110">
        <f>IF('3B-Air transport'!AN$67="no"," ",ROUND(S6607,4))</f>
        <v>0.54400000000000004</v>
      </c>
      <c r="V6607" s="110">
        <f>IF('3B-Air transport'!AN$68="no"," ",ROUND(S6607,4))</f>
        <v>0.54400000000000004</v>
      </c>
      <c r="W6607" s="110"/>
      <c r="AB6607" s="110">
        <f t="shared" si="374"/>
        <v>0.54400000000000037</v>
      </c>
      <c r="AC6607" s="110">
        <f>IF('3C-Water transport'!AN$56="no"," ",ROUND(AB6607,4))</f>
        <v>0.54400000000000004</v>
      </c>
      <c r="AD6607" s="110">
        <f>IF('3C-Water transport'!AN$57="no"," ",ROUND(AB6607,4))</f>
        <v>0.54400000000000004</v>
      </c>
      <c r="AE6607" s="110">
        <f>IF('3C-Water transport'!AN$58="no"," ",ROUND(AB6607,4))</f>
        <v>0.54400000000000004</v>
      </c>
    </row>
    <row r="6608" spans="5:31" x14ac:dyDescent="0.25">
      <c r="E6608" s="110">
        <f t="shared" si="372"/>
        <v>0.54500000000000037</v>
      </c>
      <c r="F6608" s="110">
        <f>IF('3A-Rail transport'!$AN$56="no"," ",ROUND(E6608,4))</f>
        <v>0.54500000000000004</v>
      </c>
      <c r="G6608" s="110">
        <f>IF('3A-Rail transport'!$AN$57="no"," ",ROUND(E6608,4))</f>
        <v>0.54500000000000004</v>
      </c>
      <c r="H6608" s="110"/>
      <c r="S6608" s="110">
        <f t="shared" si="373"/>
        <v>0.54500000000000037</v>
      </c>
      <c r="T6608" s="110">
        <f>IF('3B-Air transport'!AN$66="no"," ",ROUND(S6608,4))</f>
        <v>0.54500000000000004</v>
      </c>
      <c r="U6608" s="110">
        <f>IF('3B-Air transport'!AN$67="no"," ",ROUND(S6608,4))</f>
        <v>0.54500000000000004</v>
      </c>
      <c r="V6608" s="110">
        <f>IF('3B-Air transport'!AN$68="no"," ",ROUND(S6608,4))</f>
        <v>0.54500000000000004</v>
      </c>
      <c r="W6608" s="110"/>
      <c r="AB6608" s="110">
        <f t="shared" si="374"/>
        <v>0.54500000000000037</v>
      </c>
      <c r="AC6608" s="110">
        <f>IF('3C-Water transport'!AN$56="no"," ",ROUND(AB6608,4))</f>
        <v>0.54500000000000004</v>
      </c>
      <c r="AD6608" s="110">
        <f>IF('3C-Water transport'!AN$57="no"," ",ROUND(AB6608,4))</f>
        <v>0.54500000000000004</v>
      </c>
      <c r="AE6608" s="110">
        <f>IF('3C-Water transport'!AN$58="no"," ",ROUND(AB6608,4))</f>
        <v>0.54500000000000004</v>
      </c>
    </row>
    <row r="6609" spans="5:31" x14ac:dyDescent="0.25">
      <c r="E6609" s="110">
        <f t="shared" si="372"/>
        <v>0.54600000000000037</v>
      </c>
      <c r="F6609" s="110">
        <f>IF('3A-Rail transport'!$AN$56="no"," ",ROUND(E6609,4))</f>
        <v>0.54600000000000004</v>
      </c>
      <c r="G6609" s="110">
        <f>IF('3A-Rail transport'!$AN$57="no"," ",ROUND(E6609,4))</f>
        <v>0.54600000000000004</v>
      </c>
      <c r="H6609" s="110"/>
      <c r="S6609" s="110">
        <f t="shared" si="373"/>
        <v>0.54600000000000037</v>
      </c>
      <c r="T6609" s="110">
        <f>IF('3B-Air transport'!AN$66="no"," ",ROUND(S6609,4))</f>
        <v>0.54600000000000004</v>
      </c>
      <c r="U6609" s="110">
        <f>IF('3B-Air transport'!AN$67="no"," ",ROUND(S6609,4))</f>
        <v>0.54600000000000004</v>
      </c>
      <c r="V6609" s="110">
        <f>IF('3B-Air transport'!AN$68="no"," ",ROUND(S6609,4))</f>
        <v>0.54600000000000004</v>
      </c>
      <c r="W6609" s="110"/>
      <c r="AB6609" s="110">
        <f t="shared" si="374"/>
        <v>0.54600000000000037</v>
      </c>
      <c r="AC6609" s="110">
        <f>IF('3C-Water transport'!AN$56="no"," ",ROUND(AB6609,4))</f>
        <v>0.54600000000000004</v>
      </c>
      <c r="AD6609" s="110">
        <f>IF('3C-Water transport'!AN$57="no"," ",ROUND(AB6609,4))</f>
        <v>0.54600000000000004</v>
      </c>
      <c r="AE6609" s="110">
        <f>IF('3C-Water transport'!AN$58="no"," ",ROUND(AB6609,4))</f>
        <v>0.54600000000000004</v>
      </c>
    </row>
    <row r="6610" spans="5:31" x14ac:dyDescent="0.25">
      <c r="E6610" s="110">
        <f t="shared" si="372"/>
        <v>0.54700000000000037</v>
      </c>
      <c r="F6610" s="110">
        <f>IF('3A-Rail transport'!$AN$56="no"," ",ROUND(E6610,4))</f>
        <v>0.54700000000000004</v>
      </c>
      <c r="G6610" s="110">
        <f>IF('3A-Rail transport'!$AN$57="no"," ",ROUND(E6610,4))</f>
        <v>0.54700000000000004</v>
      </c>
      <c r="H6610" s="110"/>
      <c r="S6610" s="110">
        <f t="shared" si="373"/>
        <v>0.54700000000000037</v>
      </c>
      <c r="T6610" s="110">
        <f>IF('3B-Air transport'!AN$66="no"," ",ROUND(S6610,4))</f>
        <v>0.54700000000000004</v>
      </c>
      <c r="U6610" s="110">
        <f>IF('3B-Air transport'!AN$67="no"," ",ROUND(S6610,4))</f>
        <v>0.54700000000000004</v>
      </c>
      <c r="V6610" s="110">
        <f>IF('3B-Air transport'!AN$68="no"," ",ROUND(S6610,4))</f>
        <v>0.54700000000000004</v>
      </c>
      <c r="W6610" s="110"/>
      <c r="AB6610" s="110">
        <f t="shared" si="374"/>
        <v>0.54700000000000037</v>
      </c>
      <c r="AC6610" s="110">
        <f>IF('3C-Water transport'!AN$56="no"," ",ROUND(AB6610,4))</f>
        <v>0.54700000000000004</v>
      </c>
      <c r="AD6610" s="110">
        <f>IF('3C-Water transport'!AN$57="no"," ",ROUND(AB6610,4))</f>
        <v>0.54700000000000004</v>
      </c>
      <c r="AE6610" s="110">
        <f>IF('3C-Water transport'!AN$58="no"," ",ROUND(AB6610,4))</f>
        <v>0.54700000000000004</v>
      </c>
    </row>
    <row r="6611" spans="5:31" x14ac:dyDescent="0.25">
      <c r="E6611" s="110">
        <f t="shared" si="372"/>
        <v>0.54800000000000038</v>
      </c>
      <c r="F6611" s="110">
        <f>IF('3A-Rail transport'!$AN$56="no"," ",ROUND(E6611,4))</f>
        <v>0.54800000000000004</v>
      </c>
      <c r="G6611" s="110">
        <f>IF('3A-Rail transport'!$AN$57="no"," ",ROUND(E6611,4))</f>
        <v>0.54800000000000004</v>
      </c>
      <c r="H6611" s="110"/>
      <c r="S6611" s="110">
        <f t="shared" si="373"/>
        <v>0.54800000000000038</v>
      </c>
      <c r="T6611" s="110">
        <f>IF('3B-Air transport'!AN$66="no"," ",ROUND(S6611,4))</f>
        <v>0.54800000000000004</v>
      </c>
      <c r="U6611" s="110">
        <f>IF('3B-Air transport'!AN$67="no"," ",ROUND(S6611,4))</f>
        <v>0.54800000000000004</v>
      </c>
      <c r="V6611" s="110">
        <f>IF('3B-Air transport'!AN$68="no"," ",ROUND(S6611,4))</f>
        <v>0.54800000000000004</v>
      </c>
      <c r="W6611" s="110"/>
      <c r="AB6611" s="110">
        <f t="shared" si="374"/>
        <v>0.54800000000000038</v>
      </c>
      <c r="AC6611" s="110">
        <f>IF('3C-Water transport'!AN$56="no"," ",ROUND(AB6611,4))</f>
        <v>0.54800000000000004</v>
      </c>
      <c r="AD6611" s="110">
        <f>IF('3C-Water transport'!AN$57="no"," ",ROUND(AB6611,4))</f>
        <v>0.54800000000000004</v>
      </c>
      <c r="AE6611" s="110">
        <f>IF('3C-Water transport'!AN$58="no"," ",ROUND(AB6611,4))</f>
        <v>0.54800000000000004</v>
      </c>
    </row>
    <row r="6612" spans="5:31" x14ac:dyDescent="0.25">
      <c r="E6612" s="110">
        <f t="shared" si="372"/>
        <v>0.54900000000000038</v>
      </c>
      <c r="F6612" s="110">
        <f>IF('3A-Rail transport'!$AN$56="no"," ",ROUND(E6612,4))</f>
        <v>0.54900000000000004</v>
      </c>
      <c r="G6612" s="110">
        <f>IF('3A-Rail transport'!$AN$57="no"," ",ROUND(E6612,4))</f>
        <v>0.54900000000000004</v>
      </c>
      <c r="H6612" s="110"/>
      <c r="S6612" s="110">
        <f t="shared" si="373"/>
        <v>0.54900000000000038</v>
      </c>
      <c r="T6612" s="110">
        <f>IF('3B-Air transport'!AN$66="no"," ",ROUND(S6612,4))</f>
        <v>0.54900000000000004</v>
      </c>
      <c r="U6612" s="110">
        <f>IF('3B-Air transport'!AN$67="no"," ",ROUND(S6612,4))</f>
        <v>0.54900000000000004</v>
      </c>
      <c r="V6612" s="110">
        <f>IF('3B-Air transport'!AN$68="no"," ",ROUND(S6612,4))</f>
        <v>0.54900000000000004</v>
      </c>
      <c r="W6612" s="110"/>
      <c r="AB6612" s="110">
        <f t="shared" si="374"/>
        <v>0.54900000000000038</v>
      </c>
      <c r="AC6612" s="110">
        <f>IF('3C-Water transport'!AN$56="no"," ",ROUND(AB6612,4))</f>
        <v>0.54900000000000004</v>
      </c>
      <c r="AD6612" s="110">
        <f>IF('3C-Water transport'!AN$57="no"," ",ROUND(AB6612,4))</f>
        <v>0.54900000000000004</v>
      </c>
      <c r="AE6612" s="110">
        <f>IF('3C-Water transport'!AN$58="no"," ",ROUND(AB6612,4))</f>
        <v>0.54900000000000004</v>
      </c>
    </row>
    <row r="6613" spans="5:31" x14ac:dyDescent="0.25">
      <c r="E6613" s="110">
        <f t="shared" si="372"/>
        <v>0.55000000000000038</v>
      </c>
      <c r="F6613" s="110">
        <f>IF('3A-Rail transport'!$AN$56="no"," ",ROUND(E6613,4))</f>
        <v>0.55000000000000004</v>
      </c>
      <c r="G6613" s="110">
        <f>IF('3A-Rail transport'!$AN$57="no"," ",ROUND(E6613,4))</f>
        <v>0.55000000000000004</v>
      </c>
      <c r="H6613" s="110"/>
      <c r="S6613" s="110">
        <f t="shared" si="373"/>
        <v>0.55000000000000038</v>
      </c>
      <c r="T6613" s="110">
        <f>IF('3B-Air transport'!AN$66="no"," ",ROUND(S6613,4))</f>
        <v>0.55000000000000004</v>
      </c>
      <c r="U6613" s="110">
        <f>IF('3B-Air transport'!AN$67="no"," ",ROUND(S6613,4))</f>
        <v>0.55000000000000004</v>
      </c>
      <c r="V6613" s="110">
        <f>IF('3B-Air transport'!AN$68="no"," ",ROUND(S6613,4))</f>
        <v>0.55000000000000004</v>
      </c>
      <c r="W6613" s="110"/>
      <c r="AB6613" s="110">
        <f t="shared" si="374"/>
        <v>0.55000000000000038</v>
      </c>
      <c r="AC6613" s="110">
        <f>IF('3C-Water transport'!AN$56="no"," ",ROUND(AB6613,4))</f>
        <v>0.55000000000000004</v>
      </c>
      <c r="AD6613" s="110">
        <f>IF('3C-Water transport'!AN$57="no"," ",ROUND(AB6613,4))</f>
        <v>0.55000000000000004</v>
      </c>
      <c r="AE6613" s="110">
        <f>IF('3C-Water transport'!AN$58="no"," ",ROUND(AB6613,4))</f>
        <v>0.55000000000000004</v>
      </c>
    </row>
    <row r="6614" spans="5:31" x14ac:dyDescent="0.25">
      <c r="E6614" s="110">
        <f t="shared" si="372"/>
        <v>0.55100000000000038</v>
      </c>
      <c r="F6614" s="110">
        <f>IF('3A-Rail transport'!$AN$56="no"," ",ROUND(E6614,4))</f>
        <v>0.55100000000000005</v>
      </c>
      <c r="G6614" s="110">
        <f>IF('3A-Rail transport'!$AN$57="no"," ",ROUND(E6614,4))</f>
        <v>0.55100000000000005</v>
      </c>
      <c r="H6614" s="110"/>
      <c r="S6614" s="110">
        <f t="shared" si="373"/>
        <v>0.55100000000000038</v>
      </c>
      <c r="T6614" s="110">
        <f>IF('3B-Air transport'!AN$66="no"," ",ROUND(S6614,4))</f>
        <v>0.55100000000000005</v>
      </c>
      <c r="U6614" s="110">
        <f>IF('3B-Air transport'!AN$67="no"," ",ROUND(S6614,4))</f>
        <v>0.55100000000000005</v>
      </c>
      <c r="V6614" s="110">
        <f>IF('3B-Air transport'!AN$68="no"," ",ROUND(S6614,4))</f>
        <v>0.55100000000000005</v>
      </c>
      <c r="W6614" s="110"/>
      <c r="AB6614" s="110">
        <f t="shared" si="374"/>
        <v>0.55100000000000038</v>
      </c>
      <c r="AC6614" s="110">
        <f>IF('3C-Water transport'!AN$56="no"," ",ROUND(AB6614,4))</f>
        <v>0.55100000000000005</v>
      </c>
      <c r="AD6614" s="110">
        <f>IF('3C-Water transport'!AN$57="no"," ",ROUND(AB6614,4))</f>
        <v>0.55100000000000005</v>
      </c>
      <c r="AE6614" s="110">
        <f>IF('3C-Water transport'!AN$58="no"," ",ROUND(AB6614,4))</f>
        <v>0.55100000000000005</v>
      </c>
    </row>
    <row r="6615" spans="5:31" x14ac:dyDescent="0.25">
      <c r="E6615" s="110">
        <f t="shared" si="372"/>
        <v>0.55200000000000038</v>
      </c>
      <c r="F6615" s="110">
        <f>IF('3A-Rail transport'!$AN$56="no"," ",ROUND(E6615,4))</f>
        <v>0.55200000000000005</v>
      </c>
      <c r="G6615" s="110">
        <f>IF('3A-Rail transport'!$AN$57="no"," ",ROUND(E6615,4))</f>
        <v>0.55200000000000005</v>
      </c>
      <c r="H6615" s="110"/>
      <c r="S6615" s="110">
        <f t="shared" si="373"/>
        <v>0.55200000000000038</v>
      </c>
      <c r="T6615" s="110">
        <f>IF('3B-Air transport'!AN$66="no"," ",ROUND(S6615,4))</f>
        <v>0.55200000000000005</v>
      </c>
      <c r="U6615" s="110">
        <f>IF('3B-Air transport'!AN$67="no"," ",ROUND(S6615,4))</f>
        <v>0.55200000000000005</v>
      </c>
      <c r="V6615" s="110">
        <f>IF('3B-Air transport'!AN$68="no"," ",ROUND(S6615,4))</f>
        <v>0.55200000000000005</v>
      </c>
      <c r="W6615" s="110"/>
      <c r="AB6615" s="110">
        <f t="shared" si="374"/>
        <v>0.55200000000000038</v>
      </c>
      <c r="AC6615" s="110">
        <f>IF('3C-Water transport'!AN$56="no"," ",ROUND(AB6615,4))</f>
        <v>0.55200000000000005</v>
      </c>
      <c r="AD6615" s="110">
        <f>IF('3C-Water transport'!AN$57="no"," ",ROUND(AB6615,4))</f>
        <v>0.55200000000000005</v>
      </c>
      <c r="AE6615" s="110">
        <f>IF('3C-Water transport'!AN$58="no"," ",ROUND(AB6615,4))</f>
        <v>0.55200000000000005</v>
      </c>
    </row>
    <row r="6616" spans="5:31" x14ac:dyDescent="0.25">
      <c r="E6616" s="110">
        <f t="shared" si="372"/>
        <v>0.55300000000000038</v>
      </c>
      <c r="F6616" s="110">
        <f>IF('3A-Rail transport'!$AN$56="no"," ",ROUND(E6616,4))</f>
        <v>0.55300000000000005</v>
      </c>
      <c r="G6616" s="110">
        <f>IF('3A-Rail transport'!$AN$57="no"," ",ROUND(E6616,4))</f>
        <v>0.55300000000000005</v>
      </c>
      <c r="H6616" s="110"/>
      <c r="S6616" s="110">
        <f t="shared" si="373"/>
        <v>0.55300000000000038</v>
      </c>
      <c r="T6616" s="110">
        <f>IF('3B-Air transport'!AN$66="no"," ",ROUND(S6616,4))</f>
        <v>0.55300000000000005</v>
      </c>
      <c r="U6616" s="110">
        <f>IF('3B-Air transport'!AN$67="no"," ",ROUND(S6616,4))</f>
        <v>0.55300000000000005</v>
      </c>
      <c r="V6616" s="110">
        <f>IF('3B-Air transport'!AN$68="no"," ",ROUND(S6616,4))</f>
        <v>0.55300000000000005</v>
      </c>
      <c r="W6616" s="110"/>
      <c r="AB6616" s="110">
        <f t="shared" si="374"/>
        <v>0.55300000000000038</v>
      </c>
      <c r="AC6616" s="110">
        <f>IF('3C-Water transport'!AN$56="no"," ",ROUND(AB6616,4))</f>
        <v>0.55300000000000005</v>
      </c>
      <c r="AD6616" s="110">
        <f>IF('3C-Water transport'!AN$57="no"," ",ROUND(AB6616,4))</f>
        <v>0.55300000000000005</v>
      </c>
      <c r="AE6616" s="110">
        <f>IF('3C-Water transport'!AN$58="no"," ",ROUND(AB6616,4))</f>
        <v>0.55300000000000005</v>
      </c>
    </row>
    <row r="6617" spans="5:31" x14ac:dyDescent="0.25">
      <c r="E6617" s="110">
        <f t="shared" si="372"/>
        <v>0.55400000000000038</v>
      </c>
      <c r="F6617" s="110">
        <f>IF('3A-Rail transport'!$AN$56="no"," ",ROUND(E6617,4))</f>
        <v>0.55400000000000005</v>
      </c>
      <c r="G6617" s="110">
        <f>IF('3A-Rail transport'!$AN$57="no"," ",ROUND(E6617,4))</f>
        <v>0.55400000000000005</v>
      </c>
      <c r="H6617" s="110"/>
      <c r="S6617" s="110">
        <f t="shared" si="373"/>
        <v>0.55400000000000038</v>
      </c>
      <c r="T6617" s="110">
        <f>IF('3B-Air transport'!AN$66="no"," ",ROUND(S6617,4))</f>
        <v>0.55400000000000005</v>
      </c>
      <c r="U6617" s="110">
        <f>IF('3B-Air transport'!AN$67="no"," ",ROUND(S6617,4))</f>
        <v>0.55400000000000005</v>
      </c>
      <c r="V6617" s="110">
        <f>IF('3B-Air transport'!AN$68="no"," ",ROUND(S6617,4))</f>
        <v>0.55400000000000005</v>
      </c>
      <c r="W6617" s="110"/>
      <c r="AB6617" s="110">
        <f t="shared" si="374"/>
        <v>0.55400000000000038</v>
      </c>
      <c r="AC6617" s="110">
        <f>IF('3C-Water transport'!AN$56="no"," ",ROUND(AB6617,4))</f>
        <v>0.55400000000000005</v>
      </c>
      <c r="AD6617" s="110">
        <f>IF('3C-Water transport'!AN$57="no"," ",ROUND(AB6617,4))</f>
        <v>0.55400000000000005</v>
      </c>
      <c r="AE6617" s="110">
        <f>IF('3C-Water transport'!AN$58="no"," ",ROUND(AB6617,4))</f>
        <v>0.55400000000000005</v>
      </c>
    </row>
    <row r="6618" spans="5:31" x14ac:dyDescent="0.25">
      <c r="E6618" s="110">
        <f t="shared" si="372"/>
        <v>0.55500000000000038</v>
      </c>
      <c r="F6618" s="110">
        <f>IF('3A-Rail transport'!$AN$56="no"," ",ROUND(E6618,4))</f>
        <v>0.55500000000000005</v>
      </c>
      <c r="G6618" s="110">
        <f>IF('3A-Rail transport'!$AN$57="no"," ",ROUND(E6618,4))</f>
        <v>0.55500000000000005</v>
      </c>
      <c r="H6618" s="110"/>
      <c r="S6618" s="110">
        <f t="shared" si="373"/>
        <v>0.55500000000000038</v>
      </c>
      <c r="T6618" s="110">
        <f>IF('3B-Air transport'!AN$66="no"," ",ROUND(S6618,4))</f>
        <v>0.55500000000000005</v>
      </c>
      <c r="U6618" s="110">
        <f>IF('3B-Air transport'!AN$67="no"," ",ROUND(S6618,4))</f>
        <v>0.55500000000000005</v>
      </c>
      <c r="V6618" s="110">
        <f>IF('3B-Air transport'!AN$68="no"," ",ROUND(S6618,4))</f>
        <v>0.55500000000000005</v>
      </c>
      <c r="W6618" s="110"/>
      <c r="AB6618" s="110">
        <f t="shared" si="374"/>
        <v>0.55500000000000038</v>
      </c>
      <c r="AC6618" s="110">
        <f>IF('3C-Water transport'!AN$56="no"," ",ROUND(AB6618,4))</f>
        <v>0.55500000000000005</v>
      </c>
      <c r="AD6618" s="110">
        <f>IF('3C-Water transport'!AN$57="no"," ",ROUND(AB6618,4))</f>
        <v>0.55500000000000005</v>
      </c>
      <c r="AE6618" s="110">
        <f>IF('3C-Water transport'!AN$58="no"," ",ROUND(AB6618,4))</f>
        <v>0.55500000000000005</v>
      </c>
    </row>
    <row r="6619" spans="5:31" x14ac:dyDescent="0.25">
      <c r="E6619" s="110">
        <f t="shared" si="372"/>
        <v>0.55600000000000038</v>
      </c>
      <c r="F6619" s="110">
        <f>IF('3A-Rail transport'!$AN$56="no"," ",ROUND(E6619,4))</f>
        <v>0.55600000000000005</v>
      </c>
      <c r="G6619" s="110">
        <f>IF('3A-Rail transport'!$AN$57="no"," ",ROUND(E6619,4))</f>
        <v>0.55600000000000005</v>
      </c>
      <c r="H6619" s="110"/>
      <c r="S6619" s="110">
        <f t="shared" si="373"/>
        <v>0.55600000000000038</v>
      </c>
      <c r="T6619" s="110">
        <f>IF('3B-Air transport'!AN$66="no"," ",ROUND(S6619,4))</f>
        <v>0.55600000000000005</v>
      </c>
      <c r="U6619" s="110">
        <f>IF('3B-Air transport'!AN$67="no"," ",ROUND(S6619,4))</f>
        <v>0.55600000000000005</v>
      </c>
      <c r="V6619" s="110">
        <f>IF('3B-Air transport'!AN$68="no"," ",ROUND(S6619,4))</f>
        <v>0.55600000000000005</v>
      </c>
      <c r="W6619" s="110"/>
      <c r="AB6619" s="110">
        <f t="shared" si="374"/>
        <v>0.55600000000000038</v>
      </c>
      <c r="AC6619" s="110">
        <f>IF('3C-Water transport'!AN$56="no"," ",ROUND(AB6619,4))</f>
        <v>0.55600000000000005</v>
      </c>
      <c r="AD6619" s="110">
        <f>IF('3C-Water transport'!AN$57="no"," ",ROUND(AB6619,4))</f>
        <v>0.55600000000000005</v>
      </c>
      <c r="AE6619" s="110">
        <f>IF('3C-Water transport'!AN$58="no"," ",ROUND(AB6619,4))</f>
        <v>0.55600000000000005</v>
      </c>
    </row>
    <row r="6620" spans="5:31" x14ac:dyDescent="0.25">
      <c r="E6620" s="110">
        <f t="shared" si="372"/>
        <v>0.55700000000000038</v>
      </c>
      <c r="F6620" s="110">
        <f>IF('3A-Rail transport'!$AN$56="no"," ",ROUND(E6620,4))</f>
        <v>0.55700000000000005</v>
      </c>
      <c r="G6620" s="110">
        <f>IF('3A-Rail transport'!$AN$57="no"," ",ROUND(E6620,4))</f>
        <v>0.55700000000000005</v>
      </c>
      <c r="H6620" s="110"/>
      <c r="S6620" s="110">
        <f t="shared" si="373"/>
        <v>0.55700000000000038</v>
      </c>
      <c r="T6620" s="110">
        <f>IF('3B-Air transport'!AN$66="no"," ",ROUND(S6620,4))</f>
        <v>0.55700000000000005</v>
      </c>
      <c r="U6620" s="110">
        <f>IF('3B-Air transport'!AN$67="no"," ",ROUND(S6620,4))</f>
        <v>0.55700000000000005</v>
      </c>
      <c r="V6620" s="110">
        <f>IF('3B-Air transport'!AN$68="no"," ",ROUND(S6620,4))</f>
        <v>0.55700000000000005</v>
      </c>
      <c r="W6620" s="110"/>
      <c r="AB6620" s="110">
        <f t="shared" si="374"/>
        <v>0.55700000000000038</v>
      </c>
      <c r="AC6620" s="110">
        <f>IF('3C-Water transport'!AN$56="no"," ",ROUND(AB6620,4))</f>
        <v>0.55700000000000005</v>
      </c>
      <c r="AD6620" s="110">
        <f>IF('3C-Water transport'!AN$57="no"," ",ROUND(AB6620,4))</f>
        <v>0.55700000000000005</v>
      </c>
      <c r="AE6620" s="110">
        <f>IF('3C-Water transport'!AN$58="no"," ",ROUND(AB6620,4))</f>
        <v>0.55700000000000005</v>
      </c>
    </row>
    <row r="6621" spans="5:31" x14ac:dyDescent="0.25">
      <c r="E6621" s="110">
        <f t="shared" si="372"/>
        <v>0.55800000000000038</v>
      </c>
      <c r="F6621" s="110">
        <f>IF('3A-Rail transport'!$AN$56="no"," ",ROUND(E6621,4))</f>
        <v>0.55800000000000005</v>
      </c>
      <c r="G6621" s="110">
        <f>IF('3A-Rail transport'!$AN$57="no"," ",ROUND(E6621,4))</f>
        <v>0.55800000000000005</v>
      </c>
      <c r="H6621" s="110"/>
      <c r="S6621" s="110">
        <f t="shared" si="373"/>
        <v>0.55800000000000038</v>
      </c>
      <c r="T6621" s="110">
        <f>IF('3B-Air transport'!AN$66="no"," ",ROUND(S6621,4))</f>
        <v>0.55800000000000005</v>
      </c>
      <c r="U6621" s="110">
        <f>IF('3B-Air transport'!AN$67="no"," ",ROUND(S6621,4))</f>
        <v>0.55800000000000005</v>
      </c>
      <c r="V6621" s="110">
        <f>IF('3B-Air transport'!AN$68="no"," ",ROUND(S6621,4))</f>
        <v>0.55800000000000005</v>
      </c>
      <c r="W6621" s="110"/>
      <c r="AB6621" s="110">
        <f t="shared" si="374"/>
        <v>0.55800000000000038</v>
      </c>
      <c r="AC6621" s="110">
        <f>IF('3C-Water transport'!AN$56="no"," ",ROUND(AB6621,4))</f>
        <v>0.55800000000000005</v>
      </c>
      <c r="AD6621" s="110">
        <f>IF('3C-Water transport'!AN$57="no"," ",ROUND(AB6621,4))</f>
        <v>0.55800000000000005</v>
      </c>
      <c r="AE6621" s="110">
        <f>IF('3C-Water transport'!AN$58="no"," ",ROUND(AB6621,4))</f>
        <v>0.55800000000000005</v>
      </c>
    </row>
    <row r="6622" spans="5:31" x14ac:dyDescent="0.25">
      <c r="E6622" s="110">
        <f t="shared" si="372"/>
        <v>0.55900000000000039</v>
      </c>
      <c r="F6622" s="110">
        <f>IF('3A-Rail transport'!$AN$56="no"," ",ROUND(E6622,4))</f>
        <v>0.55900000000000005</v>
      </c>
      <c r="G6622" s="110">
        <f>IF('3A-Rail transport'!$AN$57="no"," ",ROUND(E6622,4))</f>
        <v>0.55900000000000005</v>
      </c>
      <c r="H6622" s="110"/>
      <c r="S6622" s="110">
        <f t="shared" si="373"/>
        <v>0.55900000000000039</v>
      </c>
      <c r="T6622" s="110">
        <f>IF('3B-Air transport'!AN$66="no"," ",ROUND(S6622,4))</f>
        <v>0.55900000000000005</v>
      </c>
      <c r="U6622" s="110">
        <f>IF('3B-Air transport'!AN$67="no"," ",ROUND(S6622,4))</f>
        <v>0.55900000000000005</v>
      </c>
      <c r="V6622" s="110">
        <f>IF('3B-Air transport'!AN$68="no"," ",ROUND(S6622,4))</f>
        <v>0.55900000000000005</v>
      </c>
      <c r="W6622" s="110"/>
      <c r="AB6622" s="110">
        <f t="shared" si="374"/>
        <v>0.55900000000000039</v>
      </c>
      <c r="AC6622" s="110">
        <f>IF('3C-Water transport'!AN$56="no"," ",ROUND(AB6622,4))</f>
        <v>0.55900000000000005</v>
      </c>
      <c r="AD6622" s="110">
        <f>IF('3C-Water transport'!AN$57="no"," ",ROUND(AB6622,4))</f>
        <v>0.55900000000000005</v>
      </c>
      <c r="AE6622" s="110">
        <f>IF('3C-Water transport'!AN$58="no"," ",ROUND(AB6622,4))</f>
        <v>0.55900000000000005</v>
      </c>
    </row>
    <row r="6623" spans="5:31" x14ac:dyDescent="0.25">
      <c r="E6623" s="110">
        <f t="shared" si="372"/>
        <v>0.56000000000000039</v>
      </c>
      <c r="F6623" s="110">
        <f>IF('3A-Rail transport'!$AN$56="no"," ",ROUND(E6623,4))</f>
        <v>0.56000000000000005</v>
      </c>
      <c r="G6623" s="110">
        <f>IF('3A-Rail transport'!$AN$57="no"," ",ROUND(E6623,4))</f>
        <v>0.56000000000000005</v>
      </c>
      <c r="H6623" s="110"/>
      <c r="S6623" s="110">
        <f t="shared" si="373"/>
        <v>0.56000000000000039</v>
      </c>
      <c r="T6623" s="110">
        <f>IF('3B-Air transport'!AN$66="no"," ",ROUND(S6623,4))</f>
        <v>0.56000000000000005</v>
      </c>
      <c r="U6623" s="110">
        <f>IF('3B-Air transport'!AN$67="no"," ",ROUND(S6623,4))</f>
        <v>0.56000000000000005</v>
      </c>
      <c r="V6623" s="110">
        <f>IF('3B-Air transport'!AN$68="no"," ",ROUND(S6623,4))</f>
        <v>0.56000000000000005</v>
      </c>
      <c r="W6623" s="110"/>
      <c r="AB6623" s="110">
        <f t="shared" si="374"/>
        <v>0.56000000000000039</v>
      </c>
      <c r="AC6623" s="110">
        <f>IF('3C-Water transport'!AN$56="no"," ",ROUND(AB6623,4))</f>
        <v>0.56000000000000005</v>
      </c>
      <c r="AD6623" s="110">
        <f>IF('3C-Water transport'!AN$57="no"," ",ROUND(AB6623,4))</f>
        <v>0.56000000000000005</v>
      </c>
      <c r="AE6623" s="110">
        <f>IF('3C-Water transport'!AN$58="no"," ",ROUND(AB6623,4))</f>
        <v>0.56000000000000005</v>
      </c>
    </row>
    <row r="6624" spans="5:31" x14ac:dyDescent="0.25">
      <c r="E6624" s="110">
        <f t="shared" si="372"/>
        <v>0.56100000000000039</v>
      </c>
      <c r="F6624" s="110">
        <f>IF('3A-Rail transport'!$AN$56="no"," ",ROUND(E6624,4))</f>
        <v>0.56100000000000005</v>
      </c>
      <c r="G6624" s="110">
        <f>IF('3A-Rail transport'!$AN$57="no"," ",ROUND(E6624,4))</f>
        <v>0.56100000000000005</v>
      </c>
      <c r="H6624" s="110"/>
      <c r="S6624" s="110">
        <f t="shared" si="373"/>
        <v>0.56100000000000039</v>
      </c>
      <c r="T6624" s="110">
        <f>IF('3B-Air transport'!AN$66="no"," ",ROUND(S6624,4))</f>
        <v>0.56100000000000005</v>
      </c>
      <c r="U6624" s="110">
        <f>IF('3B-Air transport'!AN$67="no"," ",ROUND(S6624,4))</f>
        <v>0.56100000000000005</v>
      </c>
      <c r="V6624" s="110">
        <f>IF('3B-Air transport'!AN$68="no"," ",ROUND(S6624,4))</f>
        <v>0.56100000000000005</v>
      </c>
      <c r="W6624" s="110"/>
      <c r="AB6624" s="110">
        <f t="shared" si="374"/>
        <v>0.56100000000000039</v>
      </c>
      <c r="AC6624" s="110">
        <f>IF('3C-Water transport'!AN$56="no"," ",ROUND(AB6624,4))</f>
        <v>0.56100000000000005</v>
      </c>
      <c r="AD6624" s="110">
        <f>IF('3C-Water transport'!AN$57="no"," ",ROUND(AB6624,4))</f>
        <v>0.56100000000000005</v>
      </c>
      <c r="AE6624" s="110">
        <f>IF('3C-Water transport'!AN$58="no"," ",ROUND(AB6624,4))</f>
        <v>0.56100000000000005</v>
      </c>
    </row>
    <row r="6625" spans="5:31" x14ac:dyDescent="0.25">
      <c r="E6625" s="110">
        <f t="shared" si="372"/>
        <v>0.56200000000000039</v>
      </c>
      <c r="F6625" s="110">
        <f>IF('3A-Rail transport'!$AN$56="no"," ",ROUND(E6625,4))</f>
        <v>0.56200000000000006</v>
      </c>
      <c r="G6625" s="110">
        <f>IF('3A-Rail transport'!$AN$57="no"," ",ROUND(E6625,4))</f>
        <v>0.56200000000000006</v>
      </c>
      <c r="H6625" s="110"/>
      <c r="S6625" s="110">
        <f t="shared" si="373"/>
        <v>0.56200000000000039</v>
      </c>
      <c r="T6625" s="110">
        <f>IF('3B-Air transport'!AN$66="no"," ",ROUND(S6625,4))</f>
        <v>0.56200000000000006</v>
      </c>
      <c r="U6625" s="110">
        <f>IF('3B-Air transport'!AN$67="no"," ",ROUND(S6625,4))</f>
        <v>0.56200000000000006</v>
      </c>
      <c r="V6625" s="110">
        <f>IF('3B-Air transport'!AN$68="no"," ",ROUND(S6625,4))</f>
        <v>0.56200000000000006</v>
      </c>
      <c r="W6625" s="110"/>
      <c r="AB6625" s="110">
        <f t="shared" si="374"/>
        <v>0.56200000000000039</v>
      </c>
      <c r="AC6625" s="110">
        <f>IF('3C-Water transport'!AN$56="no"," ",ROUND(AB6625,4))</f>
        <v>0.56200000000000006</v>
      </c>
      <c r="AD6625" s="110">
        <f>IF('3C-Water transport'!AN$57="no"," ",ROUND(AB6625,4))</f>
        <v>0.56200000000000006</v>
      </c>
      <c r="AE6625" s="110">
        <f>IF('3C-Water transport'!AN$58="no"," ",ROUND(AB6625,4))</f>
        <v>0.56200000000000006</v>
      </c>
    </row>
    <row r="6626" spans="5:31" x14ac:dyDescent="0.25">
      <c r="E6626" s="110">
        <f t="shared" si="372"/>
        <v>0.56300000000000039</v>
      </c>
      <c r="F6626" s="110">
        <f>IF('3A-Rail transport'!$AN$56="no"," ",ROUND(E6626,4))</f>
        <v>0.56299999999999994</v>
      </c>
      <c r="G6626" s="110">
        <f>IF('3A-Rail transport'!$AN$57="no"," ",ROUND(E6626,4))</f>
        <v>0.56299999999999994</v>
      </c>
      <c r="H6626" s="110"/>
      <c r="S6626" s="110">
        <f t="shared" si="373"/>
        <v>0.56300000000000039</v>
      </c>
      <c r="T6626" s="110">
        <f>IF('3B-Air transport'!AN$66="no"," ",ROUND(S6626,4))</f>
        <v>0.56299999999999994</v>
      </c>
      <c r="U6626" s="110">
        <f>IF('3B-Air transport'!AN$67="no"," ",ROUND(S6626,4))</f>
        <v>0.56299999999999994</v>
      </c>
      <c r="V6626" s="110">
        <f>IF('3B-Air transport'!AN$68="no"," ",ROUND(S6626,4))</f>
        <v>0.56299999999999994</v>
      </c>
      <c r="W6626" s="110"/>
      <c r="AB6626" s="110">
        <f t="shared" si="374"/>
        <v>0.56300000000000039</v>
      </c>
      <c r="AC6626" s="110">
        <f>IF('3C-Water transport'!AN$56="no"," ",ROUND(AB6626,4))</f>
        <v>0.56299999999999994</v>
      </c>
      <c r="AD6626" s="110">
        <f>IF('3C-Water transport'!AN$57="no"," ",ROUND(AB6626,4))</f>
        <v>0.56299999999999994</v>
      </c>
      <c r="AE6626" s="110">
        <f>IF('3C-Water transport'!AN$58="no"," ",ROUND(AB6626,4))</f>
        <v>0.56299999999999994</v>
      </c>
    </row>
    <row r="6627" spans="5:31" x14ac:dyDescent="0.25">
      <c r="E6627" s="110">
        <f t="shared" si="372"/>
        <v>0.56400000000000039</v>
      </c>
      <c r="F6627" s="110">
        <f>IF('3A-Rail transport'!$AN$56="no"," ",ROUND(E6627,4))</f>
        <v>0.56399999999999995</v>
      </c>
      <c r="G6627" s="110">
        <f>IF('3A-Rail transport'!$AN$57="no"," ",ROUND(E6627,4))</f>
        <v>0.56399999999999995</v>
      </c>
      <c r="H6627" s="110"/>
      <c r="S6627" s="110">
        <f t="shared" si="373"/>
        <v>0.56400000000000039</v>
      </c>
      <c r="T6627" s="110">
        <f>IF('3B-Air transport'!AN$66="no"," ",ROUND(S6627,4))</f>
        <v>0.56399999999999995</v>
      </c>
      <c r="U6627" s="110">
        <f>IF('3B-Air transport'!AN$67="no"," ",ROUND(S6627,4))</f>
        <v>0.56399999999999995</v>
      </c>
      <c r="V6627" s="110">
        <f>IF('3B-Air transport'!AN$68="no"," ",ROUND(S6627,4))</f>
        <v>0.56399999999999995</v>
      </c>
      <c r="W6627" s="110"/>
      <c r="AB6627" s="110">
        <f t="shared" si="374"/>
        <v>0.56400000000000039</v>
      </c>
      <c r="AC6627" s="110">
        <f>IF('3C-Water transport'!AN$56="no"," ",ROUND(AB6627,4))</f>
        <v>0.56399999999999995</v>
      </c>
      <c r="AD6627" s="110">
        <f>IF('3C-Water transport'!AN$57="no"," ",ROUND(AB6627,4))</f>
        <v>0.56399999999999995</v>
      </c>
      <c r="AE6627" s="110">
        <f>IF('3C-Water transport'!AN$58="no"," ",ROUND(AB6627,4))</f>
        <v>0.56399999999999995</v>
      </c>
    </row>
    <row r="6628" spans="5:31" x14ac:dyDescent="0.25">
      <c r="E6628" s="110">
        <f t="shared" si="372"/>
        <v>0.56500000000000039</v>
      </c>
      <c r="F6628" s="110">
        <f>IF('3A-Rail transport'!$AN$56="no"," ",ROUND(E6628,4))</f>
        <v>0.56499999999999995</v>
      </c>
      <c r="G6628" s="110">
        <f>IF('3A-Rail transport'!$AN$57="no"," ",ROUND(E6628,4))</f>
        <v>0.56499999999999995</v>
      </c>
      <c r="H6628" s="110"/>
      <c r="S6628" s="110">
        <f t="shared" si="373"/>
        <v>0.56500000000000039</v>
      </c>
      <c r="T6628" s="110">
        <f>IF('3B-Air transport'!AN$66="no"," ",ROUND(S6628,4))</f>
        <v>0.56499999999999995</v>
      </c>
      <c r="U6628" s="110">
        <f>IF('3B-Air transport'!AN$67="no"," ",ROUND(S6628,4))</f>
        <v>0.56499999999999995</v>
      </c>
      <c r="V6628" s="110">
        <f>IF('3B-Air transport'!AN$68="no"," ",ROUND(S6628,4))</f>
        <v>0.56499999999999995</v>
      </c>
      <c r="W6628" s="110"/>
      <c r="AB6628" s="110">
        <f t="shared" si="374"/>
        <v>0.56500000000000039</v>
      </c>
      <c r="AC6628" s="110">
        <f>IF('3C-Water transport'!AN$56="no"," ",ROUND(AB6628,4))</f>
        <v>0.56499999999999995</v>
      </c>
      <c r="AD6628" s="110">
        <f>IF('3C-Water transport'!AN$57="no"," ",ROUND(AB6628,4))</f>
        <v>0.56499999999999995</v>
      </c>
      <c r="AE6628" s="110">
        <f>IF('3C-Water transport'!AN$58="no"," ",ROUND(AB6628,4))</f>
        <v>0.56499999999999995</v>
      </c>
    </row>
    <row r="6629" spans="5:31" x14ac:dyDescent="0.25">
      <c r="E6629" s="110">
        <f t="shared" si="372"/>
        <v>0.56600000000000039</v>
      </c>
      <c r="F6629" s="110">
        <f>IF('3A-Rail transport'!$AN$56="no"," ",ROUND(E6629,4))</f>
        <v>0.56599999999999995</v>
      </c>
      <c r="G6629" s="110">
        <f>IF('3A-Rail transport'!$AN$57="no"," ",ROUND(E6629,4))</f>
        <v>0.56599999999999995</v>
      </c>
      <c r="H6629" s="110"/>
      <c r="S6629" s="110">
        <f t="shared" si="373"/>
        <v>0.56600000000000039</v>
      </c>
      <c r="T6629" s="110">
        <f>IF('3B-Air transport'!AN$66="no"," ",ROUND(S6629,4))</f>
        <v>0.56599999999999995</v>
      </c>
      <c r="U6629" s="110">
        <f>IF('3B-Air transport'!AN$67="no"," ",ROUND(S6629,4))</f>
        <v>0.56599999999999995</v>
      </c>
      <c r="V6629" s="110">
        <f>IF('3B-Air transport'!AN$68="no"," ",ROUND(S6629,4))</f>
        <v>0.56599999999999995</v>
      </c>
      <c r="W6629" s="110"/>
      <c r="AB6629" s="110">
        <f t="shared" si="374"/>
        <v>0.56600000000000039</v>
      </c>
      <c r="AC6629" s="110">
        <f>IF('3C-Water transport'!AN$56="no"," ",ROUND(AB6629,4))</f>
        <v>0.56599999999999995</v>
      </c>
      <c r="AD6629" s="110">
        <f>IF('3C-Water transport'!AN$57="no"," ",ROUND(AB6629,4))</f>
        <v>0.56599999999999995</v>
      </c>
      <c r="AE6629" s="110">
        <f>IF('3C-Water transport'!AN$58="no"," ",ROUND(AB6629,4))</f>
        <v>0.56599999999999995</v>
      </c>
    </row>
    <row r="6630" spans="5:31" x14ac:dyDescent="0.25">
      <c r="E6630" s="110">
        <f t="shared" si="372"/>
        <v>0.56700000000000039</v>
      </c>
      <c r="F6630" s="110">
        <f>IF('3A-Rail transport'!$AN$56="no"," ",ROUND(E6630,4))</f>
        <v>0.56699999999999995</v>
      </c>
      <c r="G6630" s="110">
        <f>IF('3A-Rail transport'!$AN$57="no"," ",ROUND(E6630,4))</f>
        <v>0.56699999999999995</v>
      </c>
      <c r="H6630" s="110"/>
      <c r="S6630" s="110">
        <f t="shared" si="373"/>
        <v>0.56700000000000039</v>
      </c>
      <c r="T6630" s="110">
        <f>IF('3B-Air transport'!AN$66="no"," ",ROUND(S6630,4))</f>
        <v>0.56699999999999995</v>
      </c>
      <c r="U6630" s="110">
        <f>IF('3B-Air transport'!AN$67="no"," ",ROUND(S6630,4))</f>
        <v>0.56699999999999995</v>
      </c>
      <c r="V6630" s="110">
        <f>IF('3B-Air transport'!AN$68="no"," ",ROUND(S6630,4))</f>
        <v>0.56699999999999995</v>
      </c>
      <c r="W6630" s="110"/>
      <c r="AB6630" s="110">
        <f t="shared" si="374"/>
        <v>0.56700000000000039</v>
      </c>
      <c r="AC6630" s="110">
        <f>IF('3C-Water transport'!AN$56="no"," ",ROUND(AB6630,4))</f>
        <v>0.56699999999999995</v>
      </c>
      <c r="AD6630" s="110">
        <f>IF('3C-Water transport'!AN$57="no"," ",ROUND(AB6630,4))</f>
        <v>0.56699999999999995</v>
      </c>
      <c r="AE6630" s="110">
        <f>IF('3C-Water transport'!AN$58="no"," ",ROUND(AB6630,4))</f>
        <v>0.56699999999999995</v>
      </c>
    </row>
    <row r="6631" spans="5:31" x14ac:dyDescent="0.25">
      <c r="E6631" s="110">
        <f t="shared" si="372"/>
        <v>0.56800000000000039</v>
      </c>
      <c r="F6631" s="110">
        <f>IF('3A-Rail transport'!$AN$56="no"," ",ROUND(E6631,4))</f>
        <v>0.56799999999999995</v>
      </c>
      <c r="G6631" s="110">
        <f>IF('3A-Rail transport'!$AN$57="no"," ",ROUND(E6631,4))</f>
        <v>0.56799999999999995</v>
      </c>
      <c r="H6631" s="110"/>
      <c r="S6631" s="110">
        <f t="shared" si="373"/>
        <v>0.56800000000000039</v>
      </c>
      <c r="T6631" s="110">
        <f>IF('3B-Air transport'!AN$66="no"," ",ROUND(S6631,4))</f>
        <v>0.56799999999999995</v>
      </c>
      <c r="U6631" s="110">
        <f>IF('3B-Air transport'!AN$67="no"," ",ROUND(S6631,4))</f>
        <v>0.56799999999999995</v>
      </c>
      <c r="V6631" s="110">
        <f>IF('3B-Air transport'!AN$68="no"," ",ROUND(S6631,4))</f>
        <v>0.56799999999999995</v>
      </c>
      <c r="W6631" s="110"/>
      <c r="AB6631" s="110">
        <f t="shared" si="374"/>
        <v>0.56800000000000039</v>
      </c>
      <c r="AC6631" s="110">
        <f>IF('3C-Water transport'!AN$56="no"," ",ROUND(AB6631,4))</f>
        <v>0.56799999999999995</v>
      </c>
      <c r="AD6631" s="110">
        <f>IF('3C-Water transport'!AN$57="no"," ",ROUND(AB6631,4))</f>
        <v>0.56799999999999995</v>
      </c>
      <c r="AE6631" s="110">
        <f>IF('3C-Water transport'!AN$58="no"," ",ROUND(AB6631,4))</f>
        <v>0.56799999999999995</v>
      </c>
    </row>
    <row r="6632" spans="5:31" x14ac:dyDescent="0.25">
      <c r="E6632" s="110">
        <f t="shared" si="372"/>
        <v>0.56900000000000039</v>
      </c>
      <c r="F6632" s="110">
        <f>IF('3A-Rail transport'!$AN$56="no"," ",ROUND(E6632,4))</f>
        <v>0.56899999999999995</v>
      </c>
      <c r="G6632" s="110">
        <f>IF('3A-Rail transport'!$AN$57="no"," ",ROUND(E6632,4))</f>
        <v>0.56899999999999995</v>
      </c>
      <c r="H6632" s="110"/>
      <c r="S6632" s="110">
        <f t="shared" si="373"/>
        <v>0.56900000000000039</v>
      </c>
      <c r="T6632" s="110">
        <f>IF('3B-Air transport'!AN$66="no"," ",ROUND(S6632,4))</f>
        <v>0.56899999999999995</v>
      </c>
      <c r="U6632" s="110">
        <f>IF('3B-Air transport'!AN$67="no"," ",ROUND(S6632,4))</f>
        <v>0.56899999999999995</v>
      </c>
      <c r="V6632" s="110">
        <f>IF('3B-Air transport'!AN$68="no"," ",ROUND(S6632,4))</f>
        <v>0.56899999999999995</v>
      </c>
      <c r="W6632" s="110"/>
      <c r="AB6632" s="110">
        <f t="shared" si="374"/>
        <v>0.56900000000000039</v>
      </c>
      <c r="AC6632" s="110">
        <f>IF('3C-Water transport'!AN$56="no"," ",ROUND(AB6632,4))</f>
        <v>0.56899999999999995</v>
      </c>
      <c r="AD6632" s="110">
        <f>IF('3C-Water transport'!AN$57="no"," ",ROUND(AB6632,4))</f>
        <v>0.56899999999999995</v>
      </c>
      <c r="AE6632" s="110">
        <f>IF('3C-Water transport'!AN$58="no"," ",ROUND(AB6632,4))</f>
        <v>0.56899999999999995</v>
      </c>
    </row>
    <row r="6633" spans="5:31" x14ac:dyDescent="0.25">
      <c r="E6633" s="110">
        <f t="shared" si="372"/>
        <v>0.5700000000000004</v>
      </c>
      <c r="F6633" s="110">
        <f>IF('3A-Rail transport'!$AN$56="no"," ",ROUND(E6633,4))</f>
        <v>0.56999999999999995</v>
      </c>
      <c r="G6633" s="110">
        <f>IF('3A-Rail transport'!$AN$57="no"," ",ROUND(E6633,4))</f>
        <v>0.56999999999999995</v>
      </c>
      <c r="H6633" s="110"/>
      <c r="S6633" s="110">
        <f t="shared" si="373"/>
        <v>0.5700000000000004</v>
      </c>
      <c r="T6633" s="110">
        <f>IF('3B-Air transport'!AN$66="no"," ",ROUND(S6633,4))</f>
        <v>0.56999999999999995</v>
      </c>
      <c r="U6633" s="110">
        <f>IF('3B-Air transport'!AN$67="no"," ",ROUND(S6633,4))</f>
        <v>0.56999999999999995</v>
      </c>
      <c r="V6633" s="110">
        <f>IF('3B-Air transport'!AN$68="no"," ",ROUND(S6633,4))</f>
        <v>0.56999999999999995</v>
      </c>
      <c r="W6633" s="110"/>
      <c r="AB6633" s="110">
        <f t="shared" si="374"/>
        <v>0.5700000000000004</v>
      </c>
      <c r="AC6633" s="110">
        <f>IF('3C-Water transport'!AN$56="no"," ",ROUND(AB6633,4))</f>
        <v>0.56999999999999995</v>
      </c>
      <c r="AD6633" s="110">
        <f>IF('3C-Water transport'!AN$57="no"," ",ROUND(AB6633,4))</f>
        <v>0.56999999999999995</v>
      </c>
      <c r="AE6633" s="110">
        <f>IF('3C-Water transport'!AN$58="no"," ",ROUND(AB6633,4))</f>
        <v>0.56999999999999995</v>
      </c>
    </row>
    <row r="6634" spans="5:31" x14ac:dyDescent="0.25">
      <c r="E6634" s="110">
        <f t="shared" si="372"/>
        <v>0.5710000000000004</v>
      </c>
      <c r="F6634" s="110">
        <f>IF('3A-Rail transport'!$AN$56="no"," ",ROUND(E6634,4))</f>
        <v>0.57099999999999995</v>
      </c>
      <c r="G6634" s="110">
        <f>IF('3A-Rail transport'!$AN$57="no"," ",ROUND(E6634,4))</f>
        <v>0.57099999999999995</v>
      </c>
      <c r="H6634" s="110"/>
      <c r="S6634" s="110">
        <f t="shared" si="373"/>
        <v>0.5710000000000004</v>
      </c>
      <c r="T6634" s="110">
        <f>IF('3B-Air transport'!AN$66="no"," ",ROUND(S6634,4))</f>
        <v>0.57099999999999995</v>
      </c>
      <c r="U6634" s="110">
        <f>IF('3B-Air transport'!AN$67="no"," ",ROUND(S6634,4))</f>
        <v>0.57099999999999995</v>
      </c>
      <c r="V6634" s="110">
        <f>IF('3B-Air transport'!AN$68="no"," ",ROUND(S6634,4))</f>
        <v>0.57099999999999995</v>
      </c>
      <c r="W6634" s="110"/>
      <c r="AB6634" s="110">
        <f t="shared" si="374"/>
        <v>0.5710000000000004</v>
      </c>
      <c r="AC6634" s="110">
        <f>IF('3C-Water transport'!AN$56="no"," ",ROUND(AB6634,4))</f>
        <v>0.57099999999999995</v>
      </c>
      <c r="AD6634" s="110">
        <f>IF('3C-Water transport'!AN$57="no"," ",ROUND(AB6634,4))</f>
        <v>0.57099999999999995</v>
      </c>
      <c r="AE6634" s="110">
        <f>IF('3C-Water transport'!AN$58="no"," ",ROUND(AB6634,4))</f>
        <v>0.57099999999999995</v>
      </c>
    </row>
    <row r="6635" spans="5:31" x14ac:dyDescent="0.25">
      <c r="E6635" s="110">
        <f t="shared" si="372"/>
        <v>0.5720000000000004</v>
      </c>
      <c r="F6635" s="110">
        <f>IF('3A-Rail transport'!$AN$56="no"," ",ROUND(E6635,4))</f>
        <v>0.57199999999999995</v>
      </c>
      <c r="G6635" s="110">
        <f>IF('3A-Rail transport'!$AN$57="no"," ",ROUND(E6635,4))</f>
        <v>0.57199999999999995</v>
      </c>
      <c r="H6635" s="110"/>
      <c r="S6635" s="110">
        <f t="shared" si="373"/>
        <v>0.5720000000000004</v>
      </c>
      <c r="T6635" s="110">
        <f>IF('3B-Air transport'!AN$66="no"," ",ROUND(S6635,4))</f>
        <v>0.57199999999999995</v>
      </c>
      <c r="U6635" s="110">
        <f>IF('3B-Air transport'!AN$67="no"," ",ROUND(S6635,4))</f>
        <v>0.57199999999999995</v>
      </c>
      <c r="V6635" s="110">
        <f>IF('3B-Air transport'!AN$68="no"," ",ROUND(S6635,4))</f>
        <v>0.57199999999999995</v>
      </c>
      <c r="W6635" s="110"/>
      <c r="AB6635" s="110">
        <f t="shared" si="374"/>
        <v>0.5720000000000004</v>
      </c>
      <c r="AC6635" s="110">
        <f>IF('3C-Water transport'!AN$56="no"," ",ROUND(AB6635,4))</f>
        <v>0.57199999999999995</v>
      </c>
      <c r="AD6635" s="110">
        <f>IF('3C-Water transport'!AN$57="no"," ",ROUND(AB6635,4))</f>
        <v>0.57199999999999995</v>
      </c>
      <c r="AE6635" s="110">
        <f>IF('3C-Water transport'!AN$58="no"," ",ROUND(AB6635,4))</f>
        <v>0.57199999999999995</v>
      </c>
    </row>
    <row r="6636" spans="5:31" x14ac:dyDescent="0.25">
      <c r="E6636" s="110">
        <f t="shared" si="372"/>
        <v>0.5730000000000004</v>
      </c>
      <c r="F6636" s="110">
        <f>IF('3A-Rail transport'!$AN$56="no"," ",ROUND(E6636,4))</f>
        <v>0.57299999999999995</v>
      </c>
      <c r="G6636" s="110">
        <f>IF('3A-Rail transport'!$AN$57="no"," ",ROUND(E6636,4))</f>
        <v>0.57299999999999995</v>
      </c>
      <c r="H6636" s="110"/>
      <c r="S6636" s="110">
        <f t="shared" si="373"/>
        <v>0.5730000000000004</v>
      </c>
      <c r="T6636" s="110">
        <f>IF('3B-Air transport'!AN$66="no"," ",ROUND(S6636,4))</f>
        <v>0.57299999999999995</v>
      </c>
      <c r="U6636" s="110">
        <f>IF('3B-Air transport'!AN$67="no"," ",ROUND(S6636,4))</f>
        <v>0.57299999999999995</v>
      </c>
      <c r="V6636" s="110">
        <f>IF('3B-Air transport'!AN$68="no"," ",ROUND(S6636,4))</f>
        <v>0.57299999999999995</v>
      </c>
      <c r="W6636" s="110"/>
      <c r="AB6636" s="110">
        <f t="shared" si="374"/>
        <v>0.5730000000000004</v>
      </c>
      <c r="AC6636" s="110">
        <f>IF('3C-Water transport'!AN$56="no"," ",ROUND(AB6636,4))</f>
        <v>0.57299999999999995</v>
      </c>
      <c r="AD6636" s="110">
        <f>IF('3C-Water transport'!AN$57="no"," ",ROUND(AB6636,4))</f>
        <v>0.57299999999999995</v>
      </c>
      <c r="AE6636" s="110">
        <f>IF('3C-Water transport'!AN$58="no"," ",ROUND(AB6636,4))</f>
        <v>0.57299999999999995</v>
      </c>
    </row>
    <row r="6637" spans="5:31" x14ac:dyDescent="0.25">
      <c r="E6637" s="110">
        <f t="shared" si="372"/>
        <v>0.5740000000000004</v>
      </c>
      <c r="F6637" s="110">
        <f>IF('3A-Rail transport'!$AN$56="no"," ",ROUND(E6637,4))</f>
        <v>0.57399999999999995</v>
      </c>
      <c r="G6637" s="110">
        <f>IF('3A-Rail transport'!$AN$57="no"," ",ROUND(E6637,4))</f>
        <v>0.57399999999999995</v>
      </c>
      <c r="H6637" s="110"/>
      <c r="S6637" s="110">
        <f t="shared" si="373"/>
        <v>0.5740000000000004</v>
      </c>
      <c r="T6637" s="110">
        <f>IF('3B-Air transport'!AN$66="no"," ",ROUND(S6637,4))</f>
        <v>0.57399999999999995</v>
      </c>
      <c r="U6637" s="110">
        <f>IF('3B-Air transport'!AN$67="no"," ",ROUND(S6637,4))</f>
        <v>0.57399999999999995</v>
      </c>
      <c r="V6637" s="110">
        <f>IF('3B-Air transport'!AN$68="no"," ",ROUND(S6637,4))</f>
        <v>0.57399999999999995</v>
      </c>
      <c r="W6637" s="110"/>
      <c r="AB6637" s="110">
        <f t="shared" si="374"/>
        <v>0.5740000000000004</v>
      </c>
      <c r="AC6637" s="110">
        <f>IF('3C-Water transport'!AN$56="no"," ",ROUND(AB6637,4))</f>
        <v>0.57399999999999995</v>
      </c>
      <c r="AD6637" s="110">
        <f>IF('3C-Water transport'!AN$57="no"," ",ROUND(AB6637,4))</f>
        <v>0.57399999999999995</v>
      </c>
      <c r="AE6637" s="110">
        <f>IF('3C-Water transport'!AN$58="no"," ",ROUND(AB6637,4))</f>
        <v>0.57399999999999995</v>
      </c>
    </row>
    <row r="6638" spans="5:31" x14ac:dyDescent="0.25">
      <c r="E6638" s="110">
        <f t="shared" si="372"/>
        <v>0.5750000000000004</v>
      </c>
      <c r="F6638" s="110">
        <f>IF('3A-Rail transport'!$AN$56="no"," ",ROUND(E6638,4))</f>
        <v>0.57499999999999996</v>
      </c>
      <c r="G6638" s="110">
        <f>IF('3A-Rail transport'!$AN$57="no"," ",ROUND(E6638,4))</f>
        <v>0.57499999999999996</v>
      </c>
      <c r="H6638" s="110"/>
      <c r="S6638" s="110">
        <f t="shared" si="373"/>
        <v>0.5750000000000004</v>
      </c>
      <c r="T6638" s="110">
        <f>IF('3B-Air transport'!AN$66="no"," ",ROUND(S6638,4))</f>
        <v>0.57499999999999996</v>
      </c>
      <c r="U6638" s="110">
        <f>IF('3B-Air transport'!AN$67="no"," ",ROUND(S6638,4))</f>
        <v>0.57499999999999996</v>
      </c>
      <c r="V6638" s="110">
        <f>IF('3B-Air transport'!AN$68="no"," ",ROUND(S6638,4))</f>
        <v>0.57499999999999996</v>
      </c>
      <c r="W6638" s="110"/>
      <c r="AB6638" s="110">
        <f t="shared" si="374"/>
        <v>0.5750000000000004</v>
      </c>
      <c r="AC6638" s="110">
        <f>IF('3C-Water transport'!AN$56="no"," ",ROUND(AB6638,4))</f>
        <v>0.57499999999999996</v>
      </c>
      <c r="AD6638" s="110">
        <f>IF('3C-Water transport'!AN$57="no"," ",ROUND(AB6638,4))</f>
        <v>0.57499999999999996</v>
      </c>
      <c r="AE6638" s="110">
        <f>IF('3C-Water transport'!AN$58="no"," ",ROUND(AB6638,4))</f>
        <v>0.57499999999999996</v>
      </c>
    </row>
    <row r="6639" spans="5:31" x14ac:dyDescent="0.25">
      <c r="E6639" s="110">
        <f t="shared" si="372"/>
        <v>0.5760000000000004</v>
      </c>
      <c r="F6639" s="110">
        <f>IF('3A-Rail transport'!$AN$56="no"," ",ROUND(E6639,4))</f>
        <v>0.57599999999999996</v>
      </c>
      <c r="G6639" s="110">
        <f>IF('3A-Rail transport'!$AN$57="no"," ",ROUND(E6639,4))</f>
        <v>0.57599999999999996</v>
      </c>
      <c r="H6639" s="110"/>
      <c r="S6639" s="110">
        <f t="shared" si="373"/>
        <v>0.5760000000000004</v>
      </c>
      <c r="T6639" s="110">
        <f>IF('3B-Air transport'!AN$66="no"," ",ROUND(S6639,4))</f>
        <v>0.57599999999999996</v>
      </c>
      <c r="U6639" s="110">
        <f>IF('3B-Air transport'!AN$67="no"," ",ROUND(S6639,4))</f>
        <v>0.57599999999999996</v>
      </c>
      <c r="V6639" s="110">
        <f>IF('3B-Air transport'!AN$68="no"," ",ROUND(S6639,4))</f>
        <v>0.57599999999999996</v>
      </c>
      <c r="W6639" s="110"/>
      <c r="AB6639" s="110">
        <f t="shared" si="374"/>
        <v>0.5760000000000004</v>
      </c>
      <c r="AC6639" s="110">
        <f>IF('3C-Water transport'!AN$56="no"," ",ROUND(AB6639,4))</f>
        <v>0.57599999999999996</v>
      </c>
      <c r="AD6639" s="110">
        <f>IF('3C-Water transport'!AN$57="no"," ",ROUND(AB6639,4))</f>
        <v>0.57599999999999996</v>
      </c>
      <c r="AE6639" s="110">
        <f>IF('3C-Water transport'!AN$58="no"," ",ROUND(AB6639,4))</f>
        <v>0.57599999999999996</v>
      </c>
    </row>
    <row r="6640" spans="5:31" x14ac:dyDescent="0.25">
      <c r="E6640" s="110">
        <f t="shared" ref="E6640:E6703" si="375">E6639+0.001</f>
        <v>0.5770000000000004</v>
      </c>
      <c r="F6640" s="110">
        <f>IF('3A-Rail transport'!$AN$56="no"," ",ROUND(E6640,4))</f>
        <v>0.57699999999999996</v>
      </c>
      <c r="G6640" s="110">
        <f>IF('3A-Rail transport'!$AN$57="no"," ",ROUND(E6640,4))</f>
        <v>0.57699999999999996</v>
      </c>
      <c r="H6640" s="110"/>
      <c r="S6640" s="110">
        <f t="shared" ref="S6640:S6703" si="376">S6639+0.001</f>
        <v>0.5770000000000004</v>
      </c>
      <c r="T6640" s="110">
        <f>IF('3B-Air transport'!AN$66="no"," ",ROUND(S6640,4))</f>
        <v>0.57699999999999996</v>
      </c>
      <c r="U6640" s="110">
        <f>IF('3B-Air transport'!AN$67="no"," ",ROUND(S6640,4))</f>
        <v>0.57699999999999996</v>
      </c>
      <c r="V6640" s="110">
        <f>IF('3B-Air transport'!AN$68="no"," ",ROUND(S6640,4))</f>
        <v>0.57699999999999996</v>
      </c>
      <c r="W6640" s="110"/>
      <c r="AB6640" s="110">
        <f t="shared" ref="AB6640:AB6703" si="377">AB6639+0.001</f>
        <v>0.5770000000000004</v>
      </c>
      <c r="AC6640" s="110">
        <f>IF('3C-Water transport'!AN$56="no"," ",ROUND(AB6640,4))</f>
        <v>0.57699999999999996</v>
      </c>
      <c r="AD6640" s="110">
        <f>IF('3C-Water transport'!AN$57="no"," ",ROUND(AB6640,4))</f>
        <v>0.57699999999999996</v>
      </c>
      <c r="AE6640" s="110">
        <f>IF('3C-Water transport'!AN$58="no"," ",ROUND(AB6640,4))</f>
        <v>0.57699999999999996</v>
      </c>
    </row>
    <row r="6641" spans="5:31" x14ac:dyDescent="0.25">
      <c r="E6641" s="110">
        <f t="shared" si="375"/>
        <v>0.5780000000000004</v>
      </c>
      <c r="F6641" s="110">
        <f>IF('3A-Rail transport'!$AN$56="no"," ",ROUND(E6641,4))</f>
        <v>0.57799999999999996</v>
      </c>
      <c r="G6641" s="110">
        <f>IF('3A-Rail transport'!$AN$57="no"," ",ROUND(E6641,4))</f>
        <v>0.57799999999999996</v>
      </c>
      <c r="H6641" s="110"/>
      <c r="S6641" s="110">
        <f t="shared" si="376"/>
        <v>0.5780000000000004</v>
      </c>
      <c r="T6641" s="110">
        <f>IF('3B-Air transport'!AN$66="no"," ",ROUND(S6641,4))</f>
        <v>0.57799999999999996</v>
      </c>
      <c r="U6641" s="110">
        <f>IF('3B-Air transport'!AN$67="no"," ",ROUND(S6641,4))</f>
        <v>0.57799999999999996</v>
      </c>
      <c r="V6641" s="110">
        <f>IF('3B-Air transport'!AN$68="no"," ",ROUND(S6641,4))</f>
        <v>0.57799999999999996</v>
      </c>
      <c r="W6641" s="110"/>
      <c r="AB6641" s="110">
        <f t="shared" si="377"/>
        <v>0.5780000000000004</v>
      </c>
      <c r="AC6641" s="110">
        <f>IF('3C-Water transport'!AN$56="no"," ",ROUND(AB6641,4))</f>
        <v>0.57799999999999996</v>
      </c>
      <c r="AD6641" s="110">
        <f>IF('3C-Water transport'!AN$57="no"," ",ROUND(AB6641,4))</f>
        <v>0.57799999999999996</v>
      </c>
      <c r="AE6641" s="110">
        <f>IF('3C-Water transport'!AN$58="no"," ",ROUND(AB6641,4))</f>
        <v>0.57799999999999996</v>
      </c>
    </row>
    <row r="6642" spans="5:31" x14ac:dyDescent="0.25">
      <c r="E6642" s="110">
        <f t="shared" si="375"/>
        <v>0.5790000000000004</v>
      </c>
      <c r="F6642" s="110">
        <f>IF('3A-Rail transport'!$AN$56="no"," ",ROUND(E6642,4))</f>
        <v>0.57899999999999996</v>
      </c>
      <c r="G6642" s="110">
        <f>IF('3A-Rail transport'!$AN$57="no"," ",ROUND(E6642,4))</f>
        <v>0.57899999999999996</v>
      </c>
      <c r="H6642" s="110"/>
      <c r="S6642" s="110">
        <f t="shared" si="376"/>
        <v>0.5790000000000004</v>
      </c>
      <c r="T6642" s="110">
        <f>IF('3B-Air transport'!AN$66="no"," ",ROUND(S6642,4))</f>
        <v>0.57899999999999996</v>
      </c>
      <c r="U6642" s="110">
        <f>IF('3B-Air transport'!AN$67="no"," ",ROUND(S6642,4))</f>
        <v>0.57899999999999996</v>
      </c>
      <c r="V6642" s="110">
        <f>IF('3B-Air transport'!AN$68="no"," ",ROUND(S6642,4))</f>
        <v>0.57899999999999996</v>
      </c>
      <c r="W6642" s="110"/>
      <c r="AB6642" s="110">
        <f t="shared" si="377"/>
        <v>0.5790000000000004</v>
      </c>
      <c r="AC6642" s="110">
        <f>IF('3C-Water transport'!AN$56="no"," ",ROUND(AB6642,4))</f>
        <v>0.57899999999999996</v>
      </c>
      <c r="AD6642" s="110">
        <f>IF('3C-Water transport'!AN$57="no"," ",ROUND(AB6642,4))</f>
        <v>0.57899999999999996</v>
      </c>
      <c r="AE6642" s="110">
        <f>IF('3C-Water transport'!AN$58="no"," ",ROUND(AB6642,4))</f>
        <v>0.57899999999999996</v>
      </c>
    </row>
    <row r="6643" spans="5:31" x14ac:dyDescent="0.25">
      <c r="E6643" s="110">
        <f t="shared" si="375"/>
        <v>0.5800000000000004</v>
      </c>
      <c r="F6643" s="110">
        <f>IF('3A-Rail transport'!$AN$56="no"," ",ROUND(E6643,4))</f>
        <v>0.57999999999999996</v>
      </c>
      <c r="G6643" s="110">
        <f>IF('3A-Rail transport'!$AN$57="no"," ",ROUND(E6643,4))</f>
        <v>0.57999999999999996</v>
      </c>
      <c r="H6643" s="110"/>
      <c r="S6643" s="110">
        <f t="shared" si="376"/>
        <v>0.5800000000000004</v>
      </c>
      <c r="T6643" s="110">
        <f>IF('3B-Air transport'!AN$66="no"," ",ROUND(S6643,4))</f>
        <v>0.57999999999999996</v>
      </c>
      <c r="U6643" s="110">
        <f>IF('3B-Air transport'!AN$67="no"," ",ROUND(S6643,4))</f>
        <v>0.57999999999999996</v>
      </c>
      <c r="V6643" s="110">
        <f>IF('3B-Air transport'!AN$68="no"," ",ROUND(S6643,4))</f>
        <v>0.57999999999999996</v>
      </c>
      <c r="W6643" s="110"/>
      <c r="AB6643" s="110">
        <f t="shared" si="377"/>
        <v>0.5800000000000004</v>
      </c>
      <c r="AC6643" s="110">
        <f>IF('3C-Water transport'!AN$56="no"," ",ROUND(AB6643,4))</f>
        <v>0.57999999999999996</v>
      </c>
      <c r="AD6643" s="110">
        <f>IF('3C-Water transport'!AN$57="no"," ",ROUND(AB6643,4))</f>
        <v>0.57999999999999996</v>
      </c>
      <c r="AE6643" s="110">
        <f>IF('3C-Water transport'!AN$58="no"," ",ROUND(AB6643,4))</f>
        <v>0.57999999999999996</v>
      </c>
    </row>
    <row r="6644" spans="5:31" x14ac:dyDescent="0.25">
      <c r="E6644" s="110">
        <f t="shared" si="375"/>
        <v>0.58100000000000041</v>
      </c>
      <c r="F6644" s="110">
        <f>IF('3A-Rail transport'!$AN$56="no"," ",ROUND(E6644,4))</f>
        <v>0.58099999999999996</v>
      </c>
      <c r="G6644" s="110">
        <f>IF('3A-Rail transport'!$AN$57="no"," ",ROUND(E6644,4))</f>
        <v>0.58099999999999996</v>
      </c>
      <c r="H6644" s="110"/>
      <c r="S6644" s="110">
        <f t="shared" si="376"/>
        <v>0.58100000000000041</v>
      </c>
      <c r="T6644" s="110">
        <f>IF('3B-Air transport'!AN$66="no"," ",ROUND(S6644,4))</f>
        <v>0.58099999999999996</v>
      </c>
      <c r="U6644" s="110">
        <f>IF('3B-Air transport'!AN$67="no"," ",ROUND(S6644,4))</f>
        <v>0.58099999999999996</v>
      </c>
      <c r="V6644" s="110">
        <f>IF('3B-Air transport'!AN$68="no"," ",ROUND(S6644,4))</f>
        <v>0.58099999999999996</v>
      </c>
      <c r="W6644" s="110"/>
      <c r="AB6644" s="110">
        <f t="shared" si="377"/>
        <v>0.58100000000000041</v>
      </c>
      <c r="AC6644" s="110">
        <f>IF('3C-Water transport'!AN$56="no"," ",ROUND(AB6644,4))</f>
        <v>0.58099999999999996</v>
      </c>
      <c r="AD6644" s="110">
        <f>IF('3C-Water transport'!AN$57="no"," ",ROUND(AB6644,4))</f>
        <v>0.58099999999999996</v>
      </c>
      <c r="AE6644" s="110">
        <f>IF('3C-Water transport'!AN$58="no"," ",ROUND(AB6644,4))</f>
        <v>0.58099999999999996</v>
      </c>
    </row>
    <row r="6645" spans="5:31" x14ac:dyDescent="0.25">
      <c r="E6645" s="110">
        <f t="shared" si="375"/>
        <v>0.58200000000000041</v>
      </c>
      <c r="F6645" s="110">
        <f>IF('3A-Rail transport'!$AN$56="no"," ",ROUND(E6645,4))</f>
        <v>0.58199999999999996</v>
      </c>
      <c r="G6645" s="110">
        <f>IF('3A-Rail transport'!$AN$57="no"," ",ROUND(E6645,4))</f>
        <v>0.58199999999999996</v>
      </c>
      <c r="H6645" s="110"/>
      <c r="S6645" s="110">
        <f t="shared" si="376"/>
        <v>0.58200000000000041</v>
      </c>
      <c r="T6645" s="110">
        <f>IF('3B-Air transport'!AN$66="no"," ",ROUND(S6645,4))</f>
        <v>0.58199999999999996</v>
      </c>
      <c r="U6645" s="110">
        <f>IF('3B-Air transport'!AN$67="no"," ",ROUND(S6645,4))</f>
        <v>0.58199999999999996</v>
      </c>
      <c r="V6645" s="110">
        <f>IF('3B-Air transport'!AN$68="no"," ",ROUND(S6645,4))</f>
        <v>0.58199999999999996</v>
      </c>
      <c r="W6645" s="110"/>
      <c r="AB6645" s="110">
        <f t="shared" si="377"/>
        <v>0.58200000000000041</v>
      </c>
      <c r="AC6645" s="110">
        <f>IF('3C-Water transport'!AN$56="no"," ",ROUND(AB6645,4))</f>
        <v>0.58199999999999996</v>
      </c>
      <c r="AD6645" s="110">
        <f>IF('3C-Water transport'!AN$57="no"," ",ROUND(AB6645,4))</f>
        <v>0.58199999999999996</v>
      </c>
      <c r="AE6645" s="110">
        <f>IF('3C-Water transport'!AN$58="no"," ",ROUND(AB6645,4))</f>
        <v>0.58199999999999996</v>
      </c>
    </row>
    <row r="6646" spans="5:31" x14ac:dyDescent="0.25">
      <c r="E6646" s="110">
        <f t="shared" si="375"/>
        <v>0.58300000000000041</v>
      </c>
      <c r="F6646" s="110">
        <f>IF('3A-Rail transport'!$AN$56="no"," ",ROUND(E6646,4))</f>
        <v>0.58299999999999996</v>
      </c>
      <c r="G6646" s="110">
        <f>IF('3A-Rail transport'!$AN$57="no"," ",ROUND(E6646,4))</f>
        <v>0.58299999999999996</v>
      </c>
      <c r="H6646" s="110"/>
      <c r="S6646" s="110">
        <f t="shared" si="376"/>
        <v>0.58300000000000041</v>
      </c>
      <c r="T6646" s="110">
        <f>IF('3B-Air transport'!AN$66="no"," ",ROUND(S6646,4))</f>
        <v>0.58299999999999996</v>
      </c>
      <c r="U6646" s="110">
        <f>IF('3B-Air transport'!AN$67="no"," ",ROUND(S6646,4))</f>
        <v>0.58299999999999996</v>
      </c>
      <c r="V6646" s="110">
        <f>IF('3B-Air transport'!AN$68="no"," ",ROUND(S6646,4))</f>
        <v>0.58299999999999996</v>
      </c>
      <c r="W6646" s="110"/>
      <c r="AB6646" s="110">
        <f t="shared" si="377"/>
        <v>0.58300000000000041</v>
      </c>
      <c r="AC6646" s="110">
        <f>IF('3C-Water transport'!AN$56="no"," ",ROUND(AB6646,4))</f>
        <v>0.58299999999999996</v>
      </c>
      <c r="AD6646" s="110">
        <f>IF('3C-Water transport'!AN$57="no"," ",ROUND(AB6646,4))</f>
        <v>0.58299999999999996</v>
      </c>
      <c r="AE6646" s="110">
        <f>IF('3C-Water transport'!AN$58="no"," ",ROUND(AB6646,4))</f>
        <v>0.58299999999999996</v>
      </c>
    </row>
    <row r="6647" spans="5:31" x14ac:dyDescent="0.25">
      <c r="E6647" s="110">
        <f t="shared" si="375"/>
        <v>0.58400000000000041</v>
      </c>
      <c r="F6647" s="110">
        <f>IF('3A-Rail transport'!$AN$56="no"," ",ROUND(E6647,4))</f>
        <v>0.58399999999999996</v>
      </c>
      <c r="G6647" s="110">
        <f>IF('3A-Rail transport'!$AN$57="no"," ",ROUND(E6647,4))</f>
        <v>0.58399999999999996</v>
      </c>
      <c r="H6647" s="110"/>
      <c r="S6647" s="110">
        <f t="shared" si="376"/>
        <v>0.58400000000000041</v>
      </c>
      <c r="T6647" s="110">
        <f>IF('3B-Air transport'!AN$66="no"," ",ROUND(S6647,4))</f>
        <v>0.58399999999999996</v>
      </c>
      <c r="U6647" s="110">
        <f>IF('3B-Air transport'!AN$67="no"," ",ROUND(S6647,4))</f>
        <v>0.58399999999999996</v>
      </c>
      <c r="V6647" s="110">
        <f>IF('3B-Air transport'!AN$68="no"," ",ROUND(S6647,4))</f>
        <v>0.58399999999999996</v>
      </c>
      <c r="W6647" s="110"/>
      <c r="AB6647" s="110">
        <f t="shared" si="377"/>
        <v>0.58400000000000041</v>
      </c>
      <c r="AC6647" s="110">
        <f>IF('3C-Water transport'!AN$56="no"," ",ROUND(AB6647,4))</f>
        <v>0.58399999999999996</v>
      </c>
      <c r="AD6647" s="110">
        <f>IF('3C-Water transport'!AN$57="no"," ",ROUND(AB6647,4))</f>
        <v>0.58399999999999996</v>
      </c>
      <c r="AE6647" s="110">
        <f>IF('3C-Water transport'!AN$58="no"," ",ROUND(AB6647,4))</f>
        <v>0.58399999999999996</v>
      </c>
    </row>
    <row r="6648" spans="5:31" x14ac:dyDescent="0.25">
      <c r="E6648" s="110">
        <f t="shared" si="375"/>
        <v>0.58500000000000041</v>
      </c>
      <c r="F6648" s="110">
        <f>IF('3A-Rail transport'!$AN$56="no"," ",ROUND(E6648,4))</f>
        <v>0.58499999999999996</v>
      </c>
      <c r="G6648" s="110">
        <f>IF('3A-Rail transport'!$AN$57="no"," ",ROUND(E6648,4))</f>
        <v>0.58499999999999996</v>
      </c>
      <c r="H6648" s="110"/>
      <c r="S6648" s="110">
        <f t="shared" si="376"/>
        <v>0.58500000000000041</v>
      </c>
      <c r="T6648" s="110">
        <f>IF('3B-Air transport'!AN$66="no"," ",ROUND(S6648,4))</f>
        <v>0.58499999999999996</v>
      </c>
      <c r="U6648" s="110">
        <f>IF('3B-Air transport'!AN$67="no"," ",ROUND(S6648,4))</f>
        <v>0.58499999999999996</v>
      </c>
      <c r="V6648" s="110">
        <f>IF('3B-Air transport'!AN$68="no"," ",ROUND(S6648,4))</f>
        <v>0.58499999999999996</v>
      </c>
      <c r="W6648" s="110"/>
      <c r="AB6648" s="110">
        <f t="shared" si="377"/>
        <v>0.58500000000000041</v>
      </c>
      <c r="AC6648" s="110">
        <f>IF('3C-Water transport'!AN$56="no"," ",ROUND(AB6648,4))</f>
        <v>0.58499999999999996</v>
      </c>
      <c r="AD6648" s="110">
        <f>IF('3C-Water transport'!AN$57="no"," ",ROUND(AB6648,4))</f>
        <v>0.58499999999999996</v>
      </c>
      <c r="AE6648" s="110">
        <f>IF('3C-Water transport'!AN$58="no"," ",ROUND(AB6648,4))</f>
        <v>0.58499999999999996</v>
      </c>
    </row>
    <row r="6649" spans="5:31" x14ac:dyDescent="0.25">
      <c r="E6649" s="110">
        <f t="shared" si="375"/>
        <v>0.58600000000000041</v>
      </c>
      <c r="F6649" s="110">
        <f>IF('3A-Rail transport'!$AN$56="no"," ",ROUND(E6649,4))</f>
        <v>0.58599999999999997</v>
      </c>
      <c r="G6649" s="110">
        <f>IF('3A-Rail transport'!$AN$57="no"," ",ROUND(E6649,4))</f>
        <v>0.58599999999999997</v>
      </c>
      <c r="H6649" s="110"/>
      <c r="S6649" s="110">
        <f t="shared" si="376"/>
        <v>0.58600000000000041</v>
      </c>
      <c r="T6649" s="110">
        <f>IF('3B-Air transport'!AN$66="no"," ",ROUND(S6649,4))</f>
        <v>0.58599999999999997</v>
      </c>
      <c r="U6649" s="110">
        <f>IF('3B-Air transport'!AN$67="no"," ",ROUND(S6649,4))</f>
        <v>0.58599999999999997</v>
      </c>
      <c r="V6649" s="110">
        <f>IF('3B-Air transport'!AN$68="no"," ",ROUND(S6649,4))</f>
        <v>0.58599999999999997</v>
      </c>
      <c r="W6649" s="110"/>
      <c r="AB6649" s="110">
        <f t="shared" si="377"/>
        <v>0.58600000000000041</v>
      </c>
      <c r="AC6649" s="110">
        <f>IF('3C-Water transport'!AN$56="no"," ",ROUND(AB6649,4))</f>
        <v>0.58599999999999997</v>
      </c>
      <c r="AD6649" s="110">
        <f>IF('3C-Water transport'!AN$57="no"," ",ROUND(AB6649,4))</f>
        <v>0.58599999999999997</v>
      </c>
      <c r="AE6649" s="110">
        <f>IF('3C-Water transport'!AN$58="no"," ",ROUND(AB6649,4))</f>
        <v>0.58599999999999997</v>
      </c>
    </row>
    <row r="6650" spans="5:31" x14ac:dyDescent="0.25">
      <c r="E6650" s="110">
        <f t="shared" si="375"/>
        <v>0.58700000000000041</v>
      </c>
      <c r="F6650" s="110">
        <f>IF('3A-Rail transport'!$AN$56="no"," ",ROUND(E6650,4))</f>
        <v>0.58699999999999997</v>
      </c>
      <c r="G6650" s="110">
        <f>IF('3A-Rail transport'!$AN$57="no"," ",ROUND(E6650,4))</f>
        <v>0.58699999999999997</v>
      </c>
      <c r="H6650" s="110"/>
      <c r="S6650" s="110">
        <f t="shared" si="376"/>
        <v>0.58700000000000041</v>
      </c>
      <c r="T6650" s="110">
        <f>IF('3B-Air transport'!AN$66="no"," ",ROUND(S6650,4))</f>
        <v>0.58699999999999997</v>
      </c>
      <c r="U6650" s="110">
        <f>IF('3B-Air transport'!AN$67="no"," ",ROUND(S6650,4))</f>
        <v>0.58699999999999997</v>
      </c>
      <c r="V6650" s="110">
        <f>IF('3B-Air transport'!AN$68="no"," ",ROUND(S6650,4))</f>
        <v>0.58699999999999997</v>
      </c>
      <c r="W6650" s="110"/>
      <c r="AB6650" s="110">
        <f t="shared" si="377"/>
        <v>0.58700000000000041</v>
      </c>
      <c r="AC6650" s="110">
        <f>IF('3C-Water transport'!AN$56="no"," ",ROUND(AB6650,4))</f>
        <v>0.58699999999999997</v>
      </c>
      <c r="AD6650" s="110">
        <f>IF('3C-Water transport'!AN$57="no"," ",ROUND(AB6650,4))</f>
        <v>0.58699999999999997</v>
      </c>
      <c r="AE6650" s="110">
        <f>IF('3C-Water transport'!AN$58="no"," ",ROUND(AB6650,4))</f>
        <v>0.58699999999999997</v>
      </c>
    </row>
    <row r="6651" spans="5:31" x14ac:dyDescent="0.25">
      <c r="E6651" s="110">
        <f t="shared" si="375"/>
        <v>0.58800000000000041</v>
      </c>
      <c r="F6651" s="110">
        <f>IF('3A-Rail transport'!$AN$56="no"," ",ROUND(E6651,4))</f>
        <v>0.58799999999999997</v>
      </c>
      <c r="G6651" s="110">
        <f>IF('3A-Rail transport'!$AN$57="no"," ",ROUND(E6651,4))</f>
        <v>0.58799999999999997</v>
      </c>
      <c r="H6651" s="110"/>
      <c r="S6651" s="110">
        <f t="shared" si="376"/>
        <v>0.58800000000000041</v>
      </c>
      <c r="T6651" s="110">
        <f>IF('3B-Air transport'!AN$66="no"," ",ROUND(S6651,4))</f>
        <v>0.58799999999999997</v>
      </c>
      <c r="U6651" s="110">
        <f>IF('3B-Air transport'!AN$67="no"," ",ROUND(S6651,4))</f>
        <v>0.58799999999999997</v>
      </c>
      <c r="V6651" s="110">
        <f>IF('3B-Air transport'!AN$68="no"," ",ROUND(S6651,4))</f>
        <v>0.58799999999999997</v>
      </c>
      <c r="W6651" s="110"/>
      <c r="AB6651" s="110">
        <f t="shared" si="377"/>
        <v>0.58800000000000041</v>
      </c>
      <c r="AC6651" s="110">
        <f>IF('3C-Water transport'!AN$56="no"," ",ROUND(AB6651,4))</f>
        <v>0.58799999999999997</v>
      </c>
      <c r="AD6651" s="110">
        <f>IF('3C-Water transport'!AN$57="no"," ",ROUND(AB6651,4))</f>
        <v>0.58799999999999997</v>
      </c>
      <c r="AE6651" s="110">
        <f>IF('3C-Water transport'!AN$58="no"," ",ROUND(AB6651,4))</f>
        <v>0.58799999999999997</v>
      </c>
    </row>
    <row r="6652" spans="5:31" x14ac:dyDescent="0.25">
      <c r="E6652" s="110">
        <f t="shared" si="375"/>
        <v>0.58900000000000041</v>
      </c>
      <c r="F6652" s="110">
        <f>IF('3A-Rail transport'!$AN$56="no"," ",ROUND(E6652,4))</f>
        <v>0.58899999999999997</v>
      </c>
      <c r="G6652" s="110">
        <f>IF('3A-Rail transport'!$AN$57="no"," ",ROUND(E6652,4))</f>
        <v>0.58899999999999997</v>
      </c>
      <c r="H6652" s="110"/>
      <c r="S6652" s="110">
        <f t="shared" si="376"/>
        <v>0.58900000000000041</v>
      </c>
      <c r="T6652" s="110">
        <f>IF('3B-Air transport'!AN$66="no"," ",ROUND(S6652,4))</f>
        <v>0.58899999999999997</v>
      </c>
      <c r="U6652" s="110">
        <f>IF('3B-Air transport'!AN$67="no"," ",ROUND(S6652,4))</f>
        <v>0.58899999999999997</v>
      </c>
      <c r="V6652" s="110">
        <f>IF('3B-Air transport'!AN$68="no"," ",ROUND(S6652,4))</f>
        <v>0.58899999999999997</v>
      </c>
      <c r="W6652" s="110"/>
      <c r="AB6652" s="110">
        <f t="shared" si="377"/>
        <v>0.58900000000000041</v>
      </c>
      <c r="AC6652" s="110">
        <f>IF('3C-Water transport'!AN$56="no"," ",ROUND(AB6652,4))</f>
        <v>0.58899999999999997</v>
      </c>
      <c r="AD6652" s="110">
        <f>IF('3C-Water transport'!AN$57="no"," ",ROUND(AB6652,4))</f>
        <v>0.58899999999999997</v>
      </c>
      <c r="AE6652" s="110">
        <f>IF('3C-Water transport'!AN$58="no"," ",ROUND(AB6652,4))</f>
        <v>0.58899999999999997</v>
      </c>
    </row>
    <row r="6653" spans="5:31" x14ac:dyDescent="0.25">
      <c r="E6653" s="110">
        <f t="shared" si="375"/>
        <v>0.59000000000000041</v>
      </c>
      <c r="F6653" s="110">
        <f>IF('3A-Rail transport'!$AN$56="no"," ",ROUND(E6653,4))</f>
        <v>0.59</v>
      </c>
      <c r="G6653" s="110">
        <f>IF('3A-Rail transport'!$AN$57="no"," ",ROUND(E6653,4))</f>
        <v>0.59</v>
      </c>
      <c r="H6653" s="110"/>
      <c r="S6653" s="110">
        <f t="shared" si="376"/>
        <v>0.59000000000000041</v>
      </c>
      <c r="T6653" s="110">
        <f>IF('3B-Air transport'!AN$66="no"," ",ROUND(S6653,4))</f>
        <v>0.59</v>
      </c>
      <c r="U6653" s="110">
        <f>IF('3B-Air transport'!AN$67="no"," ",ROUND(S6653,4))</f>
        <v>0.59</v>
      </c>
      <c r="V6653" s="110">
        <f>IF('3B-Air transport'!AN$68="no"," ",ROUND(S6653,4))</f>
        <v>0.59</v>
      </c>
      <c r="W6653" s="110"/>
      <c r="AB6653" s="110">
        <f t="shared" si="377"/>
        <v>0.59000000000000041</v>
      </c>
      <c r="AC6653" s="110">
        <f>IF('3C-Water transport'!AN$56="no"," ",ROUND(AB6653,4))</f>
        <v>0.59</v>
      </c>
      <c r="AD6653" s="110">
        <f>IF('3C-Water transport'!AN$57="no"," ",ROUND(AB6653,4))</f>
        <v>0.59</v>
      </c>
      <c r="AE6653" s="110">
        <f>IF('3C-Water transport'!AN$58="no"," ",ROUND(AB6653,4))</f>
        <v>0.59</v>
      </c>
    </row>
    <row r="6654" spans="5:31" x14ac:dyDescent="0.25">
      <c r="E6654" s="110">
        <f t="shared" si="375"/>
        <v>0.59100000000000041</v>
      </c>
      <c r="F6654" s="110">
        <f>IF('3A-Rail transport'!$AN$56="no"," ",ROUND(E6654,4))</f>
        <v>0.59099999999999997</v>
      </c>
      <c r="G6654" s="110">
        <f>IF('3A-Rail transport'!$AN$57="no"," ",ROUND(E6654,4))</f>
        <v>0.59099999999999997</v>
      </c>
      <c r="H6654" s="110"/>
      <c r="S6654" s="110">
        <f t="shared" si="376"/>
        <v>0.59100000000000041</v>
      </c>
      <c r="T6654" s="110">
        <f>IF('3B-Air transport'!AN$66="no"," ",ROUND(S6654,4))</f>
        <v>0.59099999999999997</v>
      </c>
      <c r="U6654" s="110">
        <f>IF('3B-Air transport'!AN$67="no"," ",ROUND(S6654,4))</f>
        <v>0.59099999999999997</v>
      </c>
      <c r="V6654" s="110">
        <f>IF('3B-Air transport'!AN$68="no"," ",ROUND(S6654,4))</f>
        <v>0.59099999999999997</v>
      </c>
      <c r="W6654" s="110"/>
      <c r="AB6654" s="110">
        <f t="shared" si="377"/>
        <v>0.59100000000000041</v>
      </c>
      <c r="AC6654" s="110">
        <f>IF('3C-Water transport'!AN$56="no"," ",ROUND(AB6654,4))</f>
        <v>0.59099999999999997</v>
      </c>
      <c r="AD6654" s="110">
        <f>IF('3C-Water transport'!AN$57="no"," ",ROUND(AB6654,4))</f>
        <v>0.59099999999999997</v>
      </c>
      <c r="AE6654" s="110">
        <f>IF('3C-Water transport'!AN$58="no"," ",ROUND(AB6654,4))</f>
        <v>0.59099999999999997</v>
      </c>
    </row>
    <row r="6655" spans="5:31" x14ac:dyDescent="0.25">
      <c r="E6655" s="110">
        <f t="shared" si="375"/>
        <v>0.59200000000000041</v>
      </c>
      <c r="F6655" s="110">
        <f>IF('3A-Rail transport'!$AN$56="no"," ",ROUND(E6655,4))</f>
        <v>0.59199999999999997</v>
      </c>
      <c r="G6655" s="110">
        <f>IF('3A-Rail transport'!$AN$57="no"," ",ROUND(E6655,4))</f>
        <v>0.59199999999999997</v>
      </c>
      <c r="H6655" s="110"/>
      <c r="S6655" s="110">
        <f t="shared" si="376"/>
        <v>0.59200000000000041</v>
      </c>
      <c r="T6655" s="110">
        <f>IF('3B-Air transport'!AN$66="no"," ",ROUND(S6655,4))</f>
        <v>0.59199999999999997</v>
      </c>
      <c r="U6655" s="110">
        <f>IF('3B-Air transport'!AN$67="no"," ",ROUND(S6655,4))</f>
        <v>0.59199999999999997</v>
      </c>
      <c r="V6655" s="110">
        <f>IF('3B-Air transport'!AN$68="no"," ",ROUND(S6655,4))</f>
        <v>0.59199999999999997</v>
      </c>
      <c r="W6655" s="110"/>
      <c r="AB6655" s="110">
        <f t="shared" si="377"/>
        <v>0.59200000000000041</v>
      </c>
      <c r="AC6655" s="110">
        <f>IF('3C-Water transport'!AN$56="no"," ",ROUND(AB6655,4))</f>
        <v>0.59199999999999997</v>
      </c>
      <c r="AD6655" s="110">
        <f>IF('3C-Water transport'!AN$57="no"," ",ROUND(AB6655,4))</f>
        <v>0.59199999999999997</v>
      </c>
      <c r="AE6655" s="110">
        <f>IF('3C-Water transport'!AN$58="no"," ",ROUND(AB6655,4))</f>
        <v>0.59199999999999997</v>
      </c>
    </row>
    <row r="6656" spans="5:31" x14ac:dyDescent="0.25">
      <c r="E6656" s="110">
        <f t="shared" si="375"/>
        <v>0.59300000000000042</v>
      </c>
      <c r="F6656" s="110">
        <f>IF('3A-Rail transport'!$AN$56="no"," ",ROUND(E6656,4))</f>
        <v>0.59299999999999997</v>
      </c>
      <c r="G6656" s="110">
        <f>IF('3A-Rail transport'!$AN$57="no"," ",ROUND(E6656,4))</f>
        <v>0.59299999999999997</v>
      </c>
      <c r="H6656" s="110"/>
      <c r="S6656" s="110">
        <f t="shared" si="376"/>
        <v>0.59300000000000042</v>
      </c>
      <c r="T6656" s="110">
        <f>IF('3B-Air transport'!AN$66="no"," ",ROUND(S6656,4))</f>
        <v>0.59299999999999997</v>
      </c>
      <c r="U6656" s="110">
        <f>IF('3B-Air transport'!AN$67="no"," ",ROUND(S6656,4))</f>
        <v>0.59299999999999997</v>
      </c>
      <c r="V6656" s="110">
        <f>IF('3B-Air transport'!AN$68="no"," ",ROUND(S6656,4))</f>
        <v>0.59299999999999997</v>
      </c>
      <c r="W6656" s="110"/>
      <c r="AB6656" s="110">
        <f t="shared" si="377"/>
        <v>0.59300000000000042</v>
      </c>
      <c r="AC6656" s="110">
        <f>IF('3C-Water transport'!AN$56="no"," ",ROUND(AB6656,4))</f>
        <v>0.59299999999999997</v>
      </c>
      <c r="AD6656" s="110">
        <f>IF('3C-Water transport'!AN$57="no"," ",ROUND(AB6656,4))</f>
        <v>0.59299999999999997</v>
      </c>
      <c r="AE6656" s="110">
        <f>IF('3C-Water transport'!AN$58="no"," ",ROUND(AB6656,4))</f>
        <v>0.59299999999999997</v>
      </c>
    </row>
    <row r="6657" spans="5:31" x14ac:dyDescent="0.25">
      <c r="E6657" s="110">
        <f t="shared" si="375"/>
        <v>0.59400000000000042</v>
      </c>
      <c r="F6657" s="110">
        <f>IF('3A-Rail transport'!$AN$56="no"," ",ROUND(E6657,4))</f>
        <v>0.59399999999999997</v>
      </c>
      <c r="G6657" s="110">
        <f>IF('3A-Rail transport'!$AN$57="no"," ",ROUND(E6657,4))</f>
        <v>0.59399999999999997</v>
      </c>
      <c r="H6657" s="110"/>
      <c r="S6657" s="110">
        <f t="shared" si="376"/>
        <v>0.59400000000000042</v>
      </c>
      <c r="T6657" s="110">
        <f>IF('3B-Air transport'!AN$66="no"," ",ROUND(S6657,4))</f>
        <v>0.59399999999999997</v>
      </c>
      <c r="U6657" s="110">
        <f>IF('3B-Air transport'!AN$67="no"," ",ROUND(S6657,4))</f>
        <v>0.59399999999999997</v>
      </c>
      <c r="V6657" s="110">
        <f>IF('3B-Air transport'!AN$68="no"," ",ROUND(S6657,4))</f>
        <v>0.59399999999999997</v>
      </c>
      <c r="W6657" s="110"/>
      <c r="AB6657" s="110">
        <f t="shared" si="377"/>
        <v>0.59400000000000042</v>
      </c>
      <c r="AC6657" s="110">
        <f>IF('3C-Water transport'!AN$56="no"," ",ROUND(AB6657,4))</f>
        <v>0.59399999999999997</v>
      </c>
      <c r="AD6657" s="110">
        <f>IF('3C-Water transport'!AN$57="no"," ",ROUND(AB6657,4))</f>
        <v>0.59399999999999997</v>
      </c>
      <c r="AE6657" s="110">
        <f>IF('3C-Water transport'!AN$58="no"," ",ROUND(AB6657,4))</f>
        <v>0.59399999999999997</v>
      </c>
    </row>
    <row r="6658" spans="5:31" x14ac:dyDescent="0.25">
      <c r="E6658" s="110">
        <f t="shared" si="375"/>
        <v>0.59500000000000042</v>
      </c>
      <c r="F6658" s="110">
        <f>IF('3A-Rail transport'!$AN$56="no"," ",ROUND(E6658,4))</f>
        <v>0.59499999999999997</v>
      </c>
      <c r="G6658" s="110">
        <f>IF('3A-Rail transport'!$AN$57="no"," ",ROUND(E6658,4))</f>
        <v>0.59499999999999997</v>
      </c>
      <c r="H6658" s="110"/>
      <c r="S6658" s="110">
        <f t="shared" si="376"/>
        <v>0.59500000000000042</v>
      </c>
      <c r="T6658" s="110">
        <f>IF('3B-Air transport'!AN$66="no"," ",ROUND(S6658,4))</f>
        <v>0.59499999999999997</v>
      </c>
      <c r="U6658" s="110">
        <f>IF('3B-Air transport'!AN$67="no"," ",ROUND(S6658,4))</f>
        <v>0.59499999999999997</v>
      </c>
      <c r="V6658" s="110">
        <f>IF('3B-Air transport'!AN$68="no"," ",ROUND(S6658,4))</f>
        <v>0.59499999999999997</v>
      </c>
      <c r="W6658" s="110"/>
      <c r="AB6658" s="110">
        <f t="shared" si="377"/>
        <v>0.59500000000000042</v>
      </c>
      <c r="AC6658" s="110">
        <f>IF('3C-Water transport'!AN$56="no"," ",ROUND(AB6658,4))</f>
        <v>0.59499999999999997</v>
      </c>
      <c r="AD6658" s="110">
        <f>IF('3C-Water transport'!AN$57="no"," ",ROUND(AB6658,4))</f>
        <v>0.59499999999999997</v>
      </c>
      <c r="AE6658" s="110">
        <f>IF('3C-Water transport'!AN$58="no"," ",ROUND(AB6658,4))</f>
        <v>0.59499999999999997</v>
      </c>
    </row>
    <row r="6659" spans="5:31" x14ac:dyDescent="0.25">
      <c r="E6659" s="110">
        <f t="shared" si="375"/>
        <v>0.59600000000000042</v>
      </c>
      <c r="F6659" s="110">
        <f>IF('3A-Rail transport'!$AN$56="no"," ",ROUND(E6659,4))</f>
        <v>0.59599999999999997</v>
      </c>
      <c r="G6659" s="110">
        <f>IF('3A-Rail transport'!$AN$57="no"," ",ROUND(E6659,4))</f>
        <v>0.59599999999999997</v>
      </c>
      <c r="H6659" s="110"/>
      <c r="S6659" s="110">
        <f t="shared" si="376"/>
        <v>0.59600000000000042</v>
      </c>
      <c r="T6659" s="110">
        <f>IF('3B-Air transport'!AN$66="no"," ",ROUND(S6659,4))</f>
        <v>0.59599999999999997</v>
      </c>
      <c r="U6659" s="110">
        <f>IF('3B-Air transport'!AN$67="no"," ",ROUND(S6659,4))</f>
        <v>0.59599999999999997</v>
      </c>
      <c r="V6659" s="110">
        <f>IF('3B-Air transport'!AN$68="no"," ",ROUND(S6659,4))</f>
        <v>0.59599999999999997</v>
      </c>
      <c r="W6659" s="110"/>
      <c r="AB6659" s="110">
        <f t="shared" si="377"/>
        <v>0.59600000000000042</v>
      </c>
      <c r="AC6659" s="110">
        <f>IF('3C-Water transport'!AN$56="no"," ",ROUND(AB6659,4))</f>
        <v>0.59599999999999997</v>
      </c>
      <c r="AD6659" s="110">
        <f>IF('3C-Water transport'!AN$57="no"," ",ROUND(AB6659,4))</f>
        <v>0.59599999999999997</v>
      </c>
      <c r="AE6659" s="110">
        <f>IF('3C-Water transport'!AN$58="no"," ",ROUND(AB6659,4))</f>
        <v>0.59599999999999997</v>
      </c>
    </row>
    <row r="6660" spans="5:31" x14ac:dyDescent="0.25">
      <c r="E6660" s="110">
        <f t="shared" si="375"/>
        <v>0.59700000000000042</v>
      </c>
      <c r="F6660" s="110">
        <f>IF('3A-Rail transport'!$AN$56="no"," ",ROUND(E6660,4))</f>
        <v>0.59699999999999998</v>
      </c>
      <c r="G6660" s="110">
        <f>IF('3A-Rail transport'!$AN$57="no"," ",ROUND(E6660,4))</f>
        <v>0.59699999999999998</v>
      </c>
      <c r="H6660" s="110"/>
      <c r="S6660" s="110">
        <f t="shared" si="376"/>
        <v>0.59700000000000042</v>
      </c>
      <c r="T6660" s="110">
        <f>IF('3B-Air transport'!AN$66="no"," ",ROUND(S6660,4))</f>
        <v>0.59699999999999998</v>
      </c>
      <c r="U6660" s="110">
        <f>IF('3B-Air transport'!AN$67="no"," ",ROUND(S6660,4))</f>
        <v>0.59699999999999998</v>
      </c>
      <c r="V6660" s="110">
        <f>IF('3B-Air transport'!AN$68="no"," ",ROUND(S6660,4))</f>
        <v>0.59699999999999998</v>
      </c>
      <c r="W6660" s="110"/>
      <c r="AB6660" s="110">
        <f t="shared" si="377"/>
        <v>0.59700000000000042</v>
      </c>
      <c r="AC6660" s="110">
        <f>IF('3C-Water transport'!AN$56="no"," ",ROUND(AB6660,4))</f>
        <v>0.59699999999999998</v>
      </c>
      <c r="AD6660" s="110">
        <f>IF('3C-Water transport'!AN$57="no"," ",ROUND(AB6660,4))</f>
        <v>0.59699999999999998</v>
      </c>
      <c r="AE6660" s="110">
        <f>IF('3C-Water transport'!AN$58="no"," ",ROUND(AB6660,4))</f>
        <v>0.59699999999999998</v>
      </c>
    </row>
    <row r="6661" spans="5:31" x14ac:dyDescent="0.25">
      <c r="E6661" s="110">
        <f t="shared" si="375"/>
        <v>0.59800000000000042</v>
      </c>
      <c r="F6661" s="110">
        <f>IF('3A-Rail transport'!$AN$56="no"," ",ROUND(E6661,4))</f>
        <v>0.59799999999999998</v>
      </c>
      <c r="G6661" s="110">
        <f>IF('3A-Rail transport'!$AN$57="no"," ",ROUND(E6661,4))</f>
        <v>0.59799999999999998</v>
      </c>
      <c r="H6661" s="110"/>
      <c r="S6661" s="110">
        <f t="shared" si="376"/>
        <v>0.59800000000000042</v>
      </c>
      <c r="T6661" s="110">
        <f>IF('3B-Air transport'!AN$66="no"," ",ROUND(S6661,4))</f>
        <v>0.59799999999999998</v>
      </c>
      <c r="U6661" s="110">
        <f>IF('3B-Air transport'!AN$67="no"," ",ROUND(S6661,4))</f>
        <v>0.59799999999999998</v>
      </c>
      <c r="V6661" s="110">
        <f>IF('3B-Air transport'!AN$68="no"," ",ROUND(S6661,4))</f>
        <v>0.59799999999999998</v>
      </c>
      <c r="W6661" s="110"/>
      <c r="AB6661" s="110">
        <f t="shared" si="377"/>
        <v>0.59800000000000042</v>
      </c>
      <c r="AC6661" s="110">
        <f>IF('3C-Water transport'!AN$56="no"," ",ROUND(AB6661,4))</f>
        <v>0.59799999999999998</v>
      </c>
      <c r="AD6661" s="110">
        <f>IF('3C-Water transport'!AN$57="no"," ",ROUND(AB6661,4))</f>
        <v>0.59799999999999998</v>
      </c>
      <c r="AE6661" s="110">
        <f>IF('3C-Water transport'!AN$58="no"," ",ROUND(AB6661,4))</f>
        <v>0.59799999999999998</v>
      </c>
    </row>
    <row r="6662" spans="5:31" x14ac:dyDescent="0.25">
      <c r="E6662" s="110">
        <f t="shared" si="375"/>
        <v>0.59900000000000042</v>
      </c>
      <c r="F6662" s="110">
        <f>IF('3A-Rail transport'!$AN$56="no"," ",ROUND(E6662,4))</f>
        <v>0.59899999999999998</v>
      </c>
      <c r="G6662" s="110">
        <f>IF('3A-Rail transport'!$AN$57="no"," ",ROUND(E6662,4))</f>
        <v>0.59899999999999998</v>
      </c>
      <c r="H6662" s="110"/>
      <c r="S6662" s="110">
        <f t="shared" si="376"/>
        <v>0.59900000000000042</v>
      </c>
      <c r="T6662" s="110">
        <f>IF('3B-Air transport'!AN$66="no"," ",ROUND(S6662,4))</f>
        <v>0.59899999999999998</v>
      </c>
      <c r="U6662" s="110">
        <f>IF('3B-Air transport'!AN$67="no"," ",ROUND(S6662,4))</f>
        <v>0.59899999999999998</v>
      </c>
      <c r="V6662" s="110">
        <f>IF('3B-Air transport'!AN$68="no"," ",ROUND(S6662,4))</f>
        <v>0.59899999999999998</v>
      </c>
      <c r="W6662" s="110"/>
      <c r="AB6662" s="110">
        <f t="shared" si="377"/>
        <v>0.59900000000000042</v>
      </c>
      <c r="AC6662" s="110">
        <f>IF('3C-Water transport'!AN$56="no"," ",ROUND(AB6662,4))</f>
        <v>0.59899999999999998</v>
      </c>
      <c r="AD6662" s="110">
        <f>IF('3C-Water transport'!AN$57="no"," ",ROUND(AB6662,4))</f>
        <v>0.59899999999999998</v>
      </c>
      <c r="AE6662" s="110">
        <f>IF('3C-Water transport'!AN$58="no"," ",ROUND(AB6662,4))</f>
        <v>0.59899999999999998</v>
      </c>
    </row>
    <row r="6663" spans="5:31" x14ac:dyDescent="0.25">
      <c r="E6663" s="110">
        <f t="shared" si="375"/>
        <v>0.60000000000000042</v>
      </c>
      <c r="F6663" s="110">
        <f>IF('3A-Rail transport'!$AN$56="no"," ",ROUND(E6663,4))</f>
        <v>0.6</v>
      </c>
      <c r="G6663" s="110">
        <f>IF('3A-Rail transport'!$AN$57="no"," ",ROUND(E6663,4))</f>
        <v>0.6</v>
      </c>
      <c r="H6663" s="110"/>
      <c r="S6663" s="110">
        <f t="shared" si="376"/>
        <v>0.60000000000000042</v>
      </c>
      <c r="T6663" s="110">
        <f>IF('3B-Air transport'!AN$66="no"," ",ROUND(S6663,4))</f>
        <v>0.6</v>
      </c>
      <c r="U6663" s="110">
        <f>IF('3B-Air transport'!AN$67="no"," ",ROUND(S6663,4))</f>
        <v>0.6</v>
      </c>
      <c r="V6663" s="110">
        <f>IF('3B-Air transport'!AN$68="no"," ",ROUND(S6663,4))</f>
        <v>0.6</v>
      </c>
      <c r="W6663" s="110"/>
      <c r="AB6663" s="110">
        <f t="shared" si="377"/>
        <v>0.60000000000000042</v>
      </c>
      <c r="AC6663" s="110">
        <f>IF('3C-Water transport'!AN$56="no"," ",ROUND(AB6663,4))</f>
        <v>0.6</v>
      </c>
      <c r="AD6663" s="110">
        <f>IF('3C-Water transport'!AN$57="no"," ",ROUND(AB6663,4))</f>
        <v>0.6</v>
      </c>
      <c r="AE6663" s="110">
        <f>IF('3C-Water transport'!AN$58="no"," ",ROUND(AB6663,4))</f>
        <v>0.6</v>
      </c>
    </row>
    <row r="6664" spans="5:31" x14ac:dyDescent="0.25">
      <c r="E6664" s="110">
        <f t="shared" si="375"/>
        <v>0.60100000000000042</v>
      </c>
      <c r="F6664" s="110">
        <f>IF('3A-Rail transport'!$AN$56="no"," ",ROUND(E6664,4))</f>
        <v>0.60099999999999998</v>
      </c>
      <c r="G6664" s="110">
        <f>IF('3A-Rail transport'!$AN$57="no"," ",ROUND(E6664,4))</f>
        <v>0.60099999999999998</v>
      </c>
      <c r="H6664" s="110"/>
      <c r="S6664" s="110">
        <f t="shared" si="376"/>
        <v>0.60100000000000042</v>
      </c>
      <c r="T6664" s="110">
        <f>IF('3B-Air transport'!AN$66="no"," ",ROUND(S6664,4))</f>
        <v>0.60099999999999998</v>
      </c>
      <c r="U6664" s="110">
        <f>IF('3B-Air transport'!AN$67="no"," ",ROUND(S6664,4))</f>
        <v>0.60099999999999998</v>
      </c>
      <c r="V6664" s="110">
        <f>IF('3B-Air transport'!AN$68="no"," ",ROUND(S6664,4))</f>
        <v>0.60099999999999998</v>
      </c>
      <c r="W6664" s="110"/>
      <c r="AB6664" s="110">
        <f t="shared" si="377"/>
        <v>0.60100000000000042</v>
      </c>
      <c r="AC6664" s="110">
        <f>IF('3C-Water transport'!AN$56="no"," ",ROUND(AB6664,4))</f>
        <v>0.60099999999999998</v>
      </c>
      <c r="AD6664" s="110">
        <f>IF('3C-Water transport'!AN$57="no"," ",ROUND(AB6664,4))</f>
        <v>0.60099999999999998</v>
      </c>
      <c r="AE6664" s="110">
        <f>IF('3C-Water transport'!AN$58="no"," ",ROUND(AB6664,4))</f>
        <v>0.60099999999999998</v>
      </c>
    </row>
    <row r="6665" spans="5:31" x14ac:dyDescent="0.25">
      <c r="E6665" s="110">
        <f t="shared" si="375"/>
        <v>0.60200000000000042</v>
      </c>
      <c r="F6665" s="110">
        <f>IF('3A-Rail transport'!$AN$56="no"," ",ROUND(E6665,4))</f>
        <v>0.60199999999999998</v>
      </c>
      <c r="G6665" s="110">
        <f>IF('3A-Rail transport'!$AN$57="no"," ",ROUND(E6665,4))</f>
        <v>0.60199999999999998</v>
      </c>
      <c r="H6665" s="110"/>
      <c r="S6665" s="110">
        <f t="shared" si="376"/>
        <v>0.60200000000000042</v>
      </c>
      <c r="T6665" s="110">
        <f>IF('3B-Air transport'!AN$66="no"," ",ROUND(S6665,4))</f>
        <v>0.60199999999999998</v>
      </c>
      <c r="U6665" s="110">
        <f>IF('3B-Air transport'!AN$67="no"," ",ROUND(S6665,4))</f>
        <v>0.60199999999999998</v>
      </c>
      <c r="V6665" s="110">
        <f>IF('3B-Air transport'!AN$68="no"," ",ROUND(S6665,4))</f>
        <v>0.60199999999999998</v>
      </c>
      <c r="W6665" s="110"/>
      <c r="AB6665" s="110">
        <f t="shared" si="377"/>
        <v>0.60200000000000042</v>
      </c>
      <c r="AC6665" s="110">
        <f>IF('3C-Water transport'!AN$56="no"," ",ROUND(AB6665,4))</f>
        <v>0.60199999999999998</v>
      </c>
      <c r="AD6665" s="110">
        <f>IF('3C-Water transport'!AN$57="no"," ",ROUND(AB6665,4))</f>
        <v>0.60199999999999998</v>
      </c>
      <c r="AE6665" s="110">
        <f>IF('3C-Water transport'!AN$58="no"," ",ROUND(AB6665,4))</f>
        <v>0.60199999999999998</v>
      </c>
    </row>
    <row r="6666" spans="5:31" x14ac:dyDescent="0.25">
      <c r="E6666" s="110">
        <f t="shared" si="375"/>
        <v>0.60300000000000042</v>
      </c>
      <c r="F6666" s="110">
        <f>IF('3A-Rail transport'!$AN$56="no"," ",ROUND(E6666,4))</f>
        <v>0.60299999999999998</v>
      </c>
      <c r="G6666" s="110">
        <f>IF('3A-Rail transport'!$AN$57="no"," ",ROUND(E6666,4))</f>
        <v>0.60299999999999998</v>
      </c>
      <c r="H6666" s="110"/>
      <c r="S6666" s="110">
        <f t="shared" si="376"/>
        <v>0.60300000000000042</v>
      </c>
      <c r="T6666" s="110">
        <f>IF('3B-Air transport'!AN$66="no"," ",ROUND(S6666,4))</f>
        <v>0.60299999999999998</v>
      </c>
      <c r="U6666" s="110">
        <f>IF('3B-Air transport'!AN$67="no"," ",ROUND(S6666,4))</f>
        <v>0.60299999999999998</v>
      </c>
      <c r="V6666" s="110">
        <f>IF('3B-Air transport'!AN$68="no"," ",ROUND(S6666,4))</f>
        <v>0.60299999999999998</v>
      </c>
      <c r="W6666" s="110"/>
      <c r="AB6666" s="110">
        <f t="shared" si="377"/>
        <v>0.60300000000000042</v>
      </c>
      <c r="AC6666" s="110">
        <f>IF('3C-Water transport'!AN$56="no"," ",ROUND(AB6666,4))</f>
        <v>0.60299999999999998</v>
      </c>
      <c r="AD6666" s="110">
        <f>IF('3C-Water transport'!AN$57="no"," ",ROUND(AB6666,4))</f>
        <v>0.60299999999999998</v>
      </c>
      <c r="AE6666" s="110">
        <f>IF('3C-Water transport'!AN$58="no"," ",ROUND(AB6666,4))</f>
        <v>0.60299999999999998</v>
      </c>
    </row>
    <row r="6667" spans="5:31" x14ac:dyDescent="0.25">
      <c r="E6667" s="110">
        <f t="shared" si="375"/>
        <v>0.60400000000000043</v>
      </c>
      <c r="F6667" s="110">
        <f>IF('3A-Rail transport'!$AN$56="no"," ",ROUND(E6667,4))</f>
        <v>0.60399999999999998</v>
      </c>
      <c r="G6667" s="110">
        <f>IF('3A-Rail transport'!$AN$57="no"," ",ROUND(E6667,4))</f>
        <v>0.60399999999999998</v>
      </c>
      <c r="H6667" s="110"/>
      <c r="S6667" s="110">
        <f t="shared" si="376"/>
        <v>0.60400000000000043</v>
      </c>
      <c r="T6667" s="110">
        <f>IF('3B-Air transport'!AN$66="no"," ",ROUND(S6667,4))</f>
        <v>0.60399999999999998</v>
      </c>
      <c r="U6667" s="110">
        <f>IF('3B-Air transport'!AN$67="no"," ",ROUND(S6667,4))</f>
        <v>0.60399999999999998</v>
      </c>
      <c r="V6667" s="110">
        <f>IF('3B-Air transport'!AN$68="no"," ",ROUND(S6667,4))</f>
        <v>0.60399999999999998</v>
      </c>
      <c r="W6667" s="110"/>
      <c r="AB6667" s="110">
        <f t="shared" si="377"/>
        <v>0.60400000000000043</v>
      </c>
      <c r="AC6667" s="110">
        <f>IF('3C-Water transport'!AN$56="no"," ",ROUND(AB6667,4))</f>
        <v>0.60399999999999998</v>
      </c>
      <c r="AD6667" s="110">
        <f>IF('3C-Water transport'!AN$57="no"," ",ROUND(AB6667,4))</f>
        <v>0.60399999999999998</v>
      </c>
      <c r="AE6667" s="110">
        <f>IF('3C-Water transport'!AN$58="no"," ",ROUND(AB6667,4))</f>
        <v>0.60399999999999998</v>
      </c>
    </row>
    <row r="6668" spans="5:31" x14ac:dyDescent="0.25">
      <c r="E6668" s="110">
        <f t="shared" si="375"/>
        <v>0.60500000000000043</v>
      </c>
      <c r="F6668" s="110">
        <f>IF('3A-Rail transport'!$AN$56="no"," ",ROUND(E6668,4))</f>
        <v>0.60499999999999998</v>
      </c>
      <c r="G6668" s="110">
        <f>IF('3A-Rail transport'!$AN$57="no"," ",ROUND(E6668,4))</f>
        <v>0.60499999999999998</v>
      </c>
      <c r="H6668" s="110"/>
      <c r="S6668" s="110">
        <f t="shared" si="376"/>
        <v>0.60500000000000043</v>
      </c>
      <c r="T6668" s="110">
        <f>IF('3B-Air transport'!AN$66="no"," ",ROUND(S6668,4))</f>
        <v>0.60499999999999998</v>
      </c>
      <c r="U6668" s="110">
        <f>IF('3B-Air transport'!AN$67="no"," ",ROUND(S6668,4))</f>
        <v>0.60499999999999998</v>
      </c>
      <c r="V6668" s="110">
        <f>IF('3B-Air transport'!AN$68="no"," ",ROUND(S6668,4))</f>
        <v>0.60499999999999998</v>
      </c>
      <c r="W6668" s="110"/>
      <c r="AB6668" s="110">
        <f t="shared" si="377"/>
        <v>0.60500000000000043</v>
      </c>
      <c r="AC6668" s="110">
        <f>IF('3C-Water transport'!AN$56="no"," ",ROUND(AB6668,4))</f>
        <v>0.60499999999999998</v>
      </c>
      <c r="AD6668" s="110">
        <f>IF('3C-Water transport'!AN$57="no"," ",ROUND(AB6668,4))</f>
        <v>0.60499999999999998</v>
      </c>
      <c r="AE6668" s="110">
        <f>IF('3C-Water transport'!AN$58="no"," ",ROUND(AB6668,4))</f>
        <v>0.60499999999999998</v>
      </c>
    </row>
    <row r="6669" spans="5:31" x14ac:dyDescent="0.25">
      <c r="E6669" s="110">
        <f t="shared" si="375"/>
        <v>0.60600000000000043</v>
      </c>
      <c r="F6669" s="110">
        <f>IF('3A-Rail transport'!$AN$56="no"," ",ROUND(E6669,4))</f>
        <v>0.60599999999999998</v>
      </c>
      <c r="G6669" s="110">
        <f>IF('3A-Rail transport'!$AN$57="no"," ",ROUND(E6669,4))</f>
        <v>0.60599999999999998</v>
      </c>
      <c r="H6669" s="110"/>
      <c r="S6669" s="110">
        <f t="shared" si="376"/>
        <v>0.60600000000000043</v>
      </c>
      <c r="T6669" s="110">
        <f>IF('3B-Air transport'!AN$66="no"," ",ROUND(S6669,4))</f>
        <v>0.60599999999999998</v>
      </c>
      <c r="U6669" s="110">
        <f>IF('3B-Air transport'!AN$67="no"," ",ROUND(S6669,4))</f>
        <v>0.60599999999999998</v>
      </c>
      <c r="V6669" s="110">
        <f>IF('3B-Air transport'!AN$68="no"," ",ROUND(S6669,4))</f>
        <v>0.60599999999999998</v>
      </c>
      <c r="W6669" s="110"/>
      <c r="AB6669" s="110">
        <f t="shared" si="377"/>
        <v>0.60600000000000043</v>
      </c>
      <c r="AC6669" s="110">
        <f>IF('3C-Water transport'!AN$56="no"," ",ROUND(AB6669,4))</f>
        <v>0.60599999999999998</v>
      </c>
      <c r="AD6669" s="110">
        <f>IF('3C-Water transport'!AN$57="no"," ",ROUND(AB6669,4))</f>
        <v>0.60599999999999998</v>
      </c>
      <c r="AE6669" s="110">
        <f>IF('3C-Water transport'!AN$58="no"," ",ROUND(AB6669,4))</f>
        <v>0.60599999999999998</v>
      </c>
    </row>
    <row r="6670" spans="5:31" x14ac:dyDescent="0.25">
      <c r="E6670" s="110">
        <f t="shared" si="375"/>
        <v>0.60700000000000043</v>
      </c>
      <c r="F6670" s="110">
        <f>IF('3A-Rail transport'!$AN$56="no"," ",ROUND(E6670,4))</f>
        <v>0.60699999999999998</v>
      </c>
      <c r="G6670" s="110">
        <f>IF('3A-Rail transport'!$AN$57="no"," ",ROUND(E6670,4))</f>
        <v>0.60699999999999998</v>
      </c>
      <c r="H6670" s="110"/>
      <c r="S6670" s="110">
        <f t="shared" si="376"/>
        <v>0.60700000000000043</v>
      </c>
      <c r="T6670" s="110">
        <f>IF('3B-Air transport'!AN$66="no"," ",ROUND(S6670,4))</f>
        <v>0.60699999999999998</v>
      </c>
      <c r="U6670" s="110">
        <f>IF('3B-Air transport'!AN$67="no"," ",ROUND(S6670,4))</f>
        <v>0.60699999999999998</v>
      </c>
      <c r="V6670" s="110">
        <f>IF('3B-Air transport'!AN$68="no"," ",ROUND(S6670,4))</f>
        <v>0.60699999999999998</v>
      </c>
      <c r="W6670" s="110"/>
      <c r="AB6670" s="110">
        <f t="shared" si="377"/>
        <v>0.60700000000000043</v>
      </c>
      <c r="AC6670" s="110">
        <f>IF('3C-Water transport'!AN$56="no"," ",ROUND(AB6670,4))</f>
        <v>0.60699999999999998</v>
      </c>
      <c r="AD6670" s="110">
        <f>IF('3C-Water transport'!AN$57="no"," ",ROUND(AB6670,4))</f>
        <v>0.60699999999999998</v>
      </c>
      <c r="AE6670" s="110">
        <f>IF('3C-Water transport'!AN$58="no"," ",ROUND(AB6670,4))</f>
        <v>0.60699999999999998</v>
      </c>
    </row>
    <row r="6671" spans="5:31" x14ac:dyDescent="0.25">
      <c r="E6671" s="110">
        <f t="shared" si="375"/>
        <v>0.60800000000000043</v>
      </c>
      <c r="F6671" s="110">
        <f>IF('3A-Rail transport'!$AN$56="no"," ",ROUND(E6671,4))</f>
        <v>0.60799999999999998</v>
      </c>
      <c r="G6671" s="110">
        <f>IF('3A-Rail transport'!$AN$57="no"," ",ROUND(E6671,4))</f>
        <v>0.60799999999999998</v>
      </c>
      <c r="H6671" s="110"/>
      <c r="S6671" s="110">
        <f t="shared" si="376"/>
        <v>0.60800000000000043</v>
      </c>
      <c r="T6671" s="110">
        <f>IF('3B-Air transport'!AN$66="no"," ",ROUND(S6671,4))</f>
        <v>0.60799999999999998</v>
      </c>
      <c r="U6671" s="110">
        <f>IF('3B-Air transport'!AN$67="no"," ",ROUND(S6671,4))</f>
        <v>0.60799999999999998</v>
      </c>
      <c r="V6671" s="110">
        <f>IF('3B-Air transport'!AN$68="no"," ",ROUND(S6671,4))</f>
        <v>0.60799999999999998</v>
      </c>
      <c r="W6671" s="110"/>
      <c r="AB6671" s="110">
        <f t="shared" si="377"/>
        <v>0.60800000000000043</v>
      </c>
      <c r="AC6671" s="110">
        <f>IF('3C-Water transport'!AN$56="no"," ",ROUND(AB6671,4))</f>
        <v>0.60799999999999998</v>
      </c>
      <c r="AD6671" s="110">
        <f>IF('3C-Water transport'!AN$57="no"," ",ROUND(AB6671,4))</f>
        <v>0.60799999999999998</v>
      </c>
      <c r="AE6671" s="110">
        <f>IF('3C-Water transport'!AN$58="no"," ",ROUND(AB6671,4))</f>
        <v>0.60799999999999998</v>
      </c>
    </row>
    <row r="6672" spans="5:31" x14ac:dyDescent="0.25">
      <c r="E6672" s="110">
        <f t="shared" si="375"/>
        <v>0.60900000000000043</v>
      </c>
      <c r="F6672" s="110">
        <f>IF('3A-Rail transport'!$AN$56="no"," ",ROUND(E6672,4))</f>
        <v>0.60899999999999999</v>
      </c>
      <c r="G6672" s="110">
        <f>IF('3A-Rail transport'!$AN$57="no"," ",ROUND(E6672,4))</f>
        <v>0.60899999999999999</v>
      </c>
      <c r="H6672" s="110"/>
      <c r="S6672" s="110">
        <f t="shared" si="376"/>
        <v>0.60900000000000043</v>
      </c>
      <c r="T6672" s="110">
        <f>IF('3B-Air transport'!AN$66="no"," ",ROUND(S6672,4))</f>
        <v>0.60899999999999999</v>
      </c>
      <c r="U6672" s="110">
        <f>IF('3B-Air transport'!AN$67="no"," ",ROUND(S6672,4))</f>
        <v>0.60899999999999999</v>
      </c>
      <c r="V6672" s="110">
        <f>IF('3B-Air transport'!AN$68="no"," ",ROUND(S6672,4))</f>
        <v>0.60899999999999999</v>
      </c>
      <c r="W6672" s="110"/>
      <c r="AB6672" s="110">
        <f t="shared" si="377"/>
        <v>0.60900000000000043</v>
      </c>
      <c r="AC6672" s="110">
        <f>IF('3C-Water transport'!AN$56="no"," ",ROUND(AB6672,4))</f>
        <v>0.60899999999999999</v>
      </c>
      <c r="AD6672" s="110">
        <f>IF('3C-Water transport'!AN$57="no"," ",ROUND(AB6672,4))</f>
        <v>0.60899999999999999</v>
      </c>
      <c r="AE6672" s="110">
        <f>IF('3C-Water transport'!AN$58="no"," ",ROUND(AB6672,4))</f>
        <v>0.60899999999999999</v>
      </c>
    </row>
    <row r="6673" spans="5:31" x14ac:dyDescent="0.25">
      <c r="E6673" s="110">
        <f t="shared" si="375"/>
        <v>0.61000000000000043</v>
      </c>
      <c r="F6673" s="110">
        <f>IF('3A-Rail transport'!$AN$56="no"," ",ROUND(E6673,4))</f>
        <v>0.61</v>
      </c>
      <c r="G6673" s="110">
        <f>IF('3A-Rail transport'!$AN$57="no"," ",ROUND(E6673,4))</f>
        <v>0.61</v>
      </c>
      <c r="H6673" s="110"/>
      <c r="S6673" s="110">
        <f t="shared" si="376"/>
        <v>0.61000000000000043</v>
      </c>
      <c r="T6673" s="110">
        <f>IF('3B-Air transport'!AN$66="no"," ",ROUND(S6673,4))</f>
        <v>0.61</v>
      </c>
      <c r="U6673" s="110">
        <f>IF('3B-Air transport'!AN$67="no"," ",ROUND(S6673,4))</f>
        <v>0.61</v>
      </c>
      <c r="V6673" s="110">
        <f>IF('3B-Air transport'!AN$68="no"," ",ROUND(S6673,4))</f>
        <v>0.61</v>
      </c>
      <c r="W6673" s="110"/>
      <c r="AB6673" s="110">
        <f t="shared" si="377"/>
        <v>0.61000000000000043</v>
      </c>
      <c r="AC6673" s="110">
        <f>IF('3C-Water transport'!AN$56="no"," ",ROUND(AB6673,4))</f>
        <v>0.61</v>
      </c>
      <c r="AD6673" s="110">
        <f>IF('3C-Water transport'!AN$57="no"," ",ROUND(AB6673,4))</f>
        <v>0.61</v>
      </c>
      <c r="AE6673" s="110">
        <f>IF('3C-Water transport'!AN$58="no"," ",ROUND(AB6673,4))</f>
        <v>0.61</v>
      </c>
    </row>
    <row r="6674" spans="5:31" x14ac:dyDescent="0.25">
      <c r="E6674" s="110">
        <f t="shared" si="375"/>
        <v>0.61100000000000043</v>
      </c>
      <c r="F6674" s="110">
        <f>IF('3A-Rail transport'!$AN$56="no"," ",ROUND(E6674,4))</f>
        <v>0.61099999999999999</v>
      </c>
      <c r="G6674" s="110">
        <f>IF('3A-Rail transport'!$AN$57="no"," ",ROUND(E6674,4))</f>
        <v>0.61099999999999999</v>
      </c>
      <c r="H6674" s="110"/>
      <c r="S6674" s="110">
        <f t="shared" si="376"/>
        <v>0.61100000000000043</v>
      </c>
      <c r="T6674" s="110">
        <f>IF('3B-Air transport'!AN$66="no"," ",ROUND(S6674,4))</f>
        <v>0.61099999999999999</v>
      </c>
      <c r="U6674" s="110">
        <f>IF('3B-Air transport'!AN$67="no"," ",ROUND(S6674,4))</f>
        <v>0.61099999999999999</v>
      </c>
      <c r="V6674" s="110">
        <f>IF('3B-Air transport'!AN$68="no"," ",ROUND(S6674,4))</f>
        <v>0.61099999999999999</v>
      </c>
      <c r="W6674" s="110"/>
      <c r="AB6674" s="110">
        <f t="shared" si="377"/>
        <v>0.61100000000000043</v>
      </c>
      <c r="AC6674" s="110">
        <f>IF('3C-Water transport'!AN$56="no"," ",ROUND(AB6674,4))</f>
        <v>0.61099999999999999</v>
      </c>
      <c r="AD6674" s="110">
        <f>IF('3C-Water transport'!AN$57="no"," ",ROUND(AB6674,4))</f>
        <v>0.61099999999999999</v>
      </c>
      <c r="AE6674" s="110">
        <f>IF('3C-Water transport'!AN$58="no"," ",ROUND(AB6674,4))</f>
        <v>0.61099999999999999</v>
      </c>
    </row>
    <row r="6675" spans="5:31" x14ac:dyDescent="0.25">
      <c r="E6675" s="110">
        <f t="shared" si="375"/>
        <v>0.61200000000000043</v>
      </c>
      <c r="F6675" s="110">
        <f>IF('3A-Rail transport'!$AN$56="no"," ",ROUND(E6675,4))</f>
        <v>0.61199999999999999</v>
      </c>
      <c r="G6675" s="110">
        <f>IF('3A-Rail transport'!$AN$57="no"," ",ROUND(E6675,4))</f>
        <v>0.61199999999999999</v>
      </c>
      <c r="H6675" s="110"/>
      <c r="S6675" s="110">
        <f t="shared" si="376"/>
        <v>0.61200000000000043</v>
      </c>
      <c r="T6675" s="110">
        <f>IF('3B-Air transport'!AN$66="no"," ",ROUND(S6675,4))</f>
        <v>0.61199999999999999</v>
      </c>
      <c r="U6675" s="110">
        <f>IF('3B-Air transport'!AN$67="no"," ",ROUND(S6675,4))</f>
        <v>0.61199999999999999</v>
      </c>
      <c r="V6675" s="110">
        <f>IF('3B-Air transport'!AN$68="no"," ",ROUND(S6675,4))</f>
        <v>0.61199999999999999</v>
      </c>
      <c r="W6675" s="110"/>
      <c r="AB6675" s="110">
        <f t="shared" si="377"/>
        <v>0.61200000000000043</v>
      </c>
      <c r="AC6675" s="110">
        <f>IF('3C-Water transport'!AN$56="no"," ",ROUND(AB6675,4))</f>
        <v>0.61199999999999999</v>
      </c>
      <c r="AD6675" s="110">
        <f>IF('3C-Water transport'!AN$57="no"," ",ROUND(AB6675,4))</f>
        <v>0.61199999999999999</v>
      </c>
      <c r="AE6675" s="110">
        <f>IF('3C-Water transport'!AN$58="no"," ",ROUND(AB6675,4))</f>
        <v>0.61199999999999999</v>
      </c>
    </row>
    <row r="6676" spans="5:31" x14ac:dyDescent="0.25">
      <c r="E6676" s="110">
        <f t="shared" si="375"/>
        <v>0.61300000000000043</v>
      </c>
      <c r="F6676" s="110">
        <f>IF('3A-Rail transport'!$AN$56="no"," ",ROUND(E6676,4))</f>
        <v>0.61299999999999999</v>
      </c>
      <c r="G6676" s="110">
        <f>IF('3A-Rail transport'!$AN$57="no"," ",ROUND(E6676,4))</f>
        <v>0.61299999999999999</v>
      </c>
      <c r="H6676" s="110"/>
      <c r="S6676" s="110">
        <f t="shared" si="376"/>
        <v>0.61300000000000043</v>
      </c>
      <c r="T6676" s="110">
        <f>IF('3B-Air transport'!AN$66="no"," ",ROUND(S6676,4))</f>
        <v>0.61299999999999999</v>
      </c>
      <c r="U6676" s="110">
        <f>IF('3B-Air transport'!AN$67="no"," ",ROUND(S6676,4))</f>
        <v>0.61299999999999999</v>
      </c>
      <c r="V6676" s="110">
        <f>IF('3B-Air transport'!AN$68="no"," ",ROUND(S6676,4))</f>
        <v>0.61299999999999999</v>
      </c>
      <c r="W6676" s="110"/>
      <c r="AB6676" s="110">
        <f t="shared" si="377"/>
        <v>0.61300000000000043</v>
      </c>
      <c r="AC6676" s="110">
        <f>IF('3C-Water transport'!AN$56="no"," ",ROUND(AB6676,4))</f>
        <v>0.61299999999999999</v>
      </c>
      <c r="AD6676" s="110">
        <f>IF('3C-Water transport'!AN$57="no"," ",ROUND(AB6676,4))</f>
        <v>0.61299999999999999</v>
      </c>
      <c r="AE6676" s="110">
        <f>IF('3C-Water transport'!AN$58="no"," ",ROUND(AB6676,4))</f>
        <v>0.61299999999999999</v>
      </c>
    </row>
    <row r="6677" spans="5:31" x14ac:dyDescent="0.25">
      <c r="E6677" s="110">
        <f t="shared" si="375"/>
        <v>0.61400000000000043</v>
      </c>
      <c r="F6677" s="110">
        <f>IF('3A-Rail transport'!$AN$56="no"," ",ROUND(E6677,4))</f>
        <v>0.61399999999999999</v>
      </c>
      <c r="G6677" s="110">
        <f>IF('3A-Rail transport'!$AN$57="no"," ",ROUND(E6677,4))</f>
        <v>0.61399999999999999</v>
      </c>
      <c r="H6677" s="110"/>
      <c r="S6677" s="110">
        <f t="shared" si="376"/>
        <v>0.61400000000000043</v>
      </c>
      <c r="T6677" s="110">
        <f>IF('3B-Air transport'!AN$66="no"," ",ROUND(S6677,4))</f>
        <v>0.61399999999999999</v>
      </c>
      <c r="U6677" s="110">
        <f>IF('3B-Air transport'!AN$67="no"," ",ROUND(S6677,4))</f>
        <v>0.61399999999999999</v>
      </c>
      <c r="V6677" s="110">
        <f>IF('3B-Air transport'!AN$68="no"," ",ROUND(S6677,4))</f>
        <v>0.61399999999999999</v>
      </c>
      <c r="W6677" s="110"/>
      <c r="AB6677" s="110">
        <f t="shared" si="377"/>
        <v>0.61400000000000043</v>
      </c>
      <c r="AC6677" s="110">
        <f>IF('3C-Water transport'!AN$56="no"," ",ROUND(AB6677,4))</f>
        <v>0.61399999999999999</v>
      </c>
      <c r="AD6677" s="110">
        <f>IF('3C-Water transport'!AN$57="no"," ",ROUND(AB6677,4))</f>
        <v>0.61399999999999999</v>
      </c>
      <c r="AE6677" s="110">
        <f>IF('3C-Water transport'!AN$58="no"," ",ROUND(AB6677,4))</f>
        <v>0.61399999999999999</v>
      </c>
    </row>
    <row r="6678" spans="5:31" x14ac:dyDescent="0.25">
      <c r="E6678" s="110">
        <f t="shared" si="375"/>
        <v>0.61500000000000044</v>
      </c>
      <c r="F6678" s="110">
        <f>IF('3A-Rail transport'!$AN$56="no"," ",ROUND(E6678,4))</f>
        <v>0.61499999999999999</v>
      </c>
      <c r="G6678" s="110">
        <f>IF('3A-Rail transport'!$AN$57="no"," ",ROUND(E6678,4))</f>
        <v>0.61499999999999999</v>
      </c>
      <c r="H6678" s="110"/>
      <c r="S6678" s="110">
        <f t="shared" si="376"/>
        <v>0.61500000000000044</v>
      </c>
      <c r="T6678" s="110">
        <f>IF('3B-Air transport'!AN$66="no"," ",ROUND(S6678,4))</f>
        <v>0.61499999999999999</v>
      </c>
      <c r="U6678" s="110">
        <f>IF('3B-Air transport'!AN$67="no"," ",ROUND(S6678,4))</f>
        <v>0.61499999999999999</v>
      </c>
      <c r="V6678" s="110">
        <f>IF('3B-Air transport'!AN$68="no"," ",ROUND(S6678,4))</f>
        <v>0.61499999999999999</v>
      </c>
      <c r="W6678" s="110"/>
      <c r="AB6678" s="110">
        <f t="shared" si="377"/>
        <v>0.61500000000000044</v>
      </c>
      <c r="AC6678" s="110">
        <f>IF('3C-Water transport'!AN$56="no"," ",ROUND(AB6678,4))</f>
        <v>0.61499999999999999</v>
      </c>
      <c r="AD6678" s="110">
        <f>IF('3C-Water transport'!AN$57="no"," ",ROUND(AB6678,4))</f>
        <v>0.61499999999999999</v>
      </c>
      <c r="AE6678" s="110">
        <f>IF('3C-Water transport'!AN$58="no"," ",ROUND(AB6678,4))</f>
        <v>0.61499999999999999</v>
      </c>
    </row>
    <row r="6679" spans="5:31" x14ac:dyDescent="0.25">
      <c r="E6679" s="110">
        <f t="shared" si="375"/>
        <v>0.61600000000000044</v>
      </c>
      <c r="F6679" s="110">
        <f>IF('3A-Rail transport'!$AN$56="no"," ",ROUND(E6679,4))</f>
        <v>0.61599999999999999</v>
      </c>
      <c r="G6679" s="110">
        <f>IF('3A-Rail transport'!$AN$57="no"," ",ROUND(E6679,4))</f>
        <v>0.61599999999999999</v>
      </c>
      <c r="H6679" s="110"/>
      <c r="S6679" s="110">
        <f t="shared" si="376"/>
        <v>0.61600000000000044</v>
      </c>
      <c r="T6679" s="110">
        <f>IF('3B-Air transport'!AN$66="no"," ",ROUND(S6679,4))</f>
        <v>0.61599999999999999</v>
      </c>
      <c r="U6679" s="110">
        <f>IF('3B-Air transport'!AN$67="no"," ",ROUND(S6679,4))</f>
        <v>0.61599999999999999</v>
      </c>
      <c r="V6679" s="110">
        <f>IF('3B-Air transport'!AN$68="no"," ",ROUND(S6679,4))</f>
        <v>0.61599999999999999</v>
      </c>
      <c r="W6679" s="110"/>
      <c r="AB6679" s="110">
        <f t="shared" si="377"/>
        <v>0.61600000000000044</v>
      </c>
      <c r="AC6679" s="110">
        <f>IF('3C-Water transport'!AN$56="no"," ",ROUND(AB6679,4))</f>
        <v>0.61599999999999999</v>
      </c>
      <c r="AD6679" s="110">
        <f>IF('3C-Water transport'!AN$57="no"," ",ROUND(AB6679,4))</f>
        <v>0.61599999999999999</v>
      </c>
      <c r="AE6679" s="110">
        <f>IF('3C-Water transport'!AN$58="no"," ",ROUND(AB6679,4))</f>
        <v>0.61599999999999999</v>
      </c>
    </row>
    <row r="6680" spans="5:31" x14ac:dyDescent="0.25">
      <c r="E6680" s="110">
        <f t="shared" si="375"/>
        <v>0.61700000000000044</v>
      </c>
      <c r="F6680" s="110">
        <f>IF('3A-Rail transport'!$AN$56="no"," ",ROUND(E6680,4))</f>
        <v>0.61699999999999999</v>
      </c>
      <c r="G6680" s="110">
        <f>IF('3A-Rail transport'!$AN$57="no"," ",ROUND(E6680,4))</f>
        <v>0.61699999999999999</v>
      </c>
      <c r="H6680" s="110"/>
      <c r="S6680" s="110">
        <f t="shared" si="376"/>
        <v>0.61700000000000044</v>
      </c>
      <c r="T6680" s="110">
        <f>IF('3B-Air transport'!AN$66="no"," ",ROUND(S6680,4))</f>
        <v>0.61699999999999999</v>
      </c>
      <c r="U6680" s="110">
        <f>IF('3B-Air transport'!AN$67="no"," ",ROUND(S6680,4))</f>
        <v>0.61699999999999999</v>
      </c>
      <c r="V6680" s="110">
        <f>IF('3B-Air transport'!AN$68="no"," ",ROUND(S6680,4))</f>
        <v>0.61699999999999999</v>
      </c>
      <c r="W6680" s="110"/>
      <c r="AB6680" s="110">
        <f t="shared" si="377"/>
        <v>0.61700000000000044</v>
      </c>
      <c r="AC6680" s="110">
        <f>IF('3C-Water transport'!AN$56="no"," ",ROUND(AB6680,4))</f>
        <v>0.61699999999999999</v>
      </c>
      <c r="AD6680" s="110">
        <f>IF('3C-Water transport'!AN$57="no"," ",ROUND(AB6680,4))</f>
        <v>0.61699999999999999</v>
      </c>
      <c r="AE6680" s="110">
        <f>IF('3C-Water transport'!AN$58="no"," ",ROUND(AB6680,4))</f>
        <v>0.61699999999999999</v>
      </c>
    </row>
    <row r="6681" spans="5:31" x14ac:dyDescent="0.25">
      <c r="E6681" s="110">
        <f t="shared" si="375"/>
        <v>0.61800000000000044</v>
      </c>
      <c r="F6681" s="110">
        <f>IF('3A-Rail transport'!$AN$56="no"," ",ROUND(E6681,4))</f>
        <v>0.61799999999999999</v>
      </c>
      <c r="G6681" s="110">
        <f>IF('3A-Rail transport'!$AN$57="no"," ",ROUND(E6681,4))</f>
        <v>0.61799999999999999</v>
      </c>
      <c r="H6681" s="110"/>
      <c r="S6681" s="110">
        <f t="shared" si="376"/>
        <v>0.61800000000000044</v>
      </c>
      <c r="T6681" s="110">
        <f>IF('3B-Air transport'!AN$66="no"," ",ROUND(S6681,4))</f>
        <v>0.61799999999999999</v>
      </c>
      <c r="U6681" s="110">
        <f>IF('3B-Air transport'!AN$67="no"," ",ROUND(S6681,4))</f>
        <v>0.61799999999999999</v>
      </c>
      <c r="V6681" s="110">
        <f>IF('3B-Air transport'!AN$68="no"," ",ROUND(S6681,4))</f>
        <v>0.61799999999999999</v>
      </c>
      <c r="W6681" s="110"/>
      <c r="AB6681" s="110">
        <f t="shared" si="377"/>
        <v>0.61800000000000044</v>
      </c>
      <c r="AC6681" s="110">
        <f>IF('3C-Water transport'!AN$56="no"," ",ROUND(AB6681,4))</f>
        <v>0.61799999999999999</v>
      </c>
      <c r="AD6681" s="110">
        <f>IF('3C-Water transport'!AN$57="no"," ",ROUND(AB6681,4))</f>
        <v>0.61799999999999999</v>
      </c>
      <c r="AE6681" s="110">
        <f>IF('3C-Water transport'!AN$58="no"," ",ROUND(AB6681,4))</f>
        <v>0.61799999999999999</v>
      </c>
    </row>
    <row r="6682" spans="5:31" x14ac:dyDescent="0.25">
      <c r="E6682" s="110">
        <f t="shared" si="375"/>
        <v>0.61900000000000044</v>
      </c>
      <c r="F6682" s="110">
        <f>IF('3A-Rail transport'!$AN$56="no"," ",ROUND(E6682,4))</f>
        <v>0.61899999999999999</v>
      </c>
      <c r="G6682" s="110">
        <f>IF('3A-Rail transport'!$AN$57="no"," ",ROUND(E6682,4))</f>
        <v>0.61899999999999999</v>
      </c>
      <c r="H6682" s="110"/>
      <c r="S6682" s="110">
        <f t="shared" si="376"/>
        <v>0.61900000000000044</v>
      </c>
      <c r="T6682" s="110">
        <f>IF('3B-Air transport'!AN$66="no"," ",ROUND(S6682,4))</f>
        <v>0.61899999999999999</v>
      </c>
      <c r="U6682" s="110">
        <f>IF('3B-Air transport'!AN$67="no"," ",ROUND(S6682,4))</f>
        <v>0.61899999999999999</v>
      </c>
      <c r="V6682" s="110">
        <f>IF('3B-Air transport'!AN$68="no"," ",ROUND(S6682,4))</f>
        <v>0.61899999999999999</v>
      </c>
      <c r="W6682" s="110"/>
      <c r="AB6682" s="110">
        <f t="shared" si="377"/>
        <v>0.61900000000000044</v>
      </c>
      <c r="AC6682" s="110">
        <f>IF('3C-Water transport'!AN$56="no"," ",ROUND(AB6682,4))</f>
        <v>0.61899999999999999</v>
      </c>
      <c r="AD6682" s="110">
        <f>IF('3C-Water transport'!AN$57="no"," ",ROUND(AB6682,4))</f>
        <v>0.61899999999999999</v>
      </c>
      <c r="AE6682" s="110">
        <f>IF('3C-Water transport'!AN$58="no"," ",ROUND(AB6682,4))</f>
        <v>0.61899999999999999</v>
      </c>
    </row>
    <row r="6683" spans="5:31" x14ac:dyDescent="0.25">
      <c r="E6683" s="110">
        <f t="shared" si="375"/>
        <v>0.62000000000000044</v>
      </c>
      <c r="F6683" s="110">
        <f>IF('3A-Rail transport'!$AN$56="no"," ",ROUND(E6683,4))</f>
        <v>0.62</v>
      </c>
      <c r="G6683" s="110">
        <f>IF('3A-Rail transport'!$AN$57="no"," ",ROUND(E6683,4))</f>
        <v>0.62</v>
      </c>
      <c r="H6683" s="110"/>
      <c r="S6683" s="110">
        <f t="shared" si="376"/>
        <v>0.62000000000000044</v>
      </c>
      <c r="T6683" s="110">
        <f>IF('3B-Air transport'!AN$66="no"," ",ROUND(S6683,4))</f>
        <v>0.62</v>
      </c>
      <c r="U6683" s="110">
        <f>IF('3B-Air transport'!AN$67="no"," ",ROUND(S6683,4))</f>
        <v>0.62</v>
      </c>
      <c r="V6683" s="110">
        <f>IF('3B-Air transport'!AN$68="no"," ",ROUND(S6683,4))</f>
        <v>0.62</v>
      </c>
      <c r="W6683" s="110"/>
      <c r="AB6683" s="110">
        <f t="shared" si="377"/>
        <v>0.62000000000000044</v>
      </c>
      <c r="AC6683" s="110">
        <f>IF('3C-Water transport'!AN$56="no"," ",ROUND(AB6683,4))</f>
        <v>0.62</v>
      </c>
      <c r="AD6683" s="110">
        <f>IF('3C-Water transport'!AN$57="no"," ",ROUND(AB6683,4))</f>
        <v>0.62</v>
      </c>
      <c r="AE6683" s="110">
        <f>IF('3C-Water transport'!AN$58="no"," ",ROUND(AB6683,4))</f>
        <v>0.62</v>
      </c>
    </row>
    <row r="6684" spans="5:31" x14ac:dyDescent="0.25">
      <c r="E6684" s="110">
        <f t="shared" si="375"/>
        <v>0.62100000000000044</v>
      </c>
      <c r="F6684" s="110">
        <f>IF('3A-Rail transport'!$AN$56="no"," ",ROUND(E6684,4))</f>
        <v>0.621</v>
      </c>
      <c r="G6684" s="110">
        <f>IF('3A-Rail transport'!$AN$57="no"," ",ROUND(E6684,4))</f>
        <v>0.621</v>
      </c>
      <c r="H6684" s="110"/>
      <c r="S6684" s="110">
        <f t="shared" si="376"/>
        <v>0.62100000000000044</v>
      </c>
      <c r="T6684" s="110">
        <f>IF('3B-Air transport'!AN$66="no"," ",ROUND(S6684,4))</f>
        <v>0.621</v>
      </c>
      <c r="U6684" s="110">
        <f>IF('3B-Air transport'!AN$67="no"," ",ROUND(S6684,4))</f>
        <v>0.621</v>
      </c>
      <c r="V6684" s="110">
        <f>IF('3B-Air transport'!AN$68="no"," ",ROUND(S6684,4))</f>
        <v>0.621</v>
      </c>
      <c r="W6684" s="110"/>
      <c r="AB6684" s="110">
        <f t="shared" si="377"/>
        <v>0.62100000000000044</v>
      </c>
      <c r="AC6684" s="110">
        <f>IF('3C-Water transport'!AN$56="no"," ",ROUND(AB6684,4))</f>
        <v>0.621</v>
      </c>
      <c r="AD6684" s="110">
        <f>IF('3C-Water transport'!AN$57="no"," ",ROUND(AB6684,4))</f>
        <v>0.621</v>
      </c>
      <c r="AE6684" s="110">
        <f>IF('3C-Water transport'!AN$58="no"," ",ROUND(AB6684,4))</f>
        <v>0.621</v>
      </c>
    </row>
    <row r="6685" spans="5:31" x14ac:dyDescent="0.25">
      <c r="E6685" s="110">
        <f t="shared" si="375"/>
        <v>0.62200000000000044</v>
      </c>
      <c r="F6685" s="110">
        <f>IF('3A-Rail transport'!$AN$56="no"," ",ROUND(E6685,4))</f>
        <v>0.622</v>
      </c>
      <c r="G6685" s="110">
        <f>IF('3A-Rail transport'!$AN$57="no"," ",ROUND(E6685,4))</f>
        <v>0.622</v>
      </c>
      <c r="H6685" s="110"/>
      <c r="S6685" s="110">
        <f t="shared" si="376"/>
        <v>0.62200000000000044</v>
      </c>
      <c r="T6685" s="110">
        <f>IF('3B-Air transport'!AN$66="no"," ",ROUND(S6685,4))</f>
        <v>0.622</v>
      </c>
      <c r="U6685" s="110">
        <f>IF('3B-Air transport'!AN$67="no"," ",ROUND(S6685,4))</f>
        <v>0.622</v>
      </c>
      <c r="V6685" s="110">
        <f>IF('3B-Air transport'!AN$68="no"," ",ROUND(S6685,4))</f>
        <v>0.622</v>
      </c>
      <c r="W6685" s="110"/>
      <c r="AB6685" s="110">
        <f t="shared" si="377"/>
        <v>0.62200000000000044</v>
      </c>
      <c r="AC6685" s="110">
        <f>IF('3C-Water transport'!AN$56="no"," ",ROUND(AB6685,4))</f>
        <v>0.622</v>
      </c>
      <c r="AD6685" s="110">
        <f>IF('3C-Water transport'!AN$57="no"," ",ROUND(AB6685,4))</f>
        <v>0.622</v>
      </c>
      <c r="AE6685" s="110">
        <f>IF('3C-Water transport'!AN$58="no"," ",ROUND(AB6685,4))</f>
        <v>0.622</v>
      </c>
    </row>
    <row r="6686" spans="5:31" x14ac:dyDescent="0.25">
      <c r="E6686" s="110">
        <f t="shared" si="375"/>
        <v>0.62300000000000044</v>
      </c>
      <c r="F6686" s="110">
        <f>IF('3A-Rail transport'!$AN$56="no"," ",ROUND(E6686,4))</f>
        <v>0.623</v>
      </c>
      <c r="G6686" s="110">
        <f>IF('3A-Rail transport'!$AN$57="no"," ",ROUND(E6686,4))</f>
        <v>0.623</v>
      </c>
      <c r="H6686" s="110"/>
      <c r="S6686" s="110">
        <f t="shared" si="376"/>
        <v>0.62300000000000044</v>
      </c>
      <c r="T6686" s="110">
        <f>IF('3B-Air transport'!AN$66="no"," ",ROUND(S6686,4))</f>
        <v>0.623</v>
      </c>
      <c r="U6686" s="110">
        <f>IF('3B-Air transport'!AN$67="no"," ",ROUND(S6686,4))</f>
        <v>0.623</v>
      </c>
      <c r="V6686" s="110">
        <f>IF('3B-Air transport'!AN$68="no"," ",ROUND(S6686,4))</f>
        <v>0.623</v>
      </c>
      <c r="W6686" s="110"/>
      <c r="AB6686" s="110">
        <f t="shared" si="377"/>
        <v>0.62300000000000044</v>
      </c>
      <c r="AC6686" s="110">
        <f>IF('3C-Water transport'!AN$56="no"," ",ROUND(AB6686,4))</f>
        <v>0.623</v>
      </c>
      <c r="AD6686" s="110">
        <f>IF('3C-Water transport'!AN$57="no"," ",ROUND(AB6686,4))</f>
        <v>0.623</v>
      </c>
      <c r="AE6686" s="110">
        <f>IF('3C-Water transport'!AN$58="no"," ",ROUND(AB6686,4))</f>
        <v>0.623</v>
      </c>
    </row>
    <row r="6687" spans="5:31" x14ac:dyDescent="0.25">
      <c r="E6687" s="110">
        <f t="shared" si="375"/>
        <v>0.62400000000000044</v>
      </c>
      <c r="F6687" s="110">
        <f>IF('3A-Rail transport'!$AN$56="no"," ",ROUND(E6687,4))</f>
        <v>0.624</v>
      </c>
      <c r="G6687" s="110">
        <f>IF('3A-Rail transport'!$AN$57="no"," ",ROUND(E6687,4))</f>
        <v>0.624</v>
      </c>
      <c r="H6687" s="110"/>
      <c r="S6687" s="110">
        <f t="shared" si="376"/>
        <v>0.62400000000000044</v>
      </c>
      <c r="T6687" s="110">
        <f>IF('3B-Air transport'!AN$66="no"," ",ROUND(S6687,4))</f>
        <v>0.624</v>
      </c>
      <c r="U6687" s="110">
        <f>IF('3B-Air transport'!AN$67="no"," ",ROUND(S6687,4))</f>
        <v>0.624</v>
      </c>
      <c r="V6687" s="110">
        <f>IF('3B-Air transport'!AN$68="no"," ",ROUND(S6687,4))</f>
        <v>0.624</v>
      </c>
      <c r="W6687" s="110"/>
      <c r="AB6687" s="110">
        <f t="shared" si="377"/>
        <v>0.62400000000000044</v>
      </c>
      <c r="AC6687" s="110">
        <f>IF('3C-Water transport'!AN$56="no"," ",ROUND(AB6687,4))</f>
        <v>0.624</v>
      </c>
      <c r="AD6687" s="110">
        <f>IF('3C-Water transport'!AN$57="no"," ",ROUND(AB6687,4))</f>
        <v>0.624</v>
      </c>
      <c r="AE6687" s="110">
        <f>IF('3C-Water transport'!AN$58="no"," ",ROUND(AB6687,4))</f>
        <v>0.624</v>
      </c>
    </row>
    <row r="6688" spans="5:31" x14ac:dyDescent="0.25">
      <c r="E6688" s="110">
        <f t="shared" si="375"/>
        <v>0.62500000000000044</v>
      </c>
      <c r="F6688" s="110">
        <f>IF('3A-Rail transport'!$AN$56="no"," ",ROUND(E6688,4))</f>
        <v>0.625</v>
      </c>
      <c r="G6688" s="110">
        <f>IF('3A-Rail transport'!$AN$57="no"," ",ROUND(E6688,4))</f>
        <v>0.625</v>
      </c>
      <c r="H6688" s="110"/>
      <c r="S6688" s="110">
        <f t="shared" si="376"/>
        <v>0.62500000000000044</v>
      </c>
      <c r="T6688" s="110">
        <f>IF('3B-Air transport'!AN$66="no"," ",ROUND(S6688,4))</f>
        <v>0.625</v>
      </c>
      <c r="U6688" s="110">
        <f>IF('3B-Air transport'!AN$67="no"," ",ROUND(S6688,4))</f>
        <v>0.625</v>
      </c>
      <c r="V6688" s="110">
        <f>IF('3B-Air transport'!AN$68="no"," ",ROUND(S6688,4))</f>
        <v>0.625</v>
      </c>
      <c r="W6688" s="110"/>
      <c r="AB6688" s="110">
        <f t="shared" si="377"/>
        <v>0.62500000000000044</v>
      </c>
      <c r="AC6688" s="110">
        <f>IF('3C-Water transport'!AN$56="no"," ",ROUND(AB6688,4))</f>
        <v>0.625</v>
      </c>
      <c r="AD6688" s="110">
        <f>IF('3C-Water transport'!AN$57="no"," ",ROUND(AB6688,4))</f>
        <v>0.625</v>
      </c>
      <c r="AE6688" s="110">
        <f>IF('3C-Water transport'!AN$58="no"," ",ROUND(AB6688,4))</f>
        <v>0.625</v>
      </c>
    </row>
    <row r="6689" spans="5:31" x14ac:dyDescent="0.25">
      <c r="E6689" s="110">
        <f t="shared" si="375"/>
        <v>0.62600000000000044</v>
      </c>
      <c r="F6689" s="110">
        <f>IF('3A-Rail transport'!$AN$56="no"," ",ROUND(E6689,4))</f>
        <v>0.626</v>
      </c>
      <c r="G6689" s="110">
        <f>IF('3A-Rail transport'!$AN$57="no"," ",ROUND(E6689,4))</f>
        <v>0.626</v>
      </c>
      <c r="H6689" s="110"/>
      <c r="S6689" s="110">
        <f t="shared" si="376"/>
        <v>0.62600000000000044</v>
      </c>
      <c r="T6689" s="110">
        <f>IF('3B-Air transport'!AN$66="no"," ",ROUND(S6689,4))</f>
        <v>0.626</v>
      </c>
      <c r="U6689" s="110">
        <f>IF('3B-Air transport'!AN$67="no"," ",ROUND(S6689,4))</f>
        <v>0.626</v>
      </c>
      <c r="V6689" s="110">
        <f>IF('3B-Air transport'!AN$68="no"," ",ROUND(S6689,4))</f>
        <v>0.626</v>
      </c>
      <c r="W6689" s="110"/>
      <c r="AB6689" s="110">
        <f t="shared" si="377"/>
        <v>0.62600000000000044</v>
      </c>
      <c r="AC6689" s="110">
        <f>IF('3C-Water transport'!AN$56="no"," ",ROUND(AB6689,4))</f>
        <v>0.626</v>
      </c>
      <c r="AD6689" s="110">
        <f>IF('3C-Water transport'!AN$57="no"," ",ROUND(AB6689,4))</f>
        <v>0.626</v>
      </c>
      <c r="AE6689" s="110">
        <f>IF('3C-Water transport'!AN$58="no"," ",ROUND(AB6689,4))</f>
        <v>0.626</v>
      </c>
    </row>
    <row r="6690" spans="5:31" x14ac:dyDescent="0.25">
      <c r="E6690" s="110">
        <f t="shared" si="375"/>
        <v>0.62700000000000045</v>
      </c>
      <c r="F6690" s="110">
        <f>IF('3A-Rail transport'!$AN$56="no"," ",ROUND(E6690,4))</f>
        <v>0.627</v>
      </c>
      <c r="G6690" s="110">
        <f>IF('3A-Rail transport'!$AN$57="no"," ",ROUND(E6690,4))</f>
        <v>0.627</v>
      </c>
      <c r="H6690" s="110"/>
      <c r="S6690" s="110">
        <f t="shared" si="376"/>
        <v>0.62700000000000045</v>
      </c>
      <c r="T6690" s="110">
        <f>IF('3B-Air transport'!AN$66="no"," ",ROUND(S6690,4))</f>
        <v>0.627</v>
      </c>
      <c r="U6690" s="110">
        <f>IF('3B-Air transport'!AN$67="no"," ",ROUND(S6690,4))</f>
        <v>0.627</v>
      </c>
      <c r="V6690" s="110">
        <f>IF('3B-Air transport'!AN$68="no"," ",ROUND(S6690,4))</f>
        <v>0.627</v>
      </c>
      <c r="W6690" s="110"/>
      <c r="AB6690" s="110">
        <f t="shared" si="377"/>
        <v>0.62700000000000045</v>
      </c>
      <c r="AC6690" s="110">
        <f>IF('3C-Water transport'!AN$56="no"," ",ROUND(AB6690,4))</f>
        <v>0.627</v>
      </c>
      <c r="AD6690" s="110">
        <f>IF('3C-Water transport'!AN$57="no"," ",ROUND(AB6690,4))</f>
        <v>0.627</v>
      </c>
      <c r="AE6690" s="110">
        <f>IF('3C-Water transport'!AN$58="no"," ",ROUND(AB6690,4))</f>
        <v>0.627</v>
      </c>
    </row>
    <row r="6691" spans="5:31" x14ac:dyDescent="0.25">
      <c r="E6691" s="110">
        <f t="shared" si="375"/>
        <v>0.62800000000000045</v>
      </c>
      <c r="F6691" s="110">
        <f>IF('3A-Rail transport'!$AN$56="no"," ",ROUND(E6691,4))</f>
        <v>0.628</v>
      </c>
      <c r="G6691" s="110">
        <f>IF('3A-Rail transport'!$AN$57="no"," ",ROUND(E6691,4))</f>
        <v>0.628</v>
      </c>
      <c r="H6691" s="110"/>
      <c r="S6691" s="110">
        <f t="shared" si="376"/>
        <v>0.62800000000000045</v>
      </c>
      <c r="T6691" s="110">
        <f>IF('3B-Air transport'!AN$66="no"," ",ROUND(S6691,4))</f>
        <v>0.628</v>
      </c>
      <c r="U6691" s="110">
        <f>IF('3B-Air transport'!AN$67="no"," ",ROUND(S6691,4))</f>
        <v>0.628</v>
      </c>
      <c r="V6691" s="110">
        <f>IF('3B-Air transport'!AN$68="no"," ",ROUND(S6691,4))</f>
        <v>0.628</v>
      </c>
      <c r="W6691" s="110"/>
      <c r="AB6691" s="110">
        <f t="shared" si="377"/>
        <v>0.62800000000000045</v>
      </c>
      <c r="AC6691" s="110">
        <f>IF('3C-Water transport'!AN$56="no"," ",ROUND(AB6691,4))</f>
        <v>0.628</v>
      </c>
      <c r="AD6691" s="110">
        <f>IF('3C-Water transport'!AN$57="no"," ",ROUND(AB6691,4))</f>
        <v>0.628</v>
      </c>
      <c r="AE6691" s="110">
        <f>IF('3C-Water transport'!AN$58="no"," ",ROUND(AB6691,4))</f>
        <v>0.628</v>
      </c>
    </row>
    <row r="6692" spans="5:31" x14ac:dyDescent="0.25">
      <c r="E6692" s="110">
        <f t="shared" si="375"/>
        <v>0.62900000000000045</v>
      </c>
      <c r="F6692" s="110">
        <f>IF('3A-Rail transport'!$AN$56="no"," ",ROUND(E6692,4))</f>
        <v>0.629</v>
      </c>
      <c r="G6692" s="110">
        <f>IF('3A-Rail transport'!$AN$57="no"," ",ROUND(E6692,4))</f>
        <v>0.629</v>
      </c>
      <c r="H6692" s="110"/>
      <c r="S6692" s="110">
        <f t="shared" si="376"/>
        <v>0.62900000000000045</v>
      </c>
      <c r="T6692" s="110">
        <f>IF('3B-Air transport'!AN$66="no"," ",ROUND(S6692,4))</f>
        <v>0.629</v>
      </c>
      <c r="U6692" s="110">
        <f>IF('3B-Air transport'!AN$67="no"," ",ROUND(S6692,4))</f>
        <v>0.629</v>
      </c>
      <c r="V6692" s="110">
        <f>IF('3B-Air transport'!AN$68="no"," ",ROUND(S6692,4))</f>
        <v>0.629</v>
      </c>
      <c r="W6692" s="110"/>
      <c r="AB6692" s="110">
        <f t="shared" si="377"/>
        <v>0.62900000000000045</v>
      </c>
      <c r="AC6692" s="110">
        <f>IF('3C-Water transport'!AN$56="no"," ",ROUND(AB6692,4))</f>
        <v>0.629</v>
      </c>
      <c r="AD6692" s="110">
        <f>IF('3C-Water transport'!AN$57="no"," ",ROUND(AB6692,4))</f>
        <v>0.629</v>
      </c>
      <c r="AE6692" s="110">
        <f>IF('3C-Water transport'!AN$58="no"," ",ROUND(AB6692,4))</f>
        <v>0.629</v>
      </c>
    </row>
    <row r="6693" spans="5:31" x14ac:dyDescent="0.25">
      <c r="E6693" s="110">
        <f t="shared" si="375"/>
        <v>0.63000000000000045</v>
      </c>
      <c r="F6693" s="110">
        <f>IF('3A-Rail transport'!$AN$56="no"," ",ROUND(E6693,4))</f>
        <v>0.63</v>
      </c>
      <c r="G6693" s="110">
        <f>IF('3A-Rail transport'!$AN$57="no"," ",ROUND(E6693,4))</f>
        <v>0.63</v>
      </c>
      <c r="H6693" s="110"/>
      <c r="S6693" s="110">
        <f t="shared" si="376"/>
        <v>0.63000000000000045</v>
      </c>
      <c r="T6693" s="110">
        <f>IF('3B-Air transport'!AN$66="no"," ",ROUND(S6693,4))</f>
        <v>0.63</v>
      </c>
      <c r="U6693" s="110">
        <f>IF('3B-Air transport'!AN$67="no"," ",ROUND(S6693,4))</f>
        <v>0.63</v>
      </c>
      <c r="V6693" s="110">
        <f>IF('3B-Air transport'!AN$68="no"," ",ROUND(S6693,4))</f>
        <v>0.63</v>
      </c>
      <c r="W6693" s="110"/>
      <c r="AB6693" s="110">
        <f t="shared" si="377"/>
        <v>0.63000000000000045</v>
      </c>
      <c r="AC6693" s="110">
        <f>IF('3C-Water transport'!AN$56="no"," ",ROUND(AB6693,4))</f>
        <v>0.63</v>
      </c>
      <c r="AD6693" s="110">
        <f>IF('3C-Water transport'!AN$57="no"," ",ROUND(AB6693,4))</f>
        <v>0.63</v>
      </c>
      <c r="AE6693" s="110">
        <f>IF('3C-Water transport'!AN$58="no"," ",ROUND(AB6693,4))</f>
        <v>0.63</v>
      </c>
    </row>
    <row r="6694" spans="5:31" x14ac:dyDescent="0.25">
      <c r="E6694" s="110">
        <f t="shared" si="375"/>
        <v>0.63100000000000045</v>
      </c>
      <c r="F6694" s="110">
        <f>IF('3A-Rail transport'!$AN$56="no"," ",ROUND(E6694,4))</f>
        <v>0.63100000000000001</v>
      </c>
      <c r="G6694" s="110">
        <f>IF('3A-Rail transport'!$AN$57="no"," ",ROUND(E6694,4))</f>
        <v>0.63100000000000001</v>
      </c>
      <c r="H6694" s="110"/>
      <c r="S6694" s="110">
        <f t="shared" si="376"/>
        <v>0.63100000000000045</v>
      </c>
      <c r="T6694" s="110">
        <f>IF('3B-Air transport'!AN$66="no"," ",ROUND(S6694,4))</f>
        <v>0.63100000000000001</v>
      </c>
      <c r="U6694" s="110">
        <f>IF('3B-Air transport'!AN$67="no"," ",ROUND(S6694,4))</f>
        <v>0.63100000000000001</v>
      </c>
      <c r="V6694" s="110">
        <f>IF('3B-Air transport'!AN$68="no"," ",ROUND(S6694,4))</f>
        <v>0.63100000000000001</v>
      </c>
      <c r="W6694" s="110"/>
      <c r="AB6694" s="110">
        <f t="shared" si="377"/>
        <v>0.63100000000000045</v>
      </c>
      <c r="AC6694" s="110">
        <f>IF('3C-Water transport'!AN$56="no"," ",ROUND(AB6694,4))</f>
        <v>0.63100000000000001</v>
      </c>
      <c r="AD6694" s="110">
        <f>IF('3C-Water transport'!AN$57="no"," ",ROUND(AB6694,4))</f>
        <v>0.63100000000000001</v>
      </c>
      <c r="AE6694" s="110">
        <f>IF('3C-Water transport'!AN$58="no"," ",ROUND(AB6694,4))</f>
        <v>0.63100000000000001</v>
      </c>
    </row>
    <row r="6695" spans="5:31" x14ac:dyDescent="0.25">
      <c r="E6695" s="110">
        <f t="shared" si="375"/>
        <v>0.63200000000000045</v>
      </c>
      <c r="F6695" s="110">
        <f>IF('3A-Rail transport'!$AN$56="no"," ",ROUND(E6695,4))</f>
        <v>0.63200000000000001</v>
      </c>
      <c r="G6695" s="110">
        <f>IF('3A-Rail transport'!$AN$57="no"," ",ROUND(E6695,4))</f>
        <v>0.63200000000000001</v>
      </c>
      <c r="H6695" s="110"/>
      <c r="S6695" s="110">
        <f t="shared" si="376"/>
        <v>0.63200000000000045</v>
      </c>
      <c r="T6695" s="110">
        <f>IF('3B-Air transport'!AN$66="no"," ",ROUND(S6695,4))</f>
        <v>0.63200000000000001</v>
      </c>
      <c r="U6695" s="110">
        <f>IF('3B-Air transport'!AN$67="no"," ",ROUND(S6695,4))</f>
        <v>0.63200000000000001</v>
      </c>
      <c r="V6695" s="110">
        <f>IF('3B-Air transport'!AN$68="no"," ",ROUND(S6695,4))</f>
        <v>0.63200000000000001</v>
      </c>
      <c r="W6695" s="110"/>
      <c r="AB6695" s="110">
        <f t="shared" si="377"/>
        <v>0.63200000000000045</v>
      </c>
      <c r="AC6695" s="110">
        <f>IF('3C-Water transport'!AN$56="no"," ",ROUND(AB6695,4))</f>
        <v>0.63200000000000001</v>
      </c>
      <c r="AD6695" s="110">
        <f>IF('3C-Water transport'!AN$57="no"," ",ROUND(AB6695,4))</f>
        <v>0.63200000000000001</v>
      </c>
      <c r="AE6695" s="110">
        <f>IF('3C-Water transport'!AN$58="no"," ",ROUND(AB6695,4))</f>
        <v>0.63200000000000001</v>
      </c>
    </row>
    <row r="6696" spans="5:31" x14ac:dyDescent="0.25">
      <c r="E6696" s="110">
        <f t="shared" si="375"/>
        <v>0.63300000000000045</v>
      </c>
      <c r="F6696" s="110">
        <f>IF('3A-Rail transport'!$AN$56="no"," ",ROUND(E6696,4))</f>
        <v>0.63300000000000001</v>
      </c>
      <c r="G6696" s="110">
        <f>IF('3A-Rail transport'!$AN$57="no"," ",ROUND(E6696,4))</f>
        <v>0.63300000000000001</v>
      </c>
      <c r="H6696" s="110"/>
      <c r="S6696" s="110">
        <f t="shared" si="376"/>
        <v>0.63300000000000045</v>
      </c>
      <c r="T6696" s="110">
        <f>IF('3B-Air transport'!AN$66="no"," ",ROUND(S6696,4))</f>
        <v>0.63300000000000001</v>
      </c>
      <c r="U6696" s="110">
        <f>IF('3B-Air transport'!AN$67="no"," ",ROUND(S6696,4))</f>
        <v>0.63300000000000001</v>
      </c>
      <c r="V6696" s="110">
        <f>IF('3B-Air transport'!AN$68="no"," ",ROUND(S6696,4))</f>
        <v>0.63300000000000001</v>
      </c>
      <c r="W6696" s="110"/>
      <c r="AB6696" s="110">
        <f t="shared" si="377"/>
        <v>0.63300000000000045</v>
      </c>
      <c r="AC6696" s="110">
        <f>IF('3C-Water transport'!AN$56="no"," ",ROUND(AB6696,4))</f>
        <v>0.63300000000000001</v>
      </c>
      <c r="AD6696" s="110">
        <f>IF('3C-Water transport'!AN$57="no"," ",ROUND(AB6696,4))</f>
        <v>0.63300000000000001</v>
      </c>
      <c r="AE6696" s="110">
        <f>IF('3C-Water transport'!AN$58="no"," ",ROUND(AB6696,4))</f>
        <v>0.63300000000000001</v>
      </c>
    </row>
    <row r="6697" spans="5:31" x14ac:dyDescent="0.25">
      <c r="E6697" s="110">
        <f t="shared" si="375"/>
        <v>0.63400000000000045</v>
      </c>
      <c r="F6697" s="110">
        <f>IF('3A-Rail transport'!$AN$56="no"," ",ROUND(E6697,4))</f>
        <v>0.63400000000000001</v>
      </c>
      <c r="G6697" s="110">
        <f>IF('3A-Rail transport'!$AN$57="no"," ",ROUND(E6697,4))</f>
        <v>0.63400000000000001</v>
      </c>
      <c r="H6697" s="110"/>
      <c r="S6697" s="110">
        <f t="shared" si="376"/>
        <v>0.63400000000000045</v>
      </c>
      <c r="T6697" s="110">
        <f>IF('3B-Air transport'!AN$66="no"," ",ROUND(S6697,4))</f>
        <v>0.63400000000000001</v>
      </c>
      <c r="U6697" s="110">
        <f>IF('3B-Air transport'!AN$67="no"," ",ROUND(S6697,4))</f>
        <v>0.63400000000000001</v>
      </c>
      <c r="V6697" s="110">
        <f>IF('3B-Air transport'!AN$68="no"," ",ROUND(S6697,4))</f>
        <v>0.63400000000000001</v>
      </c>
      <c r="W6697" s="110"/>
      <c r="AB6697" s="110">
        <f t="shared" si="377"/>
        <v>0.63400000000000045</v>
      </c>
      <c r="AC6697" s="110">
        <f>IF('3C-Water transport'!AN$56="no"," ",ROUND(AB6697,4))</f>
        <v>0.63400000000000001</v>
      </c>
      <c r="AD6697" s="110">
        <f>IF('3C-Water transport'!AN$57="no"," ",ROUND(AB6697,4))</f>
        <v>0.63400000000000001</v>
      </c>
      <c r="AE6697" s="110">
        <f>IF('3C-Water transport'!AN$58="no"," ",ROUND(AB6697,4))</f>
        <v>0.63400000000000001</v>
      </c>
    </row>
    <row r="6698" spans="5:31" x14ac:dyDescent="0.25">
      <c r="E6698" s="110">
        <f t="shared" si="375"/>
        <v>0.63500000000000045</v>
      </c>
      <c r="F6698" s="110">
        <f>IF('3A-Rail transport'!$AN$56="no"," ",ROUND(E6698,4))</f>
        <v>0.63500000000000001</v>
      </c>
      <c r="G6698" s="110">
        <f>IF('3A-Rail transport'!$AN$57="no"," ",ROUND(E6698,4))</f>
        <v>0.63500000000000001</v>
      </c>
      <c r="H6698" s="110"/>
      <c r="S6698" s="110">
        <f t="shared" si="376"/>
        <v>0.63500000000000045</v>
      </c>
      <c r="T6698" s="110">
        <f>IF('3B-Air transport'!AN$66="no"," ",ROUND(S6698,4))</f>
        <v>0.63500000000000001</v>
      </c>
      <c r="U6698" s="110">
        <f>IF('3B-Air transport'!AN$67="no"," ",ROUND(S6698,4))</f>
        <v>0.63500000000000001</v>
      </c>
      <c r="V6698" s="110">
        <f>IF('3B-Air transport'!AN$68="no"," ",ROUND(S6698,4))</f>
        <v>0.63500000000000001</v>
      </c>
      <c r="W6698" s="110"/>
      <c r="AB6698" s="110">
        <f t="shared" si="377"/>
        <v>0.63500000000000045</v>
      </c>
      <c r="AC6698" s="110">
        <f>IF('3C-Water transport'!AN$56="no"," ",ROUND(AB6698,4))</f>
        <v>0.63500000000000001</v>
      </c>
      <c r="AD6698" s="110">
        <f>IF('3C-Water transport'!AN$57="no"," ",ROUND(AB6698,4))</f>
        <v>0.63500000000000001</v>
      </c>
      <c r="AE6698" s="110">
        <f>IF('3C-Water transport'!AN$58="no"," ",ROUND(AB6698,4))</f>
        <v>0.63500000000000001</v>
      </c>
    </row>
    <row r="6699" spans="5:31" x14ac:dyDescent="0.25">
      <c r="E6699" s="110">
        <f t="shared" si="375"/>
        <v>0.63600000000000045</v>
      </c>
      <c r="F6699" s="110">
        <f>IF('3A-Rail transport'!$AN$56="no"," ",ROUND(E6699,4))</f>
        <v>0.63600000000000001</v>
      </c>
      <c r="G6699" s="110">
        <f>IF('3A-Rail transport'!$AN$57="no"," ",ROUND(E6699,4))</f>
        <v>0.63600000000000001</v>
      </c>
      <c r="H6699" s="110"/>
      <c r="S6699" s="110">
        <f t="shared" si="376"/>
        <v>0.63600000000000045</v>
      </c>
      <c r="T6699" s="110">
        <f>IF('3B-Air transport'!AN$66="no"," ",ROUND(S6699,4))</f>
        <v>0.63600000000000001</v>
      </c>
      <c r="U6699" s="110">
        <f>IF('3B-Air transport'!AN$67="no"," ",ROUND(S6699,4))</f>
        <v>0.63600000000000001</v>
      </c>
      <c r="V6699" s="110">
        <f>IF('3B-Air transport'!AN$68="no"," ",ROUND(S6699,4))</f>
        <v>0.63600000000000001</v>
      </c>
      <c r="W6699" s="110"/>
      <c r="AB6699" s="110">
        <f t="shared" si="377"/>
        <v>0.63600000000000045</v>
      </c>
      <c r="AC6699" s="110">
        <f>IF('3C-Water transport'!AN$56="no"," ",ROUND(AB6699,4))</f>
        <v>0.63600000000000001</v>
      </c>
      <c r="AD6699" s="110">
        <f>IF('3C-Water transport'!AN$57="no"," ",ROUND(AB6699,4))</f>
        <v>0.63600000000000001</v>
      </c>
      <c r="AE6699" s="110">
        <f>IF('3C-Water transport'!AN$58="no"," ",ROUND(AB6699,4))</f>
        <v>0.63600000000000001</v>
      </c>
    </row>
    <row r="6700" spans="5:31" x14ac:dyDescent="0.25">
      <c r="E6700" s="110">
        <f t="shared" si="375"/>
        <v>0.63700000000000045</v>
      </c>
      <c r="F6700" s="110">
        <f>IF('3A-Rail transport'!$AN$56="no"," ",ROUND(E6700,4))</f>
        <v>0.63700000000000001</v>
      </c>
      <c r="G6700" s="110">
        <f>IF('3A-Rail transport'!$AN$57="no"," ",ROUND(E6700,4))</f>
        <v>0.63700000000000001</v>
      </c>
      <c r="H6700" s="110"/>
      <c r="S6700" s="110">
        <f t="shared" si="376"/>
        <v>0.63700000000000045</v>
      </c>
      <c r="T6700" s="110">
        <f>IF('3B-Air transport'!AN$66="no"," ",ROUND(S6700,4))</f>
        <v>0.63700000000000001</v>
      </c>
      <c r="U6700" s="110">
        <f>IF('3B-Air transport'!AN$67="no"," ",ROUND(S6700,4))</f>
        <v>0.63700000000000001</v>
      </c>
      <c r="V6700" s="110">
        <f>IF('3B-Air transport'!AN$68="no"," ",ROUND(S6700,4))</f>
        <v>0.63700000000000001</v>
      </c>
      <c r="W6700" s="110"/>
      <c r="AB6700" s="110">
        <f t="shared" si="377"/>
        <v>0.63700000000000045</v>
      </c>
      <c r="AC6700" s="110">
        <f>IF('3C-Water transport'!AN$56="no"," ",ROUND(AB6700,4))</f>
        <v>0.63700000000000001</v>
      </c>
      <c r="AD6700" s="110">
        <f>IF('3C-Water transport'!AN$57="no"," ",ROUND(AB6700,4))</f>
        <v>0.63700000000000001</v>
      </c>
      <c r="AE6700" s="110">
        <f>IF('3C-Water transport'!AN$58="no"," ",ROUND(AB6700,4))</f>
        <v>0.63700000000000001</v>
      </c>
    </row>
    <row r="6701" spans="5:31" x14ac:dyDescent="0.25">
      <c r="E6701" s="110">
        <f t="shared" si="375"/>
        <v>0.63800000000000046</v>
      </c>
      <c r="F6701" s="110">
        <f>IF('3A-Rail transport'!$AN$56="no"," ",ROUND(E6701,4))</f>
        <v>0.63800000000000001</v>
      </c>
      <c r="G6701" s="110">
        <f>IF('3A-Rail transport'!$AN$57="no"," ",ROUND(E6701,4))</f>
        <v>0.63800000000000001</v>
      </c>
      <c r="H6701" s="110"/>
      <c r="S6701" s="110">
        <f t="shared" si="376"/>
        <v>0.63800000000000046</v>
      </c>
      <c r="T6701" s="110">
        <f>IF('3B-Air transport'!AN$66="no"," ",ROUND(S6701,4))</f>
        <v>0.63800000000000001</v>
      </c>
      <c r="U6701" s="110">
        <f>IF('3B-Air transport'!AN$67="no"," ",ROUND(S6701,4))</f>
        <v>0.63800000000000001</v>
      </c>
      <c r="V6701" s="110">
        <f>IF('3B-Air transport'!AN$68="no"," ",ROUND(S6701,4))</f>
        <v>0.63800000000000001</v>
      </c>
      <c r="W6701" s="110"/>
      <c r="AB6701" s="110">
        <f t="shared" si="377"/>
        <v>0.63800000000000046</v>
      </c>
      <c r="AC6701" s="110">
        <f>IF('3C-Water transport'!AN$56="no"," ",ROUND(AB6701,4))</f>
        <v>0.63800000000000001</v>
      </c>
      <c r="AD6701" s="110">
        <f>IF('3C-Water transport'!AN$57="no"," ",ROUND(AB6701,4))</f>
        <v>0.63800000000000001</v>
      </c>
      <c r="AE6701" s="110">
        <f>IF('3C-Water transport'!AN$58="no"," ",ROUND(AB6701,4))</f>
        <v>0.63800000000000001</v>
      </c>
    </row>
    <row r="6702" spans="5:31" x14ac:dyDescent="0.25">
      <c r="E6702" s="110">
        <f t="shared" si="375"/>
        <v>0.63900000000000046</v>
      </c>
      <c r="F6702" s="110">
        <f>IF('3A-Rail transport'!$AN$56="no"," ",ROUND(E6702,4))</f>
        <v>0.63900000000000001</v>
      </c>
      <c r="G6702" s="110">
        <f>IF('3A-Rail transport'!$AN$57="no"," ",ROUND(E6702,4))</f>
        <v>0.63900000000000001</v>
      </c>
      <c r="H6702" s="110"/>
      <c r="S6702" s="110">
        <f t="shared" si="376"/>
        <v>0.63900000000000046</v>
      </c>
      <c r="T6702" s="110">
        <f>IF('3B-Air transport'!AN$66="no"," ",ROUND(S6702,4))</f>
        <v>0.63900000000000001</v>
      </c>
      <c r="U6702" s="110">
        <f>IF('3B-Air transport'!AN$67="no"," ",ROUND(S6702,4))</f>
        <v>0.63900000000000001</v>
      </c>
      <c r="V6702" s="110">
        <f>IF('3B-Air transport'!AN$68="no"," ",ROUND(S6702,4))</f>
        <v>0.63900000000000001</v>
      </c>
      <c r="W6702" s="110"/>
      <c r="AB6702" s="110">
        <f t="shared" si="377"/>
        <v>0.63900000000000046</v>
      </c>
      <c r="AC6702" s="110">
        <f>IF('3C-Water transport'!AN$56="no"," ",ROUND(AB6702,4))</f>
        <v>0.63900000000000001</v>
      </c>
      <c r="AD6702" s="110">
        <f>IF('3C-Water transport'!AN$57="no"," ",ROUND(AB6702,4))</f>
        <v>0.63900000000000001</v>
      </c>
      <c r="AE6702" s="110">
        <f>IF('3C-Water transport'!AN$58="no"," ",ROUND(AB6702,4))</f>
        <v>0.63900000000000001</v>
      </c>
    </row>
    <row r="6703" spans="5:31" x14ac:dyDescent="0.25">
      <c r="E6703" s="110">
        <f t="shared" si="375"/>
        <v>0.64000000000000046</v>
      </c>
      <c r="F6703" s="110">
        <f>IF('3A-Rail transport'!$AN$56="no"," ",ROUND(E6703,4))</f>
        <v>0.64</v>
      </c>
      <c r="G6703" s="110">
        <f>IF('3A-Rail transport'!$AN$57="no"," ",ROUND(E6703,4))</f>
        <v>0.64</v>
      </c>
      <c r="H6703" s="110"/>
      <c r="S6703" s="110">
        <f t="shared" si="376"/>
        <v>0.64000000000000046</v>
      </c>
      <c r="T6703" s="110">
        <f>IF('3B-Air transport'!AN$66="no"," ",ROUND(S6703,4))</f>
        <v>0.64</v>
      </c>
      <c r="U6703" s="110">
        <f>IF('3B-Air transport'!AN$67="no"," ",ROUND(S6703,4))</f>
        <v>0.64</v>
      </c>
      <c r="V6703" s="110">
        <f>IF('3B-Air transport'!AN$68="no"," ",ROUND(S6703,4))</f>
        <v>0.64</v>
      </c>
      <c r="W6703" s="110"/>
      <c r="AB6703" s="110">
        <f t="shared" si="377"/>
        <v>0.64000000000000046</v>
      </c>
      <c r="AC6703" s="110">
        <f>IF('3C-Water transport'!AN$56="no"," ",ROUND(AB6703,4))</f>
        <v>0.64</v>
      </c>
      <c r="AD6703" s="110">
        <f>IF('3C-Water transport'!AN$57="no"," ",ROUND(AB6703,4))</f>
        <v>0.64</v>
      </c>
      <c r="AE6703" s="110">
        <f>IF('3C-Water transport'!AN$58="no"," ",ROUND(AB6703,4))</f>
        <v>0.64</v>
      </c>
    </row>
    <row r="6704" spans="5:31" x14ac:dyDescent="0.25">
      <c r="E6704" s="110">
        <f t="shared" ref="E6704:E6767" si="378">E6703+0.001</f>
        <v>0.64100000000000046</v>
      </c>
      <c r="F6704" s="110">
        <f>IF('3A-Rail transport'!$AN$56="no"," ",ROUND(E6704,4))</f>
        <v>0.64100000000000001</v>
      </c>
      <c r="G6704" s="110">
        <f>IF('3A-Rail transport'!$AN$57="no"," ",ROUND(E6704,4))</f>
        <v>0.64100000000000001</v>
      </c>
      <c r="H6704" s="110"/>
      <c r="S6704" s="110">
        <f t="shared" ref="S6704:S6767" si="379">S6703+0.001</f>
        <v>0.64100000000000046</v>
      </c>
      <c r="T6704" s="110">
        <f>IF('3B-Air transport'!AN$66="no"," ",ROUND(S6704,4))</f>
        <v>0.64100000000000001</v>
      </c>
      <c r="U6704" s="110">
        <f>IF('3B-Air transport'!AN$67="no"," ",ROUND(S6704,4))</f>
        <v>0.64100000000000001</v>
      </c>
      <c r="V6704" s="110">
        <f>IF('3B-Air transport'!AN$68="no"," ",ROUND(S6704,4))</f>
        <v>0.64100000000000001</v>
      </c>
      <c r="W6704" s="110"/>
      <c r="AB6704" s="110">
        <f t="shared" ref="AB6704:AB6767" si="380">AB6703+0.001</f>
        <v>0.64100000000000046</v>
      </c>
      <c r="AC6704" s="110">
        <f>IF('3C-Water transport'!AN$56="no"," ",ROUND(AB6704,4))</f>
        <v>0.64100000000000001</v>
      </c>
      <c r="AD6704" s="110">
        <f>IF('3C-Water transport'!AN$57="no"," ",ROUND(AB6704,4))</f>
        <v>0.64100000000000001</v>
      </c>
      <c r="AE6704" s="110">
        <f>IF('3C-Water transport'!AN$58="no"," ",ROUND(AB6704,4))</f>
        <v>0.64100000000000001</v>
      </c>
    </row>
    <row r="6705" spans="5:31" x14ac:dyDescent="0.25">
      <c r="E6705" s="110">
        <f t="shared" si="378"/>
        <v>0.64200000000000046</v>
      </c>
      <c r="F6705" s="110">
        <f>IF('3A-Rail transport'!$AN$56="no"," ",ROUND(E6705,4))</f>
        <v>0.64200000000000002</v>
      </c>
      <c r="G6705" s="110">
        <f>IF('3A-Rail transport'!$AN$57="no"," ",ROUND(E6705,4))</f>
        <v>0.64200000000000002</v>
      </c>
      <c r="H6705" s="110"/>
      <c r="S6705" s="110">
        <f t="shared" si="379"/>
        <v>0.64200000000000046</v>
      </c>
      <c r="T6705" s="110">
        <f>IF('3B-Air transport'!AN$66="no"," ",ROUND(S6705,4))</f>
        <v>0.64200000000000002</v>
      </c>
      <c r="U6705" s="110">
        <f>IF('3B-Air transport'!AN$67="no"," ",ROUND(S6705,4))</f>
        <v>0.64200000000000002</v>
      </c>
      <c r="V6705" s="110">
        <f>IF('3B-Air transport'!AN$68="no"," ",ROUND(S6705,4))</f>
        <v>0.64200000000000002</v>
      </c>
      <c r="W6705" s="110"/>
      <c r="AB6705" s="110">
        <f t="shared" si="380"/>
        <v>0.64200000000000046</v>
      </c>
      <c r="AC6705" s="110">
        <f>IF('3C-Water transport'!AN$56="no"," ",ROUND(AB6705,4))</f>
        <v>0.64200000000000002</v>
      </c>
      <c r="AD6705" s="110">
        <f>IF('3C-Water transport'!AN$57="no"," ",ROUND(AB6705,4))</f>
        <v>0.64200000000000002</v>
      </c>
      <c r="AE6705" s="110">
        <f>IF('3C-Water transport'!AN$58="no"," ",ROUND(AB6705,4))</f>
        <v>0.64200000000000002</v>
      </c>
    </row>
    <row r="6706" spans="5:31" x14ac:dyDescent="0.25">
      <c r="E6706" s="110">
        <f t="shared" si="378"/>
        <v>0.64300000000000046</v>
      </c>
      <c r="F6706" s="110">
        <f>IF('3A-Rail transport'!$AN$56="no"," ",ROUND(E6706,4))</f>
        <v>0.64300000000000002</v>
      </c>
      <c r="G6706" s="110">
        <f>IF('3A-Rail transport'!$AN$57="no"," ",ROUND(E6706,4))</f>
        <v>0.64300000000000002</v>
      </c>
      <c r="H6706" s="110"/>
      <c r="S6706" s="110">
        <f t="shared" si="379"/>
        <v>0.64300000000000046</v>
      </c>
      <c r="T6706" s="110">
        <f>IF('3B-Air transport'!AN$66="no"," ",ROUND(S6706,4))</f>
        <v>0.64300000000000002</v>
      </c>
      <c r="U6706" s="110">
        <f>IF('3B-Air transport'!AN$67="no"," ",ROUND(S6706,4))</f>
        <v>0.64300000000000002</v>
      </c>
      <c r="V6706" s="110">
        <f>IF('3B-Air transport'!AN$68="no"," ",ROUND(S6706,4))</f>
        <v>0.64300000000000002</v>
      </c>
      <c r="W6706" s="110"/>
      <c r="AB6706" s="110">
        <f t="shared" si="380"/>
        <v>0.64300000000000046</v>
      </c>
      <c r="AC6706" s="110">
        <f>IF('3C-Water transport'!AN$56="no"," ",ROUND(AB6706,4))</f>
        <v>0.64300000000000002</v>
      </c>
      <c r="AD6706" s="110">
        <f>IF('3C-Water transport'!AN$57="no"," ",ROUND(AB6706,4))</f>
        <v>0.64300000000000002</v>
      </c>
      <c r="AE6706" s="110">
        <f>IF('3C-Water transport'!AN$58="no"," ",ROUND(AB6706,4))</f>
        <v>0.64300000000000002</v>
      </c>
    </row>
    <row r="6707" spans="5:31" x14ac:dyDescent="0.25">
      <c r="E6707" s="110">
        <f t="shared" si="378"/>
        <v>0.64400000000000046</v>
      </c>
      <c r="F6707" s="110">
        <f>IF('3A-Rail transport'!$AN$56="no"," ",ROUND(E6707,4))</f>
        <v>0.64400000000000002</v>
      </c>
      <c r="G6707" s="110">
        <f>IF('3A-Rail transport'!$AN$57="no"," ",ROUND(E6707,4))</f>
        <v>0.64400000000000002</v>
      </c>
      <c r="H6707" s="110"/>
      <c r="S6707" s="110">
        <f t="shared" si="379"/>
        <v>0.64400000000000046</v>
      </c>
      <c r="T6707" s="110">
        <f>IF('3B-Air transport'!AN$66="no"," ",ROUND(S6707,4))</f>
        <v>0.64400000000000002</v>
      </c>
      <c r="U6707" s="110">
        <f>IF('3B-Air transport'!AN$67="no"," ",ROUND(S6707,4))</f>
        <v>0.64400000000000002</v>
      </c>
      <c r="V6707" s="110">
        <f>IF('3B-Air transport'!AN$68="no"," ",ROUND(S6707,4))</f>
        <v>0.64400000000000002</v>
      </c>
      <c r="W6707" s="110"/>
      <c r="AB6707" s="110">
        <f t="shared" si="380"/>
        <v>0.64400000000000046</v>
      </c>
      <c r="AC6707" s="110">
        <f>IF('3C-Water transport'!AN$56="no"," ",ROUND(AB6707,4))</f>
        <v>0.64400000000000002</v>
      </c>
      <c r="AD6707" s="110">
        <f>IF('3C-Water transport'!AN$57="no"," ",ROUND(AB6707,4))</f>
        <v>0.64400000000000002</v>
      </c>
      <c r="AE6707" s="110">
        <f>IF('3C-Water transport'!AN$58="no"," ",ROUND(AB6707,4))</f>
        <v>0.64400000000000002</v>
      </c>
    </row>
    <row r="6708" spans="5:31" x14ac:dyDescent="0.25">
      <c r="E6708" s="110">
        <f t="shared" si="378"/>
        <v>0.64500000000000046</v>
      </c>
      <c r="F6708" s="110">
        <f>IF('3A-Rail transport'!$AN$56="no"," ",ROUND(E6708,4))</f>
        <v>0.64500000000000002</v>
      </c>
      <c r="G6708" s="110">
        <f>IF('3A-Rail transport'!$AN$57="no"," ",ROUND(E6708,4))</f>
        <v>0.64500000000000002</v>
      </c>
      <c r="H6708" s="110"/>
      <c r="S6708" s="110">
        <f t="shared" si="379"/>
        <v>0.64500000000000046</v>
      </c>
      <c r="T6708" s="110">
        <f>IF('3B-Air transport'!AN$66="no"," ",ROUND(S6708,4))</f>
        <v>0.64500000000000002</v>
      </c>
      <c r="U6708" s="110">
        <f>IF('3B-Air transport'!AN$67="no"," ",ROUND(S6708,4))</f>
        <v>0.64500000000000002</v>
      </c>
      <c r="V6708" s="110">
        <f>IF('3B-Air transport'!AN$68="no"," ",ROUND(S6708,4))</f>
        <v>0.64500000000000002</v>
      </c>
      <c r="W6708" s="110"/>
      <c r="AB6708" s="110">
        <f t="shared" si="380"/>
        <v>0.64500000000000046</v>
      </c>
      <c r="AC6708" s="110">
        <f>IF('3C-Water transport'!AN$56="no"," ",ROUND(AB6708,4))</f>
        <v>0.64500000000000002</v>
      </c>
      <c r="AD6708" s="110">
        <f>IF('3C-Water transport'!AN$57="no"," ",ROUND(AB6708,4))</f>
        <v>0.64500000000000002</v>
      </c>
      <c r="AE6708" s="110">
        <f>IF('3C-Water transport'!AN$58="no"," ",ROUND(AB6708,4))</f>
        <v>0.64500000000000002</v>
      </c>
    </row>
    <row r="6709" spans="5:31" x14ac:dyDescent="0.25">
      <c r="E6709" s="110">
        <f t="shared" si="378"/>
        <v>0.64600000000000046</v>
      </c>
      <c r="F6709" s="110">
        <f>IF('3A-Rail transport'!$AN$56="no"," ",ROUND(E6709,4))</f>
        <v>0.64600000000000002</v>
      </c>
      <c r="G6709" s="110">
        <f>IF('3A-Rail transport'!$AN$57="no"," ",ROUND(E6709,4))</f>
        <v>0.64600000000000002</v>
      </c>
      <c r="H6709" s="110"/>
      <c r="S6709" s="110">
        <f t="shared" si="379"/>
        <v>0.64600000000000046</v>
      </c>
      <c r="T6709" s="110">
        <f>IF('3B-Air transport'!AN$66="no"," ",ROUND(S6709,4))</f>
        <v>0.64600000000000002</v>
      </c>
      <c r="U6709" s="110">
        <f>IF('3B-Air transport'!AN$67="no"," ",ROUND(S6709,4))</f>
        <v>0.64600000000000002</v>
      </c>
      <c r="V6709" s="110">
        <f>IF('3B-Air transport'!AN$68="no"," ",ROUND(S6709,4))</f>
        <v>0.64600000000000002</v>
      </c>
      <c r="W6709" s="110"/>
      <c r="AB6709" s="110">
        <f t="shared" si="380"/>
        <v>0.64600000000000046</v>
      </c>
      <c r="AC6709" s="110">
        <f>IF('3C-Water transport'!AN$56="no"," ",ROUND(AB6709,4))</f>
        <v>0.64600000000000002</v>
      </c>
      <c r="AD6709" s="110">
        <f>IF('3C-Water transport'!AN$57="no"," ",ROUND(AB6709,4))</f>
        <v>0.64600000000000002</v>
      </c>
      <c r="AE6709" s="110">
        <f>IF('3C-Water transport'!AN$58="no"," ",ROUND(AB6709,4))</f>
        <v>0.64600000000000002</v>
      </c>
    </row>
    <row r="6710" spans="5:31" x14ac:dyDescent="0.25">
      <c r="E6710" s="110">
        <f t="shared" si="378"/>
        <v>0.64700000000000046</v>
      </c>
      <c r="F6710" s="110">
        <f>IF('3A-Rail transport'!$AN$56="no"," ",ROUND(E6710,4))</f>
        <v>0.64700000000000002</v>
      </c>
      <c r="G6710" s="110">
        <f>IF('3A-Rail transport'!$AN$57="no"," ",ROUND(E6710,4))</f>
        <v>0.64700000000000002</v>
      </c>
      <c r="H6710" s="110"/>
      <c r="S6710" s="110">
        <f t="shared" si="379"/>
        <v>0.64700000000000046</v>
      </c>
      <c r="T6710" s="110">
        <f>IF('3B-Air transport'!AN$66="no"," ",ROUND(S6710,4))</f>
        <v>0.64700000000000002</v>
      </c>
      <c r="U6710" s="110">
        <f>IF('3B-Air transport'!AN$67="no"," ",ROUND(S6710,4))</f>
        <v>0.64700000000000002</v>
      </c>
      <c r="V6710" s="110">
        <f>IF('3B-Air transport'!AN$68="no"," ",ROUND(S6710,4))</f>
        <v>0.64700000000000002</v>
      </c>
      <c r="W6710" s="110"/>
      <c r="AB6710" s="110">
        <f t="shared" si="380"/>
        <v>0.64700000000000046</v>
      </c>
      <c r="AC6710" s="110">
        <f>IF('3C-Water transport'!AN$56="no"," ",ROUND(AB6710,4))</f>
        <v>0.64700000000000002</v>
      </c>
      <c r="AD6710" s="110">
        <f>IF('3C-Water transport'!AN$57="no"," ",ROUND(AB6710,4))</f>
        <v>0.64700000000000002</v>
      </c>
      <c r="AE6710" s="110">
        <f>IF('3C-Water transport'!AN$58="no"," ",ROUND(AB6710,4))</f>
        <v>0.64700000000000002</v>
      </c>
    </row>
    <row r="6711" spans="5:31" x14ac:dyDescent="0.25">
      <c r="E6711" s="110">
        <f t="shared" si="378"/>
        <v>0.64800000000000046</v>
      </c>
      <c r="F6711" s="110">
        <f>IF('3A-Rail transport'!$AN$56="no"," ",ROUND(E6711,4))</f>
        <v>0.64800000000000002</v>
      </c>
      <c r="G6711" s="110">
        <f>IF('3A-Rail transport'!$AN$57="no"," ",ROUND(E6711,4))</f>
        <v>0.64800000000000002</v>
      </c>
      <c r="H6711" s="110"/>
      <c r="S6711" s="110">
        <f t="shared" si="379"/>
        <v>0.64800000000000046</v>
      </c>
      <c r="T6711" s="110">
        <f>IF('3B-Air transport'!AN$66="no"," ",ROUND(S6711,4))</f>
        <v>0.64800000000000002</v>
      </c>
      <c r="U6711" s="110">
        <f>IF('3B-Air transport'!AN$67="no"," ",ROUND(S6711,4))</f>
        <v>0.64800000000000002</v>
      </c>
      <c r="V6711" s="110">
        <f>IF('3B-Air transport'!AN$68="no"," ",ROUND(S6711,4))</f>
        <v>0.64800000000000002</v>
      </c>
      <c r="W6711" s="110"/>
      <c r="AB6711" s="110">
        <f t="shared" si="380"/>
        <v>0.64800000000000046</v>
      </c>
      <c r="AC6711" s="110">
        <f>IF('3C-Water transport'!AN$56="no"," ",ROUND(AB6711,4))</f>
        <v>0.64800000000000002</v>
      </c>
      <c r="AD6711" s="110">
        <f>IF('3C-Water transport'!AN$57="no"," ",ROUND(AB6711,4))</f>
        <v>0.64800000000000002</v>
      </c>
      <c r="AE6711" s="110">
        <f>IF('3C-Water transport'!AN$58="no"," ",ROUND(AB6711,4))</f>
        <v>0.64800000000000002</v>
      </c>
    </row>
    <row r="6712" spans="5:31" x14ac:dyDescent="0.25">
      <c r="E6712" s="110">
        <f t="shared" si="378"/>
        <v>0.64900000000000047</v>
      </c>
      <c r="F6712" s="110">
        <f>IF('3A-Rail transport'!$AN$56="no"," ",ROUND(E6712,4))</f>
        <v>0.64900000000000002</v>
      </c>
      <c r="G6712" s="110">
        <f>IF('3A-Rail transport'!$AN$57="no"," ",ROUND(E6712,4))</f>
        <v>0.64900000000000002</v>
      </c>
      <c r="H6712" s="110"/>
      <c r="S6712" s="110">
        <f t="shared" si="379"/>
        <v>0.64900000000000047</v>
      </c>
      <c r="T6712" s="110">
        <f>IF('3B-Air transport'!AN$66="no"," ",ROUND(S6712,4))</f>
        <v>0.64900000000000002</v>
      </c>
      <c r="U6712" s="110">
        <f>IF('3B-Air transport'!AN$67="no"," ",ROUND(S6712,4))</f>
        <v>0.64900000000000002</v>
      </c>
      <c r="V6712" s="110">
        <f>IF('3B-Air transport'!AN$68="no"," ",ROUND(S6712,4))</f>
        <v>0.64900000000000002</v>
      </c>
      <c r="W6712" s="110"/>
      <c r="AB6712" s="110">
        <f t="shared" si="380"/>
        <v>0.64900000000000047</v>
      </c>
      <c r="AC6712" s="110">
        <f>IF('3C-Water transport'!AN$56="no"," ",ROUND(AB6712,4))</f>
        <v>0.64900000000000002</v>
      </c>
      <c r="AD6712" s="110">
        <f>IF('3C-Water transport'!AN$57="no"," ",ROUND(AB6712,4))</f>
        <v>0.64900000000000002</v>
      </c>
      <c r="AE6712" s="110">
        <f>IF('3C-Water transport'!AN$58="no"," ",ROUND(AB6712,4))</f>
        <v>0.64900000000000002</v>
      </c>
    </row>
    <row r="6713" spans="5:31" x14ac:dyDescent="0.25">
      <c r="E6713" s="110">
        <f t="shared" si="378"/>
        <v>0.65000000000000047</v>
      </c>
      <c r="F6713" s="110">
        <f>IF('3A-Rail transport'!$AN$56="no"," ",ROUND(E6713,4))</f>
        <v>0.65</v>
      </c>
      <c r="G6713" s="110">
        <f>IF('3A-Rail transport'!$AN$57="no"," ",ROUND(E6713,4))</f>
        <v>0.65</v>
      </c>
      <c r="H6713" s="110"/>
      <c r="S6713" s="110">
        <f t="shared" si="379"/>
        <v>0.65000000000000047</v>
      </c>
      <c r="T6713" s="110">
        <f>IF('3B-Air transport'!AN$66="no"," ",ROUND(S6713,4))</f>
        <v>0.65</v>
      </c>
      <c r="U6713" s="110">
        <f>IF('3B-Air transport'!AN$67="no"," ",ROUND(S6713,4))</f>
        <v>0.65</v>
      </c>
      <c r="V6713" s="110">
        <f>IF('3B-Air transport'!AN$68="no"," ",ROUND(S6713,4))</f>
        <v>0.65</v>
      </c>
      <c r="W6713" s="110"/>
      <c r="AB6713" s="110">
        <f t="shared" si="380"/>
        <v>0.65000000000000047</v>
      </c>
      <c r="AC6713" s="110">
        <f>IF('3C-Water transport'!AN$56="no"," ",ROUND(AB6713,4))</f>
        <v>0.65</v>
      </c>
      <c r="AD6713" s="110">
        <f>IF('3C-Water transport'!AN$57="no"," ",ROUND(AB6713,4))</f>
        <v>0.65</v>
      </c>
      <c r="AE6713" s="110">
        <f>IF('3C-Water transport'!AN$58="no"," ",ROUND(AB6713,4))</f>
        <v>0.65</v>
      </c>
    </row>
    <row r="6714" spans="5:31" x14ac:dyDescent="0.25">
      <c r="E6714" s="110">
        <f t="shared" si="378"/>
        <v>0.65100000000000047</v>
      </c>
      <c r="F6714" s="110">
        <f>IF('3A-Rail transport'!$AN$56="no"," ",ROUND(E6714,4))</f>
        <v>0.65100000000000002</v>
      </c>
      <c r="G6714" s="110">
        <f>IF('3A-Rail transport'!$AN$57="no"," ",ROUND(E6714,4))</f>
        <v>0.65100000000000002</v>
      </c>
      <c r="H6714" s="110"/>
      <c r="S6714" s="110">
        <f t="shared" si="379"/>
        <v>0.65100000000000047</v>
      </c>
      <c r="T6714" s="110">
        <f>IF('3B-Air transport'!AN$66="no"," ",ROUND(S6714,4))</f>
        <v>0.65100000000000002</v>
      </c>
      <c r="U6714" s="110">
        <f>IF('3B-Air transport'!AN$67="no"," ",ROUND(S6714,4))</f>
        <v>0.65100000000000002</v>
      </c>
      <c r="V6714" s="110">
        <f>IF('3B-Air transport'!AN$68="no"," ",ROUND(S6714,4))</f>
        <v>0.65100000000000002</v>
      </c>
      <c r="W6714" s="110"/>
      <c r="AB6714" s="110">
        <f t="shared" si="380"/>
        <v>0.65100000000000047</v>
      </c>
      <c r="AC6714" s="110">
        <f>IF('3C-Water transport'!AN$56="no"," ",ROUND(AB6714,4))</f>
        <v>0.65100000000000002</v>
      </c>
      <c r="AD6714" s="110">
        <f>IF('3C-Water transport'!AN$57="no"," ",ROUND(AB6714,4))</f>
        <v>0.65100000000000002</v>
      </c>
      <c r="AE6714" s="110">
        <f>IF('3C-Water transport'!AN$58="no"," ",ROUND(AB6714,4))</f>
        <v>0.65100000000000002</v>
      </c>
    </row>
    <row r="6715" spans="5:31" x14ac:dyDescent="0.25">
      <c r="E6715" s="110">
        <f t="shared" si="378"/>
        <v>0.65200000000000047</v>
      </c>
      <c r="F6715" s="110">
        <f>IF('3A-Rail transport'!$AN$56="no"," ",ROUND(E6715,4))</f>
        <v>0.65200000000000002</v>
      </c>
      <c r="G6715" s="110">
        <f>IF('3A-Rail transport'!$AN$57="no"," ",ROUND(E6715,4))</f>
        <v>0.65200000000000002</v>
      </c>
      <c r="H6715" s="110"/>
      <c r="S6715" s="110">
        <f t="shared" si="379"/>
        <v>0.65200000000000047</v>
      </c>
      <c r="T6715" s="110">
        <f>IF('3B-Air transport'!AN$66="no"," ",ROUND(S6715,4))</f>
        <v>0.65200000000000002</v>
      </c>
      <c r="U6715" s="110">
        <f>IF('3B-Air transport'!AN$67="no"," ",ROUND(S6715,4))</f>
        <v>0.65200000000000002</v>
      </c>
      <c r="V6715" s="110">
        <f>IF('3B-Air transport'!AN$68="no"," ",ROUND(S6715,4))</f>
        <v>0.65200000000000002</v>
      </c>
      <c r="W6715" s="110"/>
      <c r="AB6715" s="110">
        <f t="shared" si="380"/>
        <v>0.65200000000000047</v>
      </c>
      <c r="AC6715" s="110">
        <f>IF('3C-Water transport'!AN$56="no"," ",ROUND(AB6715,4))</f>
        <v>0.65200000000000002</v>
      </c>
      <c r="AD6715" s="110">
        <f>IF('3C-Water transport'!AN$57="no"," ",ROUND(AB6715,4))</f>
        <v>0.65200000000000002</v>
      </c>
      <c r="AE6715" s="110">
        <f>IF('3C-Water transport'!AN$58="no"," ",ROUND(AB6715,4))</f>
        <v>0.65200000000000002</v>
      </c>
    </row>
    <row r="6716" spans="5:31" x14ac:dyDescent="0.25">
      <c r="E6716" s="110">
        <f t="shared" si="378"/>
        <v>0.65300000000000047</v>
      </c>
      <c r="F6716" s="110">
        <f>IF('3A-Rail transport'!$AN$56="no"," ",ROUND(E6716,4))</f>
        <v>0.65300000000000002</v>
      </c>
      <c r="G6716" s="110">
        <f>IF('3A-Rail transport'!$AN$57="no"," ",ROUND(E6716,4))</f>
        <v>0.65300000000000002</v>
      </c>
      <c r="H6716" s="110"/>
      <c r="S6716" s="110">
        <f t="shared" si="379"/>
        <v>0.65300000000000047</v>
      </c>
      <c r="T6716" s="110">
        <f>IF('3B-Air transport'!AN$66="no"," ",ROUND(S6716,4))</f>
        <v>0.65300000000000002</v>
      </c>
      <c r="U6716" s="110">
        <f>IF('3B-Air transport'!AN$67="no"," ",ROUND(S6716,4))</f>
        <v>0.65300000000000002</v>
      </c>
      <c r="V6716" s="110">
        <f>IF('3B-Air transport'!AN$68="no"," ",ROUND(S6716,4))</f>
        <v>0.65300000000000002</v>
      </c>
      <c r="W6716" s="110"/>
      <c r="AB6716" s="110">
        <f t="shared" si="380"/>
        <v>0.65300000000000047</v>
      </c>
      <c r="AC6716" s="110">
        <f>IF('3C-Water transport'!AN$56="no"," ",ROUND(AB6716,4))</f>
        <v>0.65300000000000002</v>
      </c>
      <c r="AD6716" s="110">
        <f>IF('3C-Water transport'!AN$57="no"," ",ROUND(AB6716,4))</f>
        <v>0.65300000000000002</v>
      </c>
      <c r="AE6716" s="110">
        <f>IF('3C-Water transport'!AN$58="no"," ",ROUND(AB6716,4))</f>
        <v>0.65300000000000002</v>
      </c>
    </row>
    <row r="6717" spans="5:31" x14ac:dyDescent="0.25">
      <c r="E6717" s="110">
        <f t="shared" si="378"/>
        <v>0.65400000000000047</v>
      </c>
      <c r="F6717" s="110">
        <f>IF('3A-Rail transport'!$AN$56="no"," ",ROUND(E6717,4))</f>
        <v>0.65400000000000003</v>
      </c>
      <c r="G6717" s="110">
        <f>IF('3A-Rail transport'!$AN$57="no"," ",ROUND(E6717,4))</f>
        <v>0.65400000000000003</v>
      </c>
      <c r="H6717" s="110"/>
      <c r="S6717" s="110">
        <f t="shared" si="379"/>
        <v>0.65400000000000047</v>
      </c>
      <c r="T6717" s="110">
        <f>IF('3B-Air transport'!AN$66="no"," ",ROUND(S6717,4))</f>
        <v>0.65400000000000003</v>
      </c>
      <c r="U6717" s="110">
        <f>IF('3B-Air transport'!AN$67="no"," ",ROUND(S6717,4))</f>
        <v>0.65400000000000003</v>
      </c>
      <c r="V6717" s="110">
        <f>IF('3B-Air transport'!AN$68="no"," ",ROUND(S6717,4))</f>
        <v>0.65400000000000003</v>
      </c>
      <c r="W6717" s="110"/>
      <c r="AB6717" s="110">
        <f t="shared" si="380"/>
        <v>0.65400000000000047</v>
      </c>
      <c r="AC6717" s="110">
        <f>IF('3C-Water transport'!AN$56="no"," ",ROUND(AB6717,4))</f>
        <v>0.65400000000000003</v>
      </c>
      <c r="AD6717" s="110">
        <f>IF('3C-Water transport'!AN$57="no"," ",ROUND(AB6717,4))</f>
        <v>0.65400000000000003</v>
      </c>
      <c r="AE6717" s="110">
        <f>IF('3C-Water transport'!AN$58="no"," ",ROUND(AB6717,4))</f>
        <v>0.65400000000000003</v>
      </c>
    </row>
    <row r="6718" spans="5:31" x14ac:dyDescent="0.25">
      <c r="E6718" s="110">
        <f t="shared" si="378"/>
        <v>0.65500000000000047</v>
      </c>
      <c r="F6718" s="110">
        <f>IF('3A-Rail transport'!$AN$56="no"," ",ROUND(E6718,4))</f>
        <v>0.65500000000000003</v>
      </c>
      <c r="G6718" s="110">
        <f>IF('3A-Rail transport'!$AN$57="no"," ",ROUND(E6718,4))</f>
        <v>0.65500000000000003</v>
      </c>
      <c r="H6718" s="110"/>
      <c r="S6718" s="110">
        <f t="shared" si="379"/>
        <v>0.65500000000000047</v>
      </c>
      <c r="T6718" s="110">
        <f>IF('3B-Air transport'!AN$66="no"," ",ROUND(S6718,4))</f>
        <v>0.65500000000000003</v>
      </c>
      <c r="U6718" s="110">
        <f>IF('3B-Air transport'!AN$67="no"," ",ROUND(S6718,4))</f>
        <v>0.65500000000000003</v>
      </c>
      <c r="V6718" s="110">
        <f>IF('3B-Air transport'!AN$68="no"," ",ROUND(S6718,4))</f>
        <v>0.65500000000000003</v>
      </c>
      <c r="W6718" s="110"/>
      <c r="AB6718" s="110">
        <f t="shared" si="380"/>
        <v>0.65500000000000047</v>
      </c>
      <c r="AC6718" s="110">
        <f>IF('3C-Water transport'!AN$56="no"," ",ROUND(AB6718,4))</f>
        <v>0.65500000000000003</v>
      </c>
      <c r="AD6718" s="110">
        <f>IF('3C-Water transport'!AN$57="no"," ",ROUND(AB6718,4))</f>
        <v>0.65500000000000003</v>
      </c>
      <c r="AE6718" s="110">
        <f>IF('3C-Water transport'!AN$58="no"," ",ROUND(AB6718,4))</f>
        <v>0.65500000000000003</v>
      </c>
    </row>
    <row r="6719" spans="5:31" x14ac:dyDescent="0.25">
      <c r="E6719" s="110">
        <f t="shared" si="378"/>
        <v>0.65600000000000047</v>
      </c>
      <c r="F6719" s="110">
        <f>IF('3A-Rail transport'!$AN$56="no"," ",ROUND(E6719,4))</f>
        <v>0.65600000000000003</v>
      </c>
      <c r="G6719" s="110">
        <f>IF('3A-Rail transport'!$AN$57="no"," ",ROUND(E6719,4))</f>
        <v>0.65600000000000003</v>
      </c>
      <c r="H6719" s="110"/>
      <c r="S6719" s="110">
        <f t="shared" si="379"/>
        <v>0.65600000000000047</v>
      </c>
      <c r="T6719" s="110">
        <f>IF('3B-Air transport'!AN$66="no"," ",ROUND(S6719,4))</f>
        <v>0.65600000000000003</v>
      </c>
      <c r="U6719" s="110">
        <f>IF('3B-Air transport'!AN$67="no"," ",ROUND(S6719,4))</f>
        <v>0.65600000000000003</v>
      </c>
      <c r="V6719" s="110">
        <f>IF('3B-Air transport'!AN$68="no"," ",ROUND(S6719,4))</f>
        <v>0.65600000000000003</v>
      </c>
      <c r="W6719" s="110"/>
      <c r="AB6719" s="110">
        <f t="shared" si="380"/>
        <v>0.65600000000000047</v>
      </c>
      <c r="AC6719" s="110">
        <f>IF('3C-Water transport'!AN$56="no"," ",ROUND(AB6719,4))</f>
        <v>0.65600000000000003</v>
      </c>
      <c r="AD6719" s="110">
        <f>IF('3C-Water transport'!AN$57="no"," ",ROUND(AB6719,4))</f>
        <v>0.65600000000000003</v>
      </c>
      <c r="AE6719" s="110">
        <f>IF('3C-Water transport'!AN$58="no"," ",ROUND(AB6719,4))</f>
        <v>0.65600000000000003</v>
      </c>
    </row>
    <row r="6720" spans="5:31" x14ac:dyDescent="0.25">
      <c r="E6720" s="110">
        <f t="shared" si="378"/>
        <v>0.65700000000000047</v>
      </c>
      <c r="F6720" s="110">
        <f>IF('3A-Rail transport'!$AN$56="no"," ",ROUND(E6720,4))</f>
        <v>0.65700000000000003</v>
      </c>
      <c r="G6720" s="110">
        <f>IF('3A-Rail transport'!$AN$57="no"," ",ROUND(E6720,4))</f>
        <v>0.65700000000000003</v>
      </c>
      <c r="H6720" s="110"/>
      <c r="S6720" s="110">
        <f t="shared" si="379"/>
        <v>0.65700000000000047</v>
      </c>
      <c r="T6720" s="110">
        <f>IF('3B-Air transport'!AN$66="no"," ",ROUND(S6720,4))</f>
        <v>0.65700000000000003</v>
      </c>
      <c r="U6720" s="110">
        <f>IF('3B-Air transport'!AN$67="no"," ",ROUND(S6720,4))</f>
        <v>0.65700000000000003</v>
      </c>
      <c r="V6720" s="110">
        <f>IF('3B-Air transport'!AN$68="no"," ",ROUND(S6720,4))</f>
        <v>0.65700000000000003</v>
      </c>
      <c r="W6720" s="110"/>
      <c r="AB6720" s="110">
        <f t="shared" si="380"/>
        <v>0.65700000000000047</v>
      </c>
      <c r="AC6720" s="110">
        <f>IF('3C-Water transport'!AN$56="no"," ",ROUND(AB6720,4))</f>
        <v>0.65700000000000003</v>
      </c>
      <c r="AD6720" s="110">
        <f>IF('3C-Water transport'!AN$57="no"," ",ROUND(AB6720,4))</f>
        <v>0.65700000000000003</v>
      </c>
      <c r="AE6720" s="110">
        <f>IF('3C-Water transport'!AN$58="no"," ",ROUND(AB6720,4))</f>
        <v>0.65700000000000003</v>
      </c>
    </row>
    <row r="6721" spans="5:31" x14ac:dyDescent="0.25">
      <c r="E6721" s="110">
        <f t="shared" si="378"/>
        <v>0.65800000000000047</v>
      </c>
      <c r="F6721" s="110">
        <f>IF('3A-Rail transport'!$AN$56="no"," ",ROUND(E6721,4))</f>
        <v>0.65800000000000003</v>
      </c>
      <c r="G6721" s="110">
        <f>IF('3A-Rail transport'!$AN$57="no"," ",ROUND(E6721,4))</f>
        <v>0.65800000000000003</v>
      </c>
      <c r="H6721" s="110"/>
      <c r="S6721" s="110">
        <f t="shared" si="379"/>
        <v>0.65800000000000047</v>
      </c>
      <c r="T6721" s="110">
        <f>IF('3B-Air transport'!AN$66="no"," ",ROUND(S6721,4))</f>
        <v>0.65800000000000003</v>
      </c>
      <c r="U6721" s="110">
        <f>IF('3B-Air transport'!AN$67="no"," ",ROUND(S6721,4))</f>
        <v>0.65800000000000003</v>
      </c>
      <c r="V6721" s="110">
        <f>IF('3B-Air transport'!AN$68="no"," ",ROUND(S6721,4))</f>
        <v>0.65800000000000003</v>
      </c>
      <c r="W6721" s="110"/>
      <c r="AB6721" s="110">
        <f t="shared" si="380"/>
        <v>0.65800000000000047</v>
      </c>
      <c r="AC6721" s="110">
        <f>IF('3C-Water transport'!AN$56="no"," ",ROUND(AB6721,4))</f>
        <v>0.65800000000000003</v>
      </c>
      <c r="AD6721" s="110">
        <f>IF('3C-Water transport'!AN$57="no"," ",ROUND(AB6721,4))</f>
        <v>0.65800000000000003</v>
      </c>
      <c r="AE6721" s="110">
        <f>IF('3C-Water transport'!AN$58="no"," ",ROUND(AB6721,4))</f>
        <v>0.65800000000000003</v>
      </c>
    </row>
    <row r="6722" spans="5:31" x14ac:dyDescent="0.25">
      <c r="E6722" s="110">
        <f t="shared" si="378"/>
        <v>0.65900000000000047</v>
      </c>
      <c r="F6722" s="110">
        <f>IF('3A-Rail transport'!$AN$56="no"," ",ROUND(E6722,4))</f>
        <v>0.65900000000000003</v>
      </c>
      <c r="G6722" s="110">
        <f>IF('3A-Rail transport'!$AN$57="no"," ",ROUND(E6722,4))</f>
        <v>0.65900000000000003</v>
      </c>
      <c r="H6722" s="110"/>
      <c r="S6722" s="110">
        <f t="shared" si="379"/>
        <v>0.65900000000000047</v>
      </c>
      <c r="T6722" s="110">
        <f>IF('3B-Air transport'!AN$66="no"," ",ROUND(S6722,4))</f>
        <v>0.65900000000000003</v>
      </c>
      <c r="U6722" s="110">
        <f>IF('3B-Air transport'!AN$67="no"," ",ROUND(S6722,4))</f>
        <v>0.65900000000000003</v>
      </c>
      <c r="V6722" s="110">
        <f>IF('3B-Air transport'!AN$68="no"," ",ROUND(S6722,4))</f>
        <v>0.65900000000000003</v>
      </c>
      <c r="W6722" s="110"/>
      <c r="AB6722" s="110">
        <f t="shared" si="380"/>
        <v>0.65900000000000047</v>
      </c>
      <c r="AC6722" s="110">
        <f>IF('3C-Water transport'!AN$56="no"," ",ROUND(AB6722,4))</f>
        <v>0.65900000000000003</v>
      </c>
      <c r="AD6722" s="110">
        <f>IF('3C-Water transport'!AN$57="no"," ",ROUND(AB6722,4))</f>
        <v>0.65900000000000003</v>
      </c>
      <c r="AE6722" s="110">
        <f>IF('3C-Water transport'!AN$58="no"," ",ROUND(AB6722,4))</f>
        <v>0.65900000000000003</v>
      </c>
    </row>
    <row r="6723" spans="5:31" x14ac:dyDescent="0.25">
      <c r="E6723" s="110">
        <f t="shared" si="378"/>
        <v>0.66000000000000048</v>
      </c>
      <c r="F6723" s="110">
        <f>IF('3A-Rail transport'!$AN$56="no"," ",ROUND(E6723,4))</f>
        <v>0.66</v>
      </c>
      <c r="G6723" s="110">
        <f>IF('3A-Rail transport'!$AN$57="no"," ",ROUND(E6723,4))</f>
        <v>0.66</v>
      </c>
      <c r="H6723" s="110"/>
      <c r="S6723" s="110">
        <f t="shared" si="379"/>
        <v>0.66000000000000048</v>
      </c>
      <c r="T6723" s="110">
        <f>IF('3B-Air transport'!AN$66="no"," ",ROUND(S6723,4))</f>
        <v>0.66</v>
      </c>
      <c r="U6723" s="110">
        <f>IF('3B-Air transport'!AN$67="no"," ",ROUND(S6723,4))</f>
        <v>0.66</v>
      </c>
      <c r="V6723" s="110">
        <f>IF('3B-Air transport'!AN$68="no"," ",ROUND(S6723,4))</f>
        <v>0.66</v>
      </c>
      <c r="W6723" s="110"/>
      <c r="AB6723" s="110">
        <f t="shared" si="380"/>
        <v>0.66000000000000048</v>
      </c>
      <c r="AC6723" s="110">
        <f>IF('3C-Water transport'!AN$56="no"," ",ROUND(AB6723,4))</f>
        <v>0.66</v>
      </c>
      <c r="AD6723" s="110">
        <f>IF('3C-Water transport'!AN$57="no"," ",ROUND(AB6723,4))</f>
        <v>0.66</v>
      </c>
      <c r="AE6723" s="110">
        <f>IF('3C-Water transport'!AN$58="no"," ",ROUND(AB6723,4))</f>
        <v>0.66</v>
      </c>
    </row>
    <row r="6724" spans="5:31" x14ac:dyDescent="0.25">
      <c r="E6724" s="110">
        <f t="shared" si="378"/>
        <v>0.66100000000000048</v>
      </c>
      <c r="F6724" s="110">
        <f>IF('3A-Rail transport'!$AN$56="no"," ",ROUND(E6724,4))</f>
        <v>0.66100000000000003</v>
      </c>
      <c r="G6724" s="110">
        <f>IF('3A-Rail transport'!$AN$57="no"," ",ROUND(E6724,4))</f>
        <v>0.66100000000000003</v>
      </c>
      <c r="H6724" s="110"/>
      <c r="S6724" s="110">
        <f t="shared" si="379"/>
        <v>0.66100000000000048</v>
      </c>
      <c r="T6724" s="110">
        <f>IF('3B-Air transport'!AN$66="no"," ",ROUND(S6724,4))</f>
        <v>0.66100000000000003</v>
      </c>
      <c r="U6724" s="110">
        <f>IF('3B-Air transport'!AN$67="no"," ",ROUND(S6724,4))</f>
        <v>0.66100000000000003</v>
      </c>
      <c r="V6724" s="110">
        <f>IF('3B-Air transport'!AN$68="no"," ",ROUND(S6724,4))</f>
        <v>0.66100000000000003</v>
      </c>
      <c r="W6724" s="110"/>
      <c r="AB6724" s="110">
        <f t="shared" si="380"/>
        <v>0.66100000000000048</v>
      </c>
      <c r="AC6724" s="110">
        <f>IF('3C-Water transport'!AN$56="no"," ",ROUND(AB6724,4))</f>
        <v>0.66100000000000003</v>
      </c>
      <c r="AD6724" s="110">
        <f>IF('3C-Water transport'!AN$57="no"," ",ROUND(AB6724,4))</f>
        <v>0.66100000000000003</v>
      </c>
      <c r="AE6724" s="110">
        <f>IF('3C-Water transport'!AN$58="no"," ",ROUND(AB6724,4))</f>
        <v>0.66100000000000003</v>
      </c>
    </row>
    <row r="6725" spans="5:31" x14ac:dyDescent="0.25">
      <c r="E6725" s="110">
        <f t="shared" si="378"/>
        <v>0.66200000000000048</v>
      </c>
      <c r="F6725" s="110">
        <f>IF('3A-Rail transport'!$AN$56="no"," ",ROUND(E6725,4))</f>
        <v>0.66200000000000003</v>
      </c>
      <c r="G6725" s="110">
        <f>IF('3A-Rail transport'!$AN$57="no"," ",ROUND(E6725,4))</f>
        <v>0.66200000000000003</v>
      </c>
      <c r="H6725" s="110"/>
      <c r="S6725" s="110">
        <f t="shared" si="379"/>
        <v>0.66200000000000048</v>
      </c>
      <c r="T6725" s="110">
        <f>IF('3B-Air transport'!AN$66="no"," ",ROUND(S6725,4))</f>
        <v>0.66200000000000003</v>
      </c>
      <c r="U6725" s="110">
        <f>IF('3B-Air transport'!AN$67="no"," ",ROUND(S6725,4))</f>
        <v>0.66200000000000003</v>
      </c>
      <c r="V6725" s="110">
        <f>IF('3B-Air transport'!AN$68="no"," ",ROUND(S6725,4))</f>
        <v>0.66200000000000003</v>
      </c>
      <c r="W6725" s="110"/>
      <c r="AB6725" s="110">
        <f t="shared" si="380"/>
        <v>0.66200000000000048</v>
      </c>
      <c r="AC6725" s="110">
        <f>IF('3C-Water transport'!AN$56="no"," ",ROUND(AB6725,4))</f>
        <v>0.66200000000000003</v>
      </c>
      <c r="AD6725" s="110">
        <f>IF('3C-Water transport'!AN$57="no"," ",ROUND(AB6725,4))</f>
        <v>0.66200000000000003</v>
      </c>
      <c r="AE6725" s="110">
        <f>IF('3C-Water transport'!AN$58="no"," ",ROUND(AB6725,4))</f>
        <v>0.66200000000000003</v>
      </c>
    </row>
    <row r="6726" spans="5:31" x14ac:dyDescent="0.25">
      <c r="E6726" s="110">
        <f t="shared" si="378"/>
        <v>0.66300000000000048</v>
      </c>
      <c r="F6726" s="110">
        <f>IF('3A-Rail transport'!$AN$56="no"," ",ROUND(E6726,4))</f>
        <v>0.66300000000000003</v>
      </c>
      <c r="G6726" s="110">
        <f>IF('3A-Rail transport'!$AN$57="no"," ",ROUND(E6726,4))</f>
        <v>0.66300000000000003</v>
      </c>
      <c r="H6726" s="110"/>
      <c r="S6726" s="110">
        <f t="shared" si="379"/>
        <v>0.66300000000000048</v>
      </c>
      <c r="T6726" s="110">
        <f>IF('3B-Air transport'!AN$66="no"," ",ROUND(S6726,4))</f>
        <v>0.66300000000000003</v>
      </c>
      <c r="U6726" s="110">
        <f>IF('3B-Air transport'!AN$67="no"," ",ROUND(S6726,4))</f>
        <v>0.66300000000000003</v>
      </c>
      <c r="V6726" s="110">
        <f>IF('3B-Air transport'!AN$68="no"," ",ROUND(S6726,4))</f>
        <v>0.66300000000000003</v>
      </c>
      <c r="W6726" s="110"/>
      <c r="AB6726" s="110">
        <f t="shared" si="380"/>
        <v>0.66300000000000048</v>
      </c>
      <c r="AC6726" s="110">
        <f>IF('3C-Water transport'!AN$56="no"," ",ROUND(AB6726,4))</f>
        <v>0.66300000000000003</v>
      </c>
      <c r="AD6726" s="110">
        <f>IF('3C-Water transport'!AN$57="no"," ",ROUND(AB6726,4))</f>
        <v>0.66300000000000003</v>
      </c>
      <c r="AE6726" s="110">
        <f>IF('3C-Water transport'!AN$58="no"," ",ROUND(AB6726,4))</f>
        <v>0.66300000000000003</v>
      </c>
    </row>
    <row r="6727" spans="5:31" x14ac:dyDescent="0.25">
      <c r="E6727" s="110">
        <f t="shared" si="378"/>
        <v>0.66400000000000048</v>
      </c>
      <c r="F6727" s="110">
        <f>IF('3A-Rail transport'!$AN$56="no"," ",ROUND(E6727,4))</f>
        <v>0.66400000000000003</v>
      </c>
      <c r="G6727" s="110">
        <f>IF('3A-Rail transport'!$AN$57="no"," ",ROUND(E6727,4))</f>
        <v>0.66400000000000003</v>
      </c>
      <c r="H6727" s="110"/>
      <c r="S6727" s="110">
        <f t="shared" si="379"/>
        <v>0.66400000000000048</v>
      </c>
      <c r="T6727" s="110">
        <f>IF('3B-Air transport'!AN$66="no"," ",ROUND(S6727,4))</f>
        <v>0.66400000000000003</v>
      </c>
      <c r="U6727" s="110">
        <f>IF('3B-Air transport'!AN$67="no"," ",ROUND(S6727,4))</f>
        <v>0.66400000000000003</v>
      </c>
      <c r="V6727" s="110">
        <f>IF('3B-Air transport'!AN$68="no"," ",ROUND(S6727,4))</f>
        <v>0.66400000000000003</v>
      </c>
      <c r="W6727" s="110"/>
      <c r="AB6727" s="110">
        <f t="shared" si="380"/>
        <v>0.66400000000000048</v>
      </c>
      <c r="AC6727" s="110">
        <f>IF('3C-Water transport'!AN$56="no"," ",ROUND(AB6727,4))</f>
        <v>0.66400000000000003</v>
      </c>
      <c r="AD6727" s="110">
        <f>IF('3C-Water transport'!AN$57="no"," ",ROUND(AB6727,4))</f>
        <v>0.66400000000000003</v>
      </c>
      <c r="AE6727" s="110">
        <f>IF('3C-Water transport'!AN$58="no"," ",ROUND(AB6727,4))</f>
        <v>0.66400000000000003</v>
      </c>
    </row>
    <row r="6728" spans="5:31" x14ac:dyDescent="0.25">
      <c r="E6728" s="110">
        <f t="shared" si="378"/>
        <v>0.66500000000000048</v>
      </c>
      <c r="F6728" s="110">
        <f>IF('3A-Rail transport'!$AN$56="no"," ",ROUND(E6728,4))</f>
        <v>0.66500000000000004</v>
      </c>
      <c r="G6728" s="110">
        <f>IF('3A-Rail transport'!$AN$57="no"," ",ROUND(E6728,4))</f>
        <v>0.66500000000000004</v>
      </c>
      <c r="H6728" s="110"/>
      <c r="S6728" s="110">
        <f t="shared" si="379"/>
        <v>0.66500000000000048</v>
      </c>
      <c r="T6728" s="110">
        <f>IF('3B-Air transport'!AN$66="no"," ",ROUND(S6728,4))</f>
        <v>0.66500000000000004</v>
      </c>
      <c r="U6728" s="110">
        <f>IF('3B-Air transport'!AN$67="no"," ",ROUND(S6728,4))</f>
        <v>0.66500000000000004</v>
      </c>
      <c r="V6728" s="110">
        <f>IF('3B-Air transport'!AN$68="no"," ",ROUND(S6728,4))</f>
        <v>0.66500000000000004</v>
      </c>
      <c r="W6728" s="110"/>
      <c r="AB6728" s="110">
        <f t="shared" si="380"/>
        <v>0.66500000000000048</v>
      </c>
      <c r="AC6728" s="110">
        <f>IF('3C-Water transport'!AN$56="no"," ",ROUND(AB6728,4))</f>
        <v>0.66500000000000004</v>
      </c>
      <c r="AD6728" s="110">
        <f>IF('3C-Water transport'!AN$57="no"," ",ROUND(AB6728,4))</f>
        <v>0.66500000000000004</v>
      </c>
      <c r="AE6728" s="110">
        <f>IF('3C-Water transport'!AN$58="no"," ",ROUND(AB6728,4))</f>
        <v>0.66500000000000004</v>
      </c>
    </row>
    <row r="6729" spans="5:31" x14ac:dyDescent="0.25">
      <c r="E6729" s="110">
        <f t="shared" si="378"/>
        <v>0.66600000000000048</v>
      </c>
      <c r="F6729" s="110">
        <f>IF('3A-Rail transport'!$AN$56="no"," ",ROUND(E6729,4))</f>
        <v>0.66600000000000004</v>
      </c>
      <c r="G6729" s="110">
        <f>IF('3A-Rail transport'!$AN$57="no"," ",ROUND(E6729,4))</f>
        <v>0.66600000000000004</v>
      </c>
      <c r="H6729" s="110"/>
      <c r="S6729" s="110">
        <f t="shared" si="379"/>
        <v>0.66600000000000048</v>
      </c>
      <c r="T6729" s="110">
        <f>IF('3B-Air transport'!AN$66="no"," ",ROUND(S6729,4))</f>
        <v>0.66600000000000004</v>
      </c>
      <c r="U6729" s="110">
        <f>IF('3B-Air transport'!AN$67="no"," ",ROUND(S6729,4))</f>
        <v>0.66600000000000004</v>
      </c>
      <c r="V6729" s="110">
        <f>IF('3B-Air transport'!AN$68="no"," ",ROUND(S6729,4))</f>
        <v>0.66600000000000004</v>
      </c>
      <c r="W6729" s="110"/>
      <c r="AB6729" s="110">
        <f t="shared" si="380"/>
        <v>0.66600000000000048</v>
      </c>
      <c r="AC6729" s="110">
        <f>IF('3C-Water transport'!AN$56="no"," ",ROUND(AB6729,4))</f>
        <v>0.66600000000000004</v>
      </c>
      <c r="AD6729" s="110">
        <f>IF('3C-Water transport'!AN$57="no"," ",ROUND(AB6729,4))</f>
        <v>0.66600000000000004</v>
      </c>
      <c r="AE6729" s="110">
        <f>IF('3C-Water transport'!AN$58="no"," ",ROUND(AB6729,4))</f>
        <v>0.66600000000000004</v>
      </c>
    </row>
    <row r="6730" spans="5:31" x14ac:dyDescent="0.25">
      <c r="E6730" s="110">
        <f t="shared" si="378"/>
        <v>0.66700000000000048</v>
      </c>
      <c r="F6730" s="110">
        <f>IF('3A-Rail transport'!$AN$56="no"," ",ROUND(E6730,4))</f>
        <v>0.66700000000000004</v>
      </c>
      <c r="G6730" s="110">
        <f>IF('3A-Rail transport'!$AN$57="no"," ",ROUND(E6730,4))</f>
        <v>0.66700000000000004</v>
      </c>
      <c r="H6730" s="110"/>
      <c r="S6730" s="110">
        <f t="shared" si="379"/>
        <v>0.66700000000000048</v>
      </c>
      <c r="T6730" s="110">
        <f>IF('3B-Air transport'!AN$66="no"," ",ROUND(S6730,4))</f>
        <v>0.66700000000000004</v>
      </c>
      <c r="U6730" s="110">
        <f>IF('3B-Air transport'!AN$67="no"," ",ROUND(S6730,4))</f>
        <v>0.66700000000000004</v>
      </c>
      <c r="V6730" s="110">
        <f>IF('3B-Air transport'!AN$68="no"," ",ROUND(S6730,4))</f>
        <v>0.66700000000000004</v>
      </c>
      <c r="W6730" s="110"/>
      <c r="AB6730" s="110">
        <f t="shared" si="380"/>
        <v>0.66700000000000048</v>
      </c>
      <c r="AC6730" s="110">
        <f>IF('3C-Water transport'!AN$56="no"," ",ROUND(AB6730,4))</f>
        <v>0.66700000000000004</v>
      </c>
      <c r="AD6730" s="110">
        <f>IF('3C-Water transport'!AN$57="no"," ",ROUND(AB6730,4))</f>
        <v>0.66700000000000004</v>
      </c>
      <c r="AE6730" s="110">
        <f>IF('3C-Water transport'!AN$58="no"," ",ROUND(AB6730,4))</f>
        <v>0.66700000000000004</v>
      </c>
    </row>
    <row r="6731" spans="5:31" x14ac:dyDescent="0.25">
      <c r="E6731" s="110">
        <f t="shared" si="378"/>
        <v>0.66800000000000048</v>
      </c>
      <c r="F6731" s="110">
        <f>IF('3A-Rail transport'!$AN$56="no"," ",ROUND(E6731,4))</f>
        <v>0.66800000000000004</v>
      </c>
      <c r="G6731" s="110">
        <f>IF('3A-Rail transport'!$AN$57="no"," ",ROUND(E6731,4))</f>
        <v>0.66800000000000004</v>
      </c>
      <c r="H6731" s="110"/>
      <c r="S6731" s="110">
        <f t="shared" si="379"/>
        <v>0.66800000000000048</v>
      </c>
      <c r="T6731" s="110">
        <f>IF('3B-Air transport'!AN$66="no"," ",ROUND(S6731,4))</f>
        <v>0.66800000000000004</v>
      </c>
      <c r="U6731" s="110">
        <f>IF('3B-Air transport'!AN$67="no"," ",ROUND(S6731,4))</f>
        <v>0.66800000000000004</v>
      </c>
      <c r="V6731" s="110">
        <f>IF('3B-Air transport'!AN$68="no"," ",ROUND(S6731,4))</f>
        <v>0.66800000000000004</v>
      </c>
      <c r="W6731" s="110"/>
      <c r="AB6731" s="110">
        <f t="shared" si="380"/>
        <v>0.66800000000000048</v>
      </c>
      <c r="AC6731" s="110">
        <f>IF('3C-Water transport'!AN$56="no"," ",ROUND(AB6731,4))</f>
        <v>0.66800000000000004</v>
      </c>
      <c r="AD6731" s="110">
        <f>IF('3C-Water transport'!AN$57="no"," ",ROUND(AB6731,4))</f>
        <v>0.66800000000000004</v>
      </c>
      <c r="AE6731" s="110">
        <f>IF('3C-Water transport'!AN$58="no"," ",ROUND(AB6731,4))</f>
        <v>0.66800000000000004</v>
      </c>
    </row>
    <row r="6732" spans="5:31" x14ac:dyDescent="0.25">
      <c r="E6732" s="110">
        <f t="shared" si="378"/>
        <v>0.66900000000000048</v>
      </c>
      <c r="F6732" s="110">
        <f>IF('3A-Rail transport'!$AN$56="no"," ",ROUND(E6732,4))</f>
        <v>0.66900000000000004</v>
      </c>
      <c r="G6732" s="110">
        <f>IF('3A-Rail transport'!$AN$57="no"," ",ROUND(E6732,4))</f>
        <v>0.66900000000000004</v>
      </c>
      <c r="H6732" s="110"/>
      <c r="S6732" s="110">
        <f t="shared" si="379"/>
        <v>0.66900000000000048</v>
      </c>
      <c r="T6732" s="110">
        <f>IF('3B-Air transport'!AN$66="no"," ",ROUND(S6732,4))</f>
        <v>0.66900000000000004</v>
      </c>
      <c r="U6732" s="110">
        <f>IF('3B-Air transport'!AN$67="no"," ",ROUND(S6732,4))</f>
        <v>0.66900000000000004</v>
      </c>
      <c r="V6732" s="110">
        <f>IF('3B-Air transport'!AN$68="no"," ",ROUND(S6732,4))</f>
        <v>0.66900000000000004</v>
      </c>
      <c r="W6732" s="110"/>
      <c r="AB6732" s="110">
        <f t="shared" si="380"/>
        <v>0.66900000000000048</v>
      </c>
      <c r="AC6732" s="110">
        <f>IF('3C-Water transport'!AN$56="no"," ",ROUND(AB6732,4))</f>
        <v>0.66900000000000004</v>
      </c>
      <c r="AD6732" s="110">
        <f>IF('3C-Water transport'!AN$57="no"," ",ROUND(AB6732,4))</f>
        <v>0.66900000000000004</v>
      </c>
      <c r="AE6732" s="110">
        <f>IF('3C-Water transport'!AN$58="no"," ",ROUND(AB6732,4))</f>
        <v>0.66900000000000004</v>
      </c>
    </row>
    <row r="6733" spans="5:31" x14ac:dyDescent="0.25">
      <c r="E6733" s="110">
        <f t="shared" si="378"/>
        <v>0.67000000000000048</v>
      </c>
      <c r="F6733" s="110">
        <f>IF('3A-Rail transport'!$AN$56="no"," ",ROUND(E6733,4))</f>
        <v>0.67</v>
      </c>
      <c r="G6733" s="110">
        <f>IF('3A-Rail transport'!$AN$57="no"," ",ROUND(E6733,4))</f>
        <v>0.67</v>
      </c>
      <c r="H6733" s="110"/>
      <c r="S6733" s="110">
        <f t="shared" si="379"/>
        <v>0.67000000000000048</v>
      </c>
      <c r="T6733" s="110">
        <f>IF('3B-Air transport'!AN$66="no"," ",ROUND(S6733,4))</f>
        <v>0.67</v>
      </c>
      <c r="U6733" s="110">
        <f>IF('3B-Air transport'!AN$67="no"," ",ROUND(S6733,4))</f>
        <v>0.67</v>
      </c>
      <c r="V6733" s="110">
        <f>IF('3B-Air transport'!AN$68="no"," ",ROUND(S6733,4))</f>
        <v>0.67</v>
      </c>
      <c r="W6733" s="110"/>
      <c r="AB6733" s="110">
        <f t="shared" si="380"/>
        <v>0.67000000000000048</v>
      </c>
      <c r="AC6733" s="110">
        <f>IF('3C-Water transport'!AN$56="no"," ",ROUND(AB6733,4))</f>
        <v>0.67</v>
      </c>
      <c r="AD6733" s="110">
        <f>IF('3C-Water transport'!AN$57="no"," ",ROUND(AB6733,4))</f>
        <v>0.67</v>
      </c>
      <c r="AE6733" s="110">
        <f>IF('3C-Water transport'!AN$58="no"," ",ROUND(AB6733,4))</f>
        <v>0.67</v>
      </c>
    </row>
    <row r="6734" spans="5:31" x14ac:dyDescent="0.25">
      <c r="E6734" s="110">
        <f t="shared" si="378"/>
        <v>0.67100000000000048</v>
      </c>
      <c r="F6734" s="110">
        <f>IF('3A-Rail transport'!$AN$56="no"," ",ROUND(E6734,4))</f>
        <v>0.67100000000000004</v>
      </c>
      <c r="G6734" s="110">
        <f>IF('3A-Rail transport'!$AN$57="no"," ",ROUND(E6734,4))</f>
        <v>0.67100000000000004</v>
      </c>
      <c r="H6734" s="110"/>
      <c r="S6734" s="110">
        <f t="shared" si="379"/>
        <v>0.67100000000000048</v>
      </c>
      <c r="T6734" s="110">
        <f>IF('3B-Air transport'!AN$66="no"," ",ROUND(S6734,4))</f>
        <v>0.67100000000000004</v>
      </c>
      <c r="U6734" s="110">
        <f>IF('3B-Air transport'!AN$67="no"," ",ROUND(S6734,4))</f>
        <v>0.67100000000000004</v>
      </c>
      <c r="V6734" s="110">
        <f>IF('3B-Air transport'!AN$68="no"," ",ROUND(S6734,4))</f>
        <v>0.67100000000000004</v>
      </c>
      <c r="W6734" s="110"/>
      <c r="AB6734" s="110">
        <f t="shared" si="380"/>
        <v>0.67100000000000048</v>
      </c>
      <c r="AC6734" s="110">
        <f>IF('3C-Water transport'!AN$56="no"," ",ROUND(AB6734,4))</f>
        <v>0.67100000000000004</v>
      </c>
      <c r="AD6734" s="110">
        <f>IF('3C-Water transport'!AN$57="no"," ",ROUND(AB6734,4))</f>
        <v>0.67100000000000004</v>
      </c>
      <c r="AE6734" s="110">
        <f>IF('3C-Water transport'!AN$58="no"," ",ROUND(AB6734,4))</f>
        <v>0.67100000000000004</v>
      </c>
    </row>
    <row r="6735" spans="5:31" x14ac:dyDescent="0.25">
      <c r="E6735" s="110">
        <f t="shared" si="378"/>
        <v>0.67200000000000049</v>
      </c>
      <c r="F6735" s="110">
        <f>IF('3A-Rail transport'!$AN$56="no"," ",ROUND(E6735,4))</f>
        <v>0.67200000000000004</v>
      </c>
      <c r="G6735" s="110">
        <f>IF('3A-Rail transport'!$AN$57="no"," ",ROUND(E6735,4))</f>
        <v>0.67200000000000004</v>
      </c>
      <c r="H6735" s="110"/>
      <c r="S6735" s="110">
        <f t="shared" si="379"/>
        <v>0.67200000000000049</v>
      </c>
      <c r="T6735" s="110">
        <f>IF('3B-Air transport'!AN$66="no"," ",ROUND(S6735,4))</f>
        <v>0.67200000000000004</v>
      </c>
      <c r="U6735" s="110">
        <f>IF('3B-Air transport'!AN$67="no"," ",ROUND(S6735,4))</f>
        <v>0.67200000000000004</v>
      </c>
      <c r="V6735" s="110">
        <f>IF('3B-Air transport'!AN$68="no"," ",ROUND(S6735,4))</f>
        <v>0.67200000000000004</v>
      </c>
      <c r="W6735" s="110"/>
      <c r="AB6735" s="110">
        <f t="shared" si="380"/>
        <v>0.67200000000000049</v>
      </c>
      <c r="AC6735" s="110">
        <f>IF('3C-Water transport'!AN$56="no"," ",ROUND(AB6735,4))</f>
        <v>0.67200000000000004</v>
      </c>
      <c r="AD6735" s="110">
        <f>IF('3C-Water transport'!AN$57="no"," ",ROUND(AB6735,4))</f>
        <v>0.67200000000000004</v>
      </c>
      <c r="AE6735" s="110">
        <f>IF('3C-Water transport'!AN$58="no"," ",ROUND(AB6735,4))</f>
        <v>0.67200000000000004</v>
      </c>
    </row>
    <row r="6736" spans="5:31" x14ac:dyDescent="0.25">
      <c r="E6736" s="110">
        <f t="shared" si="378"/>
        <v>0.67300000000000049</v>
      </c>
      <c r="F6736" s="110">
        <f>IF('3A-Rail transport'!$AN$56="no"," ",ROUND(E6736,4))</f>
        <v>0.67300000000000004</v>
      </c>
      <c r="G6736" s="110">
        <f>IF('3A-Rail transport'!$AN$57="no"," ",ROUND(E6736,4))</f>
        <v>0.67300000000000004</v>
      </c>
      <c r="H6736" s="110"/>
      <c r="S6736" s="110">
        <f t="shared" si="379"/>
        <v>0.67300000000000049</v>
      </c>
      <c r="T6736" s="110">
        <f>IF('3B-Air transport'!AN$66="no"," ",ROUND(S6736,4))</f>
        <v>0.67300000000000004</v>
      </c>
      <c r="U6736" s="110">
        <f>IF('3B-Air transport'!AN$67="no"," ",ROUND(S6736,4))</f>
        <v>0.67300000000000004</v>
      </c>
      <c r="V6736" s="110">
        <f>IF('3B-Air transport'!AN$68="no"," ",ROUND(S6736,4))</f>
        <v>0.67300000000000004</v>
      </c>
      <c r="W6736" s="110"/>
      <c r="AB6736" s="110">
        <f t="shared" si="380"/>
        <v>0.67300000000000049</v>
      </c>
      <c r="AC6736" s="110">
        <f>IF('3C-Water transport'!AN$56="no"," ",ROUND(AB6736,4))</f>
        <v>0.67300000000000004</v>
      </c>
      <c r="AD6736" s="110">
        <f>IF('3C-Water transport'!AN$57="no"," ",ROUND(AB6736,4))</f>
        <v>0.67300000000000004</v>
      </c>
      <c r="AE6736" s="110">
        <f>IF('3C-Water transport'!AN$58="no"," ",ROUND(AB6736,4))</f>
        <v>0.67300000000000004</v>
      </c>
    </row>
    <row r="6737" spans="5:31" x14ac:dyDescent="0.25">
      <c r="E6737" s="110">
        <f t="shared" si="378"/>
        <v>0.67400000000000049</v>
      </c>
      <c r="F6737" s="110">
        <f>IF('3A-Rail transport'!$AN$56="no"," ",ROUND(E6737,4))</f>
        <v>0.67400000000000004</v>
      </c>
      <c r="G6737" s="110">
        <f>IF('3A-Rail transport'!$AN$57="no"," ",ROUND(E6737,4))</f>
        <v>0.67400000000000004</v>
      </c>
      <c r="H6737" s="110"/>
      <c r="S6737" s="110">
        <f t="shared" si="379"/>
        <v>0.67400000000000049</v>
      </c>
      <c r="T6737" s="110">
        <f>IF('3B-Air transport'!AN$66="no"," ",ROUND(S6737,4))</f>
        <v>0.67400000000000004</v>
      </c>
      <c r="U6737" s="110">
        <f>IF('3B-Air transport'!AN$67="no"," ",ROUND(S6737,4))</f>
        <v>0.67400000000000004</v>
      </c>
      <c r="V6737" s="110">
        <f>IF('3B-Air transport'!AN$68="no"," ",ROUND(S6737,4))</f>
        <v>0.67400000000000004</v>
      </c>
      <c r="W6737" s="110"/>
      <c r="AB6737" s="110">
        <f t="shared" si="380"/>
        <v>0.67400000000000049</v>
      </c>
      <c r="AC6737" s="110">
        <f>IF('3C-Water transport'!AN$56="no"," ",ROUND(AB6737,4))</f>
        <v>0.67400000000000004</v>
      </c>
      <c r="AD6737" s="110">
        <f>IF('3C-Water transport'!AN$57="no"," ",ROUND(AB6737,4))</f>
        <v>0.67400000000000004</v>
      </c>
      <c r="AE6737" s="110">
        <f>IF('3C-Water transport'!AN$58="no"," ",ROUND(AB6737,4))</f>
        <v>0.67400000000000004</v>
      </c>
    </row>
    <row r="6738" spans="5:31" x14ac:dyDescent="0.25">
      <c r="E6738" s="110">
        <f t="shared" si="378"/>
        <v>0.67500000000000049</v>
      </c>
      <c r="F6738" s="110">
        <f>IF('3A-Rail transport'!$AN$56="no"," ",ROUND(E6738,4))</f>
        <v>0.67500000000000004</v>
      </c>
      <c r="G6738" s="110">
        <f>IF('3A-Rail transport'!$AN$57="no"," ",ROUND(E6738,4))</f>
        <v>0.67500000000000004</v>
      </c>
      <c r="H6738" s="110"/>
      <c r="S6738" s="110">
        <f t="shared" si="379"/>
        <v>0.67500000000000049</v>
      </c>
      <c r="T6738" s="110">
        <f>IF('3B-Air transport'!AN$66="no"," ",ROUND(S6738,4))</f>
        <v>0.67500000000000004</v>
      </c>
      <c r="U6738" s="110">
        <f>IF('3B-Air transport'!AN$67="no"," ",ROUND(S6738,4))</f>
        <v>0.67500000000000004</v>
      </c>
      <c r="V6738" s="110">
        <f>IF('3B-Air transport'!AN$68="no"," ",ROUND(S6738,4))</f>
        <v>0.67500000000000004</v>
      </c>
      <c r="W6738" s="110"/>
      <c r="AB6738" s="110">
        <f t="shared" si="380"/>
        <v>0.67500000000000049</v>
      </c>
      <c r="AC6738" s="110">
        <f>IF('3C-Water transport'!AN$56="no"," ",ROUND(AB6738,4))</f>
        <v>0.67500000000000004</v>
      </c>
      <c r="AD6738" s="110">
        <f>IF('3C-Water transport'!AN$57="no"," ",ROUND(AB6738,4))</f>
        <v>0.67500000000000004</v>
      </c>
      <c r="AE6738" s="110">
        <f>IF('3C-Water transport'!AN$58="no"," ",ROUND(AB6738,4))</f>
        <v>0.67500000000000004</v>
      </c>
    </row>
    <row r="6739" spans="5:31" x14ac:dyDescent="0.25">
      <c r="E6739" s="110">
        <f t="shared" si="378"/>
        <v>0.67600000000000049</v>
      </c>
      <c r="F6739" s="110">
        <f>IF('3A-Rail transport'!$AN$56="no"," ",ROUND(E6739,4))</f>
        <v>0.67600000000000005</v>
      </c>
      <c r="G6739" s="110">
        <f>IF('3A-Rail transport'!$AN$57="no"," ",ROUND(E6739,4))</f>
        <v>0.67600000000000005</v>
      </c>
      <c r="H6739" s="110"/>
      <c r="S6739" s="110">
        <f t="shared" si="379"/>
        <v>0.67600000000000049</v>
      </c>
      <c r="T6739" s="110">
        <f>IF('3B-Air transport'!AN$66="no"," ",ROUND(S6739,4))</f>
        <v>0.67600000000000005</v>
      </c>
      <c r="U6739" s="110">
        <f>IF('3B-Air transport'!AN$67="no"," ",ROUND(S6739,4))</f>
        <v>0.67600000000000005</v>
      </c>
      <c r="V6739" s="110">
        <f>IF('3B-Air transport'!AN$68="no"," ",ROUND(S6739,4))</f>
        <v>0.67600000000000005</v>
      </c>
      <c r="W6739" s="110"/>
      <c r="AB6739" s="110">
        <f t="shared" si="380"/>
        <v>0.67600000000000049</v>
      </c>
      <c r="AC6739" s="110">
        <f>IF('3C-Water transport'!AN$56="no"," ",ROUND(AB6739,4))</f>
        <v>0.67600000000000005</v>
      </c>
      <c r="AD6739" s="110">
        <f>IF('3C-Water transport'!AN$57="no"," ",ROUND(AB6739,4))</f>
        <v>0.67600000000000005</v>
      </c>
      <c r="AE6739" s="110">
        <f>IF('3C-Water transport'!AN$58="no"," ",ROUND(AB6739,4))</f>
        <v>0.67600000000000005</v>
      </c>
    </row>
    <row r="6740" spans="5:31" x14ac:dyDescent="0.25">
      <c r="E6740" s="110">
        <f t="shared" si="378"/>
        <v>0.67700000000000049</v>
      </c>
      <c r="F6740" s="110">
        <f>IF('3A-Rail transport'!$AN$56="no"," ",ROUND(E6740,4))</f>
        <v>0.67700000000000005</v>
      </c>
      <c r="G6740" s="110">
        <f>IF('3A-Rail transport'!$AN$57="no"," ",ROUND(E6740,4))</f>
        <v>0.67700000000000005</v>
      </c>
      <c r="H6740" s="110"/>
      <c r="S6740" s="110">
        <f t="shared" si="379"/>
        <v>0.67700000000000049</v>
      </c>
      <c r="T6740" s="110">
        <f>IF('3B-Air transport'!AN$66="no"," ",ROUND(S6740,4))</f>
        <v>0.67700000000000005</v>
      </c>
      <c r="U6740" s="110">
        <f>IF('3B-Air transport'!AN$67="no"," ",ROUND(S6740,4))</f>
        <v>0.67700000000000005</v>
      </c>
      <c r="V6740" s="110">
        <f>IF('3B-Air transport'!AN$68="no"," ",ROUND(S6740,4))</f>
        <v>0.67700000000000005</v>
      </c>
      <c r="W6740" s="110"/>
      <c r="AB6740" s="110">
        <f t="shared" si="380"/>
        <v>0.67700000000000049</v>
      </c>
      <c r="AC6740" s="110">
        <f>IF('3C-Water transport'!AN$56="no"," ",ROUND(AB6740,4))</f>
        <v>0.67700000000000005</v>
      </c>
      <c r="AD6740" s="110">
        <f>IF('3C-Water transport'!AN$57="no"," ",ROUND(AB6740,4))</f>
        <v>0.67700000000000005</v>
      </c>
      <c r="AE6740" s="110">
        <f>IF('3C-Water transport'!AN$58="no"," ",ROUND(AB6740,4))</f>
        <v>0.67700000000000005</v>
      </c>
    </row>
    <row r="6741" spans="5:31" x14ac:dyDescent="0.25">
      <c r="E6741" s="110">
        <f t="shared" si="378"/>
        <v>0.67800000000000049</v>
      </c>
      <c r="F6741" s="110">
        <f>IF('3A-Rail transport'!$AN$56="no"," ",ROUND(E6741,4))</f>
        <v>0.67800000000000005</v>
      </c>
      <c r="G6741" s="110">
        <f>IF('3A-Rail transport'!$AN$57="no"," ",ROUND(E6741,4))</f>
        <v>0.67800000000000005</v>
      </c>
      <c r="H6741" s="110"/>
      <c r="S6741" s="110">
        <f t="shared" si="379"/>
        <v>0.67800000000000049</v>
      </c>
      <c r="T6741" s="110">
        <f>IF('3B-Air transport'!AN$66="no"," ",ROUND(S6741,4))</f>
        <v>0.67800000000000005</v>
      </c>
      <c r="U6741" s="110">
        <f>IF('3B-Air transport'!AN$67="no"," ",ROUND(S6741,4))</f>
        <v>0.67800000000000005</v>
      </c>
      <c r="V6741" s="110">
        <f>IF('3B-Air transport'!AN$68="no"," ",ROUND(S6741,4))</f>
        <v>0.67800000000000005</v>
      </c>
      <c r="W6741" s="110"/>
      <c r="AB6741" s="110">
        <f t="shared" si="380"/>
        <v>0.67800000000000049</v>
      </c>
      <c r="AC6741" s="110">
        <f>IF('3C-Water transport'!AN$56="no"," ",ROUND(AB6741,4))</f>
        <v>0.67800000000000005</v>
      </c>
      <c r="AD6741" s="110">
        <f>IF('3C-Water transport'!AN$57="no"," ",ROUND(AB6741,4))</f>
        <v>0.67800000000000005</v>
      </c>
      <c r="AE6741" s="110">
        <f>IF('3C-Water transport'!AN$58="no"," ",ROUND(AB6741,4))</f>
        <v>0.67800000000000005</v>
      </c>
    </row>
    <row r="6742" spans="5:31" x14ac:dyDescent="0.25">
      <c r="E6742" s="110">
        <f t="shared" si="378"/>
        <v>0.67900000000000049</v>
      </c>
      <c r="F6742" s="110">
        <f>IF('3A-Rail transport'!$AN$56="no"," ",ROUND(E6742,4))</f>
        <v>0.67900000000000005</v>
      </c>
      <c r="G6742" s="110">
        <f>IF('3A-Rail transport'!$AN$57="no"," ",ROUND(E6742,4))</f>
        <v>0.67900000000000005</v>
      </c>
      <c r="H6742" s="110"/>
      <c r="S6742" s="110">
        <f t="shared" si="379"/>
        <v>0.67900000000000049</v>
      </c>
      <c r="T6742" s="110">
        <f>IF('3B-Air transport'!AN$66="no"," ",ROUND(S6742,4))</f>
        <v>0.67900000000000005</v>
      </c>
      <c r="U6742" s="110">
        <f>IF('3B-Air transport'!AN$67="no"," ",ROUND(S6742,4))</f>
        <v>0.67900000000000005</v>
      </c>
      <c r="V6742" s="110">
        <f>IF('3B-Air transport'!AN$68="no"," ",ROUND(S6742,4))</f>
        <v>0.67900000000000005</v>
      </c>
      <c r="W6742" s="110"/>
      <c r="AB6742" s="110">
        <f t="shared" si="380"/>
        <v>0.67900000000000049</v>
      </c>
      <c r="AC6742" s="110">
        <f>IF('3C-Water transport'!AN$56="no"," ",ROUND(AB6742,4))</f>
        <v>0.67900000000000005</v>
      </c>
      <c r="AD6742" s="110">
        <f>IF('3C-Water transport'!AN$57="no"," ",ROUND(AB6742,4))</f>
        <v>0.67900000000000005</v>
      </c>
      <c r="AE6742" s="110">
        <f>IF('3C-Water transport'!AN$58="no"," ",ROUND(AB6742,4))</f>
        <v>0.67900000000000005</v>
      </c>
    </row>
    <row r="6743" spans="5:31" x14ac:dyDescent="0.25">
      <c r="E6743" s="110">
        <f t="shared" si="378"/>
        <v>0.68000000000000049</v>
      </c>
      <c r="F6743" s="110">
        <f>IF('3A-Rail transport'!$AN$56="no"," ",ROUND(E6743,4))</f>
        <v>0.68</v>
      </c>
      <c r="G6743" s="110">
        <f>IF('3A-Rail transport'!$AN$57="no"," ",ROUND(E6743,4))</f>
        <v>0.68</v>
      </c>
      <c r="H6743" s="110"/>
      <c r="S6743" s="110">
        <f t="shared" si="379"/>
        <v>0.68000000000000049</v>
      </c>
      <c r="T6743" s="110">
        <f>IF('3B-Air transport'!AN$66="no"," ",ROUND(S6743,4))</f>
        <v>0.68</v>
      </c>
      <c r="U6743" s="110">
        <f>IF('3B-Air transport'!AN$67="no"," ",ROUND(S6743,4))</f>
        <v>0.68</v>
      </c>
      <c r="V6743" s="110">
        <f>IF('3B-Air transport'!AN$68="no"," ",ROUND(S6743,4))</f>
        <v>0.68</v>
      </c>
      <c r="W6743" s="110"/>
      <c r="AB6743" s="110">
        <f t="shared" si="380"/>
        <v>0.68000000000000049</v>
      </c>
      <c r="AC6743" s="110">
        <f>IF('3C-Water transport'!AN$56="no"," ",ROUND(AB6743,4))</f>
        <v>0.68</v>
      </c>
      <c r="AD6743" s="110">
        <f>IF('3C-Water transport'!AN$57="no"," ",ROUND(AB6743,4))</f>
        <v>0.68</v>
      </c>
      <c r="AE6743" s="110">
        <f>IF('3C-Water transport'!AN$58="no"," ",ROUND(AB6743,4))</f>
        <v>0.68</v>
      </c>
    </row>
    <row r="6744" spans="5:31" x14ac:dyDescent="0.25">
      <c r="E6744" s="110">
        <f t="shared" si="378"/>
        <v>0.68100000000000049</v>
      </c>
      <c r="F6744" s="110">
        <f>IF('3A-Rail transport'!$AN$56="no"," ",ROUND(E6744,4))</f>
        <v>0.68100000000000005</v>
      </c>
      <c r="G6744" s="110">
        <f>IF('3A-Rail transport'!$AN$57="no"," ",ROUND(E6744,4))</f>
        <v>0.68100000000000005</v>
      </c>
      <c r="H6744" s="110"/>
      <c r="S6744" s="110">
        <f t="shared" si="379"/>
        <v>0.68100000000000049</v>
      </c>
      <c r="T6744" s="110">
        <f>IF('3B-Air transport'!AN$66="no"," ",ROUND(S6744,4))</f>
        <v>0.68100000000000005</v>
      </c>
      <c r="U6744" s="110">
        <f>IF('3B-Air transport'!AN$67="no"," ",ROUND(S6744,4))</f>
        <v>0.68100000000000005</v>
      </c>
      <c r="V6744" s="110">
        <f>IF('3B-Air transport'!AN$68="no"," ",ROUND(S6744,4))</f>
        <v>0.68100000000000005</v>
      </c>
      <c r="W6744" s="110"/>
      <c r="AB6744" s="110">
        <f t="shared" si="380"/>
        <v>0.68100000000000049</v>
      </c>
      <c r="AC6744" s="110">
        <f>IF('3C-Water transport'!AN$56="no"," ",ROUND(AB6744,4))</f>
        <v>0.68100000000000005</v>
      </c>
      <c r="AD6744" s="110">
        <f>IF('3C-Water transport'!AN$57="no"," ",ROUND(AB6744,4))</f>
        <v>0.68100000000000005</v>
      </c>
      <c r="AE6744" s="110">
        <f>IF('3C-Water transport'!AN$58="no"," ",ROUND(AB6744,4))</f>
        <v>0.68100000000000005</v>
      </c>
    </row>
    <row r="6745" spans="5:31" x14ac:dyDescent="0.25">
      <c r="E6745" s="110">
        <f t="shared" si="378"/>
        <v>0.68200000000000049</v>
      </c>
      <c r="F6745" s="110">
        <f>IF('3A-Rail transport'!$AN$56="no"," ",ROUND(E6745,4))</f>
        <v>0.68200000000000005</v>
      </c>
      <c r="G6745" s="110">
        <f>IF('3A-Rail transport'!$AN$57="no"," ",ROUND(E6745,4))</f>
        <v>0.68200000000000005</v>
      </c>
      <c r="H6745" s="110"/>
      <c r="S6745" s="110">
        <f t="shared" si="379"/>
        <v>0.68200000000000049</v>
      </c>
      <c r="T6745" s="110">
        <f>IF('3B-Air transport'!AN$66="no"," ",ROUND(S6745,4))</f>
        <v>0.68200000000000005</v>
      </c>
      <c r="U6745" s="110">
        <f>IF('3B-Air transport'!AN$67="no"," ",ROUND(S6745,4))</f>
        <v>0.68200000000000005</v>
      </c>
      <c r="V6745" s="110">
        <f>IF('3B-Air transport'!AN$68="no"," ",ROUND(S6745,4))</f>
        <v>0.68200000000000005</v>
      </c>
      <c r="W6745" s="110"/>
      <c r="AB6745" s="110">
        <f t="shared" si="380"/>
        <v>0.68200000000000049</v>
      </c>
      <c r="AC6745" s="110">
        <f>IF('3C-Water transport'!AN$56="no"," ",ROUND(AB6745,4))</f>
        <v>0.68200000000000005</v>
      </c>
      <c r="AD6745" s="110">
        <f>IF('3C-Water transport'!AN$57="no"," ",ROUND(AB6745,4))</f>
        <v>0.68200000000000005</v>
      </c>
      <c r="AE6745" s="110">
        <f>IF('3C-Water transport'!AN$58="no"," ",ROUND(AB6745,4))</f>
        <v>0.68200000000000005</v>
      </c>
    </row>
    <row r="6746" spans="5:31" x14ac:dyDescent="0.25">
      <c r="E6746" s="110">
        <f t="shared" si="378"/>
        <v>0.6830000000000005</v>
      </c>
      <c r="F6746" s="110">
        <f>IF('3A-Rail transport'!$AN$56="no"," ",ROUND(E6746,4))</f>
        <v>0.68300000000000005</v>
      </c>
      <c r="G6746" s="110">
        <f>IF('3A-Rail transport'!$AN$57="no"," ",ROUND(E6746,4))</f>
        <v>0.68300000000000005</v>
      </c>
      <c r="H6746" s="110"/>
      <c r="S6746" s="110">
        <f t="shared" si="379"/>
        <v>0.6830000000000005</v>
      </c>
      <c r="T6746" s="110">
        <f>IF('3B-Air transport'!AN$66="no"," ",ROUND(S6746,4))</f>
        <v>0.68300000000000005</v>
      </c>
      <c r="U6746" s="110">
        <f>IF('3B-Air transport'!AN$67="no"," ",ROUND(S6746,4))</f>
        <v>0.68300000000000005</v>
      </c>
      <c r="V6746" s="110">
        <f>IF('3B-Air transport'!AN$68="no"," ",ROUND(S6746,4))</f>
        <v>0.68300000000000005</v>
      </c>
      <c r="W6746" s="110"/>
      <c r="AB6746" s="110">
        <f t="shared" si="380"/>
        <v>0.6830000000000005</v>
      </c>
      <c r="AC6746" s="110">
        <f>IF('3C-Water transport'!AN$56="no"," ",ROUND(AB6746,4))</f>
        <v>0.68300000000000005</v>
      </c>
      <c r="AD6746" s="110">
        <f>IF('3C-Water transport'!AN$57="no"," ",ROUND(AB6746,4))</f>
        <v>0.68300000000000005</v>
      </c>
      <c r="AE6746" s="110">
        <f>IF('3C-Water transport'!AN$58="no"," ",ROUND(AB6746,4))</f>
        <v>0.68300000000000005</v>
      </c>
    </row>
    <row r="6747" spans="5:31" x14ac:dyDescent="0.25">
      <c r="E6747" s="110">
        <f t="shared" si="378"/>
        <v>0.6840000000000005</v>
      </c>
      <c r="F6747" s="110">
        <f>IF('3A-Rail transport'!$AN$56="no"," ",ROUND(E6747,4))</f>
        <v>0.68400000000000005</v>
      </c>
      <c r="G6747" s="110">
        <f>IF('3A-Rail transport'!$AN$57="no"," ",ROUND(E6747,4))</f>
        <v>0.68400000000000005</v>
      </c>
      <c r="H6747" s="110"/>
      <c r="S6747" s="110">
        <f t="shared" si="379"/>
        <v>0.6840000000000005</v>
      </c>
      <c r="T6747" s="110">
        <f>IF('3B-Air transport'!AN$66="no"," ",ROUND(S6747,4))</f>
        <v>0.68400000000000005</v>
      </c>
      <c r="U6747" s="110">
        <f>IF('3B-Air transport'!AN$67="no"," ",ROUND(S6747,4))</f>
        <v>0.68400000000000005</v>
      </c>
      <c r="V6747" s="110">
        <f>IF('3B-Air transport'!AN$68="no"," ",ROUND(S6747,4))</f>
        <v>0.68400000000000005</v>
      </c>
      <c r="W6747" s="110"/>
      <c r="AB6747" s="110">
        <f t="shared" si="380"/>
        <v>0.6840000000000005</v>
      </c>
      <c r="AC6747" s="110">
        <f>IF('3C-Water transport'!AN$56="no"," ",ROUND(AB6747,4))</f>
        <v>0.68400000000000005</v>
      </c>
      <c r="AD6747" s="110">
        <f>IF('3C-Water transport'!AN$57="no"," ",ROUND(AB6747,4))</f>
        <v>0.68400000000000005</v>
      </c>
      <c r="AE6747" s="110">
        <f>IF('3C-Water transport'!AN$58="no"," ",ROUND(AB6747,4))</f>
        <v>0.68400000000000005</v>
      </c>
    </row>
    <row r="6748" spans="5:31" x14ac:dyDescent="0.25">
      <c r="E6748" s="110">
        <f t="shared" si="378"/>
        <v>0.6850000000000005</v>
      </c>
      <c r="F6748" s="110">
        <f>IF('3A-Rail transport'!$AN$56="no"," ",ROUND(E6748,4))</f>
        <v>0.68500000000000005</v>
      </c>
      <c r="G6748" s="110">
        <f>IF('3A-Rail transport'!$AN$57="no"," ",ROUND(E6748,4))</f>
        <v>0.68500000000000005</v>
      </c>
      <c r="H6748" s="110"/>
      <c r="S6748" s="110">
        <f t="shared" si="379"/>
        <v>0.6850000000000005</v>
      </c>
      <c r="T6748" s="110">
        <f>IF('3B-Air transport'!AN$66="no"," ",ROUND(S6748,4))</f>
        <v>0.68500000000000005</v>
      </c>
      <c r="U6748" s="110">
        <f>IF('3B-Air transport'!AN$67="no"," ",ROUND(S6748,4))</f>
        <v>0.68500000000000005</v>
      </c>
      <c r="V6748" s="110">
        <f>IF('3B-Air transport'!AN$68="no"," ",ROUND(S6748,4))</f>
        <v>0.68500000000000005</v>
      </c>
      <c r="W6748" s="110"/>
      <c r="AB6748" s="110">
        <f t="shared" si="380"/>
        <v>0.6850000000000005</v>
      </c>
      <c r="AC6748" s="110">
        <f>IF('3C-Water transport'!AN$56="no"," ",ROUND(AB6748,4))</f>
        <v>0.68500000000000005</v>
      </c>
      <c r="AD6748" s="110">
        <f>IF('3C-Water transport'!AN$57="no"," ",ROUND(AB6748,4))</f>
        <v>0.68500000000000005</v>
      </c>
      <c r="AE6748" s="110">
        <f>IF('3C-Water transport'!AN$58="no"," ",ROUND(AB6748,4))</f>
        <v>0.68500000000000005</v>
      </c>
    </row>
    <row r="6749" spans="5:31" x14ac:dyDescent="0.25">
      <c r="E6749" s="110">
        <f t="shared" si="378"/>
        <v>0.6860000000000005</v>
      </c>
      <c r="F6749" s="110">
        <f>IF('3A-Rail transport'!$AN$56="no"," ",ROUND(E6749,4))</f>
        <v>0.68600000000000005</v>
      </c>
      <c r="G6749" s="110">
        <f>IF('3A-Rail transport'!$AN$57="no"," ",ROUND(E6749,4))</f>
        <v>0.68600000000000005</v>
      </c>
      <c r="H6749" s="110"/>
      <c r="S6749" s="110">
        <f t="shared" si="379"/>
        <v>0.6860000000000005</v>
      </c>
      <c r="T6749" s="110">
        <f>IF('3B-Air transport'!AN$66="no"," ",ROUND(S6749,4))</f>
        <v>0.68600000000000005</v>
      </c>
      <c r="U6749" s="110">
        <f>IF('3B-Air transport'!AN$67="no"," ",ROUND(S6749,4))</f>
        <v>0.68600000000000005</v>
      </c>
      <c r="V6749" s="110">
        <f>IF('3B-Air transport'!AN$68="no"," ",ROUND(S6749,4))</f>
        <v>0.68600000000000005</v>
      </c>
      <c r="W6749" s="110"/>
      <c r="AB6749" s="110">
        <f t="shared" si="380"/>
        <v>0.6860000000000005</v>
      </c>
      <c r="AC6749" s="110">
        <f>IF('3C-Water transport'!AN$56="no"," ",ROUND(AB6749,4))</f>
        <v>0.68600000000000005</v>
      </c>
      <c r="AD6749" s="110">
        <f>IF('3C-Water transport'!AN$57="no"," ",ROUND(AB6749,4))</f>
        <v>0.68600000000000005</v>
      </c>
      <c r="AE6749" s="110">
        <f>IF('3C-Water transport'!AN$58="no"," ",ROUND(AB6749,4))</f>
        <v>0.68600000000000005</v>
      </c>
    </row>
    <row r="6750" spans="5:31" x14ac:dyDescent="0.25">
      <c r="E6750" s="110">
        <f t="shared" si="378"/>
        <v>0.6870000000000005</v>
      </c>
      <c r="F6750" s="110">
        <f>IF('3A-Rail transport'!$AN$56="no"," ",ROUND(E6750,4))</f>
        <v>0.68700000000000006</v>
      </c>
      <c r="G6750" s="110">
        <f>IF('3A-Rail transport'!$AN$57="no"," ",ROUND(E6750,4))</f>
        <v>0.68700000000000006</v>
      </c>
      <c r="H6750" s="110"/>
      <c r="S6750" s="110">
        <f t="shared" si="379"/>
        <v>0.6870000000000005</v>
      </c>
      <c r="T6750" s="110">
        <f>IF('3B-Air transport'!AN$66="no"," ",ROUND(S6750,4))</f>
        <v>0.68700000000000006</v>
      </c>
      <c r="U6750" s="110">
        <f>IF('3B-Air transport'!AN$67="no"," ",ROUND(S6750,4))</f>
        <v>0.68700000000000006</v>
      </c>
      <c r="V6750" s="110">
        <f>IF('3B-Air transport'!AN$68="no"," ",ROUND(S6750,4))</f>
        <v>0.68700000000000006</v>
      </c>
      <c r="W6750" s="110"/>
      <c r="AB6750" s="110">
        <f t="shared" si="380"/>
        <v>0.6870000000000005</v>
      </c>
      <c r="AC6750" s="110">
        <f>IF('3C-Water transport'!AN$56="no"," ",ROUND(AB6750,4))</f>
        <v>0.68700000000000006</v>
      </c>
      <c r="AD6750" s="110">
        <f>IF('3C-Water transport'!AN$57="no"," ",ROUND(AB6750,4))</f>
        <v>0.68700000000000006</v>
      </c>
      <c r="AE6750" s="110">
        <f>IF('3C-Water transport'!AN$58="no"," ",ROUND(AB6750,4))</f>
        <v>0.68700000000000006</v>
      </c>
    </row>
    <row r="6751" spans="5:31" x14ac:dyDescent="0.25">
      <c r="E6751" s="110">
        <f t="shared" si="378"/>
        <v>0.6880000000000005</v>
      </c>
      <c r="F6751" s="110">
        <f>IF('3A-Rail transport'!$AN$56="no"," ",ROUND(E6751,4))</f>
        <v>0.68799999999999994</v>
      </c>
      <c r="G6751" s="110">
        <f>IF('3A-Rail transport'!$AN$57="no"," ",ROUND(E6751,4))</f>
        <v>0.68799999999999994</v>
      </c>
      <c r="H6751" s="110"/>
      <c r="S6751" s="110">
        <f t="shared" si="379"/>
        <v>0.6880000000000005</v>
      </c>
      <c r="T6751" s="110">
        <f>IF('3B-Air transport'!AN$66="no"," ",ROUND(S6751,4))</f>
        <v>0.68799999999999994</v>
      </c>
      <c r="U6751" s="110">
        <f>IF('3B-Air transport'!AN$67="no"," ",ROUND(S6751,4))</f>
        <v>0.68799999999999994</v>
      </c>
      <c r="V6751" s="110">
        <f>IF('3B-Air transport'!AN$68="no"," ",ROUND(S6751,4))</f>
        <v>0.68799999999999994</v>
      </c>
      <c r="W6751" s="110"/>
      <c r="AB6751" s="110">
        <f t="shared" si="380"/>
        <v>0.6880000000000005</v>
      </c>
      <c r="AC6751" s="110">
        <f>IF('3C-Water transport'!AN$56="no"," ",ROUND(AB6751,4))</f>
        <v>0.68799999999999994</v>
      </c>
      <c r="AD6751" s="110">
        <f>IF('3C-Water transport'!AN$57="no"," ",ROUND(AB6751,4))</f>
        <v>0.68799999999999994</v>
      </c>
      <c r="AE6751" s="110">
        <f>IF('3C-Water transport'!AN$58="no"," ",ROUND(AB6751,4))</f>
        <v>0.68799999999999994</v>
      </c>
    </row>
    <row r="6752" spans="5:31" x14ac:dyDescent="0.25">
      <c r="E6752" s="110">
        <f t="shared" si="378"/>
        <v>0.6890000000000005</v>
      </c>
      <c r="F6752" s="110">
        <f>IF('3A-Rail transport'!$AN$56="no"," ",ROUND(E6752,4))</f>
        <v>0.68899999999999995</v>
      </c>
      <c r="G6752" s="110">
        <f>IF('3A-Rail transport'!$AN$57="no"," ",ROUND(E6752,4))</f>
        <v>0.68899999999999995</v>
      </c>
      <c r="H6752" s="110"/>
      <c r="S6752" s="110">
        <f t="shared" si="379"/>
        <v>0.6890000000000005</v>
      </c>
      <c r="T6752" s="110">
        <f>IF('3B-Air transport'!AN$66="no"," ",ROUND(S6752,4))</f>
        <v>0.68899999999999995</v>
      </c>
      <c r="U6752" s="110">
        <f>IF('3B-Air transport'!AN$67="no"," ",ROUND(S6752,4))</f>
        <v>0.68899999999999995</v>
      </c>
      <c r="V6752" s="110">
        <f>IF('3B-Air transport'!AN$68="no"," ",ROUND(S6752,4))</f>
        <v>0.68899999999999995</v>
      </c>
      <c r="W6752" s="110"/>
      <c r="AB6752" s="110">
        <f t="shared" si="380"/>
        <v>0.6890000000000005</v>
      </c>
      <c r="AC6752" s="110">
        <f>IF('3C-Water transport'!AN$56="no"," ",ROUND(AB6752,4))</f>
        <v>0.68899999999999995</v>
      </c>
      <c r="AD6752" s="110">
        <f>IF('3C-Water transport'!AN$57="no"," ",ROUND(AB6752,4))</f>
        <v>0.68899999999999995</v>
      </c>
      <c r="AE6752" s="110">
        <f>IF('3C-Water transport'!AN$58="no"," ",ROUND(AB6752,4))</f>
        <v>0.68899999999999995</v>
      </c>
    </row>
    <row r="6753" spans="5:31" x14ac:dyDescent="0.25">
      <c r="E6753" s="110">
        <f t="shared" si="378"/>
        <v>0.6900000000000005</v>
      </c>
      <c r="F6753" s="110">
        <f>IF('3A-Rail transport'!$AN$56="no"," ",ROUND(E6753,4))</f>
        <v>0.69</v>
      </c>
      <c r="G6753" s="110">
        <f>IF('3A-Rail transport'!$AN$57="no"," ",ROUND(E6753,4))</f>
        <v>0.69</v>
      </c>
      <c r="H6753" s="110"/>
      <c r="S6753" s="110">
        <f t="shared" si="379"/>
        <v>0.6900000000000005</v>
      </c>
      <c r="T6753" s="110">
        <f>IF('3B-Air transport'!AN$66="no"," ",ROUND(S6753,4))</f>
        <v>0.69</v>
      </c>
      <c r="U6753" s="110">
        <f>IF('3B-Air transport'!AN$67="no"," ",ROUND(S6753,4))</f>
        <v>0.69</v>
      </c>
      <c r="V6753" s="110">
        <f>IF('3B-Air transport'!AN$68="no"," ",ROUND(S6753,4))</f>
        <v>0.69</v>
      </c>
      <c r="W6753" s="110"/>
      <c r="AB6753" s="110">
        <f t="shared" si="380"/>
        <v>0.6900000000000005</v>
      </c>
      <c r="AC6753" s="110">
        <f>IF('3C-Water transport'!AN$56="no"," ",ROUND(AB6753,4))</f>
        <v>0.69</v>
      </c>
      <c r="AD6753" s="110">
        <f>IF('3C-Water transport'!AN$57="no"," ",ROUND(AB6753,4))</f>
        <v>0.69</v>
      </c>
      <c r="AE6753" s="110">
        <f>IF('3C-Water transport'!AN$58="no"," ",ROUND(AB6753,4))</f>
        <v>0.69</v>
      </c>
    </row>
    <row r="6754" spans="5:31" x14ac:dyDescent="0.25">
      <c r="E6754" s="110">
        <f t="shared" si="378"/>
        <v>0.6910000000000005</v>
      </c>
      <c r="F6754" s="110">
        <f>IF('3A-Rail transport'!$AN$56="no"," ",ROUND(E6754,4))</f>
        <v>0.69099999999999995</v>
      </c>
      <c r="G6754" s="110">
        <f>IF('3A-Rail transport'!$AN$57="no"," ",ROUND(E6754,4))</f>
        <v>0.69099999999999995</v>
      </c>
      <c r="H6754" s="110"/>
      <c r="S6754" s="110">
        <f t="shared" si="379"/>
        <v>0.6910000000000005</v>
      </c>
      <c r="T6754" s="110">
        <f>IF('3B-Air transport'!AN$66="no"," ",ROUND(S6754,4))</f>
        <v>0.69099999999999995</v>
      </c>
      <c r="U6754" s="110">
        <f>IF('3B-Air transport'!AN$67="no"," ",ROUND(S6754,4))</f>
        <v>0.69099999999999995</v>
      </c>
      <c r="V6754" s="110">
        <f>IF('3B-Air transport'!AN$68="no"," ",ROUND(S6754,4))</f>
        <v>0.69099999999999995</v>
      </c>
      <c r="W6754" s="110"/>
      <c r="AB6754" s="110">
        <f t="shared" si="380"/>
        <v>0.6910000000000005</v>
      </c>
      <c r="AC6754" s="110">
        <f>IF('3C-Water transport'!AN$56="no"," ",ROUND(AB6754,4))</f>
        <v>0.69099999999999995</v>
      </c>
      <c r="AD6754" s="110">
        <f>IF('3C-Water transport'!AN$57="no"," ",ROUND(AB6754,4))</f>
        <v>0.69099999999999995</v>
      </c>
      <c r="AE6754" s="110">
        <f>IF('3C-Water transport'!AN$58="no"," ",ROUND(AB6754,4))</f>
        <v>0.69099999999999995</v>
      </c>
    </row>
    <row r="6755" spans="5:31" x14ac:dyDescent="0.25">
      <c r="E6755" s="110">
        <f t="shared" si="378"/>
        <v>0.6920000000000005</v>
      </c>
      <c r="F6755" s="110">
        <f>IF('3A-Rail transport'!$AN$56="no"," ",ROUND(E6755,4))</f>
        <v>0.69199999999999995</v>
      </c>
      <c r="G6755" s="110">
        <f>IF('3A-Rail transport'!$AN$57="no"," ",ROUND(E6755,4))</f>
        <v>0.69199999999999995</v>
      </c>
      <c r="H6755" s="110"/>
      <c r="S6755" s="110">
        <f t="shared" si="379"/>
        <v>0.6920000000000005</v>
      </c>
      <c r="T6755" s="110">
        <f>IF('3B-Air transport'!AN$66="no"," ",ROUND(S6755,4))</f>
        <v>0.69199999999999995</v>
      </c>
      <c r="U6755" s="110">
        <f>IF('3B-Air transport'!AN$67="no"," ",ROUND(S6755,4))</f>
        <v>0.69199999999999995</v>
      </c>
      <c r="V6755" s="110">
        <f>IF('3B-Air transport'!AN$68="no"," ",ROUND(S6755,4))</f>
        <v>0.69199999999999995</v>
      </c>
      <c r="W6755" s="110"/>
      <c r="AB6755" s="110">
        <f t="shared" si="380"/>
        <v>0.6920000000000005</v>
      </c>
      <c r="AC6755" s="110">
        <f>IF('3C-Water transport'!AN$56="no"," ",ROUND(AB6755,4))</f>
        <v>0.69199999999999995</v>
      </c>
      <c r="AD6755" s="110">
        <f>IF('3C-Water transport'!AN$57="no"," ",ROUND(AB6755,4))</f>
        <v>0.69199999999999995</v>
      </c>
      <c r="AE6755" s="110">
        <f>IF('3C-Water transport'!AN$58="no"," ",ROUND(AB6755,4))</f>
        <v>0.69199999999999995</v>
      </c>
    </row>
    <row r="6756" spans="5:31" x14ac:dyDescent="0.25">
      <c r="E6756" s="110">
        <f t="shared" si="378"/>
        <v>0.6930000000000005</v>
      </c>
      <c r="F6756" s="110">
        <f>IF('3A-Rail transport'!$AN$56="no"," ",ROUND(E6756,4))</f>
        <v>0.69299999999999995</v>
      </c>
      <c r="G6756" s="110">
        <f>IF('3A-Rail transport'!$AN$57="no"," ",ROUND(E6756,4))</f>
        <v>0.69299999999999995</v>
      </c>
      <c r="H6756" s="110"/>
      <c r="S6756" s="110">
        <f t="shared" si="379"/>
        <v>0.6930000000000005</v>
      </c>
      <c r="T6756" s="110">
        <f>IF('3B-Air transport'!AN$66="no"," ",ROUND(S6756,4))</f>
        <v>0.69299999999999995</v>
      </c>
      <c r="U6756" s="110">
        <f>IF('3B-Air transport'!AN$67="no"," ",ROUND(S6756,4))</f>
        <v>0.69299999999999995</v>
      </c>
      <c r="V6756" s="110">
        <f>IF('3B-Air transport'!AN$68="no"," ",ROUND(S6756,4))</f>
        <v>0.69299999999999995</v>
      </c>
      <c r="W6756" s="110"/>
      <c r="AB6756" s="110">
        <f t="shared" si="380"/>
        <v>0.6930000000000005</v>
      </c>
      <c r="AC6756" s="110">
        <f>IF('3C-Water transport'!AN$56="no"," ",ROUND(AB6756,4))</f>
        <v>0.69299999999999995</v>
      </c>
      <c r="AD6756" s="110">
        <f>IF('3C-Water transport'!AN$57="no"," ",ROUND(AB6756,4))</f>
        <v>0.69299999999999995</v>
      </c>
      <c r="AE6756" s="110">
        <f>IF('3C-Water transport'!AN$58="no"," ",ROUND(AB6756,4))</f>
        <v>0.69299999999999995</v>
      </c>
    </row>
    <row r="6757" spans="5:31" x14ac:dyDescent="0.25">
      <c r="E6757" s="110">
        <f t="shared" si="378"/>
        <v>0.69400000000000051</v>
      </c>
      <c r="F6757" s="110">
        <f>IF('3A-Rail transport'!$AN$56="no"," ",ROUND(E6757,4))</f>
        <v>0.69399999999999995</v>
      </c>
      <c r="G6757" s="110">
        <f>IF('3A-Rail transport'!$AN$57="no"," ",ROUND(E6757,4))</f>
        <v>0.69399999999999995</v>
      </c>
      <c r="H6757" s="110"/>
      <c r="S6757" s="110">
        <f t="shared" si="379"/>
        <v>0.69400000000000051</v>
      </c>
      <c r="T6757" s="110">
        <f>IF('3B-Air transport'!AN$66="no"," ",ROUND(S6757,4))</f>
        <v>0.69399999999999995</v>
      </c>
      <c r="U6757" s="110">
        <f>IF('3B-Air transport'!AN$67="no"," ",ROUND(S6757,4))</f>
        <v>0.69399999999999995</v>
      </c>
      <c r="V6757" s="110">
        <f>IF('3B-Air transport'!AN$68="no"," ",ROUND(S6757,4))</f>
        <v>0.69399999999999995</v>
      </c>
      <c r="W6757" s="110"/>
      <c r="AB6757" s="110">
        <f t="shared" si="380"/>
        <v>0.69400000000000051</v>
      </c>
      <c r="AC6757" s="110">
        <f>IF('3C-Water transport'!AN$56="no"," ",ROUND(AB6757,4))</f>
        <v>0.69399999999999995</v>
      </c>
      <c r="AD6757" s="110">
        <f>IF('3C-Water transport'!AN$57="no"," ",ROUND(AB6757,4))</f>
        <v>0.69399999999999995</v>
      </c>
      <c r="AE6757" s="110">
        <f>IF('3C-Water transport'!AN$58="no"," ",ROUND(AB6757,4))</f>
        <v>0.69399999999999995</v>
      </c>
    </row>
    <row r="6758" spans="5:31" x14ac:dyDescent="0.25">
      <c r="E6758" s="110">
        <f t="shared" si="378"/>
        <v>0.69500000000000051</v>
      </c>
      <c r="F6758" s="110">
        <f>IF('3A-Rail transport'!$AN$56="no"," ",ROUND(E6758,4))</f>
        <v>0.69499999999999995</v>
      </c>
      <c r="G6758" s="110">
        <f>IF('3A-Rail transport'!$AN$57="no"," ",ROUND(E6758,4))</f>
        <v>0.69499999999999995</v>
      </c>
      <c r="H6758" s="110"/>
      <c r="S6758" s="110">
        <f t="shared" si="379"/>
        <v>0.69500000000000051</v>
      </c>
      <c r="T6758" s="110">
        <f>IF('3B-Air transport'!AN$66="no"," ",ROUND(S6758,4))</f>
        <v>0.69499999999999995</v>
      </c>
      <c r="U6758" s="110">
        <f>IF('3B-Air transport'!AN$67="no"," ",ROUND(S6758,4))</f>
        <v>0.69499999999999995</v>
      </c>
      <c r="V6758" s="110">
        <f>IF('3B-Air transport'!AN$68="no"," ",ROUND(S6758,4))</f>
        <v>0.69499999999999995</v>
      </c>
      <c r="W6758" s="110"/>
      <c r="AB6758" s="110">
        <f t="shared" si="380"/>
        <v>0.69500000000000051</v>
      </c>
      <c r="AC6758" s="110">
        <f>IF('3C-Water transport'!AN$56="no"," ",ROUND(AB6758,4))</f>
        <v>0.69499999999999995</v>
      </c>
      <c r="AD6758" s="110">
        <f>IF('3C-Water transport'!AN$57="no"," ",ROUND(AB6758,4))</f>
        <v>0.69499999999999995</v>
      </c>
      <c r="AE6758" s="110">
        <f>IF('3C-Water transport'!AN$58="no"," ",ROUND(AB6758,4))</f>
        <v>0.69499999999999995</v>
      </c>
    </row>
    <row r="6759" spans="5:31" x14ac:dyDescent="0.25">
      <c r="E6759" s="110">
        <f t="shared" si="378"/>
        <v>0.69600000000000051</v>
      </c>
      <c r="F6759" s="110">
        <f>IF('3A-Rail transport'!$AN$56="no"," ",ROUND(E6759,4))</f>
        <v>0.69599999999999995</v>
      </c>
      <c r="G6759" s="110">
        <f>IF('3A-Rail transport'!$AN$57="no"," ",ROUND(E6759,4))</f>
        <v>0.69599999999999995</v>
      </c>
      <c r="H6759" s="110"/>
      <c r="S6759" s="110">
        <f t="shared" si="379"/>
        <v>0.69600000000000051</v>
      </c>
      <c r="T6759" s="110">
        <f>IF('3B-Air transport'!AN$66="no"," ",ROUND(S6759,4))</f>
        <v>0.69599999999999995</v>
      </c>
      <c r="U6759" s="110">
        <f>IF('3B-Air transport'!AN$67="no"," ",ROUND(S6759,4))</f>
        <v>0.69599999999999995</v>
      </c>
      <c r="V6759" s="110">
        <f>IF('3B-Air transport'!AN$68="no"," ",ROUND(S6759,4))</f>
        <v>0.69599999999999995</v>
      </c>
      <c r="W6759" s="110"/>
      <c r="AB6759" s="110">
        <f t="shared" si="380"/>
        <v>0.69600000000000051</v>
      </c>
      <c r="AC6759" s="110">
        <f>IF('3C-Water transport'!AN$56="no"," ",ROUND(AB6759,4))</f>
        <v>0.69599999999999995</v>
      </c>
      <c r="AD6759" s="110">
        <f>IF('3C-Water transport'!AN$57="no"," ",ROUND(AB6759,4))</f>
        <v>0.69599999999999995</v>
      </c>
      <c r="AE6759" s="110">
        <f>IF('3C-Water transport'!AN$58="no"," ",ROUND(AB6759,4))</f>
        <v>0.69599999999999995</v>
      </c>
    </row>
    <row r="6760" spans="5:31" x14ac:dyDescent="0.25">
      <c r="E6760" s="110">
        <f t="shared" si="378"/>
        <v>0.69700000000000051</v>
      </c>
      <c r="F6760" s="110">
        <f>IF('3A-Rail transport'!$AN$56="no"," ",ROUND(E6760,4))</f>
        <v>0.69699999999999995</v>
      </c>
      <c r="G6760" s="110">
        <f>IF('3A-Rail transport'!$AN$57="no"," ",ROUND(E6760,4))</f>
        <v>0.69699999999999995</v>
      </c>
      <c r="H6760" s="110"/>
      <c r="S6760" s="110">
        <f t="shared" si="379"/>
        <v>0.69700000000000051</v>
      </c>
      <c r="T6760" s="110">
        <f>IF('3B-Air transport'!AN$66="no"," ",ROUND(S6760,4))</f>
        <v>0.69699999999999995</v>
      </c>
      <c r="U6760" s="110">
        <f>IF('3B-Air transport'!AN$67="no"," ",ROUND(S6760,4))</f>
        <v>0.69699999999999995</v>
      </c>
      <c r="V6760" s="110">
        <f>IF('3B-Air transport'!AN$68="no"," ",ROUND(S6760,4))</f>
        <v>0.69699999999999995</v>
      </c>
      <c r="W6760" s="110"/>
      <c r="AB6760" s="110">
        <f t="shared" si="380"/>
        <v>0.69700000000000051</v>
      </c>
      <c r="AC6760" s="110">
        <f>IF('3C-Water transport'!AN$56="no"," ",ROUND(AB6760,4))</f>
        <v>0.69699999999999995</v>
      </c>
      <c r="AD6760" s="110">
        <f>IF('3C-Water transport'!AN$57="no"," ",ROUND(AB6760,4))</f>
        <v>0.69699999999999995</v>
      </c>
      <c r="AE6760" s="110">
        <f>IF('3C-Water transport'!AN$58="no"," ",ROUND(AB6760,4))</f>
        <v>0.69699999999999995</v>
      </c>
    </row>
    <row r="6761" spans="5:31" x14ac:dyDescent="0.25">
      <c r="E6761" s="110">
        <f t="shared" si="378"/>
        <v>0.69800000000000051</v>
      </c>
      <c r="F6761" s="110">
        <f>IF('3A-Rail transport'!$AN$56="no"," ",ROUND(E6761,4))</f>
        <v>0.69799999999999995</v>
      </c>
      <c r="G6761" s="110">
        <f>IF('3A-Rail transport'!$AN$57="no"," ",ROUND(E6761,4))</f>
        <v>0.69799999999999995</v>
      </c>
      <c r="H6761" s="110"/>
      <c r="S6761" s="110">
        <f t="shared" si="379"/>
        <v>0.69800000000000051</v>
      </c>
      <c r="T6761" s="110">
        <f>IF('3B-Air transport'!AN$66="no"," ",ROUND(S6761,4))</f>
        <v>0.69799999999999995</v>
      </c>
      <c r="U6761" s="110">
        <f>IF('3B-Air transport'!AN$67="no"," ",ROUND(S6761,4))</f>
        <v>0.69799999999999995</v>
      </c>
      <c r="V6761" s="110">
        <f>IF('3B-Air transport'!AN$68="no"," ",ROUND(S6761,4))</f>
        <v>0.69799999999999995</v>
      </c>
      <c r="W6761" s="110"/>
      <c r="AB6761" s="110">
        <f t="shared" si="380"/>
        <v>0.69800000000000051</v>
      </c>
      <c r="AC6761" s="110">
        <f>IF('3C-Water transport'!AN$56="no"," ",ROUND(AB6761,4))</f>
        <v>0.69799999999999995</v>
      </c>
      <c r="AD6761" s="110">
        <f>IF('3C-Water transport'!AN$57="no"," ",ROUND(AB6761,4))</f>
        <v>0.69799999999999995</v>
      </c>
      <c r="AE6761" s="110">
        <f>IF('3C-Water transport'!AN$58="no"," ",ROUND(AB6761,4))</f>
        <v>0.69799999999999995</v>
      </c>
    </row>
    <row r="6762" spans="5:31" x14ac:dyDescent="0.25">
      <c r="E6762" s="110">
        <f t="shared" si="378"/>
        <v>0.69900000000000051</v>
      </c>
      <c r="F6762" s="110">
        <f>IF('3A-Rail transport'!$AN$56="no"," ",ROUND(E6762,4))</f>
        <v>0.69899999999999995</v>
      </c>
      <c r="G6762" s="110">
        <f>IF('3A-Rail transport'!$AN$57="no"," ",ROUND(E6762,4))</f>
        <v>0.69899999999999995</v>
      </c>
      <c r="H6762" s="110"/>
      <c r="S6762" s="110">
        <f t="shared" si="379"/>
        <v>0.69900000000000051</v>
      </c>
      <c r="T6762" s="110">
        <f>IF('3B-Air transport'!AN$66="no"," ",ROUND(S6762,4))</f>
        <v>0.69899999999999995</v>
      </c>
      <c r="U6762" s="110">
        <f>IF('3B-Air transport'!AN$67="no"," ",ROUND(S6762,4))</f>
        <v>0.69899999999999995</v>
      </c>
      <c r="V6762" s="110">
        <f>IF('3B-Air transport'!AN$68="no"," ",ROUND(S6762,4))</f>
        <v>0.69899999999999995</v>
      </c>
      <c r="W6762" s="110"/>
      <c r="AB6762" s="110">
        <f t="shared" si="380"/>
        <v>0.69900000000000051</v>
      </c>
      <c r="AC6762" s="110">
        <f>IF('3C-Water transport'!AN$56="no"," ",ROUND(AB6762,4))</f>
        <v>0.69899999999999995</v>
      </c>
      <c r="AD6762" s="110">
        <f>IF('3C-Water transport'!AN$57="no"," ",ROUND(AB6762,4))</f>
        <v>0.69899999999999995</v>
      </c>
      <c r="AE6762" s="110">
        <f>IF('3C-Water transport'!AN$58="no"," ",ROUND(AB6762,4))</f>
        <v>0.69899999999999995</v>
      </c>
    </row>
    <row r="6763" spans="5:31" x14ac:dyDescent="0.25">
      <c r="E6763" s="110">
        <f t="shared" si="378"/>
        <v>0.70000000000000051</v>
      </c>
      <c r="F6763" s="110">
        <f>IF('3A-Rail transport'!$AN$56="no"," ",ROUND(E6763,4))</f>
        <v>0.7</v>
      </c>
      <c r="G6763" s="110">
        <f>IF('3A-Rail transport'!$AN$57="no"," ",ROUND(E6763,4))</f>
        <v>0.7</v>
      </c>
      <c r="H6763" s="110"/>
      <c r="S6763" s="110">
        <f t="shared" si="379"/>
        <v>0.70000000000000051</v>
      </c>
      <c r="T6763" s="110">
        <f>IF('3B-Air transport'!AN$66="no"," ",ROUND(S6763,4))</f>
        <v>0.7</v>
      </c>
      <c r="U6763" s="110">
        <f>IF('3B-Air transport'!AN$67="no"," ",ROUND(S6763,4))</f>
        <v>0.7</v>
      </c>
      <c r="V6763" s="110">
        <f>IF('3B-Air transport'!AN$68="no"," ",ROUND(S6763,4))</f>
        <v>0.7</v>
      </c>
      <c r="W6763" s="110"/>
      <c r="AB6763" s="110">
        <f t="shared" si="380"/>
        <v>0.70000000000000051</v>
      </c>
      <c r="AC6763" s="110">
        <f>IF('3C-Water transport'!AN$56="no"," ",ROUND(AB6763,4))</f>
        <v>0.7</v>
      </c>
      <c r="AD6763" s="110">
        <f>IF('3C-Water transport'!AN$57="no"," ",ROUND(AB6763,4))</f>
        <v>0.7</v>
      </c>
      <c r="AE6763" s="110">
        <f>IF('3C-Water transport'!AN$58="no"," ",ROUND(AB6763,4))</f>
        <v>0.7</v>
      </c>
    </row>
    <row r="6764" spans="5:31" x14ac:dyDescent="0.25">
      <c r="E6764" s="110">
        <f t="shared" si="378"/>
        <v>0.70100000000000051</v>
      </c>
      <c r="F6764" s="110">
        <f>IF('3A-Rail transport'!$AN$56="no"," ",ROUND(E6764,4))</f>
        <v>0.70099999999999996</v>
      </c>
      <c r="G6764" s="110">
        <f>IF('3A-Rail transport'!$AN$57="no"," ",ROUND(E6764,4))</f>
        <v>0.70099999999999996</v>
      </c>
      <c r="H6764" s="110"/>
      <c r="S6764" s="110">
        <f t="shared" si="379"/>
        <v>0.70100000000000051</v>
      </c>
      <c r="T6764" s="110">
        <f>IF('3B-Air transport'!AN$66="no"," ",ROUND(S6764,4))</f>
        <v>0.70099999999999996</v>
      </c>
      <c r="U6764" s="110">
        <f>IF('3B-Air transport'!AN$67="no"," ",ROUND(S6764,4))</f>
        <v>0.70099999999999996</v>
      </c>
      <c r="V6764" s="110">
        <f>IF('3B-Air transport'!AN$68="no"," ",ROUND(S6764,4))</f>
        <v>0.70099999999999996</v>
      </c>
      <c r="W6764" s="110"/>
      <c r="AB6764" s="110">
        <f t="shared" si="380"/>
        <v>0.70100000000000051</v>
      </c>
      <c r="AC6764" s="110">
        <f>IF('3C-Water transport'!AN$56="no"," ",ROUND(AB6764,4))</f>
        <v>0.70099999999999996</v>
      </c>
      <c r="AD6764" s="110">
        <f>IF('3C-Water transport'!AN$57="no"," ",ROUND(AB6764,4))</f>
        <v>0.70099999999999996</v>
      </c>
      <c r="AE6764" s="110">
        <f>IF('3C-Water transport'!AN$58="no"," ",ROUND(AB6764,4))</f>
        <v>0.70099999999999996</v>
      </c>
    </row>
    <row r="6765" spans="5:31" x14ac:dyDescent="0.25">
      <c r="E6765" s="110">
        <f t="shared" si="378"/>
        <v>0.70200000000000051</v>
      </c>
      <c r="F6765" s="110">
        <f>IF('3A-Rail transport'!$AN$56="no"," ",ROUND(E6765,4))</f>
        <v>0.70199999999999996</v>
      </c>
      <c r="G6765" s="110">
        <f>IF('3A-Rail transport'!$AN$57="no"," ",ROUND(E6765,4))</f>
        <v>0.70199999999999996</v>
      </c>
      <c r="H6765" s="110"/>
      <c r="S6765" s="110">
        <f t="shared" si="379"/>
        <v>0.70200000000000051</v>
      </c>
      <c r="T6765" s="110">
        <f>IF('3B-Air transport'!AN$66="no"," ",ROUND(S6765,4))</f>
        <v>0.70199999999999996</v>
      </c>
      <c r="U6765" s="110">
        <f>IF('3B-Air transport'!AN$67="no"," ",ROUND(S6765,4))</f>
        <v>0.70199999999999996</v>
      </c>
      <c r="V6765" s="110">
        <f>IF('3B-Air transport'!AN$68="no"," ",ROUND(S6765,4))</f>
        <v>0.70199999999999996</v>
      </c>
      <c r="W6765" s="110"/>
      <c r="AB6765" s="110">
        <f t="shared" si="380"/>
        <v>0.70200000000000051</v>
      </c>
      <c r="AC6765" s="110">
        <f>IF('3C-Water transport'!AN$56="no"," ",ROUND(AB6765,4))</f>
        <v>0.70199999999999996</v>
      </c>
      <c r="AD6765" s="110">
        <f>IF('3C-Water transport'!AN$57="no"," ",ROUND(AB6765,4))</f>
        <v>0.70199999999999996</v>
      </c>
      <c r="AE6765" s="110">
        <f>IF('3C-Water transport'!AN$58="no"," ",ROUND(AB6765,4))</f>
        <v>0.70199999999999996</v>
      </c>
    </row>
    <row r="6766" spans="5:31" x14ac:dyDescent="0.25">
      <c r="E6766" s="110">
        <f t="shared" si="378"/>
        <v>0.70300000000000051</v>
      </c>
      <c r="F6766" s="110">
        <f>IF('3A-Rail transport'!$AN$56="no"," ",ROUND(E6766,4))</f>
        <v>0.70299999999999996</v>
      </c>
      <c r="G6766" s="110">
        <f>IF('3A-Rail transport'!$AN$57="no"," ",ROUND(E6766,4))</f>
        <v>0.70299999999999996</v>
      </c>
      <c r="H6766" s="110"/>
      <c r="S6766" s="110">
        <f t="shared" si="379"/>
        <v>0.70300000000000051</v>
      </c>
      <c r="T6766" s="110">
        <f>IF('3B-Air transport'!AN$66="no"," ",ROUND(S6766,4))</f>
        <v>0.70299999999999996</v>
      </c>
      <c r="U6766" s="110">
        <f>IF('3B-Air transport'!AN$67="no"," ",ROUND(S6766,4))</f>
        <v>0.70299999999999996</v>
      </c>
      <c r="V6766" s="110">
        <f>IF('3B-Air transport'!AN$68="no"," ",ROUND(S6766,4))</f>
        <v>0.70299999999999996</v>
      </c>
      <c r="W6766" s="110"/>
      <c r="AB6766" s="110">
        <f t="shared" si="380"/>
        <v>0.70300000000000051</v>
      </c>
      <c r="AC6766" s="110">
        <f>IF('3C-Water transport'!AN$56="no"," ",ROUND(AB6766,4))</f>
        <v>0.70299999999999996</v>
      </c>
      <c r="AD6766" s="110">
        <f>IF('3C-Water transport'!AN$57="no"," ",ROUND(AB6766,4))</f>
        <v>0.70299999999999996</v>
      </c>
      <c r="AE6766" s="110">
        <f>IF('3C-Water transport'!AN$58="no"," ",ROUND(AB6766,4))</f>
        <v>0.70299999999999996</v>
      </c>
    </row>
    <row r="6767" spans="5:31" x14ac:dyDescent="0.25">
      <c r="E6767" s="110">
        <f t="shared" si="378"/>
        <v>0.70400000000000051</v>
      </c>
      <c r="F6767" s="110">
        <f>IF('3A-Rail transport'!$AN$56="no"," ",ROUND(E6767,4))</f>
        <v>0.70399999999999996</v>
      </c>
      <c r="G6767" s="110">
        <f>IF('3A-Rail transport'!$AN$57="no"," ",ROUND(E6767,4))</f>
        <v>0.70399999999999996</v>
      </c>
      <c r="H6767" s="110"/>
      <c r="S6767" s="110">
        <f t="shared" si="379"/>
        <v>0.70400000000000051</v>
      </c>
      <c r="T6767" s="110">
        <f>IF('3B-Air transport'!AN$66="no"," ",ROUND(S6767,4))</f>
        <v>0.70399999999999996</v>
      </c>
      <c r="U6767" s="110">
        <f>IF('3B-Air transport'!AN$67="no"," ",ROUND(S6767,4))</f>
        <v>0.70399999999999996</v>
      </c>
      <c r="V6767" s="110">
        <f>IF('3B-Air transport'!AN$68="no"," ",ROUND(S6767,4))</f>
        <v>0.70399999999999996</v>
      </c>
      <c r="W6767" s="110"/>
      <c r="AB6767" s="110">
        <f t="shared" si="380"/>
        <v>0.70400000000000051</v>
      </c>
      <c r="AC6767" s="110">
        <f>IF('3C-Water transport'!AN$56="no"," ",ROUND(AB6767,4))</f>
        <v>0.70399999999999996</v>
      </c>
      <c r="AD6767" s="110">
        <f>IF('3C-Water transport'!AN$57="no"," ",ROUND(AB6767,4))</f>
        <v>0.70399999999999996</v>
      </c>
      <c r="AE6767" s="110">
        <f>IF('3C-Water transport'!AN$58="no"," ",ROUND(AB6767,4))</f>
        <v>0.70399999999999996</v>
      </c>
    </row>
    <row r="6768" spans="5:31" x14ac:dyDescent="0.25">
      <c r="E6768" s="110">
        <f t="shared" ref="E6768:E6831" si="381">E6767+0.001</f>
        <v>0.70500000000000052</v>
      </c>
      <c r="F6768" s="110">
        <f>IF('3A-Rail transport'!$AN$56="no"," ",ROUND(E6768,4))</f>
        <v>0.70499999999999996</v>
      </c>
      <c r="G6768" s="110">
        <f>IF('3A-Rail transport'!$AN$57="no"," ",ROUND(E6768,4))</f>
        <v>0.70499999999999996</v>
      </c>
      <c r="H6768" s="110"/>
      <c r="S6768" s="110">
        <f t="shared" ref="S6768:S6831" si="382">S6767+0.001</f>
        <v>0.70500000000000052</v>
      </c>
      <c r="T6768" s="110">
        <f>IF('3B-Air transport'!AN$66="no"," ",ROUND(S6768,4))</f>
        <v>0.70499999999999996</v>
      </c>
      <c r="U6768" s="110">
        <f>IF('3B-Air transport'!AN$67="no"," ",ROUND(S6768,4))</f>
        <v>0.70499999999999996</v>
      </c>
      <c r="V6768" s="110">
        <f>IF('3B-Air transport'!AN$68="no"," ",ROUND(S6768,4))</f>
        <v>0.70499999999999996</v>
      </c>
      <c r="W6768" s="110"/>
      <c r="AB6768" s="110">
        <f t="shared" ref="AB6768:AB6831" si="383">AB6767+0.001</f>
        <v>0.70500000000000052</v>
      </c>
      <c r="AC6768" s="110">
        <f>IF('3C-Water transport'!AN$56="no"," ",ROUND(AB6768,4))</f>
        <v>0.70499999999999996</v>
      </c>
      <c r="AD6768" s="110">
        <f>IF('3C-Water transport'!AN$57="no"," ",ROUND(AB6768,4))</f>
        <v>0.70499999999999996</v>
      </c>
      <c r="AE6768" s="110">
        <f>IF('3C-Water transport'!AN$58="no"," ",ROUND(AB6768,4))</f>
        <v>0.70499999999999996</v>
      </c>
    </row>
    <row r="6769" spans="5:31" x14ac:dyDescent="0.25">
      <c r="E6769" s="110">
        <f t="shared" si="381"/>
        <v>0.70600000000000052</v>
      </c>
      <c r="F6769" s="110">
        <f>IF('3A-Rail transport'!$AN$56="no"," ",ROUND(E6769,4))</f>
        <v>0.70599999999999996</v>
      </c>
      <c r="G6769" s="110">
        <f>IF('3A-Rail transport'!$AN$57="no"," ",ROUND(E6769,4))</f>
        <v>0.70599999999999996</v>
      </c>
      <c r="H6769" s="110"/>
      <c r="S6769" s="110">
        <f t="shared" si="382"/>
        <v>0.70600000000000052</v>
      </c>
      <c r="T6769" s="110">
        <f>IF('3B-Air transport'!AN$66="no"," ",ROUND(S6769,4))</f>
        <v>0.70599999999999996</v>
      </c>
      <c r="U6769" s="110">
        <f>IF('3B-Air transport'!AN$67="no"," ",ROUND(S6769,4))</f>
        <v>0.70599999999999996</v>
      </c>
      <c r="V6769" s="110">
        <f>IF('3B-Air transport'!AN$68="no"," ",ROUND(S6769,4))</f>
        <v>0.70599999999999996</v>
      </c>
      <c r="W6769" s="110"/>
      <c r="AB6769" s="110">
        <f t="shared" si="383"/>
        <v>0.70600000000000052</v>
      </c>
      <c r="AC6769" s="110">
        <f>IF('3C-Water transport'!AN$56="no"," ",ROUND(AB6769,4))</f>
        <v>0.70599999999999996</v>
      </c>
      <c r="AD6769" s="110">
        <f>IF('3C-Water transport'!AN$57="no"," ",ROUND(AB6769,4))</f>
        <v>0.70599999999999996</v>
      </c>
      <c r="AE6769" s="110">
        <f>IF('3C-Water transport'!AN$58="no"," ",ROUND(AB6769,4))</f>
        <v>0.70599999999999996</v>
      </c>
    </row>
    <row r="6770" spans="5:31" x14ac:dyDescent="0.25">
      <c r="E6770" s="110">
        <f t="shared" si="381"/>
        <v>0.70700000000000052</v>
      </c>
      <c r="F6770" s="110">
        <f>IF('3A-Rail transport'!$AN$56="no"," ",ROUND(E6770,4))</f>
        <v>0.70699999999999996</v>
      </c>
      <c r="G6770" s="110">
        <f>IF('3A-Rail transport'!$AN$57="no"," ",ROUND(E6770,4))</f>
        <v>0.70699999999999996</v>
      </c>
      <c r="H6770" s="110"/>
      <c r="S6770" s="110">
        <f t="shared" si="382"/>
        <v>0.70700000000000052</v>
      </c>
      <c r="T6770" s="110">
        <f>IF('3B-Air transport'!AN$66="no"," ",ROUND(S6770,4))</f>
        <v>0.70699999999999996</v>
      </c>
      <c r="U6770" s="110">
        <f>IF('3B-Air transport'!AN$67="no"," ",ROUND(S6770,4))</f>
        <v>0.70699999999999996</v>
      </c>
      <c r="V6770" s="110">
        <f>IF('3B-Air transport'!AN$68="no"," ",ROUND(S6770,4))</f>
        <v>0.70699999999999996</v>
      </c>
      <c r="W6770" s="110"/>
      <c r="AB6770" s="110">
        <f t="shared" si="383"/>
        <v>0.70700000000000052</v>
      </c>
      <c r="AC6770" s="110">
        <f>IF('3C-Water transport'!AN$56="no"," ",ROUND(AB6770,4))</f>
        <v>0.70699999999999996</v>
      </c>
      <c r="AD6770" s="110">
        <f>IF('3C-Water transport'!AN$57="no"," ",ROUND(AB6770,4))</f>
        <v>0.70699999999999996</v>
      </c>
      <c r="AE6770" s="110">
        <f>IF('3C-Water transport'!AN$58="no"," ",ROUND(AB6770,4))</f>
        <v>0.70699999999999996</v>
      </c>
    </row>
    <row r="6771" spans="5:31" x14ac:dyDescent="0.25">
      <c r="E6771" s="110">
        <f t="shared" si="381"/>
        <v>0.70800000000000052</v>
      </c>
      <c r="F6771" s="110">
        <f>IF('3A-Rail transport'!$AN$56="no"," ",ROUND(E6771,4))</f>
        <v>0.70799999999999996</v>
      </c>
      <c r="G6771" s="110">
        <f>IF('3A-Rail transport'!$AN$57="no"," ",ROUND(E6771,4))</f>
        <v>0.70799999999999996</v>
      </c>
      <c r="H6771" s="110"/>
      <c r="S6771" s="110">
        <f t="shared" si="382"/>
        <v>0.70800000000000052</v>
      </c>
      <c r="T6771" s="110">
        <f>IF('3B-Air transport'!AN$66="no"," ",ROUND(S6771,4))</f>
        <v>0.70799999999999996</v>
      </c>
      <c r="U6771" s="110">
        <f>IF('3B-Air transport'!AN$67="no"," ",ROUND(S6771,4))</f>
        <v>0.70799999999999996</v>
      </c>
      <c r="V6771" s="110">
        <f>IF('3B-Air transport'!AN$68="no"," ",ROUND(S6771,4))</f>
        <v>0.70799999999999996</v>
      </c>
      <c r="W6771" s="110"/>
      <c r="AB6771" s="110">
        <f t="shared" si="383"/>
        <v>0.70800000000000052</v>
      </c>
      <c r="AC6771" s="110">
        <f>IF('3C-Water transport'!AN$56="no"," ",ROUND(AB6771,4))</f>
        <v>0.70799999999999996</v>
      </c>
      <c r="AD6771" s="110">
        <f>IF('3C-Water transport'!AN$57="no"," ",ROUND(AB6771,4))</f>
        <v>0.70799999999999996</v>
      </c>
      <c r="AE6771" s="110">
        <f>IF('3C-Water transport'!AN$58="no"," ",ROUND(AB6771,4))</f>
        <v>0.70799999999999996</v>
      </c>
    </row>
    <row r="6772" spans="5:31" x14ac:dyDescent="0.25">
      <c r="E6772" s="110">
        <f t="shared" si="381"/>
        <v>0.70900000000000052</v>
      </c>
      <c r="F6772" s="110">
        <f>IF('3A-Rail transport'!$AN$56="no"," ",ROUND(E6772,4))</f>
        <v>0.70899999999999996</v>
      </c>
      <c r="G6772" s="110">
        <f>IF('3A-Rail transport'!$AN$57="no"," ",ROUND(E6772,4))</f>
        <v>0.70899999999999996</v>
      </c>
      <c r="H6772" s="110"/>
      <c r="S6772" s="110">
        <f t="shared" si="382"/>
        <v>0.70900000000000052</v>
      </c>
      <c r="T6772" s="110">
        <f>IF('3B-Air transport'!AN$66="no"," ",ROUND(S6772,4))</f>
        <v>0.70899999999999996</v>
      </c>
      <c r="U6772" s="110">
        <f>IF('3B-Air transport'!AN$67="no"," ",ROUND(S6772,4))</f>
        <v>0.70899999999999996</v>
      </c>
      <c r="V6772" s="110">
        <f>IF('3B-Air transport'!AN$68="no"," ",ROUND(S6772,4))</f>
        <v>0.70899999999999996</v>
      </c>
      <c r="W6772" s="110"/>
      <c r="AB6772" s="110">
        <f t="shared" si="383"/>
        <v>0.70900000000000052</v>
      </c>
      <c r="AC6772" s="110">
        <f>IF('3C-Water transport'!AN$56="no"," ",ROUND(AB6772,4))</f>
        <v>0.70899999999999996</v>
      </c>
      <c r="AD6772" s="110">
        <f>IF('3C-Water transport'!AN$57="no"," ",ROUND(AB6772,4))</f>
        <v>0.70899999999999996</v>
      </c>
      <c r="AE6772" s="110">
        <f>IF('3C-Water transport'!AN$58="no"," ",ROUND(AB6772,4))</f>
        <v>0.70899999999999996</v>
      </c>
    </row>
    <row r="6773" spans="5:31" x14ac:dyDescent="0.25">
      <c r="E6773" s="110">
        <f t="shared" si="381"/>
        <v>0.71000000000000052</v>
      </c>
      <c r="F6773" s="110">
        <f>IF('3A-Rail transport'!$AN$56="no"," ",ROUND(E6773,4))</f>
        <v>0.71</v>
      </c>
      <c r="G6773" s="110">
        <f>IF('3A-Rail transport'!$AN$57="no"," ",ROUND(E6773,4))</f>
        <v>0.71</v>
      </c>
      <c r="H6773" s="110"/>
      <c r="S6773" s="110">
        <f t="shared" si="382"/>
        <v>0.71000000000000052</v>
      </c>
      <c r="T6773" s="110">
        <f>IF('3B-Air transport'!AN$66="no"," ",ROUND(S6773,4))</f>
        <v>0.71</v>
      </c>
      <c r="U6773" s="110">
        <f>IF('3B-Air transport'!AN$67="no"," ",ROUND(S6773,4))</f>
        <v>0.71</v>
      </c>
      <c r="V6773" s="110">
        <f>IF('3B-Air transport'!AN$68="no"," ",ROUND(S6773,4))</f>
        <v>0.71</v>
      </c>
      <c r="W6773" s="110"/>
      <c r="AB6773" s="110">
        <f t="shared" si="383"/>
        <v>0.71000000000000052</v>
      </c>
      <c r="AC6773" s="110">
        <f>IF('3C-Water transport'!AN$56="no"," ",ROUND(AB6773,4))</f>
        <v>0.71</v>
      </c>
      <c r="AD6773" s="110">
        <f>IF('3C-Water transport'!AN$57="no"," ",ROUND(AB6773,4))</f>
        <v>0.71</v>
      </c>
      <c r="AE6773" s="110">
        <f>IF('3C-Water transport'!AN$58="no"," ",ROUND(AB6773,4))</f>
        <v>0.71</v>
      </c>
    </row>
    <row r="6774" spans="5:31" x14ac:dyDescent="0.25">
      <c r="E6774" s="110">
        <f t="shared" si="381"/>
        <v>0.71100000000000052</v>
      </c>
      <c r="F6774" s="110">
        <f>IF('3A-Rail transport'!$AN$56="no"," ",ROUND(E6774,4))</f>
        <v>0.71099999999999997</v>
      </c>
      <c r="G6774" s="110">
        <f>IF('3A-Rail transport'!$AN$57="no"," ",ROUND(E6774,4))</f>
        <v>0.71099999999999997</v>
      </c>
      <c r="H6774" s="110"/>
      <c r="S6774" s="110">
        <f t="shared" si="382"/>
        <v>0.71100000000000052</v>
      </c>
      <c r="T6774" s="110">
        <f>IF('3B-Air transport'!AN$66="no"," ",ROUND(S6774,4))</f>
        <v>0.71099999999999997</v>
      </c>
      <c r="U6774" s="110">
        <f>IF('3B-Air transport'!AN$67="no"," ",ROUND(S6774,4))</f>
        <v>0.71099999999999997</v>
      </c>
      <c r="V6774" s="110">
        <f>IF('3B-Air transport'!AN$68="no"," ",ROUND(S6774,4))</f>
        <v>0.71099999999999997</v>
      </c>
      <c r="W6774" s="110"/>
      <c r="AB6774" s="110">
        <f t="shared" si="383"/>
        <v>0.71100000000000052</v>
      </c>
      <c r="AC6774" s="110">
        <f>IF('3C-Water transport'!AN$56="no"," ",ROUND(AB6774,4))</f>
        <v>0.71099999999999997</v>
      </c>
      <c r="AD6774" s="110">
        <f>IF('3C-Water transport'!AN$57="no"," ",ROUND(AB6774,4))</f>
        <v>0.71099999999999997</v>
      </c>
      <c r="AE6774" s="110">
        <f>IF('3C-Water transport'!AN$58="no"," ",ROUND(AB6774,4))</f>
        <v>0.71099999999999997</v>
      </c>
    </row>
    <row r="6775" spans="5:31" x14ac:dyDescent="0.25">
      <c r="E6775" s="110">
        <f t="shared" si="381"/>
        <v>0.71200000000000052</v>
      </c>
      <c r="F6775" s="110">
        <f>IF('3A-Rail transport'!$AN$56="no"," ",ROUND(E6775,4))</f>
        <v>0.71199999999999997</v>
      </c>
      <c r="G6775" s="110">
        <f>IF('3A-Rail transport'!$AN$57="no"," ",ROUND(E6775,4))</f>
        <v>0.71199999999999997</v>
      </c>
      <c r="H6775" s="110"/>
      <c r="S6775" s="110">
        <f t="shared" si="382"/>
        <v>0.71200000000000052</v>
      </c>
      <c r="T6775" s="110">
        <f>IF('3B-Air transport'!AN$66="no"," ",ROUND(S6775,4))</f>
        <v>0.71199999999999997</v>
      </c>
      <c r="U6775" s="110">
        <f>IF('3B-Air transport'!AN$67="no"," ",ROUND(S6775,4))</f>
        <v>0.71199999999999997</v>
      </c>
      <c r="V6775" s="110">
        <f>IF('3B-Air transport'!AN$68="no"," ",ROUND(S6775,4))</f>
        <v>0.71199999999999997</v>
      </c>
      <c r="W6775" s="110"/>
      <c r="AB6775" s="110">
        <f t="shared" si="383"/>
        <v>0.71200000000000052</v>
      </c>
      <c r="AC6775" s="110">
        <f>IF('3C-Water transport'!AN$56="no"," ",ROUND(AB6775,4))</f>
        <v>0.71199999999999997</v>
      </c>
      <c r="AD6775" s="110">
        <f>IF('3C-Water transport'!AN$57="no"," ",ROUND(AB6775,4))</f>
        <v>0.71199999999999997</v>
      </c>
      <c r="AE6775" s="110">
        <f>IF('3C-Water transport'!AN$58="no"," ",ROUND(AB6775,4))</f>
        <v>0.71199999999999997</v>
      </c>
    </row>
    <row r="6776" spans="5:31" x14ac:dyDescent="0.25">
      <c r="E6776" s="110">
        <f t="shared" si="381"/>
        <v>0.71300000000000052</v>
      </c>
      <c r="F6776" s="110">
        <f>IF('3A-Rail transport'!$AN$56="no"," ",ROUND(E6776,4))</f>
        <v>0.71299999999999997</v>
      </c>
      <c r="G6776" s="110">
        <f>IF('3A-Rail transport'!$AN$57="no"," ",ROUND(E6776,4))</f>
        <v>0.71299999999999997</v>
      </c>
      <c r="H6776" s="110"/>
      <c r="S6776" s="110">
        <f t="shared" si="382"/>
        <v>0.71300000000000052</v>
      </c>
      <c r="T6776" s="110">
        <f>IF('3B-Air transport'!AN$66="no"," ",ROUND(S6776,4))</f>
        <v>0.71299999999999997</v>
      </c>
      <c r="U6776" s="110">
        <f>IF('3B-Air transport'!AN$67="no"," ",ROUND(S6776,4))</f>
        <v>0.71299999999999997</v>
      </c>
      <c r="V6776" s="110">
        <f>IF('3B-Air transport'!AN$68="no"," ",ROUND(S6776,4))</f>
        <v>0.71299999999999997</v>
      </c>
      <c r="W6776" s="110"/>
      <c r="AB6776" s="110">
        <f t="shared" si="383"/>
        <v>0.71300000000000052</v>
      </c>
      <c r="AC6776" s="110">
        <f>IF('3C-Water transport'!AN$56="no"," ",ROUND(AB6776,4))</f>
        <v>0.71299999999999997</v>
      </c>
      <c r="AD6776" s="110">
        <f>IF('3C-Water transport'!AN$57="no"," ",ROUND(AB6776,4))</f>
        <v>0.71299999999999997</v>
      </c>
      <c r="AE6776" s="110">
        <f>IF('3C-Water transport'!AN$58="no"," ",ROUND(AB6776,4))</f>
        <v>0.71299999999999997</v>
      </c>
    </row>
    <row r="6777" spans="5:31" x14ac:dyDescent="0.25">
      <c r="E6777" s="110">
        <f t="shared" si="381"/>
        <v>0.71400000000000052</v>
      </c>
      <c r="F6777" s="110">
        <f>IF('3A-Rail transport'!$AN$56="no"," ",ROUND(E6777,4))</f>
        <v>0.71399999999999997</v>
      </c>
      <c r="G6777" s="110">
        <f>IF('3A-Rail transport'!$AN$57="no"," ",ROUND(E6777,4))</f>
        <v>0.71399999999999997</v>
      </c>
      <c r="H6777" s="110"/>
      <c r="S6777" s="110">
        <f t="shared" si="382"/>
        <v>0.71400000000000052</v>
      </c>
      <c r="T6777" s="110">
        <f>IF('3B-Air transport'!AN$66="no"," ",ROUND(S6777,4))</f>
        <v>0.71399999999999997</v>
      </c>
      <c r="U6777" s="110">
        <f>IF('3B-Air transport'!AN$67="no"," ",ROUND(S6777,4))</f>
        <v>0.71399999999999997</v>
      </c>
      <c r="V6777" s="110">
        <f>IF('3B-Air transport'!AN$68="no"," ",ROUND(S6777,4))</f>
        <v>0.71399999999999997</v>
      </c>
      <c r="W6777" s="110"/>
      <c r="AB6777" s="110">
        <f t="shared" si="383"/>
        <v>0.71400000000000052</v>
      </c>
      <c r="AC6777" s="110">
        <f>IF('3C-Water transport'!AN$56="no"," ",ROUND(AB6777,4))</f>
        <v>0.71399999999999997</v>
      </c>
      <c r="AD6777" s="110">
        <f>IF('3C-Water transport'!AN$57="no"," ",ROUND(AB6777,4))</f>
        <v>0.71399999999999997</v>
      </c>
      <c r="AE6777" s="110">
        <f>IF('3C-Water transport'!AN$58="no"," ",ROUND(AB6777,4))</f>
        <v>0.71399999999999997</v>
      </c>
    </row>
    <row r="6778" spans="5:31" x14ac:dyDescent="0.25">
      <c r="E6778" s="110">
        <f t="shared" si="381"/>
        <v>0.71500000000000052</v>
      </c>
      <c r="F6778" s="110">
        <f>IF('3A-Rail transport'!$AN$56="no"," ",ROUND(E6778,4))</f>
        <v>0.71499999999999997</v>
      </c>
      <c r="G6778" s="110">
        <f>IF('3A-Rail transport'!$AN$57="no"," ",ROUND(E6778,4))</f>
        <v>0.71499999999999997</v>
      </c>
      <c r="H6778" s="110"/>
      <c r="S6778" s="110">
        <f t="shared" si="382"/>
        <v>0.71500000000000052</v>
      </c>
      <c r="T6778" s="110">
        <f>IF('3B-Air transport'!AN$66="no"," ",ROUND(S6778,4))</f>
        <v>0.71499999999999997</v>
      </c>
      <c r="U6778" s="110">
        <f>IF('3B-Air transport'!AN$67="no"," ",ROUND(S6778,4))</f>
        <v>0.71499999999999997</v>
      </c>
      <c r="V6778" s="110">
        <f>IF('3B-Air transport'!AN$68="no"," ",ROUND(S6778,4))</f>
        <v>0.71499999999999997</v>
      </c>
      <c r="W6778" s="110"/>
      <c r="AB6778" s="110">
        <f t="shared" si="383"/>
        <v>0.71500000000000052</v>
      </c>
      <c r="AC6778" s="110">
        <f>IF('3C-Water transport'!AN$56="no"," ",ROUND(AB6778,4))</f>
        <v>0.71499999999999997</v>
      </c>
      <c r="AD6778" s="110">
        <f>IF('3C-Water transport'!AN$57="no"," ",ROUND(AB6778,4))</f>
        <v>0.71499999999999997</v>
      </c>
      <c r="AE6778" s="110">
        <f>IF('3C-Water transport'!AN$58="no"," ",ROUND(AB6778,4))</f>
        <v>0.71499999999999997</v>
      </c>
    </row>
    <row r="6779" spans="5:31" x14ac:dyDescent="0.25">
      <c r="E6779" s="110">
        <f t="shared" si="381"/>
        <v>0.71600000000000052</v>
      </c>
      <c r="F6779" s="110">
        <f>IF('3A-Rail transport'!$AN$56="no"," ",ROUND(E6779,4))</f>
        <v>0.71599999999999997</v>
      </c>
      <c r="G6779" s="110">
        <f>IF('3A-Rail transport'!$AN$57="no"," ",ROUND(E6779,4))</f>
        <v>0.71599999999999997</v>
      </c>
      <c r="H6779" s="110"/>
      <c r="S6779" s="110">
        <f t="shared" si="382"/>
        <v>0.71600000000000052</v>
      </c>
      <c r="T6779" s="110">
        <f>IF('3B-Air transport'!AN$66="no"," ",ROUND(S6779,4))</f>
        <v>0.71599999999999997</v>
      </c>
      <c r="U6779" s="110">
        <f>IF('3B-Air transport'!AN$67="no"," ",ROUND(S6779,4))</f>
        <v>0.71599999999999997</v>
      </c>
      <c r="V6779" s="110">
        <f>IF('3B-Air transport'!AN$68="no"," ",ROUND(S6779,4))</f>
        <v>0.71599999999999997</v>
      </c>
      <c r="W6779" s="110"/>
      <c r="AB6779" s="110">
        <f t="shared" si="383"/>
        <v>0.71600000000000052</v>
      </c>
      <c r="AC6779" s="110">
        <f>IF('3C-Water transport'!AN$56="no"," ",ROUND(AB6779,4))</f>
        <v>0.71599999999999997</v>
      </c>
      <c r="AD6779" s="110">
        <f>IF('3C-Water transport'!AN$57="no"," ",ROUND(AB6779,4))</f>
        <v>0.71599999999999997</v>
      </c>
      <c r="AE6779" s="110">
        <f>IF('3C-Water transport'!AN$58="no"," ",ROUND(AB6779,4))</f>
        <v>0.71599999999999997</v>
      </c>
    </row>
    <row r="6780" spans="5:31" x14ac:dyDescent="0.25">
      <c r="E6780" s="110">
        <f t="shared" si="381"/>
        <v>0.71700000000000053</v>
      </c>
      <c r="F6780" s="110">
        <f>IF('3A-Rail transport'!$AN$56="no"," ",ROUND(E6780,4))</f>
        <v>0.71699999999999997</v>
      </c>
      <c r="G6780" s="110">
        <f>IF('3A-Rail transport'!$AN$57="no"," ",ROUND(E6780,4))</f>
        <v>0.71699999999999997</v>
      </c>
      <c r="H6780" s="110"/>
      <c r="S6780" s="110">
        <f t="shared" si="382"/>
        <v>0.71700000000000053</v>
      </c>
      <c r="T6780" s="110">
        <f>IF('3B-Air transport'!AN$66="no"," ",ROUND(S6780,4))</f>
        <v>0.71699999999999997</v>
      </c>
      <c r="U6780" s="110">
        <f>IF('3B-Air transport'!AN$67="no"," ",ROUND(S6780,4))</f>
        <v>0.71699999999999997</v>
      </c>
      <c r="V6780" s="110">
        <f>IF('3B-Air transport'!AN$68="no"," ",ROUND(S6780,4))</f>
        <v>0.71699999999999997</v>
      </c>
      <c r="W6780" s="110"/>
      <c r="AB6780" s="110">
        <f t="shared" si="383"/>
        <v>0.71700000000000053</v>
      </c>
      <c r="AC6780" s="110">
        <f>IF('3C-Water transport'!AN$56="no"," ",ROUND(AB6780,4))</f>
        <v>0.71699999999999997</v>
      </c>
      <c r="AD6780" s="110">
        <f>IF('3C-Water transport'!AN$57="no"," ",ROUND(AB6780,4))</f>
        <v>0.71699999999999997</v>
      </c>
      <c r="AE6780" s="110">
        <f>IF('3C-Water transport'!AN$58="no"," ",ROUND(AB6780,4))</f>
        <v>0.71699999999999997</v>
      </c>
    </row>
    <row r="6781" spans="5:31" x14ac:dyDescent="0.25">
      <c r="E6781" s="110">
        <f t="shared" si="381"/>
        <v>0.71800000000000053</v>
      </c>
      <c r="F6781" s="110">
        <f>IF('3A-Rail transport'!$AN$56="no"," ",ROUND(E6781,4))</f>
        <v>0.71799999999999997</v>
      </c>
      <c r="G6781" s="110">
        <f>IF('3A-Rail transport'!$AN$57="no"," ",ROUND(E6781,4))</f>
        <v>0.71799999999999997</v>
      </c>
      <c r="H6781" s="110"/>
      <c r="S6781" s="110">
        <f t="shared" si="382"/>
        <v>0.71800000000000053</v>
      </c>
      <c r="T6781" s="110">
        <f>IF('3B-Air transport'!AN$66="no"," ",ROUND(S6781,4))</f>
        <v>0.71799999999999997</v>
      </c>
      <c r="U6781" s="110">
        <f>IF('3B-Air transport'!AN$67="no"," ",ROUND(S6781,4))</f>
        <v>0.71799999999999997</v>
      </c>
      <c r="V6781" s="110">
        <f>IF('3B-Air transport'!AN$68="no"," ",ROUND(S6781,4))</f>
        <v>0.71799999999999997</v>
      </c>
      <c r="W6781" s="110"/>
      <c r="AB6781" s="110">
        <f t="shared" si="383"/>
        <v>0.71800000000000053</v>
      </c>
      <c r="AC6781" s="110">
        <f>IF('3C-Water transport'!AN$56="no"," ",ROUND(AB6781,4))</f>
        <v>0.71799999999999997</v>
      </c>
      <c r="AD6781" s="110">
        <f>IF('3C-Water transport'!AN$57="no"," ",ROUND(AB6781,4))</f>
        <v>0.71799999999999997</v>
      </c>
      <c r="AE6781" s="110">
        <f>IF('3C-Water transport'!AN$58="no"," ",ROUND(AB6781,4))</f>
        <v>0.71799999999999997</v>
      </c>
    </row>
    <row r="6782" spans="5:31" x14ac:dyDescent="0.25">
      <c r="E6782" s="110">
        <f t="shared" si="381"/>
        <v>0.71900000000000053</v>
      </c>
      <c r="F6782" s="110">
        <f>IF('3A-Rail transport'!$AN$56="no"," ",ROUND(E6782,4))</f>
        <v>0.71899999999999997</v>
      </c>
      <c r="G6782" s="110">
        <f>IF('3A-Rail transport'!$AN$57="no"," ",ROUND(E6782,4))</f>
        <v>0.71899999999999997</v>
      </c>
      <c r="H6782" s="110"/>
      <c r="S6782" s="110">
        <f t="shared" si="382"/>
        <v>0.71900000000000053</v>
      </c>
      <c r="T6782" s="110">
        <f>IF('3B-Air transport'!AN$66="no"," ",ROUND(S6782,4))</f>
        <v>0.71899999999999997</v>
      </c>
      <c r="U6782" s="110">
        <f>IF('3B-Air transport'!AN$67="no"," ",ROUND(S6782,4))</f>
        <v>0.71899999999999997</v>
      </c>
      <c r="V6782" s="110">
        <f>IF('3B-Air transport'!AN$68="no"," ",ROUND(S6782,4))</f>
        <v>0.71899999999999997</v>
      </c>
      <c r="W6782" s="110"/>
      <c r="AB6782" s="110">
        <f t="shared" si="383"/>
        <v>0.71900000000000053</v>
      </c>
      <c r="AC6782" s="110">
        <f>IF('3C-Water transport'!AN$56="no"," ",ROUND(AB6782,4))</f>
        <v>0.71899999999999997</v>
      </c>
      <c r="AD6782" s="110">
        <f>IF('3C-Water transport'!AN$57="no"," ",ROUND(AB6782,4))</f>
        <v>0.71899999999999997</v>
      </c>
      <c r="AE6782" s="110">
        <f>IF('3C-Water transport'!AN$58="no"," ",ROUND(AB6782,4))</f>
        <v>0.71899999999999997</v>
      </c>
    </row>
    <row r="6783" spans="5:31" x14ac:dyDescent="0.25">
      <c r="E6783" s="110">
        <f t="shared" si="381"/>
        <v>0.72000000000000053</v>
      </c>
      <c r="F6783" s="110">
        <f>IF('3A-Rail transport'!$AN$56="no"," ",ROUND(E6783,4))</f>
        <v>0.72</v>
      </c>
      <c r="G6783" s="110">
        <f>IF('3A-Rail transport'!$AN$57="no"," ",ROUND(E6783,4))</f>
        <v>0.72</v>
      </c>
      <c r="H6783" s="110"/>
      <c r="S6783" s="110">
        <f t="shared" si="382"/>
        <v>0.72000000000000053</v>
      </c>
      <c r="T6783" s="110">
        <f>IF('3B-Air transport'!AN$66="no"," ",ROUND(S6783,4))</f>
        <v>0.72</v>
      </c>
      <c r="U6783" s="110">
        <f>IF('3B-Air transport'!AN$67="no"," ",ROUND(S6783,4))</f>
        <v>0.72</v>
      </c>
      <c r="V6783" s="110">
        <f>IF('3B-Air transport'!AN$68="no"," ",ROUND(S6783,4))</f>
        <v>0.72</v>
      </c>
      <c r="W6783" s="110"/>
      <c r="AB6783" s="110">
        <f t="shared" si="383"/>
        <v>0.72000000000000053</v>
      </c>
      <c r="AC6783" s="110">
        <f>IF('3C-Water transport'!AN$56="no"," ",ROUND(AB6783,4))</f>
        <v>0.72</v>
      </c>
      <c r="AD6783" s="110">
        <f>IF('3C-Water transport'!AN$57="no"," ",ROUND(AB6783,4))</f>
        <v>0.72</v>
      </c>
      <c r="AE6783" s="110">
        <f>IF('3C-Water transport'!AN$58="no"," ",ROUND(AB6783,4))</f>
        <v>0.72</v>
      </c>
    </row>
    <row r="6784" spans="5:31" x14ac:dyDescent="0.25">
      <c r="E6784" s="110">
        <f t="shared" si="381"/>
        <v>0.72100000000000053</v>
      </c>
      <c r="F6784" s="110">
        <f>IF('3A-Rail transport'!$AN$56="no"," ",ROUND(E6784,4))</f>
        <v>0.72099999999999997</v>
      </c>
      <c r="G6784" s="110">
        <f>IF('3A-Rail transport'!$AN$57="no"," ",ROUND(E6784,4))</f>
        <v>0.72099999999999997</v>
      </c>
      <c r="H6784" s="110"/>
      <c r="S6784" s="110">
        <f t="shared" si="382"/>
        <v>0.72100000000000053</v>
      </c>
      <c r="T6784" s="110">
        <f>IF('3B-Air transport'!AN$66="no"," ",ROUND(S6784,4))</f>
        <v>0.72099999999999997</v>
      </c>
      <c r="U6784" s="110">
        <f>IF('3B-Air transport'!AN$67="no"," ",ROUND(S6784,4))</f>
        <v>0.72099999999999997</v>
      </c>
      <c r="V6784" s="110">
        <f>IF('3B-Air transport'!AN$68="no"," ",ROUND(S6784,4))</f>
        <v>0.72099999999999997</v>
      </c>
      <c r="W6784" s="110"/>
      <c r="AB6784" s="110">
        <f t="shared" si="383"/>
        <v>0.72100000000000053</v>
      </c>
      <c r="AC6784" s="110">
        <f>IF('3C-Water transport'!AN$56="no"," ",ROUND(AB6784,4))</f>
        <v>0.72099999999999997</v>
      </c>
      <c r="AD6784" s="110">
        <f>IF('3C-Water transport'!AN$57="no"," ",ROUND(AB6784,4))</f>
        <v>0.72099999999999997</v>
      </c>
      <c r="AE6784" s="110">
        <f>IF('3C-Water transport'!AN$58="no"," ",ROUND(AB6784,4))</f>
        <v>0.72099999999999997</v>
      </c>
    </row>
    <row r="6785" spans="5:31" x14ac:dyDescent="0.25">
      <c r="E6785" s="110">
        <f t="shared" si="381"/>
        <v>0.72200000000000053</v>
      </c>
      <c r="F6785" s="110">
        <f>IF('3A-Rail transport'!$AN$56="no"," ",ROUND(E6785,4))</f>
        <v>0.72199999999999998</v>
      </c>
      <c r="G6785" s="110">
        <f>IF('3A-Rail transport'!$AN$57="no"," ",ROUND(E6785,4))</f>
        <v>0.72199999999999998</v>
      </c>
      <c r="H6785" s="110"/>
      <c r="S6785" s="110">
        <f t="shared" si="382"/>
        <v>0.72200000000000053</v>
      </c>
      <c r="T6785" s="110">
        <f>IF('3B-Air transport'!AN$66="no"," ",ROUND(S6785,4))</f>
        <v>0.72199999999999998</v>
      </c>
      <c r="U6785" s="110">
        <f>IF('3B-Air transport'!AN$67="no"," ",ROUND(S6785,4))</f>
        <v>0.72199999999999998</v>
      </c>
      <c r="V6785" s="110">
        <f>IF('3B-Air transport'!AN$68="no"," ",ROUND(S6785,4))</f>
        <v>0.72199999999999998</v>
      </c>
      <c r="W6785" s="110"/>
      <c r="AB6785" s="110">
        <f t="shared" si="383"/>
        <v>0.72200000000000053</v>
      </c>
      <c r="AC6785" s="110">
        <f>IF('3C-Water transport'!AN$56="no"," ",ROUND(AB6785,4))</f>
        <v>0.72199999999999998</v>
      </c>
      <c r="AD6785" s="110">
        <f>IF('3C-Water transport'!AN$57="no"," ",ROUND(AB6785,4))</f>
        <v>0.72199999999999998</v>
      </c>
      <c r="AE6785" s="110">
        <f>IF('3C-Water transport'!AN$58="no"," ",ROUND(AB6785,4))</f>
        <v>0.72199999999999998</v>
      </c>
    </row>
    <row r="6786" spans="5:31" x14ac:dyDescent="0.25">
      <c r="E6786" s="110">
        <f t="shared" si="381"/>
        <v>0.72300000000000053</v>
      </c>
      <c r="F6786" s="110">
        <f>IF('3A-Rail transport'!$AN$56="no"," ",ROUND(E6786,4))</f>
        <v>0.72299999999999998</v>
      </c>
      <c r="G6786" s="110">
        <f>IF('3A-Rail transport'!$AN$57="no"," ",ROUND(E6786,4))</f>
        <v>0.72299999999999998</v>
      </c>
      <c r="H6786" s="110"/>
      <c r="S6786" s="110">
        <f t="shared" si="382"/>
        <v>0.72300000000000053</v>
      </c>
      <c r="T6786" s="110">
        <f>IF('3B-Air transport'!AN$66="no"," ",ROUND(S6786,4))</f>
        <v>0.72299999999999998</v>
      </c>
      <c r="U6786" s="110">
        <f>IF('3B-Air transport'!AN$67="no"," ",ROUND(S6786,4))</f>
        <v>0.72299999999999998</v>
      </c>
      <c r="V6786" s="110">
        <f>IF('3B-Air transport'!AN$68="no"," ",ROUND(S6786,4))</f>
        <v>0.72299999999999998</v>
      </c>
      <c r="W6786" s="110"/>
      <c r="AB6786" s="110">
        <f t="shared" si="383"/>
        <v>0.72300000000000053</v>
      </c>
      <c r="AC6786" s="110">
        <f>IF('3C-Water transport'!AN$56="no"," ",ROUND(AB6786,4))</f>
        <v>0.72299999999999998</v>
      </c>
      <c r="AD6786" s="110">
        <f>IF('3C-Water transport'!AN$57="no"," ",ROUND(AB6786,4))</f>
        <v>0.72299999999999998</v>
      </c>
      <c r="AE6786" s="110">
        <f>IF('3C-Water transport'!AN$58="no"," ",ROUND(AB6786,4))</f>
        <v>0.72299999999999998</v>
      </c>
    </row>
    <row r="6787" spans="5:31" x14ac:dyDescent="0.25">
      <c r="E6787" s="110">
        <f t="shared" si="381"/>
        <v>0.72400000000000053</v>
      </c>
      <c r="F6787" s="110">
        <f>IF('3A-Rail transport'!$AN$56="no"," ",ROUND(E6787,4))</f>
        <v>0.72399999999999998</v>
      </c>
      <c r="G6787" s="110">
        <f>IF('3A-Rail transport'!$AN$57="no"," ",ROUND(E6787,4))</f>
        <v>0.72399999999999998</v>
      </c>
      <c r="H6787" s="110"/>
      <c r="S6787" s="110">
        <f t="shared" si="382"/>
        <v>0.72400000000000053</v>
      </c>
      <c r="T6787" s="110">
        <f>IF('3B-Air transport'!AN$66="no"," ",ROUND(S6787,4))</f>
        <v>0.72399999999999998</v>
      </c>
      <c r="U6787" s="110">
        <f>IF('3B-Air transport'!AN$67="no"," ",ROUND(S6787,4))</f>
        <v>0.72399999999999998</v>
      </c>
      <c r="V6787" s="110">
        <f>IF('3B-Air transport'!AN$68="no"," ",ROUND(S6787,4))</f>
        <v>0.72399999999999998</v>
      </c>
      <c r="W6787" s="110"/>
      <c r="AB6787" s="110">
        <f t="shared" si="383"/>
        <v>0.72400000000000053</v>
      </c>
      <c r="AC6787" s="110">
        <f>IF('3C-Water transport'!AN$56="no"," ",ROUND(AB6787,4))</f>
        <v>0.72399999999999998</v>
      </c>
      <c r="AD6787" s="110">
        <f>IF('3C-Water transport'!AN$57="no"," ",ROUND(AB6787,4))</f>
        <v>0.72399999999999998</v>
      </c>
      <c r="AE6787" s="110">
        <f>IF('3C-Water transport'!AN$58="no"," ",ROUND(AB6787,4))</f>
        <v>0.72399999999999998</v>
      </c>
    </row>
    <row r="6788" spans="5:31" x14ac:dyDescent="0.25">
      <c r="E6788" s="110">
        <f t="shared" si="381"/>
        <v>0.72500000000000053</v>
      </c>
      <c r="F6788" s="110">
        <f>IF('3A-Rail transport'!$AN$56="no"," ",ROUND(E6788,4))</f>
        <v>0.72499999999999998</v>
      </c>
      <c r="G6788" s="110">
        <f>IF('3A-Rail transport'!$AN$57="no"," ",ROUND(E6788,4))</f>
        <v>0.72499999999999998</v>
      </c>
      <c r="H6788" s="110"/>
      <c r="S6788" s="110">
        <f t="shared" si="382"/>
        <v>0.72500000000000053</v>
      </c>
      <c r="T6788" s="110">
        <f>IF('3B-Air transport'!AN$66="no"," ",ROUND(S6788,4))</f>
        <v>0.72499999999999998</v>
      </c>
      <c r="U6788" s="110">
        <f>IF('3B-Air transport'!AN$67="no"," ",ROUND(S6788,4))</f>
        <v>0.72499999999999998</v>
      </c>
      <c r="V6788" s="110">
        <f>IF('3B-Air transport'!AN$68="no"," ",ROUND(S6788,4))</f>
        <v>0.72499999999999998</v>
      </c>
      <c r="W6788" s="110"/>
      <c r="AB6788" s="110">
        <f t="shared" si="383"/>
        <v>0.72500000000000053</v>
      </c>
      <c r="AC6788" s="110">
        <f>IF('3C-Water transport'!AN$56="no"," ",ROUND(AB6788,4))</f>
        <v>0.72499999999999998</v>
      </c>
      <c r="AD6788" s="110">
        <f>IF('3C-Water transport'!AN$57="no"," ",ROUND(AB6788,4))</f>
        <v>0.72499999999999998</v>
      </c>
      <c r="AE6788" s="110">
        <f>IF('3C-Water transport'!AN$58="no"," ",ROUND(AB6788,4))</f>
        <v>0.72499999999999998</v>
      </c>
    </row>
    <row r="6789" spans="5:31" x14ac:dyDescent="0.25">
      <c r="E6789" s="110">
        <f t="shared" si="381"/>
        <v>0.72600000000000053</v>
      </c>
      <c r="F6789" s="110">
        <f>IF('3A-Rail transport'!$AN$56="no"," ",ROUND(E6789,4))</f>
        <v>0.72599999999999998</v>
      </c>
      <c r="G6789" s="110">
        <f>IF('3A-Rail transport'!$AN$57="no"," ",ROUND(E6789,4))</f>
        <v>0.72599999999999998</v>
      </c>
      <c r="H6789" s="110"/>
      <c r="S6789" s="110">
        <f t="shared" si="382"/>
        <v>0.72600000000000053</v>
      </c>
      <c r="T6789" s="110">
        <f>IF('3B-Air transport'!AN$66="no"," ",ROUND(S6789,4))</f>
        <v>0.72599999999999998</v>
      </c>
      <c r="U6789" s="110">
        <f>IF('3B-Air transport'!AN$67="no"," ",ROUND(S6789,4))</f>
        <v>0.72599999999999998</v>
      </c>
      <c r="V6789" s="110">
        <f>IF('3B-Air transport'!AN$68="no"," ",ROUND(S6789,4))</f>
        <v>0.72599999999999998</v>
      </c>
      <c r="W6789" s="110"/>
      <c r="AB6789" s="110">
        <f t="shared" si="383"/>
        <v>0.72600000000000053</v>
      </c>
      <c r="AC6789" s="110">
        <f>IF('3C-Water transport'!AN$56="no"," ",ROUND(AB6789,4))</f>
        <v>0.72599999999999998</v>
      </c>
      <c r="AD6789" s="110">
        <f>IF('3C-Water transport'!AN$57="no"," ",ROUND(AB6789,4))</f>
        <v>0.72599999999999998</v>
      </c>
      <c r="AE6789" s="110">
        <f>IF('3C-Water transport'!AN$58="no"," ",ROUND(AB6789,4))</f>
        <v>0.72599999999999998</v>
      </c>
    </row>
    <row r="6790" spans="5:31" x14ac:dyDescent="0.25">
      <c r="E6790" s="110">
        <f t="shared" si="381"/>
        <v>0.72700000000000053</v>
      </c>
      <c r="F6790" s="110">
        <f>IF('3A-Rail transport'!$AN$56="no"," ",ROUND(E6790,4))</f>
        <v>0.72699999999999998</v>
      </c>
      <c r="G6790" s="110">
        <f>IF('3A-Rail transport'!$AN$57="no"," ",ROUND(E6790,4))</f>
        <v>0.72699999999999998</v>
      </c>
      <c r="H6790" s="110"/>
      <c r="S6790" s="110">
        <f t="shared" si="382"/>
        <v>0.72700000000000053</v>
      </c>
      <c r="T6790" s="110">
        <f>IF('3B-Air transport'!AN$66="no"," ",ROUND(S6790,4))</f>
        <v>0.72699999999999998</v>
      </c>
      <c r="U6790" s="110">
        <f>IF('3B-Air transport'!AN$67="no"," ",ROUND(S6790,4))</f>
        <v>0.72699999999999998</v>
      </c>
      <c r="V6790" s="110">
        <f>IF('3B-Air transport'!AN$68="no"," ",ROUND(S6790,4))</f>
        <v>0.72699999999999998</v>
      </c>
      <c r="W6790" s="110"/>
      <c r="AB6790" s="110">
        <f t="shared" si="383"/>
        <v>0.72700000000000053</v>
      </c>
      <c r="AC6790" s="110">
        <f>IF('3C-Water transport'!AN$56="no"," ",ROUND(AB6790,4))</f>
        <v>0.72699999999999998</v>
      </c>
      <c r="AD6790" s="110">
        <f>IF('3C-Water transport'!AN$57="no"," ",ROUND(AB6790,4))</f>
        <v>0.72699999999999998</v>
      </c>
      <c r="AE6790" s="110">
        <f>IF('3C-Water transport'!AN$58="no"," ",ROUND(AB6790,4))</f>
        <v>0.72699999999999998</v>
      </c>
    </row>
    <row r="6791" spans="5:31" x14ac:dyDescent="0.25">
      <c r="E6791" s="110">
        <f t="shared" si="381"/>
        <v>0.72800000000000054</v>
      </c>
      <c r="F6791" s="110">
        <f>IF('3A-Rail transport'!$AN$56="no"," ",ROUND(E6791,4))</f>
        <v>0.72799999999999998</v>
      </c>
      <c r="G6791" s="110">
        <f>IF('3A-Rail transport'!$AN$57="no"," ",ROUND(E6791,4))</f>
        <v>0.72799999999999998</v>
      </c>
      <c r="H6791" s="110"/>
      <c r="S6791" s="110">
        <f t="shared" si="382"/>
        <v>0.72800000000000054</v>
      </c>
      <c r="T6791" s="110">
        <f>IF('3B-Air transport'!AN$66="no"," ",ROUND(S6791,4))</f>
        <v>0.72799999999999998</v>
      </c>
      <c r="U6791" s="110">
        <f>IF('3B-Air transport'!AN$67="no"," ",ROUND(S6791,4))</f>
        <v>0.72799999999999998</v>
      </c>
      <c r="V6791" s="110">
        <f>IF('3B-Air transport'!AN$68="no"," ",ROUND(S6791,4))</f>
        <v>0.72799999999999998</v>
      </c>
      <c r="W6791" s="110"/>
      <c r="AB6791" s="110">
        <f t="shared" si="383"/>
        <v>0.72800000000000054</v>
      </c>
      <c r="AC6791" s="110">
        <f>IF('3C-Water transport'!AN$56="no"," ",ROUND(AB6791,4))</f>
        <v>0.72799999999999998</v>
      </c>
      <c r="AD6791" s="110">
        <f>IF('3C-Water transport'!AN$57="no"," ",ROUND(AB6791,4))</f>
        <v>0.72799999999999998</v>
      </c>
      <c r="AE6791" s="110">
        <f>IF('3C-Water transport'!AN$58="no"," ",ROUND(AB6791,4))</f>
        <v>0.72799999999999998</v>
      </c>
    </row>
    <row r="6792" spans="5:31" x14ac:dyDescent="0.25">
      <c r="E6792" s="110">
        <f t="shared" si="381"/>
        <v>0.72900000000000054</v>
      </c>
      <c r="F6792" s="110">
        <f>IF('3A-Rail transport'!$AN$56="no"," ",ROUND(E6792,4))</f>
        <v>0.72899999999999998</v>
      </c>
      <c r="G6792" s="110">
        <f>IF('3A-Rail transport'!$AN$57="no"," ",ROUND(E6792,4))</f>
        <v>0.72899999999999998</v>
      </c>
      <c r="H6792" s="110"/>
      <c r="S6792" s="110">
        <f t="shared" si="382"/>
        <v>0.72900000000000054</v>
      </c>
      <c r="T6792" s="110">
        <f>IF('3B-Air transport'!AN$66="no"," ",ROUND(S6792,4))</f>
        <v>0.72899999999999998</v>
      </c>
      <c r="U6792" s="110">
        <f>IF('3B-Air transport'!AN$67="no"," ",ROUND(S6792,4))</f>
        <v>0.72899999999999998</v>
      </c>
      <c r="V6792" s="110">
        <f>IF('3B-Air transport'!AN$68="no"," ",ROUND(S6792,4))</f>
        <v>0.72899999999999998</v>
      </c>
      <c r="W6792" s="110"/>
      <c r="AB6792" s="110">
        <f t="shared" si="383"/>
        <v>0.72900000000000054</v>
      </c>
      <c r="AC6792" s="110">
        <f>IF('3C-Water transport'!AN$56="no"," ",ROUND(AB6792,4))</f>
        <v>0.72899999999999998</v>
      </c>
      <c r="AD6792" s="110">
        <f>IF('3C-Water transport'!AN$57="no"," ",ROUND(AB6792,4))</f>
        <v>0.72899999999999998</v>
      </c>
      <c r="AE6792" s="110">
        <f>IF('3C-Water transport'!AN$58="no"," ",ROUND(AB6792,4))</f>
        <v>0.72899999999999998</v>
      </c>
    </row>
    <row r="6793" spans="5:31" x14ac:dyDescent="0.25">
      <c r="E6793" s="110">
        <f t="shared" si="381"/>
        <v>0.73000000000000054</v>
      </c>
      <c r="F6793" s="110">
        <f>IF('3A-Rail transport'!$AN$56="no"," ",ROUND(E6793,4))</f>
        <v>0.73</v>
      </c>
      <c r="G6793" s="110">
        <f>IF('3A-Rail transport'!$AN$57="no"," ",ROUND(E6793,4))</f>
        <v>0.73</v>
      </c>
      <c r="H6793" s="110"/>
      <c r="S6793" s="110">
        <f t="shared" si="382"/>
        <v>0.73000000000000054</v>
      </c>
      <c r="T6793" s="110">
        <f>IF('3B-Air transport'!AN$66="no"," ",ROUND(S6793,4))</f>
        <v>0.73</v>
      </c>
      <c r="U6793" s="110">
        <f>IF('3B-Air transport'!AN$67="no"," ",ROUND(S6793,4))</f>
        <v>0.73</v>
      </c>
      <c r="V6793" s="110">
        <f>IF('3B-Air transport'!AN$68="no"," ",ROUND(S6793,4))</f>
        <v>0.73</v>
      </c>
      <c r="W6793" s="110"/>
      <c r="AB6793" s="110">
        <f t="shared" si="383"/>
        <v>0.73000000000000054</v>
      </c>
      <c r="AC6793" s="110">
        <f>IF('3C-Water transport'!AN$56="no"," ",ROUND(AB6793,4))</f>
        <v>0.73</v>
      </c>
      <c r="AD6793" s="110">
        <f>IF('3C-Water transport'!AN$57="no"," ",ROUND(AB6793,4))</f>
        <v>0.73</v>
      </c>
      <c r="AE6793" s="110">
        <f>IF('3C-Water transport'!AN$58="no"," ",ROUND(AB6793,4))</f>
        <v>0.73</v>
      </c>
    </row>
    <row r="6794" spans="5:31" x14ac:dyDescent="0.25">
      <c r="E6794" s="110">
        <f t="shared" si="381"/>
        <v>0.73100000000000054</v>
      </c>
      <c r="F6794" s="110">
        <f>IF('3A-Rail transport'!$AN$56="no"," ",ROUND(E6794,4))</f>
        <v>0.73099999999999998</v>
      </c>
      <c r="G6794" s="110">
        <f>IF('3A-Rail transport'!$AN$57="no"," ",ROUND(E6794,4))</f>
        <v>0.73099999999999998</v>
      </c>
      <c r="H6794" s="110"/>
      <c r="S6794" s="110">
        <f t="shared" si="382"/>
        <v>0.73100000000000054</v>
      </c>
      <c r="T6794" s="110">
        <f>IF('3B-Air transport'!AN$66="no"," ",ROUND(S6794,4))</f>
        <v>0.73099999999999998</v>
      </c>
      <c r="U6794" s="110">
        <f>IF('3B-Air transport'!AN$67="no"," ",ROUND(S6794,4))</f>
        <v>0.73099999999999998</v>
      </c>
      <c r="V6794" s="110">
        <f>IF('3B-Air transport'!AN$68="no"," ",ROUND(S6794,4))</f>
        <v>0.73099999999999998</v>
      </c>
      <c r="W6794" s="110"/>
      <c r="AB6794" s="110">
        <f t="shared" si="383"/>
        <v>0.73100000000000054</v>
      </c>
      <c r="AC6794" s="110">
        <f>IF('3C-Water transport'!AN$56="no"," ",ROUND(AB6794,4))</f>
        <v>0.73099999999999998</v>
      </c>
      <c r="AD6794" s="110">
        <f>IF('3C-Water transport'!AN$57="no"," ",ROUND(AB6794,4))</f>
        <v>0.73099999999999998</v>
      </c>
      <c r="AE6794" s="110">
        <f>IF('3C-Water transport'!AN$58="no"," ",ROUND(AB6794,4))</f>
        <v>0.73099999999999998</v>
      </c>
    </row>
    <row r="6795" spans="5:31" x14ac:dyDescent="0.25">
      <c r="E6795" s="110">
        <f t="shared" si="381"/>
        <v>0.73200000000000054</v>
      </c>
      <c r="F6795" s="110">
        <f>IF('3A-Rail transport'!$AN$56="no"," ",ROUND(E6795,4))</f>
        <v>0.73199999999999998</v>
      </c>
      <c r="G6795" s="110">
        <f>IF('3A-Rail transport'!$AN$57="no"," ",ROUND(E6795,4))</f>
        <v>0.73199999999999998</v>
      </c>
      <c r="H6795" s="110"/>
      <c r="S6795" s="110">
        <f t="shared" si="382"/>
        <v>0.73200000000000054</v>
      </c>
      <c r="T6795" s="110">
        <f>IF('3B-Air transport'!AN$66="no"," ",ROUND(S6795,4))</f>
        <v>0.73199999999999998</v>
      </c>
      <c r="U6795" s="110">
        <f>IF('3B-Air transport'!AN$67="no"," ",ROUND(S6795,4))</f>
        <v>0.73199999999999998</v>
      </c>
      <c r="V6795" s="110">
        <f>IF('3B-Air transport'!AN$68="no"," ",ROUND(S6795,4))</f>
        <v>0.73199999999999998</v>
      </c>
      <c r="W6795" s="110"/>
      <c r="AB6795" s="110">
        <f t="shared" si="383"/>
        <v>0.73200000000000054</v>
      </c>
      <c r="AC6795" s="110">
        <f>IF('3C-Water transport'!AN$56="no"," ",ROUND(AB6795,4))</f>
        <v>0.73199999999999998</v>
      </c>
      <c r="AD6795" s="110">
        <f>IF('3C-Water transport'!AN$57="no"," ",ROUND(AB6795,4))</f>
        <v>0.73199999999999998</v>
      </c>
      <c r="AE6795" s="110">
        <f>IF('3C-Water transport'!AN$58="no"," ",ROUND(AB6795,4))</f>
        <v>0.73199999999999998</v>
      </c>
    </row>
    <row r="6796" spans="5:31" x14ac:dyDescent="0.25">
      <c r="E6796" s="110">
        <f t="shared" si="381"/>
        <v>0.73300000000000054</v>
      </c>
      <c r="F6796" s="110">
        <f>IF('3A-Rail transport'!$AN$56="no"," ",ROUND(E6796,4))</f>
        <v>0.73299999999999998</v>
      </c>
      <c r="G6796" s="110">
        <f>IF('3A-Rail transport'!$AN$57="no"," ",ROUND(E6796,4))</f>
        <v>0.73299999999999998</v>
      </c>
      <c r="H6796" s="110"/>
      <c r="S6796" s="110">
        <f t="shared" si="382"/>
        <v>0.73300000000000054</v>
      </c>
      <c r="T6796" s="110">
        <f>IF('3B-Air transport'!AN$66="no"," ",ROUND(S6796,4))</f>
        <v>0.73299999999999998</v>
      </c>
      <c r="U6796" s="110">
        <f>IF('3B-Air transport'!AN$67="no"," ",ROUND(S6796,4))</f>
        <v>0.73299999999999998</v>
      </c>
      <c r="V6796" s="110">
        <f>IF('3B-Air transport'!AN$68="no"," ",ROUND(S6796,4))</f>
        <v>0.73299999999999998</v>
      </c>
      <c r="W6796" s="110"/>
      <c r="AB6796" s="110">
        <f t="shared" si="383"/>
        <v>0.73300000000000054</v>
      </c>
      <c r="AC6796" s="110">
        <f>IF('3C-Water transport'!AN$56="no"," ",ROUND(AB6796,4))</f>
        <v>0.73299999999999998</v>
      </c>
      <c r="AD6796" s="110">
        <f>IF('3C-Water transport'!AN$57="no"," ",ROUND(AB6796,4))</f>
        <v>0.73299999999999998</v>
      </c>
      <c r="AE6796" s="110">
        <f>IF('3C-Water transport'!AN$58="no"," ",ROUND(AB6796,4))</f>
        <v>0.73299999999999998</v>
      </c>
    </row>
    <row r="6797" spans="5:31" x14ac:dyDescent="0.25">
      <c r="E6797" s="110">
        <f t="shared" si="381"/>
        <v>0.73400000000000054</v>
      </c>
      <c r="F6797" s="110">
        <f>IF('3A-Rail transport'!$AN$56="no"," ",ROUND(E6797,4))</f>
        <v>0.73399999999999999</v>
      </c>
      <c r="G6797" s="110">
        <f>IF('3A-Rail transport'!$AN$57="no"," ",ROUND(E6797,4))</f>
        <v>0.73399999999999999</v>
      </c>
      <c r="H6797" s="110"/>
      <c r="S6797" s="110">
        <f t="shared" si="382"/>
        <v>0.73400000000000054</v>
      </c>
      <c r="T6797" s="110">
        <f>IF('3B-Air transport'!AN$66="no"," ",ROUND(S6797,4))</f>
        <v>0.73399999999999999</v>
      </c>
      <c r="U6797" s="110">
        <f>IF('3B-Air transport'!AN$67="no"," ",ROUND(S6797,4))</f>
        <v>0.73399999999999999</v>
      </c>
      <c r="V6797" s="110">
        <f>IF('3B-Air transport'!AN$68="no"," ",ROUND(S6797,4))</f>
        <v>0.73399999999999999</v>
      </c>
      <c r="W6797" s="110"/>
      <c r="AB6797" s="110">
        <f t="shared" si="383"/>
        <v>0.73400000000000054</v>
      </c>
      <c r="AC6797" s="110">
        <f>IF('3C-Water transport'!AN$56="no"," ",ROUND(AB6797,4))</f>
        <v>0.73399999999999999</v>
      </c>
      <c r="AD6797" s="110">
        <f>IF('3C-Water transport'!AN$57="no"," ",ROUND(AB6797,4))</f>
        <v>0.73399999999999999</v>
      </c>
      <c r="AE6797" s="110">
        <f>IF('3C-Water transport'!AN$58="no"," ",ROUND(AB6797,4))</f>
        <v>0.73399999999999999</v>
      </c>
    </row>
    <row r="6798" spans="5:31" x14ac:dyDescent="0.25">
      <c r="E6798" s="110">
        <f t="shared" si="381"/>
        <v>0.73500000000000054</v>
      </c>
      <c r="F6798" s="110">
        <f>IF('3A-Rail transport'!$AN$56="no"," ",ROUND(E6798,4))</f>
        <v>0.73499999999999999</v>
      </c>
      <c r="G6798" s="110">
        <f>IF('3A-Rail transport'!$AN$57="no"," ",ROUND(E6798,4))</f>
        <v>0.73499999999999999</v>
      </c>
      <c r="H6798" s="110"/>
      <c r="S6798" s="110">
        <f t="shared" si="382"/>
        <v>0.73500000000000054</v>
      </c>
      <c r="T6798" s="110">
        <f>IF('3B-Air transport'!AN$66="no"," ",ROUND(S6798,4))</f>
        <v>0.73499999999999999</v>
      </c>
      <c r="U6798" s="110">
        <f>IF('3B-Air transport'!AN$67="no"," ",ROUND(S6798,4))</f>
        <v>0.73499999999999999</v>
      </c>
      <c r="V6798" s="110">
        <f>IF('3B-Air transport'!AN$68="no"," ",ROUND(S6798,4))</f>
        <v>0.73499999999999999</v>
      </c>
      <c r="W6798" s="110"/>
      <c r="AB6798" s="110">
        <f t="shared" si="383"/>
        <v>0.73500000000000054</v>
      </c>
      <c r="AC6798" s="110">
        <f>IF('3C-Water transport'!AN$56="no"," ",ROUND(AB6798,4))</f>
        <v>0.73499999999999999</v>
      </c>
      <c r="AD6798" s="110">
        <f>IF('3C-Water transport'!AN$57="no"," ",ROUND(AB6798,4))</f>
        <v>0.73499999999999999</v>
      </c>
      <c r="AE6798" s="110">
        <f>IF('3C-Water transport'!AN$58="no"," ",ROUND(AB6798,4))</f>
        <v>0.73499999999999999</v>
      </c>
    </row>
    <row r="6799" spans="5:31" x14ac:dyDescent="0.25">
      <c r="E6799" s="110">
        <f t="shared" si="381"/>
        <v>0.73600000000000054</v>
      </c>
      <c r="F6799" s="110">
        <f>IF('3A-Rail transport'!$AN$56="no"," ",ROUND(E6799,4))</f>
        <v>0.73599999999999999</v>
      </c>
      <c r="G6799" s="110">
        <f>IF('3A-Rail transport'!$AN$57="no"," ",ROUND(E6799,4))</f>
        <v>0.73599999999999999</v>
      </c>
      <c r="H6799" s="110"/>
      <c r="S6799" s="110">
        <f t="shared" si="382"/>
        <v>0.73600000000000054</v>
      </c>
      <c r="T6799" s="110">
        <f>IF('3B-Air transport'!AN$66="no"," ",ROUND(S6799,4))</f>
        <v>0.73599999999999999</v>
      </c>
      <c r="U6799" s="110">
        <f>IF('3B-Air transport'!AN$67="no"," ",ROUND(S6799,4))</f>
        <v>0.73599999999999999</v>
      </c>
      <c r="V6799" s="110">
        <f>IF('3B-Air transport'!AN$68="no"," ",ROUND(S6799,4))</f>
        <v>0.73599999999999999</v>
      </c>
      <c r="W6799" s="110"/>
      <c r="AB6799" s="110">
        <f t="shared" si="383"/>
        <v>0.73600000000000054</v>
      </c>
      <c r="AC6799" s="110">
        <f>IF('3C-Water transport'!AN$56="no"," ",ROUND(AB6799,4))</f>
        <v>0.73599999999999999</v>
      </c>
      <c r="AD6799" s="110">
        <f>IF('3C-Water transport'!AN$57="no"," ",ROUND(AB6799,4))</f>
        <v>0.73599999999999999</v>
      </c>
      <c r="AE6799" s="110">
        <f>IF('3C-Water transport'!AN$58="no"," ",ROUND(AB6799,4))</f>
        <v>0.73599999999999999</v>
      </c>
    </row>
    <row r="6800" spans="5:31" x14ac:dyDescent="0.25">
      <c r="E6800" s="110">
        <f t="shared" si="381"/>
        <v>0.73700000000000054</v>
      </c>
      <c r="F6800" s="110">
        <f>IF('3A-Rail transport'!$AN$56="no"," ",ROUND(E6800,4))</f>
        <v>0.73699999999999999</v>
      </c>
      <c r="G6800" s="110">
        <f>IF('3A-Rail transport'!$AN$57="no"," ",ROUND(E6800,4))</f>
        <v>0.73699999999999999</v>
      </c>
      <c r="H6800" s="110"/>
      <c r="S6800" s="110">
        <f t="shared" si="382"/>
        <v>0.73700000000000054</v>
      </c>
      <c r="T6800" s="110">
        <f>IF('3B-Air transport'!AN$66="no"," ",ROUND(S6800,4))</f>
        <v>0.73699999999999999</v>
      </c>
      <c r="U6800" s="110">
        <f>IF('3B-Air transport'!AN$67="no"," ",ROUND(S6800,4))</f>
        <v>0.73699999999999999</v>
      </c>
      <c r="V6800" s="110">
        <f>IF('3B-Air transport'!AN$68="no"," ",ROUND(S6800,4))</f>
        <v>0.73699999999999999</v>
      </c>
      <c r="W6800" s="110"/>
      <c r="AB6800" s="110">
        <f t="shared" si="383"/>
        <v>0.73700000000000054</v>
      </c>
      <c r="AC6800" s="110">
        <f>IF('3C-Water transport'!AN$56="no"," ",ROUND(AB6800,4))</f>
        <v>0.73699999999999999</v>
      </c>
      <c r="AD6800" s="110">
        <f>IF('3C-Water transport'!AN$57="no"," ",ROUND(AB6800,4))</f>
        <v>0.73699999999999999</v>
      </c>
      <c r="AE6800" s="110">
        <f>IF('3C-Water transport'!AN$58="no"," ",ROUND(AB6800,4))</f>
        <v>0.73699999999999999</v>
      </c>
    </row>
    <row r="6801" spans="5:31" x14ac:dyDescent="0.25">
      <c r="E6801" s="110">
        <f t="shared" si="381"/>
        <v>0.73800000000000054</v>
      </c>
      <c r="F6801" s="110">
        <f>IF('3A-Rail transport'!$AN$56="no"," ",ROUND(E6801,4))</f>
        <v>0.73799999999999999</v>
      </c>
      <c r="G6801" s="110">
        <f>IF('3A-Rail transport'!$AN$57="no"," ",ROUND(E6801,4))</f>
        <v>0.73799999999999999</v>
      </c>
      <c r="H6801" s="110"/>
      <c r="S6801" s="110">
        <f t="shared" si="382"/>
        <v>0.73800000000000054</v>
      </c>
      <c r="T6801" s="110">
        <f>IF('3B-Air transport'!AN$66="no"," ",ROUND(S6801,4))</f>
        <v>0.73799999999999999</v>
      </c>
      <c r="U6801" s="110">
        <f>IF('3B-Air transport'!AN$67="no"," ",ROUND(S6801,4))</f>
        <v>0.73799999999999999</v>
      </c>
      <c r="V6801" s="110">
        <f>IF('3B-Air transport'!AN$68="no"," ",ROUND(S6801,4))</f>
        <v>0.73799999999999999</v>
      </c>
      <c r="W6801" s="110"/>
      <c r="AB6801" s="110">
        <f t="shared" si="383"/>
        <v>0.73800000000000054</v>
      </c>
      <c r="AC6801" s="110">
        <f>IF('3C-Water transport'!AN$56="no"," ",ROUND(AB6801,4))</f>
        <v>0.73799999999999999</v>
      </c>
      <c r="AD6801" s="110">
        <f>IF('3C-Water transport'!AN$57="no"," ",ROUND(AB6801,4))</f>
        <v>0.73799999999999999</v>
      </c>
      <c r="AE6801" s="110">
        <f>IF('3C-Water transport'!AN$58="no"," ",ROUND(AB6801,4))</f>
        <v>0.73799999999999999</v>
      </c>
    </row>
    <row r="6802" spans="5:31" x14ac:dyDescent="0.25">
      <c r="E6802" s="110">
        <f t="shared" si="381"/>
        <v>0.73900000000000055</v>
      </c>
      <c r="F6802" s="110">
        <f>IF('3A-Rail transport'!$AN$56="no"," ",ROUND(E6802,4))</f>
        <v>0.73899999999999999</v>
      </c>
      <c r="G6802" s="110">
        <f>IF('3A-Rail transport'!$AN$57="no"," ",ROUND(E6802,4))</f>
        <v>0.73899999999999999</v>
      </c>
      <c r="H6802" s="110"/>
      <c r="S6802" s="110">
        <f t="shared" si="382"/>
        <v>0.73900000000000055</v>
      </c>
      <c r="T6802" s="110">
        <f>IF('3B-Air transport'!AN$66="no"," ",ROUND(S6802,4))</f>
        <v>0.73899999999999999</v>
      </c>
      <c r="U6802" s="110">
        <f>IF('3B-Air transport'!AN$67="no"," ",ROUND(S6802,4))</f>
        <v>0.73899999999999999</v>
      </c>
      <c r="V6802" s="110">
        <f>IF('3B-Air transport'!AN$68="no"," ",ROUND(S6802,4))</f>
        <v>0.73899999999999999</v>
      </c>
      <c r="W6802" s="110"/>
      <c r="AB6802" s="110">
        <f t="shared" si="383"/>
        <v>0.73900000000000055</v>
      </c>
      <c r="AC6802" s="110">
        <f>IF('3C-Water transport'!AN$56="no"," ",ROUND(AB6802,4))</f>
        <v>0.73899999999999999</v>
      </c>
      <c r="AD6802" s="110">
        <f>IF('3C-Water transport'!AN$57="no"," ",ROUND(AB6802,4))</f>
        <v>0.73899999999999999</v>
      </c>
      <c r="AE6802" s="110">
        <f>IF('3C-Water transport'!AN$58="no"," ",ROUND(AB6802,4))</f>
        <v>0.73899999999999999</v>
      </c>
    </row>
    <row r="6803" spans="5:31" x14ac:dyDescent="0.25">
      <c r="E6803" s="110">
        <f t="shared" si="381"/>
        <v>0.74000000000000055</v>
      </c>
      <c r="F6803" s="110">
        <f>IF('3A-Rail transport'!$AN$56="no"," ",ROUND(E6803,4))</f>
        <v>0.74</v>
      </c>
      <c r="G6803" s="110">
        <f>IF('3A-Rail transport'!$AN$57="no"," ",ROUND(E6803,4))</f>
        <v>0.74</v>
      </c>
      <c r="H6803" s="110"/>
      <c r="S6803" s="110">
        <f t="shared" si="382"/>
        <v>0.74000000000000055</v>
      </c>
      <c r="T6803" s="110">
        <f>IF('3B-Air transport'!AN$66="no"," ",ROUND(S6803,4))</f>
        <v>0.74</v>
      </c>
      <c r="U6803" s="110">
        <f>IF('3B-Air transport'!AN$67="no"," ",ROUND(S6803,4))</f>
        <v>0.74</v>
      </c>
      <c r="V6803" s="110">
        <f>IF('3B-Air transport'!AN$68="no"," ",ROUND(S6803,4))</f>
        <v>0.74</v>
      </c>
      <c r="W6803" s="110"/>
      <c r="AB6803" s="110">
        <f t="shared" si="383"/>
        <v>0.74000000000000055</v>
      </c>
      <c r="AC6803" s="110">
        <f>IF('3C-Water transport'!AN$56="no"," ",ROUND(AB6803,4))</f>
        <v>0.74</v>
      </c>
      <c r="AD6803" s="110">
        <f>IF('3C-Water transport'!AN$57="no"," ",ROUND(AB6803,4))</f>
        <v>0.74</v>
      </c>
      <c r="AE6803" s="110">
        <f>IF('3C-Water transport'!AN$58="no"," ",ROUND(AB6803,4))</f>
        <v>0.74</v>
      </c>
    </row>
    <row r="6804" spans="5:31" x14ac:dyDescent="0.25">
      <c r="E6804" s="110">
        <f t="shared" si="381"/>
        <v>0.74100000000000055</v>
      </c>
      <c r="F6804" s="110">
        <f>IF('3A-Rail transport'!$AN$56="no"," ",ROUND(E6804,4))</f>
        <v>0.74099999999999999</v>
      </c>
      <c r="G6804" s="110">
        <f>IF('3A-Rail transport'!$AN$57="no"," ",ROUND(E6804,4))</f>
        <v>0.74099999999999999</v>
      </c>
      <c r="H6804" s="110"/>
      <c r="S6804" s="110">
        <f t="shared" si="382"/>
        <v>0.74100000000000055</v>
      </c>
      <c r="T6804" s="110">
        <f>IF('3B-Air transport'!AN$66="no"," ",ROUND(S6804,4))</f>
        <v>0.74099999999999999</v>
      </c>
      <c r="U6804" s="110">
        <f>IF('3B-Air transport'!AN$67="no"," ",ROUND(S6804,4))</f>
        <v>0.74099999999999999</v>
      </c>
      <c r="V6804" s="110">
        <f>IF('3B-Air transport'!AN$68="no"," ",ROUND(S6804,4))</f>
        <v>0.74099999999999999</v>
      </c>
      <c r="W6804" s="110"/>
      <c r="AB6804" s="110">
        <f t="shared" si="383"/>
        <v>0.74100000000000055</v>
      </c>
      <c r="AC6804" s="110">
        <f>IF('3C-Water transport'!AN$56="no"," ",ROUND(AB6804,4))</f>
        <v>0.74099999999999999</v>
      </c>
      <c r="AD6804" s="110">
        <f>IF('3C-Water transport'!AN$57="no"," ",ROUND(AB6804,4))</f>
        <v>0.74099999999999999</v>
      </c>
      <c r="AE6804" s="110">
        <f>IF('3C-Water transport'!AN$58="no"," ",ROUND(AB6804,4))</f>
        <v>0.74099999999999999</v>
      </c>
    </row>
    <row r="6805" spans="5:31" x14ac:dyDescent="0.25">
      <c r="E6805" s="110">
        <f t="shared" si="381"/>
        <v>0.74200000000000055</v>
      </c>
      <c r="F6805" s="110">
        <f>IF('3A-Rail transport'!$AN$56="no"," ",ROUND(E6805,4))</f>
        <v>0.74199999999999999</v>
      </c>
      <c r="G6805" s="110">
        <f>IF('3A-Rail transport'!$AN$57="no"," ",ROUND(E6805,4))</f>
        <v>0.74199999999999999</v>
      </c>
      <c r="H6805" s="110"/>
      <c r="S6805" s="110">
        <f t="shared" si="382"/>
        <v>0.74200000000000055</v>
      </c>
      <c r="T6805" s="110">
        <f>IF('3B-Air transport'!AN$66="no"," ",ROUND(S6805,4))</f>
        <v>0.74199999999999999</v>
      </c>
      <c r="U6805" s="110">
        <f>IF('3B-Air transport'!AN$67="no"," ",ROUND(S6805,4))</f>
        <v>0.74199999999999999</v>
      </c>
      <c r="V6805" s="110">
        <f>IF('3B-Air transport'!AN$68="no"," ",ROUND(S6805,4))</f>
        <v>0.74199999999999999</v>
      </c>
      <c r="W6805" s="110"/>
      <c r="AB6805" s="110">
        <f t="shared" si="383"/>
        <v>0.74200000000000055</v>
      </c>
      <c r="AC6805" s="110">
        <f>IF('3C-Water transport'!AN$56="no"," ",ROUND(AB6805,4))</f>
        <v>0.74199999999999999</v>
      </c>
      <c r="AD6805" s="110">
        <f>IF('3C-Water transport'!AN$57="no"," ",ROUND(AB6805,4))</f>
        <v>0.74199999999999999</v>
      </c>
      <c r="AE6805" s="110">
        <f>IF('3C-Water transport'!AN$58="no"," ",ROUND(AB6805,4))</f>
        <v>0.74199999999999999</v>
      </c>
    </row>
    <row r="6806" spans="5:31" x14ac:dyDescent="0.25">
      <c r="E6806" s="110">
        <f t="shared" si="381"/>
        <v>0.74300000000000055</v>
      </c>
      <c r="F6806" s="110">
        <f>IF('3A-Rail transport'!$AN$56="no"," ",ROUND(E6806,4))</f>
        <v>0.74299999999999999</v>
      </c>
      <c r="G6806" s="110">
        <f>IF('3A-Rail transport'!$AN$57="no"," ",ROUND(E6806,4))</f>
        <v>0.74299999999999999</v>
      </c>
      <c r="H6806" s="110"/>
      <c r="S6806" s="110">
        <f t="shared" si="382"/>
        <v>0.74300000000000055</v>
      </c>
      <c r="T6806" s="110">
        <f>IF('3B-Air transport'!AN$66="no"," ",ROUND(S6806,4))</f>
        <v>0.74299999999999999</v>
      </c>
      <c r="U6806" s="110">
        <f>IF('3B-Air transport'!AN$67="no"," ",ROUND(S6806,4))</f>
        <v>0.74299999999999999</v>
      </c>
      <c r="V6806" s="110">
        <f>IF('3B-Air transport'!AN$68="no"," ",ROUND(S6806,4))</f>
        <v>0.74299999999999999</v>
      </c>
      <c r="W6806" s="110"/>
      <c r="AB6806" s="110">
        <f t="shared" si="383"/>
        <v>0.74300000000000055</v>
      </c>
      <c r="AC6806" s="110">
        <f>IF('3C-Water transport'!AN$56="no"," ",ROUND(AB6806,4))</f>
        <v>0.74299999999999999</v>
      </c>
      <c r="AD6806" s="110">
        <f>IF('3C-Water transport'!AN$57="no"," ",ROUND(AB6806,4))</f>
        <v>0.74299999999999999</v>
      </c>
      <c r="AE6806" s="110">
        <f>IF('3C-Water transport'!AN$58="no"," ",ROUND(AB6806,4))</f>
        <v>0.74299999999999999</v>
      </c>
    </row>
    <row r="6807" spans="5:31" x14ac:dyDescent="0.25">
      <c r="E6807" s="110">
        <f t="shared" si="381"/>
        <v>0.74400000000000055</v>
      </c>
      <c r="F6807" s="110">
        <f>IF('3A-Rail transport'!$AN$56="no"," ",ROUND(E6807,4))</f>
        <v>0.74399999999999999</v>
      </c>
      <c r="G6807" s="110">
        <f>IF('3A-Rail transport'!$AN$57="no"," ",ROUND(E6807,4))</f>
        <v>0.74399999999999999</v>
      </c>
      <c r="H6807" s="110"/>
      <c r="S6807" s="110">
        <f t="shared" si="382"/>
        <v>0.74400000000000055</v>
      </c>
      <c r="T6807" s="110">
        <f>IF('3B-Air transport'!AN$66="no"," ",ROUND(S6807,4))</f>
        <v>0.74399999999999999</v>
      </c>
      <c r="U6807" s="110">
        <f>IF('3B-Air transport'!AN$67="no"," ",ROUND(S6807,4))</f>
        <v>0.74399999999999999</v>
      </c>
      <c r="V6807" s="110">
        <f>IF('3B-Air transport'!AN$68="no"," ",ROUND(S6807,4))</f>
        <v>0.74399999999999999</v>
      </c>
      <c r="W6807" s="110"/>
      <c r="AB6807" s="110">
        <f t="shared" si="383"/>
        <v>0.74400000000000055</v>
      </c>
      <c r="AC6807" s="110">
        <f>IF('3C-Water transport'!AN$56="no"," ",ROUND(AB6807,4))</f>
        <v>0.74399999999999999</v>
      </c>
      <c r="AD6807" s="110">
        <f>IF('3C-Water transport'!AN$57="no"," ",ROUND(AB6807,4))</f>
        <v>0.74399999999999999</v>
      </c>
      <c r="AE6807" s="110">
        <f>IF('3C-Water transport'!AN$58="no"," ",ROUND(AB6807,4))</f>
        <v>0.74399999999999999</v>
      </c>
    </row>
    <row r="6808" spans="5:31" x14ac:dyDescent="0.25">
      <c r="E6808" s="110">
        <f t="shared" si="381"/>
        <v>0.74500000000000055</v>
      </c>
      <c r="F6808" s="110">
        <f>IF('3A-Rail transport'!$AN$56="no"," ",ROUND(E6808,4))</f>
        <v>0.745</v>
      </c>
      <c r="G6808" s="110">
        <f>IF('3A-Rail transport'!$AN$57="no"," ",ROUND(E6808,4))</f>
        <v>0.745</v>
      </c>
      <c r="H6808" s="110"/>
      <c r="S6808" s="110">
        <f t="shared" si="382"/>
        <v>0.74500000000000055</v>
      </c>
      <c r="T6808" s="110">
        <f>IF('3B-Air transport'!AN$66="no"," ",ROUND(S6808,4))</f>
        <v>0.745</v>
      </c>
      <c r="U6808" s="110">
        <f>IF('3B-Air transport'!AN$67="no"," ",ROUND(S6808,4))</f>
        <v>0.745</v>
      </c>
      <c r="V6808" s="110">
        <f>IF('3B-Air transport'!AN$68="no"," ",ROUND(S6808,4))</f>
        <v>0.745</v>
      </c>
      <c r="W6808" s="110"/>
      <c r="AB6808" s="110">
        <f t="shared" si="383"/>
        <v>0.74500000000000055</v>
      </c>
      <c r="AC6808" s="110">
        <f>IF('3C-Water transport'!AN$56="no"," ",ROUND(AB6808,4))</f>
        <v>0.745</v>
      </c>
      <c r="AD6808" s="110">
        <f>IF('3C-Water transport'!AN$57="no"," ",ROUND(AB6808,4))</f>
        <v>0.745</v>
      </c>
      <c r="AE6808" s="110">
        <f>IF('3C-Water transport'!AN$58="no"," ",ROUND(AB6808,4))</f>
        <v>0.745</v>
      </c>
    </row>
    <row r="6809" spans="5:31" x14ac:dyDescent="0.25">
      <c r="E6809" s="110">
        <f t="shared" si="381"/>
        <v>0.74600000000000055</v>
      </c>
      <c r="F6809" s="110">
        <f>IF('3A-Rail transport'!$AN$56="no"," ",ROUND(E6809,4))</f>
        <v>0.746</v>
      </c>
      <c r="G6809" s="110">
        <f>IF('3A-Rail transport'!$AN$57="no"," ",ROUND(E6809,4))</f>
        <v>0.746</v>
      </c>
      <c r="H6809" s="110"/>
      <c r="S6809" s="110">
        <f t="shared" si="382"/>
        <v>0.74600000000000055</v>
      </c>
      <c r="T6809" s="110">
        <f>IF('3B-Air transport'!AN$66="no"," ",ROUND(S6809,4))</f>
        <v>0.746</v>
      </c>
      <c r="U6809" s="110">
        <f>IF('3B-Air transport'!AN$67="no"," ",ROUND(S6809,4))</f>
        <v>0.746</v>
      </c>
      <c r="V6809" s="110">
        <f>IF('3B-Air transport'!AN$68="no"," ",ROUND(S6809,4))</f>
        <v>0.746</v>
      </c>
      <c r="W6809" s="110"/>
      <c r="AB6809" s="110">
        <f t="shared" si="383"/>
        <v>0.74600000000000055</v>
      </c>
      <c r="AC6809" s="110">
        <f>IF('3C-Water transport'!AN$56="no"," ",ROUND(AB6809,4))</f>
        <v>0.746</v>
      </c>
      <c r="AD6809" s="110">
        <f>IF('3C-Water transport'!AN$57="no"," ",ROUND(AB6809,4))</f>
        <v>0.746</v>
      </c>
      <c r="AE6809" s="110">
        <f>IF('3C-Water transport'!AN$58="no"," ",ROUND(AB6809,4))</f>
        <v>0.746</v>
      </c>
    </row>
    <row r="6810" spans="5:31" x14ac:dyDescent="0.25">
      <c r="E6810" s="110">
        <f t="shared" si="381"/>
        <v>0.74700000000000055</v>
      </c>
      <c r="F6810" s="110">
        <f>IF('3A-Rail transport'!$AN$56="no"," ",ROUND(E6810,4))</f>
        <v>0.747</v>
      </c>
      <c r="G6810" s="110">
        <f>IF('3A-Rail transport'!$AN$57="no"," ",ROUND(E6810,4))</f>
        <v>0.747</v>
      </c>
      <c r="H6810" s="110"/>
      <c r="S6810" s="110">
        <f t="shared" si="382"/>
        <v>0.74700000000000055</v>
      </c>
      <c r="T6810" s="110">
        <f>IF('3B-Air transport'!AN$66="no"," ",ROUND(S6810,4))</f>
        <v>0.747</v>
      </c>
      <c r="U6810" s="110">
        <f>IF('3B-Air transport'!AN$67="no"," ",ROUND(S6810,4))</f>
        <v>0.747</v>
      </c>
      <c r="V6810" s="110">
        <f>IF('3B-Air transport'!AN$68="no"," ",ROUND(S6810,4))</f>
        <v>0.747</v>
      </c>
      <c r="W6810" s="110"/>
      <c r="AB6810" s="110">
        <f t="shared" si="383"/>
        <v>0.74700000000000055</v>
      </c>
      <c r="AC6810" s="110">
        <f>IF('3C-Water transport'!AN$56="no"," ",ROUND(AB6810,4))</f>
        <v>0.747</v>
      </c>
      <c r="AD6810" s="110">
        <f>IF('3C-Water transport'!AN$57="no"," ",ROUND(AB6810,4))</f>
        <v>0.747</v>
      </c>
      <c r="AE6810" s="110">
        <f>IF('3C-Water transport'!AN$58="no"," ",ROUND(AB6810,4))</f>
        <v>0.747</v>
      </c>
    </row>
    <row r="6811" spans="5:31" x14ac:dyDescent="0.25">
      <c r="E6811" s="110">
        <f t="shared" si="381"/>
        <v>0.74800000000000055</v>
      </c>
      <c r="F6811" s="110">
        <f>IF('3A-Rail transport'!$AN$56="no"," ",ROUND(E6811,4))</f>
        <v>0.748</v>
      </c>
      <c r="G6811" s="110">
        <f>IF('3A-Rail transport'!$AN$57="no"," ",ROUND(E6811,4))</f>
        <v>0.748</v>
      </c>
      <c r="H6811" s="110"/>
      <c r="S6811" s="110">
        <f t="shared" si="382"/>
        <v>0.74800000000000055</v>
      </c>
      <c r="T6811" s="110">
        <f>IF('3B-Air transport'!AN$66="no"," ",ROUND(S6811,4))</f>
        <v>0.748</v>
      </c>
      <c r="U6811" s="110">
        <f>IF('3B-Air transport'!AN$67="no"," ",ROUND(S6811,4))</f>
        <v>0.748</v>
      </c>
      <c r="V6811" s="110">
        <f>IF('3B-Air transport'!AN$68="no"," ",ROUND(S6811,4))</f>
        <v>0.748</v>
      </c>
      <c r="W6811" s="110"/>
      <c r="AB6811" s="110">
        <f t="shared" si="383"/>
        <v>0.74800000000000055</v>
      </c>
      <c r="AC6811" s="110">
        <f>IF('3C-Water transport'!AN$56="no"," ",ROUND(AB6811,4))</f>
        <v>0.748</v>
      </c>
      <c r="AD6811" s="110">
        <f>IF('3C-Water transport'!AN$57="no"," ",ROUND(AB6811,4))</f>
        <v>0.748</v>
      </c>
      <c r="AE6811" s="110">
        <f>IF('3C-Water transport'!AN$58="no"," ",ROUND(AB6811,4))</f>
        <v>0.748</v>
      </c>
    </row>
    <row r="6812" spans="5:31" x14ac:dyDescent="0.25">
      <c r="E6812" s="110">
        <f t="shared" si="381"/>
        <v>0.74900000000000055</v>
      </c>
      <c r="F6812" s="110">
        <f>IF('3A-Rail transport'!$AN$56="no"," ",ROUND(E6812,4))</f>
        <v>0.749</v>
      </c>
      <c r="G6812" s="110">
        <f>IF('3A-Rail transport'!$AN$57="no"," ",ROUND(E6812,4))</f>
        <v>0.749</v>
      </c>
      <c r="H6812" s="110"/>
      <c r="S6812" s="110">
        <f t="shared" si="382"/>
        <v>0.74900000000000055</v>
      </c>
      <c r="T6812" s="110">
        <f>IF('3B-Air transport'!AN$66="no"," ",ROUND(S6812,4))</f>
        <v>0.749</v>
      </c>
      <c r="U6812" s="110">
        <f>IF('3B-Air transport'!AN$67="no"," ",ROUND(S6812,4))</f>
        <v>0.749</v>
      </c>
      <c r="V6812" s="110">
        <f>IF('3B-Air transport'!AN$68="no"," ",ROUND(S6812,4))</f>
        <v>0.749</v>
      </c>
      <c r="W6812" s="110"/>
      <c r="AB6812" s="110">
        <f t="shared" si="383"/>
        <v>0.74900000000000055</v>
      </c>
      <c r="AC6812" s="110">
        <f>IF('3C-Water transport'!AN$56="no"," ",ROUND(AB6812,4))</f>
        <v>0.749</v>
      </c>
      <c r="AD6812" s="110">
        <f>IF('3C-Water transport'!AN$57="no"," ",ROUND(AB6812,4))</f>
        <v>0.749</v>
      </c>
      <c r="AE6812" s="110">
        <f>IF('3C-Water transport'!AN$58="no"," ",ROUND(AB6812,4))</f>
        <v>0.749</v>
      </c>
    </row>
    <row r="6813" spans="5:31" x14ac:dyDescent="0.25">
      <c r="E6813" s="110">
        <f t="shared" si="381"/>
        <v>0.75000000000000056</v>
      </c>
      <c r="F6813" s="110">
        <f>IF('3A-Rail transport'!$AN$56="no"," ",ROUND(E6813,4))</f>
        <v>0.75</v>
      </c>
      <c r="G6813" s="110">
        <f>IF('3A-Rail transport'!$AN$57="no"," ",ROUND(E6813,4))</f>
        <v>0.75</v>
      </c>
      <c r="H6813" s="110"/>
      <c r="S6813" s="110">
        <f t="shared" si="382"/>
        <v>0.75000000000000056</v>
      </c>
      <c r="T6813" s="110">
        <f>IF('3B-Air transport'!AN$66="no"," ",ROUND(S6813,4))</f>
        <v>0.75</v>
      </c>
      <c r="U6813" s="110">
        <f>IF('3B-Air transport'!AN$67="no"," ",ROUND(S6813,4))</f>
        <v>0.75</v>
      </c>
      <c r="V6813" s="110">
        <f>IF('3B-Air transport'!AN$68="no"," ",ROUND(S6813,4))</f>
        <v>0.75</v>
      </c>
      <c r="W6813" s="110"/>
      <c r="AB6813" s="110">
        <f t="shared" si="383"/>
        <v>0.75000000000000056</v>
      </c>
      <c r="AC6813" s="110">
        <f>IF('3C-Water transport'!AN$56="no"," ",ROUND(AB6813,4))</f>
        <v>0.75</v>
      </c>
      <c r="AD6813" s="110">
        <f>IF('3C-Water transport'!AN$57="no"," ",ROUND(AB6813,4))</f>
        <v>0.75</v>
      </c>
      <c r="AE6813" s="110">
        <f>IF('3C-Water transport'!AN$58="no"," ",ROUND(AB6813,4))</f>
        <v>0.75</v>
      </c>
    </row>
    <row r="6814" spans="5:31" x14ac:dyDescent="0.25">
      <c r="E6814" s="110">
        <f t="shared" si="381"/>
        <v>0.75100000000000056</v>
      </c>
      <c r="F6814" s="110">
        <f>IF('3A-Rail transport'!$AN$56="no"," ",ROUND(E6814,4))</f>
        <v>0.751</v>
      </c>
      <c r="G6814" s="110">
        <f>IF('3A-Rail transport'!$AN$57="no"," ",ROUND(E6814,4))</f>
        <v>0.751</v>
      </c>
      <c r="H6814" s="110"/>
      <c r="S6814" s="110">
        <f t="shared" si="382"/>
        <v>0.75100000000000056</v>
      </c>
      <c r="T6814" s="110">
        <f>IF('3B-Air transport'!AN$66="no"," ",ROUND(S6814,4))</f>
        <v>0.751</v>
      </c>
      <c r="U6814" s="110">
        <f>IF('3B-Air transport'!AN$67="no"," ",ROUND(S6814,4))</f>
        <v>0.751</v>
      </c>
      <c r="V6814" s="110">
        <f>IF('3B-Air transport'!AN$68="no"," ",ROUND(S6814,4))</f>
        <v>0.751</v>
      </c>
      <c r="W6814" s="110"/>
      <c r="AB6814" s="110">
        <f t="shared" si="383"/>
        <v>0.75100000000000056</v>
      </c>
      <c r="AC6814" s="110">
        <f>IF('3C-Water transport'!AN$56="no"," ",ROUND(AB6814,4))</f>
        <v>0.751</v>
      </c>
      <c r="AD6814" s="110">
        <f>IF('3C-Water transport'!AN$57="no"," ",ROUND(AB6814,4))</f>
        <v>0.751</v>
      </c>
      <c r="AE6814" s="110">
        <f>IF('3C-Water transport'!AN$58="no"," ",ROUND(AB6814,4))</f>
        <v>0.751</v>
      </c>
    </row>
    <row r="6815" spans="5:31" x14ac:dyDescent="0.25">
      <c r="E6815" s="110">
        <f t="shared" si="381"/>
        <v>0.75200000000000056</v>
      </c>
      <c r="F6815" s="110">
        <f>IF('3A-Rail transport'!$AN$56="no"," ",ROUND(E6815,4))</f>
        <v>0.752</v>
      </c>
      <c r="G6815" s="110">
        <f>IF('3A-Rail transport'!$AN$57="no"," ",ROUND(E6815,4))</f>
        <v>0.752</v>
      </c>
      <c r="H6815" s="110"/>
      <c r="S6815" s="110">
        <f t="shared" si="382"/>
        <v>0.75200000000000056</v>
      </c>
      <c r="T6815" s="110">
        <f>IF('3B-Air transport'!AN$66="no"," ",ROUND(S6815,4))</f>
        <v>0.752</v>
      </c>
      <c r="U6815" s="110">
        <f>IF('3B-Air transport'!AN$67="no"," ",ROUND(S6815,4))</f>
        <v>0.752</v>
      </c>
      <c r="V6815" s="110">
        <f>IF('3B-Air transport'!AN$68="no"," ",ROUND(S6815,4))</f>
        <v>0.752</v>
      </c>
      <c r="W6815" s="110"/>
      <c r="AB6815" s="110">
        <f t="shared" si="383"/>
        <v>0.75200000000000056</v>
      </c>
      <c r="AC6815" s="110">
        <f>IF('3C-Water transport'!AN$56="no"," ",ROUND(AB6815,4))</f>
        <v>0.752</v>
      </c>
      <c r="AD6815" s="110">
        <f>IF('3C-Water transport'!AN$57="no"," ",ROUND(AB6815,4))</f>
        <v>0.752</v>
      </c>
      <c r="AE6815" s="110">
        <f>IF('3C-Water transport'!AN$58="no"," ",ROUND(AB6815,4))</f>
        <v>0.752</v>
      </c>
    </row>
    <row r="6816" spans="5:31" x14ac:dyDescent="0.25">
      <c r="E6816" s="110">
        <f t="shared" si="381"/>
        <v>0.75300000000000056</v>
      </c>
      <c r="F6816" s="110">
        <f>IF('3A-Rail transport'!$AN$56="no"," ",ROUND(E6816,4))</f>
        <v>0.753</v>
      </c>
      <c r="G6816" s="110">
        <f>IF('3A-Rail transport'!$AN$57="no"," ",ROUND(E6816,4))</f>
        <v>0.753</v>
      </c>
      <c r="H6816" s="110"/>
      <c r="S6816" s="110">
        <f t="shared" si="382"/>
        <v>0.75300000000000056</v>
      </c>
      <c r="T6816" s="110">
        <f>IF('3B-Air transport'!AN$66="no"," ",ROUND(S6816,4))</f>
        <v>0.753</v>
      </c>
      <c r="U6816" s="110">
        <f>IF('3B-Air transport'!AN$67="no"," ",ROUND(S6816,4))</f>
        <v>0.753</v>
      </c>
      <c r="V6816" s="110">
        <f>IF('3B-Air transport'!AN$68="no"," ",ROUND(S6816,4))</f>
        <v>0.753</v>
      </c>
      <c r="W6816" s="110"/>
      <c r="AB6816" s="110">
        <f t="shared" si="383"/>
        <v>0.75300000000000056</v>
      </c>
      <c r="AC6816" s="110">
        <f>IF('3C-Water transport'!AN$56="no"," ",ROUND(AB6816,4))</f>
        <v>0.753</v>
      </c>
      <c r="AD6816" s="110">
        <f>IF('3C-Water transport'!AN$57="no"," ",ROUND(AB6816,4))</f>
        <v>0.753</v>
      </c>
      <c r="AE6816" s="110">
        <f>IF('3C-Water transport'!AN$58="no"," ",ROUND(AB6816,4))</f>
        <v>0.753</v>
      </c>
    </row>
    <row r="6817" spans="5:31" x14ac:dyDescent="0.25">
      <c r="E6817" s="110">
        <f t="shared" si="381"/>
        <v>0.75400000000000056</v>
      </c>
      <c r="F6817" s="110">
        <f>IF('3A-Rail transport'!$AN$56="no"," ",ROUND(E6817,4))</f>
        <v>0.754</v>
      </c>
      <c r="G6817" s="110">
        <f>IF('3A-Rail transport'!$AN$57="no"," ",ROUND(E6817,4))</f>
        <v>0.754</v>
      </c>
      <c r="H6817" s="110"/>
      <c r="S6817" s="110">
        <f t="shared" si="382"/>
        <v>0.75400000000000056</v>
      </c>
      <c r="T6817" s="110">
        <f>IF('3B-Air transport'!AN$66="no"," ",ROUND(S6817,4))</f>
        <v>0.754</v>
      </c>
      <c r="U6817" s="110">
        <f>IF('3B-Air transport'!AN$67="no"," ",ROUND(S6817,4))</f>
        <v>0.754</v>
      </c>
      <c r="V6817" s="110">
        <f>IF('3B-Air transport'!AN$68="no"," ",ROUND(S6817,4))</f>
        <v>0.754</v>
      </c>
      <c r="W6817" s="110"/>
      <c r="AB6817" s="110">
        <f t="shared" si="383"/>
        <v>0.75400000000000056</v>
      </c>
      <c r="AC6817" s="110">
        <f>IF('3C-Water transport'!AN$56="no"," ",ROUND(AB6817,4))</f>
        <v>0.754</v>
      </c>
      <c r="AD6817" s="110">
        <f>IF('3C-Water transport'!AN$57="no"," ",ROUND(AB6817,4))</f>
        <v>0.754</v>
      </c>
      <c r="AE6817" s="110">
        <f>IF('3C-Water transport'!AN$58="no"," ",ROUND(AB6817,4))</f>
        <v>0.754</v>
      </c>
    </row>
    <row r="6818" spans="5:31" x14ac:dyDescent="0.25">
      <c r="E6818" s="110">
        <f t="shared" si="381"/>
        <v>0.75500000000000056</v>
      </c>
      <c r="F6818" s="110">
        <f>IF('3A-Rail transport'!$AN$56="no"," ",ROUND(E6818,4))</f>
        <v>0.755</v>
      </c>
      <c r="G6818" s="110">
        <f>IF('3A-Rail transport'!$AN$57="no"," ",ROUND(E6818,4))</f>
        <v>0.755</v>
      </c>
      <c r="H6818" s="110"/>
      <c r="S6818" s="110">
        <f t="shared" si="382"/>
        <v>0.75500000000000056</v>
      </c>
      <c r="T6818" s="110">
        <f>IF('3B-Air transport'!AN$66="no"," ",ROUND(S6818,4))</f>
        <v>0.755</v>
      </c>
      <c r="U6818" s="110">
        <f>IF('3B-Air transport'!AN$67="no"," ",ROUND(S6818,4))</f>
        <v>0.755</v>
      </c>
      <c r="V6818" s="110">
        <f>IF('3B-Air transport'!AN$68="no"," ",ROUND(S6818,4))</f>
        <v>0.755</v>
      </c>
      <c r="W6818" s="110"/>
      <c r="AB6818" s="110">
        <f t="shared" si="383"/>
        <v>0.75500000000000056</v>
      </c>
      <c r="AC6818" s="110">
        <f>IF('3C-Water transport'!AN$56="no"," ",ROUND(AB6818,4))</f>
        <v>0.755</v>
      </c>
      <c r="AD6818" s="110">
        <f>IF('3C-Water transport'!AN$57="no"," ",ROUND(AB6818,4))</f>
        <v>0.755</v>
      </c>
      <c r="AE6818" s="110">
        <f>IF('3C-Water transport'!AN$58="no"," ",ROUND(AB6818,4))</f>
        <v>0.755</v>
      </c>
    </row>
    <row r="6819" spans="5:31" x14ac:dyDescent="0.25">
      <c r="E6819" s="110">
        <f t="shared" si="381"/>
        <v>0.75600000000000056</v>
      </c>
      <c r="F6819" s="110">
        <f>IF('3A-Rail transport'!$AN$56="no"," ",ROUND(E6819,4))</f>
        <v>0.75600000000000001</v>
      </c>
      <c r="G6819" s="110">
        <f>IF('3A-Rail transport'!$AN$57="no"," ",ROUND(E6819,4))</f>
        <v>0.75600000000000001</v>
      </c>
      <c r="H6819" s="110"/>
      <c r="S6819" s="110">
        <f t="shared" si="382"/>
        <v>0.75600000000000056</v>
      </c>
      <c r="T6819" s="110">
        <f>IF('3B-Air transport'!AN$66="no"," ",ROUND(S6819,4))</f>
        <v>0.75600000000000001</v>
      </c>
      <c r="U6819" s="110">
        <f>IF('3B-Air transport'!AN$67="no"," ",ROUND(S6819,4))</f>
        <v>0.75600000000000001</v>
      </c>
      <c r="V6819" s="110">
        <f>IF('3B-Air transport'!AN$68="no"," ",ROUND(S6819,4))</f>
        <v>0.75600000000000001</v>
      </c>
      <c r="W6819" s="110"/>
      <c r="AB6819" s="110">
        <f t="shared" si="383"/>
        <v>0.75600000000000056</v>
      </c>
      <c r="AC6819" s="110">
        <f>IF('3C-Water transport'!AN$56="no"," ",ROUND(AB6819,4))</f>
        <v>0.75600000000000001</v>
      </c>
      <c r="AD6819" s="110">
        <f>IF('3C-Water transport'!AN$57="no"," ",ROUND(AB6819,4))</f>
        <v>0.75600000000000001</v>
      </c>
      <c r="AE6819" s="110">
        <f>IF('3C-Water transport'!AN$58="no"," ",ROUND(AB6819,4))</f>
        <v>0.75600000000000001</v>
      </c>
    </row>
    <row r="6820" spans="5:31" x14ac:dyDescent="0.25">
      <c r="E6820" s="110">
        <f t="shared" si="381"/>
        <v>0.75700000000000056</v>
      </c>
      <c r="F6820" s="110">
        <f>IF('3A-Rail transport'!$AN$56="no"," ",ROUND(E6820,4))</f>
        <v>0.75700000000000001</v>
      </c>
      <c r="G6820" s="110">
        <f>IF('3A-Rail transport'!$AN$57="no"," ",ROUND(E6820,4))</f>
        <v>0.75700000000000001</v>
      </c>
      <c r="H6820" s="110"/>
      <c r="S6820" s="110">
        <f t="shared" si="382"/>
        <v>0.75700000000000056</v>
      </c>
      <c r="T6820" s="110">
        <f>IF('3B-Air transport'!AN$66="no"," ",ROUND(S6820,4))</f>
        <v>0.75700000000000001</v>
      </c>
      <c r="U6820" s="110">
        <f>IF('3B-Air transport'!AN$67="no"," ",ROUND(S6820,4))</f>
        <v>0.75700000000000001</v>
      </c>
      <c r="V6820" s="110">
        <f>IF('3B-Air transport'!AN$68="no"," ",ROUND(S6820,4))</f>
        <v>0.75700000000000001</v>
      </c>
      <c r="W6820" s="110"/>
      <c r="AB6820" s="110">
        <f t="shared" si="383"/>
        <v>0.75700000000000056</v>
      </c>
      <c r="AC6820" s="110">
        <f>IF('3C-Water transport'!AN$56="no"," ",ROUND(AB6820,4))</f>
        <v>0.75700000000000001</v>
      </c>
      <c r="AD6820" s="110">
        <f>IF('3C-Water transport'!AN$57="no"," ",ROUND(AB6820,4))</f>
        <v>0.75700000000000001</v>
      </c>
      <c r="AE6820" s="110">
        <f>IF('3C-Water transport'!AN$58="no"," ",ROUND(AB6820,4))</f>
        <v>0.75700000000000001</v>
      </c>
    </row>
    <row r="6821" spans="5:31" x14ac:dyDescent="0.25">
      <c r="E6821" s="110">
        <f t="shared" si="381"/>
        <v>0.75800000000000056</v>
      </c>
      <c r="F6821" s="110">
        <f>IF('3A-Rail transport'!$AN$56="no"," ",ROUND(E6821,4))</f>
        <v>0.75800000000000001</v>
      </c>
      <c r="G6821" s="110">
        <f>IF('3A-Rail transport'!$AN$57="no"," ",ROUND(E6821,4))</f>
        <v>0.75800000000000001</v>
      </c>
      <c r="H6821" s="110"/>
      <c r="S6821" s="110">
        <f t="shared" si="382"/>
        <v>0.75800000000000056</v>
      </c>
      <c r="T6821" s="110">
        <f>IF('3B-Air transport'!AN$66="no"," ",ROUND(S6821,4))</f>
        <v>0.75800000000000001</v>
      </c>
      <c r="U6821" s="110">
        <f>IF('3B-Air transport'!AN$67="no"," ",ROUND(S6821,4))</f>
        <v>0.75800000000000001</v>
      </c>
      <c r="V6821" s="110">
        <f>IF('3B-Air transport'!AN$68="no"," ",ROUND(S6821,4))</f>
        <v>0.75800000000000001</v>
      </c>
      <c r="W6821" s="110"/>
      <c r="AB6821" s="110">
        <f t="shared" si="383"/>
        <v>0.75800000000000056</v>
      </c>
      <c r="AC6821" s="110">
        <f>IF('3C-Water transport'!AN$56="no"," ",ROUND(AB6821,4))</f>
        <v>0.75800000000000001</v>
      </c>
      <c r="AD6821" s="110">
        <f>IF('3C-Water transport'!AN$57="no"," ",ROUND(AB6821,4))</f>
        <v>0.75800000000000001</v>
      </c>
      <c r="AE6821" s="110">
        <f>IF('3C-Water transport'!AN$58="no"," ",ROUND(AB6821,4))</f>
        <v>0.75800000000000001</v>
      </c>
    </row>
    <row r="6822" spans="5:31" x14ac:dyDescent="0.25">
      <c r="E6822" s="110">
        <f t="shared" si="381"/>
        <v>0.75900000000000056</v>
      </c>
      <c r="F6822" s="110">
        <f>IF('3A-Rail transport'!$AN$56="no"," ",ROUND(E6822,4))</f>
        <v>0.75900000000000001</v>
      </c>
      <c r="G6822" s="110">
        <f>IF('3A-Rail transport'!$AN$57="no"," ",ROUND(E6822,4))</f>
        <v>0.75900000000000001</v>
      </c>
      <c r="H6822" s="110"/>
      <c r="S6822" s="110">
        <f t="shared" si="382"/>
        <v>0.75900000000000056</v>
      </c>
      <c r="T6822" s="110">
        <f>IF('3B-Air transport'!AN$66="no"," ",ROUND(S6822,4))</f>
        <v>0.75900000000000001</v>
      </c>
      <c r="U6822" s="110">
        <f>IF('3B-Air transport'!AN$67="no"," ",ROUND(S6822,4))</f>
        <v>0.75900000000000001</v>
      </c>
      <c r="V6822" s="110">
        <f>IF('3B-Air transport'!AN$68="no"," ",ROUND(S6822,4))</f>
        <v>0.75900000000000001</v>
      </c>
      <c r="W6822" s="110"/>
      <c r="AB6822" s="110">
        <f t="shared" si="383"/>
        <v>0.75900000000000056</v>
      </c>
      <c r="AC6822" s="110">
        <f>IF('3C-Water transport'!AN$56="no"," ",ROUND(AB6822,4))</f>
        <v>0.75900000000000001</v>
      </c>
      <c r="AD6822" s="110">
        <f>IF('3C-Water transport'!AN$57="no"," ",ROUND(AB6822,4))</f>
        <v>0.75900000000000001</v>
      </c>
      <c r="AE6822" s="110">
        <f>IF('3C-Water transport'!AN$58="no"," ",ROUND(AB6822,4))</f>
        <v>0.75900000000000001</v>
      </c>
    </row>
    <row r="6823" spans="5:31" x14ac:dyDescent="0.25">
      <c r="E6823" s="110">
        <f t="shared" si="381"/>
        <v>0.76000000000000056</v>
      </c>
      <c r="F6823" s="110">
        <f>IF('3A-Rail transport'!$AN$56="no"," ",ROUND(E6823,4))</f>
        <v>0.76</v>
      </c>
      <c r="G6823" s="110">
        <f>IF('3A-Rail transport'!$AN$57="no"," ",ROUND(E6823,4))</f>
        <v>0.76</v>
      </c>
      <c r="H6823" s="110"/>
      <c r="S6823" s="110">
        <f t="shared" si="382"/>
        <v>0.76000000000000056</v>
      </c>
      <c r="T6823" s="110">
        <f>IF('3B-Air transport'!AN$66="no"," ",ROUND(S6823,4))</f>
        <v>0.76</v>
      </c>
      <c r="U6823" s="110">
        <f>IF('3B-Air transport'!AN$67="no"," ",ROUND(S6823,4))</f>
        <v>0.76</v>
      </c>
      <c r="V6823" s="110">
        <f>IF('3B-Air transport'!AN$68="no"," ",ROUND(S6823,4))</f>
        <v>0.76</v>
      </c>
      <c r="W6823" s="110"/>
      <c r="AB6823" s="110">
        <f t="shared" si="383"/>
        <v>0.76000000000000056</v>
      </c>
      <c r="AC6823" s="110">
        <f>IF('3C-Water transport'!AN$56="no"," ",ROUND(AB6823,4))</f>
        <v>0.76</v>
      </c>
      <c r="AD6823" s="110">
        <f>IF('3C-Water transport'!AN$57="no"," ",ROUND(AB6823,4))</f>
        <v>0.76</v>
      </c>
      <c r="AE6823" s="110">
        <f>IF('3C-Water transport'!AN$58="no"," ",ROUND(AB6823,4))</f>
        <v>0.76</v>
      </c>
    </row>
    <row r="6824" spans="5:31" x14ac:dyDescent="0.25">
      <c r="E6824" s="110">
        <f t="shared" si="381"/>
        <v>0.76100000000000056</v>
      </c>
      <c r="F6824" s="110">
        <f>IF('3A-Rail transport'!$AN$56="no"," ",ROUND(E6824,4))</f>
        <v>0.76100000000000001</v>
      </c>
      <c r="G6824" s="110">
        <f>IF('3A-Rail transport'!$AN$57="no"," ",ROUND(E6824,4))</f>
        <v>0.76100000000000001</v>
      </c>
      <c r="H6824" s="110"/>
      <c r="S6824" s="110">
        <f t="shared" si="382"/>
        <v>0.76100000000000056</v>
      </c>
      <c r="T6824" s="110">
        <f>IF('3B-Air transport'!AN$66="no"," ",ROUND(S6824,4))</f>
        <v>0.76100000000000001</v>
      </c>
      <c r="U6824" s="110">
        <f>IF('3B-Air transport'!AN$67="no"," ",ROUND(S6824,4))</f>
        <v>0.76100000000000001</v>
      </c>
      <c r="V6824" s="110">
        <f>IF('3B-Air transport'!AN$68="no"," ",ROUND(S6824,4))</f>
        <v>0.76100000000000001</v>
      </c>
      <c r="W6824" s="110"/>
      <c r="AB6824" s="110">
        <f t="shared" si="383"/>
        <v>0.76100000000000056</v>
      </c>
      <c r="AC6824" s="110">
        <f>IF('3C-Water transport'!AN$56="no"," ",ROUND(AB6824,4))</f>
        <v>0.76100000000000001</v>
      </c>
      <c r="AD6824" s="110">
        <f>IF('3C-Water transport'!AN$57="no"," ",ROUND(AB6824,4))</f>
        <v>0.76100000000000001</v>
      </c>
      <c r="AE6824" s="110">
        <f>IF('3C-Water transport'!AN$58="no"," ",ROUND(AB6824,4))</f>
        <v>0.76100000000000001</v>
      </c>
    </row>
    <row r="6825" spans="5:31" x14ac:dyDescent="0.25">
      <c r="E6825" s="110">
        <f t="shared" si="381"/>
        <v>0.76200000000000057</v>
      </c>
      <c r="F6825" s="110">
        <f>IF('3A-Rail transport'!$AN$56="no"," ",ROUND(E6825,4))</f>
        <v>0.76200000000000001</v>
      </c>
      <c r="G6825" s="110">
        <f>IF('3A-Rail transport'!$AN$57="no"," ",ROUND(E6825,4))</f>
        <v>0.76200000000000001</v>
      </c>
      <c r="H6825" s="110"/>
      <c r="S6825" s="110">
        <f t="shared" si="382"/>
        <v>0.76200000000000057</v>
      </c>
      <c r="T6825" s="110">
        <f>IF('3B-Air transport'!AN$66="no"," ",ROUND(S6825,4))</f>
        <v>0.76200000000000001</v>
      </c>
      <c r="U6825" s="110">
        <f>IF('3B-Air transport'!AN$67="no"," ",ROUND(S6825,4))</f>
        <v>0.76200000000000001</v>
      </c>
      <c r="V6825" s="110">
        <f>IF('3B-Air transport'!AN$68="no"," ",ROUND(S6825,4))</f>
        <v>0.76200000000000001</v>
      </c>
      <c r="W6825" s="110"/>
      <c r="AB6825" s="110">
        <f t="shared" si="383"/>
        <v>0.76200000000000057</v>
      </c>
      <c r="AC6825" s="110">
        <f>IF('3C-Water transport'!AN$56="no"," ",ROUND(AB6825,4))</f>
        <v>0.76200000000000001</v>
      </c>
      <c r="AD6825" s="110">
        <f>IF('3C-Water transport'!AN$57="no"," ",ROUND(AB6825,4))</f>
        <v>0.76200000000000001</v>
      </c>
      <c r="AE6825" s="110">
        <f>IF('3C-Water transport'!AN$58="no"," ",ROUND(AB6825,4))</f>
        <v>0.76200000000000001</v>
      </c>
    </row>
    <row r="6826" spans="5:31" x14ac:dyDescent="0.25">
      <c r="E6826" s="110">
        <f t="shared" si="381"/>
        <v>0.76300000000000057</v>
      </c>
      <c r="F6826" s="110">
        <f>IF('3A-Rail transport'!$AN$56="no"," ",ROUND(E6826,4))</f>
        <v>0.76300000000000001</v>
      </c>
      <c r="G6826" s="110">
        <f>IF('3A-Rail transport'!$AN$57="no"," ",ROUND(E6826,4))</f>
        <v>0.76300000000000001</v>
      </c>
      <c r="H6826" s="110"/>
      <c r="S6826" s="110">
        <f t="shared" si="382"/>
        <v>0.76300000000000057</v>
      </c>
      <c r="T6826" s="110">
        <f>IF('3B-Air transport'!AN$66="no"," ",ROUND(S6826,4))</f>
        <v>0.76300000000000001</v>
      </c>
      <c r="U6826" s="110">
        <f>IF('3B-Air transport'!AN$67="no"," ",ROUND(S6826,4))</f>
        <v>0.76300000000000001</v>
      </c>
      <c r="V6826" s="110">
        <f>IF('3B-Air transport'!AN$68="no"," ",ROUND(S6826,4))</f>
        <v>0.76300000000000001</v>
      </c>
      <c r="W6826" s="110"/>
      <c r="AB6826" s="110">
        <f t="shared" si="383"/>
        <v>0.76300000000000057</v>
      </c>
      <c r="AC6826" s="110">
        <f>IF('3C-Water transport'!AN$56="no"," ",ROUND(AB6826,4))</f>
        <v>0.76300000000000001</v>
      </c>
      <c r="AD6826" s="110">
        <f>IF('3C-Water transport'!AN$57="no"," ",ROUND(AB6826,4))</f>
        <v>0.76300000000000001</v>
      </c>
      <c r="AE6826" s="110">
        <f>IF('3C-Water transport'!AN$58="no"," ",ROUND(AB6826,4))</f>
        <v>0.76300000000000001</v>
      </c>
    </row>
    <row r="6827" spans="5:31" x14ac:dyDescent="0.25">
      <c r="E6827" s="110">
        <f t="shared" si="381"/>
        <v>0.76400000000000057</v>
      </c>
      <c r="F6827" s="110">
        <f>IF('3A-Rail transport'!$AN$56="no"," ",ROUND(E6827,4))</f>
        <v>0.76400000000000001</v>
      </c>
      <c r="G6827" s="110">
        <f>IF('3A-Rail transport'!$AN$57="no"," ",ROUND(E6827,4))</f>
        <v>0.76400000000000001</v>
      </c>
      <c r="H6827" s="110"/>
      <c r="S6827" s="110">
        <f t="shared" si="382"/>
        <v>0.76400000000000057</v>
      </c>
      <c r="T6827" s="110">
        <f>IF('3B-Air transport'!AN$66="no"," ",ROUND(S6827,4))</f>
        <v>0.76400000000000001</v>
      </c>
      <c r="U6827" s="110">
        <f>IF('3B-Air transport'!AN$67="no"," ",ROUND(S6827,4))</f>
        <v>0.76400000000000001</v>
      </c>
      <c r="V6827" s="110">
        <f>IF('3B-Air transport'!AN$68="no"," ",ROUND(S6827,4))</f>
        <v>0.76400000000000001</v>
      </c>
      <c r="W6827" s="110"/>
      <c r="AB6827" s="110">
        <f t="shared" si="383"/>
        <v>0.76400000000000057</v>
      </c>
      <c r="AC6827" s="110">
        <f>IF('3C-Water transport'!AN$56="no"," ",ROUND(AB6827,4))</f>
        <v>0.76400000000000001</v>
      </c>
      <c r="AD6827" s="110">
        <f>IF('3C-Water transport'!AN$57="no"," ",ROUND(AB6827,4))</f>
        <v>0.76400000000000001</v>
      </c>
      <c r="AE6827" s="110">
        <f>IF('3C-Water transport'!AN$58="no"," ",ROUND(AB6827,4))</f>
        <v>0.76400000000000001</v>
      </c>
    </row>
    <row r="6828" spans="5:31" x14ac:dyDescent="0.25">
      <c r="E6828" s="110">
        <f t="shared" si="381"/>
        <v>0.76500000000000057</v>
      </c>
      <c r="F6828" s="110">
        <f>IF('3A-Rail transport'!$AN$56="no"," ",ROUND(E6828,4))</f>
        <v>0.76500000000000001</v>
      </c>
      <c r="G6828" s="110">
        <f>IF('3A-Rail transport'!$AN$57="no"," ",ROUND(E6828,4))</f>
        <v>0.76500000000000001</v>
      </c>
      <c r="H6828" s="110"/>
      <c r="S6828" s="110">
        <f t="shared" si="382"/>
        <v>0.76500000000000057</v>
      </c>
      <c r="T6828" s="110">
        <f>IF('3B-Air transport'!AN$66="no"," ",ROUND(S6828,4))</f>
        <v>0.76500000000000001</v>
      </c>
      <c r="U6828" s="110">
        <f>IF('3B-Air transport'!AN$67="no"," ",ROUND(S6828,4))</f>
        <v>0.76500000000000001</v>
      </c>
      <c r="V6828" s="110">
        <f>IF('3B-Air transport'!AN$68="no"," ",ROUND(S6828,4))</f>
        <v>0.76500000000000001</v>
      </c>
      <c r="W6828" s="110"/>
      <c r="AB6828" s="110">
        <f t="shared" si="383"/>
        <v>0.76500000000000057</v>
      </c>
      <c r="AC6828" s="110">
        <f>IF('3C-Water transport'!AN$56="no"," ",ROUND(AB6828,4))</f>
        <v>0.76500000000000001</v>
      </c>
      <c r="AD6828" s="110">
        <f>IF('3C-Water transport'!AN$57="no"," ",ROUND(AB6828,4))</f>
        <v>0.76500000000000001</v>
      </c>
      <c r="AE6828" s="110">
        <f>IF('3C-Water transport'!AN$58="no"," ",ROUND(AB6828,4))</f>
        <v>0.76500000000000001</v>
      </c>
    </row>
    <row r="6829" spans="5:31" x14ac:dyDescent="0.25">
      <c r="E6829" s="110">
        <f t="shared" si="381"/>
        <v>0.76600000000000057</v>
      </c>
      <c r="F6829" s="110">
        <f>IF('3A-Rail transport'!$AN$56="no"," ",ROUND(E6829,4))</f>
        <v>0.76600000000000001</v>
      </c>
      <c r="G6829" s="110">
        <f>IF('3A-Rail transport'!$AN$57="no"," ",ROUND(E6829,4))</f>
        <v>0.76600000000000001</v>
      </c>
      <c r="H6829" s="110"/>
      <c r="S6829" s="110">
        <f t="shared" si="382"/>
        <v>0.76600000000000057</v>
      </c>
      <c r="T6829" s="110">
        <f>IF('3B-Air transport'!AN$66="no"," ",ROUND(S6829,4))</f>
        <v>0.76600000000000001</v>
      </c>
      <c r="U6829" s="110">
        <f>IF('3B-Air transport'!AN$67="no"," ",ROUND(S6829,4))</f>
        <v>0.76600000000000001</v>
      </c>
      <c r="V6829" s="110">
        <f>IF('3B-Air transport'!AN$68="no"," ",ROUND(S6829,4))</f>
        <v>0.76600000000000001</v>
      </c>
      <c r="W6829" s="110"/>
      <c r="AB6829" s="110">
        <f t="shared" si="383"/>
        <v>0.76600000000000057</v>
      </c>
      <c r="AC6829" s="110">
        <f>IF('3C-Water transport'!AN$56="no"," ",ROUND(AB6829,4))</f>
        <v>0.76600000000000001</v>
      </c>
      <c r="AD6829" s="110">
        <f>IF('3C-Water transport'!AN$57="no"," ",ROUND(AB6829,4))</f>
        <v>0.76600000000000001</v>
      </c>
      <c r="AE6829" s="110">
        <f>IF('3C-Water transport'!AN$58="no"," ",ROUND(AB6829,4))</f>
        <v>0.76600000000000001</v>
      </c>
    </row>
    <row r="6830" spans="5:31" x14ac:dyDescent="0.25">
      <c r="E6830" s="110">
        <f t="shared" si="381"/>
        <v>0.76700000000000057</v>
      </c>
      <c r="F6830" s="110">
        <f>IF('3A-Rail transport'!$AN$56="no"," ",ROUND(E6830,4))</f>
        <v>0.76700000000000002</v>
      </c>
      <c r="G6830" s="110">
        <f>IF('3A-Rail transport'!$AN$57="no"," ",ROUND(E6830,4))</f>
        <v>0.76700000000000002</v>
      </c>
      <c r="H6830" s="110"/>
      <c r="S6830" s="110">
        <f t="shared" si="382"/>
        <v>0.76700000000000057</v>
      </c>
      <c r="T6830" s="110">
        <f>IF('3B-Air transport'!AN$66="no"," ",ROUND(S6830,4))</f>
        <v>0.76700000000000002</v>
      </c>
      <c r="U6830" s="110">
        <f>IF('3B-Air transport'!AN$67="no"," ",ROUND(S6830,4))</f>
        <v>0.76700000000000002</v>
      </c>
      <c r="V6830" s="110">
        <f>IF('3B-Air transport'!AN$68="no"," ",ROUND(S6830,4))</f>
        <v>0.76700000000000002</v>
      </c>
      <c r="W6830" s="110"/>
      <c r="AB6830" s="110">
        <f t="shared" si="383"/>
        <v>0.76700000000000057</v>
      </c>
      <c r="AC6830" s="110">
        <f>IF('3C-Water transport'!AN$56="no"," ",ROUND(AB6830,4))</f>
        <v>0.76700000000000002</v>
      </c>
      <c r="AD6830" s="110">
        <f>IF('3C-Water transport'!AN$57="no"," ",ROUND(AB6830,4))</f>
        <v>0.76700000000000002</v>
      </c>
      <c r="AE6830" s="110">
        <f>IF('3C-Water transport'!AN$58="no"," ",ROUND(AB6830,4))</f>
        <v>0.76700000000000002</v>
      </c>
    </row>
    <row r="6831" spans="5:31" x14ac:dyDescent="0.25">
      <c r="E6831" s="110">
        <f t="shared" si="381"/>
        <v>0.76800000000000057</v>
      </c>
      <c r="F6831" s="110">
        <f>IF('3A-Rail transport'!$AN$56="no"," ",ROUND(E6831,4))</f>
        <v>0.76800000000000002</v>
      </c>
      <c r="G6831" s="110">
        <f>IF('3A-Rail transport'!$AN$57="no"," ",ROUND(E6831,4))</f>
        <v>0.76800000000000002</v>
      </c>
      <c r="H6831" s="110"/>
      <c r="S6831" s="110">
        <f t="shared" si="382"/>
        <v>0.76800000000000057</v>
      </c>
      <c r="T6831" s="110">
        <f>IF('3B-Air transport'!AN$66="no"," ",ROUND(S6831,4))</f>
        <v>0.76800000000000002</v>
      </c>
      <c r="U6831" s="110">
        <f>IF('3B-Air transport'!AN$67="no"," ",ROUND(S6831,4))</f>
        <v>0.76800000000000002</v>
      </c>
      <c r="V6831" s="110">
        <f>IF('3B-Air transport'!AN$68="no"," ",ROUND(S6831,4))</f>
        <v>0.76800000000000002</v>
      </c>
      <c r="W6831" s="110"/>
      <c r="AB6831" s="110">
        <f t="shared" si="383"/>
        <v>0.76800000000000057</v>
      </c>
      <c r="AC6831" s="110">
        <f>IF('3C-Water transport'!AN$56="no"," ",ROUND(AB6831,4))</f>
        <v>0.76800000000000002</v>
      </c>
      <c r="AD6831" s="110">
        <f>IF('3C-Water transport'!AN$57="no"," ",ROUND(AB6831,4))</f>
        <v>0.76800000000000002</v>
      </c>
      <c r="AE6831" s="110">
        <f>IF('3C-Water transport'!AN$58="no"," ",ROUND(AB6831,4))</f>
        <v>0.76800000000000002</v>
      </c>
    </row>
    <row r="6832" spans="5:31" x14ac:dyDescent="0.25">
      <c r="E6832" s="110">
        <f t="shared" ref="E6832:E6895" si="384">E6831+0.001</f>
        <v>0.76900000000000057</v>
      </c>
      <c r="F6832" s="110">
        <f>IF('3A-Rail transport'!$AN$56="no"," ",ROUND(E6832,4))</f>
        <v>0.76900000000000002</v>
      </c>
      <c r="G6832" s="110">
        <f>IF('3A-Rail transport'!$AN$57="no"," ",ROUND(E6832,4))</f>
        <v>0.76900000000000002</v>
      </c>
      <c r="H6832" s="110"/>
      <c r="S6832" s="110">
        <f t="shared" ref="S6832:S6895" si="385">S6831+0.001</f>
        <v>0.76900000000000057</v>
      </c>
      <c r="T6832" s="110">
        <f>IF('3B-Air transport'!AN$66="no"," ",ROUND(S6832,4))</f>
        <v>0.76900000000000002</v>
      </c>
      <c r="U6832" s="110">
        <f>IF('3B-Air transport'!AN$67="no"," ",ROUND(S6832,4))</f>
        <v>0.76900000000000002</v>
      </c>
      <c r="V6832" s="110">
        <f>IF('3B-Air transport'!AN$68="no"," ",ROUND(S6832,4))</f>
        <v>0.76900000000000002</v>
      </c>
      <c r="W6832" s="110"/>
      <c r="AB6832" s="110">
        <f t="shared" ref="AB6832:AB6895" si="386">AB6831+0.001</f>
        <v>0.76900000000000057</v>
      </c>
      <c r="AC6832" s="110">
        <f>IF('3C-Water transport'!AN$56="no"," ",ROUND(AB6832,4))</f>
        <v>0.76900000000000002</v>
      </c>
      <c r="AD6832" s="110">
        <f>IF('3C-Water transport'!AN$57="no"," ",ROUND(AB6832,4))</f>
        <v>0.76900000000000002</v>
      </c>
      <c r="AE6832" s="110">
        <f>IF('3C-Water transport'!AN$58="no"," ",ROUND(AB6832,4))</f>
        <v>0.76900000000000002</v>
      </c>
    </row>
    <row r="6833" spans="5:31" x14ac:dyDescent="0.25">
      <c r="E6833" s="110">
        <f t="shared" si="384"/>
        <v>0.77000000000000057</v>
      </c>
      <c r="F6833" s="110">
        <f>IF('3A-Rail transport'!$AN$56="no"," ",ROUND(E6833,4))</f>
        <v>0.77</v>
      </c>
      <c r="G6833" s="110">
        <f>IF('3A-Rail transport'!$AN$57="no"," ",ROUND(E6833,4))</f>
        <v>0.77</v>
      </c>
      <c r="H6833" s="110"/>
      <c r="S6833" s="110">
        <f t="shared" si="385"/>
        <v>0.77000000000000057</v>
      </c>
      <c r="T6833" s="110">
        <f>IF('3B-Air transport'!AN$66="no"," ",ROUND(S6833,4))</f>
        <v>0.77</v>
      </c>
      <c r="U6833" s="110">
        <f>IF('3B-Air transport'!AN$67="no"," ",ROUND(S6833,4))</f>
        <v>0.77</v>
      </c>
      <c r="V6833" s="110">
        <f>IF('3B-Air transport'!AN$68="no"," ",ROUND(S6833,4))</f>
        <v>0.77</v>
      </c>
      <c r="W6833" s="110"/>
      <c r="AB6833" s="110">
        <f t="shared" si="386"/>
        <v>0.77000000000000057</v>
      </c>
      <c r="AC6833" s="110">
        <f>IF('3C-Water transport'!AN$56="no"," ",ROUND(AB6833,4))</f>
        <v>0.77</v>
      </c>
      <c r="AD6833" s="110">
        <f>IF('3C-Water transport'!AN$57="no"," ",ROUND(AB6833,4))</f>
        <v>0.77</v>
      </c>
      <c r="AE6833" s="110">
        <f>IF('3C-Water transport'!AN$58="no"," ",ROUND(AB6833,4))</f>
        <v>0.77</v>
      </c>
    </row>
    <row r="6834" spans="5:31" x14ac:dyDescent="0.25">
      <c r="E6834" s="110">
        <f t="shared" si="384"/>
        <v>0.77100000000000057</v>
      </c>
      <c r="F6834" s="110">
        <f>IF('3A-Rail transport'!$AN$56="no"," ",ROUND(E6834,4))</f>
        <v>0.77100000000000002</v>
      </c>
      <c r="G6834" s="110">
        <f>IF('3A-Rail transport'!$AN$57="no"," ",ROUND(E6834,4))</f>
        <v>0.77100000000000002</v>
      </c>
      <c r="H6834" s="110"/>
      <c r="S6834" s="110">
        <f t="shared" si="385"/>
        <v>0.77100000000000057</v>
      </c>
      <c r="T6834" s="110">
        <f>IF('3B-Air transport'!AN$66="no"," ",ROUND(S6834,4))</f>
        <v>0.77100000000000002</v>
      </c>
      <c r="U6834" s="110">
        <f>IF('3B-Air transport'!AN$67="no"," ",ROUND(S6834,4))</f>
        <v>0.77100000000000002</v>
      </c>
      <c r="V6834" s="110">
        <f>IF('3B-Air transport'!AN$68="no"," ",ROUND(S6834,4))</f>
        <v>0.77100000000000002</v>
      </c>
      <c r="W6834" s="110"/>
      <c r="AB6834" s="110">
        <f t="shared" si="386"/>
        <v>0.77100000000000057</v>
      </c>
      <c r="AC6834" s="110">
        <f>IF('3C-Water transport'!AN$56="no"," ",ROUND(AB6834,4))</f>
        <v>0.77100000000000002</v>
      </c>
      <c r="AD6834" s="110">
        <f>IF('3C-Water transport'!AN$57="no"," ",ROUND(AB6834,4))</f>
        <v>0.77100000000000002</v>
      </c>
      <c r="AE6834" s="110">
        <f>IF('3C-Water transport'!AN$58="no"," ",ROUND(AB6834,4))</f>
        <v>0.77100000000000002</v>
      </c>
    </row>
    <row r="6835" spans="5:31" x14ac:dyDescent="0.25">
      <c r="E6835" s="110">
        <f t="shared" si="384"/>
        <v>0.77200000000000057</v>
      </c>
      <c r="F6835" s="110">
        <f>IF('3A-Rail transport'!$AN$56="no"," ",ROUND(E6835,4))</f>
        <v>0.77200000000000002</v>
      </c>
      <c r="G6835" s="110">
        <f>IF('3A-Rail transport'!$AN$57="no"," ",ROUND(E6835,4))</f>
        <v>0.77200000000000002</v>
      </c>
      <c r="H6835" s="110"/>
      <c r="S6835" s="110">
        <f t="shared" si="385"/>
        <v>0.77200000000000057</v>
      </c>
      <c r="T6835" s="110">
        <f>IF('3B-Air transport'!AN$66="no"," ",ROUND(S6835,4))</f>
        <v>0.77200000000000002</v>
      </c>
      <c r="U6835" s="110">
        <f>IF('3B-Air transport'!AN$67="no"," ",ROUND(S6835,4))</f>
        <v>0.77200000000000002</v>
      </c>
      <c r="V6835" s="110">
        <f>IF('3B-Air transport'!AN$68="no"," ",ROUND(S6835,4))</f>
        <v>0.77200000000000002</v>
      </c>
      <c r="W6835" s="110"/>
      <c r="AB6835" s="110">
        <f t="shared" si="386"/>
        <v>0.77200000000000057</v>
      </c>
      <c r="AC6835" s="110">
        <f>IF('3C-Water transport'!AN$56="no"," ",ROUND(AB6835,4))</f>
        <v>0.77200000000000002</v>
      </c>
      <c r="AD6835" s="110">
        <f>IF('3C-Water transport'!AN$57="no"," ",ROUND(AB6835,4))</f>
        <v>0.77200000000000002</v>
      </c>
      <c r="AE6835" s="110">
        <f>IF('3C-Water transport'!AN$58="no"," ",ROUND(AB6835,4))</f>
        <v>0.77200000000000002</v>
      </c>
    </row>
    <row r="6836" spans="5:31" x14ac:dyDescent="0.25">
      <c r="E6836" s="110">
        <f t="shared" si="384"/>
        <v>0.77300000000000058</v>
      </c>
      <c r="F6836" s="110">
        <f>IF('3A-Rail transport'!$AN$56="no"," ",ROUND(E6836,4))</f>
        <v>0.77300000000000002</v>
      </c>
      <c r="G6836" s="110">
        <f>IF('3A-Rail transport'!$AN$57="no"," ",ROUND(E6836,4))</f>
        <v>0.77300000000000002</v>
      </c>
      <c r="H6836" s="110"/>
      <c r="S6836" s="110">
        <f t="shared" si="385"/>
        <v>0.77300000000000058</v>
      </c>
      <c r="T6836" s="110">
        <f>IF('3B-Air transport'!AN$66="no"," ",ROUND(S6836,4))</f>
        <v>0.77300000000000002</v>
      </c>
      <c r="U6836" s="110">
        <f>IF('3B-Air transport'!AN$67="no"," ",ROUND(S6836,4))</f>
        <v>0.77300000000000002</v>
      </c>
      <c r="V6836" s="110">
        <f>IF('3B-Air transport'!AN$68="no"," ",ROUND(S6836,4))</f>
        <v>0.77300000000000002</v>
      </c>
      <c r="W6836" s="110"/>
      <c r="AB6836" s="110">
        <f t="shared" si="386"/>
        <v>0.77300000000000058</v>
      </c>
      <c r="AC6836" s="110">
        <f>IF('3C-Water transport'!AN$56="no"," ",ROUND(AB6836,4))</f>
        <v>0.77300000000000002</v>
      </c>
      <c r="AD6836" s="110">
        <f>IF('3C-Water transport'!AN$57="no"," ",ROUND(AB6836,4))</f>
        <v>0.77300000000000002</v>
      </c>
      <c r="AE6836" s="110">
        <f>IF('3C-Water transport'!AN$58="no"," ",ROUND(AB6836,4))</f>
        <v>0.77300000000000002</v>
      </c>
    </row>
    <row r="6837" spans="5:31" x14ac:dyDescent="0.25">
      <c r="E6837" s="110">
        <f t="shared" si="384"/>
        <v>0.77400000000000058</v>
      </c>
      <c r="F6837" s="110">
        <f>IF('3A-Rail transport'!$AN$56="no"," ",ROUND(E6837,4))</f>
        <v>0.77400000000000002</v>
      </c>
      <c r="G6837" s="110">
        <f>IF('3A-Rail transport'!$AN$57="no"," ",ROUND(E6837,4))</f>
        <v>0.77400000000000002</v>
      </c>
      <c r="H6837" s="110"/>
      <c r="S6837" s="110">
        <f t="shared" si="385"/>
        <v>0.77400000000000058</v>
      </c>
      <c r="T6837" s="110">
        <f>IF('3B-Air transport'!AN$66="no"," ",ROUND(S6837,4))</f>
        <v>0.77400000000000002</v>
      </c>
      <c r="U6837" s="110">
        <f>IF('3B-Air transport'!AN$67="no"," ",ROUND(S6837,4))</f>
        <v>0.77400000000000002</v>
      </c>
      <c r="V6837" s="110">
        <f>IF('3B-Air transport'!AN$68="no"," ",ROUND(S6837,4))</f>
        <v>0.77400000000000002</v>
      </c>
      <c r="W6837" s="110"/>
      <c r="AB6837" s="110">
        <f t="shared" si="386"/>
        <v>0.77400000000000058</v>
      </c>
      <c r="AC6837" s="110">
        <f>IF('3C-Water transport'!AN$56="no"," ",ROUND(AB6837,4))</f>
        <v>0.77400000000000002</v>
      </c>
      <c r="AD6837" s="110">
        <f>IF('3C-Water transport'!AN$57="no"," ",ROUND(AB6837,4))</f>
        <v>0.77400000000000002</v>
      </c>
      <c r="AE6837" s="110">
        <f>IF('3C-Water transport'!AN$58="no"," ",ROUND(AB6837,4))</f>
        <v>0.77400000000000002</v>
      </c>
    </row>
    <row r="6838" spans="5:31" x14ac:dyDescent="0.25">
      <c r="E6838" s="110">
        <f t="shared" si="384"/>
        <v>0.77500000000000058</v>
      </c>
      <c r="F6838" s="110">
        <f>IF('3A-Rail transport'!$AN$56="no"," ",ROUND(E6838,4))</f>
        <v>0.77500000000000002</v>
      </c>
      <c r="G6838" s="110">
        <f>IF('3A-Rail transport'!$AN$57="no"," ",ROUND(E6838,4))</f>
        <v>0.77500000000000002</v>
      </c>
      <c r="H6838" s="110"/>
      <c r="S6838" s="110">
        <f t="shared" si="385"/>
        <v>0.77500000000000058</v>
      </c>
      <c r="T6838" s="110">
        <f>IF('3B-Air transport'!AN$66="no"," ",ROUND(S6838,4))</f>
        <v>0.77500000000000002</v>
      </c>
      <c r="U6838" s="110">
        <f>IF('3B-Air transport'!AN$67="no"," ",ROUND(S6838,4))</f>
        <v>0.77500000000000002</v>
      </c>
      <c r="V6838" s="110">
        <f>IF('3B-Air transport'!AN$68="no"," ",ROUND(S6838,4))</f>
        <v>0.77500000000000002</v>
      </c>
      <c r="W6838" s="110"/>
      <c r="AB6838" s="110">
        <f t="shared" si="386"/>
        <v>0.77500000000000058</v>
      </c>
      <c r="AC6838" s="110">
        <f>IF('3C-Water transport'!AN$56="no"," ",ROUND(AB6838,4))</f>
        <v>0.77500000000000002</v>
      </c>
      <c r="AD6838" s="110">
        <f>IF('3C-Water transport'!AN$57="no"," ",ROUND(AB6838,4))</f>
        <v>0.77500000000000002</v>
      </c>
      <c r="AE6838" s="110">
        <f>IF('3C-Water transport'!AN$58="no"," ",ROUND(AB6838,4))</f>
        <v>0.77500000000000002</v>
      </c>
    </row>
    <row r="6839" spans="5:31" x14ac:dyDescent="0.25">
      <c r="E6839" s="110">
        <f t="shared" si="384"/>
        <v>0.77600000000000058</v>
      </c>
      <c r="F6839" s="110">
        <f>IF('3A-Rail transport'!$AN$56="no"," ",ROUND(E6839,4))</f>
        <v>0.77600000000000002</v>
      </c>
      <c r="G6839" s="110">
        <f>IF('3A-Rail transport'!$AN$57="no"," ",ROUND(E6839,4))</f>
        <v>0.77600000000000002</v>
      </c>
      <c r="H6839" s="110"/>
      <c r="S6839" s="110">
        <f t="shared" si="385"/>
        <v>0.77600000000000058</v>
      </c>
      <c r="T6839" s="110">
        <f>IF('3B-Air transport'!AN$66="no"," ",ROUND(S6839,4))</f>
        <v>0.77600000000000002</v>
      </c>
      <c r="U6839" s="110">
        <f>IF('3B-Air transport'!AN$67="no"," ",ROUND(S6839,4))</f>
        <v>0.77600000000000002</v>
      </c>
      <c r="V6839" s="110">
        <f>IF('3B-Air transport'!AN$68="no"," ",ROUND(S6839,4))</f>
        <v>0.77600000000000002</v>
      </c>
      <c r="W6839" s="110"/>
      <c r="AB6839" s="110">
        <f t="shared" si="386"/>
        <v>0.77600000000000058</v>
      </c>
      <c r="AC6839" s="110">
        <f>IF('3C-Water transport'!AN$56="no"," ",ROUND(AB6839,4))</f>
        <v>0.77600000000000002</v>
      </c>
      <c r="AD6839" s="110">
        <f>IF('3C-Water transport'!AN$57="no"," ",ROUND(AB6839,4))</f>
        <v>0.77600000000000002</v>
      </c>
      <c r="AE6839" s="110">
        <f>IF('3C-Water transport'!AN$58="no"," ",ROUND(AB6839,4))</f>
        <v>0.77600000000000002</v>
      </c>
    </row>
    <row r="6840" spans="5:31" x14ac:dyDescent="0.25">
      <c r="E6840" s="110">
        <f t="shared" si="384"/>
        <v>0.77700000000000058</v>
      </c>
      <c r="F6840" s="110">
        <f>IF('3A-Rail transport'!$AN$56="no"," ",ROUND(E6840,4))</f>
        <v>0.77700000000000002</v>
      </c>
      <c r="G6840" s="110">
        <f>IF('3A-Rail transport'!$AN$57="no"," ",ROUND(E6840,4))</f>
        <v>0.77700000000000002</v>
      </c>
      <c r="H6840" s="110"/>
      <c r="S6840" s="110">
        <f t="shared" si="385"/>
        <v>0.77700000000000058</v>
      </c>
      <c r="T6840" s="110">
        <f>IF('3B-Air transport'!AN$66="no"," ",ROUND(S6840,4))</f>
        <v>0.77700000000000002</v>
      </c>
      <c r="U6840" s="110">
        <f>IF('3B-Air transport'!AN$67="no"," ",ROUND(S6840,4))</f>
        <v>0.77700000000000002</v>
      </c>
      <c r="V6840" s="110">
        <f>IF('3B-Air transport'!AN$68="no"," ",ROUND(S6840,4))</f>
        <v>0.77700000000000002</v>
      </c>
      <c r="W6840" s="110"/>
      <c r="AB6840" s="110">
        <f t="shared" si="386"/>
        <v>0.77700000000000058</v>
      </c>
      <c r="AC6840" s="110">
        <f>IF('3C-Water transport'!AN$56="no"," ",ROUND(AB6840,4))</f>
        <v>0.77700000000000002</v>
      </c>
      <c r="AD6840" s="110">
        <f>IF('3C-Water transport'!AN$57="no"," ",ROUND(AB6840,4))</f>
        <v>0.77700000000000002</v>
      </c>
      <c r="AE6840" s="110">
        <f>IF('3C-Water transport'!AN$58="no"," ",ROUND(AB6840,4))</f>
        <v>0.77700000000000002</v>
      </c>
    </row>
    <row r="6841" spans="5:31" x14ac:dyDescent="0.25">
      <c r="E6841" s="110">
        <f t="shared" si="384"/>
        <v>0.77800000000000058</v>
      </c>
      <c r="F6841" s="110">
        <f>IF('3A-Rail transport'!$AN$56="no"," ",ROUND(E6841,4))</f>
        <v>0.77800000000000002</v>
      </c>
      <c r="G6841" s="110">
        <f>IF('3A-Rail transport'!$AN$57="no"," ",ROUND(E6841,4))</f>
        <v>0.77800000000000002</v>
      </c>
      <c r="H6841" s="110"/>
      <c r="S6841" s="110">
        <f t="shared" si="385"/>
        <v>0.77800000000000058</v>
      </c>
      <c r="T6841" s="110">
        <f>IF('3B-Air transport'!AN$66="no"," ",ROUND(S6841,4))</f>
        <v>0.77800000000000002</v>
      </c>
      <c r="U6841" s="110">
        <f>IF('3B-Air transport'!AN$67="no"," ",ROUND(S6841,4))</f>
        <v>0.77800000000000002</v>
      </c>
      <c r="V6841" s="110">
        <f>IF('3B-Air transport'!AN$68="no"," ",ROUND(S6841,4))</f>
        <v>0.77800000000000002</v>
      </c>
      <c r="W6841" s="110"/>
      <c r="AB6841" s="110">
        <f t="shared" si="386"/>
        <v>0.77800000000000058</v>
      </c>
      <c r="AC6841" s="110">
        <f>IF('3C-Water transport'!AN$56="no"," ",ROUND(AB6841,4))</f>
        <v>0.77800000000000002</v>
      </c>
      <c r="AD6841" s="110">
        <f>IF('3C-Water transport'!AN$57="no"," ",ROUND(AB6841,4))</f>
        <v>0.77800000000000002</v>
      </c>
      <c r="AE6841" s="110">
        <f>IF('3C-Water transport'!AN$58="no"," ",ROUND(AB6841,4))</f>
        <v>0.77800000000000002</v>
      </c>
    </row>
    <row r="6842" spans="5:31" x14ac:dyDescent="0.25">
      <c r="E6842" s="110">
        <f t="shared" si="384"/>
        <v>0.77900000000000058</v>
      </c>
      <c r="F6842" s="110">
        <f>IF('3A-Rail transport'!$AN$56="no"," ",ROUND(E6842,4))</f>
        <v>0.77900000000000003</v>
      </c>
      <c r="G6842" s="110">
        <f>IF('3A-Rail transport'!$AN$57="no"," ",ROUND(E6842,4))</f>
        <v>0.77900000000000003</v>
      </c>
      <c r="H6842" s="110"/>
      <c r="S6842" s="110">
        <f t="shared" si="385"/>
        <v>0.77900000000000058</v>
      </c>
      <c r="T6842" s="110">
        <f>IF('3B-Air transport'!AN$66="no"," ",ROUND(S6842,4))</f>
        <v>0.77900000000000003</v>
      </c>
      <c r="U6842" s="110">
        <f>IF('3B-Air transport'!AN$67="no"," ",ROUND(S6842,4))</f>
        <v>0.77900000000000003</v>
      </c>
      <c r="V6842" s="110">
        <f>IF('3B-Air transport'!AN$68="no"," ",ROUND(S6842,4))</f>
        <v>0.77900000000000003</v>
      </c>
      <c r="W6842" s="110"/>
      <c r="AB6842" s="110">
        <f t="shared" si="386"/>
        <v>0.77900000000000058</v>
      </c>
      <c r="AC6842" s="110">
        <f>IF('3C-Water transport'!AN$56="no"," ",ROUND(AB6842,4))</f>
        <v>0.77900000000000003</v>
      </c>
      <c r="AD6842" s="110">
        <f>IF('3C-Water transport'!AN$57="no"," ",ROUND(AB6842,4))</f>
        <v>0.77900000000000003</v>
      </c>
      <c r="AE6842" s="110">
        <f>IF('3C-Water transport'!AN$58="no"," ",ROUND(AB6842,4))</f>
        <v>0.77900000000000003</v>
      </c>
    </row>
    <row r="6843" spans="5:31" x14ac:dyDescent="0.25">
      <c r="E6843" s="110">
        <f t="shared" si="384"/>
        <v>0.78000000000000058</v>
      </c>
      <c r="F6843" s="110">
        <f>IF('3A-Rail transport'!$AN$56="no"," ",ROUND(E6843,4))</f>
        <v>0.78</v>
      </c>
      <c r="G6843" s="110">
        <f>IF('3A-Rail transport'!$AN$57="no"," ",ROUND(E6843,4))</f>
        <v>0.78</v>
      </c>
      <c r="H6843" s="110"/>
      <c r="S6843" s="110">
        <f t="shared" si="385"/>
        <v>0.78000000000000058</v>
      </c>
      <c r="T6843" s="110">
        <f>IF('3B-Air transport'!AN$66="no"," ",ROUND(S6843,4))</f>
        <v>0.78</v>
      </c>
      <c r="U6843" s="110">
        <f>IF('3B-Air transport'!AN$67="no"," ",ROUND(S6843,4))</f>
        <v>0.78</v>
      </c>
      <c r="V6843" s="110">
        <f>IF('3B-Air transport'!AN$68="no"," ",ROUND(S6843,4))</f>
        <v>0.78</v>
      </c>
      <c r="W6843" s="110"/>
      <c r="AB6843" s="110">
        <f t="shared" si="386"/>
        <v>0.78000000000000058</v>
      </c>
      <c r="AC6843" s="110">
        <f>IF('3C-Water transport'!AN$56="no"," ",ROUND(AB6843,4))</f>
        <v>0.78</v>
      </c>
      <c r="AD6843" s="110">
        <f>IF('3C-Water transport'!AN$57="no"," ",ROUND(AB6843,4))</f>
        <v>0.78</v>
      </c>
      <c r="AE6843" s="110">
        <f>IF('3C-Water transport'!AN$58="no"," ",ROUND(AB6843,4))</f>
        <v>0.78</v>
      </c>
    </row>
    <row r="6844" spans="5:31" x14ac:dyDescent="0.25">
      <c r="E6844" s="110">
        <f t="shared" si="384"/>
        <v>0.78100000000000058</v>
      </c>
      <c r="F6844" s="110">
        <f>IF('3A-Rail transport'!$AN$56="no"," ",ROUND(E6844,4))</f>
        <v>0.78100000000000003</v>
      </c>
      <c r="G6844" s="110">
        <f>IF('3A-Rail transport'!$AN$57="no"," ",ROUND(E6844,4))</f>
        <v>0.78100000000000003</v>
      </c>
      <c r="H6844" s="110"/>
      <c r="S6844" s="110">
        <f t="shared" si="385"/>
        <v>0.78100000000000058</v>
      </c>
      <c r="T6844" s="110">
        <f>IF('3B-Air transport'!AN$66="no"," ",ROUND(S6844,4))</f>
        <v>0.78100000000000003</v>
      </c>
      <c r="U6844" s="110">
        <f>IF('3B-Air transport'!AN$67="no"," ",ROUND(S6844,4))</f>
        <v>0.78100000000000003</v>
      </c>
      <c r="V6844" s="110">
        <f>IF('3B-Air transport'!AN$68="no"," ",ROUND(S6844,4))</f>
        <v>0.78100000000000003</v>
      </c>
      <c r="W6844" s="110"/>
      <c r="AB6844" s="110">
        <f t="shared" si="386"/>
        <v>0.78100000000000058</v>
      </c>
      <c r="AC6844" s="110">
        <f>IF('3C-Water transport'!AN$56="no"," ",ROUND(AB6844,4))</f>
        <v>0.78100000000000003</v>
      </c>
      <c r="AD6844" s="110">
        <f>IF('3C-Water transport'!AN$57="no"," ",ROUND(AB6844,4))</f>
        <v>0.78100000000000003</v>
      </c>
      <c r="AE6844" s="110">
        <f>IF('3C-Water transport'!AN$58="no"," ",ROUND(AB6844,4))</f>
        <v>0.78100000000000003</v>
      </c>
    </row>
    <row r="6845" spans="5:31" x14ac:dyDescent="0.25">
      <c r="E6845" s="110">
        <f t="shared" si="384"/>
        <v>0.78200000000000058</v>
      </c>
      <c r="F6845" s="110">
        <f>IF('3A-Rail transport'!$AN$56="no"," ",ROUND(E6845,4))</f>
        <v>0.78200000000000003</v>
      </c>
      <c r="G6845" s="110">
        <f>IF('3A-Rail transport'!$AN$57="no"," ",ROUND(E6845,4))</f>
        <v>0.78200000000000003</v>
      </c>
      <c r="H6845" s="110"/>
      <c r="S6845" s="110">
        <f t="shared" si="385"/>
        <v>0.78200000000000058</v>
      </c>
      <c r="T6845" s="110">
        <f>IF('3B-Air transport'!AN$66="no"," ",ROUND(S6845,4))</f>
        <v>0.78200000000000003</v>
      </c>
      <c r="U6845" s="110">
        <f>IF('3B-Air transport'!AN$67="no"," ",ROUND(S6845,4))</f>
        <v>0.78200000000000003</v>
      </c>
      <c r="V6845" s="110">
        <f>IF('3B-Air transport'!AN$68="no"," ",ROUND(S6845,4))</f>
        <v>0.78200000000000003</v>
      </c>
      <c r="W6845" s="110"/>
      <c r="AB6845" s="110">
        <f t="shared" si="386"/>
        <v>0.78200000000000058</v>
      </c>
      <c r="AC6845" s="110">
        <f>IF('3C-Water transport'!AN$56="no"," ",ROUND(AB6845,4))</f>
        <v>0.78200000000000003</v>
      </c>
      <c r="AD6845" s="110">
        <f>IF('3C-Water transport'!AN$57="no"," ",ROUND(AB6845,4))</f>
        <v>0.78200000000000003</v>
      </c>
      <c r="AE6845" s="110">
        <f>IF('3C-Water transport'!AN$58="no"," ",ROUND(AB6845,4))</f>
        <v>0.78200000000000003</v>
      </c>
    </row>
    <row r="6846" spans="5:31" x14ac:dyDescent="0.25">
      <c r="E6846" s="110">
        <f t="shared" si="384"/>
        <v>0.78300000000000058</v>
      </c>
      <c r="F6846" s="110">
        <f>IF('3A-Rail transport'!$AN$56="no"," ",ROUND(E6846,4))</f>
        <v>0.78300000000000003</v>
      </c>
      <c r="G6846" s="110">
        <f>IF('3A-Rail transport'!$AN$57="no"," ",ROUND(E6846,4))</f>
        <v>0.78300000000000003</v>
      </c>
      <c r="H6846" s="110"/>
      <c r="S6846" s="110">
        <f t="shared" si="385"/>
        <v>0.78300000000000058</v>
      </c>
      <c r="T6846" s="110">
        <f>IF('3B-Air transport'!AN$66="no"," ",ROUND(S6846,4))</f>
        <v>0.78300000000000003</v>
      </c>
      <c r="U6846" s="110">
        <f>IF('3B-Air transport'!AN$67="no"," ",ROUND(S6846,4))</f>
        <v>0.78300000000000003</v>
      </c>
      <c r="V6846" s="110">
        <f>IF('3B-Air transport'!AN$68="no"," ",ROUND(S6846,4))</f>
        <v>0.78300000000000003</v>
      </c>
      <c r="W6846" s="110"/>
      <c r="AB6846" s="110">
        <f t="shared" si="386"/>
        <v>0.78300000000000058</v>
      </c>
      <c r="AC6846" s="110">
        <f>IF('3C-Water transport'!AN$56="no"," ",ROUND(AB6846,4))</f>
        <v>0.78300000000000003</v>
      </c>
      <c r="AD6846" s="110">
        <f>IF('3C-Water transport'!AN$57="no"," ",ROUND(AB6846,4))</f>
        <v>0.78300000000000003</v>
      </c>
      <c r="AE6846" s="110">
        <f>IF('3C-Water transport'!AN$58="no"," ",ROUND(AB6846,4))</f>
        <v>0.78300000000000003</v>
      </c>
    </row>
    <row r="6847" spans="5:31" x14ac:dyDescent="0.25">
      <c r="E6847" s="110">
        <f t="shared" si="384"/>
        <v>0.78400000000000059</v>
      </c>
      <c r="F6847" s="110">
        <f>IF('3A-Rail transport'!$AN$56="no"," ",ROUND(E6847,4))</f>
        <v>0.78400000000000003</v>
      </c>
      <c r="G6847" s="110">
        <f>IF('3A-Rail transport'!$AN$57="no"," ",ROUND(E6847,4))</f>
        <v>0.78400000000000003</v>
      </c>
      <c r="H6847" s="110"/>
      <c r="S6847" s="110">
        <f t="shared" si="385"/>
        <v>0.78400000000000059</v>
      </c>
      <c r="T6847" s="110">
        <f>IF('3B-Air transport'!AN$66="no"," ",ROUND(S6847,4))</f>
        <v>0.78400000000000003</v>
      </c>
      <c r="U6847" s="110">
        <f>IF('3B-Air transport'!AN$67="no"," ",ROUND(S6847,4))</f>
        <v>0.78400000000000003</v>
      </c>
      <c r="V6847" s="110">
        <f>IF('3B-Air transport'!AN$68="no"," ",ROUND(S6847,4))</f>
        <v>0.78400000000000003</v>
      </c>
      <c r="W6847" s="110"/>
      <c r="AB6847" s="110">
        <f t="shared" si="386"/>
        <v>0.78400000000000059</v>
      </c>
      <c r="AC6847" s="110">
        <f>IF('3C-Water transport'!AN$56="no"," ",ROUND(AB6847,4))</f>
        <v>0.78400000000000003</v>
      </c>
      <c r="AD6847" s="110">
        <f>IF('3C-Water transport'!AN$57="no"," ",ROUND(AB6847,4))</f>
        <v>0.78400000000000003</v>
      </c>
      <c r="AE6847" s="110">
        <f>IF('3C-Water transport'!AN$58="no"," ",ROUND(AB6847,4))</f>
        <v>0.78400000000000003</v>
      </c>
    </row>
    <row r="6848" spans="5:31" x14ac:dyDescent="0.25">
      <c r="E6848" s="110">
        <f t="shared" si="384"/>
        <v>0.78500000000000059</v>
      </c>
      <c r="F6848" s="110">
        <f>IF('3A-Rail transport'!$AN$56="no"," ",ROUND(E6848,4))</f>
        <v>0.78500000000000003</v>
      </c>
      <c r="G6848" s="110">
        <f>IF('3A-Rail transport'!$AN$57="no"," ",ROUND(E6848,4))</f>
        <v>0.78500000000000003</v>
      </c>
      <c r="H6848" s="110"/>
      <c r="S6848" s="110">
        <f t="shared" si="385"/>
        <v>0.78500000000000059</v>
      </c>
      <c r="T6848" s="110">
        <f>IF('3B-Air transport'!AN$66="no"," ",ROUND(S6848,4))</f>
        <v>0.78500000000000003</v>
      </c>
      <c r="U6848" s="110">
        <f>IF('3B-Air transport'!AN$67="no"," ",ROUND(S6848,4))</f>
        <v>0.78500000000000003</v>
      </c>
      <c r="V6848" s="110">
        <f>IF('3B-Air transport'!AN$68="no"," ",ROUND(S6848,4))</f>
        <v>0.78500000000000003</v>
      </c>
      <c r="W6848" s="110"/>
      <c r="AB6848" s="110">
        <f t="shared" si="386"/>
        <v>0.78500000000000059</v>
      </c>
      <c r="AC6848" s="110">
        <f>IF('3C-Water transport'!AN$56="no"," ",ROUND(AB6848,4))</f>
        <v>0.78500000000000003</v>
      </c>
      <c r="AD6848" s="110">
        <f>IF('3C-Water transport'!AN$57="no"," ",ROUND(AB6848,4))</f>
        <v>0.78500000000000003</v>
      </c>
      <c r="AE6848" s="110">
        <f>IF('3C-Water transport'!AN$58="no"," ",ROUND(AB6848,4))</f>
        <v>0.78500000000000003</v>
      </c>
    </row>
    <row r="6849" spans="5:31" x14ac:dyDescent="0.25">
      <c r="E6849" s="110">
        <f t="shared" si="384"/>
        <v>0.78600000000000059</v>
      </c>
      <c r="F6849" s="110">
        <f>IF('3A-Rail transport'!$AN$56="no"," ",ROUND(E6849,4))</f>
        <v>0.78600000000000003</v>
      </c>
      <c r="G6849" s="110">
        <f>IF('3A-Rail transport'!$AN$57="no"," ",ROUND(E6849,4))</f>
        <v>0.78600000000000003</v>
      </c>
      <c r="H6849" s="110"/>
      <c r="S6849" s="110">
        <f t="shared" si="385"/>
        <v>0.78600000000000059</v>
      </c>
      <c r="T6849" s="110">
        <f>IF('3B-Air transport'!AN$66="no"," ",ROUND(S6849,4))</f>
        <v>0.78600000000000003</v>
      </c>
      <c r="U6849" s="110">
        <f>IF('3B-Air transport'!AN$67="no"," ",ROUND(S6849,4))</f>
        <v>0.78600000000000003</v>
      </c>
      <c r="V6849" s="110">
        <f>IF('3B-Air transport'!AN$68="no"," ",ROUND(S6849,4))</f>
        <v>0.78600000000000003</v>
      </c>
      <c r="W6849" s="110"/>
      <c r="AB6849" s="110">
        <f t="shared" si="386"/>
        <v>0.78600000000000059</v>
      </c>
      <c r="AC6849" s="110">
        <f>IF('3C-Water transport'!AN$56="no"," ",ROUND(AB6849,4))</f>
        <v>0.78600000000000003</v>
      </c>
      <c r="AD6849" s="110">
        <f>IF('3C-Water transport'!AN$57="no"," ",ROUND(AB6849,4))</f>
        <v>0.78600000000000003</v>
      </c>
      <c r="AE6849" s="110">
        <f>IF('3C-Water transport'!AN$58="no"," ",ROUND(AB6849,4))</f>
        <v>0.78600000000000003</v>
      </c>
    </row>
    <row r="6850" spans="5:31" x14ac:dyDescent="0.25">
      <c r="E6850" s="110">
        <f t="shared" si="384"/>
        <v>0.78700000000000059</v>
      </c>
      <c r="F6850" s="110">
        <f>IF('3A-Rail transport'!$AN$56="no"," ",ROUND(E6850,4))</f>
        <v>0.78700000000000003</v>
      </c>
      <c r="G6850" s="110">
        <f>IF('3A-Rail transport'!$AN$57="no"," ",ROUND(E6850,4))</f>
        <v>0.78700000000000003</v>
      </c>
      <c r="H6850" s="110"/>
      <c r="S6850" s="110">
        <f t="shared" si="385"/>
        <v>0.78700000000000059</v>
      </c>
      <c r="T6850" s="110">
        <f>IF('3B-Air transport'!AN$66="no"," ",ROUND(S6850,4))</f>
        <v>0.78700000000000003</v>
      </c>
      <c r="U6850" s="110">
        <f>IF('3B-Air transport'!AN$67="no"," ",ROUND(S6850,4))</f>
        <v>0.78700000000000003</v>
      </c>
      <c r="V6850" s="110">
        <f>IF('3B-Air transport'!AN$68="no"," ",ROUND(S6850,4))</f>
        <v>0.78700000000000003</v>
      </c>
      <c r="W6850" s="110"/>
      <c r="AB6850" s="110">
        <f t="shared" si="386"/>
        <v>0.78700000000000059</v>
      </c>
      <c r="AC6850" s="110">
        <f>IF('3C-Water transport'!AN$56="no"," ",ROUND(AB6850,4))</f>
        <v>0.78700000000000003</v>
      </c>
      <c r="AD6850" s="110">
        <f>IF('3C-Water transport'!AN$57="no"," ",ROUND(AB6850,4))</f>
        <v>0.78700000000000003</v>
      </c>
      <c r="AE6850" s="110">
        <f>IF('3C-Water transport'!AN$58="no"," ",ROUND(AB6850,4))</f>
        <v>0.78700000000000003</v>
      </c>
    </row>
    <row r="6851" spans="5:31" x14ac:dyDescent="0.25">
      <c r="E6851" s="110">
        <f t="shared" si="384"/>
        <v>0.78800000000000059</v>
      </c>
      <c r="F6851" s="110">
        <f>IF('3A-Rail transport'!$AN$56="no"," ",ROUND(E6851,4))</f>
        <v>0.78800000000000003</v>
      </c>
      <c r="G6851" s="110">
        <f>IF('3A-Rail transport'!$AN$57="no"," ",ROUND(E6851,4))</f>
        <v>0.78800000000000003</v>
      </c>
      <c r="H6851" s="110"/>
      <c r="S6851" s="110">
        <f t="shared" si="385"/>
        <v>0.78800000000000059</v>
      </c>
      <c r="T6851" s="110">
        <f>IF('3B-Air transport'!AN$66="no"," ",ROUND(S6851,4))</f>
        <v>0.78800000000000003</v>
      </c>
      <c r="U6851" s="110">
        <f>IF('3B-Air transport'!AN$67="no"," ",ROUND(S6851,4))</f>
        <v>0.78800000000000003</v>
      </c>
      <c r="V6851" s="110">
        <f>IF('3B-Air transport'!AN$68="no"," ",ROUND(S6851,4))</f>
        <v>0.78800000000000003</v>
      </c>
      <c r="W6851" s="110"/>
      <c r="AB6851" s="110">
        <f t="shared" si="386"/>
        <v>0.78800000000000059</v>
      </c>
      <c r="AC6851" s="110">
        <f>IF('3C-Water transport'!AN$56="no"," ",ROUND(AB6851,4))</f>
        <v>0.78800000000000003</v>
      </c>
      <c r="AD6851" s="110">
        <f>IF('3C-Water transport'!AN$57="no"," ",ROUND(AB6851,4))</f>
        <v>0.78800000000000003</v>
      </c>
      <c r="AE6851" s="110">
        <f>IF('3C-Water transport'!AN$58="no"," ",ROUND(AB6851,4))</f>
        <v>0.78800000000000003</v>
      </c>
    </row>
    <row r="6852" spans="5:31" x14ac:dyDescent="0.25">
      <c r="E6852" s="110">
        <f t="shared" si="384"/>
        <v>0.78900000000000059</v>
      </c>
      <c r="F6852" s="110">
        <f>IF('3A-Rail transport'!$AN$56="no"," ",ROUND(E6852,4))</f>
        <v>0.78900000000000003</v>
      </c>
      <c r="G6852" s="110">
        <f>IF('3A-Rail transport'!$AN$57="no"," ",ROUND(E6852,4))</f>
        <v>0.78900000000000003</v>
      </c>
      <c r="H6852" s="110"/>
      <c r="S6852" s="110">
        <f t="shared" si="385"/>
        <v>0.78900000000000059</v>
      </c>
      <c r="T6852" s="110">
        <f>IF('3B-Air transport'!AN$66="no"," ",ROUND(S6852,4))</f>
        <v>0.78900000000000003</v>
      </c>
      <c r="U6852" s="110">
        <f>IF('3B-Air transport'!AN$67="no"," ",ROUND(S6852,4))</f>
        <v>0.78900000000000003</v>
      </c>
      <c r="V6852" s="110">
        <f>IF('3B-Air transport'!AN$68="no"," ",ROUND(S6852,4))</f>
        <v>0.78900000000000003</v>
      </c>
      <c r="W6852" s="110"/>
      <c r="AB6852" s="110">
        <f t="shared" si="386"/>
        <v>0.78900000000000059</v>
      </c>
      <c r="AC6852" s="110">
        <f>IF('3C-Water transport'!AN$56="no"," ",ROUND(AB6852,4))</f>
        <v>0.78900000000000003</v>
      </c>
      <c r="AD6852" s="110">
        <f>IF('3C-Water transport'!AN$57="no"," ",ROUND(AB6852,4))</f>
        <v>0.78900000000000003</v>
      </c>
      <c r="AE6852" s="110">
        <f>IF('3C-Water transport'!AN$58="no"," ",ROUND(AB6852,4))</f>
        <v>0.78900000000000003</v>
      </c>
    </row>
    <row r="6853" spans="5:31" x14ac:dyDescent="0.25">
      <c r="E6853" s="110">
        <f t="shared" si="384"/>
        <v>0.79000000000000059</v>
      </c>
      <c r="F6853" s="110">
        <f>IF('3A-Rail transport'!$AN$56="no"," ",ROUND(E6853,4))</f>
        <v>0.79</v>
      </c>
      <c r="G6853" s="110">
        <f>IF('3A-Rail transport'!$AN$57="no"," ",ROUND(E6853,4))</f>
        <v>0.79</v>
      </c>
      <c r="H6853" s="110"/>
      <c r="S6853" s="110">
        <f t="shared" si="385"/>
        <v>0.79000000000000059</v>
      </c>
      <c r="T6853" s="110">
        <f>IF('3B-Air transport'!AN$66="no"," ",ROUND(S6853,4))</f>
        <v>0.79</v>
      </c>
      <c r="U6853" s="110">
        <f>IF('3B-Air transport'!AN$67="no"," ",ROUND(S6853,4))</f>
        <v>0.79</v>
      </c>
      <c r="V6853" s="110">
        <f>IF('3B-Air transport'!AN$68="no"," ",ROUND(S6853,4))</f>
        <v>0.79</v>
      </c>
      <c r="W6853" s="110"/>
      <c r="AB6853" s="110">
        <f t="shared" si="386"/>
        <v>0.79000000000000059</v>
      </c>
      <c r="AC6853" s="110">
        <f>IF('3C-Water transport'!AN$56="no"," ",ROUND(AB6853,4))</f>
        <v>0.79</v>
      </c>
      <c r="AD6853" s="110">
        <f>IF('3C-Water transport'!AN$57="no"," ",ROUND(AB6853,4))</f>
        <v>0.79</v>
      </c>
      <c r="AE6853" s="110">
        <f>IF('3C-Water transport'!AN$58="no"," ",ROUND(AB6853,4))</f>
        <v>0.79</v>
      </c>
    </row>
    <row r="6854" spans="5:31" x14ac:dyDescent="0.25">
      <c r="E6854" s="110">
        <f t="shared" si="384"/>
        <v>0.79100000000000059</v>
      </c>
      <c r="F6854" s="110">
        <f>IF('3A-Rail transport'!$AN$56="no"," ",ROUND(E6854,4))</f>
        <v>0.79100000000000004</v>
      </c>
      <c r="G6854" s="110">
        <f>IF('3A-Rail transport'!$AN$57="no"," ",ROUND(E6854,4))</f>
        <v>0.79100000000000004</v>
      </c>
      <c r="H6854" s="110"/>
      <c r="S6854" s="110">
        <f t="shared" si="385"/>
        <v>0.79100000000000059</v>
      </c>
      <c r="T6854" s="110">
        <f>IF('3B-Air transport'!AN$66="no"," ",ROUND(S6854,4))</f>
        <v>0.79100000000000004</v>
      </c>
      <c r="U6854" s="110">
        <f>IF('3B-Air transport'!AN$67="no"," ",ROUND(S6854,4))</f>
        <v>0.79100000000000004</v>
      </c>
      <c r="V6854" s="110">
        <f>IF('3B-Air transport'!AN$68="no"," ",ROUND(S6854,4))</f>
        <v>0.79100000000000004</v>
      </c>
      <c r="W6854" s="110"/>
      <c r="AB6854" s="110">
        <f t="shared" si="386"/>
        <v>0.79100000000000059</v>
      </c>
      <c r="AC6854" s="110">
        <f>IF('3C-Water transport'!AN$56="no"," ",ROUND(AB6854,4))</f>
        <v>0.79100000000000004</v>
      </c>
      <c r="AD6854" s="110">
        <f>IF('3C-Water transport'!AN$57="no"," ",ROUND(AB6854,4))</f>
        <v>0.79100000000000004</v>
      </c>
      <c r="AE6854" s="110">
        <f>IF('3C-Water transport'!AN$58="no"," ",ROUND(AB6854,4))</f>
        <v>0.79100000000000004</v>
      </c>
    </row>
    <row r="6855" spans="5:31" x14ac:dyDescent="0.25">
      <c r="E6855" s="110">
        <f t="shared" si="384"/>
        <v>0.79200000000000059</v>
      </c>
      <c r="F6855" s="110">
        <f>IF('3A-Rail transport'!$AN$56="no"," ",ROUND(E6855,4))</f>
        <v>0.79200000000000004</v>
      </c>
      <c r="G6855" s="110">
        <f>IF('3A-Rail transport'!$AN$57="no"," ",ROUND(E6855,4))</f>
        <v>0.79200000000000004</v>
      </c>
      <c r="H6855" s="110"/>
      <c r="S6855" s="110">
        <f t="shared" si="385"/>
        <v>0.79200000000000059</v>
      </c>
      <c r="T6855" s="110">
        <f>IF('3B-Air transport'!AN$66="no"," ",ROUND(S6855,4))</f>
        <v>0.79200000000000004</v>
      </c>
      <c r="U6855" s="110">
        <f>IF('3B-Air transport'!AN$67="no"," ",ROUND(S6855,4))</f>
        <v>0.79200000000000004</v>
      </c>
      <c r="V6855" s="110">
        <f>IF('3B-Air transport'!AN$68="no"," ",ROUND(S6855,4))</f>
        <v>0.79200000000000004</v>
      </c>
      <c r="W6855" s="110"/>
      <c r="AB6855" s="110">
        <f t="shared" si="386"/>
        <v>0.79200000000000059</v>
      </c>
      <c r="AC6855" s="110">
        <f>IF('3C-Water transport'!AN$56="no"," ",ROUND(AB6855,4))</f>
        <v>0.79200000000000004</v>
      </c>
      <c r="AD6855" s="110">
        <f>IF('3C-Water transport'!AN$57="no"," ",ROUND(AB6855,4))</f>
        <v>0.79200000000000004</v>
      </c>
      <c r="AE6855" s="110">
        <f>IF('3C-Water transport'!AN$58="no"," ",ROUND(AB6855,4))</f>
        <v>0.79200000000000004</v>
      </c>
    </row>
    <row r="6856" spans="5:31" x14ac:dyDescent="0.25">
      <c r="E6856" s="110">
        <f t="shared" si="384"/>
        <v>0.79300000000000059</v>
      </c>
      <c r="F6856" s="110">
        <f>IF('3A-Rail transport'!$AN$56="no"," ",ROUND(E6856,4))</f>
        <v>0.79300000000000004</v>
      </c>
      <c r="G6856" s="110">
        <f>IF('3A-Rail transport'!$AN$57="no"," ",ROUND(E6856,4))</f>
        <v>0.79300000000000004</v>
      </c>
      <c r="H6856" s="110"/>
      <c r="S6856" s="110">
        <f t="shared" si="385"/>
        <v>0.79300000000000059</v>
      </c>
      <c r="T6856" s="110">
        <f>IF('3B-Air transport'!AN$66="no"," ",ROUND(S6856,4))</f>
        <v>0.79300000000000004</v>
      </c>
      <c r="U6856" s="110">
        <f>IF('3B-Air transport'!AN$67="no"," ",ROUND(S6856,4))</f>
        <v>0.79300000000000004</v>
      </c>
      <c r="V6856" s="110">
        <f>IF('3B-Air transport'!AN$68="no"," ",ROUND(S6856,4))</f>
        <v>0.79300000000000004</v>
      </c>
      <c r="W6856" s="110"/>
      <c r="AB6856" s="110">
        <f t="shared" si="386"/>
        <v>0.79300000000000059</v>
      </c>
      <c r="AC6856" s="110">
        <f>IF('3C-Water transport'!AN$56="no"," ",ROUND(AB6856,4))</f>
        <v>0.79300000000000004</v>
      </c>
      <c r="AD6856" s="110">
        <f>IF('3C-Water transport'!AN$57="no"," ",ROUND(AB6856,4))</f>
        <v>0.79300000000000004</v>
      </c>
      <c r="AE6856" s="110">
        <f>IF('3C-Water transport'!AN$58="no"," ",ROUND(AB6856,4))</f>
        <v>0.79300000000000004</v>
      </c>
    </row>
    <row r="6857" spans="5:31" x14ac:dyDescent="0.25">
      <c r="E6857" s="110">
        <f t="shared" si="384"/>
        <v>0.79400000000000059</v>
      </c>
      <c r="F6857" s="110">
        <f>IF('3A-Rail transport'!$AN$56="no"," ",ROUND(E6857,4))</f>
        <v>0.79400000000000004</v>
      </c>
      <c r="G6857" s="110">
        <f>IF('3A-Rail transport'!$AN$57="no"," ",ROUND(E6857,4))</f>
        <v>0.79400000000000004</v>
      </c>
      <c r="H6857" s="110"/>
      <c r="S6857" s="110">
        <f t="shared" si="385"/>
        <v>0.79400000000000059</v>
      </c>
      <c r="T6857" s="110">
        <f>IF('3B-Air transport'!AN$66="no"," ",ROUND(S6857,4))</f>
        <v>0.79400000000000004</v>
      </c>
      <c r="U6857" s="110">
        <f>IF('3B-Air transport'!AN$67="no"," ",ROUND(S6857,4))</f>
        <v>0.79400000000000004</v>
      </c>
      <c r="V6857" s="110">
        <f>IF('3B-Air transport'!AN$68="no"," ",ROUND(S6857,4))</f>
        <v>0.79400000000000004</v>
      </c>
      <c r="W6857" s="110"/>
      <c r="AB6857" s="110">
        <f t="shared" si="386"/>
        <v>0.79400000000000059</v>
      </c>
      <c r="AC6857" s="110">
        <f>IF('3C-Water transport'!AN$56="no"," ",ROUND(AB6857,4))</f>
        <v>0.79400000000000004</v>
      </c>
      <c r="AD6857" s="110">
        <f>IF('3C-Water transport'!AN$57="no"," ",ROUND(AB6857,4))</f>
        <v>0.79400000000000004</v>
      </c>
      <c r="AE6857" s="110">
        <f>IF('3C-Water transport'!AN$58="no"," ",ROUND(AB6857,4))</f>
        <v>0.79400000000000004</v>
      </c>
    </row>
    <row r="6858" spans="5:31" x14ac:dyDescent="0.25">
      <c r="E6858" s="110">
        <f t="shared" si="384"/>
        <v>0.7950000000000006</v>
      </c>
      <c r="F6858" s="110">
        <f>IF('3A-Rail transport'!$AN$56="no"," ",ROUND(E6858,4))</f>
        <v>0.79500000000000004</v>
      </c>
      <c r="G6858" s="110">
        <f>IF('3A-Rail transport'!$AN$57="no"," ",ROUND(E6858,4))</f>
        <v>0.79500000000000004</v>
      </c>
      <c r="H6858" s="110"/>
      <c r="S6858" s="110">
        <f t="shared" si="385"/>
        <v>0.7950000000000006</v>
      </c>
      <c r="T6858" s="110">
        <f>IF('3B-Air transport'!AN$66="no"," ",ROUND(S6858,4))</f>
        <v>0.79500000000000004</v>
      </c>
      <c r="U6858" s="110">
        <f>IF('3B-Air transport'!AN$67="no"," ",ROUND(S6858,4))</f>
        <v>0.79500000000000004</v>
      </c>
      <c r="V6858" s="110">
        <f>IF('3B-Air transport'!AN$68="no"," ",ROUND(S6858,4))</f>
        <v>0.79500000000000004</v>
      </c>
      <c r="W6858" s="110"/>
      <c r="AB6858" s="110">
        <f t="shared" si="386"/>
        <v>0.7950000000000006</v>
      </c>
      <c r="AC6858" s="110">
        <f>IF('3C-Water transport'!AN$56="no"," ",ROUND(AB6858,4))</f>
        <v>0.79500000000000004</v>
      </c>
      <c r="AD6858" s="110">
        <f>IF('3C-Water transport'!AN$57="no"," ",ROUND(AB6858,4))</f>
        <v>0.79500000000000004</v>
      </c>
      <c r="AE6858" s="110">
        <f>IF('3C-Water transport'!AN$58="no"," ",ROUND(AB6858,4))</f>
        <v>0.79500000000000004</v>
      </c>
    </row>
    <row r="6859" spans="5:31" x14ac:dyDescent="0.25">
      <c r="E6859" s="110">
        <f t="shared" si="384"/>
        <v>0.7960000000000006</v>
      </c>
      <c r="F6859" s="110">
        <f>IF('3A-Rail transport'!$AN$56="no"," ",ROUND(E6859,4))</f>
        <v>0.79600000000000004</v>
      </c>
      <c r="G6859" s="110">
        <f>IF('3A-Rail transport'!$AN$57="no"," ",ROUND(E6859,4))</f>
        <v>0.79600000000000004</v>
      </c>
      <c r="H6859" s="110"/>
      <c r="S6859" s="110">
        <f t="shared" si="385"/>
        <v>0.7960000000000006</v>
      </c>
      <c r="T6859" s="110">
        <f>IF('3B-Air transport'!AN$66="no"," ",ROUND(S6859,4))</f>
        <v>0.79600000000000004</v>
      </c>
      <c r="U6859" s="110">
        <f>IF('3B-Air transport'!AN$67="no"," ",ROUND(S6859,4))</f>
        <v>0.79600000000000004</v>
      </c>
      <c r="V6859" s="110">
        <f>IF('3B-Air transport'!AN$68="no"," ",ROUND(S6859,4))</f>
        <v>0.79600000000000004</v>
      </c>
      <c r="W6859" s="110"/>
      <c r="AB6859" s="110">
        <f t="shared" si="386"/>
        <v>0.7960000000000006</v>
      </c>
      <c r="AC6859" s="110">
        <f>IF('3C-Water transport'!AN$56="no"," ",ROUND(AB6859,4))</f>
        <v>0.79600000000000004</v>
      </c>
      <c r="AD6859" s="110">
        <f>IF('3C-Water transport'!AN$57="no"," ",ROUND(AB6859,4))</f>
        <v>0.79600000000000004</v>
      </c>
      <c r="AE6859" s="110">
        <f>IF('3C-Water transport'!AN$58="no"," ",ROUND(AB6859,4))</f>
        <v>0.79600000000000004</v>
      </c>
    </row>
    <row r="6860" spans="5:31" x14ac:dyDescent="0.25">
      <c r="E6860" s="110">
        <f t="shared" si="384"/>
        <v>0.7970000000000006</v>
      </c>
      <c r="F6860" s="110">
        <f>IF('3A-Rail transport'!$AN$56="no"," ",ROUND(E6860,4))</f>
        <v>0.79700000000000004</v>
      </c>
      <c r="G6860" s="110">
        <f>IF('3A-Rail transport'!$AN$57="no"," ",ROUND(E6860,4))</f>
        <v>0.79700000000000004</v>
      </c>
      <c r="H6860" s="110"/>
      <c r="S6860" s="110">
        <f t="shared" si="385"/>
        <v>0.7970000000000006</v>
      </c>
      <c r="T6860" s="110">
        <f>IF('3B-Air transport'!AN$66="no"," ",ROUND(S6860,4))</f>
        <v>0.79700000000000004</v>
      </c>
      <c r="U6860" s="110">
        <f>IF('3B-Air transport'!AN$67="no"," ",ROUND(S6860,4))</f>
        <v>0.79700000000000004</v>
      </c>
      <c r="V6860" s="110">
        <f>IF('3B-Air transport'!AN$68="no"," ",ROUND(S6860,4))</f>
        <v>0.79700000000000004</v>
      </c>
      <c r="W6860" s="110"/>
      <c r="AB6860" s="110">
        <f t="shared" si="386"/>
        <v>0.7970000000000006</v>
      </c>
      <c r="AC6860" s="110">
        <f>IF('3C-Water transport'!AN$56="no"," ",ROUND(AB6860,4))</f>
        <v>0.79700000000000004</v>
      </c>
      <c r="AD6860" s="110">
        <f>IF('3C-Water transport'!AN$57="no"," ",ROUND(AB6860,4))</f>
        <v>0.79700000000000004</v>
      </c>
      <c r="AE6860" s="110">
        <f>IF('3C-Water transport'!AN$58="no"," ",ROUND(AB6860,4))</f>
        <v>0.79700000000000004</v>
      </c>
    </row>
    <row r="6861" spans="5:31" x14ac:dyDescent="0.25">
      <c r="E6861" s="110">
        <f t="shared" si="384"/>
        <v>0.7980000000000006</v>
      </c>
      <c r="F6861" s="110">
        <f>IF('3A-Rail transport'!$AN$56="no"," ",ROUND(E6861,4))</f>
        <v>0.79800000000000004</v>
      </c>
      <c r="G6861" s="110">
        <f>IF('3A-Rail transport'!$AN$57="no"," ",ROUND(E6861,4))</f>
        <v>0.79800000000000004</v>
      </c>
      <c r="H6861" s="110"/>
      <c r="S6861" s="110">
        <f t="shared" si="385"/>
        <v>0.7980000000000006</v>
      </c>
      <c r="T6861" s="110">
        <f>IF('3B-Air transport'!AN$66="no"," ",ROUND(S6861,4))</f>
        <v>0.79800000000000004</v>
      </c>
      <c r="U6861" s="110">
        <f>IF('3B-Air transport'!AN$67="no"," ",ROUND(S6861,4))</f>
        <v>0.79800000000000004</v>
      </c>
      <c r="V6861" s="110">
        <f>IF('3B-Air transport'!AN$68="no"," ",ROUND(S6861,4))</f>
        <v>0.79800000000000004</v>
      </c>
      <c r="W6861" s="110"/>
      <c r="AB6861" s="110">
        <f t="shared" si="386"/>
        <v>0.7980000000000006</v>
      </c>
      <c r="AC6861" s="110">
        <f>IF('3C-Water transport'!AN$56="no"," ",ROUND(AB6861,4))</f>
        <v>0.79800000000000004</v>
      </c>
      <c r="AD6861" s="110">
        <f>IF('3C-Water transport'!AN$57="no"," ",ROUND(AB6861,4))</f>
        <v>0.79800000000000004</v>
      </c>
      <c r="AE6861" s="110">
        <f>IF('3C-Water transport'!AN$58="no"," ",ROUND(AB6861,4))</f>
        <v>0.79800000000000004</v>
      </c>
    </row>
    <row r="6862" spans="5:31" x14ac:dyDescent="0.25">
      <c r="E6862" s="110">
        <f t="shared" si="384"/>
        <v>0.7990000000000006</v>
      </c>
      <c r="F6862" s="110">
        <f>IF('3A-Rail transport'!$AN$56="no"," ",ROUND(E6862,4))</f>
        <v>0.79900000000000004</v>
      </c>
      <c r="G6862" s="110">
        <f>IF('3A-Rail transport'!$AN$57="no"," ",ROUND(E6862,4))</f>
        <v>0.79900000000000004</v>
      </c>
      <c r="H6862" s="110"/>
      <c r="S6862" s="110">
        <f t="shared" si="385"/>
        <v>0.7990000000000006</v>
      </c>
      <c r="T6862" s="110">
        <f>IF('3B-Air transport'!AN$66="no"," ",ROUND(S6862,4))</f>
        <v>0.79900000000000004</v>
      </c>
      <c r="U6862" s="110">
        <f>IF('3B-Air transport'!AN$67="no"," ",ROUND(S6862,4))</f>
        <v>0.79900000000000004</v>
      </c>
      <c r="V6862" s="110">
        <f>IF('3B-Air transport'!AN$68="no"," ",ROUND(S6862,4))</f>
        <v>0.79900000000000004</v>
      </c>
      <c r="W6862" s="110"/>
      <c r="AB6862" s="110">
        <f t="shared" si="386"/>
        <v>0.7990000000000006</v>
      </c>
      <c r="AC6862" s="110">
        <f>IF('3C-Water transport'!AN$56="no"," ",ROUND(AB6862,4))</f>
        <v>0.79900000000000004</v>
      </c>
      <c r="AD6862" s="110">
        <f>IF('3C-Water transport'!AN$57="no"," ",ROUND(AB6862,4))</f>
        <v>0.79900000000000004</v>
      </c>
      <c r="AE6862" s="110">
        <f>IF('3C-Water transport'!AN$58="no"," ",ROUND(AB6862,4))</f>
        <v>0.79900000000000004</v>
      </c>
    </row>
    <row r="6863" spans="5:31" x14ac:dyDescent="0.25">
      <c r="E6863" s="110">
        <f t="shared" si="384"/>
        <v>0.8000000000000006</v>
      </c>
      <c r="F6863" s="110">
        <f>IF('3A-Rail transport'!$AN$56="no"," ",ROUND(E6863,4))</f>
        <v>0.8</v>
      </c>
      <c r="G6863" s="110">
        <f>IF('3A-Rail transport'!$AN$57="no"," ",ROUND(E6863,4))</f>
        <v>0.8</v>
      </c>
      <c r="H6863" s="110"/>
      <c r="S6863" s="110">
        <f t="shared" si="385"/>
        <v>0.8000000000000006</v>
      </c>
      <c r="T6863" s="110">
        <f>IF('3B-Air transport'!AN$66="no"," ",ROUND(S6863,4))</f>
        <v>0.8</v>
      </c>
      <c r="U6863" s="110">
        <f>IF('3B-Air transport'!AN$67="no"," ",ROUND(S6863,4))</f>
        <v>0.8</v>
      </c>
      <c r="V6863" s="110">
        <f>IF('3B-Air transport'!AN$68="no"," ",ROUND(S6863,4))</f>
        <v>0.8</v>
      </c>
      <c r="W6863" s="110"/>
      <c r="AB6863" s="110">
        <f t="shared" si="386"/>
        <v>0.8000000000000006</v>
      </c>
      <c r="AC6863" s="110">
        <f>IF('3C-Water transport'!AN$56="no"," ",ROUND(AB6863,4))</f>
        <v>0.8</v>
      </c>
      <c r="AD6863" s="110">
        <f>IF('3C-Water transport'!AN$57="no"," ",ROUND(AB6863,4))</f>
        <v>0.8</v>
      </c>
      <c r="AE6863" s="110">
        <f>IF('3C-Water transport'!AN$58="no"," ",ROUND(AB6863,4))</f>
        <v>0.8</v>
      </c>
    </row>
    <row r="6864" spans="5:31" x14ac:dyDescent="0.25">
      <c r="E6864" s="110">
        <f t="shared" si="384"/>
        <v>0.8010000000000006</v>
      </c>
      <c r="F6864" s="110">
        <f>IF('3A-Rail transport'!$AN$56="no"," ",ROUND(E6864,4))</f>
        <v>0.80100000000000005</v>
      </c>
      <c r="G6864" s="110">
        <f>IF('3A-Rail transport'!$AN$57="no"," ",ROUND(E6864,4))</f>
        <v>0.80100000000000005</v>
      </c>
      <c r="H6864" s="110"/>
      <c r="S6864" s="110">
        <f t="shared" si="385"/>
        <v>0.8010000000000006</v>
      </c>
      <c r="T6864" s="110">
        <f>IF('3B-Air transport'!AN$66="no"," ",ROUND(S6864,4))</f>
        <v>0.80100000000000005</v>
      </c>
      <c r="U6864" s="110">
        <f>IF('3B-Air transport'!AN$67="no"," ",ROUND(S6864,4))</f>
        <v>0.80100000000000005</v>
      </c>
      <c r="V6864" s="110">
        <f>IF('3B-Air transport'!AN$68="no"," ",ROUND(S6864,4))</f>
        <v>0.80100000000000005</v>
      </c>
      <c r="W6864" s="110"/>
      <c r="AB6864" s="110">
        <f t="shared" si="386"/>
        <v>0.8010000000000006</v>
      </c>
      <c r="AC6864" s="110">
        <f>IF('3C-Water transport'!AN$56="no"," ",ROUND(AB6864,4))</f>
        <v>0.80100000000000005</v>
      </c>
      <c r="AD6864" s="110">
        <f>IF('3C-Water transport'!AN$57="no"," ",ROUND(AB6864,4))</f>
        <v>0.80100000000000005</v>
      </c>
      <c r="AE6864" s="110">
        <f>IF('3C-Water transport'!AN$58="no"," ",ROUND(AB6864,4))</f>
        <v>0.80100000000000005</v>
      </c>
    </row>
    <row r="6865" spans="5:31" x14ac:dyDescent="0.25">
      <c r="E6865" s="110">
        <f t="shared" si="384"/>
        <v>0.8020000000000006</v>
      </c>
      <c r="F6865" s="110">
        <f>IF('3A-Rail transport'!$AN$56="no"," ",ROUND(E6865,4))</f>
        <v>0.80200000000000005</v>
      </c>
      <c r="G6865" s="110">
        <f>IF('3A-Rail transport'!$AN$57="no"," ",ROUND(E6865,4))</f>
        <v>0.80200000000000005</v>
      </c>
      <c r="H6865" s="110"/>
      <c r="S6865" s="110">
        <f t="shared" si="385"/>
        <v>0.8020000000000006</v>
      </c>
      <c r="T6865" s="110">
        <f>IF('3B-Air transport'!AN$66="no"," ",ROUND(S6865,4))</f>
        <v>0.80200000000000005</v>
      </c>
      <c r="U6865" s="110">
        <f>IF('3B-Air transport'!AN$67="no"," ",ROUND(S6865,4))</f>
        <v>0.80200000000000005</v>
      </c>
      <c r="V6865" s="110">
        <f>IF('3B-Air transport'!AN$68="no"," ",ROUND(S6865,4))</f>
        <v>0.80200000000000005</v>
      </c>
      <c r="W6865" s="110"/>
      <c r="AB6865" s="110">
        <f t="shared" si="386"/>
        <v>0.8020000000000006</v>
      </c>
      <c r="AC6865" s="110">
        <f>IF('3C-Water transport'!AN$56="no"," ",ROUND(AB6865,4))</f>
        <v>0.80200000000000005</v>
      </c>
      <c r="AD6865" s="110">
        <f>IF('3C-Water transport'!AN$57="no"," ",ROUND(AB6865,4))</f>
        <v>0.80200000000000005</v>
      </c>
      <c r="AE6865" s="110">
        <f>IF('3C-Water transport'!AN$58="no"," ",ROUND(AB6865,4))</f>
        <v>0.80200000000000005</v>
      </c>
    </row>
    <row r="6866" spans="5:31" x14ac:dyDescent="0.25">
      <c r="E6866" s="110">
        <f t="shared" si="384"/>
        <v>0.8030000000000006</v>
      </c>
      <c r="F6866" s="110">
        <f>IF('3A-Rail transport'!$AN$56="no"," ",ROUND(E6866,4))</f>
        <v>0.80300000000000005</v>
      </c>
      <c r="G6866" s="110">
        <f>IF('3A-Rail transport'!$AN$57="no"," ",ROUND(E6866,4))</f>
        <v>0.80300000000000005</v>
      </c>
      <c r="H6866" s="110"/>
      <c r="S6866" s="110">
        <f t="shared" si="385"/>
        <v>0.8030000000000006</v>
      </c>
      <c r="T6866" s="110">
        <f>IF('3B-Air transport'!AN$66="no"," ",ROUND(S6866,4))</f>
        <v>0.80300000000000005</v>
      </c>
      <c r="U6866" s="110">
        <f>IF('3B-Air transport'!AN$67="no"," ",ROUND(S6866,4))</f>
        <v>0.80300000000000005</v>
      </c>
      <c r="V6866" s="110">
        <f>IF('3B-Air transport'!AN$68="no"," ",ROUND(S6866,4))</f>
        <v>0.80300000000000005</v>
      </c>
      <c r="W6866" s="110"/>
      <c r="AB6866" s="110">
        <f t="shared" si="386"/>
        <v>0.8030000000000006</v>
      </c>
      <c r="AC6866" s="110">
        <f>IF('3C-Water transport'!AN$56="no"," ",ROUND(AB6866,4))</f>
        <v>0.80300000000000005</v>
      </c>
      <c r="AD6866" s="110">
        <f>IF('3C-Water transport'!AN$57="no"," ",ROUND(AB6866,4))</f>
        <v>0.80300000000000005</v>
      </c>
      <c r="AE6866" s="110">
        <f>IF('3C-Water transport'!AN$58="no"," ",ROUND(AB6866,4))</f>
        <v>0.80300000000000005</v>
      </c>
    </row>
    <row r="6867" spans="5:31" x14ac:dyDescent="0.25">
      <c r="E6867" s="110">
        <f t="shared" si="384"/>
        <v>0.8040000000000006</v>
      </c>
      <c r="F6867" s="110">
        <f>IF('3A-Rail transport'!$AN$56="no"," ",ROUND(E6867,4))</f>
        <v>0.80400000000000005</v>
      </c>
      <c r="G6867" s="110">
        <f>IF('3A-Rail transport'!$AN$57="no"," ",ROUND(E6867,4))</f>
        <v>0.80400000000000005</v>
      </c>
      <c r="H6867" s="110"/>
      <c r="S6867" s="110">
        <f t="shared" si="385"/>
        <v>0.8040000000000006</v>
      </c>
      <c r="T6867" s="110">
        <f>IF('3B-Air transport'!AN$66="no"," ",ROUND(S6867,4))</f>
        <v>0.80400000000000005</v>
      </c>
      <c r="U6867" s="110">
        <f>IF('3B-Air transport'!AN$67="no"," ",ROUND(S6867,4))</f>
        <v>0.80400000000000005</v>
      </c>
      <c r="V6867" s="110">
        <f>IF('3B-Air transport'!AN$68="no"," ",ROUND(S6867,4))</f>
        <v>0.80400000000000005</v>
      </c>
      <c r="W6867" s="110"/>
      <c r="AB6867" s="110">
        <f t="shared" si="386"/>
        <v>0.8040000000000006</v>
      </c>
      <c r="AC6867" s="110">
        <f>IF('3C-Water transport'!AN$56="no"," ",ROUND(AB6867,4))</f>
        <v>0.80400000000000005</v>
      </c>
      <c r="AD6867" s="110">
        <f>IF('3C-Water transport'!AN$57="no"," ",ROUND(AB6867,4))</f>
        <v>0.80400000000000005</v>
      </c>
      <c r="AE6867" s="110">
        <f>IF('3C-Water transport'!AN$58="no"," ",ROUND(AB6867,4))</f>
        <v>0.80400000000000005</v>
      </c>
    </row>
    <row r="6868" spans="5:31" x14ac:dyDescent="0.25">
      <c r="E6868" s="110">
        <f t="shared" si="384"/>
        <v>0.8050000000000006</v>
      </c>
      <c r="F6868" s="110">
        <f>IF('3A-Rail transport'!$AN$56="no"," ",ROUND(E6868,4))</f>
        <v>0.80500000000000005</v>
      </c>
      <c r="G6868" s="110">
        <f>IF('3A-Rail transport'!$AN$57="no"," ",ROUND(E6868,4))</f>
        <v>0.80500000000000005</v>
      </c>
      <c r="H6868" s="110"/>
      <c r="S6868" s="110">
        <f t="shared" si="385"/>
        <v>0.8050000000000006</v>
      </c>
      <c r="T6868" s="110">
        <f>IF('3B-Air transport'!AN$66="no"," ",ROUND(S6868,4))</f>
        <v>0.80500000000000005</v>
      </c>
      <c r="U6868" s="110">
        <f>IF('3B-Air transport'!AN$67="no"," ",ROUND(S6868,4))</f>
        <v>0.80500000000000005</v>
      </c>
      <c r="V6868" s="110">
        <f>IF('3B-Air transport'!AN$68="no"," ",ROUND(S6868,4))</f>
        <v>0.80500000000000005</v>
      </c>
      <c r="W6868" s="110"/>
      <c r="AB6868" s="110">
        <f t="shared" si="386"/>
        <v>0.8050000000000006</v>
      </c>
      <c r="AC6868" s="110">
        <f>IF('3C-Water transport'!AN$56="no"," ",ROUND(AB6868,4))</f>
        <v>0.80500000000000005</v>
      </c>
      <c r="AD6868" s="110">
        <f>IF('3C-Water transport'!AN$57="no"," ",ROUND(AB6868,4))</f>
        <v>0.80500000000000005</v>
      </c>
      <c r="AE6868" s="110">
        <f>IF('3C-Water transport'!AN$58="no"," ",ROUND(AB6868,4))</f>
        <v>0.80500000000000005</v>
      </c>
    </row>
    <row r="6869" spans="5:31" x14ac:dyDescent="0.25">
      <c r="E6869" s="110">
        <f t="shared" si="384"/>
        <v>0.8060000000000006</v>
      </c>
      <c r="F6869" s="110">
        <f>IF('3A-Rail transport'!$AN$56="no"," ",ROUND(E6869,4))</f>
        <v>0.80600000000000005</v>
      </c>
      <c r="G6869" s="110">
        <f>IF('3A-Rail transport'!$AN$57="no"," ",ROUND(E6869,4))</f>
        <v>0.80600000000000005</v>
      </c>
      <c r="H6869" s="110"/>
      <c r="S6869" s="110">
        <f t="shared" si="385"/>
        <v>0.8060000000000006</v>
      </c>
      <c r="T6869" s="110">
        <f>IF('3B-Air transport'!AN$66="no"," ",ROUND(S6869,4))</f>
        <v>0.80600000000000005</v>
      </c>
      <c r="U6869" s="110">
        <f>IF('3B-Air transport'!AN$67="no"," ",ROUND(S6869,4))</f>
        <v>0.80600000000000005</v>
      </c>
      <c r="V6869" s="110">
        <f>IF('3B-Air transport'!AN$68="no"," ",ROUND(S6869,4))</f>
        <v>0.80600000000000005</v>
      </c>
      <c r="W6869" s="110"/>
      <c r="AB6869" s="110">
        <f t="shared" si="386"/>
        <v>0.8060000000000006</v>
      </c>
      <c r="AC6869" s="110">
        <f>IF('3C-Water transport'!AN$56="no"," ",ROUND(AB6869,4))</f>
        <v>0.80600000000000005</v>
      </c>
      <c r="AD6869" s="110">
        <f>IF('3C-Water transport'!AN$57="no"," ",ROUND(AB6869,4))</f>
        <v>0.80600000000000005</v>
      </c>
      <c r="AE6869" s="110">
        <f>IF('3C-Water transport'!AN$58="no"," ",ROUND(AB6869,4))</f>
        <v>0.80600000000000005</v>
      </c>
    </row>
    <row r="6870" spans="5:31" x14ac:dyDescent="0.25">
      <c r="E6870" s="110">
        <f t="shared" si="384"/>
        <v>0.80700000000000061</v>
      </c>
      <c r="F6870" s="110">
        <f>IF('3A-Rail transport'!$AN$56="no"," ",ROUND(E6870,4))</f>
        <v>0.80700000000000005</v>
      </c>
      <c r="G6870" s="110">
        <f>IF('3A-Rail transport'!$AN$57="no"," ",ROUND(E6870,4))</f>
        <v>0.80700000000000005</v>
      </c>
      <c r="H6870" s="110"/>
      <c r="S6870" s="110">
        <f t="shared" si="385"/>
        <v>0.80700000000000061</v>
      </c>
      <c r="T6870" s="110">
        <f>IF('3B-Air transport'!AN$66="no"," ",ROUND(S6870,4))</f>
        <v>0.80700000000000005</v>
      </c>
      <c r="U6870" s="110">
        <f>IF('3B-Air transport'!AN$67="no"," ",ROUND(S6870,4))</f>
        <v>0.80700000000000005</v>
      </c>
      <c r="V6870" s="110">
        <f>IF('3B-Air transport'!AN$68="no"," ",ROUND(S6870,4))</f>
        <v>0.80700000000000005</v>
      </c>
      <c r="W6870" s="110"/>
      <c r="AB6870" s="110">
        <f t="shared" si="386"/>
        <v>0.80700000000000061</v>
      </c>
      <c r="AC6870" s="110">
        <f>IF('3C-Water transport'!AN$56="no"," ",ROUND(AB6870,4))</f>
        <v>0.80700000000000005</v>
      </c>
      <c r="AD6870" s="110">
        <f>IF('3C-Water transport'!AN$57="no"," ",ROUND(AB6870,4))</f>
        <v>0.80700000000000005</v>
      </c>
      <c r="AE6870" s="110">
        <f>IF('3C-Water transport'!AN$58="no"," ",ROUND(AB6870,4))</f>
        <v>0.80700000000000005</v>
      </c>
    </row>
    <row r="6871" spans="5:31" x14ac:dyDescent="0.25">
      <c r="E6871" s="110">
        <f t="shared" si="384"/>
        <v>0.80800000000000061</v>
      </c>
      <c r="F6871" s="110">
        <f>IF('3A-Rail transport'!$AN$56="no"," ",ROUND(E6871,4))</f>
        <v>0.80800000000000005</v>
      </c>
      <c r="G6871" s="110">
        <f>IF('3A-Rail transport'!$AN$57="no"," ",ROUND(E6871,4))</f>
        <v>0.80800000000000005</v>
      </c>
      <c r="H6871" s="110"/>
      <c r="S6871" s="110">
        <f t="shared" si="385"/>
        <v>0.80800000000000061</v>
      </c>
      <c r="T6871" s="110">
        <f>IF('3B-Air transport'!AN$66="no"," ",ROUND(S6871,4))</f>
        <v>0.80800000000000005</v>
      </c>
      <c r="U6871" s="110">
        <f>IF('3B-Air transport'!AN$67="no"," ",ROUND(S6871,4))</f>
        <v>0.80800000000000005</v>
      </c>
      <c r="V6871" s="110">
        <f>IF('3B-Air transport'!AN$68="no"," ",ROUND(S6871,4))</f>
        <v>0.80800000000000005</v>
      </c>
      <c r="W6871" s="110"/>
      <c r="AB6871" s="110">
        <f t="shared" si="386"/>
        <v>0.80800000000000061</v>
      </c>
      <c r="AC6871" s="110">
        <f>IF('3C-Water transport'!AN$56="no"," ",ROUND(AB6871,4))</f>
        <v>0.80800000000000005</v>
      </c>
      <c r="AD6871" s="110">
        <f>IF('3C-Water transport'!AN$57="no"," ",ROUND(AB6871,4))</f>
        <v>0.80800000000000005</v>
      </c>
      <c r="AE6871" s="110">
        <f>IF('3C-Water transport'!AN$58="no"," ",ROUND(AB6871,4))</f>
        <v>0.80800000000000005</v>
      </c>
    </row>
    <row r="6872" spans="5:31" x14ac:dyDescent="0.25">
      <c r="E6872" s="110">
        <f t="shared" si="384"/>
        <v>0.80900000000000061</v>
      </c>
      <c r="F6872" s="110">
        <f>IF('3A-Rail transport'!$AN$56="no"," ",ROUND(E6872,4))</f>
        <v>0.80900000000000005</v>
      </c>
      <c r="G6872" s="110">
        <f>IF('3A-Rail transport'!$AN$57="no"," ",ROUND(E6872,4))</f>
        <v>0.80900000000000005</v>
      </c>
      <c r="H6872" s="110"/>
      <c r="S6872" s="110">
        <f t="shared" si="385"/>
        <v>0.80900000000000061</v>
      </c>
      <c r="T6872" s="110">
        <f>IF('3B-Air transport'!AN$66="no"," ",ROUND(S6872,4))</f>
        <v>0.80900000000000005</v>
      </c>
      <c r="U6872" s="110">
        <f>IF('3B-Air transport'!AN$67="no"," ",ROUND(S6872,4))</f>
        <v>0.80900000000000005</v>
      </c>
      <c r="V6872" s="110">
        <f>IF('3B-Air transport'!AN$68="no"," ",ROUND(S6872,4))</f>
        <v>0.80900000000000005</v>
      </c>
      <c r="W6872" s="110"/>
      <c r="AB6872" s="110">
        <f t="shared" si="386"/>
        <v>0.80900000000000061</v>
      </c>
      <c r="AC6872" s="110">
        <f>IF('3C-Water transport'!AN$56="no"," ",ROUND(AB6872,4))</f>
        <v>0.80900000000000005</v>
      </c>
      <c r="AD6872" s="110">
        <f>IF('3C-Water transport'!AN$57="no"," ",ROUND(AB6872,4))</f>
        <v>0.80900000000000005</v>
      </c>
      <c r="AE6872" s="110">
        <f>IF('3C-Water transport'!AN$58="no"," ",ROUND(AB6872,4))</f>
        <v>0.80900000000000005</v>
      </c>
    </row>
    <row r="6873" spans="5:31" x14ac:dyDescent="0.25">
      <c r="E6873" s="110">
        <f t="shared" si="384"/>
        <v>0.81000000000000061</v>
      </c>
      <c r="F6873" s="110">
        <f>IF('3A-Rail transport'!$AN$56="no"," ",ROUND(E6873,4))</f>
        <v>0.81</v>
      </c>
      <c r="G6873" s="110">
        <f>IF('3A-Rail transport'!$AN$57="no"," ",ROUND(E6873,4))</f>
        <v>0.81</v>
      </c>
      <c r="H6873" s="110"/>
      <c r="S6873" s="110">
        <f t="shared" si="385"/>
        <v>0.81000000000000061</v>
      </c>
      <c r="T6873" s="110">
        <f>IF('3B-Air transport'!AN$66="no"," ",ROUND(S6873,4))</f>
        <v>0.81</v>
      </c>
      <c r="U6873" s="110">
        <f>IF('3B-Air transport'!AN$67="no"," ",ROUND(S6873,4))</f>
        <v>0.81</v>
      </c>
      <c r="V6873" s="110">
        <f>IF('3B-Air transport'!AN$68="no"," ",ROUND(S6873,4))</f>
        <v>0.81</v>
      </c>
      <c r="W6873" s="110"/>
      <c r="AB6873" s="110">
        <f t="shared" si="386"/>
        <v>0.81000000000000061</v>
      </c>
      <c r="AC6873" s="110">
        <f>IF('3C-Water transport'!AN$56="no"," ",ROUND(AB6873,4))</f>
        <v>0.81</v>
      </c>
      <c r="AD6873" s="110">
        <f>IF('3C-Water transport'!AN$57="no"," ",ROUND(AB6873,4))</f>
        <v>0.81</v>
      </c>
      <c r="AE6873" s="110">
        <f>IF('3C-Water transport'!AN$58="no"," ",ROUND(AB6873,4))</f>
        <v>0.81</v>
      </c>
    </row>
    <row r="6874" spans="5:31" x14ac:dyDescent="0.25">
      <c r="E6874" s="110">
        <f t="shared" si="384"/>
        <v>0.81100000000000061</v>
      </c>
      <c r="F6874" s="110">
        <f>IF('3A-Rail transport'!$AN$56="no"," ",ROUND(E6874,4))</f>
        <v>0.81100000000000005</v>
      </c>
      <c r="G6874" s="110">
        <f>IF('3A-Rail transport'!$AN$57="no"," ",ROUND(E6874,4))</f>
        <v>0.81100000000000005</v>
      </c>
      <c r="H6874" s="110"/>
      <c r="S6874" s="110">
        <f t="shared" si="385"/>
        <v>0.81100000000000061</v>
      </c>
      <c r="T6874" s="110">
        <f>IF('3B-Air transport'!AN$66="no"," ",ROUND(S6874,4))</f>
        <v>0.81100000000000005</v>
      </c>
      <c r="U6874" s="110">
        <f>IF('3B-Air transport'!AN$67="no"," ",ROUND(S6874,4))</f>
        <v>0.81100000000000005</v>
      </c>
      <c r="V6874" s="110">
        <f>IF('3B-Air transport'!AN$68="no"," ",ROUND(S6874,4))</f>
        <v>0.81100000000000005</v>
      </c>
      <c r="W6874" s="110"/>
      <c r="AB6874" s="110">
        <f t="shared" si="386"/>
        <v>0.81100000000000061</v>
      </c>
      <c r="AC6874" s="110">
        <f>IF('3C-Water transport'!AN$56="no"," ",ROUND(AB6874,4))</f>
        <v>0.81100000000000005</v>
      </c>
      <c r="AD6874" s="110">
        <f>IF('3C-Water transport'!AN$57="no"," ",ROUND(AB6874,4))</f>
        <v>0.81100000000000005</v>
      </c>
      <c r="AE6874" s="110">
        <f>IF('3C-Water transport'!AN$58="no"," ",ROUND(AB6874,4))</f>
        <v>0.81100000000000005</v>
      </c>
    </row>
    <row r="6875" spans="5:31" x14ac:dyDescent="0.25">
      <c r="E6875" s="110">
        <f t="shared" si="384"/>
        <v>0.81200000000000061</v>
      </c>
      <c r="F6875" s="110">
        <f>IF('3A-Rail transport'!$AN$56="no"," ",ROUND(E6875,4))</f>
        <v>0.81200000000000006</v>
      </c>
      <c r="G6875" s="110">
        <f>IF('3A-Rail transport'!$AN$57="no"," ",ROUND(E6875,4))</f>
        <v>0.81200000000000006</v>
      </c>
      <c r="H6875" s="110"/>
      <c r="S6875" s="110">
        <f t="shared" si="385"/>
        <v>0.81200000000000061</v>
      </c>
      <c r="T6875" s="110">
        <f>IF('3B-Air transport'!AN$66="no"," ",ROUND(S6875,4))</f>
        <v>0.81200000000000006</v>
      </c>
      <c r="U6875" s="110">
        <f>IF('3B-Air transport'!AN$67="no"," ",ROUND(S6875,4))</f>
        <v>0.81200000000000006</v>
      </c>
      <c r="V6875" s="110">
        <f>IF('3B-Air transport'!AN$68="no"," ",ROUND(S6875,4))</f>
        <v>0.81200000000000006</v>
      </c>
      <c r="W6875" s="110"/>
      <c r="AB6875" s="110">
        <f t="shared" si="386"/>
        <v>0.81200000000000061</v>
      </c>
      <c r="AC6875" s="110">
        <f>IF('3C-Water transport'!AN$56="no"," ",ROUND(AB6875,4))</f>
        <v>0.81200000000000006</v>
      </c>
      <c r="AD6875" s="110">
        <f>IF('3C-Water transport'!AN$57="no"," ",ROUND(AB6875,4))</f>
        <v>0.81200000000000006</v>
      </c>
      <c r="AE6875" s="110">
        <f>IF('3C-Water transport'!AN$58="no"," ",ROUND(AB6875,4))</f>
        <v>0.81200000000000006</v>
      </c>
    </row>
    <row r="6876" spans="5:31" x14ac:dyDescent="0.25">
      <c r="E6876" s="110">
        <f t="shared" si="384"/>
        <v>0.81300000000000061</v>
      </c>
      <c r="F6876" s="110">
        <f>IF('3A-Rail transport'!$AN$56="no"," ",ROUND(E6876,4))</f>
        <v>0.81299999999999994</v>
      </c>
      <c r="G6876" s="110">
        <f>IF('3A-Rail transport'!$AN$57="no"," ",ROUND(E6876,4))</f>
        <v>0.81299999999999994</v>
      </c>
      <c r="H6876" s="110"/>
      <c r="S6876" s="110">
        <f t="shared" si="385"/>
        <v>0.81300000000000061</v>
      </c>
      <c r="T6876" s="110">
        <f>IF('3B-Air transport'!AN$66="no"," ",ROUND(S6876,4))</f>
        <v>0.81299999999999994</v>
      </c>
      <c r="U6876" s="110">
        <f>IF('3B-Air transport'!AN$67="no"," ",ROUND(S6876,4))</f>
        <v>0.81299999999999994</v>
      </c>
      <c r="V6876" s="110">
        <f>IF('3B-Air transport'!AN$68="no"," ",ROUND(S6876,4))</f>
        <v>0.81299999999999994</v>
      </c>
      <c r="W6876" s="110"/>
      <c r="AB6876" s="110">
        <f t="shared" si="386"/>
        <v>0.81300000000000061</v>
      </c>
      <c r="AC6876" s="110">
        <f>IF('3C-Water transport'!AN$56="no"," ",ROUND(AB6876,4))</f>
        <v>0.81299999999999994</v>
      </c>
      <c r="AD6876" s="110">
        <f>IF('3C-Water transport'!AN$57="no"," ",ROUND(AB6876,4))</f>
        <v>0.81299999999999994</v>
      </c>
      <c r="AE6876" s="110">
        <f>IF('3C-Water transport'!AN$58="no"," ",ROUND(AB6876,4))</f>
        <v>0.81299999999999994</v>
      </c>
    </row>
    <row r="6877" spans="5:31" x14ac:dyDescent="0.25">
      <c r="E6877" s="110">
        <f t="shared" si="384"/>
        <v>0.81400000000000061</v>
      </c>
      <c r="F6877" s="110">
        <f>IF('3A-Rail transport'!$AN$56="no"," ",ROUND(E6877,4))</f>
        <v>0.81399999999999995</v>
      </c>
      <c r="G6877" s="110">
        <f>IF('3A-Rail transport'!$AN$57="no"," ",ROUND(E6877,4))</f>
        <v>0.81399999999999995</v>
      </c>
      <c r="H6877" s="110"/>
      <c r="S6877" s="110">
        <f t="shared" si="385"/>
        <v>0.81400000000000061</v>
      </c>
      <c r="T6877" s="110">
        <f>IF('3B-Air transport'!AN$66="no"," ",ROUND(S6877,4))</f>
        <v>0.81399999999999995</v>
      </c>
      <c r="U6877" s="110">
        <f>IF('3B-Air transport'!AN$67="no"," ",ROUND(S6877,4))</f>
        <v>0.81399999999999995</v>
      </c>
      <c r="V6877" s="110">
        <f>IF('3B-Air transport'!AN$68="no"," ",ROUND(S6877,4))</f>
        <v>0.81399999999999995</v>
      </c>
      <c r="W6877" s="110"/>
      <c r="AB6877" s="110">
        <f t="shared" si="386"/>
        <v>0.81400000000000061</v>
      </c>
      <c r="AC6877" s="110">
        <f>IF('3C-Water transport'!AN$56="no"," ",ROUND(AB6877,4))</f>
        <v>0.81399999999999995</v>
      </c>
      <c r="AD6877" s="110">
        <f>IF('3C-Water transport'!AN$57="no"," ",ROUND(AB6877,4))</f>
        <v>0.81399999999999995</v>
      </c>
      <c r="AE6877" s="110">
        <f>IF('3C-Water transport'!AN$58="no"," ",ROUND(AB6877,4))</f>
        <v>0.81399999999999995</v>
      </c>
    </row>
    <row r="6878" spans="5:31" x14ac:dyDescent="0.25">
      <c r="E6878" s="110">
        <f t="shared" si="384"/>
        <v>0.81500000000000061</v>
      </c>
      <c r="F6878" s="110">
        <f>IF('3A-Rail transport'!$AN$56="no"," ",ROUND(E6878,4))</f>
        <v>0.81499999999999995</v>
      </c>
      <c r="G6878" s="110">
        <f>IF('3A-Rail transport'!$AN$57="no"," ",ROUND(E6878,4))</f>
        <v>0.81499999999999995</v>
      </c>
      <c r="H6878" s="110"/>
      <c r="S6878" s="110">
        <f t="shared" si="385"/>
        <v>0.81500000000000061</v>
      </c>
      <c r="T6878" s="110">
        <f>IF('3B-Air transport'!AN$66="no"," ",ROUND(S6878,4))</f>
        <v>0.81499999999999995</v>
      </c>
      <c r="U6878" s="110">
        <f>IF('3B-Air transport'!AN$67="no"," ",ROUND(S6878,4))</f>
        <v>0.81499999999999995</v>
      </c>
      <c r="V6878" s="110">
        <f>IF('3B-Air transport'!AN$68="no"," ",ROUND(S6878,4))</f>
        <v>0.81499999999999995</v>
      </c>
      <c r="W6878" s="110"/>
      <c r="AB6878" s="110">
        <f t="shared" si="386"/>
        <v>0.81500000000000061</v>
      </c>
      <c r="AC6878" s="110">
        <f>IF('3C-Water transport'!AN$56="no"," ",ROUND(AB6878,4))</f>
        <v>0.81499999999999995</v>
      </c>
      <c r="AD6878" s="110">
        <f>IF('3C-Water transport'!AN$57="no"," ",ROUND(AB6878,4))</f>
        <v>0.81499999999999995</v>
      </c>
      <c r="AE6878" s="110">
        <f>IF('3C-Water transport'!AN$58="no"," ",ROUND(AB6878,4))</f>
        <v>0.81499999999999995</v>
      </c>
    </row>
    <row r="6879" spans="5:31" x14ac:dyDescent="0.25">
      <c r="E6879" s="110">
        <f t="shared" si="384"/>
        <v>0.81600000000000061</v>
      </c>
      <c r="F6879" s="110">
        <f>IF('3A-Rail transport'!$AN$56="no"," ",ROUND(E6879,4))</f>
        <v>0.81599999999999995</v>
      </c>
      <c r="G6879" s="110">
        <f>IF('3A-Rail transport'!$AN$57="no"," ",ROUND(E6879,4))</f>
        <v>0.81599999999999995</v>
      </c>
      <c r="H6879" s="110"/>
      <c r="S6879" s="110">
        <f t="shared" si="385"/>
        <v>0.81600000000000061</v>
      </c>
      <c r="T6879" s="110">
        <f>IF('3B-Air transport'!AN$66="no"," ",ROUND(S6879,4))</f>
        <v>0.81599999999999995</v>
      </c>
      <c r="U6879" s="110">
        <f>IF('3B-Air transport'!AN$67="no"," ",ROUND(S6879,4))</f>
        <v>0.81599999999999995</v>
      </c>
      <c r="V6879" s="110">
        <f>IF('3B-Air transport'!AN$68="no"," ",ROUND(S6879,4))</f>
        <v>0.81599999999999995</v>
      </c>
      <c r="W6879" s="110"/>
      <c r="AB6879" s="110">
        <f t="shared" si="386"/>
        <v>0.81600000000000061</v>
      </c>
      <c r="AC6879" s="110">
        <f>IF('3C-Water transport'!AN$56="no"," ",ROUND(AB6879,4))</f>
        <v>0.81599999999999995</v>
      </c>
      <c r="AD6879" s="110">
        <f>IF('3C-Water transport'!AN$57="no"," ",ROUND(AB6879,4))</f>
        <v>0.81599999999999995</v>
      </c>
      <c r="AE6879" s="110">
        <f>IF('3C-Water transport'!AN$58="no"," ",ROUND(AB6879,4))</f>
        <v>0.81599999999999995</v>
      </c>
    </row>
    <row r="6880" spans="5:31" x14ac:dyDescent="0.25">
      <c r="E6880" s="110">
        <f t="shared" si="384"/>
        <v>0.81700000000000061</v>
      </c>
      <c r="F6880" s="110">
        <f>IF('3A-Rail transport'!$AN$56="no"," ",ROUND(E6880,4))</f>
        <v>0.81699999999999995</v>
      </c>
      <c r="G6880" s="110">
        <f>IF('3A-Rail transport'!$AN$57="no"," ",ROUND(E6880,4))</f>
        <v>0.81699999999999995</v>
      </c>
      <c r="H6880" s="110"/>
      <c r="S6880" s="110">
        <f t="shared" si="385"/>
        <v>0.81700000000000061</v>
      </c>
      <c r="T6880" s="110">
        <f>IF('3B-Air transport'!AN$66="no"," ",ROUND(S6880,4))</f>
        <v>0.81699999999999995</v>
      </c>
      <c r="U6880" s="110">
        <f>IF('3B-Air transport'!AN$67="no"," ",ROUND(S6880,4))</f>
        <v>0.81699999999999995</v>
      </c>
      <c r="V6880" s="110">
        <f>IF('3B-Air transport'!AN$68="no"," ",ROUND(S6880,4))</f>
        <v>0.81699999999999995</v>
      </c>
      <c r="W6880" s="110"/>
      <c r="AB6880" s="110">
        <f t="shared" si="386"/>
        <v>0.81700000000000061</v>
      </c>
      <c r="AC6880" s="110">
        <f>IF('3C-Water transport'!AN$56="no"," ",ROUND(AB6880,4))</f>
        <v>0.81699999999999995</v>
      </c>
      <c r="AD6880" s="110">
        <f>IF('3C-Water transport'!AN$57="no"," ",ROUND(AB6880,4))</f>
        <v>0.81699999999999995</v>
      </c>
      <c r="AE6880" s="110">
        <f>IF('3C-Water transport'!AN$58="no"," ",ROUND(AB6880,4))</f>
        <v>0.81699999999999995</v>
      </c>
    </row>
    <row r="6881" spans="5:31" x14ac:dyDescent="0.25">
      <c r="E6881" s="110">
        <f t="shared" si="384"/>
        <v>0.81800000000000062</v>
      </c>
      <c r="F6881" s="110">
        <f>IF('3A-Rail transport'!$AN$56="no"," ",ROUND(E6881,4))</f>
        <v>0.81799999999999995</v>
      </c>
      <c r="G6881" s="110">
        <f>IF('3A-Rail transport'!$AN$57="no"," ",ROUND(E6881,4))</f>
        <v>0.81799999999999995</v>
      </c>
      <c r="H6881" s="110"/>
      <c r="S6881" s="110">
        <f t="shared" si="385"/>
        <v>0.81800000000000062</v>
      </c>
      <c r="T6881" s="110">
        <f>IF('3B-Air transport'!AN$66="no"," ",ROUND(S6881,4))</f>
        <v>0.81799999999999995</v>
      </c>
      <c r="U6881" s="110">
        <f>IF('3B-Air transport'!AN$67="no"," ",ROUND(S6881,4))</f>
        <v>0.81799999999999995</v>
      </c>
      <c r="V6881" s="110">
        <f>IF('3B-Air transport'!AN$68="no"," ",ROUND(S6881,4))</f>
        <v>0.81799999999999995</v>
      </c>
      <c r="W6881" s="110"/>
      <c r="AB6881" s="110">
        <f t="shared" si="386"/>
        <v>0.81800000000000062</v>
      </c>
      <c r="AC6881" s="110">
        <f>IF('3C-Water transport'!AN$56="no"," ",ROUND(AB6881,4))</f>
        <v>0.81799999999999995</v>
      </c>
      <c r="AD6881" s="110">
        <f>IF('3C-Water transport'!AN$57="no"," ",ROUND(AB6881,4))</f>
        <v>0.81799999999999995</v>
      </c>
      <c r="AE6881" s="110">
        <f>IF('3C-Water transport'!AN$58="no"," ",ROUND(AB6881,4))</f>
        <v>0.81799999999999995</v>
      </c>
    </row>
    <row r="6882" spans="5:31" x14ac:dyDescent="0.25">
      <c r="E6882" s="110">
        <f t="shared" si="384"/>
        <v>0.81900000000000062</v>
      </c>
      <c r="F6882" s="110">
        <f>IF('3A-Rail transport'!$AN$56="no"," ",ROUND(E6882,4))</f>
        <v>0.81899999999999995</v>
      </c>
      <c r="G6882" s="110">
        <f>IF('3A-Rail transport'!$AN$57="no"," ",ROUND(E6882,4))</f>
        <v>0.81899999999999995</v>
      </c>
      <c r="H6882" s="110"/>
      <c r="S6882" s="110">
        <f t="shared" si="385"/>
        <v>0.81900000000000062</v>
      </c>
      <c r="T6882" s="110">
        <f>IF('3B-Air transport'!AN$66="no"," ",ROUND(S6882,4))</f>
        <v>0.81899999999999995</v>
      </c>
      <c r="U6882" s="110">
        <f>IF('3B-Air transport'!AN$67="no"," ",ROUND(S6882,4))</f>
        <v>0.81899999999999995</v>
      </c>
      <c r="V6882" s="110">
        <f>IF('3B-Air transport'!AN$68="no"," ",ROUND(S6882,4))</f>
        <v>0.81899999999999995</v>
      </c>
      <c r="W6882" s="110"/>
      <c r="AB6882" s="110">
        <f t="shared" si="386"/>
        <v>0.81900000000000062</v>
      </c>
      <c r="AC6882" s="110">
        <f>IF('3C-Water transport'!AN$56="no"," ",ROUND(AB6882,4))</f>
        <v>0.81899999999999995</v>
      </c>
      <c r="AD6882" s="110">
        <f>IF('3C-Water transport'!AN$57="no"," ",ROUND(AB6882,4))</f>
        <v>0.81899999999999995</v>
      </c>
      <c r="AE6882" s="110">
        <f>IF('3C-Water transport'!AN$58="no"," ",ROUND(AB6882,4))</f>
        <v>0.81899999999999995</v>
      </c>
    </row>
    <row r="6883" spans="5:31" x14ac:dyDescent="0.25">
      <c r="E6883" s="110">
        <f t="shared" si="384"/>
        <v>0.82000000000000062</v>
      </c>
      <c r="F6883" s="110">
        <f>IF('3A-Rail transport'!$AN$56="no"," ",ROUND(E6883,4))</f>
        <v>0.82</v>
      </c>
      <c r="G6883" s="110">
        <f>IF('3A-Rail transport'!$AN$57="no"," ",ROUND(E6883,4))</f>
        <v>0.82</v>
      </c>
      <c r="H6883" s="110"/>
      <c r="S6883" s="110">
        <f t="shared" si="385"/>
        <v>0.82000000000000062</v>
      </c>
      <c r="T6883" s="110">
        <f>IF('3B-Air transport'!AN$66="no"," ",ROUND(S6883,4))</f>
        <v>0.82</v>
      </c>
      <c r="U6883" s="110">
        <f>IF('3B-Air transport'!AN$67="no"," ",ROUND(S6883,4))</f>
        <v>0.82</v>
      </c>
      <c r="V6883" s="110">
        <f>IF('3B-Air transport'!AN$68="no"," ",ROUND(S6883,4))</f>
        <v>0.82</v>
      </c>
      <c r="W6883" s="110"/>
      <c r="AB6883" s="110">
        <f t="shared" si="386"/>
        <v>0.82000000000000062</v>
      </c>
      <c r="AC6883" s="110">
        <f>IF('3C-Water transport'!AN$56="no"," ",ROUND(AB6883,4))</f>
        <v>0.82</v>
      </c>
      <c r="AD6883" s="110">
        <f>IF('3C-Water transport'!AN$57="no"," ",ROUND(AB6883,4))</f>
        <v>0.82</v>
      </c>
      <c r="AE6883" s="110">
        <f>IF('3C-Water transport'!AN$58="no"," ",ROUND(AB6883,4))</f>
        <v>0.82</v>
      </c>
    </row>
    <row r="6884" spans="5:31" x14ac:dyDescent="0.25">
      <c r="E6884" s="110">
        <f t="shared" si="384"/>
        <v>0.82100000000000062</v>
      </c>
      <c r="F6884" s="110">
        <f>IF('3A-Rail transport'!$AN$56="no"," ",ROUND(E6884,4))</f>
        <v>0.82099999999999995</v>
      </c>
      <c r="G6884" s="110">
        <f>IF('3A-Rail transport'!$AN$57="no"," ",ROUND(E6884,4))</f>
        <v>0.82099999999999995</v>
      </c>
      <c r="H6884" s="110"/>
      <c r="S6884" s="110">
        <f t="shared" si="385"/>
        <v>0.82100000000000062</v>
      </c>
      <c r="T6884" s="110">
        <f>IF('3B-Air transport'!AN$66="no"," ",ROUND(S6884,4))</f>
        <v>0.82099999999999995</v>
      </c>
      <c r="U6884" s="110">
        <f>IF('3B-Air transport'!AN$67="no"," ",ROUND(S6884,4))</f>
        <v>0.82099999999999995</v>
      </c>
      <c r="V6884" s="110">
        <f>IF('3B-Air transport'!AN$68="no"," ",ROUND(S6884,4))</f>
        <v>0.82099999999999995</v>
      </c>
      <c r="W6884" s="110"/>
      <c r="AB6884" s="110">
        <f t="shared" si="386"/>
        <v>0.82100000000000062</v>
      </c>
      <c r="AC6884" s="110">
        <f>IF('3C-Water transport'!AN$56="no"," ",ROUND(AB6884,4))</f>
        <v>0.82099999999999995</v>
      </c>
      <c r="AD6884" s="110">
        <f>IF('3C-Water transport'!AN$57="no"," ",ROUND(AB6884,4))</f>
        <v>0.82099999999999995</v>
      </c>
      <c r="AE6884" s="110">
        <f>IF('3C-Water transport'!AN$58="no"," ",ROUND(AB6884,4))</f>
        <v>0.82099999999999995</v>
      </c>
    </row>
    <row r="6885" spans="5:31" x14ac:dyDescent="0.25">
      <c r="E6885" s="110">
        <f t="shared" si="384"/>
        <v>0.82200000000000062</v>
      </c>
      <c r="F6885" s="110">
        <f>IF('3A-Rail transport'!$AN$56="no"," ",ROUND(E6885,4))</f>
        <v>0.82199999999999995</v>
      </c>
      <c r="G6885" s="110">
        <f>IF('3A-Rail transport'!$AN$57="no"," ",ROUND(E6885,4))</f>
        <v>0.82199999999999995</v>
      </c>
      <c r="H6885" s="110"/>
      <c r="S6885" s="110">
        <f t="shared" si="385"/>
        <v>0.82200000000000062</v>
      </c>
      <c r="T6885" s="110">
        <f>IF('3B-Air transport'!AN$66="no"," ",ROUND(S6885,4))</f>
        <v>0.82199999999999995</v>
      </c>
      <c r="U6885" s="110">
        <f>IF('3B-Air transport'!AN$67="no"," ",ROUND(S6885,4))</f>
        <v>0.82199999999999995</v>
      </c>
      <c r="V6885" s="110">
        <f>IF('3B-Air transport'!AN$68="no"," ",ROUND(S6885,4))</f>
        <v>0.82199999999999995</v>
      </c>
      <c r="W6885" s="110"/>
      <c r="AB6885" s="110">
        <f t="shared" si="386"/>
        <v>0.82200000000000062</v>
      </c>
      <c r="AC6885" s="110">
        <f>IF('3C-Water transport'!AN$56="no"," ",ROUND(AB6885,4))</f>
        <v>0.82199999999999995</v>
      </c>
      <c r="AD6885" s="110">
        <f>IF('3C-Water transport'!AN$57="no"," ",ROUND(AB6885,4))</f>
        <v>0.82199999999999995</v>
      </c>
      <c r="AE6885" s="110">
        <f>IF('3C-Water transport'!AN$58="no"," ",ROUND(AB6885,4))</f>
        <v>0.82199999999999995</v>
      </c>
    </row>
    <row r="6886" spans="5:31" x14ac:dyDescent="0.25">
      <c r="E6886" s="110">
        <f t="shared" si="384"/>
        <v>0.82300000000000062</v>
      </c>
      <c r="F6886" s="110">
        <f>IF('3A-Rail transport'!$AN$56="no"," ",ROUND(E6886,4))</f>
        <v>0.82299999999999995</v>
      </c>
      <c r="G6886" s="110">
        <f>IF('3A-Rail transport'!$AN$57="no"," ",ROUND(E6886,4))</f>
        <v>0.82299999999999995</v>
      </c>
      <c r="H6886" s="110"/>
      <c r="S6886" s="110">
        <f t="shared" si="385"/>
        <v>0.82300000000000062</v>
      </c>
      <c r="T6886" s="110">
        <f>IF('3B-Air transport'!AN$66="no"," ",ROUND(S6886,4))</f>
        <v>0.82299999999999995</v>
      </c>
      <c r="U6886" s="110">
        <f>IF('3B-Air transport'!AN$67="no"," ",ROUND(S6886,4))</f>
        <v>0.82299999999999995</v>
      </c>
      <c r="V6886" s="110">
        <f>IF('3B-Air transport'!AN$68="no"," ",ROUND(S6886,4))</f>
        <v>0.82299999999999995</v>
      </c>
      <c r="W6886" s="110"/>
      <c r="AB6886" s="110">
        <f t="shared" si="386"/>
        <v>0.82300000000000062</v>
      </c>
      <c r="AC6886" s="110">
        <f>IF('3C-Water transport'!AN$56="no"," ",ROUND(AB6886,4))</f>
        <v>0.82299999999999995</v>
      </c>
      <c r="AD6886" s="110">
        <f>IF('3C-Water transport'!AN$57="no"," ",ROUND(AB6886,4))</f>
        <v>0.82299999999999995</v>
      </c>
      <c r="AE6886" s="110">
        <f>IF('3C-Water transport'!AN$58="no"," ",ROUND(AB6886,4))</f>
        <v>0.82299999999999995</v>
      </c>
    </row>
    <row r="6887" spans="5:31" x14ac:dyDescent="0.25">
      <c r="E6887" s="110">
        <f t="shared" si="384"/>
        <v>0.82400000000000062</v>
      </c>
      <c r="F6887" s="110">
        <f>IF('3A-Rail transport'!$AN$56="no"," ",ROUND(E6887,4))</f>
        <v>0.82399999999999995</v>
      </c>
      <c r="G6887" s="110">
        <f>IF('3A-Rail transport'!$AN$57="no"," ",ROUND(E6887,4))</f>
        <v>0.82399999999999995</v>
      </c>
      <c r="H6887" s="110"/>
      <c r="S6887" s="110">
        <f t="shared" si="385"/>
        <v>0.82400000000000062</v>
      </c>
      <c r="T6887" s="110">
        <f>IF('3B-Air transport'!AN$66="no"," ",ROUND(S6887,4))</f>
        <v>0.82399999999999995</v>
      </c>
      <c r="U6887" s="110">
        <f>IF('3B-Air transport'!AN$67="no"," ",ROUND(S6887,4))</f>
        <v>0.82399999999999995</v>
      </c>
      <c r="V6887" s="110">
        <f>IF('3B-Air transport'!AN$68="no"," ",ROUND(S6887,4))</f>
        <v>0.82399999999999995</v>
      </c>
      <c r="W6887" s="110"/>
      <c r="AB6887" s="110">
        <f t="shared" si="386"/>
        <v>0.82400000000000062</v>
      </c>
      <c r="AC6887" s="110">
        <f>IF('3C-Water transport'!AN$56="no"," ",ROUND(AB6887,4))</f>
        <v>0.82399999999999995</v>
      </c>
      <c r="AD6887" s="110">
        <f>IF('3C-Water transport'!AN$57="no"," ",ROUND(AB6887,4))</f>
        <v>0.82399999999999995</v>
      </c>
      <c r="AE6887" s="110">
        <f>IF('3C-Water transport'!AN$58="no"," ",ROUND(AB6887,4))</f>
        <v>0.82399999999999995</v>
      </c>
    </row>
    <row r="6888" spans="5:31" x14ac:dyDescent="0.25">
      <c r="E6888" s="110">
        <f t="shared" si="384"/>
        <v>0.82500000000000062</v>
      </c>
      <c r="F6888" s="110">
        <f>IF('3A-Rail transport'!$AN$56="no"," ",ROUND(E6888,4))</f>
        <v>0.82499999999999996</v>
      </c>
      <c r="G6888" s="110">
        <f>IF('3A-Rail transport'!$AN$57="no"," ",ROUND(E6888,4))</f>
        <v>0.82499999999999996</v>
      </c>
      <c r="H6888" s="110"/>
      <c r="S6888" s="110">
        <f t="shared" si="385"/>
        <v>0.82500000000000062</v>
      </c>
      <c r="T6888" s="110">
        <f>IF('3B-Air transport'!AN$66="no"," ",ROUND(S6888,4))</f>
        <v>0.82499999999999996</v>
      </c>
      <c r="U6888" s="110">
        <f>IF('3B-Air transport'!AN$67="no"," ",ROUND(S6888,4))</f>
        <v>0.82499999999999996</v>
      </c>
      <c r="V6888" s="110">
        <f>IF('3B-Air transport'!AN$68="no"," ",ROUND(S6888,4))</f>
        <v>0.82499999999999996</v>
      </c>
      <c r="W6888" s="110"/>
      <c r="AB6888" s="110">
        <f t="shared" si="386"/>
        <v>0.82500000000000062</v>
      </c>
      <c r="AC6888" s="110">
        <f>IF('3C-Water transport'!AN$56="no"," ",ROUND(AB6888,4))</f>
        <v>0.82499999999999996</v>
      </c>
      <c r="AD6888" s="110">
        <f>IF('3C-Water transport'!AN$57="no"," ",ROUND(AB6888,4))</f>
        <v>0.82499999999999996</v>
      </c>
      <c r="AE6888" s="110">
        <f>IF('3C-Water transport'!AN$58="no"," ",ROUND(AB6888,4))</f>
        <v>0.82499999999999996</v>
      </c>
    </row>
    <row r="6889" spans="5:31" x14ac:dyDescent="0.25">
      <c r="E6889" s="110">
        <f t="shared" si="384"/>
        <v>0.82600000000000062</v>
      </c>
      <c r="F6889" s="110">
        <f>IF('3A-Rail transport'!$AN$56="no"," ",ROUND(E6889,4))</f>
        <v>0.82599999999999996</v>
      </c>
      <c r="G6889" s="110">
        <f>IF('3A-Rail transport'!$AN$57="no"," ",ROUND(E6889,4))</f>
        <v>0.82599999999999996</v>
      </c>
      <c r="H6889" s="110"/>
      <c r="S6889" s="110">
        <f t="shared" si="385"/>
        <v>0.82600000000000062</v>
      </c>
      <c r="T6889" s="110">
        <f>IF('3B-Air transport'!AN$66="no"," ",ROUND(S6889,4))</f>
        <v>0.82599999999999996</v>
      </c>
      <c r="U6889" s="110">
        <f>IF('3B-Air transport'!AN$67="no"," ",ROUND(S6889,4))</f>
        <v>0.82599999999999996</v>
      </c>
      <c r="V6889" s="110">
        <f>IF('3B-Air transport'!AN$68="no"," ",ROUND(S6889,4))</f>
        <v>0.82599999999999996</v>
      </c>
      <c r="W6889" s="110"/>
      <c r="AB6889" s="110">
        <f t="shared" si="386"/>
        <v>0.82600000000000062</v>
      </c>
      <c r="AC6889" s="110">
        <f>IF('3C-Water transport'!AN$56="no"," ",ROUND(AB6889,4))</f>
        <v>0.82599999999999996</v>
      </c>
      <c r="AD6889" s="110">
        <f>IF('3C-Water transport'!AN$57="no"," ",ROUND(AB6889,4))</f>
        <v>0.82599999999999996</v>
      </c>
      <c r="AE6889" s="110">
        <f>IF('3C-Water transport'!AN$58="no"," ",ROUND(AB6889,4))</f>
        <v>0.82599999999999996</v>
      </c>
    </row>
    <row r="6890" spans="5:31" x14ac:dyDescent="0.25">
      <c r="E6890" s="110">
        <f t="shared" si="384"/>
        <v>0.82700000000000062</v>
      </c>
      <c r="F6890" s="110">
        <f>IF('3A-Rail transport'!$AN$56="no"," ",ROUND(E6890,4))</f>
        <v>0.82699999999999996</v>
      </c>
      <c r="G6890" s="110">
        <f>IF('3A-Rail transport'!$AN$57="no"," ",ROUND(E6890,4))</f>
        <v>0.82699999999999996</v>
      </c>
      <c r="H6890" s="110"/>
      <c r="S6890" s="110">
        <f t="shared" si="385"/>
        <v>0.82700000000000062</v>
      </c>
      <c r="T6890" s="110">
        <f>IF('3B-Air transport'!AN$66="no"," ",ROUND(S6890,4))</f>
        <v>0.82699999999999996</v>
      </c>
      <c r="U6890" s="110">
        <f>IF('3B-Air transport'!AN$67="no"," ",ROUND(S6890,4))</f>
        <v>0.82699999999999996</v>
      </c>
      <c r="V6890" s="110">
        <f>IF('3B-Air transport'!AN$68="no"," ",ROUND(S6890,4))</f>
        <v>0.82699999999999996</v>
      </c>
      <c r="W6890" s="110"/>
      <c r="AB6890" s="110">
        <f t="shared" si="386"/>
        <v>0.82700000000000062</v>
      </c>
      <c r="AC6890" s="110">
        <f>IF('3C-Water transport'!AN$56="no"," ",ROUND(AB6890,4))</f>
        <v>0.82699999999999996</v>
      </c>
      <c r="AD6890" s="110">
        <f>IF('3C-Water transport'!AN$57="no"," ",ROUND(AB6890,4))</f>
        <v>0.82699999999999996</v>
      </c>
      <c r="AE6890" s="110">
        <f>IF('3C-Water transport'!AN$58="no"," ",ROUND(AB6890,4))</f>
        <v>0.82699999999999996</v>
      </c>
    </row>
    <row r="6891" spans="5:31" x14ac:dyDescent="0.25">
      <c r="E6891" s="110">
        <f t="shared" si="384"/>
        <v>0.82800000000000062</v>
      </c>
      <c r="F6891" s="110">
        <f>IF('3A-Rail transport'!$AN$56="no"," ",ROUND(E6891,4))</f>
        <v>0.82799999999999996</v>
      </c>
      <c r="G6891" s="110">
        <f>IF('3A-Rail transport'!$AN$57="no"," ",ROUND(E6891,4))</f>
        <v>0.82799999999999996</v>
      </c>
      <c r="H6891" s="110"/>
      <c r="S6891" s="110">
        <f t="shared" si="385"/>
        <v>0.82800000000000062</v>
      </c>
      <c r="T6891" s="110">
        <f>IF('3B-Air transport'!AN$66="no"," ",ROUND(S6891,4))</f>
        <v>0.82799999999999996</v>
      </c>
      <c r="U6891" s="110">
        <f>IF('3B-Air transport'!AN$67="no"," ",ROUND(S6891,4))</f>
        <v>0.82799999999999996</v>
      </c>
      <c r="V6891" s="110">
        <f>IF('3B-Air transport'!AN$68="no"," ",ROUND(S6891,4))</f>
        <v>0.82799999999999996</v>
      </c>
      <c r="W6891" s="110"/>
      <c r="AB6891" s="110">
        <f t="shared" si="386"/>
        <v>0.82800000000000062</v>
      </c>
      <c r="AC6891" s="110">
        <f>IF('3C-Water transport'!AN$56="no"," ",ROUND(AB6891,4))</f>
        <v>0.82799999999999996</v>
      </c>
      <c r="AD6891" s="110">
        <f>IF('3C-Water transport'!AN$57="no"," ",ROUND(AB6891,4))</f>
        <v>0.82799999999999996</v>
      </c>
      <c r="AE6891" s="110">
        <f>IF('3C-Water transport'!AN$58="no"," ",ROUND(AB6891,4))</f>
        <v>0.82799999999999996</v>
      </c>
    </row>
    <row r="6892" spans="5:31" x14ac:dyDescent="0.25">
      <c r="E6892" s="110">
        <f t="shared" si="384"/>
        <v>0.82900000000000063</v>
      </c>
      <c r="F6892" s="110">
        <f>IF('3A-Rail transport'!$AN$56="no"," ",ROUND(E6892,4))</f>
        <v>0.82899999999999996</v>
      </c>
      <c r="G6892" s="110">
        <f>IF('3A-Rail transport'!$AN$57="no"," ",ROUND(E6892,4))</f>
        <v>0.82899999999999996</v>
      </c>
      <c r="H6892" s="110"/>
      <c r="S6892" s="110">
        <f t="shared" si="385"/>
        <v>0.82900000000000063</v>
      </c>
      <c r="T6892" s="110">
        <f>IF('3B-Air transport'!AN$66="no"," ",ROUND(S6892,4))</f>
        <v>0.82899999999999996</v>
      </c>
      <c r="U6892" s="110">
        <f>IF('3B-Air transport'!AN$67="no"," ",ROUND(S6892,4))</f>
        <v>0.82899999999999996</v>
      </c>
      <c r="V6892" s="110">
        <f>IF('3B-Air transport'!AN$68="no"," ",ROUND(S6892,4))</f>
        <v>0.82899999999999996</v>
      </c>
      <c r="W6892" s="110"/>
      <c r="AB6892" s="110">
        <f t="shared" si="386"/>
        <v>0.82900000000000063</v>
      </c>
      <c r="AC6892" s="110">
        <f>IF('3C-Water transport'!AN$56="no"," ",ROUND(AB6892,4))</f>
        <v>0.82899999999999996</v>
      </c>
      <c r="AD6892" s="110">
        <f>IF('3C-Water transport'!AN$57="no"," ",ROUND(AB6892,4))</f>
        <v>0.82899999999999996</v>
      </c>
      <c r="AE6892" s="110">
        <f>IF('3C-Water transport'!AN$58="no"," ",ROUND(AB6892,4))</f>
        <v>0.82899999999999996</v>
      </c>
    </row>
    <row r="6893" spans="5:31" x14ac:dyDescent="0.25">
      <c r="E6893" s="110">
        <f t="shared" si="384"/>
        <v>0.83000000000000063</v>
      </c>
      <c r="F6893" s="110">
        <f>IF('3A-Rail transport'!$AN$56="no"," ",ROUND(E6893,4))</f>
        <v>0.83</v>
      </c>
      <c r="G6893" s="110">
        <f>IF('3A-Rail transport'!$AN$57="no"," ",ROUND(E6893,4))</f>
        <v>0.83</v>
      </c>
      <c r="H6893" s="110"/>
      <c r="S6893" s="110">
        <f t="shared" si="385"/>
        <v>0.83000000000000063</v>
      </c>
      <c r="T6893" s="110">
        <f>IF('3B-Air transport'!AN$66="no"," ",ROUND(S6893,4))</f>
        <v>0.83</v>
      </c>
      <c r="U6893" s="110">
        <f>IF('3B-Air transport'!AN$67="no"," ",ROUND(S6893,4))</f>
        <v>0.83</v>
      </c>
      <c r="V6893" s="110">
        <f>IF('3B-Air transport'!AN$68="no"," ",ROUND(S6893,4))</f>
        <v>0.83</v>
      </c>
      <c r="W6893" s="110"/>
      <c r="AB6893" s="110">
        <f t="shared" si="386"/>
        <v>0.83000000000000063</v>
      </c>
      <c r="AC6893" s="110">
        <f>IF('3C-Water transport'!AN$56="no"," ",ROUND(AB6893,4))</f>
        <v>0.83</v>
      </c>
      <c r="AD6893" s="110">
        <f>IF('3C-Water transport'!AN$57="no"," ",ROUND(AB6893,4))</f>
        <v>0.83</v>
      </c>
      <c r="AE6893" s="110">
        <f>IF('3C-Water transport'!AN$58="no"," ",ROUND(AB6893,4))</f>
        <v>0.83</v>
      </c>
    </row>
    <row r="6894" spans="5:31" x14ac:dyDescent="0.25">
      <c r="E6894" s="110">
        <f t="shared" si="384"/>
        <v>0.83100000000000063</v>
      </c>
      <c r="F6894" s="110">
        <f>IF('3A-Rail transport'!$AN$56="no"," ",ROUND(E6894,4))</f>
        <v>0.83099999999999996</v>
      </c>
      <c r="G6894" s="110">
        <f>IF('3A-Rail transport'!$AN$57="no"," ",ROUND(E6894,4))</f>
        <v>0.83099999999999996</v>
      </c>
      <c r="H6894" s="110"/>
      <c r="S6894" s="110">
        <f t="shared" si="385"/>
        <v>0.83100000000000063</v>
      </c>
      <c r="T6894" s="110">
        <f>IF('3B-Air transport'!AN$66="no"," ",ROUND(S6894,4))</f>
        <v>0.83099999999999996</v>
      </c>
      <c r="U6894" s="110">
        <f>IF('3B-Air transport'!AN$67="no"," ",ROUND(S6894,4))</f>
        <v>0.83099999999999996</v>
      </c>
      <c r="V6894" s="110">
        <f>IF('3B-Air transport'!AN$68="no"," ",ROUND(S6894,4))</f>
        <v>0.83099999999999996</v>
      </c>
      <c r="W6894" s="110"/>
      <c r="AB6894" s="110">
        <f t="shared" si="386"/>
        <v>0.83100000000000063</v>
      </c>
      <c r="AC6894" s="110">
        <f>IF('3C-Water transport'!AN$56="no"," ",ROUND(AB6894,4))</f>
        <v>0.83099999999999996</v>
      </c>
      <c r="AD6894" s="110">
        <f>IF('3C-Water transport'!AN$57="no"," ",ROUND(AB6894,4))</f>
        <v>0.83099999999999996</v>
      </c>
      <c r="AE6894" s="110">
        <f>IF('3C-Water transport'!AN$58="no"," ",ROUND(AB6894,4))</f>
        <v>0.83099999999999996</v>
      </c>
    </row>
    <row r="6895" spans="5:31" x14ac:dyDescent="0.25">
      <c r="E6895" s="110">
        <f t="shared" si="384"/>
        <v>0.83200000000000063</v>
      </c>
      <c r="F6895" s="110">
        <f>IF('3A-Rail transport'!$AN$56="no"," ",ROUND(E6895,4))</f>
        <v>0.83199999999999996</v>
      </c>
      <c r="G6895" s="110">
        <f>IF('3A-Rail transport'!$AN$57="no"," ",ROUND(E6895,4))</f>
        <v>0.83199999999999996</v>
      </c>
      <c r="H6895" s="110"/>
      <c r="S6895" s="110">
        <f t="shared" si="385"/>
        <v>0.83200000000000063</v>
      </c>
      <c r="T6895" s="110">
        <f>IF('3B-Air transport'!AN$66="no"," ",ROUND(S6895,4))</f>
        <v>0.83199999999999996</v>
      </c>
      <c r="U6895" s="110">
        <f>IF('3B-Air transport'!AN$67="no"," ",ROUND(S6895,4))</f>
        <v>0.83199999999999996</v>
      </c>
      <c r="V6895" s="110">
        <f>IF('3B-Air transport'!AN$68="no"," ",ROUND(S6895,4))</f>
        <v>0.83199999999999996</v>
      </c>
      <c r="W6895" s="110"/>
      <c r="AB6895" s="110">
        <f t="shared" si="386"/>
        <v>0.83200000000000063</v>
      </c>
      <c r="AC6895" s="110">
        <f>IF('3C-Water transport'!AN$56="no"," ",ROUND(AB6895,4))</f>
        <v>0.83199999999999996</v>
      </c>
      <c r="AD6895" s="110">
        <f>IF('3C-Water transport'!AN$57="no"," ",ROUND(AB6895,4))</f>
        <v>0.83199999999999996</v>
      </c>
      <c r="AE6895" s="110">
        <f>IF('3C-Water transport'!AN$58="no"," ",ROUND(AB6895,4))</f>
        <v>0.83199999999999996</v>
      </c>
    </row>
    <row r="6896" spans="5:31" x14ac:dyDescent="0.25">
      <c r="E6896" s="110">
        <f t="shared" ref="E6896:E6959" si="387">E6895+0.001</f>
        <v>0.83300000000000063</v>
      </c>
      <c r="F6896" s="110">
        <f>IF('3A-Rail transport'!$AN$56="no"," ",ROUND(E6896,4))</f>
        <v>0.83299999999999996</v>
      </c>
      <c r="G6896" s="110">
        <f>IF('3A-Rail transport'!$AN$57="no"," ",ROUND(E6896,4))</f>
        <v>0.83299999999999996</v>
      </c>
      <c r="H6896" s="110"/>
      <c r="S6896" s="110">
        <f t="shared" ref="S6896:S6959" si="388">S6895+0.001</f>
        <v>0.83300000000000063</v>
      </c>
      <c r="T6896" s="110">
        <f>IF('3B-Air transport'!AN$66="no"," ",ROUND(S6896,4))</f>
        <v>0.83299999999999996</v>
      </c>
      <c r="U6896" s="110">
        <f>IF('3B-Air transport'!AN$67="no"," ",ROUND(S6896,4))</f>
        <v>0.83299999999999996</v>
      </c>
      <c r="V6896" s="110">
        <f>IF('3B-Air transport'!AN$68="no"," ",ROUND(S6896,4))</f>
        <v>0.83299999999999996</v>
      </c>
      <c r="W6896" s="110"/>
      <c r="AB6896" s="110">
        <f t="shared" ref="AB6896:AB6959" si="389">AB6895+0.001</f>
        <v>0.83300000000000063</v>
      </c>
      <c r="AC6896" s="110">
        <f>IF('3C-Water transport'!AN$56="no"," ",ROUND(AB6896,4))</f>
        <v>0.83299999999999996</v>
      </c>
      <c r="AD6896" s="110">
        <f>IF('3C-Water transport'!AN$57="no"," ",ROUND(AB6896,4))</f>
        <v>0.83299999999999996</v>
      </c>
      <c r="AE6896" s="110">
        <f>IF('3C-Water transport'!AN$58="no"," ",ROUND(AB6896,4))</f>
        <v>0.83299999999999996</v>
      </c>
    </row>
    <row r="6897" spans="5:31" x14ac:dyDescent="0.25">
      <c r="E6897" s="110">
        <f t="shared" si="387"/>
        <v>0.83400000000000063</v>
      </c>
      <c r="F6897" s="110">
        <f>IF('3A-Rail transport'!$AN$56="no"," ",ROUND(E6897,4))</f>
        <v>0.83399999999999996</v>
      </c>
      <c r="G6897" s="110">
        <f>IF('3A-Rail transport'!$AN$57="no"," ",ROUND(E6897,4))</f>
        <v>0.83399999999999996</v>
      </c>
      <c r="H6897" s="110"/>
      <c r="S6897" s="110">
        <f t="shared" si="388"/>
        <v>0.83400000000000063</v>
      </c>
      <c r="T6897" s="110">
        <f>IF('3B-Air transport'!AN$66="no"," ",ROUND(S6897,4))</f>
        <v>0.83399999999999996</v>
      </c>
      <c r="U6897" s="110">
        <f>IF('3B-Air transport'!AN$67="no"," ",ROUND(S6897,4))</f>
        <v>0.83399999999999996</v>
      </c>
      <c r="V6897" s="110">
        <f>IF('3B-Air transport'!AN$68="no"," ",ROUND(S6897,4))</f>
        <v>0.83399999999999996</v>
      </c>
      <c r="W6897" s="110"/>
      <c r="AB6897" s="110">
        <f t="shared" si="389"/>
        <v>0.83400000000000063</v>
      </c>
      <c r="AC6897" s="110">
        <f>IF('3C-Water transport'!AN$56="no"," ",ROUND(AB6897,4))</f>
        <v>0.83399999999999996</v>
      </c>
      <c r="AD6897" s="110">
        <f>IF('3C-Water transport'!AN$57="no"," ",ROUND(AB6897,4))</f>
        <v>0.83399999999999996</v>
      </c>
      <c r="AE6897" s="110">
        <f>IF('3C-Water transport'!AN$58="no"," ",ROUND(AB6897,4))</f>
        <v>0.83399999999999996</v>
      </c>
    </row>
    <row r="6898" spans="5:31" x14ac:dyDescent="0.25">
      <c r="E6898" s="110">
        <f t="shared" si="387"/>
        <v>0.83500000000000063</v>
      </c>
      <c r="F6898" s="110">
        <f>IF('3A-Rail transport'!$AN$56="no"," ",ROUND(E6898,4))</f>
        <v>0.83499999999999996</v>
      </c>
      <c r="G6898" s="110">
        <f>IF('3A-Rail transport'!$AN$57="no"," ",ROUND(E6898,4))</f>
        <v>0.83499999999999996</v>
      </c>
      <c r="H6898" s="110"/>
      <c r="S6898" s="110">
        <f t="shared" si="388"/>
        <v>0.83500000000000063</v>
      </c>
      <c r="T6898" s="110">
        <f>IF('3B-Air transport'!AN$66="no"," ",ROUND(S6898,4))</f>
        <v>0.83499999999999996</v>
      </c>
      <c r="U6898" s="110">
        <f>IF('3B-Air transport'!AN$67="no"," ",ROUND(S6898,4))</f>
        <v>0.83499999999999996</v>
      </c>
      <c r="V6898" s="110">
        <f>IF('3B-Air transport'!AN$68="no"," ",ROUND(S6898,4))</f>
        <v>0.83499999999999996</v>
      </c>
      <c r="W6898" s="110"/>
      <c r="AB6898" s="110">
        <f t="shared" si="389"/>
        <v>0.83500000000000063</v>
      </c>
      <c r="AC6898" s="110">
        <f>IF('3C-Water transport'!AN$56="no"," ",ROUND(AB6898,4))</f>
        <v>0.83499999999999996</v>
      </c>
      <c r="AD6898" s="110">
        <f>IF('3C-Water transport'!AN$57="no"," ",ROUND(AB6898,4))</f>
        <v>0.83499999999999996</v>
      </c>
      <c r="AE6898" s="110">
        <f>IF('3C-Water transport'!AN$58="no"," ",ROUND(AB6898,4))</f>
        <v>0.83499999999999996</v>
      </c>
    </row>
    <row r="6899" spans="5:31" x14ac:dyDescent="0.25">
      <c r="E6899" s="110">
        <f t="shared" si="387"/>
        <v>0.83600000000000063</v>
      </c>
      <c r="F6899" s="110">
        <f>IF('3A-Rail transport'!$AN$56="no"," ",ROUND(E6899,4))</f>
        <v>0.83599999999999997</v>
      </c>
      <c r="G6899" s="110">
        <f>IF('3A-Rail transport'!$AN$57="no"," ",ROUND(E6899,4))</f>
        <v>0.83599999999999997</v>
      </c>
      <c r="H6899" s="110"/>
      <c r="S6899" s="110">
        <f t="shared" si="388"/>
        <v>0.83600000000000063</v>
      </c>
      <c r="T6899" s="110">
        <f>IF('3B-Air transport'!AN$66="no"," ",ROUND(S6899,4))</f>
        <v>0.83599999999999997</v>
      </c>
      <c r="U6899" s="110">
        <f>IF('3B-Air transport'!AN$67="no"," ",ROUND(S6899,4))</f>
        <v>0.83599999999999997</v>
      </c>
      <c r="V6899" s="110">
        <f>IF('3B-Air transport'!AN$68="no"," ",ROUND(S6899,4))</f>
        <v>0.83599999999999997</v>
      </c>
      <c r="W6899" s="110"/>
      <c r="AB6899" s="110">
        <f t="shared" si="389"/>
        <v>0.83600000000000063</v>
      </c>
      <c r="AC6899" s="110">
        <f>IF('3C-Water transport'!AN$56="no"," ",ROUND(AB6899,4))</f>
        <v>0.83599999999999997</v>
      </c>
      <c r="AD6899" s="110">
        <f>IF('3C-Water transport'!AN$57="no"," ",ROUND(AB6899,4))</f>
        <v>0.83599999999999997</v>
      </c>
      <c r="AE6899" s="110">
        <f>IF('3C-Water transport'!AN$58="no"," ",ROUND(AB6899,4))</f>
        <v>0.83599999999999997</v>
      </c>
    </row>
    <row r="6900" spans="5:31" x14ac:dyDescent="0.25">
      <c r="E6900" s="110">
        <f t="shared" si="387"/>
        <v>0.83700000000000063</v>
      </c>
      <c r="F6900" s="110">
        <f>IF('3A-Rail transport'!$AN$56="no"," ",ROUND(E6900,4))</f>
        <v>0.83699999999999997</v>
      </c>
      <c r="G6900" s="110">
        <f>IF('3A-Rail transport'!$AN$57="no"," ",ROUND(E6900,4))</f>
        <v>0.83699999999999997</v>
      </c>
      <c r="H6900" s="110"/>
      <c r="S6900" s="110">
        <f t="shared" si="388"/>
        <v>0.83700000000000063</v>
      </c>
      <c r="T6900" s="110">
        <f>IF('3B-Air transport'!AN$66="no"," ",ROUND(S6900,4))</f>
        <v>0.83699999999999997</v>
      </c>
      <c r="U6900" s="110">
        <f>IF('3B-Air transport'!AN$67="no"," ",ROUND(S6900,4))</f>
        <v>0.83699999999999997</v>
      </c>
      <c r="V6900" s="110">
        <f>IF('3B-Air transport'!AN$68="no"," ",ROUND(S6900,4))</f>
        <v>0.83699999999999997</v>
      </c>
      <c r="W6900" s="110"/>
      <c r="AB6900" s="110">
        <f t="shared" si="389"/>
        <v>0.83700000000000063</v>
      </c>
      <c r="AC6900" s="110">
        <f>IF('3C-Water transport'!AN$56="no"," ",ROUND(AB6900,4))</f>
        <v>0.83699999999999997</v>
      </c>
      <c r="AD6900" s="110">
        <f>IF('3C-Water transport'!AN$57="no"," ",ROUND(AB6900,4))</f>
        <v>0.83699999999999997</v>
      </c>
      <c r="AE6900" s="110">
        <f>IF('3C-Water transport'!AN$58="no"," ",ROUND(AB6900,4))</f>
        <v>0.83699999999999997</v>
      </c>
    </row>
    <row r="6901" spans="5:31" x14ac:dyDescent="0.25">
      <c r="E6901" s="110">
        <f t="shared" si="387"/>
        <v>0.83800000000000063</v>
      </c>
      <c r="F6901" s="110">
        <f>IF('3A-Rail transport'!$AN$56="no"," ",ROUND(E6901,4))</f>
        <v>0.83799999999999997</v>
      </c>
      <c r="G6901" s="110">
        <f>IF('3A-Rail transport'!$AN$57="no"," ",ROUND(E6901,4))</f>
        <v>0.83799999999999997</v>
      </c>
      <c r="H6901" s="110"/>
      <c r="S6901" s="110">
        <f t="shared" si="388"/>
        <v>0.83800000000000063</v>
      </c>
      <c r="T6901" s="110">
        <f>IF('3B-Air transport'!AN$66="no"," ",ROUND(S6901,4))</f>
        <v>0.83799999999999997</v>
      </c>
      <c r="U6901" s="110">
        <f>IF('3B-Air transport'!AN$67="no"," ",ROUND(S6901,4))</f>
        <v>0.83799999999999997</v>
      </c>
      <c r="V6901" s="110">
        <f>IF('3B-Air transport'!AN$68="no"," ",ROUND(S6901,4))</f>
        <v>0.83799999999999997</v>
      </c>
      <c r="W6901" s="110"/>
      <c r="AB6901" s="110">
        <f t="shared" si="389"/>
        <v>0.83800000000000063</v>
      </c>
      <c r="AC6901" s="110">
        <f>IF('3C-Water transport'!AN$56="no"," ",ROUND(AB6901,4))</f>
        <v>0.83799999999999997</v>
      </c>
      <c r="AD6901" s="110">
        <f>IF('3C-Water transport'!AN$57="no"," ",ROUND(AB6901,4))</f>
        <v>0.83799999999999997</v>
      </c>
      <c r="AE6901" s="110">
        <f>IF('3C-Water transport'!AN$58="no"," ",ROUND(AB6901,4))</f>
        <v>0.83799999999999997</v>
      </c>
    </row>
    <row r="6902" spans="5:31" x14ac:dyDescent="0.25">
      <c r="E6902" s="110">
        <f t="shared" si="387"/>
        <v>0.83900000000000063</v>
      </c>
      <c r="F6902" s="110">
        <f>IF('3A-Rail transport'!$AN$56="no"," ",ROUND(E6902,4))</f>
        <v>0.83899999999999997</v>
      </c>
      <c r="G6902" s="110">
        <f>IF('3A-Rail transport'!$AN$57="no"," ",ROUND(E6902,4))</f>
        <v>0.83899999999999997</v>
      </c>
      <c r="H6902" s="110"/>
      <c r="S6902" s="110">
        <f t="shared" si="388"/>
        <v>0.83900000000000063</v>
      </c>
      <c r="T6902" s="110">
        <f>IF('3B-Air transport'!AN$66="no"," ",ROUND(S6902,4))</f>
        <v>0.83899999999999997</v>
      </c>
      <c r="U6902" s="110">
        <f>IF('3B-Air transport'!AN$67="no"," ",ROUND(S6902,4))</f>
        <v>0.83899999999999997</v>
      </c>
      <c r="V6902" s="110">
        <f>IF('3B-Air transport'!AN$68="no"," ",ROUND(S6902,4))</f>
        <v>0.83899999999999997</v>
      </c>
      <c r="W6902" s="110"/>
      <c r="AB6902" s="110">
        <f t="shared" si="389"/>
        <v>0.83900000000000063</v>
      </c>
      <c r="AC6902" s="110">
        <f>IF('3C-Water transport'!AN$56="no"," ",ROUND(AB6902,4))</f>
        <v>0.83899999999999997</v>
      </c>
      <c r="AD6902" s="110">
        <f>IF('3C-Water transport'!AN$57="no"," ",ROUND(AB6902,4))</f>
        <v>0.83899999999999997</v>
      </c>
      <c r="AE6902" s="110">
        <f>IF('3C-Water transport'!AN$58="no"," ",ROUND(AB6902,4))</f>
        <v>0.83899999999999997</v>
      </c>
    </row>
    <row r="6903" spans="5:31" x14ac:dyDescent="0.25">
      <c r="E6903" s="110">
        <f t="shared" si="387"/>
        <v>0.84000000000000064</v>
      </c>
      <c r="F6903" s="110">
        <f>IF('3A-Rail transport'!$AN$56="no"," ",ROUND(E6903,4))</f>
        <v>0.84</v>
      </c>
      <c r="G6903" s="110">
        <f>IF('3A-Rail transport'!$AN$57="no"," ",ROUND(E6903,4))</f>
        <v>0.84</v>
      </c>
      <c r="H6903" s="110"/>
      <c r="S6903" s="110">
        <f t="shared" si="388"/>
        <v>0.84000000000000064</v>
      </c>
      <c r="T6903" s="110">
        <f>IF('3B-Air transport'!AN$66="no"," ",ROUND(S6903,4))</f>
        <v>0.84</v>
      </c>
      <c r="U6903" s="110">
        <f>IF('3B-Air transport'!AN$67="no"," ",ROUND(S6903,4))</f>
        <v>0.84</v>
      </c>
      <c r="V6903" s="110">
        <f>IF('3B-Air transport'!AN$68="no"," ",ROUND(S6903,4))</f>
        <v>0.84</v>
      </c>
      <c r="W6903" s="110"/>
      <c r="AB6903" s="110">
        <f t="shared" si="389"/>
        <v>0.84000000000000064</v>
      </c>
      <c r="AC6903" s="110">
        <f>IF('3C-Water transport'!AN$56="no"," ",ROUND(AB6903,4))</f>
        <v>0.84</v>
      </c>
      <c r="AD6903" s="110">
        <f>IF('3C-Water transport'!AN$57="no"," ",ROUND(AB6903,4))</f>
        <v>0.84</v>
      </c>
      <c r="AE6903" s="110">
        <f>IF('3C-Water transport'!AN$58="no"," ",ROUND(AB6903,4))</f>
        <v>0.84</v>
      </c>
    </row>
    <row r="6904" spans="5:31" x14ac:dyDescent="0.25">
      <c r="E6904" s="110">
        <f t="shared" si="387"/>
        <v>0.84100000000000064</v>
      </c>
      <c r="F6904" s="110">
        <f>IF('3A-Rail transport'!$AN$56="no"," ",ROUND(E6904,4))</f>
        <v>0.84099999999999997</v>
      </c>
      <c r="G6904" s="110">
        <f>IF('3A-Rail transport'!$AN$57="no"," ",ROUND(E6904,4))</f>
        <v>0.84099999999999997</v>
      </c>
      <c r="H6904" s="110"/>
      <c r="S6904" s="110">
        <f t="shared" si="388"/>
        <v>0.84100000000000064</v>
      </c>
      <c r="T6904" s="110">
        <f>IF('3B-Air transport'!AN$66="no"," ",ROUND(S6904,4))</f>
        <v>0.84099999999999997</v>
      </c>
      <c r="U6904" s="110">
        <f>IF('3B-Air transport'!AN$67="no"," ",ROUND(S6904,4))</f>
        <v>0.84099999999999997</v>
      </c>
      <c r="V6904" s="110">
        <f>IF('3B-Air transport'!AN$68="no"," ",ROUND(S6904,4))</f>
        <v>0.84099999999999997</v>
      </c>
      <c r="W6904" s="110"/>
      <c r="AB6904" s="110">
        <f t="shared" si="389"/>
        <v>0.84100000000000064</v>
      </c>
      <c r="AC6904" s="110">
        <f>IF('3C-Water transport'!AN$56="no"," ",ROUND(AB6904,4))</f>
        <v>0.84099999999999997</v>
      </c>
      <c r="AD6904" s="110">
        <f>IF('3C-Water transport'!AN$57="no"," ",ROUND(AB6904,4))</f>
        <v>0.84099999999999997</v>
      </c>
      <c r="AE6904" s="110">
        <f>IF('3C-Water transport'!AN$58="no"," ",ROUND(AB6904,4))</f>
        <v>0.84099999999999997</v>
      </c>
    </row>
    <row r="6905" spans="5:31" x14ac:dyDescent="0.25">
      <c r="E6905" s="110">
        <f t="shared" si="387"/>
        <v>0.84200000000000064</v>
      </c>
      <c r="F6905" s="110">
        <f>IF('3A-Rail transport'!$AN$56="no"," ",ROUND(E6905,4))</f>
        <v>0.84199999999999997</v>
      </c>
      <c r="G6905" s="110">
        <f>IF('3A-Rail transport'!$AN$57="no"," ",ROUND(E6905,4))</f>
        <v>0.84199999999999997</v>
      </c>
      <c r="H6905" s="110"/>
      <c r="S6905" s="110">
        <f t="shared" si="388"/>
        <v>0.84200000000000064</v>
      </c>
      <c r="T6905" s="110">
        <f>IF('3B-Air transport'!AN$66="no"," ",ROUND(S6905,4))</f>
        <v>0.84199999999999997</v>
      </c>
      <c r="U6905" s="110">
        <f>IF('3B-Air transport'!AN$67="no"," ",ROUND(S6905,4))</f>
        <v>0.84199999999999997</v>
      </c>
      <c r="V6905" s="110">
        <f>IF('3B-Air transport'!AN$68="no"," ",ROUND(S6905,4))</f>
        <v>0.84199999999999997</v>
      </c>
      <c r="W6905" s="110"/>
      <c r="AB6905" s="110">
        <f t="shared" si="389"/>
        <v>0.84200000000000064</v>
      </c>
      <c r="AC6905" s="110">
        <f>IF('3C-Water transport'!AN$56="no"," ",ROUND(AB6905,4))</f>
        <v>0.84199999999999997</v>
      </c>
      <c r="AD6905" s="110">
        <f>IF('3C-Water transport'!AN$57="no"," ",ROUND(AB6905,4))</f>
        <v>0.84199999999999997</v>
      </c>
      <c r="AE6905" s="110">
        <f>IF('3C-Water transport'!AN$58="no"," ",ROUND(AB6905,4))</f>
        <v>0.84199999999999997</v>
      </c>
    </row>
    <row r="6906" spans="5:31" x14ac:dyDescent="0.25">
      <c r="E6906" s="110">
        <f t="shared" si="387"/>
        <v>0.84300000000000064</v>
      </c>
      <c r="F6906" s="110">
        <f>IF('3A-Rail transport'!$AN$56="no"," ",ROUND(E6906,4))</f>
        <v>0.84299999999999997</v>
      </c>
      <c r="G6906" s="110">
        <f>IF('3A-Rail transport'!$AN$57="no"," ",ROUND(E6906,4))</f>
        <v>0.84299999999999997</v>
      </c>
      <c r="H6906" s="110"/>
      <c r="S6906" s="110">
        <f t="shared" si="388"/>
        <v>0.84300000000000064</v>
      </c>
      <c r="T6906" s="110">
        <f>IF('3B-Air transport'!AN$66="no"," ",ROUND(S6906,4))</f>
        <v>0.84299999999999997</v>
      </c>
      <c r="U6906" s="110">
        <f>IF('3B-Air transport'!AN$67="no"," ",ROUND(S6906,4))</f>
        <v>0.84299999999999997</v>
      </c>
      <c r="V6906" s="110">
        <f>IF('3B-Air transport'!AN$68="no"," ",ROUND(S6906,4))</f>
        <v>0.84299999999999997</v>
      </c>
      <c r="W6906" s="110"/>
      <c r="AB6906" s="110">
        <f t="shared" si="389"/>
        <v>0.84300000000000064</v>
      </c>
      <c r="AC6906" s="110">
        <f>IF('3C-Water transport'!AN$56="no"," ",ROUND(AB6906,4))</f>
        <v>0.84299999999999997</v>
      </c>
      <c r="AD6906" s="110">
        <f>IF('3C-Water transport'!AN$57="no"," ",ROUND(AB6906,4))</f>
        <v>0.84299999999999997</v>
      </c>
      <c r="AE6906" s="110">
        <f>IF('3C-Water transport'!AN$58="no"," ",ROUND(AB6906,4))</f>
        <v>0.84299999999999997</v>
      </c>
    </row>
    <row r="6907" spans="5:31" x14ac:dyDescent="0.25">
      <c r="E6907" s="110">
        <f t="shared" si="387"/>
        <v>0.84400000000000064</v>
      </c>
      <c r="F6907" s="110">
        <f>IF('3A-Rail transport'!$AN$56="no"," ",ROUND(E6907,4))</f>
        <v>0.84399999999999997</v>
      </c>
      <c r="G6907" s="110">
        <f>IF('3A-Rail transport'!$AN$57="no"," ",ROUND(E6907,4))</f>
        <v>0.84399999999999997</v>
      </c>
      <c r="H6907" s="110"/>
      <c r="S6907" s="110">
        <f t="shared" si="388"/>
        <v>0.84400000000000064</v>
      </c>
      <c r="T6907" s="110">
        <f>IF('3B-Air transport'!AN$66="no"," ",ROUND(S6907,4))</f>
        <v>0.84399999999999997</v>
      </c>
      <c r="U6907" s="110">
        <f>IF('3B-Air transport'!AN$67="no"," ",ROUND(S6907,4))</f>
        <v>0.84399999999999997</v>
      </c>
      <c r="V6907" s="110">
        <f>IF('3B-Air transport'!AN$68="no"," ",ROUND(S6907,4))</f>
        <v>0.84399999999999997</v>
      </c>
      <c r="W6907" s="110"/>
      <c r="AB6907" s="110">
        <f t="shared" si="389"/>
        <v>0.84400000000000064</v>
      </c>
      <c r="AC6907" s="110">
        <f>IF('3C-Water transport'!AN$56="no"," ",ROUND(AB6907,4))</f>
        <v>0.84399999999999997</v>
      </c>
      <c r="AD6907" s="110">
        <f>IF('3C-Water transport'!AN$57="no"," ",ROUND(AB6907,4))</f>
        <v>0.84399999999999997</v>
      </c>
      <c r="AE6907" s="110">
        <f>IF('3C-Water transport'!AN$58="no"," ",ROUND(AB6907,4))</f>
        <v>0.84399999999999997</v>
      </c>
    </row>
    <row r="6908" spans="5:31" x14ac:dyDescent="0.25">
      <c r="E6908" s="110">
        <f t="shared" si="387"/>
        <v>0.84500000000000064</v>
      </c>
      <c r="F6908" s="110">
        <f>IF('3A-Rail transport'!$AN$56="no"," ",ROUND(E6908,4))</f>
        <v>0.84499999999999997</v>
      </c>
      <c r="G6908" s="110">
        <f>IF('3A-Rail transport'!$AN$57="no"," ",ROUND(E6908,4))</f>
        <v>0.84499999999999997</v>
      </c>
      <c r="H6908" s="110"/>
      <c r="S6908" s="110">
        <f t="shared" si="388"/>
        <v>0.84500000000000064</v>
      </c>
      <c r="T6908" s="110">
        <f>IF('3B-Air transport'!AN$66="no"," ",ROUND(S6908,4))</f>
        <v>0.84499999999999997</v>
      </c>
      <c r="U6908" s="110">
        <f>IF('3B-Air transport'!AN$67="no"," ",ROUND(S6908,4))</f>
        <v>0.84499999999999997</v>
      </c>
      <c r="V6908" s="110">
        <f>IF('3B-Air transport'!AN$68="no"," ",ROUND(S6908,4))</f>
        <v>0.84499999999999997</v>
      </c>
      <c r="W6908" s="110"/>
      <c r="AB6908" s="110">
        <f t="shared" si="389"/>
        <v>0.84500000000000064</v>
      </c>
      <c r="AC6908" s="110">
        <f>IF('3C-Water transport'!AN$56="no"," ",ROUND(AB6908,4))</f>
        <v>0.84499999999999997</v>
      </c>
      <c r="AD6908" s="110">
        <f>IF('3C-Water transport'!AN$57="no"," ",ROUND(AB6908,4))</f>
        <v>0.84499999999999997</v>
      </c>
      <c r="AE6908" s="110">
        <f>IF('3C-Water transport'!AN$58="no"," ",ROUND(AB6908,4))</f>
        <v>0.84499999999999997</v>
      </c>
    </row>
    <row r="6909" spans="5:31" x14ac:dyDescent="0.25">
      <c r="E6909" s="110">
        <f t="shared" si="387"/>
        <v>0.84600000000000064</v>
      </c>
      <c r="F6909" s="110">
        <f>IF('3A-Rail transport'!$AN$56="no"," ",ROUND(E6909,4))</f>
        <v>0.84599999999999997</v>
      </c>
      <c r="G6909" s="110">
        <f>IF('3A-Rail transport'!$AN$57="no"," ",ROUND(E6909,4))</f>
        <v>0.84599999999999997</v>
      </c>
      <c r="H6909" s="110"/>
      <c r="S6909" s="110">
        <f t="shared" si="388"/>
        <v>0.84600000000000064</v>
      </c>
      <c r="T6909" s="110">
        <f>IF('3B-Air transport'!AN$66="no"," ",ROUND(S6909,4))</f>
        <v>0.84599999999999997</v>
      </c>
      <c r="U6909" s="110">
        <f>IF('3B-Air transport'!AN$67="no"," ",ROUND(S6909,4))</f>
        <v>0.84599999999999997</v>
      </c>
      <c r="V6909" s="110">
        <f>IF('3B-Air transport'!AN$68="no"," ",ROUND(S6909,4))</f>
        <v>0.84599999999999997</v>
      </c>
      <c r="W6909" s="110"/>
      <c r="AB6909" s="110">
        <f t="shared" si="389"/>
        <v>0.84600000000000064</v>
      </c>
      <c r="AC6909" s="110">
        <f>IF('3C-Water transport'!AN$56="no"," ",ROUND(AB6909,4))</f>
        <v>0.84599999999999997</v>
      </c>
      <c r="AD6909" s="110">
        <f>IF('3C-Water transport'!AN$57="no"," ",ROUND(AB6909,4))</f>
        <v>0.84599999999999997</v>
      </c>
      <c r="AE6909" s="110">
        <f>IF('3C-Water transport'!AN$58="no"," ",ROUND(AB6909,4))</f>
        <v>0.84599999999999997</v>
      </c>
    </row>
    <row r="6910" spans="5:31" x14ac:dyDescent="0.25">
      <c r="E6910" s="110">
        <f t="shared" si="387"/>
        <v>0.84700000000000064</v>
      </c>
      <c r="F6910" s="110">
        <f>IF('3A-Rail transport'!$AN$56="no"," ",ROUND(E6910,4))</f>
        <v>0.84699999999999998</v>
      </c>
      <c r="G6910" s="110">
        <f>IF('3A-Rail transport'!$AN$57="no"," ",ROUND(E6910,4))</f>
        <v>0.84699999999999998</v>
      </c>
      <c r="H6910" s="110"/>
      <c r="S6910" s="110">
        <f t="shared" si="388"/>
        <v>0.84700000000000064</v>
      </c>
      <c r="T6910" s="110">
        <f>IF('3B-Air transport'!AN$66="no"," ",ROUND(S6910,4))</f>
        <v>0.84699999999999998</v>
      </c>
      <c r="U6910" s="110">
        <f>IF('3B-Air transport'!AN$67="no"," ",ROUND(S6910,4))</f>
        <v>0.84699999999999998</v>
      </c>
      <c r="V6910" s="110">
        <f>IF('3B-Air transport'!AN$68="no"," ",ROUND(S6910,4))</f>
        <v>0.84699999999999998</v>
      </c>
      <c r="W6910" s="110"/>
      <c r="AB6910" s="110">
        <f t="shared" si="389"/>
        <v>0.84700000000000064</v>
      </c>
      <c r="AC6910" s="110">
        <f>IF('3C-Water transport'!AN$56="no"," ",ROUND(AB6910,4))</f>
        <v>0.84699999999999998</v>
      </c>
      <c r="AD6910" s="110">
        <f>IF('3C-Water transport'!AN$57="no"," ",ROUND(AB6910,4))</f>
        <v>0.84699999999999998</v>
      </c>
      <c r="AE6910" s="110">
        <f>IF('3C-Water transport'!AN$58="no"," ",ROUND(AB6910,4))</f>
        <v>0.84699999999999998</v>
      </c>
    </row>
    <row r="6911" spans="5:31" x14ac:dyDescent="0.25">
      <c r="E6911" s="110">
        <f t="shared" si="387"/>
        <v>0.84800000000000064</v>
      </c>
      <c r="F6911" s="110">
        <f>IF('3A-Rail transport'!$AN$56="no"," ",ROUND(E6911,4))</f>
        <v>0.84799999999999998</v>
      </c>
      <c r="G6911" s="110">
        <f>IF('3A-Rail transport'!$AN$57="no"," ",ROUND(E6911,4))</f>
        <v>0.84799999999999998</v>
      </c>
      <c r="H6911" s="110"/>
      <c r="S6911" s="110">
        <f t="shared" si="388"/>
        <v>0.84800000000000064</v>
      </c>
      <c r="T6911" s="110">
        <f>IF('3B-Air transport'!AN$66="no"," ",ROUND(S6911,4))</f>
        <v>0.84799999999999998</v>
      </c>
      <c r="U6911" s="110">
        <f>IF('3B-Air transport'!AN$67="no"," ",ROUND(S6911,4))</f>
        <v>0.84799999999999998</v>
      </c>
      <c r="V6911" s="110">
        <f>IF('3B-Air transport'!AN$68="no"," ",ROUND(S6911,4))</f>
        <v>0.84799999999999998</v>
      </c>
      <c r="W6911" s="110"/>
      <c r="AB6911" s="110">
        <f t="shared" si="389"/>
        <v>0.84800000000000064</v>
      </c>
      <c r="AC6911" s="110">
        <f>IF('3C-Water transport'!AN$56="no"," ",ROUND(AB6911,4))</f>
        <v>0.84799999999999998</v>
      </c>
      <c r="AD6911" s="110">
        <f>IF('3C-Water transport'!AN$57="no"," ",ROUND(AB6911,4))</f>
        <v>0.84799999999999998</v>
      </c>
      <c r="AE6911" s="110">
        <f>IF('3C-Water transport'!AN$58="no"," ",ROUND(AB6911,4))</f>
        <v>0.84799999999999998</v>
      </c>
    </row>
    <row r="6912" spans="5:31" x14ac:dyDescent="0.25">
      <c r="E6912" s="110">
        <f t="shared" si="387"/>
        <v>0.84900000000000064</v>
      </c>
      <c r="F6912" s="110">
        <f>IF('3A-Rail transport'!$AN$56="no"," ",ROUND(E6912,4))</f>
        <v>0.84899999999999998</v>
      </c>
      <c r="G6912" s="110">
        <f>IF('3A-Rail transport'!$AN$57="no"," ",ROUND(E6912,4))</f>
        <v>0.84899999999999998</v>
      </c>
      <c r="H6912" s="110"/>
      <c r="S6912" s="110">
        <f t="shared" si="388"/>
        <v>0.84900000000000064</v>
      </c>
      <c r="T6912" s="110">
        <f>IF('3B-Air transport'!AN$66="no"," ",ROUND(S6912,4))</f>
        <v>0.84899999999999998</v>
      </c>
      <c r="U6912" s="110">
        <f>IF('3B-Air transport'!AN$67="no"," ",ROUND(S6912,4))</f>
        <v>0.84899999999999998</v>
      </c>
      <c r="V6912" s="110">
        <f>IF('3B-Air transport'!AN$68="no"," ",ROUND(S6912,4))</f>
        <v>0.84899999999999998</v>
      </c>
      <c r="W6912" s="110"/>
      <c r="AB6912" s="110">
        <f t="shared" si="389"/>
        <v>0.84900000000000064</v>
      </c>
      <c r="AC6912" s="110">
        <f>IF('3C-Water transport'!AN$56="no"," ",ROUND(AB6912,4))</f>
        <v>0.84899999999999998</v>
      </c>
      <c r="AD6912" s="110">
        <f>IF('3C-Water transport'!AN$57="no"," ",ROUND(AB6912,4))</f>
        <v>0.84899999999999998</v>
      </c>
      <c r="AE6912" s="110">
        <f>IF('3C-Water transport'!AN$58="no"," ",ROUND(AB6912,4))</f>
        <v>0.84899999999999998</v>
      </c>
    </row>
    <row r="6913" spans="5:31" x14ac:dyDescent="0.25">
      <c r="E6913" s="110">
        <f t="shared" si="387"/>
        <v>0.85000000000000064</v>
      </c>
      <c r="F6913" s="110">
        <f>IF('3A-Rail transport'!$AN$56="no"," ",ROUND(E6913,4))</f>
        <v>0.85</v>
      </c>
      <c r="G6913" s="110">
        <f>IF('3A-Rail transport'!$AN$57="no"," ",ROUND(E6913,4))</f>
        <v>0.85</v>
      </c>
      <c r="H6913" s="110"/>
      <c r="S6913" s="110">
        <f t="shared" si="388"/>
        <v>0.85000000000000064</v>
      </c>
      <c r="T6913" s="110">
        <f>IF('3B-Air transport'!AN$66="no"," ",ROUND(S6913,4))</f>
        <v>0.85</v>
      </c>
      <c r="U6913" s="110">
        <f>IF('3B-Air transport'!AN$67="no"," ",ROUND(S6913,4))</f>
        <v>0.85</v>
      </c>
      <c r="V6913" s="110">
        <f>IF('3B-Air transport'!AN$68="no"," ",ROUND(S6913,4))</f>
        <v>0.85</v>
      </c>
      <c r="W6913" s="110"/>
      <c r="AB6913" s="110">
        <f t="shared" si="389"/>
        <v>0.85000000000000064</v>
      </c>
      <c r="AC6913" s="110">
        <f>IF('3C-Water transport'!AN$56="no"," ",ROUND(AB6913,4))</f>
        <v>0.85</v>
      </c>
      <c r="AD6913" s="110">
        <f>IF('3C-Water transport'!AN$57="no"," ",ROUND(AB6913,4))</f>
        <v>0.85</v>
      </c>
      <c r="AE6913" s="110">
        <f>IF('3C-Water transport'!AN$58="no"," ",ROUND(AB6913,4))</f>
        <v>0.85</v>
      </c>
    </row>
    <row r="6914" spans="5:31" x14ac:dyDescent="0.25">
      <c r="E6914" s="110">
        <f t="shared" si="387"/>
        <v>0.85100000000000064</v>
      </c>
      <c r="F6914" s="110">
        <f>IF('3A-Rail transport'!$AN$56="no"," ",ROUND(E6914,4))</f>
        <v>0.85099999999999998</v>
      </c>
      <c r="G6914" s="110">
        <f>IF('3A-Rail transport'!$AN$57="no"," ",ROUND(E6914,4))</f>
        <v>0.85099999999999998</v>
      </c>
      <c r="H6914" s="110"/>
      <c r="S6914" s="110">
        <f t="shared" si="388"/>
        <v>0.85100000000000064</v>
      </c>
      <c r="T6914" s="110">
        <f>IF('3B-Air transport'!AN$66="no"," ",ROUND(S6914,4))</f>
        <v>0.85099999999999998</v>
      </c>
      <c r="U6914" s="110">
        <f>IF('3B-Air transport'!AN$67="no"," ",ROUND(S6914,4))</f>
        <v>0.85099999999999998</v>
      </c>
      <c r="V6914" s="110">
        <f>IF('3B-Air transport'!AN$68="no"," ",ROUND(S6914,4))</f>
        <v>0.85099999999999998</v>
      </c>
      <c r="W6914" s="110"/>
      <c r="AB6914" s="110">
        <f t="shared" si="389"/>
        <v>0.85100000000000064</v>
      </c>
      <c r="AC6914" s="110">
        <f>IF('3C-Water transport'!AN$56="no"," ",ROUND(AB6914,4))</f>
        <v>0.85099999999999998</v>
      </c>
      <c r="AD6914" s="110">
        <f>IF('3C-Water transport'!AN$57="no"," ",ROUND(AB6914,4))</f>
        <v>0.85099999999999998</v>
      </c>
      <c r="AE6914" s="110">
        <f>IF('3C-Water transport'!AN$58="no"," ",ROUND(AB6914,4))</f>
        <v>0.85099999999999998</v>
      </c>
    </row>
    <row r="6915" spans="5:31" x14ac:dyDescent="0.25">
      <c r="E6915" s="110">
        <f t="shared" si="387"/>
        <v>0.85200000000000065</v>
      </c>
      <c r="F6915" s="110">
        <f>IF('3A-Rail transport'!$AN$56="no"," ",ROUND(E6915,4))</f>
        <v>0.85199999999999998</v>
      </c>
      <c r="G6915" s="110">
        <f>IF('3A-Rail transport'!$AN$57="no"," ",ROUND(E6915,4))</f>
        <v>0.85199999999999998</v>
      </c>
      <c r="H6915" s="110"/>
      <c r="S6915" s="110">
        <f t="shared" si="388"/>
        <v>0.85200000000000065</v>
      </c>
      <c r="T6915" s="110">
        <f>IF('3B-Air transport'!AN$66="no"," ",ROUND(S6915,4))</f>
        <v>0.85199999999999998</v>
      </c>
      <c r="U6915" s="110">
        <f>IF('3B-Air transport'!AN$67="no"," ",ROUND(S6915,4))</f>
        <v>0.85199999999999998</v>
      </c>
      <c r="V6915" s="110">
        <f>IF('3B-Air transport'!AN$68="no"," ",ROUND(S6915,4))</f>
        <v>0.85199999999999998</v>
      </c>
      <c r="W6915" s="110"/>
      <c r="AB6915" s="110">
        <f t="shared" si="389"/>
        <v>0.85200000000000065</v>
      </c>
      <c r="AC6915" s="110">
        <f>IF('3C-Water transport'!AN$56="no"," ",ROUND(AB6915,4))</f>
        <v>0.85199999999999998</v>
      </c>
      <c r="AD6915" s="110">
        <f>IF('3C-Water transport'!AN$57="no"," ",ROUND(AB6915,4))</f>
        <v>0.85199999999999998</v>
      </c>
      <c r="AE6915" s="110">
        <f>IF('3C-Water transport'!AN$58="no"," ",ROUND(AB6915,4))</f>
        <v>0.85199999999999998</v>
      </c>
    </row>
    <row r="6916" spans="5:31" x14ac:dyDescent="0.25">
      <c r="E6916" s="110">
        <f t="shared" si="387"/>
        <v>0.85300000000000065</v>
      </c>
      <c r="F6916" s="110">
        <f>IF('3A-Rail transport'!$AN$56="no"," ",ROUND(E6916,4))</f>
        <v>0.85299999999999998</v>
      </c>
      <c r="G6916" s="110">
        <f>IF('3A-Rail transport'!$AN$57="no"," ",ROUND(E6916,4))</f>
        <v>0.85299999999999998</v>
      </c>
      <c r="H6916" s="110"/>
      <c r="S6916" s="110">
        <f t="shared" si="388"/>
        <v>0.85300000000000065</v>
      </c>
      <c r="T6916" s="110">
        <f>IF('3B-Air transport'!AN$66="no"," ",ROUND(S6916,4))</f>
        <v>0.85299999999999998</v>
      </c>
      <c r="U6916" s="110">
        <f>IF('3B-Air transport'!AN$67="no"," ",ROUND(S6916,4))</f>
        <v>0.85299999999999998</v>
      </c>
      <c r="V6916" s="110">
        <f>IF('3B-Air transport'!AN$68="no"," ",ROUND(S6916,4))</f>
        <v>0.85299999999999998</v>
      </c>
      <c r="W6916" s="110"/>
      <c r="AB6916" s="110">
        <f t="shared" si="389"/>
        <v>0.85300000000000065</v>
      </c>
      <c r="AC6916" s="110">
        <f>IF('3C-Water transport'!AN$56="no"," ",ROUND(AB6916,4))</f>
        <v>0.85299999999999998</v>
      </c>
      <c r="AD6916" s="110">
        <f>IF('3C-Water transport'!AN$57="no"," ",ROUND(AB6916,4))</f>
        <v>0.85299999999999998</v>
      </c>
      <c r="AE6916" s="110">
        <f>IF('3C-Water transport'!AN$58="no"," ",ROUND(AB6916,4))</f>
        <v>0.85299999999999998</v>
      </c>
    </row>
    <row r="6917" spans="5:31" x14ac:dyDescent="0.25">
      <c r="E6917" s="110">
        <f t="shared" si="387"/>
        <v>0.85400000000000065</v>
      </c>
      <c r="F6917" s="110">
        <f>IF('3A-Rail transport'!$AN$56="no"," ",ROUND(E6917,4))</f>
        <v>0.85399999999999998</v>
      </c>
      <c r="G6917" s="110">
        <f>IF('3A-Rail transport'!$AN$57="no"," ",ROUND(E6917,4))</f>
        <v>0.85399999999999998</v>
      </c>
      <c r="H6917" s="110"/>
      <c r="S6917" s="110">
        <f t="shared" si="388"/>
        <v>0.85400000000000065</v>
      </c>
      <c r="T6917" s="110">
        <f>IF('3B-Air transport'!AN$66="no"," ",ROUND(S6917,4))</f>
        <v>0.85399999999999998</v>
      </c>
      <c r="U6917" s="110">
        <f>IF('3B-Air transport'!AN$67="no"," ",ROUND(S6917,4))</f>
        <v>0.85399999999999998</v>
      </c>
      <c r="V6917" s="110">
        <f>IF('3B-Air transport'!AN$68="no"," ",ROUND(S6917,4))</f>
        <v>0.85399999999999998</v>
      </c>
      <c r="W6917" s="110"/>
      <c r="AB6917" s="110">
        <f t="shared" si="389"/>
        <v>0.85400000000000065</v>
      </c>
      <c r="AC6917" s="110">
        <f>IF('3C-Water transport'!AN$56="no"," ",ROUND(AB6917,4))</f>
        <v>0.85399999999999998</v>
      </c>
      <c r="AD6917" s="110">
        <f>IF('3C-Water transport'!AN$57="no"," ",ROUND(AB6917,4))</f>
        <v>0.85399999999999998</v>
      </c>
      <c r="AE6917" s="110">
        <f>IF('3C-Water transport'!AN$58="no"," ",ROUND(AB6917,4))</f>
        <v>0.85399999999999998</v>
      </c>
    </row>
    <row r="6918" spans="5:31" x14ac:dyDescent="0.25">
      <c r="E6918" s="110">
        <f t="shared" si="387"/>
        <v>0.85500000000000065</v>
      </c>
      <c r="F6918" s="110">
        <f>IF('3A-Rail transport'!$AN$56="no"," ",ROUND(E6918,4))</f>
        <v>0.85499999999999998</v>
      </c>
      <c r="G6918" s="110">
        <f>IF('3A-Rail transport'!$AN$57="no"," ",ROUND(E6918,4))</f>
        <v>0.85499999999999998</v>
      </c>
      <c r="H6918" s="110"/>
      <c r="S6918" s="110">
        <f t="shared" si="388"/>
        <v>0.85500000000000065</v>
      </c>
      <c r="T6918" s="110">
        <f>IF('3B-Air transport'!AN$66="no"," ",ROUND(S6918,4))</f>
        <v>0.85499999999999998</v>
      </c>
      <c r="U6918" s="110">
        <f>IF('3B-Air transport'!AN$67="no"," ",ROUND(S6918,4))</f>
        <v>0.85499999999999998</v>
      </c>
      <c r="V6918" s="110">
        <f>IF('3B-Air transport'!AN$68="no"," ",ROUND(S6918,4))</f>
        <v>0.85499999999999998</v>
      </c>
      <c r="W6918" s="110"/>
      <c r="AB6918" s="110">
        <f t="shared" si="389"/>
        <v>0.85500000000000065</v>
      </c>
      <c r="AC6918" s="110">
        <f>IF('3C-Water transport'!AN$56="no"," ",ROUND(AB6918,4))</f>
        <v>0.85499999999999998</v>
      </c>
      <c r="AD6918" s="110">
        <f>IF('3C-Water transport'!AN$57="no"," ",ROUND(AB6918,4))</f>
        <v>0.85499999999999998</v>
      </c>
      <c r="AE6918" s="110">
        <f>IF('3C-Water transport'!AN$58="no"," ",ROUND(AB6918,4))</f>
        <v>0.85499999999999998</v>
      </c>
    </row>
    <row r="6919" spans="5:31" x14ac:dyDescent="0.25">
      <c r="E6919" s="110">
        <f t="shared" si="387"/>
        <v>0.85600000000000065</v>
      </c>
      <c r="F6919" s="110">
        <f>IF('3A-Rail transport'!$AN$56="no"," ",ROUND(E6919,4))</f>
        <v>0.85599999999999998</v>
      </c>
      <c r="G6919" s="110">
        <f>IF('3A-Rail transport'!$AN$57="no"," ",ROUND(E6919,4))</f>
        <v>0.85599999999999998</v>
      </c>
      <c r="H6919" s="110"/>
      <c r="S6919" s="110">
        <f t="shared" si="388"/>
        <v>0.85600000000000065</v>
      </c>
      <c r="T6919" s="110">
        <f>IF('3B-Air transport'!AN$66="no"," ",ROUND(S6919,4))</f>
        <v>0.85599999999999998</v>
      </c>
      <c r="U6919" s="110">
        <f>IF('3B-Air transport'!AN$67="no"," ",ROUND(S6919,4))</f>
        <v>0.85599999999999998</v>
      </c>
      <c r="V6919" s="110">
        <f>IF('3B-Air transport'!AN$68="no"," ",ROUND(S6919,4))</f>
        <v>0.85599999999999998</v>
      </c>
      <c r="W6919" s="110"/>
      <c r="AB6919" s="110">
        <f t="shared" si="389"/>
        <v>0.85600000000000065</v>
      </c>
      <c r="AC6919" s="110">
        <f>IF('3C-Water transport'!AN$56="no"," ",ROUND(AB6919,4))</f>
        <v>0.85599999999999998</v>
      </c>
      <c r="AD6919" s="110">
        <f>IF('3C-Water transport'!AN$57="no"," ",ROUND(AB6919,4))</f>
        <v>0.85599999999999998</v>
      </c>
      <c r="AE6919" s="110">
        <f>IF('3C-Water transport'!AN$58="no"," ",ROUND(AB6919,4))</f>
        <v>0.85599999999999998</v>
      </c>
    </row>
    <row r="6920" spans="5:31" x14ac:dyDescent="0.25">
      <c r="E6920" s="110">
        <f t="shared" si="387"/>
        <v>0.85700000000000065</v>
      </c>
      <c r="F6920" s="110">
        <f>IF('3A-Rail transport'!$AN$56="no"," ",ROUND(E6920,4))</f>
        <v>0.85699999999999998</v>
      </c>
      <c r="G6920" s="110">
        <f>IF('3A-Rail transport'!$AN$57="no"," ",ROUND(E6920,4))</f>
        <v>0.85699999999999998</v>
      </c>
      <c r="H6920" s="110"/>
      <c r="S6920" s="110">
        <f t="shared" si="388"/>
        <v>0.85700000000000065</v>
      </c>
      <c r="T6920" s="110">
        <f>IF('3B-Air transport'!AN$66="no"," ",ROUND(S6920,4))</f>
        <v>0.85699999999999998</v>
      </c>
      <c r="U6920" s="110">
        <f>IF('3B-Air transport'!AN$67="no"," ",ROUND(S6920,4))</f>
        <v>0.85699999999999998</v>
      </c>
      <c r="V6920" s="110">
        <f>IF('3B-Air transport'!AN$68="no"," ",ROUND(S6920,4))</f>
        <v>0.85699999999999998</v>
      </c>
      <c r="W6920" s="110"/>
      <c r="AB6920" s="110">
        <f t="shared" si="389"/>
        <v>0.85700000000000065</v>
      </c>
      <c r="AC6920" s="110">
        <f>IF('3C-Water transport'!AN$56="no"," ",ROUND(AB6920,4))</f>
        <v>0.85699999999999998</v>
      </c>
      <c r="AD6920" s="110">
        <f>IF('3C-Water transport'!AN$57="no"," ",ROUND(AB6920,4))</f>
        <v>0.85699999999999998</v>
      </c>
      <c r="AE6920" s="110">
        <f>IF('3C-Water transport'!AN$58="no"," ",ROUND(AB6920,4))</f>
        <v>0.85699999999999998</v>
      </c>
    </row>
    <row r="6921" spans="5:31" x14ac:dyDescent="0.25">
      <c r="E6921" s="110">
        <f t="shared" si="387"/>
        <v>0.85800000000000065</v>
      </c>
      <c r="F6921" s="110">
        <f>IF('3A-Rail transport'!$AN$56="no"," ",ROUND(E6921,4))</f>
        <v>0.85799999999999998</v>
      </c>
      <c r="G6921" s="110">
        <f>IF('3A-Rail transport'!$AN$57="no"," ",ROUND(E6921,4))</f>
        <v>0.85799999999999998</v>
      </c>
      <c r="H6921" s="110"/>
      <c r="S6921" s="110">
        <f t="shared" si="388"/>
        <v>0.85800000000000065</v>
      </c>
      <c r="T6921" s="110">
        <f>IF('3B-Air transport'!AN$66="no"," ",ROUND(S6921,4))</f>
        <v>0.85799999999999998</v>
      </c>
      <c r="U6921" s="110">
        <f>IF('3B-Air transport'!AN$67="no"," ",ROUND(S6921,4))</f>
        <v>0.85799999999999998</v>
      </c>
      <c r="V6921" s="110">
        <f>IF('3B-Air transport'!AN$68="no"," ",ROUND(S6921,4))</f>
        <v>0.85799999999999998</v>
      </c>
      <c r="W6921" s="110"/>
      <c r="AB6921" s="110">
        <f t="shared" si="389"/>
        <v>0.85800000000000065</v>
      </c>
      <c r="AC6921" s="110">
        <f>IF('3C-Water transport'!AN$56="no"," ",ROUND(AB6921,4))</f>
        <v>0.85799999999999998</v>
      </c>
      <c r="AD6921" s="110">
        <f>IF('3C-Water transport'!AN$57="no"," ",ROUND(AB6921,4))</f>
        <v>0.85799999999999998</v>
      </c>
      <c r="AE6921" s="110">
        <f>IF('3C-Water transport'!AN$58="no"," ",ROUND(AB6921,4))</f>
        <v>0.85799999999999998</v>
      </c>
    </row>
    <row r="6922" spans="5:31" x14ac:dyDescent="0.25">
      <c r="E6922" s="110">
        <f t="shared" si="387"/>
        <v>0.85900000000000065</v>
      </c>
      <c r="F6922" s="110">
        <f>IF('3A-Rail transport'!$AN$56="no"," ",ROUND(E6922,4))</f>
        <v>0.85899999999999999</v>
      </c>
      <c r="G6922" s="110">
        <f>IF('3A-Rail transport'!$AN$57="no"," ",ROUND(E6922,4))</f>
        <v>0.85899999999999999</v>
      </c>
      <c r="H6922" s="110"/>
      <c r="S6922" s="110">
        <f t="shared" si="388"/>
        <v>0.85900000000000065</v>
      </c>
      <c r="T6922" s="110">
        <f>IF('3B-Air transport'!AN$66="no"," ",ROUND(S6922,4))</f>
        <v>0.85899999999999999</v>
      </c>
      <c r="U6922" s="110">
        <f>IF('3B-Air transport'!AN$67="no"," ",ROUND(S6922,4))</f>
        <v>0.85899999999999999</v>
      </c>
      <c r="V6922" s="110">
        <f>IF('3B-Air transport'!AN$68="no"," ",ROUND(S6922,4))</f>
        <v>0.85899999999999999</v>
      </c>
      <c r="W6922" s="110"/>
      <c r="AB6922" s="110">
        <f t="shared" si="389"/>
        <v>0.85900000000000065</v>
      </c>
      <c r="AC6922" s="110">
        <f>IF('3C-Water transport'!AN$56="no"," ",ROUND(AB6922,4))</f>
        <v>0.85899999999999999</v>
      </c>
      <c r="AD6922" s="110">
        <f>IF('3C-Water transport'!AN$57="no"," ",ROUND(AB6922,4))</f>
        <v>0.85899999999999999</v>
      </c>
      <c r="AE6922" s="110">
        <f>IF('3C-Water transport'!AN$58="no"," ",ROUND(AB6922,4))</f>
        <v>0.85899999999999999</v>
      </c>
    </row>
    <row r="6923" spans="5:31" x14ac:dyDescent="0.25">
      <c r="E6923" s="110">
        <f t="shared" si="387"/>
        <v>0.86000000000000065</v>
      </c>
      <c r="F6923" s="110">
        <f>IF('3A-Rail transport'!$AN$56="no"," ",ROUND(E6923,4))</f>
        <v>0.86</v>
      </c>
      <c r="G6923" s="110">
        <f>IF('3A-Rail transport'!$AN$57="no"," ",ROUND(E6923,4))</f>
        <v>0.86</v>
      </c>
      <c r="H6923" s="110"/>
      <c r="S6923" s="110">
        <f t="shared" si="388"/>
        <v>0.86000000000000065</v>
      </c>
      <c r="T6923" s="110">
        <f>IF('3B-Air transport'!AN$66="no"," ",ROUND(S6923,4))</f>
        <v>0.86</v>
      </c>
      <c r="U6923" s="110">
        <f>IF('3B-Air transport'!AN$67="no"," ",ROUND(S6923,4))</f>
        <v>0.86</v>
      </c>
      <c r="V6923" s="110">
        <f>IF('3B-Air transport'!AN$68="no"," ",ROUND(S6923,4))</f>
        <v>0.86</v>
      </c>
      <c r="W6923" s="110"/>
      <c r="AB6923" s="110">
        <f t="shared" si="389"/>
        <v>0.86000000000000065</v>
      </c>
      <c r="AC6923" s="110">
        <f>IF('3C-Water transport'!AN$56="no"," ",ROUND(AB6923,4))</f>
        <v>0.86</v>
      </c>
      <c r="AD6923" s="110">
        <f>IF('3C-Water transport'!AN$57="no"," ",ROUND(AB6923,4))</f>
        <v>0.86</v>
      </c>
      <c r="AE6923" s="110">
        <f>IF('3C-Water transport'!AN$58="no"," ",ROUND(AB6923,4))</f>
        <v>0.86</v>
      </c>
    </row>
    <row r="6924" spans="5:31" x14ac:dyDescent="0.25">
      <c r="E6924" s="110">
        <f t="shared" si="387"/>
        <v>0.86100000000000065</v>
      </c>
      <c r="F6924" s="110">
        <f>IF('3A-Rail transport'!$AN$56="no"," ",ROUND(E6924,4))</f>
        <v>0.86099999999999999</v>
      </c>
      <c r="G6924" s="110">
        <f>IF('3A-Rail transport'!$AN$57="no"," ",ROUND(E6924,4))</f>
        <v>0.86099999999999999</v>
      </c>
      <c r="H6924" s="110"/>
      <c r="S6924" s="110">
        <f t="shared" si="388"/>
        <v>0.86100000000000065</v>
      </c>
      <c r="T6924" s="110">
        <f>IF('3B-Air transport'!AN$66="no"," ",ROUND(S6924,4))</f>
        <v>0.86099999999999999</v>
      </c>
      <c r="U6924" s="110">
        <f>IF('3B-Air transport'!AN$67="no"," ",ROUND(S6924,4))</f>
        <v>0.86099999999999999</v>
      </c>
      <c r="V6924" s="110">
        <f>IF('3B-Air transport'!AN$68="no"," ",ROUND(S6924,4))</f>
        <v>0.86099999999999999</v>
      </c>
      <c r="W6924" s="110"/>
      <c r="AB6924" s="110">
        <f t="shared" si="389"/>
        <v>0.86100000000000065</v>
      </c>
      <c r="AC6924" s="110">
        <f>IF('3C-Water transport'!AN$56="no"," ",ROUND(AB6924,4))</f>
        <v>0.86099999999999999</v>
      </c>
      <c r="AD6924" s="110">
        <f>IF('3C-Water transport'!AN$57="no"," ",ROUND(AB6924,4))</f>
        <v>0.86099999999999999</v>
      </c>
      <c r="AE6924" s="110">
        <f>IF('3C-Water transport'!AN$58="no"," ",ROUND(AB6924,4))</f>
        <v>0.86099999999999999</v>
      </c>
    </row>
    <row r="6925" spans="5:31" x14ac:dyDescent="0.25">
      <c r="E6925" s="110">
        <f t="shared" si="387"/>
        <v>0.86200000000000065</v>
      </c>
      <c r="F6925" s="110">
        <f>IF('3A-Rail transport'!$AN$56="no"," ",ROUND(E6925,4))</f>
        <v>0.86199999999999999</v>
      </c>
      <c r="G6925" s="110">
        <f>IF('3A-Rail transport'!$AN$57="no"," ",ROUND(E6925,4))</f>
        <v>0.86199999999999999</v>
      </c>
      <c r="H6925" s="110"/>
      <c r="S6925" s="110">
        <f t="shared" si="388"/>
        <v>0.86200000000000065</v>
      </c>
      <c r="T6925" s="110">
        <f>IF('3B-Air transport'!AN$66="no"," ",ROUND(S6925,4))</f>
        <v>0.86199999999999999</v>
      </c>
      <c r="U6925" s="110">
        <f>IF('3B-Air transport'!AN$67="no"," ",ROUND(S6925,4))</f>
        <v>0.86199999999999999</v>
      </c>
      <c r="V6925" s="110">
        <f>IF('3B-Air transport'!AN$68="no"," ",ROUND(S6925,4))</f>
        <v>0.86199999999999999</v>
      </c>
      <c r="W6925" s="110"/>
      <c r="AB6925" s="110">
        <f t="shared" si="389"/>
        <v>0.86200000000000065</v>
      </c>
      <c r="AC6925" s="110">
        <f>IF('3C-Water transport'!AN$56="no"," ",ROUND(AB6925,4))</f>
        <v>0.86199999999999999</v>
      </c>
      <c r="AD6925" s="110">
        <f>IF('3C-Water transport'!AN$57="no"," ",ROUND(AB6925,4))</f>
        <v>0.86199999999999999</v>
      </c>
      <c r="AE6925" s="110">
        <f>IF('3C-Water transport'!AN$58="no"," ",ROUND(AB6925,4))</f>
        <v>0.86199999999999999</v>
      </c>
    </row>
    <row r="6926" spans="5:31" x14ac:dyDescent="0.25">
      <c r="E6926" s="110">
        <f t="shared" si="387"/>
        <v>0.86300000000000066</v>
      </c>
      <c r="F6926" s="110">
        <f>IF('3A-Rail transport'!$AN$56="no"," ",ROUND(E6926,4))</f>
        <v>0.86299999999999999</v>
      </c>
      <c r="G6926" s="110">
        <f>IF('3A-Rail transport'!$AN$57="no"," ",ROUND(E6926,4))</f>
        <v>0.86299999999999999</v>
      </c>
      <c r="H6926" s="110"/>
      <c r="S6926" s="110">
        <f t="shared" si="388"/>
        <v>0.86300000000000066</v>
      </c>
      <c r="T6926" s="110">
        <f>IF('3B-Air transport'!AN$66="no"," ",ROUND(S6926,4))</f>
        <v>0.86299999999999999</v>
      </c>
      <c r="U6926" s="110">
        <f>IF('3B-Air transport'!AN$67="no"," ",ROUND(S6926,4))</f>
        <v>0.86299999999999999</v>
      </c>
      <c r="V6926" s="110">
        <f>IF('3B-Air transport'!AN$68="no"," ",ROUND(S6926,4))</f>
        <v>0.86299999999999999</v>
      </c>
      <c r="W6926" s="110"/>
      <c r="AB6926" s="110">
        <f t="shared" si="389"/>
        <v>0.86300000000000066</v>
      </c>
      <c r="AC6926" s="110">
        <f>IF('3C-Water transport'!AN$56="no"," ",ROUND(AB6926,4))</f>
        <v>0.86299999999999999</v>
      </c>
      <c r="AD6926" s="110">
        <f>IF('3C-Water transport'!AN$57="no"," ",ROUND(AB6926,4))</f>
        <v>0.86299999999999999</v>
      </c>
      <c r="AE6926" s="110">
        <f>IF('3C-Water transport'!AN$58="no"," ",ROUND(AB6926,4))</f>
        <v>0.86299999999999999</v>
      </c>
    </row>
    <row r="6927" spans="5:31" x14ac:dyDescent="0.25">
      <c r="E6927" s="110">
        <f t="shared" si="387"/>
        <v>0.86400000000000066</v>
      </c>
      <c r="F6927" s="110">
        <f>IF('3A-Rail transport'!$AN$56="no"," ",ROUND(E6927,4))</f>
        <v>0.86399999999999999</v>
      </c>
      <c r="G6927" s="110">
        <f>IF('3A-Rail transport'!$AN$57="no"," ",ROUND(E6927,4))</f>
        <v>0.86399999999999999</v>
      </c>
      <c r="H6927" s="110"/>
      <c r="S6927" s="110">
        <f t="shared" si="388"/>
        <v>0.86400000000000066</v>
      </c>
      <c r="T6927" s="110">
        <f>IF('3B-Air transport'!AN$66="no"," ",ROUND(S6927,4))</f>
        <v>0.86399999999999999</v>
      </c>
      <c r="U6927" s="110">
        <f>IF('3B-Air transport'!AN$67="no"," ",ROUND(S6927,4))</f>
        <v>0.86399999999999999</v>
      </c>
      <c r="V6927" s="110">
        <f>IF('3B-Air transport'!AN$68="no"," ",ROUND(S6927,4))</f>
        <v>0.86399999999999999</v>
      </c>
      <c r="W6927" s="110"/>
      <c r="AB6927" s="110">
        <f t="shared" si="389"/>
        <v>0.86400000000000066</v>
      </c>
      <c r="AC6927" s="110">
        <f>IF('3C-Water transport'!AN$56="no"," ",ROUND(AB6927,4))</f>
        <v>0.86399999999999999</v>
      </c>
      <c r="AD6927" s="110">
        <f>IF('3C-Water transport'!AN$57="no"," ",ROUND(AB6927,4))</f>
        <v>0.86399999999999999</v>
      </c>
      <c r="AE6927" s="110">
        <f>IF('3C-Water transport'!AN$58="no"," ",ROUND(AB6927,4))</f>
        <v>0.86399999999999999</v>
      </c>
    </row>
    <row r="6928" spans="5:31" x14ac:dyDescent="0.25">
      <c r="E6928" s="110">
        <f t="shared" si="387"/>
        <v>0.86500000000000066</v>
      </c>
      <c r="F6928" s="110">
        <f>IF('3A-Rail transport'!$AN$56="no"," ",ROUND(E6928,4))</f>
        <v>0.86499999999999999</v>
      </c>
      <c r="G6928" s="110">
        <f>IF('3A-Rail transport'!$AN$57="no"," ",ROUND(E6928,4))</f>
        <v>0.86499999999999999</v>
      </c>
      <c r="H6928" s="110"/>
      <c r="S6928" s="110">
        <f t="shared" si="388"/>
        <v>0.86500000000000066</v>
      </c>
      <c r="T6928" s="110">
        <f>IF('3B-Air transport'!AN$66="no"," ",ROUND(S6928,4))</f>
        <v>0.86499999999999999</v>
      </c>
      <c r="U6928" s="110">
        <f>IF('3B-Air transport'!AN$67="no"," ",ROUND(S6928,4))</f>
        <v>0.86499999999999999</v>
      </c>
      <c r="V6928" s="110">
        <f>IF('3B-Air transport'!AN$68="no"," ",ROUND(S6928,4))</f>
        <v>0.86499999999999999</v>
      </c>
      <c r="W6928" s="110"/>
      <c r="AB6928" s="110">
        <f t="shared" si="389"/>
        <v>0.86500000000000066</v>
      </c>
      <c r="AC6928" s="110">
        <f>IF('3C-Water transport'!AN$56="no"," ",ROUND(AB6928,4))</f>
        <v>0.86499999999999999</v>
      </c>
      <c r="AD6928" s="110">
        <f>IF('3C-Water transport'!AN$57="no"," ",ROUND(AB6928,4))</f>
        <v>0.86499999999999999</v>
      </c>
      <c r="AE6928" s="110">
        <f>IF('3C-Water transport'!AN$58="no"," ",ROUND(AB6928,4))</f>
        <v>0.86499999999999999</v>
      </c>
    </row>
    <row r="6929" spans="5:31" x14ac:dyDescent="0.25">
      <c r="E6929" s="110">
        <f t="shared" si="387"/>
        <v>0.86600000000000066</v>
      </c>
      <c r="F6929" s="110">
        <f>IF('3A-Rail transport'!$AN$56="no"," ",ROUND(E6929,4))</f>
        <v>0.86599999999999999</v>
      </c>
      <c r="G6929" s="110">
        <f>IF('3A-Rail transport'!$AN$57="no"," ",ROUND(E6929,4))</f>
        <v>0.86599999999999999</v>
      </c>
      <c r="H6929" s="110"/>
      <c r="S6929" s="110">
        <f t="shared" si="388"/>
        <v>0.86600000000000066</v>
      </c>
      <c r="T6929" s="110">
        <f>IF('3B-Air transport'!AN$66="no"," ",ROUND(S6929,4))</f>
        <v>0.86599999999999999</v>
      </c>
      <c r="U6929" s="110">
        <f>IF('3B-Air transport'!AN$67="no"," ",ROUND(S6929,4))</f>
        <v>0.86599999999999999</v>
      </c>
      <c r="V6929" s="110">
        <f>IF('3B-Air transport'!AN$68="no"," ",ROUND(S6929,4))</f>
        <v>0.86599999999999999</v>
      </c>
      <c r="W6929" s="110"/>
      <c r="AB6929" s="110">
        <f t="shared" si="389"/>
        <v>0.86600000000000066</v>
      </c>
      <c r="AC6929" s="110">
        <f>IF('3C-Water transport'!AN$56="no"," ",ROUND(AB6929,4))</f>
        <v>0.86599999999999999</v>
      </c>
      <c r="AD6929" s="110">
        <f>IF('3C-Water transport'!AN$57="no"," ",ROUND(AB6929,4))</f>
        <v>0.86599999999999999</v>
      </c>
      <c r="AE6929" s="110">
        <f>IF('3C-Water transport'!AN$58="no"," ",ROUND(AB6929,4))</f>
        <v>0.86599999999999999</v>
      </c>
    </row>
    <row r="6930" spans="5:31" x14ac:dyDescent="0.25">
      <c r="E6930" s="110">
        <f t="shared" si="387"/>
        <v>0.86700000000000066</v>
      </c>
      <c r="F6930" s="110">
        <f>IF('3A-Rail transport'!$AN$56="no"," ",ROUND(E6930,4))</f>
        <v>0.86699999999999999</v>
      </c>
      <c r="G6930" s="110">
        <f>IF('3A-Rail transport'!$AN$57="no"," ",ROUND(E6930,4))</f>
        <v>0.86699999999999999</v>
      </c>
      <c r="H6930" s="110"/>
      <c r="S6930" s="110">
        <f t="shared" si="388"/>
        <v>0.86700000000000066</v>
      </c>
      <c r="T6930" s="110">
        <f>IF('3B-Air transport'!AN$66="no"," ",ROUND(S6930,4))</f>
        <v>0.86699999999999999</v>
      </c>
      <c r="U6930" s="110">
        <f>IF('3B-Air transport'!AN$67="no"," ",ROUND(S6930,4))</f>
        <v>0.86699999999999999</v>
      </c>
      <c r="V6930" s="110">
        <f>IF('3B-Air transport'!AN$68="no"," ",ROUND(S6930,4))</f>
        <v>0.86699999999999999</v>
      </c>
      <c r="W6930" s="110"/>
      <c r="AB6930" s="110">
        <f t="shared" si="389"/>
        <v>0.86700000000000066</v>
      </c>
      <c r="AC6930" s="110">
        <f>IF('3C-Water transport'!AN$56="no"," ",ROUND(AB6930,4))</f>
        <v>0.86699999999999999</v>
      </c>
      <c r="AD6930" s="110">
        <f>IF('3C-Water transport'!AN$57="no"," ",ROUND(AB6930,4))</f>
        <v>0.86699999999999999</v>
      </c>
      <c r="AE6930" s="110">
        <f>IF('3C-Water transport'!AN$58="no"," ",ROUND(AB6930,4))</f>
        <v>0.86699999999999999</v>
      </c>
    </row>
    <row r="6931" spans="5:31" x14ac:dyDescent="0.25">
      <c r="E6931" s="110">
        <f t="shared" si="387"/>
        <v>0.86800000000000066</v>
      </c>
      <c r="F6931" s="110">
        <f>IF('3A-Rail transport'!$AN$56="no"," ",ROUND(E6931,4))</f>
        <v>0.86799999999999999</v>
      </c>
      <c r="G6931" s="110">
        <f>IF('3A-Rail transport'!$AN$57="no"," ",ROUND(E6931,4))</f>
        <v>0.86799999999999999</v>
      </c>
      <c r="H6931" s="110"/>
      <c r="S6931" s="110">
        <f t="shared" si="388"/>
        <v>0.86800000000000066</v>
      </c>
      <c r="T6931" s="110">
        <f>IF('3B-Air transport'!AN$66="no"," ",ROUND(S6931,4))</f>
        <v>0.86799999999999999</v>
      </c>
      <c r="U6931" s="110">
        <f>IF('3B-Air transport'!AN$67="no"," ",ROUND(S6931,4))</f>
        <v>0.86799999999999999</v>
      </c>
      <c r="V6931" s="110">
        <f>IF('3B-Air transport'!AN$68="no"," ",ROUND(S6931,4))</f>
        <v>0.86799999999999999</v>
      </c>
      <c r="W6931" s="110"/>
      <c r="AB6931" s="110">
        <f t="shared" si="389"/>
        <v>0.86800000000000066</v>
      </c>
      <c r="AC6931" s="110">
        <f>IF('3C-Water transport'!AN$56="no"," ",ROUND(AB6931,4))</f>
        <v>0.86799999999999999</v>
      </c>
      <c r="AD6931" s="110">
        <f>IF('3C-Water transport'!AN$57="no"," ",ROUND(AB6931,4))</f>
        <v>0.86799999999999999</v>
      </c>
      <c r="AE6931" s="110">
        <f>IF('3C-Water transport'!AN$58="no"," ",ROUND(AB6931,4))</f>
        <v>0.86799999999999999</v>
      </c>
    </row>
    <row r="6932" spans="5:31" x14ac:dyDescent="0.25">
      <c r="E6932" s="110">
        <f t="shared" si="387"/>
        <v>0.86900000000000066</v>
      </c>
      <c r="F6932" s="110">
        <f>IF('3A-Rail transport'!$AN$56="no"," ",ROUND(E6932,4))</f>
        <v>0.86899999999999999</v>
      </c>
      <c r="G6932" s="110">
        <f>IF('3A-Rail transport'!$AN$57="no"," ",ROUND(E6932,4))</f>
        <v>0.86899999999999999</v>
      </c>
      <c r="H6932" s="110"/>
      <c r="S6932" s="110">
        <f t="shared" si="388"/>
        <v>0.86900000000000066</v>
      </c>
      <c r="T6932" s="110">
        <f>IF('3B-Air transport'!AN$66="no"," ",ROUND(S6932,4))</f>
        <v>0.86899999999999999</v>
      </c>
      <c r="U6932" s="110">
        <f>IF('3B-Air transport'!AN$67="no"," ",ROUND(S6932,4))</f>
        <v>0.86899999999999999</v>
      </c>
      <c r="V6932" s="110">
        <f>IF('3B-Air transport'!AN$68="no"," ",ROUND(S6932,4))</f>
        <v>0.86899999999999999</v>
      </c>
      <c r="W6932" s="110"/>
      <c r="AB6932" s="110">
        <f t="shared" si="389"/>
        <v>0.86900000000000066</v>
      </c>
      <c r="AC6932" s="110">
        <f>IF('3C-Water transport'!AN$56="no"," ",ROUND(AB6932,4))</f>
        <v>0.86899999999999999</v>
      </c>
      <c r="AD6932" s="110">
        <f>IF('3C-Water transport'!AN$57="no"," ",ROUND(AB6932,4))</f>
        <v>0.86899999999999999</v>
      </c>
      <c r="AE6932" s="110">
        <f>IF('3C-Water transport'!AN$58="no"," ",ROUND(AB6932,4))</f>
        <v>0.86899999999999999</v>
      </c>
    </row>
    <row r="6933" spans="5:31" x14ac:dyDescent="0.25">
      <c r="E6933" s="110">
        <f t="shared" si="387"/>
        <v>0.87000000000000066</v>
      </c>
      <c r="F6933" s="110">
        <f>IF('3A-Rail transport'!$AN$56="no"," ",ROUND(E6933,4))</f>
        <v>0.87</v>
      </c>
      <c r="G6933" s="110">
        <f>IF('3A-Rail transport'!$AN$57="no"," ",ROUND(E6933,4))</f>
        <v>0.87</v>
      </c>
      <c r="H6933" s="110"/>
      <c r="S6933" s="110">
        <f t="shared" si="388"/>
        <v>0.87000000000000066</v>
      </c>
      <c r="T6933" s="110">
        <f>IF('3B-Air transport'!AN$66="no"," ",ROUND(S6933,4))</f>
        <v>0.87</v>
      </c>
      <c r="U6933" s="110">
        <f>IF('3B-Air transport'!AN$67="no"," ",ROUND(S6933,4))</f>
        <v>0.87</v>
      </c>
      <c r="V6933" s="110">
        <f>IF('3B-Air transport'!AN$68="no"," ",ROUND(S6933,4))</f>
        <v>0.87</v>
      </c>
      <c r="W6933" s="110"/>
      <c r="AB6933" s="110">
        <f t="shared" si="389"/>
        <v>0.87000000000000066</v>
      </c>
      <c r="AC6933" s="110">
        <f>IF('3C-Water transport'!AN$56="no"," ",ROUND(AB6933,4))</f>
        <v>0.87</v>
      </c>
      <c r="AD6933" s="110">
        <f>IF('3C-Water transport'!AN$57="no"," ",ROUND(AB6933,4))</f>
        <v>0.87</v>
      </c>
      <c r="AE6933" s="110">
        <f>IF('3C-Water transport'!AN$58="no"," ",ROUND(AB6933,4))</f>
        <v>0.87</v>
      </c>
    </row>
    <row r="6934" spans="5:31" x14ac:dyDescent="0.25">
      <c r="E6934" s="110">
        <f t="shared" si="387"/>
        <v>0.87100000000000066</v>
      </c>
      <c r="F6934" s="110">
        <f>IF('3A-Rail transport'!$AN$56="no"," ",ROUND(E6934,4))</f>
        <v>0.871</v>
      </c>
      <c r="G6934" s="110">
        <f>IF('3A-Rail transport'!$AN$57="no"," ",ROUND(E6934,4))</f>
        <v>0.871</v>
      </c>
      <c r="H6934" s="110"/>
      <c r="S6934" s="110">
        <f t="shared" si="388"/>
        <v>0.87100000000000066</v>
      </c>
      <c r="T6934" s="110">
        <f>IF('3B-Air transport'!AN$66="no"," ",ROUND(S6934,4))</f>
        <v>0.871</v>
      </c>
      <c r="U6934" s="110">
        <f>IF('3B-Air transport'!AN$67="no"," ",ROUND(S6934,4))</f>
        <v>0.871</v>
      </c>
      <c r="V6934" s="110">
        <f>IF('3B-Air transport'!AN$68="no"," ",ROUND(S6934,4))</f>
        <v>0.871</v>
      </c>
      <c r="W6934" s="110"/>
      <c r="AB6934" s="110">
        <f t="shared" si="389"/>
        <v>0.87100000000000066</v>
      </c>
      <c r="AC6934" s="110">
        <f>IF('3C-Water transport'!AN$56="no"," ",ROUND(AB6934,4))</f>
        <v>0.871</v>
      </c>
      <c r="AD6934" s="110">
        <f>IF('3C-Water transport'!AN$57="no"," ",ROUND(AB6934,4))</f>
        <v>0.871</v>
      </c>
      <c r="AE6934" s="110">
        <f>IF('3C-Water transport'!AN$58="no"," ",ROUND(AB6934,4))</f>
        <v>0.871</v>
      </c>
    </row>
    <row r="6935" spans="5:31" x14ac:dyDescent="0.25">
      <c r="E6935" s="110">
        <f t="shared" si="387"/>
        <v>0.87200000000000066</v>
      </c>
      <c r="F6935" s="110">
        <f>IF('3A-Rail transport'!$AN$56="no"," ",ROUND(E6935,4))</f>
        <v>0.872</v>
      </c>
      <c r="G6935" s="110">
        <f>IF('3A-Rail transport'!$AN$57="no"," ",ROUND(E6935,4))</f>
        <v>0.872</v>
      </c>
      <c r="H6935" s="110"/>
      <c r="S6935" s="110">
        <f t="shared" si="388"/>
        <v>0.87200000000000066</v>
      </c>
      <c r="T6935" s="110">
        <f>IF('3B-Air transport'!AN$66="no"," ",ROUND(S6935,4))</f>
        <v>0.872</v>
      </c>
      <c r="U6935" s="110">
        <f>IF('3B-Air transport'!AN$67="no"," ",ROUND(S6935,4))</f>
        <v>0.872</v>
      </c>
      <c r="V6935" s="110">
        <f>IF('3B-Air transport'!AN$68="no"," ",ROUND(S6935,4))</f>
        <v>0.872</v>
      </c>
      <c r="W6935" s="110"/>
      <c r="AB6935" s="110">
        <f t="shared" si="389"/>
        <v>0.87200000000000066</v>
      </c>
      <c r="AC6935" s="110">
        <f>IF('3C-Water transport'!AN$56="no"," ",ROUND(AB6935,4))</f>
        <v>0.872</v>
      </c>
      <c r="AD6935" s="110">
        <f>IF('3C-Water transport'!AN$57="no"," ",ROUND(AB6935,4))</f>
        <v>0.872</v>
      </c>
      <c r="AE6935" s="110">
        <f>IF('3C-Water transport'!AN$58="no"," ",ROUND(AB6935,4))</f>
        <v>0.872</v>
      </c>
    </row>
    <row r="6936" spans="5:31" x14ac:dyDescent="0.25">
      <c r="E6936" s="110">
        <f t="shared" si="387"/>
        <v>0.87300000000000066</v>
      </c>
      <c r="F6936" s="110">
        <f>IF('3A-Rail transport'!$AN$56="no"," ",ROUND(E6936,4))</f>
        <v>0.873</v>
      </c>
      <c r="G6936" s="110">
        <f>IF('3A-Rail transport'!$AN$57="no"," ",ROUND(E6936,4))</f>
        <v>0.873</v>
      </c>
      <c r="H6936" s="110"/>
      <c r="S6936" s="110">
        <f t="shared" si="388"/>
        <v>0.87300000000000066</v>
      </c>
      <c r="T6936" s="110">
        <f>IF('3B-Air transport'!AN$66="no"," ",ROUND(S6936,4))</f>
        <v>0.873</v>
      </c>
      <c r="U6936" s="110">
        <f>IF('3B-Air transport'!AN$67="no"," ",ROUND(S6936,4))</f>
        <v>0.873</v>
      </c>
      <c r="V6936" s="110">
        <f>IF('3B-Air transport'!AN$68="no"," ",ROUND(S6936,4))</f>
        <v>0.873</v>
      </c>
      <c r="W6936" s="110"/>
      <c r="AB6936" s="110">
        <f t="shared" si="389"/>
        <v>0.87300000000000066</v>
      </c>
      <c r="AC6936" s="110">
        <f>IF('3C-Water transport'!AN$56="no"," ",ROUND(AB6936,4))</f>
        <v>0.873</v>
      </c>
      <c r="AD6936" s="110">
        <f>IF('3C-Water transport'!AN$57="no"," ",ROUND(AB6936,4))</f>
        <v>0.873</v>
      </c>
      <c r="AE6936" s="110">
        <f>IF('3C-Water transport'!AN$58="no"," ",ROUND(AB6936,4))</f>
        <v>0.873</v>
      </c>
    </row>
    <row r="6937" spans="5:31" x14ac:dyDescent="0.25">
      <c r="E6937" s="110">
        <f t="shared" si="387"/>
        <v>0.87400000000000067</v>
      </c>
      <c r="F6937" s="110">
        <f>IF('3A-Rail transport'!$AN$56="no"," ",ROUND(E6937,4))</f>
        <v>0.874</v>
      </c>
      <c r="G6937" s="110">
        <f>IF('3A-Rail transport'!$AN$57="no"," ",ROUND(E6937,4))</f>
        <v>0.874</v>
      </c>
      <c r="H6937" s="110"/>
      <c r="S6937" s="110">
        <f t="shared" si="388"/>
        <v>0.87400000000000067</v>
      </c>
      <c r="T6937" s="110">
        <f>IF('3B-Air transport'!AN$66="no"," ",ROUND(S6937,4))</f>
        <v>0.874</v>
      </c>
      <c r="U6937" s="110">
        <f>IF('3B-Air transport'!AN$67="no"," ",ROUND(S6937,4))</f>
        <v>0.874</v>
      </c>
      <c r="V6937" s="110">
        <f>IF('3B-Air transport'!AN$68="no"," ",ROUND(S6937,4))</f>
        <v>0.874</v>
      </c>
      <c r="W6937" s="110"/>
      <c r="AB6937" s="110">
        <f t="shared" si="389"/>
        <v>0.87400000000000067</v>
      </c>
      <c r="AC6937" s="110">
        <f>IF('3C-Water transport'!AN$56="no"," ",ROUND(AB6937,4))</f>
        <v>0.874</v>
      </c>
      <c r="AD6937" s="110">
        <f>IF('3C-Water transport'!AN$57="no"," ",ROUND(AB6937,4))</f>
        <v>0.874</v>
      </c>
      <c r="AE6937" s="110">
        <f>IF('3C-Water transport'!AN$58="no"," ",ROUND(AB6937,4))</f>
        <v>0.874</v>
      </c>
    </row>
    <row r="6938" spans="5:31" x14ac:dyDescent="0.25">
      <c r="E6938" s="110">
        <f t="shared" si="387"/>
        <v>0.87500000000000067</v>
      </c>
      <c r="F6938" s="110">
        <f>IF('3A-Rail transport'!$AN$56="no"," ",ROUND(E6938,4))</f>
        <v>0.875</v>
      </c>
      <c r="G6938" s="110">
        <f>IF('3A-Rail transport'!$AN$57="no"," ",ROUND(E6938,4))</f>
        <v>0.875</v>
      </c>
      <c r="H6938" s="110"/>
      <c r="S6938" s="110">
        <f t="shared" si="388"/>
        <v>0.87500000000000067</v>
      </c>
      <c r="T6938" s="110">
        <f>IF('3B-Air transport'!AN$66="no"," ",ROUND(S6938,4))</f>
        <v>0.875</v>
      </c>
      <c r="U6938" s="110">
        <f>IF('3B-Air transport'!AN$67="no"," ",ROUND(S6938,4))</f>
        <v>0.875</v>
      </c>
      <c r="V6938" s="110">
        <f>IF('3B-Air transport'!AN$68="no"," ",ROUND(S6938,4))</f>
        <v>0.875</v>
      </c>
      <c r="W6938" s="110"/>
      <c r="AB6938" s="110">
        <f t="shared" si="389"/>
        <v>0.87500000000000067</v>
      </c>
      <c r="AC6938" s="110">
        <f>IF('3C-Water transport'!AN$56="no"," ",ROUND(AB6938,4))</f>
        <v>0.875</v>
      </c>
      <c r="AD6938" s="110">
        <f>IF('3C-Water transport'!AN$57="no"," ",ROUND(AB6938,4))</f>
        <v>0.875</v>
      </c>
      <c r="AE6938" s="110">
        <f>IF('3C-Water transport'!AN$58="no"," ",ROUND(AB6938,4))</f>
        <v>0.875</v>
      </c>
    </row>
    <row r="6939" spans="5:31" x14ac:dyDescent="0.25">
      <c r="E6939" s="110">
        <f t="shared" si="387"/>
        <v>0.87600000000000067</v>
      </c>
      <c r="F6939" s="110">
        <f>IF('3A-Rail transport'!$AN$56="no"," ",ROUND(E6939,4))</f>
        <v>0.876</v>
      </c>
      <c r="G6939" s="110">
        <f>IF('3A-Rail transport'!$AN$57="no"," ",ROUND(E6939,4))</f>
        <v>0.876</v>
      </c>
      <c r="H6939" s="110"/>
      <c r="S6939" s="110">
        <f t="shared" si="388"/>
        <v>0.87600000000000067</v>
      </c>
      <c r="T6939" s="110">
        <f>IF('3B-Air transport'!AN$66="no"," ",ROUND(S6939,4))</f>
        <v>0.876</v>
      </c>
      <c r="U6939" s="110">
        <f>IF('3B-Air transport'!AN$67="no"," ",ROUND(S6939,4))</f>
        <v>0.876</v>
      </c>
      <c r="V6939" s="110">
        <f>IF('3B-Air transport'!AN$68="no"," ",ROUND(S6939,4))</f>
        <v>0.876</v>
      </c>
      <c r="W6939" s="110"/>
      <c r="AB6939" s="110">
        <f t="shared" si="389"/>
        <v>0.87600000000000067</v>
      </c>
      <c r="AC6939" s="110">
        <f>IF('3C-Water transport'!AN$56="no"," ",ROUND(AB6939,4))</f>
        <v>0.876</v>
      </c>
      <c r="AD6939" s="110">
        <f>IF('3C-Water transport'!AN$57="no"," ",ROUND(AB6939,4))</f>
        <v>0.876</v>
      </c>
      <c r="AE6939" s="110">
        <f>IF('3C-Water transport'!AN$58="no"," ",ROUND(AB6939,4))</f>
        <v>0.876</v>
      </c>
    </row>
    <row r="6940" spans="5:31" x14ac:dyDescent="0.25">
      <c r="E6940" s="110">
        <f t="shared" si="387"/>
        <v>0.87700000000000067</v>
      </c>
      <c r="F6940" s="110">
        <f>IF('3A-Rail transport'!$AN$56="no"," ",ROUND(E6940,4))</f>
        <v>0.877</v>
      </c>
      <c r="G6940" s="110">
        <f>IF('3A-Rail transport'!$AN$57="no"," ",ROUND(E6940,4))</f>
        <v>0.877</v>
      </c>
      <c r="H6940" s="110"/>
      <c r="S6940" s="110">
        <f t="shared" si="388"/>
        <v>0.87700000000000067</v>
      </c>
      <c r="T6940" s="110">
        <f>IF('3B-Air transport'!AN$66="no"," ",ROUND(S6940,4))</f>
        <v>0.877</v>
      </c>
      <c r="U6940" s="110">
        <f>IF('3B-Air transport'!AN$67="no"," ",ROUND(S6940,4))</f>
        <v>0.877</v>
      </c>
      <c r="V6940" s="110">
        <f>IF('3B-Air transport'!AN$68="no"," ",ROUND(S6940,4))</f>
        <v>0.877</v>
      </c>
      <c r="W6940" s="110"/>
      <c r="AB6940" s="110">
        <f t="shared" si="389"/>
        <v>0.87700000000000067</v>
      </c>
      <c r="AC6940" s="110">
        <f>IF('3C-Water transport'!AN$56="no"," ",ROUND(AB6940,4))</f>
        <v>0.877</v>
      </c>
      <c r="AD6940" s="110">
        <f>IF('3C-Water transport'!AN$57="no"," ",ROUND(AB6940,4))</f>
        <v>0.877</v>
      </c>
      <c r="AE6940" s="110">
        <f>IF('3C-Water transport'!AN$58="no"," ",ROUND(AB6940,4))</f>
        <v>0.877</v>
      </c>
    </row>
    <row r="6941" spans="5:31" x14ac:dyDescent="0.25">
      <c r="E6941" s="110">
        <f t="shared" si="387"/>
        <v>0.87800000000000067</v>
      </c>
      <c r="F6941" s="110">
        <f>IF('3A-Rail transport'!$AN$56="no"," ",ROUND(E6941,4))</f>
        <v>0.878</v>
      </c>
      <c r="G6941" s="110">
        <f>IF('3A-Rail transport'!$AN$57="no"," ",ROUND(E6941,4))</f>
        <v>0.878</v>
      </c>
      <c r="H6941" s="110"/>
      <c r="S6941" s="110">
        <f t="shared" si="388"/>
        <v>0.87800000000000067</v>
      </c>
      <c r="T6941" s="110">
        <f>IF('3B-Air transport'!AN$66="no"," ",ROUND(S6941,4))</f>
        <v>0.878</v>
      </c>
      <c r="U6941" s="110">
        <f>IF('3B-Air transport'!AN$67="no"," ",ROUND(S6941,4))</f>
        <v>0.878</v>
      </c>
      <c r="V6941" s="110">
        <f>IF('3B-Air transport'!AN$68="no"," ",ROUND(S6941,4))</f>
        <v>0.878</v>
      </c>
      <c r="W6941" s="110"/>
      <c r="AB6941" s="110">
        <f t="shared" si="389"/>
        <v>0.87800000000000067</v>
      </c>
      <c r="AC6941" s="110">
        <f>IF('3C-Water transport'!AN$56="no"," ",ROUND(AB6941,4))</f>
        <v>0.878</v>
      </c>
      <c r="AD6941" s="110">
        <f>IF('3C-Water transport'!AN$57="no"," ",ROUND(AB6941,4))</f>
        <v>0.878</v>
      </c>
      <c r="AE6941" s="110">
        <f>IF('3C-Water transport'!AN$58="no"," ",ROUND(AB6941,4))</f>
        <v>0.878</v>
      </c>
    </row>
    <row r="6942" spans="5:31" x14ac:dyDescent="0.25">
      <c r="E6942" s="110">
        <f t="shared" si="387"/>
        <v>0.87900000000000067</v>
      </c>
      <c r="F6942" s="110">
        <f>IF('3A-Rail transport'!$AN$56="no"," ",ROUND(E6942,4))</f>
        <v>0.879</v>
      </c>
      <c r="G6942" s="110">
        <f>IF('3A-Rail transport'!$AN$57="no"," ",ROUND(E6942,4))</f>
        <v>0.879</v>
      </c>
      <c r="H6942" s="110"/>
      <c r="S6942" s="110">
        <f t="shared" si="388"/>
        <v>0.87900000000000067</v>
      </c>
      <c r="T6942" s="110">
        <f>IF('3B-Air transport'!AN$66="no"," ",ROUND(S6942,4))</f>
        <v>0.879</v>
      </c>
      <c r="U6942" s="110">
        <f>IF('3B-Air transport'!AN$67="no"," ",ROUND(S6942,4))</f>
        <v>0.879</v>
      </c>
      <c r="V6942" s="110">
        <f>IF('3B-Air transport'!AN$68="no"," ",ROUND(S6942,4))</f>
        <v>0.879</v>
      </c>
      <c r="W6942" s="110"/>
      <c r="AB6942" s="110">
        <f t="shared" si="389"/>
        <v>0.87900000000000067</v>
      </c>
      <c r="AC6942" s="110">
        <f>IF('3C-Water transport'!AN$56="no"," ",ROUND(AB6942,4))</f>
        <v>0.879</v>
      </c>
      <c r="AD6942" s="110">
        <f>IF('3C-Water transport'!AN$57="no"," ",ROUND(AB6942,4))</f>
        <v>0.879</v>
      </c>
      <c r="AE6942" s="110">
        <f>IF('3C-Water transport'!AN$58="no"," ",ROUND(AB6942,4))</f>
        <v>0.879</v>
      </c>
    </row>
    <row r="6943" spans="5:31" x14ac:dyDescent="0.25">
      <c r="E6943" s="110">
        <f t="shared" si="387"/>
        <v>0.88000000000000067</v>
      </c>
      <c r="F6943" s="110">
        <f>IF('3A-Rail transport'!$AN$56="no"," ",ROUND(E6943,4))</f>
        <v>0.88</v>
      </c>
      <c r="G6943" s="110">
        <f>IF('3A-Rail transport'!$AN$57="no"," ",ROUND(E6943,4))</f>
        <v>0.88</v>
      </c>
      <c r="H6943" s="110"/>
      <c r="S6943" s="110">
        <f t="shared" si="388"/>
        <v>0.88000000000000067</v>
      </c>
      <c r="T6943" s="110">
        <f>IF('3B-Air transport'!AN$66="no"," ",ROUND(S6943,4))</f>
        <v>0.88</v>
      </c>
      <c r="U6943" s="110">
        <f>IF('3B-Air transport'!AN$67="no"," ",ROUND(S6943,4))</f>
        <v>0.88</v>
      </c>
      <c r="V6943" s="110">
        <f>IF('3B-Air transport'!AN$68="no"," ",ROUND(S6943,4))</f>
        <v>0.88</v>
      </c>
      <c r="W6943" s="110"/>
      <c r="AB6943" s="110">
        <f t="shared" si="389"/>
        <v>0.88000000000000067</v>
      </c>
      <c r="AC6943" s="110">
        <f>IF('3C-Water transport'!AN$56="no"," ",ROUND(AB6943,4))</f>
        <v>0.88</v>
      </c>
      <c r="AD6943" s="110">
        <f>IF('3C-Water transport'!AN$57="no"," ",ROUND(AB6943,4))</f>
        <v>0.88</v>
      </c>
      <c r="AE6943" s="110">
        <f>IF('3C-Water transport'!AN$58="no"," ",ROUND(AB6943,4))</f>
        <v>0.88</v>
      </c>
    </row>
    <row r="6944" spans="5:31" x14ac:dyDescent="0.25">
      <c r="E6944" s="110">
        <f t="shared" si="387"/>
        <v>0.88100000000000067</v>
      </c>
      <c r="F6944" s="110">
        <f>IF('3A-Rail transport'!$AN$56="no"," ",ROUND(E6944,4))</f>
        <v>0.88100000000000001</v>
      </c>
      <c r="G6944" s="110">
        <f>IF('3A-Rail transport'!$AN$57="no"," ",ROUND(E6944,4))</f>
        <v>0.88100000000000001</v>
      </c>
      <c r="H6944" s="110"/>
      <c r="S6944" s="110">
        <f t="shared" si="388"/>
        <v>0.88100000000000067</v>
      </c>
      <c r="T6944" s="110">
        <f>IF('3B-Air transport'!AN$66="no"," ",ROUND(S6944,4))</f>
        <v>0.88100000000000001</v>
      </c>
      <c r="U6944" s="110">
        <f>IF('3B-Air transport'!AN$67="no"," ",ROUND(S6944,4))</f>
        <v>0.88100000000000001</v>
      </c>
      <c r="V6944" s="110">
        <f>IF('3B-Air transport'!AN$68="no"," ",ROUND(S6944,4))</f>
        <v>0.88100000000000001</v>
      </c>
      <c r="W6944" s="110"/>
      <c r="AB6944" s="110">
        <f t="shared" si="389"/>
        <v>0.88100000000000067</v>
      </c>
      <c r="AC6944" s="110">
        <f>IF('3C-Water transport'!AN$56="no"," ",ROUND(AB6944,4))</f>
        <v>0.88100000000000001</v>
      </c>
      <c r="AD6944" s="110">
        <f>IF('3C-Water transport'!AN$57="no"," ",ROUND(AB6944,4))</f>
        <v>0.88100000000000001</v>
      </c>
      <c r="AE6944" s="110">
        <f>IF('3C-Water transport'!AN$58="no"," ",ROUND(AB6944,4))</f>
        <v>0.88100000000000001</v>
      </c>
    </row>
    <row r="6945" spans="5:31" x14ac:dyDescent="0.25">
      <c r="E6945" s="110">
        <f t="shared" si="387"/>
        <v>0.88200000000000067</v>
      </c>
      <c r="F6945" s="110">
        <f>IF('3A-Rail transport'!$AN$56="no"," ",ROUND(E6945,4))</f>
        <v>0.88200000000000001</v>
      </c>
      <c r="G6945" s="110">
        <f>IF('3A-Rail transport'!$AN$57="no"," ",ROUND(E6945,4))</f>
        <v>0.88200000000000001</v>
      </c>
      <c r="H6945" s="110"/>
      <c r="S6945" s="110">
        <f t="shared" si="388"/>
        <v>0.88200000000000067</v>
      </c>
      <c r="T6945" s="110">
        <f>IF('3B-Air transport'!AN$66="no"," ",ROUND(S6945,4))</f>
        <v>0.88200000000000001</v>
      </c>
      <c r="U6945" s="110">
        <f>IF('3B-Air transport'!AN$67="no"," ",ROUND(S6945,4))</f>
        <v>0.88200000000000001</v>
      </c>
      <c r="V6945" s="110">
        <f>IF('3B-Air transport'!AN$68="no"," ",ROUND(S6945,4))</f>
        <v>0.88200000000000001</v>
      </c>
      <c r="W6945" s="110"/>
      <c r="AB6945" s="110">
        <f t="shared" si="389"/>
        <v>0.88200000000000067</v>
      </c>
      <c r="AC6945" s="110">
        <f>IF('3C-Water transport'!AN$56="no"," ",ROUND(AB6945,4))</f>
        <v>0.88200000000000001</v>
      </c>
      <c r="AD6945" s="110">
        <f>IF('3C-Water transport'!AN$57="no"," ",ROUND(AB6945,4))</f>
        <v>0.88200000000000001</v>
      </c>
      <c r="AE6945" s="110">
        <f>IF('3C-Water transport'!AN$58="no"," ",ROUND(AB6945,4))</f>
        <v>0.88200000000000001</v>
      </c>
    </row>
    <row r="6946" spans="5:31" x14ac:dyDescent="0.25">
      <c r="E6946" s="110">
        <f t="shared" si="387"/>
        <v>0.88300000000000067</v>
      </c>
      <c r="F6946" s="110">
        <f>IF('3A-Rail transport'!$AN$56="no"," ",ROUND(E6946,4))</f>
        <v>0.88300000000000001</v>
      </c>
      <c r="G6946" s="110">
        <f>IF('3A-Rail transport'!$AN$57="no"," ",ROUND(E6946,4))</f>
        <v>0.88300000000000001</v>
      </c>
      <c r="H6946" s="110"/>
      <c r="S6946" s="110">
        <f t="shared" si="388"/>
        <v>0.88300000000000067</v>
      </c>
      <c r="T6946" s="110">
        <f>IF('3B-Air transport'!AN$66="no"," ",ROUND(S6946,4))</f>
        <v>0.88300000000000001</v>
      </c>
      <c r="U6946" s="110">
        <f>IF('3B-Air transport'!AN$67="no"," ",ROUND(S6946,4))</f>
        <v>0.88300000000000001</v>
      </c>
      <c r="V6946" s="110">
        <f>IF('3B-Air transport'!AN$68="no"," ",ROUND(S6946,4))</f>
        <v>0.88300000000000001</v>
      </c>
      <c r="W6946" s="110"/>
      <c r="AB6946" s="110">
        <f t="shared" si="389"/>
        <v>0.88300000000000067</v>
      </c>
      <c r="AC6946" s="110">
        <f>IF('3C-Water transport'!AN$56="no"," ",ROUND(AB6946,4))</f>
        <v>0.88300000000000001</v>
      </c>
      <c r="AD6946" s="110">
        <f>IF('3C-Water transport'!AN$57="no"," ",ROUND(AB6946,4))</f>
        <v>0.88300000000000001</v>
      </c>
      <c r="AE6946" s="110">
        <f>IF('3C-Water transport'!AN$58="no"," ",ROUND(AB6946,4))</f>
        <v>0.88300000000000001</v>
      </c>
    </row>
    <row r="6947" spans="5:31" x14ac:dyDescent="0.25">
      <c r="E6947" s="110">
        <f t="shared" si="387"/>
        <v>0.88400000000000067</v>
      </c>
      <c r="F6947" s="110">
        <f>IF('3A-Rail transport'!$AN$56="no"," ",ROUND(E6947,4))</f>
        <v>0.88400000000000001</v>
      </c>
      <c r="G6947" s="110">
        <f>IF('3A-Rail transport'!$AN$57="no"," ",ROUND(E6947,4))</f>
        <v>0.88400000000000001</v>
      </c>
      <c r="H6947" s="110"/>
      <c r="S6947" s="110">
        <f t="shared" si="388"/>
        <v>0.88400000000000067</v>
      </c>
      <c r="T6947" s="110">
        <f>IF('3B-Air transport'!AN$66="no"," ",ROUND(S6947,4))</f>
        <v>0.88400000000000001</v>
      </c>
      <c r="U6947" s="110">
        <f>IF('3B-Air transport'!AN$67="no"," ",ROUND(S6947,4))</f>
        <v>0.88400000000000001</v>
      </c>
      <c r="V6947" s="110">
        <f>IF('3B-Air transport'!AN$68="no"," ",ROUND(S6947,4))</f>
        <v>0.88400000000000001</v>
      </c>
      <c r="W6947" s="110"/>
      <c r="AB6947" s="110">
        <f t="shared" si="389"/>
        <v>0.88400000000000067</v>
      </c>
      <c r="AC6947" s="110">
        <f>IF('3C-Water transport'!AN$56="no"," ",ROUND(AB6947,4))</f>
        <v>0.88400000000000001</v>
      </c>
      <c r="AD6947" s="110">
        <f>IF('3C-Water transport'!AN$57="no"," ",ROUND(AB6947,4))</f>
        <v>0.88400000000000001</v>
      </c>
      <c r="AE6947" s="110">
        <f>IF('3C-Water transport'!AN$58="no"," ",ROUND(AB6947,4))</f>
        <v>0.88400000000000001</v>
      </c>
    </row>
    <row r="6948" spans="5:31" x14ac:dyDescent="0.25">
      <c r="E6948" s="110">
        <f t="shared" si="387"/>
        <v>0.88500000000000068</v>
      </c>
      <c r="F6948" s="110">
        <f>IF('3A-Rail transport'!$AN$56="no"," ",ROUND(E6948,4))</f>
        <v>0.88500000000000001</v>
      </c>
      <c r="G6948" s="110">
        <f>IF('3A-Rail transport'!$AN$57="no"," ",ROUND(E6948,4))</f>
        <v>0.88500000000000001</v>
      </c>
      <c r="H6948" s="110"/>
      <c r="S6948" s="110">
        <f t="shared" si="388"/>
        <v>0.88500000000000068</v>
      </c>
      <c r="T6948" s="110">
        <f>IF('3B-Air transport'!AN$66="no"," ",ROUND(S6948,4))</f>
        <v>0.88500000000000001</v>
      </c>
      <c r="U6948" s="110">
        <f>IF('3B-Air transport'!AN$67="no"," ",ROUND(S6948,4))</f>
        <v>0.88500000000000001</v>
      </c>
      <c r="V6948" s="110">
        <f>IF('3B-Air transport'!AN$68="no"," ",ROUND(S6948,4))</f>
        <v>0.88500000000000001</v>
      </c>
      <c r="W6948" s="110"/>
      <c r="AB6948" s="110">
        <f t="shared" si="389"/>
        <v>0.88500000000000068</v>
      </c>
      <c r="AC6948" s="110">
        <f>IF('3C-Water transport'!AN$56="no"," ",ROUND(AB6948,4))</f>
        <v>0.88500000000000001</v>
      </c>
      <c r="AD6948" s="110">
        <f>IF('3C-Water transport'!AN$57="no"," ",ROUND(AB6948,4))</f>
        <v>0.88500000000000001</v>
      </c>
      <c r="AE6948" s="110">
        <f>IF('3C-Water transport'!AN$58="no"," ",ROUND(AB6948,4))</f>
        <v>0.88500000000000001</v>
      </c>
    </row>
    <row r="6949" spans="5:31" x14ac:dyDescent="0.25">
      <c r="E6949" s="110">
        <f t="shared" si="387"/>
        <v>0.88600000000000068</v>
      </c>
      <c r="F6949" s="110">
        <f>IF('3A-Rail transport'!$AN$56="no"," ",ROUND(E6949,4))</f>
        <v>0.88600000000000001</v>
      </c>
      <c r="G6949" s="110">
        <f>IF('3A-Rail transport'!$AN$57="no"," ",ROUND(E6949,4))</f>
        <v>0.88600000000000001</v>
      </c>
      <c r="H6949" s="110"/>
      <c r="S6949" s="110">
        <f t="shared" si="388"/>
        <v>0.88600000000000068</v>
      </c>
      <c r="T6949" s="110">
        <f>IF('3B-Air transport'!AN$66="no"," ",ROUND(S6949,4))</f>
        <v>0.88600000000000001</v>
      </c>
      <c r="U6949" s="110">
        <f>IF('3B-Air transport'!AN$67="no"," ",ROUND(S6949,4))</f>
        <v>0.88600000000000001</v>
      </c>
      <c r="V6949" s="110">
        <f>IF('3B-Air transport'!AN$68="no"," ",ROUND(S6949,4))</f>
        <v>0.88600000000000001</v>
      </c>
      <c r="W6949" s="110"/>
      <c r="AB6949" s="110">
        <f t="shared" si="389"/>
        <v>0.88600000000000068</v>
      </c>
      <c r="AC6949" s="110">
        <f>IF('3C-Water transport'!AN$56="no"," ",ROUND(AB6949,4))</f>
        <v>0.88600000000000001</v>
      </c>
      <c r="AD6949" s="110">
        <f>IF('3C-Water transport'!AN$57="no"," ",ROUND(AB6949,4))</f>
        <v>0.88600000000000001</v>
      </c>
      <c r="AE6949" s="110">
        <f>IF('3C-Water transport'!AN$58="no"," ",ROUND(AB6949,4))</f>
        <v>0.88600000000000001</v>
      </c>
    </row>
    <row r="6950" spans="5:31" x14ac:dyDescent="0.25">
      <c r="E6950" s="110">
        <f t="shared" si="387"/>
        <v>0.88700000000000068</v>
      </c>
      <c r="F6950" s="110">
        <f>IF('3A-Rail transport'!$AN$56="no"," ",ROUND(E6950,4))</f>
        <v>0.88700000000000001</v>
      </c>
      <c r="G6950" s="110">
        <f>IF('3A-Rail transport'!$AN$57="no"," ",ROUND(E6950,4))</f>
        <v>0.88700000000000001</v>
      </c>
      <c r="H6950" s="110"/>
      <c r="S6950" s="110">
        <f t="shared" si="388"/>
        <v>0.88700000000000068</v>
      </c>
      <c r="T6950" s="110">
        <f>IF('3B-Air transport'!AN$66="no"," ",ROUND(S6950,4))</f>
        <v>0.88700000000000001</v>
      </c>
      <c r="U6950" s="110">
        <f>IF('3B-Air transport'!AN$67="no"," ",ROUND(S6950,4))</f>
        <v>0.88700000000000001</v>
      </c>
      <c r="V6950" s="110">
        <f>IF('3B-Air transport'!AN$68="no"," ",ROUND(S6950,4))</f>
        <v>0.88700000000000001</v>
      </c>
      <c r="W6950" s="110"/>
      <c r="AB6950" s="110">
        <f t="shared" si="389"/>
        <v>0.88700000000000068</v>
      </c>
      <c r="AC6950" s="110">
        <f>IF('3C-Water transport'!AN$56="no"," ",ROUND(AB6950,4))</f>
        <v>0.88700000000000001</v>
      </c>
      <c r="AD6950" s="110">
        <f>IF('3C-Water transport'!AN$57="no"," ",ROUND(AB6950,4))</f>
        <v>0.88700000000000001</v>
      </c>
      <c r="AE6950" s="110">
        <f>IF('3C-Water transport'!AN$58="no"," ",ROUND(AB6950,4))</f>
        <v>0.88700000000000001</v>
      </c>
    </row>
    <row r="6951" spans="5:31" x14ac:dyDescent="0.25">
      <c r="E6951" s="110">
        <f t="shared" si="387"/>
        <v>0.88800000000000068</v>
      </c>
      <c r="F6951" s="110">
        <f>IF('3A-Rail transport'!$AN$56="no"," ",ROUND(E6951,4))</f>
        <v>0.88800000000000001</v>
      </c>
      <c r="G6951" s="110">
        <f>IF('3A-Rail transport'!$AN$57="no"," ",ROUND(E6951,4))</f>
        <v>0.88800000000000001</v>
      </c>
      <c r="H6951" s="110"/>
      <c r="S6951" s="110">
        <f t="shared" si="388"/>
        <v>0.88800000000000068</v>
      </c>
      <c r="T6951" s="110">
        <f>IF('3B-Air transport'!AN$66="no"," ",ROUND(S6951,4))</f>
        <v>0.88800000000000001</v>
      </c>
      <c r="U6951" s="110">
        <f>IF('3B-Air transport'!AN$67="no"," ",ROUND(S6951,4))</f>
        <v>0.88800000000000001</v>
      </c>
      <c r="V6951" s="110">
        <f>IF('3B-Air transport'!AN$68="no"," ",ROUND(S6951,4))</f>
        <v>0.88800000000000001</v>
      </c>
      <c r="W6951" s="110"/>
      <c r="AB6951" s="110">
        <f t="shared" si="389"/>
        <v>0.88800000000000068</v>
      </c>
      <c r="AC6951" s="110">
        <f>IF('3C-Water transport'!AN$56="no"," ",ROUND(AB6951,4))</f>
        <v>0.88800000000000001</v>
      </c>
      <c r="AD6951" s="110">
        <f>IF('3C-Water transport'!AN$57="no"," ",ROUND(AB6951,4))</f>
        <v>0.88800000000000001</v>
      </c>
      <c r="AE6951" s="110">
        <f>IF('3C-Water transport'!AN$58="no"," ",ROUND(AB6951,4))</f>
        <v>0.88800000000000001</v>
      </c>
    </row>
    <row r="6952" spans="5:31" x14ac:dyDescent="0.25">
      <c r="E6952" s="110">
        <f t="shared" si="387"/>
        <v>0.88900000000000068</v>
      </c>
      <c r="F6952" s="110">
        <f>IF('3A-Rail transport'!$AN$56="no"," ",ROUND(E6952,4))</f>
        <v>0.88900000000000001</v>
      </c>
      <c r="G6952" s="110">
        <f>IF('3A-Rail transport'!$AN$57="no"," ",ROUND(E6952,4))</f>
        <v>0.88900000000000001</v>
      </c>
      <c r="H6952" s="110"/>
      <c r="S6952" s="110">
        <f t="shared" si="388"/>
        <v>0.88900000000000068</v>
      </c>
      <c r="T6952" s="110">
        <f>IF('3B-Air transport'!AN$66="no"," ",ROUND(S6952,4))</f>
        <v>0.88900000000000001</v>
      </c>
      <c r="U6952" s="110">
        <f>IF('3B-Air transport'!AN$67="no"," ",ROUND(S6952,4))</f>
        <v>0.88900000000000001</v>
      </c>
      <c r="V6952" s="110">
        <f>IF('3B-Air transport'!AN$68="no"," ",ROUND(S6952,4))</f>
        <v>0.88900000000000001</v>
      </c>
      <c r="W6952" s="110"/>
      <c r="AB6952" s="110">
        <f t="shared" si="389"/>
        <v>0.88900000000000068</v>
      </c>
      <c r="AC6952" s="110">
        <f>IF('3C-Water transport'!AN$56="no"," ",ROUND(AB6952,4))</f>
        <v>0.88900000000000001</v>
      </c>
      <c r="AD6952" s="110">
        <f>IF('3C-Water transport'!AN$57="no"," ",ROUND(AB6952,4))</f>
        <v>0.88900000000000001</v>
      </c>
      <c r="AE6952" s="110">
        <f>IF('3C-Water transport'!AN$58="no"," ",ROUND(AB6952,4))</f>
        <v>0.88900000000000001</v>
      </c>
    </row>
    <row r="6953" spans="5:31" x14ac:dyDescent="0.25">
      <c r="E6953" s="110">
        <f t="shared" si="387"/>
        <v>0.89000000000000068</v>
      </c>
      <c r="F6953" s="110">
        <f>IF('3A-Rail transport'!$AN$56="no"," ",ROUND(E6953,4))</f>
        <v>0.89</v>
      </c>
      <c r="G6953" s="110">
        <f>IF('3A-Rail transport'!$AN$57="no"," ",ROUND(E6953,4))</f>
        <v>0.89</v>
      </c>
      <c r="H6953" s="110"/>
      <c r="S6953" s="110">
        <f t="shared" si="388"/>
        <v>0.89000000000000068</v>
      </c>
      <c r="T6953" s="110">
        <f>IF('3B-Air transport'!AN$66="no"," ",ROUND(S6953,4))</f>
        <v>0.89</v>
      </c>
      <c r="U6953" s="110">
        <f>IF('3B-Air transport'!AN$67="no"," ",ROUND(S6953,4))</f>
        <v>0.89</v>
      </c>
      <c r="V6953" s="110">
        <f>IF('3B-Air transport'!AN$68="no"," ",ROUND(S6953,4))</f>
        <v>0.89</v>
      </c>
      <c r="W6953" s="110"/>
      <c r="AB6953" s="110">
        <f t="shared" si="389"/>
        <v>0.89000000000000068</v>
      </c>
      <c r="AC6953" s="110">
        <f>IF('3C-Water transport'!AN$56="no"," ",ROUND(AB6953,4))</f>
        <v>0.89</v>
      </c>
      <c r="AD6953" s="110">
        <f>IF('3C-Water transport'!AN$57="no"," ",ROUND(AB6953,4))</f>
        <v>0.89</v>
      </c>
      <c r="AE6953" s="110">
        <f>IF('3C-Water transport'!AN$58="no"," ",ROUND(AB6953,4))</f>
        <v>0.89</v>
      </c>
    </row>
    <row r="6954" spans="5:31" x14ac:dyDescent="0.25">
      <c r="E6954" s="110">
        <f t="shared" si="387"/>
        <v>0.89100000000000068</v>
      </c>
      <c r="F6954" s="110">
        <f>IF('3A-Rail transport'!$AN$56="no"," ",ROUND(E6954,4))</f>
        <v>0.89100000000000001</v>
      </c>
      <c r="G6954" s="110">
        <f>IF('3A-Rail transport'!$AN$57="no"," ",ROUND(E6954,4))</f>
        <v>0.89100000000000001</v>
      </c>
      <c r="H6954" s="110"/>
      <c r="S6954" s="110">
        <f t="shared" si="388"/>
        <v>0.89100000000000068</v>
      </c>
      <c r="T6954" s="110">
        <f>IF('3B-Air transport'!AN$66="no"," ",ROUND(S6954,4))</f>
        <v>0.89100000000000001</v>
      </c>
      <c r="U6954" s="110">
        <f>IF('3B-Air transport'!AN$67="no"," ",ROUND(S6954,4))</f>
        <v>0.89100000000000001</v>
      </c>
      <c r="V6954" s="110">
        <f>IF('3B-Air transport'!AN$68="no"," ",ROUND(S6954,4))</f>
        <v>0.89100000000000001</v>
      </c>
      <c r="W6954" s="110"/>
      <c r="AB6954" s="110">
        <f t="shared" si="389"/>
        <v>0.89100000000000068</v>
      </c>
      <c r="AC6954" s="110">
        <f>IF('3C-Water transport'!AN$56="no"," ",ROUND(AB6954,4))</f>
        <v>0.89100000000000001</v>
      </c>
      <c r="AD6954" s="110">
        <f>IF('3C-Water transport'!AN$57="no"," ",ROUND(AB6954,4))</f>
        <v>0.89100000000000001</v>
      </c>
      <c r="AE6954" s="110">
        <f>IF('3C-Water transport'!AN$58="no"," ",ROUND(AB6954,4))</f>
        <v>0.89100000000000001</v>
      </c>
    </row>
    <row r="6955" spans="5:31" x14ac:dyDescent="0.25">
      <c r="E6955" s="110">
        <f t="shared" si="387"/>
        <v>0.89200000000000068</v>
      </c>
      <c r="F6955" s="110">
        <f>IF('3A-Rail transport'!$AN$56="no"," ",ROUND(E6955,4))</f>
        <v>0.89200000000000002</v>
      </c>
      <c r="G6955" s="110">
        <f>IF('3A-Rail transport'!$AN$57="no"," ",ROUND(E6955,4))</f>
        <v>0.89200000000000002</v>
      </c>
      <c r="H6955" s="110"/>
      <c r="S6955" s="110">
        <f t="shared" si="388"/>
        <v>0.89200000000000068</v>
      </c>
      <c r="T6955" s="110">
        <f>IF('3B-Air transport'!AN$66="no"," ",ROUND(S6955,4))</f>
        <v>0.89200000000000002</v>
      </c>
      <c r="U6955" s="110">
        <f>IF('3B-Air transport'!AN$67="no"," ",ROUND(S6955,4))</f>
        <v>0.89200000000000002</v>
      </c>
      <c r="V6955" s="110">
        <f>IF('3B-Air transport'!AN$68="no"," ",ROUND(S6955,4))</f>
        <v>0.89200000000000002</v>
      </c>
      <c r="W6955" s="110"/>
      <c r="AB6955" s="110">
        <f t="shared" si="389"/>
        <v>0.89200000000000068</v>
      </c>
      <c r="AC6955" s="110">
        <f>IF('3C-Water transport'!AN$56="no"," ",ROUND(AB6955,4))</f>
        <v>0.89200000000000002</v>
      </c>
      <c r="AD6955" s="110">
        <f>IF('3C-Water transport'!AN$57="no"," ",ROUND(AB6955,4))</f>
        <v>0.89200000000000002</v>
      </c>
      <c r="AE6955" s="110">
        <f>IF('3C-Water transport'!AN$58="no"," ",ROUND(AB6955,4))</f>
        <v>0.89200000000000002</v>
      </c>
    </row>
    <row r="6956" spans="5:31" x14ac:dyDescent="0.25">
      <c r="E6956" s="110">
        <f t="shared" si="387"/>
        <v>0.89300000000000068</v>
      </c>
      <c r="F6956" s="110">
        <f>IF('3A-Rail transport'!$AN$56="no"," ",ROUND(E6956,4))</f>
        <v>0.89300000000000002</v>
      </c>
      <c r="G6956" s="110">
        <f>IF('3A-Rail transport'!$AN$57="no"," ",ROUND(E6956,4))</f>
        <v>0.89300000000000002</v>
      </c>
      <c r="H6956" s="110"/>
      <c r="S6956" s="110">
        <f t="shared" si="388"/>
        <v>0.89300000000000068</v>
      </c>
      <c r="T6956" s="110">
        <f>IF('3B-Air transport'!AN$66="no"," ",ROUND(S6956,4))</f>
        <v>0.89300000000000002</v>
      </c>
      <c r="U6956" s="110">
        <f>IF('3B-Air transport'!AN$67="no"," ",ROUND(S6956,4))</f>
        <v>0.89300000000000002</v>
      </c>
      <c r="V6956" s="110">
        <f>IF('3B-Air transport'!AN$68="no"," ",ROUND(S6956,4))</f>
        <v>0.89300000000000002</v>
      </c>
      <c r="W6956" s="110"/>
      <c r="AB6956" s="110">
        <f t="shared" si="389"/>
        <v>0.89300000000000068</v>
      </c>
      <c r="AC6956" s="110">
        <f>IF('3C-Water transport'!AN$56="no"," ",ROUND(AB6956,4))</f>
        <v>0.89300000000000002</v>
      </c>
      <c r="AD6956" s="110">
        <f>IF('3C-Water transport'!AN$57="no"," ",ROUND(AB6956,4))</f>
        <v>0.89300000000000002</v>
      </c>
      <c r="AE6956" s="110">
        <f>IF('3C-Water transport'!AN$58="no"," ",ROUND(AB6956,4))</f>
        <v>0.89300000000000002</v>
      </c>
    </row>
    <row r="6957" spans="5:31" x14ac:dyDescent="0.25">
      <c r="E6957" s="110">
        <f t="shared" si="387"/>
        <v>0.89400000000000068</v>
      </c>
      <c r="F6957" s="110">
        <f>IF('3A-Rail transport'!$AN$56="no"," ",ROUND(E6957,4))</f>
        <v>0.89400000000000002</v>
      </c>
      <c r="G6957" s="110">
        <f>IF('3A-Rail transport'!$AN$57="no"," ",ROUND(E6957,4))</f>
        <v>0.89400000000000002</v>
      </c>
      <c r="H6957" s="110"/>
      <c r="S6957" s="110">
        <f t="shared" si="388"/>
        <v>0.89400000000000068</v>
      </c>
      <c r="T6957" s="110">
        <f>IF('3B-Air transport'!AN$66="no"," ",ROUND(S6957,4))</f>
        <v>0.89400000000000002</v>
      </c>
      <c r="U6957" s="110">
        <f>IF('3B-Air transport'!AN$67="no"," ",ROUND(S6957,4))</f>
        <v>0.89400000000000002</v>
      </c>
      <c r="V6957" s="110">
        <f>IF('3B-Air transport'!AN$68="no"," ",ROUND(S6957,4))</f>
        <v>0.89400000000000002</v>
      </c>
      <c r="W6957" s="110"/>
      <c r="AB6957" s="110">
        <f t="shared" si="389"/>
        <v>0.89400000000000068</v>
      </c>
      <c r="AC6957" s="110">
        <f>IF('3C-Water transport'!AN$56="no"," ",ROUND(AB6957,4))</f>
        <v>0.89400000000000002</v>
      </c>
      <c r="AD6957" s="110">
        <f>IF('3C-Water transport'!AN$57="no"," ",ROUND(AB6957,4))</f>
        <v>0.89400000000000002</v>
      </c>
      <c r="AE6957" s="110">
        <f>IF('3C-Water transport'!AN$58="no"," ",ROUND(AB6957,4))</f>
        <v>0.89400000000000002</v>
      </c>
    </row>
    <row r="6958" spans="5:31" x14ac:dyDescent="0.25">
      <c r="E6958" s="110">
        <f t="shared" si="387"/>
        <v>0.89500000000000068</v>
      </c>
      <c r="F6958" s="110">
        <f>IF('3A-Rail transport'!$AN$56="no"," ",ROUND(E6958,4))</f>
        <v>0.89500000000000002</v>
      </c>
      <c r="G6958" s="110">
        <f>IF('3A-Rail transport'!$AN$57="no"," ",ROUND(E6958,4))</f>
        <v>0.89500000000000002</v>
      </c>
      <c r="H6958" s="110"/>
      <c r="S6958" s="110">
        <f t="shared" si="388"/>
        <v>0.89500000000000068</v>
      </c>
      <c r="T6958" s="110">
        <f>IF('3B-Air transport'!AN$66="no"," ",ROUND(S6958,4))</f>
        <v>0.89500000000000002</v>
      </c>
      <c r="U6958" s="110">
        <f>IF('3B-Air transport'!AN$67="no"," ",ROUND(S6958,4))</f>
        <v>0.89500000000000002</v>
      </c>
      <c r="V6958" s="110">
        <f>IF('3B-Air transport'!AN$68="no"," ",ROUND(S6958,4))</f>
        <v>0.89500000000000002</v>
      </c>
      <c r="W6958" s="110"/>
      <c r="AB6958" s="110">
        <f t="shared" si="389"/>
        <v>0.89500000000000068</v>
      </c>
      <c r="AC6958" s="110">
        <f>IF('3C-Water transport'!AN$56="no"," ",ROUND(AB6958,4))</f>
        <v>0.89500000000000002</v>
      </c>
      <c r="AD6958" s="110">
        <f>IF('3C-Water transport'!AN$57="no"," ",ROUND(AB6958,4))</f>
        <v>0.89500000000000002</v>
      </c>
      <c r="AE6958" s="110">
        <f>IF('3C-Water transport'!AN$58="no"," ",ROUND(AB6958,4))</f>
        <v>0.89500000000000002</v>
      </c>
    </row>
    <row r="6959" spans="5:31" x14ac:dyDescent="0.25">
      <c r="E6959" s="110">
        <f t="shared" si="387"/>
        <v>0.89600000000000068</v>
      </c>
      <c r="F6959" s="110">
        <f>IF('3A-Rail transport'!$AN$56="no"," ",ROUND(E6959,4))</f>
        <v>0.89600000000000002</v>
      </c>
      <c r="G6959" s="110">
        <f>IF('3A-Rail transport'!$AN$57="no"," ",ROUND(E6959,4))</f>
        <v>0.89600000000000002</v>
      </c>
      <c r="H6959" s="110"/>
      <c r="S6959" s="110">
        <f t="shared" si="388"/>
        <v>0.89600000000000068</v>
      </c>
      <c r="T6959" s="110">
        <f>IF('3B-Air transport'!AN$66="no"," ",ROUND(S6959,4))</f>
        <v>0.89600000000000002</v>
      </c>
      <c r="U6959" s="110">
        <f>IF('3B-Air transport'!AN$67="no"," ",ROUND(S6959,4))</f>
        <v>0.89600000000000002</v>
      </c>
      <c r="V6959" s="110">
        <f>IF('3B-Air transport'!AN$68="no"," ",ROUND(S6959,4))</f>
        <v>0.89600000000000002</v>
      </c>
      <c r="W6959" s="110"/>
      <c r="AB6959" s="110">
        <f t="shared" si="389"/>
        <v>0.89600000000000068</v>
      </c>
      <c r="AC6959" s="110">
        <f>IF('3C-Water transport'!AN$56="no"," ",ROUND(AB6959,4))</f>
        <v>0.89600000000000002</v>
      </c>
      <c r="AD6959" s="110">
        <f>IF('3C-Water transport'!AN$57="no"," ",ROUND(AB6959,4))</f>
        <v>0.89600000000000002</v>
      </c>
      <c r="AE6959" s="110">
        <f>IF('3C-Water transport'!AN$58="no"," ",ROUND(AB6959,4))</f>
        <v>0.89600000000000002</v>
      </c>
    </row>
    <row r="6960" spans="5:31" x14ac:dyDescent="0.25">
      <c r="E6960" s="110">
        <f t="shared" ref="E6960:E7023" si="390">E6959+0.001</f>
        <v>0.89700000000000069</v>
      </c>
      <c r="F6960" s="110">
        <f>IF('3A-Rail transport'!$AN$56="no"," ",ROUND(E6960,4))</f>
        <v>0.89700000000000002</v>
      </c>
      <c r="G6960" s="110">
        <f>IF('3A-Rail transport'!$AN$57="no"," ",ROUND(E6960,4))</f>
        <v>0.89700000000000002</v>
      </c>
      <c r="H6960" s="110"/>
      <c r="S6960" s="110">
        <f t="shared" ref="S6960:S7023" si="391">S6959+0.001</f>
        <v>0.89700000000000069</v>
      </c>
      <c r="T6960" s="110">
        <f>IF('3B-Air transport'!AN$66="no"," ",ROUND(S6960,4))</f>
        <v>0.89700000000000002</v>
      </c>
      <c r="U6960" s="110">
        <f>IF('3B-Air transport'!AN$67="no"," ",ROUND(S6960,4))</f>
        <v>0.89700000000000002</v>
      </c>
      <c r="V6960" s="110">
        <f>IF('3B-Air transport'!AN$68="no"," ",ROUND(S6960,4))</f>
        <v>0.89700000000000002</v>
      </c>
      <c r="W6960" s="110"/>
      <c r="AB6960" s="110">
        <f t="shared" ref="AB6960:AB7023" si="392">AB6959+0.001</f>
        <v>0.89700000000000069</v>
      </c>
      <c r="AC6960" s="110">
        <f>IF('3C-Water transport'!AN$56="no"," ",ROUND(AB6960,4))</f>
        <v>0.89700000000000002</v>
      </c>
      <c r="AD6960" s="110">
        <f>IF('3C-Water transport'!AN$57="no"," ",ROUND(AB6960,4))</f>
        <v>0.89700000000000002</v>
      </c>
      <c r="AE6960" s="110">
        <f>IF('3C-Water transport'!AN$58="no"," ",ROUND(AB6960,4))</f>
        <v>0.89700000000000002</v>
      </c>
    </row>
    <row r="6961" spans="5:31" x14ac:dyDescent="0.25">
      <c r="E6961" s="110">
        <f t="shared" si="390"/>
        <v>0.89800000000000069</v>
      </c>
      <c r="F6961" s="110">
        <f>IF('3A-Rail transport'!$AN$56="no"," ",ROUND(E6961,4))</f>
        <v>0.89800000000000002</v>
      </c>
      <c r="G6961" s="110">
        <f>IF('3A-Rail transport'!$AN$57="no"," ",ROUND(E6961,4))</f>
        <v>0.89800000000000002</v>
      </c>
      <c r="H6961" s="110"/>
      <c r="S6961" s="110">
        <f t="shared" si="391"/>
        <v>0.89800000000000069</v>
      </c>
      <c r="T6961" s="110">
        <f>IF('3B-Air transport'!AN$66="no"," ",ROUND(S6961,4))</f>
        <v>0.89800000000000002</v>
      </c>
      <c r="U6961" s="110">
        <f>IF('3B-Air transport'!AN$67="no"," ",ROUND(S6961,4))</f>
        <v>0.89800000000000002</v>
      </c>
      <c r="V6961" s="110">
        <f>IF('3B-Air transport'!AN$68="no"," ",ROUND(S6961,4))</f>
        <v>0.89800000000000002</v>
      </c>
      <c r="W6961" s="110"/>
      <c r="AB6961" s="110">
        <f t="shared" si="392"/>
        <v>0.89800000000000069</v>
      </c>
      <c r="AC6961" s="110">
        <f>IF('3C-Water transport'!AN$56="no"," ",ROUND(AB6961,4))</f>
        <v>0.89800000000000002</v>
      </c>
      <c r="AD6961" s="110">
        <f>IF('3C-Water transport'!AN$57="no"," ",ROUND(AB6961,4))</f>
        <v>0.89800000000000002</v>
      </c>
      <c r="AE6961" s="110">
        <f>IF('3C-Water transport'!AN$58="no"," ",ROUND(AB6961,4))</f>
        <v>0.89800000000000002</v>
      </c>
    </row>
    <row r="6962" spans="5:31" x14ac:dyDescent="0.25">
      <c r="E6962" s="110">
        <f t="shared" si="390"/>
        <v>0.89900000000000069</v>
      </c>
      <c r="F6962" s="110">
        <f>IF('3A-Rail transport'!$AN$56="no"," ",ROUND(E6962,4))</f>
        <v>0.89900000000000002</v>
      </c>
      <c r="G6962" s="110">
        <f>IF('3A-Rail transport'!$AN$57="no"," ",ROUND(E6962,4))</f>
        <v>0.89900000000000002</v>
      </c>
      <c r="H6962" s="110"/>
      <c r="S6962" s="110">
        <f t="shared" si="391"/>
        <v>0.89900000000000069</v>
      </c>
      <c r="T6962" s="110">
        <f>IF('3B-Air transport'!AN$66="no"," ",ROUND(S6962,4))</f>
        <v>0.89900000000000002</v>
      </c>
      <c r="U6962" s="110">
        <f>IF('3B-Air transport'!AN$67="no"," ",ROUND(S6962,4))</f>
        <v>0.89900000000000002</v>
      </c>
      <c r="V6962" s="110">
        <f>IF('3B-Air transport'!AN$68="no"," ",ROUND(S6962,4))</f>
        <v>0.89900000000000002</v>
      </c>
      <c r="W6962" s="110"/>
      <c r="AB6962" s="110">
        <f t="shared" si="392"/>
        <v>0.89900000000000069</v>
      </c>
      <c r="AC6962" s="110">
        <f>IF('3C-Water transport'!AN$56="no"," ",ROUND(AB6962,4))</f>
        <v>0.89900000000000002</v>
      </c>
      <c r="AD6962" s="110">
        <f>IF('3C-Water transport'!AN$57="no"," ",ROUND(AB6962,4))</f>
        <v>0.89900000000000002</v>
      </c>
      <c r="AE6962" s="110">
        <f>IF('3C-Water transport'!AN$58="no"," ",ROUND(AB6962,4))</f>
        <v>0.89900000000000002</v>
      </c>
    </row>
    <row r="6963" spans="5:31" x14ac:dyDescent="0.25">
      <c r="E6963" s="110">
        <f t="shared" si="390"/>
        <v>0.90000000000000069</v>
      </c>
      <c r="F6963" s="110">
        <f>IF('3A-Rail transport'!$AN$56="no"," ",ROUND(E6963,4))</f>
        <v>0.9</v>
      </c>
      <c r="G6963" s="110">
        <f>IF('3A-Rail transport'!$AN$57="no"," ",ROUND(E6963,4))</f>
        <v>0.9</v>
      </c>
      <c r="H6963" s="110"/>
      <c r="S6963" s="110">
        <f t="shared" si="391"/>
        <v>0.90000000000000069</v>
      </c>
      <c r="T6963" s="110">
        <f>IF('3B-Air transport'!AN$66="no"," ",ROUND(S6963,4))</f>
        <v>0.9</v>
      </c>
      <c r="U6963" s="110">
        <f>IF('3B-Air transport'!AN$67="no"," ",ROUND(S6963,4))</f>
        <v>0.9</v>
      </c>
      <c r="V6963" s="110">
        <f>IF('3B-Air transport'!AN$68="no"," ",ROUND(S6963,4))</f>
        <v>0.9</v>
      </c>
      <c r="W6963" s="110"/>
      <c r="AB6963" s="110">
        <f t="shared" si="392"/>
        <v>0.90000000000000069</v>
      </c>
      <c r="AC6963" s="110">
        <f>IF('3C-Water transport'!AN$56="no"," ",ROUND(AB6963,4))</f>
        <v>0.9</v>
      </c>
      <c r="AD6963" s="110">
        <f>IF('3C-Water transport'!AN$57="no"," ",ROUND(AB6963,4))</f>
        <v>0.9</v>
      </c>
      <c r="AE6963" s="110">
        <f>IF('3C-Water transport'!AN$58="no"," ",ROUND(AB6963,4))</f>
        <v>0.9</v>
      </c>
    </row>
    <row r="6964" spans="5:31" x14ac:dyDescent="0.25">
      <c r="E6964" s="110">
        <f t="shared" si="390"/>
        <v>0.90100000000000069</v>
      </c>
      <c r="F6964" s="110">
        <f>IF('3A-Rail transport'!$AN$56="no"," ",ROUND(E6964,4))</f>
        <v>0.90100000000000002</v>
      </c>
      <c r="G6964" s="110">
        <f>IF('3A-Rail transport'!$AN$57="no"," ",ROUND(E6964,4))</f>
        <v>0.90100000000000002</v>
      </c>
      <c r="H6964" s="110"/>
      <c r="S6964" s="110">
        <f t="shared" si="391"/>
        <v>0.90100000000000069</v>
      </c>
      <c r="T6964" s="110">
        <f>IF('3B-Air transport'!AN$66="no"," ",ROUND(S6964,4))</f>
        <v>0.90100000000000002</v>
      </c>
      <c r="U6964" s="110">
        <f>IF('3B-Air transport'!AN$67="no"," ",ROUND(S6964,4))</f>
        <v>0.90100000000000002</v>
      </c>
      <c r="V6964" s="110">
        <f>IF('3B-Air transport'!AN$68="no"," ",ROUND(S6964,4))</f>
        <v>0.90100000000000002</v>
      </c>
      <c r="W6964" s="110"/>
      <c r="AB6964" s="110">
        <f t="shared" si="392"/>
        <v>0.90100000000000069</v>
      </c>
      <c r="AC6964" s="110">
        <f>IF('3C-Water transport'!AN$56="no"," ",ROUND(AB6964,4))</f>
        <v>0.90100000000000002</v>
      </c>
      <c r="AD6964" s="110">
        <f>IF('3C-Water transport'!AN$57="no"," ",ROUND(AB6964,4))</f>
        <v>0.90100000000000002</v>
      </c>
      <c r="AE6964" s="110">
        <f>IF('3C-Water transport'!AN$58="no"," ",ROUND(AB6964,4))</f>
        <v>0.90100000000000002</v>
      </c>
    </row>
    <row r="6965" spans="5:31" x14ac:dyDescent="0.25">
      <c r="E6965" s="110">
        <f t="shared" si="390"/>
        <v>0.90200000000000069</v>
      </c>
      <c r="F6965" s="110">
        <f>IF('3A-Rail transport'!$AN$56="no"," ",ROUND(E6965,4))</f>
        <v>0.90200000000000002</v>
      </c>
      <c r="G6965" s="110">
        <f>IF('3A-Rail transport'!$AN$57="no"," ",ROUND(E6965,4))</f>
        <v>0.90200000000000002</v>
      </c>
      <c r="H6965" s="110"/>
      <c r="S6965" s="110">
        <f t="shared" si="391"/>
        <v>0.90200000000000069</v>
      </c>
      <c r="T6965" s="110">
        <f>IF('3B-Air transport'!AN$66="no"," ",ROUND(S6965,4))</f>
        <v>0.90200000000000002</v>
      </c>
      <c r="U6965" s="110">
        <f>IF('3B-Air transport'!AN$67="no"," ",ROUND(S6965,4))</f>
        <v>0.90200000000000002</v>
      </c>
      <c r="V6965" s="110">
        <f>IF('3B-Air transport'!AN$68="no"," ",ROUND(S6965,4))</f>
        <v>0.90200000000000002</v>
      </c>
      <c r="W6965" s="110"/>
      <c r="AB6965" s="110">
        <f t="shared" si="392"/>
        <v>0.90200000000000069</v>
      </c>
      <c r="AC6965" s="110">
        <f>IF('3C-Water transport'!AN$56="no"," ",ROUND(AB6965,4))</f>
        <v>0.90200000000000002</v>
      </c>
      <c r="AD6965" s="110">
        <f>IF('3C-Water transport'!AN$57="no"," ",ROUND(AB6965,4))</f>
        <v>0.90200000000000002</v>
      </c>
      <c r="AE6965" s="110">
        <f>IF('3C-Water transport'!AN$58="no"," ",ROUND(AB6965,4))</f>
        <v>0.90200000000000002</v>
      </c>
    </row>
    <row r="6966" spans="5:31" x14ac:dyDescent="0.25">
      <c r="E6966" s="110">
        <f t="shared" si="390"/>
        <v>0.90300000000000069</v>
      </c>
      <c r="F6966" s="110">
        <f>IF('3A-Rail transport'!$AN$56="no"," ",ROUND(E6966,4))</f>
        <v>0.90300000000000002</v>
      </c>
      <c r="G6966" s="110">
        <f>IF('3A-Rail transport'!$AN$57="no"," ",ROUND(E6966,4))</f>
        <v>0.90300000000000002</v>
      </c>
      <c r="H6966" s="110"/>
      <c r="S6966" s="110">
        <f t="shared" si="391"/>
        <v>0.90300000000000069</v>
      </c>
      <c r="T6966" s="110">
        <f>IF('3B-Air transport'!AN$66="no"," ",ROUND(S6966,4))</f>
        <v>0.90300000000000002</v>
      </c>
      <c r="U6966" s="110">
        <f>IF('3B-Air transport'!AN$67="no"," ",ROUND(S6966,4))</f>
        <v>0.90300000000000002</v>
      </c>
      <c r="V6966" s="110">
        <f>IF('3B-Air transport'!AN$68="no"," ",ROUND(S6966,4))</f>
        <v>0.90300000000000002</v>
      </c>
      <c r="W6966" s="110"/>
      <c r="AB6966" s="110">
        <f t="shared" si="392"/>
        <v>0.90300000000000069</v>
      </c>
      <c r="AC6966" s="110">
        <f>IF('3C-Water transport'!AN$56="no"," ",ROUND(AB6966,4))</f>
        <v>0.90300000000000002</v>
      </c>
      <c r="AD6966" s="110">
        <f>IF('3C-Water transport'!AN$57="no"," ",ROUND(AB6966,4))</f>
        <v>0.90300000000000002</v>
      </c>
      <c r="AE6966" s="110">
        <f>IF('3C-Water transport'!AN$58="no"," ",ROUND(AB6966,4))</f>
        <v>0.90300000000000002</v>
      </c>
    </row>
    <row r="6967" spans="5:31" x14ac:dyDescent="0.25">
      <c r="E6967" s="110">
        <f t="shared" si="390"/>
        <v>0.90400000000000069</v>
      </c>
      <c r="F6967" s="110">
        <f>IF('3A-Rail transport'!$AN$56="no"," ",ROUND(E6967,4))</f>
        <v>0.90400000000000003</v>
      </c>
      <c r="G6967" s="110">
        <f>IF('3A-Rail transport'!$AN$57="no"," ",ROUND(E6967,4))</f>
        <v>0.90400000000000003</v>
      </c>
      <c r="H6967" s="110"/>
      <c r="S6967" s="110">
        <f t="shared" si="391"/>
        <v>0.90400000000000069</v>
      </c>
      <c r="T6967" s="110">
        <f>IF('3B-Air transport'!AN$66="no"," ",ROUND(S6967,4))</f>
        <v>0.90400000000000003</v>
      </c>
      <c r="U6967" s="110">
        <f>IF('3B-Air transport'!AN$67="no"," ",ROUND(S6967,4))</f>
        <v>0.90400000000000003</v>
      </c>
      <c r="V6967" s="110">
        <f>IF('3B-Air transport'!AN$68="no"," ",ROUND(S6967,4))</f>
        <v>0.90400000000000003</v>
      </c>
      <c r="W6967" s="110"/>
      <c r="AB6967" s="110">
        <f t="shared" si="392"/>
        <v>0.90400000000000069</v>
      </c>
      <c r="AC6967" s="110">
        <f>IF('3C-Water transport'!AN$56="no"," ",ROUND(AB6967,4))</f>
        <v>0.90400000000000003</v>
      </c>
      <c r="AD6967" s="110">
        <f>IF('3C-Water transport'!AN$57="no"," ",ROUND(AB6967,4))</f>
        <v>0.90400000000000003</v>
      </c>
      <c r="AE6967" s="110">
        <f>IF('3C-Water transport'!AN$58="no"," ",ROUND(AB6967,4))</f>
        <v>0.90400000000000003</v>
      </c>
    </row>
    <row r="6968" spans="5:31" x14ac:dyDescent="0.25">
      <c r="E6968" s="110">
        <f t="shared" si="390"/>
        <v>0.90500000000000069</v>
      </c>
      <c r="F6968" s="110">
        <f>IF('3A-Rail transport'!$AN$56="no"," ",ROUND(E6968,4))</f>
        <v>0.90500000000000003</v>
      </c>
      <c r="G6968" s="110">
        <f>IF('3A-Rail transport'!$AN$57="no"," ",ROUND(E6968,4))</f>
        <v>0.90500000000000003</v>
      </c>
      <c r="H6968" s="110"/>
      <c r="S6968" s="110">
        <f t="shared" si="391"/>
        <v>0.90500000000000069</v>
      </c>
      <c r="T6968" s="110">
        <f>IF('3B-Air transport'!AN$66="no"," ",ROUND(S6968,4))</f>
        <v>0.90500000000000003</v>
      </c>
      <c r="U6968" s="110">
        <f>IF('3B-Air transport'!AN$67="no"," ",ROUND(S6968,4))</f>
        <v>0.90500000000000003</v>
      </c>
      <c r="V6968" s="110">
        <f>IF('3B-Air transport'!AN$68="no"," ",ROUND(S6968,4))</f>
        <v>0.90500000000000003</v>
      </c>
      <c r="W6968" s="110"/>
      <c r="AB6968" s="110">
        <f t="shared" si="392"/>
        <v>0.90500000000000069</v>
      </c>
      <c r="AC6968" s="110">
        <f>IF('3C-Water transport'!AN$56="no"," ",ROUND(AB6968,4))</f>
        <v>0.90500000000000003</v>
      </c>
      <c r="AD6968" s="110">
        <f>IF('3C-Water transport'!AN$57="no"," ",ROUND(AB6968,4))</f>
        <v>0.90500000000000003</v>
      </c>
      <c r="AE6968" s="110">
        <f>IF('3C-Water transport'!AN$58="no"," ",ROUND(AB6968,4))</f>
        <v>0.90500000000000003</v>
      </c>
    </row>
    <row r="6969" spans="5:31" x14ac:dyDescent="0.25">
      <c r="E6969" s="110">
        <f t="shared" si="390"/>
        <v>0.90600000000000069</v>
      </c>
      <c r="F6969" s="110">
        <f>IF('3A-Rail transport'!$AN$56="no"," ",ROUND(E6969,4))</f>
        <v>0.90600000000000003</v>
      </c>
      <c r="G6969" s="110">
        <f>IF('3A-Rail transport'!$AN$57="no"," ",ROUND(E6969,4))</f>
        <v>0.90600000000000003</v>
      </c>
      <c r="H6969" s="110"/>
      <c r="S6969" s="110">
        <f t="shared" si="391"/>
        <v>0.90600000000000069</v>
      </c>
      <c r="T6969" s="110">
        <f>IF('3B-Air transport'!AN$66="no"," ",ROUND(S6969,4))</f>
        <v>0.90600000000000003</v>
      </c>
      <c r="U6969" s="110">
        <f>IF('3B-Air transport'!AN$67="no"," ",ROUND(S6969,4))</f>
        <v>0.90600000000000003</v>
      </c>
      <c r="V6969" s="110">
        <f>IF('3B-Air transport'!AN$68="no"," ",ROUND(S6969,4))</f>
        <v>0.90600000000000003</v>
      </c>
      <c r="W6969" s="110"/>
      <c r="AB6969" s="110">
        <f t="shared" si="392"/>
        <v>0.90600000000000069</v>
      </c>
      <c r="AC6969" s="110">
        <f>IF('3C-Water transport'!AN$56="no"," ",ROUND(AB6969,4))</f>
        <v>0.90600000000000003</v>
      </c>
      <c r="AD6969" s="110">
        <f>IF('3C-Water transport'!AN$57="no"," ",ROUND(AB6969,4))</f>
        <v>0.90600000000000003</v>
      </c>
      <c r="AE6969" s="110">
        <f>IF('3C-Water transport'!AN$58="no"," ",ROUND(AB6969,4))</f>
        <v>0.90600000000000003</v>
      </c>
    </row>
    <row r="6970" spans="5:31" x14ac:dyDescent="0.25">
      <c r="E6970" s="110">
        <f t="shared" si="390"/>
        <v>0.90700000000000069</v>
      </c>
      <c r="F6970" s="110">
        <f>IF('3A-Rail transport'!$AN$56="no"," ",ROUND(E6970,4))</f>
        <v>0.90700000000000003</v>
      </c>
      <c r="G6970" s="110">
        <f>IF('3A-Rail transport'!$AN$57="no"," ",ROUND(E6970,4))</f>
        <v>0.90700000000000003</v>
      </c>
      <c r="H6970" s="110"/>
      <c r="S6970" s="110">
        <f t="shared" si="391"/>
        <v>0.90700000000000069</v>
      </c>
      <c r="T6970" s="110">
        <f>IF('3B-Air transport'!AN$66="no"," ",ROUND(S6970,4))</f>
        <v>0.90700000000000003</v>
      </c>
      <c r="U6970" s="110">
        <f>IF('3B-Air transport'!AN$67="no"," ",ROUND(S6970,4))</f>
        <v>0.90700000000000003</v>
      </c>
      <c r="V6970" s="110">
        <f>IF('3B-Air transport'!AN$68="no"," ",ROUND(S6970,4))</f>
        <v>0.90700000000000003</v>
      </c>
      <c r="W6970" s="110"/>
      <c r="AB6970" s="110">
        <f t="shared" si="392"/>
        <v>0.90700000000000069</v>
      </c>
      <c r="AC6970" s="110">
        <f>IF('3C-Water transport'!AN$56="no"," ",ROUND(AB6970,4))</f>
        <v>0.90700000000000003</v>
      </c>
      <c r="AD6970" s="110">
        <f>IF('3C-Water transport'!AN$57="no"," ",ROUND(AB6970,4))</f>
        <v>0.90700000000000003</v>
      </c>
      <c r="AE6970" s="110">
        <f>IF('3C-Water transport'!AN$58="no"," ",ROUND(AB6970,4))</f>
        <v>0.90700000000000003</v>
      </c>
    </row>
    <row r="6971" spans="5:31" x14ac:dyDescent="0.25">
      <c r="E6971" s="110">
        <f t="shared" si="390"/>
        <v>0.9080000000000007</v>
      </c>
      <c r="F6971" s="110">
        <f>IF('3A-Rail transport'!$AN$56="no"," ",ROUND(E6971,4))</f>
        <v>0.90800000000000003</v>
      </c>
      <c r="G6971" s="110">
        <f>IF('3A-Rail transport'!$AN$57="no"," ",ROUND(E6971,4))</f>
        <v>0.90800000000000003</v>
      </c>
      <c r="H6971" s="110"/>
      <c r="S6971" s="110">
        <f t="shared" si="391"/>
        <v>0.9080000000000007</v>
      </c>
      <c r="T6971" s="110">
        <f>IF('3B-Air transport'!AN$66="no"," ",ROUND(S6971,4))</f>
        <v>0.90800000000000003</v>
      </c>
      <c r="U6971" s="110">
        <f>IF('3B-Air transport'!AN$67="no"," ",ROUND(S6971,4))</f>
        <v>0.90800000000000003</v>
      </c>
      <c r="V6971" s="110">
        <f>IF('3B-Air transport'!AN$68="no"," ",ROUND(S6971,4))</f>
        <v>0.90800000000000003</v>
      </c>
      <c r="W6971" s="110"/>
      <c r="AB6971" s="110">
        <f t="shared" si="392"/>
        <v>0.9080000000000007</v>
      </c>
      <c r="AC6971" s="110">
        <f>IF('3C-Water transport'!AN$56="no"," ",ROUND(AB6971,4))</f>
        <v>0.90800000000000003</v>
      </c>
      <c r="AD6971" s="110">
        <f>IF('3C-Water transport'!AN$57="no"," ",ROUND(AB6971,4))</f>
        <v>0.90800000000000003</v>
      </c>
      <c r="AE6971" s="110">
        <f>IF('3C-Water transport'!AN$58="no"," ",ROUND(AB6971,4))</f>
        <v>0.90800000000000003</v>
      </c>
    </row>
    <row r="6972" spans="5:31" x14ac:dyDescent="0.25">
      <c r="E6972" s="110">
        <f t="shared" si="390"/>
        <v>0.9090000000000007</v>
      </c>
      <c r="F6972" s="110">
        <f>IF('3A-Rail transport'!$AN$56="no"," ",ROUND(E6972,4))</f>
        <v>0.90900000000000003</v>
      </c>
      <c r="G6972" s="110">
        <f>IF('3A-Rail transport'!$AN$57="no"," ",ROUND(E6972,4))</f>
        <v>0.90900000000000003</v>
      </c>
      <c r="H6972" s="110"/>
      <c r="S6972" s="110">
        <f t="shared" si="391"/>
        <v>0.9090000000000007</v>
      </c>
      <c r="T6972" s="110">
        <f>IF('3B-Air transport'!AN$66="no"," ",ROUND(S6972,4))</f>
        <v>0.90900000000000003</v>
      </c>
      <c r="U6972" s="110">
        <f>IF('3B-Air transport'!AN$67="no"," ",ROUND(S6972,4))</f>
        <v>0.90900000000000003</v>
      </c>
      <c r="V6972" s="110">
        <f>IF('3B-Air transport'!AN$68="no"," ",ROUND(S6972,4))</f>
        <v>0.90900000000000003</v>
      </c>
      <c r="W6972" s="110"/>
      <c r="AB6972" s="110">
        <f t="shared" si="392"/>
        <v>0.9090000000000007</v>
      </c>
      <c r="AC6972" s="110">
        <f>IF('3C-Water transport'!AN$56="no"," ",ROUND(AB6972,4))</f>
        <v>0.90900000000000003</v>
      </c>
      <c r="AD6972" s="110">
        <f>IF('3C-Water transport'!AN$57="no"," ",ROUND(AB6972,4))</f>
        <v>0.90900000000000003</v>
      </c>
      <c r="AE6972" s="110">
        <f>IF('3C-Water transport'!AN$58="no"," ",ROUND(AB6972,4))</f>
        <v>0.90900000000000003</v>
      </c>
    </row>
    <row r="6973" spans="5:31" x14ac:dyDescent="0.25">
      <c r="E6973" s="110">
        <f t="shared" si="390"/>
        <v>0.9100000000000007</v>
      </c>
      <c r="F6973" s="110">
        <f>IF('3A-Rail transport'!$AN$56="no"," ",ROUND(E6973,4))</f>
        <v>0.91</v>
      </c>
      <c r="G6973" s="110">
        <f>IF('3A-Rail transport'!$AN$57="no"," ",ROUND(E6973,4))</f>
        <v>0.91</v>
      </c>
      <c r="H6973" s="110"/>
      <c r="S6973" s="110">
        <f t="shared" si="391"/>
        <v>0.9100000000000007</v>
      </c>
      <c r="T6973" s="110">
        <f>IF('3B-Air transport'!AN$66="no"," ",ROUND(S6973,4))</f>
        <v>0.91</v>
      </c>
      <c r="U6973" s="110">
        <f>IF('3B-Air transport'!AN$67="no"," ",ROUND(S6973,4))</f>
        <v>0.91</v>
      </c>
      <c r="V6973" s="110">
        <f>IF('3B-Air transport'!AN$68="no"," ",ROUND(S6973,4))</f>
        <v>0.91</v>
      </c>
      <c r="W6973" s="110"/>
      <c r="AB6973" s="110">
        <f t="shared" si="392"/>
        <v>0.9100000000000007</v>
      </c>
      <c r="AC6973" s="110">
        <f>IF('3C-Water transport'!AN$56="no"," ",ROUND(AB6973,4))</f>
        <v>0.91</v>
      </c>
      <c r="AD6973" s="110">
        <f>IF('3C-Water transport'!AN$57="no"," ",ROUND(AB6973,4))</f>
        <v>0.91</v>
      </c>
      <c r="AE6973" s="110">
        <f>IF('3C-Water transport'!AN$58="no"," ",ROUND(AB6973,4))</f>
        <v>0.91</v>
      </c>
    </row>
    <row r="6974" spans="5:31" x14ac:dyDescent="0.25">
      <c r="E6974" s="110">
        <f t="shared" si="390"/>
        <v>0.9110000000000007</v>
      </c>
      <c r="F6974" s="110">
        <f>IF('3A-Rail transport'!$AN$56="no"," ",ROUND(E6974,4))</f>
        <v>0.91100000000000003</v>
      </c>
      <c r="G6974" s="110">
        <f>IF('3A-Rail transport'!$AN$57="no"," ",ROUND(E6974,4))</f>
        <v>0.91100000000000003</v>
      </c>
      <c r="H6974" s="110"/>
      <c r="S6974" s="110">
        <f t="shared" si="391"/>
        <v>0.9110000000000007</v>
      </c>
      <c r="T6974" s="110">
        <f>IF('3B-Air transport'!AN$66="no"," ",ROUND(S6974,4))</f>
        <v>0.91100000000000003</v>
      </c>
      <c r="U6974" s="110">
        <f>IF('3B-Air transport'!AN$67="no"," ",ROUND(S6974,4))</f>
        <v>0.91100000000000003</v>
      </c>
      <c r="V6974" s="110">
        <f>IF('3B-Air transport'!AN$68="no"," ",ROUND(S6974,4))</f>
        <v>0.91100000000000003</v>
      </c>
      <c r="W6974" s="110"/>
      <c r="AB6974" s="110">
        <f t="shared" si="392"/>
        <v>0.9110000000000007</v>
      </c>
      <c r="AC6974" s="110">
        <f>IF('3C-Water transport'!AN$56="no"," ",ROUND(AB6974,4))</f>
        <v>0.91100000000000003</v>
      </c>
      <c r="AD6974" s="110">
        <f>IF('3C-Water transport'!AN$57="no"," ",ROUND(AB6974,4))</f>
        <v>0.91100000000000003</v>
      </c>
      <c r="AE6974" s="110">
        <f>IF('3C-Water transport'!AN$58="no"," ",ROUND(AB6974,4))</f>
        <v>0.91100000000000003</v>
      </c>
    </row>
    <row r="6975" spans="5:31" x14ac:dyDescent="0.25">
      <c r="E6975" s="110">
        <f t="shared" si="390"/>
        <v>0.9120000000000007</v>
      </c>
      <c r="F6975" s="110">
        <f>IF('3A-Rail transport'!$AN$56="no"," ",ROUND(E6975,4))</f>
        <v>0.91200000000000003</v>
      </c>
      <c r="G6975" s="110">
        <f>IF('3A-Rail transport'!$AN$57="no"," ",ROUND(E6975,4))</f>
        <v>0.91200000000000003</v>
      </c>
      <c r="H6975" s="110"/>
      <c r="S6975" s="110">
        <f t="shared" si="391"/>
        <v>0.9120000000000007</v>
      </c>
      <c r="T6975" s="110">
        <f>IF('3B-Air transport'!AN$66="no"," ",ROUND(S6975,4))</f>
        <v>0.91200000000000003</v>
      </c>
      <c r="U6975" s="110">
        <f>IF('3B-Air transport'!AN$67="no"," ",ROUND(S6975,4))</f>
        <v>0.91200000000000003</v>
      </c>
      <c r="V6975" s="110">
        <f>IF('3B-Air transport'!AN$68="no"," ",ROUND(S6975,4))</f>
        <v>0.91200000000000003</v>
      </c>
      <c r="W6975" s="110"/>
      <c r="AB6975" s="110">
        <f t="shared" si="392"/>
        <v>0.9120000000000007</v>
      </c>
      <c r="AC6975" s="110">
        <f>IF('3C-Water transport'!AN$56="no"," ",ROUND(AB6975,4))</f>
        <v>0.91200000000000003</v>
      </c>
      <c r="AD6975" s="110">
        <f>IF('3C-Water transport'!AN$57="no"," ",ROUND(AB6975,4))</f>
        <v>0.91200000000000003</v>
      </c>
      <c r="AE6975" s="110">
        <f>IF('3C-Water transport'!AN$58="no"," ",ROUND(AB6975,4))</f>
        <v>0.91200000000000003</v>
      </c>
    </row>
    <row r="6976" spans="5:31" x14ac:dyDescent="0.25">
      <c r="E6976" s="110">
        <f t="shared" si="390"/>
        <v>0.9130000000000007</v>
      </c>
      <c r="F6976" s="110">
        <f>IF('3A-Rail transport'!$AN$56="no"," ",ROUND(E6976,4))</f>
        <v>0.91300000000000003</v>
      </c>
      <c r="G6976" s="110">
        <f>IF('3A-Rail transport'!$AN$57="no"," ",ROUND(E6976,4))</f>
        <v>0.91300000000000003</v>
      </c>
      <c r="H6976" s="110"/>
      <c r="S6976" s="110">
        <f t="shared" si="391"/>
        <v>0.9130000000000007</v>
      </c>
      <c r="T6976" s="110">
        <f>IF('3B-Air transport'!AN$66="no"," ",ROUND(S6976,4))</f>
        <v>0.91300000000000003</v>
      </c>
      <c r="U6976" s="110">
        <f>IF('3B-Air transport'!AN$67="no"," ",ROUND(S6976,4))</f>
        <v>0.91300000000000003</v>
      </c>
      <c r="V6976" s="110">
        <f>IF('3B-Air transport'!AN$68="no"," ",ROUND(S6976,4))</f>
        <v>0.91300000000000003</v>
      </c>
      <c r="W6976" s="110"/>
      <c r="AB6976" s="110">
        <f t="shared" si="392"/>
        <v>0.9130000000000007</v>
      </c>
      <c r="AC6976" s="110">
        <f>IF('3C-Water transport'!AN$56="no"," ",ROUND(AB6976,4))</f>
        <v>0.91300000000000003</v>
      </c>
      <c r="AD6976" s="110">
        <f>IF('3C-Water transport'!AN$57="no"," ",ROUND(AB6976,4))</f>
        <v>0.91300000000000003</v>
      </c>
      <c r="AE6976" s="110">
        <f>IF('3C-Water transport'!AN$58="no"," ",ROUND(AB6976,4))</f>
        <v>0.91300000000000003</v>
      </c>
    </row>
    <row r="6977" spans="5:31" x14ac:dyDescent="0.25">
      <c r="E6977" s="110">
        <f t="shared" si="390"/>
        <v>0.9140000000000007</v>
      </c>
      <c r="F6977" s="110">
        <f>IF('3A-Rail transport'!$AN$56="no"," ",ROUND(E6977,4))</f>
        <v>0.91400000000000003</v>
      </c>
      <c r="G6977" s="110">
        <f>IF('3A-Rail transport'!$AN$57="no"," ",ROUND(E6977,4))</f>
        <v>0.91400000000000003</v>
      </c>
      <c r="H6977" s="110"/>
      <c r="S6977" s="110">
        <f t="shared" si="391"/>
        <v>0.9140000000000007</v>
      </c>
      <c r="T6977" s="110">
        <f>IF('3B-Air transport'!AN$66="no"," ",ROUND(S6977,4))</f>
        <v>0.91400000000000003</v>
      </c>
      <c r="U6977" s="110">
        <f>IF('3B-Air transport'!AN$67="no"," ",ROUND(S6977,4))</f>
        <v>0.91400000000000003</v>
      </c>
      <c r="V6977" s="110">
        <f>IF('3B-Air transport'!AN$68="no"," ",ROUND(S6977,4))</f>
        <v>0.91400000000000003</v>
      </c>
      <c r="W6977" s="110"/>
      <c r="AB6977" s="110">
        <f t="shared" si="392"/>
        <v>0.9140000000000007</v>
      </c>
      <c r="AC6977" s="110">
        <f>IF('3C-Water transport'!AN$56="no"," ",ROUND(AB6977,4))</f>
        <v>0.91400000000000003</v>
      </c>
      <c r="AD6977" s="110">
        <f>IF('3C-Water transport'!AN$57="no"," ",ROUND(AB6977,4))</f>
        <v>0.91400000000000003</v>
      </c>
      <c r="AE6977" s="110">
        <f>IF('3C-Water transport'!AN$58="no"," ",ROUND(AB6977,4))</f>
        <v>0.91400000000000003</v>
      </c>
    </row>
    <row r="6978" spans="5:31" x14ac:dyDescent="0.25">
      <c r="E6978" s="110">
        <f t="shared" si="390"/>
        <v>0.9150000000000007</v>
      </c>
      <c r="F6978" s="110">
        <f>IF('3A-Rail transport'!$AN$56="no"," ",ROUND(E6978,4))</f>
        <v>0.91500000000000004</v>
      </c>
      <c r="G6978" s="110">
        <f>IF('3A-Rail transport'!$AN$57="no"," ",ROUND(E6978,4))</f>
        <v>0.91500000000000004</v>
      </c>
      <c r="H6978" s="110"/>
      <c r="S6978" s="110">
        <f t="shared" si="391"/>
        <v>0.9150000000000007</v>
      </c>
      <c r="T6978" s="110">
        <f>IF('3B-Air transport'!AN$66="no"," ",ROUND(S6978,4))</f>
        <v>0.91500000000000004</v>
      </c>
      <c r="U6978" s="110">
        <f>IF('3B-Air transport'!AN$67="no"," ",ROUND(S6978,4))</f>
        <v>0.91500000000000004</v>
      </c>
      <c r="V6978" s="110">
        <f>IF('3B-Air transport'!AN$68="no"," ",ROUND(S6978,4))</f>
        <v>0.91500000000000004</v>
      </c>
      <c r="W6978" s="110"/>
      <c r="AB6978" s="110">
        <f t="shared" si="392"/>
        <v>0.9150000000000007</v>
      </c>
      <c r="AC6978" s="110">
        <f>IF('3C-Water transport'!AN$56="no"," ",ROUND(AB6978,4))</f>
        <v>0.91500000000000004</v>
      </c>
      <c r="AD6978" s="110">
        <f>IF('3C-Water transport'!AN$57="no"," ",ROUND(AB6978,4))</f>
        <v>0.91500000000000004</v>
      </c>
      <c r="AE6978" s="110">
        <f>IF('3C-Water transport'!AN$58="no"," ",ROUND(AB6978,4))</f>
        <v>0.91500000000000004</v>
      </c>
    </row>
    <row r="6979" spans="5:31" x14ac:dyDescent="0.25">
      <c r="E6979" s="110">
        <f t="shared" si="390"/>
        <v>0.9160000000000007</v>
      </c>
      <c r="F6979" s="110">
        <f>IF('3A-Rail transport'!$AN$56="no"," ",ROUND(E6979,4))</f>
        <v>0.91600000000000004</v>
      </c>
      <c r="G6979" s="110">
        <f>IF('3A-Rail transport'!$AN$57="no"," ",ROUND(E6979,4))</f>
        <v>0.91600000000000004</v>
      </c>
      <c r="H6979" s="110"/>
      <c r="S6979" s="110">
        <f t="shared" si="391"/>
        <v>0.9160000000000007</v>
      </c>
      <c r="T6979" s="110">
        <f>IF('3B-Air transport'!AN$66="no"," ",ROUND(S6979,4))</f>
        <v>0.91600000000000004</v>
      </c>
      <c r="U6979" s="110">
        <f>IF('3B-Air transport'!AN$67="no"," ",ROUND(S6979,4))</f>
        <v>0.91600000000000004</v>
      </c>
      <c r="V6979" s="110">
        <f>IF('3B-Air transport'!AN$68="no"," ",ROUND(S6979,4))</f>
        <v>0.91600000000000004</v>
      </c>
      <c r="W6979" s="110"/>
      <c r="AB6979" s="110">
        <f t="shared" si="392"/>
        <v>0.9160000000000007</v>
      </c>
      <c r="AC6979" s="110">
        <f>IF('3C-Water transport'!AN$56="no"," ",ROUND(AB6979,4))</f>
        <v>0.91600000000000004</v>
      </c>
      <c r="AD6979" s="110">
        <f>IF('3C-Water transport'!AN$57="no"," ",ROUND(AB6979,4))</f>
        <v>0.91600000000000004</v>
      </c>
      <c r="AE6979" s="110">
        <f>IF('3C-Water transport'!AN$58="no"," ",ROUND(AB6979,4))</f>
        <v>0.91600000000000004</v>
      </c>
    </row>
    <row r="6980" spans="5:31" x14ac:dyDescent="0.25">
      <c r="E6980" s="110">
        <f t="shared" si="390"/>
        <v>0.9170000000000007</v>
      </c>
      <c r="F6980" s="110">
        <f>IF('3A-Rail transport'!$AN$56="no"," ",ROUND(E6980,4))</f>
        <v>0.91700000000000004</v>
      </c>
      <c r="G6980" s="110">
        <f>IF('3A-Rail transport'!$AN$57="no"," ",ROUND(E6980,4))</f>
        <v>0.91700000000000004</v>
      </c>
      <c r="H6980" s="110"/>
      <c r="S6980" s="110">
        <f t="shared" si="391"/>
        <v>0.9170000000000007</v>
      </c>
      <c r="T6980" s="110">
        <f>IF('3B-Air transport'!AN$66="no"," ",ROUND(S6980,4))</f>
        <v>0.91700000000000004</v>
      </c>
      <c r="U6980" s="110">
        <f>IF('3B-Air transport'!AN$67="no"," ",ROUND(S6980,4))</f>
        <v>0.91700000000000004</v>
      </c>
      <c r="V6980" s="110">
        <f>IF('3B-Air transport'!AN$68="no"," ",ROUND(S6980,4))</f>
        <v>0.91700000000000004</v>
      </c>
      <c r="W6980" s="110"/>
      <c r="AB6980" s="110">
        <f t="shared" si="392"/>
        <v>0.9170000000000007</v>
      </c>
      <c r="AC6980" s="110">
        <f>IF('3C-Water transport'!AN$56="no"," ",ROUND(AB6980,4))</f>
        <v>0.91700000000000004</v>
      </c>
      <c r="AD6980" s="110">
        <f>IF('3C-Water transport'!AN$57="no"," ",ROUND(AB6980,4))</f>
        <v>0.91700000000000004</v>
      </c>
      <c r="AE6980" s="110">
        <f>IF('3C-Water transport'!AN$58="no"," ",ROUND(AB6980,4))</f>
        <v>0.91700000000000004</v>
      </c>
    </row>
    <row r="6981" spans="5:31" x14ac:dyDescent="0.25">
      <c r="E6981" s="110">
        <f t="shared" si="390"/>
        <v>0.9180000000000007</v>
      </c>
      <c r="F6981" s="110">
        <f>IF('3A-Rail transport'!$AN$56="no"," ",ROUND(E6981,4))</f>
        <v>0.91800000000000004</v>
      </c>
      <c r="G6981" s="110">
        <f>IF('3A-Rail transport'!$AN$57="no"," ",ROUND(E6981,4))</f>
        <v>0.91800000000000004</v>
      </c>
      <c r="H6981" s="110"/>
      <c r="S6981" s="110">
        <f t="shared" si="391"/>
        <v>0.9180000000000007</v>
      </c>
      <c r="T6981" s="110">
        <f>IF('3B-Air transport'!AN$66="no"," ",ROUND(S6981,4))</f>
        <v>0.91800000000000004</v>
      </c>
      <c r="U6981" s="110">
        <f>IF('3B-Air transport'!AN$67="no"," ",ROUND(S6981,4))</f>
        <v>0.91800000000000004</v>
      </c>
      <c r="V6981" s="110">
        <f>IF('3B-Air transport'!AN$68="no"," ",ROUND(S6981,4))</f>
        <v>0.91800000000000004</v>
      </c>
      <c r="W6981" s="110"/>
      <c r="AB6981" s="110">
        <f t="shared" si="392"/>
        <v>0.9180000000000007</v>
      </c>
      <c r="AC6981" s="110">
        <f>IF('3C-Water transport'!AN$56="no"," ",ROUND(AB6981,4))</f>
        <v>0.91800000000000004</v>
      </c>
      <c r="AD6981" s="110">
        <f>IF('3C-Water transport'!AN$57="no"," ",ROUND(AB6981,4))</f>
        <v>0.91800000000000004</v>
      </c>
      <c r="AE6981" s="110">
        <f>IF('3C-Water transport'!AN$58="no"," ",ROUND(AB6981,4))</f>
        <v>0.91800000000000004</v>
      </c>
    </row>
    <row r="6982" spans="5:31" x14ac:dyDescent="0.25">
      <c r="E6982" s="110">
        <f t="shared" si="390"/>
        <v>0.91900000000000071</v>
      </c>
      <c r="F6982" s="110">
        <f>IF('3A-Rail transport'!$AN$56="no"," ",ROUND(E6982,4))</f>
        <v>0.91900000000000004</v>
      </c>
      <c r="G6982" s="110">
        <f>IF('3A-Rail transport'!$AN$57="no"," ",ROUND(E6982,4))</f>
        <v>0.91900000000000004</v>
      </c>
      <c r="H6982" s="110"/>
      <c r="S6982" s="110">
        <f t="shared" si="391"/>
        <v>0.91900000000000071</v>
      </c>
      <c r="T6982" s="110">
        <f>IF('3B-Air transport'!AN$66="no"," ",ROUND(S6982,4))</f>
        <v>0.91900000000000004</v>
      </c>
      <c r="U6982" s="110">
        <f>IF('3B-Air transport'!AN$67="no"," ",ROUND(S6982,4))</f>
        <v>0.91900000000000004</v>
      </c>
      <c r="V6982" s="110">
        <f>IF('3B-Air transport'!AN$68="no"," ",ROUND(S6982,4))</f>
        <v>0.91900000000000004</v>
      </c>
      <c r="W6982" s="110"/>
      <c r="AB6982" s="110">
        <f t="shared" si="392"/>
        <v>0.91900000000000071</v>
      </c>
      <c r="AC6982" s="110">
        <f>IF('3C-Water transport'!AN$56="no"," ",ROUND(AB6982,4))</f>
        <v>0.91900000000000004</v>
      </c>
      <c r="AD6982" s="110">
        <f>IF('3C-Water transport'!AN$57="no"," ",ROUND(AB6982,4))</f>
        <v>0.91900000000000004</v>
      </c>
      <c r="AE6982" s="110">
        <f>IF('3C-Water transport'!AN$58="no"," ",ROUND(AB6982,4))</f>
        <v>0.91900000000000004</v>
      </c>
    </row>
    <row r="6983" spans="5:31" x14ac:dyDescent="0.25">
      <c r="E6983" s="110">
        <f t="shared" si="390"/>
        <v>0.92000000000000071</v>
      </c>
      <c r="F6983" s="110">
        <f>IF('3A-Rail transport'!$AN$56="no"," ",ROUND(E6983,4))</f>
        <v>0.92</v>
      </c>
      <c r="G6983" s="110">
        <f>IF('3A-Rail transport'!$AN$57="no"," ",ROUND(E6983,4))</f>
        <v>0.92</v>
      </c>
      <c r="H6983" s="110"/>
      <c r="S6983" s="110">
        <f t="shared" si="391"/>
        <v>0.92000000000000071</v>
      </c>
      <c r="T6983" s="110">
        <f>IF('3B-Air transport'!AN$66="no"," ",ROUND(S6983,4))</f>
        <v>0.92</v>
      </c>
      <c r="U6983" s="110">
        <f>IF('3B-Air transport'!AN$67="no"," ",ROUND(S6983,4))</f>
        <v>0.92</v>
      </c>
      <c r="V6983" s="110">
        <f>IF('3B-Air transport'!AN$68="no"," ",ROUND(S6983,4))</f>
        <v>0.92</v>
      </c>
      <c r="W6983" s="110"/>
      <c r="AB6983" s="110">
        <f t="shared" si="392"/>
        <v>0.92000000000000071</v>
      </c>
      <c r="AC6983" s="110">
        <f>IF('3C-Water transport'!AN$56="no"," ",ROUND(AB6983,4))</f>
        <v>0.92</v>
      </c>
      <c r="AD6983" s="110">
        <f>IF('3C-Water transport'!AN$57="no"," ",ROUND(AB6983,4))</f>
        <v>0.92</v>
      </c>
      <c r="AE6983" s="110">
        <f>IF('3C-Water transport'!AN$58="no"," ",ROUND(AB6983,4))</f>
        <v>0.92</v>
      </c>
    </row>
    <row r="6984" spans="5:31" x14ac:dyDescent="0.25">
      <c r="E6984" s="110">
        <f t="shared" si="390"/>
        <v>0.92100000000000071</v>
      </c>
      <c r="F6984" s="110">
        <f>IF('3A-Rail transport'!$AN$56="no"," ",ROUND(E6984,4))</f>
        <v>0.92100000000000004</v>
      </c>
      <c r="G6984" s="110">
        <f>IF('3A-Rail transport'!$AN$57="no"," ",ROUND(E6984,4))</f>
        <v>0.92100000000000004</v>
      </c>
      <c r="H6984" s="110"/>
      <c r="S6984" s="110">
        <f t="shared" si="391"/>
        <v>0.92100000000000071</v>
      </c>
      <c r="T6984" s="110">
        <f>IF('3B-Air transport'!AN$66="no"," ",ROUND(S6984,4))</f>
        <v>0.92100000000000004</v>
      </c>
      <c r="U6984" s="110">
        <f>IF('3B-Air transport'!AN$67="no"," ",ROUND(S6984,4))</f>
        <v>0.92100000000000004</v>
      </c>
      <c r="V6984" s="110">
        <f>IF('3B-Air transport'!AN$68="no"," ",ROUND(S6984,4))</f>
        <v>0.92100000000000004</v>
      </c>
      <c r="W6984" s="110"/>
      <c r="AB6984" s="110">
        <f t="shared" si="392"/>
        <v>0.92100000000000071</v>
      </c>
      <c r="AC6984" s="110">
        <f>IF('3C-Water transport'!AN$56="no"," ",ROUND(AB6984,4))</f>
        <v>0.92100000000000004</v>
      </c>
      <c r="AD6984" s="110">
        <f>IF('3C-Water transport'!AN$57="no"," ",ROUND(AB6984,4))</f>
        <v>0.92100000000000004</v>
      </c>
      <c r="AE6984" s="110">
        <f>IF('3C-Water transport'!AN$58="no"," ",ROUND(AB6984,4))</f>
        <v>0.92100000000000004</v>
      </c>
    </row>
    <row r="6985" spans="5:31" x14ac:dyDescent="0.25">
      <c r="E6985" s="110">
        <f t="shared" si="390"/>
        <v>0.92200000000000071</v>
      </c>
      <c r="F6985" s="110">
        <f>IF('3A-Rail transport'!$AN$56="no"," ",ROUND(E6985,4))</f>
        <v>0.92200000000000004</v>
      </c>
      <c r="G6985" s="110">
        <f>IF('3A-Rail transport'!$AN$57="no"," ",ROUND(E6985,4))</f>
        <v>0.92200000000000004</v>
      </c>
      <c r="H6985" s="110"/>
      <c r="S6985" s="110">
        <f t="shared" si="391"/>
        <v>0.92200000000000071</v>
      </c>
      <c r="T6985" s="110">
        <f>IF('3B-Air transport'!AN$66="no"," ",ROUND(S6985,4))</f>
        <v>0.92200000000000004</v>
      </c>
      <c r="U6985" s="110">
        <f>IF('3B-Air transport'!AN$67="no"," ",ROUND(S6985,4))</f>
        <v>0.92200000000000004</v>
      </c>
      <c r="V6985" s="110">
        <f>IF('3B-Air transport'!AN$68="no"," ",ROUND(S6985,4))</f>
        <v>0.92200000000000004</v>
      </c>
      <c r="W6985" s="110"/>
      <c r="AB6985" s="110">
        <f t="shared" si="392"/>
        <v>0.92200000000000071</v>
      </c>
      <c r="AC6985" s="110">
        <f>IF('3C-Water transport'!AN$56="no"," ",ROUND(AB6985,4))</f>
        <v>0.92200000000000004</v>
      </c>
      <c r="AD6985" s="110">
        <f>IF('3C-Water transport'!AN$57="no"," ",ROUND(AB6985,4))</f>
        <v>0.92200000000000004</v>
      </c>
      <c r="AE6985" s="110">
        <f>IF('3C-Water transport'!AN$58="no"," ",ROUND(AB6985,4))</f>
        <v>0.92200000000000004</v>
      </c>
    </row>
    <row r="6986" spans="5:31" x14ac:dyDescent="0.25">
      <c r="E6986" s="110">
        <f t="shared" si="390"/>
        <v>0.92300000000000071</v>
      </c>
      <c r="F6986" s="110">
        <f>IF('3A-Rail transport'!$AN$56="no"," ",ROUND(E6986,4))</f>
        <v>0.92300000000000004</v>
      </c>
      <c r="G6986" s="110">
        <f>IF('3A-Rail transport'!$AN$57="no"," ",ROUND(E6986,4))</f>
        <v>0.92300000000000004</v>
      </c>
      <c r="H6986" s="110"/>
      <c r="S6986" s="110">
        <f t="shared" si="391"/>
        <v>0.92300000000000071</v>
      </c>
      <c r="T6986" s="110">
        <f>IF('3B-Air transport'!AN$66="no"," ",ROUND(S6986,4))</f>
        <v>0.92300000000000004</v>
      </c>
      <c r="U6986" s="110">
        <f>IF('3B-Air transport'!AN$67="no"," ",ROUND(S6986,4))</f>
        <v>0.92300000000000004</v>
      </c>
      <c r="V6986" s="110">
        <f>IF('3B-Air transport'!AN$68="no"," ",ROUND(S6986,4))</f>
        <v>0.92300000000000004</v>
      </c>
      <c r="W6986" s="110"/>
      <c r="AB6986" s="110">
        <f t="shared" si="392"/>
        <v>0.92300000000000071</v>
      </c>
      <c r="AC6986" s="110">
        <f>IF('3C-Water transport'!AN$56="no"," ",ROUND(AB6986,4))</f>
        <v>0.92300000000000004</v>
      </c>
      <c r="AD6986" s="110">
        <f>IF('3C-Water transport'!AN$57="no"," ",ROUND(AB6986,4))</f>
        <v>0.92300000000000004</v>
      </c>
      <c r="AE6986" s="110">
        <f>IF('3C-Water transport'!AN$58="no"," ",ROUND(AB6986,4))</f>
        <v>0.92300000000000004</v>
      </c>
    </row>
    <row r="6987" spans="5:31" x14ac:dyDescent="0.25">
      <c r="E6987" s="110">
        <f t="shared" si="390"/>
        <v>0.92400000000000071</v>
      </c>
      <c r="F6987" s="110">
        <f>IF('3A-Rail transport'!$AN$56="no"," ",ROUND(E6987,4))</f>
        <v>0.92400000000000004</v>
      </c>
      <c r="G6987" s="110">
        <f>IF('3A-Rail transport'!$AN$57="no"," ",ROUND(E6987,4))</f>
        <v>0.92400000000000004</v>
      </c>
      <c r="H6987" s="110"/>
      <c r="S6987" s="110">
        <f t="shared" si="391"/>
        <v>0.92400000000000071</v>
      </c>
      <c r="T6987" s="110">
        <f>IF('3B-Air transport'!AN$66="no"," ",ROUND(S6987,4))</f>
        <v>0.92400000000000004</v>
      </c>
      <c r="U6987" s="110">
        <f>IF('3B-Air transport'!AN$67="no"," ",ROUND(S6987,4))</f>
        <v>0.92400000000000004</v>
      </c>
      <c r="V6987" s="110">
        <f>IF('3B-Air transport'!AN$68="no"," ",ROUND(S6987,4))</f>
        <v>0.92400000000000004</v>
      </c>
      <c r="W6987" s="110"/>
      <c r="AB6987" s="110">
        <f t="shared" si="392"/>
        <v>0.92400000000000071</v>
      </c>
      <c r="AC6987" s="110">
        <f>IF('3C-Water transport'!AN$56="no"," ",ROUND(AB6987,4))</f>
        <v>0.92400000000000004</v>
      </c>
      <c r="AD6987" s="110">
        <f>IF('3C-Water transport'!AN$57="no"," ",ROUND(AB6987,4))</f>
        <v>0.92400000000000004</v>
      </c>
      <c r="AE6987" s="110">
        <f>IF('3C-Water transport'!AN$58="no"," ",ROUND(AB6987,4))</f>
        <v>0.92400000000000004</v>
      </c>
    </row>
    <row r="6988" spans="5:31" x14ac:dyDescent="0.25">
      <c r="E6988" s="110">
        <f t="shared" si="390"/>
        <v>0.92500000000000071</v>
      </c>
      <c r="F6988" s="110">
        <f>IF('3A-Rail transport'!$AN$56="no"," ",ROUND(E6988,4))</f>
        <v>0.92500000000000004</v>
      </c>
      <c r="G6988" s="110">
        <f>IF('3A-Rail transport'!$AN$57="no"," ",ROUND(E6988,4))</f>
        <v>0.92500000000000004</v>
      </c>
      <c r="H6988" s="110"/>
      <c r="S6988" s="110">
        <f t="shared" si="391"/>
        <v>0.92500000000000071</v>
      </c>
      <c r="T6988" s="110">
        <f>IF('3B-Air transport'!AN$66="no"," ",ROUND(S6988,4))</f>
        <v>0.92500000000000004</v>
      </c>
      <c r="U6988" s="110">
        <f>IF('3B-Air transport'!AN$67="no"," ",ROUND(S6988,4))</f>
        <v>0.92500000000000004</v>
      </c>
      <c r="V6988" s="110">
        <f>IF('3B-Air transport'!AN$68="no"," ",ROUND(S6988,4))</f>
        <v>0.92500000000000004</v>
      </c>
      <c r="W6988" s="110"/>
      <c r="AB6988" s="110">
        <f t="shared" si="392"/>
        <v>0.92500000000000071</v>
      </c>
      <c r="AC6988" s="110">
        <f>IF('3C-Water transport'!AN$56="no"," ",ROUND(AB6988,4))</f>
        <v>0.92500000000000004</v>
      </c>
      <c r="AD6988" s="110">
        <f>IF('3C-Water transport'!AN$57="no"," ",ROUND(AB6988,4))</f>
        <v>0.92500000000000004</v>
      </c>
      <c r="AE6988" s="110">
        <f>IF('3C-Water transport'!AN$58="no"," ",ROUND(AB6988,4))</f>
        <v>0.92500000000000004</v>
      </c>
    </row>
    <row r="6989" spans="5:31" x14ac:dyDescent="0.25">
      <c r="E6989" s="110">
        <f t="shared" si="390"/>
        <v>0.92600000000000071</v>
      </c>
      <c r="F6989" s="110">
        <f>IF('3A-Rail transport'!$AN$56="no"," ",ROUND(E6989,4))</f>
        <v>0.92600000000000005</v>
      </c>
      <c r="G6989" s="110">
        <f>IF('3A-Rail transport'!$AN$57="no"," ",ROUND(E6989,4))</f>
        <v>0.92600000000000005</v>
      </c>
      <c r="H6989" s="110"/>
      <c r="S6989" s="110">
        <f t="shared" si="391"/>
        <v>0.92600000000000071</v>
      </c>
      <c r="T6989" s="110">
        <f>IF('3B-Air transport'!AN$66="no"," ",ROUND(S6989,4))</f>
        <v>0.92600000000000005</v>
      </c>
      <c r="U6989" s="110">
        <f>IF('3B-Air transport'!AN$67="no"," ",ROUND(S6989,4))</f>
        <v>0.92600000000000005</v>
      </c>
      <c r="V6989" s="110">
        <f>IF('3B-Air transport'!AN$68="no"," ",ROUND(S6989,4))</f>
        <v>0.92600000000000005</v>
      </c>
      <c r="W6989" s="110"/>
      <c r="AB6989" s="110">
        <f t="shared" si="392"/>
        <v>0.92600000000000071</v>
      </c>
      <c r="AC6989" s="110">
        <f>IF('3C-Water transport'!AN$56="no"," ",ROUND(AB6989,4))</f>
        <v>0.92600000000000005</v>
      </c>
      <c r="AD6989" s="110">
        <f>IF('3C-Water transport'!AN$57="no"," ",ROUND(AB6989,4))</f>
        <v>0.92600000000000005</v>
      </c>
      <c r="AE6989" s="110">
        <f>IF('3C-Water transport'!AN$58="no"," ",ROUND(AB6989,4))</f>
        <v>0.92600000000000005</v>
      </c>
    </row>
    <row r="6990" spans="5:31" x14ac:dyDescent="0.25">
      <c r="E6990" s="110">
        <f t="shared" si="390"/>
        <v>0.92700000000000071</v>
      </c>
      <c r="F6990" s="110">
        <f>IF('3A-Rail transport'!$AN$56="no"," ",ROUND(E6990,4))</f>
        <v>0.92700000000000005</v>
      </c>
      <c r="G6990" s="110">
        <f>IF('3A-Rail transport'!$AN$57="no"," ",ROUND(E6990,4))</f>
        <v>0.92700000000000005</v>
      </c>
      <c r="H6990" s="110"/>
      <c r="S6990" s="110">
        <f t="shared" si="391"/>
        <v>0.92700000000000071</v>
      </c>
      <c r="T6990" s="110">
        <f>IF('3B-Air transport'!AN$66="no"," ",ROUND(S6990,4))</f>
        <v>0.92700000000000005</v>
      </c>
      <c r="U6990" s="110">
        <f>IF('3B-Air transport'!AN$67="no"," ",ROUND(S6990,4))</f>
        <v>0.92700000000000005</v>
      </c>
      <c r="V6990" s="110">
        <f>IF('3B-Air transport'!AN$68="no"," ",ROUND(S6990,4))</f>
        <v>0.92700000000000005</v>
      </c>
      <c r="W6990" s="110"/>
      <c r="AB6990" s="110">
        <f t="shared" si="392"/>
        <v>0.92700000000000071</v>
      </c>
      <c r="AC6990" s="110">
        <f>IF('3C-Water transport'!AN$56="no"," ",ROUND(AB6990,4))</f>
        <v>0.92700000000000005</v>
      </c>
      <c r="AD6990" s="110">
        <f>IF('3C-Water transport'!AN$57="no"," ",ROUND(AB6990,4))</f>
        <v>0.92700000000000005</v>
      </c>
      <c r="AE6990" s="110">
        <f>IF('3C-Water transport'!AN$58="no"," ",ROUND(AB6990,4))</f>
        <v>0.92700000000000005</v>
      </c>
    </row>
    <row r="6991" spans="5:31" x14ac:dyDescent="0.25">
      <c r="E6991" s="110">
        <f t="shared" si="390"/>
        <v>0.92800000000000071</v>
      </c>
      <c r="F6991" s="110">
        <f>IF('3A-Rail transport'!$AN$56="no"," ",ROUND(E6991,4))</f>
        <v>0.92800000000000005</v>
      </c>
      <c r="G6991" s="110">
        <f>IF('3A-Rail transport'!$AN$57="no"," ",ROUND(E6991,4))</f>
        <v>0.92800000000000005</v>
      </c>
      <c r="H6991" s="110"/>
      <c r="S6991" s="110">
        <f t="shared" si="391"/>
        <v>0.92800000000000071</v>
      </c>
      <c r="T6991" s="110">
        <f>IF('3B-Air transport'!AN$66="no"," ",ROUND(S6991,4))</f>
        <v>0.92800000000000005</v>
      </c>
      <c r="U6991" s="110">
        <f>IF('3B-Air transport'!AN$67="no"," ",ROUND(S6991,4))</f>
        <v>0.92800000000000005</v>
      </c>
      <c r="V6991" s="110">
        <f>IF('3B-Air transport'!AN$68="no"," ",ROUND(S6991,4))</f>
        <v>0.92800000000000005</v>
      </c>
      <c r="W6991" s="110"/>
      <c r="AB6991" s="110">
        <f t="shared" si="392"/>
        <v>0.92800000000000071</v>
      </c>
      <c r="AC6991" s="110">
        <f>IF('3C-Water transport'!AN$56="no"," ",ROUND(AB6991,4))</f>
        <v>0.92800000000000005</v>
      </c>
      <c r="AD6991" s="110">
        <f>IF('3C-Water transport'!AN$57="no"," ",ROUND(AB6991,4))</f>
        <v>0.92800000000000005</v>
      </c>
      <c r="AE6991" s="110">
        <f>IF('3C-Water transport'!AN$58="no"," ",ROUND(AB6991,4))</f>
        <v>0.92800000000000005</v>
      </c>
    </row>
    <row r="6992" spans="5:31" x14ac:dyDescent="0.25">
      <c r="E6992" s="110">
        <f t="shared" si="390"/>
        <v>0.92900000000000071</v>
      </c>
      <c r="F6992" s="110">
        <f>IF('3A-Rail transport'!$AN$56="no"," ",ROUND(E6992,4))</f>
        <v>0.92900000000000005</v>
      </c>
      <c r="G6992" s="110">
        <f>IF('3A-Rail transport'!$AN$57="no"," ",ROUND(E6992,4))</f>
        <v>0.92900000000000005</v>
      </c>
      <c r="H6992" s="110"/>
      <c r="S6992" s="110">
        <f t="shared" si="391"/>
        <v>0.92900000000000071</v>
      </c>
      <c r="T6992" s="110">
        <f>IF('3B-Air transport'!AN$66="no"," ",ROUND(S6992,4))</f>
        <v>0.92900000000000005</v>
      </c>
      <c r="U6992" s="110">
        <f>IF('3B-Air transport'!AN$67="no"," ",ROUND(S6992,4))</f>
        <v>0.92900000000000005</v>
      </c>
      <c r="V6992" s="110">
        <f>IF('3B-Air transport'!AN$68="no"," ",ROUND(S6992,4))</f>
        <v>0.92900000000000005</v>
      </c>
      <c r="W6992" s="110"/>
      <c r="AB6992" s="110">
        <f t="shared" si="392"/>
        <v>0.92900000000000071</v>
      </c>
      <c r="AC6992" s="110">
        <f>IF('3C-Water transport'!AN$56="no"," ",ROUND(AB6992,4))</f>
        <v>0.92900000000000005</v>
      </c>
      <c r="AD6992" s="110">
        <f>IF('3C-Water transport'!AN$57="no"," ",ROUND(AB6992,4))</f>
        <v>0.92900000000000005</v>
      </c>
      <c r="AE6992" s="110">
        <f>IF('3C-Water transport'!AN$58="no"," ",ROUND(AB6992,4))</f>
        <v>0.92900000000000005</v>
      </c>
    </row>
    <row r="6993" spans="5:31" x14ac:dyDescent="0.25">
      <c r="E6993" s="110">
        <f t="shared" si="390"/>
        <v>0.93000000000000071</v>
      </c>
      <c r="F6993" s="110">
        <f>IF('3A-Rail transport'!$AN$56="no"," ",ROUND(E6993,4))</f>
        <v>0.93</v>
      </c>
      <c r="G6993" s="110">
        <f>IF('3A-Rail transport'!$AN$57="no"," ",ROUND(E6993,4))</f>
        <v>0.93</v>
      </c>
      <c r="H6993" s="110"/>
      <c r="S6993" s="110">
        <f t="shared" si="391"/>
        <v>0.93000000000000071</v>
      </c>
      <c r="T6993" s="110">
        <f>IF('3B-Air transport'!AN$66="no"," ",ROUND(S6993,4))</f>
        <v>0.93</v>
      </c>
      <c r="U6993" s="110">
        <f>IF('3B-Air transport'!AN$67="no"," ",ROUND(S6993,4))</f>
        <v>0.93</v>
      </c>
      <c r="V6993" s="110">
        <f>IF('3B-Air transport'!AN$68="no"," ",ROUND(S6993,4))</f>
        <v>0.93</v>
      </c>
      <c r="W6993" s="110"/>
      <c r="AB6993" s="110">
        <f t="shared" si="392"/>
        <v>0.93000000000000071</v>
      </c>
      <c r="AC6993" s="110">
        <f>IF('3C-Water transport'!AN$56="no"," ",ROUND(AB6993,4))</f>
        <v>0.93</v>
      </c>
      <c r="AD6993" s="110">
        <f>IF('3C-Water transport'!AN$57="no"," ",ROUND(AB6993,4))</f>
        <v>0.93</v>
      </c>
      <c r="AE6993" s="110">
        <f>IF('3C-Water transport'!AN$58="no"," ",ROUND(AB6993,4))</f>
        <v>0.93</v>
      </c>
    </row>
    <row r="6994" spans="5:31" x14ac:dyDescent="0.25">
      <c r="E6994" s="110">
        <f t="shared" si="390"/>
        <v>0.93100000000000072</v>
      </c>
      <c r="F6994" s="110">
        <f>IF('3A-Rail transport'!$AN$56="no"," ",ROUND(E6994,4))</f>
        <v>0.93100000000000005</v>
      </c>
      <c r="G6994" s="110">
        <f>IF('3A-Rail transport'!$AN$57="no"," ",ROUND(E6994,4))</f>
        <v>0.93100000000000005</v>
      </c>
      <c r="H6994" s="110"/>
      <c r="S6994" s="110">
        <f t="shared" si="391"/>
        <v>0.93100000000000072</v>
      </c>
      <c r="T6994" s="110">
        <f>IF('3B-Air transport'!AN$66="no"," ",ROUND(S6994,4))</f>
        <v>0.93100000000000005</v>
      </c>
      <c r="U6994" s="110">
        <f>IF('3B-Air transport'!AN$67="no"," ",ROUND(S6994,4))</f>
        <v>0.93100000000000005</v>
      </c>
      <c r="V6994" s="110">
        <f>IF('3B-Air transport'!AN$68="no"," ",ROUND(S6994,4))</f>
        <v>0.93100000000000005</v>
      </c>
      <c r="W6994" s="110"/>
      <c r="AB6994" s="110">
        <f t="shared" si="392"/>
        <v>0.93100000000000072</v>
      </c>
      <c r="AC6994" s="110">
        <f>IF('3C-Water transport'!AN$56="no"," ",ROUND(AB6994,4))</f>
        <v>0.93100000000000005</v>
      </c>
      <c r="AD6994" s="110">
        <f>IF('3C-Water transport'!AN$57="no"," ",ROUND(AB6994,4))</f>
        <v>0.93100000000000005</v>
      </c>
      <c r="AE6994" s="110">
        <f>IF('3C-Water transport'!AN$58="no"," ",ROUND(AB6994,4))</f>
        <v>0.93100000000000005</v>
      </c>
    </row>
    <row r="6995" spans="5:31" x14ac:dyDescent="0.25">
      <c r="E6995" s="110">
        <f t="shared" si="390"/>
        <v>0.93200000000000072</v>
      </c>
      <c r="F6995" s="110">
        <f>IF('3A-Rail transport'!$AN$56="no"," ",ROUND(E6995,4))</f>
        <v>0.93200000000000005</v>
      </c>
      <c r="G6995" s="110">
        <f>IF('3A-Rail transport'!$AN$57="no"," ",ROUND(E6995,4))</f>
        <v>0.93200000000000005</v>
      </c>
      <c r="H6995" s="110"/>
      <c r="S6995" s="110">
        <f t="shared" si="391"/>
        <v>0.93200000000000072</v>
      </c>
      <c r="T6995" s="110">
        <f>IF('3B-Air transport'!AN$66="no"," ",ROUND(S6995,4))</f>
        <v>0.93200000000000005</v>
      </c>
      <c r="U6995" s="110">
        <f>IF('3B-Air transport'!AN$67="no"," ",ROUND(S6995,4))</f>
        <v>0.93200000000000005</v>
      </c>
      <c r="V6995" s="110">
        <f>IF('3B-Air transport'!AN$68="no"," ",ROUND(S6995,4))</f>
        <v>0.93200000000000005</v>
      </c>
      <c r="W6995" s="110"/>
      <c r="AB6995" s="110">
        <f t="shared" si="392"/>
        <v>0.93200000000000072</v>
      </c>
      <c r="AC6995" s="110">
        <f>IF('3C-Water transport'!AN$56="no"," ",ROUND(AB6995,4))</f>
        <v>0.93200000000000005</v>
      </c>
      <c r="AD6995" s="110">
        <f>IF('3C-Water transport'!AN$57="no"," ",ROUND(AB6995,4))</f>
        <v>0.93200000000000005</v>
      </c>
      <c r="AE6995" s="110">
        <f>IF('3C-Water transport'!AN$58="no"," ",ROUND(AB6995,4))</f>
        <v>0.93200000000000005</v>
      </c>
    </row>
    <row r="6996" spans="5:31" x14ac:dyDescent="0.25">
      <c r="E6996" s="110">
        <f t="shared" si="390"/>
        <v>0.93300000000000072</v>
      </c>
      <c r="F6996" s="110">
        <f>IF('3A-Rail transport'!$AN$56="no"," ",ROUND(E6996,4))</f>
        <v>0.93300000000000005</v>
      </c>
      <c r="G6996" s="110">
        <f>IF('3A-Rail transport'!$AN$57="no"," ",ROUND(E6996,4))</f>
        <v>0.93300000000000005</v>
      </c>
      <c r="H6996" s="110"/>
      <c r="S6996" s="110">
        <f t="shared" si="391"/>
        <v>0.93300000000000072</v>
      </c>
      <c r="T6996" s="110">
        <f>IF('3B-Air transport'!AN$66="no"," ",ROUND(S6996,4))</f>
        <v>0.93300000000000005</v>
      </c>
      <c r="U6996" s="110">
        <f>IF('3B-Air transport'!AN$67="no"," ",ROUND(S6996,4))</f>
        <v>0.93300000000000005</v>
      </c>
      <c r="V6996" s="110">
        <f>IF('3B-Air transport'!AN$68="no"," ",ROUND(S6996,4))</f>
        <v>0.93300000000000005</v>
      </c>
      <c r="W6996" s="110"/>
      <c r="AB6996" s="110">
        <f t="shared" si="392"/>
        <v>0.93300000000000072</v>
      </c>
      <c r="AC6996" s="110">
        <f>IF('3C-Water transport'!AN$56="no"," ",ROUND(AB6996,4))</f>
        <v>0.93300000000000005</v>
      </c>
      <c r="AD6996" s="110">
        <f>IF('3C-Water transport'!AN$57="no"," ",ROUND(AB6996,4))</f>
        <v>0.93300000000000005</v>
      </c>
      <c r="AE6996" s="110">
        <f>IF('3C-Water transport'!AN$58="no"," ",ROUND(AB6996,4))</f>
        <v>0.93300000000000005</v>
      </c>
    </row>
    <row r="6997" spans="5:31" x14ac:dyDescent="0.25">
      <c r="E6997" s="110">
        <f t="shared" si="390"/>
        <v>0.93400000000000072</v>
      </c>
      <c r="F6997" s="110">
        <f>IF('3A-Rail transport'!$AN$56="no"," ",ROUND(E6997,4))</f>
        <v>0.93400000000000005</v>
      </c>
      <c r="G6997" s="110">
        <f>IF('3A-Rail transport'!$AN$57="no"," ",ROUND(E6997,4))</f>
        <v>0.93400000000000005</v>
      </c>
      <c r="H6997" s="110"/>
      <c r="S6997" s="110">
        <f t="shared" si="391"/>
        <v>0.93400000000000072</v>
      </c>
      <c r="T6997" s="110">
        <f>IF('3B-Air transport'!AN$66="no"," ",ROUND(S6997,4))</f>
        <v>0.93400000000000005</v>
      </c>
      <c r="U6997" s="110">
        <f>IF('3B-Air transport'!AN$67="no"," ",ROUND(S6997,4))</f>
        <v>0.93400000000000005</v>
      </c>
      <c r="V6997" s="110">
        <f>IF('3B-Air transport'!AN$68="no"," ",ROUND(S6997,4))</f>
        <v>0.93400000000000005</v>
      </c>
      <c r="W6997" s="110"/>
      <c r="AB6997" s="110">
        <f t="shared" si="392"/>
        <v>0.93400000000000072</v>
      </c>
      <c r="AC6997" s="110">
        <f>IF('3C-Water transport'!AN$56="no"," ",ROUND(AB6997,4))</f>
        <v>0.93400000000000005</v>
      </c>
      <c r="AD6997" s="110">
        <f>IF('3C-Water transport'!AN$57="no"," ",ROUND(AB6997,4))</f>
        <v>0.93400000000000005</v>
      </c>
      <c r="AE6997" s="110">
        <f>IF('3C-Water transport'!AN$58="no"," ",ROUND(AB6997,4))</f>
        <v>0.93400000000000005</v>
      </c>
    </row>
    <row r="6998" spans="5:31" x14ac:dyDescent="0.25">
      <c r="E6998" s="110">
        <f t="shared" si="390"/>
        <v>0.93500000000000072</v>
      </c>
      <c r="F6998" s="110">
        <f>IF('3A-Rail transport'!$AN$56="no"," ",ROUND(E6998,4))</f>
        <v>0.93500000000000005</v>
      </c>
      <c r="G6998" s="110">
        <f>IF('3A-Rail transport'!$AN$57="no"," ",ROUND(E6998,4))</f>
        <v>0.93500000000000005</v>
      </c>
      <c r="H6998" s="110"/>
      <c r="S6998" s="110">
        <f t="shared" si="391"/>
        <v>0.93500000000000072</v>
      </c>
      <c r="T6998" s="110">
        <f>IF('3B-Air transport'!AN$66="no"," ",ROUND(S6998,4))</f>
        <v>0.93500000000000005</v>
      </c>
      <c r="U6998" s="110">
        <f>IF('3B-Air transport'!AN$67="no"," ",ROUND(S6998,4))</f>
        <v>0.93500000000000005</v>
      </c>
      <c r="V6998" s="110">
        <f>IF('3B-Air transport'!AN$68="no"," ",ROUND(S6998,4))</f>
        <v>0.93500000000000005</v>
      </c>
      <c r="W6998" s="110"/>
      <c r="AB6998" s="110">
        <f t="shared" si="392"/>
        <v>0.93500000000000072</v>
      </c>
      <c r="AC6998" s="110">
        <f>IF('3C-Water transport'!AN$56="no"," ",ROUND(AB6998,4))</f>
        <v>0.93500000000000005</v>
      </c>
      <c r="AD6998" s="110">
        <f>IF('3C-Water transport'!AN$57="no"," ",ROUND(AB6998,4))</f>
        <v>0.93500000000000005</v>
      </c>
      <c r="AE6998" s="110">
        <f>IF('3C-Water transport'!AN$58="no"," ",ROUND(AB6998,4))</f>
        <v>0.93500000000000005</v>
      </c>
    </row>
    <row r="6999" spans="5:31" x14ac:dyDescent="0.25">
      <c r="E6999" s="110">
        <f t="shared" si="390"/>
        <v>0.93600000000000072</v>
      </c>
      <c r="F6999" s="110">
        <f>IF('3A-Rail transport'!$AN$56="no"," ",ROUND(E6999,4))</f>
        <v>0.93600000000000005</v>
      </c>
      <c r="G6999" s="110">
        <f>IF('3A-Rail transport'!$AN$57="no"," ",ROUND(E6999,4))</f>
        <v>0.93600000000000005</v>
      </c>
      <c r="H6999" s="110"/>
      <c r="S6999" s="110">
        <f t="shared" si="391"/>
        <v>0.93600000000000072</v>
      </c>
      <c r="T6999" s="110">
        <f>IF('3B-Air transport'!AN$66="no"," ",ROUND(S6999,4))</f>
        <v>0.93600000000000005</v>
      </c>
      <c r="U6999" s="110">
        <f>IF('3B-Air transport'!AN$67="no"," ",ROUND(S6999,4))</f>
        <v>0.93600000000000005</v>
      </c>
      <c r="V6999" s="110">
        <f>IF('3B-Air transport'!AN$68="no"," ",ROUND(S6999,4))</f>
        <v>0.93600000000000005</v>
      </c>
      <c r="W6999" s="110"/>
      <c r="AB6999" s="110">
        <f t="shared" si="392"/>
        <v>0.93600000000000072</v>
      </c>
      <c r="AC6999" s="110">
        <f>IF('3C-Water transport'!AN$56="no"," ",ROUND(AB6999,4))</f>
        <v>0.93600000000000005</v>
      </c>
      <c r="AD6999" s="110">
        <f>IF('3C-Water transport'!AN$57="no"," ",ROUND(AB6999,4))</f>
        <v>0.93600000000000005</v>
      </c>
      <c r="AE6999" s="110">
        <f>IF('3C-Water transport'!AN$58="no"," ",ROUND(AB6999,4))</f>
        <v>0.93600000000000005</v>
      </c>
    </row>
    <row r="7000" spans="5:31" x14ac:dyDescent="0.25">
      <c r="E7000" s="110">
        <f t="shared" si="390"/>
        <v>0.93700000000000072</v>
      </c>
      <c r="F7000" s="110">
        <f>IF('3A-Rail transport'!$AN$56="no"," ",ROUND(E7000,4))</f>
        <v>0.93700000000000006</v>
      </c>
      <c r="G7000" s="110">
        <f>IF('3A-Rail transport'!$AN$57="no"," ",ROUND(E7000,4))</f>
        <v>0.93700000000000006</v>
      </c>
      <c r="H7000" s="110"/>
      <c r="S7000" s="110">
        <f t="shared" si="391"/>
        <v>0.93700000000000072</v>
      </c>
      <c r="T7000" s="110">
        <f>IF('3B-Air transport'!AN$66="no"," ",ROUND(S7000,4))</f>
        <v>0.93700000000000006</v>
      </c>
      <c r="U7000" s="110">
        <f>IF('3B-Air transport'!AN$67="no"," ",ROUND(S7000,4))</f>
        <v>0.93700000000000006</v>
      </c>
      <c r="V7000" s="110">
        <f>IF('3B-Air transport'!AN$68="no"," ",ROUND(S7000,4))</f>
        <v>0.93700000000000006</v>
      </c>
      <c r="W7000" s="110"/>
      <c r="AB7000" s="110">
        <f t="shared" si="392"/>
        <v>0.93700000000000072</v>
      </c>
      <c r="AC7000" s="110">
        <f>IF('3C-Water transport'!AN$56="no"," ",ROUND(AB7000,4))</f>
        <v>0.93700000000000006</v>
      </c>
      <c r="AD7000" s="110">
        <f>IF('3C-Water transport'!AN$57="no"," ",ROUND(AB7000,4))</f>
        <v>0.93700000000000006</v>
      </c>
      <c r="AE7000" s="110">
        <f>IF('3C-Water transport'!AN$58="no"," ",ROUND(AB7000,4))</f>
        <v>0.93700000000000006</v>
      </c>
    </row>
    <row r="7001" spans="5:31" x14ac:dyDescent="0.25">
      <c r="E7001" s="110">
        <f t="shared" si="390"/>
        <v>0.93800000000000072</v>
      </c>
      <c r="F7001" s="110">
        <f>IF('3A-Rail transport'!$AN$56="no"," ",ROUND(E7001,4))</f>
        <v>0.93799999999999994</v>
      </c>
      <c r="G7001" s="110">
        <f>IF('3A-Rail transport'!$AN$57="no"," ",ROUND(E7001,4))</f>
        <v>0.93799999999999994</v>
      </c>
      <c r="H7001" s="110"/>
      <c r="S7001" s="110">
        <f t="shared" si="391"/>
        <v>0.93800000000000072</v>
      </c>
      <c r="T7001" s="110">
        <f>IF('3B-Air transport'!AN$66="no"," ",ROUND(S7001,4))</f>
        <v>0.93799999999999994</v>
      </c>
      <c r="U7001" s="110">
        <f>IF('3B-Air transport'!AN$67="no"," ",ROUND(S7001,4))</f>
        <v>0.93799999999999994</v>
      </c>
      <c r="V7001" s="110">
        <f>IF('3B-Air transport'!AN$68="no"," ",ROUND(S7001,4))</f>
        <v>0.93799999999999994</v>
      </c>
      <c r="W7001" s="110"/>
      <c r="AB7001" s="110">
        <f t="shared" si="392"/>
        <v>0.93800000000000072</v>
      </c>
      <c r="AC7001" s="110">
        <f>IF('3C-Water transport'!AN$56="no"," ",ROUND(AB7001,4))</f>
        <v>0.93799999999999994</v>
      </c>
      <c r="AD7001" s="110">
        <f>IF('3C-Water transport'!AN$57="no"," ",ROUND(AB7001,4))</f>
        <v>0.93799999999999994</v>
      </c>
      <c r="AE7001" s="110">
        <f>IF('3C-Water transport'!AN$58="no"," ",ROUND(AB7001,4))</f>
        <v>0.93799999999999994</v>
      </c>
    </row>
    <row r="7002" spans="5:31" x14ac:dyDescent="0.25">
      <c r="E7002" s="110">
        <f t="shared" si="390"/>
        <v>0.93900000000000072</v>
      </c>
      <c r="F7002" s="110">
        <f>IF('3A-Rail transport'!$AN$56="no"," ",ROUND(E7002,4))</f>
        <v>0.93899999999999995</v>
      </c>
      <c r="G7002" s="110">
        <f>IF('3A-Rail transport'!$AN$57="no"," ",ROUND(E7002,4))</f>
        <v>0.93899999999999995</v>
      </c>
      <c r="H7002" s="110"/>
      <c r="S7002" s="110">
        <f t="shared" si="391"/>
        <v>0.93900000000000072</v>
      </c>
      <c r="T7002" s="110">
        <f>IF('3B-Air transport'!AN$66="no"," ",ROUND(S7002,4))</f>
        <v>0.93899999999999995</v>
      </c>
      <c r="U7002" s="110">
        <f>IF('3B-Air transport'!AN$67="no"," ",ROUND(S7002,4))</f>
        <v>0.93899999999999995</v>
      </c>
      <c r="V7002" s="110">
        <f>IF('3B-Air transport'!AN$68="no"," ",ROUND(S7002,4))</f>
        <v>0.93899999999999995</v>
      </c>
      <c r="W7002" s="110"/>
      <c r="AB7002" s="110">
        <f t="shared" si="392"/>
        <v>0.93900000000000072</v>
      </c>
      <c r="AC7002" s="110">
        <f>IF('3C-Water transport'!AN$56="no"," ",ROUND(AB7002,4))</f>
        <v>0.93899999999999995</v>
      </c>
      <c r="AD7002" s="110">
        <f>IF('3C-Water transport'!AN$57="no"," ",ROUND(AB7002,4))</f>
        <v>0.93899999999999995</v>
      </c>
      <c r="AE7002" s="110">
        <f>IF('3C-Water transport'!AN$58="no"," ",ROUND(AB7002,4))</f>
        <v>0.93899999999999995</v>
      </c>
    </row>
    <row r="7003" spans="5:31" x14ac:dyDescent="0.25">
      <c r="E7003" s="110">
        <f t="shared" si="390"/>
        <v>0.94000000000000072</v>
      </c>
      <c r="F7003" s="110">
        <f>IF('3A-Rail transport'!$AN$56="no"," ",ROUND(E7003,4))</f>
        <v>0.94</v>
      </c>
      <c r="G7003" s="110">
        <f>IF('3A-Rail transport'!$AN$57="no"," ",ROUND(E7003,4))</f>
        <v>0.94</v>
      </c>
      <c r="H7003" s="110"/>
      <c r="S7003" s="110">
        <f t="shared" si="391"/>
        <v>0.94000000000000072</v>
      </c>
      <c r="T7003" s="110">
        <f>IF('3B-Air transport'!AN$66="no"," ",ROUND(S7003,4))</f>
        <v>0.94</v>
      </c>
      <c r="U7003" s="110">
        <f>IF('3B-Air transport'!AN$67="no"," ",ROUND(S7003,4))</f>
        <v>0.94</v>
      </c>
      <c r="V7003" s="110">
        <f>IF('3B-Air transport'!AN$68="no"," ",ROUND(S7003,4))</f>
        <v>0.94</v>
      </c>
      <c r="W7003" s="110"/>
      <c r="AB7003" s="110">
        <f t="shared" si="392"/>
        <v>0.94000000000000072</v>
      </c>
      <c r="AC7003" s="110">
        <f>IF('3C-Water transport'!AN$56="no"," ",ROUND(AB7003,4))</f>
        <v>0.94</v>
      </c>
      <c r="AD7003" s="110">
        <f>IF('3C-Water transport'!AN$57="no"," ",ROUND(AB7003,4))</f>
        <v>0.94</v>
      </c>
      <c r="AE7003" s="110">
        <f>IF('3C-Water transport'!AN$58="no"," ",ROUND(AB7003,4))</f>
        <v>0.94</v>
      </c>
    </row>
    <row r="7004" spans="5:31" x14ac:dyDescent="0.25">
      <c r="E7004" s="110">
        <f t="shared" si="390"/>
        <v>0.94100000000000072</v>
      </c>
      <c r="F7004" s="110">
        <f>IF('3A-Rail transport'!$AN$56="no"," ",ROUND(E7004,4))</f>
        <v>0.94099999999999995</v>
      </c>
      <c r="G7004" s="110">
        <f>IF('3A-Rail transport'!$AN$57="no"," ",ROUND(E7004,4))</f>
        <v>0.94099999999999995</v>
      </c>
      <c r="H7004" s="110"/>
      <c r="S7004" s="110">
        <f t="shared" si="391"/>
        <v>0.94100000000000072</v>
      </c>
      <c r="T7004" s="110">
        <f>IF('3B-Air transport'!AN$66="no"," ",ROUND(S7004,4))</f>
        <v>0.94099999999999995</v>
      </c>
      <c r="U7004" s="110">
        <f>IF('3B-Air transport'!AN$67="no"," ",ROUND(S7004,4))</f>
        <v>0.94099999999999995</v>
      </c>
      <c r="V7004" s="110">
        <f>IF('3B-Air transport'!AN$68="no"," ",ROUND(S7004,4))</f>
        <v>0.94099999999999995</v>
      </c>
      <c r="W7004" s="110"/>
      <c r="AB7004" s="110">
        <f t="shared" si="392"/>
        <v>0.94100000000000072</v>
      </c>
      <c r="AC7004" s="110">
        <f>IF('3C-Water transport'!AN$56="no"," ",ROUND(AB7004,4))</f>
        <v>0.94099999999999995</v>
      </c>
      <c r="AD7004" s="110">
        <f>IF('3C-Water transport'!AN$57="no"," ",ROUND(AB7004,4))</f>
        <v>0.94099999999999995</v>
      </c>
      <c r="AE7004" s="110">
        <f>IF('3C-Water transport'!AN$58="no"," ",ROUND(AB7004,4))</f>
        <v>0.94099999999999995</v>
      </c>
    </row>
    <row r="7005" spans="5:31" x14ac:dyDescent="0.25">
      <c r="E7005" s="110">
        <f t="shared" si="390"/>
        <v>0.94200000000000073</v>
      </c>
      <c r="F7005" s="110">
        <f>IF('3A-Rail transport'!$AN$56="no"," ",ROUND(E7005,4))</f>
        <v>0.94199999999999995</v>
      </c>
      <c r="G7005" s="110">
        <f>IF('3A-Rail transport'!$AN$57="no"," ",ROUND(E7005,4))</f>
        <v>0.94199999999999995</v>
      </c>
      <c r="H7005" s="110"/>
      <c r="S7005" s="110">
        <f t="shared" si="391"/>
        <v>0.94200000000000073</v>
      </c>
      <c r="T7005" s="110">
        <f>IF('3B-Air transport'!AN$66="no"," ",ROUND(S7005,4))</f>
        <v>0.94199999999999995</v>
      </c>
      <c r="U7005" s="110">
        <f>IF('3B-Air transport'!AN$67="no"," ",ROUND(S7005,4))</f>
        <v>0.94199999999999995</v>
      </c>
      <c r="V7005" s="110">
        <f>IF('3B-Air transport'!AN$68="no"," ",ROUND(S7005,4))</f>
        <v>0.94199999999999995</v>
      </c>
      <c r="W7005" s="110"/>
      <c r="AB7005" s="110">
        <f t="shared" si="392"/>
        <v>0.94200000000000073</v>
      </c>
      <c r="AC7005" s="110">
        <f>IF('3C-Water transport'!AN$56="no"," ",ROUND(AB7005,4))</f>
        <v>0.94199999999999995</v>
      </c>
      <c r="AD7005" s="110">
        <f>IF('3C-Water transport'!AN$57="no"," ",ROUND(AB7005,4))</f>
        <v>0.94199999999999995</v>
      </c>
      <c r="AE7005" s="110">
        <f>IF('3C-Water transport'!AN$58="no"," ",ROUND(AB7005,4))</f>
        <v>0.94199999999999995</v>
      </c>
    </row>
    <row r="7006" spans="5:31" x14ac:dyDescent="0.25">
      <c r="E7006" s="110">
        <f t="shared" si="390"/>
        <v>0.94300000000000073</v>
      </c>
      <c r="F7006" s="110">
        <f>IF('3A-Rail transport'!$AN$56="no"," ",ROUND(E7006,4))</f>
        <v>0.94299999999999995</v>
      </c>
      <c r="G7006" s="110">
        <f>IF('3A-Rail transport'!$AN$57="no"," ",ROUND(E7006,4))</f>
        <v>0.94299999999999995</v>
      </c>
      <c r="H7006" s="110"/>
      <c r="S7006" s="110">
        <f t="shared" si="391"/>
        <v>0.94300000000000073</v>
      </c>
      <c r="T7006" s="110">
        <f>IF('3B-Air transport'!AN$66="no"," ",ROUND(S7006,4))</f>
        <v>0.94299999999999995</v>
      </c>
      <c r="U7006" s="110">
        <f>IF('3B-Air transport'!AN$67="no"," ",ROUND(S7006,4))</f>
        <v>0.94299999999999995</v>
      </c>
      <c r="V7006" s="110">
        <f>IF('3B-Air transport'!AN$68="no"," ",ROUND(S7006,4))</f>
        <v>0.94299999999999995</v>
      </c>
      <c r="W7006" s="110"/>
      <c r="AB7006" s="110">
        <f t="shared" si="392"/>
        <v>0.94300000000000073</v>
      </c>
      <c r="AC7006" s="110">
        <f>IF('3C-Water transport'!AN$56="no"," ",ROUND(AB7006,4))</f>
        <v>0.94299999999999995</v>
      </c>
      <c r="AD7006" s="110">
        <f>IF('3C-Water transport'!AN$57="no"," ",ROUND(AB7006,4))</f>
        <v>0.94299999999999995</v>
      </c>
      <c r="AE7006" s="110">
        <f>IF('3C-Water transport'!AN$58="no"," ",ROUND(AB7006,4))</f>
        <v>0.94299999999999995</v>
      </c>
    </row>
    <row r="7007" spans="5:31" x14ac:dyDescent="0.25">
      <c r="E7007" s="110">
        <f t="shared" si="390"/>
        <v>0.94400000000000073</v>
      </c>
      <c r="F7007" s="110">
        <f>IF('3A-Rail transport'!$AN$56="no"," ",ROUND(E7007,4))</f>
        <v>0.94399999999999995</v>
      </c>
      <c r="G7007" s="110">
        <f>IF('3A-Rail transport'!$AN$57="no"," ",ROUND(E7007,4))</f>
        <v>0.94399999999999995</v>
      </c>
      <c r="H7007" s="110"/>
      <c r="S7007" s="110">
        <f t="shared" si="391"/>
        <v>0.94400000000000073</v>
      </c>
      <c r="T7007" s="110">
        <f>IF('3B-Air transport'!AN$66="no"," ",ROUND(S7007,4))</f>
        <v>0.94399999999999995</v>
      </c>
      <c r="U7007" s="110">
        <f>IF('3B-Air transport'!AN$67="no"," ",ROUND(S7007,4))</f>
        <v>0.94399999999999995</v>
      </c>
      <c r="V7007" s="110">
        <f>IF('3B-Air transport'!AN$68="no"," ",ROUND(S7007,4))</f>
        <v>0.94399999999999995</v>
      </c>
      <c r="W7007" s="110"/>
      <c r="AB7007" s="110">
        <f t="shared" si="392"/>
        <v>0.94400000000000073</v>
      </c>
      <c r="AC7007" s="110">
        <f>IF('3C-Water transport'!AN$56="no"," ",ROUND(AB7007,4))</f>
        <v>0.94399999999999995</v>
      </c>
      <c r="AD7007" s="110">
        <f>IF('3C-Water transport'!AN$57="no"," ",ROUND(AB7007,4))</f>
        <v>0.94399999999999995</v>
      </c>
      <c r="AE7007" s="110">
        <f>IF('3C-Water transport'!AN$58="no"," ",ROUND(AB7007,4))</f>
        <v>0.94399999999999995</v>
      </c>
    </row>
    <row r="7008" spans="5:31" x14ac:dyDescent="0.25">
      <c r="E7008" s="110">
        <f t="shared" si="390"/>
        <v>0.94500000000000073</v>
      </c>
      <c r="F7008" s="110">
        <f>IF('3A-Rail transport'!$AN$56="no"," ",ROUND(E7008,4))</f>
        <v>0.94499999999999995</v>
      </c>
      <c r="G7008" s="110">
        <f>IF('3A-Rail transport'!$AN$57="no"," ",ROUND(E7008,4))</f>
        <v>0.94499999999999995</v>
      </c>
      <c r="H7008" s="110"/>
      <c r="S7008" s="110">
        <f t="shared" si="391"/>
        <v>0.94500000000000073</v>
      </c>
      <c r="T7008" s="110">
        <f>IF('3B-Air transport'!AN$66="no"," ",ROUND(S7008,4))</f>
        <v>0.94499999999999995</v>
      </c>
      <c r="U7008" s="110">
        <f>IF('3B-Air transport'!AN$67="no"," ",ROUND(S7008,4))</f>
        <v>0.94499999999999995</v>
      </c>
      <c r="V7008" s="110">
        <f>IF('3B-Air transport'!AN$68="no"," ",ROUND(S7008,4))</f>
        <v>0.94499999999999995</v>
      </c>
      <c r="W7008" s="110"/>
      <c r="AB7008" s="110">
        <f t="shared" si="392"/>
        <v>0.94500000000000073</v>
      </c>
      <c r="AC7008" s="110">
        <f>IF('3C-Water transport'!AN$56="no"," ",ROUND(AB7008,4))</f>
        <v>0.94499999999999995</v>
      </c>
      <c r="AD7008" s="110">
        <f>IF('3C-Water transport'!AN$57="no"," ",ROUND(AB7008,4))</f>
        <v>0.94499999999999995</v>
      </c>
      <c r="AE7008" s="110">
        <f>IF('3C-Water transport'!AN$58="no"," ",ROUND(AB7008,4))</f>
        <v>0.94499999999999995</v>
      </c>
    </row>
    <row r="7009" spans="5:31" x14ac:dyDescent="0.25">
      <c r="E7009" s="110">
        <f t="shared" si="390"/>
        <v>0.94600000000000073</v>
      </c>
      <c r="F7009" s="110">
        <f>IF('3A-Rail transport'!$AN$56="no"," ",ROUND(E7009,4))</f>
        <v>0.94599999999999995</v>
      </c>
      <c r="G7009" s="110">
        <f>IF('3A-Rail transport'!$AN$57="no"," ",ROUND(E7009,4))</f>
        <v>0.94599999999999995</v>
      </c>
      <c r="H7009" s="110"/>
      <c r="S7009" s="110">
        <f t="shared" si="391"/>
        <v>0.94600000000000073</v>
      </c>
      <c r="T7009" s="110">
        <f>IF('3B-Air transport'!AN$66="no"," ",ROUND(S7009,4))</f>
        <v>0.94599999999999995</v>
      </c>
      <c r="U7009" s="110">
        <f>IF('3B-Air transport'!AN$67="no"," ",ROUND(S7009,4))</f>
        <v>0.94599999999999995</v>
      </c>
      <c r="V7009" s="110">
        <f>IF('3B-Air transport'!AN$68="no"," ",ROUND(S7009,4))</f>
        <v>0.94599999999999995</v>
      </c>
      <c r="W7009" s="110"/>
      <c r="AB7009" s="110">
        <f t="shared" si="392"/>
        <v>0.94600000000000073</v>
      </c>
      <c r="AC7009" s="110">
        <f>IF('3C-Water transport'!AN$56="no"," ",ROUND(AB7009,4))</f>
        <v>0.94599999999999995</v>
      </c>
      <c r="AD7009" s="110">
        <f>IF('3C-Water transport'!AN$57="no"," ",ROUND(AB7009,4))</f>
        <v>0.94599999999999995</v>
      </c>
      <c r="AE7009" s="110">
        <f>IF('3C-Water transport'!AN$58="no"," ",ROUND(AB7009,4))</f>
        <v>0.94599999999999995</v>
      </c>
    </row>
    <row r="7010" spans="5:31" x14ac:dyDescent="0.25">
      <c r="E7010" s="110">
        <f t="shared" si="390"/>
        <v>0.94700000000000073</v>
      </c>
      <c r="F7010" s="110">
        <f>IF('3A-Rail transport'!$AN$56="no"," ",ROUND(E7010,4))</f>
        <v>0.94699999999999995</v>
      </c>
      <c r="G7010" s="110">
        <f>IF('3A-Rail transport'!$AN$57="no"," ",ROUND(E7010,4))</f>
        <v>0.94699999999999995</v>
      </c>
      <c r="H7010" s="110"/>
      <c r="S7010" s="110">
        <f t="shared" si="391"/>
        <v>0.94700000000000073</v>
      </c>
      <c r="T7010" s="110">
        <f>IF('3B-Air transport'!AN$66="no"," ",ROUND(S7010,4))</f>
        <v>0.94699999999999995</v>
      </c>
      <c r="U7010" s="110">
        <f>IF('3B-Air transport'!AN$67="no"," ",ROUND(S7010,4))</f>
        <v>0.94699999999999995</v>
      </c>
      <c r="V7010" s="110">
        <f>IF('3B-Air transport'!AN$68="no"," ",ROUND(S7010,4))</f>
        <v>0.94699999999999995</v>
      </c>
      <c r="W7010" s="110"/>
      <c r="AB7010" s="110">
        <f t="shared" si="392"/>
        <v>0.94700000000000073</v>
      </c>
      <c r="AC7010" s="110">
        <f>IF('3C-Water transport'!AN$56="no"," ",ROUND(AB7010,4))</f>
        <v>0.94699999999999995</v>
      </c>
      <c r="AD7010" s="110">
        <f>IF('3C-Water transport'!AN$57="no"," ",ROUND(AB7010,4))</f>
        <v>0.94699999999999995</v>
      </c>
      <c r="AE7010" s="110">
        <f>IF('3C-Water transport'!AN$58="no"," ",ROUND(AB7010,4))</f>
        <v>0.94699999999999995</v>
      </c>
    </row>
    <row r="7011" spans="5:31" x14ac:dyDescent="0.25">
      <c r="E7011" s="110">
        <f t="shared" si="390"/>
        <v>0.94800000000000073</v>
      </c>
      <c r="F7011" s="110">
        <f>IF('3A-Rail transport'!$AN$56="no"," ",ROUND(E7011,4))</f>
        <v>0.94799999999999995</v>
      </c>
      <c r="G7011" s="110">
        <f>IF('3A-Rail transport'!$AN$57="no"," ",ROUND(E7011,4))</f>
        <v>0.94799999999999995</v>
      </c>
      <c r="H7011" s="110"/>
      <c r="S7011" s="110">
        <f t="shared" si="391"/>
        <v>0.94800000000000073</v>
      </c>
      <c r="T7011" s="110">
        <f>IF('3B-Air transport'!AN$66="no"," ",ROUND(S7011,4))</f>
        <v>0.94799999999999995</v>
      </c>
      <c r="U7011" s="110">
        <f>IF('3B-Air transport'!AN$67="no"," ",ROUND(S7011,4))</f>
        <v>0.94799999999999995</v>
      </c>
      <c r="V7011" s="110">
        <f>IF('3B-Air transport'!AN$68="no"," ",ROUND(S7011,4))</f>
        <v>0.94799999999999995</v>
      </c>
      <c r="W7011" s="110"/>
      <c r="AB7011" s="110">
        <f t="shared" si="392"/>
        <v>0.94800000000000073</v>
      </c>
      <c r="AC7011" s="110">
        <f>IF('3C-Water transport'!AN$56="no"," ",ROUND(AB7011,4))</f>
        <v>0.94799999999999995</v>
      </c>
      <c r="AD7011" s="110">
        <f>IF('3C-Water transport'!AN$57="no"," ",ROUND(AB7011,4))</f>
        <v>0.94799999999999995</v>
      </c>
      <c r="AE7011" s="110">
        <f>IF('3C-Water transport'!AN$58="no"," ",ROUND(AB7011,4))</f>
        <v>0.94799999999999995</v>
      </c>
    </row>
    <row r="7012" spans="5:31" x14ac:dyDescent="0.25">
      <c r="E7012" s="110">
        <f t="shared" si="390"/>
        <v>0.94900000000000073</v>
      </c>
      <c r="F7012" s="110">
        <f>IF('3A-Rail transport'!$AN$56="no"," ",ROUND(E7012,4))</f>
        <v>0.94899999999999995</v>
      </c>
      <c r="G7012" s="110">
        <f>IF('3A-Rail transport'!$AN$57="no"," ",ROUND(E7012,4))</f>
        <v>0.94899999999999995</v>
      </c>
      <c r="H7012" s="110"/>
      <c r="S7012" s="110">
        <f t="shared" si="391"/>
        <v>0.94900000000000073</v>
      </c>
      <c r="T7012" s="110">
        <f>IF('3B-Air transport'!AN$66="no"," ",ROUND(S7012,4))</f>
        <v>0.94899999999999995</v>
      </c>
      <c r="U7012" s="110">
        <f>IF('3B-Air transport'!AN$67="no"," ",ROUND(S7012,4))</f>
        <v>0.94899999999999995</v>
      </c>
      <c r="V7012" s="110">
        <f>IF('3B-Air transport'!AN$68="no"," ",ROUND(S7012,4))</f>
        <v>0.94899999999999995</v>
      </c>
      <c r="W7012" s="110"/>
      <c r="AB7012" s="110">
        <f t="shared" si="392"/>
        <v>0.94900000000000073</v>
      </c>
      <c r="AC7012" s="110">
        <f>IF('3C-Water transport'!AN$56="no"," ",ROUND(AB7012,4))</f>
        <v>0.94899999999999995</v>
      </c>
      <c r="AD7012" s="110">
        <f>IF('3C-Water transport'!AN$57="no"," ",ROUND(AB7012,4))</f>
        <v>0.94899999999999995</v>
      </c>
      <c r="AE7012" s="110">
        <f>IF('3C-Water transport'!AN$58="no"," ",ROUND(AB7012,4))</f>
        <v>0.94899999999999995</v>
      </c>
    </row>
    <row r="7013" spans="5:31" x14ac:dyDescent="0.25">
      <c r="E7013" s="110">
        <f t="shared" si="390"/>
        <v>0.95000000000000073</v>
      </c>
      <c r="F7013" s="110">
        <f>IF('3A-Rail transport'!$AN$56="no"," ",ROUND(E7013,4))</f>
        <v>0.95</v>
      </c>
      <c r="G7013" s="110">
        <f>IF('3A-Rail transport'!$AN$57="no"," ",ROUND(E7013,4))</f>
        <v>0.95</v>
      </c>
      <c r="H7013" s="110"/>
      <c r="S7013" s="110">
        <f t="shared" si="391"/>
        <v>0.95000000000000073</v>
      </c>
      <c r="T7013" s="110">
        <f>IF('3B-Air transport'!AN$66="no"," ",ROUND(S7013,4))</f>
        <v>0.95</v>
      </c>
      <c r="U7013" s="110">
        <f>IF('3B-Air transport'!AN$67="no"," ",ROUND(S7013,4))</f>
        <v>0.95</v>
      </c>
      <c r="V7013" s="110">
        <f>IF('3B-Air transport'!AN$68="no"," ",ROUND(S7013,4))</f>
        <v>0.95</v>
      </c>
      <c r="W7013" s="110"/>
      <c r="AB7013" s="110">
        <f t="shared" si="392"/>
        <v>0.95000000000000073</v>
      </c>
      <c r="AC7013" s="110">
        <f>IF('3C-Water transport'!AN$56="no"," ",ROUND(AB7013,4))</f>
        <v>0.95</v>
      </c>
      <c r="AD7013" s="110">
        <f>IF('3C-Water transport'!AN$57="no"," ",ROUND(AB7013,4))</f>
        <v>0.95</v>
      </c>
      <c r="AE7013" s="110">
        <f>IF('3C-Water transport'!AN$58="no"," ",ROUND(AB7013,4))</f>
        <v>0.95</v>
      </c>
    </row>
    <row r="7014" spans="5:31" x14ac:dyDescent="0.25">
      <c r="E7014" s="110">
        <f t="shared" si="390"/>
        <v>0.95100000000000073</v>
      </c>
      <c r="F7014" s="110">
        <f>IF('3A-Rail transport'!$AN$56="no"," ",ROUND(E7014,4))</f>
        <v>0.95099999999999996</v>
      </c>
      <c r="G7014" s="110">
        <f>IF('3A-Rail transport'!$AN$57="no"," ",ROUND(E7014,4))</f>
        <v>0.95099999999999996</v>
      </c>
      <c r="H7014" s="110"/>
      <c r="S7014" s="110">
        <f t="shared" si="391"/>
        <v>0.95100000000000073</v>
      </c>
      <c r="T7014" s="110">
        <f>IF('3B-Air transport'!AN$66="no"," ",ROUND(S7014,4))</f>
        <v>0.95099999999999996</v>
      </c>
      <c r="U7014" s="110">
        <f>IF('3B-Air transport'!AN$67="no"," ",ROUND(S7014,4))</f>
        <v>0.95099999999999996</v>
      </c>
      <c r="V7014" s="110">
        <f>IF('3B-Air transport'!AN$68="no"," ",ROUND(S7014,4))</f>
        <v>0.95099999999999996</v>
      </c>
      <c r="W7014" s="110"/>
      <c r="AB7014" s="110">
        <f t="shared" si="392"/>
        <v>0.95100000000000073</v>
      </c>
      <c r="AC7014" s="110">
        <f>IF('3C-Water transport'!AN$56="no"," ",ROUND(AB7014,4))</f>
        <v>0.95099999999999996</v>
      </c>
      <c r="AD7014" s="110">
        <f>IF('3C-Water transport'!AN$57="no"," ",ROUND(AB7014,4))</f>
        <v>0.95099999999999996</v>
      </c>
      <c r="AE7014" s="110">
        <f>IF('3C-Water transport'!AN$58="no"," ",ROUND(AB7014,4))</f>
        <v>0.95099999999999996</v>
      </c>
    </row>
    <row r="7015" spans="5:31" x14ac:dyDescent="0.25">
      <c r="E7015" s="110">
        <f t="shared" si="390"/>
        <v>0.95200000000000073</v>
      </c>
      <c r="F7015" s="110">
        <f>IF('3A-Rail transport'!$AN$56="no"," ",ROUND(E7015,4))</f>
        <v>0.95199999999999996</v>
      </c>
      <c r="G7015" s="110">
        <f>IF('3A-Rail transport'!$AN$57="no"," ",ROUND(E7015,4))</f>
        <v>0.95199999999999996</v>
      </c>
      <c r="H7015" s="110"/>
      <c r="S7015" s="110">
        <f t="shared" si="391"/>
        <v>0.95200000000000073</v>
      </c>
      <c r="T7015" s="110">
        <f>IF('3B-Air transport'!AN$66="no"," ",ROUND(S7015,4))</f>
        <v>0.95199999999999996</v>
      </c>
      <c r="U7015" s="110">
        <f>IF('3B-Air transport'!AN$67="no"," ",ROUND(S7015,4))</f>
        <v>0.95199999999999996</v>
      </c>
      <c r="V7015" s="110">
        <f>IF('3B-Air transport'!AN$68="no"," ",ROUND(S7015,4))</f>
        <v>0.95199999999999996</v>
      </c>
      <c r="W7015" s="110"/>
      <c r="AB7015" s="110">
        <f t="shared" si="392"/>
        <v>0.95200000000000073</v>
      </c>
      <c r="AC7015" s="110">
        <f>IF('3C-Water transport'!AN$56="no"," ",ROUND(AB7015,4))</f>
        <v>0.95199999999999996</v>
      </c>
      <c r="AD7015" s="110">
        <f>IF('3C-Water transport'!AN$57="no"," ",ROUND(AB7015,4))</f>
        <v>0.95199999999999996</v>
      </c>
      <c r="AE7015" s="110">
        <f>IF('3C-Water transport'!AN$58="no"," ",ROUND(AB7015,4))</f>
        <v>0.95199999999999996</v>
      </c>
    </row>
    <row r="7016" spans="5:31" x14ac:dyDescent="0.25">
      <c r="E7016" s="110">
        <f t="shared" si="390"/>
        <v>0.95300000000000074</v>
      </c>
      <c r="F7016" s="110">
        <f>IF('3A-Rail transport'!$AN$56="no"," ",ROUND(E7016,4))</f>
        <v>0.95299999999999996</v>
      </c>
      <c r="G7016" s="110">
        <f>IF('3A-Rail transport'!$AN$57="no"," ",ROUND(E7016,4))</f>
        <v>0.95299999999999996</v>
      </c>
      <c r="H7016" s="110"/>
      <c r="S7016" s="110">
        <f t="shared" si="391"/>
        <v>0.95300000000000074</v>
      </c>
      <c r="T7016" s="110">
        <f>IF('3B-Air transport'!AN$66="no"," ",ROUND(S7016,4))</f>
        <v>0.95299999999999996</v>
      </c>
      <c r="U7016" s="110">
        <f>IF('3B-Air transport'!AN$67="no"," ",ROUND(S7016,4))</f>
        <v>0.95299999999999996</v>
      </c>
      <c r="V7016" s="110">
        <f>IF('3B-Air transport'!AN$68="no"," ",ROUND(S7016,4))</f>
        <v>0.95299999999999996</v>
      </c>
      <c r="W7016" s="110"/>
      <c r="AB7016" s="110">
        <f t="shared" si="392"/>
        <v>0.95300000000000074</v>
      </c>
      <c r="AC7016" s="110">
        <f>IF('3C-Water transport'!AN$56="no"," ",ROUND(AB7016,4))</f>
        <v>0.95299999999999996</v>
      </c>
      <c r="AD7016" s="110">
        <f>IF('3C-Water transport'!AN$57="no"," ",ROUND(AB7016,4))</f>
        <v>0.95299999999999996</v>
      </c>
      <c r="AE7016" s="110">
        <f>IF('3C-Water transport'!AN$58="no"," ",ROUND(AB7016,4))</f>
        <v>0.95299999999999996</v>
      </c>
    </row>
    <row r="7017" spans="5:31" x14ac:dyDescent="0.25">
      <c r="E7017" s="110">
        <f t="shared" si="390"/>
        <v>0.95400000000000074</v>
      </c>
      <c r="F7017" s="110">
        <f>IF('3A-Rail transport'!$AN$56="no"," ",ROUND(E7017,4))</f>
        <v>0.95399999999999996</v>
      </c>
      <c r="G7017" s="110">
        <f>IF('3A-Rail transport'!$AN$57="no"," ",ROUND(E7017,4))</f>
        <v>0.95399999999999996</v>
      </c>
      <c r="H7017" s="110"/>
      <c r="S7017" s="110">
        <f t="shared" si="391"/>
        <v>0.95400000000000074</v>
      </c>
      <c r="T7017" s="110">
        <f>IF('3B-Air transport'!AN$66="no"," ",ROUND(S7017,4))</f>
        <v>0.95399999999999996</v>
      </c>
      <c r="U7017" s="110">
        <f>IF('3B-Air transport'!AN$67="no"," ",ROUND(S7017,4))</f>
        <v>0.95399999999999996</v>
      </c>
      <c r="V7017" s="110">
        <f>IF('3B-Air transport'!AN$68="no"," ",ROUND(S7017,4))</f>
        <v>0.95399999999999996</v>
      </c>
      <c r="W7017" s="110"/>
      <c r="AB7017" s="110">
        <f t="shared" si="392"/>
        <v>0.95400000000000074</v>
      </c>
      <c r="AC7017" s="110">
        <f>IF('3C-Water transport'!AN$56="no"," ",ROUND(AB7017,4))</f>
        <v>0.95399999999999996</v>
      </c>
      <c r="AD7017" s="110">
        <f>IF('3C-Water transport'!AN$57="no"," ",ROUND(AB7017,4))</f>
        <v>0.95399999999999996</v>
      </c>
      <c r="AE7017" s="110">
        <f>IF('3C-Water transport'!AN$58="no"," ",ROUND(AB7017,4))</f>
        <v>0.95399999999999996</v>
      </c>
    </row>
    <row r="7018" spans="5:31" x14ac:dyDescent="0.25">
      <c r="E7018" s="110">
        <f t="shared" si="390"/>
        <v>0.95500000000000074</v>
      </c>
      <c r="F7018" s="110">
        <f>IF('3A-Rail transport'!$AN$56="no"," ",ROUND(E7018,4))</f>
        <v>0.95499999999999996</v>
      </c>
      <c r="G7018" s="110">
        <f>IF('3A-Rail transport'!$AN$57="no"," ",ROUND(E7018,4))</f>
        <v>0.95499999999999996</v>
      </c>
      <c r="H7018" s="110"/>
      <c r="S7018" s="110">
        <f t="shared" si="391"/>
        <v>0.95500000000000074</v>
      </c>
      <c r="T7018" s="110">
        <f>IF('3B-Air transport'!AN$66="no"," ",ROUND(S7018,4))</f>
        <v>0.95499999999999996</v>
      </c>
      <c r="U7018" s="110">
        <f>IF('3B-Air transport'!AN$67="no"," ",ROUND(S7018,4))</f>
        <v>0.95499999999999996</v>
      </c>
      <c r="V7018" s="110">
        <f>IF('3B-Air transport'!AN$68="no"," ",ROUND(S7018,4))</f>
        <v>0.95499999999999996</v>
      </c>
      <c r="W7018" s="110"/>
      <c r="AB7018" s="110">
        <f t="shared" si="392"/>
        <v>0.95500000000000074</v>
      </c>
      <c r="AC7018" s="110">
        <f>IF('3C-Water transport'!AN$56="no"," ",ROUND(AB7018,4))</f>
        <v>0.95499999999999996</v>
      </c>
      <c r="AD7018" s="110">
        <f>IF('3C-Water transport'!AN$57="no"," ",ROUND(AB7018,4))</f>
        <v>0.95499999999999996</v>
      </c>
      <c r="AE7018" s="110">
        <f>IF('3C-Water transport'!AN$58="no"," ",ROUND(AB7018,4))</f>
        <v>0.95499999999999996</v>
      </c>
    </row>
    <row r="7019" spans="5:31" x14ac:dyDescent="0.25">
      <c r="E7019" s="110">
        <f t="shared" si="390"/>
        <v>0.95600000000000074</v>
      </c>
      <c r="F7019" s="110">
        <f>IF('3A-Rail transport'!$AN$56="no"," ",ROUND(E7019,4))</f>
        <v>0.95599999999999996</v>
      </c>
      <c r="G7019" s="110">
        <f>IF('3A-Rail transport'!$AN$57="no"," ",ROUND(E7019,4))</f>
        <v>0.95599999999999996</v>
      </c>
      <c r="H7019" s="110"/>
      <c r="S7019" s="110">
        <f t="shared" si="391"/>
        <v>0.95600000000000074</v>
      </c>
      <c r="T7019" s="110">
        <f>IF('3B-Air transport'!AN$66="no"," ",ROUND(S7019,4))</f>
        <v>0.95599999999999996</v>
      </c>
      <c r="U7019" s="110">
        <f>IF('3B-Air transport'!AN$67="no"," ",ROUND(S7019,4))</f>
        <v>0.95599999999999996</v>
      </c>
      <c r="V7019" s="110">
        <f>IF('3B-Air transport'!AN$68="no"," ",ROUND(S7019,4))</f>
        <v>0.95599999999999996</v>
      </c>
      <c r="W7019" s="110"/>
      <c r="AB7019" s="110">
        <f t="shared" si="392"/>
        <v>0.95600000000000074</v>
      </c>
      <c r="AC7019" s="110">
        <f>IF('3C-Water transport'!AN$56="no"," ",ROUND(AB7019,4))</f>
        <v>0.95599999999999996</v>
      </c>
      <c r="AD7019" s="110">
        <f>IF('3C-Water transport'!AN$57="no"," ",ROUND(AB7019,4))</f>
        <v>0.95599999999999996</v>
      </c>
      <c r="AE7019" s="110">
        <f>IF('3C-Water transport'!AN$58="no"," ",ROUND(AB7019,4))</f>
        <v>0.95599999999999996</v>
      </c>
    </row>
    <row r="7020" spans="5:31" x14ac:dyDescent="0.25">
      <c r="E7020" s="110">
        <f t="shared" si="390"/>
        <v>0.95700000000000074</v>
      </c>
      <c r="F7020" s="110">
        <f>IF('3A-Rail transport'!$AN$56="no"," ",ROUND(E7020,4))</f>
        <v>0.95699999999999996</v>
      </c>
      <c r="G7020" s="110">
        <f>IF('3A-Rail transport'!$AN$57="no"," ",ROUND(E7020,4))</f>
        <v>0.95699999999999996</v>
      </c>
      <c r="H7020" s="110"/>
      <c r="S7020" s="110">
        <f t="shared" si="391"/>
        <v>0.95700000000000074</v>
      </c>
      <c r="T7020" s="110">
        <f>IF('3B-Air transport'!AN$66="no"," ",ROUND(S7020,4))</f>
        <v>0.95699999999999996</v>
      </c>
      <c r="U7020" s="110">
        <f>IF('3B-Air transport'!AN$67="no"," ",ROUND(S7020,4))</f>
        <v>0.95699999999999996</v>
      </c>
      <c r="V7020" s="110">
        <f>IF('3B-Air transport'!AN$68="no"," ",ROUND(S7020,4))</f>
        <v>0.95699999999999996</v>
      </c>
      <c r="W7020" s="110"/>
      <c r="AB7020" s="110">
        <f t="shared" si="392"/>
        <v>0.95700000000000074</v>
      </c>
      <c r="AC7020" s="110">
        <f>IF('3C-Water transport'!AN$56="no"," ",ROUND(AB7020,4))</f>
        <v>0.95699999999999996</v>
      </c>
      <c r="AD7020" s="110">
        <f>IF('3C-Water transport'!AN$57="no"," ",ROUND(AB7020,4))</f>
        <v>0.95699999999999996</v>
      </c>
      <c r="AE7020" s="110">
        <f>IF('3C-Water transport'!AN$58="no"," ",ROUND(AB7020,4))</f>
        <v>0.95699999999999996</v>
      </c>
    </row>
    <row r="7021" spans="5:31" x14ac:dyDescent="0.25">
      <c r="E7021" s="110">
        <f t="shared" si="390"/>
        <v>0.95800000000000074</v>
      </c>
      <c r="F7021" s="110">
        <f>IF('3A-Rail transport'!$AN$56="no"," ",ROUND(E7021,4))</f>
        <v>0.95799999999999996</v>
      </c>
      <c r="G7021" s="110">
        <f>IF('3A-Rail transport'!$AN$57="no"," ",ROUND(E7021,4))</f>
        <v>0.95799999999999996</v>
      </c>
      <c r="H7021" s="110"/>
      <c r="S7021" s="110">
        <f t="shared" si="391"/>
        <v>0.95800000000000074</v>
      </c>
      <c r="T7021" s="110">
        <f>IF('3B-Air transport'!AN$66="no"," ",ROUND(S7021,4))</f>
        <v>0.95799999999999996</v>
      </c>
      <c r="U7021" s="110">
        <f>IF('3B-Air transport'!AN$67="no"," ",ROUND(S7021,4))</f>
        <v>0.95799999999999996</v>
      </c>
      <c r="V7021" s="110">
        <f>IF('3B-Air transport'!AN$68="no"," ",ROUND(S7021,4))</f>
        <v>0.95799999999999996</v>
      </c>
      <c r="W7021" s="110"/>
      <c r="AB7021" s="110">
        <f t="shared" si="392"/>
        <v>0.95800000000000074</v>
      </c>
      <c r="AC7021" s="110">
        <f>IF('3C-Water transport'!AN$56="no"," ",ROUND(AB7021,4))</f>
        <v>0.95799999999999996</v>
      </c>
      <c r="AD7021" s="110">
        <f>IF('3C-Water transport'!AN$57="no"," ",ROUND(AB7021,4))</f>
        <v>0.95799999999999996</v>
      </c>
      <c r="AE7021" s="110">
        <f>IF('3C-Water transport'!AN$58="no"," ",ROUND(AB7021,4))</f>
        <v>0.95799999999999996</v>
      </c>
    </row>
    <row r="7022" spans="5:31" x14ac:dyDescent="0.25">
      <c r="E7022" s="110">
        <f t="shared" si="390"/>
        <v>0.95900000000000074</v>
      </c>
      <c r="F7022" s="110">
        <f>IF('3A-Rail transport'!$AN$56="no"," ",ROUND(E7022,4))</f>
        <v>0.95899999999999996</v>
      </c>
      <c r="G7022" s="110">
        <f>IF('3A-Rail transport'!$AN$57="no"," ",ROUND(E7022,4))</f>
        <v>0.95899999999999996</v>
      </c>
      <c r="H7022" s="110"/>
      <c r="S7022" s="110">
        <f t="shared" si="391"/>
        <v>0.95900000000000074</v>
      </c>
      <c r="T7022" s="110">
        <f>IF('3B-Air transport'!AN$66="no"," ",ROUND(S7022,4))</f>
        <v>0.95899999999999996</v>
      </c>
      <c r="U7022" s="110">
        <f>IF('3B-Air transport'!AN$67="no"," ",ROUND(S7022,4))</f>
        <v>0.95899999999999996</v>
      </c>
      <c r="V7022" s="110">
        <f>IF('3B-Air transport'!AN$68="no"," ",ROUND(S7022,4))</f>
        <v>0.95899999999999996</v>
      </c>
      <c r="W7022" s="110"/>
      <c r="AB7022" s="110">
        <f t="shared" si="392"/>
        <v>0.95900000000000074</v>
      </c>
      <c r="AC7022" s="110">
        <f>IF('3C-Water transport'!AN$56="no"," ",ROUND(AB7022,4))</f>
        <v>0.95899999999999996</v>
      </c>
      <c r="AD7022" s="110">
        <f>IF('3C-Water transport'!AN$57="no"," ",ROUND(AB7022,4))</f>
        <v>0.95899999999999996</v>
      </c>
      <c r="AE7022" s="110">
        <f>IF('3C-Water transport'!AN$58="no"," ",ROUND(AB7022,4))</f>
        <v>0.95899999999999996</v>
      </c>
    </row>
    <row r="7023" spans="5:31" x14ac:dyDescent="0.25">
      <c r="E7023" s="110">
        <f t="shared" si="390"/>
        <v>0.96000000000000074</v>
      </c>
      <c r="F7023" s="110">
        <f>IF('3A-Rail transport'!$AN$56="no"," ",ROUND(E7023,4))</f>
        <v>0.96</v>
      </c>
      <c r="G7023" s="110">
        <f>IF('3A-Rail transport'!$AN$57="no"," ",ROUND(E7023,4))</f>
        <v>0.96</v>
      </c>
      <c r="H7023" s="110"/>
      <c r="S7023" s="110">
        <f t="shared" si="391"/>
        <v>0.96000000000000074</v>
      </c>
      <c r="T7023" s="110">
        <f>IF('3B-Air transport'!AN$66="no"," ",ROUND(S7023,4))</f>
        <v>0.96</v>
      </c>
      <c r="U7023" s="110">
        <f>IF('3B-Air transport'!AN$67="no"," ",ROUND(S7023,4))</f>
        <v>0.96</v>
      </c>
      <c r="V7023" s="110">
        <f>IF('3B-Air transport'!AN$68="no"," ",ROUND(S7023,4))</f>
        <v>0.96</v>
      </c>
      <c r="W7023" s="110"/>
      <c r="AB7023" s="110">
        <f t="shared" si="392"/>
        <v>0.96000000000000074</v>
      </c>
      <c r="AC7023" s="110">
        <f>IF('3C-Water transport'!AN$56="no"," ",ROUND(AB7023,4))</f>
        <v>0.96</v>
      </c>
      <c r="AD7023" s="110">
        <f>IF('3C-Water transport'!AN$57="no"," ",ROUND(AB7023,4))</f>
        <v>0.96</v>
      </c>
      <c r="AE7023" s="110">
        <f>IF('3C-Water transport'!AN$58="no"," ",ROUND(AB7023,4))</f>
        <v>0.96</v>
      </c>
    </row>
    <row r="7024" spans="5:31" x14ac:dyDescent="0.25">
      <c r="E7024" s="110">
        <f t="shared" ref="E7024:E7063" si="393">E7023+0.001</f>
        <v>0.96100000000000074</v>
      </c>
      <c r="F7024" s="110">
        <f>IF('3A-Rail transport'!$AN$56="no"," ",ROUND(E7024,4))</f>
        <v>0.96099999999999997</v>
      </c>
      <c r="G7024" s="110">
        <f>IF('3A-Rail transport'!$AN$57="no"," ",ROUND(E7024,4))</f>
        <v>0.96099999999999997</v>
      </c>
      <c r="H7024" s="110"/>
      <c r="S7024" s="110">
        <f t="shared" ref="S7024:S7063" si="394">S7023+0.001</f>
        <v>0.96100000000000074</v>
      </c>
      <c r="T7024" s="110">
        <f>IF('3B-Air transport'!AN$66="no"," ",ROUND(S7024,4))</f>
        <v>0.96099999999999997</v>
      </c>
      <c r="U7024" s="110">
        <f>IF('3B-Air transport'!AN$67="no"," ",ROUND(S7024,4))</f>
        <v>0.96099999999999997</v>
      </c>
      <c r="V7024" s="110">
        <f>IF('3B-Air transport'!AN$68="no"," ",ROUND(S7024,4))</f>
        <v>0.96099999999999997</v>
      </c>
      <c r="W7024" s="110"/>
      <c r="AB7024" s="110">
        <f t="shared" ref="AB7024:AB7063" si="395">AB7023+0.001</f>
        <v>0.96100000000000074</v>
      </c>
      <c r="AC7024" s="110">
        <f>IF('3C-Water transport'!AN$56="no"," ",ROUND(AB7024,4))</f>
        <v>0.96099999999999997</v>
      </c>
      <c r="AD7024" s="110">
        <f>IF('3C-Water transport'!AN$57="no"," ",ROUND(AB7024,4))</f>
        <v>0.96099999999999997</v>
      </c>
      <c r="AE7024" s="110">
        <f>IF('3C-Water transport'!AN$58="no"," ",ROUND(AB7024,4))</f>
        <v>0.96099999999999997</v>
      </c>
    </row>
    <row r="7025" spans="5:31" x14ac:dyDescent="0.25">
      <c r="E7025" s="110">
        <f t="shared" si="393"/>
        <v>0.96200000000000074</v>
      </c>
      <c r="F7025" s="110">
        <f>IF('3A-Rail transport'!$AN$56="no"," ",ROUND(E7025,4))</f>
        <v>0.96199999999999997</v>
      </c>
      <c r="G7025" s="110">
        <f>IF('3A-Rail transport'!$AN$57="no"," ",ROUND(E7025,4))</f>
        <v>0.96199999999999997</v>
      </c>
      <c r="H7025" s="110"/>
      <c r="S7025" s="110">
        <f t="shared" si="394"/>
        <v>0.96200000000000074</v>
      </c>
      <c r="T7025" s="110">
        <f>IF('3B-Air transport'!AN$66="no"," ",ROUND(S7025,4))</f>
        <v>0.96199999999999997</v>
      </c>
      <c r="U7025" s="110">
        <f>IF('3B-Air transport'!AN$67="no"," ",ROUND(S7025,4))</f>
        <v>0.96199999999999997</v>
      </c>
      <c r="V7025" s="110">
        <f>IF('3B-Air transport'!AN$68="no"," ",ROUND(S7025,4))</f>
        <v>0.96199999999999997</v>
      </c>
      <c r="W7025" s="110"/>
      <c r="AB7025" s="110">
        <f t="shared" si="395"/>
        <v>0.96200000000000074</v>
      </c>
      <c r="AC7025" s="110">
        <f>IF('3C-Water transport'!AN$56="no"," ",ROUND(AB7025,4))</f>
        <v>0.96199999999999997</v>
      </c>
      <c r="AD7025" s="110">
        <f>IF('3C-Water transport'!AN$57="no"," ",ROUND(AB7025,4))</f>
        <v>0.96199999999999997</v>
      </c>
      <c r="AE7025" s="110">
        <f>IF('3C-Water transport'!AN$58="no"," ",ROUND(AB7025,4))</f>
        <v>0.96199999999999997</v>
      </c>
    </row>
    <row r="7026" spans="5:31" x14ac:dyDescent="0.25">
      <c r="E7026" s="110">
        <f t="shared" si="393"/>
        <v>0.96300000000000074</v>
      </c>
      <c r="F7026" s="110">
        <f>IF('3A-Rail transport'!$AN$56="no"," ",ROUND(E7026,4))</f>
        <v>0.96299999999999997</v>
      </c>
      <c r="G7026" s="110">
        <f>IF('3A-Rail transport'!$AN$57="no"," ",ROUND(E7026,4))</f>
        <v>0.96299999999999997</v>
      </c>
      <c r="H7026" s="110"/>
      <c r="S7026" s="110">
        <f t="shared" si="394"/>
        <v>0.96300000000000074</v>
      </c>
      <c r="T7026" s="110">
        <f>IF('3B-Air transport'!AN$66="no"," ",ROUND(S7026,4))</f>
        <v>0.96299999999999997</v>
      </c>
      <c r="U7026" s="110">
        <f>IF('3B-Air transport'!AN$67="no"," ",ROUND(S7026,4))</f>
        <v>0.96299999999999997</v>
      </c>
      <c r="V7026" s="110">
        <f>IF('3B-Air transport'!AN$68="no"," ",ROUND(S7026,4))</f>
        <v>0.96299999999999997</v>
      </c>
      <c r="W7026" s="110"/>
      <c r="AB7026" s="110">
        <f t="shared" si="395"/>
        <v>0.96300000000000074</v>
      </c>
      <c r="AC7026" s="110">
        <f>IF('3C-Water transport'!AN$56="no"," ",ROUND(AB7026,4))</f>
        <v>0.96299999999999997</v>
      </c>
      <c r="AD7026" s="110">
        <f>IF('3C-Water transport'!AN$57="no"," ",ROUND(AB7026,4))</f>
        <v>0.96299999999999997</v>
      </c>
      <c r="AE7026" s="110">
        <f>IF('3C-Water transport'!AN$58="no"," ",ROUND(AB7026,4))</f>
        <v>0.96299999999999997</v>
      </c>
    </row>
    <row r="7027" spans="5:31" x14ac:dyDescent="0.25">
      <c r="E7027" s="110">
        <f t="shared" si="393"/>
        <v>0.96400000000000075</v>
      </c>
      <c r="F7027" s="110">
        <f>IF('3A-Rail transport'!$AN$56="no"," ",ROUND(E7027,4))</f>
        <v>0.96399999999999997</v>
      </c>
      <c r="G7027" s="110">
        <f>IF('3A-Rail transport'!$AN$57="no"," ",ROUND(E7027,4))</f>
        <v>0.96399999999999997</v>
      </c>
      <c r="H7027" s="110"/>
      <c r="S7027" s="110">
        <f t="shared" si="394"/>
        <v>0.96400000000000075</v>
      </c>
      <c r="T7027" s="110">
        <f>IF('3B-Air transport'!AN$66="no"," ",ROUND(S7027,4))</f>
        <v>0.96399999999999997</v>
      </c>
      <c r="U7027" s="110">
        <f>IF('3B-Air transport'!AN$67="no"," ",ROUND(S7027,4))</f>
        <v>0.96399999999999997</v>
      </c>
      <c r="V7027" s="110">
        <f>IF('3B-Air transport'!AN$68="no"," ",ROUND(S7027,4))</f>
        <v>0.96399999999999997</v>
      </c>
      <c r="W7027" s="110"/>
      <c r="AB7027" s="110">
        <f t="shared" si="395"/>
        <v>0.96400000000000075</v>
      </c>
      <c r="AC7027" s="110">
        <f>IF('3C-Water transport'!AN$56="no"," ",ROUND(AB7027,4))</f>
        <v>0.96399999999999997</v>
      </c>
      <c r="AD7027" s="110">
        <f>IF('3C-Water transport'!AN$57="no"," ",ROUND(AB7027,4))</f>
        <v>0.96399999999999997</v>
      </c>
      <c r="AE7027" s="110">
        <f>IF('3C-Water transport'!AN$58="no"," ",ROUND(AB7027,4))</f>
        <v>0.96399999999999997</v>
      </c>
    </row>
    <row r="7028" spans="5:31" x14ac:dyDescent="0.25">
      <c r="E7028" s="110">
        <f t="shared" si="393"/>
        <v>0.96500000000000075</v>
      </c>
      <c r="F7028" s="110">
        <f>IF('3A-Rail transport'!$AN$56="no"," ",ROUND(E7028,4))</f>
        <v>0.96499999999999997</v>
      </c>
      <c r="G7028" s="110">
        <f>IF('3A-Rail transport'!$AN$57="no"," ",ROUND(E7028,4))</f>
        <v>0.96499999999999997</v>
      </c>
      <c r="H7028" s="110"/>
      <c r="S7028" s="110">
        <f t="shared" si="394"/>
        <v>0.96500000000000075</v>
      </c>
      <c r="T7028" s="110">
        <f>IF('3B-Air transport'!AN$66="no"," ",ROUND(S7028,4))</f>
        <v>0.96499999999999997</v>
      </c>
      <c r="U7028" s="110">
        <f>IF('3B-Air transport'!AN$67="no"," ",ROUND(S7028,4))</f>
        <v>0.96499999999999997</v>
      </c>
      <c r="V7028" s="110">
        <f>IF('3B-Air transport'!AN$68="no"," ",ROUND(S7028,4))</f>
        <v>0.96499999999999997</v>
      </c>
      <c r="W7028" s="110"/>
      <c r="AB7028" s="110">
        <f t="shared" si="395"/>
        <v>0.96500000000000075</v>
      </c>
      <c r="AC7028" s="110">
        <f>IF('3C-Water transport'!AN$56="no"," ",ROUND(AB7028,4))</f>
        <v>0.96499999999999997</v>
      </c>
      <c r="AD7028" s="110">
        <f>IF('3C-Water transport'!AN$57="no"," ",ROUND(AB7028,4))</f>
        <v>0.96499999999999997</v>
      </c>
      <c r="AE7028" s="110">
        <f>IF('3C-Water transport'!AN$58="no"," ",ROUND(AB7028,4))</f>
        <v>0.96499999999999997</v>
      </c>
    </row>
    <row r="7029" spans="5:31" x14ac:dyDescent="0.25">
      <c r="E7029" s="110">
        <f t="shared" si="393"/>
        <v>0.96600000000000075</v>
      </c>
      <c r="F7029" s="110">
        <f>IF('3A-Rail transport'!$AN$56="no"," ",ROUND(E7029,4))</f>
        <v>0.96599999999999997</v>
      </c>
      <c r="G7029" s="110">
        <f>IF('3A-Rail transport'!$AN$57="no"," ",ROUND(E7029,4))</f>
        <v>0.96599999999999997</v>
      </c>
      <c r="H7029" s="110"/>
      <c r="S7029" s="110">
        <f t="shared" si="394"/>
        <v>0.96600000000000075</v>
      </c>
      <c r="T7029" s="110">
        <f>IF('3B-Air transport'!AN$66="no"," ",ROUND(S7029,4))</f>
        <v>0.96599999999999997</v>
      </c>
      <c r="U7029" s="110">
        <f>IF('3B-Air transport'!AN$67="no"," ",ROUND(S7029,4))</f>
        <v>0.96599999999999997</v>
      </c>
      <c r="V7029" s="110">
        <f>IF('3B-Air transport'!AN$68="no"," ",ROUND(S7029,4))</f>
        <v>0.96599999999999997</v>
      </c>
      <c r="W7029" s="110"/>
      <c r="AB7029" s="110">
        <f t="shared" si="395"/>
        <v>0.96600000000000075</v>
      </c>
      <c r="AC7029" s="110">
        <f>IF('3C-Water transport'!AN$56="no"," ",ROUND(AB7029,4))</f>
        <v>0.96599999999999997</v>
      </c>
      <c r="AD7029" s="110">
        <f>IF('3C-Water transport'!AN$57="no"," ",ROUND(AB7029,4))</f>
        <v>0.96599999999999997</v>
      </c>
      <c r="AE7029" s="110">
        <f>IF('3C-Water transport'!AN$58="no"," ",ROUND(AB7029,4))</f>
        <v>0.96599999999999997</v>
      </c>
    </row>
    <row r="7030" spans="5:31" x14ac:dyDescent="0.25">
      <c r="E7030" s="110">
        <f t="shared" si="393"/>
        <v>0.96700000000000075</v>
      </c>
      <c r="F7030" s="110">
        <f>IF('3A-Rail transport'!$AN$56="no"," ",ROUND(E7030,4))</f>
        <v>0.96699999999999997</v>
      </c>
      <c r="G7030" s="110">
        <f>IF('3A-Rail transport'!$AN$57="no"," ",ROUND(E7030,4))</f>
        <v>0.96699999999999997</v>
      </c>
      <c r="H7030" s="110"/>
      <c r="S7030" s="110">
        <f t="shared" si="394"/>
        <v>0.96700000000000075</v>
      </c>
      <c r="T7030" s="110">
        <f>IF('3B-Air transport'!AN$66="no"," ",ROUND(S7030,4))</f>
        <v>0.96699999999999997</v>
      </c>
      <c r="U7030" s="110">
        <f>IF('3B-Air transport'!AN$67="no"," ",ROUND(S7030,4))</f>
        <v>0.96699999999999997</v>
      </c>
      <c r="V7030" s="110">
        <f>IF('3B-Air transport'!AN$68="no"," ",ROUND(S7030,4))</f>
        <v>0.96699999999999997</v>
      </c>
      <c r="W7030" s="110"/>
      <c r="AB7030" s="110">
        <f t="shared" si="395"/>
        <v>0.96700000000000075</v>
      </c>
      <c r="AC7030" s="110">
        <f>IF('3C-Water transport'!AN$56="no"," ",ROUND(AB7030,4))</f>
        <v>0.96699999999999997</v>
      </c>
      <c r="AD7030" s="110">
        <f>IF('3C-Water transport'!AN$57="no"," ",ROUND(AB7030,4))</f>
        <v>0.96699999999999997</v>
      </c>
      <c r="AE7030" s="110">
        <f>IF('3C-Water transport'!AN$58="no"," ",ROUND(AB7030,4))</f>
        <v>0.96699999999999997</v>
      </c>
    </row>
    <row r="7031" spans="5:31" x14ac:dyDescent="0.25">
      <c r="E7031" s="110">
        <f t="shared" si="393"/>
        <v>0.96800000000000075</v>
      </c>
      <c r="F7031" s="110">
        <f>IF('3A-Rail transport'!$AN$56="no"," ",ROUND(E7031,4))</f>
        <v>0.96799999999999997</v>
      </c>
      <c r="G7031" s="110">
        <f>IF('3A-Rail transport'!$AN$57="no"," ",ROUND(E7031,4))</f>
        <v>0.96799999999999997</v>
      </c>
      <c r="H7031" s="110"/>
      <c r="S7031" s="110">
        <f t="shared" si="394"/>
        <v>0.96800000000000075</v>
      </c>
      <c r="T7031" s="110">
        <f>IF('3B-Air transport'!AN$66="no"," ",ROUND(S7031,4))</f>
        <v>0.96799999999999997</v>
      </c>
      <c r="U7031" s="110">
        <f>IF('3B-Air transport'!AN$67="no"," ",ROUND(S7031,4))</f>
        <v>0.96799999999999997</v>
      </c>
      <c r="V7031" s="110">
        <f>IF('3B-Air transport'!AN$68="no"," ",ROUND(S7031,4))</f>
        <v>0.96799999999999997</v>
      </c>
      <c r="W7031" s="110"/>
      <c r="AB7031" s="110">
        <f t="shared" si="395"/>
        <v>0.96800000000000075</v>
      </c>
      <c r="AC7031" s="110">
        <f>IF('3C-Water transport'!AN$56="no"," ",ROUND(AB7031,4))</f>
        <v>0.96799999999999997</v>
      </c>
      <c r="AD7031" s="110">
        <f>IF('3C-Water transport'!AN$57="no"," ",ROUND(AB7031,4))</f>
        <v>0.96799999999999997</v>
      </c>
      <c r="AE7031" s="110">
        <f>IF('3C-Water transport'!AN$58="no"," ",ROUND(AB7031,4))</f>
        <v>0.96799999999999997</v>
      </c>
    </row>
    <row r="7032" spans="5:31" x14ac:dyDescent="0.25">
      <c r="E7032" s="110">
        <f t="shared" si="393"/>
        <v>0.96900000000000075</v>
      </c>
      <c r="F7032" s="110">
        <f>IF('3A-Rail transport'!$AN$56="no"," ",ROUND(E7032,4))</f>
        <v>0.96899999999999997</v>
      </c>
      <c r="G7032" s="110">
        <f>IF('3A-Rail transport'!$AN$57="no"," ",ROUND(E7032,4))</f>
        <v>0.96899999999999997</v>
      </c>
      <c r="H7032" s="110"/>
      <c r="S7032" s="110">
        <f t="shared" si="394"/>
        <v>0.96900000000000075</v>
      </c>
      <c r="T7032" s="110">
        <f>IF('3B-Air transport'!AN$66="no"," ",ROUND(S7032,4))</f>
        <v>0.96899999999999997</v>
      </c>
      <c r="U7032" s="110">
        <f>IF('3B-Air transport'!AN$67="no"," ",ROUND(S7032,4))</f>
        <v>0.96899999999999997</v>
      </c>
      <c r="V7032" s="110">
        <f>IF('3B-Air transport'!AN$68="no"," ",ROUND(S7032,4))</f>
        <v>0.96899999999999997</v>
      </c>
      <c r="W7032" s="110"/>
      <c r="AB7032" s="110">
        <f t="shared" si="395"/>
        <v>0.96900000000000075</v>
      </c>
      <c r="AC7032" s="110">
        <f>IF('3C-Water transport'!AN$56="no"," ",ROUND(AB7032,4))</f>
        <v>0.96899999999999997</v>
      </c>
      <c r="AD7032" s="110">
        <f>IF('3C-Water transport'!AN$57="no"," ",ROUND(AB7032,4))</f>
        <v>0.96899999999999997</v>
      </c>
      <c r="AE7032" s="110">
        <f>IF('3C-Water transport'!AN$58="no"," ",ROUND(AB7032,4))</f>
        <v>0.96899999999999997</v>
      </c>
    </row>
    <row r="7033" spans="5:31" x14ac:dyDescent="0.25">
      <c r="E7033" s="110">
        <f t="shared" si="393"/>
        <v>0.97000000000000075</v>
      </c>
      <c r="F7033" s="110">
        <f>IF('3A-Rail transport'!$AN$56="no"," ",ROUND(E7033,4))</f>
        <v>0.97</v>
      </c>
      <c r="G7033" s="110">
        <f>IF('3A-Rail transport'!$AN$57="no"," ",ROUND(E7033,4))</f>
        <v>0.97</v>
      </c>
      <c r="H7033" s="110"/>
      <c r="S7033" s="110">
        <f t="shared" si="394"/>
        <v>0.97000000000000075</v>
      </c>
      <c r="T7033" s="110">
        <f>IF('3B-Air transport'!AN$66="no"," ",ROUND(S7033,4))</f>
        <v>0.97</v>
      </c>
      <c r="U7033" s="110">
        <f>IF('3B-Air transport'!AN$67="no"," ",ROUND(S7033,4))</f>
        <v>0.97</v>
      </c>
      <c r="V7033" s="110">
        <f>IF('3B-Air transport'!AN$68="no"," ",ROUND(S7033,4))</f>
        <v>0.97</v>
      </c>
      <c r="W7033" s="110"/>
      <c r="AB7033" s="110">
        <f t="shared" si="395"/>
        <v>0.97000000000000075</v>
      </c>
      <c r="AC7033" s="110">
        <f>IF('3C-Water transport'!AN$56="no"," ",ROUND(AB7033,4))</f>
        <v>0.97</v>
      </c>
      <c r="AD7033" s="110">
        <f>IF('3C-Water transport'!AN$57="no"," ",ROUND(AB7033,4))</f>
        <v>0.97</v>
      </c>
      <c r="AE7033" s="110">
        <f>IF('3C-Water transport'!AN$58="no"," ",ROUND(AB7033,4))</f>
        <v>0.97</v>
      </c>
    </row>
    <row r="7034" spans="5:31" x14ac:dyDescent="0.25">
      <c r="E7034" s="110">
        <f t="shared" si="393"/>
        <v>0.97100000000000075</v>
      </c>
      <c r="F7034" s="110">
        <f>IF('3A-Rail transport'!$AN$56="no"," ",ROUND(E7034,4))</f>
        <v>0.97099999999999997</v>
      </c>
      <c r="G7034" s="110">
        <f>IF('3A-Rail transport'!$AN$57="no"," ",ROUND(E7034,4))</f>
        <v>0.97099999999999997</v>
      </c>
      <c r="H7034" s="110"/>
      <c r="S7034" s="110">
        <f t="shared" si="394"/>
        <v>0.97100000000000075</v>
      </c>
      <c r="T7034" s="110">
        <f>IF('3B-Air transport'!AN$66="no"," ",ROUND(S7034,4))</f>
        <v>0.97099999999999997</v>
      </c>
      <c r="U7034" s="110">
        <f>IF('3B-Air transport'!AN$67="no"," ",ROUND(S7034,4))</f>
        <v>0.97099999999999997</v>
      </c>
      <c r="V7034" s="110">
        <f>IF('3B-Air transport'!AN$68="no"," ",ROUND(S7034,4))</f>
        <v>0.97099999999999997</v>
      </c>
      <c r="W7034" s="110"/>
      <c r="AB7034" s="110">
        <f t="shared" si="395"/>
        <v>0.97100000000000075</v>
      </c>
      <c r="AC7034" s="110">
        <f>IF('3C-Water transport'!AN$56="no"," ",ROUND(AB7034,4))</f>
        <v>0.97099999999999997</v>
      </c>
      <c r="AD7034" s="110">
        <f>IF('3C-Water transport'!AN$57="no"," ",ROUND(AB7034,4))</f>
        <v>0.97099999999999997</v>
      </c>
      <c r="AE7034" s="110">
        <f>IF('3C-Water transport'!AN$58="no"," ",ROUND(AB7034,4))</f>
        <v>0.97099999999999997</v>
      </c>
    </row>
    <row r="7035" spans="5:31" x14ac:dyDescent="0.25">
      <c r="E7035" s="110">
        <f t="shared" si="393"/>
        <v>0.97200000000000075</v>
      </c>
      <c r="F7035" s="110">
        <f>IF('3A-Rail transport'!$AN$56="no"," ",ROUND(E7035,4))</f>
        <v>0.97199999999999998</v>
      </c>
      <c r="G7035" s="110">
        <f>IF('3A-Rail transport'!$AN$57="no"," ",ROUND(E7035,4))</f>
        <v>0.97199999999999998</v>
      </c>
      <c r="H7035" s="110"/>
      <c r="S7035" s="110">
        <f t="shared" si="394"/>
        <v>0.97200000000000075</v>
      </c>
      <c r="T7035" s="110">
        <f>IF('3B-Air transport'!AN$66="no"," ",ROUND(S7035,4))</f>
        <v>0.97199999999999998</v>
      </c>
      <c r="U7035" s="110">
        <f>IF('3B-Air transport'!AN$67="no"," ",ROUND(S7035,4))</f>
        <v>0.97199999999999998</v>
      </c>
      <c r="V7035" s="110">
        <f>IF('3B-Air transport'!AN$68="no"," ",ROUND(S7035,4))</f>
        <v>0.97199999999999998</v>
      </c>
      <c r="W7035" s="110"/>
      <c r="AB7035" s="110">
        <f t="shared" si="395"/>
        <v>0.97200000000000075</v>
      </c>
      <c r="AC7035" s="110">
        <f>IF('3C-Water transport'!AN$56="no"," ",ROUND(AB7035,4))</f>
        <v>0.97199999999999998</v>
      </c>
      <c r="AD7035" s="110">
        <f>IF('3C-Water transport'!AN$57="no"," ",ROUND(AB7035,4))</f>
        <v>0.97199999999999998</v>
      </c>
      <c r="AE7035" s="110">
        <f>IF('3C-Water transport'!AN$58="no"," ",ROUND(AB7035,4))</f>
        <v>0.97199999999999998</v>
      </c>
    </row>
    <row r="7036" spans="5:31" x14ac:dyDescent="0.25">
      <c r="E7036" s="110">
        <f t="shared" si="393"/>
        <v>0.97300000000000075</v>
      </c>
      <c r="F7036" s="110">
        <f>IF('3A-Rail transport'!$AN$56="no"," ",ROUND(E7036,4))</f>
        <v>0.97299999999999998</v>
      </c>
      <c r="G7036" s="110">
        <f>IF('3A-Rail transport'!$AN$57="no"," ",ROUND(E7036,4))</f>
        <v>0.97299999999999998</v>
      </c>
      <c r="H7036" s="110"/>
      <c r="S7036" s="110">
        <f t="shared" si="394"/>
        <v>0.97300000000000075</v>
      </c>
      <c r="T7036" s="110">
        <f>IF('3B-Air transport'!AN$66="no"," ",ROUND(S7036,4))</f>
        <v>0.97299999999999998</v>
      </c>
      <c r="U7036" s="110">
        <f>IF('3B-Air transport'!AN$67="no"," ",ROUND(S7036,4))</f>
        <v>0.97299999999999998</v>
      </c>
      <c r="V7036" s="110">
        <f>IF('3B-Air transport'!AN$68="no"," ",ROUND(S7036,4))</f>
        <v>0.97299999999999998</v>
      </c>
      <c r="W7036" s="110"/>
      <c r="AB7036" s="110">
        <f t="shared" si="395"/>
        <v>0.97300000000000075</v>
      </c>
      <c r="AC7036" s="110">
        <f>IF('3C-Water transport'!AN$56="no"," ",ROUND(AB7036,4))</f>
        <v>0.97299999999999998</v>
      </c>
      <c r="AD7036" s="110">
        <f>IF('3C-Water transport'!AN$57="no"," ",ROUND(AB7036,4))</f>
        <v>0.97299999999999998</v>
      </c>
      <c r="AE7036" s="110">
        <f>IF('3C-Water transport'!AN$58="no"," ",ROUND(AB7036,4))</f>
        <v>0.97299999999999998</v>
      </c>
    </row>
    <row r="7037" spans="5:31" x14ac:dyDescent="0.25">
      <c r="E7037" s="110">
        <f t="shared" si="393"/>
        <v>0.97400000000000075</v>
      </c>
      <c r="F7037" s="110">
        <f>IF('3A-Rail transport'!$AN$56="no"," ",ROUND(E7037,4))</f>
        <v>0.97399999999999998</v>
      </c>
      <c r="G7037" s="110">
        <f>IF('3A-Rail transport'!$AN$57="no"," ",ROUND(E7037,4))</f>
        <v>0.97399999999999998</v>
      </c>
      <c r="H7037" s="110"/>
      <c r="S7037" s="110">
        <f t="shared" si="394"/>
        <v>0.97400000000000075</v>
      </c>
      <c r="T7037" s="110">
        <f>IF('3B-Air transport'!AN$66="no"," ",ROUND(S7037,4))</f>
        <v>0.97399999999999998</v>
      </c>
      <c r="U7037" s="110">
        <f>IF('3B-Air transport'!AN$67="no"," ",ROUND(S7037,4))</f>
        <v>0.97399999999999998</v>
      </c>
      <c r="V7037" s="110">
        <f>IF('3B-Air transport'!AN$68="no"," ",ROUND(S7037,4))</f>
        <v>0.97399999999999998</v>
      </c>
      <c r="W7037" s="110"/>
      <c r="AB7037" s="110">
        <f t="shared" si="395"/>
        <v>0.97400000000000075</v>
      </c>
      <c r="AC7037" s="110">
        <f>IF('3C-Water transport'!AN$56="no"," ",ROUND(AB7037,4))</f>
        <v>0.97399999999999998</v>
      </c>
      <c r="AD7037" s="110">
        <f>IF('3C-Water transport'!AN$57="no"," ",ROUND(AB7037,4))</f>
        <v>0.97399999999999998</v>
      </c>
      <c r="AE7037" s="110">
        <f>IF('3C-Water transport'!AN$58="no"," ",ROUND(AB7037,4))</f>
        <v>0.97399999999999998</v>
      </c>
    </row>
    <row r="7038" spans="5:31" x14ac:dyDescent="0.25">
      <c r="E7038" s="110">
        <f t="shared" si="393"/>
        <v>0.97500000000000075</v>
      </c>
      <c r="F7038" s="110">
        <f>IF('3A-Rail transport'!$AN$56="no"," ",ROUND(E7038,4))</f>
        <v>0.97499999999999998</v>
      </c>
      <c r="G7038" s="110">
        <f>IF('3A-Rail transport'!$AN$57="no"," ",ROUND(E7038,4))</f>
        <v>0.97499999999999998</v>
      </c>
      <c r="H7038" s="110"/>
      <c r="S7038" s="110">
        <f t="shared" si="394"/>
        <v>0.97500000000000075</v>
      </c>
      <c r="T7038" s="110">
        <f>IF('3B-Air transport'!AN$66="no"," ",ROUND(S7038,4))</f>
        <v>0.97499999999999998</v>
      </c>
      <c r="U7038" s="110">
        <f>IF('3B-Air transport'!AN$67="no"," ",ROUND(S7038,4))</f>
        <v>0.97499999999999998</v>
      </c>
      <c r="V7038" s="110">
        <f>IF('3B-Air transport'!AN$68="no"," ",ROUND(S7038,4))</f>
        <v>0.97499999999999998</v>
      </c>
      <c r="W7038" s="110"/>
      <c r="AB7038" s="110">
        <f t="shared" si="395"/>
        <v>0.97500000000000075</v>
      </c>
      <c r="AC7038" s="110">
        <f>IF('3C-Water transport'!AN$56="no"," ",ROUND(AB7038,4))</f>
        <v>0.97499999999999998</v>
      </c>
      <c r="AD7038" s="110">
        <f>IF('3C-Water transport'!AN$57="no"," ",ROUND(AB7038,4))</f>
        <v>0.97499999999999998</v>
      </c>
      <c r="AE7038" s="110">
        <f>IF('3C-Water transport'!AN$58="no"," ",ROUND(AB7038,4))</f>
        <v>0.97499999999999998</v>
      </c>
    </row>
    <row r="7039" spans="5:31" x14ac:dyDescent="0.25">
      <c r="E7039" s="110">
        <f t="shared" si="393"/>
        <v>0.97600000000000076</v>
      </c>
      <c r="F7039" s="110">
        <f>IF('3A-Rail transport'!$AN$56="no"," ",ROUND(E7039,4))</f>
        <v>0.97599999999999998</v>
      </c>
      <c r="G7039" s="110">
        <f>IF('3A-Rail transport'!$AN$57="no"," ",ROUND(E7039,4))</f>
        <v>0.97599999999999998</v>
      </c>
      <c r="H7039" s="110"/>
      <c r="S7039" s="110">
        <f t="shared" si="394"/>
        <v>0.97600000000000076</v>
      </c>
      <c r="T7039" s="110">
        <f>IF('3B-Air transport'!AN$66="no"," ",ROUND(S7039,4))</f>
        <v>0.97599999999999998</v>
      </c>
      <c r="U7039" s="110">
        <f>IF('3B-Air transport'!AN$67="no"," ",ROUND(S7039,4))</f>
        <v>0.97599999999999998</v>
      </c>
      <c r="V7039" s="110">
        <f>IF('3B-Air transport'!AN$68="no"," ",ROUND(S7039,4))</f>
        <v>0.97599999999999998</v>
      </c>
      <c r="W7039" s="110"/>
      <c r="AB7039" s="110">
        <f t="shared" si="395"/>
        <v>0.97600000000000076</v>
      </c>
      <c r="AC7039" s="110">
        <f>IF('3C-Water transport'!AN$56="no"," ",ROUND(AB7039,4))</f>
        <v>0.97599999999999998</v>
      </c>
      <c r="AD7039" s="110">
        <f>IF('3C-Water transport'!AN$57="no"," ",ROUND(AB7039,4))</f>
        <v>0.97599999999999998</v>
      </c>
      <c r="AE7039" s="110">
        <f>IF('3C-Water transport'!AN$58="no"," ",ROUND(AB7039,4))</f>
        <v>0.97599999999999998</v>
      </c>
    </row>
    <row r="7040" spans="5:31" x14ac:dyDescent="0.25">
      <c r="E7040" s="110">
        <f t="shared" si="393"/>
        <v>0.97700000000000076</v>
      </c>
      <c r="F7040" s="110">
        <f>IF('3A-Rail transport'!$AN$56="no"," ",ROUND(E7040,4))</f>
        <v>0.97699999999999998</v>
      </c>
      <c r="G7040" s="110">
        <f>IF('3A-Rail transport'!$AN$57="no"," ",ROUND(E7040,4))</f>
        <v>0.97699999999999998</v>
      </c>
      <c r="H7040" s="110"/>
      <c r="S7040" s="110">
        <f t="shared" si="394"/>
        <v>0.97700000000000076</v>
      </c>
      <c r="T7040" s="110">
        <f>IF('3B-Air transport'!AN$66="no"," ",ROUND(S7040,4))</f>
        <v>0.97699999999999998</v>
      </c>
      <c r="U7040" s="110">
        <f>IF('3B-Air transport'!AN$67="no"," ",ROUND(S7040,4))</f>
        <v>0.97699999999999998</v>
      </c>
      <c r="V7040" s="110">
        <f>IF('3B-Air transport'!AN$68="no"," ",ROUND(S7040,4))</f>
        <v>0.97699999999999998</v>
      </c>
      <c r="W7040" s="110"/>
      <c r="AB7040" s="110">
        <f t="shared" si="395"/>
        <v>0.97700000000000076</v>
      </c>
      <c r="AC7040" s="110">
        <f>IF('3C-Water transport'!AN$56="no"," ",ROUND(AB7040,4))</f>
        <v>0.97699999999999998</v>
      </c>
      <c r="AD7040" s="110">
        <f>IF('3C-Water transport'!AN$57="no"," ",ROUND(AB7040,4))</f>
        <v>0.97699999999999998</v>
      </c>
      <c r="AE7040" s="110">
        <f>IF('3C-Water transport'!AN$58="no"," ",ROUND(AB7040,4))</f>
        <v>0.97699999999999998</v>
      </c>
    </row>
    <row r="7041" spans="5:31" x14ac:dyDescent="0.25">
      <c r="E7041" s="110">
        <f t="shared" si="393"/>
        <v>0.97800000000000076</v>
      </c>
      <c r="F7041" s="110">
        <f>IF('3A-Rail transport'!$AN$56="no"," ",ROUND(E7041,4))</f>
        <v>0.97799999999999998</v>
      </c>
      <c r="G7041" s="110">
        <f>IF('3A-Rail transport'!$AN$57="no"," ",ROUND(E7041,4))</f>
        <v>0.97799999999999998</v>
      </c>
      <c r="H7041" s="110"/>
      <c r="S7041" s="110">
        <f t="shared" si="394"/>
        <v>0.97800000000000076</v>
      </c>
      <c r="T7041" s="110">
        <f>IF('3B-Air transport'!AN$66="no"," ",ROUND(S7041,4))</f>
        <v>0.97799999999999998</v>
      </c>
      <c r="U7041" s="110">
        <f>IF('3B-Air transport'!AN$67="no"," ",ROUND(S7041,4))</f>
        <v>0.97799999999999998</v>
      </c>
      <c r="V7041" s="110">
        <f>IF('3B-Air transport'!AN$68="no"," ",ROUND(S7041,4))</f>
        <v>0.97799999999999998</v>
      </c>
      <c r="W7041" s="110"/>
      <c r="AB7041" s="110">
        <f t="shared" si="395"/>
        <v>0.97800000000000076</v>
      </c>
      <c r="AC7041" s="110">
        <f>IF('3C-Water transport'!AN$56="no"," ",ROUND(AB7041,4))</f>
        <v>0.97799999999999998</v>
      </c>
      <c r="AD7041" s="110">
        <f>IF('3C-Water transport'!AN$57="no"," ",ROUND(AB7041,4))</f>
        <v>0.97799999999999998</v>
      </c>
      <c r="AE7041" s="110">
        <f>IF('3C-Water transport'!AN$58="no"," ",ROUND(AB7041,4))</f>
        <v>0.97799999999999998</v>
      </c>
    </row>
    <row r="7042" spans="5:31" x14ac:dyDescent="0.25">
      <c r="E7042" s="110">
        <f t="shared" si="393"/>
        <v>0.97900000000000076</v>
      </c>
      <c r="F7042" s="110">
        <f>IF('3A-Rail transport'!$AN$56="no"," ",ROUND(E7042,4))</f>
        <v>0.97899999999999998</v>
      </c>
      <c r="G7042" s="110">
        <f>IF('3A-Rail transport'!$AN$57="no"," ",ROUND(E7042,4))</f>
        <v>0.97899999999999998</v>
      </c>
      <c r="H7042" s="110"/>
      <c r="S7042" s="110">
        <f t="shared" si="394"/>
        <v>0.97900000000000076</v>
      </c>
      <c r="T7042" s="110">
        <f>IF('3B-Air transport'!AN$66="no"," ",ROUND(S7042,4))</f>
        <v>0.97899999999999998</v>
      </c>
      <c r="U7042" s="110">
        <f>IF('3B-Air transport'!AN$67="no"," ",ROUND(S7042,4))</f>
        <v>0.97899999999999998</v>
      </c>
      <c r="V7042" s="110">
        <f>IF('3B-Air transport'!AN$68="no"," ",ROUND(S7042,4))</f>
        <v>0.97899999999999998</v>
      </c>
      <c r="W7042" s="110"/>
      <c r="AB7042" s="110">
        <f t="shared" si="395"/>
        <v>0.97900000000000076</v>
      </c>
      <c r="AC7042" s="110">
        <f>IF('3C-Water transport'!AN$56="no"," ",ROUND(AB7042,4))</f>
        <v>0.97899999999999998</v>
      </c>
      <c r="AD7042" s="110">
        <f>IF('3C-Water transport'!AN$57="no"," ",ROUND(AB7042,4))</f>
        <v>0.97899999999999998</v>
      </c>
      <c r="AE7042" s="110">
        <f>IF('3C-Water transport'!AN$58="no"," ",ROUND(AB7042,4))</f>
        <v>0.97899999999999998</v>
      </c>
    </row>
    <row r="7043" spans="5:31" x14ac:dyDescent="0.25">
      <c r="E7043" s="110">
        <f t="shared" si="393"/>
        <v>0.98000000000000076</v>
      </c>
      <c r="F7043" s="110">
        <f>IF('3A-Rail transport'!$AN$56="no"," ",ROUND(E7043,4))</f>
        <v>0.98</v>
      </c>
      <c r="G7043" s="110">
        <f>IF('3A-Rail transport'!$AN$57="no"," ",ROUND(E7043,4))</f>
        <v>0.98</v>
      </c>
      <c r="H7043" s="110"/>
      <c r="S7043" s="110">
        <f t="shared" si="394"/>
        <v>0.98000000000000076</v>
      </c>
      <c r="T7043" s="110">
        <f>IF('3B-Air transport'!AN$66="no"," ",ROUND(S7043,4))</f>
        <v>0.98</v>
      </c>
      <c r="U7043" s="110">
        <f>IF('3B-Air transport'!AN$67="no"," ",ROUND(S7043,4))</f>
        <v>0.98</v>
      </c>
      <c r="V7043" s="110">
        <f>IF('3B-Air transport'!AN$68="no"," ",ROUND(S7043,4))</f>
        <v>0.98</v>
      </c>
      <c r="W7043" s="110"/>
      <c r="AB7043" s="110">
        <f t="shared" si="395"/>
        <v>0.98000000000000076</v>
      </c>
      <c r="AC7043" s="110">
        <f>IF('3C-Water transport'!AN$56="no"," ",ROUND(AB7043,4))</f>
        <v>0.98</v>
      </c>
      <c r="AD7043" s="110">
        <f>IF('3C-Water transport'!AN$57="no"," ",ROUND(AB7043,4))</f>
        <v>0.98</v>
      </c>
      <c r="AE7043" s="110">
        <f>IF('3C-Water transport'!AN$58="no"," ",ROUND(AB7043,4))</f>
        <v>0.98</v>
      </c>
    </row>
    <row r="7044" spans="5:31" x14ac:dyDescent="0.25">
      <c r="E7044" s="110">
        <f t="shared" si="393"/>
        <v>0.98100000000000076</v>
      </c>
      <c r="F7044" s="110">
        <f>IF('3A-Rail transport'!$AN$56="no"," ",ROUND(E7044,4))</f>
        <v>0.98099999999999998</v>
      </c>
      <c r="G7044" s="110">
        <f>IF('3A-Rail transport'!$AN$57="no"," ",ROUND(E7044,4))</f>
        <v>0.98099999999999998</v>
      </c>
      <c r="H7044" s="110"/>
      <c r="S7044" s="110">
        <f t="shared" si="394"/>
        <v>0.98100000000000076</v>
      </c>
      <c r="T7044" s="110">
        <f>IF('3B-Air transport'!AN$66="no"," ",ROUND(S7044,4))</f>
        <v>0.98099999999999998</v>
      </c>
      <c r="U7044" s="110">
        <f>IF('3B-Air transport'!AN$67="no"," ",ROUND(S7044,4))</f>
        <v>0.98099999999999998</v>
      </c>
      <c r="V7044" s="110">
        <f>IF('3B-Air transport'!AN$68="no"," ",ROUND(S7044,4))</f>
        <v>0.98099999999999998</v>
      </c>
      <c r="W7044" s="110"/>
      <c r="AB7044" s="110">
        <f t="shared" si="395"/>
        <v>0.98100000000000076</v>
      </c>
      <c r="AC7044" s="110">
        <f>IF('3C-Water transport'!AN$56="no"," ",ROUND(AB7044,4))</f>
        <v>0.98099999999999998</v>
      </c>
      <c r="AD7044" s="110">
        <f>IF('3C-Water transport'!AN$57="no"," ",ROUND(AB7044,4))</f>
        <v>0.98099999999999998</v>
      </c>
      <c r="AE7044" s="110">
        <f>IF('3C-Water transport'!AN$58="no"," ",ROUND(AB7044,4))</f>
        <v>0.98099999999999998</v>
      </c>
    </row>
    <row r="7045" spans="5:31" x14ac:dyDescent="0.25">
      <c r="E7045" s="110">
        <f t="shared" si="393"/>
        <v>0.98200000000000076</v>
      </c>
      <c r="F7045" s="110">
        <f>IF('3A-Rail transport'!$AN$56="no"," ",ROUND(E7045,4))</f>
        <v>0.98199999999999998</v>
      </c>
      <c r="G7045" s="110">
        <f>IF('3A-Rail transport'!$AN$57="no"," ",ROUND(E7045,4))</f>
        <v>0.98199999999999998</v>
      </c>
      <c r="H7045" s="110"/>
      <c r="S7045" s="110">
        <f t="shared" si="394"/>
        <v>0.98200000000000076</v>
      </c>
      <c r="T7045" s="110">
        <f>IF('3B-Air transport'!AN$66="no"," ",ROUND(S7045,4))</f>
        <v>0.98199999999999998</v>
      </c>
      <c r="U7045" s="110">
        <f>IF('3B-Air transport'!AN$67="no"," ",ROUND(S7045,4))</f>
        <v>0.98199999999999998</v>
      </c>
      <c r="V7045" s="110">
        <f>IF('3B-Air transport'!AN$68="no"," ",ROUND(S7045,4))</f>
        <v>0.98199999999999998</v>
      </c>
      <c r="W7045" s="110"/>
      <c r="AB7045" s="110">
        <f t="shared" si="395"/>
        <v>0.98200000000000076</v>
      </c>
      <c r="AC7045" s="110">
        <f>IF('3C-Water transport'!AN$56="no"," ",ROUND(AB7045,4))</f>
        <v>0.98199999999999998</v>
      </c>
      <c r="AD7045" s="110">
        <f>IF('3C-Water transport'!AN$57="no"," ",ROUND(AB7045,4))</f>
        <v>0.98199999999999998</v>
      </c>
      <c r="AE7045" s="110">
        <f>IF('3C-Water transport'!AN$58="no"," ",ROUND(AB7045,4))</f>
        <v>0.98199999999999998</v>
      </c>
    </row>
    <row r="7046" spans="5:31" x14ac:dyDescent="0.25">
      <c r="E7046" s="110">
        <f t="shared" si="393"/>
        <v>0.98300000000000076</v>
      </c>
      <c r="F7046" s="110">
        <f>IF('3A-Rail transport'!$AN$56="no"," ",ROUND(E7046,4))</f>
        <v>0.98299999999999998</v>
      </c>
      <c r="G7046" s="110">
        <f>IF('3A-Rail transport'!$AN$57="no"," ",ROUND(E7046,4))</f>
        <v>0.98299999999999998</v>
      </c>
      <c r="H7046" s="110"/>
      <c r="S7046" s="110">
        <f t="shared" si="394"/>
        <v>0.98300000000000076</v>
      </c>
      <c r="T7046" s="110">
        <f>IF('3B-Air transport'!AN$66="no"," ",ROUND(S7046,4))</f>
        <v>0.98299999999999998</v>
      </c>
      <c r="U7046" s="110">
        <f>IF('3B-Air transport'!AN$67="no"," ",ROUND(S7046,4))</f>
        <v>0.98299999999999998</v>
      </c>
      <c r="V7046" s="110">
        <f>IF('3B-Air transport'!AN$68="no"," ",ROUND(S7046,4))</f>
        <v>0.98299999999999998</v>
      </c>
      <c r="W7046" s="110"/>
      <c r="AB7046" s="110">
        <f t="shared" si="395"/>
        <v>0.98300000000000076</v>
      </c>
      <c r="AC7046" s="110">
        <f>IF('3C-Water transport'!AN$56="no"," ",ROUND(AB7046,4))</f>
        <v>0.98299999999999998</v>
      </c>
      <c r="AD7046" s="110">
        <f>IF('3C-Water transport'!AN$57="no"," ",ROUND(AB7046,4))</f>
        <v>0.98299999999999998</v>
      </c>
      <c r="AE7046" s="110">
        <f>IF('3C-Water transport'!AN$58="no"," ",ROUND(AB7046,4))</f>
        <v>0.98299999999999998</v>
      </c>
    </row>
    <row r="7047" spans="5:31" x14ac:dyDescent="0.25">
      <c r="E7047" s="110">
        <f t="shared" si="393"/>
        <v>0.98400000000000076</v>
      </c>
      <c r="F7047" s="110">
        <f>IF('3A-Rail transport'!$AN$56="no"," ",ROUND(E7047,4))</f>
        <v>0.98399999999999999</v>
      </c>
      <c r="G7047" s="110">
        <f>IF('3A-Rail transport'!$AN$57="no"," ",ROUND(E7047,4))</f>
        <v>0.98399999999999999</v>
      </c>
      <c r="H7047" s="110"/>
      <c r="S7047" s="110">
        <f t="shared" si="394"/>
        <v>0.98400000000000076</v>
      </c>
      <c r="T7047" s="110">
        <f>IF('3B-Air transport'!AN$66="no"," ",ROUND(S7047,4))</f>
        <v>0.98399999999999999</v>
      </c>
      <c r="U7047" s="110">
        <f>IF('3B-Air transport'!AN$67="no"," ",ROUND(S7047,4))</f>
        <v>0.98399999999999999</v>
      </c>
      <c r="V7047" s="110">
        <f>IF('3B-Air transport'!AN$68="no"," ",ROUND(S7047,4))</f>
        <v>0.98399999999999999</v>
      </c>
      <c r="W7047" s="110"/>
      <c r="AB7047" s="110">
        <f t="shared" si="395"/>
        <v>0.98400000000000076</v>
      </c>
      <c r="AC7047" s="110">
        <f>IF('3C-Water transport'!AN$56="no"," ",ROUND(AB7047,4))</f>
        <v>0.98399999999999999</v>
      </c>
      <c r="AD7047" s="110">
        <f>IF('3C-Water transport'!AN$57="no"," ",ROUND(AB7047,4))</f>
        <v>0.98399999999999999</v>
      </c>
      <c r="AE7047" s="110">
        <f>IF('3C-Water transport'!AN$58="no"," ",ROUND(AB7047,4))</f>
        <v>0.98399999999999999</v>
      </c>
    </row>
    <row r="7048" spans="5:31" x14ac:dyDescent="0.25">
      <c r="E7048" s="110">
        <f t="shared" si="393"/>
        <v>0.98500000000000076</v>
      </c>
      <c r="F7048" s="110">
        <f>IF('3A-Rail transport'!$AN$56="no"," ",ROUND(E7048,4))</f>
        <v>0.98499999999999999</v>
      </c>
      <c r="G7048" s="110">
        <f>IF('3A-Rail transport'!$AN$57="no"," ",ROUND(E7048,4))</f>
        <v>0.98499999999999999</v>
      </c>
      <c r="H7048" s="110"/>
      <c r="S7048" s="110">
        <f t="shared" si="394"/>
        <v>0.98500000000000076</v>
      </c>
      <c r="T7048" s="110">
        <f>IF('3B-Air transport'!AN$66="no"," ",ROUND(S7048,4))</f>
        <v>0.98499999999999999</v>
      </c>
      <c r="U7048" s="110">
        <f>IF('3B-Air transport'!AN$67="no"," ",ROUND(S7048,4))</f>
        <v>0.98499999999999999</v>
      </c>
      <c r="V7048" s="110">
        <f>IF('3B-Air transport'!AN$68="no"," ",ROUND(S7048,4))</f>
        <v>0.98499999999999999</v>
      </c>
      <c r="W7048" s="110"/>
      <c r="AB7048" s="110">
        <f t="shared" si="395"/>
        <v>0.98500000000000076</v>
      </c>
      <c r="AC7048" s="110">
        <f>IF('3C-Water transport'!AN$56="no"," ",ROUND(AB7048,4))</f>
        <v>0.98499999999999999</v>
      </c>
      <c r="AD7048" s="110">
        <f>IF('3C-Water transport'!AN$57="no"," ",ROUND(AB7048,4))</f>
        <v>0.98499999999999999</v>
      </c>
      <c r="AE7048" s="110">
        <f>IF('3C-Water transport'!AN$58="no"," ",ROUND(AB7048,4))</f>
        <v>0.98499999999999999</v>
      </c>
    </row>
    <row r="7049" spans="5:31" x14ac:dyDescent="0.25">
      <c r="E7049" s="110">
        <f t="shared" si="393"/>
        <v>0.98600000000000076</v>
      </c>
      <c r="F7049" s="110">
        <f>IF('3A-Rail transport'!$AN$56="no"," ",ROUND(E7049,4))</f>
        <v>0.98599999999999999</v>
      </c>
      <c r="G7049" s="110">
        <f>IF('3A-Rail transport'!$AN$57="no"," ",ROUND(E7049,4))</f>
        <v>0.98599999999999999</v>
      </c>
      <c r="H7049" s="110"/>
      <c r="S7049" s="110">
        <f t="shared" si="394"/>
        <v>0.98600000000000076</v>
      </c>
      <c r="T7049" s="110">
        <f>IF('3B-Air transport'!AN$66="no"," ",ROUND(S7049,4))</f>
        <v>0.98599999999999999</v>
      </c>
      <c r="U7049" s="110">
        <f>IF('3B-Air transport'!AN$67="no"," ",ROUND(S7049,4))</f>
        <v>0.98599999999999999</v>
      </c>
      <c r="V7049" s="110">
        <f>IF('3B-Air transport'!AN$68="no"," ",ROUND(S7049,4))</f>
        <v>0.98599999999999999</v>
      </c>
      <c r="W7049" s="110"/>
      <c r="AB7049" s="110">
        <f t="shared" si="395"/>
        <v>0.98600000000000076</v>
      </c>
      <c r="AC7049" s="110">
        <f>IF('3C-Water transport'!AN$56="no"," ",ROUND(AB7049,4))</f>
        <v>0.98599999999999999</v>
      </c>
      <c r="AD7049" s="110">
        <f>IF('3C-Water transport'!AN$57="no"," ",ROUND(AB7049,4))</f>
        <v>0.98599999999999999</v>
      </c>
      <c r="AE7049" s="110">
        <f>IF('3C-Water transport'!AN$58="no"," ",ROUND(AB7049,4))</f>
        <v>0.98599999999999999</v>
      </c>
    </row>
    <row r="7050" spans="5:31" x14ac:dyDescent="0.25">
      <c r="E7050" s="110">
        <f t="shared" si="393"/>
        <v>0.98700000000000077</v>
      </c>
      <c r="F7050" s="110">
        <f>IF('3A-Rail transport'!$AN$56="no"," ",ROUND(E7050,4))</f>
        <v>0.98699999999999999</v>
      </c>
      <c r="G7050" s="110">
        <f>IF('3A-Rail transport'!$AN$57="no"," ",ROUND(E7050,4))</f>
        <v>0.98699999999999999</v>
      </c>
      <c r="H7050" s="110"/>
      <c r="S7050" s="110">
        <f t="shared" si="394"/>
        <v>0.98700000000000077</v>
      </c>
      <c r="T7050" s="110">
        <f>IF('3B-Air transport'!AN$66="no"," ",ROUND(S7050,4))</f>
        <v>0.98699999999999999</v>
      </c>
      <c r="U7050" s="110">
        <f>IF('3B-Air transport'!AN$67="no"," ",ROUND(S7050,4))</f>
        <v>0.98699999999999999</v>
      </c>
      <c r="V7050" s="110">
        <f>IF('3B-Air transport'!AN$68="no"," ",ROUND(S7050,4))</f>
        <v>0.98699999999999999</v>
      </c>
      <c r="W7050" s="110"/>
      <c r="AB7050" s="110">
        <f t="shared" si="395"/>
        <v>0.98700000000000077</v>
      </c>
      <c r="AC7050" s="110">
        <f>IF('3C-Water transport'!AN$56="no"," ",ROUND(AB7050,4))</f>
        <v>0.98699999999999999</v>
      </c>
      <c r="AD7050" s="110">
        <f>IF('3C-Water transport'!AN$57="no"," ",ROUND(AB7050,4))</f>
        <v>0.98699999999999999</v>
      </c>
      <c r="AE7050" s="110">
        <f>IF('3C-Water transport'!AN$58="no"," ",ROUND(AB7050,4))</f>
        <v>0.98699999999999999</v>
      </c>
    </row>
    <row r="7051" spans="5:31" x14ac:dyDescent="0.25">
      <c r="E7051" s="110">
        <f t="shared" si="393"/>
        <v>0.98800000000000077</v>
      </c>
      <c r="F7051" s="110">
        <f>IF('3A-Rail transport'!$AN$56="no"," ",ROUND(E7051,4))</f>
        <v>0.98799999999999999</v>
      </c>
      <c r="G7051" s="110">
        <f>IF('3A-Rail transport'!$AN$57="no"," ",ROUND(E7051,4))</f>
        <v>0.98799999999999999</v>
      </c>
      <c r="H7051" s="110"/>
      <c r="S7051" s="110">
        <f t="shared" si="394"/>
        <v>0.98800000000000077</v>
      </c>
      <c r="T7051" s="110">
        <f>IF('3B-Air transport'!AN$66="no"," ",ROUND(S7051,4))</f>
        <v>0.98799999999999999</v>
      </c>
      <c r="U7051" s="110">
        <f>IF('3B-Air transport'!AN$67="no"," ",ROUND(S7051,4))</f>
        <v>0.98799999999999999</v>
      </c>
      <c r="V7051" s="110">
        <f>IF('3B-Air transport'!AN$68="no"," ",ROUND(S7051,4))</f>
        <v>0.98799999999999999</v>
      </c>
      <c r="W7051" s="110"/>
      <c r="AB7051" s="110">
        <f t="shared" si="395"/>
        <v>0.98800000000000077</v>
      </c>
      <c r="AC7051" s="110">
        <f>IF('3C-Water transport'!AN$56="no"," ",ROUND(AB7051,4))</f>
        <v>0.98799999999999999</v>
      </c>
      <c r="AD7051" s="110">
        <f>IF('3C-Water transport'!AN$57="no"," ",ROUND(AB7051,4))</f>
        <v>0.98799999999999999</v>
      </c>
      <c r="AE7051" s="110">
        <f>IF('3C-Water transport'!AN$58="no"," ",ROUND(AB7051,4))</f>
        <v>0.98799999999999999</v>
      </c>
    </row>
    <row r="7052" spans="5:31" x14ac:dyDescent="0.25">
      <c r="E7052" s="110">
        <f t="shared" si="393"/>
        <v>0.98900000000000077</v>
      </c>
      <c r="F7052" s="110">
        <f>IF('3A-Rail transport'!$AN$56="no"," ",ROUND(E7052,4))</f>
        <v>0.98899999999999999</v>
      </c>
      <c r="G7052" s="110">
        <f>IF('3A-Rail transport'!$AN$57="no"," ",ROUND(E7052,4))</f>
        <v>0.98899999999999999</v>
      </c>
      <c r="H7052" s="110"/>
      <c r="S7052" s="110">
        <f t="shared" si="394"/>
        <v>0.98900000000000077</v>
      </c>
      <c r="T7052" s="110">
        <f>IF('3B-Air transport'!AN$66="no"," ",ROUND(S7052,4))</f>
        <v>0.98899999999999999</v>
      </c>
      <c r="U7052" s="110">
        <f>IF('3B-Air transport'!AN$67="no"," ",ROUND(S7052,4))</f>
        <v>0.98899999999999999</v>
      </c>
      <c r="V7052" s="110">
        <f>IF('3B-Air transport'!AN$68="no"," ",ROUND(S7052,4))</f>
        <v>0.98899999999999999</v>
      </c>
      <c r="W7052" s="110"/>
      <c r="AB7052" s="110">
        <f t="shared" si="395"/>
        <v>0.98900000000000077</v>
      </c>
      <c r="AC7052" s="110">
        <f>IF('3C-Water transport'!AN$56="no"," ",ROUND(AB7052,4))</f>
        <v>0.98899999999999999</v>
      </c>
      <c r="AD7052" s="110">
        <f>IF('3C-Water transport'!AN$57="no"," ",ROUND(AB7052,4))</f>
        <v>0.98899999999999999</v>
      </c>
      <c r="AE7052" s="110">
        <f>IF('3C-Water transport'!AN$58="no"," ",ROUND(AB7052,4))</f>
        <v>0.98899999999999999</v>
      </c>
    </row>
    <row r="7053" spans="5:31" x14ac:dyDescent="0.25">
      <c r="E7053" s="110">
        <f t="shared" si="393"/>
        <v>0.99000000000000077</v>
      </c>
      <c r="F7053" s="110">
        <f>IF('3A-Rail transport'!$AN$56="no"," ",ROUND(E7053,4))</f>
        <v>0.99</v>
      </c>
      <c r="G7053" s="110">
        <f>IF('3A-Rail transport'!$AN$57="no"," ",ROUND(E7053,4))</f>
        <v>0.99</v>
      </c>
      <c r="H7053" s="110"/>
      <c r="S7053" s="110">
        <f t="shared" si="394"/>
        <v>0.99000000000000077</v>
      </c>
      <c r="T7053" s="110">
        <f>IF('3B-Air transport'!AN$66="no"," ",ROUND(S7053,4))</f>
        <v>0.99</v>
      </c>
      <c r="U7053" s="110">
        <f>IF('3B-Air transport'!AN$67="no"," ",ROUND(S7053,4))</f>
        <v>0.99</v>
      </c>
      <c r="V7053" s="110">
        <f>IF('3B-Air transport'!AN$68="no"," ",ROUND(S7053,4))</f>
        <v>0.99</v>
      </c>
      <c r="W7053" s="110"/>
      <c r="AB7053" s="110">
        <f t="shared" si="395"/>
        <v>0.99000000000000077</v>
      </c>
      <c r="AC7053" s="110">
        <f>IF('3C-Water transport'!AN$56="no"," ",ROUND(AB7053,4))</f>
        <v>0.99</v>
      </c>
      <c r="AD7053" s="110">
        <f>IF('3C-Water transport'!AN$57="no"," ",ROUND(AB7053,4))</f>
        <v>0.99</v>
      </c>
      <c r="AE7053" s="110">
        <f>IF('3C-Water transport'!AN$58="no"," ",ROUND(AB7053,4))</f>
        <v>0.99</v>
      </c>
    </row>
    <row r="7054" spans="5:31" x14ac:dyDescent="0.25">
      <c r="E7054" s="110">
        <f t="shared" si="393"/>
        <v>0.99100000000000077</v>
      </c>
      <c r="F7054" s="110">
        <f>IF('3A-Rail transport'!$AN$56="no"," ",ROUND(E7054,4))</f>
        <v>0.99099999999999999</v>
      </c>
      <c r="G7054" s="110">
        <f>IF('3A-Rail transport'!$AN$57="no"," ",ROUND(E7054,4))</f>
        <v>0.99099999999999999</v>
      </c>
      <c r="H7054" s="110"/>
      <c r="S7054" s="110">
        <f t="shared" si="394"/>
        <v>0.99100000000000077</v>
      </c>
      <c r="T7054" s="110">
        <f>IF('3B-Air transport'!AN$66="no"," ",ROUND(S7054,4))</f>
        <v>0.99099999999999999</v>
      </c>
      <c r="U7054" s="110">
        <f>IF('3B-Air transport'!AN$67="no"," ",ROUND(S7054,4))</f>
        <v>0.99099999999999999</v>
      </c>
      <c r="V7054" s="110">
        <f>IF('3B-Air transport'!AN$68="no"," ",ROUND(S7054,4))</f>
        <v>0.99099999999999999</v>
      </c>
      <c r="W7054" s="110"/>
      <c r="AB7054" s="110">
        <f t="shared" si="395"/>
        <v>0.99100000000000077</v>
      </c>
      <c r="AC7054" s="110">
        <f>IF('3C-Water transport'!AN$56="no"," ",ROUND(AB7054,4))</f>
        <v>0.99099999999999999</v>
      </c>
      <c r="AD7054" s="110">
        <f>IF('3C-Water transport'!AN$57="no"," ",ROUND(AB7054,4))</f>
        <v>0.99099999999999999</v>
      </c>
      <c r="AE7054" s="110">
        <f>IF('3C-Water transport'!AN$58="no"," ",ROUND(AB7054,4))</f>
        <v>0.99099999999999999</v>
      </c>
    </row>
    <row r="7055" spans="5:31" x14ac:dyDescent="0.25">
      <c r="E7055" s="110">
        <f t="shared" si="393"/>
        <v>0.99200000000000077</v>
      </c>
      <c r="F7055" s="110">
        <f>IF('3A-Rail transport'!$AN$56="no"," ",ROUND(E7055,4))</f>
        <v>0.99199999999999999</v>
      </c>
      <c r="G7055" s="110">
        <f>IF('3A-Rail transport'!$AN$57="no"," ",ROUND(E7055,4))</f>
        <v>0.99199999999999999</v>
      </c>
      <c r="H7055" s="110"/>
      <c r="S7055" s="110">
        <f t="shared" si="394"/>
        <v>0.99200000000000077</v>
      </c>
      <c r="T7055" s="110">
        <f>IF('3B-Air transport'!AN$66="no"," ",ROUND(S7055,4))</f>
        <v>0.99199999999999999</v>
      </c>
      <c r="U7055" s="110">
        <f>IF('3B-Air transport'!AN$67="no"," ",ROUND(S7055,4))</f>
        <v>0.99199999999999999</v>
      </c>
      <c r="V7055" s="110">
        <f>IF('3B-Air transport'!AN$68="no"," ",ROUND(S7055,4))</f>
        <v>0.99199999999999999</v>
      </c>
      <c r="W7055" s="110"/>
      <c r="AB7055" s="110">
        <f t="shared" si="395"/>
        <v>0.99200000000000077</v>
      </c>
      <c r="AC7055" s="110">
        <f>IF('3C-Water transport'!AN$56="no"," ",ROUND(AB7055,4))</f>
        <v>0.99199999999999999</v>
      </c>
      <c r="AD7055" s="110">
        <f>IF('3C-Water transport'!AN$57="no"," ",ROUND(AB7055,4))</f>
        <v>0.99199999999999999</v>
      </c>
      <c r="AE7055" s="110">
        <f>IF('3C-Water transport'!AN$58="no"," ",ROUND(AB7055,4))</f>
        <v>0.99199999999999999</v>
      </c>
    </row>
    <row r="7056" spans="5:31" x14ac:dyDescent="0.25">
      <c r="E7056" s="110">
        <f t="shared" si="393"/>
        <v>0.99300000000000077</v>
      </c>
      <c r="F7056" s="110">
        <f>IF('3A-Rail transport'!$AN$56="no"," ",ROUND(E7056,4))</f>
        <v>0.99299999999999999</v>
      </c>
      <c r="G7056" s="110">
        <f>IF('3A-Rail transport'!$AN$57="no"," ",ROUND(E7056,4))</f>
        <v>0.99299999999999999</v>
      </c>
      <c r="H7056" s="110"/>
      <c r="S7056" s="110">
        <f t="shared" si="394"/>
        <v>0.99300000000000077</v>
      </c>
      <c r="T7056" s="110">
        <f>IF('3B-Air transport'!AN$66="no"," ",ROUND(S7056,4))</f>
        <v>0.99299999999999999</v>
      </c>
      <c r="U7056" s="110">
        <f>IF('3B-Air transport'!AN$67="no"," ",ROUND(S7056,4))</f>
        <v>0.99299999999999999</v>
      </c>
      <c r="V7056" s="110">
        <f>IF('3B-Air transport'!AN$68="no"," ",ROUND(S7056,4))</f>
        <v>0.99299999999999999</v>
      </c>
      <c r="W7056" s="110"/>
      <c r="AB7056" s="110">
        <f t="shared" si="395"/>
        <v>0.99300000000000077</v>
      </c>
      <c r="AC7056" s="110">
        <f>IF('3C-Water transport'!AN$56="no"," ",ROUND(AB7056,4))</f>
        <v>0.99299999999999999</v>
      </c>
      <c r="AD7056" s="110">
        <f>IF('3C-Water transport'!AN$57="no"," ",ROUND(AB7056,4))</f>
        <v>0.99299999999999999</v>
      </c>
      <c r="AE7056" s="110">
        <f>IF('3C-Water transport'!AN$58="no"," ",ROUND(AB7056,4))</f>
        <v>0.99299999999999999</v>
      </c>
    </row>
    <row r="7057" spans="5:31" x14ac:dyDescent="0.25">
      <c r="E7057" s="110">
        <f t="shared" si="393"/>
        <v>0.99400000000000077</v>
      </c>
      <c r="F7057" s="110">
        <f>IF('3A-Rail transport'!$AN$56="no"," ",ROUND(E7057,4))</f>
        <v>0.99399999999999999</v>
      </c>
      <c r="G7057" s="110">
        <f>IF('3A-Rail transport'!$AN$57="no"," ",ROUND(E7057,4))</f>
        <v>0.99399999999999999</v>
      </c>
      <c r="H7057" s="110"/>
      <c r="S7057" s="110">
        <f t="shared" si="394"/>
        <v>0.99400000000000077</v>
      </c>
      <c r="T7057" s="110">
        <f>IF('3B-Air transport'!AN$66="no"," ",ROUND(S7057,4))</f>
        <v>0.99399999999999999</v>
      </c>
      <c r="U7057" s="110">
        <f>IF('3B-Air transport'!AN$67="no"," ",ROUND(S7057,4))</f>
        <v>0.99399999999999999</v>
      </c>
      <c r="V7057" s="110">
        <f>IF('3B-Air transport'!AN$68="no"," ",ROUND(S7057,4))</f>
        <v>0.99399999999999999</v>
      </c>
      <c r="W7057" s="110"/>
      <c r="AB7057" s="110">
        <f t="shared" si="395"/>
        <v>0.99400000000000077</v>
      </c>
      <c r="AC7057" s="110">
        <f>IF('3C-Water transport'!AN$56="no"," ",ROUND(AB7057,4))</f>
        <v>0.99399999999999999</v>
      </c>
      <c r="AD7057" s="110">
        <f>IF('3C-Water transport'!AN$57="no"," ",ROUND(AB7057,4))</f>
        <v>0.99399999999999999</v>
      </c>
      <c r="AE7057" s="110">
        <f>IF('3C-Water transport'!AN$58="no"," ",ROUND(AB7057,4))</f>
        <v>0.99399999999999999</v>
      </c>
    </row>
    <row r="7058" spans="5:31" x14ac:dyDescent="0.25">
      <c r="E7058" s="110">
        <f t="shared" si="393"/>
        <v>0.99500000000000077</v>
      </c>
      <c r="F7058" s="110">
        <f>IF('3A-Rail transport'!$AN$56="no"," ",ROUND(E7058,4))</f>
        <v>0.995</v>
      </c>
      <c r="G7058" s="110">
        <f>IF('3A-Rail transport'!$AN$57="no"," ",ROUND(E7058,4))</f>
        <v>0.995</v>
      </c>
      <c r="H7058" s="110"/>
      <c r="S7058" s="110">
        <f t="shared" si="394"/>
        <v>0.99500000000000077</v>
      </c>
      <c r="T7058" s="110">
        <f>IF('3B-Air transport'!AN$66="no"," ",ROUND(S7058,4))</f>
        <v>0.995</v>
      </c>
      <c r="U7058" s="110">
        <f>IF('3B-Air transport'!AN$67="no"," ",ROUND(S7058,4))</f>
        <v>0.995</v>
      </c>
      <c r="V7058" s="110">
        <f>IF('3B-Air transport'!AN$68="no"," ",ROUND(S7058,4))</f>
        <v>0.995</v>
      </c>
      <c r="W7058" s="110"/>
      <c r="AB7058" s="110">
        <f t="shared" si="395"/>
        <v>0.99500000000000077</v>
      </c>
      <c r="AC7058" s="110">
        <f>IF('3C-Water transport'!AN$56="no"," ",ROUND(AB7058,4))</f>
        <v>0.995</v>
      </c>
      <c r="AD7058" s="110">
        <f>IF('3C-Water transport'!AN$57="no"," ",ROUND(AB7058,4))</f>
        <v>0.995</v>
      </c>
      <c r="AE7058" s="110">
        <f>IF('3C-Water transport'!AN$58="no"," ",ROUND(AB7058,4))</f>
        <v>0.995</v>
      </c>
    </row>
    <row r="7059" spans="5:31" x14ac:dyDescent="0.25">
      <c r="E7059" s="110">
        <f t="shared" si="393"/>
        <v>0.99600000000000077</v>
      </c>
      <c r="F7059" s="110">
        <f>IF('3A-Rail transport'!$AN$56="no"," ",ROUND(E7059,4))</f>
        <v>0.996</v>
      </c>
      <c r="G7059" s="110">
        <f>IF('3A-Rail transport'!$AN$57="no"," ",ROUND(E7059,4))</f>
        <v>0.996</v>
      </c>
      <c r="H7059" s="110"/>
      <c r="S7059" s="110">
        <f t="shared" si="394"/>
        <v>0.99600000000000077</v>
      </c>
      <c r="T7059" s="110">
        <f>IF('3B-Air transport'!AN$66="no"," ",ROUND(S7059,4))</f>
        <v>0.996</v>
      </c>
      <c r="U7059" s="110">
        <f>IF('3B-Air transport'!AN$67="no"," ",ROUND(S7059,4))</f>
        <v>0.996</v>
      </c>
      <c r="V7059" s="110">
        <f>IF('3B-Air transport'!AN$68="no"," ",ROUND(S7059,4))</f>
        <v>0.996</v>
      </c>
      <c r="W7059" s="110"/>
      <c r="AB7059" s="110">
        <f t="shared" si="395"/>
        <v>0.99600000000000077</v>
      </c>
      <c r="AC7059" s="110">
        <f>IF('3C-Water transport'!AN$56="no"," ",ROUND(AB7059,4))</f>
        <v>0.996</v>
      </c>
      <c r="AD7059" s="110">
        <f>IF('3C-Water transport'!AN$57="no"," ",ROUND(AB7059,4))</f>
        <v>0.996</v>
      </c>
      <c r="AE7059" s="110">
        <f>IF('3C-Water transport'!AN$58="no"," ",ROUND(AB7059,4))</f>
        <v>0.996</v>
      </c>
    </row>
    <row r="7060" spans="5:31" x14ac:dyDescent="0.25">
      <c r="E7060" s="110">
        <f t="shared" si="393"/>
        <v>0.99700000000000077</v>
      </c>
      <c r="F7060" s="110">
        <f>IF('3A-Rail transport'!$AN$56="no"," ",ROUND(E7060,4))</f>
        <v>0.997</v>
      </c>
      <c r="G7060" s="110">
        <f>IF('3A-Rail transport'!$AN$57="no"," ",ROUND(E7060,4))</f>
        <v>0.997</v>
      </c>
      <c r="H7060" s="110"/>
      <c r="S7060" s="110">
        <f t="shared" si="394"/>
        <v>0.99700000000000077</v>
      </c>
      <c r="T7060" s="110">
        <f>IF('3B-Air transport'!AN$66="no"," ",ROUND(S7060,4))</f>
        <v>0.997</v>
      </c>
      <c r="U7060" s="110">
        <f>IF('3B-Air transport'!AN$67="no"," ",ROUND(S7060,4))</f>
        <v>0.997</v>
      </c>
      <c r="V7060" s="110">
        <f>IF('3B-Air transport'!AN$68="no"," ",ROUND(S7060,4))</f>
        <v>0.997</v>
      </c>
      <c r="W7060" s="110"/>
      <c r="AB7060" s="110">
        <f t="shared" si="395"/>
        <v>0.99700000000000077</v>
      </c>
      <c r="AC7060" s="110">
        <f>IF('3C-Water transport'!AN$56="no"," ",ROUND(AB7060,4))</f>
        <v>0.997</v>
      </c>
      <c r="AD7060" s="110">
        <f>IF('3C-Water transport'!AN$57="no"," ",ROUND(AB7060,4))</f>
        <v>0.997</v>
      </c>
      <c r="AE7060" s="110">
        <f>IF('3C-Water transport'!AN$58="no"," ",ROUND(AB7060,4))</f>
        <v>0.997</v>
      </c>
    </row>
    <row r="7061" spans="5:31" x14ac:dyDescent="0.25">
      <c r="E7061" s="110">
        <f t="shared" si="393"/>
        <v>0.99800000000000078</v>
      </c>
      <c r="F7061" s="110">
        <f>IF('3A-Rail transport'!$AN$56="no"," ",ROUND(E7061,4))</f>
        <v>0.998</v>
      </c>
      <c r="G7061" s="110">
        <f>IF('3A-Rail transport'!$AN$57="no"," ",ROUND(E7061,4))</f>
        <v>0.998</v>
      </c>
      <c r="H7061" s="110"/>
      <c r="S7061" s="110">
        <f t="shared" si="394"/>
        <v>0.99800000000000078</v>
      </c>
      <c r="T7061" s="110">
        <f>IF('3B-Air transport'!AN$66="no"," ",ROUND(S7061,4))</f>
        <v>0.998</v>
      </c>
      <c r="U7061" s="110">
        <f>IF('3B-Air transport'!AN$67="no"," ",ROUND(S7061,4))</f>
        <v>0.998</v>
      </c>
      <c r="V7061" s="110">
        <f>IF('3B-Air transport'!AN$68="no"," ",ROUND(S7061,4))</f>
        <v>0.998</v>
      </c>
      <c r="W7061" s="110"/>
      <c r="AB7061" s="110">
        <f t="shared" si="395"/>
        <v>0.99800000000000078</v>
      </c>
      <c r="AC7061" s="110">
        <f>IF('3C-Water transport'!AN$56="no"," ",ROUND(AB7061,4))</f>
        <v>0.998</v>
      </c>
      <c r="AD7061" s="110">
        <f>IF('3C-Water transport'!AN$57="no"," ",ROUND(AB7061,4))</f>
        <v>0.998</v>
      </c>
      <c r="AE7061" s="110">
        <f>IF('3C-Water transport'!AN$58="no"," ",ROUND(AB7061,4))</f>
        <v>0.998</v>
      </c>
    </row>
    <row r="7062" spans="5:31" x14ac:dyDescent="0.25">
      <c r="E7062" s="110">
        <f t="shared" si="393"/>
        <v>0.99900000000000078</v>
      </c>
      <c r="F7062" s="110">
        <f>IF('3A-Rail transport'!$AN$56="no"," ",ROUND(E7062,4))</f>
        <v>0.999</v>
      </c>
      <c r="G7062" s="110">
        <f>IF('3A-Rail transport'!$AN$57="no"," ",ROUND(E7062,4))</f>
        <v>0.999</v>
      </c>
      <c r="H7062" s="110"/>
      <c r="S7062" s="110">
        <f t="shared" si="394"/>
        <v>0.99900000000000078</v>
      </c>
      <c r="T7062" s="110">
        <f>IF('3B-Air transport'!AN$66="no"," ",ROUND(S7062,4))</f>
        <v>0.999</v>
      </c>
      <c r="U7062" s="110">
        <f>IF('3B-Air transport'!AN$67="no"," ",ROUND(S7062,4))</f>
        <v>0.999</v>
      </c>
      <c r="V7062" s="110">
        <f>IF('3B-Air transport'!AN$68="no"," ",ROUND(S7062,4))</f>
        <v>0.999</v>
      </c>
      <c r="W7062" s="110"/>
      <c r="AB7062" s="110">
        <f t="shared" si="395"/>
        <v>0.99900000000000078</v>
      </c>
      <c r="AC7062" s="110">
        <f>IF('3C-Water transport'!AN$56="no"," ",ROUND(AB7062,4))</f>
        <v>0.999</v>
      </c>
      <c r="AD7062" s="110">
        <f>IF('3C-Water transport'!AN$57="no"," ",ROUND(AB7062,4))</f>
        <v>0.999</v>
      </c>
      <c r="AE7062" s="110">
        <f>IF('3C-Water transport'!AN$58="no"," ",ROUND(AB7062,4))</f>
        <v>0.999</v>
      </c>
    </row>
    <row r="7063" spans="5:31" x14ac:dyDescent="0.25">
      <c r="E7063" s="110">
        <f t="shared" si="393"/>
        <v>1.0000000000000007</v>
      </c>
      <c r="F7063" s="110">
        <f>IF('3A-Rail transport'!$AN$56="no"," ",ROUND(E7063,4))</f>
        <v>1</v>
      </c>
      <c r="G7063" s="110">
        <f>IF('3A-Rail transport'!$AN$57="no"," ",ROUND(E7063,4))</f>
        <v>1</v>
      </c>
      <c r="H7063" s="110"/>
      <c r="S7063" s="110">
        <f t="shared" si="394"/>
        <v>1.0000000000000007</v>
      </c>
      <c r="T7063" s="110">
        <f>IF('3B-Air transport'!AN$66="no"," ",ROUND(S7063,4))</f>
        <v>1</v>
      </c>
      <c r="U7063" s="110">
        <f>IF('3B-Air transport'!AN$67="no"," ",ROUND(S7063,4))</f>
        <v>1</v>
      </c>
      <c r="V7063" s="110">
        <f>IF('3B-Air transport'!AN$68="no"," ",ROUND(S7063,4))</f>
        <v>1</v>
      </c>
      <c r="W7063" s="110"/>
      <c r="AB7063" s="110">
        <f t="shared" si="395"/>
        <v>1.0000000000000007</v>
      </c>
      <c r="AC7063" s="110">
        <f>IF('3C-Water transport'!AN$56="no"," ",ROUND(AB7063,4))</f>
        <v>1</v>
      </c>
      <c r="AD7063" s="110">
        <f>IF('3C-Water transport'!AN$57="no"," ",ROUND(AB7063,4))</f>
        <v>1</v>
      </c>
      <c r="AE7063" s="110">
        <f>IF('3C-Water transport'!AN$58="no"," ",ROUND(AB7063,4))</f>
        <v>1</v>
      </c>
    </row>
    <row r="7072" spans="5:31" ht="23" x14ac:dyDescent="0.25">
      <c r="E7072" s="9" t="s">
        <v>73</v>
      </c>
      <c r="F7072" s="166">
        <f>IF(LEFT(F7074,14)="not applicable",1,COUNT(F7074:F8074))</f>
        <v>1001</v>
      </c>
      <c r="G7072" s="166">
        <f t="shared" ref="G7072" si="396">IF(LEFT(G7074,14)="not applicable",1,COUNT(G7074:G8074))</f>
        <v>1001</v>
      </c>
      <c r="S7072" s="9" t="s">
        <v>73</v>
      </c>
      <c r="T7072" s="166">
        <f>IF(LEFT(T7074,14)="not applicable",1,COUNT(T7074:T8074))</f>
        <v>1001</v>
      </c>
      <c r="U7072" s="166">
        <f t="shared" ref="U7072:V7072" si="397">IF(LEFT(U7074,14)="not applicable",1,COUNT(U7074:U8074))</f>
        <v>1001</v>
      </c>
      <c r="V7072" s="166">
        <f t="shared" si="397"/>
        <v>1001</v>
      </c>
      <c r="AB7072" s="9" t="s">
        <v>73</v>
      </c>
      <c r="AC7072" s="166">
        <f>IF(LEFT(AC7074,14)="not applicable",1,COUNT(AC7074:AC8074))</f>
        <v>1001</v>
      </c>
      <c r="AD7072" s="166">
        <f t="shared" ref="AD7072:AE7072" si="398">IF(LEFT(AD7074,14)="not applicable",1,COUNT(AD7074:AD8074))</f>
        <v>1001</v>
      </c>
      <c r="AE7072" s="166">
        <f t="shared" si="398"/>
        <v>1001</v>
      </c>
    </row>
    <row r="7073" spans="1:31" ht="23" x14ac:dyDescent="0.25">
      <c r="A7073" s="274" t="s">
        <v>1317</v>
      </c>
      <c r="E7073" s="166"/>
      <c r="F7073" s="166" t="s">
        <v>690</v>
      </c>
      <c r="G7073" s="166" t="s">
        <v>691</v>
      </c>
      <c r="S7073" s="9" t="s">
        <v>89</v>
      </c>
      <c r="T7073" s="166" t="s">
        <v>700</v>
      </c>
      <c r="U7073" s="166" t="s">
        <v>701</v>
      </c>
      <c r="V7073" s="166" t="s">
        <v>702</v>
      </c>
      <c r="AB7073" s="9"/>
      <c r="AC7073" s="166" t="s">
        <v>714</v>
      </c>
      <c r="AD7073" s="166" t="s">
        <v>715</v>
      </c>
      <c r="AE7073" s="166" t="s">
        <v>716</v>
      </c>
    </row>
    <row r="7074" spans="1:31" x14ac:dyDescent="0.25">
      <c r="A7074" s="274" t="s">
        <v>1319</v>
      </c>
      <c r="E7074" s="110">
        <v>0</v>
      </c>
      <c r="F7074" s="110">
        <f>IF('3A-Rail transport'!$R$56="no","not applicable (Q3a.2.6 answered with 'no')",ROUND(E7074,4))</f>
        <v>0</v>
      </c>
      <c r="G7074" s="110">
        <f>IF('3A-Rail transport'!$R$57="no","not applicable (Q3a.2.6 answered with 'no')",ROUND(E7074,4))</f>
        <v>0</v>
      </c>
      <c r="S7074" s="110">
        <v>0</v>
      </c>
      <c r="T7074" s="110">
        <f>IF('3B-Air transport'!$R$66="no","not applicable (Q3b.1.6 answered with 'no')",ROUND(S7074,4))</f>
        <v>0</v>
      </c>
      <c r="U7074" s="110">
        <f>IF('3B-Air transport'!$R$67="no","not applicable (Q3b.1.6 answered with 'no')",ROUND(S7074,4))</f>
        <v>0</v>
      </c>
      <c r="V7074" s="110">
        <f>IF('3B-Air transport'!$R$68="no","not applicable (Q3b.1.6 answered with 'no')",ROUND(S7074,4))</f>
        <v>0</v>
      </c>
      <c r="AB7074" s="110">
        <v>0</v>
      </c>
      <c r="AC7074" s="110">
        <f>IF('3C-Water transport'!$R$56="no","not applicable (Q3c.1.6 answered with 'no')",ROUND(AB7074,4))</f>
        <v>0</v>
      </c>
      <c r="AD7074" s="110">
        <f>IF('3C-Water transport'!$R$57="no","not applicable (Q3c.1.6 answered with 'no')",ROUND(AB7074,4))</f>
        <v>0</v>
      </c>
      <c r="AE7074" s="110">
        <f>IF('3C-Water transport'!$R$58="no","not applicable (Q3c.1.6 answered with 'no')",ROUND(AB7074,4))</f>
        <v>0</v>
      </c>
    </row>
    <row r="7075" spans="1:31" x14ac:dyDescent="0.25">
      <c r="E7075" s="110">
        <f t="shared" ref="E7075:E7138" si="399">E7074+0.001</f>
        <v>1E-3</v>
      </c>
      <c r="F7075" s="110">
        <f>IF('3A-Rail transport'!$R$56="no","not applicable (Q3a.2.6 answered with 'no')",ROUND(E7075,4))</f>
        <v>1E-3</v>
      </c>
      <c r="G7075" s="110">
        <f>IF('3A-Rail transport'!$R$57="no","not applicable (Q3a.2.6 answered with 'no')",ROUND(E7075,4))</f>
        <v>1E-3</v>
      </c>
      <c r="S7075" s="110">
        <f t="shared" ref="S7075:S7138" si="400">S7074+0.001</f>
        <v>1E-3</v>
      </c>
      <c r="T7075" s="110">
        <f>IF('3B-Air transport'!$R$66="no","not applicable (Q3b.1.6 answered with 'no')",ROUND(S7075,4))</f>
        <v>1E-3</v>
      </c>
      <c r="U7075" s="110">
        <f>IF('3B-Air transport'!$R$67="no","not applicable (Q3b.1.6 answered with 'no')",ROUND(S7075,4))</f>
        <v>1E-3</v>
      </c>
      <c r="V7075" s="110">
        <f>IF('3B-Air transport'!$R$68="no","not applicable (Q3b.1.6 answered with 'no')",ROUND(S7075,4))</f>
        <v>1E-3</v>
      </c>
      <c r="AB7075" s="110">
        <f t="shared" ref="AB7075:AB7138" si="401">AB7074+0.001</f>
        <v>1E-3</v>
      </c>
      <c r="AC7075" s="110">
        <f>IF('3C-Water transport'!$R$56="no","not applicable (Q3c.1.6 answered with 'no')",ROUND(AB7075,4))</f>
        <v>1E-3</v>
      </c>
      <c r="AD7075" s="110">
        <f>IF('3C-Water transport'!$R$57="no","not applicable (Q3c.1.6 answered with 'no')",ROUND(AB7075,4))</f>
        <v>1E-3</v>
      </c>
      <c r="AE7075" s="110">
        <f>IF('3C-Water transport'!$R$58="no","not applicable (Q3c.1.6 answered with 'no')",ROUND(AB7075,4))</f>
        <v>1E-3</v>
      </c>
    </row>
    <row r="7076" spans="1:31" x14ac:dyDescent="0.25">
      <c r="E7076" s="110">
        <f t="shared" si="399"/>
        <v>2E-3</v>
      </c>
      <c r="F7076" s="110">
        <f>IF('3A-Rail transport'!$R$56="no","not applicable (Q3a.2.6 answered with 'no')",ROUND(E7076,4))</f>
        <v>2E-3</v>
      </c>
      <c r="G7076" s="110">
        <f>IF('3A-Rail transport'!$R$57="no","not applicable (Q3a.2.6 answered with 'no')",ROUND(E7076,4))</f>
        <v>2E-3</v>
      </c>
      <c r="S7076" s="110">
        <f t="shared" si="400"/>
        <v>2E-3</v>
      </c>
      <c r="T7076" s="110">
        <f>IF('3B-Air transport'!$R$66="no","not applicable (Q3b.1.6 answered with 'no')",ROUND(S7076,4))</f>
        <v>2E-3</v>
      </c>
      <c r="U7076" s="110">
        <f>IF('3B-Air transport'!$R$67="no","not applicable (Q3b.1.6 answered with 'no')",ROUND(S7076,4))</f>
        <v>2E-3</v>
      </c>
      <c r="V7076" s="110">
        <f>IF('3B-Air transport'!$R$68="no","not applicable (Q3b.1.6 answered with 'no')",ROUND(S7076,4))</f>
        <v>2E-3</v>
      </c>
      <c r="AB7076" s="110">
        <f t="shared" si="401"/>
        <v>2E-3</v>
      </c>
      <c r="AC7076" s="110">
        <f>IF('3C-Water transport'!$R$56="no","not applicable (Q3c.1.6 answered with 'no')",ROUND(AB7076,4))</f>
        <v>2E-3</v>
      </c>
      <c r="AD7076" s="110">
        <f>IF('3C-Water transport'!$R$57="no","not applicable (Q3c.1.6 answered with 'no')",ROUND(AB7076,4))</f>
        <v>2E-3</v>
      </c>
      <c r="AE7076" s="110">
        <f>IF('3C-Water transport'!$R$58="no","not applicable (Q3c.1.6 answered with 'no')",ROUND(AB7076,4))</f>
        <v>2E-3</v>
      </c>
    </row>
    <row r="7077" spans="1:31" x14ac:dyDescent="0.25">
      <c r="E7077" s="110">
        <f t="shared" si="399"/>
        <v>3.0000000000000001E-3</v>
      </c>
      <c r="F7077" s="110">
        <f>IF('3A-Rail transport'!$R$56="no","not applicable (Q3a.2.6 answered with 'no')",ROUND(E7077,4))</f>
        <v>3.0000000000000001E-3</v>
      </c>
      <c r="G7077" s="110">
        <f>IF('3A-Rail transport'!$R$57="no","not applicable (Q3a.2.6 answered with 'no')",ROUND(E7077,4))</f>
        <v>3.0000000000000001E-3</v>
      </c>
      <c r="S7077" s="110">
        <f t="shared" si="400"/>
        <v>3.0000000000000001E-3</v>
      </c>
      <c r="T7077" s="110">
        <f>IF('3B-Air transport'!$R$66="no","not applicable (Q3b.1.6 answered with 'no')",ROUND(S7077,4))</f>
        <v>3.0000000000000001E-3</v>
      </c>
      <c r="U7077" s="110">
        <f>IF('3B-Air transport'!$R$67="no","not applicable (Q3b.1.6 answered with 'no')",ROUND(S7077,4))</f>
        <v>3.0000000000000001E-3</v>
      </c>
      <c r="V7077" s="110">
        <f>IF('3B-Air transport'!$R$68="no","not applicable (Q3b.1.6 answered with 'no')",ROUND(S7077,4))</f>
        <v>3.0000000000000001E-3</v>
      </c>
      <c r="AB7077" s="110">
        <f t="shared" si="401"/>
        <v>3.0000000000000001E-3</v>
      </c>
      <c r="AC7077" s="110">
        <f>IF('3C-Water transport'!$R$56="no","not applicable (Q3c.1.6 answered with 'no')",ROUND(AB7077,4))</f>
        <v>3.0000000000000001E-3</v>
      </c>
      <c r="AD7077" s="110">
        <f>IF('3C-Water transport'!$R$57="no","not applicable (Q3c.1.6 answered with 'no')",ROUND(AB7077,4))</f>
        <v>3.0000000000000001E-3</v>
      </c>
      <c r="AE7077" s="110">
        <f>IF('3C-Water transport'!$R$58="no","not applicable (Q3c.1.6 answered with 'no')",ROUND(AB7077,4))</f>
        <v>3.0000000000000001E-3</v>
      </c>
    </row>
    <row r="7078" spans="1:31" x14ac:dyDescent="0.25">
      <c r="E7078" s="110">
        <f t="shared" si="399"/>
        <v>4.0000000000000001E-3</v>
      </c>
      <c r="F7078" s="110">
        <f>IF('3A-Rail transport'!$R$56="no","not applicable (Q3a.2.6 answered with 'no')",ROUND(E7078,4))</f>
        <v>4.0000000000000001E-3</v>
      </c>
      <c r="G7078" s="110">
        <f>IF('3A-Rail transport'!$R$57="no","not applicable (Q3a.2.6 answered with 'no')",ROUND(E7078,4))</f>
        <v>4.0000000000000001E-3</v>
      </c>
      <c r="S7078" s="110">
        <f t="shared" si="400"/>
        <v>4.0000000000000001E-3</v>
      </c>
      <c r="T7078" s="110">
        <f>IF('3B-Air transport'!$R$66="no","not applicable (Q3b.1.6 answered with 'no')",ROUND(S7078,4))</f>
        <v>4.0000000000000001E-3</v>
      </c>
      <c r="U7078" s="110">
        <f>IF('3B-Air transport'!$R$67="no","not applicable (Q3b.1.6 answered with 'no')",ROUND(S7078,4))</f>
        <v>4.0000000000000001E-3</v>
      </c>
      <c r="V7078" s="110">
        <f>IF('3B-Air transport'!$R$68="no","not applicable (Q3b.1.6 answered with 'no')",ROUND(S7078,4))</f>
        <v>4.0000000000000001E-3</v>
      </c>
      <c r="AB7078" s="110">
        <f t="shared" si="401"/>
        <v>4.0000000000000001E-3</v>
      </c>
      <c r="AC7078" s="110">
        <f>IF('3C-Water transport'!$R$56="no","not applicable (Q3c.1.6 answered with 'no')",ROUND(AB7078,4))</f>
        <v>4.0000000000000001E-3</v>
      </c>
      <c r="AD7078" s="110">
        <f>IF('3C-Water transport'!$R$57="no","not applicable (Q3c.1.6 answered with 'no')",ROUND(AB7078,4))</f>
        <v>4.0000000000000001E-3</v>
      </c>
      <c r="AE7078" s="110">
        <f>IF('3C-Water transport'!$R$58="no","not applicable (Q3c.1.6 answered with 'no')",ROUND(AB7078,4))</f>
        <v>4.0000000000000001E-3</v>
      </c>
    </row>
    <row r="7079" spans="1:31" x14ac:dyDescent="0.25">
      <c r="E7079" s="110">
        <f t="shared" si="399"/>
        <v>5.0000000000000001E-3</v>
      </c>
      <c r="F7079" s="110">
        <f>IF('3A-Rail transport'!$R$56="no","not applicable (Q3a.2.6 answered with 'no')",ROUND(E7079,4))</f>
        <v>5.0000000000000001E-3</v>
      </c>
      <c r="G7079" s="110">
        <f>IF('3A-Rail transport'!$R$57="no","not applicable (Q3a.2.6 answered with 'no')",ROUND(E7079,4))</f>
        <v>5.0000000000000001E-3</v>
      </c>
      <c r="S7079" s="110">
        <f t="shared" si="400"/>
        <v>5.0000000000000001E-3</v>
      </c>
      <c r="T7079" s="110">
        <f>IF('3B-Air transport'!$R$66="no","not applicable (Q3b.1.6 answered with 'no')",ROUND(S7079,4))</f>
        <v>5.0000000000000001E-3</v>
      </c>
      <c r="U7079" s="110">
        <f>IF('3B-Air transport'!$R$67="no","not applicable (Q3b.1.6 answered with 'no')",ROUND(S7079,4))</f>
        <v>5.0000000000000001E-3</v>
      </c>
      <c r="V7079" s="110">
        <f>IF('3B-Air transport'!$R$68="no","not applicable (Q3b.1.6 answered with 'no')",ROUND(S7079,4))</f>
        <v>5.0000000000000001E-3</v>
      </c>
      <c r="AB7079" s="110">
        <f t="shared" si="401"/>
        <v>5.0000000000000001E-3</v>
      </c>
      <c r="AC7079" s="110">
        <f>IF('3C-Water transport'!$R$56="no","not applicable (Q3c.1.6 answered with 'no')",ROUND(AB7079,4))</f>
        <v>5.0000000000000001E-3</v>
      </c>
      <c r="AD7079" s="110">
        <f>IF('3C-Water transport'!$R$57="no","not applicable (Q3c.1.6 answered with 'no')",ROUND(AB7079,4))</f>
        <v>5.0000000000000001E-3</v>
      </c>
      <c r="AE7079" s="110">
        <f>IF('3C-Water transport'!$R$58="no","not applicable (Q3c.1.6 answered with 'no')",ROUND(AB7079,4))</f>
        <v>5.0000000000000001E-3</v>
      </c>
    </row>
    <row r="7080" spans="1:31" x14ac:dyDescent="0.25">
      <c r="E7080" s="110">
        <f t="shared" si="399"/>
        <v>6.0000000000000001E-3</v>
      </c>
      <c r="F7080" s="110">
        <f>IF('3A-Rail transport'!$R$56="no","not applicable (Q3a.2.6 answered with 'no')",ROUND(E7080,4))</f>
        <v>6.0000000000000001E-3</v>
      </c>
      <c r="G7080" s="110">
        <f>IF('3A-Rail transport'!$R$57="no","not applicable (Q3a.2.6 answered with 'no')",ROUND(E7080,4))</f>
        <v>6.0000000000000001E-3</v>
      </c>
      <c r="S7080" s="110">
        <f t="shared" si="400"/>
        <v>6.0000000000000001E-3</v>
      </c>
      <c r="T7080" s="110">
        <f>IF('3B-Air transport'!$R$66="no","not applicable (Q3b.1.6 answered with 'no')",ROUND(S7080,4))</f>
        <v>6.0000000000000001E-3</v>
      </c>
      <c r="U7080" s="110">
        <f>IF('3B-Air transport'!$R$67="no","not applicable (Q3b.1.6 answered with 'no')",ROUND(S7080,4))</f>
        <v>6.0000000000000001E-3</v>
      </c>
      <c r="V7080" s="110">
        <f>IF('3B-Air transport'!$R$68="no","not applicable (Q3b.1.6 answered with 'no')",ROUND(S7080,4))</f>
        <v>6.0000000000000001E-3</v>
      </c>
      <c r="AB7080" s="110">
        <f t="shared" si="401"/>
        <v>6.0000000000000001E-3</v>
      </c>
      <c r="AC7080" s="110">
        <f>IF('3C-Water transport'!$R$56="no","not applicable (Q3c.1.6 answered with 'no')",ROUND(AB7080,4))</f>
        <v>6.0000000000000001E-3</v>
      </c>
      <c r="AD7080" s="110">
        <f>IF('3C-Water transport'!$R$57="no","not applicable (Q3c.1.6 answered with 'no')",ROUND(AB7080,4))</f>
        <v>6.0000000000000001E-3</v>
      </c>
      <c r="AE7080" s="110">
        <f>IF('3C-Water transport'!$R$58="no","not applicable (Q3c.1.6 answered with 'no')",ROUND(AB7080,4))</f>
        <v>6.0000000000000001E-3</v>
      </c>
    </row>
    <row r="7081" spans="1:31" x14ac:dyDescent="0.25">
      <c r="E7081" s="110">
        <f t="shared" si="399"/>
        <v>7.0000000000000001E-3</v>
      </c>
      <c r="F7081" s="110">
        <f>IF('3A-Rail transport'!$R$56="no","not applicable (Q3a.2.6 answered with 'no')",ROUND(E7081,4))</f>
        <v>7.0000000000000001E-3</v>
      </c>
      <c r="G7081" s="110">
        <f>IF('3A-Rail transport'!$R$57="no","not applicable (Q3a.2.6 answered with 'no')",ROUND(E7081,4))</f>
        <v>7.0000000000000001E-3</v>
      </c>
      <c r="S7081" s="110">
        <f t="shared" si="400"/>
        <v>7.0000000000000001E-3</v>
      </c>
      <c r="T7081" s="110">
        <f>IF('3B-Air transport'!$R$66="no","not applicable (Q3b.1.6 answered with 'no')",ROUND(S7081,4))</f>
        <v>7.0000000000000001E-3</v>
      </c>
      <c r="U7081" s="110">
        <f>IF('3B-Air transport'!$R$67="no","not applicable (Q3b.1.6 answered with 'no')",ROUND(S7081,4))</f>
        <v>7.0000000000000001E-3</v>
      </c>
      <c r="V7081" s="110">
        <f>IF('3B-Air transport'!$R$68="no","not applicable (Q3b.1.6 answered with 'no')",ROUND(S7081,4))</f>
        <v>7.0000000000000001E-3</v>
      </c>
      <c r="AB7081" s="110">
        <f t="shared" si="401"/>
        <v>7.0000000000000001E-3</v>
      </c>
      <c r="AC7081" s="110">
        <f>IF('3C-Water transport'!$R$56="no","not applicable (Q3c.1.6 answered with 'no')",ROUND(AB7081,4))</f>
        <v>7.0000000000000001E-3</v>
      </c>
      <c r="AD7081" s="110">
        <f>IF('3C-Water transport'!$R$57="no","not applicable (Q3c.1.6 answered with 'no')",ROUND(AB7081,4))</f>
        <v>7.0000000000000001E-3</v>
      </c>
      <c r="AE7081" s="110">
        <f>IF('3C-Water transport'!$R$58="no","not applicable (Q3c.1.6 answered with 'no')",ROUND(AB7081,4))</f>
        <v>7.0000000000000001E-3</v>
      </c>
    </row>
    <row r="7082" spans="1:31" x14ac:dyDescent="0.25">
      <c r="E7082" s="110">
        <f t="shared" si="399"/>
        <v>8.0000000000000002E-3</v>
      </c>
      <c r="F7082" s="110">
        <f>IF('3A-Rail transport'!$R$56="no","not applicable (Q3a.2.6 answered with 'no')",ROUND(E7082,4))</f>
        <v>8.0000000000000002E-3</v>
      </c>
      <c r="G7082" s="110">
        <f>IF('3A-Rail transport'!$R$57="no","not applicable (Q3a.2.6 answered with 'no')",ROUND(E7082,4))</f>
        <v>8.0000000000000002E-3</v>
      </c>
      <c r="S7082" s="110">
        <f t="shared" si="400"/>
        <v>8.0000000000000002E-3</v>
      </c>
      <c r="T7082" s="110">
        <f>IF('3B-Air transport'!$R$66="no","not applicable (Q3b.1.6 answered with 'no')",ROUND(S7082,4))</f>
        <v>8.0000000000000002E-3</v>
      </c>
      <c r="U7082" s="110">
        <f>IF('3B-Air transport'!$R$67="no","not applicable (Q3b.1.6 answered with 'no')",ROUND(S7082,4))</f>
        <v>8.0000000000000002E-3</v>
      </c>
      <c r="V7082" s="110">
        <f>IF('3B-Air transport'!$R$68="no","not applicable (Q3b.1.6 answered with 'no')",ROUND(S7082,4))</f>
        <v>8.0000000000000002E-3</v>
      </c>
      <c r="AB7082" s="110">
        <f t="shared" si="401"/>
        <v>8.0000000000000002E-3</v>
      </c>
      <c r="AC7082" s="110">
        <f>IF('3C-Water transport'!$R$56="no","not applicable (Q3c.1.6 answered with 'no')",ROUND(AB7082,4))</f>
        <v>8.0000000000000002E-3</v>
      </c>
      <c r="AD7082" s="110">
        <f>IF('3C-Water transport'!$R$57="no","not applicable (Q3c.1.6 answered with 'no')",ROUND(AB7082,4))</f>
        <v>8.0000000000000002E-3</v>
      </c>
      <c r="AE7082" s="110">
        <f>IF('3C-Water transport'!$R$58="no","not applicable (Q3c.1.6 answered with 'no')",ROUND(AB7082,4))</f>
        <v>8.0000000000000002E-3</v>
      </c>
    </row>
    <row r="7083" spans="1:31" x14ac:dyDescent="0.25">
      <c r="E7083" s="110">
        <f t="shared" si="399"/>
        <v>9.0000000000000011E-3</v>
      </c>
      <c r="F7083" s="110">
        <f>IF('3A-Rail transport'!$R$56="no","not applicable (Q3a.2.6 answered with 'no')",ROUND(E7083,4))</f>
        <v>8.9999999999999993E-3</v>
      </c>
      <c r="G7083" s="110">
        <f>IF('3A-Rail transport'!$R$57="no","not applicable (Q3a.2.6 answered with 'no')",ROUND(E7083,4))</f>
        <v>8.9999999999999993E-3</v>
      </c>
      <c r="S7083" s="110">
        <f t="shared" si="400"/>
        <v>9.0000000000000011E-3</v>
      </c>
      <c r="T7083" s="110">
        <f>IF('3B-Air transport'!$R$66="no","not applicable (Q3b.1.6 answered with 'no')",ROUND(S7083,4))</f>
        <v>8.9999999999999993E-3</v>
      </c>
      <c r="U7083" s="110">
        <f>IF('3B-Air transport'!$R$67="no","not applicable (Q3b.1.6 answered with 'no')",ROUND(S7083,4))</f>
        <v>8.9999999999999993E-3</v>
      </c>
      <c r="V7083" s="110">
        <f>IF('3B-Air transport'!$R$68="no","not applicable (Q3b.1.6 answered with 'no')",ROUND(S7083,4))</f>
        <v>8.9999999999999993E-3</v>
      </c>
      <c r="AB7083" s="110">
        <f t="shared" si="401"/>
        <v>9.0000000000000011E-3</v>
      </c>
      <c r="AC7083" s="110">
        <f>IF('3C-Water transport'!$R$56="no","not applicable (Q3c.1.6 answered with 'no')",ROUND(AB7083,4))</f>
        <v>8.9999999999999993E-3</v>
      </c>
      <c r="AD7083" s="110">
        <f>IF('3C-Water transport'!$R$57="no","not applicable (Q3c.1.6 answered with 'no')",ROUND(AB7083,4))</f>
        <v>8.9999999999999993E-3</v>
      </c>
      <c r="AE7083" s="110">
        <f>IF('3C-Water transport'!$R$58="no","not applicable (Q3c.1.6 answered with 'no')",ROUND(AB7083,4))</f>
        <v>8.9999999999999993E-3</v>
      </c>
    </row>
    <row r="7084" spans="1:31" x14ac:dyDescent="0.25">
      <c r="E7084" s="110">
        <f t="shared" si="399"/>
        <v>1.0000000000000002E-2</v>
      </c>
      <c r="F7084" s="110">
        <f>IF('3A-Rail transport'!$R$56="no","not applicable (Q3a.2.6 answered with 'no')",ROUND(E7084,4))</f>
        <v>0.01</v>
      </c>
      <c r="G7084" s="110">
        <f>IF('3A-Rail transport'!$R$57="no","not applicable (Q3a.2.6 answered with 'no')",ROUND(E7084,4))</f>
        <v>0.01</v>
      </c>
      <c r="S7084" s="110">
        <f t="shared" si="400"/>
        <v>1.0000000000000002E-2</v>
      </c>
      <c r="T7084" s="110">
        <f>IF('3B-Air transport'!$R$66="no","not applicable (Q3b.1.6 answered with 'no')",ROUND(S7084,4))</f>
        <v>0.01</v>
      </c>
      <c r="U7084" s="110">
        <f>IF('3B-Air transport'!$R$67="no","not applicable (Q3b.1.6 answered with 'no')",ROUND(S7084,4))</f>
        <v>0.01</v>
      </c>
      <c r="V7084" s="110">
        <f>IF('3B-Air transport'!$R$68="no","not applicable (Q3b.1.6 answered with 'no')",ROUND(S7084,4))</f>
        <v>0.01</v>
      </c>
      <c r="AB7084" s="110">
        <f t="shared" si="401"/>
        <v>1.0000000000000002E-2</v>
      </c>
      <c r="AC7084" s="110">
        <f>IF('3C-Water transport'!$R$56="no","not applicable (Q3c.1.6 answered with 'no')",ROUND(AB7084,4))</f>
        <v>0.01</v>
      </c>
      <c r="AD7084" s="110">
        <f>IF('3C-Water transport'!$R$57="no","not applicable (Q3c.1.6 answered with 'no')",ROUND(AB7084,4))</f>
        <v>0.01</v>
      </c>
      <c r="AE7084" s="110">
        <f>IF('3C-Water transport'!$R$58="no","not applicable (Q3c.1.6 answered with 'no')",ROUND(AB7084,4))</f>
        <v>0.01</v>
      </c>
    </row>
    <row r="7085" spans="1:31" x14ac:dyDescent="0.25">
      <c r="E7085" s="110">
        <f t="shared" si="399"/>
        <v>1.1000000000000003E-2</v>
      </c>
      <c r="F7085" s="110">
        <f>IF('3A-Rail transport'!$R$56="no","not applicable (Q3a.2.6 answered with 'no')",ROUND(E7085,4))</f>
        <v>1.0999999999999999E-2</v>
      </c>
      <c r="G7085" s="110">
        <f>IF('3A-Rail transport'!$R$57="no","not applicable (Q3a.2.6 answered with 'no')",ROUND(E7085,4))</f>
        <v>1.0999999999999999E-2</v>
      </c>
      <c r="S7085" s="110">
        <f t="shared" si="400"/>
        <v>1.1000000000000003E-2</v>
      </c>
      <c r="T7085" s="110">
        <f>IF('3B-Air transport'!$R$66="no","not applicable (Q3b.1.6 answered with 'no')",ROUND(S7085,4))</f>
        <v>1.0999999999999999E-2</v>
      </c>
      <c r="U7085" s="110">
        <f>IF('3B-Air transport'!$R$67="no","not applicable (Q3b.1.6 answered with 'no')",ROUND(S7085,4))</f>
        <v>1.0999999999999999E-2</v>
      </c>
      <c r="V7085" s="110">
        <f>IF('3B-Air transport'!$R$68="no","not applicable (Q3b.1.6 answered with 'no')",ROUND(S7085,4))</f>
        <v>1.0999999999999999E-2</v>
      </c>
      <c r="AB7085" s="110">
        <f t="shared" si="401"/>
        <v>1.1000000000000003E-2</v>
      </c>
      <c r="AC7085" s="110">
        <f>IF('3C-Water transport'!$R$56="no","not applicable (Q3c.1.6 answered with 'no')",ROUND(AB7085,4))</f>
        <v>1.0999999999999999E-2</v>
      </c>
      <c r="AD7085" s="110">
        <f>IF('3C-Water transport'!$R$57="no","not applicable (Q3c.1.6 answered with 'no')",ROUND(AB7085,4))</f>
        <v>1.0999999999999999E-2</v>
      </c>
      <c r="AE7085" s="110">
        <f>IF('3C-Water transport'!$R$58="no","not applicable (Q3c.1.6 answered with 'no')",ROUND(AB7085,4))</f>
        <v>1.0999999999999999E-2</v>
      </c>
    </row>
    <row r="7086" spans="1:31" x14ac:dyDescent="0.25">
      <c r="E7086" s="110">
        <f t="shared" si="399"/>
        <v>1.2000000000000004E-2</v>
      </c>
      <c r="F7086" s="110">
        <f>IF('3A-Rail transport'!$R$56="no","not applicable (Q3a.2.6 answered with 'no')",ROUND(E7086,4))</f>
        <v>1.2E-2</v>
      </c>
      <c r="G7086" s="110">
        <f>IF('3A-Rail transport'!$R$57="no","not applicable (Q3a.2.6 answered with 'no')",ROUND(E7086,4))</f>
        <v>1.2E-2</v>
      </c>
      <c r="S7086" s="110">
        <f t="shared" si="400"/>
        <v>1.2000000000000004E-2</v>
      </c>
      <c r="T7086" s="110">
        <f>IF('3B-Air transport'!$R$66="no","not applicable (Q3b.1.6 answered with 'no')",ROUND(S7086,4))</f>
        <v>1.2E-2</v>
      </c>
      <c r="U7086" s="110">
        <f>IF('3B-Air transport'!$R$67="no","not applicable (Q3b.1.6 answered with 'no')",ROUND(S7086,4))</f>
        <v>1.2E-2</v>
      </c>
      <c r="V7086" s="110">
        <f>IF('3B-Air transport'!$R$68="no","not applicable (Q3b.1.6 answered with 'no')",ROUND(S7086,4))</f>
        <v>1.2E-2</v>
      </c>
      <c r="AB7086" s="110">
        <f t="shared" si="401"/>
        <v>1.2000000000000004E-2</v>
      </c>
      <c r="AC7086" s="110">
        <f>IF('3C-Water transport'!$R$56="no","not applicable (Q3c.1.6 answered with 'no')",ROUND(AB7086,4))</f>
        <v>1.2E-2</v>
      </c>
      <c r="AD7086" s="110">
        <f>IF('3C-Water transport'!$R$57="no","not applicable (Q3c.1.6 answered with 'no')",ROUND(AB7086,4))</f>
        <v>1.2E-2</v>
      </c>
      <c r="AE7086" s="110">
        <f>IF('3C-Water transport'!$R$58="no","not applicable (Q3c.1.6 answered with 'no')",ROUND(AB7086,4))</f>
        <v>1.2E-2</v>
      </c>
    </row>
    <row r="7087" spans="1:31" x14ac:dyDescent="0.25">
      <c r="E7087" s="110">
        <f t="shared" si="399"/>
        <v>1.3000000000000005E-2</v>
      </c>
      <c r="F7087" s="110">
        <f>IF('3A-Rail transport'!$R$56="no","not applicable (Q3a.2.6 answered with 'no')",ROUND(E7087,4))</f>
        <v>1.2999999999999999E-2</v>
      </c>
      <c r="G7087" s="110">
        <f>IF('3A-Rail transport'!$R$57="no","not applicable (Q3a.2.6 answered with 'no')",ROUND(E7087,4))</f>
        <v>1.2999999999999999E-2</v>
      </c>
      <c r="S7087" s="110">
        <f t="shared" si="400"/>
        <v>1.3000000000000005E-2</v>
      </c>
      <c r="T7087" s="110">
        <f>IF('3B-Air transport'!$R$66="no","not applicable (Q3b.1.6 answered with 'no')",ROUND(S7087,4))</f>
        <v>1.2999999999999999E-2</v>
      </c>
      <c r="U7087" s="110">
        <f>IF('3B-Air transport'!$R$67="no","not applicable (Q3b.1.6 answered with 'no')",ROUND(S7087,4))</f>
        <v>1.2999999999999999E-2</v>
      </c>
      <c r="V7087" s="110">
        <f>IF('3B-Air transport'!$R$68="no","not applicable (Q3b.1.6 answered with 'no')",ROUND(S7087,4))</f>
        <v>1.2999999999999999E-2</v>
      </c>
      <c r="AB7087" s="110">
        <f t="shared" si="401"/>
        <v>1.3000000000000005E-2</v>
      </c>
      <c r="AC7087" s="110">
        <f>IF('3C-Water transport'!$R$56="no","not applicable (Q3c.1.6 answered with 'no')",ROUND(AB7087,4))</f>
        <v>1.2999999999999999E-2</v>
      </c>
      <c r="AD7087" s="110">
        <f>IF('3C-Water transport'!$R$57="no","not applicable (Q3c.1.6 answered with 'no')",ROUND(AB7087,4))</f>
        <v>1.2999999999999999E-2</v>
      </c>
      <c r="AE7087" s="110">
        <f>IF('3C-Water transport'!$R$58="no","not applicable (Q3c.1.6 answered with 'no')",ROUND(AB7087,4))</f>
        <v>1.2999999999999999E-2</v>
      </c>
    </row>
    <row r="7088" spans="1:31" x14ac:dyDescent="0.25">
      <c r="E7088" s="110">
        <f t="shared" si="399"/>
        <v>1.4000000000000005E-2</v>
      </c>
      <c r="F7088" s="110">
        <f>IF('3A-Rail transport'!$R$56="no","not applicable (Q3a.2.6 answered with 'no')",ROUND(E7088,4))</f>
        <v>1.4E-2</v>
      </c>
      <c r="G7088" s="110">
        <f>IF('3A-Rail transport'!$R$57="no","not applicable (Q3a.2.6 answered with 'no')",ROUND(E7088,4))</f>
        <v>1.4E-2</v>
      </c>
      <c r="S7088" s="110">
        <f t="shared" si="400"/>
        <v>1.4000000000000005E-2</v>
      </c>
      <c r="T7088" s="110">
        <f>IF('3B-Air transport'!$R$66="no","not applicable (Q3b.1.6 answered with 'no')",ROUND(S7088,4))</f>
        <v>1.4E-2</v>
      </c>
      <c r="U7088" s="110">
        <f>IF('3B-Air transport'!$R$67="no","not applicable (Q3b.1.6 answered with 'no')",ROUND(S7088,4))</f>
        <v>1.4E-2</v>
      </c>
      <c r="V7088" s="110">
        <f>IF('3B-Air transport'!$R$68="no","not applicable (Q3b.1.6 answered with 'no')",ROUND(S7088,4))</f>
        <v>1.4E-2</v>
      </c>
      <c r="AB7088" s="110">
        <f t="shared" si="401"/>
        <v>1.4000000000000005E-2</v>
      </c>
      <c r="AC7088" s="110">
        <f>IF('3C-Water transport'!$R$56="no","not applicable (Q3c.1.6 answered with 'no')",ROUND(AB7088,4))</f>
        <v>1.4E-2</v>
      </c>
      <c r="AD7088" s="110">
        <f>IF('3C-Water transport'!$R$57="no","not applicable (Q3c.1.6 answered with 'no')",ROUND(AB7088,4))</f>
        <v>1.4E-2</v>
      </c>
      <c r="AE7088" s="110">
        <f>IF('3C-Water transport'!$R$58="no","not applicable (Q3c.1.6 answered with 'no')",ROUND(AB7088,4))</f>
        <v>1.4E-2</v>
      </c>
    </row>
    <row r="7089" spans="5:31" x14ac:dyDescent="0.25">
      <c r="E7089" s="110">
        <f t="shared" si="399"/>
        <v>1.5000000000000006E-2</v>
      </c>
      <c r="F7089" s="110">
        <f>IF('3A-Rail transport'!$R$56="no","not applicable (Q3a.2.6 answered with 'no')",ROUND(E7089,4))</f>
        <v>1.4999999999999999E-2</v>
      </c>
      <c r="G7089" s="110">
        <f>IF('3A-Rail transport'!$R$57="no","not applicable (Q3a.2.6 answered with 'no')",ROUND(E7089,4))</f>
        <v>1.4999999999999999E-2</v>
      </c>
      <c r="S7089" s="110">
        <f t="shared" si="400"/>
        <v>1.5000000000000006E-2</v>
      </c>
      <c r="T7089" s="110">
        <f>IF('3B-Air transport'!$R$66="no","not applicable (Q3b.1.6 answered with 'no')",ROUND(S7089,4))</f>
        <v>1.4999999999999999E-2</v>
      </c>
      <c r="U7089" s="110">
        <f>IF('3B-Air transport'!$R$67="no","not applicable (Q3b.1.6 answered with 'no')",ROUND(S7089,4))</f>
        <v>1.4999999999999999E-2</v>
      </c>
      <c r="V7089" s="110">
        <f>IF('3B-Air transport'!$R$68="no","not applicable (Q3b.1.6 answered with 'no')",ROUND(S7089,4))</f>
        <v>1.4999999999999999E-2</v>
      </c>
      <c r="AB7089" s="110">
        <f t="shared" si="401"/>
        <v>1.5000000000000006E-2</v>
      </c>
      <c r="AC7089" s="110">
        <f>IF('3C-Water transport'!$R$56="no","not applicable (Q3c.1.6 answered with 'no')",ROUND(AB7089,4))</f>
        <v>1.4999999999999999E-2</v>
      </c>
      <c r="AD7089" s="110">
        <f>IF('3C-Water transport'!$R$57="no","not applicable (Q3c.1.6 answered with 'no')",ROUND(AB7089,4))</f>
        <v>1.4999999999999999E-2</v>
      </c>
      <c r="AE7089" s="110">
        <f>IF('3C-Water transport'!$R$58="no","not applicable (Q3c.1.6 answered with 'no')",ROUND(AB7089,4))</f>
        <v>1.4999999999999999E-2</v>
      </c>
    </row>
    <row r="7090" spans="5:31" x14ac:dyDescent="0.25">
      <c r="E7090" s="110">
        <f t="shared" si="399"/>
        <v>1.6000000000000007E-2</v>
      </c>
      <c r="F7090" s="110">
        <f>IF('3A-Rail transport'!$R$56="no","not applicable (Q3a.2.6 answered with 'no')",ROUND(E7090,4))</f>
        <v>1.6E-2</v>
      </c>
      <c r="G7090" s="110">
        <f>IF('3A-Rail transport'!$R$57="no","not applicable (Q3a.2.6 answered with 'no')",ROUND(E7090,4))</f>
        <v>1.6E-2</v>
      </c>
      <c r="S7090" s="110">
        <f t="shared" si="400"/>
        <v>1.6000000000000007E-2</v>
      </c>
      <c r="T7090" s="110">
        <f>IF('3B-Air transport'!$R$66="no","not applicable (Q3b.1.6 answered with 'no')",ROUND(S7090,4))</f>
        <v>1.6E-2</v>
      </c>
      <c r="U7090" s="110">
        <f>IF('3B-Air transport'!$R$67="no","not applicable (Q3b.1.6 answered with 'no')",ROUND(S7090,4))</f>
        <v>1.6E-2</v>
      </c>
      <c r="V7090" s="110">
        <f>IF('3B-Air transport'!$R$68="no","not applicable (Q3b.1.6 answered with 'no')",ROUND(S7090,4))</f>
        <v>1.6E-2</v>
      </c>
      <c r="AB7090" s="110">
        <f t="shared" si="401"/>
        <v>1.6000000000000007E-2</v>
      </c>
      <c r="AC7090" s="110">
        <f>IF('3C-Water transport'!$R$56="no","not applicable (Q3c.1.6 answered with 'no')",ROUND(AB7090,4))</f>
        <v>1.6E-2</v>
      </c>
      <c r="AD7090" s="110">
        <f>IF('3C-Water transport'!$R$57="no","not applicable (Q3c.1.6 answered with 'no')",ROUND(AB7090,4))</f>
        <v>1.6E-2</v>
      </c>
      <c r="AE7090" s="110">
        <f>IF('3C-Water transport'!$R$58="no","not applicable (Q3c.1.6 answered with 'no')",ROUND(AB7090,4))</f>
        <v>1.6E-2</v>
      </c>
    </row>
    <row r="7091" spans="5:31" x14ac:dyDescent="0.25">
      <c r="E7091" s="110">
        <f t="shared" si="399"/>
        <v>1.7000000000000008E-2</v>
      </c>
      <c r="F7091" s="110">
        <f>IF('3A-Rail transport'!$R$56="no","not applicable (Q3a.2.6 answered with 'no')",ROUND(E7091,4))</f>
        <v>1.7000000000000001E-2</v>
      </c>
      <c r="G7091" s="110">
        <f>IF('3A-Rail transport'!$R$57="no","not applicable (Q3a.2.6 answered with 'no')",ROUND(E7091,4))</f>
        <v>1.7000000000000001E-2</v>
      </c>
      <c r="S7091" s="110">
        <f t="shared" si="400"/>
        <v>1.7000000000000008E-2</v>
      </c>
      <c r="T7091" s="110">
        <f>IF('3B-Air transport'!$R$66="no","not applicable (Q3b.1.6 answered with 'no')",ROUND(S7091,4))</f>
        <v>1.7000000000000001E-2</v>
      </c>
      <c r="U7091" s="110">
        <f>IF('3B-Air transport'!$R$67="no","not applicable (Q3b.1.6 answered with 'no')",ROUND(S7091,4))</f>
        <v>1.7000000000000001E-2</v>
      </c>
      <c r="V7091" s="110">
        <f>IF('3B-Air transport'!$R$68="no","not applicable (Q3b.1.6 answered with 'no')",ROUND(S7091,4))</f>
        <v>1.7000000000000001E-2</v>
      </c>
      <c r="AB7091" s="110">
        <f t="shared" si="401"/>
        <v>1.7000000000000008E-2</v>
      </c>
      <c r="AC7091" s="110">
        <f>IF('3C-Water transport'!$R$56="no","not applicable (Q3c.1.6 answered with 'no')",ROUND(AB7091,4))</f>
        <v>1.7000000000000001E-2</v>
      </c>
      <c r="AD7091" s="110">
        <f>IF('3C-Water transport'!$R$57="no","not applicable (Q3c.1.6 answered with 'no')",ROUND(AB7091,4))</f>
        <v>1.7000000000000001E-2</v>
      </c>
      <c r="AE7091" s="110">
        <f>IF('3C-Water transport'!$R$58="no","not applicable (Q3c.1.6 answered with 'no')",ROUND(AB7091,4))</f>
        <v>1.7000000000000001E-2</v>
      </c>
    </row>
    <row r="7092" spans="5:31" x14ac:dyDescent="0.25">
      <c r="E7092" s="110">
        <f t="shared" si="399"/>
        <v>1.8000000000000009E-2</v>
      </c>
      <c r="F7092" s="110">
        <f>IF('3A-Rail transport'!$R$56="no","not applicable (Q3a.2.6 answered with 'no')",ROUND(E7092,4))</f>
        <v>1.7999999999999999E-2</v>
      </c>
      <c r="G7092" s="110">
        <f>IF('3A-Rail transport'!$R$57="no","not applicable (Q3a.2.6 answered with 'no')",ROUND(E7092,4))</f>
        <v>1.7999999999999999E-2</v>
      </c>
      <c r="S7092" s="110">
        <f t="shared" si="400"/>
        <v>1.8000000000000009E-2</v>
      </c>
      <c r="T7092" s="110">
        <f>IF('3B-Air transport'!$R$66="no","not applicable (Q3b.1.6 answered with 'no')",ROUND(S7092,4))</f>
        <v>1.7999999999999999E-2</v>
      </c>
      <c r="U7092" s="110">
        <f>IF('3B-Air transport'!$R$67="no","not applicable (Q3b.1.6 answered with 'no')",ROUND(S7092,4))</f>
        <v>1.7999999999999999E-2</v>
      </c>
      <c r="V7092" s="110">
        <f>IF('3B-Air transport'!$R$68="no","not applicable (Q3b.1.6 answered with 'no')",ROUND(S7092,4))</f>
        <v>1.7999999999999999E-2</v>
      </c>
      <c r="AB7092" s="110">
        <f t="shared" si="401"/>
        <v>1.8000000000000009E-2</v>
      </c>
      <c r="AC7092" s="110">
        <f>IF('3C-Water transport'!$R$56="no","not applicable (Q3c.1.6 answered with 'no')",ROUND(AB7092,4))</f>
        <v>1.7999999999999999E-2</v>
      </c>
      <c r="AD7092" s="110">
        <f>IF('3C-Water transport'!$R$57="no","not applicable (Q3c.1.6 answered with 'no')",ROUND(AB7092,4))</f>
        <v>1.7999999999999999E-2</v>
      </c>
      <c r="AE7092" s="110">
        <f>IF('3C-Water transport'!$R$58="no","not applicable (Q3c.1.6 answered with 'no')",ROUND(AB7092,4))</f>
        <v>1.7999999999999999E-2</v>
      </c>
    </row>
    <row r="7093" spans="5:31" x14ac:dyDescent="0.25">
      <c r="E7093" s="110">
        <f t="shared" si="399"/>
        <v>1.900000000000001E-2</v>
      </c>
      <c r="F7093" s="110">
        <f>IF('3A-Rail transport'!$R$56="no","not applicable (Q3a.2.6 answered with 'no')",ROUND(E7093,4))</f>
        <v>1.9E-2</v>
      </c>
      <c r="G7093" s="110">
        <f>IF('3A-Rail transport'!$R$57="no","not applicable (Q3a.2.6 answered with 'no')",ROUND(E7093,4))</f>
        <v>1.9E-2</v>
      </c>
      <c r="S7093" s="110">
        <f t="shared" si="400"/>
        <v>1.900000000000001E-2</v>
      </c>
      <c r="T7093" s="110">
        <f>IF('3B-Air transport'!$R$66="no","not applicable (Q3b.1.6 answered with 'no')",ROUND(S7093,4))</f>
        <v>1.9E-2</v>
      </c>
      <c r="U7093" s="110">
        <f>IF('3B-Air transport'!$R$67="no","not applicable (Q3b.1.6 answered with 'no')",ROUND(S7093,4))</f>
        <v>1.9E-2</v>
      </c>
      <c r="V7093" s="110">
        <f>IF('3B-Air transport'!$R$68="no","not applicable (Q3b.1.6 answered with 'no')",ROUND(S7093,4))</f>
        <v>1.9E-2</v>
      </c>
      <c r="AB7093" s="110">
        <f t="shared" si="401"/>
        <v>1.900000000000001E-2</v>
      </c>
      <c r="AC7093" s="110">
        <f>IF('3C-Water transport'!$R$56="no","not applicable (Q3c.1.6 answered with 'no')",ROUND(AB7093,4))</f>
        <v>1.9E-2</v>
      </c>
      <c r="AD7093" s="110">
        <f>IF('3C-Water transport'!$R$57="no","not applicable (Q3c.1.6 answered with 'no')",ROUND(AB7093,4))</f>
        <v>1.9E-2</v>
      </c>
      <c r="AE7093" s="110">
        <f>IF('3C-Water transport'!$R$58="no","not applicable (Q3c.1.6 answered with 'no')",ROUND(AB7093,4))</f>
        <v>1.9E-2</v>
      </c>
    </row>
    <row r="7094" spans="5:31" x14ac:dyDescent="0.25">
      <c r="E7094" s="110">
        <f t="shared" si="399"/>
        <v>2.0000000000000011E-2</v>
      </c>
      <c r="F7094" s="110">
        <f>IF('3A-Rail transport'!$R$56="no","not applicable (Q3a.2.6 answered with 'no')",ROUND(E7094,4))</f>
        <v>0.02</v>
      </c>
      <c r="G7094" s="110">
        <f>IF('3A-Rail transport'!$R$57="no","not applicable (Q3a.2.6 answered with 'no')",ROUND(E7094,4))</f>
        <v>0.02</v>
      </c>
      <c r="S7094" s="110">
        <f t="shared" si="400"/>
        <v>2.0000000000000011E-2</v>
      </c>
      <c r="T7094" s="110">
        <f>IF('3B-Air transport'!$R$66="no","not applicable (Q3b.1.6 answered with 'no')",ROUND(S7094,4))</f>
        <v>0.02</v>
      </c>
      <c r="U7094" s="110">
        <f>IF('3B-Air transport'!$R$67="no","not applicable (Q3b.1.6 answered with 'no')",ROUND(S7094,4))</f>
        <v>0.02</v>
      </c>
      <c r="V7094" s="110">
        <f>IF('3B-Air transport'!$R$68="no","not applicable (Q3b.1.6 answered with 'no')",ROUND(S7094,4))</f>
        <v>0.02</v>
      </c>
      <c r="AB7094" s="110">
        <f t="shared" si="401"/>
        <v>2.0000000000000011E-2</v>
      </c>
      <c r="AC7094" s="110">
        <f>IF('3C-Water transport'!$R$56="no","not applicable (Q3c.1.6 answered with 'no')",ROUND(AB7094,4))</f>
        <v>0.02</v>
      </c>
      <c r="AD7094" s="110">
        <f>IF('3C-Water transport'!$R$57="no","not applicable (Q3c.1.6 answered with 'no')",ROUND(AB7094,4))</f>
        <v>0.02</v>
      </c>
      <c r="AE7094" s="110">
        <f>IF('3C-Water transport'!$R$58="no","not applicable (Q3c.1.6 answered with 'no')",ROUND(AB7094,4))</f>
        <v>0.02</v>
      </c>
    </row>
    <row r="7095" spans="5:31" x14ac:dyDescent="0.25">
      <c r="E7095" s="110">
        <f t="shared" si="399"/>
        <v>2.1000000000000012E-2</v>
      </c>
      <c r="F7095" s="110">
        <f>IF('3A-Rail transport'!$R$56="no","not applicable (Q3a.2.6 answered with 'no')",ROUND(E7095,4))</f>
        <v>2.1000000000000001E-2</v>
      </c>
      <c r="G7095" s="110">
        <f>IF('3A-Rail transport'!$R$57="no","not applicable (Q3a.2.6 answered with 'no')",ROUND(E7095,4))</f>
        <v>2.1000000000000001E-2</v>
      </c>
      <c r="S7095" s="110">
        <f t="shared" si="400"/>
        <v>2.1000000000000012E-2</v>
      </c>
      <c r="T7095" s="110">
        <f>IF('3B-Air transport'!$R$66="no","not applicable (Q3b.1.6 answered with 'no')",ROUND(S7095,4))</f>
        <v>2.1000000000000001E-2</v>
      </c>
      <c r="U7095" s="110">
        <f>IF('3B-Air transport'!$R$67="no","not applicable (Q3b.1.6 answered with 'no')",ROUND(S7095,4))</f>
        <v>2.1000000000000001E-2</v>
      </c>
      <c r="V7095" s="110">
        <f>IF('3B-Air transport'!$R$68="no","not applicable (Q3b.1.6 answered with 'no')",ROUND(S7095,4))</f>
        <v>2.1000000000000001E-2</v>
      </c>
      <c r="AB7095" s="110">
        <f t="shared" si="401"/>
        <v>2.1000000000000012E-2</v>
      </c>
      <c r="AC7095" s="110">
        <f>IF('3C-Water transport'!$R$56="no","not applicable (Q3c.1.6 answered with 'no')",ROUND(AB7095,4))</f>
        <v>2.1000000000000001E-2</v>
      </c>
      <c r="AD7095" s="110">
        <f>IF('3C-Water transport'!$R$57="no","not applicable (Q3c.1.6 answered with 'no')",ROUND(AB7095,4))</f>
        <v>2.1000000000000001E-2</v>
      </c>
      <c r="AE7095" s="110">
        <f>IF('3C-Water transport'!$R$58="no","not applicable (Q3c.1.6 answered with 'no')",ROUND(AB7095,4))</f>
        <v>2.1000000000000001E-2</v>
      </c>
    </row>
    <row r="7096" spans="5:31" x14ac:dyDescent="0.25">
      <c r="E7096" s="110">
        <f t="shared" si="399"/>
        <v>2.2000000000000013E-2</v>
      </c>
      <c r="F7096" s="110">
        <f>IF('3A-Rail transport'!$R$56="no","not applicable (Q3a.2.6 answered with 'no')",ROUND(E7096,4))</f>
        <v>2.1999999999999999E-2</v>
      </c>
      <c r="G7096" s="110">
        <f>IF('3A-Rail transport'!$R$57="no","not applicable (Q3a.2.6 answered with 'no')",ROUND(E7096,4))</f>
        <v>2.1999999999999999E-2</v>
      </c>
      <c r="S7096" s="110">
        <f t="shared" si="400"/>
        <v>2.2000000000000013E-2</v>
      </c>
      <c r="T7096" s="110">
        <f>IF('3B-Air transport'!$R$66="no","not applicable (Q3b.1.6 answered with 'no')",ROUND(S7096,4))</f>
        <v>2.1999999999999999E-2</v>
      </c>
      <c r="U7096" s="110">
        <f>IF('3B-Air transport'!$R$67="no","not applicable (Q3b.1.6 answered with 'no')",ROUND(S7096,4))</f>
        <v>2.1999999999999999E-2</v>
      </c>
      <c r="V7096" s="110">
        <f>IF('3B-Air transport'!$R$68="no","not applicable (Q3b.1.6 answered with 'no')",ROUND(S7096,4))</f>
        <v>2.1999999999999999E-2</v>
      </c>
      <c r="AB7096" s="110">
        <f t="shared" si="401"/>
        <v>2.2000000000000013E-2</v>
      </c>
      <c r="AC7096" s="110">
        <f>IF('3C-Water transport'!$R$56="no","not applicable (Q3c.1.6 answered with 'no')",ROUND(AB7096,4))</f>
        <v>2.1999999999999999E-2</v>
      </c>
      <c r="AD7096" s="110">
        <f>IF('3C-Water transport'!$R$57="no","not applicable (Q3c.1.6 answered with 'no')",ROUND(AB7096,4))</f>
        <v>2.1999999999999999E-2</v>
      </c>
      <c r="AE7096" s="110">
        <f>IF('3C-Water transport'!$R$58="no","not applicable (Q3c.1.6 answered with 'no')",ROUND(AB7096,4))</f>
        <v>2.1999999999999999E-2</v>
      </c>
    </row>
    <row r="7097" spans="5:31" x14ac:dyDescent="0.25">
      <c r="E7097" s="110">
        <f t="shared" si="399"/>
        <v>2.3000000000000013E-2</v>
      </c>
      <c r="F7097" s="110">
        <f>IF('3A-Rail transport'!$R$56="no","not applicable (Q3a.2.6 answered with 'no')",ROUND(E7097,4))</f>
        <v>2.3E-2</v>
      </c>
      <c r="G7097" s="110">
        <f>IF('3A-Rail transport'!$R$57="no","not applicable (Q3a.2.6 answered with 'no')",ROUND(E7097,4))</f>
        <v>2.3E-2</v>
      </c>
      <c r="S7097" s="110">
        <f t="shared" si="400"/>
        <v>2.3000000000000013E-2</v>
      </c>
      <c r="T7097" s="110">
        <f>IF('3B-Air transport'!$R$66="no","not applicable (Q3b.1.6 answered with 'no')",ROUND(S7097,4))</f>
        <v>2.3E-2</v>
      </c>
      <c r="U7097" s="110">
        <f>IF('3B-Air transport'!$R$67="no","not applicable (Q3b.1.6 answered with 'no')",ROUND(S7097,4))</f>
        <v>2.3E-2</v>
      </c>
      <c r="V7097" s="110">
        <f>IF('3B-Air transport'!$R$68="no","not applicable (Q3b.1.6 answered with 'no')",ROUND(S7097,4))</f>
        <v>2.3E-2</v>
      </c>
      <c r="AB7097" s="110">
        <f t="shared" si="401"/>
        <v>2.3000000000000013E-2</v>
      </c>
      <c r="AC7097" s="110">
        <f>IF('3C-Water transport'!$R$56="no","not applicable (Q3c.1.6 answered with 'no')",ROUND(AB7097,4))</f>
        <v>2.3E-2</v>
      </c>
      <c r="AD7097" s="110">
        <f>IF('3C-Water transport'!$R$57="no","not applicable (Q3c.1.6 answered with 'no')",ROUND(AB7097,4))</f>
        <v>2.3E-2</v>
      </c>
      <c r="AE7097" s="110">
        <f>IF('3C-Water transport'!$R$58="no","not applicable (Q3c.1.6 answered with 'no')",ROUND(AB7097,4))</f>
        <v>2.3E-2</v>
      </c>
    </row>
    <row r="7098" spans="5:31" x14ac:dyDescent="0.25">
      <c r="E7098" s="110">
        <f t="shared" si="399"/>
        <v>2.4000000000000014E-2</v>
      </c>
      <c r="F7098" s="110">
        <f>IF('3A-Rail transport'!$R$56="no","not applicable (Q3a.2.6 answered with 'no')",ROUND(E7098,4))</f>
        <v>2.4E-2</v>
      </c>
      <c r="G7098" s="110">
        <f>IF('3A-Rail transport'!$R$57="no","not applicable (Q3a.2.6 answered with 'no')",ROUND(E7098,4))</f>
        <v>2.4E-2</v>
      </c>
      <c r="S7098" s="110">
        <f t="shared" si="400"/>
        <v>2.4000000000000014E-2</v>
      </c>
      <c r="T7098" s="110">
        <f>IF('3B-Air transport'!$R$66="no","not applicable (Q3b.1.6 answered with 'no')",ROUND(S7098,4))</f>
        <v>2.4E-2</v>
      </c>
      <c r="U7098" s="110">
        <f>IF('3B-Air transport'!$R$67="no","not applicable (Q3b.1.6 answered with 'no')",ROUND(S7098,4))</f>
        <v>2.4E-2</v>
      </c>
      <c r="V7098" s="110">
        <f>IF('3B-Air transport'!$R$68="no","not applicable (Q3b.1.6 answered with 'no')",ROUND(S7098,4))</f>
        <v>2.4E-2</v>
      </c>
      <c r="AB7098" s="110">
        <f t="shared" si="401"/>
        <v>2.4000000000000014E-2</v>
      </c>
      <c r="AC7098" s="110">
        <f>IF('3C-Water transport'!$R$56="no","not applicable (Q3c.1.6 answered with 'no')",ROUND(AB7098,4))</f>
        <v>2.4E-2</v>
      </c>
      <c r="AD7098" s="110">
        <f>IF('3C-Water transport'!$R$57="no","not applicable (Q3c.1.6 answered with 'no')",ROUND(AB7098,4))</f>
        <v>2.4E-2</v>
      </c>
      <c r="AE7098" s="110">
        <f>IF('3C-Water transport'!$R$58="no","not applicable (Q3c.1.6 answered with 'no')",ROUND(AB7098,4))</f>
        <v>2.4E-2</v>
      </c>
    </row>
    <row r="7099" spans="5:31" x14ac:dyDescent="0.25">
      <c r="E7099" s="110">
        <f t="shared" si="399"/>
        <v>2.5000000000000015E-2</v>
      </c>
      <c r="F7099" s="110">
        <f>IF('3A-Rail transport'!$R$56="no","not applicable (Q3a.2.6 answered with 'no')",ROUND(E7099,4))</f>
        <v>2.5000000000000001E-2</v>
      </c>
      <c r="G7099" s="110">
        <f>IF('3A-Rail transport'!$R$57="no","not applicable (Q3a.2.6 answered with 'no')",ROUND(E7099,4))</f>
        <v>2.5000000000000001E-2</v>
      </c>
      <c r="S7099" s="110">
        <f t="shared" si="400"/>
        <v>2.5000000000000015E-2</v>
      </c>
      <c r="T7099" s="110">
        <f>IF('3B-Air transport'!$R$66="no","not applicable (Q3b.1.6 answered with 'no')",ROUND(S7099,4))</f>
        <v>2.5000000000000001E-2</v>
      </c>
      <c r="U7099" s="110">
        <f>IF('3B-Air transport'!$R$67="no","not applicable (Q3b.1.6 answered with 'no')",ROUND(S7099,4))</f>
        <v>2.5000000000000001E-2</v>
      </c>
      <c r="V7099" s="110">
        <f>IF('3B-Air transport'!$R$68="no","not applicable (Q3b.1.6 answered with 'no')",ROUND(S7099,4))</f>
        <v>2.5000000000000001E-2</v>
      </c>
      <c r="AB7099" s="110">
        <f t="shared" si="401"/>
        <v>2.5000000000000015E-2</v>
      </c>
      <c r="AC7099" s="110">
        <f>IF('3C-Water transport'!$R$56="no","not applicable (Q3c.1.6 answered with 'no')",ROUND(AB7099,4))</f>
        <v>2.5000000000000001E-2</v>
      </c>
      <c r="AD7099" s="110">
        <f>IF('3C-Water transport'!$R$57="no","not applicable (Q3c.1.6 answered with 'no')",ROUND(AB7099,4))</f>
        <v>2.5000000000000001E-2</v>
      </c>
      <c r="AE7099" s="110">
        <f>IF('3C-Water transport'!$R$58="no","not applicable (Q3c.1.6 answered with 'no')",ROUND(AB7099,4))</f>
        <v>2.5000000000000001E-2</v>
      </c>
    </row>
    <row r="7100" spans="5:31" x14ac:dyDescent="0.25">
      <c r="E7100" s="110">
        <f t="shared" si="399"/>
        <v>2.6000000000000016E-2</v>
      </c>
      <c r="F7100" s="110">
        <f>IF('3A-Rail transport'!$R$56="no","not applicable (Q3a.2.6 answered with 'no')",ROUND(E7100,4))</f>
        <v>2.5999999999999999E-2</v>
      </c>
      <c r="G7100" s="110">
        <f>IF('3A-Rail transport'!$R$57="no","not applicable (Q3a.2.6 answered with 'no')",ROUND(E7100,4))</f>
        <v>2.5999999999999999E-2</v>
      </c>
      <c r="S7100" s="110">
        <f t="shared" si="400"/>
        <v>2.6000000000000016E-2</v>
      </c>
      <c r="T7100" s="110">
        <f>IF('3B-Air transport'!$R$66="no","not applicable (Q3b.1.6 answered with 'no')",ROUND(S7100,4))</f>
        <v>2.5999999999999999E-2</v>
      </c>
      <c r="U7100" s="110">
        <f>IF('3B-Air transport'!$R$67="no","not applicable (Q3b.1.6 answered with 'no')",ROUND(S7100,4))</f>
        <v>2.5999999999999999E-2</v>
      </c>
      <c r="V7100" s="110">
        <f>IF('3B-Air transport'!$R$68="no","not applicable (Q3b.1.6 answered with 'no')",ROUND(S7100,4))</f>
        <v>2.5999999999999999E-2</v>
      </c>
      <c r="AB7100" s="110">
        <f t="shared" si="401"/>
        <v>2.6000000000000016E-2</v>
      </c>
      <c r="AC7100" s="110">
        <f>IF('3C-Water transport'!$R$56="no","not applicable (Q3c.1.6 answered with 'no')",ROUND(AB7100,4))</f>
        <v>2.5999999999999999E-2</v>
      </c>
      <c r="AD7100" s="110">
        <f>IF('3C-Water transport'!$R$57="no","not applicable (Q3c.1.6 answered with 'no')",ROUND(AB7100,4))</f>
        <v>2.5999999999999999E-2</v>
      </c>
      <c r="AE7100" s="110">
        <f>IF('3C-Water transport'!$R$58="no","not applicable (Q3c.1.6 answered with 'no')",ROUND(AB7100,4))</f>
        <v>2.5999999999999999E-2</v>
      </c>
    </row>
    <row r="7101" spans="5:31" x14ac:dyDescent="0.25">
      <c r="E7101" s="110">
        <f t="shared" si="399"/>
        <v>2.7000000000000017E-2</v>
      </c>
      <c r="F7101" s="110">
        <f>IF('3A-Rail transport'!$R$56="no","not applicable (Q3a.2.6 answered with 'no')",ROUND(E7101,4))</f>
        <v>2.7E-2</v>
      </c>
      <c r="G7101" s="110">
        <f>IF('3A-Rail transport'!$R$57="no","not applicable (Q3a.2.6 answered with 'no')",ROUND(E7101,4))</f>
        <v>2.7E-2</v>
      </c>
      <c r="S7101" s="110">
        <f t="shared" si="400"/>
        <v>2.7000000000000017E-2</v>
      </c>
      <c r="T7101" s="110">
        <f>IF('3B-Air transport'!$R$66="no","not applicable (Q3b.1.6 answered with 'no')",ROUND(S7101,4))</f>
        <v>2.7E-2</v>
      </c>
      <c r="U7101" s="110">
        <f>IF('3B-Air transport'!$R$67="no","not applicable (Q3b.1.6 answered with 'no')",ROUND(S7101,4))</f>
        <v>2.7E-2</v>
      </c>
      <c r="V7101" s="110">
        <f>IF('3B-Air transport'!$R$68="no","not applicable (Q3b.1.6 answered with 'no')",ROUND(S7101,4))</f>
        <v>2.7E-2</v>
      </c>
      <c r="AB7101" s="110">
        <f t="shared" si="401"/>
        <v>2.7000000000000017E-2</v>
      </c>
      <c r="AC7101" s="110">
        <f>IF('3C-Water transport'!$R$56="no","not applicable (Q3c.1.6 answered with 'no')",ROUND(AB7101,4))</f>
        <v>2.7E-2</v>
      </c>
      <c r="AD7101" s="110">
        <f>IF('3C-Water transport'!$R$57="no","not applicable (Q3c.1.6 answered with 'no')",ROUND(AB7101,4))</f>
        <v>2.7E-2</v>
      </c>
      <c r="AE7101" s="110">
        <f>IF('3C-Water transport'!$R$58="no","not applicable (Q3c.1.6 answered with 'no')",ROUND(AB7101,4))</f>
        <v>2.7E-2</v>
      </c>
    </row>
    <row r="7102" spans="5:31" x14ac:dyDescent="0.25">
      <c r="E7102" s="110">
        <f t="shared" si="399"/>
        <v>2.8000000000000018E-2</v>
      </c>
      <c r="F7102" s="110">
        <f>IF('3A-Rail transport'!$R$56="no","not applicable (Q3a.2.6 answered with 'no')",ROUND(E7102,4))</f>
        <v>2.8000000000000001E-2</v>
      </c>
      <c r="G7102" s="110">
        <f>IF('3A-Rail transport'!$R$57="no","not applicable (Q3a.2.6 answered with 'no')",ROUND(E7102,4))</f>
        <v>2.8000000000000001E-2</v>
      </c>
      <c r="S7102" s="110">
        <f t="shared" si="400"/>
        <v>2.8000000000000018E-2</v>
      </c>
      <c r="T7102" s="110">
        <f>IF('3B-Air transport'!$R$66="no","not applicable (Q3b.1.6 answered with 'no')",ROUND(S7102,4))</f>
        <v>2.8000000000000001E-2</v>
      </c>
      <c r="U7102" s="110">
        <f>IF('3B-Air transport'!$R$67="no","not applicable (Q3b.1.6 answered with 'no')",ROUND(S7102,4))</f>
        <v>2.8000000000000001E-2</v>
      </c>
      <c r="V7102" s="110">
        <f>IF('3B-Air transport'!$R$68="no","not applicable (Q3b.1.6 answered with 'no')",ROUND(S7102,4))</f>
        <v>2.8000000000000001E-2</v>
      </c>
      <c r="AB7102" s="110">
        <f t="shared" si="401"/>
        <v>2.8000000000000018E-2</v>
      </c>
      <c r="AC7102" s="110">
        <f>IF('3C-Water transport'!$R$56="no","not applicable (Q3c.1.6 answered with 'no')",ROUND(AB7102,4))</f>
        <v>2.8000000000000001E-2</v>
      </c>
      <c r="AD7102" s="110">
        <f>IF('3C-Water transport'!$R$57="no","not applicable (Q3c.1.6 answered with 'no')",ROUND(AB7102,4))</f>
        <v>2.8000000000000001E-2</v>
      </c>
      <c r="AE7102" s="110">
        <f>IF('3C-Water transport'!$R$58="no","not applicable (Q3c.1.6 answered with 'no')",ROUND(AB7102,4))</f>
        <v>2.8000000000000001E-2</v>
      </c>
    </row>
    <row r="7103" spans="5:31" x14ac:dyDescent="0.25">
      <c r="E7103" s="110">
        <f t="shared" si="399"/>
        <v>2.9000000000000019E-2</v>
      </c>
      <c r="F7103" s="110">
        <f>IF('3A-Rail transport'!$R$56="no","not applicable (Q3a.2.6 answered with 'no')",ROUND(E7103,4))</f>
        <v>2.9000000000000001E-2</v>
      </c>
      <c r="G7103" s="110">
        <f>IF('3A-Rail transport'!$R$57="no","not applicable (Q3a.2.6 answered with 'no')",ROUND(E7103,4))</f>
        <v>2.9000000000000001E-2</v>
      </c>
      <c r="S7103" s="110">
        <f t="shared" si="400"/>
        <v>2.9000000000000019E-2</v>
      </c>
      <c r="T7103" s="110">
        <f>IF('3B-Air transport'!$R$66="no","not applicable (Q3b.1.6 answered with 'no')",ROUND(S7103,4))</f>
        <v>2.9000000000000001E-2</v>
      </c>
      <c r="U7103" s="110">
        <f>IF('3B-Air transport'!$R$67="no","not applicable (Q3b.1.6 answered with 'no')",ROUND(S7103,4))</f>
        <v>2.9000000000000001E-2</v>
      </c>
      <c r="V7103" s="110">
        <f>IF('3B-Air transport'!$R$68="no","not applicable (Q3b.1.6 answered with 'no')",ROUND(S7103,4))</f>
        <v>2.9000000000000001E-2</v>
      </c>
      <c r="AB7103" s="110">
        <f t="shared" si="401"/>
        <v>2.9000000000000019E-2</v>
      </c>
      <c r="AC7103" s="110">
        <f>IF('3C-Water transport'!$R$56="no","not applicable (Q3c.1.6 answered with 'no')",ROUND(AB7103,4))</f>
        <v>2.9000000000000001E-2</v>
      </c>
      <c r="AD7103" s="110">
        <f>IF('3C-Water transport'!$R$57="no","not applicable (Q3c.1.6 answered with 'no')",ROUND(AB7103,4))</f>
        <v>2.9000000000000001E-2</v>
      </c>
      <c r="AE7103" s="110">
        <f>IF('3C-Water transport'!$R$58="no","not applicable (Q3c.1.6 answered with 'no')",ROUND(AB7103,4))</f>
        <v>2.9000000000000001E-2</v>
      </c>
    </row>
    <row r="7104" spans="5:31" x14ac:dyDescent="0.25">
      <c r="E7104" s="110">
        <f t="shared" si="399"/>
        <v>3.000000000000002E-2</v>
      </c>
      <c r="F7104" s="110">
        <f>IF('3A-Rail transport'!$R$56="no","not applicable (Q3a.2.6 answered with 'no')",ROUND(E7104,4))</f>
        <v>0.03</v>
      </c>
      <c r="G7104" s="110">
        <f>IF('3A-Rail transport'!$R$57="no","not applicable (Q3a.2.6 answered with 'no')",ROUND(E7104,4))</f>
        <v>0.03</v>
      </c>
      <c r="S7104" s="110">
        <f t="shared" si="400"/>
        <v>3.000000000000002E-2</v>
      </c>
      <c r="T7104" s="110">
        <f>IF('3B-Air transport'!$R$66="no","not applicable (Q3b.1.6 answered with 'no')",ROUND(S7104,4))</f>
        <v>0.03</v>
      </c>
      <c r="U7104" s="110">
        <f>IF('3B-Air transport'!$R$67="no","not applicable (Q3b.1.6 answered with 'no')",ROUND(S7104,4))</f>
        <v>0.03</v>
      </c>
      <c r="V7104" s="110">
        <f>IF('3B-Air transport'!$R$68="no","not applicable (Q3b.1.6 answered with 'no')",ROUND(S7104,4))</f>
        <v>0.03</v>
      </c>
      <c r="AB7104" s="110">
        <f t="shared" si="401"/>
        <v>3.000000000000002E-2</v>
      </c>
      <c r="AC7104" s="110">
        <f>IF('3C-Water transport'!$R$56="no","not applicable (Q3c.1.6 answered with 'no')",ROUND(AB7104,4))</f>
        <v>0.03</v>
      </c>
      <c r="AD7104" s="110">
        <f>IF('3C-Water transport'!$R$57="no","not applicable (Q3c.1.6 answered with 'no')",ROUND(AB7104,4))</f>
        <v>0.03</v>
      </c>
      <c r="AE7104" s="110">
        <f>IF('3C-Water transport'!$R$58="no","not applicable (Q3c.1.6 answered with 'no')",ROUND(AB7104,4))</f>
        <v>0.03</v>
      </c>
    </row>
    <row r="7105" spans="5:31" x14ac:dyDescent="0.25">
      <c r="E7105" s="110">
        <f t="shared" si="399"/>
        <v>3.1000000000000021E-2</v>
      </c>
      <c r="F7105" s="110">
        <f>IF('3A-Rail transport'!$R$56="no","not applicable (Q3a.2.6 answered with 'no')",ROUND(E7105,4))</f>
        <v>3.1E-2</v>
      </c>
      <c r="G7105" s="110">
        <f>IF('3A-Rail transport'!$R$57="no","not applicable (Q3a.2.6 answered with 'no')",ROUND(E7105,4))</f>
        <v>3.1E-2</v>
      </c>
      <c r="S7105" s="110">
        <f t="shared" si="400"/>
        <v>3.1000000000000021E-2</v>
      </c>
      <c r="T7105" s="110">
        <f>IF('3B-Air transport'!$R$66="no","not applicable (Q3b.1.6 answered with 'no')",ROUND(S7105,4))</f>
        <v>3.1E-2</v>
      </c>
      <c r="U7105" s="110">
        <f>IF('3B-Air transport'!$R$67="no","not applicable (Q3b.1.6 answered with 'no')",ROUND(S7105,4))</f>
        <v>3.1E-2</v>
      </c>
      <c r="V7105" s="110">
        <f>IF('3B-Air transport'!$R$68="no","not applicable (Q3b.1.6 answered with 'no')",ROUND(S7105,4))</f>
        <v>3.1E-2</v>
      </c>
      <c r="AB7105" s="110">
        <f t="shared" si="401"/>
        <v>3.1000000000000021E-2</v>
      </c>
      <c r="AC7105" s="110">
        <f>IF('3C-Water transport'!$R$56="no","not applicable (Q3c.1.6 answered with 'no')",ROUND(AB7105,4))</f>
        <v>3.1E-2</v>
      </c>
      <c r="AD7105" s="110">
        <f>IF('3C-Water transport'!$R$57="no","not applicable (Q3c.1.6 answered with 'no')",ROUND(AB7105,4))</f>
        <v>3.1E-2</v>
      </c>
      <c r="AE7105" s="110">
        <f>IF('3C-Water transport'!$R$58="no","not applicable (Q3c.1.6 answered with 'no')",ROUND(AB7105,4))</f>
        <v>3.1E-2</v>
      </c>
    </row>
    <row r="7106" spans="5:31" x14ac:dyDescent="0.25">
      <c r="E7106" s="110">
        <f t="shared" si="399"/>
        <v>3.2000000000000021E-2</v>
      </c>
      <c r="F7106" s="110">
        <f>IF('3A-Rail transport'!$R$56="no","not applicable (Q3a.2.6 answered with 'no')",ROUND(E7106,4))</f>
        <v>3.2000000000000001E-2</v>
      </c>
      <c r="G7106" s="110">
        <f>IF('3A-Rail transport'!$R$57="no","not applicable (Q3a.2.6 answered with 'no')",ROUND(E7106,4))</f>
        <v>3.2000000000000001E-2</v>
      </c>
      <c r="S7106" s="110">
        <f t="shared" si="400"/>
        <v>3.2000000000000021E-2</v>
      </c>
      <c r="T7106" s="110">
        <f>IF('3B-Air transport'!$R$66="no","not applicable (Q3b.1.6 answered with 'no')",ROUND(S7106,4))</f>
        <v>3.2000000000000001E-2</v>
      </c>
      <c r="U7106" s="110">
        <f>IF('3B-Air transport'!$R$67="no","not applicable (Q3b.1.6 answered with 'no')",ROUND(S7106,4))</f>
        <v>3.2000000000000001E-2</v>
      </c>
      <c r="V7106" s="110">
        <f>IF('3B-Air transport'!$R$68="no","not applicable (Q3b.1.6 answered with 'no')",ROUND(S7106,4))</f>
        <v>3.2000000000000001E-2</v>
      </c>
      <c r="AB7106" s="110">
        <f t="shared" si="401"/>
        <v>3.2000000000000021E-2</v>
      </c>
      <c r="AC7106" s="110">
        <f>IF('3C-Water transport'!$R$56="no","not applicable (Q3c.1.6 answered with 'no')",ROUND(AB7106,4))</f>
        <v>3.2000000000000001E-2</v>
      </c>
      <c r="AD7106" s="110">
        <f>IF('3C-Water transport'!$R$57="no","not applicable (Q3c.1.6 answered with 'no')",ROUND(AB7106,4))</f>
        <v>3.2000000000000001E-2</v>
      </c>
      <c r="AE7106" s="110">
        <f>IF('3C-Water transport'!$R$58="no","not applicable (Q3c.1.6 answered with 'no')",ROUND(AB7106,4))</f>
        <v>3.2000000000000001E-2</v>
      </c>
    </row>
    <row r="7107" spans="5:31" x14ac:dyDescent="0.25">
      <c r="E7107" s="110">
        <f t="shared" si="399"/>
        <v>3.3000000000000022E-2</v>
      </c>
      <c r="F7107" s="110">
        <f>IF('3A-Rail transport'!$R$56="no","not applicable (Q3a.2.6 answered with 'no')",ROUND(E7107,4))</f>
        <v>3.3000000000000002E-2</v>
      </c>
      <c r="G7107" s="110">
        <f>IF('3A-Rail transport'!$R$57="no","not applicable (Q3a.2.6 answered with 'no')",ROUND(E7107,4))</f>
        <v>3.3000000000000002E-2</v>
      </c>
      <c r="S7107" s="110">
        <f t="shared" si="400"/>
        <v>3.3000000000000022E-2</v>
      </c>
      <c r="T7107" s="110">
        <f>IF('3B-Air transport'!$R$66="no","not applicable (Q3b.1.6 answered with 'no')",ROUND(S7107,4))</f>
        <v>3.3000000000000002E-2</v>
      </c>
      <c r="U7107" s="110">
        <f>IF('3B-Air transport'!$R$67="no","not applicable (Q3b.1.6 answered with 'no')",ROUND(S7107,4))</f>
        <v>3.3000000000000002E-2</v>
      </c>
      <c r="V7107" s="110">
        <f>IF('3B-Air transport'!$R$68="no","not applicable (Q3b.1.6 answered with 'no')",ROUND(S7107,4))</f>
        <v>3.3000000000000002E-2</v>
      </c>
      <c r="AB7107" s="110">
        <f t="shared" si="401"/>
        <v>3.3000000000000022E-2</v>
      </c>
      <c r="AC7107" s="110">
        <f>IF('3C-Water transport'!$R$56="no","not applicable (Q3c.1.6 answered with 'no')",ROUND(AB7107,4))</f>
        <v>3.3000000000000002E-2</v>
      </c>
      <c r="AD7107" s="110">
        <f>IF('3C-Water transport'!$R$57="no","not applicable (Q3c.1.6 answered with 'no')",ROUND(AB7107,4))</f>
        <v>3.3000000000000002E-2</v>
      </c>
      <c r="AE7107" s="110">
        <f>IF('3C-Water transport'!$R$58="no","not applicable (Q3c.1.6 answered with 'no')",ROUND(AB7107,4))</f>
        <v>3.3000000000000002E-2</v>
      </c>
    </row>
    <row r="7108" spans="5:31" x14ac:dyDescent="0.25">
      <c r="E7108" s="110">
        <f t="shared" si="399"/>
        <v>3.4000000000000023E-2</v>
      </c>
      <c r="F7108" s="110">
        <f>IF('3A-Rail transport'!$R$56="no","not applicable (Q3a.2.6 answered with 'no')",ROUND(E7108,4))</f>
        <v>3.4000000000000002E-2</v>
      </c>
      <c r="G7108" s="110">
        <f>IF('3A-Rail transport'!$R$57="no","not applicable (Q3a.2.6 answered with 'no')",ROUND(E7108,4))</f>
        <v>3.4000000000000002E-2</v>
      </c>
      <c r="S7108" s="110">
        <f t="shared" si="400"/>
        <v>3.4000000000000023E-2</v>
      </c>
      <c r="T7108" s="110">
        <f>IF('3B-Air transport'!$R$66="no","not applicable (Q3b.1.6 answered with 'no')",ROUND(S7108,4))</f>
        <v>3.4000000000000002E-2</v>
      </c>
      <c r="U7108" s="110">
        <f>IF('3B-Air transport'!$R$67="no","not applicable (Q3b.1.6 answered with 'no')",ROUND(S7108,4))</f>
        <v>3.4000000000000002E-2</v>
      </c>
      <c r="V7108" s="110">
        <f>IF('3B-Air transport'!$R$68="no","not applicable (Q3b.1.6 answered with 'no')",ROUND(S7108,4))</f>
        <v>3.4000000000000002E-2</v>
      </c>
      <c r="AB7108" s="110">
        <f t="shared" si="401"/>
        <v>3.4000000000000023E-2</v>
      </c>
      <c r="AC7108" s="110">
        <f>IF('3C-Water transport'!$R$56="no","not applicable (Q3c.1.6 answered with 'no')",ROUND(AB7108,4))</f>
        <v>3.4000000000000002E-2</v>
      </c>
      <c r="AD7108" s="110">
        <f>IF('3C-Water transport'!$R$57="no","not applicable (Q3c.1.6 answered with 'no')",ROUND(AB7108,4))</f>
        <v>3.4000000000000002E-2</v>
      </c>
      <c r="AE7108" s="110">
        <f>IF('3C-Water transport'!$R$58="no","not applicable (Q3c.1.6 answered with 'no')",ROUND(AB7108,4))</f>
        <v>3.4000000000000002E-2</v>
      </c>
    </row>
    <row r="7109" spans="5:31" x14ac:dyDescent="0.25">
      <c r="E7109" s="110">
        <f t="shared" si="399"/>
        <v>3.5000000000000024E-2</v>
      </c>
      <c r="F7109" s="110">
        <f>IF('3A-Rail transport'!$R$56="no","not applicable (Q3a.2.6 answered with 'no')",ROUND(E7109,4))</f>
        <v>3.5000000000000003E-2</v>
      </c>
      <c r="G7109" s="110">
        <f>IF('3A-Rail transport'!$R$57="no","not applicable (Q3a.2.6 answered with 'no')",ROUND(E7109,4))</f>
        <v>3.5000000000000003E-2</v>
      </c>
      <c r="S7109" s="110">
        <f t="shared" si="400"/>
        <v>3.5000000000000024E-2</v>
      </c>
      <c r="T7109" s="110">
        <f>IF('3B-Air transport'!$R$66="no","not applicable (Q3b.1.6 answered with 'no')",ROUND(S7109,4))</f>
        <v>3.5000000000000003E-2</v>
      </c>
      <c r="U7109" s="110">
        <f>IF('3B-Air transport'!$R$67="no","not applicable (Q3b.1.6 answered with 'no')",ROUND(S7109,4))</f>
        <v>3.5000000000000003E-2</v>
      </c>
      <c r="V7109" s="110">
        <f>IF('3B-Air transport'!$R$68="no","not applicable (Q3b.1.6 answered with 'no')",ROUND(S7109,4))</f>
        <v>3.5000000000000003E-2</v>
      </c>
      <c r="AB7109" s="110">
        <f t="shared" si="401"/>
        <v>3.5000000000000024E-2</v>
      </c>
      <c r="AC7109" s="110">
        <f>IF('3C-Water transport'!$R$56="no","not applicable (Q3c.1.6 answered with 'no')",ROUND(AB7109,4))</f>
        <v>3.5000000000000003E-2</v>
      </c>
      <c r="AD7109" s="110">
        <f>IF('3C-Water transport'!$R$57="no","not applicable (Q3c.1.6 answered with 'no')",ROUND(AB7109,4))</f>
        <v>3.5000000000000003E-2</v>
      </c>
      <c r="AE7109" s="110">
        <f>IF('3C-Water transport'!$R$58="no","not applicable (Q3c.1.6 answered with 'no')",ROUND(AB7109,4))</f>
        <v>3.5000000000000003E-2</v>
      </c>
    </row>
    <row r="7110" spans="5:31" x14ac:dyDescent="0.25">
      <c r="E7110" s="110">
        <f t="shared" si="399"/>
        <v>3.6000000000000025E-2</v>
      </c>
      <c r="F7110" s="110">
        <f>IF('3A-Rail transport'!$R$56="no","not applicable (Q3a.2.6 answered with 'no')",ROUND(E7110,4))</f>
        <v>3.5999999999999997E-2</v>
      </c>
      <c r="G7110" s="110">
        <f>IF('3A-Rail transport'!$R$57="no","not applicable (Q3a.2.6 answered with 'no')",ROUND(E7110,4))</f>
        <v>3.5999999999999997E-2</v>
      </c>
      <c r="S7110" s="110">
        <f t="shared" si="400"/>
        <v>3.6000000000000025E-2</v>
      </c>
      <c r="T7110" s="110">
        <f>IF('3B-Air transport'!$R$66="no","not applicable (Q3b.1.6 answered with 'no')",ROUND(S7110,4))</f>
        <v>3.5999999999999997E-2</v>
      </c>
      <c r="U7110" s="110">
        <f>IF('3B-Air transport'!$R$67="no","not applicable (Q3b.1.6 answered with 'no')",ROUND(S7110,4))</f>
        <v>3.5999999999999997E-2</v>
      </c>
      <c r="V7110" s="110">
        <f>IF('3B-Air transport'!$R$68="no","not applicable (Q3b.1.6 answered with 'no')",ROUND(S7110,4))</f>
        <v>3.5999999999999997E-2</v>
      </c>
      <c r="AB7110" s="110">
        <f t="shared" si="401"/>
        <v>3.6000000000000025E-2</v>
      </c>
      <c r="AC7110" s="110">
        <f>IF('3C-Water transport'!$R$56="no","not applicable (Q3c.1.6 answered with 'no')",ROUND(AB7110,4))</f>
        <v>3.5999999999999997E-2</v>
      </c>
      <c r="AD7110" s="110">
        <f>IF('3C-Water transport'!$R$57="no","not applicable (Q3c.1.6 answered with 'no')",ROUND(AB7110,4))</f>
        <v>3.5999999999999997E-2</v>
      </c>
      <c r="AE7110" s="110">
        <f>IF('3C-Water transport'!$R$58="no","not applicable (Q3c.1.6 answered with 'no')",ROUND(AB7110,4))</f>
        <v>3.5999999999999997E-2</v>
      </c>
    </row>
    <row r="7111" spans="5:31" x14ac:dyDescent="0.25">
      <c r="E7111" s="110">
        <f t="shared" si="399"/>
        <v>3.7000000000000026E-2</v>
      </c>
      <c r="F7111" s="110">
        <f>IF('3A-Rail transport'!$R$56="no","not applicable (Q3a.2.6 answered with 'no')",ROUND(E7111,4))</f>
        <v>3.6999999999999998E-2</v>
      </c>
      <c r="G7111" s="110">
        <f>IF('3A-Rail transport'!$R$57="no","not applicable (Q3a.2.6 answered with 'no')",ROUND(E7111,4))</f>
        <v>3.6999999999999998E-2</v>
      </c>
      <c r="S7111" s="110">
        <f t="shared" si="400"/>
        <v>3.7000000000000026E-2</v>
      </c>
      <c r="T7111" s="110">
        <f>IF('3B-Air transport'!$R$66="no","not applicable (Q3b.1.6 answered with 'no')",ROUND(S7111,4))</f>
        <v>3.6999999999999998E-2</v>
      </c>
      <c r="U7111" s="110">
        <f>IF('3B-Air transport'!$R$67="no","not applicable (Q3b.1.6 answered with 'no')",ROUND(S7111,4))</f>
        <v>3.6999999999999998E-2</v>
      </c>
      <c r="V7111" s="110">
        <f>IF('3B-Air transport'!$R$68="no","not applicable (Q3b.1.6 answered with 'no')",ROUND(S7111,4))</f>
        <v>3.6999999999999998E-2</v>
      </c>
      <c r="AB7111" s="110">
        <f t="shared" si="401"/>
        <v>3.7000000000000026E-2</v>
      </c>
      <c r="AC7111" s="110">
        <f>IF('3C-Water transport'!$R$56="no","not applicable (Q3c.1.6 answered with 'no')",ROUND(AB7111,4))</f>
        <v>3.6999999999999998E-2</v>
      </c>
      <c r="AD7111" s="110">
        <f>IF('3C-Water transport'!$R$57="no","not applicable (Q3c.1.6 answered with 'no')",ROUND(AB7111,4))</f>
        <v>3.6999999999999998E-2</v>
      </c>
      <c r="AE7111" s="110">
        <f>IF('3C-Water transport'!$R$58="no","not applicable (Q3c.1.6 answered with 'no')",ROUND(AB7111,4))</f>
        <v>3.6999999999999998E-2</v>
      </c>
    </row>
    <row r="7112" spans="5:31" x14ac:dyDescent="0.25">
      <c r="E7112" s="110">
        <f t="shared" si="399"/>
        <v>3.8000000000000027E-2</v>
      </c>
      <c r="F7112" s="110">
        <f>IF('3A-Rail transport'!$R$56="no","not applicable (Q3a.2.6 answered with 'no')",ROUND(E7112,4))</f>
        <v>3.7999999999999999E-2</v>
      </c>
      <c r="G7112" s="110">
        <f>IF('3A-Rail transport'!$R$57="no","not applicable (Q3a.2.6 answered with 'no')",ROUND(E7112,4))</f>
        <v>3.7999999999999999E-2</v>
      </c>
      <c r="S7112" s="110">
        <f t="shared" si="400"/>
        <v>3.8000000000000027E-2</v>
      </c>
      <c r="T7112" s="110">
        <f>IF('3B-Air transport'!$R$66="no","not applicable (Q3b.1.6 answered with 'no')",ROUND(S7112,4))</f>
        <v>3.7999999999999999E-2</v>
      </c>
      <c r="U7112" s="110">
        <f>IF('3B-Air transport'!$R$67="no","not applicable (Q3b.1.6 answered with 'no')",ROUND(S7112,4))</f>
        <v>3.7999999999999999E-2</v>
      </c>
      <c r="V7112" s="110">
        <f>IF('3B-Air transport'!$R$68="no","not applicable (Q3b.1.6 answered with 'no')",ROUND(S7112,4))</f>
        <v>3.7999999999999999E-2</v>
      </c>
      <c r="AB7112" s="110">
        <f t="shared" si="401"/>
        <v>3.8000000000000027E-2</v>
      </c>
      <c r="AC7112" s="110">
        <f>IF('3C-Water transport'!$R$56="no","not applicable (Q3c.1.6 answered with 'no')",ROUND(AB7112,4))</f>
        <v>3.7999999999999999E-2</v>
      </c>
      <c r="AD7112" s="110">
        <f>IF('3C-Water transport'!$R$57="no","not applicable (Q3c.1.6 answered with 'no')",ROUND(AB7112,4))</f>
        <v>3.7999999999999999E-2</v>
      </c>
      <c r="AE7112" s="110">
        <f>IF('3C-Water transport'!$R$58="no","not applicable (Q3c.1.6 answered with 'no')",ROUND(AB7112,4))</f>
        <v>3.7999999999999999E-2</v>
      </c>
    </row>
    <row r="7113" spans="5:31" x14ac:dyDescent="0.25">
      <c r="E7113" s="110">
        <f t="shared" si="399"/>
        <v>3.9000000000000028E-2</v>
      </c>
      <c r="F7113" s="110">
        <f>IF('3A-Rail transport'!$R$56="no","not applicable (Q3a.2.6 answered with 'no')",ROUND(E7113,4))</f>
        <v>3.9E-2</v>
      </c>
      <c r="G7113" s="110">
        <f>IF('3A-Rail transport'!$R$57="no","not applicable (Q3a.2.6 answered with 'no')",ROUND(E7113,4))</f>
        <v>3.9E-2</v>
      </c>
      <c r="S7113" s="110">
        <f t="shared" si="400"/>
        <v>3.9000000000000028E-2</v>
      </c>
      <c r="T7113" s="110">
        <f>IF('3B-Air transport'!$R$66="no","not applicable (Q3b.1.6 answered with 'no')",ROUND(S7113,4))</f>
        <v>3.9E-2</v>
      </c>
      <c r="U7113" s="110">
        <f>IF('3B-Air transport'!$R$67="no","not applicable (Q3b.1.6 answered with 'no')",ROUND(S7113,4))</f>
        <v>3.9E-2</v>
      </c>
      <c r="V7113" s="110">
        <f>IF('3B-Air transport'!$R$68="no","not applicable (Q3b.1.6 answered with 'no')",ROUND(S7113,4))</f>
        <v>3.9E-2</v>
      </c>
      <c r="AB7113" s="110">
        <f t="shared" si="401"/>
        <v>3.9000000000000028E-2</v>
      </c>
      <c r="AC7113" s="110">
        <f>IF('3C-Water transport'!$R$56="no","not applicable (Q3c.1.6 answered with 'no')",ROUND(AB7113,4))</f>
        <v>3.9E-2</v>
      </c>
      <c r="AD7113" s="110">
        <f>IF('3C-Water transport'!$R$57="no","not applicable (Q3c.1.6 answered with 'no')",ROUND(AB7113,4))</f>
        <v>3.9E-2</v>
      </c>
      <c r="AE7113" s="110">
        <f>IF('3C-Water transport'!$R$58="no","not applicable (Q3c.1.6 answered with 'no')",ROUND(AB7113,4))</f>
        <v>3.9E-2</v>
      </c>
    </row>
    <row r="7114" spans="5:31" x14ac:dyDescent="0.25">
      <c r="E7114" s="110">
        <f t="shared" si="399"/>
        <v>4.0000000000000029E-2</v>
      </c>
      <c r="F7114" s="110">
        <f>IF('3A-Rail transport'!$R$56="no","not applicable (Q3a.2.6 answered with 'no')",ROUND(E7114,4))</f>
        <v>0.04</v>
      </c>
      <c r="G7114" s="110">
        <f>IF('3A-Rail transport'!$R$57="no","not applicable (Q3a.2.6 answered with 'no')",ROUND(E7114,4))</f>
        <v>0.04</v>
      </c>
      <c r="S7114" s="110">
        <f t="shared" si="400"/>
        <v>4.0000000000000029E-2</v>
      </c>
      <c r="T7114" s="110">
        <f>IF('3B-Air transport'!$R$66="no","not applicable (Q3b.1.6 answered with 'no')",ROUND(S7114,4))</f>
        <v>0.04</v>
      </c>
      <c r="U7114" s="110">
        <f>IF('3B-Air transport'!$R$67="no","not applicable (Q3b.1.6 answered with 'no')",ROUND(S7114,4))</f>
        <v>0.04</v>
      </c>
      <c r="V7114" s="110">
        <f>IF('3B-Air transport'!$R$68="no","not applicable (Q3b.1.6 answered with 'no')",ROUND(S7114,4))</f>
        <v>0.04</v>
      </c>
      <c r="AB7114" s="110">
        <f t="shared" si="401"/>
        <v>4.0000000000000029E-2</v>
      </c>
      <c r="AC7114" s="110">
        <f>IF('3C-Water transport'!$R$56="no","not applicable (Q3c.1.6 answered with 'no')",ROUND(AB7114,4))</f>
        <v>0.04</v>
      </c>
      <c r="AD7114" s="110">
        <f>IF('3C-Water transport'!$R$57="no","not applicable (Q3c.1.6 answered with 'no')",ROUND(AB7114,4))</f>
        <v>0.04</v>
      </c>
      <c r="AE7114" s="110">
        <f>IF('3C-Water transport'!$R$58="no","not applicable (Q3c.1.6 answered with 'no')",ROUND(AB7114,4))</f>
        <v>0.04</v>
      </c>
    </row>
    <row r="7115" spans="5:31" x14ac:dyDescent="0.25">
      <c r="E7115" s="110">
        <f t="shared" si="399"/>
        <v>4.1000000000000029E-2</v>
      </c>
      <c r="F7115" s="110">
        <f>IF('3A-Rail transport'!$R$56="no","not applicable (Q3a.2.6 answered with 'no')",ROUND(E7115,4))</f>
        <v>4.1000000000000002E-2</v>
      </c>
      <c r="G7115" s="110">
        <f>IF('3A-Rail transport'!$R$57="no","not applicable (Q3a.2.6 answered with 'no')",ROUND(E7115,4))</f>
        <v>4.1000000000000002E-2</v>
      </c>
      <c r="S7115" s="110">
        <f t="shared" si="400"/>
        <v>4.1000000000000029E-2</v>
      </c>
      <c r="T7115" s="110">
        <f>IF('3B-Air transport'!$R$66="no","not applicable (Q3b.1.6 answered with 'no')",ROUND(S7115,4))</f>
        <v>4.1000000000000002E-2</v>
      </c>
      <c r="U7115" s="110">
        <f>IF('3B-Air transport'!$R$67="no","not applicable (Q3b.1.6 answered with 'no')",ROUND(S7115,4))</f>
        <v>4.1000000000000002E-2</v>
      </c>
      <c r="V7115" s="110">
        <f>IF('3B-Air transport'!$R$68="no","not applicable (Q3b.1.6 answered with 'no')",ROUND(S7115,4))</f>
        <v>4.1000000000000002E-2</v>
      </c>
      <c r="AB7115" s="110">
        <f t="shared" si="401"/>
        <v>4.1000000000000029E-2</v>
      </c>
      <c r="AC7115" s="110">
        <f>IF('3C-Water transport'!$R$56="no","not applicable (Q3c.1.6 answered with 'no')",ROUND(AB7115,4))</f>
        <v>4.1000000000000002E-2</v>
      </c>
      <c r="AD7115" s="110">
        <f>IF('3C-Water transport'!$R$57="no","not applicable (Q3c.1.6 answered with 'no')",ROUND(AB7115,4))</f>
        <v>4.1000000000000002E-2</v>
      </c>
      <c r="AE7115" s="110">
        <f>IF('3C-Water transport'!$R$58="no","not applicable (Q3c.1.6 answered with 'no')",ROUND(AB7115,4))</f>
        <v>4.1000000000000002E-2</v>
      </c>
    </row>
    <row r="7116" spans="5:31" x14ac:dyDescent="0.25">
      <c r="E7116" s="110">
        <f t="shared" si="399"/>
        <v>4.200000000000003E-2</v>
      </c>
      <c r="F7116" s="110">
        <f>IF('3A-Rail transport'!$R$56="no","not applicable (Q3a.2.6 answered with 'no')",ROUND(E7116,4))</f>
        <v>4.2000000000000003E-2</v>
      </c>
      <c r="G7116" s="110">
        <f>IF('3A-Rail transport'!$R$57="no","not applicable (Q3a.2.6 answered with 'no')",ROUND(E7116,4))</f>
        <v>4.2000000000000003E-2</v>
      </c>
      <c r="S7116" s="110">
        <f t="shared" si="400"/>
        <v>4.200000000000003E-2</v>
      </c>
      <c r="T7116" s="110">
        <f>IF('3B-Air transport'!$R$66="no","not applicable (Q3b.1.6 answered with 'no')",ROUND(S7116,4))</f>
        <v>4.2000000000000003E-2</v>
      </c>
      <c r="U7116" s="110">
        <f>IF('3B-Air transport'!$R$67="no","not applicable (Q3b.1.6 answered with 'no')",ROUND(S7116,4))</f>
        <v>4.2000000000000003E-2</v>
      </c>
      <c r="V7116" s="110">
        <f>IF('3B-Air transport'!$R$68="no","not applicable (Q3b.1.6 answered with 'no')",ROUND(S7116,4))</f>
        <v>4.2000000000000003E-2</v>
      </c>
      <c r="AB7116" s="110">
        <f t="shared" si="401"/>
        <v>4.200000000000003E-2</v>
      </c>
      <c r="AC7116" s="110">
        <f>IF('3C-Water transport'!$R$56="no","not applicable (Q3c.1.6 answered with 'no')",ROUND(AB7116,4))</f>
        <v>4.2000000000000003E-2</v>
      </c>
      <c r="AD7116" s="110">
        <f>IF('3C-Water transport'!$R$57="no","not applicable (Q3c.1.6 answered with 'no')",ROUND(AB7116,4))</f>
        <v>4.2000000000000003E-2</v>
      </c>
      <c r="AE7116" s="110">
        <f>IF('3C-Water transport'!$R$58="no","not applicable (Q3c.1.6 answered with 'no')",ROUND(AB7116,4))</f>
        <v>4.2000000000000003E-2</v>
      </c>
    </row>
    <row r="7117" spans="5:31" x14ac:dyDescent="0.25">
      <c r="E7117" s="110">
        <f t="shared" si="399"/>
        <v>4.3000000000000031E-2</v>
      </c>
      <c r="F7117" s="110">
        <f>IF('3A-Rail transport'!$R$56="no","not applicable (Q3a.2.6 answered with 'no')",ROUND(E7117,4))</f>
        <v>4.2999999999999997E-2</v>
      </c>
      <c r="G7117" s="110">
        <f>IF('3A-Rail transport'!$R$57="no","not applicable (Q3a.2.6 answered with 'no')",ROUND(E7117,4))</f>
        <v>4.2999999999999997E-2</v>
      </c>
      <c r="S7117" s="110">
        <f t="shared" si="400"/>
        <v>4.3000000000000031E-2</v>
      </c>
      <c r="T7117" s="110">
        <f>IF('3B-Air transport'!$R$66="no","not applicable (Q3b.1.6 answered with 'no')",ROUND(S7117,4))</f>
        <v>4.2999999999999997E-2</v>
      </c>
      <c r="U7117" s="110">
        <f>IF('3B-Air transport'!$R$67="no","not applicable (Q3b.1.6 answered with 'no')",ROUND(S7117,4))</f>
        <v>4.2999999999999997E-2</v>
      </c>
      <c r="V7117" s="110">
        <f>IF('3B-Air transport'!$R$68="no","not applicable (Q3b.1.6 answered with 'no')",ROUND(S7117,4))</f>
        <v>4.2999999999999997E-2</v>
      </c>
      <c r="AB7117" s="110">
        <f t="shared" si="401"/>
        <v>4.3000000000000031E-2</v>
      </c>
      <c r="AC7117" s="110">
        <f>IF('3C-Water transport'!$R$56="no","not applicable (Q3c.1.6 answered with 'no')",ROUND(AB7117,4))</f>
        <v>4.2999999999999997E-2</v>
      </c>
      <c r="AD7117" s="110">
        <f>IF('3C-Water transport'!$R$57="no","not applicable (Q3c.1.6 answered with 'no')",ROUND(AB7117,4))</f>
        <v>4.2999999999999997E-2</v>
      </c>
      <c r="AE7117" s="110">
        <f>IF('3C-Water transport'!$R$58="no","not applicable (Q3c.1.6 answered with 'no')",ROUND(AB7117,4))</f>
        <v>4.2999999999999997E-2</v>
      </c>
    </row>
    <row r="7118" spans="5:31" x14ac:dyDescent="0.25">
      <c r="E7118" s="110">
        <f t="shared" si="399"/>
        <v>4.4000000000000032E-2</v>
      </c>
      <c r="F7118" s="110">
        <f>IF('3A-Rail transport'!$R$56="no","not applicable (Q3a.2.6 answered with 'no')",ROUND(E7118,4))</f>
        <v>4.3999999999999997E-2</v>
      </c>
      <c r="G7118" s="110">
        <f>IF('3A-Rail transport'!$R$57="no","not applicable (Q3a.2.6 answered with 'no')",ROUND(E7118,4))</f>
        <v>4.3999999999999997E-2</v>
      </c>
      <c r="S7118" s="110">
        <f t="shared" si="400"/>
        <v>4.4000000000000032E-2</v>
      </c>
      <c r="T7118" s="110">
        <f>IF('3B-Air transport'!$R$66="no","not applicable (Q3b.1.6 answered with 'no')",ROUND(S7118,4))</f>
        <v>4.3999999999999997E-2</v>
      </c>
      <c r="U7118" s="110">
        <f>IF('3B-Air transport'!$R$67="no","not applicable (Q3b.1.6 answered with 'no')",ROUND(S7118,4))</f>
        <v>4.3999999999999997E-2</v>
      </c>
      <c r="V7118" s="110">
        <f>IF('3B-Air transport'!$R$68="no","not applicable (Q3b.1.6 answered with 'no')",ROUND(S7118,4))</f>
        <v>4.3999999999999997E-2</v>
      </c>
      <c r="AB7118" s="110">
        <f t="shared" si="401"/>
        <v>4.4000000000000032E-2</v>
      </c>
      <c r="AC7118" s="110">
        <f>IF('3C-Water transport'!$R$56="no","not applicable (Q3c.1.6 answered with 'no')",ROUND(AB7118,4))</f>
        <v>4.3999999999999997E-2</v>
      </c>
      <c r="AD7118" s="110">
        <f>IF('3C-Water transport'!$R$57="no","not applicable (Q3c.1.6 answered with 'no')",ROUND(AB7118,4))</f>
        <v>4.3999999999999997E-2</v>
      </c>
      <c r="AE7118" s="110">
        <f>IF('3C-Water transport'!$R$58="no","not applicable (Q3c.1.6 answered with 'no')",ROUND(AB7118,4))</f>
        <v>4.3999999999999997E-2</v>
      </c>
    </row>
    <row r="7119" spans="5:31" x14ac:dyDescent="0.25">
      <c r="E7119" s="110">
        <f t="shared" si="399"/>
        <v>4.5000000000000033E-2</v>
      </c>
      <c r="F7119" s="110">
        <f>IF('3A-Rail transport'!$R$56="no","not applicable (Q3a.2.6 answered with 'no')",ROUND(E7119,4))</f>
        <v>4.4999999999999998E-2</v>
      </c>
      <c r="G7119" s="110">
        <f>IF('3A-Rail transport'!$R$57="no","not applicable (Q3a.2.6 answered with 'no')",ROUND(E7119,4))</f>
        <v>4.4999999999999998E-2</v>
      </c>
      <c r="S7119" s="110">
        <f t="shared" si="400"/>
        <v>4.5000000000000033E-2</v>
      </c>
      <c r="T7119" s="110">
        <f>IF('3B-Air transport'!$R$66="no","not applicable (Q3b.1.6 answered with 'no')",ROUND(S7119,4))</f>
        <v>4.4999999999999998E-2</v>
      </c>
      <c r="U7119" s="110">
        <f>IF('3B-Air transport'!$R$67="no","not applicable (Q3b.1.6 answered with 'no')",ROUND(S7119,4))</f>
        <v>4.4999999999999998E-2</v>
      </c>
      <c r="V7119" s="110">
        <f>IF('3B-Air transport'!$R$68="no","not applicable (Q3b.1.6 answered with 'no')",ROUND(S7119,4))</f>
        <v>4.4999999999999998E-2</v>
      </c>
      <c r="AB7119" s="110">
        <f t="shared" si="401"/>
        <v>4.5000000000000033E-2</v>
      </c>
      <c r="AC7119" s="110">
        <f>IF('3C-Water transport'!$R$56="no","not applicable (Q3c.1.6 answered with 'no')",ROUND(AB7119,4))</f>
        <v>4.4999999999999998E-2</v>
      </c>
      <c r="AD7119" s="110">
        <f>IF('3C-Water transport'!$R$57="no","not applicable (Q3c.1.6 answered with 'no')",ROUND(AB7119,4))</f>
        <v>4.4999999999999998E-2</v>
      </c>
      <c r="AE7119" s="110">
        <f>IF('3C-Water transport'!$R$58="no","not applicable (Q3c.1.6 answered with 'no')",ROUND(AB7119,4))</f>
        <v>4.4999999999999998E-2</v>
      </c>
    </row>
    <row r="7120" spans="5:31" x14ac:dyDescent="0.25">
      <c r="E7120" s="110">
        <f t="shared" si="399"/>
        <v>4.6000000000000034E-2</v>
      </c>
      <c r="F7120" s="110">
        <f>IF('3A-Rail transport'!$R$56="no","not applicable (Q3a.2.6 answered with 'no')",ROUND(E7120,4))</f>
        <v>4.5999999999999999E-2</v>
      </c>
      <c r="G7120" s="110">
        <f>IF('3A-Rail transport'!$R$57="no","not applicable (Q3a.2.6 answered with 'no')",ROUND(E7120,4))</f>
        <v>4.5999999999999999E-2</v>
      </c>
      <c r="S7120" s="110">
        <f t="shared" si="400"/>
        <v>4.6000000000000034E-2</v>
      </c>
      <c r="T7120" s="110">
        <f>IF('3B-Air transport'!$R$66="no","not applicable (Q3b.1.6 answered with 'no')",ROUND(S7120,4))</f>
        <v>4.5999999999999999E-2</v>
      </c>
      <c r="U7120" s="110">
        <f>IF('3B-Air transport'!$R$67="no","not applicable (Q3b.1.6 answered with 'no')",ROUND(S7120,4))</f>
        <v>4.5999999999999999E-2</v>
      </c>
      <c r="V7120" s="110">
        <f>IF('3B-Air transport'!$R$68="no","not applicable (Q3b.1.6 answered with 'no')",ROUND(S7120,4))</f>
        <v>4.5999999999999999E-2</v>
      </c>
      <c r="AB7120" s="110">
        <f t="shared" si="401"/>
        <v>4.6000000000000034E-2</v>
      </c>
      <c r="AC7120" s="110">
        <f>IF('3C-Water transport'!$R$56="no","not applicable (Q3c.1.6 answered with 'no')",ROUND(AB7120,4))</f>
        <v>4.5999999999999999E-2</v>
      </c>
      <c r="AD7120" s="110">
        <f>IF('3C-Water transport'!$R$57="no","not applicable (Q3c.1.6 answered with 'no')",ROUND(AB7120,4))</f>
        <v>4.5999999999999999E-2</v>
      </c>
      <c r="AE7120" s="110">
        <f>IF('3C-Water transport'!$R$58="no","not applicable (Q3c.1.6 answered with 'no')",ROUND(AB7120,4))</f>
        <v>4.5999999999999999E-2</v>
      </c>
    </row>
    <row r="7121" spans="5:31" x14ac:dyDescent="0.25">
      <c r="E7121" s="110">
        <f t="shared" si="399"/>
        <v>4.7000000000000035E-2</v>
      </c>
      <c r="F7121" s="110">
        <f>IF('3A-Rail transport'!$R$56="no","not applicable (Q3a.2.6 answered with 'no')",ROUND(E7121,4))</f>
        <v>4.7E-2</v>
      </c>
      <c r="G7121" s="110">
        <f>IF('3A-Rail transport'!$R$57="no","not applicable (Q3a.2.6 answered with 'no')",ROUND(E7121,4))</f>
        <v>4.7E-2</v>
      </c>
      <c r="S7121" s="110">
        <f t="shared" si="400"/>
        <v>4.7000000000000035E-2</v>
      </c>
      <c r="T7121" s="110">
        <f>IF('3B-Air transport'!$R$66="no","not applicable (Q3b.1.6 answered with 'no')",ROUND(S7121,4))</f>
        <v>4.7E-2</v>
      </c>
      <c r="U7121" s="110">
        <f>IF('3B-Air transport'!$R$67="no","not applicable (Q3b.1.6 answered with 'no')",ROUND(S7121,4))</f>
        <v>4.7E-2</v>
      </c>
      <c r="V7121" s="110">
        <f>IF('3B-Air transport'!$R$68="no","not applicable (Q3b.1.6 answered with 'no')",ROUND(S7121,4))</f>
        <v>4.7E-2</v>
      </c>
      <c r="AB7121" s="110">
        <f t="shared" si="401"/>
        <v>4.7000000000000035E-2</v>
      </c>
      <c r="AC7121" s="110">
        <f>IF('3C-Water transport'!$R$56="no","not applicable (Q3c.1.6 answered with 'no')",ROUND(AB7121,4))</f>
        <v>4.7E-2</v>
      </c>
      <c r="AD7121" s="110">
        <f>IF('3C-Water transport'!$R$57="no","not applicable (Q3c.1.6 answered with 'no')",ROUND(AB7121,4))</f>
        <v>4.7E-2</v>
      </c>
      <c r="AE7121" s="110">
        <f>IF('3C-Water transport'!$R$58="no","not applicable (Q3c.1.6 answered with 'no')",ROUND(AB7121,4))</f>
        <v>4.7E-2</v>
      </c>
    </row>
    <row r="7122" spans="5:31" x14ac:dyDescent="0.25">
      <c r="E7122" s="110">
        <f t="shared" si="399"/>
        <v>4.8000000000000036E-2</v>
      </c>
      <c r="F7122" s="110">
        <f>IF('3A-Rail transport'!$R$56="no","not applicable (Q3a.2.6 answered with 'no')",ROUND(E7122,4))</f>
        <v>4.8000000000000001E-2</v>
      </c>
      <c r="G7122" s="110">
        <f>IF('3A-Rail transport'!$R$57="no","not applicable (Q3a.2.6 answered with 'no')",ROUND(E7122,4))</f>
        <v>4.8000000000000001E-2</v>
      </c>
      <c r="S7122" s="110">
        <f t="shared" si="400"/>
        <v>4.8000000000000036E-2</v>
      </c>
      <c r="T7122" s="110">
        <f>IF('3B-Air transport'!$R$66="no","not applicable (Q3b.1.6 answered with 'no')",ROUND(S7122,4))</f>
        <v>4.8000000000000001E-2</v>
      </c>
      <c r="U7122" s="110">
        <f>IF('3B-Air transport'!$R$67="no","not applicable (Q3b.1.6 answered with 'no')",ROUND(S7122,4))</f>
        <v>4.8000000000000001E-2</v>
      </c>
      <c r="V7122" s="110">
        <f>IF('3B-Air transport'!$R$68="no","not applicable (Q3b.1.6 answered with 'no')",ROUND(S7122,4))</f>
        <v>4.8000000000000001E-2</v>
      </c>
      <c r="AB7122" s="110">
        <f t="shared" si="401"/>
        <v>4.8000000000000036E-2</v>
      </c>
      <c r="AC7122" s="110">
        <f>IF('3C-Water transport'!$R$56="no","not applicable (Q3c.1.6 answered with 'no')",ROUND(AB7122,4))</f>
        <v>4.8000000000000001E-2</v>
      </c>
      <c r="AD7122" s="110">
        <f>IF('3C-Water transport'!$R$57="no","not applicable (Q3c.1.6 answered with 'no')",ROUND(AB7122,4))</f>
        <v>4.8000000000000001E-2</v>
      </c>
      <c r="AE7122" s="110">
        <f>IF('3C-Water transport'!$R$58="no","not applicable (Q3c.1.6 answered with 'no')",ROUND(AB7122,4))</f>
        <v>4.8000000000000001E-2</v>
      </c>
    </row>
    <row r="7123" spans="5:31" x14ac:dyDescent="0.25">
      <c r="E7123" s="110">
        <f t="shared" si="399"/>
        <v>4.9000000000000037E-2</v>
      </c>
      <c r="F7123" s="110">
        <f>IF('3A-Rail transport'!$R$56="no","not applicable (Q3a.2.6 answered with 'no')",ROUND(E7123,4))</f>
        <v>4.9000000000000002E-2</v>
      </c>
      <c r="G7123" s="110">
        <f>IF('3A-Rail transport'!$R$57="no","not applicable (Q3a.2.6 answered with 'no')",ROUND(E7123,4))</f>
        <v>4.9000000000000002E-2</v>
      </c>
      <c r="S7123" s="110">
        <f t="shared" si="400"/>
        <v>4.9000000000000037E-2</v>
      </c>
      <c r="T7123" s="110">
        <f>IF('3B-Air transport'!$R$66="no","not applicable (Q3b.1.6 answered with 'no')",ROUND(S7123,4))</f>
        <v>4.9000000000000002E-2</v>
      </c>
      <c r="U7123" s="110">
        <f>IF('3B-Air transport'!$R$67="no","not applicable (Q3b.1.6 answered with 'no')",ROUND(S7123,4))</f>
        <v>4.9000000000000002E-2</v>
      </c>
      <c r="V7123" s="110">
        <f>IF('3B-Air transport'!$R$68="no","not applicable (Q3b.1.6 answered with 'no')",ROUND(S7123,4))</f>
        <v>4.9000000000000002E-2</v>
      </c>
      <c r="AB7123" s="110">
        <f t="shared" si="401"/>
        <v>4.9000000000000037E-2</v>
      </c>
      <c r="AC7123" s="110">
        <f>IF('3C-Water transport'!$R$56="no","not applicable (Q3c.1.6 answered with 'no')",ROUND(AB7123,4))</f>
        <v>4.9000000000000002E-2</v>
      </c>
      <c r="AD7123" s="110">
        <f>IF('3C-Water transport'!$R$57="no","not applicable (Q3c.1.6 answered with 'no')",ROUND(AB7123,4))</f>
        <v>4.9000000000000002E-2</v>
      </c>
      <c r="AE7123" s="110">
        <f>IF('3C-Water transport'!$R$58="no","not applicable (Q3c.1.6 answered with 'no')",ROUND(AB7123,4))</f>
        <v>4.9000000000000002E-2</v>
      </c>
    </row>
    <row r="7124" spans="5:31" x14ac:dyDescent="0.25">
      <c r="E7124" s="110">
        <f t="shared" si="399"/>
        <v>5.0000000000000037E-2</v>
      </c>
      <c r="F7124" s="110">
        <f>IF('3A-Rail transport'!$R$56="no","not applicable (Q3a.2.6 answered with 'no')",ROUND(E7124,4))</f>
        <v>0.05</v>
      </c>
      <c r="G7124" s="110">
        <f>IF('3A-Rail transport'!$R$57="no","not applicable (Q3a.2.6 answered with 'no')",ROUND(E7124,4))</f>
        <v>0.05</v>
      </c>
      <c r="S7124" s="110">
        <f t="shared" si="400"/>
        <v>5.0000000000000037E-2</v>
      </c>
      <c r="T7124" s="110">
        <f>IF('3B-Air transport'!$R$66="no","not applicable (Q3b.1.6 answered with 'no')",ROUND(S7124,4))</f>
        <v>0.05</v>
      </c>
      <c r="U7124" s="110">
        <f>IF('3B-Air transport'!$R$67="no","not applicable (Q3b.1.6 answered with 'no')",ROUND(S7124,4))</f>
        <v>0.05</v>
      </c>
      <c r="V7124" s="110">
        <f>IF('3B-Air transport'!$R$68="no","not applicable (Q3b.1.6 answered with 'no')",ROUND(S7124,4))</f>
        <v>0.05</v>
      </c>
      <c r="AB7124" s="110">
        <f t="shared" si="401"/>
        <v>5.0000000000000037E-2</v>
      </c>
      <c r="AC7124" s="110">
        <f>IF('3C-Water transport'!$R$56="no","not applicable (Q3c.1.6 answered with 'no')",ROUND(AB7124,4))</f>
        <v>0.05</v>
      </c>
      <c r="AD7124" s="110">
        <f>IF('3C-Water transport'!$R$57="no","not applicable (Q3c.1.6 answered with 'no')",ROUND(AB7124,4))</f>
        <v>0.05</v>
      </c>
      <c r="AE7124" s="110">
        <f>IF('3C-Water transport'!$R$58="no","not applicable (Q3c.1.6 answered with 'no')",ROUND(AB7124,4))</f>
        <v>0.05</v>
      </c>
    </row>
    <row r="7125" spans="5:31" x14ac:dyDescent="0.25">
      <c r="E7125" s="110">
        <f t="shared" si="399"/>
        <v>5.1000000000000038E-2</v>
      </c>
      <c r="F7125" s="110">
        <f>IF('3A-Rail transport'!$R$56="no","not applicable (Q3a.2.6 answered with 'no')",ROUND(E7125,4))</f>
        <v>5.0999999999999997E-2</v>
      </c>
      <c r="G7125" s="110">
        <f>IF('3A-Rail transport'!$R$57="no","not applicable (Q3a.2.6 answered with 'no')",ROUND(E7125,4))</f>
        <v>5.0999999999999997E-2</v>
      </c>
      <c r="S7125" s="110">
        <f t="shared" si="400"/>
        <v>5.1000000000000038E-2</v>
      </c>
      <c r="T7125" s="110">
        <f>IF('3B-Air transport'!$R$66="no","not applicable (Q3b.1.6 answered with 'no')",ROUND(S7125,4))</f>
        <v>5.0999999999999997E-2</v>
      </c>
      <c r="U7125" s="110">
        <f>IF('3B-Air transport'!$R$67="no","not applicable (Q3b.1.6 answered with 'no')",ROUND(S7125,4))</f>
        <v>5.0999999999999997E-2</v>
      </c>
      <c r="V7125" s="110">
        <f>IF('3B-Air transport'!$R$68="no","not applicable (Q3b.1.6 answered with 'no')",ROUND(S7125,4))</f>
        <v>5.0999999999999997E-2</v>
      </c>
      <c r="AB7125" s="110">
        <f t="shared" si="401"/>
        <v>5.1000000000000038E-2</v>
      </c>
      <c r="AC7125" s="110">
        <f>IF('3C-Water transport'!$R$56="no","not applicable (Q3c.1.6 answered with 'no')",ROUND(AB7125,4))</f>
        <v>5.0999999999999997E-2</v>
      </c>
      <c r="AD7125" s="110">
        <f>IF('3C-Water transport'!$R$57="no","not applicable (Q3c.1.6 answered with 'no')",ROUND(AB7125,4))</f>
        <v>5.0999999999999997E-2</v>
      </c>
      <c r="AE7125" s="110">
        <f>IF('3C-Water transport'!$R$58="no","not applicable (Q3c.1.6 answered with 'no')",ROUND(AB7125,4))</f>
        <v>5.0999999999999997E-2</v>
      </c>
    </row>
    <row r="7126" spans="5:31" x14ac:dyDescent="0.25">
      <c r="E7126" s="110">
        <f t="shared" si="399"/>
        <v>5.2000000000000039E-2</v>
      </c>
      <c r="F7126" s="110">
        <f>IF('3A-Rail transport'!$R$56="no","not applicable (Q3a.2.6 answered with 'no')",ROUND(E7126,4))</f>
        <v>5.1999999999999998E-2</v>
      </c>
      <c r="G7126" s="110">
        <f>IF('3A-Rail transport'!$R$57="no","not applicable (Q3a.2.6 answered with 'no')",ROUND(E7126,4))</f>
        <v>5.1999999999999998E-2</v>
      </c>
      <c r="S7126" s="110">
        <f t="shared" si="400"/>
        <v>5.2000000000000039E-2</v>
      </c>
      <c r="T7126" s="110">
        <f>IF('3B-Air transport'!$R$66="no","not applicable (Q3b.1.6 answered with 'no')",ROUND(S7126,4))</f>
        <v>5.1999999999999998E-2</v>
      </c>
      <c r="U7126" s="110">
        <f>IF('3B-Air transport'!$R$67="no","not applicable (Q3b.1.6 answered with 'no')",ROUND(S7126,4))</f>
        <v>5.1999999999999998E-2</v>
      </c>
      <c r="V7126" s="110">
        <f>IF('3B-Air transport'!$R$68="no","not applicable (Q3b.1.6 answered with 'no')",ROUND(S7126,4))</f>
        <v>5.1999999999999998E-2</v>
      </c>
      <c r="AB7126" s="110">
        <f t="shared" si="401"/>
        <v>5.2000000000000039E-2</v>
      </c>
      <c r="AC7126" s="110">
        <f>IF('3C-Water transport'!$R$56="no","not applicable (Q3c.1.6 answered with 'no')",ROUND(AB7126,4))</f>
        <v>5.1999999999999998E-2</v>
      </c>
      <c r="AD7126" s="110">
        <f>IF('3C-Water transport'!$R$57="no","not applicable (Q3c.1.6 answered with 'no')",ROUND(AB7126,4))</f>
        <v>5.1999999999999998E-2</v>
      </c>
      <c r="AE7126" s="110">
        <f>IF('3C-Water transport'!$R$58="no","not applicable (Q3c.1.6 answered with 'no')",ROUND(AB7126,4))</f>
        <v>5.1999999999999998E-2</v>
      </c>
    </row>
    <row r="7127" spans="5:31" x14ac:dyDescent="0.25">
      <c r="E7127" s="110">
        <f t="shared" si="399"/>
        <v>5.300000000000004E-2</v>
      </c>
      <c r="F7127" s="110">
        <f>IF('3A-Rail transport'!$R$56="no","not applicable (Q3a.2.6 answered with 'no')",ROUND(E7127,4))</f>
        <v>5.2999999999999999E-2</v>
      </c>
      <c r="G7127" s="110">
        <f>IF('3A-Rail transport'!$R$57="no","not applicable (Q3a.2.6 answered with 'no')",ROUND(E7127,4))</f>
        <v>5.2999999999999999E-2</v>
      </c>
      <c r="S7127" s="110">
        <f t="shared" si="400"/>
        <v>5.300000000000004E-2</v>
      </c>
      <c r="T7127" s="110">
        <f>IF('3B-Air transport'!$R$66="no","not applicable (Q3b.1.6 answered with 'no')",ROUND(S7127,4))</f>
        <v>5.2999999999999999E-2</v>
      </c>
      <c r="U7127" s="110">
        <f>IF('3B-Air transport'!$R$67="no","not applicable (Q3b.1.6 answered with 'no')",ROUND(S7127,4))</f>
        <v>5.2999999999999999E-2</v>
      </c>
      <c r="V7127" s="110">
        <f>IF('3B-Air transport'!$R$68="no","not applicable (Q3b.1.6 answered with 'no')",ROUND(S7127,4))</f>
        <v>5.2999999999999999E-2</v>
      </c>
      <c r="AB7127" s="110">
        <f t="shared" si="401"/>
        <v>5.300000000000004E-2</v>
      </c>
      <c r="AC7127" s="110">
        <f>IF('3C-Water transport'!$R$56="no","not applicable (Q3c.1.6 answered with 'no')",ROUND(AB7127,4))</f>
        <v>5.2999999999999999E-2</v>
      </c>
      <c r="AD7127" s="110">
        <f>IF('3C-Water transport'!$R$57="no","not applicable (Q3c.1.6 answered with 'no')",ROUND(AB7127,4))</f>
        <v>5.2999999999999999E-2</v>
      </c>
      <c r="AE7127" s="110">
        <f>IF('3C-Water transport'!$R$58="no","not applicable (Q3c.1.6 answered with 'no')",ROUND(AB7127,4))</f>
        <v>5.2999999999999999E-2</v>
      </c>
    </row>
    <row r="7128" spans="5:31" x14ac:dyDescent="0.25">
      <c r="E7128" s="110">
        <f t="shared" si="399"/>
        <v>5.4000000000000041E-2</v>
      </c>
      <c r="F7128" s="110">
        <f>IF('3A-Rail transport'!$R$56="no","not applicable (Q3a.2.6 answered with 'no')",ROUND(E7128,4))</f>
        <v>5.3999999999999999E-2</v>
      </c>
      <c r="G7128" s="110">
        <f>IF('3A-Rail transport'!$R$57="no","not applicable (Q3a.2.6 answered with 'no')",ROUND(E7128,4))</f>
        <v>5.3999999999999999E-2</v>
      </c>
      <c r="S7128" s="110">
        <f t="shared" si="400"/>
        <v>5.4000000000000041E-2</v>
      </c>
      <c r="T7128" s="110">
        <f>IF('3B-Air transport'!$R$66="no","not applicable (Q3b.1.6 answered with 'no')",ROUND(S7128,4))</f>
        <v>5.3999999999999999E-2</v>
      </c>
      <c r="U7128" s="110">
        <f>IF('3B-Air transport'!$R$67="no","not applicable (Q3b.1.6 answered with 'no')",ROUND(S7128,4))</f>
        <v>5.3999999999999999E-2</v>
      </c>
      <c r="V7128" s="110">
        <f>IF('3B-Air transport'!$R$68="no","not applicable (Q3b.1.6 answered with 'no')",ROUND(S7128,4))</f>
        <v>5.3999999999999999E-2</v>
      </c>
      <c r="AB7128" s="110">
        <f t="shared" si="401"/>
        <v>5.4000000000000041E-2</v>
      </c>
      <c r="AC7128" s="110">
        <f>IF('3C-Water transport'!$R$56="no","not applicable (Q3c.1.6 answered with 'no')",ROUND(AB7128,4))</f>
        <v>5.3999999999999999E-2</v>
      </c>
      <c r="AD7128" s="110">
        <f>IF('3C-Water transport'!$R$57="no","not applicable (Q3c.1.6 answered with 'no')",ROUND(AB7128,4))</f>
        <v>5.3999999999999999E-2</v>
      </c>
      <c r="AE7128" s="110">
        <f>IF('3C-Water transport'!$R$58="no","not applicable (Q3c.1.6 answered with 'no')",ROUND(AB7128,4))</f>
        <v>5.3999999999999999E-2</v>
      </c>
    </row>
    <row r="7129" spans="5:31" x14ac:dyDescent="0.25">
      <c r="E7129" s="110">
        <f t="shared" si="399"/>
        <v>5.5000000000000042E-2</v>
      </c>
      <c r="F7129" s="110">
        <f>IF('3A-Rail transport'!$R$56="no","not applicable (Q3a.2.6 answered with 'no')",ROUND(E7129,4))</f>
        <v>5.5E-2</v>
      </c>
      <c r="G7129" s="110">
        <f>IF('3A-Rail transport'!$R$57="no","not applicable (Q3a.2.6 answered with 'no')",ROUND(E7129,4))</f>
        <v>5.5E-2</v>
      </c>
      <c r="S7129" s="110">
        <f t="shared" si="400"/>
        <v>5.5000000000000042E-2</v>
      </c>
      <c r="T7129" s="110">
        <f>IF('3B-Air transport'!$R$66="no","not applicable (Q3b.1.6 answered with 'no')",ROUND(S7129,4))</f>
        <v>5.5E-2</v>
      </c>
      <c r="U7129" s="110">
        <f>IF('3B-Air transport'!$R$67="no","not applicable (Q3b.1.6 answered with 'no')",ROUND(S7129,4))</f>
        <v>5.5E-2</v>
      </c>
      <c r="V7129" s="110">
        <f>IF('3B-Air transport'!$R$68="no","not applicable (Q3b.1.6 answered with 'no')",ROUND(S7129,4))</f>
        <v>5.5E-2</v>
      </c>
      <c r="AB7129" s="110">
        <f t="shared" si="401"/>
        <v>5.5000000000000042E-2</v>
      </c>
      <c r="AC7129" s="110">
        <f>IF('3C-Water transport'!$R$56="no","not applicable (Q3c.1.6 answered with 'no')",ROUND(AB7129,4))</f>
        <v>5.5E-2</v>
      </c>
      <c r="AD7129" s="110">
        <f>IF('3C-Water transport'!$R$57="no","not applicable (Q3c.1.6 answered with 'no')",ROUND(AB7129,4))</f>
        <v>5.5E-2</v>
      </c>
      <c r="AE7129" s="110">
        <f>IF('3C-Water transport'!$R$58="no","not applicable (Q3c.1.6 answered with 'no')",ROUND(AB7129,4))</f>
        <v>5.5E-2</v>
      </c>
    </row>
    <row r="7130" spans="5:31" x14ac:dyDescent="0.25">
      <c r="E7130" s="110">
        <f t="shared" si="399"/>
        <v>5.6000000000000043E-2</v>
      </c>
      <c r="F7130" s="110">
        <f>IF('3A-Rail transport'!$R$56="no","not applicable (Q3a.2.6 answered with 'no')",ROUND(E7130,4))</f>
        <v>5.6000000000000001E-2</v>
      </c>
      <c r="G7130" s="110">
        <f>IF('3A-Rail transport'!$R$57="no","not applicable (Q3a.2.6 answered with 'no')",ROUND(E7130,4))</f>
        <v>5.6000000000000001E-2</v>
      </c>
      <c r="S7130" s="110">
        <f t="shared" si="400"/>
        <v>5.6000000000000043E-2</v>
      </c>
      <c r="T7130" s="110">
        <f>IF('3B-Air transport'!$R$66="no","not applicable (Q3b.1.6 answered with 'no')",ROUND(S7130,4))</f>
        <v>5.6000000000000001E-2</v>
      </c>
      <c r="U7130" s="110">
        <f>IF('3B-Air transport'!$R$67="no","not applicable (Q3b.1.6 answered with 'no')",ROUND(S7130,4))</f>
        <v>5.6000000000000001E-2</v>
      </c>
      <c r="V7130" s="110">
        <f>IF('3B-Air transport'!$R$68="no","not applicable (Q3b.1.6 answered with 'no')",ROUND(S7130,4))</f>
        <v>5.6000000000000001E-2</v>
      </c>
      <c r="AB7130" s="110">
        <f t="shared" si="401"/>
        <v>5.6000000000000043E-2</v>
      </c>
      <c r="AC7130" s="110">
        <f>IF('3C-Water transport'!$R$56="no","not applicable (Q3c.1.6 answered with 'no')",ROUND(AB7130,4))</f>
        <v>5.6000000000000001E-2</v>
      </c>
      <c r="AD7130" s="110">
        <f>IF('3C-Water transport'!$R$57="no","not applicable (Q3c.1.6 answered with 'no')",ROUND(AB7130,4))</f>
        <v>5.6000000000000001E-2</v>
      </c>
      <c r="AE7130" s="110">
        <f>IF('3C-Water transport'!$R$58="no","not applicable (Q3c.1.6 answered with 'no')",ROUND(AB7130,4))</f>
        <v>5.6000000000000001E-2</v>
      </c>
    </row>
    <row r="7131" spans="5:31" x14ac:dyDescent="0.25">
      <c r="E7131" s="110">
        <f t="shared" si="399"/>
        <v>5.7000000000000044E-2</v>
      </c>
      <c r="F7131" s="110">
        <f>IF('3A-Rail transport'!$R$56="no","not applicable (Q3a.2.6 answered with 'no')",ROUND(E7131,4))</f>
        <v>5.7000000000000002E-2</v>
      </c>
      <c r="G7131" s="110">
        <f>IF('3A-Rail transport'!$R$57="no","not applicable (Q3a.2.6 answered with 'no')",ROUND(E7131,4))</f>
        <v>5.7000000000000002E-2</v>
      </c>
      <c r="S7131" s="110">
        <f t="shared" si="400"/>
        <v>5.7000000000000044E-2</v>
      </c>
      <c r="T7131" s="110">
        <f>IF('3B-Air transport'!$R$66="no","not applicable (Q3b.1.6 answered with 'no')",ROUND(S7131,4))</f>
        <v>5.7000000000000002E-2</v>
      </c>
      <c r="U7131" s="110">
        <f>IF('3B-Air transport'!$R$67="no","not applicable (Q3b.1.6 answered with 'no')",ROUND(S7131,4))</f>
        <v>5.7000000000000002E-2</v>
      </c>
      <c r="V7131" s="110">
        <f>IF('3B-Air transport'!$R$68="no","not applicable (Q3b.1.6 answered with 'no')",ROUND(S7131,4))</f>
        <v>5.7000000000000002E-2</v>
      </c>
      <c r="AB7131" s="110">
        <f t="shared" si="401"/>
        <v>5.7000000000000044E-2</v>
      </c>
      <c r="AC7131" s="110">
        <f>IF('3C-Water transport'!$R$56="no","not applicable (Q3c.1.6 answered with 'no')",ROUND(AB7131,4))</f>
        <v>5.7000000000000002E-2</v>
      </c>
      <c r="AD7131" s="110">
        <f>IF('3C-Water transport'!$R$57="no","not applicable (Q3c.1.6 answered with 'no')",ROUND(AB7131,4))</f>
        <v>5.7000000000000002E-2</v>
      </c>
      <c r="AE7131" s="110">
        <f>IF('3C-Water transport'!$R$58="no","not applicable (Q3c.1.6 answered with 'no')",ROUND(AB7131,4))</f>
        <v>5.7000000000000002E-2</v>
      </c>
    </row>
    <row r="7132" spans="5:31" x14ac:dyDescent="0.25">
      <c r="E7132" s="110">
        <f t="shared" si="399"/>
        <v>5.8000000000000045E-2</v>
      </c>
      <c r="F7132" s="110">
        <f>IF('3A-Rail transport'!$R$56="no","not applicable (Q3a.2.6 answered with 'no')",ROUND(E7132,4))</f>
        <v>5.8000000000000003E-2</v>
      </c>
      <c r="G7132" s="110">
        <f>IF('3A-Rail transport'!$R$57="no","not applicable (Q3a.2.6 answered with 'no')",ROUND(E7132,4))</f>
        <v>5.8000000000000003E-2</v>
      </c>
      <c r="S7132" s="110">
        <f t="shared" si="400"/>
        <v>5.8000000000000045E-2</v>
      </c>
      <c r="T7132" s="110">
        <f>IF('3B-Air transport'!$R$66="no","not applicable (Q3b.1.6 answered with 'no')",ROUND(S7132,4))</f>
        <v>5.8000000000000003E-2</v>
      </c>
      <c r="U7132" s="110">
        <f>IF('3B-Air transport'!$R$67="no","not applicable (Q3b.1.6 answered with 'no')",ROUND(S7132,4))</f>
        <v>5.8000000000000003E-2</v>
      </c>
      <c r="V7132" s="110">
        <f>IF('3B-Air transport'!$R$68="no","not applicable (Q3b.1.6 answered with 'no')",ROUND(S7132,4))</f>
        <v>5.8000000000000003E-2</v>
      </c>
      <c r="AB7132" s="110">
        <f t="shared" si="401"/>
        <v>5.8000000000000045E-2</v>
      </c>
      <c r="AC7132" s="110">
        <f>IF('3C-Water transport'!$R$56="no","not applicable (Q3c.1.6 answered with 'no')",ROUND(AB7132,4))</f>
        <v>5.8000000000000003E-2</v>
      </c>
      <c r="AD7132" s="110">
        <f>IF('3C-Water transport'!$R$57="no","not applicable (Q3c.1.6 answered with 'no')",ROUND(AB7132,4))</f>
        <v>5.8000000000000003E-2</v>
      </c>
      <c r="AE7132" s="110">
        <f>IF('3C-Water transport'!$R$58="no","not applicable (Q3c.1.6 answered with 'no')",ROUND(AB7132,4))</f>
        <v>5.8000000000000003E-2</v>
      </c>
    </row>
    <row r="7133" spans="5:31" x14ac:dyDescent="0.25">
      <c r="E7133" s="110">
        <f t="shared" si="399"/>
        <v>5.9000000000000045E-2</v>
      </c>
      <c r="F7133" s="110">
        <f>IF('3A-Rail transport'!$R$56="no","not applicable (Q3a.2.6 answered with 'no')",ROUND(E7133,4))</f>
        <v>5.8999999999999997E-2</v>
      </c>
      <c r="G7133" s="110">
        <f>IF('3A-Rail transport'!$R$57="no","not applicable (Q3a.2.6 answered with 'no')",ROUND(E7133,4))</f>
        <v>5.8999999999999997E-2</v>
      </c>
      <c r="S7133" s="110">
        <f t="shared" si="400"/>
        <v>5.9000000000000045E-2</v>
      </c>
      <c r="T7133" s="110">
        <f>IF('3B-Air transport'!$R$66="no","not applicable (Q3b.1.6 answered with 'no')",ROUND(S7133,4))</f>
        <v>5.8999999999999997E-2</v>
      </c>
      <c r="U7133" s="110">
        <f>IF('3B-Air transport'!$R$67="no","not applicable (Q3b.1.6 answered with 'no')",ROUND(S7133,4))</f>
        <v>5.8999999999999997E-2</v>
      </c>
      <c r="V7133" s="110">
        <f>IF('3B-Air transport'!$R$68="no","not applicable (Q3b.1.6 answered with 'no')",ROUND(S7133,4))</f>
        <v>5.8999999999999997E-2</v>
      </c>
      <c r="AB7133" s="110">
        <f t="shared" si="401"/>
        <v>5.9000000000000045E-2</v>
      </c>
      <c r="AC7133" s="110">
        <f>IF('3C-Water transport'!$R$56="no","not applicable (Q3c.1.6 answered with 'no')",ROUND(AB7133,4))</f>
        <v>5.8999999999999997E-2</v>
      </c>
      <c r="AD7133" s="110">
        <f>IF('3C-Water transport'!$R$57="no","not applicable (Q3c.1.6 answered with 'no')",ROUND(AB7133,4))</f>
        <v>5.8999999999999997E-2</v>
      </c>
      <c r="AE7133" s="110">
        <f>IF('3C-Water transport'!$R$58="no","not applicable (Q3c.1.6 answered with 'no')",ROUND(AB7133,4))</f>
        <v>5.8999999999999997E-2</v>
      </c>
    </row>
    <row r="7134" spans="5:31" x14ac:dyDescent="0.25">
      <c r="E7134" s="110">
        <f t="shared" si="399"/>
        <v>6.0000000000000046E-2</v>
      </c>
      <c r="F7134" s="110">
        <f>IF('3A-Rail transport'!$R$56="no","not applicable (Q3a.2.6 answered with 'no')",ROUND(E7134,4))</f>
        <v>0.06</v>
      </c>
      <c r="G7134" s="110">
        <f>IF('3A-Rail transport'!$R$57="no","not applicable (Q3a.2.6 answered with 'no')",ROUND(E7134,4))</f>
        <v>0.06</v>
      </c>
      <c r="S7134" s="110">
        <f t="shared" si="400"/>
        <v>6.0000000000000046E-2</v>
      </c>
      <c r="T7134" s="110">
        <f>IF('3B-Air transport'!$R$66="no","not applicable (Q3b.1.6 answered with 'no')",ROUND(S7134,4))</f>
        <v>0.06</v>
      </c>
      <c r="U7134" s="110">
        <f>IF('3B-Air transport'!$R$67="no","not applicable (Q3b.1.6 answered with 'no')",ROUND(S7134,4))</f>
        <v>0.06</v>
      </c>
      <c r="V7134" s="110">
        <f>IF('3B-Air transport'!$R$68="no","not applicable (Q3b.1.6 answered with 'no')",ROUND(S7134,4))</f>
        <v>0.06</v>
      </c>
      <c r="AB7134" s="110">
        <f t="shared" si="401"/>
        <v>6.0000000000000046E-2</v>
      </c>
      <c r="AC7134" s="110">
        <f>IF('3C-Water transport'!$R$56="no","not applicable (Q3c.1.6 answered with 'no')",ROUND(AB7134,4))</f>
        <v>0.06</v>
      </c>
      <c r="AD7134" s="110">
        <f>IF('3C-Water transport'!$R$57="no","not applicable (Q3c.1.6 answered with 'no')",ROUND(AB7134,4))</f>
        <v>0.06</v>
      </c>
      <c r="AE7134" s="110">
        <f>IF('3C-Water transport'!$R$58="no","not applicable (Q3c.1.6 answered with 'no')",ROUND(AB7134,4))</f>
        <v>0.06</v>
      </c>
    </row>
    <row r="7135" spans="5:31" x14ac:dyDescent="0.25">
      <c r="E7135" s="110">
        <f t="shared" si="399"/>
        <v>6.1000000000000047E-2</v>
      </c>
      <c r="F7135" s="110">
        <f>IF('3A-Rail transport'!$R$56="no","not applicable (Q3a.2.6 answered with 'no')",ROUND(E7135,4))</f>
        <v>6.0999999999999999E-2</v>
      </c>
      <c r="G7135" s="110">
        <f>IF('3A-Rail transport'!$R$57="no","not applicable (Q3a.2.6 answered with 'no')",ROUND(E7135,4))</f>
        <v>6.0999999999999999E-2</v>
      </c>
      <c r="S7135" s="110">
        <f t="shared" si="400"/>
        <v>6.1000000000000047E-2</v>
      </c>
      <c r="T7135" s="110">
        <f>IF('3B-Air transport'!$R$66="no","not applicable (Q3b.1.6 answered with 'no')",ROUND(S7135,4))</f>
        <v>6.0999999999999999E-2</v>
      </c>
      <c r="U7135" s="110">
        <f>IF('3B-Air transport'!$R$67="no","not applicable (Q3b.1.6 answered with 'no')",ROUND(S7135,4))</f>
        <v>6.0999999999999999E-2</v>
      </c>
      <c r="V7135" s="110">
        <f>IF('3B-Air transport'!$R$68="no","not applicable (Q3b.1.6 answered with 'no')",ROUND(S7135,4))</f>
        <v>6.0999999999999999E-2</v>
      </c>
      <c r="AB7135" s="110">
        <f t="shared" si="401"/>
        <v>6.1000000000000047E-2</v>
      </c>
      <c r="AC7135" s="110">
        <f>IF('3C-Water transport'!$R$56="no","not applicable (Q3c.1.6 answered with 'no')",ROUND(AB7135,4))</f>
        <v>6.0999999999999999E-2</v>
      </c>
      <c r="AD7135" s="110">
        <f>IF('3C-Water transport'!$R$57="no","not applicable (Q3c.1.6 answered with 'no')",ROUND(AB7135,4))</f>
        <v>6.0999999999999999E-2</v>
      </c>
      <c r="AE7135" s="110">
        <f>IF('3C-Water transport'!$R$58="no","not applicable (Q3c.1.6 answered with 'no')",ROUND(AB7135,4))</f>
        <v>6.0999999999999999E-2</v>
      </c>
    </row>
    <row r="7136" spans="5:31" x14ac:dyDescent="0.25">
      <c r="E7136" s="110">
        <f t="shared" si="399"/>
        <v>6.2000000000000048E-2</v>
      </c>
      <c r="F7136" s="110">
        <f>IF('3A-Rail transport'!$R$56="no","not applicable (Q3a.2.6 answered with 'no')",ROUND(E7136,4))</f>
        <v>6.2E-2</v>
      </c>
      <c r="G7136" s="110">
        <f>IF('3A-Rail transport'!$R$57="no","not applicable (Q3a.2.6 answered with 'no')",ROUND(E7136,4))</f>
        <v>6.2E-2</v>
      </c>
      <c r="S7136" s="110">
        <f t="shared" si="400"/>
        <v>6.2000000000000048E-2</v>
      </c>
      <c r="T7136" s="110">
        <f>IF('3B-Air transport'!$R$66="no","not applicable (Q3b.1.6 answered with 'no')",ROUND(S7136,4))</f>
        <v>6.2E-2</v>
      </c>
      <c r="U7136" s="110">
        <f>IF('3B-Air transport'!$R$67="no","not applicable (Q3b.1.6 answered with 'no')",ROUND(S7136,4))</f>
        <v>6.2E-2</v>
      </c>
      <c r="V7136" s="110">
        <f>IF('3B-Air transport'!$R$68="no","not applicable (Q3b.1.6 answered with 'no')",ROUND(S7136,4))</f>
        <v>6.2E-2</v>
      </c>
      <c r="AB7136" s="110">
        <f t="shared" si="401"/>
        <v>6.2000000000000048E-2</v>
      </c>
      <c r="AC7136" s="110">
        <f>IF('3C-Water transport'!$R$56="no","not applicable (Q3c.1.6 answered with 'no')",ROUND(AB7136,4))</f>
        <v>6.2E-2</v>
      </c>
      <c r="AD7136" s="110">
        <f>IF('3C-Water transport'!$R$57="no","not applicable (Q3c.1.6 answered with 'no')",ROUND(AB7136,4))</f>
        <v>6.2E-2</v>
      </c>
      <c r="AE7136" s="110">
        <f>IF('3C-Water transport'!$R$58="no","not applicable (Q3c.1.6 answered with 'no')",ROUND(AB7136,4))</f>
        <v>6.2E-2</v>
      </c>
    </row>
    <row r="7137" spans="5:31" x14ac:dyDescent="0.25">
      <c r="E7137" s="110">
        <f t="shared" si="399"/>
        <v>6.3000000000000042E-2</v>
      </c>
      <c r="F7137" s="110">
        <f>IF('3A-Rail transport'!$R$56="no","not applicable (Q3a.2.6 answered with 'no')",ROUND(E7137,4))</f>
        <v>6.3E-2</v>
      </c>
      <c r="G7137" s="110">
        <f>IF('3A-Rail transport'!$R$57="no","not applicable (Q3a.2.6 answered with 'no')",ROUND(E7137,4))</f>
        <v>6.3E-2</v>
      </c>
      <c r="S7137" s="110">
        <f t="shared" si="400"/>
        <v>6.3000000000000042E-2</v>
      </c>
      <c r="T7137" s="110">
        <f>IF('3B-Air transport'!$R$66="no","not applicable (Q3b.1.6 answered with 'no')",ROUND(S7137,4))</f>
        <v>6.3E-2</v>
      </c>
      <c r="U7137" s="110">
        <f>IF('3B-Air transport'!$R$67="no","not applicable (Q3b.1.6 answered with 'no')",ROUND(S7137,4))</f>
        <v>6.3E-2</v>
      </c>
      <c r="V7137" s="110">
        <f>IF('3B-Air transport'!$R$68="no","not applicable (Q3b.1.6 answered with 'no')",ROUND(S7137,4))</f>
        <v>6.3E-2</v>
      </c>
      <c r="AB7137" s="110">
        <f t="shared" si="401"/>
        <v>6.3000000000000042E-2</v>
      </c>
      <c r="AC7137" s="110">
        <f>IF('3C-Water transport'!$R$56="no","not applicable (Q3c.1.6 answered with 'no')",ROUND(AB7137,4))</f>
        <v>6.3E-2</v>
      </c>
      <c r="AD7137" s="110">
        <f>IF('3C-Water transport'!$R$57="no","not applicable (Q3c.1.6 answered with 'no')",ROUND(AB7137,4))</f>
        <v>6.3E-2</v>
      </c>
      <c r="AE7137" s="110">
        <f>IF('3C-Water transport'!$R$58="no","not applicable (Q3c.1.6 answered with 'no')",ROUND(AB7137,4))</f>
        <v>6.3E-2</v>
      </c>
    </row>
    <row r="7138" spans="5:31" x14ac:dyDescent="0.25">
      <c r="E7138" s="110">
        <f t="shared" si="399"/>
        <v>6.4000000000000043E-2</v>
      </c>
      <c r="F7138" s="110">
        <f>IF('3A-Rail transport'!$R$56="no","not applicable (Q3a.2.6 answered with 'no')",ROUND(E7138,4))</f>
        <v>6.4000000000000001E-2</v>
      </c>
      <c r="G7138" s="110">
        <f>IF('3A-Rail transport'!$R$57="no","not applicable (Q3a.2.6 answered with 'no')",ROUND(E7138,4))</f>
        <v>6.4000000000000001E-2</v>
      </c>
      <c r="S7138" s="110">
        <f t="shared" si="400"/>
        <v>6.4000000000000043E-2</v>
      </c>
      <c r="T7138" s="110">
        <f>IF('3B-Air transport'!$R$66="no","not applicable (Q3b.1.6 answered with 'no')",ROUND(S7138,4))</f>
        <v>6.4000000000000001E-2</v>
      </c>
      <c r="U7138" s="110">
        <f>IF('3B-Air transport'!$R$67="no","not applicable (Q3b.1.6 answered with 'no')",ROUND(S7138,4))</f>
        <v>6.4000000000000001E-2</v>
      </c>
      <c r="V7138" s="110">
        <f>IF('3B-Air transport'!$R$68="no","not applicable (Q3b.1.6 answered with 'no')",ROUND(S7138,4))</f>
        <v>6.4000000000000001E-2</v>
      </c>
      <c r="AB7138" s="110">
        <f t="shared" si="401"/>
        <v>6.4000000000000043E-2</v>
      </c>
      <c r="AC7138" s="110">
        <f>IF('3C-Water transport'!$R$56="no","not applicable (Q3c.1.6 answered with 'no')",ROUND(AB7138,4))</f>
        <v>6.4000000000000001E-2</v>
      </c>
      <c r="AD7138" s="110">
        <f>IF('3C-Water transport'!$R$57="no","not applicable (Q3c.1.6 answered with 'no')",ROUND(AB7138,4))</f>
        <v>6.4000000000000001E-2</v>
      </c>
      <c r="AE7138" s="110">
        <f>IF('3C-Water transport'!$R$58="no","not applicable (Q3c.1.6 answered with 'no')",ROUND(AB7138,4))</f>
        <v>6.4000000000000001E-2</v>
      </c>
    </row>
    <row r="7139" spans="5:31" x14ac:dyDescent="0.25">
      <c r="E7139" s="110">
        <f t="shared" ref="E7139:E7202" si="402">E7138+0.001</f>
        <v>6.5000000000000044E-2</v>
      </c>
      <c r="F7139" s="110">
        <f>IF('3A-Rail transport'!$R$56="no","not applicable (Q3a.2.6 answered with 'no')",ROUND(E7139,4))</f>
        <v>6.5000000000000002E-2</v>
      </c>
      <c r="G7139" s="110">
        <f>IF('3A-Rail transport'!$R$57="no","not applicable (Q3a.2.6 answered with 'no')",ROUND(E7139,4))</f>
        <v>6.5000000000000002E-2</v>
      </c>
      <c r="S7139" s="110">
        <f t="shared" ref="S7139:S7202" si="403">S7138+0.001</f>
        <v>6.5000000000000044E-2</v>
      </c>
      <c r="T7139" s="110">
        <f>IF('3B-Air transport'!$R$66="no","not applicable (Q3b.1.6 answered with 'no')",ROUND(S7139,4))</f>
        <v>6.5000000000000002E-2</v>
      </c>
      <c r="U7139" s="110">
        <f>IF('3B-Air transport'!$R$67="no","not applicable (Q3b.1.6 answered with 'no')",ROUND(S7139,4))</f>
        <v>6.5000000000000002E-2</v>
      </c>
      <c r="V7139" s="110">
        <f>IF('3B-Air transport'!$R$68="no","not applicable (Q3b.1.6 answered with 'no')",ROUND(S7139,4))</f>
        <v>6.5000000000000002E-2</v>
      </c>
      <c r="AB7139" s="110">
        <f t="shared" ref="AB7139:AB7202" si="404">AB7138+0.001</f>
        <v>6.5000000000000044E-2</v>
      </c>
      <c r="AC7139" s="110">
        <f>IF('3C-Water transport'!$R$56="no","not applicable (Q3c.1.6 answered with 'no')",ROUND(AB7139,4))</f>
        <v>6.5000000000000002E-2</v>
      </c>
      <c r="AD7139" s="110">
        <f>IF('3C-Water transport'!$R$57="no","not applicable (Q3c.1.6 answered with 'no')",ROUND(AB7139,4))</f>
        <v>6.5000000000000002E-2</v>
      </c>
      <c r="AE7139" s="110">
        <f>IF('3C-Water transport'!$R$58="no","not applicable (Q3c.1.6 answered with 'no')",ROUND(AB7139,4))</f>
        <v>6.5000000000000002E-2</v>
      </c>
    </row>
    <row r="7140" spans="5:31" x14ac:dyDescent="0.25">
      <c r="E7140" s="110">
        <f t="shared" si="402"/>
        <v>6.6000000000000045E-2</v>
      </c>
      <c r="F7140" s="110">
        <f>IF('3A-Rail transport'!$R$56="no","not applicable (Q3a.2.6 answered with 'no')",ROUND(E7140,4))</f>
        <v>6.6000000000000003E-2</v>
      </c>
      <c r="G7140" s="110">
        <f>IF('3A-Rail transport'!$R$57="no","not applicable (Q3a.2.6 answered with 'no')",ROUND(E7140,4))</f>
        <v>6.6000000000000003E-2</v>
      </c>
      <c r="S7140" s="110">
        <f t="shared" si="403"/>
        <v>6.6000000000000045E-2</v>
      </c>
      <c r="T7140" s="110">
        <f>IF('3B-Air transport'!$R$66="no","not applicable (Q3b.1.6 answered with 'no')",ROUND(S7140,4))</f>
        <v>6.6000000000000003E-2</v>
      </c>
      <c r="U7140" s="110">
        <f>IF('3B-Air transport'!$R$67="no","not applicable (Q3b.1.6 answered with 'no')",ROUND(S7140,4))</f>
        <v>6.6000000000000003E-2</v>
      </c>
      <c r="V7140" s="110">
        <f>IF('3B-Air transport'!$R$68="no","not applicable (Q3b.1.6 answered with 'no')",ROUND(S7140,4))</f>
        <v>6.6000000000000003E-2</v>
      </c>
      <c r="AB7140" s="110">
        <f t="shared" si="404"/>
        <v>6.6000000000000045E-2</v>
      </c>
      <c r="AC7140" s="110">
        <f>IF('3C-Water transport'!$R$56="no","not applicable (Q3c.1.6 answered with 'no')",ROUND(AB7140,4))</f>
        <v>6.6000000000000003E-2</v>
      </c>
      <c r="AD7140" s="110">
        <f>IF('3C-Water transport'!$R$57="no","not applicable (Q3c.1.6 answered with 'no')",ROUND(AB7140,4))</f>
        <v>6.6000000000000003E-2</v>
      </c>
      <c r="AE7140" s="110">
        <f>IF('3C-Water transport'!$R$58="no","not applicable (Q3c.1.6 answered with 'no')",ROUND(AB7140,4))</f>
        <v>6.6000000000000003E-2</v>
      </c>
    </row>
    <row r="7141" spans="5:31" x14ac:dyDescent="0.25">
      <c r="E7141" s="110">
        <f t="shared" si="402"/>
        <v>6.7000000000000046E-2</v>
      </c>
      <c r="F7141" s="110">
        <f>IF('3A-Rail transport'!$R$56="no","not applicable (Q3a.2.6 answered with 'no')",ROUND(E7141,4))</f>
        <v>6.7000000000000004E-2</v>
      </c>
      <c r="G7141" s="110">
        <f>IF('3A-Rail transport'!$R$57="no","not applicable (Q3a.2.6 answered with 'no')",ROUND(E7141,4))</f>
        <v>6.7000000000000004E-2</v>
      </c>
      <c r="S7141" s="110">
        <f t="shared" si="403"/>
        <v>6.7000000000000046E-2</v>
      </c>
      <c r="T7141" s="110">
        <f>IF('3B-Air transport'!$R$66="no","not applicable (Q3b.1.6 answered with 'no')",ROUND(S7141,4))</f>
        <v>6.7000000000000004E-2</v>
      </c>
      <c r="U7141" s="110">
        <f>IF('3B-Air transport'!$R$67="no","not applicable (Q3b.1.6 answered with 'no')",ROUND(S7141,4))</f>
        <v>6.7000000000000004E-2</v>
      </c>
      <c r="V7141" s="110">
        <f>IF('3B-Air transport'!$R$68="no","not applicable (Q3b.1.6 answered with 'no')",ROUND(S7141,4))</f>
        <v>6.7000000000000004E-2</v>
      </c>
      <c r="AB7141" s="110">
        <f t="shared" si="404"/>
        <v>6.7000000000000046E-2</v>
      </c>
      <c r="AC7141" s="110">
        <f>IF('3C-Water transport'!$R$56="no","not applicable (Q3c.1.6 answered with 'no')",ROUND(AB7141,4))</f>
        <v>6.7000000000000004E-2</v>
      </c>
      <c r="AD7141" s="110">
        <f>IF('3C-Water transport'!$R$57="no","not applicable (Q3c.1.6 answered with 'no')",ROUND(AB7141,4))</f>
        <v>6.7000000000000004E-2</v>
      </c>
      <c r="AE7141" s="110">
        <f>IF('3C-Water transport'!$R$58="no","not applicable (Q3c.1.6 answered with 'no')",ROUND(AB7141,4))</f>
        <v>6.7000000000000004E-2</v>
      </c>
    </row>
    <row r="7142" spans="5:31" x14ac:dyDescent="0.25">
      <c r="E7142" s="110">
        <f t="shared" si="402"/>
        <v>6.8000000000000047E-2</v>
      </c>
      <c r="F7142" s="110">
        <f>IF('3A-Rail transport'!$R$56="no","not applicable (Q3a.2.6 answered with 'no')",ROUND(E7142,4))</f>
        <v>6.8000000000000005E-2</v>
      </c>
      <c r="G7142" s="110">
        <f>IF('3A-Rail transport'!$R$57="no","not applicable (Q3a.2.6 answered with 'no')",ROUND(E7142,4))</f>
        <v>6.8000000000000005E-2</v>
      </c>
      <c r="S7142" s="110">
        <f t="shared" si="403"/>
        <v>6.8000000000000047E-2</v>
      </c>
      <c r="T7142" s="110">
        <f>IF('3B-Air transport'!$R$66="no","not applicable (Q3b.1.6 answered with 'no')",ROUND(S7142,4))</f>
        <v>6.8000000000000005E-2</v>
      </c>
      <c r="U7142" s="110">
        <f>IF('3B-Air transport'!$R$67="no","not applicable (Q3b.1.6 answered with 'no')",ROUND(S7142,4))</f>
        <v>6.8000000000000005E-2</v>
      </c>
      <c r="V7142" s="110">
        <f>IF('3B-Air transport'!$R$68="no","not applicable (Q3b.1.6 answered with 'no')",ROUND(S7142,4))</f>
        <v>6.8000000000000005E-2</v>
      </c>
      <c r="AB7142" s="110">
        <f t="shared" si="404"/>
        <v>6.8000000000000047E-2</v>
      </c>
      <c r="AC7142" s="110">
        <f>IF('3C-Water transport'!$R$56="no","not applicable (Q3c.1.6 answered with 'no')",ROUND(AB7142,4))</f>
        <v>6.8000000000000005E-2</v>
      </c>
      <c r="AD7142" s="110">
        <f>IF('3C-Water transport'!$R$57="no","not applicable (Q3c.1.6 answered with 'no')",ROUND(AB7142,4))</f>
        <v>6.8000000000000005E-2</v>
      </c>
      <c r="AE7142" s="110">
        <f>IF('3C-Water transport'!$R$58="no","not applicable (Q3c.1.6 answered with 'no')",ROUND(AB7142,4))</f>
        <v>6.8000000000000005E-2</v>
      </c>
    </row>
    <row r="7143" spans="5:31" x14ac:dyDescent="0.25">
      <c r="E7143" s="110">
        <f t="shared" si="402"/>
        <v>6.9000000000000047E-2</v>
      </c>
      <c r="F7143" s="110">
        <f>IF('3A-Rail transport'!$R$56="no","not applicable (Q3a.2.6 answered with 'no')",ROUND(E7143,4))</f>
        <v>6.9000000000000006E-2</v>
      </c>
      <c r="G7143" s="110">
        <f>IF('3A-Rail transport'!$R$57="no","not applicable (Q3a.2.6 answered with 'no')",ROUND(E7143,4))</f>
        <v>6.9000000000000006E-2</v>
      </c>
      <c r="S7143" s="110">
        <f t="shared" si="403"/>
        <v>6.9000000000000047E-2</v>
      </c>
      <c r="T7143" s="110">
        <f>IF('3B-Air transport'!$R$66="no","not applicable (Q3b.1.6 answered with 'no')",ROUND(S7143,4))</f>
        <v>6.9000000000000006E-2</v>
      </c>
      <c r="U7143" s="110">
        <f>IF('3B-Air transport'!$R$67="no","not applicable (Q3b.1.6 answered with 'no')",ROUND(S7143,4))</f>
        <v>6.9000000000000006E-2</v>
      </c>
      <c r="V7143" s="110">
        <f>IF('3B-Air transport'!$R$68="no","not applicable (Q3b.1.6 answered with 'no')",ROUND(S7143,4))</f>
        <v>6.9000000000000006E-2</v>
      </c>
      <c r="AB7143" s="110">
        <f t="shared" si="404"/>
        <v>6.9000000000000047E-2</v>
      </c>
      <c r="AC7143" s="110">
        <f>IF('3C-Water transport'!$R$56="no","not applicable (Q3c.1.6 answered with 'no')",ROUND(AB7143,4))</f>
        <v>6.9000000000000006E-2</v>
      </c>
      <c r="AD7143" s="110">
        <f>IF('3C-Water transport'!$R$57="no","not applicable (Q3c.1.6 answered with 'no')",ROUND(AB7143,4))</f>
        <v>6.9000000000000006E-2</v>
      </c>
      <c r="AE7143" s="110">
        <f>IF('3C-Water transport'!$R$58="no","not applicable (Q3c.1.6 answered with 'no')",ROUND(AB7143,4))</f>
        <v>6.9000000000000006E-2</v>
      </c>
    </row>
    <row r="7144" spans="5:31" x14ac:dyDescent="0.25">
      <c r="E7144" s="110">
        <f t="shared" si="402"/>
        <v>7.0000000000000048E-2</v>
      </c>
      <c r="F7144" s="110">
        <f>IF('3A-Rail transport'!$R$56="no","not applicable (Q3a.2.6 answered with 'no')",ROUND(E7144,4))</f>
        <v>7.0000000000000007E-2</v>
      </c>
      <c r="G7144" s="110">
        <f>IF('3A-Rail transport'!$R$57="no","not applicable (Q3a.2.6 answered with 'no')",ROUND(E7144,4))</f>
        <v>7.0000000000000007E-2</v>
      </c>
      <c r="S7144" s="110">
        <f t="shared" si="403"/>
        <v>7.0000000000000048E-2</v>
      </c>
      <c r="T7144" s="110">
        <f>IF('3B-Air transport'!$R$66="no","not applicable (Q3b.1.6 answered with 'no')",ROUND(S7144,4))</f>
        <v>7.0000000000000007E-2</v>
      </c>
      <c r="U7144" s="110">
        <f>IF('3B-Air transport'!$R$67="no","not applicable (Q3b.1.6 answered with 'no')",ROUND(S7144,4))</f>
        <v>7.0000000000000007E-2</v>
      </c>
      <c r="V7144" s="110">
        <f>IF('3B-Air transport'!$R$68="no","not applicable (Q3b.1.6 answered with 'no')",ROUND(S7144,4))</f>
        <v>7.0000000000000007E-2</v>
      </c>
      <c r="AB7144" s="110">
        <f t="shared" si="404"/>
        <v>7.0000000000000048E-2</v>
      </c>
      <c r="AC7144" s="110">
        <f>IF('3C-Water transport'!$R$56="no","not applicable (Q3c.1.6 answered with 'no')",ROUND(AB7144,4))</f>
        <v>7.0000000000000007E-2</v>
      </c>
      <c r="AD7144" s="110">
        <f>IF('3C-Water transport'!$R$57="no","not applicable (Q3c.1.6 answered with 'no')",ROUND(AB7144,4))</f>
        <v>7.0000000000000007E-2</v>
      </c>
      <c r="AE7144" s="110">
        <f>IF('3C-Water transport'!$R$58="no","not applicable (Q3c.1.6 answered with 'no')",ROUND(AB7144,4))</f>
        <v>7.0000000000000007E-2</v>
      </c>
    </row>
    <row r="7145" spans="5:31" x14ac:dyDescent="0.25">
      <c r="E7145" s="110">
        <f t="shared" si="402"/>
        <v>7.1000000000000049E-2</v>
      </c>
      <c r="F7145" s="110">
        <f>IF('3A-Rail transport'!$R$56="no","not applicable (Q3a.2.6 answered with 'no')",ROUND(E7145,4))</f>
        <v>7.0999999999999994E-2</v>
      </c>
      <c r="G7145" s="110">
        <f>IF('3A-Rail transport'!$R$57="no","not applicable (Q3a.2.6 answered with 'no')",ROUND(E7145,4))</f>
        <v>7.0999999999999994E-2</v>
      </c>
      <c r="S7145" s="110">
        <f t="shared" si="403"/>
        <v>7.1000000000000049E-2</v>
      </c>
      <c r="T7145" s="110">
        <f>IF('3B-Air transport'!$R$66="no","not applicable (Q3b.1.6 answered with 'no')",ROUND(S7145,4))</f>
        <v>7.0999999999999994E-2</v>
      </c>
      <c r="U7145" s="110">
        <f>IF('3B-Air transport'!$R$67="no","not applicable (Q3b.1.6 answered with 'no')",ROUND(S7145,4))</f>
        <v>7.0999999999999994E-2</v>
      </c>
      <c r="V7145" s="110">
        <f>IF('3B-Air transport'!$R$68="no","not applicable (Q3b.1.6 answered with 'no')",ROUND(S7145,4))</f>
        <v>7.0999999999999994E-2</v>
      </c>
      <c r="AB7145" s="110">
        <f t="shared" si="404"/>
        <v>7.1000000000000049E-2</v>
      </c>
      <c r="AC7145" s="110">
        <f>IF('3C-Water transport'!$R$56="no","not applicable (Q3c.1.6 answered with 'no')",ROUND(AB7145,4))</f>
        <v>7.0999999999999994E-2</v>
      </c>
      <c r="AD7145" s="110">
        <f>IF('3C-Water transport'!$R$57="no","not applicable (Q3c.1.6 answered with 'no')",ROUND(AB7145,4))</f>
        <v>7.0999999999999994E-2</v>
      </c>
      <c r="AE7145" s="110">
        <f>IF('3C-Water transport'!$R$58="no","not applicable (Q3c.1.6 answered with 'no')",ROUND(AB7145,4))</f>
        <v>7.0999999999999994E-2</v>
      </c>
    </row>
    <row r="7146" spans="5:31" x14ac:dyDescent="0.25">
      <c r="E7146" s="110">
        <f t="shared" si="402"/>
        <v>7.200000000000005E-2</v>
      </c>
      <c r="F7146" s="110">
        <f>IF('3A-Rail transport'!$R$56="no","not applicable (Q3a.2.6 answered with 'no')",ROUND(E7146,4))</f>
        <v>7.1999999999999995E-2</v>
      </c>
      <c r="G7146" s="110">
        <f>IF('3A-Rail transport'!$R$57="no","not applicable (Q3a.2.6 answered with 'no')",ROUND(E7146,4))</f>
        <v>7.1999999999999995E-2</v>
      </c>
      <c r="S7146" s="110">
        <f t="shared" si="403"/>
        <v>7.200000000000005E-2</v>
      </c>
      <c r="T7146" s="110">
        <f>IF('3B-Air transport'!$R$66="no","not applicable (Q3b.1.6 answered with 'no')",ROUND(S7146,4))</f>
        <v>7.1999999999999995E-2</v>
      </c>
      <c r="U7146" s="110">
        <f>IF('3B-Air transport'!$R$67="no","not applicable (Q3b.1.6 answered with 'no')",ROUND(S7146,4))</f>
        <v>7.1999999999999995E-2</v>
      </c>
      <c r="V7146" s="110">
        <f>IF('3B-Air transport'!$R$68="no","not applicable (Q3b.1.6 answered with 'no')",ROUND(S7146,4))</f>
        <v>7.1999999999999995E-2</v>
      </c>
      <c r="AB7146" s="110">
        <f t="shared" si="404"/>
        <v>7.200000000000005E-2</v>
      </c>
      <c r="AC7146" s="110">
        <f>IF('3C-Water transport'!$R$56="no","not applicable (Q3c.1.6 answered with 'no')",ROUND(AB7146,4))</f>
        <v>7.1999999999999995E-2</v>
      </c>
      <c r="AD7146" s="110">
        <f>IF('3C-Water transport'!$R$57="no","not applicable (Q3c.1.6 answered with 'no')",ROUND(AB7146,4))</f>
        <v>7.1999999999999995E-2</v>
      </c>
      <c r="AE7146" s="110">
        <f>IF('3C-Water transport'!$R$58="no","not applicable (Q3c.1.6 answered with 'no')",ROUND(AB7146,4))</f>
        <v>7.1999999999999995E-2</v>
      </c>
    </row>
    <row r="7147" spans="5:31" x14ac:dyDescent="0.25">
      <c r="E7147" s="110">
        <f t="shared" si="402"/>
        <v>7.3000000000000051E-2</v>
      </c>
      <c r="F7147" s="110">
        <f>IF('3A-Rail transport'!$R$56="no","not applicable (Q3a.2.6 answered with 'no')",ROUND(E7147,4))</f>
        <v>7.2999999999999995E-2</v>
      </c>
      <c r="G7147" s="110">
        <f>IF('3A-Rail transport'!$R$57="no","not applicable (Q3a.2.6 answered with 'no')",ROUND(E7147,4))</f>
        <v>7.2999999999999995E-2</v>
      </c>
      <c r="S7147" s="110">
        <f t="shared" si="403"/>
        <v>7.3000000000000051E-2</v>
      </c>
      <c r="T7147" s="110">
        <f>IF('3B-Air transport'!$R$66="no","not applicable (Q3b.1.6 answered with 'no')",ROUND(S7147,4))</f>
        <v>7.2999999999999995E-2</v>
      </c>
      <c r="U7147" s="110">
        <f>IF('3B-Air transport'!$R$67="no","not applicable (Q3b.1.6 answered with 'no')",ROUND(S7147,4))</f>
        <v>7.2999999999999995E-2</v>
      </c>
      <c r="V7147" s="110">
        <f>IF('3B-Air transport'!$R$68="no","not applicable (Q3b.1.6 answered with 'no')",ROUND(S7147,4))</f>
        <v>7.2999999999999995E-2</v>
      </c>
      <c r="AB7147" s="110">
        <f t="shared" si="404"/>
        <v>7.3000000000000051E-2</v>
      </c>
      <c r="AC7147" s="110">
        <f>IF('3C-Water transport'!$R$56="no","not applicable (Q3c.1.6 answered with 'no')",ROUND(AB7147,4))</f>
        <v>7.2999999999999995E-2</v>
      </c>
      <c r="AD7147" s="110">
        <f>IF('3C-Water transport'!$R$57="no","not applicable (Q3c.1.6 answered with 'no')",ROUND(AB7147,4))</f>
        <v>7.2999999999999995E-2</v>
      </c>
      <c r="AE7147" s="110">
        <f>IF('3C-Water transport'!$R$58="no","not applicable (Q3c.1.6 answered with 'no')",ROUND(AB7147,4))</f>
        <v>7.2999999999999995E-2</v>
      </c>
    </row>
    <row r="7148" spans="5:31" x14ac:dyDescent="0.25">
      <c r="E7148" s="110">
        <f t="shared" si="402"/>
        <v>7.4000000000000052E-2</v>
      </c>
      <c r="F7148" s="110">
        <f>IF('3A-Rail transport'!$R$56="no","not applicable (Q3a.2.6 answered with 'no')",ROUND(E7148,4))</f>
        <v>7.3999999999999996E-2</v>
      </c>
      <c r="G7148" s="110">
        <f>IF('3A-Rail transport'!$R$57="no","not applicable (Q3a.2.6 answered with 'no')",ROUND(E7148,4))</f>
        <v>7.3999999999999996E-2</v>
      </c>
      <c r="S7148" s="110">
        <f t="shared" si="403"/>
        <v>7.4000000000000052E-2</v>
      </c>
      <c r="T7148" s="110">
        <f>IF('3B-Air transport'!$R$66="no","not applicable (Q3b.1.6 answered with 'no')",ROUND(S7148,4))</f>
        <v>7.3999999999999996E-2</v>
      </c>
      <c r="U7148" s="110">
        <f>IF('3B-Air transport'!$R$67="no","not applicable (Q3b.1.6 answered with 'no')",ROUND(S7148,4))</f>
        <v>7.3999999999999996E-2</v>
      </c>
      <c r="V7148" s="110">
        <f>IF('3B-Air transport'!$R$68="no","not applicable (Q3b.1.6 answered with 'no')",ROUND(S7148,4))</f>
        <v>7.3999999999999996E-2</v>
      </c>
      <c r="AB7148" s="110">
        <f t="shared" si="404"/>
        <v>7.4000000000000052E-2</v>
      </c>
      <c r="AC7148" s="110">
        <f>IF('3C-Water transport'!$R$56="no","not applicable (Q3c.1.6 answered with 'no')",ROUND(AB7148,4))</f>
        <v>7.3999999999999996E-2</v>
      </c>
      <c r="AD7148" s="110">
        <f>IF('3C-Water transport'!$R$57="no","not applicable (Q3c.1.6 answered with 'no')",ROUND(AB7148,4))</f>
        <v>7.3999999999999996E-2</v>
      </c>
      <c r="AE7148" s="110">
        <f>IF('3C-Water transport'!$R$58="no","not applicable (Q3c.1.6 answered with 'no')",ROUND(AB7148,4))</f>
        <v>7.3999999999999996E-2</v>
      </c>
    </row>
    <row r="7149" spans="5:31" x14ac:dyDescent="0.25">
      <c r="E7149" s="110">
        <f t="shared" si="402"/>
        <v>7.5000000000000053E-2</v>
      </c>
      <c r="F7149" s="110">
        <f>IF('3A-Rail transport'!$R$56="no","not applicable (Q3a.2.6 answered with 'no')",ROUND(E7149,4))</f>
        <v>7.4999999999999997E-2</v>
      </c>
      <c r="G7149" s="110">
        <f>IF('3A-Rail transport'!$R$57="no","not applicable (Q3a.2.6 answered with 'no')",ROUND(E7149,4))</f>
        <v>7.4999999999999997E-2</v>
      </c>
      <c r="S7149" s="110">
        <f t="shared" si="403"/>
        <v>7.5000000000000053E-2</v>
      </c>
      <c r="T7149" s="110">
        <f>IF('3B-Air transport'!$R$66="no","not applicable (Q3b.1.6 answered with 'no')",ROUND(S7149,4))</f>
        <v>7.4999999999999997E-2</v>
      </c>
      <c r="U7149" s="110">
        <f>IF('3B-Air transport'!$R$67="no","not applicable (Q3b.1.6 answered with 'no')",ROUND(S7149,4))</f>
        <v>7.4999999999999997E-2</v>
      </c>
      <c r="V7149" s="110">
        <f>IF('3B-Air transport'!$R$68="no","not applicable (Q3b.1.6 answered with 'no')",ROUND(S7149,4))</f>
        <v>7.4999999999999997E-2</v>
      </c>
      <c r="AB7149" s="110">
        <f t="shared" si="404"/>
        <v>7.5000000000000053E-2</v>
      </c>
      <c r="AC7149" s="110">
        <f>IF('3C-Water transport'!$R$56="no","not applicable (Q3c.1.6 answered with 'no')",ROUND(AB7149,4))</f>
        <v>7.4999999999999997E-2</v>
      </c>
      <c r="AD7149" s="110">
        <f>IF('3C-Water transport'!$R$57="no","not applicable (Q3c.1.6 answered with 'no')",ROUND(AB7149,4))</f>
        <v>7.4999999999999997E-2</v>
      </c>
      <c r="AE7149" s="110">
        <f>IF('3C-Water transport'!$R$58="no","not applicable (Q3c.1.6 answered with 'no')",ROUND(AB7149,4))</f>
        <v>7.4999999999999997E-2</v>
      </c>
    </row>
    <row r="7150" spans="5:31" x14ac:dyDescent="0.25">
      <c r="E7150" s="110">
        <f t="shared" si="402"/>
        <v>7.6000000000000054E-2</v>
      </c>
      <c r="F7150" s="110">
        <f>IF('3A-Rail transport'!$R$56="no","not applicable (Q3a.2.6 answered with 'no')",ROUND(E7150,4))</f>
        <v>7.5999999999999998E-2</v>
      </c>
      <c r="G7150" s="110">
        <f>IF('3A-Rail transport'!$R$57="no","not applicable (Q3a.2.6 answered with 'no')",ROUND(E7150,4))</f>
        <v>7.5999999999999998E-2</v>
      </c>
      <c r="S7150" s="110">
        <f t="shared" si="403"/>
        <v>7.6000000000000054E-2</v>
      </c>
      <c r="T7150" s="110">
        <f>IF('3B-Air transport'!$R$66="no","not applicable (Q3b.1.6 answered with 'no')",ROUND(S7150,4))</f>
        <v>7.5999999999999998E-2</v>
      </c>
      <c r="U7150" s="110">
        <f>IF('3B-Air transport'!$R$67="no","not applicable (Q3b.1.6 answered with 'no')",ROUND(S7150,4))</f>
        <v>7.5999999999999998E-2</v>
      </c>
      <c r="V7150" s="110">
        <f>IF('3B-Air transport'!$R$68="no","not applicable (Q3b.1.6 answered with 'no')",ROUND(S7150,4))</f>
        <v>7.5999999999999998E-2</v>
      </c>
      <c r="AB7150" s="110">
        <f t="shared" si="404"/>
        <v>7.6000000000000054E-2</v>
      </c>
      <c r="AC7150" s="110">
        <f>IF('3C-Water transport'!$R$56="no","not applicable (Q3c.1.6 answered with 'no')",ROUND(AB7150,4))</f>
        <v>7.5999999999999998E-2</v>
      </c>
      <c r="AD7150" s="110">
        <f>IF('3C-Water transport'!$R$57="no","not applicable (Q3c.1.6 answered with 'no')",ROUND(AB7150,4))</f>
        <v>7.5999999999999998E-2</v>
      </c>
      <c r="AE7150" s="110">
        <f>IF('3C-Water transport'!$R$58="no","not applicable (Q3c.1.6 answered with 'no')",ROUND(AB7150,4))</f>
        <v>7.5999999999999998E-2</v>
      </c>
    </row>
    <row r="7151" spans="5:31" x14ac:dyDescent="0.25">
      <c r="E7151" s="110">
        <f t="shared" si="402"/>
        <v>7.7000000000000055E-2</v>
      </c>
      <c r="F7151" s="110">
        <f>IF('3A-Rail transport'!$R$56="no","not applicable (Q3a.2.6 answered with 'no')",ROUND(E7151,4))</f>
        <v>7.6999999999999999E-2</v>
      </c>
      <c r="G7151" s="110">
        <f>IF('3A-Rail transport'!$R$57="no","not applicable (Q3a.2.6 answered with 'no')",ROUND(E7151,4))</f>
        <v>7.6999999999999999E-2</v>
      </c>
      <c r="S7151" s="110">
        <f t="shared" si="403"/>
        <v>7.7000000000000055E-2</v>
      </c>
      <c r="T7151" s="110">
        <f>IF('3B-Air transport'!$R$66="no","not applicable (Q3b.1.6 answered with 'no')",ROUND(S7151,4))</f>
        <v>7.6999999999999999E-2</v>
      </c>
      <c r="U7151" s="110">
        <f>IF('3B-Air transport'!$R$67="no","not applicable (Q3b.1.6 answered with 'no')",ROUND(S7151,4))</f>
        <v>7.6999999999999999E-2</v>
      </c>
      <c r="V7151" s="110">
        <f>IF('3B-Air transport'!$R$68="no","not applicable (Q3b.1.6 answered with 'no')",ROUND(S7151,4))</f>
        <v>7.6999999999999999E-2</v>
      </c>
      <c r="AB7151" s="110">
        <f t="shared" si="404"/>
        <v>7.7000000000000055E-2</v>
      </c>
      <c r="AC7151" s="110">
        <f>IF('3C-Water transport'!$R$56="no","not applicable (Q3c.1.6 answered with 'no')",ROUND(AB7151,4))</f>
        <v>7.6999999999999999E-2</v>
      </c>
      <c r="AD7151" s="110">
        <f>IF('3C-Water transport'!$R$57="no","not applicable (Q3c.1.6 answered with 'no')",ROUND(AB7151,4))</f>
        <v>7.6999999999999999E-2</v>
      </c>
      <c r="AE7151" s="110">
        <f>IF('3C-Water transport'!$R$58="no","not applicable (Q3c.1.6 answered with 'no')",ROUND(AB7151,4))</f>
        <v>7.6999999999999999E-2</v>
      </c>
    </row>
    <row r="7152" spans="5:31" x14ac:dyDescent="0.25">
      <c r="E7152" s="110">
        <f t="shared" si="402"/>
        <v>7.8000000000000055E-2</v>
      </c>
      <c r="F7152" s="110">
        <f>IF('3A-Rail transport'!$R$56="no","not applicable (Q3a.2.6 answered with 'no')",ROUND(E7152,4))</f>
        <v>7.8E-2</v>
      </c>
      <c r="G7152" s="110">
        <f>IF('3A-Rail transport'!$R$57="no","not applicable (Q3a.2.6 answered with 'no')",ROUND(E7152,4))</f>
        <v>7.8E-2</v>
      </c>
      <c r="S7152" s="110">
        <f t="shared" si="403"/>
        <v>7.8000000000000055E-2</v>
      </c>
      <c r="T7152" s="110">
        <f>IF('3B-Air transport'!$R$66="no","not applicable (Q3b.1.6 answered with 'no')",ROUND(S7152,4))</f>
        <v>7.8E-2</v>
      </c>
      <c r="U7152" s="110">
        <f>IF('3B-Air transport'!$R$67="no","not applicable (Q3b.1.6 answered with 'no')",ROUND(S7152,4))</f>
        <v>7.8E-2</v>
      </c>
      <c r="V7152" s="110">
        <f>IF('3B-Air transport'!$R$68="no","not applicable (Q3b.1.6 answered with 'no')",ROUND(S7152,4))</f>
        <v>7.8E-2</v>
      </c>
      <c r="AB7152" s="110">
        <f t="shared" si="404"/>
        <v>7.8000000000000055E-2</v>
      </c>
      <c r="AC7152" s="110">
        <f>IF('3C-Water transport'!$R$56="no","not applicable (Q3c.1.6 answered with 'no')",ROUND(AB7152,4))</f>
        <v>7.8E-2</v>
      </c>
      <c r="AD7152" s="110">
        <f>IF('3C-Water transport'!$R$57="no","not applicable (Q3c.1.6 answered with 'no')",ROUND(AB7152,4))</f>
        <v>7.8E-2</v>
      </c>
      <c r="AE7152" s="110">
        <f>IF('3C-Water transport'!$R$58="no","not applicable (Q3c.1.6 answered with 'no')",ROUND(AB7152,4))</f>
        <v>7.8E-2</v>
      </c>
    </row>
    <row r="7153" spans="5:31" x14ac:dyDescent="0.25">
      <c r="E7153" s="110">
        <f t="shared" si="402"/>
        <v>7.9000000000000056E-2</v>
      </c>
      <c r="F7153" s="110">
        <f>IF('3A-Rail transport'!$R$56="no","not applicable (Q3a.2.6 answered with 'no')",ROUND(E7153,4))</f>
        <v>7.9000000000000001E-2</v>
      </c>
      <c r="G7153" s="110">
        <f>IF('3A-Rail transport'!$R$57="no","not applicable (Q3a.2.6 answered with 'no')",ROUND(E7153,4))</f>
        <v>7.9000000000000001E-2</v>
      </c>
      <c r="S7153" s="110">
        <f t="shared" si="403"/>
        <v>7.9000000000000056E-2</v>
      </c>
      <c r="T7153" s="110">
        <f>IF('3B-Air transport'!$R$66="no","not applicable (Q3b.1.6 answered with 'no')",ROUND(S7153,4))</f>
        <v>7.9000000000000001E-2</v>
      </c>
      <c r="U7153" s="110">
        <f>IF('3B-Air transport'!$R$67="no","not applicable (Q3b.1.6 answered with 'no')",ROUND(S7153,4))</f>
        <v>7.9000000000000001E-2</v>
      </c>
      <c r="V7153" s="110">
        <f>IF('3B-Air transport'!$R$68="no","not applicable (Q3b.1.6 answered with 'no')",ROUND(S7153,4))</f>
        <v>7.9000000000000001E-2</v>
      </c>
      <c r="AB7153" s="110">
        <f t="shared" si="404"/>
        <v>7.9000000000000056E-2</v>
      </c>
      <c r="AC7153" s="110">
        <f>IF('3C-Water transport'!$R$56="no","not applicable (Q3c.1.6 answered with 'no')",ROUND(AB7153,4))</f>
        <v>7.9000000000000001E-2</v>
      </c>
      <c r="AD7153" s="110">
        <f>IF('3C-Water transport'!$R$57="no","not applicable (Q3c.1.6 answered with 'no')",ROUND(AB7153,4))</f>
        <v>7.9000000000000001E-2</v>
      </c>
      <c r="AE7153" s="110">
        <f>IF('3C-Water transport'!$R$58="no","not applicable (Q3c.1.6 answered with 'no')",ROUND(AB7153,4))</f>
        <v>7.9000000000000001E-2</v>
      </c>
    </row>
    <row r="7154" spans="5:31" x14ac:dyDescent="0.25">
      <c r="E7154" s="110">
        <f t="shared" si="402"/>
        <v>8.0000000000000057E-2</v>
      </c>
      <c r="F7154" s="110">
        <f>IF('3A-Rail transport'!$R$56="no","not applicable (Q3a.2.6 answered with 'no')",ROUND(E7154,4))</f>
        <v>0.08</v>
      </c>
      <c r="G7154" s="110">
        <f>IF('3A-Rail transport'!$R$57="no","not applicable (Q3a.2.6 answered with 'no')",ROUND(E7154,4))</f>
        <v>0.08</v>
      </c>
      <c r="S7154" s="110">
        <f t="shared" si="403"/>
        <v>8.0000000000000057E-2</v>
      </c>
      <c r="T7154" s="110">
        <f>IF('3B-Air transport'!$R$66="no","not applicable (Q3b.1.6 answered with 'no')",ROUND(S7154,4))</f>
        <v>0.08</v>
      </c>
      <c r="U7154" s="110">
        <f>IF('3B-Air transport'!$R$67="no","not applicable (Q3b.1.6 answered with 'no')",ROUND(S7154,4))</f>
        <v>0.08</v>
      </c>
      <c r="V7154" s="110">
        <f>IF('3B-Air transport'!$R$68="no","not applicable (Q3b.1.6 answered with 'no')",ROUND(S7154,4))</f>
        <v>0.08</v>
      </c>
      <c r="AB7154" s="110">
        <f t="shared" si="404"/>
        <v>8.0000000000000057E-2</v>
      </c>
      <c r="AC7154" s="110">
        <f>IF('3C-Water transport'!$R$56="no","not applicable (Q3c.1.6 answered with 'no')",ROUND(AB7154,4))</f>
        <v>0.08</v>
      </c>
      <c r="AD7154" s="110">
        <f>IF('3C-Water transport'!$R$57="no","not applicable (Q3c.1.6 answered with 'no')",ROUND(AB7154,4))</f>
        <v>0.08</v>
      </c>
      <c r="AE7154" s="110">
        <f>IF('3C-Water transport'!$R$58="no","not applicable (Q3c.1.6 answered with 'no')",ROUND(AB7154,4))</f>
        <v>0.08</v>
      </c>
    </row>
    <row r="7155" spans="5:31" x14ac:dyDescent="0.25">
      <c r="E7155" s="110">
        <f t="shared" si="402"/>
        <v>8.1000000000000058E-2</v>
      </c>
      <c r="F7155" s="110">
        <f>IF('3A-Rail transport'!$R$56="no","not applicable (Q3a.2.6 answered with 'no')",ROUND(E7155,4))</f>
        <v>8.1000000000000003E-2</v>
      </c>
      <c r="G7155" s="110">
        <f>IF('3A-Rail transport'!$R$57="no","not applicable (Q3a.2.6 answered with 'no')",ROUND(E7155,4))</f>
        <v>8.1000000000000003E-2</v>
      </c>
      <c r="S7155" s="110">
        <f t="shared" si="403"/>
        <v>8.1000000000000058E-2</v>
      </c>
      <c r="T7155" s="110">
        <f>IF('3B-Air transport'!$R$66="no","not applicable (Q3b.1.6 answered with 'no')",ROUND(S7155,4))</f>
        <v>8.1000000000000003E-2</v>
      </c>
      <c r="U7155" s="110">
        <f>IF('3B-Air transport'!$R$67="no","not applicable (Q3b.1.6 answered with 'no')",ROUND(S7155,4))</f>
        <v>8.1000000000000003E-2</v>
      </c>
      <c r="V7155" s="110">
        <f>IF('3B-Air transport'!$R$68="no","not applicable (Q3b.1.6 answered with 'no')",ROUND(S7155,4))</f>
        <v>8.1000000000000003E-2</v>
      </c>
      <c r="AB7155" s="110">
        <f t="shared" si="404"/>
        <v>8.1000000000000058E-2</v>
      </c>
      <c r="AC7155" s="110">
        <f>IF('3C-Water transport'!$R$56="no","not applicable (Q3c.1.6 answered with 'no')",ROUND(AB7155,4))</f>
        <v>8.1000000000000003E-2</v>
      </c>
      <c r="AD7155" s="110">
        <f>IF('3C-Water transport'!$R$57="no","not applicable (Q3c.1.6 answered with 'no')",ROUND(AB7155,4))</f>
        <v>8.1000000000000003E-2</v>
      </c>
      <c r="AE7155" s="110">
        <f>IF('3C-Water transport'!$R$58="no","not applicable (Q3c.1.6 answered with 'no')",ROUND(AB7155,4))</f>
        <v>8.1000000000000003E-2</v>
      </c>
    </row>
    <row r="7156" spans="5:31" x14ac:dyDescent="0.25">
      <c r="E7156" s="110">
        <f t="shared" si="402"/>
        <v>8.2000000000000059E-2</v>
      </c>
      <c r="F7156" s="110">
        <f>IF('3A-Rail transport'!$R$56="no","not applicable (Q3a.2.6 answered with 'no')",ROUND(E7156,4))</f>
        <v>8.2000000000000003E-2</v>
      </c>
      <c r="G7156" s="110">
        <f>IF('3A-Rail transport'!$R$57="no","not applicable (Q3a.2.6 answered with 'no')",ROUND(E7156,4))</f>
        <v>8.2000000000000003E-2</v>
      </c>
      <c r="S7156" s="110">
        <f t="shared" si="403"/>
        <v>8.2000000000000059E-2</v>
      </c>
      <c r="T7156" s="110">
        <f>IF('3B-Air transport'!$R$66="no","not applicable (Q3b.1.6 answered with 'no')",ROUND(S7156,4))</f>
        <v>8.2000000000000003E-2</v>
      </c>
      <c r="U7156" s="110">
        <f>IF('3B-Air transport'!$R$67="no","not applicable (Q3b.1.6 answered with 'no')",ROUND(S7156,4))</f>
        <v>8.2000000000000003E-2</v>
      </c>
      <c r="V7156" s="110">
        <f>IF('3B-Air transport'!$R$68="no","not applicable (Q3b.1.6 answered with 'no')",ROUND(S7156,4))</f>
        <v>8.2000000000000003E-2</v>
      </c>
      <c r="AB7156" s="110">
        <f t="shared" si="404"/>
        <v>8.2000000000000059E-2</v>
      </c>
      <c r="AC7156" s="110">
        <f>IF('3C-Water transport'!$R$56="no","not applicable (Q3c.1.6 answered with 'no')",ROUND(AB7156,4))</f>
        <v>8.2000000000000003E-2</v>
      </c>
      <c r="AD7156" s="110">
        <f>IF('3C-Water transport'!$R$57="no","not applicable (Q3c.1.6 answered with 'no')",ROUND(AB7156,4))</f>
        <v>8.2000000000000003E-2</v>
      </c>
      <c r="AE7156" s="110">
        <f>IF('3C-Water transport'!$R$58="no","not applicable (Q3c.1.6 answered with 'no')",ROUND(AB7156,4))</f>
        <v>8.2000000000000003E-2</v>
      </c>
    </row>
    <row r="7157" spans="5:31" x14ac:dyDescent="0.25">
      <c r="E7157" s="110">
        <f t="shared" si="402"/>
        <v>8.300000000000006E-2</v>
      </c>
      <c r="F7157" s="110">
        <f>IF('3A-Rail transport'!$R$56="no","not applicable (Q3a.2.6 answered with 'no')",ROUND(E7157,4))</f>
        <v>8.3000000000000004E-2</v>
      </c>
      <c r="G7157" s="110">
        <f>IF('3A-Rail transport'!$R$57="no","not applicable (Q3a.2.6 answered with 'no')",ROUND(E7157,4))</f>
        <v>8.3000000000000004E-2</v>
      </c>
      <c r="S7157" s="110">
        <f t="shared" si="403"/>
        <v>8.300000000000006E-2</v>
      </c>
      <c r="T7157" s="110">
        <f>IF('3B-Air transport'!$R$66="no","not applicable (Q3b.1.6 answered with 'no')",ROUND(S7157,4))</f>
        <v>8.3000000000000004E-2</v>
      </c>
      <c r="U7157" s="110">
        <f>IF('3B-Air transport'!$R$67="no","not applicable (Q3b.1.6 answered with 'no')",ROUND(S7157,4))</f>
        <v>8.3000000000000004E-2</v>
      </c>
      <c r="V7157" s="110">
        <f>IF('3B-Air transport'!$R$68="no","not applicable (Q3b.1.6 answered with 'no')",ROUND(S7157,4))</f>
        <v>8.3000000000000004E-2</v>
      </c>
      <c r="AB7157" s="110">
        <f t="shared" si="404"/>
        <v>8.300000000000006E-2</v>
      </c>
      <c r="AC7157" s="110">
        <f>IF('3C-Water transport'!$R$56="no","not applicable (Q3c.1.6 answered with 'no')",ROUND(AB7157,4))</f>
        <v>8.3000000000000004E-2</v>
      </c>
      <c r="AD7157" s="110">
        <f>IF('3C-Water transport'!$R$57="no","not applicable (Q3c.1.6 answered with 'no')",ROUND(AB7157,4))</f>
        <v>8.3000000000000004E-2</v>
      </c>
      <c r="AE7157" s="110">
        <f>IF('3C-Water transport'!$R$58="no","not applicable (Q3c.1.6 answered with 'no')",ROUND(AB7157,4))</f>
        <v>8.3000000000000004E-2</v>
      </c>
    </row>
    <row r="7158" spans="5:31" x14ac:dyDescent="0.25">
      <c r="E7158" s="110">
        <f t="shared" si="402"/>
        <v>8.4000000000000061E-2</v>
      </c>
      <c r="F7158" s="110">
        <f>IF('3A-Rail transport'!$R$56="no","not applicable (Q3a.2.6 answered with 'no')",ROUND(E7158,4))</f>
        <v>8.4000000000000005E-2</v>
      </c>
      <c r="G7158" s="110">
        <f>IF('3A-Rail transport'!$R$57="no","not applicable (Q3a.2.6 answered with 'no')",ROUND(E7158,4))</f>
        <v>8.4000000000000005E-2</v>
      </c>
      <c r="S7158" s="110">
        <f t="shared" si="403"/>
        <v>8.4000000000000061E-2</v>
      </c>
      <c r="T7158" s="110">
        <f>IF('3B-Air transport'!$R$66="no","not applicable (Q3b.1.6 answered with 'no')",ROUND(S7158,4))</f>
        <v>8.4000000000000005E-2</v>
      </c>
      <c r="U7158" s="110">
        <f>IF('3B-Air transport'!$R$67="no","not applicable (Q3b.1.6 answered with 'no')",ROUND(S7158,4))</f>
        <v>8.4000000000000005E-2</v>
      </c>
      <c r="V7158" s="110">
        <f>IF('3B-Air transport'!$R$68="no","not applicable (Q3b.1.6 answered with 'no')",ROUND(S7158,4))</f>
        <v>8.4000000000000005E-2</v>
      </c>
      <c r="AB7158" s="110">
        <f t="shared" si="404"/>
        <v>8.4000000000000061E-2</v>
      </c>
      <c r="AC7158" s="110">
        <f>IF('3C-Water transport'!$R$56="no","not applicable (Q3c.1.6 answered with 'no')",ROUND(AB7158,4))</f>
        <v>8.4000000000000005E-2</v>
      </c>
      <c r="AD7158" s="110">
        <f>IF('3C-Water transport'!$R$57="no","not applicable (Q3c.1.6 answered with 'no')",ROUND(AB7158,4))</f>
        <v>8.4000000000000005E-2</v>
      </c>
      <c r="AE7158" s="110">
        <f>IF('3C-Water transport'!$R$58="no","not applicable (Q3c.1.6 answered with 'no')",ROUND(AB7158,4))</f>
        <v>8.4000000000000005E-2</v>
      </c>
    </row>
    <row r="7159" spans="5:31" x14ac:dyDescent="0.25">
      <c r="E7159" s="110">
        <f t="shared" si="402"/>
        <v>8.5000000000000062E-2</v>
      </c>
      <c r="F7159" s="110">
        <f>IF('3A-Rail transport'!$R$56="no","not applicable (Q3a.2.6 answered with 'no')",ROUND(E7159,4))</f>
        <v>8.5000000000000006E-2</v>
      </c>
      <c r="G7159" s="110">
        <f>IF('3A-Rail transport'!$R$57="no","not applicable (Q3a.2.6 answered with 'no')",ROUND(E7159,4))</f>
        <v>8.5000000000000006E-2</v>
      </c>
      <c r="S7159" s="110">
        <f t="shared" si="403"/>
        <v>8.5000000000000062E-2</v>
      </c>
      <c r="T7159" s="110">
        <f>IF('3B-Air transport'!$R$66="no","not applicable (Q3b.1.6 answered with 'no')",ROUND(S7159,4))</f>
        <v>8.5000000000000006E-2</v>
      </c>
      <c r="U7159" s="110">
        <f>IF('3B-Air transport'!$R$67="no","not applicable (Q3b.1.6 answered with 'no')",ROUND(S7159,4))</f>
        <v>8.5000000000000006E-2</v>
      </c>
      <c r="V7159" s="110">
        <f>IF('3B-Air transport'!$R$68="no","not applicable (Q3b.1.6 answered with 'no')",ROUND(S7159,4))</f>
        <v>8.5000000000000006E-2</v>
      </c>
      <c r="AB7159" s="110">
        <f t="shared" si="404"/>
        <v>8.5000000000000062E-2</v>
      </c>
      <c r="AC7159" s="110">
        <f>IF('3C-Water transport'!$R$56="no","not applicable (Q3c.1.6 answered with 'no')",ROUND(AB7159,4))</f>
        <v>8.5000000000000006E-2</v>
      </c>
      <c r="AD7159" s="110">
        <f>IF('3C-Water transport'!$R$57="no","not applicable (Q3c.1.6 answered with 'no')",ROUND(AB7159,4))</f>
        <v>8.5000000000000006E-2</v>
      </c>
      <c r="AE7159" s="110">
        <f>IF('3C-Water transport'!$R$58="no","not applicable (Q3c.1.6 answered with 'no')",ROUND(AB7159,4))</f>
        <v>8.5000000000000006E-2</v>
      </c>
    </row>
    <row r="7160" spans="5:31" x14ac:dyDescent="0.25">
      <c r="E7160" s="110">
        <f t="shared" si="402"/>
        <v>8.6000000000000063E-2</v>
      </c>
      <c r="F7160" s="110">
        <f>IF('3A-Rail transport'!$R$56="no","not applicable (Q3a.2.6 answered with 'no')",ROUND(E7160,4))</f>
        <v>8.5999999999999993E-2</v>
      </c>
      <c r="G7160" s="110">
        <f>IF('3A-Rail transport'!$R$57="no","not applicable (Q3a.2.6 answered with 'no')",ROUND(E7160,4))</f>
        <v>8.5999999999999993E-2</v>
      </c>
      <c r="S7160" s="110">
        <f t="shared" si="403"/>
        <v>8.6000000000000063E-2</v>
      </c>
      <c r="T7160" s="110">
        <f>IF('3B-Air transport'!$R$66="no","not applicable (Q3b.1.6 answered with 'no')",ROUND(S7160,4))</f>
        <v>8.5999999999999993E-2</v>
      </c>
      <c r="U7160" s="110">
        <f>IF('3B-Air transport'!$R$67="no","not applicable (Q3b.1.6 answered with 'no')",ROUND(S7160,4))</f>
        <v>8.5999999999999993E-2</v>
      </c>
      <c r="V7160" s="110">
        <f>IF('3B-Air transport'!$R$68="no","not applicable (Q3b.1.6 answered with 'no')",ROUND(S7160,4))</f>
        <v>8.5999999999999993E-2</v>
      </c>
      <c r="AB7160" s="110">
        <f t="shared" si="404"/>
        <v>8.6000000000000063E-2</v>
      </c>
      <c r="AC7160" s="110">
        <f>IF('3C-Water transport'!$R$56="no","not applicable (Q3c.1.6 answered with 'no')",ROUND(AB7160,4))</f>
        <v>8.5999999999999993E-2</v>
      </c>
      <c r="AD7160" s="110">
        <f>IF('3C-Water transport'!$R$57="no","not applicable (Q3c.1.6 answered with 'no')",ROUND(AB7160,4))</f>
        <v>8.5999999999999993E-2</v>
      </c>
      <c r="AE7160" s="110">
        <f>IF('3C-Water transport'!$R$58="no","not applicable (Q3c.1.6 answered with 'no')",ROUND(AB7160,4))</f>
        <v>8.5999999999999993E-2</v>
      </c>
    </row>
    <row r="7161" spans="5:31" x14ac:dyDescent="0.25">
      <c r="E7161" s="110">
        <f t="shared" si="402"/>
        <v>8.7000000000000063E-2</v>
      </c>
      <c r="F7161" s="110">
        <f>IF('3A-Rail transport'!$R$56="no","not applicable (Q3a.2.6 answered with 'no')",ROUND(E7161,4))</f>
        <v>8.6999999999999994E-2</v>
      </c>
      <c r="G7161" s="110">
        <f>IF('3A-Rail transport'!$R$57="no","not applicable (Q3a.2.6 answered with 'no')",ROUND(E7161,4))</f>
        <v>8.6999999999999994E-2</v>
      </c>
      <c r="S7161" s="110">
        <f t="shared" si="403"/>
        <v>8.7000000000000063E-2</v>
      </c>
      <c r="T7161" s="110">
        <f>IF('3B-Air transport'!$R$66="no","not applicable (Q3b.1.6 answered with 'no')",ROUND(S7161,4))</f>
        <v>8.6999999999999994E-2</v>
      </c>
      <c r="U7161" s="110">
        <f>IF('3B-Air transport'!$R$67="no","not applicable (Q3b.1.6 answered with 'no')",ROUND(S7161,4))</f>
        <v>8.6999999999999994E-2</v>
      </c>
      <c r="V7161" s="110">
        <f>IF('3B-Air transport'!$R$68="no","not applicable (Q3b.1.6 answered with 'no')",ROUND(S7161,4))</f>
        <v>8.6999999999999994E-2</v>
      </c>
      <c r="AB7161" s="110">
        <f t="shared" si="404"/>
        <v>8.7000000000000063E-2</v>
      </c>
      <c r="AC7161" s="110">
        <f>IF('3C-Water transport'!$R$56="no","not applicable (Q3c.1.6 answered with 'no')",ROUND(AB7161,4))</f>
        <v>8.6999999999999994E-2</v>
      </c>
      <c r="AD7161" s="110">
        <f>IF('3C-Water transport'!$R$57="no","not applicable (Q3c.1.6 answered with 'no')",ROUND(AB7161,4))</f>
        <v>8.6999999999999994E-2</v>
      </c>
      <c r="AE7161" s="110">
        <f>IF('3C-Water transport'!$R$58="no","not applicable (Q3c.1.6 answered with 'no')",ROUND(AB7161,4))</f>
        <v>8.6999999999999994E-2</v>
      </c>
    </row>
    <row r="7162" spans="5:31" x14ac:dyDescent="0.25">
      <c r="E7162" s="110">
        <f t="shared" si="402"/>
        <v>8.8000000000000064E-2</v>
      </c>
      <c r="F7162" s="110">
        <f>IF('3A-Rail transport'!$R$56="no","not applicable (Q3a.2.6 answered with 'no')",ROUND(E7162,4))</f>
        <v>8.7999999999999995E-2</v>
      </c>
      <c r="G7162" s="110">
        <f>IF('3A-Rail transport'!$R$57="no","not applicable (Q3a.2.6 answered with 'no')",ROUND(E7162,4))</f>
        <v>8.7999999999999995E-2</v>
      </c>
      <c r="S7162" s="110">
        <f t="shared" si="403"/>
        <v>8.8000000000000064E-2</v>
      </c>
      <c r="T7162" s="110">
        <f>IF('3B-Air transport'!$R$66="no","not applicable (Q3b.1.6 answered with 'no')",ROUND(S7162,4))</f>
        <v>8.7999999999999995E-2</v>
      </c>
      <c r="U7162" s="110">
        <f>IF('3B-Air transport'!$R$67="no","not applicable (Q3b.1.6 answered with 'no')",ROUND(S7162,4))</f>
        <v>8.7999999999999995E-2</v>
      </c>
      <c r="V7162" s="110">
        <f>IF('3B-Air transport'!$R$68="no","not applicable (Q3b.1.6 answered with 'no')",ROUND(S7162,4))</f>
        <v>8.7999999999999995E-2</v>
      </c>
      <c r="AB7162" s="110">
        <f t="shared" si="404"/>
        <v>8.8000000000000064E-2</v>
      </c>
      <c r="AC7162" s="110">
        <f>IF('3C-Water transport'!$R$56="no","not applicable (Q3c.1.6 answered with 'no')",ROUND(AB7162,4))</f>
        <v>8.7999999999999995E-2</v>
      </c>
      <c r="AD7162" s="110">
        <f>IF('3C-Water transport'!$R$57="no","not applicable (Q3c.1.6 answered with 'no')",ROUND(AB7162,4))</f>
        <v>8.7999999999999995E-2</v>
      </c>
      <c r="AE7162" s="110">
        <f>IF('3C-Water transport'!$R$58="no","not applicable (Q3c.1.6 answered with 'no')",ROUND(AB7162,4))</f>
        <v>8.7999999999999995E-2</v>
      </c>
    </row>
    <row r="7163" spans="5:31" x14ac:dyDescent="0.25">
      <c r="E7163" s="110">
        <f t="shared" si="402"/>
        <v>8.9000000000000065E-2</v>
      </c>
      <c r="F7163" s="110">
        <f>IF('3A-Rail transport'!$R$56="no","not applicable (Q3a.2.6 answered with 'no')",ROUND(E7163,4))</f>
        <v>8.8999999999999996E-2</v>
      </c>
      <c r="G7163" s="110">
        <f>IF('3A-Rail transport'!$R$57="no","not applicable (Q3a.2.6 answered with 'no')",ROUND(E7163,4))</f>
        <v>8.8999999999999996E-2</v>
      </c>
      <c r="S7163" s="110">
        <f t="shared" si="403"/>
        <v>8.9000000000000065E-2</v>
      </c>
      <c r="T7163" s="110">
        <f>IF('3B-Air transport'!$R$66="no","not applicable (Q3b.1.6 answered with 'no')",ROUND(S7163,4))</f>
        <v>8.8999999999999996E-2</v>
      </c>
      <c r="U7163" s="110">
        <f>IF('3B-Air transport'!$R$67="no","not applicable (Q3b.1.6 answered with 'no')",ROUND(S7163,4))</f>
        <v>8.8999999999999996E-2</v>
      </c>
      <c r="V7163" s="110">
        <f>IF('3B-Air transport'!$R$68="no","not applicable (Q3b.1.6 answered with 'no')",ROUND(S7163,4))</f>
        <v>8.8999999999999996E-2</v>
      </c>
      <c r="AB7163" s="110">
        <f t="shared" si="404"/>
        <v>8.9000000000000065E-2</v>
      </c>
      <c r="AC7163" s="110">
        <f>IF('3C-Water transport'!$R$56="no","not applicable (Q3c.1.6 answered with 'no')",ROUND(AB7163,4))</f>
        <v>8.8999999999999996E-2</v>
      </c>
      <c r="AD7163" s="110">
        <f>IF('3C-Water transport'!$R$57="no","not applicable (Q3c.1.6 answered with 'no')",ROUND(AB7163,4))</f>
        <v>8.8999999999999996E-2</v>
      </c>
      <c r="AE7163" s="110">
        <f>IF('3C-Water transport'!$R$58="no","not applicable (Q3c.1.6 answered with 'no')",ROUND(AB7163,4))</f>
        <v>8.8999999999999996E-2</v>
      </c>
    </row>
    <row r="7164" spans="5:31" x14ac:dyDescent="0.25">
      <c r="E7164" s="110">
        <f t="shared" si="402"/>
        <v>9.0000000000000066E-2</v>
      </c>
      <c r="F7164" s="110">
        <f>IF('3A-Rail transport'!$R$56="no","not applicable (Q3a.2.6 answered with 'no')",ROUND(E7164,4))</f>
        <v>0.09</v>
      </c>
      <c r="G7164" s="110">
        <f>IF('3A-Rail transport'!$R$57="no","not applicable (Q3a.2.6 answered with 'no')",ROUND(E7164,4))</f>
        <v>0.09</v>
      </c>
      <c r="S7164" s="110">
        <f t="shared" si="403"/>
        <v>9.0000000000000066E-2</v>
      </c>
      <c r="T7164" s="110">
        <f>IF('3B-Air transport'!$R$66="no","not applicable (Q3b.1.6 answered with 'no')",ROUND(S7164,4))</f>
        <v>0.09</v>
      </c>
      <c r="U7164" s="110">
        <f>IF('3B-Air transport'!$R$67="no","not applicable (Q3b.1.6 answered with 'no')",ROUND(S7164,4))</f>
        <v>0.09</v>
      </c>
      <c r="V7164" s="110">
        <f>IF('3B-Air transport'!$R$68="no","not applicable (Q3b.1.6 answered with 'no')",ROUND(S7164,4))</f>
        <v>0.09</v>
      </c>
      <c r="AB7164" s="110">
        <f t="shared" si="404"/>
        <v>9.0000000000000066E-2</v>
      </c>
      <c r="AC7164" s="110">
        <f>IF('3C-Water transport'!$R$56="no","not applicable (Q3c.1.6 answered with 'no')",ROUND(AB7164,4))</f>
        <v>0.09</v>
      </c>
      <c r="AD7164" s="110">
        <f>IF('3C-Water transport'!$R$57="no","not applicable (Q3c.1.6 answered with 'no')",ROUND(AB7164,4))</f>
        <v>0.09</v>
      </c>
      <c r="AE7164" s="110">
        <f>IF('3C-Water transport'!$R$58="no","not applicable (Q3c.1.6 answered with 'no')",ROUND(AB7164,4))</f>
        <v>0.09</v>
      </c>
    </row>
    <row r="7165" spans="5:31" x14ac:dyDescent="0.25">
      <c r="E7165" s="110">
        <f t="shared" si="402"/>
        <v>9.1000000000000067E-2</v>
      </c>
      <c r="F7165" s="110">
        <f>IF('3A-Rail transport'!$R$56="no","not applicable (Q3a.2.6 answered with 'no')",ROUND(E7165,4))</f>
        <v>9.0999999999999998E-2</v>
      </c>
      <c r="G7165" s="110">
        <f>IF('3A-Rail transport'!$R$57="no","not applicable (Q3a.2.6 answered with 'no')",ROUND(E7165,4))</f>
        <v>9.0999999999999998E-2</v>
      </c>
      <c r="S7165" s="110">
        <f t="shared" si="403"/>
        <v>9.1000000000000067E-2</v>
      </c>
      <c r="T7165" s="110">
        <f>IF('3B-Air transport'!$R$66="no","not applicable (Q3b.1.6 answered with 'no')",ROUND(S7165,4))</f>
        <v>9.0999999999999998E-2</v>
      </c>
      <c r="U7165" s="110">
        <f>IF('3B-Air transport'!$R$67="no","not applicable (Q3b.1.6 answered with 'no')",ROUND(S7165,4))</f>
        <v>9.0999999999999998E-2</v>
      </c>
      <c r="V7165" s="110">
        <f>IF('3B-Air transport'!$R$68="no","not applicable (Q3b.1.6 answered with 'no')",ROUND(S7165,4))</f>
        <v>9.0999999999999998E-2</v>
      </c>
      <c r="AB7165" s="110">
        <f t="shared" si="404"/>
        <v>9.1000000000000067E-2</v>
      </c>
      <c r="AC7165" s="110">
        <f>IF('3C-Water transport'!$R$56="no","not applicable (Q3c.1.6 answered with 'no')",ROUND(AB7165,4))</f>
        <v>9.0999999999999998E-2</v>
      </c>
      <c r="AD7165" s="110">
        <f>IF('3C-Water transport'!$R$57="no","not applicable (Q3c.1.6 answered with 'no')",ROUND(AB7165,4))</f>
        <v>9.0999999999999998E-2</v>
      </c>
      <c r="AE7165" s="110">
        <f>IF('3C-Water transport'!$R$58="no","not applicable (Q3c.1.6 answered with 'no')",ROUND(AB7165,4))</f>
        <v>9.0999999999999998E-2</v>
      </c>
    </row>
    <row r="7166" spans="5:31" x14ac:dyDescent="0.25">
      <c r="E7166" s="110">
        <f t="shared" si="402"/>
        <v>9.2000000000000068E-2</v>
      </c>
      <c r="F7166" s="110">
        <f>IF('3A-Rail transport'!$R$56="no","not applicable (Q3a.2.6 answered with 'no')",ROUND(E7166,4))</f>
        <v>9.1999999999999998E-2</v>
      </c>
      <c r="G7166" s="110">
        <f>IF('3A-Rail transport'!$R$57="no","not applicable (Q3a.2.6 answered with 'no')",ROUND(E7166,4))</f>
        <v>9.1999999999999998E-2</v>
      </c>
      <c r="S7166" s="110">
        <f t="shared" si="403"/>
        <v>9.2000000000000068E-2</v>
      </c>
      <c r="T7166" s="110">
        <f>IF('3B-Air transport'!$R$66="no","not applicable (Q3b.1.6 answered with 'no')",ROUND(S7166,4))</f>
        <v>9.1999999999999998E-2</v>
      </c>
      <c r="U7166" s="110">
        <f>IF('3B-Air transport'!$R$67="no","not applicable (Q3b.1.6 answered with 'no')",ROUND(S7166,4))</f>
        <v>9.1999999999999998E-2</v>
      </c>
      <c r="V7166" s="110">
        <f>IF('3B-Air transport'!$R$68="no","not applicable (Q3b.1.6 answered with 'no')",ROUND(S7166,4))</f>
        <v>9.1999999999999998E-2</v>
      </c>
      <c r="AB7166" s="110">
        <f t="shared" si="404"/>
        <v>9.2000000000000068E-2</v>
      </c>
      <c r="AC7166" s="110">
        <f>IF('3C-Water transport'!$R$56="no","not applicable (Q3c.1.6 answered with 'no')",ROUND(AB7166,4))</f>
        <v>9.1999999999999998E-2</v>
      </c>
      <c r="AD7166" s="110">
        <f>IF('3C-Water transport'!$R$57="no","not applicable (Q3c.1.6 answered with 'no')",ROUND(AB7166,4))</f>
        <v>9.1999999999999998E-2</v>
      </c>
      <c r="AE7166" s="110">
        <f>IF('3C-Water transport'!$R$58="no","not applicable (Q3c.1.6 answered with 'no')",ROUND(AB7166,4))</f>
        <v>9.1999999999999998E-2</v>
      </c>
    </row>
    <row r="7167" spans="5:31" x14ac:dyDescent="0.25">
      <c r="E7167" s="110">
        <f t="shared" si="402"/>
        <v>9.3000000000000069E-2</v>
      </c>
      <c r="F7167" s="110">
        <f>IF('3A-Rail transport'!$R$56="no","not applicable (Q3a.2.6 answered with 'no')",ROUND(E7167,4))</f>
        <v>9.2999999999999999E-2</v>
      </c>
      <c r="G7167" s="110">
        <f>IF('3A-Rail transport'!$R$57="no","not applicable (Q3a.2.6 answered with 'no')",ROUND(E7167,4))</f>
        <v>9.2999999999999999E-2</v>
      </c>
      <c r="S7167" s="110">
        <f t="shared" si="403"/>
        <v>9.3000000000000069E-2</v>
      </c>
      <c r="T7167" s="110">
        <f>IF('3B-Air transport'!$R$66="no","not applicable (Q3b.1.6 answered with 'no')",ROUND(S7167,4))</f>
        <v>9.2999999999999999E-2</v>
      </c>
      <c r="U7167" s="110">
        <f>IF('3B-Air transport'!$R$67="no","not applicable (Q3b.1.6 answered with 'no')",ROUND(S7167,4))</f>
        <v>9.2999999999999999E-2</v>
      </c>
      <c r="V7167" s="110">
        <f>IF('3B-Air transport'!$R$68="no","not applicable (Q3b.1.6 answered with 'no')",ROUND(S7167,4))</f>
        <v>9.2999999999999999E-2</v>
      </c>
      <c r="AB7167" s="110">
        <f t="shared" si="404"/>
        <v>9.3000000000000069E-2</v>
      </c>
      <c r="AC7167" s="110">
        <f>IF('3C-Water transport'!$R$56="no","not applicable (Q3c.1.6 answered with 'no')",ROUND(AB7167,4))</f>
        <v>9.2999999999999999E-2</v>
      </c>
      <c r="AD7167" s="110">
        <f>IF('3C-Water transport'!$R$57="no","not applicable (Q3c.1.6 answered with 'no')",ROUND(AB7167,4))</f>
        <v>9.2999999999999999E-2</v>
      </c>
      <c r="AE7167" s="110">
        <f>IF('3C-Water transport'!$R$58="no","not applicable (Q3c.1.6 answered with 'no')",ROUND(AB7167,4))</f>
        <v>9.2999999999999999E-2</v>
      </c>
    </row>
    <row r="7168" spans="5:31" x14ac:dyDescent="0.25">
      <c r="E7168" s="110">
        <f t="shared" si="402"/>
        <v>9.400000000000007E-2</v>
      </c>
      <c r="F7168" s="110">
        <f>IF('3A-Rail transport'!$R$56="no","not applicable (Q3a.2.6 answered with 'no')",ROUND(E7168,4))</f>
        <v>9.4E-2</v>
      </c>
      <c r="G7168" s="110">
        <f>IF('3A-Rail transport'!$R$57="no","not applicable (Q3a.2.6 answered with 'no')",ROUND(E7168,4))</f>
        <v>9.4E-2</v>
      </c>
      <c r="S7168" s="110">
        <f t="shared" si="403"/>
        <v>9.400000000000007E-2</v>
      </c>
      <c r="T7168" s="110">
        <f>IF('3B-Air transport'!$R$66="no","not applicable (Q3b.1.6 answered with 'no')",ROUND(S7168,4))</f>
        <v>9.4E-2</v>
      </c>
      <c r="U7168" s="110">
        <f>IF('3B-Air transport'!$R$67="no","not applicable (Q3b.1.6 answered with 'no')",ROUND(S7168,4))</f>
        <v>9.4E-2</v>
      </c>
      <c r="V7168" s="110">
        <f>IF('3B-Air transport'!$R$68="no","not applicable (Q3b.1.6 answered with 'no')",ROUND(S7168,4))</f>
        <v>9.4E-2</v>
      </c>
      <c r="AB7168" s="110">
        <f t="shared" si="404"/>
        <v>9.400000000000007E-2</v>
      </c>
      <c r="AC7168" s="110">
        <f>IF('3C-Water transport'!$R$56="no","not applicable (Q3c.1.6 answered with 'no')",ROUND(AB7168,4))</f>
        <v>9.4E-2</v>
      </c>
      <c r="AD7168" s="110">
        <f>IF('3C-Water transport'!$R$57="no","not applicable (Q3c.1.6 answered with 'no')",ROUND(AB7168,4))</f>
        <v>9.4E-2</v>
      </c>
      <c r="AE7168" s="110">
        <f>IF('3C-Water transport'!$R$58="no","not applicable (Q3c.1.6 answered with 'no')",ROUND(AB7168,4))</f>
        <v>9.4E-2</v>
      </c>
    </row>
    <row r="7169" spans="5:31" x14ac:dyDescent="0.25">
      <c r="E7169" s="110">
        <f t="shared" si="402"/>
        <v>9.500000000000007E-2</v>
      </c>
      <c r="F7169" s="110">
        <f>IF('3A-Rail transport'!$R$56="no","not applicable (Q3a.2.6 answered with 'no')",ROUND(E7169,4))</f>
        <v>9.5000000000000001E-2</v>
      </c>
      <c r="G7169" s="110">
        <f>IF('3A-Rail transport'!$R$57="no","not applicable (Q3a.2.6 answered with 'no')",ROUND(E7169,4))</f>
        <v>9.5000000000000001E-2</v>
      </c>
      <c r="S7169" s="110">
        <f t="shared" si="403"/>
        <v>9.500000000000007E-2</v>
      </c>
      <c r="T7169" s="110">
        <f>IF('3B-Air transport'!$R$66="no","not applicable (Q3b.1.6 answered with 'no')",ROUND(S7169,4))</f>
        <v>9.5000000000000001E-2</v>
      </c>
      <c r="U7169" s="110">
        <f>IF('3B-Air transport'!$R$67="no","not applicable (Q3b.1.6 answered with 'no')",ROUND(S7169,4))</f>
        <v>9.5000000000000001E-2</v>
      </c>
      <c r="V7169" s="110">
        <f>IF('3B-Air transport'!$R$68="no","not applicable (Q3b.1.6 answered with 'no')",ROUND(S7169,4))</f>
        <v>9.5000000000000001E-2</v>
      </c>
      <c r="AB7169" s="110">
        <f t="shared" si="404"/>
        <v>9.500000000000007E-2</v>
      </c>
      <c r="AC7169" s="110">
        <f>IF('3C-Water transport'!$R$56="no","not applicable (Q3c.1.6 answered with 'no')",ROUND(AB7169,4))</f>
        <v>9.5000000000000001E-2</v>
      </c>
      <c r="AD7169" s="110">
        <f>IF('3C-Water transport'!$R$57="no","not applicable (Q3c.1.6 answered with 'no')",ROUND(AB7169,4))</f>
        <v>9.5000000000000001E-2</v>
      </c>
      <c r="AE7169" s="110">
        <f>IF('3C-Water transport'!$R$58="no","not applicable (Q3c.1.6 answered with 'no')",ROUND(AB7169,4))</f>
        <v>9.5000000000000001E-2</v>
      </c>
    </row>
    <row r="7170" spans="5:31" x14ac:dyDescent="0.25">
      <c r="E7170" s="110">
        <f t="shared" si="402"/>
        <v>9.6000000000000071E-2</v>
      </c>
      <c r="F7170" s="110">
        <f>IF('3A-Rail transport'!$R$56="no","not applicable (Q3a.2.6 answered with 'no')",ROUND(E7170,4))</f>
        <v>9.6000000000000002E-2</v>
      </c>
      <c r="G7170" s="110">
        <f>IF('3A-Rail transport'!$R$57="no","not applicable (Q3a.2.6 answered with 'no')",ROUND(E7170,4))</f>
        <v>9.6000000000000002E-2</v>
      </c>
      <c r="S7170" s="110">
        <f t="shared" si="403"/>
        <v>9.6000000000000071E-2</v>
      </c>
      <c r="T7170" s="110">
        <f>IF('3B-Air transport'!$R$66="no","not applicable (Q3b.1.6 answered with 'no')",ROUND(S7170,4))</f>
        <v>9.6000000000000002E-2</v>
      </c>
      <c r="U7170" s="110">
        <f>IF('3B-Air transport'!$R$67="no","not applicable (Q3b.1.6 answered with 'no')",ROUND(S7170,4))</f>
        <v>9.6000000000000002E-2</v>
      </c>
      <c r="V7170" s="110">
        <f>IF('3B-Air transport'!$R$68="no","not applicable (Q3b.1.6 answered with 'no')",ROUND(S7170,4))</f>
        <v>9.6000000000000002E-2</v>
      </c>
      <c r="AB7170" s="110">
        <f t="shared" si="404"/>
        <v>9.6000000000000071E-2</v>
      </c>
      <c r="AC7170" s="110">
        <f>IF('3C-Water transport'!$R$56="no","not applicable (Q3c.1.6 answered with 'no')",ROUND(AB7170,4))</f>
        <v>9.6000000000000002E-2</v>
      </c>
      <c r="AD7170" s="110">
        <f>IF('3C-Water transport'!$R$57="no","not applicable (Q3c.1.6 answered with 'no')",ROUND(AB7170,4))</f>
        <v>9.6000000000000002E-2</v>
      </c>
      <c r="AE7170" s="110">
        <f>IF('3C-Water transport'!$R$58="no","not applicable (Q3c.1.6 answered with 'no')",ROUND(AB7170,4))</f>
        <v>9.6000000000000002E-2</v>
      </c>
    </row>
    <row r="7171" spans="5:31" x14ac:dyDescent="0.25">
      <c r="E7171" s="110">
        <f t="shared" si="402"/>
        <v>9.7000000000000072E-2</v>
      </c>
      <c r="F7171" s="110">
        <f>IF('3A-Rail transport'!$R$56="no","not applicable (Q3a.2.6 answered with 'no')",ROUND(E7171,4))</f>
        <v>9.7000000000000003E-2</v>
      </c>
      <c r="G7171" s="110">
        <f>IF('3A-Rail transport'!$R$57="no","not applicable (Q3a.2.6 answered with 'no')",ROUND(E7171,4))</f>
        <v>9.7000000000000003E-2</v>
      </c>
      <c r="S7171" s="110">
        <f t="shared" si="403"/>
        <v>9.7000000000000072E-2</v>
      </c>
      <c r="T7171" s="110">
        <f>IF('3B-Air transport'!$R$66="no","not applicable (Q3b.1.6 answered with 'no')",ROUND(S7171,4))</f>
        <v>9.7000000000000003E-2</v>
      </c>
      <c r="U7171" s="110">
        <f>IF('3B-Air transport'!$R$67="no","not applicable (Q3b.1.6 answered with 'no')",ROUND(S7171,4))</f>
        <v>9.7000000000000003E-2</v>
      </c>
      <c r="V7171" s="110">
        <f>IF('3B-Air transport'!$R$68="no","not applicable (Q3b.1.6 answered with 'no')",ROUND(S7171,4))</f>
        <v>9.7000000000000003E-2</v>
      </c>
      <c r="AB7171" s="110">
        <f t="shared" si="404"/>
        <v>9.7000000000000072E-2</v>
      </c>
      <c r="AC7171" s="110">
        <f>IF('3C-Water transport'!$R$56="no","not applicable (Q3c.1.6 answered with 'no')",ROUND(AB7171,4))</f>
        <v>9.7000000000000003E-2</v>
      </c>
      <c r="AD7171" s="110">
        <f>IF('3C-Water transport'!$R$57="no","not applicable (Q3c.1.6 answered with 'no')",ROUND(AB7171,4))</f>
        <v>9.7000000000000003E-2</v>
      </c>
      <c r="AE7171" s="110">
        <f>IF('3C-Water transport'!$R$58="no","not applicable (Q3c.1.6 answered with 'no')",ROUND(AB7171,4))</f>
        <v>9.7000000000000003E-2</v>
      </c>
    </row>
    <row r="7172" spans="5:31" x14ac:dyDescent="0.25">
      <c r="E7172" s="110">
        <f t="shared" si="402"/>
        <v>9.8000000000000073E-2</v>
      </c>
      <c r="F7172" s="110">
        <f>IF('3A-Rail transport'!$R$56="no","not applicable (Q3a.2.6 answered with 'no')",ROUND(E7172,4))</f>
        <v>9.8000000000000004E-2</v>
      </c>
      <c r="G7172" s="110">
        <f>IF('3A-Rail transport'!$R$57="no","not applicable (Q3a.2.6 answered with 'no')",ROUND(E7172,4))</f>
        <v>9.8000000000000004E-2</v>
      </c>
      <c r="S7172" s="110">
        <f t="shared" si="403"/>
        <v>9.8000000000000073E-2</v>
      </c>
      <c r="T7172" s="110">
        <f>IF('3B-Air transport'!$R$66="no","not applicable (Q3b.1.6 answered with 'no')",ROUND(S7172,4))</f>
        <v>9.8000000000000004E-2</v>
      </c>
      <c r="U7172" s="110">
        <f>IF('3B-Air transport'!$R$67="no","not applicable (Q3b.1.6 answered with 'no')",ROUND(S7172,4))</f>
        <v>9.8000000000000004E-2</v>
      </c>
      <c r="V7172" s="110">
        <f>IF('3B-Air transport'!$R$68="no","not applicable (Q3b.1.6 answered with 'no')",ROUND(S7172,4))</f>
        <v>9.8000000000000004E-2</v>
      </c>
      <c r="AB7172" s="110">
        <f t="shared" si="404"/>
        <v>9.8000000000000073E-2</v>
      </c>
      <c r="AC7172" s="110">
        <f>IF('3C-Water transport'!$R$56="no","not applicable (Q3c.1.6 answered with 'no')",ROUND(AB7172,4))</f>
        <v>9.8000000000000004E-2</v>
      </c>
      <c r="AD7172" s="110">
        <f>IF('3C-Water transport'!$R$57="no","not applicable (Q3c.1.6 answered with 'no')",ROUND(AB7172,4))</f>
        <v>9.8000000000000004E-2</v>
      </c>
      <c r="AE7172" s="110">
        <f>IF('3C-Water transport'!$R$58="no","not applicable (Q3c.1.6 answered with 'no')",ROUND(AB7172,4))</f>
        <v>9.8000000000000004E-2</v>
      </c>
    </row>
    <row r="7173" spans="5:31" x14ac:dyDescent="0.25">
      <c r="E7173" s="110">
        <f t="shared" si="402"/>
        <v>9.9000000000000074E-2</v>
      </c>
      <c r="F7173" s="110">
        <f>IF('3A-Rail transport'!$R$56="no","not applicable (Q3a.2.6 answered with 'no')",ROUND(E7173,4))</f>
        <v>9.9000000000000005E-2</v>
      </c>
      <c r="G7173" s="110">
        <f>IF('3A-Rail transport'!$R$57="no","not applicable (Q3a.2.6 answered with 'no')",ROUND(E7173,4))</f>
        <v>9.9000000000000005E-2</v>
      </c>
      <c r="S7173" s="110">
        <f t="shared" si="403"/>
        <v>9.9000000000000074E-2</v>
      </c>
      <c r="T7173" s="110">
        <f>IF('3B-Air transport'!$R$66="no","not applicable (Q3b.1.6 answered with 'no')",ROUND(S7173,4))</f>
        <v>9.9000000000000005E-2</v>
      </c>
      <c r="U7173" s="110">
        <f>IF('3B-Air transport'!$R$67="no","not applicable (Q3b.1.6 answered with 'no')",ROUND(S7173,4))</f>
        <v>9.9000000000000005E-2</v>
      </c>
      <c r="V7173" s="110">
        <f>IF('3B-Air transport'!$R$68="no","not applicable (Q3b.1.6 answered with 'no')",ROUND(S7173,4))</f>
        <v>9.9000000000000005E-2</v>
      </c>
      <c r="AB7173" s="110">
        <f t="shared" si="404"/>
        <v>9.9000000000000074E-2</v>
      </c>
      <c r="AC7173" s="110">
        <f>IF('3C-Water transport'!$R$56="no","not applicable (Q3c.1.6 answered with 'no')",ROUND(AB7173,4))</f>
        <v>9.9000000000000005E-2</v>
      </c>
      <c r="AD7173" s="110">
        <f>IF('3C-Water transport'!$R$57="no","not applicable (Q3c.1.6 answered with 'no')",ROUND(AB7173,4))</f>
        <v>9.9000000000000005E-2</v>
      </c>
      <c r="AE7173" s="110">
        <f>IF('3C-Water transport'!$R$58="no","not applicable (Q3c.1.6 answered with 'no')",ROUND(AB7173,4))</f>
        <v>9.9000000000000005E-2</v>
      </c>
    </row>
    <row r="7174" spans="5:31" x14ac:dyDescent="0.25">
      <c r="E7174" s="110">
        <f t="shared" si="402"/>
        <v>0.10000000000000007</v>
      </c>
      <c r="F7174" s="110">
        <f>IF('3A-Rail transport'!$R$56="no","not applicable (Q3a.2.6 answered with 'no')",ROUND(E7174,4))</f>
        <v>0.1</v>
      </c>
      <c r="G7174" s="110">
        <f>IF('3A-Rail transport'!$R$57="no","not applicable (Q3a.2.6 answered with 'no')",ROUND(E7174,4))</f>
        <v>0.1</v>
      </c>
      <c r="S7174" s="110">
        <f t="shared" si="403"/>
        <v>0.10000000000000007</v>
      </c>
      <c r="T7174" s="110">
        <f>IF('3B-Air transport'!$R$66="no","not applicable (Q3b.1.6 answered with 'no')",ROUND(S7174,4))</f>
        <v>0.1</v>
      </c>
      <c r="U7174" s="110">
        <f>IF('3B-Air transport'!$R$67="no","not applicable (Q3b.1.6 answered with 'no')",ROUND(S7174,4))</f>
        <v>0.1</v>
      </c>
      <c r="V7174" s="110">
        <f>IF('3B-Air transport'!$R$68="no","not applicable (Q3b.1.6 answered with 'no')",ROUND(S7174,4))</f>
        <v>0.1</v>
      </c>
      <c r="AB7174" s="110">
        <f t="shared" si="404"/>
        <v>0.10000000000000007</v>
      </c>
      <c r="AC7174" s="110">
        <f>IF('3C-Water transport'!$R$56="no","not applicable (Q3c.1.6 answered with 'no')",ROUND(AB7174,4))</f>
        <v>0.1</v>
      </c>
      <c r="AD7174" s="110">
        <f>IF('3C-Water transport'!$R$57="no","not applicable (Q3c.1.6 answered with 'no')",ROUND(AB7174,4))</f>
        <v>0.1</v>
      </c>
      <c r="AE7174" s="110">
        <f>IF('3C-Water transport'!$R$58="no","not applicable (Q3c.1.6 answered with 'no')",ROUND(AB7174,4))</f>
        <v>0.1</v>
      </c>
    </row>
    <row r="7175" spans="5:31" x14ac:dyDescent="0.25">
      <c r="E7175" s="110">
        <f t="shared" si="402"/>
        <v>0.10100000000000008</v>
      </c>
      <c r="F7175" s="110">
        <f>IF('3A-Rail transport'!$R$56="no","not applicable (Q3a.2.6 answered with 'no')",ROUND(E7175,4))</f>
        <v>0.10100000000000001</v>
      </c>
      <c r="G7175" s="110">
        <f>IF('3A-Rail transport'!$R$57="no","not applicable (Q3a.2.6 answered with 'no')",ROUND(E7175,4))</f>
        <v>0.10100000000000001</v>
      </c>
      <c r="S7175" s="110">
        <f t="shared" si="403"/>
        <v>0.10100000000000008</v>
      </c>
      <c r="T7175" s="110">
        <f>IF('3B-Air transport'!$R$66="no","not applicable (Q3b.1.6 answered with 'no')",ROUND(S7175,4))</f>
        <v>0.10100000000000001</v>
      </c>
      <c r="U7175" s="110">
        <f>IF('3B-Air transport'!$R$67="no","not applicable (Q3b.1.6 answered with 'no')",ROUND(S7175,4))</f>
        <v>0.10100000000000001</v>
      </c>
      <c r="V7175" s="110">
        <f>IF('3B-Air transport'!$R$68="no","not applicable (Q3b.1.6 answered with 'no')",ROUND(S7175,4))</f>
        <v>0.10100000000000001</v>
      </c>
      <c r="AB7175" s="110">
        <f t="shared" si="404"/>
        <v>0.10100000000000008</v>
      </c>
      <c r="AC7175" s="110">
        <f>IF('3C-Water transport'!$R$56="no","not applicable (Q3c.1.6 answered with 'no')",ROUND(AB7175,4))</f>
        <v>0.10100000000000001</v>
      </c>
      <c r="AD7175" s="110">
        <f>IF('3C-Water transport'!$R$57="no","not applicable (Q3c.1.6 answered with 'no')",ROUND(AB7175,4))</f>
        <v>0.10100000000000001</v>
      </c>
      <c r="AE7175" s="110">
        <f>IF('3C-Water transport'!$R$58="no","not applicable (Q3c.1.6 answered with 'no')",ROUND(AB7175,4))</f>
        <v>0.10100000000000001</v>
      </c>
    </row>
    <row r="7176" spans="5:31" x14ac:dyDescent="0.25">
      <c r="E7176" s="110">
        <f t="shared" si="402"/>
        <v>0.10200000000000008</v>
      </c>
      <c r="F7176" s="110">
        <f>IF('3A-Rail transport'!$R$56="no","not applicable (Q3a.2.6 answered with 'no')",ROUND(E7176,4))</f>
        <v>0.10199999999999999</v>
      </c>
      <c r="G7176" s="110">
        <f>IF('3A-Rail transport'!$R$57="no","not applicable (Q3a.2.6 answered with 'no')",ROUND(E7176,4))</f>
        <v>0.10199999999999999</v>
      </c>
      <c r="S7176" s="110">
        <f t="shared" si="403"/>
        <v>0.10200000000000008</v>
      </c>
      <c r="T7176" s="110">
        <f>IF('3B-Air transport'!$R$66="no","not applicable (Q3b.1.6 answered with 'no')",ROUND(S7176,4))</f>
        <v>0.10199999999999999</v>
      </c>
      <c r="U7176" s="110">
        <f>IF('3B-Air transport'!$R$67="no","not applicable (Q3b.1.6 answered with 'no')",ROUND(S7176,4))</f>
        <v>0.10199999999999999</v>
      </c>
      <c r="V7176" s="110">
        <f>IF('3B-Air transport'!$R$68="no","not applicable (Q3b.1.6 answered with 'no')",ROUND(S7176,4))</f>
        <v>0.10199999999999999</v>
      </c>
      <c r="AB7176" s="110">
        <f t="shared" si="404"/>
        <v>0.10200000000000008</v>
      </c>
      <c r="AC7176" s="110">
        <f>IF('3C-Water transport'!$R$56="no","not applicable (Q3c.1.6 answered with 'no')",ROUND(AB7176,4))</f>
        <v>0.10199999999999999</v>
      </c>
      <c r="AD7176" s="110">
        <f>IF('3C-Water transport'!$R$57="no","not applicable (Q3c.1.6 answered with 'no')",ROUND(AB7176,4))</f>
        <v>0.10199999999999999</v>
      </c>
      <c r="AE7176" s="110">
        <f>IF('3C-Water transport'!$R$58="no","not applicable (Q3c.1.6 answered with 'no')",ROUND(AB7176,4))</f>
        <v>0.10199999999999999</v>
      </c>
    </row>
    <row r="7177" spans="5:31" x14ac:dyDescent="0.25">
      <c r="E7177" s="110">
        <f t="shared" si="402"/>
        <v>0.10300000000000008</v>
      </c>
      <c r="F7177" s="110">
        <f>IF('3A-Rail transport'!$R$56="no","not applicable (Q3a.2.6 answered with 'no')",ROUND(E7177,4))</f>
        <v>0.10299999999999999</v>
      </c>
      <c r="G7177" s="110">
        <f>IF('3A-Rail transport'!$R$57="no","not applicable (Q3a.2.6 answered with 'no')",ROUND(E7177,4))</f>
        <v>0.10299999999999999</v>
      </c>
      <c r="S7177" s="110">
        <f t="shared" si="403"/>
        <v>0.10300000000000008</v>
      </c>
      <c r="T7177" s="110">
        <f>IF('3B-Air transport'!$R$66="no","not applicable (Q3b.1.6 answered with 'no')",ROUND(S7177,4))</f>
        <v>0.10299999999999999</v>
      </c>
      <c r="U7177" s="110">
        <f>IF('3B-Air transport'!$R$67="no","not applicable (Q3b.1.6 answered with 'no')",ROUND(S7177,4))</f>
        <v>0.10299999999999999</v>
      </c>
      <c r="V7177" s="110">
        <f>IF('3B-Air transport'!$R$68="no","not applicable (Q3b.1.6 answered with 'no')",ROUND(S7177,4))</f>
        <v>0.10299999999999999</v>
      </c>
      <c r="AB7177" s="110">
        <f t="shared" si="404"/>
        <v>0.10300000000000008</v>
      </c>
      <c r="AC7177" s="110">
        <f>IF('3C-Water transport'!$R$56="no","not applicable (Q3c.1.6 answered with 'no')",ROUND(AB7177,4))</f>
        <v>0.10299999999999999</v>
      </c>
      <c r="AD7177" s="110">
        <f>IF('3C-Water transport'!$R$57="no","not applicable (Q3c.1.6 answered with 'no')",ROUND(AB7177,4))</f>
        <v>0.10299999999999999</v>
      </c>
      <c r="AE7177" s="110">
        <f>IF('3C-Water transport'!$R$58="no","not applicable (Q3c.1.6 answered with 'no')",ROUND(AB7177,4))</f>
        <v>0.10299999999999999</v>
      </c>
    </row>
    <row r="7178" spans="5:31" x14ac:dyDescent="0.25">
      <c r="E7178" s="110">
        <f t="shared" si="402"/>
        <v>0.10400000000000008</v>
      </c>
      <c r="F7178" s="110">
        <f>IF('3A-Rail transport'!$R$56="no","not applicable (Q3a.2.6 answered with 'no')",ROUND(E7178,4))</f>
        <v>0.104</v>
      </c>
      <c r="G7178" s="110">
        <f>IF('3A-Rail transport'!$R$57="no","not applicable (Q3a.2.6 answered with 'no')",ROUND(E7178,4))</f>
        <v>0.104</v>
      </c>
      <c r="S7178" s="110">
        <f t="shared" si="403"/>
        <v>0.10400000000000008</v>
      </c>
      <c r="T7178" s="110">
        <f>IF('3B-Air transport'!$R$66="no","not applicable (Q3b.1.6 answered with 'no')",ROUND(S7178,4))</f>
        <v>0.104</v>
      </c>
      <c r="U7178" s="110">
        <f>IF('3B-Air transport'!$R$67="no","not applicable (Q3b.1.6 answered with 'no')",ROUND(S7178,4))</f>
        <v>0.104</v>
      </c>
      <c r="V7178" s="110">
        <f>IF('3B-Air transport'!$R$68="no","not applicable (Q3b.1.6 answered with 'no')",ROUND(S7178,4))</f>
        <v>0.104</v>
      </c>
      <c r="AB7178" s="110">
        <f t="shared" si="404"/>
        <v>0.10400000000000008</v>
      </c>
      <c r="AC7178" s="110">
        <f>IF('3C-Water transport'!$R$56="no","not applicable (Q3c.1.6 answered with 'no')",ROUND(AB7178,4))</f>
        <v>0.104</v>
      </c>
      <c r="AD7178" s="110">
        <f>IF('3C-Water transport'!$R$57="no","not applicable (Q3c.1.6 answered with 'no')",ROUND(AB7178,4))</f>
        <v>0.104</v>
      </c>
      <c r="AE7178" s="110">
        <f>IF('3C-Water transport'!$R$58="no","not applicable (Q3c.1.6 answered with 'no')",ROUND(AB7178,4))</f>
        <v>0.104</v>
      </c>
    </row>
    <row r="7179" spans="5:31" x14ac:dyDescent="0.25">
      <c r="E7179" s="110">
        <f t="shared" si="402"/>
        <v>0.10500000000000008</v>
      </c>
      <c r="F7179" s="110">
        <f>IF('3A-Rail transport'!$R$56="no","not applicable (Q3a.2.6 answered with 'no')",ROUND(E7179,4))</f>
        <v>0.105</v>
      </c>
      <c r="G7179" s="110">
        <f>IF('3A-Rail transport'!$R$57="no","not applicable (Q3a.2.6 answered with 'no')",ROUND(E7179,4))</f>
        <v>0.105</v>
      </c>
      <c r="S7179" s="110">
        <f t="shared" si="403"/>
        <v>0.10500000000000008</v>
      </c>
      <c r="T7179" s="110">
        <f>IF('3B-Air transport'!$R$66="no","not applicable (Q3b.1.6 answered with 'no')",ROUND(S7179,4))</f>
        <v>0.105</v>
      </c>
      <c r="U7179" s="110">
        <f>IF('3B-Air transport'!$R$67="no","not applicable (Q3b.1.6 answered with 'no')",ROUND(S7179,4))</f>
        <v>0.105</v>
      </c>
      <c r="V7179" s="110">
        <f>IF('3B-Air transport'!$R$68="no","not applicable (Q3b.1.6 answered with 'no')",ROUND(S7179,4))</f>
        <v>0.105</v>
      </c>
      <c r="AB7179" s="110">
        <f t="shared" si="404"/>
        <v>0.10500000000000008</v>
      </c>
      <c r="AC7179" s="110">
        <f>IF('3C-Water transport'!$R$56="no","not applicable (Q3c.1.6 answered with 'no')",ROUND(AB7179,4))</f>
        <v>0.105</v>
      </c>
      <c r="AD7179" s="110">
        <f>IF('3C-Water transport'!$R$57="no","not applicable (Q3c.1.6 answered with 'no')",ROUND(AB7179,4))</f>
        <v>0.105</v>
      </c>
      <c r="AE7179" s="110">
        <f>IF('3C-Water transport'!$R$58="no","not applicable (Q3c.1.6 answered with 'no')",ROUND(AB7179,4))</f>
        <v>0.105</v>
      </c>
    </row>
    <row r="7180" spans="5:31" x14ac:dyDescent="0.25">
      <c r="E7180" s="110">
        <f t="shared" si="402"/>
        <v>0.10600000000000008</v>
      </c>
      <c r="F7180" s="110">
        <f>IF('3A-Rail transport'!$R$56="no","not applicable (Q3a.2.6 answered with 'no')",ROUND(E7180,4))</f>
        <v>0.106</v>
      </c>
      <c r="G7180" s="110">
        <f>IF('3A-Rail transport'!$R$57="no","not applicable (Q3a.2.6 answered with 'no')",ROUND(E7180,4))</f>
        <v>0.106</v>
      </c>
      <c r="S7180" s="110">
        <f t="shared" si="403"/>
        <v>0.10600000000000008</v>
      </c>
      <c r="T7180" s="110">
        <f>IF('3B-Air transport'!$R$66="no","not applicable (Q3b.1.6 answered with 'no')",ROUND(S7180,4))</f>
        <v>0.106</v>
      </c>
      <c r="U7180" s="110">
        <f>IF('3B-Air transport'!$R$67="no","not applicable (Q3b.1.6 answered with 'no')",ROUND(S7180,4))</f>
        <v>0.106</v>
      </c>
      <c r="V7180" s="110">
        <f>IF('3B-Air transport'!$R$68="no","not applicable (Q3b.1.6 answered with 'no')",ROUND(S7180,4))</f>
        <v>0.106</v>
      </c>
      <c r="AB7180" s="110">
        <f t="shared" si="404"/>
        <v>0.10600000000000008</v>
      </c>
      <c r="AC7180" s="110">
        <f>IF('3C-Water transport'!$R$56="no","not applicable (Q3c.1.6 answered with 'no')",ROUND(AB7180,4))</f>
        <v>0.106</v>
      </c>
      <c r="AD7180" s="110">
        <f>IF('3C-Water transport'!$R$57="no","not applicable (Q3c.1.6 answered with 'no')",ROUND(AB7180,4))</f>
        <v>0.106</v>
      </c>
      <c r="AE7180" s="110">
        <f>IF('3C-Water transport'!$R$58="no","not applicable (Q3c.1.6 answered with 'no')",ROUND(AB7180,4))</f>
        <v>0.106</v>
      </c>
    </row>
    <row r="7181" spans="5:31" x14ac:dyDescent="0.25">
      <c r="E7181" s="110">
        <f t="shared" si="402"/>
        <v>0.10700000000000008</v>
      </c>
      <c r="F7181" s="110">
        <f>IF('3A-Rail transport'!$R$56="no","not applicable (Q3a.2.6 answered with 'no')",ROUND(E7181,4))</f>
        <v>0.107</v>
      </c>
      <c r="G7181" s="110">
        <f>IF('3A-Rail transport'!$R$57="no","not applicable (Q3a.2.6 answered with 'no')",ROUND(E7181,4))</f>
        <v>0.107</v>
      </c>
      <c r="S7181" s="110">
        <f t="shared" si="403"/>
        <v>0.10700000000000008</v>
      </c>
      <c r="T7181" s="110">
        <f>IF('3B-Air transport'!$R$66="no","not applicable (Q3b.1.6 answered with 'no')",ROUND(S7181,4))</f>
        <v>0.107</v>
      </c>
      <c r="U7181" s="110">
        <f>IF('3B-Air transport'!$R$67="no","not applicable (Q3b.1.6 answered with 'no')",ROUND(S7181,4))</f>
        <v>0.107</v>
      </c>
      <c r="V7181" s="110">
        <f>IF('3B-Air transport'!$R$68="no","not applicable (Q3b.1.6 answered with 'no')",ROUND(S7181,4))</f>
        <v>0.107</v>
      </c>
      <c r="AB7181" s="110">
        <f t="shared" si="404"/>
        <v>0.10700000000000008</v>
      </c>
      <c r="AC7181" s="110">
        <f>IF('3C-Water transport'!$R$56="no","not applicable (Q3c.1.6 answered with 'no')",ROUND(AB7181,4))</f>
        <v>0.107</v>
      </c>
      <c r="AD7181" s="110">
        <f>IF('3C-Water transport'!$R$57="no","not applicable (Q3c.1.6 answered with 'no')",ROUND(AB7181,4))</f>
        <v>0.107</v>
      </c>
      <c r="AE7181" s="110">
        <f>IF('3C-Water transport'!$R$58="no","not applicable (Q3c.1.6 answered with 'no')",ROUND(AB7181,4))</f>
        <v>0.107</v>
      </c>
    </row>
    <row r="7182" spans="5:31" x14ac:dyDescent="0.25">
      <c r="E7182" s="110">
        <f t="shared" si="402"/>
        <v>0.10800000000000008</v>
      </c>
      <c r="F7182" s="110">
        <f>IF('3A-Rail transport'!$R$56="no","not applicable (Q3a.2.6 answered with 'no')",ROUND(E7182,4))</f>
        <v>0.108</v>
      </c>
      <c r="G7182" s="110">
        <f>IF('3A-Rail transport'!$R$57="no","not applicable (Q3a.2.6 answered with 'no')",ROUND(E7182,4))</f>
        <v>0.108</v>
      </c>
      <c r="S7182" s="110">
        <f t="shared" si="403"/>
        <v>0.10800000000000008</v>
      </c>
      <c r="T7182" s="110">
        <f>IF('3B-Air transport'!$R$66="no","not applicable (Q3b.1.6 answered with 'no')",ROUND(S7182,4))</f>
        <v>0.108</v>
      </c>
      <c r="U7182" s="110">
        <f>IF('3B-Air transport'!$R$67="no","not applicable (Q3b.1.6 answered with 'no')",ROUND(S7182,4))</f>
        <v>0.108</v>
      </c>
      <c r="V7182" s="110">
        <f>IF('3B-Air transport'!$R$68="no","not applicable (Q3b.1.6 answered with 'no')",ROUND(S7182,4))</f>
        <v>0.108</v>
      </c>
      <c r="AB7182" s="110">
        <f t="shared" si="404"/>
        <v>0.10800000000000008</v>
      </c>
      <c r="AC7182" s="110">
        <f>IF('3C-Water transport'!$R$56="no","not applicable (Q3c.1.6 answered with 'no')",ROUND(AB7182,4))</f>
        <v>0.108</v>
      </c>
      <c r="AD7182" s="110">
        <f>IF('3C-Water transport'!$R$57="no","not applicable (Q3c.1.6 answered with 'no')",ROUND(AB7182,4))</f>
        <v>0.108</v>
      </c>
      <c r="AE7182" s="110">
        <f>IF('3C-Water transport'!$R$58="no","not applicable (Q3c.1.6 answered with 'no')",ROUND(AB7182,4))</f>
        <v>0.108</v>
      </c>
    </row>
    <row r="7183" spans="5:31" x14ac:dyDescent="0.25">
      <c r="E7183" s="110">
        <f t="shared" si="402"/>
        <v>0.10900000000000008</v>
      </c>
      <c r="F7183" s="110">
        <f>IF('3A-Rail transport'!$R$56="no","not applicable (Q3a.2.6 answered with 'no')",ROUND(E7183,4))</f>
        <v>0.109</v>
      </c>
      <c r="G7183" s="110">
        <f>IF('3A-Rail transport'!$R$57="no","not applicable (Q3a.2.6 answered with 'no')",ROUND(E7183,4))</f>
        <v>0.109</v>
      </c>
      <c r="S7183" s="110">
        <f t="shared" si="403"/>
        <v>0.10900000000000008</v>
      </c>
      <c r="T7183" s="110">
        <f>IF('3B-Air transport'!$R$66="no","not applicable (Q3b.1.6 answered with 'no')",ROUND(S7183,4))</f>
        <v>0.109</v>
      </c>
      <c r="U7183" s="110">
        <f>IF('3B-Air transport'!$R$67="no","not applicable (Q3b.1.6 answered with 'no')",ROUND(S7183,4))</f>
        <v>0.109</v>
      </c>
      <c r="V7183" s="110">
        <f>IF('3B-Air transport'!$R$68="no","not applicable (Q3b.1.6 answered with 'no')",ROUND(S7183,4))</f>
        <v>0.109</v>
      </c>
      <c r="AB7183" s="110">
        <f t="shared" si="404"/>
        <v>0.10900000000000008</v>
      </c>
      <c r="AC7183" s="110">
        <f>IF('3C-Water transport'!$R$56="no","not applicable (Q3c.1.6 answered with 'no')",ROUND(AB7183,4))</f>
        <v>0.109</v>
      </c>
      <c r="AD7183" s="110">
        <f>IF('3C-Water transport'!$R$57="no","not applicable (Q3c.1.6 answered with 'no')",ROUND(AB7183,4))</f>
        <v>0.109</v>
      </c>
      <c r="AE7183" s="110">
        <f>IF('3C-Water transport'!$R$58="no","not applicable (Q3c.1.6 answered with 'no')",ROUND(AB7183,4))</f>
        <v>0.109</v>
      </c>
    </row>
    <row r="7184" spans="5:31" x14ac:dyDescent="0.25">
      <c r="E7184" s="110">
        <f t="shared" si="402"/>
        <v>0.11000000000000008</v>
      </c>
      <c r="F7184" s="110">
        <f>IF('3A-Rail transport'!$R$56="no","not applicable (Q3a.2.6 answered with 'no')",ROUND(E7184,4))</f>
        <v>0.11</v>
      </c>
      <c r="G7184" s="110">
        <f>IF('3A-Rail transport'!$R$57="no","not applicable (Q3a.2.6 answered with 'no')",ROUND(E7184,4))</f>
        <v>0.11</v>
      </c>
      <c r="S7184" s="110">
        <f t="shared" si="403"/>
        <v>0.11000000000000008</v>
      </c>
      <c r="T7184" s="110">
        <f>IF('3B-Air transport'!$R$66="no","not applicable (Q3b.1.6 answered with 'no')",ROUND(S7184,4))</f>
        <v>0.11</v>
      </c>
      <c r="U7184" s="110">
        <f>IF('3B-Air transport'!$R$67="no","not applicable (Q3b.1.6 answered with 'no')",ROUND(S7184,4))</f>
        <v>0.11</v>
      </c>
      <c r="V7184" s="110">
        <f>IF('3B-Air transport'!$R$68="no","not applicable (Q3b.1.6 answered with 'no')",ROUND(S7184,4))</f>
        <v>0.11</v>
      </c>
      <c r="AB7184" s="110">
        <f t="shared" si="404"/>
        <v>0.11000000000000008</v>
      </c>
      <c r="AC7184" s="110">
        <f>IF('3C-Water transport'!$R$56="no","not applicable (Q3c.1.6 answered with 'no')",ROUND(AB7184,4))</f>
        <v>0.11</v>
      </c>
      <c r="AD7184" s="110">
        <f>IF('3C-Water transport'!$R$57="no","not applicable (Q3c.1.6 answered with 'no')",ROUND(AB7184,4))</f>
        <v>0.11</v>
      </c>
      <c r="AE7184" s="110">
        <f>IF('3C-Water transport'!$R$58="no","not applicable (Q3c.1.6 answered with 'no')",ROUND(AB7184,4))</f>
        <v>0.11</v>
      </c>
    </row>
    <row r="7185" spans="5:31" x14ac:dyDescent="0.25">
      <c r="E7185" s="110">
        <f t="shared" si="402"/>
        <v>0.11100000000000008</v>
      </c>
      <c r="F7185" s="110">
        <f>IF('3A-Rail transport'!$R$56="no","not applicable (Q3a.2.6 answered with 'no')",ROUND(E7185,4))</f>
        <v>0.111</v>
      </c>
      <c r="G7185" s="110">
        <f>IF('3A-Rail transport'!$R$57="no","not applicable (Q3a.2.6 answered with 'no')",ROUND(E7185,4))</f>
        <v>0.111</v>
      </c>
      <c r="S7185" s="110">
        <f t="shared" si="403"/>
        <v>0.11100000000000008</v>
      </c>
      <c r="T7185" s="110">
        <f>IF('3B-Air transport'!$R$66="no","not applicable (Q3b.1.6 answered with 'no')",ROUND(S7185,4))</f>
        <v>0.111</v>
      </c>
      <c r="U7185" s="110">
        <f>IF('3B-Air transport'!$R$67="no","not applicable (Q3b.1.6 answered with 'no')",ROUND(S7185,4))</f>
        <v>0.111</v>
      </c>
      <c r="V7185" s="110">
        <f>IF('3B-Air transport'!$R$68="no","not applicable (Q3b.1.6 answered with 'no')",ROUND(S7185,4))</f>
        <v>0.111</v>
      </c>
      <c r="AB7185" s="110">
        <f t="shared" si="404"/>
        <v>0.11100000000000008</v>
      </c>
      <c r="AC7185" s="110">
        <f>IF('3C-Water transport'!$R$56="no","not applicable (Q3c.1.6 answered with 'no')",ROUND(AB7185,4))</f>
        <v>0.111</v>
      </c>
      <c r="AD7185" s="110">
        <f>IF('3C-Water transport'!$R$57="no","not applicable (Q3c.1.6 answered with 'no')",ROUND(AB7185,4))</f>
        <v>0.111</v>
      </c>
      <c r="AE7185" s="110">
        <f>IF('3C-Water transport'!$R$58="no","not applicable (Q3c.1.6 answered with 'no')",ROUND(AB7185,4))</f>
        <v>0.111</v>
      </c>
    </row>
    <row r="7186" spans="5:31" x14ac:dyDescent="0.25">
      <c r="E7186" s="110">
        <f t="shared" si="402"/>
        <v>0.11200000000000009</v>
      </c>
      <c r="F7186" s="110">
        <f>IF('3A-Rail transport'!$R$56="no","not applicable (Q3a.2.6 answered with 'no')",ROUND(E7186,4))</f>
        <v>0.112</v>
      </c>
      <c r="G7186" s="110">
        <f>IF('3A-Rail transport'!$R$57="no","not applicable (Q3a.2.6 answered with 'no')",ROUND(E7186,4))</f>
        <v>0.112</v>
      </c>
      <c r="S7186" s="110">
        <f t="shared" si="403"/>
        <v>0.11200000000000009</v>
      </c>
      <c r="T7186" s="110">
        <f>IF('3B-Air transport'!$R$66="no","not applicable (Q3b.1.6 answered with 'no')",ROUND(S7186,4))</f>
        <v>0.112</v>
      </c>
      <c r="U7186" s="110">
        <f>IF('3B-Air transport'!$R$67="no","not applicable (Q3b.1.6 answered with 'no')",ROUND(S7186,4))</f>
        <v>0.112</v>
      </c>
      <c r="V7186" s="110">
        <f>IF('3B-Air transport'!$R$68="no","not applicable (Q3b.1.6 answered with 'no')",ROUND(S7186,4))</f>
        <v>0.112</v>
      </c>
      <c r="AB7186" s="110">
        <f t="shared" si="404"/>
        <v>0.11200000000000009</v>
      </c>
      <c r="AC7186" s="110">
        <f>IF('3C-Water transport'!$R$56="no","not applicable (Q3c.1.6 answered with 'no')",ROUND(AB7186,4))</f>
        <v>0.112</v>
      </c>
      <c r="AD7186" s="110">
        <f>IF('3C-Water transport'!$R$57="no","not applicable (Q3c.1.6 answered with 'no')",ROUND(AB7186,4))</f>
        <v>0.112</v>
      </c>
      <c r="AE7186" s="110">
        <f>IF('3C-Water transport'!$R$58="no","not applicable (Q3c.1.6 answered with 'no')",ROUND(AB7186,4))</f>
        <v>0.112</v>
      </c>
    </row>
    <row r="7187" spans="5:31" x14ac:dyDescent="0.25">
      <c r="E7187" s="110">
        <f t="shared" si="402"/>
        <v>0.11300000000000009</v>
      </c>
      <c r="F7187" s="110">
        <f>IF('3A-Rail transport'!$R$56="no","not applicable (Q3a.2.6 answered with 'no')",ROUND(E7187,4))</f>
        <v>0.113</v>
      </c>
      <c r="G7187" s="110">
        <f>IF('3A-Rail transport'!$R$57="no","not applicable (Q3a.2.6 answered with 'no')",ROUND(E7187,4))</f>
        <v>0.113</v>
      </c>
      <c r="S7187" s="110">
        <f t="shared" si="403"/>
        <v>0.11300000000000009</v>
      </c>
      <c r="T7187" s="110">
        <f>IF('3B-Air transport'!$R$66="no","not applicable (Q3b.1.6 answered with 'no')",ROUND(S7187,4))</f>
        <v>0.113</v>
      </c>
      <c r="U7187" s="110">
        <f>IF('3B-Air transport'!$R$67="no","not applicable (Q3b.1.6 answered with 'no')",ROUND(S7187,4))</f>
        <v>0.113</v>
      </c>
      <c r="V7187" s="110">
        <f>IF('3B-Air transport'!$R$68="no","not applicable (Q3b.1.6 answered with 'no')",ROUND(S7187,4))</f>
        <v>0.113</v>
      </c>
      <c r="AB7187" s="110">
        <f t="shared" si="404"/>
        <v>0.11300000000000009</v>
      </c>
      <c r="AC7187" s="110">
        <f>IF('3C-Water transport'!$R$56="no","not applicable (Q3c.1.6 answered with 'no')",ROUND(AB7187,4))</f>
        <v>0.113</v>
      </c>
      <c r="AD7187" s="110">
        <f>IF('3C-Water transport'!$R$57="no","not applicable (Q3c.1.6 answered with 'no')",ROUND(AB7187,4))</f>
        <v>0.113</v>
      </c>
      <c r="AE7187" s="110">
        <f>IF('3C-Water transport'!$R$58="no","not applicable (Q3c.1.6 answered with 'no')",ROUND(AB7187,4))</f>
        <v>0.113</v>
      </c>
    </row>
    <row r="7188" spans="5:31" x14ac:dyDescent="0.25">
      <c r="E7188" s="110">
        <f t="shared" si="402"/>
        <v>0.11400000000000009</v>
      </c>
      <c r="F7188" s="110">
        <f>IF('3A-Rail transport'!$R$56="no","not applicable (Q3a.2.6 answered with 'no')",ROUND(E7188,4))</f>
        <v>0.114</v>
      </c>
      <c r="G7188" s="110">
        <f>IF('3A-Rail transport'!$R$57="no","not applicable (Q3a.2.6 answered with 'no')",ROUND(E7188,4))</f>
        <v>0.114</v>
      </c>
      <c r="S7188" s="110">
        <f t="shared" si="403"/>
        <v>0.11400000000000009</v>
      </c>
      <c r="T7188" s="110">
        <f>IF('3B-Air transport'!$R$66="no","not applicable (Q3b.1.6 answered with 'no')",ROUND(S7188,4))</f>
        <v>0.114</v>
      </c>
      <c r="U7188" s="110">
        <f>IF('3B-Air transport'!$R$67="no","not applicable (Q3b.1.6 answered with 'no')",ROUND(S7188,4))</f>
        <v>0.114</v>
      </c>
      <c r="V7188" s="110">
        <f>IF('3B-Air transport'!$R$68="no","not applicable (Q3b.1.6 answered with 'no')",ROUND(S7188,4))</f>
        <v>0.114</v>
      </c>
      <c r="AB7188" s="110">
        <f t="shared" si="404"/>
        <v>0.11400000000000009</v>
      </c>
      <c r="AC7188" s="110">
        <f>IF('3C-Water transport'!$R$56="no","not applicable (Q3c.1.6 answered with 'no')",ROUND(AB7188,4))</f>
        <v>0.114</v>
      </c>
      <c r="AD7188" s="110">
        <f>IF('3C-Water transport'!$R$57="no","not applicable (Q3c.1.6 answered with 'no')",ROUND(AB7188,4))</f>
        <v>0.114</v>
      </c>
      <c r="AE7188" s="110">
        <f>IF('3C-Water transport'!$R$58="no","not applicable (Q3c.1.6 answered with 'no')",ROUND(AB7188,4))</f>
        <v>0.114</v>
      </c>
    </row>
    <row r="7189" spans="5:31" x14ac:dyDescent="0.25">
      <c r="E7189" s="110">
        <f t="shared" si="402"/>
        <v>0.11500000000000009</v>
      </c>
      <c r="F7189" s="110">
        <f>IF('3A-Rail transport'!$R$56="no","not applicable (Q3a.2.6 answered with 'no')",ROUND(E7189,4))</f>
        <v>0.115</v>
      </c>
      <c r="G7189" s="110">
        <f>IF('3A-Rail transport'!$R$57="no","not applicable (Q3a.2.6 answered with 'no')",ROUND(E7189,4))</f>
        <v>0.115</v>
      </c>
      <c r="S7189" s="110">
        <f t="shared" si="403"/>
        <v>0.11500000000000009</v>
      </c>
      <c r="T7189" s="110">
        <f>IF('3B-Air transport'!$R$66="no","not applicable (Q3b.1.6 answered with 'no')",ROUND(S7189,4))</f>
        <v>0.115</v>
      </c>
      <c r="U7189" s="110">
        <f>IF('3B-Air transport'!$R$67="no","not applicable (Q3b.1.6 answered with 'no')",ROUND(S7189,4))</f>
        <v>0.115</v>
      </c>
      <c r="V7189" s="110">
        <f>IF('3B-Air transport'!$R$68="no","not applicable (Q3b.1.6 answered with 'no')",ROUND(S7189,4))</f>
        <v>0.115</v>
      </c>
      <c r="AB7189" s="110">
        <f t="shared" si="404"/>
        <v>0.11500000000000009</v>
      </c>
      <c r="AC7189" s="110">
        <f>IF('3C-Water transport'!$R$56="no","not applicable (Q3c.1.6 answered with 'no')",ROUND(AB7189,4))</f>
        <v>0.115</v>
      </c>
      <c r="AD7189" s="110">
        <f>IF('3C-Water transport'!$R$57="no","not applicable (Q3c.1.6 answered with 'no')",ROUND(AB7189,4))</f>
        <v>0.115</v>
      </c>
      <c r="AE7189" s="110">
        <f>IF('3C-Water transport'!$R$58="no","not applicable (Q3c.1.6 answered with 'no')",ROUND(AB7189,4))</f>
        <v>0.115</v>
      </c>
    </row>
    <row r="7190" spans="5:31" x14ac:dyDescent="0.25">
      <c r="E7190" s="110">
        <f t="shared" si="402"/>
        <v>0.11600000000000009</v>
      </c>
      <c r="F7190" s="110">
        <f>IF('3A-Rail transport'!$R$56="no","not applicable (Q3a.2.6 answered with 'no')",ROUND(E7190,4))</f>
        <v>0.11600000000000001</v>
      </c>
      <c r="G7190" s="110">
        <f>IF('3A-Rail transport'!$R$57="no","not applicable (Q3a.2.6 answered with 'no')",ROUND(E7190,4))</f>
        <v>0.11600000000000001</v>
      </c>
      <c r="S7190" s="110">
        <f t="shared" si="403"/>
        <v>0.11600000000000009</v>
      </c>
      <c r="T7190" s="110">
        <f>IF('3B-Air transport'!$R$66="no","not applicable (Q3b.1.6 answered with 'no')",ROUND(S7190,4))</f>
        <v>0.11600000000000001</v>
      </c>
      <c r="U7190" s="110">
        <f>IF('3B-Air transport'!$R$67="no","not applicable (Q3b.1.6 answered with 'no')",ROUND(S7190,4))</f>
        <v>0.11600000000000001</v>
      </c>
      <c r="V7190" s="110">
        <f>IF('3B-Air transport'!$R$68="no","not applicable (Q3b.1.6 answered with 'no')",ROUND(S7190,4))</f>
        <v>0.11600000000000001</v>
      </c>
      <c r="AB7190" s="110">
        <f t="shared" si="404"/>
        <v>0.11600000000000009</v>
      </c>
      <c r="AC7190" s="110">
        <f>IF('3C-Water transport'!$R$56="no","not applicable (Q3c.1.6 answered with 'no')",ROUND(AB7190,4))</f>
        <v>0.11600000000000001</v>
      </c>
      <c r="AD7190" s="110">
        <f>IF('3C-Water transport'!$R$57="no","not applicable (Q3c.1.6 answered with 'no')",ROUND(AB7190,4))</f>
        <v>0.11600000000000001</v>
      </c>
      <c r="AE7190" s="110">
        <f>IF('3C-Water transport'!$R$58="no","not applicable (Q3c.1.6 answered with 'no')",ROUND(AB7190,4))</f>
        <v>0.11600000000000001</v>
      </c>
    </row>
    <row r="7191" spans="5:31" x14ac:dyDescent="0.25">
      <c r="E7191" s="110">
        <f t="shared" si="402"/>
        <v>0.11700000000000009</v>
      </c>
      <c r="F7191" s="110">
        <f>IF('3A-Rail transport'!$R$56="no","not applicable (Q3a.2.6 answered with 'no')",ROUND(E7191,4))</f>
        <v>0.11700000000000001</v>
      </c>
      <c r="G7191" s="110">
        <f>IF('3A-Rail transport'!$R$57="no","not applicable (Q3a.2.6 answered with 'no')",ROUND(E7191,4))</f>
        <v>0.11700000000000001</v>
      </c>
      <c r="S7191" s="110">
        <f t="shared" si="403"/>
        <v>0.11700000000000009</v>
      </c>
      <c r="T7191" s="110">
        <f>IF('3B-Air transport'!$R$66="no","not applicable (Q3b.1.6 answered with 'no')",ROUND(S7191,4))</f>
        <v>0.11700000000000001</v>
      </c>
      <c r="U7191" s="110">
        <f>IF('3B-Air transport'!$R$67="no","not applicable (Q3b.1.6 answered with 'no')",ROUND(S7191,4))</f>
        <v>0.11700000000000001</v>
      </c>
      <c r="V7191" s="110">
        <f>IF('3B-Air transport'!$R$68="no","not applicable (Q3b.1.6 answered with 'no')",ROUND(S7191,4))</f>
        <v>0.11700000000000001</v>
      </c>
      <c r="AB7191" s="110">
        <f t="shared" si="404"/>
        <v>0.11700000000000009</v>
      </c>
      <c r="AC7191" s="110">
        <f>IF('3C-Water transport'!$R$56="no","not applicable (Q3c.1.6 answered with 'no')",ROUND(AB7191,4))</f>
        <v>0.11700000000000001</v>
      </c>
      <c r="AD7191" s="110">
        <f>IF('3C-Water transport'!$R$57="no","not applicable (Q3c.1.6 answered with 'no')",ROUND(AB7191,4))</f>
        <v>0.11700000000000001</v>
      </c>
      <c r="AE7191" s="110">
        <f>IF('3C-Water transport'!$R$58="no","not applicable (Q3c.1.6 answered with 'no')",ROUND(AB7191,4))</f>
        <v>0.11700000000000001</v>
      </c>
    </row>
    <row r="7192" spans="5:31" x14ac:dyDescent="0.25">
      <c r="E7192" s="110">
        <f t="shared" si="402"/>
        <v>0.11800000000000009</v>
      </c>
      <c r="F7192" s="110">
        <f>IF('3A-Rail transport'!$R$56="no","not applicable (Q3a.2.6 answered with 'no')",ROUND(E7192,4))</f>
        <v>0.11799999999999999</v>
      </c>
      <c r="G7192" s="110">
        <f>IF('3A-Rail transport'!$R$57="no","not applicable (Q3a.2.6 answered with 'no')",ROUND(E7192,4))</f>
        <v>0.11799999999999999</v>
      </c>
      <c r="S7192" s="110">
        <f t="shared" si="403"/>
        <v>0.11800000000000009</v>
      </c>
      <c r="T7192" s="110">
        <f>IF('3B-Air transport'!$R$66="no","not applicable (Q3b.1.6 answered with 'no')",ROUND(S7192,4))</f>
        <v>0.11799999999999999</v>
      </c>
      <c r="U7192" s="110">
        <f>IF('3B-Air transport'!$R$67="no","not applicable (Q3b.1.6 answered with 'no')",ROUND(S7192,4))</f>
        <v>0.11799999999999999</v>
      </c>
      <c r="V7192" s="110">
        <f>IF('3B-Air transport'!$R$68="no","not applicable (Q3b.1.6 answered with 'no')",ROUND(S7192,4))</f>
        <v>0.11799999999999999</v>
      </c>
      <c r="AB7192" s="110">
        <f t="shared" si="404"/>
        <v>0.11800000000000009</v>
      </c>
      <c r="AC7192" s="110">
        <f>IF('3C-Water transport'!$R$56="no","not applicable (Q3c.1.6 answered with 'no')",ROUND(AB7192,4))</f>
        <v>0.11799999999999999</v>
      </c>
      <c r="AD7192" s="110">
        <f>IF('3C-Water transport'!$R$57="no","not applicable (Q3c.1.6 answered with 'no')",ROUND(AB7192,4))</f>
        <v>0.11799999999999999</v>
      </c>
      <c r="AE7192" s="110">
        <f>IF('3C-Water transport'!$R$58="no","not applicable (Q3c.1.6 answered with 'no')",ROUND(AB7192,4))</f>
        <v>0.11799999999999999</v>
      </c>
    </row>
    <row r="7193" spans="5:31" x14ac:dyDescent="0.25">
      <c r="E7193" s="110">
        <f t="shared" si="402"/>
        <v>0.11900000000000009</v>
      </c>
      <c r="F7193" s="110">
        <f>IF('3A-Rail transport'!$R$56="no","not applicable (Q3a.2.6 answered with 'no')",ROUND(E7193,4))</f>
        <v>0.11899999999999999</v>
      </c>
      <c r="G7193" s="110">
        <f>IF('3A-Rail transport'!$R$57="no","not applicable (Q3a.2.6 answered with 'no')",ROUND(E7193,4))</f>
        <v>0.11899999999999999</v>
      </c>
      <c r="S7193" s="110">
        <f t="shared" si="403"/>
        <v>0.11900000000000009</v>
      </c>
      <c r="T7193" s="110">
        <f>IF('3B-Air transport'!$R$66="no","not applicable (Q3b.1.6 answered with 'no')",ROUND(S7193,4))</f>
        <v>0.11899999999999999</v>
      </c>
      <c r="U7193" s="110">
        <f>IF('3B-Air transport'!$R$67="no","not applicable (Q3b.1.6 answered with 'no')",ROUND(S7193,4))</f>
        <v>0.11899999999999999</v>
      </c>
      <c r="V7193" s="110">
        <f>IF('3B-Air transport'!$R$68="no","not applicable (Q3b.1.6 answered with 'no')",ROUND(S7193,4))</f>
        <v>0.11899999999999999</v>
      </c>
      <c r="AB7193" s="110">
        <f t="shared" si="404"/>
        <v>0.11900000000000009</v>
      </c>
      <c r="AC7193" s="110">
        <f>IF('3C-Water transport'!$R$56="no","not applicable (Q3c.1.6 answered with 'no')",ROUND(AB7193,4))</f>
        <v>0.11899999999999999</v>
      </c>
      <c r="AD7193" s="110">
        <f>IF('3C-Water transport'!$R$57="no","not applicable (Q3c.1.6 answered with 'no')",ROUND(AB7193,4))</f>
        <v>0.11899999999999999</v>
      </c>
      <c r="AE7193" s="110">
        <f>IF('3C-Water transport'!$R$58="no","not applicable (Q3c.1.6 answered with 'no')",ROUND(AB7193,4))</f>
        <v>0.11899999999999999</v>
      </c>
    </row>
    <row r="7194" spans="5:31" x14ac:dyDescent="0.25">
      <c r="E7194" s="110">
        <f t="shared" si="402"/>
        <v>0.12000000000000009</v>
      </c>
      <c r="F7194" s="110">
        <f>IF('3A-Rail transport'!$R$56="no","not applicable (Q3a.2.6 answered with 'no')",ROUND(E7194,4))</f>
        <v>0.12</v>
      </c>
      <c r="G7194" s="110">
        <f>IF('3A-Rail transport'!$R$57="no","not applicable (Q3a.2.6 answered with 'no')",ROUND(E7194,4))</f>
        <v>0.12</v>
      </c>
      <c r="S7194" s="110">
        <f t="shared" si="403"/>
        <v>0.12000000000000009</v>
      </c>
      <c r="T7194" s="110">
        <f>IF('3B-Air transport'!$R$66="no","not applicable (Q3b.1.6 answered with 'no')",ROUND(S7194,4))</f>
        <v>0.12</v>
      </c>
      <c r="U7194" s="110">
        <f>IF('3B-Air transport'!$R$67="no","not applicable (Q3b.1.6 answered with 'no')",ROUND(S7194,4))</f>
        <v>0.12</v>
      </c>
      <c r="V7194" s="110">
        <f>IF('3B-Air transport'!$R$68="no","not applicable (Q3b.1.6 answered with 'no')",ROUND(S7194,4))</f>
        <v>0.12</v>
      </c>
      <c r="AB7194" s="110">
        <f t="shared" si="404"/>
        <v>0.12000000000000009</v>
      </c>
      <c r="AC7194" s="110">
        <f>IF('3C-Water transport'!$R$56="no","not applicable (Q3c.1.6 answered with 'no')",ROUND(AB7194,4))</f>
        <v>0.12</v>
      </c>
      <c r="AD7194" s="110">
        <f>IF('3C-Water transport'!$R$57="no","not applicable (Q3c.1.6 answered with 'no')",ROUND(AB7194,4))</f>
        <v>0.12</v>
      </c>
      <c r="AE7194" s="110">
        <f>IF('3C-Water transport'!$R$58="no","not applicable (Q3c.1.6 answered with 'no')",ROUND(AB7194,4))</f>
        <v>0.12</v>
      </c>
    </row>
    <row r="7195" spans="5:31" x14ac:dyDescent="0.25">
      <c r="E7195" s="110">
        <f t="shared" si="402"/>
        <v>0.12100000000000009</v>
      </c>
      <c r="F7195" s="110">
        <f>IF('3A-Rail transport'!$R$56="no","not applicable (Q3a.2.6 answered with 'no')",ROUND(E7195,4))</f>
        <v>0.121</v>
      </c>
      <c r="G7195" s="110">
        <f>IF('3A-Rail transport'!$R$57="no","not applicable (Q3a.2.6 answered with 'no')",ROUND(E7195,4))</f>
        <v>0.121</v>
      </c>
      <c r="S7195" s="110">
        <f t="shared" si="403"/>
        <v>0.12100000000000009</v>
      </c>
      <c r="T7195" s="110">
        <f>IF('3B-Air transport'!$R$66="no","not applicable (Q3b.1.6 answered with 'no')",ROUND(S7195,4))</f>
        <v>0.121</v>
      </c>
      <c r="U7195" s="110">
        <f>IF('3B-Air transport'!$R$67="no","not applicable (Q3b.1.6 answered with 'no')",ROUND(S7195,4))</f>
        <v>0.121</v>
      </c>
      <c r="V7195" s="110">
        <f>IF('3B-Air transport'!$R$68="no","not applicable (Q3b.1.6 answered with 'no')",ROUND(S7195,4))</f>
        <v>0.121</v>
      </c>
      <c r="AB7195" s="110">
        <f t="shared" si="404"/>
        <v>0.12100000000000009</v>
      </c>
      <c r="AC7195" s="110">
        <f>IF('3C-Water transport'!$R$56="no","not applicable (Q3c.1.6 answered with 'no')",ROUND(AB7195,4))</f>
        <v>0.121</v>
      </c>
      <c r="AD7195" s="110">
        <f>IF('3C-Water transport'!$R$57="no","not applicable (Q3c.1.6 answered with 'no')",ROUND(AB7195,4))</f>
        <v>0.121</v>
      </c>
      <c r="AE7195" s="110">
        <f>IF('3C-Water transport'!$R$58="no","not applicable (Q3c.1.6 answered with 'no')",ROUND(AB7195,4))</f>
        <v>0.121</v>
      </c>
    </row>
    <row r="7196" spans="5:31" x14ac:dyDescent="0.25">
      <c r="E7196" s="110">
        <f t="shared" si="402"/>
        <v>0.12200000000000009</v>
      </c>
      <c r="F7196" s="110">
        <f>IF('3A-Rail transport'!$R$56="no","not applicable (Q3a.2.6 answered with 'no')",ROUND(E7196,4))</f>
        <v>0.122</v>
      </c>
      <c r="G7196" s="110">
        <f>IF('3A-Rail transport'!$R$57="no","not applicable (Q3a.2.6 answered with 'no')",ROUND(E7196,4))</f>
        <v>0.122</v>
      </c>
      <c r="S7196" s="110">
        <f t="shared" si="403"/>
        <v>0.12200000000000009</v>
      </c>
      <c r="T7196" s="110">
        <f>IF('3B-Air transport'!$R$66="no","not applicable (Q3b.1.6 answered with 'no')",ROUND(S7196,4))</f>
        <v>0.122</v>
      </c>
      <c r="U7196" s="110">
        <f>IF('3B-Air transport'!$R$67="no","not applicable (Q3b.1.6 answered with 'no')",ROUND(S7196,4))</f>
        <v>0.122</v>
      </c>
      <c r="V7196" s="110">
        <f>IF('3B-Air transport'!$R$68="no","not applicable (Q3b.1.6 answered with 'no')",ROUND(S7196,4))</f>
        <v>0.122</v>
      </c>
      <c r="AB7196" s="110">
        <f t="shared" si="404"/>
        <v>0.12200000000000009</v>
      </c>
      <c r="AC7196" s="110">
        <f>IF('3C-Water transport'!$R$56="no","not applicable (Q3c.1.6 answered with 'no')",ROUND(AB7196,4))</f>
        <v>0.122</v>
      </c>
      <c r="AD7196" s="110">
        <f>IF('3C-Water transport'!$R$57="no","not applicable (Q3c.1.6 answered with 'no')",ROUND(AB7196,4))</f>
        <v>0.122</v>
      </c>
      <c r="AE7196" s="110">
        <f>IF('3C-Water transport'!$R$58="no","not applicable (Q3c.1.6 answered with 'no')",ROUND(AB7196,4))</f>
        <v>0.122</v>
      </c>
    </row>
    <row r="7197" spans="5:31" x14ac:dyDescent="0.25">
      <c r="E7197" s="110">
        <f t="shared" si="402"/>
        <v>0.1230000000000001</v>
      </c>
      <c r="F7197" s="110">
        <f>IF('3A-Rail transport'!$R$56="no","not applicable (Q3a.2.6 answered with 'no')",ROUND(E7197,4))</f>
        <v>0.123</v>
      </c>
      <c r="G7197" s="110">
        <f>IF('3A-Rail transport'!$R$57="no","not applicable (Q3a.2.6 answered with 'no')",ROUND(E7197,4))</f>
        <v>0.123</v>
      </c>
      <c r="S7197" s="110">
        <f t="shared" si="403"/>
        <v>0.1230000000000001</v>
      </c>
      <c r="T7197" s="110">
        <f>IF('3B-Air transport'!$R$66="no","not applicable (Q3b.1.6 answered with 'no')",ROUND(S7197,4))</f>
        <v>0.123</v>
      </c>
      <c r="U7197" s="110">
        <f>IF('3B-Air transport'!$R$67="no","not applicable (Q3b.1.6 answered with 'no')",ROUND(S7197,4))</f>
        <v>0.123</v>
      </c>
      <c r="V7197" s="110">
        <f>IF('3B-Air transport'!$R$68="no","not applicable (Q3b.1.6 answered with 'no')",ROUND(S7197,4))</f>
        <v>0.123</v>
      </c>
      <c r="AB7197" s="110">
        <f t="shared" si="404"/>
        <v>0.1230000000000001</v>
      </c>
      <c r="AC7197" s="110">
        <f>IF('3C-Water transport'!$R$56="no","not applicable (Q3c.1.6 answered with 'no')",ROUND(AB7197,4))</f>
        <v>0.123</v>
      </c>
      <c r="AD7197" s="110">
        <f>IF('3C-Water transport'!$R$57="no","not applicable (Q3c.1.6 answered with 'no')",ROUND(AB7197,4))</f>
        <v>0.123</v>
      </c>
      <c r="AE7197" s="110">
        <f>IF('3C-Water transport'!$R$58="no","not applicable (Q3c.1.6 answered with 'no')",ROUND(AB7197,4))</f>
        <v>0.123</v>
      </c>
    </row>
    <row r="7198" spans="5:31" x14ac:dyDescent="0.25">
      <c r="E7198" s="110">
        <f t="shared" si="402"/>
        <v>0.1240000000000001</v>
      </c>
      <c r="F7198" s="110">
        <f>IF('3A-Rail transport'!$R$56="no","not applicable (Q3a.2.6 answered with 'no')",ROUND(E7198,4))</f>
        <v>0.124</v>
      </c>
      <c r="G7198" s="110">
        <f>IF('3A-Rail transport'!$R$57="no","not applicable (Q3a.2.6 answered with 'no')",ROUND(E7198,4))</f>
        <v>0.124</v>
      </c>
      <c r="S7198" s="110">
        <f t="shared" si="403"/>
        <v>0.1240000000000001</v>
      </c>
      <c r="T7198" s="110">
        <f>IF('3B-Air transport'!$R$66="no","not applicable (Q3b.1.6 answered with 'no')",ROUND(S7198,4))</f>
        <v>0.124</v>
      </c>
      <c r="U7198" s="110">
        <f>IF('3B-Air transport'!$R$67="no","not applicable (Q3b.1.6 answered with 'no')",ROUND(S7198,4))</f>
        <v>0.124</v>
      </c>
      <c r="V7198" s="110">
        <f>IF('3B-Air transport'!$R$68="no","not applicable (Q3b.1.6 answered with 'no')",ROUND(S7198,4))</f>
        <v>0.124</v>
      </c>
      <c r="AB7198" s="110">
        <f t="shared" si="404"/>
        <v>0.1240000000000001</v>
      </c>
      <c r="AC7198" s="110">
        <f>IF('3C-Water transport'!$R$56="no","not applicable (Q3c.1.6 answered with 'no')",ROUND(AB7198,4))</f>
        <v>0.124</v>
      </c>
      <c r="AD7198" s="110">
        <f>IF('3C-Water transport'!$R$57="no","not applicable (Q3c.1.6 answered with 'no')",ROUND(AB7198,4))</f>
        <v>0.124</v>
      </c>
      <c r="AE7198" s="110">
        <f>IF('3C-Water transport'!$R$58="no","not applicable (Q3c.1.6 answered with 'no')",ROUND(AB7198,4))</f>
        <v>0.124</v>
      </c>
    </row>
    <row r="7199" spans="5:31" x14ac:dyDescent="0.25">
      <c r="E7199" s="110">
        <f t="shared" si="402"/>
        <v>0.12500000000000008</v>
      </c>
      <c r="F7199" s="110">
        <f>IF('3A-Rail transport'!$R$56="no","not applicable (Q3a.2.6 answered with 'no')",ROUND(E7199,4))</f>
        <v>0.125</v>
      </c>
      <c r="G7199" s="110">
        <f>IF('3A-Rail transport'!$R$57="no","not applicable (Q3a.2.6 answered with 'no')",ROUND(E7199,4))</f>
        <v>0.125</v>
      </c>
      <c r="S7199" s="110">
        <f t="shared" si="403"/>
        <v>0.12500000000000008</v>
      </c>
      <c r="T7199" s="110">
        <f>IF('3B-Air transport'!$R$66="no","not applicable (Q3b.1.6 answered with 'no')",ROUND(S7199,4))</f>
        <v>0.125</v>
      </c>
      <c r="U7199" s="110">
        <f>IF('3B-Air transport'!$R$67="no","not applicable (Q3b.1.6 answered with 'no')",ROUND(S7199,4))</f>
        <v>0.125</v>
      </c>
      <c r="V7199" s="110">
        <f>IF('3B-Air transport'!$R$68="no","not applicable (Q3b.1.6 answered with 'no')",ROUND(S7199,4))</f>
        <v>0.125</v>
      </c>
      <c r="AB7199" s="110">
        <f t="shared" si="404"/>
        <v>0.12500000000000008</v>
      </c>
      <c r="AC7199" s="110">
        <f>IF('3C-Water transport'!$R$56="no","not applicable (Q3c.1.6 answered with 'no')",ROUND(AB7199,4))</f>
        <v>0.125</v>
      </c>
      <c r="AD7199" s="110">
        <f>IF('3C-Water transport'!$R$57="no","not applicable (Q3c.1.6 answered with 'no')",ROUND(AB7199,4))</f>
        <v>0.125</v>
      </c>
      <c r="AE7199" s="110">
        <f>IF('3C-Water transport'!$R$58="no","not applicable (Q3c.1.6 answered with 'no')",ROUND(AB7199,4))</f>
        <v>0.125</v>
      </c>
    </row>
    <row r="7200" spans="5:31" x14ac:dyDescent="0.25">
      <c r="E7200" s="110">
        <f t="shared" si="402"/>
        <v>0.12600000000000008</v>
      </c>
      <c r="F7200" s="110">
        <f>IF('3A-Rail transport'!$R$56="no","not applicable (Q3a.2.6 answered with 'no')",ROUND(E7200,4))</f>
        <v>0.126</v>
      </c>
      <c r="G7200" s="110">
        <f>IF('3A-Rail transport'!$R$57="no","not applicable (Q3a.2.6 answered with 'no')",ROUND(E7200,4))</f>
        <v>0.126</v>
      </c>
      <c r="S7200" s="110">
        <f t="shared" si="403"/>
        <v>0.12600000000000008</v>
      </c>
      <c r="T7200" s="110">
        <f>IF('3B-Air transport'!$R$66="no","not applicable (Q3b.1.6 answered with 'no')",ROUND(S7200,4))</f>
        <v>0.126</v>
      </c>
      <c r="U7200" s="110">
        <f>IF('3B-Air transport'!$R$67="no","not applicable (Q3b.1.6 answered with 'no')",ROUND(S7200,4))</f>
        <v>0.126</v>
      </c>
      <c r="V7200" s="110">
        <f>IF('3B-Air transport'!$R$68="no","not applicable (Q3b.1.6 answered with 'no')",ROUND(S7200,4))</f>
        <v>0.126</v>
      </c>
      <c r="AB7200" s="110">
        <f t="shared" si="404"/>
        <v>0.12600000000000008</v>
      </c>
      <c r="AC7200" s="110">
        <f>IF('3C-Water transport'!$R$56="no","not applicable (Q3c.1.6 answered with 'no')",ROUND(AB7200,4))</f>
        <v>0.126</v>
      </c>
      <c r="AD7200" s="110">
        <f>IF('3C-Water transport'!$R$57="no","not applicable (Q3c.1.6 answered with 'no')",ROUND(AB7200,4))</f>
        <v>0.126</v>
      </c>
      <c r="AE7200" s="110">
        <f>IF('3C-Water transport'!$R$58="no","not applicable (Q3c.1.6 answered with 'no')",ROUND(AB7200,4))</f>
        <v>0.126</v>
      </c>
    </row>
    <row r="7201" spans="5:31" x14ac:dyDescent="0.25">
      <c r="E7201" s="110">
        <f t="shared" si="402"/>
        <v>0.12700000000000009</v>
      </c>
      <c r="F7201" s="110">
        <f>IF('3A-Rail transport'!$R$56="no","not applicable (Q3a.2.6 answered with 'no')",ROUND(E7201,4))</f>
        <v>0.127</v>
      </c>
      <c r="G7201" s="110">
        <f>IF('3A-Rail transport'!$R$57="no","not applicable (Q3a.2.6 answered with 'no')",ROUND(E7201,4))</f>
        <v>0.127</v>
      </c>
      <c r="S7201" s="110">
        <f t="shared" si="403"/>
        <v>0.12700000000000009</v>
      </c>
      <c r="T7201" s="110">
        <f>IF('3B-Air transport'!$R$66="no","not applicable (Q3b.1.6 answered with 'no')",ROUND(S7201,4))</f>
        <v>0.127</v>
      </c>
      <c r="U7201" s="110">
        <f>IF('3B-Air transport'!$R$67="no","not applicable (Q3b.1.6 answered with 'no')",ROUND(S7201,4))</f>
        <v>0.127</v>
      </c>
      <c r="V7201" s="110">
        <f>IF('3B-Air transport'!$R$68="no","not applicable (Q3b.1.6 answered with 'no')",ROUND(S7201,4))</f>
        <v>0.127</v>
      </c>
      <c r="AB7201" s="110">
        <f t="shared" si="404"/>
        <v>0.12700000000000009</v>
      </c>
      <c r="AC7201" s="110">
        <f>IF('3C-Water transport'!$R$56="no","not applicable (Q3c.1.6 answered with 'no')",ROUND(AB7201,4))</f>
        <v>0.127</v>
      </c>
      <c r="AD7201" s="110">
        <f>IF('3C-Water transport'!$R$57="no","not applicable (Q3c.1.6 answered with 'no')",ROUND(AB7201,4))</f>
        <v>0.127</v>
      </c>
      <c r="AE7201" s="110">
        <f>IF('3C-Water transport'!$R$58="no","not applicable (Q3c.1.6 answered with 'no')",ROUND(AB7201,4))</f>
        <v>0.127</v>
      </c>
    </row>
    <row r="7202" spans="5:31" x14ac:dyDescent="0.25">
      <c r="E7202" s="110">
        <f t="shared" si="402"/>
        <v>0.12800000000000009</v>
      </c>
      <c r="F7202" s="110">
        <f>IF('3A-Rail transport'!$R$56="no","not applicable (Q3a.2.6 answered with 'no')",ROUND(E7202,4))</f>
        <v>0.128</v>
      </c>
      <c r="G7202" s="110">
        <f>IF('3A-Rail transport'!$R$57="no","not applicable (Q3a.2.6 answered with 'no')",ROUND(E7202,4))</f>
        <v>0.128</v>
      </c>
      <c r="S7202" s="110">
        <f t="shared" si="403"/>
        <v>0.12800000000000009</v>
      </c>
      <c r="T7202" s="110">
        <f>IF('3B-Air transport'!$R$66="no","not applicable (Q3b.1.6 answered with 'no')",ROUND(S7202,4))</f>
        <v>0.128</v>
      </c>
      <c r="U7202" s="110">
        <f>IF('3B-Air transport'!$R$67="no","not applicable (Q3b.1.6 answered with 'no')",ROUND(S7202,4))</f>
        <v>0.128</v>
      </c>
      <c r="V7202" s="110">
        <f>IF('3B-Air transport'!$R$68="no","not applicable (Q3b.1.6 answered with 'no')",ROUND(S7202,4))</f>
        <v>0.128</v>
      </c>
      <c r="AB7202" s="110">
        <f t="shared" si="404"/>
        <v>0.12800000000000009</v>
      </c>
      <c r="AC7202" s="110">
        <f>IF('3C-Water transport'!$R$56="no","not applicable (Q3c.1.6 answered with 'no')",ROUND(AB7202,4))</f>
        <v>0.128</v>
      </c>
      <c r="AD7202" s="110">
        <f>IF('3C-Water transport'!$R$57="no","not applicable (Q3c.1.6 answered with 'no')",ROUND(AB7202,4))</f>
        <v>0.128</v>
      </c>
      <c r="AE7202" s="110">
        <f>IF('3C-Water transport'!$R$58="no","not applicable (Q3c.1.6 answered with 'no')",ROUND(AB7202,4))</f>
        <v>0.128</v>
      </c>
    </row>
    <row r="7203" spans="5:31" x14ac:dyDescent="0.25">
      <c r="E7203" s="110">
        <f t="shared" ref="E7203:E7266" si="405">E7202+0.001</f>
        <v>0.12900000000000009</v>
      </c>
      <c r="F7203" s="110">
        <f>IF('3A-Rail transport'!$R$56="no","not applicable (Q3a.2.6 answered with 'no')",ROUND(E7203,4))</f>
        <v>0.129</v>
      </c>
      <c r="G7203" s="110">
        <f>IF('3A-Rail transport'!$R$57="no","not applicable (Q3a.2.6 answered with 'no')",ROUND(E7203,4))</f>
        <v>0.129</v>
      </c>
      <c r="S7203" s="110">
        <f t="shared" ref="S7203:S7266" si="406">S7202+0.001</f>
        <v>0.12900000000000009</v>
      </c>
      <c r="T7203" s="110">
        <f>IF('3B-Air transport'!$R$66="no","not applicable (Q3b.1.6 answered with 'no')",ROUND(S7203,4))</f>
        <v>0.129</v>
      </c>
      <c r="U7203" s="110">
        <f>IF('3B-Air transport'!$R$67="no","not applicable (Q3b.1.6 answered with 'no')",ROUND(S7203,4))</f>
        <v>0.129</v>
      </c>
      <c r="V7203" s="110">
        <f>IF('3B-Air transport'!$R$68="no","not applicable (Q3b.1.6 answered with 'no')",ROUND(S7203,4))</f>
        <v>0.129</v>
      </c>
      <c r="AB7203" s="110">
        <f t="shared" ref="AB7203:AB7266" si="407">AB7202+0.001</f>
        <v>0.12900000000000009</v>
      </c>
      <c r="AC7203" s="110">
        <f>IF('3C-Water transport'!$R$56="no","not applicable (Q3c.1.6 answered with 'no')",ROUND(AB7203,4))</f>
        <v>0.129</v>
      </c>
      <c r="AD7203" s="110">
        <f>IF('3C-Water transport'!$R$57="no","not applicable (Q3c.1.6 answered with 'no')",ROUND(AB7203,4))</f>
        <v>0.129</v>
      </c>
      <c r="AE7203" s="110">
        <f>IF('3C-Water transport'!$R$58="no","not applicable (Q3c.1.6 answered with 'no')",ROUND(AB7203,4))</f>
        <v>0.129</v>
      </c>
    </row>
    <row r="7204" spans="5:31" x14ac:dyDescent="0.25">
      <c r="E7204" s="110">
        <f t="shared" si="405"/>
        <v>0.13000000000000009</v>
      </c>
      <c r="F7204" s="110">
        <f>IF('3A-Rail transport'!$R$56="no","not applicable (Q3a.2.6 answered with 'no')",ROUND(E7204,4))</f>
        <v>0.13</v>
      </c>
      <c r="G7204" s="110">
        <f>IF('3A-Rail transport'!$R$57="no","not applicable (Q3a.2.6 answered with 'no')",ROUND(E7204,4))</f>
        <v>0.13</v>
      </c>
      <c r="S7204" s="110">
        <f t="shared" si="406"/>
        <v>0.13000000000000009</v>
      </c>
      <c r="T7204" s="110">
        <f>IF('3B-Air transport'!$R$66="no","not applicable (Q3b.1.6 answered with 'no')",ROUND(S7204,4))</f>
        <v>0.13</v>
      </c>
      <c r="U7204" s="110">
        <f>IF('3B-Air transport'!$R$67="no","not applicable (Q3b.1.6 answered with 'no')",ROUND(S7204,4))</f>
        <v>0.13</v>
      </c>
      <c r="V7204" s="110">
        <f>IF('3B-Air transport'!$R$68="no","not applicable (Q3b.1.6 answered with 'no')",ROUND(S7204,4))</f>
        <v>0.13</v>
      </c>
      <c r="AB7204" s="110">
        <f t="shared" si="407"/>
        <v>0.13000000000000009</v>
      </c>
      <c r="AC7204" s="110">
        <f>IF('3C-Water transport'!$R$56="no","not applicable (Q3c.1.6 answered with 'no')",ROUND(AB7204,4))</f>
        <v>0.13</v>
      </c>
      <c r="AD7204" s="110">
        <f>IF('3C-Water transport'!$R$57="no","not applicable (Q3c.1.6 answered with 'no')",ROUND(AB7204,4))</f>
        <v>0.13</v>
      </c>
      <c r="AE7204" s="110">
        <f>IF('3C-Water transport'!$R$58="no","not applicable (Q3c.1.6 answered with 'no')",ROUND(AB7204,4))</f>
        <v>0.13</v>
      </c>
    </row>
    <row r="7205" spans="5:31" x14ac:dyDescent="0.25">
      <c r="E7205" s="110">
        <f t="shared" si="405"/>
        <v>0.13100000000000009</v>
      </c>
      <c r="F7205" s="110">
        <f>IF('3A-Rail transport'!$R$56="no","not applicable (Q3a.2.6 answered with 'no')",ROUND(E7205,4))</f>
        <v>0.13100000000000001</v>
      </c>
      <c r="G7205" s="110">
        <f>IF('3A-Rail transport'!$R$57="no","not applicable (Q3a.2.6 answered with 'no')",ROUND(E7205,4))</f>
        <v>0.13100000000000001</v>
      </c>
      <c r="S7205" s="110">
        <f t="shared" si="406"/>
        <v>0.13100000000000009</v>
      </c>
      <c r="T7205" s="110">
        <f>IF('3B-Air transport'!$R$66="no","not applicable (Q3b.1.6 answered with 'no')",ROUND(S7205,4))</f>
        <v>0.13100000000000001</v>
      </c>
      <c r="U7205" s="110">
        <f>IF('3B-Air transport'!$R$67="no","not applicable (Q3b.1.6 answered with 'no')",ROUND(S7205,4))</f>
        <v>0.13100000000000001</v>
      </c>
      <c r="V7205" s="110">
        <f>IF('3B-Air transport'!$R$68="no","not applicable (Q3b.1.6 answered with 'no')",ROUND(S7205,4))</f>
        <v>0.13100000000000001</v>
      </c>
      <c r="AB7205" s="110">
        <f t="shared" si="407"/>
        <v>0.13100000000000009</v>
      </c>
      <c r="AC7205" s="110">
        <f>IF('3C-Water transport'!$R$56="no","not applicable (Q3c.1.6 answered with 'no')",ROUND(AB7205,4))</f>
        <v>0.13100000000000001</v>
      </c>
      <c r="AD7205" s="110">
        <f>IF('3C-Water transport'!$R$57="no","not applicable (Q3c.1.6 answered with 'no')",ROUND(AB7205,4))</f>
        <v>0.13100000000000001</v>
      </c>
      <c r="AE7205" s="110">
        <f>IF('3C-Water transport'!$R$58="no","not applicable (Q3c.1.6 answered with 'no')",ROUND(AB7205,4))</f>
        <v>0.13100000000000001</v>
      </c>
    </row>
    <row r="7206" spans="5:31" x14ac:dyDescent="0.25">
      <c r="E7206" s="110">
        <f t="shared" si="405"/>
        <v>0.13200000000000009</v>
      </c>
      <c r="F7206" s="110">
        <f>IF('3A-Rail transport'!$R$56="no","not applicable (Q3a.2.6 answered with 'no')",ROUND(E7206,4))</f>
        <v>0.13200000000000001</v>
      </c>
      <c r="G7206" s="110">
        <f>IF('3A-Rail transport'!$R$57="no","not applicable (Q3a.2.6 answered with 'no')",ROUND(E7206,4))</f>
        <v>0.13200000000000001</v>
      </c>
      <c r="S7206" s="110">
        <f t="shared" si="406"/>
        <v>0.13200000000000009</v>
      </c>
      <c r="T7206" s="110">
        <f>IF('3B-Air transport'!$R$66="no","not applicable (Q3b.1.6 answered with 'no')",ROUND(S7206,4))</f>
        <v>0.13200000000000001</v>
      </c>
      <c r="U7206" s="110">
        <f>IF('3B-Air transport'!$R$67="no","not applicable (Q3b.1.6 answered with 'no')",ROUND(S7206,4))</f>
        <v>0.13200000000000001</v>
      </c>
      <c r="V7206" s="110">
        <f>IF('3B-Air transport'!$R$68="no","not applicable (Q3b.1.6 answered with 'no')",ROUND(S7206,4))</f>
        <v>0.13200000000000001</v>
      </c>
      <c r="AB7206" s="110">
        <f t="shared" si="407"/>
        <v>0.13200000000000009</v>
      </c>
      <c r="AC7206" s="110">
        <f>IF('3C-Water transport'!$R$56="no","not applicable (Q3c.1.6 answered with 'no')",ROUND(AB7206,4))</f>
        <v>0.13200000000000001</v>
      </c>
      <c r="AD7206" s="110">
        <f>IF('3C-Water transport'!$R$57="no","not applicable (Q3c.1.6 answered with 'no')",ROUND(AB7206,4))</f>
        <v>0.13200000000000001</v>
      </c>
      <c r="AE7206" s="110">
        <f>IF('3C-Water transport'!$R$58="no","not applicable (Q3c.1.6 answered with 'no')",ROUND(AB7206,4))</f>
        <v>0.13200000000000001</v>
      </c>
    </row>
    <row r="7207" spans="5:31" x14ac:dyDescent="0.25">
      <c r="E7207" s="110">
        <f t="shared" si="405"/>
        <v>0.13300000000000009</v>
      </c>
      <c r="F7207" s="110">
        <f>IF('3A-Rail transport'!$R$56="no","not applicable (Q3a.2.6 answered with 'no')",ROUND(E7207,4))</f>
        <v>0.13300000000000001</v>
      </c>
      <c r="G7207" s="110">
        <f>IF('3A-Rail transport'!$R$57="no","not applicable (Q3a.2.6 answered with 'no')",ROUND(E7207,4))</f>
        <v>0.13300000000000001</v>
      </c>
      <c r="S7207" s="110">
        <f t="shared" si="406"/>
        <v>0.13300000000000009</v>
      </c>
      <c r="T7207" s="110">
        <f>IF('3B-Air transport'!$R$66="no","not applicable (Q3b.1.6 answered with 'no')",ROUND(S7207,4))</f>
        <v>0.13300000000000001</v>
      </c>
      <c r="U7207" s="110">
        <f>IF('3B-Air transport'!$R$67="no","not applicable (Q3b.1.6 answered with 'no')",ROUND(S7207,4))</f>
        <v>0.13300000000000001</v>
      </c>
      <c r="V7207" s="110">
        <f>IF('3B-Air transport'!$R$68="no","not applicable (Q3b.1.6 answered with 'no')",ROUND(S7207,4))</f>
        <v>0.13300000000000001</v>
      </c>
      <c r="AB7207" s="110">
        <f t="shared" si="407"/>
        <v>0.13300000000000009</v>
      </c>
      <c r="AC7207" s="110">
        <f>IF('3C-Water transport'!$R$56="no","not applicable (Q3c.1.6 answered with 'no')",ROUND(AB7207,4))</f>
        <v>0.13300000000000001</v>
      </c>
      <c r="AD7207" s="110">
        <f>IF('3C-Water transport'!$R$57="no","not applicable (Q3c.1.6 answered with 'no')",ROUND(AB7207,4))</f>
        <v>0.13300000000000001</v>
      </c>
      <c r="AE7207" s="110">
        <f>IF('3C-Water transport'!$R$58="no","not applicable (Q3c.1.6 answered with 'no')",ROUND(AB7207,4))</f>
        <v>0.13300000000000001</v>
      </c>
    </row>
    <row r="7208" spans="5:31" x14ac:dyDescent="0.25">
      <c r="E7208" s="110">
        <f t="shared" si="405"/>
        <v>0.13400000000000009</v>
      </c>
      <c r="F7208" s="110">
        <f>IF('3A-Rail transport'!$R$56="no","not applicable (Q3a.2.6 answered with 'no')",ROUND(E7208,4))</f>
        <v>0.13400000000000001</v>
      </c>
      <c r="G7208" s="110">
        <f>IF('3A-Rail transport'!$R$57="no","not applicable (Q3a.2.6 answered with 'no')",ROUND(E7208,4))</f>
        <v>0.13400000000000001</v>
      </c>
      <c r="S7208" s="110">
        <f t="shared" si="406"/>
        <v>0.13400000000000009</v>
      </c>
      <c r="T7208" s="110">
        <f>IF('3B-Air transport'!$R$66="no","not applicable (Q3b.1.6 answered with 'no')",ROUND(S7208,4))</f>
        <v>0.13400000000000001</v>
      </c>
      <c r="U7208" s="110">
        <f>IF('3B-Air transport'!$R$67="no","not applicable (Q3b.1.6 answered with 'no')",ROUND(S7208,4))</f>
        <v>0.13400000000000001</v>
      </c>
      <c r="V7208" s="110">
        <f>IF('3B-Air transport'!$R$68="no","not applicable (Q3b.1.6 answered with 'no')",ROUND(S7208,4))</f>
        <v>0.13400000000000001</v>
      </c>
      <c r="AB7208" s="110">
        <f t="shared" si="407"/>
        <v>0.13400000000000009</v>
      </c>
      <c r="AC7208" s="110">
        <f>IF('3C-Water transport'!$R$56="no","not applicable (Q3c.1.6 answered with 'no')",ROUND(AB7208,4))</f>
        <v>0.13400000000000001</v>
      </c>
      <c r="AD7208" s="110">
        <f>IF('3C-Water transport'!$R$57="no","not applicable (Q3c.1.6 answered with 'no')",ROUND(AB7208,4))</f>
        <v>0.13400000000000001</v>
      </c>
      <c r="AE7208" s="110">
        <f>IF('3C-Water transport'!$R$58="no","not applicable (Q3c.1.6 answered with 'no')",ROUND(AB7208,4))</f>
        <v>0.13400000000000001</v>
      </c>
    </row>
    <row r="7209" spans="5:31" x14ac:dyDescent="0.25">
      <c r="E7209" s="110">
        <f t="shared" si="405"/>
        <v>0.13500000000000009</v>
      </c>
      <c r="F7209" s="110">
        <f>IF('3A-Rail transport'!$R$56="no","not applicable (Q3a.2.6 answered with 'no')",ROUND(E7209,4))</f>
        <v>0.13500000000000001</v>
      </c>
      <c r="G7209" s="110">
        <f>IF('3A-Rail transport'!$R$57="no","not applicable (Q3a.2.6 answered with 'no')",ROUND(E7209,4))</f>
        <v>0.13500000000000001</v>
      </c>
      <c r="S7209" s="110">
        <f t="shared" si="406"/>
        <v>0.13500000000000009</v>
      </c>
      <c r="T7209" s="110">
        <f>IF('3B-Air transport'!$R$66="no","not applicable (Q3b.1.6 answered with 'no')",ROUND(S7209,4))</f>
        <v>0.13500000000000001</v>
      </c>
      <c r="U7209" s="110">
        <f>IF('3B-Air transport'!$R$67="no","not applicable (Q3b.1.6 answered with 'no')",ROUND(S7209,4))</f>
        <v>0.13500000000000001</v>
      </c>
      <c r="V7209" s="110">
        <f>IF('3B-Air transport'!$R$68="no","not applicable (Q3b.1.6 answered with 'no')",ROUND(S7209,4))</f>
        <v>0.13500000000000001</v>
      </c>
      <c r="AB7209" s="110">
        <f t="shared" si="407"/>
        <v>0.13500000000000009</v>
      </c>
      <c r="AC7209" s="110">
        <f>IF('3C-Water transport'!$R$56="no","not applicable (Q3c.1.6 answered with 'no')",ROUND(AB7209,4))</f>
        <v>0.13500000000000001</v>
      </c>
      <c r="AD7209" s="110">
        <f>IF('3C-Water transport'!$R$57="no","not applicable (Q3c.1.6 answered with 'no')",ROUND(AB7209,4))</f>
        <v>0.13500000000000001</v>
      </c>
      <c r="AE7209" s="110">
        <f>IF('3C-Water transport'!$R$58="no","not applicable (Q3c.1.6 answered with 'no')",ROUND(AB7209,4))</f>
        <v>0.13500000000000001</v>
      </c>
    </row>
    <row r="7210" spans="5:31" x14ac:dyDescent="0.25">
      <c r="E7210" s="110">
        <f t="shared" si="405"/>
        <v>0.13600000000000009</v>
      </c>
      <c r="F7210" s="110">
        <f>IF('3A-Rail transport'!$R$56="no","not applicable (Q3a.2.6 answered with 'no')",ROUND(E7210,4))</f>
        <v>0.13600000000000001</v>
      </c>
      <c r="G7210" s="110">
        <f>IF('3A-Rail transport'!$R$57="no","not applicable (Q3a.2.6 answered with 'no')",ROUND(E7210,4))</f>
        <v>0.13600000000000001</v>
      </c>
      <c r="S7210" s="110">
        <f t="shared" si="406"/>
        <v>0.13600000000000009</v>
      </c>
      <c r="T7210" s="110">
        <f>IF('3B-Air transport'!$R$66="no","not applicable (Q3b.1.6 answered with 'no')",ROUND(S7210,4))</f>
        <v>0.13600000000000001</v>
      </c>
      <c r="U7210" s="110">
        <f>IF('3B-Air transport'!$R$67="no","not applicable (Q3b.1.6 answered with 'no')",ROUND(S7210,4))</f>
        <v>0.13600000000000001</v>
      </c>
      <c r="V7210" s="110">
        <f>IF('3B-Air transport'!$R$68="no","not applicable (Q3b.1.6 answered with 'no')",ROUND(S7210,4))</f>
        <v>0.13600000000000001</v>
      </c>
      <c r="AB7210" s="110">
        <f t="shared" si="407"/>
        <v>0.13600000000000009</v>
      </c>
      <c r="AC7210" s="110">
        <f>IF('3C-Water transport'!$R$56="no","not applicable (Q3c.1.6 answered with 'no')",ROUND(AB7210,4))</f>
        <v>0.13600000000000001</v>
      </c>
      <c r="AD7210" s="110">
        <f>IF('3C-Water transport'!$R$57="no","not applicable (Q3c.1.6 answered with 'no')",ROUND(AB7210,4))</f>
        <v>0.13600000000000001</v>
      </c>
      <c r="AE7210" s="110">
        <f>IF('3C-Water transport'!$R$58="no","not applicable (Q3c.1.6 answered with 'no')",ROUND(AB7210,4))</f>
        <v>0.13600000000000001</v>
      </c>
    </row>
    <row r="7211" spans="5:31" x14ac:dyDescent="0.25">
      <c r="E7211" s="110">
        <f t="shared" si="405"/>
        <v>0.13700000000000009</v>
      </c>
      <c r="F7211" s="110">
        <f>IF('3A-Rail transport'!$R$56="no","not applicable (Q3a.2.6 answered with 'no')",ROUND(E7211,4))</f>
        <v>0.13700000000000001</v>
      </c>
      <c r="G7211" s="110">
        <f>IF('3A-Rail transport'!$R$57="no","not applicable (Q3a.2.6 answered with 'no')",ROUND(E7211,4))</f>
        <v>0.13700000000000001</v>
      </c>
      <c r="S7211" s="110">
        <f t="shared" si="406"/>
        <v>0.13700000000000009</v>
      </c>
      <c r="T7211" s="110">
        <f>IF('3B-Air transport'!$R$66="no","not applicable (Q3b.1.6 answered with 'no')",ROUND(S7211,4))</f>
        <v>0.13700000000000001</v>
      </c>
      <c r="U7211" s="110">
        <f>IF('3B-Air transport'!$R$67="no","not applicable (Q3b.1.6 answered with 'no')",ROUND(S7211,4))</f>
        <v>0.13700000000000001</v>
      </c>
      <c r="V7211" s="110">
        <f>IF('3B-Air transport'!$R$68="no","not applicable (Q3b.1.6 answered with 'no')",ROUND(S7211,4))</f>
        <v>0.13700000000000001</v>
      </c>
      <c r="AB7211" s="110">
        <f t="shared" si="407"/>
        <v>0.13700000000000009</v>
      </c>
      <c r="AC7211" s="110">
        <f>IF('3C-Water transport'!$R$56="no","not applicable (Q3c.1.6 answered with 'no')",ROUND(AB7211,4))</f>
        <v>0.13700000000000001</v>
      </c>
      <c r="AD7211" s="110">
        <f>IF('3C-Water transport'!$R$57="no","not applicable (Q3c.1.6 answered with 'no')",ROUND(AB7211,4))</f>
        <v>0.13700000000000001</v>
      </c>
      <c r="AE7211" s="110">
        <f>IF('3C-Water transport'!$R$58="no","not applicable (Q3c.1.6 answered with 'no')",ROUND(AB7211,4))</f>
        <v>0.13700000000000001</v>
      </c>
    </row>
    <row r="7212" spans="5:31" x14ac:dyDescent="0.25">
      <c r="E7212" s="110">
        <f t="shared" si="405"/>
        <v>0.13800000000000009</v>
      </c>
      <c r="F7212" s="110">
        <f>IF('3A-Rail transport'!$R$56="no","not applicable (Q3a.2.6 answered with 'no')",ROUND(E7212,4))</f>
        <v>0.13800000000000001</v>
      </c>
      <c r="G7212" s="110">
        <f>IF('3A-Rail transport'!$R$57="no","not applicable (Q3a.2.6 answered with 'no')",ROUND(E7212,4))</f>
        <v>0.13800000000000001</v>
      </c>
      <c r="S7212" s="110">
        <f t="shared" si="406"/>
        <v>0.13800000000000009</v>
      </c>
      <c r="T7212" s="110">
        <f>IF('3B-Air transport'!$R$66="no","not applicable (Q3b.1.6 answered with 'no')",ROUND(S7212,4))</f>
        <v>0.13800000000000001</v>
      </c>
      <c r="U7212" s="110">
        <f>IF('3B-Air transport'!$R$67="no","not applicable (Q3b.1.6 answered with 'no')",ROUND(S7212,4))</f>
        <v>0.13800000000000001</v>
      </c>
      <c r="V7212" s="110">
        <f>IF('3B-Air transport'!$R$68="no","not applicable (Q3b.1.6 answered with 'no')",ROUND(S7212,4))</f>
        <v>0.13800000000000001</v>
      </c>
      <c r="AB7212" s="110">
        <f t="shared" si="407"/>
        <v>0.13800000000000009</v>
      </c>
      <c r="AC7212" s="110">
        <f>IF('3C-Water transport'!$R$56="no","not applicable (Q3c.1.6 answered with 'no')",ROUND(AB7212,4))</f>
        <v>0.13800000000000001</v>
      </c>
      <c r="AD7212" s="110">
        <f>IF('3C-Water transport'!$R$57="no","not applicable (Q3c.1.6 answered with 'no')",ROUND(AB7212,4))</f>
        <v>0.13800000000000001</v>
      </c>
      <c r="AE7212" s="110">
        <f>IF('3C-Water transport'!$R$58="no","not applicable (Q3c.1.6 answered with 'no')",ROUND(AB7212,4))</f>
        <v>0.13800000000000001</v>
      </c>
    </row>
    <row r="7213" spans="5:31" x14ac:dyDescent="0.25">
      <c r="E7213" s="110">
        <f t="shared" si="405"/>
        <v>0.1390000000000001</v>
      </c>
      <c r="F7213" s="110">
        <f>IF('3A-Rail transport'!$R$56="no","not applicable (Q3a.2.6 answered with 'no')",ROUND(E7213,4))</f>
        <v>0.13900000000000001</v>
      </c>
      <c r="G7213" s="110">
        <f>IF('3A-Rail transport'!$R$57="no","not applicable (Q3a.2.6 answered with 'no')",ROUND(E7213,4))</f>
        <v>0.13900000000000001</v>
      </c>
      <c r="S7213" s="110">
        <f t="shared" si="406"/>
        <v>0.1390000000000001</v>
      </c>
      <c r="T7213" s="110">
        <f>IF('3B-Air transport'!$R$66="no","not applicable (Q3b.1.6 answered with 'no')",ROUND(S7213,4))</f>
        <v>0.13900000000000001</v>
      </c>
      <c r="U7213" s="110">
        <f>IF('3B-Air transport'!$R$67="no","not applicable (Q3b.1.6 answered with 'no')",ROUND(S7213,4))</f>
        <v>0.13900000000000001</v>
      </c>
      <c r="V7213" s="110">
        <f>IF('3B-Air transport'!$R$68="no","not applicable (Q3b.1.6 answered with 'no')",ROUND(S7213,4))</f>
        <v>0.13900000000000001</v>
      </c>
      <c r="AB7213" s="110">
        <f t="shared" si="407"/>
        <v>0.1390000000000001</v>
      </c>
      <c r="AC7213" s="110">
        <f>IF('3C-Water transport'!$R$56="no","not applicable (Q3c.1.6 answered with 'no')",ROUND(AB7213,4))</f>
        <v>0.13900000000000001</v>
      </c>
      <c r="AD7213" s="110">
        <f>IF('3C-Water transport'!$R$57="no","not applicable (Q3c.1.6 answered with 'no')",ROUND(AB7213,4))</f>
        <v>0.13900000000000001</v>
      </c>
      <c r="AE7213" s="110">
        <f>IF('3C-Water transport'!$R$58="no","not applicable (Q3c.1.6 answered with 'no')",ROUND(AB7213,4))</f>
        <v>0.13900000000000001</v>
      </c>
    </row>
    <row r="7214" spans="5:31" x14ac:dyDescent="0.25">
      <c r="E7214" s="110">
        <f t="shared" si="405"/>
        <v>0.1400000000000001</v>
      </c>
      <c r="F7214" s="110">
        <f>IF('3A-Rail transport'!$R$56="no","not applicable (Q3a.2.6 answered with 'no')",ROUND(E7214,4))</f>
        <v>0.14000000000000001</v>
      </c>
      <c r="G7214" s="110">
        <f>IF('3A-Rail transport'!$R$57="no","not applicable (Q3a.2.6 answered with 'no')",ROUND(E7214,4))</f>
        <v>0.14000000000000001</v>
      </c>
      <c r="S7214" s="110">
        <f t="shared" si="406"/>
        <v>0.1400000000000001</v>
      </c>
      <c r="T7214" s="110">
        <f>IF('3B-Air transport'!$R$66="no","not applicable (Q3b.1.6 answered with 'no')",ROUND(S7214,4))</f>
        <v>0.14000000000000001</v>
      </c>
      <c r="U7214" s="110">
        <f>IF('3B-Air transport'!$R$67="no","not applicable (Q3b.1.6 answered with 'no')",ROUND(S7214,4))</f>
        <v>0.14000000000000001</v>
      </c>
      <c r="V7214" s="110">
        <f>IF('3B-Air transport'!$R$68="no","not applicable (Q3b.1.6 answered with 'no')",ROUND(S7214,4))</f>
        <v>0.14000000000000001</v>
      </c>
      <c r="AB7214" s="110">
        <f t="shared" si="407"/>
        <v>0.1400000000000001</v>
      </c>
      <c r="AC7214" s="110">
        <f>IF('3C-Water transport'!$R$56="no","not applicable (Q3c.1.6 answered with 'no')",ROUND(AB7214,4))</f>
        <v>0.14000000000000001</v>
      </c>
      <c r="AD7214" s="110">
        <f>IF('3C-Water transport'!$R$57="no","not applicable (Q3c.1.6 answered with 'no')",ROUND(AB7214,4))</f>
        <v>0.14000000000000001</v>
      </c>
      <c r="AE7214" s="110">
        <f>IF('3C-Water transport'!$R$58="no","not applicable (Q3c.1.6 answered with 'no')",ROUND(AB7214,4))</f>
        <v>0.14000000000000001</v>
      </c>
    </row>
    <row r="7215" spans="5:31" x14ac:dyDescent="0.25">
      <c r="E7215" s="110">
        <f t="shared" si="405"/>
        <v>0.1410000000000001</v>
      </c>
      <c r="F7215" s="110">
        <f>IF('3A-Rail transport'!$R$56="no","not applicable (Q3a.2.6 answered with 'no')",ROUND(E7215,4))</f>
        <v>0.14099999999999999</v>
      </c>
      <c r="G7215" s="110">
        <f>IF('3A-Rail transport'!$R$57="no","not applicable (Q3a.2.6 answered with 'no')",ROUND(E7215,4))</f>
        <v>0.14099999999999999</v>
      </c>
      <c r="S7215" s="110">
        <f t="shared" si="406"/>
        <v>0.1410000000000001</v>
      </c>
      <c r="T7215" s="110">
        <f>IF('3B-Air transport'!$R$66="no","not applicable (Q3b.1.6 answered with 'no')",ROUND(S7215,4))</f>
        <v>0.14099999999999999</v>
      </c>
      <c r="U7215" s="110">
        <f>IF('3B-Air transport'!$R$67="no","not applicable (Q3b.1.6 answered with 'no')",ROUND(S7215,4))</f>
        <v>0.14099999999999999</v>
      </c>
      <c r="V7215" s="110">
        <f>IF('3B-Air transport'!$R$68="no","not applicable (Q3b.1.6 answered with 'no')",ROUND(S7215,4))</f>
        <v>0.14099999999999999</v>
      </c>
      <c r="AB7215" s="110">
        <f t="shared" si="407"/>
        <v>0.1410000000000001</v>
      </c>
      <c r="AC7215" s="110">
        <f>IF('3C-Water transport'!$R$56="no","not applicable (Q3c.1.6 answered with 'no')",ROUND(AB7215,4))</f>
        <v>0.14099999999999999</v>
      </c>
      <c r="AD7215" s="110">
        <f>IF('3C-Water transport'!$R$57="no","not applicable (Q3c.1.6 answered with 'no')",ROUND(AB7215,4))</f>
        <v>0.14099999999999999</v>
      </c>
      <c r="AE7215" s="110">
        <f>IF('3C-Water transport'!$R$58="no","not applicable (Q3c.1.6 answered with 'no')",ROUND(AB7215,4))</f>
        <v>0.14099999999999999</v>
      </c>
    </row>
    <row r="7216" spans="5:31" x14ac:dyDescent="0.25">
      <c r="E7216" s="110">
        <f t="shared" si="405"/>
        <v>0.1420000000000001</v>
      </c>
      <c r="F7216" s="110">
        <f>IF('3A-Rail transport'!$R$56="no","not applicable (Q3a.2.6 answered with 'no')",ROUND(E7216,4))</f>
        <v>0.14199999999999999</v>
      </c>
      <c r="G7216" s="110">
        <f>IF('3A-Rail transport'!$R$57="no","not applicable (Q3a.2.6 answered with 'no')",ROUND(E7216,4))</f>
        <v>0.14199999999999999</v>
      </c>
      <c r="S7216" s="110">
        <f t="shared" si="406"/>
        <v>0.1420000000000001</v>
      </c>
      <c r="T7216" s="110">
        <f>IF('3B-Air transport'!$R$66="no","not applicable (Q3b.1.6 answered with 'no')",ROUND(S7216,4))</f>
        <v>0.14199999999999999</v>
      </c>
      <c r="U7216" s="110">
        <f>IF('3B-Air transport'!$R$67="no","not applicable (Q3b.1.6 answered with 'no')",ROUND(S7216,4))</f>
        <v>0.14199999999999999</v>
      </c>
      <c r="V7216" s="110">
        <f>IF('3B-Air transport'!$R$68="no","not applicable (Q3b.1.6 answered with 'no')",ROUND(S7216,4))</f>
        <v>0.14199999999999999</v>
      </c>
      <c r="AB7216" s="110">
        <f t="shared" si="407"/>
        <v>0.1420000000000001</v>
      </c>
      <c r="AC7216" s="110">
        <f>IF('3C-Water transport'!$R$56="no","not applicable (Q3c.1.6 answered with 'no')",ROUND(AB7216,4))</f>
        <v>0.14199999999999999</v>
      </c>
      <c r="AD7216" s="110">
        <f>IF('3C-Water transport'!$R$57="no","not applicable (Q3c.1.6 answered with 'no')",ROUND(AB7216,4))</f>
        <v>0.14199999999999999</v>
      </c>
      <c r="AE7216" s="110">
        <f>IF('3C-Water transport'!$R$58="no","not applicable (Q3c.1.6 answered with 'no')",ROUND(AB7216,4))</f>
        <v>0.14199999999999999</v>
      </c>
    </row>
    <row r="7217" spans="5:31" x14ac:dyDescent="0.25">
      <c r="E7217" s="110">
        <f t="shared" si="405"/>
        <v>0.1430000000000001</v>
      </c>
      <c r="F7217" s="110">
        <f>IF('3A-Rail transport'!$R$56="no","not applicable (Q3a.2.6 answered with 'no')",ROUND(E7217,4))</f>
        <v>0.14299999999999999</v>
      </c>
      <c r="G7217" s="110">
        <f>IF('3A-Rail transport'!$R$57="no","not applicable (Q3a.2.6 answered with 'no')",ROUND(E7217,4))</f>
        <v>0.14299999999999999</v>
      </c>
      <c r="S7217" s="110">
        <f t="shared" si="406"/>
        <v>0.1430000000000001</v>
      </c>
      <c r="T7217" s="110">
        <f>IF('3B-Air transport'!$R$66="no","not applicable (Q3b.1.6 answered with 'no')",ROUND(S7217,4))</f>
        <v>0.14299999999999999</v>
      </c>
      <c r="U7217" s="110">
        <f>IF('3B-Air transport'!$R$67="no","not applicable (Q3b.1.6 answered with 'no')",ROUND(S7217,4))</f>
        <v>0.14299999999999999</v>
      </c>
      <c r="V7217" s="110">
        <f>IF('3B-Air transport'!$R$68="no","not applicable (Q3b.1.6 answered with 'no')",ROUND(S7217,4))</f>
        <v>0.14299999999999999</v>
      </c>
      <c r="AB7217" s="110">
        <f t="shared" si="407"/>
        <v>0.1430000000000001</v>
      </c>
      <c r="AC7217" s="110">
        <f>IF('3C-Water transport'!$R$56="no","not applicable (Q3c.1.6 answered with 'no')",ROUND(AB7217,4))</f>
        <v>0.14299999999999999</v>
      </c>
      <c r="AD7217" s="110">
        <f>IF('3C-Water transport'!$R$57="no","not applicable (Q3c.1.6 answered with 'no')",ROUND(AB7217,4))</f>
        <v>0.14299999999999999</v>
      </c>
      <c r="AE7217" s="110">
        <f>IF('3C-Water transport'!$R$58="no","not applicable (Q3c.1.6 answered with 'no')",ROUND(AB7217,4))</f>
        <v>0.14299999999999999</v>
      </c>
    </row>
    <row r="7218" spans="5:31" x14ac:dyDescent="0.25">
      <c r="E7218" s="110">
        <f t="shared" si="405"/>
        <v>0.1440000000000001</v>
      </c>
      <c r="F7218" s="110">
        <f>IF('3A-Rail transport'!$R$56="no","not applicable (Q3a.2.6 answered with 'no')",ROUND(E7218,4))</f>
        <v>0.14399999999999999</v>
      </c>
      <c r="G7218" s="110">
        <f>IF('3A-Rail transport'!$R$57="no","not applicable (Q3a.2.6 answered with 'no')",ROUND(E7218,4))</f>
        <v>0.14399999999999999</v>
      </c>
      <c r="S7218" s="110">
        <f t="shared" si="406"/>
        <v>0.1440000000000001</v>
      </c>
      <c r="T7218" s="110">
        <f>IF('3B-Air transport'!$R$66="no","not applicable (Q3b.1.6 answered with 'no')",ROUND(S7218,4))</f>
        <v>0.14399999999999999</v>
      </c>
      <c r="U7218" s="110">
        <f>IF('3B-Air transport'!$R$67="no","not applicable (Q3b.1.6 answered with 'no')",ROUND(S7218,4))</f>
        <v>0.14399999999999999</v>
      </c>
      <c r="V7218" s="110">
        <f>IF('3B-Air transport'!$R$68="no","not applicable (Q3b.1.6 answered with 'no')",ROUND(S7218,4))</f>
        <v>0.14399999999999999</v>
      </c>
      <c r="AB7218" s="110">
        <f t="shared" si="407"/>
        <v>0.1440000000000001</v>
      </c>
      <c r="AC7218" s="110">
        <f>IF('3C-Water transport'!$R$56="no","not applicable (Q3c.1.6 answered with 'no')",ROUND(AB7218,4))</f>
        <v>0.14399999999999999</v>
      </c>
      <c r="AD7218" s="110">
        <f>IF('3C-Water transport'!$R$57="no","not applicable (Q3c.1.6 answered with 'no')",ROUND(AB7218,4))</f>
        <v>0.14399999999999999</v>
      </c>
      <c r="AE7218" s="110">
        <f>IF('3C-Water transport'!$R$58="no","not applicable (Q3c.1.6 answered with 'no')",ROUND(AB7218,4))</f>
        <v>0.14399999999999999</v>
      </c>
    </row>
    <row r="7219" spans="5:31" x14ac:dyDescent="0.25">
      <c r="E7219" s="110">
        <f t="shared" si="405"/>
        <v>0.1450000000000001</v>
      </c>
      <c r="F7219" s="110">
        <f>IF('3A-Rail transport'!$R$56="no","not applicable (Q3a.2.6 answered with 'no')",ROUND(E7219,4))</f>
        <v>0.14499999999999999</v>
      </c>
      <c r="G7219" s="110">
        <f>IF('3A-Rail transport'!$R$57="no","not applicable (Q3a.2.6 answered with 'no')",ROUND(E7219,4))</f>
        <v>0.14499999999999999</v>
      </c>
      <c r="S7219" s="110">
        <f t="shared" si="406"/>
        <v>0.1450000000000001</v>
      </c>
      <c r="T7219" s="110">
        <f>IF('3B-Air transport'!$R$66="no","not applicable (Q3b.1.6 answered with 'no')",ROUND(S7219,4))</f>
        <v>0.14499999999999999</v>
      </c>
      <c r="U7219" s="110">
        <f>IF('3B-Air transport'!$R$67="no","not applicable (Q3b.1.6 answered with 'no')",ROUND(S7219,4))</f>
        <v>0.14499999999999999</v>
      </c>
      <c r="V7219" s="110">
        <f>IF('3B-Air transport'!$R$68="no","not applicable (Q3b.1.6 answered with 'no')",ROUND(S7219,4))</f>
        <v>0.14499999999999999</v>
      </c>
      <c r="AB7219" s="110">
        <f t="shared" si="407"/>
        <v>0.1450000000000001</v>
      </c>
      <c r="AC7219" s="110">
        <f>IF('3C-Water transport'!$R$56="no","not applicable (Q3c.1.6 answered with 'no')",ROUND(AB7219,4))</f>
        <v>0.14499999999999999</v>
      </c>
      <c r="AD7219" s="110">
        <f>IF('3C-Water transport'!$R$57="no","not applicable (Q3c.1.6 answered with 'no')",ROUND(AB7219,4))</f>
        <v>0.14499999999999999</v>
      </c>
      <c r="AE7219" s="110">
        <f>IF('3C-Water transport'!$R$58="no","not applicable (Q3c.1.6 answered with 'no')",ROUND(AB7219,4))</f>
        <v>0.14499999999999999</v>
      </c>
    </row>
    <row r="7220" spans="5:31" x14ac:dyDescent="0.25">
      <c r="E7220" s="110">
        <f t="shared" si="405"/>
        <v>0.1460000000000001</v>
      </c>
      <c r="F7220" s="110">
        <f>IF('3A-Rail transport'!$R$56="no","not applicable (Q3a.2.6 answered with 'no')",ROUND(E7220,4))</f>
        <v>0.14599999999999999</v>
      </c>
      <c r="G7220" s="110">
        <f>IF('3A-Rail transport'!$R$57="no","not applicable (Q3a.2.6 answered with 'no')",ROUND(E7220,4))</f>
        <v>0.14599999999999999</v>
      </c>
      <c r="S7220" s="110">
        <f t="shared" si="406"/>
        <v>0.1460000000000001</v>
      </c>
      <c r="T7220" s="110">
        <f>IF('3B-Air transport'!$R$66="no","not applicable (Q3b.1.6 answered with 'no')",ROUND(S7220,4))</f>
        <v>0.14599999999999999</v>
      </c>
      <c r="U7220" s="110">
        <f>IF('3B-Air transport'!$R$67="no","not applicable (Q3b.1.6 answered with 'no')",ROUND(S7220,4))</f>
        <v>0.14599999999999999</v>
      </c>
      <c r="V7220" s="110">
        <f>IF('3B-Air transport'!$R$68="no","not applicable (Q3b.1.6 answered with 'no')",ROUND(S7220,4))</f>
        <v>0.14599999999999999</v>
      </c>
      <c r="AB7220" s="110">
        <f t="shared" si="407"/>
        <v>0.1460000000000001</v>
      </c>
      <c r="AC7220" s="110">
        <f>IF('3C-Water transport'!$R$56="no","not applicable (Q3c.1.6 answered with 'no')",ROUND(AB7220,4))</f>
        <v>0.14599999999999999</v>
      </c>
      <c r="AD7220" s="110">
        <f>IF('3C-Water transport'!$R$57="no","not applicable (Q3c.1.6 answered with 'no')",ROUND(AB7220,4))</f>
        <v>0.14599999999999999</v>
      </c>
      <c r="AE7220" s="110">
        <f>IF('3C-Water transport'!$R$58="no","not applicable (Q3c.1.6 answered with 'no')",ROUND(AB7220,4))</f>
        <v>0.14599999999999999</v>
      </c>
    </row>
    <row r="7221" spans="5:31" x14ac:dyDescent="0.25">
      <c r="E7221" s="110">
        <f t="shared" si="405"/>
        <v>0.1470000000000001</v>
      </c>
      <c r="F7221" s="110">
        <f>IF('3A-Rail transport'!$R$56="no","not applicable (Q3a.2.6 answered with 'no')",ROUND(E7221,4))</f>
        <v>0.14699999999999999</v>
      </c>
      <c r="G7221" s="110">
        <f>IF('3A-Rail transport'!$R$57="no","not applicable (Q3a.2.6 answered with 'no')",ROUND(E7221,4))</f>
        <v>0.14699999999999999</v>
      </c>
      <c r="S7221" s="110">
        <f t="shared" si="406"/>
        <v>0.1470000000000001</v>
      </c>
      <c r="T7221" s="110">
        <f>IF('3B-Air transport'!$R$66="no","not applicable (Q3b.1.6 answered with 'no')",ROUND(S7221,4))</f>
        <v>0.14699999999999999</v>
      </c>
      <c r="U7221" s="110">
        <f>IF('3B-Air transport'!$R$67="no","not applicable (Q3b.1.6 answered with 'no')",ROUND(S7221,4))</f>
        <v>0.14699999999999999</v>
      </c>
      <c r="V7221" s="110">
        <f>IF('3B-Air transport'!$R$68="no","not applicable (Q3b.1.6 answered with 'no')",ROUND(S7221,4))</f>
        <v>0.14699999999999999</v>
      </c>
      <c r="AB7221" s="110">
        <f t="shared" si="407"/>
        <v>0.1470000000000001</v>
      </c>
      <c r="AC7221" s="110">
        <f>IF('3C-Water transport'!$R$56="no","not applicable (Q3c.1.6 answered with 'no')",ROUND(AB7221,4))</f>
        <v>0.14699999999999999</v>
      </c>
      <c r="AD7221" s="110">
        <f>IF('3C-Water transport'!$R$57="no","not applicable (Q3c.1.6 answered with 'no')",ROUND(AB7221,4))</f>
        <v>0.14699999999999999</v>
      </c>
      <c r="AE7221" s="110">
        <f>IF('3C-Water transport'!$R$58="no","not applicable (Q3c.1.6 answered with 'no')",ROUND(AB7221,4))</f>
        <v>0.14699999999999999</v>
      </c>
    </row>
    <row r="7222" spans="5:31" x14ac:dyDescent="0.25">
      <c r="E7222" s="110">
        <f t="shared" si="405"/>
        <v>0.1480000000000001</v>
      </c>
      <c r="F7222" s="110">
        <f>IF('3A-Rail transport'!$R$56="no","not applicable (Q3a.2.6 answered with 'no')",ROUND(E7222,4))</f>
        <v>0.14799999999999999</v>
      </c>
      <c r="G7222" s="110">
        <f>IF('3A-Rail transport'!$R$57="no","not applicable (Q3a.2.6 answered with 'no')",ROUND(E7222,4))</f>
        <v>0.14799999999999999</v>
      </c>
      <c r="S7222" s="110">
        <f t="shared" si="406"/>
        <v>0.1480000000000001</v>
      </c>
      <c r="T7222" s="110">
        <f>IF('3B-Air transport'!$R$66="no","not applicable (Q3b.1.6 answered with 'no')",ROUND(S7222,4))</f>
        <v>0.14799999999999999</v>
      </c>
      <c r="U7222" s="110">
        <f>IF('3B-Air transport'!$R$67="no","not applicable (Q3b.1.6 answered with 'no')",ROUND(S7222,4))</f>
        <v>0.14799999999999999</v>
      </c>
      <c r="V7222" s="110">
        <f>IF('3B-Air transport'!$R$68="no","not applicable (Q3b.1.6 answered with 'no')",ROUND(S7222,4))</f>
        <v>0.14799999999999999</v>
      </c>
      <c r="AB7222" s="110">
        <f t="shared" si="407"/>
        <v>0.1480000000000001</v>
      </c>
      <c r="AC7222" s="110">
        <f>IF('3C-Water transport'!$R$56="no","not applicable (Q3c.1.6 answered with 'no')",ROUND(AB7222,4))</f>
        <v>0.14799999999999999</v>
      </c>
      <c r="AD7222" s="110">
        <f>IF('3C-Water transport'!$R$57="no","not applicable (Q3c.1.6 answered with 'no')",ROUND(AB7222,4))</f>
        <v>0.14799999999999999</v>
      </c>
      <c r="AE7222" s="110">
        <f>IF('3C-Water transport'!$R$58="no","not applicable (Q3c.1.6 answered with 'no')",ROUND(AB7222,4))</f>
        <v>0.14799999999999999</v>
      </c>
    </row>
    <row r="7223" spans="5:31" x14ac:dyDescent="0.25">
      <c r="E7223" s="110">
        <f t="shared" si="405"/>
        <v>0.1490000000000001</v>
      </c>
      <c r="F7223" s="110">
        <f>IF('3A-Rail transport'!$R$56="no","not applicable (Q3a.2.6 answered with 'no')",ROUND(E7223,4))</f>
        <v>0.14899999999999999</v>
      </c>
      <c r="G7223" s="110">
        <f>IF('3A-Rail transport'!$R$57="no","not applicable (Q3a.2.6 answered with 'no')",ROUND(E7223,4))</f>
        <v>0.14899999999999999</v>
      </c>
      <c r="S7223" s="110">
        <f t="shared" si="406"/>
        <v>0.1490000000000001</v>
      </c>
      <c r="T7223" s="110">
        <f>IF('3B-Air transport'!$R$66="no","not applicable (Q3b.1.6 answered with 'no')",ROUND(S7223,4))</f>
        <v>0.14899999999999999</v>
      </c>
      <c r="U7223" s="110">
        <f>IF('3B-Air transport'!$R$67="no","not applicable (Q3b.1.6 answered with 'no')",ROUND(S7223,4))</f>
        <v>0.14899999999999999</v>
      </c>
      <c r="V7223" s="110">
        <f>IF('3B-Air transport'!$R$68="no","not applicable (Q3b.1.6 answered with 'no')",ROUND(S7223,4))</f>
        <v>0.14899999999999999</v>
      </c>
      <c r="AB7223" s="110">
        <f t="shared" si="407"/>
        <v>0.1490000000000001</v>
      </c>
      <c r="AC7223" s="110">
        <f>IF('3C-Water transport'!$R$56="no","not applicable (Q3c.1.6 answered with 'no')",ROUND(AB7223,4))</f>
        <v>0.14899999999999999</v>
      </c>
      <c r="AD7223" s="110">
        <f>IF('3C-Water transport'!$R$57="no","not applicable (Q3c.1.6 answered with 'no')",ROUND(AB7223,4))</f>
        <v>0.14899999999999999</v>
      </c>
      <c r="AE7223" s="110">
        <f>IF('3C-Water transport'!$R$58="no","not applicable (Q3c.1.6 answered with 'no')",ROUND(AB7223,4))</f>
        <v>0.14899999999999999</v>
      </c>
    </row>
    <row r="7224" spans="5:31" x14ac:dyDescent="0.25">
      <c r="E7224" s="110">
        <f t="shared" si="405"/>
        <v>0.15000000000000011</v>
      </c>
      <c r="F7224" s="110">
        <f>IF('3A-Rail transport'!$R$56="no","not applicable (Q3a.2.6 answered with 'no')",ROUND(E7224,4))</f>
        <v>0.15</v>
      </c>
      <c r="G7224" s="110">
        <f>IF('3A-Rail transport'!$R$57="no","not applicable (Q3a.2.6 answered with 'no')",ROUND(E7224,4))</f>
        <v>0.15</v>
      </c>
      <c r="S7224" s="110">
        <f t="shared" si="406"/>
        <v>0.15000000000000011</v>
      </c>
      <c r="T7224" s="110">
        <f>IF('3B-Air transport'!$R$66="no","not applicable (Q3b.1.6 answered with 'no')",ROUND(S7224,4))</f>
        <v>0.15</v>
      </c>
      <c r="U7224" s="110">
        <f>IF('3B-Air transport'!$R$67="no","not applicable (Q3b.1.6 answered with 'no')",ROUND(S7224,4))</f>
        <v>0.15</v>
      </c>
      <c r="V7224" s="110">
        <f>IF('3B-Air transport'!$R$68="no","not applicable (Q3b.1.6 answered with 'no')",ROUND(S7224,4))</f>
        <v>0.15</v>
      </c>
      <c r="AB7224" s="110">
        <f t="shared" si="407"/>
        <v>0.15000000000000011</v>
      </c>
      <c r="AC7224" s="110">
        <f>IF('3C-Water transport'!$R$56="no","not applicable (Q3c.1.6 answered with 'no')",ROUND(AB7224,4))</f>
        <v>0.15</v>
      </c>
      <c r="AD7224" s="110">
        <f>IF('3C-Water transport'!$R$57="no","not applicable (Q3c.1.6 answered with 'no')",ROUND(AB7224,4))</f>
        <v>0.15</v>
      </c>
      <c r="AE7224" s="110">
        <f>IF('3C-Water transport'!$R$58="no","not applicable (Q3c.1.6 answered with 'no')",ROUND(AB7224,4))</f>
        <v>0.15</v>
      </c>
    </row>
    <row r="7225" spans="5:31" x14ac:dyDescent="0.25">
      <c r="E7225" s="110">
        <f t="shared" si="405"/>
        <v>0.15100000000000011</v>
      </c>
      <c r="F7225" s="110">
        <f>IF('3A-Rail transport'!$R$56="no","not applicable (Q3a.2.6 answered with 'no')",ROUND(E7225,4))</f>
        <v>0.151</v>
      </c>
      <c r="G7225" s="110">
        <f>IF('3A-Rail transport'!$R$57="no","not applicable (Q3a.2.6 answered with 'no')",ROUND(E7225,4))</f>
        <v>0.151</v>
      </c>
      <c r="S7225" s="110">
        <f t="shared" si="406"/>
        <v>0.15100000000000011</v>
      </c>
      <c r="T7225" s="110">
        <f>IF('3B-Air transport'!$R$66="no","not applicable (Q3b.1.6 answered with 'no')",ROUND(S7225,4))</f>
        <v>0.151</v>
      </c>
      <c r="U7225" s="110">
        <f>IF('3B-Air transport'!$R$67="no","not applicable (Q3b.1.6 answered with 'no')",ROUND(S7225,4))</f>
        <v>0.151</v>
      </c>
      <c r="V7225" s="110">
        <f>IF('3B-Air transport'!$R$68="no","not applicable (Q3b.1.6 answered with 'no')",ROUND(S7225,4))</f>
        <v>0.151</v>
      </c>
      <c r="AB7225" s="110">
        <f t="shared" si="407"/>
        <v>0.15100000000000011</v>
      </c>
      <c r="AC7225" s="110">
        <f>IF('3C-Water transport'!$R$56="no","not applicable (Q3c.1.6 answered with 'no')",ROUND(AB7225,4))</f>
        <v>0.151</v>
      </c>
      <c r="AD7225" s="110">
        <f>IF('3C-Water transport'!$R$57="no","not applicable (Q3c.1.6 answered with 'no')",ROUND(AB7225,4))</f>
        <v>0.151</v>
      </c>
      <c r="AE7225" s="110">
        <f>IF('3C-Water transport'!$R$58="no","not applicable (Q3c.1.6 answered with 'no')",ROUND(AB7225,4))</f>
        <v>0.151</v>
      </c>
    </row>
    <row r="7226" spans="5:31" x14ac:dyDescent="0.25">
      <c r="E7226" s="110">
        <f t="shared" si="405"/>
        <v>0.15200000000000011</v>
      </c>
      <c r="F7226" s="110">
        <f>IF('3A-Rail transport'!$R$56="no","not applicable (Q3a.2.6 answered with 'no')",ROUND(E7226,4))</f>
        <v>0.152</v>
      </c>
      <c r="G7226" s="110">
        <f>IF('3A-Rail transport'!$R$57="no","not applicable (Q3a.2.6 answered with 'no')",ROUND(E7226,4))</f>
        <v>0.152</v>
      </c>
      <c r="S7226" s="110">
        <f t="shared" si="406"/>
        <v>0.15200000000000011</v>
      </c>
      <c r="T7226" s="110">
        <f>IF('3B-Air transport'!$R$66="no","not applicable (Q3b.1.6 answered with 'no')",ROUND(S7226,4))</f>
        <v>0.152</v>
      </c>
      <c r="U7226" s="110">
        <f>IF('3B-Air transport'!$R$67="no","not applicable (Q3b.1.6 answered with 'no')",ROUND(S7226,4))</f>
        <v>0.152</v>
      </c>
      <c r="V7226" s="110">
        <f>IF('3B-Air transport'!$R$68="no","not applicable (Q3b.1.6 answered with 'no')",ROUND(S7226,4))</f>
        <v>0.152</v>
      </c>
      <c r="AB7226" s="110">
        <f t="shared" si="407"/>
        <v>0.15200000000000011</v>
      </c>
      <c r="AC7226" s="110">
        <f>IF('3C-Water transport'!$R$56="no","not applicable (Q3c.1.6 answered with 'no')",ROUND(AB7226,4))</f>
        <v>0.152</v>
      </c>
      <c r="AD7226" s="110">
        <f>IF('3C-Water transport'!$R$57="no","not applicable (Q3c.1.6 answered with 'no')",ROUND(AB7226,4))</f>
        <v>0.152</v>
      </c>
      <c r="AE7226" s="110">
        <f>IF('3C-Water transport'!$R$58="no","not applicable (Q3c.1.6 answered with 'no')",ROUND(AB7226,4))</f>
        <v>0.152</v>
      </c>
    </row>
    <row r="7227" spans="5:31" x14ac:dyDescent="0.25">
      <c r="E7227" s="110">
        <f t="shared" si="405"/>
        <v>0.15300000000000011</v>
      </c>
      <c r="F7227" s="110">
        <f>IF('3A-Rail transport'!$R$56="no","not applicable (Q3a.2.6 answered with 'no')",ROUND(E7227,4))</f>
        <v>0.153</v>
      </c>
      <c r="G7227" s="110">
        <f>IF('3A-Rail transport'!$R$57="no","not applicable (Q3a.2.6 answered with 'no')",ROUND(E7227,4))</f>
        <v>0.153</v>
      </c>
      <c r="S7227" s="110">
        <f t="shared" si="406"/>
        <v>0.15300000000000011</v>
      </c>
      <c r="T7227" s="110">
        <f>IF('3B-Air transport'!$R$66="no","not applicable (Q3b.1.6 answered with 'no')",ROUND(S7227,4))</f>
        <v>0.153</v>
      </c>
      <c r="U7227" s="110">
        <f>IF('3B-Air transport'!$R$67="no","not applicable (Q3b.1.6 answered with 'no')",ROUND(S7227,4))</f>
        <v>0.153</v>
      </c>
      <c r="V7227" s="110">
        <f>IF('3B-Air transport'!$R$68="no","not applicable (Q3b.1.6 answered with 'no')",ROUND(S7227,4))</f>
        <v>0.153</v>
      </c>
      <c r="AB7227" s="110">
        <f t="shared" si="407"/>
        <v>0.15300000000000011</v>
      </c>
      <c r="AC7227" s="110">
        <f>IF('3C-Water transport'!$R$56="no","not applicable (Q3c.1.6 answered with 'no')",ROUND(AB7227,4))</f>
        <v>0.153</v>
      </c>
      <c r="AD7227" s="110">
        <f>IF('3C-Water transport'!$R$57="no","not applicable (Q3c.1.6 answered with 'no')",ROUND(AB7227,4))</f>
        <v>0.153</v>
      </c>
      <c r="AE7227" s="110">
        <f>IF('3C-Water transport'!$R$58="no","not applicable (Q3c.1.6 answered with 'no')",ROUND(AB7227,4))</f>
        <v>0.153</v>
      </c>
    </row>
    <row r="7228" spans="5:31" x14ac:dyDescent="0.25">
      <c r="E7228" s="110">
        <f t="shared" si="405"/>
        <v>0.15400000000000011</v>
      </c>
      <c r="F7228" s="110">
        <f>IF('3A-Rail transport'!$R$56="no","not applicable (Q3a.2.6 answered with 'no')",ROUND(E7228,4))</f>
        <v>0.154</v>
      </c>
      <c r="G7228" s="110">
        <f>IF('3A-Rail transport'!$R$57="no","not applicable (Q3a.2.6 answered with 'no')",ROUND(E7228,4))</f>
        <v>0.154</v>
      </c>
      <c r="S7228" s="110">
        <f t="shared" si="406"/>
        <v>0.15400000000000011</v>
      </c>
      <c r="T7228" s="110">
        <f>IF('3B-Air transport'!$R$66="no","not applicable (Q3b.1.6 answered with 'no')",ROUND(S7228,4))</f>
        <v>0.154</v>
      </c>
      <c r="U7228" s="110">
        <f>IF('3B-Air transport'!$R$67="no","not applicable (Q3b.1.6 answered with 'no')",ROUND(S7228,4))</f>
        <v>0.154</v>
      </c>
      <c r="V7228" s="110">
        <f>IF('3B-Air transport'!$R$68="no","not applicable (Q3b.1.6 answered with 'no')",ROUND(S7228,4))</f>
        <v>0.154</v>
      </c>
      <c r="AB7228" s="110">
        <f t="shared" si="407"/>
        <v>0.15400000000000011</v>
      </c>
      <c r="AC7228" s="110">
        <f>IF('3C-Water transport'!$R$56="no","not applicable (Q3c.1.6 answered with 'no')",ROUND(AB7228,4))</f>
        <v>0.154</v>
      </c>
      <c r="AD7228" s="110">
        <f>IF('3C-Water transport'!$R$57="no","not applicable (Q3c.1.6 answered with 'no')",ROUND(AB7228,4))</f>
        <v>0.154</v>
      </c>
      <c r="AE7228" s="110">
        <f>IF('3C-Water transport'!$R$58="no","not applicable (Q3c.1.6 answered with 'no')",ROUND(AB7228,4))</f>
        <v>0.154</v>
      </c>
    </row>
    <row r="7229" spans="5:31" x14ac:dyDescent="0.25">
      <c r="E7229" s="110">
        <f t="shared" si="405"/>
        <v>0.15500000000000011</v>
      </c>
      <c r="F7229" s="110">
        <f>IF('3A-Rail transport'!$R$56="no","not applicable (Q3a.2.6 answered with 'no')",ROUND(E7229,4))</f>
        <v>0.155</v>
      </c>
      <c r="G7229" s="110">
        <f>IF('3A-Rail transport'!$R$57="no","not applicable (Q3a.2.6 answered with 'no')",ROUND(E7229,4))</f>
        <v>0.155</v>
      </c>
      <c r="S7229" s="110">
        <f t="shared" si="406"/>
        <v>0.15500000000000011</v>
      </c>
      <c r="T7229" s="110">
        <f>IF('3B-Air transport'!$R$66="no","not applicable (Q3b.1.6 answered with 'no')",ROUND(S7229,4))</f>
        <v>0.155</v>
      </c>
      <c r="U7229" s="110">
        <f>IF('3B-Air transport'!$R$67="no","not applicable (Q3b.1.6 answered with 'no')",ROUND(S7229,4))</f>
        <v>0.155</v>
      </c>
      <c r="V7229" s="110">
        <f>IF('3B-Air transport'!$R$68="no","not applicable (Q3b.1.6 answered with 'no')",ROUND(S7229,4))</f>
        <v>0.155</v>
      </c>
      <c r="AB7229" s="110">
        <f t="shared" si="407"/>
        <v>0.15500000000000011</v>
      </c>
      <c r="AC7229" s="110">
        <f>IF('3C-Water transport'!$R$56="no","not applicable (Q3c.1.6 answered with 'no')",ROUND(AB7229,4))</f>
        <v>0.155</v>
      </c>
      <c r="AD7229" s="110">
        <f>IF('3C-Water transport'!$R$57="no","not applicable (Q3c.1.6 answered with 'no')",ROUND(AB7229,4))</f>
        <v>0.155</v>
      </c>
      <c r="AE7229" s="110">
        <f>IF('3C-Water transport'!$R$58="no","not applicable (Q3c.1.6 answered with 'no')",ROUND(AB7229,4))</f>
        <v>0.155</v>
      </c>
    </row>
    <row r="7230" spans="5:31" x14ac:dyDescent="0.25">
      <c r="E7230" s="110">
        <f t="shared" si="405"/>
        <v>0.15600000000000011</v>
      </c>
      <c r="F7230" s="110">
        <f>IF('3A-Rail transport'!$R$56="no","not applicable (Q3a.2.6 answered with 'no')",ROUND(E7230,4))</f>
        <v>0.156</v>
      </c>
      <c r="G7230" s="110">
        <f>IF('3A-Rail transport'!$R$57="no","not applicable (Q3a.2.6 answered with 'no')",ROUND(E7230,4))</f>
        <v>0.156</v>
      </c>
      <c r="S7230" s="110">
        <f t="shared" si="406"/>
        <v>0.15600000000000011</v>
      </c>
      <c r="T7230" s="110">
        <f>IF('3B-Air transport'!$R$66="no","not applicable (Q3b.1.6 answered with 'no')",ROUND(S7230,4))</f>
        <v>0.156</v>
      </c>
      <c r="U7230" s="110">
        <f>IF('3B-Air transport'!$R$67="no","not applicable (Q3b.1.6 answered with 'no')",ROUND(S7230,4))</f>
        <v>0.156</v>
      </c>
      <c r="V7230" s="110">
        <f>IF('3B-Air transport'!$R$68="no","not applicable (Q3b.1.6 answered with 'no')",ROUND(S7230,4))</f>
        <v>0.156</v>
      </c>
      <c r="AB7230" s="110">
        <f t="shared" si="407"/>
        <v>0.15600000000000011</v>
      </c>
      <c r="AC7230" s="110">
        <f>IF('3C-Water transport'!$R$56="no","not applicable (Q3c.1.6 answered with 'no')",ROUND(AB7230,4))</f>
        <v>0.156</v>
      </c>
      <c r="AD7230" s="110">
        <f>IF('3C-Water transport'!$R$57="no","not applicable (Q3c.1.6 answered with 'no')",ROUND(AB7230,4))</f>
        <v>0.156</v>
      </c>
      <c r="AE7230" s="110">
        <f>IF('3C-Water transport'!$R$58="no","not applicable (Q3c.1.6 answered with 'no')",ROUND(AB7230,4))</f>
        <v>0.156</v>
      </c>
    </row>
    <row r="7231" spans="5:31" x14ac:dyDescent="0.25">
      <c r="E7231" s="110">
        <f t="shared" si="405"/>
        <v>0.15700000000000011</v>
      </c>
      <c r="F7231" s="110">
        <f>IF('3A-Rail transport'!$R$56="no","not applicable (Q3a.2.6 answered with 'no')",ROUND(E7231,4))</f>
        <v>0.157</v>
      </c>
      <c r="G7231" s="110">
        <f>IF('3A-Rail transport'!$R$57="no","not applicable (Q3a.2.6 answered with 'no')",ROUND(E7231,4))</f>
        <v>0.157</v>
      </c>
      <c r="S7231" s="110">
        <f t="shared" si="406"/>
        <v>0.15700000000000011</v>
      </c>
      <c r="T7231" s="110">
        <f>IF('3B-Air transport'!$R$66="no","not applicable (Q3b.1.6 answered with 'no')",ROUND(S7231,4))</f>
        <v>0.157</v>
      </c>
      <c r="U7231" s="110">
        <f>IF('3B-Air transport'!$R$67="no","not applicable (Q3b.1.6 answered with 'no')",ROUND(S7231,4))</f>
        <v>0.157</v>
      </c>
      <c r="V7231" s="110">
        <f>IF('3B-Air transport'!$R$68="no","not applicable (Q3b.1.6 answered with 'no')",ROUND(S7231,4))</f>
        <v>0.157</v>
      </c>
      <c r="AB7231" s="110">
        <f t="shared" si="407"/>
        <v>0.15700000000000011</v>
      </c>
      <c r="AC7231" s="110">
        <f>IF('3C-Water transport'!$R$56="no","not applicable (Q3c.1.6 answered with 'no')",ROUND(AB7231,4))</f>
        <v>0.157</v>
      </c>
      <c r="AD7231" s="110">
        <f>IF('3C-Water transport'!$R$57="no","not applicable (Q3c.1.6 answered with 'no')",ROUND(AB7231,4))</f>
        <v>0.157</v>
      </c>
      <c r="AE7231" s="110">
        <f>IF('3C-Water transport'!$R$58="no","not applicable (Q3c.1.6 answered with 'no')",ROUND(AB7231,4))</f>
        <v>0.157</v>
      </c>
    </row>
    <row r="7232" spans="5:31" x14ac:dyDescent="0.25">
      <c r="E7232" s="110">
        <f t="shared" si="405"/>
        <v>0.15800000000000011</v>
      </c>
      <c r="F7232" s="110">
        <f>IF('3A-Rail transport'!$R$56="no","not applicable (Q3a.2.6 answered with 'no')",ROUND(E7232,4))</f>
        <v>0.158</v>
      </c>
      <c r="G7232" s="110">
        <f>IF('3A-Rail transport'!$R$57="no","not applicable (Q3a.2.6 answered with 'no')",ROUND(E7232,4))</f>
        <v>0.158</v>
      </c>
      <c r="S7232" s="110">
        <f t="shared" si="406"/>
        <v>0.15800000000000011</v>
      </c>
      <c r="T7232" s="110">
        <f>IF('3B-Air transport'!$R$66="no","not applicable (Q3b.1.6 answered with 'no')",ROUND(S7232,4))</f>
        <v>0.158</v>
      </c>
      <c r="U7232" s="110">
        <f>IF('3B-Air transport'!$R$67="no","not applicable (Q3b.1.6 answered with 'no')",ROUND(S7232,4))</f>
        <v>0.158</v>
      </c>
      <c r="V7232" s="110">
        <f>IF('3B-Air transport'!$R$68="no","not applicable (Q3b.1.6 answered with 'no')",ROUND(S7232,4))</f>
        <v>0.158</v>
      </c>
      <c r="AB7232" s="110">
        <f t="shared" si="407"/>
        <v>0.15800000000000011</v>
      </c>
      <c r="AC7232" s="110">
        <f>IF('3C-Water transport'!$R$56="no","not applicable (Q3c.1.6 answered with 'no')",ROUND(AB7232,4))</f>
        <v>0.158</v>
      </c>
      <c r="AD7232" s="110">
        <f>IF('3C-Water transport'!$R$57="no","not applicable (Q3c.1.6 answered with 'no')",ROUND(AB7232,4))</f>
        <v>0.158</v>
      </c>
      <c r="AE7232" s="110">
        <f>IF('3C-Water transport'!$R$58="no","not applicable (Q3c.1.6 answered with 'no')",ROUND(AB7232,4))</f>
        <v>0.158</v>
      </c>
    </row>
    <row r="7233" spans="5:31" x14ac:dyDescent="0.25">
      <c r="E7233" s="110">
        <f t="shared" si="405"/>
        <v>0.15900000000000011</v>
      </c>
      <c r="F7233" s="110">
        <f>IF('3A-Rail transport'!$R$56="no","not applicable (Q3a.2.6 answered with 'no')",ROUND(E7233,4))</f>
        <v>0.159</v>
      </c>
      <c r="G7233" s="110">
        <f>IF('3A-Rail transport'!$R$57="no","not applicable (Q3a.2.6 answered with 'no')",ROUND(E7233,4))</f>
        <v>0.159</v>
      </c>
      <c r="S7233" s="110">
        <f t="shared" si="406"/>
        <v>0.15900000000000011</v>
      </c>
      <c r="T7233" s="110">
        <f>IF('3B-Air transport'!$R$66="no","not applicable (Q3b.1.6 answered with 'no')",ROUND(S7233,4))</f>
        <v>0.159</v>
      </c>
      <c r="U7233" s="110">
        <f>IF('3B-Air transport'!$R$67="no","not applicable (Q3b.1.6 answered with 'no')",ROUND(S7233,4))</f>
        <v>0.159</v>
      </c>
      <c r="V7233" s="110">
        <f>IF('3B-Air transport'!$R$68="no","not applicable (Q3b.1.6 answered with 'no')",ROUND(S7233,4))</f>
        <v>0.159</v>
      </c>
      <c r="AB7233" s="110">
        <f t="shared" si="407"/>
        <v>0.15900000000000011</v>
      </c>
      <c r="AC7233" s="110">
        <f>IF('3C-Water transport'!$R$56="no","not applicable (Q3c.1.6 answered with 'no')",ROUND(AB7233,4))</f>
        <v>0.159</v>
      </c>
      <c r="AD7233" s="110">
        <f>IF('3C-Water transport'!$R$57="no","not applicable (Q3c.1.6 answered with 'no')",ROUND(AB7233,4))</f>
        <v>0.159</v>
      </c>
      <c r="AE7233" s="110">
        <f>IF('3C-Water transport'!$R$58="no","not applicable (Q3c.1.6 answered with 'no')",ROUND(AB7233,4))</f>
        <v>0.159</v>
      </c>
    </row>
    <row r="7234" spans="5:31" x14ac:dyDescent="0.25">
      <c r="E7234" s="110">
        <f t="shared" si="405"/>
        <v>0.16000000000000011</v>
      </c>
      <c r="F7234" s="110">
        <f>IF('3A-Rail transport'!$R$56="no","not applicable (Q3a.2.6 answered with 'no')",ROUND(E7234,4))</f>
        <v>0.16</v>
      </c>
      <c r="G7234" s="110">
        <f>IF('3A-Rail transport'!$R$57="no","not applicable (Q3a.2.6 answered with 'no')",ROUND(E7234,4))</f>
        <v>0.16</v>
      </c>
      <c r="S7234" s="110">
        <f t="shared" si="406"/>
        <v>0.16000000000000011</v>
      </c>
      <c r="T7234" s="110">
        <f>IF('3B-Air transport'!$R$66="no","not applicable (Q3b.1.6 answered with 'no')",ROUND(S7234,4))</f>
        <v>0.16</v>
      </c>
      <c r="U7234" s="110">
        <f>IF('3B-Air transport'!$R$67="no","not applicable (Q3b.1.6 answered with 'no')",ROUND(S7234,4))</f>
        <v>0.16</v>
      </c>
      <c r="V7234" s="110">
        <f>IF('3B-Air transport'!$R$68="no","not applicable (Q3b.1.6 answered with 'no')",ROUND(S7234,4))</f>
        <v>0.16</v>
      </c>
      <c r="AB7234" s="110">
        <f t="shared" si="407"/>
        <v>0.16000000000000011</v>
      </c>
      <c r="AC7234" s="110">
        <f>IF('3C-Water transport'!$R$56="no","not applicable (Q3c.1.6 answered with 'no')",ROUND(AB7234,4))</f>
        <v>0.16</v>
      </c>
      <c r="AD7234" s="110">
        <f>IF('3C-Water transport'!$R$57="no","not applicable (Q3c.1.6 answered with 'no')",ROUND(AB7234,4))</f>
        <v>0.16</v>
      </c>
      <c r="AE7234" s="110">
        <f>IF('3C-Water transport'!$R$58="no","not applicable (Q3c.1.6 answered with 'no')",ROUND(AB7234,4))</f>
        <v>0.16</v>
      </c>
    </row>
    <row r="7235" spans="5:31" x14ac:dyDescent="0.25">
      <c r="E7235" s="110">
        <f t="shared" si="405"/>
        <v>0.16100000000000012</v>
      </c>
      <c r="F7235" s="110">
        <f>IF('3A-Rail transport'!$R$56="no","not applicable (Q3a.2.6 answered with 'no')",ROUND(E7235,4))</f>
        <v>0.161</v>
      </c>
      <c r="G7235" s="110">
        <f>IF('3A-Rail transport'!$R$57="no","not applicable (Q3a.2.6 answered with 'no')",ROUND(E7235,4))</f>
        <v>0.161</v>
      </c>
      <c r="S7235" s="110">
        <f t="shared" si="406"/>
        <v>0.16100000000000012</v>
      </c>
      <c r="T7235" s="110">
        <f>IF('3B-Air transport'!$R$66="no","not applicable (Q3b.1.6 answered with 'no')",ROUND(S7235,4))</f>
        <v>0.161</v>
      </c>
      <c r="U7235" s="110">
        <f>IF('3B-Air transport'!$R$67="no","not applicable (Q3b.1.6 answered with 'no')",ROUND(S7235,4))</f>
        <v>0.161</v>
      </c>
      <c r="V7235" s="110">
        <f>IF('3B-Air transport'!$R$68="no","not applicable (Q3b.1.6 answered with 'no')",ROUND(S7235,4))</f>
        <v>0.161</v>
      </c>
      <c r="AB7235" s="110">
        <f t="shared" si="407"/>
        <v>0.16100000000000012</v>
      </c>
      <c r="AC7235" s="110">
        <f>IF('3C-Water transport'!$R$56="no","not applicable (Q3c.1.6 answered with 'no')",ROUND(AB7235,4))</f>
        <v>0.161</v>
      </c>
      <c r="AD7235" s="110">
        <f>IF('3C-Water transport'!$R$57="no","not applicable (Q3c.1.6 answered with 'no')",ROUND(AB7235,4))</f>
        <v>0.161</v>
      </c>
      <c r="AE7235" s="110">
        <f>IF('3C-Water transport'!$R$58="no","not applicable (Q3c.1.6 answered with 'no')",ROUND(AB7235,4))</f>
        <v>0.161</v>
      </c>
    </row>
    <row r="7236" spans="5:31" x14ac:dyDescent="0.25">
      <c r="E7236" s="110">
        <f t="shared" si="405"/>
        <v>0.16200000000000012</v>
      </c>
      <c r="F7236" s="110">
        <f>IF('3A-Rail transport'!$R$56="no","not applicable (Q3a.2.6 answered with 'no')",ROUND(E7236,4))</f>
        <v>0.16200000000000001</v>
      </c>
      <c r="G7236" s="110">
        <f>IF('3A-Rail transport'!$R$57="no","not applicable (Q3a.2.6 answered with 'no')",ROUND(E7236,4))</f>
        <v>0.16200000000000001</v>
      </c>
      <c r="S7236" s="110">
        <f t="shared" si="406"/>
        <v>0.16200000000000012</v>
      </c>
      <c r="T7236" s="110">
        <f>IF('3B-Air transport'!$R$66="no","not applicable (Q3b.1.6 answered with 'no')",ROUND(S7236,4))</f>
        <v>0.16200000000000001</v>
      </c>
      <c r="U7236" s="110">
        <f>IF('3B-Air transport'!$R$67="no","not applicable (Q3b.1.6 answered with 'no')",ROUND(S7236,4))</f>
        <v>0.16200000000000001</v>
      </c>
      <c r="V7236" s="110">
        <f>IF('3B-Air transport'!$R$68="no","not applicable (Q3b.1.6 answered with 'no')",ROUND(S7236,4))</f>
        <v>0.16200000000000001</v>
      </c>
      <c r="AB7236" s="110">
        <f t="shared" si="407"/>
        <v>0.16200000000000012</v>
      </c>
      <c r="AC7236" s="110">
        <f>IF('3C-Water transport'!$R$56="no","not applicable (Q3c.1.6 answered with 'no')",ROUND(AB7236,4))</f>
        <v>0.16200000000000001</v>
      </c>
      <c r="AD7236" s="110">
        <f>IF('3C-Water transport'!$R$57="no","not applicable (Q3c.1.6 answered with 'no')",ROUND(AB7236,4))</f>
        <v>0.16200000000000001</v>
      </c>
      <c r="AE7236" s="110">
        <f>IF('3C-Water transport'!$R$58="no","not applicable (Q3c.1.6 answered with 'no')",ROUND(AB7236,4))</f>
        <v>0.16200000000000001</v>
      </c>
    </row>
    <row r="7237" spans="5:31" x14ac:dyDescent="0.25">
      <c r="E7237" s="110">
        <f t="shared" si="405"/>
        <v>0.16300000000000012</v>
      </c>
      <c r="F7237" s="110">
        <f>IF('3A-Rail transport'!$R$56="no","not applicable (Q3a.2.6 answered with 'no')",ROUND(E7237,4))</f>
        <v>0.16300000000000001</v>
      </c>
      <c r="G7237" s="110">
        <f>IF('3A-Rail transport'!$R$57="no","not applicable (Q3a.2.6 answered with 'no')",ROUND(E7237,4))</f>
        <v>0.16300000000000001</v>
      </c>
      <c r="S7237" s="110">
        <f t="shared" si="406"/>
        <v>0.16300000000000012</v>
      </c>
      <c r="T7237" s="110">
        <f>IF('3B-Air transport'!$R$66="no","not applicable (Q3b.1.6 answered with 'no')",ROUND(S7237,4))</f>
        <v>0.16300000000000001</v>
      </c>
      <c r="U7237" s="110">
        <f>IF('3B-Air transport'!$R$67="no","not applicable (Q3b.1.6 answered with 'no')",ROUND(S7237,4))</f>
        <v>0.16300000000000001</v>
      </c>
      <c r="V7237" s="110">
        <f>IF('3B-Air transport'!$R$68="no","not applicable (Q3b.1.6 answered with 'no')",ROUND(S7237,4))</f>
        <v>0.16300000000000001</v>
      </c>
      <c r="AB7237" s="110">
        <f t="shared" si="407"/>
        <v>0.16300000000000012</v>
      </c>
      <c r="AC7237" s="110">
        <f>IF('3C-Water transport'!$R$56="no","not applicable (Q3c.1.6 answered with 'no')",ROUND(AB7237,4))</f>
        <v>0.16300000000000001</v>
      </c>
      <c r="AD7237" s="110">
        <f>IF('3C-Water transport'!$R$57="no","not applicable (Q3c.1.6 answered with 'no')",ROUND(AB7237,4))</f>
        <v>0.16300000000000001</v>
      </c>
      <c r="AE7237" s="110">
        <f>IF('3C-Water transport'!$R$58="no","not applicable (Q3c.1.6 answered with 'no')",ROUND(AB7237,4))</f>
        <v>0.16300000000000001</v>
      </c>
    </row>
    <row r="7238" spans="5:31" x14ac:dyDescent="0.25">
      <c r="E7238" s="110">
        <f t="shared" si="405"/>
        <v>0.16400000000000012</v>
      </c>
      <c r="F7238" s="110">
        <f>IF('3A-Rail transport'!$R$56="no","not applicable (Q3a.2.6 answered with 'no')",ROUND(E7238,4))</f>
        <v>0.16400000000000001</v>
      </c>
      <c r="G7238" s="110">
        <f>IF('3A-Rail transport'!$R$57="no","not applicable (Q3a.2.6 answered with 'no')",ROUND(E7238,4))</f>
        <v>0.16400000000000001</v>
      </c>
      <c r="S7238" s="110">
        <f t="shared" si="406"/>
        <v>0.16400000000000012</v>
      </c>
      <c r="T7238" s="110">
        <f>IF('3B-Air transport'!$R$66="no","not applicable (Q3b.1.6 answered with 'no')",ROUND(S7238,4))</f>
        <v>0.16400000000000001</v>
      </c>
      <c r="U7238" s="110">
        <f>IF('3B-Air transport'!$R$67="no","not applicable (Q3b.1.6 answered with 'no')",ROUND(S7238,4))</f>
        <v>0.16400000000000001</v>
      </c>
      <c r="V7238" s="110">
        <f>IF('3B-Air transport'!$R$68="no","not applicable (Q3b.1.6 answered with 'no')",ROUND(S7238,4))</f>
        <v>0.16400000000000001</v>
      </c>
      <c r="AB7238" s="110">
        <f t="shared" si="407"/>
        <v>0.16400000000000012</v>
      </c>
      <c r="AC7238" s="110">
        <f>IF('3C-Water transport'!$R$56="no","not applicable (Q3c.1.6 answered with 'no')",ROUND(AB7238,4))</f>
        <v>0.16400000000000001</v>
      </c>
      <c r="AD7238" s="110">
        <f>IF('3C-Water transport'!$R$57="no","not applicable (Q3c.1.6 answered with 'no')",ROUND(AB7238,4))</f>
        <v>0.16400000000000001</v>
      </c>
      <c r="AE7238" s="110">
        <f>IF('3C-Water transport'!$R$58="no","not applicable (Q3c.1.6 answered with 'no')",ROUND(AB7238,4))</f>
        <v>0.16400000000000001</v>
      </c>
    </row>
    <row r="7239" spans="5:31" x14ac:dyDescent="0.25">
      <c r="E7239" s="110">
        <f t="shared" si="405"/>
        <v>0.16500000000000012</v>
      </c>
      <c r="F7239" s="110">
        <f>IF('3A-Rail transport'!$R$56="no","not applicable (Q3a.2.6 answered with 'no')",ROUND(E7239,4))</f>
        <v>0.16500000000000001</v>
      </c>
      <c r="G7239" s="110">
        <f>IF('3A-Rail transport'!$R$57="no","not applicable (Q3a.2.6 answered with 'no')",ROUND(E7239,4))</f>
        <v>0.16500000000000001</v>
      </c>
      <c r="S7239" s="110">
        <f t="shared" si="406"/>
        <v>0.16500000000000012</v>
      </c>
      <c r="T7239" s="110">
        <f>IF('3B-Air transport'!$R$66="no","not applicable (Q3b.1.6 answered with 'no')",ROUND(S7239,4))</f>
        <v>0.16500000000000001</v>
      </c>
      <c r="U7239" s="110">
        <f>IF('3B-Air transport'!$R$67="no","not applicable (Q3b.1.6 answered with 'no')",ROUND(S7239,4))</f>
        <v>0.16500000000000001</v>
      </c>
      <c r="V7239" s="110">
        <f>IF('3B-Air transport'!$R$68="no","not applicable (Q3b.1.6 answered with 'no')",ROUND(S7239,4))</f>
        <v>0.16500000000000001</v>
      </c>
      <c r="AB7239" s="110">
        <f t="shared" si="407"/>
        <v>0.16500000000000012</v>
      </c>
      <c r="AC7239" s="110">
        <f>IF('3C-Water transport'!$R$56="no","not applicable (Q3c.1.6 answered with 'no')",ROUND(AB7239,4))</f>
        <v>0.16500000000000001</v>
      </c>
      <c r="AD7239" s="110">
        <f>IF('3C-Water transport'!$R$57="no","not applicable (Q3c.1.6 answered with 'no')",ROUND(AB7239,4))</f>
        <v>0.16500000000000001</v>
      </c>
      <c r="AE7239" s="110">
        <f>IF('3C-Water transport'!$R$58="no","not applicable (Q3c.1.6 answered with 'no')",ROUND(AB7239,4))</f>
        <v>0.16500000000000001</v>
      </c>
    </row>
    <row r="7240" spans="5:31" x14ac:dyDescent="0.25">
      <c r="E7240" s="110">
        <f t="shared" si="405"/>
        <v>0.16600000000000012</v>
      </c>
      <c r="F7240" s="110">
        <f>IF('3A-Rail transport'!$R$56="no","not applicable (Q3a.2.6 answered with 'no')",ROUND(E7240,4))</f>
        <v>0.16600000000000001</v>
      </c>
      <c r="G7240" s="110">
        <f>IF('3A-Rail transport'!$R$57="no","not applicable (Q3a.2.6 answered with 'no')",ROUND(E7240,4))</f>
        <v>0.16600000000000001</v>
      </c>
      <c r="S7240" s="110">
        <f t="shared" si="406"/>
        <v>0.16600000000000012</v>
      </c>
      <c r="T7240" s="110">
        <f>IF('3B-Air transport'!$R$66="no","not applicable (Q3b.1.6 answered with 'no')",ROUND(S7240,4))</f>
        <v>0.16600000000000001</v>
      </c>
      <c r="U7240" s="110">
        <f>IF('3B-Air transport'!$R$67="no","not applicable (Q3b.1.6 answered with 'no')",ROUND(S7240,4))</f>
        <v>0.16600000000000001</v>
      </c>
      <c r="V7240" s="110">
        <f>IF('3B-Air transport'!$R$68="no","not applicable (Q3b.1.6 answered with 'no')",ROUND(S7240,4))</f>
        <v>0.16600000000000001</v>
      </c>
      <c r="AB7240" s="110">
        <f t="shared" si="407"/>
        <v>0.16600000000000012</v>
      </c>
      <c r="AC7240" s="110">
        <f>IF('3C-Water transport'!$R$56="no","not applicable (Q3c.1.6 answered with 'no')",ROUND(AB7240,4))</f>
        <v>0.16600000000000001</v>
      </c>
      <c r="AD7240" s="110">
        <f>IF('3C-Water transport'!$R$57="no","not applicable (Q3c.1.6 answered with 'no')",ROUND(AB7240,4))</f>
        <v>0.16600000000000001</v>
      </c>
      <c r="AE7240" s="110">
        <f>IF('3C-Water transport'!$R$58="no","not applicable (Q3c.1.6 answered with 'no')",ROUND(AB7240,4))</f>
        <v>0.16600000000000001</v>
      </c>
    </row>
    <row r="7241" spans="5:31" x14ac:dyDescent="0.25">
      <c r="E7241" s="110">
        <f t="shared" si="405"/>
        <v>0.16700000000000012</v>
      </c>
      <c r="F7241" s="110">
        <f>IF('3A-Rail transport'!$R$56="no","not applicable (Q3a.2.6 answered with 'no')",ROUND(E7241,4))</f>
        <v>0.16700000000000001</v>
      </c>
      <c r="G7241" s="110">
        <f>IF('3A-Rail transport'!$R$57="no","not applicable (Q3a.2.6 answered with 'no')",ROUND(E7241,4))</f>
        <v>0.16700000000000001</v>
      </c>
      <c r="S7241" s="110">
        <f t="shared" si="406"/>
        <v>0.16700000000000012</v>
      </c>
      <c r="T7241" s="110">
        <f>IF('3B-Air transport'!$R$66="no","not applicable (Q3b.1.6 answered with 'no')",ROUND(S7241,4))</f>
        <v>0.16700000000000001</v>
      </c>
      <c r="U7241" s="110">
        <f>IF('3B-Air transport'!$R$67="no","not applicable (Q3b.1.6 answered with 'no')",ROUND(S7241,4))</f>
        <v>0.16700000000000001</v>
      </c>
      <c r="V7241" s="110">
        <f>IF('3B-Air transport'!$R$68="no","not applicable (Q3b.1.6 answered with 'no')",ROUND(S7241,4))</f>
        <v>0.16700000000000001</v>
      </c>
      <c r="AB7241" s="110">
        <f t="shared" si="407"/>
        <v>0.16700000000000012</v>
      </c>
      <c r="AC7241" s="110">
        <f>IF('3C-Water transport'!$R$56="no","not applicable (Q3c.1.6 answered with 'no')",ROUND(AB7241,4))</f>
        <v>0.16700000000000001</v>
      </c>
      <c r="AD7241" s="110">
        <f>IF('3C-Water transport'!$R$57="no","not applicable (Q3c.1.6 answered with 'no')",ROUND(AB7241,4))</f>
        <v>0.16700000000000001</v>
      </c>
      <c r="AE7241" s="110">
        <f>IF('3C-Water transport'!$R$58="no","not applicable (Q3c.1.6 answered with 'no')",ROUND(AB7241,4))</f>
        <v>0.16700000000000001</v>
      </c>
    </row>
    <row r="7242" spans="5:31" x14ac:dyDescent="0.25">
      <c r="E7242" s="110">
        <f t="shared" si="405"/>
        <v>0.16800000000000012</v>
      </c>
      <c r="F7242" s="110">
        <f>IF('3A-Rail transport'!$R$56="no","not applicable (Q3a.2.6 answered with 'no')",ROUND(E7242,4))</f>
        <v>0.16800000000000001</v>
      </c>
      <c r="G7242" s="110">
        <f>IF('3A-Rail transport'!$R$57="no","not applicable (Q3a.2.6 answered with 'no')",ROUND(E7242,4))</f>
        <v>0.16800000000000001</v>
      </c>
      <c r="S7242" s="110">
        <f t="shared" si="406"/>
        <v>0.16800000000000012</v>
      </c>
      <c r="T7242" s="110">
        <f>IF('3B-Air transport'!$R$66="no","not applicable (Q3b.1.6 answered with 'no')",ROUND(S7242,4))</f>
        <v>0.16800000000000001</v>
      </c>
      <c r="U7242" s="110">
        <f>IF('3B-Air transport'!$R$67="no","not applicable (Q3b.1.6 answered with 'no')",ROUND(S7242,4))</f>
        <v>0.16800000000000001</v>
      </c>
      <c r="V7242" s="110">
        <f>IF('3B-Air transport'!$R$68="no","not applicable (Q3b.1.6 answered with 'no')",ROUND(S7242,4))</f>
        <v>0.16800000000000001</v>
      </c>
      <c r="AB7242" s="110">
        <f t="shared" si="407"/>
        <v>0.16800000000000012</v>
      </c>
      <c r="AC7242" s="110">
        <f>IF('3C-Water transport'!$R$56="no","not applicable (Q3c.1.6 answered with 'no')",ROUND(AB7242,4))</f>
        <v>0.16800000000000001</v>
      </c>
      <c r="AD7242" s="110">
        <f>IF('3C-Water transport'!$R$57="no","not applicable (Q3c.1.6 answered with 'no')",ROUND(AB7242,4))</f>
        <v>0.16800000000000001</v>
      </c>
      <c r="AE7242" s="110">
        <f>IF('3C-Water transport'!$R$58="no","not applicable (Q3c.1.6 answered with 'no')",ROUND(AB7242,4))</f>
        <v>0.16800000000000001</v>
      </c>
    </row>
    <row r="7243" spans="5:31" x14ac:dyDescent="0.25">
      <c r="E7243" s="110">
        <f t="shared" si="405"/>
        <v>0.16900000000000012</v>
      </c>
      <c r="F7243" s="110">
        <f>IF('3A-Rail transport'!$R$56="no","not applicable (Q3a.2.6 answered with 'no')",ROUND(E7243,4))</f>
        <v>0.16900000000000001</v>
      </c>
      <c r="G7243" s="110">
        <f>IF('3A-Rail transport'!$R$57="no","not applicable (Q3a.2.6 answered with 'no')",ROUND(E7243,4))</f>
        <v>0.16900000000000001</v>
      </c>
      <c r="S7243" s="110">
        <f t="shared" si="406"/>
        <v>0.16900000000000012</v>
      </c>
      <c r="T7243" s="110">
        <f>IF('3B-Air transport'!$R$66="no","not applicable (Q3b.1.6 answered with 'no')",ROUND(S7243,4))</f>
        <v>0.16900000000000001</v>
      </c>
      <c r="U7243" s="110">
        <f>IF('3B-Air transport'!$R$67="no","not applicable (Q3b.1.6 answered with 'no')",ROUND(S7243,4))</f>
        <v>0.16900000000000001</v>
      </c>
      <c r="V7243" s="110">
        <f>IF('3B-Air transport'!$R$68="no","not applicable (Q3b.1.6 answered with 'no')",ROUND(S7243,4))</f>
        <v>0.16900000000000001</v>
      </c>
      <c r="AB7243" s="110">
        <f t="shared" si="407"/>
        <v>0.16900000000000012</v>
      </c>
      <c r="AC7243" s="110">
        <f>IF('3C-Water transport'!$R$56="no","not applicable (Q3c.1.6 answered with 'no')",ROUND(AB7243,4))</f>
        <v>0.16900000000000001</v>
      </c>
      <c r="AD7243" s="110">
        <f>IF('3C-Water transport'!$R$57="no","not applicable (Q3c.1.6 answered with 'no')",ROUND(AB7243,4))</f>
        <v>0.16900000000000001</v>
      </c>
      <c r="AE7243" s="110">
        <f>IF('3C-Water transport'!$R$58="no","not applicable (Q3c.1.6 answered with 'no')",ROUND(AB7243,4))</f>
        <v>0.16900000000000001</v>
      </c>
    </row>
    <row r="7244" spans="5:31" x14ac:dyDescent="0.25">
      <c r="E7244" s="110">
        <f t="shared" si="405"/>
        <v>0.17000000000000012</v>
      </c>
      <c r="F7244" s="110">
        <f>IF('3A-Rail transport'!$R$56="no","not applicable (Q3a.2.6 answered with 'no')",ROUND(E7244,4))</f>
        <v>0.17</v>
      </c>
      <c r="G7244" s="110">
        <f>IF('3A-Rail transport'!$R$57="no","not applicable (Q3a.2.6 answered with 'no')",ROUND(E7244,4))</f>
        <v>0.17</v>
      </c>
      <c r="S7244" s="110">
        <f t="shared" si="406"/>
        <v>0.17000000000000012</v>
      </c>
      <c r="T7244" s="110">
        <f>IF('3B-Air transport'!$R$66="no","not applicable (Q3b.1.6 answered with 'no')",ROUND(S7244,4))</f>
        <v>0.17</v>
      </c>
      <c r="U7244" s="110">
        <f>IF('3B-Air transport'!$R$67="no","not applicable (Q3b.1.6 answered with 'no')",ROUND(S7244,4))</f>
        <v>0.17</v>
      </c>
      <c r="V7244" s="110">
        <f>IF('3B-Air transport'!$R$68="no","not applicable (Q3b.1.6 answered with 'no')",ROUND(S7244,4))</f>
        <v>0.17</v>
      </c>
      <c r="AB7244" s="110">
        <f t="shared" si="407"/>
        <v>0.17000000000000012</v>
      </c>
      <c r="AC7244" s="110">
        <f>IF('3C-Water transport'!$R$56="no","not applicable (Q3c.1.6 answered with 'no')",ROUND(AB7244,4))</f>
        <v>0.17</v>
      </c>
      <c r="AD7244" s="110">
        <f>IF('3C-Water transport'!$R$57="no","not applicable (Q3c.1.6 answered with 'no')",ROUND(AB7244,4))</f>
        <v>0.17</v>
      </c>
      <c r="AE7244" s="110">
        <f>IF('3C-Water transport'!$R$58="no","not applicable (Q3c.1.6 answered with 'no')",ROUND(AB7244,4))</f>
        <v>0.17</v>
      </c>
    </row>
    <row r="7245" spans="5:31" x14ac:dyDescent="0.25">
      <c r="E7245" s="110">
        <f t="shared" si="405"/>
        <v>0.17100000000000012</v>
      </c>
      <c r="F7245" s="110">
        <f>IF('3A-Rail transport'!$R$56="no","not applicable (Q3a.2.6 answered with 'no')",ROUND(E7245,4))</f>
        <v>0.17100000000000001</v>
      </c>
      <c r="G7245" s="110">
        <f>IF('3A-Rail transport'!$R$57="no","not applicable (Q3a.2.6 answered with 'no')",ROUND(E7245,4))</f>
        <v>0.17100000000000001</v>
      </c>
      <c r="S7245" s="110">
        <f t="shared" si="406"/>
        <v>0.17100000000000012</v>
      </c>
      <c r="T7245" s="110">
        <f>IF('3B-Air transport'!$R$66="no","not applicable (Q3b.1.6 answered with 'no')",ROUND(S7245,4))</f>
        <v>0.17100000000000001</v>
      </c>
      <c r="U7245" s="110">
        <f>IF('3B-Air transport'!$R$67="no","not applicable (Q3b.1.6 answered with 'no')",ROUND(S7245,4))</f>
        <v>0.17100000000000001</v>
      </c>
      <c r="V7245" s="110">
        <f>IF('3B-Air transport'!$R$68="no","not applicable (Q3b.1.6 answered with 'no')",ROUND(S7245,4))</f>
        <v>0.17100000000000001</v>
      </c>
      <c r="AB7245" s="110">
        <f t="shared" si="407"/>
        <v>0.17100000000000012</v>
      </c>
      <c r="AC7245" s="110">
        <f>IF('3C-Water transport'!$R$56="no","not applicable (Q3c.1.6 answered with 'no')",ROUND(AB7245,4))</f>
        <v>0.17100000000000001</v>
      </c>
      <c r="AD7245" s="110">
        <f>IF('3C-Water transport'!$R$57="no","not applicable (Q3c.1.6 answered with 'no')",ROUND(AB7245,4))</f>
        <v>0.17100000000000001</v>
      </c>
      <c r="AE7245" s="110">
        <f>IF('3C-Water transport'!$R$58="no","not applicable (Q3c.1.6 answered with 'no')",ROUND(AB7245,4))</f>
        <v>0.17100000000000001</v>
      </c>
    </row>
    <row r="7246" spans="5:31" x14ac:dyDescent="0.25">
      <c r="E7246" s="110">
        <f t="shared" si="405"/>
        <v>0.17200000000000013</v>
      </c>
      <c r="F7246" s="110">
        <f>IF('3A-Rail transport'!$R$56="no","not applicable (Q3a.2.6 answered with 'no')",ROUND(E7246,4))</f>
        <v>0.17199999999999999</v>
      </c>
      <c r="G7246" s="110">
        <f>IF('3A-Rail transport'!$R$57="no","not applicable (Q3a.2.6 answered with 'no')",ROUND(E7246,4))</f>
        <v>0.17199999999999999</v>
      </c>
      <c r="S7246" s="110">
        <f t="shared" si="406"/>
        <v>0.17200000000000013</v>
      </c>
      <c r="T7246" s="110">
        <f>IF('3B-Air transport'!$R$66="no","not applicable (Q3b.1.6 answered with 'no')",ROUND(S7246,4))</f>
        <v>0.17199999999999999</v>
      </c>
      <c r="U7246" s="110">
        <f>IF('3B-Air transport'!$R$67="no","not applicable (Q3b.1.6 answered with 'no')",ROUND(S7246,4))</f>
        <v>0.17199999999999999</v>
      </c>
      <c r="V7246" s="110">
        <f>IF('3B-Air transport'!$R$68="no","not applicable (Q3b.1.6 answered with 'no')",ROUND(S7246,4))</f>
        <v>0.17199999999999999</v>
      </c>
      <c r="AB7246" s="110">
        <f t="shared" si="407"/>
        <v>0.17200000000000013</v>
      </c>
      <c r="AC7246" s="110">
        <f>IF('3C-Water transport'!$R$56="no","not applicable (Q3c.1.6 answered with 'no')",ROUND(AB7246,4))</f>
        <v>0.17199999999999999</v>
      </c>
      <c r="AD7246" s="110">
        <f>IF('3C-Water transport'!$R$57="no","not applicable (Q3c.1.6 answered with 'no')",ROUND(AB7246,4))</f>
        <v>0.17199999999999999</v>
      </c>
      <c r="AE7246" s="110">
        <f>IF('3C-Water transport'!$R$58="no","not applicable (Q3c.1.6 answered with 'no')",ROUND(AB7246,4))</f>
        <v>0.17199999999999999</v>
      </c>
    </row>
    <row r="7247" spans="5:31" x14ac:dyDescent="0.25">
      <c r="E7247" s="110">
        <f t="shared" si="405"/>
        <v>0.17300000000000013</v>
      </c>
      <c r="F7247" s="110">
        <f>IF('3A-Rail transport'!$R$56="no","not applicable (Q3a.2.6 answered with 'no')",ROUND(E7247,4))</f>
        <v>0.17299999999999999</v>
      </c>
      <c r="G7247" s="110">
        <f>IF('3A-Rail transport'!$R$57="no","not applicable (Q3a.2.6 answered with 'no')",ROUND(E7247,4))</f>
        <v>0.17299999999999999</v>
      </c>
      <c r="S7247" s="110">
        <f t="shared" si="406"/>
        <v>0.17300000000000013</v>
      </c>
      <c r="T7247" s="110">
        <f>IF('3B-Air transport'!$R$66="no","not applicable (Q3b.1.6 answered with 'no')",ROUND(S7247,4))</f>
        <v>0.17299999999999999</v>
      </c>
      <c r="U7247" s="110">
        <f>IF('3B-Air transport'!$R$67="no","not applicable (Q3b.1.6 answered with 'no')",ROUND(S7247,4))</f>
        <v>0.17299999999999999</v>
      </c>
      <c r="V7247" s="110">
        <f>IF('3B-Air transport'!$R$68="no","not applicable (Q3b.1.6 answered with 'no')",ROUND(S7247,4))</f>
        <v>0.17299999999999999</v>
      </c>
      <c r="AB7247" s="110">
        <f t="shared" si="407"/>
        <v>0.17300000000000013</v>
      </c>
      <c r="AC7247" s="110">
        <f>IF('3C-Water transport'!$R$56="no","not applicable (Q3c.1.6 answered with 'no')",ROUND(AB7247,4))</f>
        <v>0.17299999999999999</v>
      </c>
      <c r="AD7247" s="110">
        <f>IF('3C-Water transport'!$R$57="no","not applicable (Q3c.1.6 answered with 'no')",ROUND(AB7247,4))</f>
        <v>0.17299999999999999</v>
      </c>
      <c r="AE7247" s="110">
        <f>IF('3C-Water transport'!$R$58="no","not applicable (Q3c.1.6 answered with 'no')",ROUND(AB7247,4))</f>
        <v>0.17299999999999999</v>
      </c>
    </row>
    <row r="7248" spans="5:31" x14ac:dyDescent="0.25">
      <c r="E7248" s="110">
        <f t="shared" si="405"/>
        <v>0.17400000000000013</v>
      </c>
      <c r="F7248" s="110">
        <f>IF('3A-Rail transport'!$R$56="no","not applicable (Q3a.2.6 answered with 'no')",ROUND(E7248,4))</f>
        <v>0.17399999999999999</v>
      </c>
      <c r="G7248" s="110">
        <f>IF('3A-Rail transport'!$R$57="no","not applicable (Q3a.2.6 answered with 'no')",ROUND(E7248,4))</f>
        <v>0.17399999999999999</v>
      </c>
      <c r="S7248" s="110">
        <f t="shared" si="406"/>
        <v>0.17400000000000013</v>
      </c>
      <c r="T7248" s="110">
        <f>IF('3B-Air transport'!$R$66="no","not applicable (Q3b.1.6 answered with 'no')",ROUND(S7248,4))</f>
        <v>0.17399999999999999</v>
      </c>
      <c r="U7248" s="110">
        <f>IF('3B-Air transport'!$R$67="no","not applicable (Q3b.1.6 answered with 'no')",ROUND(S7248,4))</f>
        <v>0.17399999999999999</v>
      </c>
      <c r="V7248" s="110">
        <f>IF('3B-Air transport'!$R$68="no","not applicable (Q3b.1.6 answered with 'no')",ROUND(S7248,4))</f>
        <v>0.17399999999999999</v>
      </c>
      <c r="AB7248" s="110">
        <f t="shared" si="407"/>
        <v>0.17400000000000013</v>
      </c>
      <c r="AC7248" s="110">
        <f>IF('3C-Water transport'!$R$56="no","not applicable (Q3c.1.6 answered with 'no')",ROUND(AB7248,4))</f>
        <v>0.17399999999999999</v>
      </c>
      <c r="AD7248" s="110">
        <f>IF('3C-Water transport'!$R$57="no","not applicable (Q3c.1.6 answered with 'no')",ROUND(AB7248,4))</f>
        <v>0.17399999999999999</v>
      </c>
      <c r="AE7248" s="110">
        <f>IF('3C-Water transport'!$R$58="no","not applicable (Q3c.1.6 answered with 'no')",ROUND(AB7248,4))</f>
        <v>0.17399999999999999</v>
      </c>
    </row>
    <row r="7249" spans="5:31" x14ac:dyDescent="0.25">
      <c r="E7249" s="110">
        <f t="shared" si="405"/>
        <v>0.17500000000000013</v>
      </c>
      <c r="F7249" s="110">
        <f>IF('3A-Rail transport'!$R$56="no","not applicable (Q3a.2.6 answered with 'no')",ROUND(E7249,4))</f>
        <v>0.17499999999999999</v>
      </c>
      <c r="G7249" s="110">
        <f>IF('3A-Rail transport'!$R$57="no","not applicable (Q3a.2.6 answered with 'no')",ROUND(E7249,4))</f>
        <v>0.17499999999999999</v>
      </c>
      <c r="S7249" s="110">
        <f t="shared" si="406"/>
        <v>0.17500000000000013</v>
      </c>
      <c r="T7249" s="110">
        <f>IF('3B-Air transport'!$R$66="no","not applicable (Q3b.1.6 answered with 'no')",ROUND(S7249,4))</f>
        <v>0.17499999999999999</v>
      </c>
      <c r="U7249" s="110">
        <f>IF('3B-Air transport'!$R$67="no","not applicable (Q3b.1.6 answered with 'no')",ROUND(S7249,4))</f>
        <v>0.17499999999999999</v>
      </c>
      <c r="V7249" s="110">
        <f>IF('3B-Air transport'!$R$68="no","not applicable (Q3b.1.6 answered with 'no')",ROUND(S7249,4))</f>
        <v>0.17499999999999999</v>
      </c>
      <c r="AB7249" s="110">
        <f t="shared" si="407"/>
        <v>0.17500000000000013</v>
      </c>
      <c r="AC7249" s="110">
        <f>IF('3C-Water transport'!$R$56="no","not applicable (Q3c.1.6 answered with 'no')",ROUND(AB7249,4))</f>
        <v>0.17499999999999999</v>
      </c>
      <c r="AD7249" s="110">
        <f>IF('3C-Water transport'!$R$57="no","not applicable (Q3c.1.6 answered with 'no')",ROUND(AB7249,4))</f>
        <v>0.17499999999999999</v>
      </c>
      <c r="AE7249" s="110">
        <f>IF('3C-Water transport'!$R$58="no","not applicable (Q3c.1.6 answered with 'no')",ROUND(AB7249,4))</f>
        <v>0.17499999999999999</v>
      </c>
    </row>
    <row r="7250" spans="5:31" x14ac:dyDescent="0.25">
      <c r="E7250" s="110">
        <f t="shared" si="405"/>
        <v>0.17600000000000013</v>
      </c>
      <c r="F7250" s="110">
        <f>IF('3A-Rail transport'!$R$56="no","not applicable (Q3a.2.6 answered with 'no')",ROUND(E7250,4))</f>
        <v>0.17599999999999999</v>
      </c>
      <c r="G7250" s="110">
        <f>IF('3A-Rail transport'!$R$57="no","not applicable (Q3a.2.6 answered with 'no')",ROUND(E7250,4))</f>
        <v>0.17599999999999999</v>
      </c>
      <c r="S7250" s="110">
        <f t="shared" si="406"/>
        <v>0.17600000000000013</v>
      </c>
      <c r="T7250" s="110">
        <f>IF('3B-Air transport'!$R$66="no","not applicable (Q3b.1.6 answered with 'no')",ROUND(S7250,4))</f>
        <v>0.17599999999999999</v>
      </c>
      <c r="U7250" s="110">
        <f>IF('3B-Air transport'!$R$67="no","not applicable (Q3b.1.6 answered with 'no')",ROUND(S7250,4))</f>
        <v>0.17599999999999999</v>
      </c>
      <c r="V7250" s="110">
        <f>IF('3B-Air transport'!$R$68="no","not applicable (Q3b.1.6 answered with 'no')",ROUND(S7250,4))</f>
        <v>0.17599999999999999</v>
      </c>
      <c r="AB7250" s="110">
        <f t="shared" si="407"/>
        <v>0.17600000000000013</v>
      </c>
      <c r="AC7250" s="110">
        <f>IF('3C-Water transport'!$R$56="no","not applicable (Q3c.1.6 answered with 'no')",ROUND(AB7250,4))</f>
        <v>0.17599999999999999</v>
      </c>
      <c r="AD7250" s="110">
        <f>IF('3C-Water transport'!$R$57="no","not applicable (Q3c.1.6 answered with 'no')",ROUND(AB7250,4))</f>
        <v>0.17599999999999999</v>
      </c>
      <c r="AE7250" s="110">
        <f>IF('3C-Water transport'!$R$58="no","not applicable (Q3c.1.6 answered with 'no')",ROUND(AB7250,4))</f>
        <v>0.17599999999999999</v>
      </c>
    </row>
    <row r="7251" spans="5:31" x14ac:dyDescent="0.25">
      <c r="E7251" s="110">
        <f t="shared" si="405"/>
        <v>0.17700000000000013</v>
      </c>
      <c r="F7251" s="110">
        <f>IF('3A-Rail transport'!$R$56="no","not applicable (Q3a.2.6 answered with 'no')",ROUND(E7251,4))</f>
        <v>0.17699999999999999</v>
      </c>
      <c r="G7251" s="110">
        <f>IF('3A-Rail transport'!$R$57="no","not applicable (Q3a.2.6 answered with 'no')",ROUND(E7251,4))</f>
        <v>0.17699999999999999</v>
      </c>
      <c r="S7251" s="110">
        <f t="shared" si="406"/>
        <v>0.17700000000000013</v>
      </c>
      <c r="T7251" s="110">
        <f>IF('3B-Air transport'!$R$66="no","not applicable (Q3b.1.6 answered with 'no')",ROUND(S7251,4))</f>
        <v>0.17699999999999999</v>
      </c>
      <c r="U7251" s="110">
        <f>IF('3B-Air transport'!$R$67="no","not applicable (Q3b.1.6 answered with 'no')",ROUND(S7251,4))</f>
        <v>0.17699999999999999</v>
      </c>
      <c r="V7251" s="110">
        <f>IF('3B-Air transport'!$R$68="no","not applicable (Q3b.1.6 answered with 'no')",ROUND(S7251,4))</f>
        <v>0.17699999999999999</v>
      </c>
      <c r="AB7251" s="110">
        <f t="shared" si="407"/>
        <v>0.17700000000000013</v>
      </c>
      <c r="AC7251" s="110">
        <f>IF('3C-Water transport'!$R$56="no","not applicable (Q3c.1.6 answered with 'no')",ROUND(AB7251,4))</f>
        <v>0.17699999999999999</v>
      </c>
      <c r="AD7251" s="110">
        <f>IF('3C-Water transport'!$R$57="no","not applicable (Q3c.1.6 answered with 'no')",ROUND(AB7251,4))</f>
        <v>0.17699999999999999</v>
      </c>
      <c r="AE7251" s="110">
        <f>IF('3C-Water transport'!$R$58="no","not applicable (Q3c.1.6 answered with 'no')",ROUND(AB7251,4))</f>
        <v>0.17699999999999999</v>
      </c>
    </row>
    <row r="7252" spans="5:31" x14ac:dyDescent="0.25">
      <c r="E7252" s="110">
        <f t="shared" si="405"/>
        <v>0.17800000000000013</v>
      </c>
      <c r="F7252" s="110">
        <f>IF('3A-Rail transport'!$R$56="no","not applicable (Q3a.2.6 answered with 'no')",ROUND(E7252,4))</f>
        <v>0.17799999999999999</v>
      </c>
      <c r="G7252" s="110">
        <f>IF('3A-Rail transport'!$R$57="no","not applicable (Q3a.2.6 answered with 'no')",ROUND(E7252,4))</f>
        <v>0.17799999999999999</v>
      </c>
      <c r="S7252" s="110">
        <f t="shared" si="406"/>
        <v>0.17800000000000013</v>
      </c>
      <c r="T7252" s="110">
        <f>IF('3B-Air transport'!$R$66="no","not applicable (Q3b.1.6 answered with 'no')",ROUND(S7252,4))</f>
        <v>0.17799999999999999</v>
      </c>
      <c r="U7252" s="110">
        <f>IF('3B-Air transport'!$R$67="no","not applicable (Q3b.1.6 answered with 'no')",ROUND(S7252,4))</f>
        <v>0.17799999999999999</v>
      </c>
      <c r="V7252" s="110">
        <f>IF('3B-Air transport'!$R$68="no","not applicable (Q3b.1.6 answered with 'no')",ROUND(S7252,4))</f>
        <v>0.17799999999999999</v>
      </c>
      <c r="AB7252" s="110">
        <f t="shared" si="407"/>
        <v>0.17800000000000013</v>
      </c>
      <c r="AC7252" s="110">
        <f>IF('3C-Water transport'!$R$56="no","not applicable (Q3c.1.6 answered with 'no')",ROUND(AB7252,4))</f>
        <v>0.17799999999999999</v>
      </c>
      <c r="AD7252" s="110">
        <f>IF('3C-Water transport'!$R$57="no","not applicable (Q3c.1.6 answered with 'no')",ROUND(AB7252,4))</f>
        <v>0.17799999999999999</v>
      </c>
      <c r="AE7252" s="110">
        <f>IF('3C-Water transport'!$R$58="no","not applicable (Q3c.1.6 answered with 'no')",ROUND(AB7252,4))</f>
        <v>0.17799999999999999</v>
      </c>
    </row>
    <row r="7253" spans="5:31" x14ac:dyDescent="0.25">
      <c r="E7253" s="110">
        <f t="shared" si="405"/>
        <v>0.17900000000000013</v>
      </c>
      <c r="F7253" s="110">
        <f>IF('3A-Rail transport'!$R$56="no","not applicable (Q3a.2.6 answered with 'no')",ROUND(E7253,4))</f>
        <v>0.17899999999999999</v>
      </c>
      <c r="G7253" s="110">
        <f>IF('3A-Rail transport'!$R$57="no","not applicable (Q3a.2.6 answered with 'no')",ROUND(E7253,4))</f>
        <v>0.17899999999999999</v>
      </c>
      <c r="S7253" s="110">
        <f t="shared" si="406"/>
        <v>0.17900000000000013</v>
      </c>
      <c r="T7253" s="110">
        <f>IF('3B-Air transport'!$R$66="no","not applicable (Q3b.1.6 answered with 'no')",ROUND(S7253,4))</f>
        <v>0.17899999999999999</v>
      </c>
      <c r="U7253" s="110">
        <f>IF('3B-Air transport'!$R$67="no","not applicable (Q3b.1.6 answered with 'no')",ROUND(S7253,4))</f>
        <v>0.17899999999999999</v>
      </c>
      <c r="V7253" s="110">
        <f>IF('3B-Air transport'!$R$68="no","not applicable (Q3b.1.6 answered with 'no')",ROUND(S7253,4))</f>
        <v>0.17899999999999999</v>
      </c>
      <c r="AB7253" s="110">
        <f t="shared" si="407"/>
        <v>0.17900000000000013</v>
      </c>
      <c r="AC7253" s="110">
        <f>IF('3C-Water transport'!$R$56="no","not applicable (Q3c.1.6 answered with 'no')",ROUND(AB7253,4))</f>
        <v>0.17899999999999999</v>
      </c>
      <c r="AD7253" s="110">
        <f>IF('3C-Water transport'!$R$57="no","not applicable (Q3c.1.6 answered with 'no')",ROUND(AB7253,4))</f>
        <v>0.17899999999999999</v>
      </c>
      <c r="AE7253" s="110">
        <f>IF('3C-Water transport'!$R$58="no","not applicable (Q3c.1.6 answered with 'no')",ROUND(AB7253,4))</f>
        <v>0.17899999999999999</v>
      </c>
    </row>
    <row r="7254" spans="5:31" x14ac:dyDescent="0.25">
      <c r="E7254" s="110">
        <f t="shared" si="405"/>
        <v>0.18000000000000013</v>
      </c>
      <c r="F7254" s="110">
        <f>IF('3A-Rail transport'!$R$56="no","not applicable (Q3a.2.6 answered with 'no')",ROUND(E7254,4))</f>
        <v>0.18</v>
      </c>
      <c r="G7254" s="110">
        <f>IF('3A-Rail transport'!$R$57="no","not applicable (Q3a.2.6 answered with 'no')",ROUND(E7254,4))</f>
        <v>0.18</v>
      </c>
      <c r="S7254" s="110">
        <f t="shared" si="406"/>
        <v>0.18000000000000013</v>
      </c>
      <c r="T7254" s="110">
        <f>IF('3B-Air transport'!$R$66="no","not applicable (Q3b.1.6 answered with 'no')",ROUND(S7254,4))</f>
        <v>0.18</v>
      </c>
      <c r="U7254" s="110">
        <f>IF('3B-Air transport'!$R$67="no","not applicable (Q3b.1.6 answered with 'no')",ROUND(S7254,4))</f>
        <v>0.18</v>
      </c>
      <c r="V7254" s="110">
        <f>IF('3B-Air transport'!$R$68="no","not applicable (Q3b.1.6 answered with 'no')",ROUND(S7254,4))</f>
        <v>0.18</v>
      </c>
      <c r="AB7254" s="110">
        <f t="shared" si="407"/>
        <v>0.18000000000000013</v>
      </c>
      <c r="AC7254" s="110">
        <f>IF('3C-Water transport'!$R$56="no","not applicable (Q3c.1.6 answered with 'no')",ROUND(AB7254,4))</f>
        <v>0.18</v>
      </c>
      <c r="AD7254" s="110">
        <f>IF('3C-Water transport'!$R$57="no","not applicable (Q3c.1.6 answered with 'no')",ROUND(AB7254,4))</f>
        <v>0.18</v>
      </c>
      <c r="AE7254" s="110">
        <f>IF('3C-Water transport'!$R$58="no","not applicable (Q3c.1.6 answered with 'no')",ROUND(AB7254,4))</f>
        <v>0.18</v>
      </c>
    </row>
    <row r="7255" spans="5:31" x14ac:dyDescent="0.25">
      <c r="E7255" s="110">
        <f t="shared" si="405"/>
        <v>0.18100000000000013</v>
      </c>
      <c r="F7255" s="110">
        <f>IF('3A-Rail transport'!$R$56="no","not applicable (Q3a.2.6 answered with 'no')",ROUND(E7255,4))</f>
        <v>0.18099999999999999</v>
      </c>
      <c r="G7255" s="110">
        <f>IF('3A-Rail transport'!$R$57="no","not applicable (Q3a.2.6 answered with 'no')",ROUND(E7255,4))</f>
        <v>0.18099999999999999</v>
      </c>
      <c r="S7255" s="110">
        <f t="shared" si="406"/>
        <v>0.18100000000000013</v>
      </c>
      <c r="T7255" s="110">
        <f>IF('3B-Air transport'!$R$66="no","not applicable (Q3b.1.6 answered with 'no')",ROUND(S7255,4))</f>
        <v>0.18099999999999999</v>
      </c>
      <c r="U7255" s="110">
        <f>IF('3B-Air transport'!$R$67="no","not applicable (Q3b.1.6 answered with 'no')",ROUND(S7255,4))</f>
        <v>0.18099999999999999</v>
      </c>
      <c r="V7255" s="110">
        <f>IF('3B-Air transport'!$R$68="no","not applicable (Q3b.1.6 answered with 'no')",ROUND(S7255,4))</f>
        <v>0.18099999999999999</v>
      </c>
      <c r="AB7255" s="110">
        <f t="shared" si="407"/>
        <v>0.18100000000000013</v>
      </c>
      <c r="AC7255" s="110">
        <f>IF('3C-Water transport'!$R$56="no","not applicable (Q3c.1.6 answered with 'no')",ROUND(AB7255,4))</f>
        <v>0.18099999999999999</v>
      </c>
      <c r="AD7255" s="110">
        <f>IF('3C-Water transport'!$R$57="no","not applicable (Q3c.1.6 answered with 'no')",ROUND(AB7255,4))</f>
        <v>0.18099999999999999</v>
      </c>
      <c r="AE7255" s="110">
        <f>IF('3C-Water transport'!$R$58="no","not applicable (Q3c.1.6 answered with 'no')",ROUND(AB7255,4))</f>
        <v>0.18099999999999999</v>
      </c>
    </row>
    <row r="7256" spans="5:31" x14ac:dyDescent="0.25">
      <c r="E7256" s="110">
        <f t="shared" si="405"/>
        <v>0.18200000000000013</v>
      </c>
      <c r="F7256" s="110">
        <f>IF('3A-Rail transport'!$R$56="no","not applicable (Q3a.2.6 answered with 'no')",ROUND(E7256,4))</f>
        <v>0.182</v>
      </c>
      <c r="G7256" s="110">
        <f>IF('3A-Rail transport'!$R$57="no","not applicable (Q3a.2.6 answered with 'no')",ROUND(E7256,4))</f>
        <v>0.182</v>
      </c>
      <c r="S7256" s="110">
        <f t="shared" si="406"/>
        <v>0.18200000000000013</v>
      </c>
      <c r="T7256" s="110">
        <f>IF('3B-Air transport'!$R$66="no","not applicable (Q3b.1.6 answered with 'no')",ROUND(S7256,4))</f>
        <v>0.182</v>
      </c>
      <c r="U7256" s="110">
        <f>IF('3B-Air transport'!$R$67="no","not applicable (Q3b.1.6 answered with 'no')",ROUND(S7256,4))</f>
        <v>0.182</v>
      </c>
      <c r="V7256" s="110">
        <f>IF('3B-Air transport'!$R$68="no","not applicable (Q3b.1.6 answered with 'no')",ROUND(S7256,4))</f>
        <v>0.182</v>
      </c>
      <c r="AB7256" s="110">
        <f t="shared" si="407"/>
        <v>0.18200000000000013</v>
      </c>
      <c r="AC7256" s="110">
        <f>IF('3C-Water transport'!$R$56="no","not applicable (Q3c.1.6 answered with 'no')",ROUND(AB7256,4))</f>
        <v>0.182</v>
      </c>
      <c r="AD7256" s="110">
        <f>IF('3C-Water transport'!$R$57="no","not applicable (Q3c.1.6 answered with 'no')",ROUND(AB7256,4))</f>
        <v>0.182</v>
      </c>
      <c r="AE7256" s="110">
        <f>IF('3C-Water transport'!$R$58="no","not applicable (Q3c.1.6 answered with 'no')",ROUND(AB7256,4))</f>
        <v>0.182</v>
      </c>
    </row>
    <row r="7257" spans="5:31" x14ac:dyDescent="0.25">
      <c r="E7257" s="110">
        <f t="shared" si="405"/>
        <v>0.18300000000000013</v>
      </c>
      <c r="F7257" s="110">
        <f>IF('3A-Rail transport'!$R$56="no","not applicable (Q3a.2.6 answered with 'no')",ROUND(E7257,4))</f>
        <v>0.183</v>
      </c>
      <c r="G7257" s="110">
        <f>IF('3A-Rail transport'!$R$57="no","not applicable (Q3a.2.6 answered with 'no')",ROUND(E7257,4))</f>
        <v>0.183</v>
      </c>
      <c r="S7257" s="110">
        <f t="shared" si="406"/>
        <v>0.18300000000000013</v>
      </c>
      <c r="T7257" s="110">
        <f>IF('3B-Air transport'!$R$66="no","not applicable (Q3b.1.6 answered with 'no')",ROUND(S7257,4))</f>
        <v>0.183</v>
      </c>
      <c r="U7257" s="110">
        <f>IF('3B-Air transport'!$R$67="no","not applicable (Q3b.1.6 answered with 'no')",ROUND(S7257,4))</f>
        <v>0.183</v>
      </c>
      <c r="V7257" s="110">
        <f>IF('3B-Air transport'!$R$68="no","not applicable (Q3b.1.6 answered with 'no')",ROUND(S7257,4))</f>
        <v>0.183</v>
      </c>
      <c r="AB7257" s="110">
        <f t="shared" si="407"/>
        <v>0.18300000000000013</v>
      </c>
      <c r="AC7257" s="110">
        <f>IF('3C-Water transport'!$R$56="no","not applicable (Q3c.1.6 answered with 'no')",ROUND(AB7257,4))</f>
        <v>0.183</v>
      </c>
      <c r="AD7257" s="110">
        <f>IF('3C-Water transport'!$R$57="no","not applicable (Q3c.1.6 answered with 'no')",ROUND(AB7257,4))</f>
        <v>0.183</v>
      </c>
      <c r="AE7257" s="110">
        <f>IF('3C-Water transport'!$R$58="no","not applicable (Q3c.1.6 answered with 'no')",ROUND(AB7257,4))</f>
        <v>0.183</v>
      </c>
    </row>
    <row r="7258" spans="5:31" x14ac:dyDescent="0.25">
      <c r="E7258" s="110">
        <f t="shared" si="405"/>
        <v>0.18400000000000014</v>
      </c>
      <c r="F7258" s="110">
        <f>IF('3A-Rail transport'!$R$56="no","not applicable (Q3a.2.6 answered with 'no')",ROUND(E7258,4))</f>
        <v>0.184</v>
      </c>
      <c r="G7258" s="110">
        <f>IF('3A-Rail transport'!$R$57="no","not applicable (Q3a.2.6 answered with 'no')",ROUND(E7258,4))</f>
        <v>0.184</v>
      </c>
      <c r="S7258" s="110">
        <f t="shared" si="406"/>
        <v>0.18400000000000014</v>
      </c>
      <c r="T7258" s="110">
        <f>IF('3B-Air transport'!$R$66="no","not applicable (Q3b.1.6 answered with 'no')",ROUND(S7258,4))</f>
        <v>0.184</v>
      </c>
      <c r="U7258" s="110">
        <f>IF('3B-Air transport'!$R$67="no","not applicable (Q3b.1.6 answered with 'no')",ROUND(S7258,4))</f>
        <v>0.184</v>
      </c>
      <c r="V7258" s="110">
        <f>IF('3B-Air transport'!$R$68="no","not applicable (Q3b.1.6 answered with 'no')",ROUND(S7258,4))</f>
        <v>0.184</v>
      </c>
      <c r="AB7258" s="110">
        <f t="shared" si="407"/>
        <v>0.18400000000000014</v>
      </c>
      <c r="AC7258" s="110">
        <f>IF('3C-Water transport'!$R$56="no","not applicable (Q3c.1.6 answered with 'no')",ROUND(AB7258,4))</f>
        <v>0.184</v>
      </c>
      <c r="AD7258" s="110">
        <f>IF('3C-Water transport'!$R$57="no","not applicable (Q3c.1.6 answered with 'no')",ROUND(AB7258,4))</f>
        <v>0.184</v>
      </c>
      <c r="AE7258" s="110">
        <f>IF('3C-Water transport'!$R$58="no","not applicable (Q3c.1.6 answered with 'no')",ROUND(AB7258,4))</f>
        <v>0.184</v>
      </c>
    </row>
    <row r="7259" spans="5:31" x14ac:dyDescent="0.25">
      <c r="E7259" s="110">
        <f t="shared" si="405"/>
        <v>0.18500000000000014</v>
      </c>
      <c r="F7259" s="110">
        <f>IF('3A-Rail transport'!$R$56="no","not applicable (Q3a.2.6 answered with 'no')",ROUND(E7259,4))</f>
        <v>0.185</v>
      </c>
      <c r="G7259" s="110">
        <f>IF('3A-Rail transport'!$R$57="no","not applicable (Q3a.2.6 answered with 'no')",ROUND(E7259,4))</f>
        <v>0.185</v>
      </c>
      <c r="S7259" s="110">
        <f t="shared" si="406"/>
        <v>0.18500000000000014</v>
      </c>
      <c r="T7259" s="110">
        <f>IF('3B-Air transport'!$R$66="no","not applicable (Q3b.1.6 answered with 'no')",ROUND(S7259,4))</f>
        <v>0.185</v>
      </c>
      <c r="U7259" s="110">
        <f>IF('3B-Air transport'!$R$67="no","not applicable (Q3b.1.6 answered with 'no')",ROUND(S7259,4))</f>
        <v>0.185</v>
      </c>
      <c r="V7259" s="110">
        <f>IF('3B-Air transport'!$R$68="no","not applicable (Q3b.1.6 answered with 'no')",ROUND(S7259,4))</f>
        <v>0.185</v>
      </c>
      <c r="AB7259" s="110">
        <f t="shared" si="407"/>
        <v>0.18500000000000014</v>
      </c>
      <c r="AC7259" s="110">
        <f>IF('3C-Water transport'!$R$56="no","not applicable (Q3c.1.6 answered with 'no')",ROUND(AB7259,4))</f>
        <v>0.185</v>
      </c>
      <c r="AD7259" s="110">
        <f>IF('3C-Water transport'!$R$57="no","not applicable (Q3c.1.6 answered with 'no')",ROUND(AB7259,4))</f>
        <v>0.185</v>
      </c>
      <c r="AE7259" s="110">
        <f>IF('3C-Water transport'!$R$58="no","not applicable (Q3c.1.6 answered with 'no')",ROUND(AB7259,4))</f>
        <v>0.185</v>
      </c>
    </row>
    <row r="7260" spans="5:31" x14ac:dyDescent="0.25">
      <c r="E7260" s="110">
        <f t="shared" si="405"/>
        <v>0.18600000000000014</v>
      </c>
      <c r="F7260" s="110">
        <f>IF('3A-Rail transport'!$R$56="no","not applicable (Q3a.2.6 answered with 'no')",ROUND(E7260,4))</f>
        <v>0.186</v>
      </c>
      <c r="G7260" s="110">
        <f>IF('3A-Rail transport'!$R$57="no","not applicable (Q3a.2.6 answered with 'no')",ROUND(E7260,4))</f>
        <v>0.186</v>
      </c>
      <c r="S7260" s="110">
        <f t="shared" si="406"/>
        <v>0.18600000000000014</v>
      </c>
      <c r="T7260" s="110">
        <f>IF('3B-Air transport'!$R$66="no","not applicable (Q3b.1.6 answered with 'no')",ROUND(S7260,4))</f>
        <v>0.186</v>
      </c>
      <c r="U7260" s="110">
        <f>IF('3B-Air transport'!$R$67="no","not applicable (Q3b.1.6 answered with 'no')",ROUND(S7260,4))</f>
        <v>0.186</v>
      </c>
      <c r="V7260" s="110">
        <f>IF('3B-Air transport'!$R$68="no","not applicable (Q3b.1.6 answered with 'no')",ROUND(S7260,4))</f>
        <v>0.186</v>
      </c>
      <c r="AB7260" s="110">
        <f t="shared" si="407"/>
        <v>0.18600000000000014</v>
      </c>
      <c r="AC7260" s="110">
        <f>IF('3C-Water transport'!$R$56="no","not applicable (Q3c.1.6 answered with 'no')",ROUND(AB7260,4))</f>
        <v>0.186</v>
      </c>
      <c r="AD7260" s="110">
        <f>IF('3C-Water transport'!$R$57="no","not applicable (Q3c.1.6 answered with 'no')",ROUND(AB7260,4))</f>
        <v>0.186</v>
      </c>
      <c r="AE7260" s="110">
        <f>IF('3C-Water transport'!$R$58="no","not applicable (Q3c.1.6 answered with 'no')",ROUND(AB7260,4))</f>
        <v>0.186</v>
      </c>
    </row>
    <row r="7261" spans="5:31" x14ac:dyDescent="0.25">
      <c r="E7261" s="110">
        <f t="shared" si="405"/>
        <v>0.18700000000000014</v>
      </c>
      <c r="F7261" s="110">
        <f>IF('3A-Rail transport'!$R$56="no","not applicable (Q3a.2.6 answered with 'no')",ROUND(E7261,4))</f>
        <v>0.187</v>
      </c>
      <c r="G7261" s="110">
        <f>IF('3A-Rail transport'!$R$57="no","not applicable (Q3a.2.6 answered with 'no')",ROUND(E7261,4))</f>
        <v>0.187</v>
      </c>
      <c r="S7261" s="110">
        <f t="shared" si="406"/>
        <v>0.18700000000000014</v>
      </c>
      <c r="T7261" s="110">
        <f>IF('3B-Air transport'!$R$66="no","not applicable (Q3b.1.6 answered with 'no')",ROUND(S7261,4))</f>
        <v>0.187</v>
      </c>
      <c r="U7261" s="110">
        <f>IF('3B-Air transport'!$R$67="no","not applicable (Q3b.1.6 answered with 'no')",ROUND(S7261,4))</f>
        <v>0.187</v>
      </c>
      <c r="V7261" s="110">
        <f>IF('3B-Air transport'!$R$68="no","not applicable (Q3b.1.6 answered with 'no')",ROUND(S7261,4))</f>
        <v>0.187</v>
      </c>
      <c r="AB7261" s="110">
        <f t="shared" si="407"/>
        <v>0.18700000000000014</v>
      </c>
      <c r="AC7261" s="110">
        <f>IF('3C-Water transport'!$R$56="no","not applicable (Q3c.1.6 answered with 'no')",ROUND(AB7261,4))</f>
        <v>0.187</v>
      </c>
      <c r="AD7261" s="110">
        <f>IF('3C-Water transport'!$R$57="no","not applicable (Q3c.1.6 answered with 'no')",ROUND(AB7261,4))</f>
        <v>0.187</v>
      </c>
      <c r="AE7261" s="110">
        <f>IF('3C-Water transport'!$R$58="no","not applicable (Q3c.1.6 answered with 'no')",ROUND(AB7261,4))</f>
        <v>0.187</v>
      </c>
    </row>
    <row r="7262" spans="5:31" x14ac:dyDescent="0.25">
      <c r="E7262" s="110">
        <f t="shared" si="405"/>
        <v>0.18800000000000014</v>
      </c>
      <c r="F7262" s="110">
        <f>IF('3A-Rail transport'!$R$56="no","not applicable (Q3a.2.6 answered with 'no')",ROUND(E7262,4))</f>
        <v>0.188</v>
      </c>
      <c r="G7262" s="110">
        <f>IF('3A-Rail transport'!$R$57="no","not applicable (Q3a.2.6 answered with 'no')",ROUND(E7262,4))</f>
        <v>0.188</v>
      </c>
      <c r="S7262" s="110">
        <f t="shared" si="406"/>
        <v>0.18800000000000014</v>
      </c>
      <c r="T7262" s="110">
        <f>IF('3B-Air transport'!$R$66="no","not applicable (Q3b.1.6 answered with 'no')",ROUND(S7262,4))</f>
        <v>0.188</v>
      </c>
      <c r="U7262" s="110">
        <f>IF('3B-Air transport'!$R$67="no","not applicable (Q3b.1.6 answered with 'no')",ROUND(S7262,4))</f>
        <v>0.188</v>
      </c>
      <c r="V7262" s="110">
        <f>IF('3B-Air transport'!$R$68="no","not applicable (Q3b.1.6 answered with 'no')",ROUND(S7262,4))</f>
        <v>0.188</v>
      </c>
      <c r="AB7262" s="110">
        <f t="shared" si="407"/>
        <v>0.18800000000000014</v>
      </c>
      <c r="AC7262" s="110">
        <f>IF('3C-Water transport'!$R$56="no","not applicable (Q3c.1.6 answered with 'no')",ROUND(AB7262,4))</f>
        <v>0.188</v>
      </c>
      <c r="AD7262" s="110">
        <f>IF('3C-Water transport'!$R$57="no","not applicable (Q3c.1.6 answered with 'no')",ROUND(AB7262,4))</f>
        <v>0.188</v>
      </c>
      <c r="AE7262" s="110">
        <f>IF('3C-Water transport'!$R$58="no","not applicable (Q3c.1.6 answered with 'no')",ROUND(AB7262,4))</f>
        <v>0.188</v>
      </c>
    </row>
    <row r="7263" spans="5:31" x14ac:dyDescent="0.25">
      <c r="E7263" s="110">
        <f t="shared" si="405"/>
        <v>0.18900000000000014</v>
      </c>
      <c r="F7263" s="110">
        <f>IF('3A-Rail transport'!$R$56="no","not applicable (Q3a.2.6 answered with 'no')",ROUND(E7263,4))</f>
        <v>0.189</v>
      </c>
      <c r="G7263" s="110">
        <f>IF('3A-Rail transport'!$R$57="no","not applicable (Q3a.2.6 answered with 'no')",ROUND(E7263,4))</f>
        <v>0.189</v>
      </c>
      <c r="S7263" s="110">
        <f t="shared" si="406"/>
        <v>0.18900000000000014</v>
      </c>
      <c r="T7263" s="110">
        <f>IF('3B-Air transport'!$R$66="no","not applicable (Q3b.1.6 answered with 'no')",ROUND(S7263,4))</f>
        <v>0.189</v>
      </c>
      <c r="U7263" s="110">
        <f>IF('3B-Air transport'!$R$67="no","not applicable (Q3b.1.6 answered with 'no')",ROUND(S7263,4))</f>
        <v>0.189</v>
      </c>
      <c r="V7263" s="110">
        <f>IF('3B-Air transport'!$R$68="no","not applicable (Q3b.1.6 answered with 'no')",ROUND(S7263,4))</f>
        <v>0.189</v>
      </c>
      <c r="AB7263" s="110">
        <f t="shared" si="407"/>
        <v>0.18900000000000014</v>
      </c>
      <c r="AC7263" s="110">
        <f>IF('3C-Water transport'!$R$56="no","not applicable (Q3c.1.6 answered with 'no')",ROUND(AB7263,4))</f>
        <v>0.189</v>
      </c>
      <c r="AD7263" s="110">
        <f>IF('3C-Water transport'!$R$57="no","not applicable (Q3c.1.6 answered with 'no')",ROUND(AB7263,4))</f>
        <v>0.189</v>
      </c>
      <c r="AE7263" s="110">
        <f>IF('3C-Water transport'!$R$58="no","not applicable (Q3c.1.6 answered with 'no')",ROUND(AB7263,4))</f>
        <v>0.189</v>
      </c>
    </row>
    <row r="7264" spans="5:31" x14ac:dyDescent="0.25">
      <c r="E7264" s="110">
        <f t="shared" si="405"/>
        <v>0.19000000000000014</v>
      </c>
      <c r="F7264" s="110">
        <f>IF('3A-Rail transport'!$R$56="no","not applicable (Q3a.2.6 answered with 'no')",ROUND(E7264,4))</f>
        <v>0.19</v>
      </c>
      <c r="G7264" s="110">
        <f>IF('3A-Rail transport'!$R$57="no","not applicable (Q3a.2.6 answered with 'no')",ROUND(E7264,4))</f>
        <v>0.19</v>
      </c>
      <c r="S7264" s="110">
        <f t="shared" si="406"/>
        <v>0.19000000000000014</v>
      </c>
      <c r="T7264" s="110">
        <f>IF('3B-Air transport'!$R$66="no","not applicable (Q3b.1.6 answered with 'no')",ROUND(S7264,4))</f>
        <v>0.19</v>
      </c>
      <c r="U7264" s="110">
        <f>IF('3B-Air transport'!$R$67="no","not applicable (Q3b.1.6 answered with 'no')",ROUND(S7264,4))</f>
        <v>0.19</v>
      </c>
      <c r="V7264" s="110">
        <f>IF('3B-Air transport'!$R$68="no","not applicable (Q3b.1.6 answered with 'no')",ROUND(S7264,4))</f>
        <v>0.19</v>
      </c>
      <c r="AB7264" s="110">
        <f t="shared" si="407"/>
        <v>0.19000000000000014</v>
      </c>
      <c r="AC7264" s="110">
        <f>IF('3C-Water transport'!$R$56="no","not applicable (Q3c.1.6 answered with 'no')",ROUND(AB7264,4))</f>
        <v>0.19</v>
      </c>
      <c r="AD7264" s="110">
        <f>IF('3C-Water transport'!$R$57="no","not applicable (Q3c.1.6 answered with 'no')",ROUND(AB7264,4))</f>
        <v>0.19</v>
      </c>
      <c r="AE7264" s="110">
        <f>IF('3C-Water transport'!$R$58="no","not applicable (Q3c.1.6 answered with 'no')",ROUND(AB7264,4))</f>
        <v>0.19</v>
      </c>
    </row>
    <row r="7265" spans="5:31" x14ac:dyDescent="0.25">
      <c r="E7265" s="110">
        <f t="shared" si="405"/>
        <v>0.19100000000000014</v>
      </c>
      <c r="F7265" s="110">
        <f>IF('3A-Rail transport'!$R$56="no","not applicable (Q3a.2.6 answered with 'no')",ROUND(E7265,4))</f>
        <v>0.191</v>
      </c>
      <c r="G7265" s="110">
        <f>IF('3A-Rail transport'!$R$57="no","not applicable (Q3a.2.6 answered with 'no')",ROUND(E7265,4))</f>
        <v>0.191</v>
      </c>
      <c r="S7265" s="110">
        <f t="shared" si="406"/>
        <v>0.19100000000000014</v>
      </c>
      <c r="T7265" s="110">
        <f>IF('3B-Air transport'!$R$66="no","not applicable (Q3b.1.6 answered with 'no')",ROUND(S7265,4))</f>
        <v>0.191</v>
      </c>
      <c r="U7265" s="110">
        <f>IF('3B-Air transport'!$R$67="no","not applicable (Q3b.1.6 answered with 'no')",ROUND(S7265,4))</f>
        <v>0.191</v>
      </c>
      <c r="V7265" s="110">
        <f>IF('3B-Air transport'!$R$68="no","not applicable (Q3b.1.6 answered with 'no')",ROUND(S7265,4))</f>
        <v>0.191</v>
      </c>
      <c r="AB7265" s="110">
        <f t="shared" si="407"/>
        <v>0.19100000000000014</v>
      </c>
      <c r="AC7265" s="110">
        <f>IF('3C-Water transport'!$R$56="no","not applicable (Q3c.1.6 answered with 'no')",ROUND(AB7265,4))</f>
        <v>0.191</v>
      </c>
      <c r="AD7265" s="110">
        <f>IF('3C-Water transport'!$R$57="no","not applicable (Q3c.1.6 answered with 'no')",ROUND(AB7265,4))</f>
        <v>0.191</v>
      </c>
      <c r="AE7265" s="110">
        <f>IF('3C-Water transport'!$R$58="no","not applicable (Q3c.1.6 answered with 'no')",ROUND(AB7265,4))</f>
        <v>0.191</v>
      </c>
    </row>
    <row r="7266" spans="5:31" x14ac:dyDescent="0.25">
      <c r="E7266" s="110">
        <f t="shared" si="405"/>
        <v>0.19200000000000014</v>
      </c>
      <c r="F7266" s="110">
        <f>IF('3A-Rail transport'!$R$56="no","not applicable (Q3a.2.6 answered with 'no')",ROUND(E7266,4))</f>
        <v>0.192</v>
      </c>
      <c r="G7266" s="110">
        <f>IF('3A-Rail transport'!$R$57="no","not applicable (Q3a.2.6 answered with 'no')",ROUND(E7266,4))</f>
        <v>0.192</v>
      </c>
      <c r="S7266" s="110">
        <f t="shared" si="406"/>
        <v>0.19200000000000014</v>
      </c>
      <c r="T7266" s="110">
        <f>IF('3B-Air transport'!$R$66="no","not applicable (Q3b.1.6 answered with 'no')",ROUND(S7266,4))</f>
        <v>0.192</v>
      </c>
      <c r="U7266" s="110">
        <f>IF('3B-Air transport'!$R$67="no","not applicable (Q3b.1.6 answered with 'no')",ROUND(S7266,4))</f>
        <v>0.192</v>
      </c>
      <c r="V7266" s="110">
        <f>IF('3B-Air transport'!$R$68="no","not applicable (Q3b.1.6 answered with 'no')",ROUND(S7266,4))</f>
        <v>0.192</v>
      </c>
      <c r="AB7266" s="110">
        <f t="shared" si="407"/>
        <v>0.19200000000000014</v>
      </c>
      <c r="AC7266" s="110">
        <f>IF('3C-Water transport'!$R$56="no","not applicable (Q3c.1.6 answered with 'no')",ROUND(AB7266,4))</f>
        <v>0.192</v>
      </c>
      <c r="AD7266" s="110">
        <f>IF('3C-Water transport'!$R$57="no","not applicable (Q3c.1.6 answered with 'no')",ROUND(AB7266,4))</f>
        <v>0.192</v>
      </c>
      <c r="AE7266" s="110">
        <f>IF('3C-Water transport'!$R$58="no","not applicable (Q3c.1.6 answered with 'no')",ROUND(AB7266,4))</f>
        <v>0.192</v>
      </c>
    </row>
    <row r="7267" spans="5:31" x14ac:dyDescent="0.25">
      <c r="E7267" s="110">
        <f t="shared" ref="E7267:E7330" si="408">E7266+0.001</f>
        <v>0.19300000000000014</v>
      </c>
      <c r="F7267" s="110">
        <f>IF('3A-Rail transport'!$R$56="no","not applicable (Q3a.2.6 answered with 'no')",ROUND(E7267,4))</f>
        <v>0.193</v>
      </c>
      <c r="G7267" s="110">
        <f>IF('3A-Rail transport'!$R$57="no","not applicable (Q3a.2.6 answered with 'no')",ROUND(E7267,4))</f>
        <v>0.193</v>
      </c>
      <c r="S7267" s="110">
        <f t="shared" ref="S7267:S7330" si="409">S7266+0.001</f>
        <v>0.19300000000000014</v>
      </c>
      <c r="T7267" s="110">
        <f>IF('3B-Air transport'!$R$66="no","not applicable (Q3b.1.6 answered with 'no')",ROUND(S7267,4))</f>
        <v>0.193</v>
      </c>
      <c r="U7267" s="110">
        <f>IF('3B-Air transport'!$R$67="no","not applicable (Q3b.1.6 answered with 'no')",ROUND(S7267,4))</f>
        <v>0.193</v>
      </c>
      <c r="V7267" s="110">
        <f>IF('3B-Air transport'!$R$68="no","not applicable (Q3b.1.6 answered with 'no')",ROUND(S7267,4))</f>
        <v>0.193</v>
      </c>
      <c r="AB7267" s="110">
        <f t="shared" ref="AB7267:AB7330" si="410">AB7266+0.001</f>
        <v>0.19300000000000014</v>
      </c>
      <c r="AC7267" s="110">
        <f>IF('3C-Water transport'!$R$56="no","not applicable (Q3c.1.6 answered with 'no')",ROUND(AB7267,4))</f>
        <v>0.193</v>
      </c>
      <c r="AD7267" s="110">
        <f>IF('3C-Water transport'!$R$57="no","not applicable (Q3c.1.6 answered with 'no')",ROUND(AB7267,4))</f>
        <v>0.193</v>
      </c>
      <c r="AE7267" s="110">
        <f>IF('3C-Water transport'!$R$58="no","not applicable (Q3c.1.6 answered with 'no')",ROUND(AB7267,4))</f>
        <v>0.193</v>
      </c>
    </row>
    <row r="7268" spans="5:31" x14ac:dyDescent="0.25">
      <c r="E7268" s="110">
        <f t="shared" si="408"/>
        <v>0.19400000000000014</v>
      </c>
      <c r="F7268" s="110">
        <f>IF('3A-Rail transport'!$R$56="no","not applicable (Q3a.2.6 answered with 'no')",ROUND(E7268,4))</f>
        <v>0.19400000000000001</v>
      </c>
      <c r="G7268" s="110">
        <f>IF('3A-Rail transport'!$R$57="no","not applicable (Q3a.2.6 answered with 'no')",ROUND(E7268,4))</f>
        <v>0.19400000000000001</v>
      </c>
      <c r="S7268" s="110">
        <f t="shared" si="409"/>
        <v>0.19400000000000014</v>
      </c>
      <c r="T7268" s="110">
        <f>IF('3B-Air transport'!$R$66="no","not applicable (Q3b.1.6 answered with 'no')",ROUND(S7268,4))</f>
        <v>0.19400000000000001</v>
      </c>
      <c r="U7268" s="110">
        <f>IF('3B-Air transport'!$R$67="no","not applicable (Q3b.1.6 answered with 'no')",ROUND(S7268,4))</f>
        <v>0.19400000000000001</v>
      </c>
      <c r="V7268" s="110">
        <f>IF('3B-Air transport'!$R$68="no","not applicable (Q3b.1.6 answered with 'no')",ROUND(S7268,4))</f>
        <v>0.19400000000000001</v>
      </c>
      <c r="AB7268" s="110">
        <f t="shared" si="410"/>
        <v>0.19400000000000014</v>
      </c>
      <c r="AC7268" s="110">
        <f>IF('3C-Water transport'!$R$56="no","not applicable (Q3c.1.6 answered with 'no')",ROUND(AB7268,4))</f>
        <v>0.19400000000000001</v>
      </c>
      <c r="AD7268" s="110">
        <f>IF('3C-Water transport'!$R$57="no","not applicable (Q3c.1.6 answered with 'no')",ROUND(AB7268,4))</f>
        <v>0.19400000000000001</v>
      </c>
      <c r="AE7268" s="110">
        <f>IF('3C-Water transport'!$R$58="no","not applicable (Q3c.1.6 answered with 'no')",ROUND(AB7268,4))</f>
        <v>0.19400000000000001</v>
      </c>
    </row>
    <row r="7269" spans="5:31" x14ac:dyDescent="0.25">
      <c r="E7269" s="110">
        <f t="shared" si="408"/>
        <v>0.19500000000000015</v>
      </c>
      <c r="F7269" s="110">
        <f>IF('3A-Rail transport'!$R$56="no","not applicable (Q3a.2.6 answered with 'no')",ROUND(E7269,4))</f>
        <v>0.19500000000000001</v>
      </c>
      <c r="G7269" s="110">
        <f>IF('3A-Rail transport'!$R$57="no","not applicable (Q3a.2.6 answered with 'no')",ROUND(E7269,4))</f>
        <v>0.19500000000000001</v>
      </c>
      <c r="S7269" s="110">
        <f t="shared" si="409"/>
        <v>0.19500000000000015</v>
      </c>
      <c r="T7269" s="110">
        <f>IF('3B-Air transport'!$R$66="no","not applicable (Q3b.1.6 answered with 'no')",ROUND(S7269,4))</f>
        <v>0.19500000000000001</v>
      </c>
      <c r="U7269" s="110">
        <f>IF('3B-Air transport'!$R$67="no","not applicable (Q3b.1.6 answered with 'no')",ROUND(S7269,4))</f>
        <v>0.19500000000000001</v>
      </c>
      <c r="V7269" s="110">
        <f>IF('3B-Air transport'!$R$68="no","not applicable (Q3b.1.6 answered with 'no')",ROUND(S7269,4))</f>
        <v>0.19500000000000001</v>
      </c>
      <c r="AB7269" s="110">
        <f t="shared" si="410"/>
        <v>0.19500000000000015</v>
      </c>
      <c r="AC7269" s="110">
        <f>IF('3C-Water transport'!$R$56="no","not applicable (Q3c.1.6 answered with 'no')",ROUND(AB7269,4))</f>
        <v>0.19500000000000001</v>
      </c>
      <c r="AD7269" s="110">
        <f>IF('3C-Water transport'!$R$57="no","not applicable (Q3c.1.6 answered with 'no')",ROUND(AB7269,4))</f>
        <v>0.19500000000000001</v>
      </c>
      <c r="AE7269" s="110">
        <f>IF('3C-Water transport'!$R$58="no","not applicable (Q3c.1.6 answered with 'no')",ROUND(AB7269,4))</f>
        <v>0.19500000000000001</v>
      </c>
    </row>
    <row r="7270" spans="5:31" x14ac:dyDescent="0.25">
      <c r="E7270" s="110">
        <f t="shared" si="408"/>
        <v>0.19600000000000015</v>
      </c>
      <c r="F7270" s="110">
        <f>IF('3A-Rail transport'!$R$56="no","not applicable (Q3a.2.6 answered with 'no')",ROUND(E7270,4))</f>
        <v>0.19600000000000001</v>
      </c>
      <c r="G7270" s="110">
        <f>IF('3A-Rail transport'!$R$57="no","not applicable (Q3a.2.6 answered with 'no')",ROUND(E7270,4))</f>
        <v>0.19600000000000001</v>
      </c>
      <c r="S7270" s="110">
        <f t="shared" si="409"/>
        <v>0.19600000000000015</v>
      </c>
      <c r="T7270" s="110">
        <f>IF('3B-Air transport'!$R$66="no","not applicable (Q3b.1.6 answered with 'no')",ROUND(S7270,4))</f>
        <v>0.19600000000000001</v>
      </c>
      <c r="U7270" s="110">
        <f>IF('3B-Air transport'!$R$67="no","not applicable (Q3b.1.6 answered with 'no')",ROUND(S7270,4))</f>
        <v>0.19600000000000001</v>
      </c>
      <c r="V7270" s="110">
        <f>IF('3B-Air transport'!$R$68="no","not applicable (Q3b.1.6 answered with 'no')",ROUND(S7270,4))</f>
        <v>0.19600000000000001</v>
      </c>
      <c r="AB7270" s="110">
        <f t="shared" si="410"/>
        <v>0.19600000000000015</v>
      </c>
      <c r="AC7270" s="110">
        <f>IF('3C-Water transport'!$R$56="no","not applicable (Q3c.1.6 answered with 'no')",ROUND(AB7270,4))</f>
        <v>0.19600000000000001</v>
      </c>
      <c r="AD7270" s="110">
        <f>IF('3C-Water transport'!$R$57="no","not applicable (Q3c.1.6 answered with 'no')",ROUND(AB7270,4))</f>
        <v>0.19600000000000001</v>
      </c>
      <c r="AE7270" s="110">
        <f>IF('3C-Water transport'!$R$58="no","not applicable (Q3c.1.6 answered with 'no')",ROUND(AB7270,4))</f>
        <v>0.19600000000000001</v>
      </c>
    </row>
    <row r="7271" spans="5:31" x14ac:dyDescent="0.25">
      <c r="E7271" s="110">
        <f t="shared" si="408"/>
        <v>0.19700000000000015</v>
      </c>
      <c r="F7271" s="110">
        <f>IF('3A-Rail transport'!$R$56="no","not applicable (Q3a.2.6 answered with 'no')",ROUND(E7271,4))</f>
        <v>0.19700000000000001</v>
      </c>
      <c r="G7271" s="110">
        <f>IF('3A-Rail transport'!$R$57="no","not applicable (Q3a.2.6 answered with 'no')",ROUND(E7271,4))</f>
        <v>0.19700000000000001</v>
      </c>
      <c r="S7271" s="110">
        <f t="shared" si="409"/>
        <v>0.19700000000000015</v>
      </c>
      <c r="T7271" s="110">
        <f>IF('3B-Air transport'!$R$66="no","not applicable (Q3b.1.6 answered with 'no')",ROUND(S7271,4))</f>
        <v>0.19700000000000001</v>
      </c>
      <c r="U7271" s="110">
        <f>IF('3B-Air transport'!$R$67="no","not applicable (Q3b.1.6 answered with 'no')",ROUND(S7271,4))</f>
        <v>0.19700000000000001</v>
      </c>
      <c r="V7271" s="110">
        <f>IF('3B-Air transport'!$R$68="no","not applicable (Q3b.1.6 answered with 'no')",ROUND(S7271,4))</f>
        <v>0.19700000000000001</v>
      </c>
      <c r="AB7271" s="110">
        <f t="shared" si="410"/>
        <v>0.19700000000000015</v>
      </c>
      <c r="AC7271" s="110">
        <f>IF('3C-Water transport'!$R$56="no","not applicable (Q3c.1.6 answered with 'no')",ROUND(AB7271,4))</f>
        <v>0.19700000000000001</v>
      </c>
      <c r="AD7271" s="110">
        <f>IF('3C-Water transport'!$R$57="no","not applicable (Q3c.1.6 answered with 'no')",ROUND(AB7271,4))</f>
        <v>0.19700000000000001</v>
      </c>
      <c r="AE7271" s="110">
        <f>IF('3C-Water transport'!$R$58="no","not applicable (Q3c.1.6 answered with 'no')",ROUND(AB7271,4))</f>
        <v>0.19700000000000001</v>
      </c>
    </row>
    <row r="7272" spans="5:31" x14ac:dyDescent="0.25">
      <c r="E7272" s="110">
        <f t="shared" si="408"/>
        <v>0.19800000000000015</v>
      </c>
      <c r="F7272" s="110">
        <f>IF('3A-Rail transport'!$R$56="no","not applicable (Q3a.2.6 answered with 'no')",ROUND(E7272,4))</f>
        <v>0.19800000000000001</v>
      </c>
      <c r="G7272" s="110">
        <f>IF('3A-Rail transport'!$R$57="no","not applicable (Q3a.2.6 answered with 'no')",ROUND(E7272,4))</f>
        <v>0.19800000000000001</v>
      </c>
      <c r="S7272" s="110">
        <f t="shared" si="409"/>
        <v>0.19800000000000015</v>
      </c>
      <c r="T7272" s="110">
        <f>IF('3B-Air transport'!$R$66="no","not applicable (Q3b.1.6 answered with 'no')",ROUND(S7272,4))</f>
        <v>0.19800000000000001</v>
      </c>
      <c r="U7272" s="110">
        <f>IF('3B-Air transport'!$R$67="no","not applicable (Q3b.1.6 answered with 'no')",ROUND(S7272,4))</f>
        <v>0.19800000000000001</v>
      </c>
      <c r="V7272" s="110">
        <f>IF('3B-Air transport'!$R$68="no","not applicable (Q3b.1.6 answered with 'no')",ROUND(S7272,4))</f>
        <v>0.19800000000000001</v>
      </c>
      <c r="AB7272" s="110">
        <f t="shared" si="410"/>
        <v>0.19800000000000015</v>
      </c>
      <c r="AC7272" s="110">
        <f>IF('3C-Water transport'!$R$56="no","not applicable (Q3c.1.6 answered with 'no')",ROUND(AB7272,4))</f>
        <v>0.19800000000000001</v>
      </c>
      <c r="AD7272" s="110">
        <f>IF('3C-Water transport'!$R$57="no","not applicable (Q3c.1.6 answered with 'no')",ROUND(AB7272,4))</f>
        <v>0.19800000000000001</v>
      </c>
      <c r="AE7272" s="110">
        <f>IF('3C-Water transport'!$R$58="no","not applicable (Q3c.1.6 answered with 'no')",ROUND(AB7272,4))</f>
        <v>0.19800000000000001</v>
      </c>
    </row>
    <row r="7273" spans="5:31" x14ac:dyDescent="0.25">
      <c r="E7273" s="110">
        <f t="shared" si="408"/>
        <v>0.19900000000000015</v>
      </c>
      <c r="F7273" s="110">
        <f>IF('3A-Rail transport'!$R$56="no","not applicable (Q3a.2.6 answered with 'no')",ROUND(E7273,4))</f>
        <v>0.19900000000000001</v>
      </c>
      <c r="G7273" s="110">
        <f>IF('3A-Rail transport'!$R$57="no","not applicable (Q3a.2.6 answered with 'no')",ROUND(E7273,4))</f>
        <v>0.19900000000000001</v>
      </c>
      <c r="S7273" s="110">
        <f t="shared" si="409"/>
        <v>0.19900000000000015</v>
      </c>
      <c r="T7273" s="110">
        <f>IF('3B-Air transport'!$R$66="no","not applicable (Q3b.1.6 answered with 'no')",ROUND(S7273,4))</f>
        <v>0.19900000000000001</v>
      </c>
      <c r="U7273" s="110">
        <f>IF('3B-Air transport'!$R$67="no","not applicable (Q3b.1.6 answered with 'no')",ROUND(S7273,4))</f>
        <v>0.19900000000000001</v>
      </c>
      <c r="V7273" s="110">
        <f>IF('3B-Air transport'!$R$68="no","not applicable (Q3b.1.6 answered with 'no')",ROUND(S7273,4))</f>
        <v>0.19900000000000001</v>
      </c>
      <c r="AB7273" s="110">
        <f t="shared" si="410"/>
        <v>0.19900000000000015</v>
      </c>
      <c r="AC7273" s="110">
        <f>IF('3C-Water transport'!$R$56="no","not applicable (Q3c.1.6 answered with 'no')",ROUND(AB7273,4))</f>
        <v>0.19900000000000001</v>
      </c>
      <c r="AD7273" s="110">
        <f>IF('3C-Water transport'!$R$57="no","not applicable (Q3c.1.6 answered with 'no')",ROUND(AB7273,4))</f>
        <v>0.19900000000000001</v>
      </c>
      <c r="AE7273" s="110">
        <f>IF('3C-Water transport'!$R$58="no","not applicable (Q3c.1.6 answered with 'no')",ROUND(AB7273,4))</f>
        <v>0.19900000000000001</v>
      </c>
    </row>
    <row r="7274" spans="5:31" x14ac:dyDescent="0.25">
      <c r="E7274" s="110">
        <f t="shared" si="408"/>
        <v>0.20000000000000015</v>
      </c>
      <c r="F7274" s="110">
        <f>IF('3A-Rail transport'!$R$56="no","not applicable (Q3a.2.6 answered with 'no')",ROUND(E7274,4))</f>
        <v>0.2</v>
      </c>
      <c r="G7274" s="110">
        <f>IF('3A-Rail transport'!$R$57="no","not applicable (Q3a.2.6 answered with 'no')",ROUND(E7274,4))</f>
        <v>0.2</v>
      </c>
      <c r="S7274" s="110">
        <f t="shared" si="409"/>
        <v>0.20000000000000015</v>
      </c>
      <c r="T7274" s="110">
        <f>IF('3B-Air transport'!$R$66="no","not applicable (Q3b.1.6 answered with 'no')",ROUND(S7274,4))</f>
        <v>0.2</v>
      </c>
      <c r="U7274" s="110">
        <f>IF('3B-Air transport'!$R$67="no","not applicable (Q3b.1.6 answered with 'no')",ROUND(S7274,4))</f>
        <v>0.2</v>
      </c>
      <c r="V7274" s="110">
        <f>IF('3B-Air transport'!$R$68="no","not applicable (Q3b.1.6 answered with 'no')",ROUND(S7274,4))</f>
        <v>0.2</v>
      </c>
      <c r="AB7274" s="110">
        <f t="shared" si="410"/>
        <v>0.20000000000000015</v>
      </c>
      <c r="AC7274" s="110">
        <f>IF('3C-Water transport'!$R$56="no","not applicable (Q3c.1.6 answered with 'no')",ROUND(AB7274,4))</f>
        <v>0.2</v>
      </c>
      <c r="AD7274" s="110">
        <f>IF('3C-Water transport'!$R$57="no","not applicable (Q3c.1.6 answered with 'no')",ROUND(AB7274,4))</f>
        <v>0.2</v>
      </c>
      <c r="AE7274" s="110">
        <f>IF('3C-Water transport'!$R$58="no","not applicable (Q3c.1.6 answered with 'no')",ROUND(AB7274,4))</f>
        <v>0.2</v>
      </c>
    </row>
    <row r="7275" spans="5:31" x14ac:dyDescent="0.25">
      <c r="E7275" s="110">
        <f t="shared" si="408"/>
        <v>0.20100000000000015</v>
      </c>
      <c r="F7275" s="110">
        <f>IF('3A-Rail transport'!$R$56="no","not applicable (Q3a.2.6 answered with 'no')",ROUND(E7275,4))</f>
        <v>0.20100000000000001</v>
      </c>
      <c r="G7275" s="110">
        <f>IF('3A-Rail transport'!$R$57="no","not applicable (Q3a.2.6 answered with 'no')",ROUND(E7275,4))</f>
        <v>0.20100000000000001</v>
      </c>
      <c r="S7275" s="110">
        <f t="shared" si="409"/>
        <v>0.20100000000000015</v>
      </c>
      <c r="T7275" s="110">
        <f>IF('3B-Air transport'!$R$66="no","not applicable (Q3b.1.6 answered with 'no')",ROUND(S7275,4))</f>
        <v>0.20100000000000001</v>
      </c>
      <c r="U7275" s="110">
        <f>IF('3B-Air transport'!$R$67="no","not applicable (Q3b.1.6 answered with 'no')",ROUND(S7275,4))</f>
        <v>0.20100000000000001</v>
      </c>
      <c r="V7275" s="110">
        <f>IF('3B-Air transport'!$R$68="no","not applicable (Q3b.1.6 answered with 'no')",ROUND(S7275,4))</f>
        <v>0.20100000000000001</v>
      </c>
      <c r="AB7275" s="110">
        <f t="shared" si="410"/>
        <v>0.20100000000000015</v>
      </c>
      <c r="AC7275" s="110">
        <f>IF('3C-Water transport'!$R$56="no","not applicable (Q3c.1.6 answered with 'no')",ROUND(AB7275,4))</f>
        <v>0.20100000000000001</v>
      </c>
      <c r="AD7275" s="110">
        <f>IF('3C-Water transport'!$R$57="no","not applicable (Q3c.1.6 answered with 'no')",ROUND(AB7275,4))</f>
        <v>0.20100000000000001</v>
      </c>
      <c r="AE7275" s="110">
        <f>IF('3C-Water transport'!$R$58="no","not applicable (Q3c.1.6 answered with 'no')",ROUND(AB7275,4))</f>
        <v>0.20100000000000001</v>
      </c>
    </row>
    <row r="7276" spans="5:31" x14ac:dyDescent="0.25">
      <c r="E7276" s="110">
        <f t="shared" si="408"/>
        <v>0.20200000000000015</v>
      </c>
      <c r="F7276" s="110">
        <f>IF('3A-Rail transport'!$R$56="no","not applicable (Q3a.2.6 answered with 'no')",ROUND(E7276,4))</f>
        <v>0.20200000000000001</v>
      </c>
      <c r="G7276" s="110">
        <f>IF('3A-Rail transport'!$R$57="no","not applicable (Q3a.2.6 answered with 'no')",ROUND(E7276,4))</f>
        <v>0.20200000000000001</v>
      </c>
      <c r="S7276" s="110">
        <f t="shared" si="409"/>
        <v>0.20200000000000015</v>
      </c>
      <c r="T7276" s="110">
        <f>IF('3B-Air transport'!$R$66="no","not applicable (Q3b.1.6 answered with 'no')",ROUND(S7276,4))</f>
        <v>0.20200000000000001</v>
      </c>
      <c r="U7276" s="110">
        <f>IF('3B-Air transport'!$R$67="no","not applicable (Q3b.1.6 answered with 'no')",ROUND(S7276,4))</f>
        <v>0.20200000000000001</v>
      </c>
      <c r="V7276" s="110">
        <f>IF('3B-Air transport'!$R$68="no","not applicable (Q3b.1.6 answered with 'no')",ROUND(S7276,4))</f>
        <v>0.20200000000000001</v>
      </c>
      <c r="AB7276" s="110">
        <f t="shared" si="410"/>
        <v>0.20200000000000015</v>
      </c>
      <c r="AC7276" s="110">
        <f>IF('3C-Water transport'!$R$56="no","not applicable (Q3c.1.6 answered with 'no')",ROUND(AB7276,4))</f>
        <v>0.20200000000000001</v>
      </c>
      <c r="AD7276" s="110">
        <f>IF('3C-Water transport'!$R$57="no","not applicable (Q3c.1.6 answered with 'no')",ROUND(AB7276,4))</f>
        <v>0.20200000000000001</v>
      </c>
      <c r="AE7276" s="110">
        <f>IF('3C-Water transport'!$R$58="no","not applicable (Q3c.1.6 answered with 'no')",ROUND(AB7276,4))</f>
        <v>0.20200000000000001</v>
      </c>
    </row>
    <row r="7277" spans="5:31" x14ac:dyDescent="0.25">
      <c r="E7277" s="110">
        <f t="shared" si="408"/>
        <v>0.20300000000000015</v>
      </c>
      <c r="F7277" s="110">
        <f>IF('3A-Rail transport'!$R$56="no","not applicable (Q3a.2.6 answered with 'no')",ROUND(E7277,4))</f>
        <v>0.20300000000000001</v>
      </c>
      <c r="G7277" s="110">
        <f>IF('3A-Rail transport'!$R$57="no","not applicable (Q3a.2.6 answered with 'no')",ROUND(E7277,4))</f>
        <v>0.20300000000000001</v>
      </c>
      <c r="S7277" s="110">
        <f t="shared" si="409"/>
        <v>0.20300000000000015</v>
      </c>
      <c r="T7277" s="110">
        <f>IF('3B-Air transport'!$R$66="no","not applicable (Q3b.1.6 answered with 'no')",ROUND(S7277,4))</f>
        <v>0.20300000000000001</v>
      </c>
      <c r="U7277" s="110">
        <f>IF('3B-Air transport'!$R$67="no","not applicable (Q3b.1.6 answered with 'no')",ROUND(S7277,4))</f>
        <v>0.20300000000000001</v>
      </c>
      <c r="V7277" s="110">
        <f>IF('3B-Air transport'!$R$68="no","not applicable (Q3b.1.6 answered with 'no')",ROUND(S7277,4))</f>
        <v>0.20300000000000001</v>
      </c>
      <c r="AB7277" s="110">
        <f t="shared" si="410"/>
        <v>0.20300000000000015</v>
      </c>
      <c r="AC7277" s="110">
        <f>IF('3C-Water transport'!$R$56="no","not applicable (Q3c.1.6 answered with 'no')",ROUND(AB7277,4))</f>
        <v>0.20300000000000001</v>
      </c>
      <c r="AD7277" s="110">
        <f>IF('3C-Water transport'!$R$57="no","not applicable (Q3c.1.6 answered with 'no')",ROUND(AB7277,4))</f>
        <v>0.20300000000000001</v>
      </c>
      <c r="AE7277" s="110">
        <f>IF('3C-Water transport'!$R$58="no","not applicable (Q3c.1.6 answered with 'no')",ROUND(AB7277,4))</f>
        <v>0.20300000000000001</v>
      </c>
    </row>
    <row r="7278" spans="5:31" x14ac:dyDescent="0.25">
      <c r="E7278" s="110">
        <f t="shared" si="408"/>
        <v>0.20400000000000015</v>
      </c>
      <c r="F7278" s="110">
        <f>IF('3A-Rail transport'!$R$56="no","not applicable (Q3a.2.6 answered with 'no')",ROUND(E7278,4))</f>
        <v>0.20399999999999999</v>
      </c>
      <c r="G7278" s="110">
        <f>IF('3A-Rail transport'!$R$57="no","not applicable (Q3a.2.6 answered with 'no')",ROUND(E7278,4))</f>
        <v>0.20399999999999999</v>
      </c>
      <c r="S7278" s="110">
        <f t="shared" si="409"/>
        <v>0.20400000000000015</v>
      </c>
      <c r="T7278" s="110">
        <f>IF('3B-Air transport'!$R$66="no","not applicable (Q3b.1.6 answered with 'no')",ROUND(S7278,4))</f>
        <v>0.20399999999999999</v>
      </c>
      <c r="U7278" s="110">
        <f>IF('3B-Air transport'!$R$67="no","not applicable (Q3b.1.6 answered with 'no')",ROUND(S7278,4))</f>
        <v>0.20399999999999999</v>
      </c>
      <c r="V7278" s="110">
        <f>IF('3B-Air transport'!$R$68="no","not applicable (Q3b.1.6 answered with 'no')",ROUND(S7278,4))</f>
        <v>0.20399999999999999</v>
      </c>
      <c r="AB7278" s="110">
        <f t="shared" si="410"/>
        <v>0.20400000000000015</v>
      </c>
      <c r="AC7278" s="110">
        <f>IF('3C-Water transport'!$R$56="no","not applicable (Q3c.1.6 answered with 'no')",ROUND(AB7278,4))</f>
        <v>0.20399999999999999</v>
      </c>
      <c r="AD7278" s="110">
        <f>IF('3C-Water transport'!$R$57="no","not applicable (Q3c.1.6 answered with 'no')",ROUND(AB7278,4))</f>
        <v>0.20399999999999999</v>
      </c>
      <c r="AE7278" s="110">
        <f>IF('3C-Water transport'!$R$58="no","not applicable (Q3c.1.6 answered with 'no')",ROUND(AB7278,4))</f>
        <v>0.20399999999999999</v>
      </c>
    </row>
    <row r="7279" spans="5:31" x14ac:dyDescent="0.25">
      <c r="E7279" s="110">
        <f t="shared" si="408"/>
        <v>0.20500000000000015</v>
      </c>
      <c r="F7279" s="110">
        <f>IF('3A-Rail transport'!$R$56="no","not applicable (Q3a.2.6 answered with 'no')",ROUND(E7279,4))</f>
        <v>0.20499999999999999</v>
      </c>
      <c r="G7279" s="110">
        <f>IF('3A-Rail transport'!$R$57="no","not applicable (Q3a.2.6 answered with 'no')",ROUND(E7279,4))</f>
        <v>0.20499999999999999</v>
      </c>
      <c r="S7279" s="110">
        <f t="shared" si="409"/>
        <v>0.20500000000000015</v>
      </c>
      <c r="T7279" s="110">
        <f>IF('3B-Air transport'!$R$66="no","not applicable (Q3b.1.6 answered with 'no')",ROUND(S7279,4))</f>
        <v>0.20499999999999999</v>
      </c>
      <c r="U7279" s="110">
        <f>IF('3B-Air transport'!$R$67="no","not applicable (Q3b.1.6 answered with 'no')",ROUND(S7279,4))</f>
        <v>0.20499999999999999</v>
      </c>
      <c r="V7279" s="110">
        <f>IF('3B-Air transport'!$R$68="no","not applicable (Q3b.1.6 answered with 'no')",ROUND(S7279,4))</f>
        <v>0.20499999999999999</v>
      </c>
      <c r="AB7279" s="110">
        <f t="shared" si="410"/>
        <v>0.20500000000000015</v>
      </c>
      <c r="AC7279" s="110">
        <f>IF('3C-Water transport'!$R$56="no","not applicable (Q3c.1.6 answered with 'no')",ROUND(AB7279,4))</f>
        <v>0.20499999999999999</v>
      </c>
      <c r="AD7279" s="110">
        <f>IF('3C-Water transport'!$R$57="no","not applicable (Q3c.1.6 answered with 'no')",ROUND(AB7279,4))</f>
        <v>0.20499999999999999</v>
      </c>
      <c r="AE7279" s="110">
        <f>IF('3C-Water transport'!$R$58="no","not applicable (Q3c.1.6 answered with 'no')",ROUND(AB7279,4))</f>
        <v>0.20499999999999999</v>
      </c>
    </row>
    <row r="7280" spans="5:31" x14ac:dyDescent="0.25">
      <c r="E7280" s="110">
        <f t="shared" si="408"/>
        <v>0.20600000000000016</v>
      </c>
      <c r="F7280" s="110">
        <f>IF('3A-Rail transport'!$R$56="no","not applicable (Q3a.2.6 answered with 'no')",ROUND(E7280,4))</f>
        <v>0.20599999999999999</v>
      </c>
      <c r="G7280" s="110">
        <f>IF('3A-Rail transport'!$R$57="no","not applicable (Q3a.2.6 answered with 'no')",ROUND(E7280,4))</f>
        <v>0.20599999999999999</v>
      </c>
      <c r="S7280" s="110">
        <f t="shared" si="409"/>
        <v>0.20600000000000016</v>
      </c>
      <c r="T7280" s="110">
        <f>IF('3B-Air transport'!$R$66="no","not applicable (Q3b.1.6 answered with 'no')",ROUND(S7280,4))</f>
        <v>0.20599999999999999</v>
      </c>
      <c r="U7280" s="110">
        <f>IF('3B-Air transport'!$R$67="no","not applicable (Q3b.1.6 answered with 'no')",ROUND(S7280,4))</f>
        <v>0.20599999999999999</v>
      </c>
      <c r="V7280" s="110">
        <f>IF('3B-Air transport'!$R$68="no","not applicable (Q3b.1.6 answered with 'no')",ROUND(S7280,4))</f>
        <v>0.20599999999999999</v>
      </c>
      <c r="AB7280" s="110">
        <f t="shared" si="410"/>
        <v>0.20600000000000016</v>
      </c>
      <c r="AC7280" s="110">
        <f>IF('3C-Water transport'!$R$56="no","not applicable (Q3c.1.6 answered with 'no')",ROUND(AB7280,4))</f>
        <v>0.20599999999999999</v>
      </c>
      <c r="AD7280" s="110">
        <f>IF('3C-Water transport'!$R$57="no","not applicable (Q3c.1.6 answered with 'no')",ROUND(AB7280,4))</f>
        <v>0.20599999999999999</v>
      </c>
      <c r="AE7280" s="110">
        <f>IF('3C-Water transport'!$R$58="no","not applicable (Q3c.1.6 answered with 'no')",ROUND(AB7280,4))</f>
        <v>0.20599999999999999</v>
      </c>
    </row>
    <row r="7281" spans="5:31" x14ac:dyDescent="0.25">
      <c r="E7281" s="110">
        <f t="shared" si="408"/>
        <v>0.20700000000000016</v>
      </c>
      <c r="F7281" s="110">
        <f>IF('3A-Rail transport'!$R$56="no","not applicable (Q3a.2.6 answered with 'no')",ROUND(E7281,4))</f>
        <v>0.20699999999999999</v>
      </c>
      <c r="G7281" s="110">
        <f>IF('3A-Rail transport'!$R$57="no","not applicable (Q3a.2.6 answered with 'no')",ROUND(E7281,4))</f>
        <v>0.20699999999999999</v>
      </c>
      <c r="S7281" s="110">
        <f t="shared" si="409"/>
        <v>0.20700000000000016</v>
      </c>
      <c r="T7281" s="110">
        <f>IF('3B-Air transport'!$R$66="no","not applicable (Q3b.1.6 answered with 'no')",ROUND(S7281,4))</f>
        <v>0.20699999999999999</v>
      </c>
      <c r="U7281" s="110">
        <f>IF('3B-Air transport'!$R$67="no","not applicable (Q3b.1.6 answered with 'no')",ROUND(S7281,4))</f>
        <v>0.20699999999999999</v>
      </c>
      <c r="V7281" s="110">
        <f>IF('3B-Air transport'!$R$68="no","not applicable (Q3b.1.6 answered with 'no')",ROUND(S7281,4))</f>
        <v>0.20699999999999999</v>
      </c>
      <c r="AB7281" s="110">
        <f t="shared" si="410"/>
        <v>0.20700000000000016</v>
      </c>
      <c r="AC7281" s="110">
        <f>IF('3C-Water transport'!$R$56="no","not applicable (Q3c.1.6 answered with 'no')",ROUND(AB7281,4))</f>
        <v>0.20699999999999999</v>
      </c>
      <c r="AD7281" s="110">
        <f>IF('3C-Water transport'!$R$57="no","not applicable (Q3c.1.6 answered with 'no')",ROUND(AB7281,4))</f>
        <v>0.20699999999999999</v>
      </c>
      <c r="AE7281" s="110">
        <f>IF('3C-Water transport'!$R$58="no","not applicable (Q3c.1.6 answered with 'no')",ROUND(AB7281,4))</f>
        <v>0.20699999999999999</v>
      </c>
    </row>
    <row r="7282" spans="5:31" x14ac:dyDescent="0.25">
      <c r="E7282" s="110">
        <f t="shared" si="408"/>
        <v>0.20800000000000016</v>
      </c>
      <c r="F7282" s="110">
        <f>IF('3A-Rail transport'!$R$56="no","not applicable (Q3a.2.6 answered with 'no')",ROUND(E7282,4))</f>
        <v>0.20799999999999999</v>
      </c>
      <c r="G7282" s="110">
        <f>IF('3A-Rail transport'!$R$57="no","not applicable (Q3a.2.6 answered with 'no')",ROUND(E7282,4))</f>
        <v>0.20799999999999999</v>
      </c>
      <c r="S7282" s="110">
        <f t="shared" si="409"/>
        <v>0.20800000000000016</v>
      </c>
      <c r="T7282" s="110">
        <f>IF('3B-Air transport'!$R$66="no","not applicable (Q3b.1.6 answered with 'no')",ROUND(S7282,4))</f>
        <v>0.20799999999999999</v>
      </c>
      <c r="U7282" s="110">
        <f>IF('3B-Air transport'!$R$67="no","not applicable (Q3b.1.6 answered with 'no')",ROUND(S7282,4))</f>
        <v>0.20799999999999999</v>
      </c>
      <c r="V7282" s="110">
        <f>IF('3B-Air transport'!$R$68="no","not applicable (Q3b.1.6 answered with 'no')",ROUND(S7282,4))</f>
        <v>0.20799999999999999</v>
      </c>
      <c r="AB7282" s="110">
        <f t="shared" si="410"/>
        <v>0.20800000000000016</v>
      </c>
      <c r="AC7282" s="110">
        <f>IF('3C-Water transport'!$R$56="no","not applicable (Q3c.1.6 answered with 'no')",ROUND(AB7282,4))</f>
        <v>0.20799999999999999</v>
      </c>
      <c r="AD7282" s="110">
        <f>IF('3C-Water transport'!$R$57="no","not applicable (Q3c.1.6 answered with 'no')",ROUND(AB7282,4))</f>
        <v>0.20799999999999999</v>
      </c>
      <c r="AE7282" s="110">
        <f>IF('3C-Water transport'!$R$58="no","not applicable (Q3c.1.6 answered with 'no')",ROUND(AB7282,4))</f>
        <v>0.20799999999999999</v>
      </c>
    </row>
    <row r="7283" spans="5:31" x14ac:dyDescent="0.25">
      <c r="E7283" s="110">
        <f t="shared" si="408"/>
        <v>0.20900000000000016</v>
      </c>
      <c r="F7283" s="110">
        <f>IF('3A-Rail transport'!$R$56="no","not applicable (Q3a.2.6 answered with 'no')",ROUND(E7283,4))</f>
        <v>0.20899999999999999</v>
      </c>
      <c r="G7283" s="110">
        <f>IF('3A-Rail transport'!$R$57="no","not applicable (Q3a.2.6 answered with 'no')",ROUND(E7283,4))</f>
        <v>0.20899999999999999</v>
      </c>
      <c r="S7283" s="110">
        <f t="shared" si="409"/>
        <v>0.20900000000000016</v>
      </c>
      <c r="T7283" s="110">
        <f>IF('3B-Air transport'!$R$66="no","not applicable (Q3b.1.6 answered with 'no')",ROUND(S7283,4))</f>
        <v>0.20899999999999999</v>
      </c>
      <c r="U7283" s="110">
        <f>IF('3B-Air transport'!$R$67="no","not applicable (Q3b.1.6 answered with 'no')",ROUND(S7283,4))</f>
        <v>0.20899999999999999</v>
      </c>
      <c r="V7283" s="110">
        <f>IF('3B-Air transport'!$R$68="no","not applicable (Q3b.1.6 answered with 'no')",ROUND(S7283,4))</f>
        <v>0.20899999999999999</v>
      </c>
      <c r="AB7283" s="110">
        <f t="shared" si="410"/>
        <v>0.20900000000000016</v>
      </c>
      <c r="AC7283" s="110">
        <f>IF('3C-Water transport'!$R$56="no","not applicable (Q3c.1.6 answered with 'no')",ROUND(AB7283,4))</f>
        <v>0.20899999999999999</v>
      </c>
      <c r="AD7283" s="110">
        <f>IF('3C-Water transport'!$R$57="no","not applicable (Q3c.1.6 answered with 'no')",ROUND(AB7283,4))</f>
        <v>0.20899999999999999</v>
      </c>
      <c r="AE7283" s="110">
        <f>IF('3C-Water transport'!$R$58="no","not applicable (Q3c.1.6 answered with 'no')",ROUND(AB7283,4))</f>
        <v>0.20899999999999999</v>
      </c>
    </row>
    <row r="7284" spans="5:31" x14ac:dyDescent="0.25">
      <c r="E7284" s="110">
        <f t="shared" si="408"/>
        <v>0.21000000000000016</v>
      </c>
      <c r="F7284" s="110">
        <f>IF('3A-Rail transport'!$R$56="no","not applicable (Q3a.2.6 answered with 'no')",ROUND(E7284,4))</f>
        <v>0.21</v>
      </c>
      <c r="G7284" s="110">
        <f>IF('3A-Rail transport'!$R$57="no","not applicable (Q3a.2.6 answered with 'no')",ROUND(E7284,4))</f>
        <v>0.21</v>
      </c>
      <c r="S7284" s="110">
        <f t="shared" si="409"/>
        <v>0.21000000000000016</v>
      </c>
      <c r="T7284" s="110">
        <f>IF('3B-Air transport'!$R$66="no","not applicable (Q3b.1.6 answered with 'no')",ROUND(S7284,4))</f>
        <v>0.21</v>
      </c>
      <c r="U7284" s="110">
        <f>IF('3B-Air transport'!$R$67="no","not applicable (Q3b.1.6 answered with 'no')",ROUND(S7284,4))</f>
        <v>0.21</v>
      </c>
      <c r="V7284" s="110">
        <f>IF('3B-Air transport'!$R$68="no","not applicable (Q3b.1.6 answered with 'no')",ROUND(S7284,4))</f>
        <v>0.21</v>
      </c>
      <c r="AB7284" s="110">
        <f t="shared" si="410"/>
        <v>0.21000000000000016</v>
      </c>
      <c r="AC7284" s="110">
        <f>IF('3C-Water transport'!$R$56="no","not applicable (Q3c.1.6 answered with 'no')",ROUND(AB7284,4))</f>
        <v>0.21</v>
      </c>
      <c r="AD7284" s="110">
        <f>IF('3C-Water transport'!$R$57="no","not applicable (Q3c.1.6 answered with 'no')",ROUND(AB7284,4))</f>
        <v>0.21</v>
      </c>
      <c r="AE7284" s="110">
        <f>IF('3C-Water transport'!$R$58="no","not applicable (Q3c.1.6 answered with 'no')",ROUND(AB7284,4))</f>
        <v>0.21</v>
      </c>
    </row>
    <row r="7285" spans="5:31" x14ac:dyDescent="0.25">
      <c r="E7285" s="110">
        <f t="shared" si="408"/>
        <v>0.21100000000000016</v>
      </c>
      <c r="F7285" s="110">
        <f>IF('3A-Rail transport'!$R$56="no","not applicable (Q3a.2.6 answered with 'no')",ROUND(E7285,4))</f>
        <v>0.21099999999999999</v>
      </c>
      <c r="G7285" s="110">
        <f>IF('3A-Rail transport'!$R$57="no","not applicable (Q3a.2.6 answered with 'no')",ROUND(E7285,4))</f>
        <v>0.21099999999999999</v>
      </c>
      <c r="S7285" s="110">
        <f t="shared" si="409"/>
        <v>0.21100000000000016</v>
      </c>
      <c r="T7285" s="110">
        <f>IF('3B-Air transport'!$R$66="no","not applicable (Q3b.1.6 answered with 'no')",ROUND(S7285,4))</f>
        <v>0.21099999999999999</v>
      </c>
      <c r="U7285" s="110">
        <f>IF('3B-Air transport'!$R$67="no","not applicable (Q3b.1.6 answered with 'no')",ROUND(S7285,4))</f>
        <v>0.21099999999999999</v>
      </c>
      <c r="V7285" s="110">
        <f>IF('3B-Air transport'!$R$68="no","not applicable (Q3b.1.6 answered with 'no')",ROUND(S7285,4))</f>
        <v>0.21099999999999999</v>
      </c>
      <c r="AB7285" s="110">
        <f t="shared" si="410"/>
        <v>0.21100000000000016</v>
      </c>
      <c r="AC7285" s="110">
        <f>IF('3C-Water transport'!$R$56="no","not applicable (Q3c.1.6 answered with 'no')",ROUND(AB7285,4))</f>
        <v>0.21099999999999999</v>
      </c>
      <c r="AD7285" s="110">
        <f>IF('3C-Water transport'!$R$57="no","not applicable (Q3c.1.6 answered with 'no')",ROUND(AB7285,4))</f>
        <v>0.21099999999999999</v>
      </c>
      <c r="AE7285" s="110">
        <f>IF('3C-Water transport'!$R$58="no","not applicable (Q3c.1.6 answered with 'no')",ROUND(AB7285,4))</f>
        <v>0.21099999999999999</v>
      </c>
    </row>
    <row r="7286" spans="5:31" x14ac:dyDescent="0.25">
      <c r="E7286" s="110">
        <f t="shared" si="408"/>
        <v>0.21200000000000016</v>
      </c>
      <c r="F7286" s="110">
        <f>IF('3A-Rail transport'!$R$56="no","not applicable (Q3a.2.6 answered with 'no')",ROUND(E7286,4))</f>
        <v>0.21199999999999999</v>
      </c>
      <c r="G7286" s="110">
        <f>IF('3A-Rail transport'!$R$57="no","not applicable (Q3a.2.6 answered with 'no')",ROUND(E7286,4))</f>
        <v>0.21199999999999999</v>
      </c>
      <c r="S7286" s="110">
        <f t="shared" si="409"/>
        <v>0.21200000000000016</v>
      </c>
      <c r="T7286" s="110">
        <f>IF('3B-Air transport'!$R$66="no","not applicable (Q3b.1.6 answered with 'no')",ROUND(S7286,4))</f>
        <v>0.21199999999999999</v>
      </c>
      <c r="U7286" s="110">
        <f>IF('3B-Air transport'!$R$67="no","not applicable (Q3b.1.6 answered with 'no')",ROUND(S7286,4))</f>
        <v>0.21199999999999999</v>
      </c>
      <c r="V7286" s="110">
        <f>IF('3B-Air transport'!$R$68="no","not applicable (Q3b.1.6 answered with 'no')",ROUND(S7286,4))</f>
        <v>0.21199999999999999</v>
      </c>
      <c r="AB7286" s="110">
        <f t="shared" si="410"/>
        <v>0.21200000000000016</v>
      </c>
      <c r="AC7286" s="110">
        <f>IF('3C-Water transport'!$R$56="no","not applicable (Q3c.1.6 answered with 'no')",ROUND(AB7286,4))</f>
        <v>0.21199999999999999</v>
      </c>
      <c r="AD7286" s="110">
        <f>IF('3C-Water transport'!$R$57="no","not applicable (Q3c.1.6 answered with 'no')",ROUND(AB7286,4))</f>
        <v>0.21199999999999999</v>
      </c>
      <c r="AE7286" s="110">
        <f>IF('3C-Water transport'!$R$58="no","not applicable (Q3c.1.6 answered with 'no')",ROUND(AB7286,4))</f>
        <v>0.21199999999999999</v>
      </c>
    </row>
    <row r="7287" spans="5:31" x14ac:dyDescent="0.25">
      <c r="E7287" s="110">
        <f t="shared" si="408"/>
        <v>0.21300000000000016</v>
      </c>
      <c r="F7287" s="110">
        <f>IF('3A-Rail transport'!$R$56="no","not applicable (Q3a.2.6 answered with 'no')",ROUND(E7287,4))</f>
        <v>0.21299999999999999</v>
      </c>
      <c r="G7287" s="110">
        <f>IF('3A-Rail transport'!$R$57="no","not applicable (Q3a.2.6 answered with 'no')",ROUND(E7287,4))</f>
        <v>0.21299999999999999</v>
      </c>
      <c r="S7287" s="110">
        <f t="shared" si="409"/>
        <v>0.21300000000000016</v>
      </c>
      <c r="T7287" s="110">
        <f>IF('3B-Air transport'!$R$66="no","not applicable (Q3b.1.6 answered with 'no')",ROUND(S7287,4))</f>
        <v>0.21299999999999999</v>
      </c>
      <c r="U7287" s="110">
        <f>IF('3B-Air transport'!$R$67="no","not applicable (Q3b.1.6 answered with 'no')",ROUND(S7287,4))</f>
        <v>0.21299999999999999</v>
      </c>
      <c r="V7287" s="110">
        <f>IF('3B-Air transport'!$R$68="no","not applicable (Q3b.1.6 answered with 'no')",ROUND(S7287,4))</f>
        <v>0.21299999999999999</v>
      </c>
      <c r="AB7287" s="110">
        <f t="shared" si="410"/>
        <v>0.21300000000000016</v>
      </c>
      <c r="AC7287" s="110">
        <f>IF('3C-Water transport'!$R$56="no","not applicable (Q3c.1.6 answered with 'no')",ROUND(AB7287,4))</f>
        <v>0.21299999999999999</v>
      </c>
      <c r="AD7287" s="110">
        <f>IF('3C-Water transport'!$R$57="no","not applicable (Q3c.1.6 answered with 'no')",ROUND(AB7287,4))</f>
        <v>0.21299999999999999</v>
      </c>
      <c r="AE7287" s="110">
        <f>IF('3C-Water transport'!$R$58="no","not applicable (Q3c.1.6 answered with 'no')",ROUND(AB7287,4))</f>
        <v>0.21299999999999999</v>
      </c>
    </row>
    <row r="7288" spans="5:31" x14ac:dyDescent="0.25">
      <c r="E7288" s="110">
        <f t="shared" si="408"/>
        <v>0.21400000000000016</v>
      </c>
      <c r="F7288" s="110">
        <f>IF('3A-Rail transport'!$R$56="no","not applicable (Q3a.2.6 answered with 'no')",ROUND(E7288,4))</f>
        <v>0.214</v>
      </c>
      <c r="G7288" s="110">
        <f>IF('3A-Rail transport'!$R$57="no","not applicable (Q3a.2.6 answered with 'no')",ROUND(E7288,4))</f>
        <v>0.214</v>
      </c>
      <c r="S7288" s="110">
        <f t="shared" si="409"/>
        <v>0.21400000000000016</v>
      </c>
      <c r="T7288" s="110">
        <f>IF('3B-Air transport'!$R$66="no","not applicable (Q3b.1.6 answered with 'no')",ROUND(S7288,4))</f>
        <v>0.214</v>
      </c>
      <c r="U7288" s="110">
        <f>IF('3B-Air transport'!$R$67="no","not applicable (Q3b.1.6 answered with 'no')",ROUND(S7288,4))</f>
        <v>0.214</v>
      </c>
      <c r="V7288" s="110">
        <f>IF('3B-Air transport'!$R$68="no","not applicable (Q3b.1.6 answered with 'no')",ROUND(S7288,4))</f>
        <v>0.214</v>
      </c>
      <c r="AB7288" s="110">
        <f t="shared" si="410"/>
        <v>0.21400000000000016</v>
      </c>
      <c r="AC7288" s="110">
        <f>IF('3C-Water transport'!$R$56="no","not applicable (Q3c.1.6 answered with 'no')",ROUND(AB7288,4))</f>
        <v>0.214</v>
      </c>
      <c r="AD7288" s="110">
        <f>IF('3C-Water transport'!$R$57="no","not applicable (Q3c.1.6 answered with 'no')",ROUND(AB7288,4))</f>
        <v>0.214</v>
      </c>
      <c r="AE7288" s="110">
        <f>IF('3C-Water transport'!$R$58="no","not applicable (Q3c.1.6 answered with 'no')",ROUND(AB7288,4))</f>
        <v>0.214</v>
      </c>
    </row>
    <row r="7289" spans="5:31" x14ac:dyDescent="0.25">
      <c r="E7289" s="110">
        <f t="shared" si="408"/>
        <v>0.21500000000000016</v>
      </c>
      <c r="F7289" s="110">
        <f>IF('3A-Rail transport'!$R$56="no","not applicable (Q3a.2.6 answered with 'no')",ROUND(E7289,4))</f>
        <v>0.215</v>
      </c>
      <c r="G7289" s="110">
        <f>IF('3A-Rail transport'!$R$57="no","not applicable (Q3a.2.6 answered with 'no')",ROUND(E7289,4))</f>
        <v>0.215</v>
      </c>
      <c r="S7289" s="110">
        <f t="shared" si="409"/>
        <v>0.21500000000000016</v>
      </c>
      <c r="T7289" s="110">
        <f>IF('3B-Air transport'!$R$66="no","not applicable (Q3b.1.6 answered with 'no')",ROUND(S7289,4))</f>
        <v>0.215</v>
      </c>
      <c r="U7289" s="110">
        <f>IF('3B-Air transport'!$R$67="no","not applicable (Q3b.1.6 answered with 'no')",ROUND(S7289,4))</f>
        <v>0.215</v>
      </c>
      <c r="V7289" s="110">
        <f>IF('3B-Air transport'!$R$68="no","not applicable (Q3b.1.6 answered with 'no')",ROUND(S7289,4))</f>
        <v>0.215</v>
      </c>
      <c r="AB7289" s="110">
        <f t="shared" si="410"/>
        <v>0.21500000000000016</v>
      </c>
      <c r="AC7289" s="110">
        <f>IF('3C-Water transport'!$R$56="no","not applicable (Q3c.1.6 answered with 'no')",ROUND(AB7289,4))</f>
        <v>0.215</v>
      </c>
      <c r="AD7289" s="110">
        <f>IF('3C-Water transport'!$R$57="no","not applicable (Q3c.1.6 answered with 'no')",ROUND(AB7289,4))</f>
        <v>0.215</v>
      </c>
      <c r="AE7289" s="110">
        <f>IF('3C-Water transport'!$R$58="no","not applicable (Q3c.1.6 answered with 'no')",ROUND(AB7289,4))</f>
        <v>0.215</v>
      </c>
    </row>
    <row r="7290" spans="5:31" x14ac:dyDescent="0.25">
      <c r="E7290" s="110">
        <f t="shared" si="408"/>
        <v>0.21600000000000016</v>
      </c>
      <c r="F7290" s="110">
        <f>IF('3A-Rail transport'!$R$56="no","not applicable (Q3a.2.6 answered with 'no')",ROUND(E7290,4))</f>
        <v>0.216</v>
      </c>
      <c r="G7290" s="110">
        <f>IF('3A-Rail transport'!$R$57="no","not applicable (Q3a.2.6 answered with 'no')",ROUND(E7290,4))</f>
        <v>0.216</v>
      </c>
      <c r="S7290" s="110">
        <f t="shared" si="409"/>
        <v>0.21600000000000016</v>
      </c>
      <c r="T7290" s="110">
        <f>IF('3B-Air transport'!$R$66="no","not applicable (Q3b.1.6 answered with 'no')",ROUND(S7290,4))</f>
        <v>0.216</v>
      </c>
      <c r="U7290" s="110">
        <f>IF('3B-Air transport'!$R$67="no","not applicable (Q3b.1.6 answered with 'no')",ROUND(S7290,4))</f>
        <v>0.216</v>
      </c>
      <c r="V7290" s="110">
        <f>IF('3B-Air transport'!$R$68="no","not applicable (Q3b.1.6 answered with 'no')",ROUND(S7290,4))</f>
        <v>0.216</v>
      </c>
      <c r="AB7290" s="110">
        <f t="shared" si="410"/>
        <v>0.21600000000000016</v>
      </c>
      <c r="AC7290" s="110">
        <f>IF('3C-Water transport'!$R$56="no","not applicable (Q3c.1.6 answered with 'no')",ROUND(AB7290,4))</f>
        <v>0.216</v>
      </c>
      <c r="AD7290" s="110">
        <f>IF('3C-Water transport'!$R$57="no","not applicable (Q3c.1.6 answered with 'no')",ROUND(AB7290,4))</f>
        <v>0.216</v>
      </c>
      <c r="AE7290" s="110">
        <f>IF('3C-Water transport'!$R$58="no","not applicable (Q3c.1.6 answered with 'no')",ROUND(AB7290,4))</f>
        <v>0.216</v>
      </c>
    </row>
    <row r="7291" spans="5:31" x14ac:dyDescent="0.25">
      <c r="E7291" s="110">
        <f t="shared" si="408"/>
        <v>0.21700000000000016</v>
      </c>
      <c r="F7291" s="110">
        <f>IF('3A-Rail transport'!$R$56="no","not applicable (Q3a.2.6 answered with 'no')",ROUND(E7291,4))</f>
        <v>0.217</v>
      </c>
      <c r="G7291" s="110">
        <f>IF('3A-Rail transport'!$R$57="no","not applicable (Q3a.2.6 answered with 'no')",ROUND(E7291,4))</f>
        <v>0.217</v>
      </c>
      <c r="S7291" s="110">
        <f t="shared" si="409"/>
        <v>0.21700000000000016</v>
      </c>
      <c r="T7291" s="110">
        <f>IF('3B-Air transport'!$R$66="no","not applicable (Q3b.1.6 answered with 'no')",ROUND(S7291,4))</f>
        <v>0.217</v>
      </c>
      <c r="U7291" s="110">
        <f>IF('3B-Air transport'!$R$67="no","not applicable (Q3b.1.6 answered with 'no')",ROUND(S7291,4))</f>
        <v>0.217</v>
      </c>
      <c r="V7291" s="110">
        <f>IF('3B-Air transport'!$R$68="no","not applicable (Q3b.1.6 answered with 'no')",ROUND(S7291,4))</f>
        <v>0.217</v>
      </c>
      <c r="AB7291" s="110">
        <f t="shared" si="410"/>
        <v>0.21700000000000016</v>
      </c>
      <c r="AC7291" s="110">
        <f>IF('3C-Water transport'!$R$56="no","not applicable (Q3c.1.6 answered with 'no')",ROUND(AB7291,4))</f>
        <v>0.217</v>
      </c>
      <c r="AD7291" s="110">
        <f>IF('3C-Water transport'!$R$57="no","not applicable (Q3c.1.6 answered with 'no')",ROUND(AB7291,4))</f>
        <v>0.217</v>
      </c>
      <c r="AE7291" s="110">
        <f>IF('3C-Water transport'!$R$58="no","not applicable (Q3c.1.6 answered with 'no')",ROUND(AB7291,4))</f>
        <v>0.217</v>
      </c>
    </row>
    <row r="7292" spans="5:31" x14ac:dyDescent="0.25">
      <c r="E7292" s="110">
        <f t="shared" si="408"/>
        <v>0.21800000000000017</v>
      </c>
      <c r="F7292" s="110">
        <f>IF('3A-Rail transport'!$R$56="no","not applicable (Q3a.2.6 answered with 'no')",ROUND(E7292,4))</f>
        <v>0.218</v>
      </c>
      <c r="G7292" s="110">
        <f>IF('3A-Rail transport'!$R$57="no","not applicable (Q3a.2.6 answered with 'no')",ROUND(E7292,4))</f>
        <v>0.218</v>
      </c>
      <c r="S7292" s="110">
        <f t="shared" si="409"/>
        <v>0.21800000000000017</v>
      </c>
      <c r="T7292" s="110">
        <f>IF('3B-Air transport'!$R$66="no","not applicable (Q3b.1.6 answered with 'no')",ROUND(S7292,4))</f>
        <v>0.218</v>
      </c>
      <c r="U7292" s="110">
        <f>IF('3B-Air transport'!$R$67="no","not applicable (Q3b.1.6 answered with 'no')",ROUND(S7292,4))</f>
        <v>0.218</v>
      </c>
      <c r="V7292" s="110">
        <f>IF('3B-Air transport'!$R$68="no","not applicable (Q3b.1.6 answered with 'no')",ROUND(S7292,4))</f>
        <v>0.218</v>
      </c>
      <c r="AB7292" s="110">
        <f t="shared" si="410"/>
        <v>0.21800000000000017</v>
      </c>
      <c r="AC7292" s="110">
        <f>IF('3C-Water transport'!$R$56="no","not applicable (Q3c.1.6 answered with 'no')",ROUND(AB7292,4))</f>
        <v>0.218</v>
      </c>
      <c r="AD7292" s="110">
        <f>IF('3C-Water transport'!$R$57="no","not applicable (Q3c.1.6 answered with 'no')",ROUND(AB7292,4))</f>
        <v>0.218</v>
      </c>
      <c r="AE7292" s="110">
        <f>IF('3C-Water transport'!$R$58="no","not applicable (Q3c.1.6 answered with 'no')",ROUND(AB7292,4))</f>
        <v>0.218</v>
      </c>
    </row>
    <row r="7293" spans="5:31" x14ac:dyDescent="0.25">
      <c r="E7293" s="110">
        <f t="shared" si="408"/>
        <v>0.21900000000000017</v>
      </c>
      <c r="F7293" s="110">
        <f>IF('3A-Rail transport'!$R$56="no","not applicable (Q3a.2.6 answered with 'no')",ROUND(E7293,4))</f>
        <v>0.219</v>
      </c>
      <c r="G7293" s="110">
        <f>IF('3A-Rail transport'!$R$57="no","not applicable (Q3a.2.6 answered with 'no')",ROUND(E7293,4))</f>
        <v>0.219</v>
      </c>
      <c r="S7293" s="110">
        <f t="shared" si="409"/>
        <v>0.21900000000000017</v>
      </c>
      <c r="T7293" s="110">
        <f>IF('3B-Air transport'!$R$66="no","not applicable (Q3b.1.6 answered with 'no')",ROUND(S7293,4))</f>
        <v>0.219</v>
      </c>
      <c r="U7293" s="110">
        <f>IF('3B-Air transport'!$R$67="no","not applicable (Q3b.1.6 answered with 'no')",ROUND(S7293,4))</f>
        <v>0.219</v>
      </c>
      <c r="V7293" s="110">
        <f>IF('3B-Air transport'!$R$68="no","not applicable (Q3b.1.6 answered with 'no')",ROUND(S7293,4))</f>
        <v>0.219</v>
      </c>
      <c r="AB7293" s="110">
        <f t="shared" si="410"/>
        <v>0.21900000000000017</v>
      </c>
      <c r="AC7293" s="110">
        <f>IF('3C-Water transport'!$R$56="no","not applicable (Q3c.1.6 answered with 'no')",ROUND(AB7293,4))</f>
        <v>0.219</v>
      </c>
      <c r="AD7293" s="110">
        <f>IF('3C-Water transport'!$R$57="no","not applicable (Q3c.1.6 answered with 'no')",ROUND(AB7293,4))</f>
        <v>0.219</v>
      </c>
      <c r="AE7293" s="110">
        <f>IF('3C-Water transport'!$R$58="no","not applicable (Q3c.1.6 answered with 'no')",ROUND(AB7293,4))</f>
        <v>0.219</v>
      </c>
    </row>
    <row r="7294" spans="5:31" x14ac:dyDescent="0.25">
      <c r="E7294" s="110">
        <f t="shared" si="408"/>
        <v>0.22000000000000017</v>
      </c>
      <c r="F7294" s="110">
        <f>IF('3A-Rail transport'!$R$56="no","not applicable (Q3a.2.6 answered with 'no')",ROUND(E7294,4))</f>
        <v>0.22</v>
      </c>
      <c r="G7294" s="110">
        <f>IF('3A-Rail transport'!$R$57="no","not applicable (Q3a.2.6 answered with 'no')",ROUND(E7294,4))</f>
        <v>0.22</v>
      </c>
      <c r="S7294" s="110">
        <f t="shared" si="409"/>
        <v>0.22000000000000017</v>
      </c>
      <c r="T7294" s="110">
        <f>IF('3B-Air transport'!$R$66="no","not applicable (Q3b.1.6 answered with 'no')",ROUND(S7294,4))</f>
        <v>0.22</v>
      </c>
      <c r="U7294" s="110">
        <f>IF('3B-Air transport'!$R$67="no","not applicable (Q3b.1.6 answered with 'no')",ROUND(S7294,4))</f>
        <v>0.22</v>
      </c>
      <c r="V7294" s="110">
        <f>IF('3B-Air transport'!$R$68="no","not applicable (Q3b.1.6 answered with 'no')",ROUND(S7294,4))</f>
        <v>0.22</v>
      </c>
      <c r="AB7294" s="110">
        <f t="shared" si="410"/>
        <v>0.22000000000000017</v>
      </c>
      <c r="AC7294" s="110">
        <f>IF('3C-Water transport'!$R$56="no","not applicable (Q3c.1.6 answered with 'no')",ROUND(AB7294,4))</f>
        <v>0.22</v>
      </c>
      <c r="AD7294" s="110">
        <f>IF('3C-Water transport'!$R$57="no","not applicable (Q3c.1.6 answered with 'no')",ROUND(AB7294,4))</f>
        <v>0.22</v>
      </c>
      <c r="AE7294" s="110">
        <f>IF('3C-Water transport'!$R$58="no","not applicable (Q3c.1.6 answered with 'no')",ROUND(AB7294,4))</f>
        <v>0.22</v>
      </c>
    </row>
    <row r="7295" spans="5:31" x14ac:dyDescent="0.25">
      <c r="E7295" s="110">
        <f t="shared" si="408"/>
        <v>0.22100000000000017</v>
      </c>
      <c r="F7295" s="110">
        <f>IF('3A-Rail transport'!$R$56="no","not applicable (Q3a.2.6 answered with 'no')",ROUND(E7295,4))</f>
        <v>0.221</v>
      </c>
      <c r="G7295" s="110">
        <f>IF('3A-Rail transport'!$R$57="no","not applicable (Q3a.2.6 answered with 'no')",ROUND(E7295,4))</f>
        <v>0.221</v>
      </c>
      <c r="S7295" s="110">
        <f t="shared" si="409"/>
        <v>0.22100000000000017</v>
      </c>
      <c r="T7295" s="110">
        <f>IF('3B-Air transport'!$R$66="no","not applicable (Q3b.1.6 answered with 'no')",ROUND(S7295,4))</f>
        <v>0.221</v>
      </c>
      <c r="U7295" s="110">
        <f>IF('3B-Air transport'!$R$67="no","not applicable (Q3b.1.6 answered with 'no')",ROUND(S7295,4))</f>
        <v>0.221</v>
      </c>
      <c r="V7295" s="110">
        <f>IF('3B-Air transport'!$R$68="no","not applicable (Q3b.1.6 answered with 'no')",ROUND(S7295,4))</f>
        <v>0.221</v>
      </c>
      <c r="AB7295" s="110">
        <f t="shared" si="410"/>
        <v>0.22100000000000017</v>
      </c>
      <c r="AC7295" s="110">
        <f>IF('3C-Water transport'!$R$56="no","not applicable (Q3c.1.6 answered with 'no')",ROUND(AB7295,4))</f>
        <v>0.221</v>
      </c>
      <c r="AD7295" s="110">
        <f>IF('3C-Water transport'!$R$57="no","not applicable (Q3c.1.6 answered with 'no')",ROUND(AB7295,4))</f>
        <v>0.221</v>
      </c>
      <c r="AE7295" s="110">
        <f>IF('3C-Water transport'!$R$58="no","not applicable (Q3c.1.6 answered with 'no')",ROUND(AB7295,4))</f>
        <v>0.221</v>
      </c>
    </row>
    <row r="7296" spans="5:31" x14ac:dyDescent="0.25">
      <c r="E7296" s="110">
        <f t="shared" si="408"/>
        <v>0.22200000000000017</v>
      </c>
      <c r="F7296" s="110">
        <f>IF('3A-Rail transport'!$R$56="no","not applicable (Q3a.2.6 answered with 'no')",ROUND(E7296,4))</f>
        <v>0.222</v>
      </c>
      <c r="G7296" s="110">
        <f>IF('3A-Rail transport'!$R$57="no","not applicable (Q3a.2.6 answered with 'no')",ROUND(E7296,4))</f>
        <v>0.222</v>
      </c>
      <c r="S7296" s="110">
        <f t="shared" si="409"/>
        <v>0.22200000000000017</v>
      </c>
      <c r="T7296" s="110">
        <f>IF('3B-Air transport'!$R$66="no","not applicable (Q3b.1.6 answered with 'no')",ROUND(S7296,4))</f>
        <v>0.222</v>
      </c>
      <c r="U7296" s="110">
        <f>IF('3B-Air transport'!$R$67="no","not applicable (Q3b.1.6 answered with 'no')",ROUND(S7296,4))</f>
        <v>0.222</v>
      </c>
      <c r="V7296" s="110">
        <f>IF('3B-Air transport'!$R$68="no","not applicable (Q3b.1.6 answered with 'no')",ROUND(S7296,4))</f>
        <v>0.222</v>
      </c>
      <c r="AB7296" s="110">
        <f t="shared" si="410"/>
        <v>0.22200000000000017</v>
      </c>
      <c r="AC7296" s="110">
        <f>IF('3C-Water transport'!$R$56="no","not applicable (Q3c.1.6 answered with 'no')",ROUND(AB7296,4))</f>
        <v>0.222</v>
      </c>
      <c r="AD7296" s="110">
        <f>IF('3C-Water transport'!$R$57="no","not applicable (Q3c.1.6 answered with 'no')",ROUND(AB7296,4))</f>
        <v>0.222</v>
      </c>
      <c r="AE7296" s="110">
        <f>IF('3C-Water transport'!$R$58="no","not applicable (Q3c.1.6 answered with 'no')",ROUND(AB7296,4))</f>
        <v>0.222</v>
      </c>
    </row>
    <row r="7297" spans="5:31" x14ac:dyDescent="0.25">
      <c r="E7297" s="110">
        <f t="shared" si="408"/>
        <v>0.22300000000000017</v>
      </c>
      <c r="F7297" s="110">
        <f>IF('3A-Rail transport'!$R$56="no","not applicable (Q3a.2.6 answered with 'no')",ROUND(E7297,4))</f>
        <v>0.223</v>
      </c>
      <c r="G7297" s="110">
        <f>IF('3A-Rail transport'!$R$57="no","not applicable (Q3a.2.6 answered with 'no')",ROUND(E7297,4))</f>
        <v>0.223</v>
      </c>
      <c r="S7297" s="110">
        <f t="shared" si="409"/>
        <v>0.22300000000000017</v>
      </c>
      <c r="T7297" s="110">
        <f>IF('3B-Air transport'!$R$66="no","not applicable (Q3b.1.6 answered with 'no')",ROUND(S7297,4))</f>
        <v>0.223</v>
      </c>
      <c r="U7297" s="110">
        <f>IF('3B-Air transport'!$R$67="no","not applicable (Q3b.1.6 answered with 'no')",ROUND(S7297,4))</f>
        <v>0.223</v>
      </c>
      <c r="V7297" s="110">
        <f>IF('3B-Air transport'!$R$68="no","not applicable (Q3b.1.6 answered with 'no')",ROUND(S7297,4))</f>
        <v>0.223</v>
      </c>
      <c r="AB7297" s="110">
        <f t="shared" si="410"/>
        <v>0.22300000000000017</v>
      </c>
      <c r="AC7297" s="110">
        <f>IF('3C-Water transport'!$R$56="no","not applicable (Q3c.1.6 answered with 'no')",ROUND(AB7297,4))</f>
        <v>0.223</v>
      </c>
      <c r="AD7297" s="110">
        <f>IF('3C-Water transport'!$R$57="no","not applicable (Q3c.1.6 answered with 'no')",ROUND(AB7297,4))</f>
        <v>0.223</v>
      </c>
      <c r="AE7297" s="110">
        <f>IF('3C-Water transport'!$R$58="no","not applicable (Q3c.1.6 answered with 'no')",ROUND(AB7297,4))</f>
        <v>0.223</v>
      </c>
    </row>
    <row r="7298" spans="5:31" x14ac:dyDescent="0.25">
      <c r="E7298" s="110">
        <f t="shared" si="408"/>
        <v>0.22400000000000017</v>
      </c>
      <c r="F7298" s="110">
        <f>IF('3A-Rail transport'!$R$56="no","not applicable (Q3a.2.6 answered with 'no')",ROUND(E7298,4))</f>
        <v>0.224</v>
      </c>
      <c r="G7298" s="110">
        <f>IF('3A-Rail transport'!$R$57="no","not applicable (Q3a.2.6 answered with 'no')",ROUND(E7298,4))</f>
        <v>0.224</v>
      </c>
      <c r="S7298" s="110">
        <f t="shared" si="409"/>
        <v>0.22400000000000017</v>
      </c>
      <c r="T7298" s="110">
        <f>IF('3B-Air transport'!$R$66="no","not applicable (Q3b.1.6 answered with 'no')",ROUND(S7298,4))</f>
        <v>0.224</v>
      </c>
      <c r="U7298" s="110">
        <f>IF('3B-Air transport'!$R$67="no","not applicable (Q3b.1.6 answered with 'no')",ROUND(S7298,4))</f>
        <v>0.224</v>
      </c>
      <c r="V7298" s="110">
        <f>IF('3B-Air transport'!$R$68="no","not applicable (Q3b.1.6 answered with 'no')",ROUND(S7298,4))</f>
        <v>0.224</v>
      </c>
      <c r="AB7298" s="110">
        <f t="shared" si="410"/>
        <v>0.22400000000000017</v>
      </c>
      <c r="AC7298" s="110">
        <f>IF('3C-Water transport'!$R$56="no","not applicable (Q3c.1.6 answered with 'no')",ROUND(AB7298,4))</f>
        <v>0.224</v>
      </c>
      <c r="AD7298" s="110">
        <f>IF('3C-Water transport'!$R$57="no","not applicable (Q3c.1.6 answered with 'no')",ROUND(AB7298,4))</f>
        <v>0.224</v>
      </c>
      <c r="AE7298" s="110">
        <f>IF('3C-Water transport'!$R$58="no","not applicable (Q3c.1.6 answered with 'no')",ROUND(AB7298,4))</f>
        <v>0.224</v>
      </c>
    </row>
    <row r="7299" spans="5:31" x14ac:dyDescent="0.25">
      <c r="E7299" s="110">
        <f t="shared" si="408"/>
        <v>0.22500000000000017</v>
      </c>
      <c r="F7299" s="110">
        <f>IF('3A-Rail transport'!$R$56="no","not applicable (Q3a.2.6 answered with 'no')",ROUND(E7299,4))</f>
        <v>0.22500000000000001</v>
      </c>
      <c r="G7299" s="110">
        <f>IF('3A-Rail transport'!$R$57="no","not applicable (Q3a.2.6 answered with 'no')",ROUND(E7299,4))</f>
        <v>0.22500000000000001</v>
      </c>
      <c r="S7299" s="110">
        <f t="shared" si="409"/>
        <v>0.22500000000000017</v>
      </c>
      <c r="T7299" s="110">
        <f>IF('3B-Air transport'!$R$66="no","not applicable (Q3b.1.6 answered with 'no')",ROUND(S7299,4))</f>
        <v>0.22500000000000001</v>
      </c>
      <c r="U7299" s="110">
        <f>IF('3B-Air transport'!$R$67="no","not applicable (Q3b.1.6 answered with 'no')",ROUND(S7299,4))</f>
        <v>0.22500000000000001</v>
      </c>
      <c r="V7299" s="110">
        <f>IF('3B-Air transport'!$R$68="no","not applicable (Q3b.1.6 answered with 'no')",ROUND(S7299,4))</f>
        <v>0.22500000000000001</v>
      </c>
      <c r="AB7299" s="110">
        <f t="shared" si="410"/>
        <v>0.22500000000000017</v>
      </c>
      <c r="AC7299" s="110">
        <f>IF('3C-Water transport'!$R$56="no","not applicable (Q3c.1.6 answered with 'no')",ROUND(AB7299,4))</f>
        <v>0.22500000000000001</v>
      </c>
      <c r="AD7299" s="110">
        <f>IF('3C-Water transport'!$R$57="no","not applicable (Q3c.1.6 answered with 'no')",ROUND(AB7299,4))</f>
        <v>0.22500000000000001</v>
      </c>
      <c r="AE7299" s="110">
        <f>IF('3C-Water transport'!$R$58="no","not applicable (Q3c.1.6 answered with 'no')",ROUND(AB7299,4))</f>
        <v>0.22500000000000001</v>
      </c>
    </row>
    <row r="7300" spans="5:31" x14ac:dyDescent="0.25">
      <c r="E7300" s="110">
        <f t="shared" si="408"/>
        <v>0.22600000000000017</v>
      </c>
      <c r="F7300" s="110">
        <f>IF('3A-Rail transport'!$R$56="no","not applicable (Q3a.2.6 answered with 'no')",ROUND(E7300,4))</f>
        <v>0.22600000000000001</v>
      </c>
      <c r="G7300" s="110">
        <f>IF('3A-Rail transport'!$R$57="no","not applicable (Q3a.2.6 answered with 'no')",ROUND(E7300,4))</f>
        <v>0.22600000000000001</v>
      </c>
      <c r="S7300" s="110">
        <f t="shared" si="409"/>
        <v>0.22600000000000017</v>
      </c>
      <c r="T7300" s="110">
        <f>IF('3B-Air transport'!$R$66="no","not applicable (Q3b.1.6 answered with 'no')",ROUND(S7300,4))</f>
        <v>0.22600000000000001</v>
      </c>
      <c r="U7300" s="110">
        <f>IF('3B-Air transport'!$R$67="no","not applicable (Q3b.1.6 answered with 'no')",ROUND(S7300,4))</f>
        <v>0.22600000000000001</v>
      </c>
      <c r="V7300" s="110">
        <f>IF('3B-Air transport'!$R$68="no","not applicable (Q3b.1.6 answered with 'no')",ROUND(S7300,4))</f>
        <v>0.22600000000000001</v>
      </c>
      <c r="AB7300" s="110">
        <f t="shared" si="410"/>
        <v>0.22600000000000017</v>
      </c>
      <c r="AC7300" s="110">
        <f>IF('3C-Water transport'!$R$56="no","not applicable (Q3c.1.6 answered with 'no')",ROUND(AB7300,4))</f>
        <v>0.22600000000000001</v>
      </c>
      <c r="AD7300" s="110">
        <f>IF('3C-Water transport'!$R$57="no","not applicable (Q3c.1.6 answered with 'no')",ROUND(AB7300,4))</f>
        <v>0.22600000000000001</v>
      </c>
      <c r="AE7300" s="110">
        <f>IF('3C-Water transport'!$R$58="no","not applicable (Q3c.1.6 answered with 'no')",ROUND(AB7300,4))</f>
        <v>0.22600000000000001</v>
      </c>
    </row>
    <row r="7301" spans="5:31" x14ac:dyDescent="0.25">
      <c r="E7301" s="110">
        <f t="shared" si="408"/>
        <v>0.22700000000000017</v>
      </c>
      <c r="F7301" s="110">
        <f>IF('3A-Rail transport'!$R$56="no","not applicable (Q3a.2.6 answered with 'no')",ROUND(E7301,4))</f>
        <v>0.22700000000000001</v>
      </c>
      <c r="G7301" s="110">
        <f>IF('3A-Rail transport'!$R$57="no","not applicable (Q3a.2.6 answered with 'no')",ROUND(E7301,4))</f>
        <v>0.22700000000000001</v>
      </c>
      <c r="S7301" s="110">
        <f t="shared" si="409"/>
        <v>0.22700000000000017</v>
      </c>
      <c r="T7301" s="110">
        <f>IF('3B-Air transport'!$R$66="no","not applicable (Q3b.1.6 answered with 'no')",ROUND(S7301,4))</f>
        <v>0.22700000000000001</v>
      </c>
      <c r="U7301" s="110">
        <f>IF('3B-Air transport'!$R$67="no","not applicable (Q3b.1.6 answered with 'no')",ROUND(S7301,4))</f>
        <v>0.22700000000000001</v>
      </c>
      <c r="V7301" s="110">
        <f>IF('3B-Air transport'!$R$68="no","not applicable (Q3b.1.6 answered with 'no')",ROUND(S7301,4))</f>
        <v>0.22700000000000001</v>
      </c>
      <c r="AB7301" s="110">
        <f t="shared" si="410"/>
        <v>0.22700000000000017</v>
      </c>
      <c r="AC7301" s="110">
        <f>IF('3C-Water transport'!$R$56="no","not applicable (Q3c.1.6 answered with 'no')",ROUND(AB7301,4))</f>
        <v>0.22700000000000001</v>
      </c>
      <c r="AD7301" s="110">
        <f>IF('3C-Water transport'!$R$57="no","not applicable (Q3c.1.6 answered with 'no')",ROUND(AB7301,4))</f>
        <v>0.22700000000000001</v>
      </c>
      <c r="AE7301" s="110">
        <f>IF('3C-Water transport'!$R$58="no","not applicable (Q3c.1.6 answered with 'no')",ROUND(AB7301,4))</f>
        <v>0.22700000000000001</v>
      </c>
    </row>
    <row r="7302" spans="5:31" x14ac:dyDescent="0.25">
      <c r="E7302" s="110">
        <f t="shared" si="408"/>
        <v>0.22800000000000017</v>
      </c>
      <c r="F7302" s="110">
        <f>IF('3A-Rail transport'!$R$56="no","not applicable (Q3a.2.6 answered with 'no')",ROUND(E7302,4))</f>
        <v>0.22800000000000001</v>
      </c>
      <c r="G7302" s="110">
        <f>IF('3A-Rail transport'!$R$57="no","not applicable (Q3a.2.6 answered with 'no')",ROUND(E7302,4))</f>
        <v>0.22800000000000001</v>
      </c>
      <c r="S7302" s="110">
        <f t="shared" si="409"/>
        <v>0.22800000000000017</v>
      </c>
      <c r="T7302" s="110">
        <f>IF('3B-Air transport'!$R$66="no","not applicable (Q3b.1.6 answered with 'no')",ROUND(S7302,4))</f>
        <v>0.22800000000000001</v>
      </c>
      <c r="U7302" s="110">
        <f>IF('3B-Air transport'!$R$67="no","not applicable (Q3b.1.6 answered with 'no')",ROUND(S7302,4))</f>
        <v>0.22800000000000001</v>
      </c>
      <c r="V7302" s="110">
        <f>IF('3B-Air transport'!$R$68="no","not applicable (Q3b.1.6 answered with 'no')",ROUND(S7302,4))</f>
        <v>0.22800000000000001</v>
      </c>
      <c r="AB7302" s="110">
        <f t="shared" si="410"/>
        <v>0.22800000000000017</v>
      </c>
      <c r="AC7302" s="110">
        <f>IF('3C-Water transport'!$R$56="no","not applicable (Q3c.1.6 answered with 'no')",ROUND(AB7302,4))</f>
        <v>0.22800000000000001</v>
      </c>
      <c r="AD7302" s="110">
        <f>IF('3C-Water transport'!$R$57="no","not applicable (Q3c.1.6 answered with 'no')",ROUND(AB7302,4))</f>
        <v>0.22800000000000001</v>
      </c>
      <c r="AE7302" s="110">
        <f>IF('3C-Water transport'!$R$58="no","not applicable (Q3c.1.6 answered with 'no')",ROUND(AB7302,4))</f>
        <v>0.22800000000000001</v>
      </c>
    </row>
    <row r="7303" spans="5:31" x14ac:dyDescent="0.25">
      <c r="E7303" s="110">
        <f t="shared" si="408"/>
        <v>0.22900000000000018</v>
      </c>
      <c r="F7303" s="110">
        <f>IF('3A-Rail transport'!$R$56="no","not applicable (Q3a.2.6 answered with 'no')",ROUND(E7303,4))</f>
        <v>0.22900000000000001</v>
      </c>
      <c r="G7303" s="110">
        <f>IF('3A-Rail transport'!$R$57="no","not applicable (Q3a.2.6 answered with 'no')",ROUND(E7303,4))</f>
        <v>0.22900000000000001</v>
      </c>
      <c r="S7303" s="110">
        <f t="shared" si="409"/>
        <v>0.22900000000000018</v>
      </c>
      <c r="T7303" s="110">
        <f>IF('3B-Air transport'!$R$66="no","not applicable (Q3b.1.6 answered with 'no')",ROUND(S7303,4))</f>
        <v>0.22900000000000001</v>
      </c>
      <c r="U7303" s="110">
        <f>IF('3B-Air transport'!$R$67="no","not applicable (Q3b.1.6 answered with 'no')",ROUND(S7303,4))</f>
        <v>0.22900000000000001</v>
      </c>
      <c r="V7303" s="110">
        <f>IF('3B-Air transport'!$R$68="no","not applicable (Q3b.1.6 answered with 'no')",ROUND(S7303,4))</f>
        <v>0.22900000000000001</v>
      </c>
      <c r="AB7303" s="110">
        <f t="shared" si="410"/>
        <v>0.22900000000000018</v>
      </c>
      <c r="AC7303" s="110">
        <f>IF('3C-Water transport'!$R$56="no","not applicable (Q3c.1.6 answered with 'no')",ROUND(AB7303,4))</f>
        <v>0.22900000000000001</v>
      </c>
      <c r="AD7303" s="110">
        <f>IF('3C-Water transport'!$R$57="no","not applicable (Q3c.1.6 answered with 'no')",ROUND(AB7303,4))</f>
        <v>0.22900000000000001</v>
      </c>
      <c r="AE7303" s="110">
        <f>IF('3C-Water transport'!$R$58="no","not applicable (Q3c.1.6 answered with 'no')",ROUND(AB7303,4))</f>
        <v>0.22900000000000001</v>
      </c>
    </row>
    <row r="7304" spans="5:31" x14ac:dyDescent="0.25">
      <c r="E7304" s="110">
        <f t="shared" si="408"/>
        <v>0.23000000000000018</v>
      </c>
      <c r="F7304" s="110">
        <f>IF('3A-Rail transport'!$R$56="no","not applicable (Q3a.2.6 answered with 'no')",ROUND(E7304,4))</f>
        <v>0.23</v>
      </c>
      <c r="G7304" s="110">
        <f>IF('3A-Rail transport'!$R$57="no","not applicable (Q3a.2.6 answered with 'no')",ROUND(E7304,4))</f>
        <v>0.23</v>
      </c>
      <c r="S7304" s="110">
        <f t="shared" si="409"/>
        <v>0.23000000000000018</v>
      </c>
      <c r="T7304" s="110">
        <f>IF('3B-Air transport'!$R$66="no","not applicable (Q3b.1.6 answered with 'no')",ROUND(S7304,4))</f>
        <v>0.23</v>
      </c>
      <c r="U7304" s="110">
        <f>IF('3B-Air transport'!$R$67="no","not applicable (Q3b.1.6 answered with 'no')",ROUND(S7304,4))</f>
        <v>0.23</v>
      </c>
      <c r="V7304" s="110">
        <f>IF('3B-Air transport'!$R$68="no","not applicable (Q3b.1.6 answered with 'no')",ROUND(S7304,4))</f>
        <v>0.23</v>
      </c>
      <c r="AB7304" s="110">
        <f t="shared" si="410"/>
        <v>0.23000000000000018</v>
      </c>
      <c r="AC7304" s="110">
        <f>IF('3C-Water transport'!$R$56="no","not applicable (Q3c.1.6 answered with 'no')",ROUND(AB7304,4))</f>
        <v>0.23</v>
      </c>
      <c r="AD7304" s="110">
        <f>IF('3C-Water transport'!$R$57="no","not applicable (Q3c.1.6 answered with 'no')",ROUND(AB7304,4))</f>
        <v>0.23</v>
      </c>
      <c r="AE7304" s="110">
        <f>IF('3C-Water transport'!$R$58="no","not applicable (Q3c.1.6 answered with 'no')",ROUND(AB7304,4))</f>
        <v>0.23</v>
      </c>
    </row>
    <row r="7305" spans="5:31" x14ac:dyDescent="0.25">
      <c r="E7305" s="110">
        <f t="shared" si="408"/>
        <v>0.23100000000000018</v>
      </c>
      <c r="F7305" s="110">
        <f>IF('3A-Rail transport'!$R$56="no","not applicable (Q3a.2.6 answered with 'no')",ROUND(E7305,4))</f>
        <v>0.23100000000000001</v>
      </c>
      <c r="G7305" s="110">
        <f>IF('3A-Rail transport'!$R$57="no","not applicable (Q3a.2.6 answered with 'no')",ROUND(E7305,4))</f>
        <v>0.23100000000000001</v>
      </c>
      <c r="S7305" s="110">
        <f t="shared" si="409"/>
        <v>0.23100000000000018</v>
      </c>
      <c r="T7305" s="110">
        <f>IF('3B-Air transport'!$R$66="no","not applicable (Q3b.1.6 answered with 'no')",ROUND(S7305,4))</f>
        <v>0.23100000000000001</v>
      </c>
      <c r="U7305" s="110">
        <f>IF('3B-Air transport'!$R$67="no","not applicable (Q3b.1.6 answered with 'no')",ROUND(S7305,4))</f>
        <v>0.23100000000000001</v>
      </c>
      <c r="V7305" s="110">
        <f>IF('3B-Air transport'!$R$68="no","not applicable (Q3b.1.6 answered with 'no')",ROUND(S7305,4))</f>
        <v>0.23100000000000001</v>
      </c>
      <c r="AB7305" s="110">
        <f t="shared" si="410"/>
        <v>0.23100000000000018</v>
      </c>
      <c r="AC7305" s="110">
        <f>IF('3C-Water transport'!$R$56="no","not applicable (Q3c.1.6 answered with 'no')",ROUND(AB7305,4))</f>
        <v>0.23100000000000001</v>
      </c>
      <c r="AD7305" s="110">
        <f>IF('3C-Water transport'!$R$57="no","not applicable (Q3c.1.6 answered with 'no')",ROUND(AB7305,4))</f>
        <v>0.23100000000000001</v>
      </c>
      <c r="AE7305" s="110">
        <f>IF('3C-Water transport'!$R$58="no","not applicable (Q3c.1.6 answered with 'no')",ROUND(AB7305,4))</f>
        <v>0.23100000000000001</v>
      </c>
    </row>
    <row r="7306" spans="5:31" x14ac:dyDescent="0.25">
      <c r="E7306" s="110">
        <f t="shared" si="408"/>
        <v>0.23200000000000018</v>
      </c>
      <c r="F7306" s="110">
        <f>IF('3A-Rail transport'!$R$56="no","not applicable (Q3a.2.6 answered with 'no')",ROUND(E7306,4))</f>
        <v>0.23200000000000001</v>
      </c>
      <c r="G7306" s="110">
        <f>IF('3A-Rail transport'!$R$57="no","not applicable (Q3a.2.6 answered with 'no')",ROUND(E7306,4))</f>
        <v>0.23200000000000001</v>
      </c>
      <c r="S7306" s="110">
        <f t="shared" si="409"/>
        <v>0.23200000000000018</v>
      </c>
      <c r="T7306" s="110">
        <f>IF('3B-Air transport'!$R$66="no","not applicable (Q3b.1.6 answered with 'no')",ROUND(S7306,4))</f>
        <v>0.23200000000000001</v>
      </c>
      <c r="U7306" s="110">
        <f>IF('3B-Air transport'!$R$67="no","not applicable (Q3b.1.6 answered with 'no')",ROUND(S7306,4))</f>
        <v>0.23200000000000001</v>
      </c>
      <c r="V7306" s="110">
        <f>IF('3B-Air transport'!$R$68="no","not applicable (Q3b.1.6 answered with 'no')",ROUND(S7306,4))</f>
        <v>0.23200000000000001</v>
      </c>
      <c r="AB7306" s="110">
        <f t="shared" si="410"/>
        <v>0.23200000000000018</v>
      </c>
      <c r="AC7306" s="110">
        <f>IF('3C-Water transport'!$R$56="no","not applicable (Q3c.1.6 answered with 'no')",ROUND(AB7306,4))</f>
        <v>0.23200000000000001</v>
      </c>
      <c r="AD7306" s="110">
        <f>IF('3C-Water transport'!$R$57="no","not applicable (Q3c.1.6 answered with 'no')",ROUND(AB7306,4))</f>
        <v>0.23200000000000001</v>
      </c>
      <c r="AE7306" s="110">
        <f>IF('3C-Water transport'!$R$58="no","not applicable (Q3c.1.6 answered with 'no')",ROUND(AB7306,4))</f>
        <v>0.23200000000000001</v>
      </c>
    </row>
    <row r="7307" spans="5:31" x14ac:dyDescent="0.25">
      <c r="E7307" s="110">
        <f t="shared" si="408"/>
        <v>0.23300000000000018</v>
      </c>
      <c r="F7307" s="110">
        <f>IF('3A-Rail transport'!$R$56="no","not applicable (Q3a.2.6 answered with 'no')",ROUND(E7307,4))</f>
        <v>0.23300000000000001</v>
      </c>
      <c r="G7307" s="110">
        <f>IF('3A-Rail transport'!$R$57="no","not applicable (Q3a.2.6 answered with 'no')",ROUND(E7307,4))</f>
        <v>0.23300000000000001</v>
      </c>
      <c r="S7307" s="110">
        <f t="shared" si="409"/>
        <v>0.23300000000000018</v>
      </c>
      <c r="T7307" s="110">
        <f>IF('3B-Air transport'!$R$66="no","not applicable (Q3b.1.6 answered with 'no')",ROUND(S7307,4))</f>
        <v>0.23300000000000001</v>
      </c>
      <c r="U7307" s="110">
        <f>IF('3B-Air transport'!$R$67="no","not applicable (Q3b.1.6 answered with 'no')",ROUND(S7307,4))</f>
        <v>0.23300000000000001</v>
      </c>
      <c r="V7307" s="110">
        <f>IF('3B-Air transport'!$R$68="no","not applicable (Q3b.1.6 answered with 'no')",ROUND(S7307,4))</f>
        <v>0.23300000000000001</v>
      </c>
      <c r="AB7307" s="110">
        <f t="shared" si="410"/>
        <v>0.23300000000000018</v>
      </c>
      <c r="AC7307" s="110">
        <f>IF('3C-Water transport'!$R$56="no","not applicable (Q3c.1.6 answered with 'no')",ROUND(AB7307,4))</f>
        <v>0.23300000000000001</v>
      </c>
      <c r="AD7307" s="110">
        <f>IF('3C-Water transport'!$R$57="no","not applicable (Q3c.1.6 answered with 'no')",ROUND(AB7307,4))</f>
        <v>0.23300000000000001</v>
      </c>
      <c r="AE7307" s="110">
        <f>IF('3C-Water transport'!$R$58="no","not applicable (Q3c.1.6 answered with 'no')",ROUND(AB7307,4))</f>
        <v>0.23300000000000001</v>
      </c>
    </row>
    <row r="7308" spans="5:31" x14ac:dyDescent="0.25">
      <c r="E7308" s="110">
        <f t="shared" si="408"/>
        <v>0.23400000000000018</v>
      </c>
      <c r="F7308" s="110">
        <f>IF('3A-Rail transport'!$R$56="no","not applicable (Q3a.2.6 answered with 'no')",ROUND(E7308,4))</f>
        <v>0.23400000000000001</v>
      </c>
      <c r="G7308" s="110">
        <f>IF('3A-Rail transport'!$R$57="no","not applicable (Q3a.2.6 answered with 'no')",ROUND(E7308,4))</f>
        <v>0.23400000000000001</v>
      </c>
      <c r="S7308" s="110">
        <f t="shared" si="409"/>
        <v>0.23400000000000018</v>
      </c>
      <c r="T7308" s="110">
        <f>IF('3B-Air transport'!$R$66="no","not applicable (Q3b.1.6 answered with 'no')",ROUND(S7308,4))</f>
        <v>0.23400000000000001</v>
      </c>
      <c r="U7308" s="110">
        <f>IF('3B-Air transport'!$R$67="no","not applicable (Q3b.1.6 answered with 'no')",ROUND(S7308,4))</f>
        <v>0.23400000000000001</v>
      </c>
      <c r="V7308" s="110">
        <f>IF('3B-Air transport'!$R$68="no","not applicable (Q3b.1.6 answered with 'no')",ROUND(S7308,4))</f>
        <v>0.23400000000000001</v>
      </c>
      <c r="AB7308" s="110">
        <f t="shared" si="410"/>
        <v>0.23400000000000018</v>
      </c>
      <c r="AC7308" s="110">
        <f>IF('3C-Water transport'!$R$56="no","not applicable (Q3c.1.6 answered with 'no')",ROUND(AB7308,4))</f>
        <v>0.23400000000000001</v>
      </c>
      <c r="AD7308" s="110">
        <f>IF('3C-Water transport'!$R$57="no","not applicable (Q3c.1.6 answered with 'no')",ROUND(AB7308,4))</f>
        <v>0.23400000000000001</v>
      </c>
      <c r="AE7308" s="110">
        <f>IF('3C-Water transport'!$R$58="no","not applicable (Q3c.1.6 answered with 'no')",ROUND(AB7308,4))</f>
        <v>0.23400000000000001</v>
      </c>
    </row>
    <row r="7309" spans="5:31" x14ac:dyDescent="0.25">
      <c r="E7309" s="110">
        <f t="shared" si="408"/>
        <v>0.23500000000000018</v>
      </c>
      <c r="F7309" s="110">
        <f>IF('3A-Rail transport'!$R$56="no","not applicable (Q3a.2.6 answered with 'no')",ROUND(E7309,4))</f>
        <v>0.23499999999999999</v>
      </c>
      <c r="G7309" s="110">
        <f>IF('3A-Rail transport'!$R$57="no","not applicable (Q3a.2.6 answered with 'no')",ROUND(E7309,4))</f>
        <v>0.23499999999999999</v>
      </c>
      <c r="S7309" s="110">
        <f t="shared" si="409"/>
        <v>0.23500000000000018</v>
      </c>
      <c r="T7309" s="110">
        <f>IF('3B-Air transport'!$R$66="no","not applicable (Q3b.1.6 answered with 'no')",ROUND(S7309,4))</f>
        <v>0.23499999999999999</v>
      </c>
      <c r="U7309" s="110">
        <f>IF('3B-Air transport'!$R$67="no","not applicable (Q3b.1.6 answered with 'no')",ROUND(S7309,4))</f>
        <v>0.23499999999999999</v>
      </c>
      <c r="V7309" s="110">
        <f>IF('3B-Air transport'!$R$68="no","not applicable (Q3b.1.6 answered with 'no')",ROUND(S7309,4))</f>
        <v>0.23499999999999999</v>
      </c>
      <c r="AB7309" s="110">
        <f t="shared" si="410"/>
        <v>0.23500000000000018</v>
      </c>
      <c r="AC7309" s="110">
        <f>IF('3C-Water transport'!$R$56="no","not applicable (Q3c.1.6 answered with 'no')",ROUND(AB7309,4))</f>
        <v>0.23499999999999999</v>
      </c>
      <c r="AD7309" s="110">
        <f>IF('3C-Water transport'!$R$57="no","not applicable (Q3c.1.6 answered with 'no')",ROUND(AB7309,4))</f>
        <v>0.23499999999999999</v>
      </c>
      <c r="AE7309" s="110">
        <f>IF('3C-Water transport'!$R$58="no","not applicable (Q3c.1.6 answered with 'no')",ROUND(AB7309,4))</f>
        <v>0.23499999999999999</v>
      </c>
    </row>
    <row r="7310" spans="5:31" x14ac:dyDescent="0.25">
      <c r="E7310" s="110">
        <f t="shared" si="408"/>
        <v>0.23600000000000018</v>
      </c>
      <c r="F7310" s="110">
        <f>IF('3A-Rail transport'!$R$56="no","not applicable (Q3a.2.6 answered with 'no')",ROUND(E7310,4))</f>
        <v>0.23599999999999999</v>
      </c>
      <c r="G7310" s="110">
        <f>IF('3A-Rail transport'!$R$57="no","not applicable (Q3a.2.6 answered with 'no')",ROUND(E7310,4))</f>
        <v>0.23599999999999999</v>
      </c>
      <c r="S7310" s="110">
        <f t="shared" si="409"/>
        <v>0.23600000000000018</v>
      </c>
      <c r="T7310" s="110">
        <f>IF('3B-Air transport'!$R$66="no","not applicable (Q3b.1.6 answered with 'no')",ROUND(S7310,4))</f>
        <v>0.23599999999999999</v>
      </c>
      <c r="U7310" s="110">
        <f>IF('3B-Air transport'!$R$67="no","not applicable (Q3b.1.6 answered with 'no')",ROUND(S7310,4))</f>
        <v>0.23599999999999999</v>
      </c>
      <c r="V7310" s="110">
        <f>IF('3B-Air transport'!$R$68="no","not applicable (Q3b.1.6 answered with 'no')",ROUND(S7310,4))</f>
        <v>0.23599999999999999</v>
      </c>
      <c r="AB7310" s="110">
        <f t="shared" si="410"/>
        <v>0.23600000000000018</v>
      </c>
      <c r="AC7310" s="110">
        <f>IF('3C-Water transport'!$R$56="no","not applicable (Q3c.1.6 answered with 'no')",ROUND(AB7310,4))</f>
        <v>0.23599999999999999</v>
      </c>
      <c r="AD7310" s="110">
        <f>IF('3C-Water transport'!$R$57="no","not applicable (Q3c.1.6 answered with 'no')",ROUND(AB7310,4))</f>
        <v>0.23599999999999999</v>
      </c>
      <c r="AE7310" s="110">
        <f>IF('3C-Water transport'!$R$58="no","not applicable (Q3c.1.6 answered with 'no')",ROUND(AB7310,4))</f>
        <v>0.23599999999999999</v>
      </c>
    </row>
    <row r="7311" spans="5:31" x14ac:dyDescent="0.25">
      <c r="E7311" s="110">
        <f t="shared" si="408"/>
        <v>0.23700000000000018</v>
      </c>
      <c r="F7311" s="110">
        <f>IF('3A-Rail transport'!$R$56="no","not applicable (Q3a.2.6 answered with 'no')",ROUND(E7311,4))</f>
        <v>0.23699999999999999</v>
      </c>
      <c r="G7311" s="110">
        <f>IF('3A-Rail transport'!$R$57="no","not applicable (Q3a.2.6 answered with 'no')",ROUND(E7311,4))</f>
        <v>0.23699999999999999</v>
      </c>
      <c r="S7311" s="110">
        <f t="shared" si="409"/>
        <v>0.23700000000000018</v>
      </c>
      <c r="T7311" s="110">
        <f>IF('3B-Air transport'!$R$66="no","not applicable (Q3b.1.6 answered with 'no')",ROUND(S7311,4))</f>
        <v>0.23699999999999999</v>
      </c>
      <c r="U7311" s="110">
        <f>IF('3B-Air transport'!$R$67="no","not applicable (Q3b.1.6 answered with 'no')",ROUND(S7311,4))</f>
        <v>0.23699999999999999</v>
      </c>
      <c r="V7311" s="110">
        <f>IF('3B-Air transport'!$R$68="no","not applicable (Q3b.1.6 answered with 'no')",ROUND(S7311,4))</f>
        <v>0.23699999999999999</v>
      </c>
      <c r="AB7311" s="110">
        <f t="shared" si="410"/>
        <v>0.23700000000000018</v>
      </c>
      <c r="AC7311" s="110">
        <f>IF('3C-Water transport'!$R$56="no","not applicable (Q3c.1.6 answered with 'no')",ROUND(AB7311,4))</f>
        <v>0.23699999999999999</v>
      </c>
      <c r="AD7311" s="110">
        <f>IF('3C-Water transport'!$R$57="no","not applicable (Q3c.1.6 answered with 'no')",ROUND(AB7311,4))</f>
        <v>0.23699999999999999</v>
      </c>
      <c r="AE7311" s="110">
        <f>IF('3C-Water transport'!$R$58="no","not applicable (Q3c.1.6 answered with 'no')",ROUND(AB7311,4))</f>
        <v>0.23699999999999999</v>
      </c>
    </row>
    <row r="7312" spans="5:31" x14ac:dyDescent="0.25">
      <c r="E7312" s="110">
        <f t="shared" si="408"/>
        <v>0.23800000000000018</v>
      </c>
      <c r="F7312" s="110">
        <f>IF('3A-Rail transport'!$R$56="no","not applicable (Q3a.2.6 answered with 'no')",ROUND(E7312,4))</f>
        <v>0.23799999999999999</v>
      </c>
      <c r="G7312" s="110">
        <f>IF('3A-Rail transport'!$R$57="no","not applicable (Q3a.2.6 answered with 'no')",ROUND(E7312,4))</f>
        <v>0.23799999999999999</v>
      </c>
      <c r="S7312" s="110">
        <f t="shared" si="409"/>
        <v>0.23800000000000018</v>
      </c>
      <c r="T7312" s="110">
        <f>IF('3B-Air transport'!$R$66="no","not applicable (Q3b.1.6 answered with 'no')",ROUND(S7312,4))</f>
        <v>0.23799999999999999</v>
      </c>
      <c r="U7312" s="110">
        <f>IF('3B-Air transport'!$R$67="no","not applicable (Q3b.1.6 answered with 'no')",ROUND(S7312,4))</f>
        <v>0.23799999999999999</v>
      </c>
      <c r="V7312" s="110">
        <f>IF('3B-Air transport'!$R$68="no","not applicable (Q3b.1.6 answered with 'no')",ROUND(S7312,4))</f>
        <v>0.23799999999999999</v>
      </c>
      <c r="AB7312" s="110">
        <f t="shared" si="410"/>
        <v>0.23800000000000018</v>
      </c>
      <c r="AC7312" s="110">
        <f>IF('3C-Water transport'!$R$56="no","not applicable (Q3c.1.6 answered with 'no')",ROUND(AB7312,4))</f>
        <v>0.23799999999999999</v>
      </c>
      <c r="AD7312" s="110">
        <f>IF('3C-Water transport'!$R$57="no","not applicable (Q3c.1.6 answered with 'no')",ROUND(AB7312,4))</f>
        <v>0.23799999999999999</v>
      </c>
      <c r="AE7312" s="110">
        <f>IF('3C-Water transport'!$R$58="no","not applicable (Q3c.1.6 answered with 'no')",ROUND(AB7312,4))</f>
        <v>0.23799999999999999</v>
      </c>
    </row>
    <row r="7313" spans="5:31" x14ac:dyDescent="0.25">
      <c r="E7313" s="110">
        <f t="shared" si="408"/>
        <v>0.23900000000000018</v>
      </c>
      <c r="F7313" s="110">
        <f>IF('3A-Rail transport'!$R$56="no","not applicable (Q3a.2.6 answered with 'no')",ROUND(E7313,4))</f>
        <v>0.23899999999999999</v>
      </c>
      <c r="G7313" s="110">
        <f>IF('3A-Rail transport'!$R$57="no","not applicable (Q3a.2.6 answered with 'no')",ROUND(E7313,4))</f>
        <v>0.23899999999999999</v>
      </c>
      <c r="S7313" s="110">
        <f t="shared" si="409"/>
        <v>0.23900000000000018</v>
      </c>
      <c r="T7313" s="110">
        <f>IF('3B-Air transport'!$R$66="no","not applicable (Q3b.1.6 answered with 'no')",ROUND(S7313,4))</f>
        <v>0.23899999999999999</v>
      </c>
      <c r="U7313" s="110">
        <f>IF('3B-Air transport'!$R$67="no","not applicable (Q3b.1.6 answered with 'no')",ROUND(S7313,4))</f>
        <v>0.23899999999999999</v>
      </c>
      <c r="V7313" s="110">
        <f>IF('3B-Air transport'!$R$68="no","not applicable (Q3b.1.6 answered with 'no')",ROUND(S7313,4))</f>
        <v>0.23899999999999999</v>
      </c>
      <c r="AB7313" s="110">
        <f t="shared" si="410"/>
        <v>0.23900000000000018</v>
      </c>
      <c r="AC7313" s="110">
        <f>IF('3C-Water transport'!$R$56="no","not applicable (Q3c.1.6 answered with 'no')",ROUND(AB7313,4))</f>
        <v>0.23899999999999999</v>
      </c>
      <c r="AD7313" s="110">
        <f>IF('3C-Water transport'!$R$57="no","not applicable (Q3c.1.6 answered with 'no')",ROUND(AB7313,4))</f>
        <v>0.23899999999999999</v>
      </c>
      <c r="AE7313" s="110">
        <f>IF('3C-Water transport'!$R$58="no","not applicable (Q3c.1.6 answered with 'no')",ROUND(AB7313,4))</f>
        <v>0.23899999999999999</v>
      </c>
    </row>
    <row r="7314" spans="5:31" x14ac:dyDescent="0.25">
      <c r="E7314" s="110">
        <f t="shared" si="408"/>
        <v>0.24000000000000019</v>
      </c>
      <c r="F7314" s="110">
        <f>IF('3A-Rail transport'!$R$56="no","not applicable (Q3a.2.6 answered with 'no')",ROUND(E7314,4))</f>
        <v>0.24</v>
      </c>
      <c r="G7314" s="110">
        <f>IF('3A-Rail transport'!$R$57="no","not applicable (Q3a.2.6 answered with 'no')",ROUND(E7314,4))</f>
        <v>0.24</v>
      </c>
      <c r="S7314" s="110">
        <f t="shared" si="409"/>
        <v>0.24000000000000019</v>
      </c>
      <c r="T7314" s="110">
        <f>IF('3B-Air transport'!$R$66="no","not applicable (Q3b.1.6 answered with 'no')",ROUND(S7314,4))</f>
        <v>0.24</v>
      </c>
      <c r="U7314" s="110">
        <f>IF('3B-Air transport'!$R$67="no","not applicable (Q3b.1.6 answered with 'no')",ROUND(S7314,4))</f>
        <v>0.24</v>
      </c>
      <c r="V7314" s="110">
        <f>IF('3B-Air transport'!$R$68="no","not applicable (Q3b.1.6 answered with 'no')",ROUND(S7314,4))</f>
        <v>0.24</v>
      </c>
      <c r="AB7314" s="110">
        <f t="shared" si="410"/>
        <v>0.24000000000000019</v>
      </c>
      <c r="AC7314" s="110">
        <f>IF('3C-Water transport'!$R$56="no","not applicable (Q3c.1.6 answered with 'no')",ROUND(AB7314,4))</f>
        <v>0.24</v>
      </c>
      <c r="AD7314" s="110">
        <f>IF('3C-Water transport'!$R$57="no","not applicable (Q3c.1.6 answered with 'no')",ROUND(AB7314,4))</f>
        <v>0.24</v>
      </c>
      <c r="AE7314" s="110">
        <f>IF('3C-Water transport'!$R$58="no","not applicable (Q3c.1.6 answered with 'no')",ROUND(AB7314,4))</f>
        <v>0.24</v>
      </c>
    </row>
    <row r="7315" spans="5:31" x14ac:dyDescent="0.25">
      <c r="E7315" s="110">
        <f t="shared" si="408"/>
        <v>0.24100000000000019</v>
      </c>
      <c r="F7315" s="110">
        <f>IF('3A-Rail transport'!$R$56="no","not applicable (Q3a.2.6 answered with 'no')",ROUND(E7315,4))</f>
        <v>0.24099999999999999</v>
      </c>
      <c r="G7315" s="110">
        <f>IF('3A-Rail transport'!$R$57="no","not applicable (Q3a.2.6 answered with 'no')",ROUND(E7315,4))</f>
        <v>0.24099999999999999</v>
      </c>
      <c r="S7315" s="110">
        <f t="shared" si="409"/>
        <v>0.24100000000000019</v>
      </c>
      <c r="T7315" s="110">
        <f>IF('3B-Air transport'!$R$66="no","not applicable (Q3b.1.6 answered with 'no')",ROUND(S7315,4))</f>
        <v>0.24099999999999999</v>
      </c>
      <c r="U7315" s="110">
        <f>IF('3B-Air transport'!$R$67="no","not applicable (Q3b.1.6 answered with 'no')",ROUND(S7315,4))</f>
        <v>0.24099999999999999</v>
      </c>
      <c r="V7315" s="110">
        <f>IF('3B-Air transport'!$R$68="no","not applicable (Q3b.1.6 answered with 'no')",ROUND(S7315,4))</f>
        <v>0.24099999999999999</v>
      </c>
      <c r="AB7315" s="110">
        <f t="shared" si="410"/>
        <v>0.24100000000000019</v>
      </c>
      <c r="AC7315" s="110">
        <f>IF('3C-Water transport'!$R$56="no","not applicable (Q3c.1.6 answered with 'no')",ROUND(AB7315,4))</f>
        <v>0.24099999999999999</v>
      </c>
      <c r="AD7315" s="110">
        <f>IF('3C-Water transport'!$R$57="no","not applicable (Q3c.1.6 answered with 'no')",ROUND(AB7315,4))</f>
        <v>0.24099999999999999</v>
      </c>
      <c r="AE7315" s="110">
        <f>IF('3C-Water transport'!$R$58="no","not applicable (Q3c.1.6 answered with 'no')",ROUND(AB7315,4))</f>
        <v>0.24099999999999999</v>
      </c>
    </row>
    <row r="7316" spans="5:31" x14ac:dyDescent="0.25">
      <c r="E7316" s="110">
        <f t="shared" si="408"/>
        <v>0.24200000000000019</v>
      </c>
      <c r="F7316" s="110">
        <f>IF('3A-Rail transport'!$R$56="no","not applicable (Q3a.2.6 answered with 'no')",ROUND(E7316,4))</f>
        <v>0.24199999999999999</v>
      </c>
      <c r="G7316" s="110">
        <f>IF('3A-Rail transport'!$R$57="no","not applicable (Q3a.2.6 answered with 'no')",ROUND(E7316,4))</f>
        <v>0.24199999999999999</v>
      </c>
      <c r="S7316" s="110">
        <f t="shared" si="409"/>
        <v>0.24200000000000019</v>
      </c>
      <c r="T7316" s="110">
        <f>IF('3B-Air transport'!$R$66="no","not applicable (Q3b.1.6 answered with 'no')",ROUND(S7316,4))</f>
        <v>0.24199999999999999</v>
      </c>
      <c r="U7316" s="110">
        <f>IF('3B-Air transport'!$R$67="no","not applicable (Q3b.1.6 answered with 'no')",ROUND(S7316,4))</f>
        <v>0.24199999999999999</v>
      </c>
      <c r="V7316" s="110">
        <f>IF('3B-Air transport'!$R$68="no","not applicable (Q3b.1.6 answered with 'no')",ROUND(S7316,4))</f>
        <v>0.24199999999999999</v>
      </c>
      <c r="AB7316" s="110">
        <f t="shared" si="410"/>
        <v>0.24200000000000019</v>
      </c>
      <c r="AC7316" s="110">
        <f>IF('3C-Water transport'!$R$56="no","not applicable (Q3c.1.6 answered with 'no')",ROUND(AB7316,4))</f>
        <v>0.24199999999999999</v>
      </c>
      <c r="AD7316" s="110">
        <f>IF('3C-Water transport'!$R$57="no","not applicable (Q3c.1.6 answered with 'no')",ROUND(AB7316,4))</f>
        <v>0.24199999999999999</v>
      </c>
      <c r="AE7316" s="110">
        <f>IF('3C-Water transport'!$R$58="no","not applicable (Q3c.1.6 answered with 'no')",ROUND(AB7316,4))</f>
        <v>0.24199999999999999</v>
      </c>
    </row>
    <row r="7317" spans="5:31" x14ac:dyDescent="0.25">
      <c r="E7317" s="110">
        <f t="shared" si="408"/>
        <v>0.24300000000000019</v>
      </c>
      <c r="F7317" s="110">
        <f>IF('3A-Rail transport'!$R$56="no","not applicable (Q3a.2.6 answered with 'no')",ROUND(E7317,4))</f>
        <v>0.24299999999999999</v>
      </c>
      <c r="G7317" s="110">
        <f>IF('3A-Rail transport'!$R$57="no","not applicable (Q3a.2.6 answered with 'no')",ROUND(E7317,4))</f>
        <v>0.24299999999999999</v>
      </c>
      <c r="S7317" s="110">
        <f t="shared" si="409"/>
        <v>0.24300000000000019</v>
      </c>
      <c r="T7317" s="110">
        <f>IF('3B-Air transport'!$R$66="no","not applicable (Q3b.1.6 answered with 'no')",ROUND(S7317,4))</f>
        <v>0.24299999999999999</v>
      </c>
      <c r="U7317" s="110">
        <f>IF('3B-Air transport'!$R$67="no","not applicable (Q3b.1.6 answered with 'no')",ROUND(S7317,4))</f>
        <v>0.24299999999999999</v>
      </c>
      <c r="V7317" s="110">
        <f>IF('3B-Air transport'!$R$68="no","not applicable (Q3b.1.6 answered with 'no')",ROUND(S7317,4))</f>
        <v>0.24299999999999999</v>
      </c>
      <c r="AB7317" s="110">
        <f t="shared" si="410"/>
        <v>0.24300000000000019</v>
      </c>
      <c r="AC7317" s="110">
        <f>IF('3C-Water transport'!$R$56="no","not applicable (Q3c.1.6 answered with 'no')",ROUND(AB7317,4))</f>
        <v>0.24299999999999999</v>
      </c>
      <c r="AD7317" s="110">
        <f>IF('3C-Water transport'!$R$57="no","not applicable (Q3c.1.6 answered with 'no')",ROUND(AB7317,4))</f>
        <v>0.24299999999999999</v>
      </c>
      <c r="AE7317" s="110">
        <f>IF('3C-Water transport'!$R$58="no","not applicable (Q3c.1.6 answered with 'no')",ROUND(AB7317,4))</f>
        <v>0.24299999999999999</v>
      </c>
    </row>
    <row r="7318" spans="5:31" x14ac:dyDescent="0.25">
      <c r="E7318" s="110">
        <f t="shared" si="408"/>
        <v>0.24400000000000019</v>
      </c>
      <c r="F7318" s="110">
        <f>IF('3A-Rail transport'!$R$56="no","not applicable (Q3a.2.6 answered with 'no')",ROUND(E7318,4))</f>
        <v>0.24399999999999999</v>
      </c>
      <c r="G7318" s="110">
        <f>IF('3A-Rail transport'!$R$57="no","not applicable (Q3a.2.6 answered with 'no')",ROUND(E7318,4))</f>
        <v>0.24399999999999999</v>
      </c>
      <c r="S7318" s="110">
        <f t="shared" si="409"/>
        <v>0.24400000000000019</v>
      </c>
      <c r="T7318" s="110">
        <f>IF('3B-Air transport'!$R$66="no","not applicable (Q3b.1.6 answered with 'no')",ROUND(S7318,4))</f>
        <v>0.24399999999999999</v>
      </c>
      <c r="U7318" s="110">
        <f>IF('3B-Air transport'!$R$67="no","not applicable (Q3b.1.6 answered with 'no')",ROUND(S7318,4))</f>
        <v>0.24399999999999999</v>
      </c>
      <c r="V7318" s="110">
        <f>IF('3B-Air transport'!$R$68="no","not applicable (Q3b.1.6 answered with 'no')",ROUND(S7318,4))</f>
        <v>0.24399999999999999</v>
      </c>
      <c r="AB7318" s="110">
        <f t="shared" si="410"/>
        <v>0.24400000000000019</v>
      </c>
      <c r="AC7318" s="110">
        <f>IF('3C-Water transport'!$R$56="no","not applicable (Q3c.1.6 answered with 'no')",ROUND(AB7318,4))</f>
        <v>0.24399999999999999</v>
      </c>
      <c r="AD7318" s="110">
        <f>IF('3C-Water transport'!$R$57="no","not applicable (Q3c.1.6 answered with 'no')",ROUND(AB7318,4))</f>
        <v>0.24399999999999999</v>
      </c>
      <c r="AE7318" s="110">
        <f>IF('3C-Water transport'!$R$58="no","not applicable (Q3c.1.6 answered with 'no')",ROUND(AB7318,4))</f>
        <v>0.24399999999999999</v>
      </c>
    </row>
    <row r="7319" spans="5:31" x14ac:dyDescent="0.25">
      <c r="E7319" s="110">
        <f t="shared" si="408"/>
        <v>0.24500000000000019</v>
      </c>
      <c r="F7319" s="110">
        <f>IF('3A-Rail transport'!$R$56="no","not applicable (Q3a.2.6 answered with 'no')",ROUND(E7319,4))</f>
        <v>0.245</v>
      </c>
      <c r="G7319" s="110">
        <f>IF('3A-Rail transport'!$R$57="no","not applicable (Q3a.2.6 answered with 'no')",ROUND(E7319,4))</f>
        <v>0.245</v>
      </c>
      <c r="S7319" s="110">
        <f t="shared" si="409"/>
        <v>0.24500000000000019</v>
      </c>
      <c r="T7319" s="110">
        <f>IF('3B-Air transport'!$R$66="no","not applicable (Q3b.1.6 answered with 'no')",ROUND(S7319,4))</f>
        <v>0.245</v>
      </c>
      <c r="U7319" s="110">
        <f>IF('3B-Air transport'!$R$67="no","not applicable (Q3b.1.6 answered with 'no')",ROUND(S7319,4))</f>
        <v>0.245</v>
      </c>
      <c r="V7319" s="110">
        <f>IF('3B-Air transport'!$R$68="no","not applicable (Q3b.1.6 answered with 'no')",ROUND(S7319,4))</f>
        <v>0.245</v>
      </c>
      <c r="AB7319" s="110">
        <f t="shared" si="410"/>
        <v>0.24500000000000019</v>
      </c>
      <c r="AC7319" s="110">
        <f>IF('3C-Water transport'!$R$56="no","not applicable (Q3c.1.6 answered with 'no')",ROUND(AB7319,4))</f>
        <v>0.245</v>
      </c>
      <c r="AD7319" s="110">
        <f>IF('3C-Water transport'!$R$57="no","not applicable (Q3c.1.6 answered with 'no')",ROUND(AB7319,4))</f>
        <v>0.245</v>
      </c>
      <c r="AE7319" s="110">
        <f>IF('3C-Water transport'!$R$58="no","not applicable (Q3c.1.6 answered with 'no')",ROUND(AB7319,4))</f>
        <v>0.245</v>
      </c>
    </row>
    <row r="7320" spans="5:31" x14ac:dyDescent="0.25">
      <c r="E7320" s="110">
        <f t="shared" si="408"/>
        <v>0.24600000000000019</v>
      </c>
      <c r="F7320" s="110">
        <f>IF('3A-Rail transport'!$R$56="no","not applicable (Q3a.2.6 answered with 'no')",ROUND(E7320,4))</f>
        <v>0.246</v>
      </c>
      <c r="G7320" s="110">
        <f>IF('3A-Rail transport'!$R$57="no","not applicable (Q3a.2.6 answered with 'no')",ROUND(E7320,4))</f>
        <v>0.246</v>
      </c>
      <c r="S7320" s="110">
        <f t="shared" si="409"/>
        <v>0.24600000000000019</v>
      </c>
      <c r="T7320" s="110">
        <f>IF('3B-Air transport'!$R$66="no","not applicable (Q3b.1.6 answered with 'no')",ROUND(S7320,4))</f>
        <v>0.246</v>
      </c>
      <c r="U7320" s="110">
        <f>IF('3B-Air transport'!$R$67="no","not applicable (Q3b.1.6 answered with 'no')",ROUND(S7320,4))</f>
        <v>0.246</v>
      </c>
      <c r="V7320" s="110">
        <f>IF('3B-Air transport'!$R$68="no","not applicable (Q3b.1.6 answered with 'no')",ROUND(S7320,4))</f>
        <v>0.246</v>
      </c>
      <c r="AB7320" s="110">
        <f t="shared" si="410"/>
        <v>0.24600000000000019</v>
      </c>
      <c r="AC7320" s="110">
        <f>IF('3C-Water transport'!$R$56="no","not applicable (Q3c.1.6 answered with 'no')",ROUND(AB7320,4))</f>
        <v>0.246</v>
      </c>
      <c r="AD7320" s="110">
        <f>IF('3C-Water transport'!$R$57="no","not applicable (Q3c.1.6 answered with 'no')",ROUND(AB7320,4))</f>
        <v>0.246</v>
      </c>
      <c r="AE7320" s="110">
        <f>IF('3C-Water transport'!$R$58="no","not applicable (Q3c.1.6 answered with 'no')",ROUND(AB7320,4))</f>
        <v>0.246</v>
      </c>
    </row>
    <row r="7321" spans="5:31" x14ac:dyDescent="0.25">
      <c r="E7321" s="110">
        <f t="shared" si="408"/>
        <v>0.24700000000000019</v>
      </c>
      <c r="F7321" s="110">
        <f>IF('3A-Rail transport'!$R$56="no","not applicable (Q3a.2.6 answered with 'no')",ROUND(E7321,4))</f>
        <v>0.247</v>
      </c>
      <c r="G7321" s="110">
        <f>IF('3A-Rail transport'!$R$57="no","not applicable (Q3a.2.6 answered with 'no')",ROUND(E7321,4))</f>
        <v>0.247</v>
      </c>
      <c r="S7321" s="110">
        <f t="shared" si="409"/>
        <v>0.24700000000000019</v>
      </c>
      <c r="T7321" s="110">
        <f>IF('3B-Air transport'!$R$66="no","not applicable (Q3b.1.6 answered with 'no')",ROUND(S7321,4))</f>
        <v>0.247</v>
      </c>
      <c r="U7321" s="110">
        <f>IF('3B-Air transport'!$R$67="no","not applicable (Q3b.1.6 answered with 'no')",ROUND(S7321,4))</f>
        <v>0.247</v>
      </c>
      <c r="V7321" s="110">
        <f>IF('3B-Air transport'!$R$68="no","not applicable (Q3b.1.6 answered with 'no')",ROUND(S7321,4))</f>
        <v>0.247</v>
      </c>
      <c r="AB7321" s="110">
        <f t="shared" si="410"/>
        <v>0.24700000000000019</v>
      </c>
      <c r="AC7321" s="110">
        <f>IF('3C-Water transport'!$R$56="no","not applicable (Q3c.1.6 answered with 'no')",ROUND(AB7321,4))</f>
        <v>0.247</v>
      </c>
      <c r="AD7321" s="110">
        <f>IF('3C-Water transport'!$R$57="no","not applicable (Q3c.1.6 answered with 'no')",ROUND(AB7321,4))</f>
        <v>0.247</v>
      </c>
      <c r="AE7321" s="110">
        <f>IF('3C-Water transport'!$R$58="no","not applicable (Q3c.1.6 answered with 'no')",ROUND(AB7321,4))</f>
        <v>0.247</v>
      </c>
    </row>
    <row r="7322" spans="5:31" x14ac:dyDescent="0.25">
      <c r="E7322" s="110">
        <f t="shared" si="408"/>
        <v>0.24800000000000019</v>
      </c>
      <c r="F7322" s="110">
        <f>IF('3A-Rail transport'!$R$56="no","not applicable (Q3a.2.6 answered with 'no')",ROUND(E7322,4))</f>
        <v>0.248</v>
      </c>
      <c r="G7322" s="110">
        <f>IF('3A-Rail transport'!$R$57="no","not applicable (Q3a.2.6 answered with 'no')",ROUND(E7322,4))</f>
        <v>0.248</v>
      </c>
      <c r="S7322" s="110">
        <f t="shared" si="409"/>
        <v>0.24800000000000019</v>
      </c>
      <c r="T7322" s="110">
        <f>IF('3B-Air transport'!$R$66="no","not applicable (Q3b.1.6 answered with 'no')",ROUND(S7322,4))</f>
        <v>0.248</v>
      </c>
      <c r="U7322" s="110">
        <f>IF('3B-Air transport'!$R$67="no","not applicable (Q3b.1.6 answered with 'no')",ROUND(S7322,4))</f>
        <v>0.248</v>
      </c>
      <c r="V7322" s="110">
        <f>IF('3B-Air transport'!$R$68="no","not applicable (Q3b.1.6 answered with 'no')",ROUND(S7322,4))</f>
        <v>0.248</v>
      </c>
      <c r="AB7322" s="110">
        <f t="shared" si="410"/>
        <v>0.24800000000000019</v>
      </c>
      <c r="AC7322" s="110">
        <f>IF('3C-Water transport'!$R$56="no","not applicable (Q3c.1.6 answered with 'no')",ROUND(AB7322,4))</f>
        <v>0.248</v>
      </c>
      <c r="AD7322" s="110">
        <f>IF('3C-Water transport'!$R$57="no","not applicable (Q3c.1.6 answered with 'no')",ROUND(AB7322,4))</f>
        <v>0.248</v>
      </c>
      <c r="AE7322" s="110">
        <f>IF('3C-Water transport'!$R$58="no","not applicable (Q3c.1.6 answered with 'no')",ROUND(AB7322,4))</f>
        <v>0.248</v>
      </c>
    </row>
    <row r="7323" spans="5:31" x14ac:dyDescent="0.25">
      <c r="E7323" s="110">
        <f t="shared" si="408"/>
        <v>0.24900000000000019</v>
      </c>
      <c r="F7323" s="110">
        <f>IF('3A-Rail transport'!$R$56="no","not applicable (Q3a.2.6 answered with 'no')",ROUND(E7323,4))</f>
        <v>0.249</v>
      </c>
      <c r="G7323" s="110">
        <f>IF('3A-Rail transport'!$R$57="no","not applicable (Q3a.2.6 answered with 'no')",ROUND(E7323,4))</f>
        <v>0.249</v>
      </c>
      <c r="S7323" s="110">
        <f t="shared" si="409"/>
        <v>0.24900000000000019</v>
      </c>
      <c r="T7323" s="110">
        <f>IF('3B-Air transport'!$R$66="no","not applicable (Q3b.1.6 answered with 'no')",ROUND(S7323,4))</f>
        <v>0.249</v>
      </c>
      <c r="U7323" s="110">
        <f>IF('3B-Air transport'!$R$67="no","not applicable (Q3b.1.6 answered with 'no')",ROUND(S7323,4))</f>
        <v>0.249</v>
      </c>
      <c r="V7323" s="110">
        <f>IF('3B-Air transport'!$R$68="no","not applicable (Q3b.1.6 answered with 'no')",ROUND(S7323,4))</f>
        <v>0.249</v>
      </c>
      <c r="AB7323" s="110">
        <f t="shared" si="410"/>
        <v>0.24900000000000019</v>
      </c>
      <c r="AC7323" s="110">
        <f>IF('3C-Water transport'!$R$56="no","not applicable (Q3c.1.6 answered with 'no')",ROUND(AB7323,4))</f>
        <v>0.249</v>
      </c>
      <c r="AD7323" s="110">
        <f>IF('3C-Water transport'!$R$57="no","not applicable (Q3c.1.6 answered with 'no')",ROUND(AB7323,4))</f>
        <v>0.249</v>
      </c>
      <c r="AE7323" s="110">
        <f>IF('3C-Water transport'!$R$58="no","not applicable (Q3c.1.6 answered with 'no')",ROUND(AB7323,4))</f>
        <v>0.249</v>
      </c>
    </row>
    <row r="7324" spans="5:31" x14ac:dyDescent="0.25">
      <c r="E7324" s="110">
        <f t="shared" si="408"/>
        <v>0.25000000000000017</v>
      </c>
      <c r="F7324" s="110">
        <f>IF('3A-Rail transport'!$R$56="no","not applicable (Q3a.2.6 answered with 'no')",ROUND(E7324,4))</f>
        <v>0.25</v>
      </c>
      <c r="G7324" s="110">
        <f>IF('3A-Rail transport'!$R$57="no","not applicable (Q3a.2.6 answered with 'no')",ROUND(E7324,4))</f>
        <v>0.25</v>
      </c>
      <c r="S7324" s="110">
        <f t="shared" si="409"/>
        <v>0.25000000000000017</v>
      </c>
      <c r="T7324" s="110">
        <f>IF('3B-Air transport'!$R$66="no","not applicable (Q3b.1.6 answered with 'no')",ROUND(S7324,4))</f>
        <v>0.25</v>
      </c>
      <c r="U7324" s="110">
        <f>IF('3B-Air transport'!$R$67="no","not applicable (Q3b.1.6 answered with 'no')",ROUND(S7324,4))</f>
        <v>0.25</v>
      </c>
      <c r="V7324" s="110">
        <f>IF('3B-Air transport'!$R$68="no","not applicable (Q3b.1.6 answered with 'no')",ROUND(S7324,4))</f>
        <v>0.25</v>
      </c>
      <c r="AB7324" s="110">
        <f t="shared" si="410"/>
        <v>0.25000000000000017</v>
      </c>
      <c r="AC7324" s="110">
        <f>IF('3C-Water transport'!$R$56="no","not applicable (Q3c.1.6 answered with 'no')",ROUND(AB7324,4))</f>
        <v>0.25</v>
      </c>
      <c r="AD7324" s="110">
        <f>IF('3C-Water transport'!$R$57="no","not applicable (Q3c.1.6 answered with 'no')",ROUND(AB7324,4))</f>
        <v>0.25</v>
      </c>
      <c r="AE7324" s="110">
        <f>IF('3C-Water transport'!$R$58="no","not applicable (Q3c.1.6 answered with 'no')",ROUND(AB7324,4))</f>
        <v>0.25</v>
      </c>
    </row>
    <row r="7325" spans="5:31" x14ac:dyDescent="0.25">
      <c r="E7325" s="110">
        <f t="shared" si="408"/>
        <v>0.25100000000000017</v>
      </c>
      <c r="F7325" s="110">
        <f>IF('3A-Rail transport'!$R$56="no","not applicable (Q3a.2.6 answered with 'no')",ROUND(E7325,4))</f>
        <v>0.251</v>
      </c>
      <c r="G7325" s="110">
        <f>IF('3A-Rail transport'!$R$57="no","not applicable (Q3a.2.6 answered with 'no')",ROUND(E7325,4))</f>
        <v>0.251</v>
      </c>
      <c r="S7325" s="110">
        <f t="shared" si="409"/>
        <v>0.25100000000000017</v>
      </c>
      <c r="T7325" s="110">
        <f>IF('3B-Air transport'!$R$66="no","not applicable (Q3b.1.6 answered with 'no')",ROUND(S7325,4))</f>
        <v>0.251</v>
      </c>
      <c r="U7325" s="110">
        <f>IF('3B-Air transport'!$R$67="no","not applicable (Q3b.1.6 answered with 'no')",ROUND(S7325,4))</f>
        <v>0.251</v>
      </c>
      <c r="V7325" s="110">
        <f>IF('3B-Air transport'!$R$68="no","not applicable (Q3b.1.6 answered with 'no')",ROUND(S7325,4))</f>
        <v>0.251</v>
      </c>
      <c r="AB7325" s="110">
        <f t="shared" si="410"/>
        <v>0.25100000000000017</v>
      </c>
      <c r="AC7325" s="110">
        <f>IF('3C-Water transport'!$R$56="no","not applicable (Q3c.1.6 answered with 'no')",ROUND(AB7325,4))</f>
        <v>0.251</v>
      </c>
      <c r="AD7325" s="110">
        <f>IF('3C-Water transport'!$R$57="no","not applicable (Q3c.1.6 answered with 'no')",ROUND(AB7325,4))</f>
        <v>0.251</v>
      </c>
      <c r="AE7325" s="110">
        <f>IF('3C-Water transport'!$R$58="no","not applicable (Q3c.1.6 answered with 'no')",ROUND(AB7325,4))</f>
        <v>0.251</v>
      </c>
    </row>
    <row r="7326" spans="5:31" x14ac:dyDescent="0.25">
      <c r="E7326" s="110">
        <f t="shared" si="408"/>
        <v>0.25200000000000017</v>
      </c>
      <c r="F7326" s="110">
        <f>IF('3A-Rail transport'!$R$56="no","not applicable (Q3a.2.6 answered with 'no')",ROUND(E7326,4))</f>
        <v>0.252</v>
      </c>
      <c r="G7326" s="110">
        <f>IF('3A-Rail transport'!$R$57="no","not applicable (Q3a.2.6 answered with 'no')",ROUND(E7326,4))</f>
        <v>0.252</v>
      </c>
      <c r="S7326" s="110">
        <f t="shared" si="409"/>
        <v>0.25200000000000017</v>
      </c>
      <c r="T7326" s="110">
        <f>IF('3B-Air transport'!$R$66="no","not applicable (Q3b.1.6 answered with 'no')",ROUND(S7326,4))</f>
        <v>0.252</v>
      </c>
      <c r="U7326" s="110">
        <f>IF('3B-Air transport'!$R$67="no","not applicable (Q3b.1.6 answered with 'no')",ROUND(S7326,4))</f>
        <v>0.252</v>
      </c>
      <c r="V7326" s="110">
        <f>IF('3B-Air transport'!$R$68="no","not applicable (Q3b.1.6 answered with 'no')",ROUND(S7326,4))</f>
        <v>0.252</v>
      </c>
      <c r="AB7326" s="110">
        <f t="shared" si="410"/>
        <v>0.25200000000000017</v>
      </c>
      <c r="AC7326" s="110">
        <f>IF('3C-Water transport'!$R$56="no","not applicable (Q3c.1.6 answered with 'no')",ROUND(AB7326,4))</f>
        <v>0.252</v>
      </c>
      <c r="AD7326" s="110">
        <f>IF('3C-Water transport'!$R$57="no","not applicable (Q3c.1.6 answered with 'no')",ROUND(AB7326,4))</f>
        <v>0.252</v>
      </c>
      <c r="AE7326" s="110">
        <f>IF('3C-Water transport'!$R$58="no","not applicable (Q3c.1.6 answered with 'no')",ROUND(AB7326,4))</f>
        <v>0.252</v>
      </c>
    </row>
    <row r="7327" spans="5:31" x14ac:dyDescent="0.25">
      <c r="E7327" s="110">
        <f t="shared" si="408"/>
        <v>0.25300000000000017</v>
      </c>
      <c r="F7327" s="110">
        <f>IF('3A-Rail transport'!$R$56="no","not applicable (Q3a.2.6 answered with 'no')",ROUND(E7327,4))</f>
        <v>0.253</v>
      </c>
      <c r="G7327" s="110">
        <f>IF('3A-Rail transport'!$R$57="no","not applicable (Q3a.2.6 answered with 'no')",ROUND(E7327,4))</f>
        <v>0.253</v>
      </c>
      <c r="S7327" s="110">
        <f t="shared" si="409"/>
        <v>0.25300000000000017</v>
      </c>
      <c r="T7327" s="110">
        <f>IF('3B-Air transport'!$R$66="no","not applicable (Q3b.1.6 answered with 'no')",ROUND(S7327,4))</f>
        <v>0.253</v>
      </c>
      <c r="U7327" s="110">
        <f>IF('3B-Air transport'!$R$67="no","not applicable (Q3b.1.6 answered with 'no')",ROUND(S7327,4))</f>
        <v>0.253</v>
      </c>
      <c r="V7327" s="110">
        <f>IF('3B-Air transport'!$R$68="no","not applicable (Q3b.1.6 answered with 'no')",ROUND(S7327,4))</f>
        <v>0.253</v>
      </c>
      <c r="AB7327" s="110">
        <f t="shared" si="410"/>
        <v>0.25300000000000017</v>
      </c>
      <c r="AC7327" s="110">
        <f>IF('3C-Water transport'!$R$56="no","not applicable (Q3c.1.6 answered with 'no')",ROUND(AB7327,4))</f>
        <v>0.253</v>
      </c>
      <c r="AD7327" s="110">
        <f>IF('3C-Water transport'!$R$57="no","not applicable (Q3c.1.6 answered with 'no')",ROUND(AB7327,4))</f>
        <v>0.253</v>
      </c>
      <c r="AE7327" s="110">
        <f>IF('3C-Water transport'!$R$58="no","not applicable (Q3c.1.6 answered with 'no')",ROUND(AB7327,4))</f>
        <v>0.253</v>
      </c>
    </row>
    <row r="7328" spans="5:31" x14ac:dyDescent="0.25">
      <c r="E7328" s="110">
        <f t="shared" si="408"/>
        <v>0.25400000000000017</v>
      </c>
      <c r="F7328" s="110">
        <f>IF('3A-Rail transport'!$R$56="no","not applicable (Q3a.2.6 answered with 'no')",ROUND(E7328,4))</f>
        <v>0.254</v>
      </c>
      <c r="G7328" s="110">
        <f>IF('3A-Rail transport'!$R$57="no","not applicable (Q3a.2.6 answered with 'no')",ROUND(E7328,4))</f>
        <v>0.254</v>
      </c>
      <c r="S7328" s="110">
        <f t="shared" si="409"/>
        <v>0.25400000000000017</v>
      </c>
      <c r="T7328" s="110">
        <f>IF('3B-Air transport'!$R$66="no","not applicable (Q3b.1.6 answered with 'no')",ROUND(S7328,4))</f>
        <v>0.254</v>
      </c>
      <c r="U7328" s="110">
        <f>IF('3B-Air transport'!$R$67="no","not applicable (Q3b.1.6 answered with 'no')",ROUND(S7328,4))</f>
        <v>0.254</v>
      </c>
      <c r="V7328" s="110">
        <f>IF('3B-Air transport'!$R$68="no","not applicable (Q3b.1.6 answered with 'no')",ROUND(S7328,4))</f>
        <v>0.254</v>
      </c>
      <c r="AB7328" s="110">
        <f t="shared" si="410"/>
        <v>0.25400000000000017</v>
      </c>
      <c r="AC7328" s="110">
        <f>IF('3C-Water transport'!$R$56="no","not applicable (Q3c.1.6 answered with 'no')",ROUND(AB7328,4))</f>
        <v>0.254</v>
      </c>
      <c r="AD7328" s="110">
        <f>IF('3C-Water transport'!$R$57="no","not applicable (Q3c.1.6 answered with 'no')",ROUND(AB7328,4))</f>
        <v>0.254</v>
      </c>
      <c r="AE7328" s="110">
        <f>IF('3C-Water transport'!$R$58="no","not applicable (Q3c.1.6 answered with 'no')",ROUND(AB7328,4))</f>
        <v>0.254</v>
      </c>
    </row>
    <row r="7329" spans="5:31" x14ac:dyDescent="0.25">
      <c r="E7329" s="110">
        <f t="shared" si="408"/>
        <v>0.25500000000000017</v>
      </c>
      <c r="F7329" s="110">
        <f>IF('3A-Rail transport'!$R$56="no","not applicable (Q3a.2.6 answered with 'no')",ROUND(E7329,4))</f>
        <v>0.255</v>
      </c>
      <c r="G7329" s="110">
        <f>IF('3A-Rail transport'!$R$57="no","not applicable (Q3a.2.6 answered with 'no')",ROUND(E7329,4))</f>
        <v>0.255</v>
      </c>
      <c r="S7329" s="110">
        <f t="shared" si="409"/>
        <v>0.25500000000000017</v>
      </c>
      <c r="T7329" s="110">
        <f>IF('3B-Air transport'!$R$66="no","not applicable (Q3b.1.6 answered with 'no')",ROUND(S7329,4))</f>
        <v>0.255</v>
      </c>
      <c r="U7329" s="110">
        <f>IF('3B-Air transport'!$R$67="no","not applicable (Q3b.1.6 answered with 'no')",ROUND(S7329,4))</f>
        <v>0.255</v>
      </c>
      <c r="V7329" s="110">
        <f>IF('3B-Air transport'!$R$68="no","not applicable (Q3b.1.6 answered with 'no')",ROUND(S7329,4))</f>
        <v>0.255</v>
      </c>
      <c r="AB7329" s="110">
        <f t="shared" si="410"/>
        <v>0.25500000000000017</v>
      </c>
      <c r="AC7329" s="110">
        <f>IF('3C-Water transport'!$R$56="no","not applicable (Q3c.1.6 answered with 'no')",ROUND(AB7329,4))</f>
        <v>0.255</v>
      </c>
      <c r="AD7329" s="110">
        <f>IF('3C-Water transport'!$R$57="no","not applicable (Q3c.1.6 answered with 'no')",ROUND(AB7329,4))</f>
        <v>0.255</v>
      </c>
      <c r="AE7329" s="110">
        <f>IF('3C-Water transport'!$R$58="no","not applicable (Q3c.1.6 answered with 'no')",ROUND(AB7329,4))</f>
        <v>0.255</v>
      </c>
    </row>
    <row r="7330" spans="5:31" x14ac:dyDescent="0.25">
      <c r="E7330" s="110">
        <f t="shared" si="408"/>
        <v>0.25600000000000017</v>
      </c>
      <c r="F7330" s="110">
        <f>IF('3A-Rail transport'!$R$56="no","not applicable (Q3a.2.6 answered with 'no')",ROUND(E7330,4))</f>
        <v>0.25600000000000001</v>
      </c>
      <c r="G7330" s="110">
        <f>IF('3A-Rail transport'!$R$57="no","not applicable (Q3a.2.6 answered with 'no')",ROUND(E7330,4))</f>
        <v>0.25600000000000001</v>
      </c>
      <c r="S7330" s="110">
        <f t="shared" si="409"/>
        <v>0.25600000000000017</v>
      </c>
      <c r="T7330" s="110">
        <f>IF('3B-Air transport'!$R$66="no","not applicable (Q3b.1.6 answered with 'no')",ROUND(S7330,4))</f>
        <v>0.25600000000000001</v>
      </c>
      <c r="U7330" s="110">
        <f>IF('3B-Air transport'!$R$67="no","not applicable (Q3b.1.6 answered with 'no')",ROUND(S7330,4))</f>
        <v>0.25600000000000001</v>
      </c>
      <c r="V7330" s="110">
        <f>IF('3B-Air transport'!$R$68="no","not applicable (Q3b.1.6 answered with 'no')",ROUND(S7330,4))</f>
        <v>0.25600000000000001</v>
      </c>
      <c r="AB7330" s="110">
        <f t="shared" si="410"/>
        <v>0.25600000000000017</v>
      </c>
      <c r="AC7330" s="110">
        <f>IF('3C-Water transport'!$R$56="no","not applicable (Q3c.1.6 answered with 'no')",ROUND(AB7330,4))</f>
        <v>0.25600000000000001</v>
      </c>
      <c r="AD7330" s="110">
        <f>IF('3C-Water transport'!$R$57="no","not applicable (Q3c.1.6 answered with 'no')",ROUND(AB7330,4))</f>
        <v>0.25600000000000001</v>
      </c>
      <c r="AE7330" s="110">
        <f>IF('3C-Water transport'!$R$58="no","not applicable (Q3c.1.6 answered with 'no')",ROUND(AB7330,4))</f>
        <v>0.25600000000000001</v>
      </c>
    </row>
    <row r="7331" spans="5:31" x14ac:dyDescent="0.25">
      <c r="E7331" s="110">
        <f t="shared" ref="E7331:E7394" si="411">E7330+0.001</f>
        <v>0.25700000000000017</v>
      </c>
      <c r="F7331" s="110">
        <f>IF('3A-Rail transport'!$R$56="no","not applicable (Q3a.2.6 answered with 'no')",ROUND(E7331,4))</f>
        <v>0.25700000000000001</v>
      </c>
      <c r="G7331" s="110">
        <f>IF('3A-Rail transport'!$R$57="no","not applicable (Q3a.2.6 answered with 'no')",ROUND(E7331,4))</f>
        <v>0.25700000000000001</v>
      </c>
      <c r="S7331" s="110">
        <f t="shared" ref="S7331:S7394" si="412">S7330+0.001</f>
        <v>0.25700000000000017</v>
      </c>
      <c r="T7331" s="110">
        <f>IF('3B-Air transport'!$R$66="no","not applicable (Q3b.1.6 answered with 'no')",ROUND(S7331,4))</f>
        <v>0.25700000000000001</v>
      </c>
      <c r="U7331" s="110">
        <f>IF('3B-Air transport'!$R$67="no","not applicable (Q3b.1.6 answered with 'no')",ROUND(S7331,4))</f>
        <v>0.25700000000000001</v>
      </c>
      <c r="V7331" s="110">
        <f>IF('3B-Air transport'!$R$68="no","not applicable (Q3b.1.6 answered with 'no')",ROUND(S7331,4))</f>
        <v>0.25700000000000001</v>
      </c>
      <c r="AB7331" s="110">
        <f t="shared" ref="AB7331:AB7394" si="413">AB7330+0.001</f>
        <v>0.25700000000000017</v>
      </c>
      <c r="AC7331" s="110">
        <f>IF('3C-Water transport'!$R$56="no","not applicable (Q3c.1.6 answered with 'no')",ROUND(AB7331,4))</f>
        <v>0.25700000000000001</v>
      </c>
      <c r="AD7331" s="110">
        <f>IF('3C-Water transport'!$R$57="no","not applicable (Q3c.1.6 answered with 'no')",ROUND(AB7331,4))</f>
        <v>0.25700000000000001</v>
      </c>
      <c r="AE7331" s="110">
        <f>IF('3C-Water transport'!$R$58="no","not applicable (Q3c.1.6 answered with 'no')",ROUND(AB7331,4))</f>
        <v>0.25700000000000001</v>
      </c>
    </row>
    <row r="7332" spans="5:31" x14ac:dyDescent="0.25">
      <c r="E7332" s="110">
        <f t="shared" si="411"/>
        <v>0.25800000000000017</v>
      </c>
      <c r="F7332" s="110">
        <f>IF('3A-Rail transport'!$R$56="no","not applicable (Q3a.2.6 answered with 'no')",ROUND(E7332,4))</f>
        <v>0.25800000000000001</v>
      </c>
      <c r="G7332" s="110">
        <f>IF('3A-Rail transport'!$R$57="no","not applicable (Q3a.2.6 answered with 'no')",ROUND(E7332,4))</f>
        <v>0.25800000000000001</v>
      </c>
      <c r="S7332" s="110">
        <f t="shared" si="412"/>
        <v>0.25800000000000017</v>
      </c>
      <c r="T7332" s="110">
        <f>IF('3B-Air transport'!$R$66="no","not applicable (Q3b.1.6 answered with 'no')",ROUND(S7332,4))</f>
        <v>0.25800000000000001</v>
      </c>
      <c r="U7332" s="110">
        <f>IF('3B-Air transport'!$R$67="no","not applicable (Q3b.1.6 answered with 'no')",ROUND(S7332,4))</f>
        <v>0.25800000000000001</v>
      </c>
      <c r="V7332" s="110">
        <f>IF('3B-Air transport'!$R$68="no","not applicable (Q3b.1.6 answered with 'no')",ROUND(S7332,4))</f>
        <v>0.25800000000000001</v>
      </c>
      <c r="AB7332" s="110">
        <f t="shared" si="413"/>
        <v>0.25800000000000017</v>
      </c>
      <c r="AC7332" s="110">
        <f>IF('3C-Water transport'!$R$56="no","not applicable (Q3c.1.6 answered with 'no')",ROUND(AB7332,4))</f>
        <v>0.25800000000000001</v>
      </c>
      <c r="AD7332" s="110">
        <f>IF('3C-Water transport'!$R$57="no","not applicable (Q3c.1.6 answered with 'no')",ROUND(AB7332,4))</f>
        <v>0.25800000000000001</v>
      </c>
      <c r="AE7332" s="110">
        <f>IF('3C-Water transport'!$R$58="no","not applicable (Q3c.1.6 answered with 'no')",ROUND(AB7332,4))</f>
        <v>0.25800000000000001</v>
      </c>
    </row>
    <row r="7333" spans="5:31" x14ac:dyDescent="0.25">
      <c r="E7333" s="110">
        <f t="shared" si="411"/>
        <v>0.25900000000000017</v>
      </c>
      <c r="F7333" s="110">
        <f>IF('3A-Rail transport'!$R$56="no","not applicable (Q3a.2.6 answered with 'no')",ROUND(E7333,4))</f>
        <v>0.25900000000000001</v>
      </c>
      <c r="G7333" s="110">
        <f>IF('3A-Rail transport'!$R$57="no","not applicable (Q3a.2.6 answered with 'no')",ROUND(E7333,4))</f>
        <v>0.25900000000000001</v>
      </c>
      <c r="S7333" s="110">
        <f t="shared" si="412"/>
        <v>0.25900000000000017</v>
      </c>
      <c r="T7333" s="110">
        <f>IF('3B-Air transport'!$R$66="no","not applicable (Q3b.1.6 answered with 'no')",ROUND(S7333,4))</f>
        <v>0.25900000000000001</v>
      </c>
      <c r="U7333" s="110">
        <f>IF('3B-Air transport'!$R$67="no","not applicable (Q3b.1.6 answered with 'no')",ROUND(S7333,4))</f>
        <v>0.25900000000000001</v>
      </c>
      <c r="V7333" s="110">
        <f>IF('3B-Air transport'!$R$68="no","not applicable (Q3b.1.6 answered with 'no')",ROUND(S7333,4))</f>
        <v>0.25900000000000001</v>
      </c>
      <c r="AB7333" s="110">
        <f t="shared" si="413"/>
        <v>0.25900000000000017</v>
      </c>
      <c r="AC7333" s="110">
        <f>IF('3C-Water transport'!$R$56="no","not applicable (Q3c.1.6 answered with 'no')",ROUND(AB7333,4))</f>
        <v>0.25900000000000001</v>
      </c>
      <c r="AD7333" s="110">
        <f>IF('3C-Water transport'!$R$57="no","not applicable (Q3c.1.6 answered with 'no')",ROUND(AB7333,4))</f>
        <v>0.25900000000000001</v>
      </c>
      <c r="AE7333" s="110">
        <f>IF('3C-Water transport'!$R$58="no","not applicable (Q3c.1.6 answered with 'no')",ROUND(AB7333,4))</f>
        <v>0.25900000000000001</v>
      </c>
    </row>
    <row r="7334" spans="5:31" x14ac:dyDescent="0.25">
      <c r="E7334" s="110">
        <f t="shared" si="411"/>
        <v>0.26000000000000018</v>
      </c>
      <c r="F7334" s="110">
        <f>IF('3A-Rail transport'!$R$56="no","not applicable (Q3a.2.6 answered with 'no')",ROUND(E7334,4))</f>
        <v>0.26</v>
      </c>
      <c r="G7334" s="110">
        <f>IF('3A-Rail transport'!$R$57="no","not applicable (Q3a.2.6 answered with 'no')",ROUND(E7334,4))</f>
        <v>0.26</v>
      </c>
      <c r="S7334" s="110">
        <f t="shared" si="412"/>
        <v>0.26000000000000018</v>
      </c>
      <c r="T7334" s="110">
        <f>IF('3B-Air transport'!$R$66="no","not applicable (Q3b.1.6 answered with 'no')",ROUND(S7334,4))</f>
        <v>0.26</v>
      </c>
      <c r="U7334" s="110">
        <f>IF('3B-Air transport'!$R$67="no","not applicable (Q3b.1.6 answered with 'no')",ROUND(S7334,4))</f>
        <v>0.26</v>
      </c>
      <c r="V7334" s="110">
        <f>IF('3B-Air transport'!$R$68="no","not applicable (Q3b.1.6 answered with 'no')",ROUND(S7334,4))</f>
        <v>0.26</v>
      </c>
      <c r="AB7334" s="110">
        <f t="shared" si="413"/>
        <v>0.26000000000000018</v>
      </c>
      <c r="AC7334" s="110">
        <f>IF('3C-Water transport'!$R$56="no","not applicable (Q3c.1.6 answered with 'no')",ROUND(AB7334,4))</f>
        <v>0.26</v>
      </c>
      <c r="AD7334" s="110">
        <f>IF('3C-Water transport'!$R$57="no","not applicable (Q3c.1.6 answered with 'no')",ROUND(AB7334,4))</f>
        <v>0.26</v>
      </c>
      <c r="AE7334" s="110">
        <f>IF('3C-Water transport'!$R$58="no","not applicable (Q3c.1.6 answered with 'no')",ROUND(AB7334,4))</f>
        <v>0.26</v>
      </c>
    </row>
    <row r="7335" spans="5:31" x14ac:dyDescent="0.25">
      <c r="E7335" s="110">
        <f t="shared" si="411"/>
        <v>0.26100000000000018</v>
      </c>
      <c r="F7335" s="110">
        <f>IF('3A-Rail transport'!$R$56="no","not applicable (Q3a.2.6 answered with 'no')",ROUND(E7335,4))</f>
        <v>0.26100000000000001</v>
      </c>
      <c r="G7335" s="110">
        <f>IF('3A-Rail transport'!$R$57="no","not applicable (Q3a.2.6 answered with 'no')",ROUND(E7335,4))</f>
        <v>0.26100000000000001</v>
      </c>
      <c r="S7335" s="110">
        <f t="shared" si="412"/>
        <v>0.26100000000000018</v>
      </c>
      <c r="T7335" s="110">
        <f>IF('3B-Air transport'!$R$66="no","not applicable (Q3b.1.6 answered with 'no')",ROUND(S7335,4))</f>
        <v>0.26100000000000001</v>
      </c>
      <c r="U7335" s="110">
        <f>IF('3B-Air transport'!$R$67="no","not applicable (Q3b.1.6 answered with 'no')",ROUND(S7335,4))</f>
        <v>0.26100000000000001</v>
      </c>
      <c r="V7335" s="110">
        <f>IF('3B-Air transport'!$R$68="no","not applicable (Q3b.1.6 answered with 'no')",ROUND(S7335,4))</f>
        <v>0.26100000000000001</v>
      </c>
      <c r="AB7335" s="110">
        <f t="shared" si="413"/>
        <v>0.26100000000000018</v>
      </c>
      <c r="AC7335" s="110">
        <f>IF('3C-Water transport'!$R$56="no","not applicable (Q3c.1.6 answered with 'no')",ROUND(AB7335,4))</f>
        <v>0.26100000000000001</v>
      </c>
      <c r="AD7335" s="110">
        <f>IF('3C-Water transport'!$R$57="no","not applicable (Q3c.1.6 answered with 'no')",ROUND(AB7335,4))</f>
        <v>0.26100000000000001</v>
      </c>
      <c r="AE7335" s="110">
        <f>IF('3C-Water transport'!$R$58="no","not applicable (Q3c.1.6 answered with 'no')",ROUND(AB7335,4))</f>
        <v>0.26100000000000001</v>
      </c>
    </row>
    <row r="7336" spans="5:31" x14ac:dyDescent="0.25">
      <c r="E7336" s="110">
        <f t="shared" si="411"/>
        <v>0.26200000000000018</v>
      </c>
      <c r="F7336" s="110">
        <f>IF('3A-Rail transport'!$R$56="no","not applicable (Q3a.2.6 answered with 'no')",ROUND(E7336,4))</f>
        <v>0.26200000000000001</v>
      </c>
      <c r="G7336" s="110">
        <f>IF('3A-Rail transport'!$R$57="no","not applicable (Q3a.2.6 answered with 'no')",ROUND(E7336,4))</f>
        <v>0.26200000000000001</v>
      </c>
      <c r="S7336" s="110">
        <f t="shared" si="412"/>
        <v>0.26200000000000018</v>
      </c>
      <c r="T7336" s="110">
        <f>IF('3B-Air transport'!$R$66="no","not applicable (Q3b.1.6 answered with 'no')",ROUND(S7336,4))</f>
        <v>0.26200000000000001</v>
      </c>
      <c r="U7336" s="110">
        <f>IF('3B-Air transport'!$R$67="no","not applicable (Q3b.1.6 answered with 'no')",ROUND(S7336,4))</f>
        <v>0.26200000000000001</v>
      </c>
      <c r="V7336" s="110">
        <f>IF('3B-Air transport'!$R$68="no","not applicable (Q3b.1.6 answered with 'no')",ROUND(S7336,4))</f>
        <v>0.26200000000000001</v>
      </c>
      <c r="AB7336" s="110">
        <f t="shared" si="413"/>
        <v>0.26200000000000018</v>
      </c>
      <c r="AC7336" s="110">
        <f>IF('3C-Water transport'!$R$56="no","not applicable (Q3c.1.6 answered with 'no')",ROUND(AB7336,4))</f>
        <v>0.26200000000000001</v>
      </c>
      <c r="AD7336" s="110">
        <f>IF('3C-Water transport'!$R$57="no","not applicable (Q3c.1.6 answered with 'no')",ROUND(AB7336,4))</f>
        <v>0.26200000000000001</v>
      </c>
      <c r="AE7336" s="110">
        <f>IF('3C-Water transport'!$R$58="no","not applicable (Q3c.1.6 answered with 'no')",ROUND(AB7336,4))</f>
        <v>0.26200000000000001</v>
      </c>
    </row>
    <row r="7337" spans="5:31" x14ac:dyDescent="0.25">
      <c r="E7337" s="110">
        <f t="shared" si="411"/>
        <v>0.26300000000000018</v>
      </c>
      <c r="F7337" s="110">
        <f>IF('3A-Rail transport'!$R$56="no","not applicable (Q3a.2.6 answered with 'no')",ROUND(E7337,4))</f>
        <v>0.26300000000000001</v>
      </c>
      <c r="G7337" s="110">
        <f>IF('3A-Rail transport'!$R$57="no","not applicable (Q3a.2.6 answered with 'no')",ROUND(E7337,4))</f>
        <v>0.26300000000000001</v>
      </c>
      <c r="S7337" s="110">
        <f t="shared" si="412"/>
        <v>0.26300000000000018</v>
      </c>
      <c r="T7337" s="110">
        <f>IF('3B-Air transport'!$R$66="no","not applicable (Q3b.1.6 answered with 'no')",ROUND(S7337,4))</f>
        <v>0.26300000000000001</v>
      </c>
      <c r="U7337" s="110">
        <f>IF('3B-Air transport'!$R$67="no","not applicable (Q3b.1.6 answered with 'no')",ROUND(S7337,4))</f>
        <v>0.26300000000000001</v>
      </c>
      <c r="V7337" s="110">
        <f>IF('3B-Air transport'!$R$68="no","not applicable (Q3b.1.6 answered with 'no')",ROUND(S7337,4))</f>
        <v>0.26300000000000001</v>
      </c>
      <c r="AB7337" s="110">
        <f t="shared" si="413"/>
        <v>0.26300000000000018</v>
      </c>
      <c r="AC7337" s="110">
        <f>IF('3C-Water transport'!$R$56="no","not applicable (Q3c.1.6 answered with 'no')",ROUND(AB7337,4))</f>
        <v>0.26300000000000001</v>
      </c>
      <c r="AD7337" s="110">
        <f>IF('3C-Water transport'!$R$57="no","not applicable (Q3c.1.6 answered with 'no')",ROUND(AB7337,4))</f>
        <v>0.26300000000000001</v>
      </c>
      <c r="AE7337" s="110">
        <f>IF('3C-Water transport'!$R$58="no","not applicable (Q3c.1.6 answered with 'no')",ROUND(AB7337,4))</f>
        <v>0.26300000000000001</v>
      </c>
    </row>
    <row r="7338" spans="5:31" x14ac:dyDescent="0.25">
      <c r="E7338" s="110">
        <f t="shared" si="411"/>
        <v>0.26400000000000018</v>
      </c>
      <c r="F7338" s="110">
        <f>IF('3A-Rail transport'!$R$56="no","not applicable (Q3a.2.6 answered with 'no')",ROUND(E7338,4))</f>
        <v>0.26400000000000001</v>
      </c>
      <c r="G7338" s="110">
        <f>IF('3A-Rail transport'!$R$57="no","not applicable (Q3a.2.6 answered with 'no')",ROUND(E7338,4))</f>
        <v>0.26400000000000001</v>
      </c>
      <c r="S7338" s="110">
        <f t="shared" si="412"/>
        <v>0.26400000000000018</v>
      </c>
      <c r="T7338" s="110">
        <f>IF('3B-Air transport'!$R$66="no","not applicable (Q3b.1.6 answered with 'no')",ROUND(S7338,4))</f>
        <v>0.26400000000000001</v>
      </c>
      <c r="U7338" s="110">
        <f>IF('3B-Air transport'!$R$67="no","not applicable (Q3b.1.6 answered with 'no')",ROUND(S7338,4))</f>
        <v>0.26400000000000001</v>
      </c>
      <c r="V7338" s="110">
        <f>IF('3B-Air transport'!$R$68="no","not applicable (Q3b.1.6 answered with 'no')",ROUND(S7338,4))</f>
        <v>0.26400000000000001</v>
      </c>
      <c r="AB7338" s="110">
        <f t="shared" si="413"/>
        <v>0.26400000000000018</v>
      </c>
      <c r="AC7338" s="110">
        <f>IF('3C-Water transport'!$R$56="no","not applicable (Q3c.1.6 answered with 'no')",ROUND(AB7338,4))</f>
        <v>0.26400000000000001</v>
      </c>
      <c r="AD7338" s="110">
        <f>IF('3C-Water transport'!$R$57="no","not applicable (Q3c.1.6 answered with 'no')",ROUND(AB7338,4))</f>
        <v>0.26400000000000001</v>
      </c>
      <c r="AE7338" s="110">
        <f>IF('3C-Water transport'!$R$58="no","not applicable (Q3c.1.6 answered with 'no')",ROUND(AB7338,4))</f>
        <v>0.26400000000000001</v>
      </c>
    </row>
    <row r="7339" spans="5:31" x14ac:dyDescent="0.25">
      <c r="E7339" s="110">
        <f t="shared" si="411"/>
        <v>0.26500000000000018</v>
      </c>
      <c r="F7339" s="110">
        <f>IF('3A-Rail transport'!$R$56="no","not applicable (Q3a.2.6 answered with 'no')",ROUND(E7339,4))</f>
        <v>0.26500000000000001</v>
      </c>
      <c r="G7339" s="110">
        <f>IF('3A-Rail transport'!$R$57="no","not applicable (Q3a.2.6 answered with 'no')",ROUND(E7339,4))</f>
        <v>0.26500000000000001</v>
      </c>
      <c r="S7339" s="110">
        <f t="shared" si="412"/>
        <v>0.26500000000000018</v>
      </c>
      <c r="T7339" s="110">
        <f>IF('3B-Air transport'!$R$66="no","not applicable (Q3b.1.6 answered with 'no')",ROUND(S7339,4))</f>
        <v>0.26500000000000001</v>
      </c>
      <c r="U7339" s="110">
        <f>IF('3B-Air transport'!$R$67="no","not applicable (Q3b.1.6 answered with 'no')",ROUND(S7339,4))</f>
        <v>0.26500000000000001</v>
      </c>
      <c r="V7339" s="110">
        <f>IF('3B-Air transport'!$R$68="no","not applicable (Q3b.1.6 answered with 'no')",ROUND(S7339,4))</f>
        <v>0.26500000000000001</v>
      </c>
      <c r="AB7339" s="110">
        <f t="shared" si="413"/>
        <v>0.26500000000000018</v>
      </c>
      <c r="AC7339" s="110">
        <f>IF('3C-Water transport'!$R$56="no","not applicable (Q3c.1.6 answered with 'no')",ROUND(AB7339,4))</f>
        <v>0.26500000000000001</v>
      </c>
      <c r="AD7339" s="110">
        <f>IF('3C-Water transport'!$R$57="no","not applicable (Q3c.1.6 answered with 'no')",ROUND(AB7339,4))</f>
        <v>0.26500000000000001</v>
      </c>
      <c r="AE7339" s="110">
        <f>IF('3C-Water transport'!$R$58="no","not applicable (Q3c.1.6 answered with 'no')",ROUND(AB7339,4))</f>
        <v>0.26500000000000001</v>
      </c>
    </row>
    <row r="7340" spans="5:31" x14ac:dyDescent="0.25">
      <c r="E7340" s="110">
        <f t="shared" si="411"/>
        <v>0.26600000000000018</v>
      </c>
      <c r="F7340" s="110">
        <f>IF('3A-Rail transport'!$R$56="no","not applicable (Q3a.2.6 answered with 'no')",ROUND(E7340,4))</f>
        <v>0.26600000000000001</v>
      </c>
      <c r="G7340" s="110">
        <f>IF('3A-Rail transport'!$R$57="no","not applicable (Q3a.2.6 answered with 'no')",ROUND(E7340,4))</f>
        <v>0.26600000000000001</v>
      </c>
      <c r="S7340" s="110">
        <f t="shared" si="412"/>
        <v>0.26600000000000018</v>
      </c>
      <c r="T7340" s="110">
        <f>IF('3B-Air transport'!$R$66="no","not applicable (Q3b.1.6 answered with 'no')",ROUND(S7340,4))</f>
        <v>0.26600000000000001</v>
      </c>
      <c r="U7340" s="110">
        <f>IF('3B-Air transport'!$R$67="no","not applicable (Q3b.1.6 answered with 'no')",ROUND(S7340,4))</f>
        <v>0.26600000000000001</v>
      </c>
      <c r="V7340" s="110">
        <f>IF('3B-Air transport'!$R$68="no","not applicable (Q3b.1.6 answered with 'no')",ROUND(S7340,4))</f>
        <v>0.26600000000000001</v>
      </c>
      <c r="AB7340" s="110">
        <f t="shared" si="413"/>
        <v>0.26600000000000018</v>
      </c>
      <c r="AC7340" s="110">
        <f>IF('3C-Water transport'!$R$56="no","not applicable (Q3c.1.6 answered with 'no')",ROUND(AB7340,4))</f>
        <v>0.26600000000000001</v>
      </c>
      <c r="AD7340" s="110">
        <f>IF('3C-Water transport'!$R$57="no","not applicable (Q3c.1.6 answered with 'no')",ROUND(AB7340,4))</f>
        <v>0.26600000000000001</v>
      </c>
      <c r="AE7340" s="110">
        <f>IF('3C-Water transport'!$R$58="no","not applicable (Q3c.1.6 answered with 'no')",ROUND(AB7340,4))</f>
        <v>0.26600000000000001</v>
      </c>
    </row>
    <row r="7341" spans="5:31" x14ac:dyDescent="0.25">
      <c r="E7341" s="110">
        <f t="shared" si="411"/>
        <v>0.26700000000000018</v>
      </c>
      <c r="F7341" s="110">
        <f>IF('3A-Rail transport'!$R$56="no","not applicable (Q3a.2.6 answered with 'no')",ROUND(E7341,4))</f>
        <v>0.26700000000000002</v>
      </c>
      <c r="G7341" s="110">
        <f>IF('3A-Rail transport'!$R$57="no","not applicable (Q3a.2.6 answered with 'no')",ROUND(E7341,4))</f>
        <v>0.26700000000000002</v>
      </c>
      <c r="S7341" s="110">
        <f t="shared" si="412"/>
        <v>0.26700000000000018</v>
      </c>
      <c r="T7341" s="110">
        <f>IF('3B-Air transport'!$R$66="no","not applicable (Q3b.1.6 answered with 'no')",ROUND(S7341,4))</f>
        <v>0.26700000000000002</v>
      </c>
      <c r="U7341" s="110">
        <f>IF('3B-Air transport'!$R$67="no","not applicable (Q3b.1.6 answered with 'no')",ROUND(S7341,4))</f>
        <v>0.26700000000000002</v>
      </c>
      <c r="V7341" s="110">
        <f>IF('3B-Air transport'!$R$68="no","not applicable (Q3b.1.6 answered with 'no')",ROUND(S7341,4))</f>
        <v>0.26700000000000002</v>
      </c>
      <c r="AB7341" s="110">
        <f t="shared" si="413"/>
        <v>0.26700000000000018</v>
      </c>
      <c r="AC7341" s="110">
        <f>IF('3C-Water transport'!$R$56="no","not applicable (Q3c.1.6 answered with 'no')",ROUND(AB7341,4))</f>
        <v>0.26700000000000002</v>
      </c>
      <c r="AD7341" s="110">
        <f>IF('3C-Water transport'!$R$57="no","not applicable (Q3c.1.6 answered with 'no')",ROUND(AB7341,4))</f>
        <v>0.26700000000000002</v>
      </c>
      <c r="AE7341" s="110">
        <f>IF('3C-Water transport'!$R$58="no","not applicable (Q3c.1.6 answered with 'no')",ROUND(AB7341,4))</f>
        <v>0.26700000000000002</v>
      </c>
    </row>
    <row r="7342" spans="5:31" x14ac:dyDescent="0.25">
      <c r="E7342" s="110">
        <f t="shared" si="411"/>
        <v>0.26800000000000018</v>
      </c>
      <c r="F7342" s="110">
        <f>IF('3A-Rail transport'!$R$56="no","not applicable (Q3a.2.6 answered with 'no')",ROUND(E7342,4))</f>
        <v>0.26800000000000002</v>
      </c>
      <c r="G7342" s="110">
        <f>IF('3A-Rail transport'!$R$57="no","not applicable (Q3a.2.6 answered with 'no')",ROUND(E7342,4))</f>
        <v>0.26800000000000002</v>
      </c>
      <c r="S7342" s="110">
        <f t="shared" si="412"/>
        <v>0.26800000000000018</v>
      </c>
      <c r="T7342" s="110">
        <f>IF('3B-Air transport'!$R$66="no","not applicable (Q3b.1.6 answered with 'no')",ROUND(S7342,4))</f>
        <v>0.26800000000000002</v>
      </c>
      <c r="U7342" s="110">
        <f>IF('3B-Air transport'!$R$67="no","not applicable (Q3b.1.6 answered with 'no')",ROUND(S7342,4))</f>
        <v>0.26800000000000002</v>
      </c>
      <c r="V7342" s="110">
        <f>IF('3B-Air transport'!$R$68="no","not applicable (Q3b.1.6 answered with 'no')",ROUND(S7342,4))</f>
        <v>0.26800000000000002</v>
      </c>
      <c r="AB7342" s="110">
        <f t="shared" si="413"/>
        <v>0.26800000000000018</v>
      </c>
      <c r="AC7342" s="110">
        <f>IF('3C-Water transport'!$R$56="no","not applicable (Q3c.1.6 answered with 'no')",ROUND(AB7342,4))</f>
        <v>0.26800000000000002</v>
      </c>
      <c r="AD7342" s="110">
        <f>IF('3C-Water transport'!$R$57="no","not applicable (Q3c.1.6 answered with 'no')",ROUND(AB7342,4))</f>
        <v>0.26800000000000002</v>
      </c>
      <c r="AE7342" s="110">
        <f>IF('3C-Water transport'!$R$58="no","not applicable (Q3c.1.6 answered with 'no')",ROUND(AB7342,4))</f>
        <v>0.26800000000000002</v>
      </c>
    </row>
    <row r="7343" spans="5:31" x14ac:dyDescent="0.25">
      <c r="E7343" s="110">
        <f t="shared" si="411"/>
        <v>0.26900000000000018</v>
      </c>
      <c r="F7343" s="110">
        <f>IF('3A-Rail transport'!$R$56="no","not applicable (Q3a.2.6 answered with 'no')",ROUND(E7343,4))</f>
        <v>0.26900000000000002</v>
      </c>
      <c r="G7343" s="110">
        <f>IF('3A-Rail transport'!$R$57="no","not applicable (Q3a.2.6 answered with 'no')",ROUND(E7343,4))</f>
        <v>0.26900000000000002</v>
      </c>
      <c r="S7343" s="110">
        <f t="shared" si="412"/>
        <v>0.26900000000000018</v>
      </c>
      <c r="T7343" s="110">
        <f>IF('3B-Air transport'!$R$66="no","not applicable (Q3b.1.6 answered with 'no')",ROUND(S7343,4))</f>
        <v>0.26900000000000002</v>
      </c>
      <c r="U7343" s="110">
        <f>IF('3B-Air transport'!$R$67="no","not applicable (Q3b.1.6 answered with 'no')",ROUND(S7343,4))</f>
        <v>0.26900000000000002</v>
      </c>
      <c r="V7343" s="110">
        <f>IF('3B-Air transport'!$R$68="no","not applicable (Q3b.1.6 answered with 'no')",ROUND(S7343,4))</f>
        <v>0.26900000000000002</v>
      </c>
      <c r="AB7343" s="110">
        <f t="shared" si="413"/>
        <v>0.26900000000000018</v>
      </c>
      <c r="AC7343" s="110">
        <f>IF('3C-Water transport'!$R$56="no","not applicable (Q3c.1.6 answered with 'no')",ROUND(AB7343,4))</f>
        <v>0.26900000000000002</v>
      </c>
      <c r="AD7343" s="110">
        <f>IF('3C-Water transport'!$R$57="no","not applicable (Q3c.1.6 answered with 'no')",ROUND(AB7343,4))</f>
        <v>0.26900000000000002</v>
      </c>
      <c r="AE7343" s="110">
        <f>IF('3C-Water transport'!$R$58="no","not applicable (Q3c.1.6 answered with 'no')",ROUND(AB7343,4))</f>
        <v>0.26900000000000002</v>
      </c>
    </row>
    <row r="7344" spans="5:31" x14ac:dyDescent="0.25">
      <c r="E7344" s="110">
        <f t="shared" si="411"/>
        <v>0.27000000000000018</v>
      </c>
      <c r="F7344" s="110">
        <f>IF('3A-Rail transport'!$R$56="no","not applicable (Q3a.2.6 answered with 'no')",ROUND(E7344,4))</f>
        <v>0.27</v>
      </c>
      <c r="G7344" s="110">
        <f>IF('3A-Rail transport'!$R$57="no","not applicable (Q3a.2.6 answered with 'no')",ROUND(E7344,4))</f>
        <v>0.27</v>
      </c>
      <c r="S7344" s="110">
        <f t="shared" si="412"/>
        <v>0.27000000000000018</v>
      </c>
      <c r="T7344" s="110">
        <f>IF('3B-Air transport'!$R$66="no","not applicable (Q3b.1.6 answered with 'no')",ROUND(S7344,4))</f>
        <v>0.27</v>
      </c>
      <c r="U7344" s="110">
        <f>IF('3B-Air transport'!$R$67="no","not applicable (Q3b.1.6 answered with 'no')",ROUND(S7344,4))</f>
        <v>0.27</v>
      </c>
      <c r="V7344" s="110">
        <f>IF('3B-Air transport'!$R$68="no","not applicable (Q3b.1.6 answered with 'no')",ROUND(S7344,4))</f>
        <v>0.27</v>
      </c>
      <c r="AB7344" s="110">
        <f t="shared" si="413"/>
        <v>0.27000000000000018</v>
      </c>
      <c r="AC7344" s="110">
        <f>IF('3C-Water transport'!$R$56="no","not applicable (Q3c.1.6 answered with 'no')",ROUND(AB7344,4))</f>
        <v>0.27</v>
      </c>
      <c r="AD7344" s="110">
        <f>IF('3C-Water transport'!$R$57="no","not applicable (Q3c.1.6 answered with 'no')",ROUND(AB7344,4))</f>
        <v>0.27</v>
      </c>
      <c r="AE7344" s="110">
        <f>IF('3C-Water transport'!$R$58="no","not applicable (Q3c.1.6 answered with 'no')",ROUND(AB7344,4))</f>
        <v>0.27</v>
      </c>
    </row>
    <row r="7345" spans="5:31" x14ac:dyDescent="0.25">
      <c r="E7345" s="110">
        <f t="shared" si="411"/>
        <v>0.27100000000000019</v>
      </c>
      <c r="F7345" s="110">
        <f>IF('3A-Rail transport'!$R$56="no","not applicable (Q3a.2.6 answered with 'no')",ROUND(E7345,4))</f>
        <v>0.27100000000000002</v>
      </c>
      <c r="G7345" s="110">
        <f>IF('3A-Rail transport'!$R$57="no","not applicable (Q3a.2.6 answered with 'no')",ROUND(E7345,4))</f>
        <v>0.27100000000000002</v>
      </c>
      <c r="S7345" s="110">
        <f t="shared" si="412"/>
        <v>0.27100000000000019</v>
      </c>
      <c r="T7345" s="110">
        <f>IF('3B-Air transport'!$R$66="no","not applicable (Q3b.1.6 answered with 'no')",ROUND(S7345,4))</f>
        <v>0.27100000000000002</v>
      </c>
      <c r="U7345" s="110">
        <f>IF('3B-Air transport'!$R$67="no","not applicable (Q3b.1.6 answered with 'no')",ROUND(S7345,4))</f>
        <v>0.27100000000000002</v>
      </c>
      <c r="V7345" s="110">
        <f>IF('3B-Air transport'!$R$68="no","not applicable (Q3b.1.6 answered with 'no')",ROUND(S7345,4))</f>
        <v>0.27100000000000002</v>
      </c>
      <c r="AB7345" s="110">
        <f t="shared" si="413"/>
        <v>0.27100000000000019</v>
      </c>
      <c r="AC7345" s="110">
        <f>IF('3C-Water transport'!$R$56="no","not applicable (Q3c.1.6 answered with 'no')",ROUND(AB7345,4))</f>
        <v>0.27100000000000002</v>
      </c>
      <c r="AD7345" s="110">
        <f>IF('3C-Water transport'!$R$57="no","not applicable (Q3c.1.6 answered with 'no')",ROUND(AB7345,4))</f>
        <v>0.27100000000000002</v>
      </c>
      <c r="AE7345" s="110">
        <f>IF('3C-Water transport'!$R$58="no","not applicable (Q3c.1.6 answered with 'no')",ROUND(AB7345,4))</f>
        <v>0.27100000000000002</v>
      </c>
    </row>
    <row r="7346" spans="5:31" x14ac:dyDescent="0.25">
      <c r="E7346" s="110">
        <f t="shared" si="411"/>
        <v>0.27200000000000019</v>
      </c>
      <c r="F7346" s="110">
        <f>IF('3A-Rail transport'!$R$56="no","not applicable (Q3a.2.6 answered with 'no')",ROUND(E7346,4))</f>
        <v>0.27200000000000002</v>
      </c>
      <c r="G7346" s="110">
        <f>IF('3A-Rail transport'!$R$57="no","not applicable (Q3a.2.6 answered with 'no')",ROUND(E7346,4))</f>
        <v>0.27200000000000002</v>
      </c>
      <c r="S7346" s="110">
        <f t="shared" si="412"/>
        <v>0.27200000000000019</v>
      </c>
      <c r="T7346" s="110">
        <f>IF('3B-Air transport'!$R$66="no","not applicable (Q3b.1.6 answered with 'no')",ROUND(S7346,4))</f>
        <v>0.27200000000000002</v>
      </c>
      <c r="U7346" s="110">
        <f>IF('3B-Air transport'!$R$67="no","not applicable (Q3b.1.6 answered with 'no')",ROUND(S7346,4))</f>
        <v>0.27200000000000002</v>
      </c>
      <c r="V7346" s="110">
        <f>IF('3B-Air transport'!$R$68="no","not applicable (Q3b.1.6 answered with 'no')",ROUND(S7346,4))</f>
        <v>0.27200000000000002</v>
      </c>
      <c r="AB7346" s="110">
        <f t="shared" si="413"/>
        <v>0.27200000000000019</v>
      </c>
      <c r="AC7346" s="110">
        <f>IF('3C-Water transport'!$R$56="no","not applicable (Q3c.1.6 answered with 'no')",ROUND(AB7346,4))</f>
        <v>0.27200000000000002</v>
      </c>
      <c r="AD7346" s="110">
        <f>IF('3C-Water transport'!$R$57="no","not applicable (Q3c.1.6 answered with 'no')",ROUND(AB7346,4))</f>
        <v>0.27200000000000002</v>
      </c>
      <c r="AE7346" s="110">
        <f>IF('3C-Water transport'!$R$58="no","not applicable (Q3c.1.6 answered with 'no')",ROUND(AB7346,4))</f>
        <v>0.27200000000000002</v>
      </c>
    </row>
    <row r="7347" spans="5:31" x14ac:dyDescent="0.25">
      <c r="E7347" s="110">
        <f t="shared" si="411"/>
        <v>0.27300000000000019</v>
      </c>
      <c r="F7347" s="110">
        <f>IF('3A-Rail transport'!$R$56="no","not applicable (Q3a.2.6 answered with 'no')",ROUND(E7347,4))</f>
        <v>0.27300000000000002</v>
      </c>
      <c r="G7347" s="110">
        <f>IF('3A-Rail transport'!$R$57="no","not applicable (Q3a.2.6 answered with 'no')",ROUND(E7347,4))</f>
        <v>0.27300000000000002</v>
      </c>
      <c r="S7347" s="110">
        <f t="shared" si="412"/>
        <v>0.27300000000000019</v>
      </c>
      <c r="T7347" s="110">
        <f>IF('3B-Air transport'!$R$66="no","not applicable (Q3b.1.6 answered with 'no')",ROUND(S7347,4))</f>
        <v>0.27300000000000002</v>
      </c>
      <c r="U7347" s="110">
        <f>IF('3B-Air transport'!$R$67="no","not applicable (Q3b.1.6 answered with 'no')",ROUND(S7347,4))</f>
        <v>0.27300000000000002</v>
      </c>
      <c r="V7347" s="110">
        <f>IF('3B-Air transport'!$R$68="no","not applicable (Q3b.1.6 answered with 'no')",ROUND(S7347,4))</f>
        <v>0.27300000000000002</v>
      </c>
      <c r="AB7347" s="110">
        <f t="shared" si="413"/>
        <v>0.27300000000000019</v>
      </c>
      <c r="AC7347" s="110">
        <f>IF('3C-Water transport'!$R$56="no","not applicable (Q3c.1.6 answered with 'no')",ROUND(AB7347,4))</f>
        <v>0.27300000000000002</v>
      </c>
      <c r="AD7347" s="110">
        <f>IF('3C-Water transport'!$R$57="no","not applicable (Q3c.1.6 answered with 'no')",ROUND(AB7347,4))</f>
        <v>0.27300000000000002</v>
      </c>
      <c r="AE7347" s="110">
        <f>IF('3C-Water transport'!$R$58="no","not applicable (Q3c.1.6 answered with 'no')",ROUND(AB7347,4))</f>
        <v>0.27300000000000002</v>
      </c>
    </row>
    <row r="7348" spans="5:31" x14ac:dyDescent="0.25">
      <c r="E7348" s="110">
        <f t="shared" si="411"/>
        <v>0.27400000000000019</v>
      </c>
      <c r="F7348" s="110">
        <f>IF('3A-Rail transport'!$R$56="no","not applicable (Q3a.2.6 answered with 'no')",ROUND(E7348,4))</f>
        <v>0.27400000000000002</v>
      </c>
      <c r="G7348" s="110">
        <f>IF('3A-Rail transport'!$R$57="no","not applicable (Q3a.2.6 answered with 'no')",ROUND(E7348,4))</f>
        <v>0.27400000000000002</v>
      </c>
      <c r="S7348" s="110">
        <f t="shared" si="412"/>
        <v>0.27400000000000019</v>
      </c>
      <c r="T7348" s="110">
        <f>IF('3B-Air transport'!$R$66="no","not applicable (Q3b.1.6 answered with 'no')",ROUND(S7348,4))</f>
        <v>0.27400000000000002</v>
      </c>
      <c r="U7348" s="110">
        <f>IF('3B-Air transport'!$R$67="no","not applicable (Q3b.1.6 answered with 'no')",ROUND(S7348,4))</f>
        <v>0.27400000000000002</v>
      </c>
      <c r="V7348" s="110">
        <f>IF('3B-Air transport'!$R$68="no","not applicable (Q3b.1.6 answered with 'no')",ROUND(S7348,4))</f>
        <v>0.27400000000000002</v>
      </c>
      <c r="AB7348" s="110">
        <f t="shared" si="413"/>
        <v>0.27400000000000019</v>
      </c>
      <c r="AC7348" s="110">
        <f>IF('3C-Water transport'!$R$56="no","not applicable (Q3c.1.6 answered with 'no')",ROUND(AB7348,4))</f>
        <v>0.27400000000000002</v>
      </c>
      <c r="AD7348" s="110">
        <f>IF('3C-Water transport'!$R$57="no","not applicable (Q3c.1.6 answered with 'no')",ROUND(AB7348,4))</f>
        <v>0.27400000000000002</v>
      </c>
      <c r="AE7348" s="110">
        <f>IF('3C-Water transport'!$R$58="no","not applicable (Q3c.1.6 answered with 'no')",ROUND(AB7348,4))</f>
        <v>0.27400000000000002</v>
      </c>
    </row>
    <row r="7349" spans="5:31" x14ac:dyDescent="0.25">
      <c r="E7349" s="110">
        <f t="shared" si="411"/>
        <v>0.27500000000000019</v>
      </c>
      <c r="F7349" s="110">
        <f>IF('3A-Rail transport'!$R$56="no","not applicable (Q3a.2.6 answered with 'no')",ROUND(E7349,4))</f>
        <v>0.27500000000000002</v>
      </c>
      <c r="G7349" s="110">
        <f>IF('3A-Rail transport'!$R$57="no","not applicable (Q3a.2.6 answered with 'no')",ROUND(E7349,4))</f>
        <v>0.27500000000000002</v>
      </c>
      <c r="S7349" s="110">
        <f t="shared" si="412"/>
        <v>0.27500000000000019</v>
      </c>
      <c r="T7349" s="110">
        <f>IF('3B-Air transport'!$R$66="no","not applicable (Q3b.1.6 answered with 'no')",ROUND(S7349,4))</f>
        <v>0.27500000000000002</v>
      </c>
      <c r="U7349" s="110">
        <f>IF('3B-Air transport'!$R$67="no","not applicable (Q3b.1.6 answered with 'no')",ROUND(S7349,4))</f>
        <v>0.27500000000000002</v>
      </c>
      <c r="V7349" s="110">
        <f>IF('3B-Air transport'!$R$68="no","not applicable (Q3b.1.6 answered with 'no')",ROUND(S7349,4))</f>
        <v>0.27500000000000002</v>
      </c>
      <c r="AB7349" s="110">
        <f t="shared" si="413"/>
        <v>0.27500000000000019</v>
      </c>
      <c r="AC7349" s="110">
        <f>IF('3C-Water transport'!$R$56="no","not applicable (Q3c.1.6 answered with 'no')",ROUND(AB7349,4))</f>
        <v>0.27500000000000002</v>
      </c>
      <c r="AD7349" s="110">
        <f>IF('3C-Water transport'!$R$57="no","not applicable (Q3c.1.6 answered with 'no')",ROUND(AB7349,4))</f>
        <v>0.27500000000000002</v>
      </c>
      <c r="AE7349" s="110">
        <f>IF('3C-Water transport'!$R$58="no","not applicable (Q3c.1.6 answered with 'no')",ROUND(AB7349,4))</f>
        <v>0.27500000000000002</v>
      </c>
    </row>
    <row r="7350" spans="5:31" x14ac:dyDescent="0.25">
      <c r="E7350" s="110">
        <f t="shared" si="411"/>
        <v>0.27600000000000019</v>
      </c>
      <c r="F7350" s="110">
        <f>IF('3A-Rail transport'!$R$56="no","not applicable (Q3a.2.6 answered with 'no')",ROUND(E7350,4))</f>
        <v>0.27600000000000002</v>
      </c>
      <c r="G7350" s="110">
        <f>IF('3A-Rail transport'!$R$57="no","not applicable (Q3a.2.6 answered with 'no')",ROUND(E7350,4))</f>
        <v>0.27600000000000002</v>
      </c>
      <c r="S7350" s="110">
        <f t="shared" si="412"/>
        <v>0.27600000000000019</v>
      </c>
      <c r="T7350" s="110">
        <f>IF('3B-Air transport'!$R$66="no","not applicable (Q3b.1.6 answered with 'no')",ROUND(S7350,4))</f>
        <v>0.27600000000000002</v>
      </c>
      <c r="U7350" s="110">
        <f>IF('3B-Air transport'!$R$67="no","not applicable (Q3b.1.6 answered with 'no')",ROUND(S7350,4))</f>
        <v>0.27600000000000002</v>
      </c>
      <c r="V7350" s="110">
        <f>IF('3B-Air transport'!$R$68="no","not applicable (Q3b.1.6 answered with 'no')",ROUND(S7350,4))</f>
        <v>0.27600000000000002</v>
      </c>
      <c r="AB7350" s="110">
        <f t="shared" si="413"/>
        <v>0.27600000000000019</v>
      </c>
      <c r="AC7350" s="110">
        <f>IF('3C-Water transport'!$R$56="no","not applicable (Q3c.1.6 answered with 'no')",ROUND(AB7350,4))</f>
        <v>0.27600000000000002</v>
      </c>
      <c r="AD7350" s="110">
        <f>IF('3C-Water transport'!$R$57="no","not applicable (Q3c.1.6 answered with 'no')",ROUND(AB7350,4))</f>
        <v>0.27600000000000002</v>
      </c>
      <c r="AE7350" s="110">
        <f>IF('3C-Water transport'!$R$58="no","not applicable (Q3c.1.6 answered with 'no')",ROUND(AB7350,4))</f>
        <v>0.27600000000000002</v>
      </c>
    </row>
    <row r="7351" spans="5:31" x14ac:dyDescent="0.25">
      <c r="E7351" s="110">
        <f t="shared" si="411"/>
        <v>0.27700000000000019</v>
      </c>
      <c r="F7351" s="110">
        <f>IF('3A-Rail transport'!$R$56="no","not applicable (Q3a.2.6 answered with 'no')",ROUND(E7351,4))</f>
        <v>0.27700000000000002</v>
      </c>
      <c r="G7351" s="110">
        <f>IF('3A-Rail transport'!$R$57="no","not applicable (Q3a.2.6 answered with 'no')",ROUND(E7351,4))</f>
        <v>0.27700000000000002</v>
      </c>
      <c r="S7351" s="110">
        <f t="shared" si="412"/>
        <v>0.27700000000000019</v>
      </c>
      <c r="T7351" s="110">
        <f>IF('3B-Air transport'!$R$66="no","not applicable (Q3b.1.6 answered with 'no')",ROUND(S7351,4))</f>
        <v>0.27700000000000002</v>
      </c>
      <c r="U7351" s="110">
        <f>IF('3B-Air transport'!$R$67="no","not applicable (Q3b.1.6 answered with 'no')",ROUND(S7351,4))</f>
        <v>0.27700000000000002</v>
      </c>
      <c r="V7351" s="110">
        <f>IF('3B-Air transport'!$R$68="no","not applicable (Q3b.1.6 answered with 'no')",ROUND(S7351,4))</f>
        <v>0.27700000000000002</v>
      </c>
      <c r="AB7351" s="110">
        <f t="shared" si="413"/>
        <v>0.27700000000000019</v>
      </c>
      <c r="AC7351" s="110">
        <f>IF('3C-Water transport'!$R$56="no","not applicable (Q3c.1.6 answered with 'no')",ROUND(AB7351,4))</f>
        <v>0.27700000000000002</v>
      </c>
      <c r="AD7351" s="110">
        <f>IF('3C-Water transport'!$R$57="no","not applicable (Q3c.1.6 answered with 'no')",ROUND(AB7351,4))</f>
        <v>0.27700000000000002</v>
      </c>
      <c r="AE7351" s="110">
        <f>IF('3C-Water transport'!$R$58="no","not applicable (Q3c.1.6 answered with 'no')",ROUND(AB7351,4))</f>
        <v>0.27700000000000002</v>
      </c>
    </row>
    <row r="7352" spans="5:31" x14ac:dyDescent="0.25">
      <c r="E7352" s="110">
        <f t="shared" si="411"/>
        <v>0.27800000000000019</v>
      </c>
      <c r="F7352" s="110">
        <f>IF('3A-Rail transport'!$R$56="no","not applicable (Q3a.2.6 answered with 'no')",ROUND(E7352,4))</f>
        <v>0.27800000000000002</v>
      </c>
      <c r="G7352" s="110">
        <f>IF('3A-Rail transport'!$R$57="no","not applicable (Q3a.2.6 answered with 'no')",ROUND(E7352,4))</f>
        <v>0.27800000000000002</v>
      </c>
      <c r="S7352" s="110">
        <f t="shared" si="412"/>
        <v>0.27800000000000019</v>
      </c>
      <c r="T7352" s="110">
        <f>IF('3B-Air transport'!$R$66="no","not applicable (Q3b.1.6 answered with 'no')",ROUND(S7352,4))</f>
        <v>0.27800000000000002</v>
      </c>
      <c r="U7352" s="110">
        <f>IF('3B-Air transport'!$R$67="no","not applicable (Q3b.1.6 answered with 'no')",ROUND(S7352,4))</f>
        <v>0.27800000000000002</v>
      </c>
      <c r="V7352" s="110">
        <f>IF('3B-Air transport'!$R$68="no","not applicable (Q3b.1.6 answered with 'no')",ROUND(S7352,4))</f>
        <v>0.27800000000000002</v>
      </c>
      <c r="AB7352" s="110">
        <f t="shared" si="413"/>
        <v>0.27800000000000019</v>
      </c>
      <c r="AC7352" s="110">
        <f>IF('3C-Water transport'!$R$56="no","not applicable (Q3c.1.6 answered with 'no')",ROUND(AB7352,4))</f>
        <v>0.27800000000000002</v>
      </c>
      <c r="AD7352" s="110">
        <f>IF('3C-Water transport'!$R$57="no","not applicable (Q3c.1.6 answered with 'no')",ROUND(AB7352,4))</f>
        <v>0.27800000000000002</v>
      </c>
      <c r="AE7352" s="110">
        <f>IF('3C-Water transport'!$R$58="no","not applicable (Q3c.1.6 answered with 'no')",ROUND(AB7352,4))</f>
        <v>0.27800000000000002</v>
      </c>
    </row>
    <row r="7353" spans="5:31" x14ac:dyDescent="0.25">
      <c r="E7353" s="110">
        <f t="shared" si="411"/>
        <v>0.27900000000000019</v>
      </c>
      <c r="F7353" s="110">
        <f>IF('3A-Rail transport'!$R$56="no","not applicable (Q3a.2.6 answered with 'no')",ROUND(E7353,4))</f>
        <v>0.27900000000000003</v>
      </c>
      <c r="G7353" s="110">
        <f>IF('3A-Rail transport'!$R$57="no","not applicable (Q3a.2.6 answered with 'no')",ROUND(E7353,4))</f>
        <v>0.27900000000000003</v>
      </c>
      <c r="S7353" s="110">
        <f t="shared" si="412"/>
        <v>0.27900000000000019</v>
      </c>
      <c r="T7353" s="110">
        <f>IF('3B-Air transport'!$R$66="no","not applicable (Q3b.1.6 answered with 'no')",ROUND(S7353,4))</f>
        <v>0.27900000000000003</v>
      </c>
      <c r="U7353" s="110">
        <f>IF('3B-Air transport'!$R$67="no","not applicable (Q3b.1.6 answered with 'no')",ROUND(S7353,4))</f>
        <v>0.27900000000000003</v>
      </c>
      <c r="V7353" s="110">
        <f>IF('3B-Air transport'!$R$68="no","not applicable (Q3b.1.6 answered with 'no')",ROUND(S7353,4))</f>
        <v>0.27900000000000003</v>
      </c>
      <c r="AB7353" s="110">
        <f t="shared" si="413"/>
        <v>0.27900000000000019</v>
      </c>
      <c r="AC7353" s="110">
        <f>IF('3C-Water transport'!$R$56="no","not applicable (Q3c.1.6 answered with 'no')",ROUND(AB7353,4))</f>
        <v>0.27900000000000003</v>
      </c>
      <c r="AD7353" s="110">
        <f>IF('3C-Water transport'!$R$57="no","not applicable (Q3c.1.6 answered with 'no')",ROUND(AB7353,4))</f>
        <v>0.27900000000000003</v>
      </c>
      <c r="AE7353" s="110">
        <f>IF('3C-Water transport'!$R$58="no","not applicable (Q3c.1.6 answered with 'no')",ROUND(AB7353,4))</f>
        <v>0.27900000000000003</v>
      </c>
    </row>
    <row r="7354" spans="5:31" x14ac:dyDescent="0.25">
      <c r="E7354" s="110">
        <f t="shared" si="411"/>
        <v>0.28000000000000019</v>
      </c>
      <c r="F7354" s="110">
        <f>IF('3A-Rail transport'!$R$56="no","not applicable (Q3a.2.6 answered with 'no')",ROUND(E7354,4))</f>
        <v>0.28000000000000003</v>
      </c>
      <c r="G7354" s="110">
        <f>IF('3A-Rail transport'!$R$57="no","not applicable (Q3a.2.6 answered with 'no')",ROUND(E7354,4))</f>
        <v>0.28000000000000003</v>
      </c>
      <c r="S7354" s="110">
        <f t="shared" si="412"/>
        <v>0.28000000000000019</v>
      </c>
      <c r="T7354" s="110">
        <f>IF('3B-Air transport'!$R$66="no","not applicable (Q3b.1.6 answered with 'no')",ROUND(S7354,4))</f>
        <v>0.28000000000000003</v>
      </c>
      <c r="U7354" s="110">
        <f>IF('3B-Air transport'!$R$67="no","not applicable (Q3b.1.6 answered with 'no')",ROUND(S7354,4))</f>
        <v>0.28000000000000003</v>
      </c>
      <c r="V7354" s="110">
        <f>IF('3B-Air transport'!$R$68="no","not applicable (Q3b.1.6 answered with 'no')",ROUND(S7354,4))</f>
        <v>0.28000000000000003</v>
      </c>
      <c r="AB7354" s="110">
        <f t="shared" si="413"/>
        <v>0.28000000000000019</v>
      </c>
      <c r="AC7354" s="110">
        <f>IF('3C-Water transport'!$R$56="no","not applicable (Q3c.1.6 answered with 'no')",ROUND(AB7354,4))</f>
        <v>0.28000000000000003</v>
      </c>
      <c r="AD7354" s="110">
        <f>IF('3C-Water transport'!$R$57="no","not applicable (Q3c.1.6 answered with 'no')",ROUND(AB7354,4))</f>
        <v>0.28000000000000003</v>
      </c>
      <c r="AE7354" s="110">
        <f>IF('3C-Water transport'!$R$58="no","not applicable (Q3c.1.6 answered with 'no')",ROUND(AB7354,4))</f>
        <v>0.28000000000000003</v>
      </c>
    </row>
    <row r="7355" spans="5:31" x14ac:dyDescent="0.25">
      <c r="E7355" s="110">
        <f t="shared" si="411"/>
        <v>0.28100000000000019</v>
      </c>
      <c r="F7355" s="110">
        <f>IF('3A-Rail transport'!$R$56="no","not applicable (Q3a.2.6 answered with 'no')",ROUND(E7355,4))</f>
        <v>0.28100000000000003</v>
      </c>
      <c r="G7355" s="110">
        <f>IF('3A-Rail transport'!$R$57="no","not applicable (Q3a.2.6 answered with 'no')",ROUND(E7355,4))</f>
        <v>0.28100000000000003</v>
      </c>
      <c r="S7355" s="110">
        <f t="shared" si="412"/>
        <v>0.28100000000000019</v>
      </c>
      <c r="T7355" s="110">
        <f>IF('3B-Air transport'!$R$66="no","not applicable (Q3b.1.6 answered with 'no')",ROUND(S7355,4))</f>
        <v>0.28100000000000003</v>
      </c>
      <c r="U7355" s="110">
        <f>IF('3B-Air transport'!$R$67="no","not applicable (Q3b.1.6 answered with 'no')",ROUND(S7355,4))</f>
        <v>0.28100000000000003</v>
      </c>
      <c r="V7355" s="110">
        <f>IF('3B-Air transport'!$R$68="no","not applicable (Q3b.1.6 answered with 'no')",ROUND(S7355,4))</f>
        <v>0.28100000000000003</v>
      </c>
      <c r="AB7355" s="110">
        <f t="shared" si="413"/>
        <v>0.28100000000000019</v>
      </c>
      <c r="AC7355" s="110">
        <f>IF('3C-Water transport'!$R$56="no","not applicable (Q3c.1.6 answered with 'no')",ROUND(AB7355,4))</f>
        <v>0.28100000000000003</v>
      </c>
      <c r="AD7355" s="110">
        <f>IF('3C-Water transport'!$R$57="no","not applicable (Q3c.1.6 answered with 'no')",ROUND(AB7355,4))</f>
        <v>0.28100000000000003</v>
      </c>
      <c r="AE7355" s="110">
        <f>IF('3C-Water transport'!$R$58="no","not applicable (Q3c.1.6 answered with 'no')",ROUND(AB7355,4))</f>
        <v>0.28100000000000003</v>
      </c>
    </row>
    <row r="7356" spans="5:31" x14ac:dyDescent="0.25">
      <c r="E7356" s="110">
        <f t="shared" si="411"/>
        <v>0.28200000000000019</v>
      </c>
      <c r="F7356" s="110">
        <f>IF('3A-Rail transport'!$R$56="no","not applicable (Q3a.2.6 answered with 'no')",ROUND(E7356,4))</f>
        <v>0.28199999999999997</v>
      </c>
      <c r="G7356" s="110">
        <f>IF('3A-Rail transport'!$R$57="no","not applicable (Q3a.2.6 answered with 'no')",ROUND(E7356,4))</f>
        <v>0.28199999999999997</v>
      </c>
      <c r="S7356" s="110">
        <f t="shared" si="412"/>
        <v>0.28200000000000019</v>
      </c>
      <c r="T7356" s="110">
        <f>IF('3B-Air transport'!$R$66="no","not applicable (Q3b.1.6 answered with 'no')",ROUND(S7356,4))</f>
        <v>0.28199999999999997</v>
      </c>
      <c r="U7356" s="110">
        <f>IF('3B-Air transport'!$R$67="no","not applicable (Q3b.1.6 answered with 'no')",ROUND(S7356,4))</f>
        <v>0.28199999999999997</v>
      </c>
      <c r="V7356" s="110">
        <f>IF('3B-Air transport'!$R$68="no","not applicable (Q3b.1.6 answered with 'no')",ROUND(S7356,4))</f>
        <v>0.28199999999999997</v>
      </c>
      <c r="AB7356" s="110">
        <f t="shared" si="413"/>
        <v>0.28200000000000019</v>
      </c>
      <c r="AC7356" s="110">
        <f>IF('3C-Water transport'!$R$56="no","not applicable (Q3c.1.6 answered with 'no')",ROUND(AB7356,4))</f>
        <v>0.28199999999999997</v>
      </c>
      <c r="AD7356" s="110">
        <f>IF('3C-Water transport'!$R$57="no","not applicable (Q3c.1.6 answered with 'no')",ROUND(AB7356,4))</f>
        <v>0.28199999999999997</v>
      </c>
      <c r="AE7356" s="110">
        <f>IF('3C-Water transport'!$R$58="no","not applicable (Q3c.1.6 answered with 'no')",ROUND(AB7356,4))</f>
        <v>0.28199999999999997</v>
      </c>
    </row>
    <row r="7357" spans="5:31" x14ac:dyDescent="0.25">
      <c r="E7357" s="110">
        <f t="shared" si="411"/>
        <v>0.2830000000000002</v>
      </c>
      <c r="F7357" s="110">
        <f>IF('3A-Rail transport'!$R$56="no","not applicable (Q3a.2.6 answered with 'no')",ROUND(E7357,4))</f>
        <v>0.28299999999999997</v>
      </c>
      <c r="G7357" s="110">
        <f>IF('3A-Rail transport'!$R$57="no","not applicable (Q3a.2.6 answered with 'no')",ROUND(E7357,4))</f>
        <v>0.28299999999999997</v>
      </c>
      <c r="S7357" s="110">
        <f t="shared" si="412"/>
        <v>0.2830000000000002</v>
      </c>
      <c r="T7357" s="110">
        <f>IF('3B-Air transport'!$R$66="no","not applicable (Q3b.1.6 answered with 'no')",ROUND(S7357,4))</f>
        <v>0.28299999999999997</v>
      </c>
      <c r="U7357" s="110">
        <f>IF('3B-Air transport'!$R$67="no","not applicable (Q3b.1.6 answered with 'no')",ROUND(S7357,4))</f>
        <v>0.28299999999999997</v>
      </c>
      <c r="V7357" s="110">
        <f>IF('3B-Air transport'!$R$68="no","not applicable (Q3b.1.6 answered with 'no')",ROUND(S7357,4))</f>
        <v>0.28299999999999997</v>
      </c>
      <c r="AB7357" s="110">
        <f t="shared" si="413"/>
        <v>0.2830000000000002</v>
      </c>
      <c r="AC7357" s="110">
        <f>IF('3C-Water transport'!$R$56="no","not applicable (Q3c.1.6 answered with 'no')",ROUND(AB7357,4))</f>
        <v>0.28299999999999997</v>
      </c>
      <c r="AD7357" s="110">
        <f>IF('3C-Water transport'!$R$57="no","not applicable (Q3c.1.6 answered with 'no')",ROUND(AB7357,4))</f>
        <v>0.28299999999999997</v>
      </c>
      <c r="AE7357" s="110">
        <f>IF('3C-Water transport'!$R$58="no","not applicable (Q3c.1.6 answered with 'no')",ROUND(AB7357,4))</f>
        <v>0.28299999999999997</v>
      </c>
    </row>
    <row r="7358" spans="5:31" x14ac:dyDescent="0.25">
      <c r="E7358" s="110">
        <f t="shared" si="411"/>
        <v>0.2840000000000002</v>
      </c>
      <c r="F7358" s="110">
        <f>IF('3A-Rail transport'!$R$56="no","not applicable (Q3a.2.6 answered with 'no')",ROUND(E7358,4))</f>
        <v>0.28399999999999997</v>
      </c>
      <c r="G7358" s="110">
        <f>IF('3A-Rail transport'!$R$57="no","not applicable (Q3a.2.6 answered with 'no')",ROUND(E7358,4))</f>
        <v>0.28399999999999997</v>
      </c>
      <c r="S7358" s="110">
        <f t="shared" si="412"/>
        <v>0.2840000000000002</v>
      </c>
      <c r="T7358" s="110">
        <f>IF('3B-Air transport'!$R$66="no","not applicable (Q3b.1.6 answered with 'no')",ROUND(S7358,4))</f>
        <v>0.28399999999999997</v>
      </c>
      <c r="U7358" s="110">
        <f>IF('3B-Air transport'!$R$67="no","not applicable (Q3b.1.6 answered with 'no')",ROUND(S7358,4))</f>
        <v>0.28399999999999997</v>
      </c>
      <c r="V7358" s="110">
        <f>IF('3B-Air transport'!$R$68="no","not applicable (Q3b.1.6 answered with 'no')",ROUND(S7358,4))</f>
        <v>0.28399999999999997</v>
      </c>
      <c r="AB7358" s="110">
        <f t="shared" si="413"/>
        <v>0.2840000000000002</v>
      </c>
      <c r="AC7358" s="110">
        <f>IF('3C-Water transport'!$R$56="no","not applicable (Q3c.1.6 answered with 'no')",ROUND(AB7358,4))</f>
        <v>0.28399999999999997</v>
      </c>
      <c r="AD7358" s="110">
        <f>IF('3C-Water transport'!$R$57="no","not applicable (Q3c.1.6 answered with 'no')",ROUND(AB7358,4))</f>
        <v>0.28399999999999997</v>
      </c>
      <c r="AE7358" s="110">
        <f>IF('3C-Water transport'!$R$58="no","not applicable (Q3c.1.6 answered with 'no')",ROUND(AB7358,4))</f>
        <v>0.28399999999999997</v>
      </c>
    </row>
    <row r="7359" spans="5:31" x14ac:dyDescent="0.25">
      <c r="E7359" s="110">
        <f t="shared" si="411"/>
        <v>0.2850000000000002</v>
      </c>
      <c r="F7359" s="110">
        <f>IF('3A-Rail transport'!$R$56="no","not applicable (Q3a.2.6 answered with 'no')",ROUND(E7359,4))</f>
        <v>0.28499999999999998</v>
      </c>
      <c r="G7359" s="110">
        <f>IF('3A-Rail transport'!$R$57="no","not applicable (Q3a.2.6 answered with 'no')",ROUND(E7359,4))</f>
        <v>0.28499999999999998</v>
      </c>
      <c r="S7359" s="110">
        <f t="shared" si="412"/>
        <v>0.2850000000000002</v>
      </c>
      <c r="T7359" s="110">
        <f>IF('3B-Air transport'!$R$66="no","not applicable (Q3b.1.6 answered with 'no')",ROUND(S7359,4))</f>
        <v>0.28499999999999998</v>
      </c>
      <c r="U7359" s="110">
        <f>IF('3B-Air transport'!$R$67="no","not applicable (Q3b.1.6 answered with 'no')",ROUND(S7359,4))</f>
        <v>0.28499999999999998</v>
      </c>
      <c r="V7359" s="110">
        <f>IF('3B-Air transport'!$R$68="no","not applicable (Q3b.1.6 answered with 'no')",ROUND(S7359,4))</f>
        <v>0.28499999999999998</v>
      </c>
      <c r="AB7359" s="110">
        <f t="shared" si="413"/>
        <v>0.2850000000000002</v>
      </c>
      <c r="AC7359" s="110">
        <f>IF('3C-Water transport'!$R$56="no","not applicable (Q3c.1.6 answered with 'no')",ROUND(AB7359,4))</f>
        <v>0.28499999999999998</v>
      </c>
      <c r="AD7359" s="110">
        <f>IF('3C-Water transport'!$R$57="no","not applicable (Q3c.1.6 answered with 'no')",ROUND(AB7359,4))</f>
        <v>0.28499999999999998</v>
      </c>
      <c r="AE7359" s="110">
        <f>IF('3C-Water transport'!$R$58="no","not applicable (Q3c.1.6 answered with 'no')",ROUND(AB7359,4))</f>
        <v>0.28499999999999998</v>
      </c>
    </row>
    <row r="7360" spans="5:31" x14ac:dyDescent="0.25">
      <c r="E7360" s="110">
        <f t="shared" si="411"/>
        <v>0.2860000000000002</v>
      </c>
      <c r="F7360" s="110">
        <f>IF('3A-Rail transport'!$R$56="no","not applicable (Q3a.2.6 answered with 'no')",ROUND(E7360,4))</f>
        <v>0.28599999999999998</v>
      </c>
      <c r="G7360" s="110">
        <f>IF('3A-Rail transport'!$R$57="no","not applicable (Q3a.2.6 answered with 'no')",ROUND(E7360,4))</f>
        <v>0.28599999999999998</v>
      </c>
      <c r="S7360" s="110">
        <f t="shared" si="412"/>
        <v>0.2860000000000002</v>
      </c>
      <c r="T7360" s="110">
        <f>IF('3B-Air transport'!$R$66="no","not applicable (Q3b.1.6 answered with 'no')",ROUND(S7360,4))</f>
        <v>0.28599999999999998</v>
      </c>
      <c r="U7360" s="110">
        <f>IF('3B-Air transport'!$R$67="no","not applicable (Q3b.1.6 answered with 'no')",ROUND(S7360,4))</f>
        <v>0.28599999999999998</v>
      </c>
      <c r="V7360" s="110">
        <f>IF('3B-Air transport'!$R$68="no","not applicable (Q3b.1.6 answered with 'no')",ROUND(S7360,4))</f>
        <v>0.28599999999999998</v>
      </c>
      <c r="AB7360" s="110">
        <f t="shared" si="413"/>
        <v>0.2860000000000002</v>
      </c>
      <c r="AC7360" s="110">
        <f>IF('3C-Water transport'!$R$56="no","not applicable (Q3c.1.6 answered with 'no')",ROUND(AB7360,4))</f>
        <v>0.28599999999999998</v>
      </c>
      <c r="AD7360" s="110">
        <f>IF('3C-Water transport'!$R$57="no","not applicable (Q3c.1.6 answered with 'no')",ROUND(AB7360,4))</f>
        <v>0.28599999999999998</v>
      </c>
      <c r="AE7360" s="110">
        <f>IF('3C-Water transport'!$R$58="no","not applicable (Q3c.1.6 answered with 'no')",ROUND(AB7360,4))</f>
        <v>0.28599999999999998</v>
      </c>
    </row>
    <row r="7361" spans="5:31" x14ac:dyDescent="0.25">
      <c r="E7361" s="110">
        <f t="shared" si="411"/>
        <v>0.2870000000000002</v>
      </c>
      <c r="F7361" s="110">
        <f>IF('3A-Rail transport'!$R$56="no","not applicable (Q3a.2.6 answered with 'no')",ROUND(E7361,4))</f>
        <v>0.28699999999999998</v>
      </c>
      <c r="G7361" s="110">
        <f>IF('3A-Rail transport'!$R$57="no","not applicable (Q3a.2.6 answered with 'no')",ROUND(E7361,4))</f>
        <v>0.28699999999999998</v>
      </c>
      <c r="S7361" s="110">
        <f t="shared" si="412"/>
        <v>0.2870000000000002</v>
      </c>
      <c r="T7361" s="110">
        <f>IF('3B-Air transport'!$R$66="no","not applicable (Q3b.1.6 answered with 'no')",ROUND(S7361,4))</f>
        <v>0.28699999999999998</v>
      </c>
      <c r="U7361" s="110">
        <f>IF('3B-Air transport'!$R$67="no","not applicable (Q3b.1.6 answered with 'no')",ROUND(S7361,4))</f>
        <v>0.28699999999999998</v>
      </c>
      <c r="V7361" s="110">
        <f>IF('3B-Air transport'!$R$68="no","not applicable (Q3b.1.6 answered with 'no')",ROUND(S7361,4))</f>
        <v>0.28699999999999998</v>
      </c>
      <c r="AB7361" s="110">
        <f t="shared" si="413"/>
        <v>0.2870000000000002</v>
      </c>
      <c r="AC7361" s="110">
        <f>IF('3C-Water transport'!$R$56="no","not applicable (Q3c.1.6 answered with 'no')",ROUND(AB7361,4))</f>
        <v>0.28699999999999998</v>
      </c>
      <c r="AD7361" s="110">
        <f>IF('3C-Water transport'!$R$57="no","not applicable (Q3c.1.6 answered with 'no')",ROUND(AB7361,4))</f>
        <v>0.28699999999999998</v>
      </c>
      <c r="AE7361" s="110">
        <f>IF('3C-Water transport'!$R$58="no","not applicable (Q3c.1.6 answered with 'no')",ROUND(AB7361,4))</f>
        <v>0.28699999999999998</v>
      </c>
    </row>
    <row r="7362" spans="5:31" x14ac:dyDescent="0.25">
      <c r="E7362" s="110">
        <f t="shared" si="411"/>
        <v>0.2880000000000002</v>
      </c>
      <c r="F7362" s="110">
        <f>IF('3A-Rail transport'!$R$56="no","not applicable (Q3a.2.6 answered with 'no')",ROUND(E7362,4))</f>
        <v>0.28799999999999998</v>
      </c>
      <c r="G7362" s="110">
        <f>IF('3A-Rail transport'!$R$57="no","not applicable (Q3a.2.6 answered with 'no')",ROUND(E7362,4))</f>
        <v>0.28799999999999998</v>
      </c>
      <c r="S7362" s="110">
        <f t="shared" si="412"/>
        <v>0.2880000000000002</v>
      </c>
      <c r="T7362" s="110">
        <f>IF('3B-Air transport'!$R$66="no","not applicable (Q3b.1.6 answered with 'no')",ROUND(S7362,4))</f>
        <v>0.28799999999999998</v>
      </c>
      <c r="U7362" s="110">
        <f>IF('3B-Air transport'!$R$67="no","not applicable (Q3b.1.6 answered with 'no')",ROUND(S7362,4))</f>
        <v>0.28799999999999998</v>
      </c>
      <c r="V7362" s="110">
        <f>IF('3B-Air transport'!$R$68="no","not applicable (Q3b.1.6 answered with 'no')",ROUND(S7362,4))</f>
        <v>0.28799999999999998</v>
      </c>
      <c r="AB7362" s="110">
        <f t="shared" si="413"/>
        <v>0.2880000000000002</v>
      </c>
      <c r="AC7362" s="110">
        <f>IF('3C-Water transport'!$R$56="no","not applicable (Q3c.1.6 answered with 'no')",ROUND(AB7362,4))</f>
        <v>0.28799999999999998</v>
      </c>
      <c r="AD7362" s="110">
        <f>IF('3C-Water transport'!$R$57="no","not applicable (Q3c.1.6 answered with 'no')",ROUND(AB7362,4))</f>
        <v>0.28799999999999998</v>
      </c>
      <c r="AE7362" s="110">
        <f>IF('3C-Water transport'!$R$58="no","not applicable (Q3c.1.6 answered with 'no')",ROUND(AB7362,4))</f>
        <v>0.28799999999999998</v>
      </c>
    </row>
    <row r="7363" spans="5:31" x14ac:dyDescent="0.25">
      <c r="E7363" s="110">
        <f t="shared" si="411"/>
        <v>0.2890000000000002</v>
      </c>
      <c r="F7363" s="110">
        <f>IF('3A-Rail transport'!$R$56="no","not applicable (Q3a.2.6 answered with 'no')",ROUND(E7363,4))</f>
        <v>0.28899999999999998</v>
      </c>
      <c r="G7363" s="110">
        <f>IF('3A-Rail transport'!$R$57="no","not applicable (Q3a.2.6 answered with 'no')",ROUND(E7363,4))</f>
        <v>0.28899999999999998</v>
      </c>
      <c r="S7363" s="110">
        <f t="shared" si="412"/>
        <v>0.2890000000000002</v>
      </c>
      <c r="T7363" s="110">
        <f>IF('3B-Air transport'!$R$66="no","not applicable (Q3b.1.6 answered with 'no')",ROUND(S7363,4))</f>
        <v>0.28899999999999998</v>
      </c>
      <c r="U7363" s="110">
        <f>IF('3B-Air transport'!$R$67="no","not applicable (Q3b.1.6 answered with 'no')",ROUND(S7363,4))</f>
        <v>0.28899999999999998</v>
      </c>
      <c r="V7363" s="110">
        <f>IF('3B-Air transport'!$R$68="no","not applicable (Q3b.1.6 answered with 'no')",ROUND(S7363,4))</f>
        <v>0.28899999999999998</v>
      </c>
      <c r="AB7363" s="110">
        <f t="shared" si="413"/>
        <v>0.2890000000000002</v>
      </c>
      <c r="AC7363" s="110">
        <f>IF('3C-Water transport'!$R$56="no","not applicable (Q3c.1.6 answered with 'no')",ROUND(AB7363,4))</f>
        <v>0.28899999999999998</v>
      </c>
      <c r="AD7363" s="110">
        <f>IF('3C-Water transport'!$R$57="no","not applicable (Q3c.1.6 answered with 'no')",ROUND(AB7363,4))</f>
        <v>0.28899999999999998</v>
      </c>
      <c r="AE7363" s="110">
        <f>IF('3C-Water transport'!$R$58="no","not applicable (Q3c.1.6 answered with 'no')",ROUND(AB7363,4))</f>
        <v>0.28899999999999998</v>
      </c>
    </row>
    <row r="7364" spans="5:31" x14ac:dyDescent="0.25">
      <c r="E7364" s="110">
        <f t="shared" si="411"/>
        <v>0.2900000000000002</v>
      </c>
      <c r="F7364" s="110">
        <f>IF('3A-Rail transport'!$R$56="no","not applicable (Q3a.2.6 answered with 'no')",ROUND(E7364,4))</f>
        <v>0.28999999999999998</v>
      </c>
      <c r="G7364" s="110">
        <f>IF('3A-Rail transport'!$R$57="no","not applicable (Q3a.2.6 answered with 'no')",ROUND(E7364,4))</f>
        <v>0.28999999999999998</v>
      </c>
      <c r="S7364" s="110">
        <f t="shared" si="412"/>
        <v>0.2900000000000002</v>
      </c>
      <c r="T7364" s="110">
        <f>IF('3B-Air transport'!$R$66="no","not applicable (Q3b.1.6 answered with 'no')",ROUND(S7364,4))</f>
        <v>0.28999999999999998</v>
      </c>
      <c r="U7364" s="110">
        <f>IF('3B-Air transport'!$R$67="no","not applicable (Q3b.1.6 answered with 'no')",ROUND(S7364,4))</f>
        <v>0.28999999999999998</v>
      </c>
      <c r="V7364" s="110">
        <f>IF('3B-Air transport'!$R$68="no","not applicable (Q3b.1.6 answered with 'no')",ROUND(S7364,4))</f>
        <v>0.28999999999999998</v>
      </c>
      <c r="AB7364" s="110">
        <f t="shared" si="413"/>
        <v>0.2900000000000002</v>
      </c>
      <c r="AC7364" s="110">
        <f>IF('3C-Water transport'!$R$56="no","not applicable (Q3c.1.6 answered with 'no')",ROUND(AB7364,4))</f>
        <v>0.28999999999999998</v>
      </c>
      <c r="AD7364" s="110">
        <f>IF('3C-Water transport'!$R$57="no","not applicable (Q3c.1.6 answered with 'no')",ROUND(AB7364,4))</f>
        <v>0.28999999999999998</v>
      </c>
      <c r="AE7364" s="110">
        <f>IF('3C-Water transport'!$R$58="no","not applicable (Q3c.1.6 answered with 'no')",ROUND(AB7364,4))</f>
        <v>0.28999999999999998</v>
      </c>
    </row>
    <row r="7365" spans="5:31" x14ac:dyDescent="0.25">
      <c r="E7365" s="110">
        <f t="shared" si="411"/>
        <v>0.2910000000000002</v>
      </c>
      <c r="F7365" s="110">
        <f>IF('3A-Rail transport'!$R$56="no","not applicable (Q3a.2.6 answered with 'no')",ROUND(E7365,4))</f>
        <v>0.29099999999999998</v>
      </c>
      <c r="G7365" s="110">
        <f>IF('3A-Rail transport'!$R$57="no","not applicable (Q3a.2.6 answered with 'no')",ROUND(E7365,4))</f>
        <v>0.29099999999999998</v>
      </c>
      <c r="S7365" s="110">
        <f t="shared" si="412"/>
        <v>0.2910000000000002</v>
      </c>
      <c r="T7365" s="110">
        <f>IF('3B-Air transport'!$R$66="no","not applicable (Q3b.1.6 answered with 'no')",ROUND(S7365,4))</f>
        <v>0.29099999999999998</v>
      </c>
      <c r="U7365" s="110">
        <f>IF('3B-Air transport'!$R$67="no","not applicable (Q3b.1.6 answered with 'no')",ROUND(S7365,4))</f>
        <v>0.29099999999999998</v>
      </c>
      <c r="V7365" s="110">
        <f>IF('3B-Air transport'!$R$68="no","not applicable (Q3b.1.6 answered with 'no')",ROUND(S7365,4))</f>
        <v>0.29099999999999998</v>
      </c>
      <c r="AB7365" s="110">
        <f t="shared" si="413"/>
        <v>0.2910000000000002</v>
      </c>
      <c r="AC7365" s="110">
        <f>IF('3C-Water transport'!$R$56="no","not applicable (Q3c.1.6 answered with 'no')",ROUND(AB7365,4))</f>
        <v>0.29099999999999998</v>
      </c>
      <c r="AD7365" s="110">
        <f>IF('3C-Water transport'!$R$57="no","not applicable (Q3c.1.6 answered with 'no')",ROUND(AB7365,4))</f>
        <v>0.29099999999999998</v>
      </c>
      <c r="AE7365" s="110">
        <f>IF('3C-Water transport'!$R$58="no","not applicable (Q3c.1.6 answered with 'no')",ROUND(AB7365,4))</f>
        <v>0.29099999999999998</v>
      </c>
    </row>
    <row r="7366" spans="5:31" x14ac:dyDescent="0.25">
      <c r="E7366" s="110">
        <f t="shared" si="411"/>
        <v>0.2920000000000002</v>
      </c>
      <c r="F7366" s="110">
        <f>IF('3A-Rail transport'!$R$56="no","not applicable (Q3a.2.6 answered with 'no')",ROUND(E7366,4))</f>
        <v>0.29199999999999998</v>
      </c>
      <c r="G7366" s="110">
        <f>IF('3A-Rail transport'!$R$57="no","not applicable (Q3a.2.6 answered with 'no')",ROUND(E7366,4))</f>
        <v>0.29199999999999998</v>
      </c>
      <c r="S7366" s="110">
        <f t="shared" si="412"/>
        <v>0.2920000000000002</v>
      </c>
      <c r="T7366" s="110">
        <f>IF('3B-Air transport'!$R$66="no","not applicable (Q3b.1.6 answered with 'no')",ROUND(S7366,4))</f>
        <v>0.29199999999999998</v>
      </c>
      <c r="U7366" s="110">
        <f>IF('3B-Air transport'!$R$67="no","not applicable (Q3b.1.6 answered with 'no')",ROUND(S7366,4))</f>
        <v>0.29199999999999998</v>
      </c>
      <c r="V7366" s="110">
        <f>IF('3B-Air transport'!$R$68="no","not applicable (Q3b.1.6 answered with 'no')",ROUND(S7366,4))</f>
        <v>0.29199999999999998</v>
      </c>
      <c r="AB7366" s="110">
        <f t="shared" si="413"/>
        <v>0.2920000000000002</v>
      </c>
      <c r="AC7366" s="110">
        <f>IF('3C-Water transport'!$R$56="no","not applicable (Q3c.1.6 answered with 'no')",ROUND(AB7366,4))</f>
        <v>0.29199999999999998</v>
      </c>
      <c r="AD7366" s="110">
        <f>IF('3C-Water transport'!$R$57="no","not applicable (Q3c.1.6 answered with 'no')",ROUND(AB7366,4))</f>
        <v>0.29199999999999998</v>
      </c>
      <c r="AE7366" s="110">
        <f>IF('3C-Water transport'!$R$58="no","not applicable (Q3c.1.6 answered with 'no')",ROUND(AB7366,4))</f>
        <v>0.29199999999999998</v>
      </c>
    </row>
    <row r="7367" spans="5:31" x14ac:dyDescent="0.25">
      <c r="E7367" s="110">
        <f t="shared" si="411"/>
        <v>0.2930000000000002</v>
      </c>
      <c r="F7367" s="110">
        <f>IF('3A-Rail transport'!$R$56="no","not applicable (Q3a.2.6 answered with 'no')",ROUND(E7367,4))</f>
        <v>0.29299999999999998</v>
      </c>
      <c r="G7367" s="110">
        <f>IF('3A-Rail transport'!$R$57="no","not applicable (Q3a.2.6 answered with 'no')",ROUND(E7367,4))</f>
        <v>0.29299999999999998</v>
      </c>
      <c r="S7367" s="110">
        <f t="shared" si="412"/>
        <v>0.2930000000000002</v>
      </c>
      <c r="T7367" s="110">
        <f>IF('3B-Air transport'!$R$66="no","not applicable (Q3b.1.6 answered with 'no')",ROUND(S7367,4))</f>
        <v>0.29299999999999998</v>
      </c>
      <c r="U7367" s="110">
        <f>IF('3B-Air transport'!$R$67="no","not applicable (Q3b.1.6 answered with 'no')",ROUND(S7367,4))</f>
        <v>0.29299999999999998</v>
      </c>
      <c r="V7367" s="110">
        <f>IF('3B-Air transport'!$R$68="no","not applicable (Q3b.1.6 answered with 'no')",ROUND(S7367,4))</f>
        <v>0.29299999999999998</v>
      </c>
      <c r="AB7367" s="110">
        <f t="shared" si="413"/>
        <v>0.2930000000000002</v>
      </c>
      <c r="AC7367" s="110">
        <f>IF('3C-Water transport'!$R$56="no","not applicable (Q3c.1.6 answered with 'no')",ROUND(AB7367,4))</f>
        <v>0.29299999999999998</v>
      </c>
      <c r="AD7367" s="110">
        <f>IF('3C-Water transport'!$R$57="no","not applicable (Q3c.1.6 answered with 'no')",ROUND(AB7367,4))</f>
        <v>0.29299999999999998</v>
      </c>
      <c r="AE7367" s="110">
        <f>IF('3C-Water transport'!$R$58="no","not applicable (Q3c.1.6 answered with 'no')",ROUND(AB7367,4))</f>
        <v>0.29299999999999998</v>
      </c>
    </row>
    <row r="7368" spans="5:31" x14ac:dyDescent="0.25">
      <c r="E7368" s="110">
        <f t="shared" si="411"/>
        <v>0.29400000000000021</v>
      </c>
      <c r="F7368" s="110">
        <f>IF('3A-Rail transport'!$R$56="no","not applicable (Q3a.2.6 answered with 'no')",ROUND(E7368,4))</f>
        <v>0.29399999999999998</v>
      </c>
      <c r="G7368" s="110">
        <f>IF('3A-Rail transport'!$R$57="no","not applicable (Q3a.2.6 answered with 'no')",ROUND(E7368,4))</f>
        <v>0.29399999999999998</v>
      </c>
      <c r="S7368" s="110">
        <f t="shared" si="412"/>
        <v>0.29400000000000021</v>
      </c>
      <c r="T7368" s="110">
        <f>IF('3B-Air transport'!$R$66="no","not applicable (Q3b.1.6 answered with 'no')",ROUND(S7368,4))</f>
        <v>0.29399999999999998</v>
      </c>
      <c r="U7368" s="110">
        <f>IF('3B-Air transport'!$R$67="no","not applicable (Q3b.1.6 answered with 'no')",ROUND(S7368,4))</f>
        <v>0.29399999999999998</v>
      </c>
      <c r="V7368" s="110">
        <f>IF('3B-Air transport'!$R$68="no","not applicable (Q3b.1.6 answered with 'no')",ROUND(S7368,4))</f>
        <v>0.29399999999999998</v>
      </c>
      <c r="AB7368" s="110">
        <f t="shared" si="413"/>
        <v>0.29400000000000021</v>
      </c>
      <c r="AC7368" s="110">
        <f>IF('3C-Water transport'!$R$56="no","not applicable (Q3c.1.6 answered with 'no')",ROUND(AB7368,4))</f>
        <v>0.29399999999999998</v>
      </c>
      <c r="AD7368" s="110">
        <f>IF('3C-Water transport'!$R$57="no","not applicable (Q3c.1.6 answered with 'no')",ROUND(AB7368,4))</f>
        <v>0.29399999999999998</v>
      </c>
      <c r="AE7368" s="110">
        <f>IF('3C-Water transport'!$R$58="no","not applicable (Q3c.1.6 answered with 'no')",ROUND(AB7368,4))</f>
        <v>0.29399999999999998</v>
      </c>
    </row>
    <row r="7369" spans="5:31" x14ac:dyDescent="0.25">
      <c r="E7369" s="110">
        <f t="shared" si="411"/>
        <v>0.29500000000000021</v>
      </c>
      <c r="F7369" s="110">
        <f>IF('3A-Rail transport'!$R$56="no","not applicable (Q3a.2.6 answered with 'no')",ROUND(E7369,4))</f>
        <v>0.29499999999999998</v>
      </c>
      <c r="G7369" s="110">
        <f>IF('3A-Rail transport'!$R$57="no","not applicable (Q3a.2.6 answered with 'no')",ROUND(E7369,4))</f>
        <v>0.29499999999999998</v>
      </c>
      <c r="S7369" s="110">
        <f t="shared" si="412"/>
        <v>0.29500000000000021</v>
      </c>
      <c r="T7369" s="110">
        <f>IF('3B-Air transport'!$R$66="no","not applicable (Q3b.1.6 answered with 'no')",ROUND(S7369,4))</f>
        <v>0.29499999999999998</v>
      </c>
      <c r="U7369" s="110">
        <f>IF('3B-Air transport'!$R$67="no","not applicable (Q3b.1.6 answered with 'no')",ROUND(S7369,4))</f>
        <v>0.29499999999999998</v>
      </c>
      <c r="V7369" s="110">
        <f>IF('3B-Air transport'!$R$68="no","not applicable (Q3b.1.6 answered with 'no')",ROUND(S7369,4))</f>
        <v>0.29499999999999998</v>
      </c>
      <c r="AB7369" s="110">
        <f t="shared" si="413"/>
        <v>0.29500000000000021</v>
      </c>
      <c r="AC7369" s="110">
        <f>IF('3C-Water transport'!$R$56="no","not applicable (Q3c.1.6 answered with 'no')",ROUND(AB7369,4))</f>
        <v>0.29499999999999998</v>
      </c>
      <c r="AD7369" s="110">
        <f>IF('3C-Water transport'!$R$57="no","not applicable (Q3c.1.6 answered with 'no')",ROUND(AB7369,4))</f>
        <v>0.29499999999999998</v>
      </c>
      <c r="AE7369" s="110">
        <f>IF('3C-Water transport'!$R$58="no","not applicable (Q3c.1.6 answered with 'no')",ROUND(AB7369,4))</f>
        <v>0.29499999999999998</v>
      </c>
    </row>
    <row r="7370" spans="5:31" x14ac:dyDescent="0.25">
      <c r="E7370" s="110">
        <f t="shared" si="411"/>
        <v>0.29600000000000021</v>
      </c>
      <c r="F7370" s="110">
        <f>IF('3A-Rail transport'!$R$56="no","not applicable (Q3a.2.6 answered with 'no')",ROUND(E7370,4))</f>
        <v>0.29599999999999999</v>
      </c>
      <c r="G7370" s="110">
        <f>IF('3A-Rail transport'!$R$57="no","not applicable (Q3a.2.6 answered with 'no')",ROUND(E7370,4))</f>
        <v>0.29599999999999999</v>
      </c>
      <c r="S7370" s="110">
        <f t="shared" si="412"/>
        <v>0.29600000000000021</v>
      </c>
      <c r="T7370" s="110">
        <f>IF('3B-Air transport'!$R$66="no","not applicable (Q3b.1.6 answered with 'no')",ROUND(S7370,4))</f>
        <v>0.29599999999999999</v>
      </c>
      <c r="U7370" s="110">
        <f>IF('3B-Air transport'!$R$67="no","not applicable (Q3b.1.6 answered with 'no')",ROUND(S7370,4))</f>
        <v>0.29599999999999999</v>
      </c>
      <c r="V7370" s="110">
        <f>IF('3B-Air transport'!$R$68="no","not applicable (Q3b.1.6 answered with 'no')",ROUND(S7370,4))</f>
        <v>0.29599999999999999</v>
      </c>
      <c r="AB7370" s="110">
        <f t="shared" si="413"/>
        <v>0.29600000000000021</v>
      </c>
      <c r="AC7370" s="110">
        <f>IF('3C-Water transport'!$R$56="no","not applicable (Q3c.1.6 answered with 'no')",ROUND(AB7370,4))</f>
        <v>0.29599999999999999</v>
      </c>
      <c r="AD7370" s="110">
        <f>IF('3C-Water transport'!$R$57="no","not applicable (Q3c.1.6 answered with 'no')",ROUND(AB7370,4))</f>
        <v>0.29599999999999999</v>
      </c>
      <c r="AE7370" s="110">
        <f>IF('3C-Water transport'!$R$58="no","not applicable (Q3c.1.6 answered with 'no')",ROUND(AB7370,4))</f>
        <v>0.29599999999999999</v>
      </c>
    </row>
    <row r="7371" spans="5:31" x14ac:dyDescent="0.25">
      <c r="E7371" s="110">
        <f t="shared" si="411"/>
        <v>0.29700000000000021</v>
      </c>
      <c r="F7371" s="110">
        <f>IF('3A-Rail transport'!$R$56="no","not applicable (Q3a.2.6 answered with 'no')",ROUND(E7371,4))</f>
        <v>0.29699999999999999</v>
      </c>
      <c r="G7371" s="110">
        <f>IF('3A-Rail transport'!$R$57="no","not applicable (Q3a.2.6 answered with 'no')",ROUND(E7371,4))</f>
        <v>0.29699999999999999</v>
      </c>
      <c r="S7371" s="110">
        <f t="shared" si="412"/>
        <v>0.29700000000000021</v>
      </c>
      <c r="T7371" s="110">
        <f>IF('3B-Air transport'!$R$66="no","not applicable (Q3b.1.6 answered with 'no')",ROUND(S7371,4))</f>
        <v>0.29699999999999999</v>
      </c>
      <c r="U7371" s="110">
        <f>IF('3B-Air transport'!$R$67="no","not applicable (Q3b.1.6 answered with 'no')",ROUND(S7371,4))</f>
        <v>0.29699999999999999</v>
      </c>
      <c r="V7371" s="110">
        <f>IF('3B-Air transport'!$R$68="no","not applicable (Q3b.1.6 answered with 'no')",ROUND(S7371,4))</f>
        <v>0.29699999999999999</v>
      </c>
      <c r="AB7371" s="110">
        <f t="shared" si="413"/>
        <v>0.29700000000000021</v>
      </c>
      <c r="AC7371" s="110">
        <f>IF('3C-Water transport'!$R$56="no","not applicable (Q3c.1.6 answered with 'no')",ROUND(AB7371,4))</f>
        <v>0.29699999999999999</v>
      </c>
      <c r="AD7371" s="110">
        <f>IF('3C-Water transport'!$R$57="no","not applicable (Q3c.1.6 answered with 'no')",ROUND(AB7371,4))</f>
        <v>0.29699999999999999</v>
      </c>
      <c r="AE7371" s="110">
        <f>IF('3C-Water transport'!$R$58="no","not applicable (Q3c.1.6 answered with 'no')",ROUND(AB7371,4))</f>
        <v>0.29699999999999999</v>
      </c>
    </row>
    <row r="7372" spans="5:31" x14ac:dyDescent="0.25">
      <c r="E7372" s="110">
        <f t="shared" si="411"/>
        <v>0.29800000000000021</v>
      </c>
      <c r="F7372" s="110">
        <f>IF('3A-Rail transport'!$R$56="no","not applicable (Q3a.2.6 answered with 'no')",ROUND(E7372,4))</f>
        <v>0.29799999999999999</v>
      </c>
      <c r="G7372" s="110">
        <f>IF('3A-Rail transport'!$R$57="no","not applicable (Q3a.2.6 answered with 'no')",ROUND(E7372,4))</f>
        <v>0.29799999999999999</v>
      </c>
      <c r="S7372" s="110">
        <f t="shared" si="412"/>
        <v>0.29800000000000021</v>
      </c>
      <c r="T7372" s="110">
        <f>IF('3B-Air transport'!$R$66="no","not applicable (Q3b.1.6 answered with 'no')",ROUND(S7372,4))</f>
        <v>0.29799999999999999</v>
      </c>
      <c r="U7372" s="110">
        <f>IF('3B-Air transport'!$R$67="no","not applicable (Q3b.1.6 answered with 'no')",ROUND(S7372,4))</f>
        <v>0.29799999999999999</v>
      </c>
      <c r="V7372" s="110">
        <f>IF('3B-Air transport'!$R$68="no","not applicable (Q3b.1.6 answered with 'no')",ROUND(S7372,4))</f>
        <v>0.29799999999999999</v>
      </c>
      <c r="AB7372" s="110">
        <f t="shared" si="413"/>
        <v>0.29800000000000021</v>
      </c>
      <c r="AC7372" s="110">
        <f>IF('3C-Water transport'!$R$56="no","not applicable (Q3c.1.6 answered with 'no')",ROUND(AB7372,4))</f>
        <v>0.29799999999999999</v>
      </c>
      <c r="AD7372" s="110">
        <f>IF('3C-Water transport'!$R$57="no","not applicable (Q3c.1.6 answered with 'no')",ROUND(AB7372,4))</f>
        <v>0.29799999999999999</v>
      </c>
      <c r="AE7372" s="110">
        <f>IF('3C-Water transport'!$R$58="no","not applicable (Q3c.1.6 answered with 'no')",ROUND(AB7372,4))</f>
        <v>0.29799999999999999</v>
      </c>
    </row>
    <row r="7373" spans="5:31" x14ac:dyDescent="0.25">
      <c r="E7373" s="110">
        <f t="shared" si="411"/>
        <v>0.29900000000000021</v>
      </c>
      <c r="F7373" s="110">
        <f>IF('3A-Rail transport'!$R$56="no","not applicable (Q3a.2.6 answered with 'no')",ROUND(E7373,4))</f>
        <v>0.29899999999999999</v>
      </c>
      <c r="G7373" s="110">
        <f>IF('3A-Rail transport'!$R$57="no","not applicable (Q3a.2.6 answered with 'no')",ROUND(E7373,4))</f>
        <v>0.29899999999999999</v>
      </c>
      <c r="S7373" s="110">
        <f t="shared" si="412"/>
        <v>0.29900000000000021</v>
      </c>
      <c r="T7373" s="110">
        <f>IF('3B-Air transport'!$R$66="no","not applicable (Q3b.1.6 answered with 'no')",ROUND(S7373,4))</f>
        <v>0.29899999999999999</v>
      </c>
      <c r="U7373" s="110">
        <f>IF('3B-Air transport'!$R$67="no","not applicable (Q3b.1.6 answered with 'no')",ROUND(S7373,4))</f>
        <v>0.29899999999999999</v>
      </c>
      <c r="V7373" s="110">
        <f>IF('3B-Air transport'!$R$68="no","not applicable (Q3b.1.6 answered with 'no')",ROUND(S7373,4))</f>
        <v>0.29899999999999999</v>
      </c>
      <c r="AB7373" s="110">
        <f t="shared" si="413"/>
        <v>0.29900000000000021</v>
      </c>
      <c r="AC7373" s="110">
        <f>IF('3C-Water transport'!$R$56="no","not applicable (Q3c.1.6 answered with 'no')",ROUND(AB7373,4))</f>
        <v>0.29899999999999999</v>
      </c>
      <c r="AD7373" s="110">
        <f>IF('3C-Water transport'!$R$57="no","not applicable (Q3c.1.6 answered with 'no')",ROUND(AB7373,4))</f>
        <v>0.29899999999999999</v>
      </c>
      <c r="AE7373" s="110">
        <f>IF('3C-Water transport'!$R$58="no","not applicable (Q3c.1.6 answered with 'no')",ROUND(AB7373,4))</f>
        <v>0.29899999999999999</v>
      </c>
    </row>
    <row r="7374" spans="5:31" x14ac:dyDescent="0.25">
      <c r="E7374" s="110">
        <f t="shared" si="411"/>
        <v>0.30000000000000021</v>
      </c>
      <c r="F7374" s="110">
        <f>IF('3A-Rail transport'!$R$56="no","not applicable (Q3a.2.6 answered with 'no')",ROUND(E7374,4))</f>
        <v>0.3</v>
      </c>
      <c r="G7374" s="110">
        <f>IF('3A-Rail transport'!$R$57="no","not applicable (Q3a.2.6 answered with 'no')",ROUND(E7374,4))</f>
        <v>0.3</v>
      </c>
      <c r="S7374" s="110">
        <f t="shared" si="412"/>
        <v>0.30000000000000021</v>
      </c>
      <c r="T7374" s="110">
        <f>IF('3B-Air transport'!$R$66="no","not applicable (Q3b.1.6 answered with 'no')",ROUND(S7374,4))</f>
        <v>0.3</v>
      </c>
      <c r="U7374" s="110">
        <f>IF('3B-Air transport'!$R$67="no","not applicable (Q3b.1.6 answered with 'no')",ROUND(S7374,4))</f>
        <v>0.3</v>
      </c>
      <c r="V7374" s="110">
        <f>IF('3B-Air transport'!$R$68="no","not applicable (Q3b.1.6 answered with 'no')",ROUND(S7374,4))</f>
        <v>0.3</v>
      </c>
      <c r="AB7374" s="110">
        <f t="shared" si="413"/>
        <v>0.30000000000000021</v>
      </c>
      <c r="AC7374" s="110">
        <f>IF('3C-Water transport'!$R$56="no","not applicable (Q3c.1.6 answered with 'no')",ROUND(AB7374,4))</f>
        <v>0.3</v>
      </c>
      <c r="AD7374" s="110">
        <f>IF('3C-Water transport'!$R$57="no","not applicable (Q3c.1.6 answered with 'no')",ROUND(AB7374,4))</f>
        <v>0.3</v>
      </c>
      <c r="AE7374" s="110">
        <f>IF('3C-Water transport'!$R$58="no","not applicable (Q3c.1.6 answered with 'no')",ROUND(AB7374,4))</f>
        <v>0.3</v>
      </c>
    </row>
    <row r="7375" spans="5:31" x14ac:dyDescent="0.25">
      <c r="E7375" s="110">
        <f t="shared" si="411"/>
        <v>0.30100000000000021</v>
      </c>
      <c r="F7375" s="110">
        <f>IF('3A-Rail transport'!$R$56="no","not applicable (Q3a.2.6 answered with 'no')",ROUND(E7375,4))</f>
        <v>0.30099999999999999</v>
      </c>
      <c r="G7375" s="110">
        <f>IF('3A-Rail transport'!$R$57="no","not applicable (Q3a.2.6 answered with 'no')",ROUND(E7375,4))</f>
        <v>0.30099999999999999</v>
      </c>
      <c r="S7375" s="110">
        <f t="shared" si="412"/>
        <v>0.30100000000000021</v>
      </c>
      <c r="T7375" s="110">
        <f>IF('3B-Air transport'!$R$66="no","not applicable (Q3b.1.6 answered with 'no')",ROUND(S7375,4))</f>
        <v>0.30099999999999999</v>
      </c>
      <c r="U7375" s="110">
        <f>IF('3B-Air transport'!$R$67="no","not applicable (Q3b.1.6 answered with 'no')",ROUND(S7375,4))</f>
        <v>0.30099999999999999</v>
      </c>
      <c r="V7375" s="110">
        <f>IF('3B-Air transport'!$R$68="no","not applicable (Q3b.1.6 answered with 'no')",ROUND(S7375,4))</f>
        <v>0.30099999999999999</v>
      </c>
      <c r="AB7375" s="110">
        <f t="shared" si="413"/>
        <v>0.30100000000000021</v>
      </c>
      <c r="AC7375" s="110">
        <f>IF('3C-Water transport'!$R$56="no","not applicable (Q3c.1.6 answered with 'no')",ROUND(AB7375,4))</f>
        <v>0.30099999999999999</v>
      </c>
      <c r="AD7375" s="110">
        <f>IF('3C-Water transport'!$R$57="no","not applicable (Q3c.1.6 answered with 'no')",ROUND(AB7375,4))</f>
        <v>0.30099999999999999</v>
      </c>
      <c r="AE7375" s="110">
        <f>IF('3C-Water transport'!$R$58="no","not applicable (Q3c.1.6 answered with 'no')",ROUND(AB7375,4))</f>
        <v>0.30099999999999999</v>
      </c>
    </row>
    <row r="7376" spans="5:31" x14ac:dyDescent="0.25">
      <c r="E7376" s="110">
        <f t="shared" si="411"/>
        <v>0.30200000000000021</v>
      </c>
      <c r="F7376" s="110">
        <f>IF('3A-Rail transport'!$R$56="no","not applicable (Q3a.2.6 answered with 'no')",ROUND(E7376,4))</f>
        <v>0.30199999999999999</v>
      </c>
      <c r="G7376" s="110">
        <f>IF('3A-Rail transport'!$R$57="no","not applicable (Q3a.2.6 answered with 'no')",ROUND(E7376,4))</f>
        <v>0.30199999999999999</v>
      </c>
      <c r="S7376" s="110">
        <f t="shared" si="412"/>
        <v>0.30200000000000021</v>
      </c>
      <c r="T7376" s="110">
        <f>IF('3B-Air transport'!$R$66="no","not applicable (Q3b.1.6 answered with 'no')",ROUND(S7376,4))</f>
        <v>0.30199999999999999</v>
      </c>
      <c r="U7376" s="110">
        <f>IF('3B-Air transport'!$R$67="no","not applicable (Q3b.1.6 answered with 'no')",ROUND(S7376,4))</f>
        <v>0.30199999999999999</v>
      </c>
      <c r="V7376" s="110">
        <f>IF('3B-Air transport'!$R$68="no","not applicable (Q3b.1.6 answered with 'no')",ROUND(S7376,4))</f>
        <v>0.30199999999999999</v>
      </c>
      <c r="AB7376" s="110">
        <f t="shared" si="413"/>
        <v>0.30200000000000021</v>
      </c>
      <c r="AC7376" s="110">
        <f>IF('3C-Water transport'!$R$56="no","not applicable (Q3c.1.6 answered with 'no')",ROUND(AB7376,4))</f>
        <v>0.30199999999999999</v>
      </c>
      <c r="AD7376" s="110">
        <f>IF('3C-Water transport'!$R$57="no","not applicable (Q3c.1.6 answered with 'no')",ROUND(AB7376,4))</f>
        <v>0.30199999999999999</v>
      </c>
      <c r="AE7376" s="110">
        <f>IF('3C-Water transport'!$R$58="no","not applicable (Q3c.1.6 answered with 'no')",ROUND(AB7376,4))</f>
        <v>0.30199999999999999</v>
      </c>
    </row>
    <row r="7377" spans="5:31" x14ac:dyDescent="0.25">
      <c r="E7377" s="110">
        <f t="shared" si="411"/>
        <v>0.30300000000000021</v>
      </c>
      <c r="F7377" s="110">
        <f>IF('3A-Rail transport'!$R$56="no","not applicable (Q3a.2.6 answered with 'no')",ROUND(E7377,4))</f>
        <v>0.30299999999999999</v>
      </c>
      <c r="G7377" s="110">
        <f>IF('3A-Rail transport'!$R$57="no","not applicable (Q3a.2.6 answered with 'no')",ROUND(E7377,4))</f>
        <v>0.30299999999999999</v>
      </c>
      <c r="S7377" s="110">
        <f t="shared" si="412"/>
        <v>0.30300000000000021</v>
      </c>
      <c r="T7377" s="110">
        <f>IF('3B-Air transport'!$R$66="no","not applicable (Q3b.1.6 answered with 'no')",ROUND(S7377,4))</f>
        <v>0.30299999999999999</v>
      </c>
      <c r="U7377" s="110">
        <f>IF('3B-Air transport'!$R$67="no","not applicable (Q3b.1.6 answered with 'no')",ROUND(S7377,4))</f>
        <v>0.30299999999999999</v>
      </c>
      <c r="V7377" s="110">
        <f>IF('3B-Air transport'!$R$68="no","not applicable (Q3b.1.6 answered with 'no')",ROUND(S7377,4))</f>
        <v>0.30299999999999999</v>
      </c>
      <c r="AB7377" s="110">
        <f t="shared" si="413"/>
        <v>0.30300000000000021</v>
      </c>
      <c r="AC7377" s="110">
        <f>IF('3C-Water transport'!$R$56="no","not applicable (Q3c.1.6 answered with 'no')",ROUND(AB7377,4))</f>
        <v>0.30299999999999999</v>
      </c>
      <c r="AD7377" s="110">
        <f>IF('3C-Water transport'!$R$57="no","not applicable (Q3c.1.6 answered with 'no')",ROUND(AB7377,4))</f>
        <v>0.30299999999999999</v>
      </c>
      <c r="AE7377" s="110">
        <f>IF('3C-Water transport'!$R$58="no","not applicable (Q3c.1.6 answered with 'no')",ROUND(AB7377,4))</f>
        <v>0.30299999999999999</v>
      </c>
    </row>
    <row r="7378" spans="5:31" x14ac:dyDescent="0.25">
      <c r="E7378" s="110">
        <f t="shared" si="411"/>
        <v>0.30400000000000021</v>
      </c>
      <c r="F7378" s="110">
        <f>IF('3A-Rail transport'!$R$56="no","not applicable (Q3a.2.6 answered with 'no')",ROUND(E7378,4))</f>
        <v>0.30399999999999999</v>
      </c>
      <c r="G7378" s="110">
        <f>IF('3A-Rail transport'!$R$57="no","not applicable (Q3a.2.6 answered with 'no')",ROUND(E7378,4))</f>
        <v>0.30399999999999999</v>
      </c>
      <c r="S7378" s="110">
        <f t="shared" si="412"/>
        <v>0.30400000000000021</v>
      </c>
      <c r="T7378" s="110">
        <f>IF('3B-Air transport'!$R$66="no","not applicable (Q3b.1.6 answered with 'no')",ROUND(S7378,4))</f>
        <v>0.30399999999999999</v>
      </c>
      <c r="U7378" s="110">
        <f>IF('3B-Air transport'!$R$67="no","not applicable (Q3b.1.6 answered with 'no')",ROUND(S7378,4))</f>
        <v>0.30399999999999999</v>
      </c>
      <c r="V7378" s="110">
        <f>IF('3B-Air transport'!$R$68="no","not applicable (Q3b.1.6 answered with 'no')",ROUND(S7378,4))</f>
        <v>0.30399999999999999</v>
      </c>
      <c r="AB7378" s="110">
        <f t="shared" si="413"/>
        <v>0.30400000000000021</v>
      </c>
      <c r="AC7378" s="110">
        <f>IF('3C-Water transport'!$R$56="no","not applicable (Q3c.1.6 answered with 'no')",ROUND(AB7378,4))</f>
        <v>0.30399999999999999</v>
      </c>
      <c r="AD7378" s="110">
        <f>IF('3C-Water transport'!$R$57="no","not applicable (Q3c.1.6 answered with 'no')",ROUND(AB7378,4))</f>
        <v>0.30399999999999999</v>
      </c>
      <c r="AE7378" s="110">
        <f>IF('3C-Water transport'!$R$58="no","not applicable (Q3c.1.6 answered with 'no')",ROUND(AB7378,4))</f>
        <v>0.30399999999999999</v>
      </c>
    </row>
    <row r="7379" spans="5:31" x14ac:dyDescent="0.25">
      <c r="E7379" s="110">
        <f t="shared" si="411"/>
        <v>0.30500000000000022</v>
      </c>
      <c r="F7379" s="110">
        <f>IF('3A-Rail transport'!$R$56="no","not applicable (Q3a.2.6 answered with 'no')",ROUND(E7379,4))</f>
        <v>0.30499999999999999</v>
      </c>
      <c r="G7379" s="110">
        <f>IF('3A-Rail transport'!$R$57="no","not applicable (Q3a.2.6 answered with 'no')",ROUND(E7379,4))</f>
        <v>0.30499999999999999</v>
      </c>
      <c r="S7379" s="110">
        <f t="shared" si="412"/>
        <v>0.30500000000000022</v>
      </c>
      <c r="T7379" s="110">
        <f>IF('3B-Air transport'!$R$66="no","not applicable (Q3b.1.6 answered with 'no')",ROUND(S7379,4))</f>
        <v>0.30499999999999999</v>
      </c>
      <c r="U7379" s="110">
        <f>IF('3B-Air transport'!$R$67="no","not applicable (Q3b.1.6 answered with 'no')",ROUND(S7379,4))</f>
        <v>0.30499999999999999</v>
      </c>
      <c r="V7379" s="110">
        <f>IF('3B-Air transport'!$R$68="no","not applicable (Q3b.1.6 answered with 'no')",ROUND(S7379,4))</f>
        <v>0.30499999999999999</v>
      </c>
      <c r="AB7379" s="110">
        <f t="shared" si="413"/>
        <v>0.30500000000000022</v>
      </c>
      <c r="AC7379" s="110">
        <f>IF('3C-Water transport'!$R$56="no","not applicable (Q3c.1.6 answered with 'no')",ROUND(AB7379,4))</f>
        <v>0.30499999999999999</v>
      </c>
      <c r="AD7379" s="110">
        <f>IF('3C-Water transport'!$R$57="no","not applicable (Q3c.1.6 answered with 'no')",ROUND(AB7379,4))</f>
        <v>0.30499999999999999</v>
      </c>
      <c r="AE7379" s="110">
        <f>IF('3C-Water transport'!$R$58="no","not applicable (Q3c.1.6 answered with 'no')",ROUND(AB7379,4))</f>
        <v>0.30499999999999999</v>
      </c>
    </row>
    <row r="7380" spans="5:31" x14ac:dyDescent="0.25">
      <c r="E7380" s="110">
        <f t="shared" si="411"/>
        <v>0.30600000000000022</v>
      </c>
      <c r="F7380" s="110">
        <f>IF('3A-Rail transport'!$R$56="no","not applicable (Q3a.2.6 answered with 'no')",ROUND(E7380,4))</f>
        <v>0.30599999999999999</v>
      </c>
      <c r="G7380" s="110">
        <f>IF('3A-Rail transport'!$R$57="no","not applicable (Q3a.2.6 answered with 'no')",ROUND(E7380,4))</f>
        <v>0.30599999999999999</v>
      </c>
      <c r="S7380" s="110">
        <f t="shared" si="412"/>
        <v>0.30600000000000022</v>
      </c>
      <c r="T7380" s="110">
        <f>IF('3B-Air transport'!$R$66="no","not applicable (Q3b.1.6 answered with 'no')",ROUND(S7380,4))</f>
        <v>0.30599999999999999</v>
      </c>
      <c r="U7380" s="110">
        <f>IF('3B-Air transport'!$R$67="no","not applicable (Q3b.1.6 answered with 'no')",ROUND(S7380,4))</f>
        <v>0.30599999999999999</v>
      </c>
      <c r="V7380" s="110">
        <f>IF('3B-Air transport'!$R$68="no","not applicable (Q3b.1.6 answered with 'no')",ROUND(S7380,4))</f>
        <v>0.30599999999999999</v>
      </c>
      <c r="AB7380" s="110">
        <f t="shared" si="413"/>
        <v>0.30600000000000022</v>
      </c>
      <c r="AC7380" s="110">
        <f>IF('3C-Water transport'!$R$56="no","not applicable (Q3c.1.6 answered with 'no')",ROUND(AB7380,4))</f>
        <v>0.30599999999999999</v>
      </c>
      <c r="AD7380" s="110">
        <f>IF('3C-Water transport'!$R$57="no","not applicable (Q3c.1.6 answered with 'no')",ROUND(AB7380,4))</f>
        <v>0.30599999999999999</v>
      </c>
      <c r="AE7380" s="110">
        <f>IF('3C-Water transport'!$R$58="no","not applicable (Q3c.1.6 answered with 'no')",ROUND(AB7380,4))</f>
        <v>0.30599999999999999</v>
      </c>
    </row>
    <row r="7381" spans="5:31" x14ac:dyDescent="0.25">
      <c r="E7381" s="110">
        <f t="shared" si="411"/>
        <v>0.30700000000000022</v>
      </c>
      <c r="F7381" s="110">
        <f>IF('3A-Rail transport'!$R$56="no","not applicable (Q3a.2.6 answered with 'no')",ROUND(E7381,4))</f>
        <v>0.307</v>
      </c>
      <c r="G7381" s="110">
        <f>IF('3A-Rail transport'!$R$57="no","not applicable (Q3a.2.6 answered with 'no')",ROUND(E7381,4))</f>
        <v>0.307</v>
      </c>
      <c r="S7381" s="110">
        <f t="shared" si="412"/>
        <v>0.30700000000000022</v>
      </c>
      <c r="T7381" s="110">
        <f>IF('3B-Air transport'!$R$66="no","not applicable (Q3b.1.6 answered with 'no')",ROUND(S7381,4))</f>
        <v>0.307</v>
      </c>
      <c r="U7381" s="110">
        <f>IF('3B-Air transport'!$R$67="no","not applicable (Q3b.1.6 answered with 'no')",ROUND(S7381,4))</f>
        <v>0.307</v>
      </c>
      <c r="V7381" s="110">
        <f>IF('3B-Air transport'!$R$68="no","not applicable (Q3b.1.6 answered with 'no')",ROUND(S7381,4))</f>
        <v>0.307</v>
      </c>
      <c r="AB7381" s="110">
        <f t="shared" si="413"/>
        <v>0.30700000000000022</v>
      </c>
      <c r="AC7381" s="110">
        <f>IF('3C-Water transport'!$R$56="no","not applicable (Q3c.1.6 answered with 'no')",ROUND(AB7381,4))</f>
        <v>0.307</v>
      </c>
      <c r="AD7381" s="110">
        <f>IF('3C-Water transport'!$R$57="no","not applicable (Q3c.1.6 answered with 'no')",ROUND(AB7381,4))</f>
        <v>0.307</v>
      </c>
      <c r="AE7381" s="110">
        <f>IF('3C-Water transport'!$R$58="no","not applicable (Q3c.1.6 answered with 'no')",ROUND(AB7381,4))</f>
        <v>0.307</v>
      </c>
    </row>
    <row r="7382" spans="5:31" x14ac:dyDescent="0.25">
      <c r="E7382" s="110">
        <f t="shared" si="411"/>
        <v>0.30800000000000022</v>
      </c>
      <c r="F7382" s="110">
        <f>IF('3A-Rail transport'!$R$56="no","not applicable (Q3a.2.6 answered with 'no')",ROUND(E7382,4))</f>
        <v>0.308</v>
      </c>
      <c r="G7382" s="110">
        <f>IF('3A-Rail transport'!$R$57="no","not applicable (Q3a.2.6 answered with 'no')",ROUND(E7382,4))</f>
        <v>0.308</v>
      </c>
      <c r="S7382" s="110">
        <f t="shared" si="412"/>
        <v>0.30800000000000022</v>
      </c>
      <c r="T7382" s="110">
        <f>IF('3B-Air transport'!$R$66="no","not applicable (Q3b.1.6 answered with 'no')",ROUND(S7382,4))</f>
        <v>0.308</v>
      </c>
      <c r="U7382" s="110">
        <f>IF('3B-Air transport'!$R$67="no","not applicable (Q3b.1.6 answered with 'no')",ROUND(S7382,4))</f>
        <v>0.308</v>
      </c>
      <c r="V7382" s="110">
        <f>IF('3B-Air transport'!$R$68="no","not applicable (Q3b.1.6 answered with 'no')",ROUND(S7382,4))</f>
        <v>0.308</v>
      </c>
      <c r="AB7382" s="110">
        <f t="shared" si="413"/>
        <v>0.30800000000000022</v>
      </c>
      <c r="AC7382" s="110">
        <f>IF('3C-Water transport'!$R$56="no","not applicable (Q3c.1.6 answered with 'no')",ROUND(AB7382,4))</f>
        <v>0.308</v>
      </c>
      <c r="AD7382" s="110">
        <f>IF('3C-Water transport'!$R$57="no","not applicable (Q3c.1.6 answered with 'no')",ROUND(AB7382,4))</f>
        <v>0.308</v>
      </c>
      <c r="AE7382" s="110">
        <f>IF('3C-Water transport'!$R$58="no","not applicable (Q3c.1.6 answered with 'no')",ROUND(AB7382,4))</f>
        <v>0.308</v>
      </c>
    </row>
    <row r="7383" spans="5:31" x14ac:dyDescent="0.25">
      <c r="E7383" s="110">
        <f t="shared" si="411"/>
        <v>0.30900000000000022</v>
      </c>
      <c r="F7383" s="110">
        <f>IF('3A-Rail transport'!$R$56="no","not applicable (Q3a.2.6 answered with 'no')",ROUND(E7383,4))</f>
        <v>0.309</v>
      </c>
      <c r="G7383" s="110">
        <f>IF('3A-Rail transport'!$R$57="no","not applicable (Q3a.2.6 answered with 'no')",ROUND(E7383,4))</f>
        <v>0.309</v>
      </c>
      <c r="S7383" s="110">
        <f t="shared" si="412"/>
        <v>0.30900000000000022</v>
      </c>
      <c r="T7383" s="110">
        <f>IF('3B-Air transport'!$R$66="no","not applicable (Q3b.1.6 answered with 'no')",ROUND(S7383,4))</f>
        <v>0.309</v>
      </c>
      <c r="U7383" s="110">
        <f>IF('3B-Air transport'!$R$67="no","not applicable (Q3b.1.6 answered with 'no')",ROUND(S7383,4))</f>
        <v>0.309</v>
      </c>
      <c r="V7383" s="110">
        <f>IF('3B-Air transport'!$R$68="no","not applicable (Q3b.1.6 answered with 'no')",ROUND(S7383,4))</f>
        <v>0.309</v>
      </c>
      <c r="AB7383" s="110">
        <f t="shared" si="413"/>
        <v>0.30900000000000022</v>
      </c>
      <c r="AC7383" s="110">
        <f>IF('3C-Water transport'!$R$56="no","not applicable (Q3c.1.6 answered with 'no')",ROUND(AB7383,4))</f>
        <v>0.309</v>
      </c>
      <c r="AD7383" s="110">
        <f>IF('3C-Water transport'!$R$57="no","not applicable (Q3c.1.6 answered with 'no')",ROUND(AB7383,4))</f>
        <v>0.309</v>
      </c>
      <c r="AE7383" s="110">
        <f>IF('3C-Water transport'!$R$58="no","not applicable (Q3c.1.6 answered with 'no')",ROUND(AB7383,4))</f>
        <v>0.309</v>
      </c>
    </row>
    <row r="7384" spans="5:31" x14ac:dyDescent="0.25">
      <c r="E7384" s="110">
        <f t="shared" si="411"/>
        <v>0.31000000000000022</v>
      </c>
      <c r="F7384" s="110">
        <f>IF('3A-Rail transport'!$R$56="no","not applicable (Q3a.2.6 answered with 'no')",ROUND(E7384,4))</f>
        <v>0.31</v>
      </c>
      <c r="G7384" s="110">
        <f>IF('3A-Rail transport'!$R$57="no","not applicable (Q3a.2.6 answered with 'no')",ROUND(E7384,4))</f>
        <v>0.31</v>
      </c>
      <c r="S7384" s="110">
        <f t="shared" si="412"/>
        <v>0.31000000000000022</v>
      </c>
      <c r="T7384" s="110">
        <f>IF('3B-Air transport'!$R$66="no","not applicable (Q3b.1.6 answered with 'no')",ROUND(S7384,4))</f>
        <v>0.31</v>
      </c>
      <c r="U7384" s="110">
        <f>IF('3B-Air transport'!$R$67="no","not applicable (Q3b.1.6 answered with 'no')",ROUND(S7384,4))</f>
        <v>0.31</v>
      </c>
      <c r="V7384" s="110">
        <f>IF('3B-Air transport'!$R$68="no","not applicable (Q3b.1.6 answered with 'no')",ROUND(S7384,4))</f>
        <v>0.31</v>
      </c>
      <c r="AB7384" s="110">
        <f t="shared" si="413"/>
        <v>0.31000000000000022</v>
      </c>
      <c r="AC7384" s="110">
        <f>IF('3C-Water transport'!$R$56="no","not applicable (Q3c.1.6 answered with 'no')",ROUND(AB7384,4))</f>
        <v>0.31</v>
      </c>
      <c r="AD7384" s="110">
        <f>IF('3C-Water transport'!$R$57="no","not applicable (Q3c.1.6 answered with 'no')",ROUND(AB7384,4))</f>
        <v>0.31</v>
      </c>
      <c r="AE7384" s="110">
        <f>IF('3C-Water transport'!$R$58="no","not applicable (Q3c.1.6 answered with 'no')",ROUND(AB7384,4))</f>
        <v>0.31</v>
      </c>
    </row>
    <row r="7385" spans="5:31" x14ac:dyDescent="0.25">
      <c r="E7385" s="110">
        <f t="shared" si="411"/>
        <v>0.31100000000000022</v>
      </c>
      <c r="F7385" s="110">
        <f>IF('3A-Rail transport'!$R$56="no","not applicable (Q3a.2.6 answered with 'no')",ROUND(E7385,4))</f>
        <v>0.311</v>
      </c>
      <c r="G7385" s="110">
        <f>IF('3A-Rail transport'!$R$57="no","not applicable (Q3a.2.6 answered with 'no')",ROUND(E7385,4))</f>
        <v>0.311</v>
      </c>
      <c r="S7385" s="110">
        <f t="shared" si="412"/>
        <v>0.31100000000000022</v>
      </c>
      <c r="T7385" s="110">
        <f>IF('3B-Air transport'!$R$66="no","not applicable (Q3b.1.6 answered with 'no')",ROUND(S7385,4))</f>
        <v>0.311</v>
      </c>
      <c r="U7385" s="110">
        <f>IF('3B-Air transport'!$R$67="no","not applicable (Q3b.1.6 answered with 'no')",ROUND(S7385,4))</f>
        <v>0.311</v>
      </c>
      <c r="V7385" s="110">
        <f>IF('3B-Air transport'!$R$68="no","not applicable (Q3b.1.6 answered with 'no')",ROUND(S7385,4))</f>
        <v>0.311</v>
      </c>
      <c r="AB7385" s="110">
        <f t="shared" si="413"/>
        <v>0.31100000000000022</v>
      </c>
      <c r="AC7385" s="110">
        <f>IF('3C-Water transport'!$R$56="no","not applicable (Q3c.1.6 answered with 'no')",ROUND(AB7385,4))</f>
        <v>0.311</v>
      </c>
      <c r="AD7385" s="110">
        <f>IF('3C-Water transport'!$R$57="no","not applicable (Q3c.1.6 answered with 'no')",ROUND(AB7385,4))</f>
        <v>0.311</v>
      </c>
      <c r="AE7385" s="110">
        <f>IF('3C-Water transport'!$R$58="no","not applicable (Q3c.1.6 answered with 'no')",ROUND(AB7385,4))</f>
        <v>0.311</v>
      </c>
    </row>
    <row r="7386" spans="5:31" x14ac:dyDescent="0.25">
      <c r="E7386" s="110">
        <f t="shared" si="411"/>
        <v>0.31200000000000022</v>
      </c>
      <c r="F7386" s="110">
        <f>IF('3A-Rail transport'!$R$56="no","not applicable (Q3a.2.6 answered with 'no')",ROUND(E7386,4))</f>
        <v>0.312</v>
      </c>
      <c r="G7386" s="110">
        <f>IF('3A-Rail transport'!$R$57="no","not applicable (Q3a.2.6 answered with 'no')",ROUND(E7386,4))</f>
        <v>0.312</v>
      </c>
      <c r="S7386" s="110">
        <f t="shared" si="412"/>
        <v>0.31200000000000022</v>
      </c>
      <c r="T7386" s="110">
        <f>IF('3B-Air transport'!$R$66="no","not applicable (Q3b.1.6 answered with 'no')",ROUND(S7386,4))</f>
        <v>0.312</v>
      </c>
      <c r="U7386" s="110">
        <f>IF('3B-Air transport'!$R$67="no","not applicable (Q3b.1.6 answered with 'no')",ROUND(S7386,4))</f>
        <v>0.312</v>
      </c>
      <c r="V7386" s="110">
        <f>IF('3B-Air transport'!$R$68="no","not applicable (Q3b.1.6 answered with 'no')",ROUND(S7386,4))</f>
        <v>0.312</v>
      </c>
      <c r="AB7386" s="110">
        <f t="shared" si="413"/>
        <v>0.31200000000000022</v>
      </c>
      <c r="AC7386" s="110">
        <f>IF('3C-Water transport'!$R$56="no","not applicable (Q3c.1.6 answered with 'no')",ROUND(AB7386,4))</f>
        <v>0.312</v>
      </c>
      <c r="AD7386" s="110">
        <f>IF('3C-Water transport'!$R$57="no","not applicable (Q3c.1.6 answered with 'no')",ROUND(AB7386,4))</f>
        <v>0.312</v>
      </c>
      <c r="AE7386" s="110">
        <f>IF('3C-Water transport'!$R$58="no","not applicable (Q3c.1.6 answered with 'no')",ROUND(AB7386,4))</f>
        <v>0.312</v>
      </c>
    </row>
    <row r="7387" spans="5:31" x14ac:dyDescent="0.25">
      <c r="E7387" s="110">
        <f t="shared" si="411"/>
        <v>0.31300000000000022</v>
      </c>
      <c r="F7387" s="110">
        <f>IF('3A-Rail transport'!$R$56="no","not applicable (Q3a.2.6 answered with 'no')",ROUND(E7387,4))</f>
        <v>0.313</v>
      </c>
      <c r="G7387" s="110">
        <f>IF('3A-Rail transport'!$R$57="no","not applicable (Q3a.2.6 answered with 'no')",ROUND(E7387,4))</f>
        <v>0.313</v>
      </c>
      <c r="S7387" s="110">
        <f t="shared" si="412"/>
        <v>0.31300000000000022</v>
      </c>
      <c r="T7387" s="110">
        <f>IF('3B-Air transport'!$R$66="no","not applicable (Q3b.1.6 answered with 'no')",ROUND(S7387,4))</f>
        <v>0.313</v>
      </c>
      <c r="U7387" s="110">
        <f>IF('3B-Air transport'!$R$67="no","not applicable (Q3b.1.6 answered with 'no')",ROUND(S7387,4))</f>
        <v>0.313</v>
      </c>
      <c r="V7387" s="110">
        <f>IF('3B-Air transport'!$R$68="no","not applicable (Q3b.1.6 answered with 'no')",ROUND(S7387,4))</f>
        <v>0.313</v>
      </c>
      <c r="AB7387" s="110">
        <f t="shared" si="413"/>
        <v>0.31300000000000022</v>
      </c>
      <c r="AC7387" s="110">
        <f>IF('3C-Water transport'!$R$56="no","not applicable (Q3c.1.6 answered with 'no')",ROUND(AB7387,4))</f>
        <v>0.313</v>
      </c>
      <c r="AD7387" s="110">
        <f>IF('3C-Water transport'!$R$57="no","not applicable (Q3c.1.6 answered with 'no')",ROUND(AB7387,4))</f>
        <v>0.313</v>
      </c>
      <c r="AE7387" s="110">
        <f>IF('3C-Water transport'!$R$58="no","not applicable (Q3c.1.6 answered with 'no')",ROUND(AB7387,4))</f>
        <v>0.313</v>
      </c>
    </row>
    <row r="7388" spans="5:31" x14ac:dyDescent="0.25">
      <c r="E7388" s="110">
        <f t="shared" si="411"/>
        <v>0.31400000000000022</v>
      </c>
      <c r="F7388" s="110">
        <f>IF('3A-Rail transport'!$R$56="no","not applicable (Q3a.2.6 answered with 'no')",ROUND(E7388,4))</f>
        <v>0.314</v>
      </c>
      <c r="G7388" s="110">
        <f>IF('3A-Rail transport'!$R$57="no","not applicable (Q3a.2.6 answered with 'no')",ROUND(E7388,4))</f>
        <v>0.314</v>
      </c>
      <c r="S7388" s="110">
        <f t="shared" si="412"/>
        <v>0.31400000000000022</v>
      </c>
      <c r="T7388" s="110">
        <f>IF('3B-Air transport'!$R$66="no","not applicable (Q3b.1.6 answered with 'no')",ROUND(S7388,4))</f>
        <v>0.314</v>
      </c>
      <c r="U7388" s="110">
        <f>IF('3B-Air transport'!$R$67="no","not applicable (Q3b.1.6 answered with 'no')",ROUND(S7388,4))</f>
        <v>0.314</v>
      </c>
      <c r="V7388" s="110">
        <f>IF('3B-Air transport'!$R$68="no","not applicable (Q3b.1.6 answered with 'no')",ROUND(S7388,4))</f>
        <v>0.314</v>
      </c>
      <c r="AB7388" s="110">
        <f t="shared" si="413"/>
        <v>0.31400000000000022</v>
      </c>
      <c r="AC7388" s="110">
        <f>IF('3C-Water transport'!$R$56="no","not applicable (Q3c.1.6 answered with 'no')",ROUND(AB7388,4))</f>
        <v>0.314</v>
      </c>
      <c r="AD7388" s="110">
        <f>IF('3C-Water transport'!$R$57="no","not applicable (Q3c.1.6 answered with 'no')",ROUND(AB7388,4))</f>
        <v>0.314</v>
      </c>
      <c r="AE7388" s="110">
        <f>IF('3C-Water transport'!$R$58="no","not applicable (Q3c.1.6 answered with 'no')",ROUND(AB7388,4))</f>
        <v>0.314</v>
      </c>
    </row>
    <row r="7389" spans="5:31" x14ac:dyDescent="0.25">
      <c r="E7389" s="110">
        <f t="shared" si="411"/>
        <v>0.31500000000000022</v>
      </c>
      <c r="F7389" s="110">
        <f>IF('3A-Rail transport'!$R$56="no","not applicable (Q3a.2.6 answered with 'no')",ROUND(E7389,4))</f>
        <v>0.315</v>
      </c>
      <c r="G7389" s="110">
        <f>IF('3A-Rail transport'!$R$57="no","not applicable (Q3a.2.6 answered with 'no')",ROUND(E7389,4))</f>
        <v>0.315</v>
      </c>
      <c r="S7389" s="110">
        <f t="shared" si="412"/>
        <v>0.31500000000000022</v>
      </c>
      <c r="T7389" s="110">
        <f>IF('3B-Air transport'!$R$66="no","not applicable (Q3b.1.6 answered with 'no')",ROUND(S7389,4))</f>
        <v>0.315</v>
      </c>
      <c r="U7389" s="110">
        <f>IF('3B-Air transport'!$R$67="no","not applicable (Q3b.1.6 answered with 'no')",ROUND(S7389,4))</f>
        <v>0.315</v>
      </c>
      <c r="V7389" s="110">
        <f>IF('3B-Air transport'!$R$68="no","not applicable (Q3b.1.6 answered with 'no')",ROUND(S7389,4))</f>
        <v>0.315</v>
      </c>
      <c r="AB7389" s="110">
        <f t="shared" si="413"/>
        <v>0.31500000000000022</v>
      </c>
      <c r="AC7389" s="110">
        <f>IF('3C-Water transport'!$R$56="no","not applicable (Q3c.1.6 answered with 'no')",ROUND(AB7389,4))</f>
        <v>0.315</v>
      </c>
      <c r="AD7389" s="110">
        <f>IF('3C-Water transport'!$R$57="no","not applicable (Q3c.1.6 answered with 'no')",ROUND(AB7389,4))</f>
        <v>0.315</v>
      </c>
      <c r="AE7389" s="110">
        <f>IF('3C-Water transport'!$R$58="no","not applicable (Q3c.1.6 answered with 'no')",ROUND(AB7389,4))</f>
        <v>0.315</v>
      </c>
    </row>
    <row r="7390" spans="5:31" x14ac:dyDescent="0.25">
      <c r="E7390" s="110">
        <f t="shared" si="411"/>
        <v>0.31600000000000023</v>
      </c>
      <c r="F7390" s="110">
        <f>IF('3A-Rail transport'!$R$56="no","not applicable (Q3a.2.6 answered with 'no')",ROUND(E7390,4))</f>
        <v>0.316</v>
      </c>
      <c r="G7390" s="110">
        <f>IF('3A-Rail transport'!$R$57="no","not applicable (Q3a.2.6 answered with 'no')",ROUND(E7390,4))</f>
        <v>0.316</v>
      </c>
      <c r="S7390" s="110">
        <f t="shared" si="412"/>
        <v>0.31600000000000023</v>
      </c>
      <c r="T7390" s="110">
        <f>IF('3B-Air transport'!$R$66="no","not applicable (Q3b.1.6 answered with 'no')",ROUND(S7390,4))</f>
        <v>0.316</v>
      </c>
      <c r="U7390" s="110">
        <f>IF('3B-Air transport'!$R$67="no","not applicable (Q3b.1.6 answered with 'no')",ROUND(S7390,4))</f>
        <v>0.316</v>
      </c>
      <c r="V7390" s="110">
        <f>IF('3B-Air transport'!$R$68="no","not applicable (Q3b.1.6 answered with 'no')",ROUND(S7390,4))</f>
        <v>0.316</v>
      </c>
      <c r="AB7390" s="110">
        <f t="shared" si="413"/>
        <v>0.31600000000000023</v>
      </c>
      <c r="AC7390" s="110">
        <f>IF('3C-Water transport'!$R$56="no","not applicable (Q3c.1.6 answered with 'no')",ROUND(AB7390,4))</f>
        <v>0.316</v>
      </c>
      <c r="AD7390" s="110">
        <f>IF('3C-Water transport'!$R$57="no","not applicable (Q3c.1.6 answered with 'no')",ROUND(AB7390,4))</f>
        <v>0.316</v>
      </c>
      <c r="AE7390" s="110">
        <f>IF('3C-Water transport'!$R$58="no","not applicable (Q3c.1.6 answered with 'no')",ROUND(AB7390,4))</f>
        <v>0.316</v>
      </c>
    </row>
    <row r="7391" spans="5:31" x14ac:dyDescent="0.25">
      <c r="E7391" s="110">
        <f t="shared" si="411"/>
        <v>0.31700000000000023</v>
      </c>
      <c r="F7391" s="110">
        <f>IF('3A-Rail transport'!$R$56="no","not applicable (Q3a.2.6 answered with 'no')",ROUND(E7391,4))</f>
        <v>0.317</v>
      </c>
      <c r="G7391" s="110">
        <f>IF('3A-Rail transport'!$R$57="no","not applicable (Q3a.2.6 answered with 'no')",ROUND(E7391,4))</f>
        <v>0.317</v>
      </c>
      <c r="S7391" s="110">
        <f t="shared" si="412"/>
        <v>0.31700000000000023</v>
      </c>
      <c r="T7391" s="110">
        <f>IF('3B-Air transport'!$R$66="no","not applicable (Q3b.1.6 answered with 'no')",ROUND(S7391,4))</f>
        <v>0.317</v>
      </c>
      <c r="U7391" s="110">
        <f>IF('3B-Air transport'!$R$67="no","not applicable (Q3b.1.6 answered with 'no')",ROUND(S7391,4))</f>
        <v>0.317</v>
      </c>
      <c r="V7391" s="110">
        <f>IF('3B-Air transport'!$R$68="no","not applicable (Q3b.1.6 answered with 'no')",ROUND(S7391,4))</f>
        <v>0.317</v>
      </c>
      <c r="AB7391" s="110">
        <f t="shared" si="413"/>
        <v>0.31700000000000023</v>
      </c>
      <c r="AC7391" s="110">
        <f>IF('3C-Water transport'!$R$56="no","not applicable (Q3c.1.6 answered with 'no')",ROUND(AB7391,4))</f>
        <v>0.317</v>
      </c>
      <c r="AD7391" s="110">
        <f>IF('3C-Water transport'!$R$57="no","not applicable (Q3c.1.6 answered with 'no')",ROUND(AB7391,4))</f>
        <v>0.317</v>
      </c>
      <c r="AE7391" s="110">
        <f>IF('3C-Water transport'!$R$58="no","not applicable (Q3c.1.6 answered with 'no')",ROUND(AB7391,4))</f>
        <v>0.317</v>
      </c>
    </row>
    <row r="7392" spans="5:31" x14ac:dyDescent="0.25">
      <c r="E7392" s="110">
        <f t="shared" si="411"/>
        <v>0.31800000000000023</v>
      </c>
      <c r="F7392" s="110">
        <f>IF('3A-Rail transport'!$R$56="no","not applicable (Q3a.2.6 answered with 'no')",ROUND(E7392,4))</f>
        <v>0.318</v>
      </c>
      <c r="G7392" s="110">
        <f>IF('3A-Rail transport'!$R$57="no","not applicable (Q3a.2.6 answered with 'no')",ROUND(E7392,4))</f>
        <v>0.318</v>
      </c>
      <c r="S7392" s="110">
        <f t="shared" si="412"/>
        <v>0.31800000000000023</v>
      </c>
      <c r="T7392" s="110">
        <f>IF('3B-Air transport'!$R$66="no","not applicable (Q3b.1.6 answered with 'no')",ROUND(S7392,4))</f>
        <v>0.318</v>
      </c>
      <c r="U7392" s="110">
        <f>IF('3B-Air transport'!$R$67="no","not applicable (Q3b.1.6 answered with 'no')",ROUND(S7392,4))</f>
        <v>0.318</v>
      </c>
      <c r="V7392" s="110">
        <f>IF('3B-Air transport'!$R$68="no","not applicable (Q3b.1.6 answered with 'no')",ROUND(S7392,4))</f>
        <v>0.318</v>
      </c>
      <c r="AB7392" s="110">
        <f t="shared" si="413"/>
        <v>0.31800000000000023</v>
      </c>
      <c r="AC7392" s="110">
        <f>IF('3C-Water transport'!$R$56="no","not applicable (Q3c.1.6 answered with 'no')",ROUND(AB7392,4))</f>
        <v>0.318</v>
      </c>
      <c r="AD7392" s="110">
        <f>IF('3C-Water transport'!$R$57="no","not applicable (Q3c.1.6 answered with 'no')",ROUND(AB7392,4))</f>
        <v>0.318</v>
      </c>
      <c r="AE7392" s="110">
        <f>IF('3C-Water transport'!$R$58="no","not applicable (Q3c.1.6 answered with 'no')",ROUND(AB7392,4))</f>
        <v>0.318</v>
      </c>
    </row>
    <row r="7393" spans="5:31" x14ac:dyDescent="0.25">
      <c r="E7393" s="110">
        <f t="shared" si="411"/>
        <v>0.31900000000000023</v>
      </c>
      <c r="F7393" s="110">
        <f>IF('3A-Rail transport'!$R$56="no","not applicable (Q3a.2.6 answered with 'no')",ROUND(E7393,4))</f>
        <v>0.31900000000000001</v>
      </c>
      <c r="G7393" s="110">
        <f>IF('3A-Rail transport'!$R$57="no","not applicable (Q3a.2.6 answered with 'no')",ROUND(E7393,4))</f>
        <v>0.31900000000000001</v>
      </c>
      <c r="S7393" s="110">
        <f t="shared" si="412"/>
        <v>0.31900000000000023</v>
      </c>
      <c r="T7393" s="110">
        <f>IF('3B-Air transport'!$R$66="no","not applicable (Q3b.1.6 answered with 'no')",ROUND(S7393,4))</f>
        <v>0.31900000000000001</v>
      </c>
      <c r="U7393" s="110">
        <f>IF('3B-Air transport'!$R$67="no","not applicable (Q3b.1.6 answered with 'no')",ROUND(S7393,4))</f>
        <v>0.31900000000000001</v>
      </c>
      <c r="V7393" s="110">
        <f>IF('3B-Air transport'!$R$68="no","not applicable (Q3b.1.6 answered with 'no')",ROUND(S7393,4))</f>
        <v>0.31900000000000001</v>
      </c>
      <c r="AB7393" s="110">
        <f t="shared" si="413"/>
        <v>0.31900000000000023</v>
      </c>
      <c r="AC7393" s="110">
        <f>IF('3C-Water transport'!$R$56="no","not applicable (Q3c.1.6 answered with 'no')",ROUND(AB7393,4))</f>
        <v>0.31900000000000001</v>
      </c>
      <c r="AD7393" s="110">
        <f>IF('3C-Water transport'!$R$57="no","not applicable (Q3c.1.6 answered with 'no')",ROUND(AB7393,4))</f>
        <v>0.31900000000000001</v>
      </c>
      <c r="AE7393" s="110">
        <f>IF('3C-Water transport'!$R$58="no","not applicable (Q3c.1.6 answered with 'no')",ROUND(AB7393,4))</f>
        <v>0.31900000000000001</v>
      </c>
    </row>
    <row r="7394" spans="5:31" x14ac:dyDescent="0.25">
      <c r="E7394" s="110">
        <f t="shared" si="411"/>
        <v>0.32000000000000023</v>
      </c>
      <c r="F7394" s="110">
        <f>IF('3A-Rail transport'!$R$56="no","not applicable (Q3a.2.6 answered with 'no')",ROUND(E7394,4))</f>
        <v>0.32</v>
      </c>
      <c r="G7394" s="110">
        <f>IF('3A-Rail transport'!$R$57="no","not applicable (Q3a.2.6 answered with 'no')",ROUND(E7394,4))</f>
        <v>0.32</v>
      </c>
      <c r="S7394" s="110">
        <f t="shared" si="412"/>
        <v>0.32000000000000023</v>
      </c>
      <c r="T7394" s="110">
        <f>IF('3B-Air transport'!$R$66="no","not applicable (Q3b.1.6 answered with 'no')",ROUND(S7394,4))</f>
        <v>0.32</v>
      </c>
      <c r="U7394" s="110">
        <f>IF('3B-Air transport'!$R$67="no","not applicable (Q3b.1.6 answered with 'no')",ROUND(S7394,4))</f>
        <v>0.32</v>
      </c>
      <c r="V7394" s="110">
        <f>IF('3B-Air transport'!$R$68="no","not applicable (Q3b.1.6 answered with 'no')",ROUND(S7394,4))</f>
        <v>0.32</v>
      </c>
      <c r="AB7394" s="110">
        <f t="shared" si="413"/>
        <v>0.32000000000000023</v>
      </c>
      <c r="AC7394" s="110">
        <f>IF('3C-Water transport'!$R$56="no","not applicable (Q3c.1.6 answered with 'no')",ROUND(AB7394,4))</f>
        <v>0.32</v>
      </c>
      <c r="AD7394" s="110">
        <f>IF('3C-Water transport'!$R$57="no","not applicable (Q3c.1.6 answered with 'no')",ROUND(AB7394,4))</f>
        <v>0.32</v>
      </c>
      <c r="AE7394" s="110">
        <f>IF('3C-Water transport'!$R$58="no","not applicable (Q3c.1.6 answered with 'no')",ROUND(AB7394,4))</f>
        <v>0.32</v>
      </c>
    </row>
    <row r="7395" spans="5:31" x14ac:dyDescent="0.25">
      <c r="E7395" s="110">
        <f t="shared" ref="E7395:E7458" si="414">E7394+0.001</f>
        <v>0.32100000000000023</v>
      </c>
      <c r="F7395" s="110">
        <f>IF('3A-Rail transport'!$R$56="no","not applicable (Q3a.2.6 answered with 'no')",ROUND(E7395,4))</f>
        <v>0.32100000000000001</v>
      </c>
      <c r="G7395" s="110">
        <f>IF('3A-Rail transport'!$R$57="no","not applicable (Q3a.2.6 answered with 'no')",ROUND(E7395,4))</f>
        <v>0.32100000000000001</v>
      </c>
      <c r="S7395" s="110">
        <f t="shared" ref="S7395:S7458" si="415">S7394+0.001</f>
        <v>0.32100000000000023</v>
      </c>
      <c r="T7395" s="110">
        <f>IF('3B-Air transport'!$R$66="no","not applicable (Q3b.1.6 answered with 'no')",ROUND(S7395,4))</f>
        <v>0.32100000000000001</v>
      </c>
      <c r="U7395" s="110">
        <f>IF('3B-Air transport'!$R$67="no","not applicable (Q3b.1.6 answered with 'no')",ROUND(S7395,4))</f>
        <v>0.32100000000000001</v>
      </c>
      <c r="V7395" s="110">
        <f>IF('3B-Air transport'!$R$68="no","not applicable (Q3b.1.6 answered with 'no')",ROUND(S7395,4))</f>
        <v>0.32100000000000001</v>
      </c>
      <c r="AB7395" s="110">
        <f t="shared" ref="AB7395:AB7458" si="416">AB7394+0.001</f>
        <v>0.32100000000000023</v>
      </c>
      <c r="AC7395" s="110">
        <f>IF('3C-Water transport'!$R$56="no","not applicable (Q3c.1.6 answered with 'no')",ROUND(AB7395,4))</f>
        <v>0.32100000000000001</v>
      </c>
      <c r="AD7395" s="110">
        <f>IF('3C-Water transport'!$R$57="no","not applicable (Q3c.1.6 answered with 'no')",ROUND(AB7395,4))</f>
        <v>0.32100000000000001</v>
      </c>
      <c r="AE7395" s="110">
        <f>IF('3C-Water transport'!$R$58="no","not applicable (Q3c.1.6 answered with 'no')",ROUND(AB7395,4))</f>
        <v>0.32100000000000001</v>
      </c>
    </row>
    <row r="7396" spans="5:31" x14ac:dyDescent="0.25">
      <c r="E7396" s="110">
        <f t="shared" si="414"/>
        <v>0.32200000000000023</v>
      </c>
      <c r="F7396" s="110">
        <f>IF('3A-Rail transport'!$R$56="no","not applicable (Q3a.2.6 answered with 'no')",ROUND(E7396,4))</f>
        <v>0.32200000000000001</v>
      </c>
      <c r="G7396" s="110">
        <f>IF('3A-Rail transport'!$R$57="no","not applicable (Q3a.2.6 answered with 'no')",ROUND(E7396,4))</f>
        <v>0.32200000000000001</v>
      </c>
      <c r="S7396" s="110">
        <f t="shared" si="415"/>
        <v>0.32200000000000023</v>
      </c>
      <c r="T7396" s="110">
        <f>IF('3B-Air transport'!$R$66="no","not applicable (Q3b.1.6 answered with 'no')",ROUND(S7396,4))</f>
        <v>0.32200000000000001</v>
      </c>
      <c r="U7396" s="110">
        <f>IF('3B-Air transport'!$R$67="no","not applicable (Q3b.1.6 answered with 'no')",ROUND(S7396,4))</f>
        <v>0.32200000000000001</v>
      </c>
      <c r="V7396" s="110">
        <f>IF('3B-Air transport'!$R$68="no","not applicable (Q3b.1.6 answered with 'no')",ROUND(S7396,4))</f>
        <v>0.32200000000000001</v>
      </c>
      <c r="AB7396" s="110">
        <f t="shared" si="416"/>
        <v>0.32200000000000023</v>
      </c>
      <c r="AC7396" s="110">
        <f>IF('3C-Water transport'!$R$56="no","not applicable (Q3c.1.6 answered with 'no')",ROUND(AB7396,4))</f>
        <v>0.32200000000000001</v>
      </c>
      <c r="AD7396" s="110">
        <f>IF('3C-Water transport'!$R$57="no","not applicable (Q3c.1.6 answered with 'no')",ROUND(AB7396,4))</f>
        <v>0.32200000000000001</v>
      </c>
      <c r="AE7396" s="110">
        <f>IF('3C-Water transport'!$R$58="no","not applicable (Q3c.1.6 answered with 'no')",ROUND(AB7396,4))</f>
        <v>0.32200000000000001</v>
      </c>
    </row>
    <row r="7397" spans="5:31" x14ac:dyDescent="0.25">
      <c r="E7397" s="110">
        <f t="shared" si="414"/>
        <v>0.32300000000000023</v>
      </c>
      <c r="F7397" s="110">
        <f>IF('3A-Rail transport'!$R$56="no","not applicable (Q3a.2.6 answered with 'no')",ROUND(E7397,4))</f>
        <v>0.32300000000000001</v>
      </c>
      <c r="G7397" s="110">
        <f>IF('3A-Rail transport'!$R$57="no","not applicable (Q3a.2.6 answered with 'no')",ROUND(E7397,4))</f>
        <v>0.32300000000000001</v>
      </c>
      <c r="S7397" s="110">
        <f t="shared" si="415"/>
        <v>0.32300000000000023</v>
      </c>
      <c r="T7397" s="110">
        <f>IF('3B-Air transport'!$R$66="no","not applicable (Q3b.1.6 answered with 'no')",ROUND(S7397,4))</f>
        <v>0.32300000000000001</v>
      </c>
      <c r="U7397" s="110">
        <f>IF('3B-Air transport'!$R$67="no","not applicable (Q3b.1.6 answered with 'no')",ROUND(S7397,4))</f>
        <v>0.32300000000000001</v>
      </c>
      <c r="V7397" s="110">
        <f>IF('3B-Air transport'!$R$68="no","not applicable (Q3b.1.6 answered with 'no')",ROUND(S7397,4))</f>
        <v>0.32300000000000001</v>
      </c>
      <c r="AB7397" s="110">
        <f t="shared" si="416"/>
        <v>0.32300000000000023</v>
      </c>
      <c r="AC7397" s="110">
        <f>IF('3C-Water transport'!$R$56="no","not applicable (Q3c.1.6 answered with 'no')",ROUND(AB7397,4))</f>
        <v>0.32300000000000001</v>
      </c>
      <c r="AD7397" s="110">
        <f>IF('3C-Water transport'!$R$57="no","not applicable (Q3c.1.6 answered with 'no')",ROUND(AB7397,4))</f>
        <v>0.32300000000000001</v>
      </c>
      <c r="AE7397" s="110">
        <f>IF('3C-Water transport'!$R$58="no","not applicable (Q3c.1.6 answered with 'no')",ROUND(AB7397,4))</f>
        <v>0.32300000000000001</v>
      </c>
    </row>
    <row r="7398" spans="5:31" x14ac:dyDescent="0.25">
      <c r="E7398" s="110">
        <f t="shared" si="414"/>
        <v>0.32400000000000023</v>
      </c>
      <c r="F7398" s="110">
        <f>IF('3A-Rail transport'!$R$56="no","not applicable (Q3a.2.6 answered with 'no')",ROUND(E7398,4))</f>
        <v>0.32400000000000001</v>
      </c>
      <c r="G7398" s="110">
        <f>IF('3A-Rail transport'!$R$57="no","not applicable (Q3a.2.6 answered with 'no')",ROUND(E7398,4))</f>
        <v>0.32400000000000001</v>
      </c>
      <c r="S7398" s="110">
        <f t="shared" si="415"/>
        <v>0.32400000000000023</v>
      </c>
      <c r="T7398" s="110">
        <f>IF('3B-Air transport'!$R$66="no","not applicable (Q3b.1.6 answered with 'no')",ROUND(S7398,4))</f>
        <v>0.32400000000000001</v>
      </c>
      <c r="U7398" s="110">
        <f>IF('3B-Air transport'!$R$67="no","not applicable (Q3b.1.6 answered with 'no')",ROUND(S7398,4))</f>
        <v>0.32400000000000001</v>
      </c>
      <c r="V7398" s="110">
        <f>IF('3B-Air transport'!$R$68="no","not applicable (Q3b.1.6 answered with 'no')",ROUND(S7398,4))</f>
        <v>0.32400000000000001</v>
      </c>
      <c r="AB7398" s="110">
        <f t="shared" si="416"/>
        <v>0.32400000000000023</v>
      </c>
      <c r="AC7398" s="110">
        <f>IF('3C-Water transport'!$R$56="no","not applicable (Q3c.1.6 answered with 'no')",ROUND(AB7398,4))</f>
        <v>0.32400000000000001</v>
      </c>
      <c r="AD7398" s="110">
        <f>IF('3C-Water transport'!$R$57="no","not applicable (Q3c.1.6 answered with 'no')",ROUND(AB7398,4))</f>
        <v>0.32400000000000001</v>
      </c>
      <c r="AE7398" s="110">
        <f>IF('3C-Water transport'!$R$58="no","not applicable (Q3c.1.6 answered with 'no')",ROUND(AB7398,4))</f>
        <v>0.32400000000000001</v>
      </c>
    </row>
    <row r="7399" spans="5:31" x14ac:dyDescent="0.25">
      <c r="E7399" s="110">
        <f t="shared" si="414"/>
        <v>0.32500000000000023</v>
      </c>
      <c r="F7399" s="110">
        <f>IF('3A-Rail transport'!$R$56="no","not applicable (Q3a.2.6 answered with 'no')",ROUND(E7399,4))</f>
        <v>0.32500000000000001</v>
      </c>
      <c r="G7399" s="110">
        <f>IF('3A-Rail transport'!$R$57="no","not applicable (Q3a.2.6 answered with 'no')",ROUND(E7399,4))</f>
        <v>0.32500000000000001</v>
      </c>
      <c r="S7399" s="110">
        <f t="shared" si="415"/>
        <v>0.32500000000000023</v>
      </c>
      <c r="T7399" s="110">
        <f>IF('3B-Air transport'!$R$66="no","not applicable (Q3b.1.6 answered with 'no')",ROUND(S7399,4))</f>
        <v>0.32500000000000001</v>
      </c>
      <c r="U7399" s="110">
        <f>IF('3B-Air transport'!$R$67="no","not applicable (Q3b.1.6 answered with 'no')",ROUND(S7399,4))</f>
        <v>0.32500000000000001</v>
      </c>
      <c r="V7399" s="110">
        <f>IF('3B-Air transport'!$R$68="no","not applicable (Q3b.1.6 answered with 'no')",ROUND(S7399,4))</f>
        <v>0.32500000000000001</v>
      </c>
      <c r="AB7399" s="110">
        <f t="shared" si="416"/>
        <v>0.32500000000000023</v>
      </c>
      <c r="AC7399" s="110">
        <f>IF('3C-Water transport'!$R$56="no","not applicable (Q3c.1.6 answered with 'no')",ROUND(AB7399,4))</f>
        <v>0.32500000000000001</v>
      </c>
      <c r="AD7399" s="110">
        <f>IF('3C-Water transport'!$R$57="no","not applicable (Q3c.1.6 answered with 'no')",ROUND(AB7399,4))</f>
        <v>0.32500000000000001</v>
      </c>
      <c r="AE7399" s="110">
        <f>IF('3C-Water transport'!$R$58="no","not applicable (Q3c.1.6 answered with 'no')",ROUND(AB7399,4))</f>
        <v>0.32500000000000001</v>
      </c>
    </row>
    <row r="7400" spans="5:31" x14ac:dyDescent="0.25">
      <c r="E7400" s="110">
        <f t="shared" si="414"/>
        <v>0.32600000000000023</v>
      </c>
      <c r="F7400" s="110">
        <f>IF('3A-Rail transport'!$R$56="no","not applicable (Q3a.2.6 answered with 'no')",ROUND(E7400,4))</f>
        <v>0.32600000000000001</v>
      </c>
      <c r="G7400" s="110">
        <f>IF('3A-Rail transport'!$R$57="no","not applicable (Q3a.2.6 answered with 'no')",ROUND(E7400,4))</f>
        <v>0.32600000000000001</v>
      </c>
      <c r="S7400" s="110">
        <f t="shared" si="415"/>
        <v>0.32600000000000023</v>
      </c>
      <c r="T7400" s="110">
        <f>IF('3B-Air transport'!$R$66="no","not applicable (Q3b.1.6 answered with 'no')",ROUND(S7400,4))</f>
        <v>0.32600000000000001</v>
      </c>
      <c r="U7400" s="110">
        <f>IF('3B-Air transport'!$R$67="no","not applicable (Q3b.1.6 answered with 'no')",ROUND(S7400,4))</f>
        <v>0.32600000000000001</v>
      </c>
      <c r="V7400" s="110">
        <f>IF('3B-Air transport'!$R$68="no","not applicable (Q3b.1.6 answered with 'no')",ROUND(S7400,4))</f>
        <v>0.32600000000000001</v>
      </c>
      <c r="AB7400" s="110">
        <f t="shared" si="416"/>
        <v>0.32600000000000023</v>
      </c>
      <c r="AC7400" s="110">
        <f>IF('3C-Water transport'!$R$56="no","not applicable (Q3c.1.6 answered with 'no')",ROUND(AB7400,4))</f>
        <v>0.32600000000000001</v>
      </c>
      <c r="AD7400" s="110">
        <f>IF('3C-Water transport'!$R$57="no","not applicable (Q3c.1.6 answered with 'no')",ROUND(AB7400,4))</f>
        <v>0.32600000000000001</v>
      </c>
      <c r="AE7400" s="110">
        <f>IF('3C-Water transport'!$R$58="no","not applicable (Q3c.1.6 answered with 'no')",ROUND(AB7400,4))</f>
        <v>0.32600000000000001</v>
      </c>
    </row>
    <row r="7401" spans="5:31" x14ac:dyDescent="0.25">
      <c r="E7401" s="110">
        <f t="shared" si="414"/>
        <v>0.32700000000000023</v>
      </c>
      <c r="F7401" s="110">
        <f>IF('3A-Rail transport'!$R$56="no","not applicable (Q3a.2.6 answered with 'no')",ROUND(E7401,4))</f>
        <v>0.32700000000000001</v>
      </c>
      <c r="G7401" s="110">
        <f>IF('3A-Rail transport'!$R$57="no","not applicable (Q3a.2.6 answered with 'no')",ROUND(E7401,4))</f>
        <v>0.32700000000000001</v>
      </c>
      <c r="S7401" s="110">
        <f t="shared" si="415"/>
        <v>0.32700000000000023</v>
      </c>
      <c r="T7401" s="110">
        <f>IF('3B-Air transport'!$R$66="no","not applicable (Q3b.1.6 answered with 'no')",ROUND(S7401,4))</f>
        <v>0.32700000000000001</v>
      </c>
      <c r="U7401" s="110">
        <f>IF('3B-Air transport'!$R$67="no","not applicable (Q3b.1.6 answered with 'no')",ROUND(S7401,4))</f>
        <v>0.32700000000000001</v>
      </c>
      <c r="V7401" s="110">
        <f>IF('3B-Air transport'!$R$68="no","not applicable (Q3b.1.6 answered with 'no')",ROUND(S7401,4))</f>
        <v>0.32700000000000001</v>
      </c>
      <c r="AB7401" s="110">
        <f t="shared" si="416"/>
        <v>0.32700000000000023</v>
      </c>
      <c r="AC7401" s="110">
        <f>IF('3C-Water transport'!$R$56="no","not applicable (Q3c.1.6 answered with 'no')",ROUND(AB7401,4))</f>
        <v>0.32700000000000001</v>
      </c>
      <c r="AD7401" s="110">
        <f>IF('3C-Water transport'!$R$57="no","not applicable (Q3c.1.6 answered with 'no')",ROUND(AB7401,4))</f>
        <v>0.32700000000000001</v>
      </c>
      <c r="AE7401" s="110">
        <f>IF('3C-Water transport'!$R$58="no","not applicable (Q3c.1.6 answered with 'no')",ROUND(AB7401,4))</f>
        <v>0.32700000000000001</v>
      </c>
    </row>
    <row r="7402" spans="5:31" x14ac:dyDescent="0.25">
      <c r="E7402" s="110">
        <f t="shared" si="414"/>
        <v>0.32800000000000024</v>
      </c>
      <c r="F7402" s="110">
        <f>IF('3A-Rail transport'!$R$56="no","not applicable (Q3a.2.6 answered with 'no')",ROUND(E7402,4))</f>
        <v>0.32800000000000001</v>
      </c>
      <c r="G7402" s="110">
        <f>IF('3A-Rail transport'!$R$57="no","not applicable (Q3a.2.6 answered with 'no')",ROUND(E7402,4))</f>
        <v>0.32800000000000001</v>
      </c>
      <c r="S7402" s="110">
        <f t="shared" si="415"/>
        <v>0.32800000000000024</v>
      </c>
      <c r="T7402" s="110">
        <f>IF('3B-Air transport'!$R$66="no","not applicable (Q3b.1.6 answered with 'no')",ROUND(S7402,4))</f>
        <v>0.32800000000000001</v>
      </c>
      <c r="U7402" s="110">
        <f>IF('3B-Air transport'!$R$67="no","not applicable (Q3b.1.6 answered with 'no')",ROUND(S7402,4))</f>
        <v>0.32800000000000001</v>
      </c>
      <c r="V7402" s="110">
        <f>IF('3B-Air transport'!$R$68="no","not applicable (Q3b.1.6 answered with 'no')",ROUND(S7402,4))</f>
        <v>0.32800000000000001</v>
      </c>
      <c r="AB7402" s="110">
        <f t="shared" si="416"/>
        <v>0.32800000000000024</v>
      </c>
      <c r="AC7402" s="110">
        <f>IF('3C-Water transport'!$R$56="no","not applicable (Q3c.1.6 answered with 'no')",ROUND(AB7402,4))</f>
        <v>0.32800000000000001</v>
      </c>
      <c r="AD7402" s="110">
        <f>IF('3C-Water transport'!$R$57="no","not applicable (Q3c.1.6 answered with 'no')",ROUND(AB7402,4))</f>
        <v>0.32800000000000001</v>
      </c>
      <c r="AE7402" s="110">
        <f>IF('3C-Water transport'!$R$58="no","not applicable (Q3c.1.6 answered with 'no')",ROUND(AB7402,4))</f>
        <v>0.32800000000000001</v>
      </c>
    </row>
    <row r="7403" spans="5:31" x14ac:dyDescent="0.25">
      <c r="E7403" s="110">
        <f t="shared" si="414"/>
        <v>0.32900000000000024</v>
      </c>
      <c r="F7403" s="110">
        <f>IF('3A-Rail transport'!$R$56="no","not applicable (Q3a.2.6 answered with 'no')",ROUND(E7403,4))</f>
        <v>0.32900000000000001</v>
      </c>
      <c r="G7403" s="110">
        <f>IF('3A-Rail transport'!$R$57="no","not applicable (Q3a.2.6 answered with 'no')",ROUND(E7403,4))</f>
        <v>0.32900000000000001</v>
      </c>
      <c r="S7403" s="110">
        <f t="shared" si="415"/>
        <v>0.32900000000000024</v>
      </c>
      <c r="T7403" s="110">
        <f>IF('3B-Air transport'!$R$66="no","not applicable (Q3b.1.6 answered with 'no')",ROUND(S7403,4))</f>
        <v>0.32900000000000001</v>
      </c>
      <c r="U7403" s="110">
        <f>IF('3B-Air transport'!$R$67="no","not applicable (Q3b.1.6 answered with 'no')",ROUND(S7403,4))</f>
        <v>0.32900000000000001</v>
      </c>
      <c r="V7403" s="110">
        <f>IF('3B-Air transport'!$R$68="no","not applicable (Q3b.1.6 answered with 'no')",ROUND(S7403,4))</f>
        <v>0.32900000000000001</v>
      </c>
      <c r="AB7403" s="110">
        <f t="shared" si="416"/>
        <v>0.32900000000000024</v>
      </c>
      <c r="AC7403" s="110">
        <f>IF('3C-Water transport'!$R$56="no","not applicable (Q3c.1.6 answered with 'no')",ROUND(AB7403,4))</f>
        <v>0.32900000000000001</v>
      </c>
      <c r="AD7403" s="110">
        <f>IF('3C-Water transport'!$R$57="no","not applicable (Q3c.1.6 answered with 'no')",ROUND(AB7403,4))</f>
        <v>0.32900000000000001</v>
      </c>
      <c r="AE7403" s="110">
        <f>IF('3C-Water transport'!$R$58="no","not applicable (Q3c.1.6 answered with 'no')",ROUND(AB7403,4))</f>
        <v>0.32900000000000001</v>
      </c>
    </row>
    <row r="7404" spans="5:31" x14ac:dyDescent="0.25">
      <c r="E7404" s="110">
        <f t="shared" si="414"/>
        <v>0.33000000000000024</v>
      </c>
      <c r="F7404" s="110">
        <f>IF('3A-Rail transport'!$R$56="no","not applicable (Q3a.2.6 answered with 'no')",ROUND(E7404,4))</f>
        <v>0.33</v>
      </c>
      <c r="G7404" s="110">
        <f>IF('3A-Rail transport'!$R$57="no","not applicable (Q3a.2.6 answered with 'no')",ROUND(E7404,4))</f>
        <v>0.33</v>
      </c>
      <c r="S7404" s="110">
        <f t="shared" si="415"/>
        <v>0.33000000000000024</v>
      </c>
      <c r="T7404" s="110">
        <f>IF('3B-Air transport'!$R$66="no","not applicable (Q3b.1.6 answered with 'no')",ROUND(S7404,4))</f>
        <v>0.33</v>
      </c>
      <c r="U7404" s="110">
        <f>IF('3B-Air transport'!$R$67="no","not applicable (Q3b.1.6 answered with 'no')",ROUND(S7404,4))</f>
        <v>0.33</v>
      </c>
      <c r="V7404" s="110">
        <f>IF('3B-Air transport'!$R$68="no","not applicable (Q3b.1.6 answered with 'no')",ROUND(S7404,4))</f>
        <v>0.33</v>
      </c>
      <c r="AB7404" s="110">
        <f t="shared" si="416"/>
        <v>0.33000000000000024</v>
      </c>
      <c r="AC7404" s="110">
        <f>IF('3C-Water transport'!$R$56="no","not applicable (Q3c.1.6 answered with 'no')",ROUND(AB7404,4))</f>
        <v>0.33</v>
      </c>
      <c r="AD7404" s="110">
        <f>IF('3C-Water transport'!$R$57="no","not applicable (Q3c.1.6 answered with 'no')",ROUND(AB7404,4))</f>
        <v>0.33</v>
      </c>
      <c r="AE7404" s="110">
        <f>IF('3C-Water transport'!$R$58="no","not applicable (Q3c.1.6 answered with 'no')",ROUND(AB7404,4))</f>
        <v>0.33</v>
      </c>
    </row>
    <row r="7405" spans="5:31" x14ac:dyDescent="0.25">
      <c r="E7405" s="110">
        <f t="shared" si="414"/>
        <v>0.33100000000000024</v>
      </c>
      <c r="F7405" s="110">
        <f>IF('3A-Rail transport'!$R$56="no","not applicable (Q3a.2.6 answered with 'no')",ROUND(E7405,4))</f>
        <v>0.33100000000000002</v>
      </c>
      <c r="G7405" s="110">
        <f>IF('3A-Rail transport'!$R$57="no","not applicable (Q3a.2.6 answered with 'no')",ROUND(E7405,4))</f>
        <v>0.33100000000000002</v>
      </c>
      <c r="S7405" s="110">
        <f t="shared" si="415"/>
        <v>0.33100000000000024</v>
      </c>
      <c r="T7405" s="110">
        <f>IF('3B-Air transport'!$R$66="no","not applicable (Q3b.1.6 answered with 'no')",ROUND(S7405,4))</f>
        <v>0.33100000000000002</v>
      </c>
      <c r="U7405" s="110">
        <f>IF('3B-Air transport'!$R$67="no","not applicable (Q3b.1.6 answered with 'no')",ROUND(S7405,4))</f>
        <v>0.33100000000000002</v>
      </c>
      <c r="V7405" s="110">
        <f>IF('3B-Air transport'!$R$68="no","not applicable (Q3b.1.6 answered with 'no')",ROUND(S7405,4))</f>
        <v>0.33100000000000002</v>
      </c>
      <c r="AB7405" s="110">
        <f t="shared" si="416"/>
        <v>0.33100000000000024</v>
      </c>
      <c r="AC7405" s="110">
        <f>IF('3C-Water transport'!$R$56="no","not applicable (Q3c.1.6 answered with 'no')",ROUND(AB7405,4))</f>
        <v>0.33100000000000002</v>
      </c>
      <c r="AD7405" s="110">
        <f>IF('3C-Water transport'!$R$57="no","not applicable (Q3c.1.6 answered with 'no')",ROUND(AB7405,4))</f>
        <v>0.33100000000000002</v>
      </c>
      <c r="AE7405" s="110">
        <f>IF('3C-Water transport'!$R$58="no","not applicable (Q3c.1.6 answered with 'no')",ROUND(AB7405,4))</f>
        <v>0.33100000000000002</v>
      </c>
    </row>
    <row r="7406" spans="5:31" x14ac:dyDescent="0.25">
      <c r="E7406" s="110">
        <f t="shared" si="414"/>
        <v>0.33200000000000024</v>
      </c>
      <c r="F7406" s="110">
        <f>IF('3A-Rail transport'!$R$56="no","not applicable (Q3a.2.6 answered with 'no')",ROUND(E7406,4))</f>
        <v>0.33200000000000002</v>
      </c>
      <c r="G7406" s="110">
        <f>IF('3A-Rail transport'!$R$57="no","not applicable (Q3a.2.6 answered with 'no')",ROUND(E7406,4))</f>
        <v>0.33200000000000002</v>
      </c>
      <c r="S7406" s="110">
        <f t="shared" si="415"/>
        <v>0.33200000000000024</v>
      </c>
      <c r="T7406" s="110">
        <f>IF('3B-Air transport'!$R$66="no","not applicable (Q3b.1.6 answered with 'no')",ROUND(S7406,4))</f>
        <v>0.33200000000000002</v>
      </c>
      <c r="U7406" s="110">
        <f>IF('3B-Air transport'!$R$67="no","not applicable (Q3b.1.6 answered with 'no')",ROUND(S7406,4))</f>
        <v>0.33200000000000002</v>
      </c>
      <c r="V7406" s="110">
        <f>IF('3B-Air transport'!$R$68="no","not applicable (Q3b.1.6 answered with 'no')",ROUND(S7406,4))</f>
        <v>0.33200000000000002</v>
      </c>
      <c r="AB7406" s="110">
        <f t="shared" si="416"/>
        <v>0.33200000000000024</v>
      </c>
      <c r="AC7406" s="110">
        <f>IF('3C-Water transport'!$R$56="no","not applicable (Q3c.1.6 answered with 'no')",ROUND(AB7406,4))</f>
        <v>0.33200000000000002</v>
      </c>
      <c r="AD7406" s="110">
        <f>IF('3C-Water transport'!$R$57="no","not applicable (Q3c.1.6 answered with 'no')",ROUND(AB7406,4))</f>
        <v>0.33200000000000002</v>
      </c>
      <c r="AE7406" s="110">
        <f>IF('3C-Water transport'!$R$58="no","not applicable (Q3c.1.6 answered with 'no')",ROUND(AB7406,4))</f>
        <v>0.33200000000000002</v>
      </c>
    </row>
    <row r="7407" spans="5:31" x14ac:dyDescent="0.25">
      <c r="E7407" s="110">
        <f t="shared" si="414"/>
        <v>0.33300000000000024</v>
      </c>
      <c r="F7407" s="110">
        <f>IF('3A-Rail transport'!$R$56="no","not applicable (Q3a.2.6 answered with 'no')",ROUND(E7407,4))</f>
        <v>0.33300000000000002</v>
      </c>
      <c r="G7407" s="110">
        <f>IF('3A-Rail transport'!$R$57="no","not applicable (Q3a.2.6 answered with 'no')",ROUND(E7407,4))</f>
        <v>0.33300000000000002</v>
      </c>
      <c r="S7407" s="110">
        <f t="shared" si="415"/>
        <v>0.33300000000000024</v>
      </c>
      <c r="T7407" s="110">
        <f>IF('3B-Air transport'!$R$66="no","not applicable (Q3b.1.6 answered with 'no')",ROUND(S7407,4))</f>
        <v>0.33300000000000002</v>
      </c>
      <c r="U7407" s="110">
        <f>IF('3B-Air transport'!$R$67="no","not applicable (Q3b.1.6 answered with 'no')",ROUND(S7407,4))</f>
        <v>0.33300000000000002</v>
      </c>
      <c r="V7407" s="110">
        <f>IF('3B-Air transport'!$R$68="no","not applicable (Q3b.1.6 answered with 'no')",ROUND(S7407,4))</f>
        <v>0.33300000000000002</v>
      </c>
      <c r="AB7407" s="110">
        <f t="shared" si="416"/>
        <v>0.33300000000000024</v>
      </c>
      <c r="AC7407" s="110">
        <f>IF('3C-Water transport'!$R$56="no","not applicable (Q3c.1.6 answered with 'no')",ROUND(AB7407,4))</f>
        <v>0.33300000000000002</v>
      </c>
      <c r="AD7407" s="110">
        <f>IF('3C-Water transport'!$R$57="no","not applicable (Q3c.1.6 answered with 'no')",ROUND(AB7407,4))</f>
        <v>0.33300000000000002</v>
      </c>
      <c r="AE7407" s="110">
        <f>IF('3C-Water transport'!$R$58="no","not applicable (Q3c.1.6 answered with 'no')",ROUND(AB7407,4))</f>
        <v>0.33300000000000002</v>
      </c>
    </row>
    <row r="7408" spans="5:31" x14ac:dyDescent="0.25">
      <c r="E7408" s="110">
        <f t="shared" si="414"/>
        <v>0.33400000000000024</v>
      </c>
      <c r="F7408" s="110">
        <f>IF('3A-Rail transport'!$R$56="no","not applicable (Q3a.2.6 answered with 'no')",ROUND(E7408,4))</f>
        <v>0.33400000000000002</v>
      </c>
      <c r="G7408" s="110">
        <f>IF('3A-Rail transport'!$R$57="no","not applicable (Q3a.2.6 answered with 'no')",ROUND(E7408,4))</f>
        <v>0.33400000000000002</v>
      </c>
      <c r="S7408" s="110">
        <f t="shared" si="415"/>
        <v>0.33400000000000024</v>
      </c>
      <c r="T7408" s="110">
        <f>IF('3B-Air transport'!$R$66="no","not applicable (Q3b.1.6 answered with 'no')",ROUND(S7408,4))</f>
        <v>0.33400000000000002</v>
      </c>
      <c r="U7408" s="110">
        <f>IF('3B-Air transport'!$R$67="no","not applicable (Q3b.1.6 answered with 'no')",ROUND(S7408,4))</f>
        <v>0.33400000000000002</v>
      </c>
      <c r="V7408" s="110">
        <f>IF('3B-Air transport'!$R$68="no","not applicable (Q3b.1.6 answered with 'no')",ROUND(S7408,4))</f>
        <v>0.33400000000000002</v>
      </c>
      <c r="AB7408" s="110">
        <f t="shared" si="416"/>
        <v>0.33400000000000024</v>
      </c>
      <c r="AC7408" s="110">
        <f>IF('3C-Water transport'!$R$56="no","not applicable (Q3c.1.6 answered with 'no')",ROUND(AB7408,4))</f>
        <v>0.33400000000000002</v>
      </c>
      <c r="AD7408" s="110">
        <f>IF('3C-Water transport'!$R$57="no","not applicable (Q3c.1.6 answered with 'no')",ROUND(AB7408,4))</f>
        <v>0.33400000000000002</v>
      </c>
      <c r="AE7408" s="110">
        <f>IF('3C-Water transport'!$R$58="no","not applicable (Q3c.1.6 answered with 'no')",ROUND(AB7408,4))</f>
        <v>0.33400000000000002</v>
      </c>
    </row>
    <row r="7409" spans="5:31" x14ac:dyDescent="0.25">
      <c r="E7409" s="110">
        <f t="shared" si="414"/>
        <v>0.33500000000000024</v>
      </c>
      <c r="F7409" s="110">
        <f>IF('3A-Rail transport'!$R$56="no","not applicable (Q3a.2.6 answered with 'no')",ROUND(E7409,4))</f>
        <v>0.33500000000000002</v>
      </c>
      <c r="G7409" s="110">
        <f>IF('3A-Rail transport'!$R$57="no","not applicable (Q3a.2.6 answered with 'no')",ROUND(E7409,4))</f>
        <v>0.33500000000000002</v>
      </c>
      <c r="S7409" s="110">
        <f t="shared" si="415"/>
        <v>0.33500000000000024</v>
      </c>
      <c r="T7409" s="110">
        <f>IF('3B-Air transport'!$R$66="no","not applicable (Q3b.1.6 answered with 'no')",ROUND(S7409,4))</f>
        <v>0.33500000000000002</v>
      </c>
      <c r="U7409" s="110">
        <f>IF('3B-Air transport'!$R$67="no","not applicable (Q3b.1.6 answered with 'no')",ROUND(S7409,4))</f>
        <v>0.33500000000000002</v>
      </c>
      <c r="V7409" s="110">
        <f>IF('3B-Air transport'!$R$68="no","not applicable (Q3b.1.6 answered with 'no')",ROUND(S7409,4))</f>
        <v>0.33500000000000002</v>
      </c>
      <c r="AB7409" s="110">
        <f t="shared" si="416"/>
        <v>0.33500000000000024</v>
      </c>
      <c r="AC7409" s="110">
        <f>IF('3C-Water transport'!$R$56="no","not applicable (Q3c.1.6 answered with 'no')",ROUND(AB7409,4))</f>
        <v>0.33500000000000002</v>
      </c>
      <c r="AD7409" s="110">
        <f>IF('3C-Water transport'!$R$57="no","not applicable (Q3c.1.6 answered with 'no')",ROUND(AB7409,4))</f>
        <v>0.33500000000000002</v>
      </c>
      <c r="AE7409" s="110">
        <f>IF('3C-Water transport'!$R$58="no","not applicable (Q3c.1.6 answered with 'no')",ROUND(AB7409,4))</f>
        <v>0.33500000000000002</v>
      </c>
    </row>
    <row r="7410" spans="5:31" x14ac:dyDescent="0.25">
      <c r="E7410" s="110">
        <f t="shared" si="414"/>
        <v>0.33600000000000024</v>
      </c>
      <c r="F7410" s="110">
        <f>IF('3A-Rail transport'!$R$56="no","not applicable (Q3a.2.6 answered with 'no')",ROUND(E7410,4))</f>
        <v>0.33600000000000002</v>
      </c>
      <c r="G7410" s="110">
        <f>IF('3A-Rail transport'!$R$57="no","not applicable (Q3a.2.6 answered with 'no')",ROUND(E7410,4))</f>
        <v>0.33600000000000002</v>
      </c>
      <c r="S7410" s="110">
        <f t="shared" si="415"/>
        <v>0.33600000000000024</v>
      </c>
      <c r="T7410" s="110">
        <f>IF('3B-Air transport'!$R$66="no","not applicable (Q3b.1.6 answered with 'no')",ROUND(S7410,4))</f>
        <v>0.33600000000000002</v>
      </c>
      <c r="U7410" s="110">
        <f>IF('3B-Air transport'!$R$67="no","not applicable (Q3b.1.6 answered with 'no')",ROUND(S7410,4))</f>
        <v>0.33600000000000002</v>
      </c>
      <c r="V7410" s="110">
        <f>IF('3B-Air transport'!$R$68="no","not applicable (Q3b.1.6 answered with 'no')",ROUND(S7410,4))</f>
        <v>0.33600000000000002</v>
      </c>
      <c r="AB7410" s="110">
        <f t="shared" si="416"/>
        <v>0.33600000000000024</v>
      </c>
      <c r="AC7410" s="110">
        <f>IF('3C-Water transport'!$R$56="no","not applicable (Q3c.1.6 answered with 'no')",ROUND(AB7410,4))</f>
        <v>0.33600000000000002</v>
      </c>
      <c r="AD7410" s="110">
        <f>IF('3C-Water transport'!$R$57="no","not applicable (Q3c.1.6 answered with 'no')",ROUND(AB7410,4))</f>
        <v>0.33600000000000002</v>
      </c>
      <c r="AE7410" s="110">
        <f>IF('3C-Water transport'!$R$58="no","not applicable (Q3c.1.6 answered with 'no')",ROUND(AB7410,4))</f>
        <v>0.33600000000000002</v>
      </c>
    </row>
    <row r="7411" spans="5:31" x14ac:dyDescent="0.25">
      <c r="E7411" s="110">
        <f t="shared" si="414"/>
        <v>0.33700000000000024</v>
      </c>
      <c r="F7411" s="110">
        <f>IF('3A-Rail transport'!$R$56="no","not applicable (Q3a.2.6 answered with 'no')",ROUND(E7411,4))</f>
        <v>0.33700000000000002</v>
      </c>
      <c r="G7411" s="110">
        <f>IF('3A-Rail transport'!$R$57="no","not applicable (Q3a.2.6 answered with 'no')",ROUND(E7411,4))</f>
        <v>0.33700000000000002</v>
      </c>
      <c r="S7411" s="110">
        <f t="shared" si="415"/>
        <v>0.33700000000000024</v>
      </c>
      <c r="T7411" s="110">
        <f>IF('3B-Air transport'!$R$66="no","not applicable (Q3b.1.6 answered with 'no')",ROUND(S7411,4))</f>
        <v>0.33700000000000002</v>
      </c>
      <c r="U7411" s="110">
        <f>IF('3B-Air transport'!$R$67="no","not applicable (Q3b.1.6 answered with 'no')",ROUND(S7411,4))</f>
        <v>0.33700000000000002</v>
      </c>
      <c r="V7411" s="110">
        <f>IF('3B-Air transport'!$R$68="no","not applicable (Q3b.1.6 answered with 'no')",ROUND(S7411,4))</f>
        <v>0.33700000000000002</v>
      </c>
      <c r="AB7411" s="110">
        <f t="shared" si="416"/>
        <v>0.33700000000000024</v>
      </c>
      <c r="AC7411" s="110">
        <f>IF('3C-Water transport'!$R$56="no","not applicable (Q3c.1.6 answered with 'no')",ROUND(AB7411,4))</f>
        <v>0.33700000000000002</v>
      </c>
      <c r="AD7411" s="110">
        <f>IF('3C-Water transport'!$R$57="no","not applicable (Q3c.1.6 answered with 'no')",ROUND(AB7411,4))</f>
        <v>0.33700000000000002</v>
      </c>
      <c r="AE7411" s="110">
        <f>IF('3C-Water transport'!$R$58="no","not applicable (Q3c.1.6 answered with 'no')",ROUND(AB7411,4))</f>
        <v>0.33700000000000002</v>
      </c>
    </row>
    <row r="7412" spans="5:31" x14ac:dyDescent="0.25">
      <c r="E7412" s="110">
        <f t="shared" si="414"/>
        <v>0.33800000000000024</v>
      </c>
      <c r="F7412" s="110">
        <f>IF('3A-Rail transport'!$R$56="no","not applicable (Q3a.2.6 answered with 'no')",ROUND(E7412,4))</f>
        <v>0.33800000000000002</v>
      </c>
      <c r="G7412" s="110">
        <f>IF('3A-Rail transport'!$R$57="no","not applicable (Q3a.2.6 answered with 'no')",ROUND(E7412,4))</f>
        <v>0.33800000000000002</v>
      </c>
      <c r="S7412" s="110">
        <f t="shared" si="415"/>
        <v>0.33800000000000024</v>
      </c>
      <c r="T7412" s="110">
        <f>IF('3B-Air transport'!$R$66="no","not applicable (Q3b.1.6 answered with 'no')",ROUND(S7412,4))</f>
        <v>0.33800000000000002</v>
      </c>
      <c r="U7412" s="110">
        <f>IF('3B-Air transport'!$R$67="no","not applicable (Q3b.1.6 answered with 'no')",ROUND(S7412,4))</f>
        <v>0.33800000000000002</v>
      </c>
      <c r="V7412" s="110">
        <f>IF('3B-Air transport'!$R$68="no","not applicable (Q3b.1.6 answered with 'no')",ROUND(S7412,4))</f>
        <v>0.33800000000000002</v>
      </c>
      <c r="AB7412" s="110">
        <f t="shared" si="416"/>
        <v>0.33800000000000024</v>
      </c>
      <c r="AC7412" s="110">
        <f>IF('3C-Water transport'!$R$56="no","not applicable (Q3c.1.6 answered with 'no')",ROUND(AB7412,4))</f>
        <v>0.33800000000000002</v>
      </c>
      <c r="AD7412" s="110">
        <f>IF('3C-Water transport'!$R$57="no","not applicable (Q3c.1.6 answered with 'no')",ROUND(AB7412,4))</f>
        <v>0.33800000000000002</v>
      </c>
      <c r="AE7412" s="110">
        <f>IF('3C-Water transport'!$R$58="no","not applicable (Q3c.1.6 answered with 'no')",ROUND(AB7412,4))</f>
        <v>0.33800000000000002</v>
      </c>
    </row>
    <row r="7413" spans="5:31" x14ac:dyDescent="0.25">
      <c r="E7413" s="110">
        <f t="shared" si="414"/>
        <v>0.33900000000000025</v>
      </c>
      <c r="F7413" s="110">
        <f>IF('3A-Rail transport'!$R$56="no","not applicable (Q3a.2.6 answered with 'no')",ROUND(E7413,4))</f>
        <v>0.33900000000000002</v>
      </c>
      <c r="G7413" s="110">
        <f>IF('3A-Rail transport'!$R$57="no","not applicable (Q3a.2.6 answered with 'no')",ROUND(E7413,4))</f>
        <v>0.33900000000000002</v>
      </c>
      <c r="S7413" s="110">
        <f t="shared" si="415"/>
        <v>0.33900000000000025</v>
      </c>
      <c r="T7413" s="110">
        <f>IF('3B-Air transport'!$R$66="no","not applicable (Q3b.1.6 answered with 'no')",ROUND(S7413,4))</f>
        <v>0.33900000000000002</v>
      </c>
      <c r="U7413" s="110">
        <f>IF('3B-Air transport'!$R$67="no","not applicable (Q3b.1.6 answered with 'no')",ROUND(S7413,4))</f>
        <v>0.33900000000000002</v>
      </c>
      <c r="V7413" s="110">
        <f>IF('3B-Air transport'!$R$68="no","not applicable (Q3b.1.6 answered with 'no')",ROUND(S7413,4))</f>
        <v>0.33900000000000002</v>
      </c>
      <c r="AB7413" s="110">
        <f t="shared" si="416"/>
        <v>0.33900000000000025</v>
      </c>
      <c r="AC7413" s="110">
        <f>IF('3C-Water transport'!$R$56="no","not applicable (Q3c.1.6 answered with 'no')",ROUND(AB7413,4))</f>
        <v>0.33900000000000002</v>
      </c>
      <c r="AD7413" s="110">
        <f>IF('3C-Water transport'!$R$57="no","not applicable (Q3c.1.6 answered with 'no')",ROUND(AB7413,4))</f>
        <v>0.33900000000000002</v>
      </c>
      <c r="AE7413" s="110">
        <f>IF('3C-Water transport'!$R$58="no","not applicable (Q3c.1.6 answered with 'no')",ROUND(AB7413,4))</f>
        <v>0.33900000000000002</v>
      </c>
    </row>
    <row r="7414" spans="5:31" x14ac:dyDescent="0.25">
      <c r="E7414" s="110">
        <f t="shared" si="414"/>
        <v>0.34000000000000025</v>
      </c>
      <c r="F7414" s="110">
        <f>IF('3A-Rail transport'!$R$56="no","not applicable (Q3a.2.6 answered with 'no')",ROUND(E7414,4))</f>
        <v>0.34</v>
      </c>
      <c r="G7414" s="110">
        <f>IF('3A-Rail transport'!$R$57="no","not applicable (Q3a.2.6 answered with 'no')",ROUND(E7414,4))</f>
        <v>0.34</v>
      </c>
      <c r="S7414" s="110">
        <f t="shared" si="415"/>
        <v>0.34000000000000025</v>
      </c>
      <c r="T7414" s="110">
        <f>IF('3B-Air transport'!$R$66="no","not applicable (Q3b.1.6 answered with 'no')",ROUND(S7414,4))</f>
        <v>0.34</v>
      </c>
      <c r="U7414" s="110">
        <f>IF('3B-Air transport'!$R$67="no","not applicable (Q3b.1.6 answered with 'no')",ROUND(S7414,4))</f>
        <v>0.34</v>
      </c>
      <c r="V7414" s="110">
        <f>IF('3B-Air transport'!$R$68="no","not applicable (Q3b.1.6 answered with 'no')",ROUND(S7414,4))</f>
        <v>0.34</v>
      </c>
      <c r="AB7414" s="110">
        <f t="shared" si="416"/>
        <v>0.34000000000000025</v>
      </c>
      <c r="AC7414" s="110">
        <f>IF('3C-Water transport'!$R$56="no","not applicable (Q3c.1.6 answered with 'no')",ROUND(AB7414,4))</f>
        <v>0.34</v>
      </c>
      <c r="AD7414" s="110">
        <f>IF('3C-Water transport'!$R$57="no","not applicable (Q3c.1.6 answered with 'no')",ROUND(AB7414,4))</f>
        <v>0.34</v>
      </c>
      <c r="AE7414" s="110">
        <f>IF('3C-Water transport'!$R$58="no","not applicable (Q3c.1.6 answered with 'no')",ROUND(AB7414,4))</f>
        <v>0.34</v>
      </c>
    </row>
    <row r="7415" spans="5:31" x14ac:dyDescent="0.25">
      <c r="E7415" s="110">
        <f t="shared" si="414"/>
        <v>0.34100000000000025</v>
      </c>
      <c r="F7415" s="110">
        <f>IF('3A-Rail transport'!$R$56="no","not applicable (Q3a.2.6 answered with 'no')",ROUND(E7415,4))</f>
        <v>0.34100000000000003</v>
      </c>
      <c r="G7415" s="110">
        <f>IF('3A-Rail transport'!$R$57="no","not applicable (Q3a.2.6 answered with 'no')",ROUND(E7415,4))</f>
        <v>0.34100000000000003</v>
      </c>
      <c r="S7415" s="110">
        <f t="shared" si="415"/>
        <v>0.34100000000000025</v>
      </c>
      <c r="T7415" s="110">
        <f>IF('3B-Air transport'!$R$66="no","not applicable (Q3b.1.6 answered with 'no')",ROUND(S7415,4))</f>
        <v>0.34100000000000003</v>
      </c>
      <c r="U7415" s="110">
        <f>IF('3B-Air transport'!$R$67="no","not applicable (Q3b.1.6 answered with 'no')",ROUND(S7415,4))</f>
        <v>0.34100000000000003</v>
      </c>
      <c r="V7415" s="110">
        <f>IF('3B-Air transport'!$R$68="no","not applicable (Q3b.1.6 answered with 'no')",ROUND(S7415,4))</f>
        <v>0.34100000000000003</v>
      </c>
      <c r="AB7415" s="110">
        <f t="shared" si="416"/>
        <v>0.34100000000000025</v>
      </c>
      <c r="AC7415" s="110">
        <f>IF('3C-Water transport'!$R$56="no","not applicable (Q3c.1.6 answered with 'no')",ROUND(AB7415,4))</f>
        <v>0.34100000000000003</v>
      </c>
      <c r="AD7415" s="110">
        <f>IF('3C-Water transport'!$R$57="no","not applicable (Q3c.1.6 answered with 'no')",ROUND(AB7415,4))</f>
        <v>0.34100000000000003</v>
      </c>
      <c r="AE7415" s="110">
        <f>IF('3C-Water transport'!$R$58="no","not applicable (Q3c.1.6 answered with 'no')",ROUND(AB7415,4))</f>
        <v>0.34100000000000003</v>
      </c>
    </row>
    <row r="7416" spans="5:31" x14ac:dyDescent="0.25">
      <c r="E7416" s="110">
        <f t="shared" si="414"/>
        <v>0.34200000000000025</v>
      </c>
      <c r="F7416" s="110">
        <f>IF('3A-Rail transport'!$R$56="no","not applicable (Q3a.2.6 answered with 'no')",ROUND(E7416,4))</f>
        <v>0.34200000000000003</v>
      </c>
      <c r="G7416" s="110">
        <f>IF('3A-Rail transport'!$R$57="no","not applicable (Q3a.2.6 answered with 'no')",ROUND(E7416,4))</f>
        <v>0.34200000000000003</v>
      </c>
      <c r="S7416" s="110">
        <f t="shared" si="415"/>
        <v>0.34200000000000025</v>
      </c>
      <c r="T7416" s="110">
        <f>IF('3B-Air transport'!$R$66="no","not applicable (Q3b.1.6 answered with 'no')",ROUND(S7416,4))</f>
        <v>0.34200000000000003</v>
      </c>
      <c r="U7416" s="110">
        <f>IF('3B-Air transport'!$R$67="no","not applicable (Q3b.1.6 answered with 'no')",ROUND(S7416,4))</f>
        <v>0.34200000000000003</v>
      </c>
      <c r="V7416" s="110">
        <f>IF('3B-Air transport'!$R$68="no","not applicable (Q3b.1.6 answered with 'no')",ROUND(S7416,4))</f>
        <v>0.34200000000000003</v>
      </c>
      <c r="AB7416" s="110">
        <f t="shared" si="416"/>
        <v>0.34200000000000025</v>
      </c>
      <c r="AC7416" s="110">
        <f>IF('3C-Water transport'!$R$56="no","not applicable (Q3c.1.6 answered with 'no')",ROUND(AB7416,4))</f>
        <v>0.34200000000000003</v>
      </c>
      <c r="AD7416" s="110">
        <f>IF('3C-Water transport'!$R$57="no","not applicable (Q3c.1.6 answered with 'no')",ROUND(AB7416,4))</f>
        <v>0.34200000000000003</v>
      </c>
      <c r="AE7416" s="110">
        <f>IF('3C-Water transport'!$R$58="no","not applicable (Q3c.1.6 answered with 'no')",ROUND(AB7416,4))</f>
        <v>0.34200000000000003</v>
      </c>
    </row>
    <row r="7417" spans="5:31" x14ac:dyDescent="0.25">
      <c r="E7417" s="110">
        <f t="shared" si="414"/>
        <v>0.34300000000000025</v>
      </c>
      <c r="F7417" s="110">
        <f>IF('3A-Rail transport'!$R$56="no","not applicable (Q3a.2.6 answered with 'no')",ROUND(E7417,4))</f>
        <v>0.34300000000000003</v>
      </c>
      <c r="G7417" s="110">
        <f>IF('3A-Rail transport'!$R$57="no","not applicable (Q3a.2.6 answered with 'no')",ROUND(E7417,4))</f>
        <v>0.34300000000000003</v>
      </c>
      <c r="S7417" s="110">
        <f t="shared" si="415"/>
        <v>0.34300000000000025</v>
      </c>
      <c r="T7417" s="110">
        <f>IF('3B-Air transport'!$R$66="no","not applicable (Q3b.1.6 answered with 'no')",ROUND(S7417,4))</f>
        <v>0.34300000000000003</v>
      </c>
      <c r="U7417" s="110">
        <f>IF('3B-Air transport'!$R$67="no","not applicable (Q3b.1.6 answered with 'no')",ROUND(S7417,4))</f>
        <v>0.34300000000000003</v>
      </c>
      <c r="V7417" s="110">
        <f>IF('3B-Air transport'!$R$68="no","not applicable (Q3b.1.6 answered with 'no')",ROUND(S7417,4))</f>
        <v>0.34300000000000003</v>
      </c>
      <c r="AB7417" s="110">
        <f t="shared" si="416"/>
        <v>0.34300000000000025</v>
      </c>
      <c r="AC7417" s="110">
        <f>IF('3C-Water transport'!$R$56="no","not applicable (Q3c.1.6 answered with 'no')",ROUND(AB7417,4))</f>
        <v>0.34300000000000003</v>
      </c>
      <c r="AD7417" s="110">
        <f>IF('3C-Water transport'!$R$57="no","not applicable (Q3c.1.6 answered with 'no')",ROUND(AB7417,4))</f>
        <v>0.34300000000000003</v>
      </c>
      <c r="AE7417" s="110">
        <f>IF('3C-Water transport'!$R$58="no","not applicable (Q3c.1.6 answered with 'no')",ROUND(AB7417,4))</f>
        <v>0.34300000000000003</v>
      </c>
    </row>
    <row r="7418" spans="5:31" x14ac:dyDescent="0.25">
      <c r="E7418" s="110">
        <f t="shared" si="414"/>
        <v>0.34400000000000025</v>
      </c>
      <c r="F7418" s="110">
        <f>IF('3A-Rail transport'!$R$56="no","not applicable (Q3a.2.6 answered with 'no')",ROUND(E7418,4))</f>
        <v>0.34399999999999997</v>
      </c>
      <c r="G7418" s="110">
        <f>IF('3A-Rail transport'!$R$57="no","not applicable (Q3a.2.6 answered with 'no')",ROUND(E7418,4))</f>
        <v>0.34399999999999997</v>
      </c>
      <c r="S7418" s="110">
        <f t="shared" si="415"/>
        <v>0.34400000000000025</v>
      </c>
      <c r="T7418" s="110">
        <f>IF('3B-Air transport'!$R$66="no","not applicable (Q3b.1.6 answered with 'no')",ROUND(S7418,4))</f>
        <v>0.34399999999999997</v>
      </c>
      <c r="U7418" s="110">
        <f>IF('3B-Air transport'!$R$67="no","not applicable (Q3b.1.6 answered with 'no')",ROUND(S7418,4))</f>
        <v>0.34399999999999997</v>
      </c>
      <c r="V7418" s="110">
        <f>IF('3B-Air transport'!$R$68="no","not applicable (Q3b.1.6 answered with 'no')",ROUND(S7418,4))</f>
        <v>0.34399999999999997</v>
      </c>
      <c r="AB7418" s="110">
        <f t="shared" si="416"/>
        <v>0.34400000000000025</v>
      </c>
      <c r="AC7418" s="110">
        <f>IF('3C-Water transport'!$R$56="no","not applicable (Q3c.1.6 answered with 'no')",ROUND(AB7418,4))</f>
        <v>0.34399999999999997</v>
      </c>
      <c r="AD7418" s="110">
        <f>IF('3C-Water transport'!$R$57="no","not applicable (Q3c.1.6 answered with 'no')",ROUND(AB7418,4))</f>
        <v>0.34399999999999997</v>
      </c>
      <c r="AE7418" s="110">
        <f>IF('3C-Water transport'!$R$58="no","not applicable (Q3c.1.6 answered with 'no')",ROUND(AB7418,4))</f>
        <v>0.34399999999999997</v>
      </c>
    </row>
    <row r="7419" spans="5:31" x14ac:dyDescent="0.25">
      <c r="E7419" s="110">
        <f t="shared" si="414"/>
        <v>0.34500000000000025</v>
      </c>
      <c r="F7419" s="110">
        <f>IF('3A-Rail transport'!$R$56="no","not applicable (Q3a.2.6 answered with 'no')",ROUND(E7419,4))</f>
        <v>0.34499999999999997</v>
      </c>
      <c r="G7419" s="110">
        <f>IF('3A-Rail transport'!$R$57="no","not applicable (Q3a.2.6 answered with 'no')",ROUND(E7419,4))</f>
        <v>0.34499999999999997</v>
      </c>
      <c r="S7419" s="110">
        <f t="shared" si="415"/>
        <v>0.34500000000000025</v>
      </c>
      <c r="T7419" s="110">
        <f>IF('3B-Air transport'!$R$66="no","not applicable (Q3b.1.6 answered with 'no')",ROUND(S7419,4))</f>
        <v>0.34499999999999997</v>
      </c>
      <c r="U7419" s="110">
        <f>IF('3B-Air transport'!$R$67="no","not applicable (Q3b.1.6 answered with 'no')",ROUND(S7419,4))</f>
        <v>0.34499999999999997</v>
      </c>
      <c r="V7419" s="110">
        <f>IF('3B-Air transport'!$R$68="no","not applicable (Q3b.1.6 answered with 'no')",ROUND(S7419,4))</f>
        <v>0.34499999999999997</v>
      </c>
      <c r="AB7419" s="110">
        <f t="shared" si="416"/>
        <v>0.34500000000000025</v>
      </c>
      <c r="AC7419" s="110">
        <f>IF('3C-Water transport'!$R$56="no","not applicable (Q3c.1.6 answered with 'no')",ROUND(AB7419,4))</f>
        <v>0.34499999999999997</v>
      </c>
      <c r="AD7419" s="110">
        <f>IF('3C-Water transport'!$R$57="no","not applicable (Q3c.1.6 answered with 'no')",ROUND(AB7419,4))</f>
        <v>0.34499999999999997</v>
      </c>
      <c r="AE7419" s="110">
        <f>IF('3C-Water transport'!$R$58="no","not applicable (Q3c.1.6 answered with 'no')",ROUND(AB7419,4))</f>
        <v>0.34499999999999997</v>
      </c>
    </row>
    <row r="7420" spans="5:31" x14ac:dyDescent="0.25">
      <c r="E7420" s="110">
        <f t="shared" si="414"/>
        <v>0.34600000000000025</v>
      </c>
      <c r="F7420" s="110">
        <f>IF('3A-Rail transport'!$R$56="no","not applicable (Q3a.2.6 answered with 'no')",ROUND(E7420,4))</f>
        <v>0.34599999999999997</v>
      </c>
      <c r="G7420" s="110">
        <f>IF('3A-Rail transport'!$R$57="no","not applicable (Q3a.2.6 answered with 'no')",ROUND(E7420,4))</f>
        <v>0.34599999999999997</v>
      </c>
      <c r="S7420" s="110">
        <f t="shared" si="415"/>
        <v>0.34600000000000025</v>
      </c>
      <c r="T7420" s="110">
        <f>IF('3B-Air transport'!$R$66="no","not applicable (Q3b.1.6 answered with 'no')",ROUND(S7420,4))</f>
        <v>0.34599999999999997</v>
      </c>
      <c r="U7420" s="110">
        <f>IF('3B-Air transport'!$R$67="no","not applicable (Q3b.1.6 answered with 'no')",ROUND(S7420,4))</f>
        <v>0.34599999999999997</v>
      </c>
      <c r="V7420" s="110">
        <f>IF('3B-Air transport'!$R$68="no","not applicable (Q3b.1.6 answered with 'no')",ROUND(S7420,4))</f>
        <v>0.34599999999999997</v>
      </c>
      <c r="AB7420" s="110">
        <f t="shared" si="416"/>
        <v>0.34600000000000025</v>
      </c>
      <c r="AC7420" s="110">
        <f>IF('3C-Water transport'!$R$56="no","not applicable (Q3c.1.6 answered with 'no')",ROUND(AB7420,4))</f>
        <v>0.34599999999999997</v>
      </c>
      <c r="AD7420" s="110">
        <f>IF('3C-Water transport'!$R$57="no","not applicable (Q3c.1.6 answered with 'no')",ROUND(AB7420,4))</f>
        <v>0.34599999999999997</v>
      </c>
      <c r="AE7420" s="110">
        <f>IF('3C-Water transport'!$R$58="no","not applicable (Q3c.1.6 answered with 'no')",ROUND(AB7420,4))</f>
        <v>0.34599999999999997</v>
      </c>
    </row>
    <row r="7421" spans="5:31" x14ac:dyDescent="0.25">
      <c r="E7421" s="110">
        <f t="shared" si="414"/>
        <v>0.34700000000000025</v>
      </c>
      <c r="F7421" s="110">
        <f>IF('3A-Rail transport'!$R$56="no","not applicable (Q3a.2.6 answered with 'no')",ROUND(E7421,4))</f>
        <v>0.34699999999999998</v>
      </c>
      <c r="G7421" s="110">
        <f>IF('3A-Rail transport'!$R$57="no","not applicable (Q3a.2.6 answered with 'no')",ROUND(E7421,4))</f>
        <v>0.34699999999999998</v>
      </c>
      <c r="S7421" s="110">
        <f t="shared" si="415"/>
        <v>0.34700000000000025</v>
      </c>
      <c r="T7421" s="110">
        <f>IF('3B-Air transport'!$R$66="no","not applicable (Q3b.1.6 answered with 'no')",ROUND(S7421,4))</f>
        <v>0.34699999999999998</v>
      </c>
      <c r="U7421" s="110">
        <f>IF('3B-Air transport'!$R$67="no","not applicable (Q3b.1.6 answered with 'no')",ROUND(S7421,4))</f>
        <v>0.34699999999999998</v>
      </c>
      <c r="V7421" s="110">
        <f>IF('3B-Air transport'!$R$68="no","not applicable (Q3b.1.6 answered with 'no')",ROUND(S7421,4))</f>
        <v>0.34699999999999998</v>
      </c>
      <c r="AB7421" s="110">
        <f t="shared" si="416"/>
        <v>0.34700000000000025</v>
      </c>
      <c r="AC7421" s="110">
        <f>IF('3C-Water transport'!$R$56="no","not applicable (Q3c.1.6 answered with 'no')",ROUND(AB7421,4))</f>
        <v>0.34699999999999998</v>
      </c>
      <c r="AD7421" s="110">
        <f>IF('3C-Water transport'!$R$57="no","not applicable (Q3c.1.6 answered with 'no')",ROUND(AB7421,4))</f>
        <v>0.34699999999999998</v>
      </c>
      <c r="AE7421" s="110">
        <f>IF('3C-Water transport'!$R$58="no","not applicable (Q3c.1.6 answered with 'no')",ROUND(AB7421,4))</f>
        <v>0.34699999999999998</v>
      </c>
    </row>
    <row r="7422" spans="5:31" x14ac:dyDescent="0.25">
      <c r="E7422" s="110">
        <f t="shared" si="414"/>
        <v>0.34800000000000025</v>
      </c>
      <c r="F7422" s="110">
        <f>IF('3A-Rail transport'!$R$56="no","not applicable (Q3a.2.6 answered with 'no')",ROUND(E7422,4))</f>
        <v>0.34799999999999998</v>
      </c>
      <c r="G7422" s="110">
        <f>IF('3A-Rail transport'!$R$57="no","not applicable (Q3a.2.6 answered with 'no')",ROUND(E7422,4))</f>
        <v>0.34799999999999998</v>
      </c>
      <c r="S7422" s="110">
        <f t="shared" si="415"/>
        <v>0.34800000000000025</v>
      </c>
      <c r="T7422" s="110">
        <f>IF('3B-Air transport'!$R$66="no","not applicable (Q3b.1.6 answered with 'no')",ROUND(S7422,4))</f>
        <v>0.34799999999999998</v>
      </c>
      <c r="U7422" s="110">
        <f>IF('3B-Air transport'!$R$67="no","not applicable (Q3b.1.6 answered with 'no')",ROUND(S7422,4))</f>
        <v>0.34799999999999998</v>
      </c>
      <c r="V7422" s="110">
        <f>IF('3B-Air transport'!$R$68="no","not applicable (Q3b.1.6 answered with 'no')",ROUND(S7422,4))</f>
        <v>0.34799999999999998</v>
      </c>
      <c r="AB7422" s="110">
        <f t="shared" si="416"/>
        <v>0.34800000000000025</v>
      </c>
      <c r="AC7422" s="110">
        <f>IF('3C-Water transport'!$R$56="no","not applicable (Q3c.1.6 answered with 'no')",ROUND(AB7422,4))</f>
        <v>0.34799999999999998</v>
      </c>
      <c r="AD7422" s="110">
        <f>IF('3C-Water transport'!$R$57="no","not applicable (Q3c.1.6 answered with 'no')",ROUND(AB7422,4))</f>
        <v>0.34799999999999998</v>
      </c>
      <c r="AE7422" s="110">
        <f>IF('3C-Water transport'!$R$58="no","not applicable (Q3c.1.6 answered with 'no')",ROUND(AB7422,4))</f>
        <v>0.34799999999999998</v>
      </c>
    </row>
    <row r="7423" spans="5:31" x14ac:dyDescent="0.25">
      <c r="E7423" s="110">
        <f t="shared" si="414"/>
        <v>0.34900000000000025</v>
      </c>
      <c r="F7423" s="110">
        <f>IF('3A-Rail transport'!$R$56="no","not applicable (Q3a.2.6 answered with 'no')",ROUND(E7423,4))</f>
        <v>0.34899999999999998</v>
      </c>
      <c r="G7423" s="110">
        <f>IF('3A-Rail transport'!$R$57="no","not applicable (Q3a.2.6 answered with 'no')",ROUND(E7423,4))</f>
        <v>0.34899999999999998</v>
      </c>
      <c r="S7423" s="110">
        <f t="shared" si="415"/>
        <v>0.34900000000000025</v>
      </c>
      <c r="T7423" s="110">
        <f>IF('3B-Air transport'!$R$66="no","not applicable (Q3b.1.6 answered with 'no')",ROUND(S7423,4))</f>
        <v>0.34899999999999998</v>
      </c>
      <c r="U7423" s="110">
        <f>IF('3B-Air transport'!$R$67="no","not applicable (Q3b.1.6 answered with 'no')",ROUND(S7423,4))</f>
        <v>0.34899999999999998</v>
      </c>
      <c r="V7423" s="110">
        <f>IF('3B-Air transport'!$R$68="no","not applicable (Q3b.1.6 answered with 'no')",ROUND(S7423,4))</f>
        <v>0.34899999999999998</v>
      </c>
      <c r="AB7423" s="110">
        <f t="shared" si="416"/>
        <v>0.34900000000000025</v>
      </c>
      <c r="AC7423" s="110">
        <f>IF('3C-Water transport'!$R$56="no","not applicable (Q3c.1.6 answered with 'no')",ROUND(AB7423,4))</f>
        <v>0.34899999999999998</v>
      </c>
      <c r="AD7423" s="110">
        <f>IF('3C-Water transport'!$R$57="no","not applicable (Q3c.1.6 answered with 'no')",ROUND(AB7423,4))</f>
        <v>0.34899999999999998</v>
      </c>
      <c r="AE7423" s="110">
        <f>IF('3C-Water transport'!$R$58="no","not applicable (Q3c.1.6 answered with 'no')",ROUND(AB7423,4))</f>
        <v>0.34899999999999998</v>
      </c>
    </row>
    <row r="7424" spans="5:31" x14ac:dyDescent="0.25">
      <c r="E7424" s="110">
        <f t="shared" si="414"/>
        <v>0.35000000000000026</v>
      </c>
      <c r="F7424" s="110">
        <f>IF('3A-Rail transport'!$R$56="no","not applicable (Q3a.2.6 answered with 'no')",ROUND(E7424,4))</f>
        <v>0.35</v>
      </c>
      <c r="G7424" s="110">
        <f>IF('3A-Rail transport'!$R$57="no","not applicable (Q3a.2.6 answered with 'no')",ROUND(E7424,4))</f>
        <v>0.35</v>
      </c>
      <c r="S7424" s="110">
        <f t="shared" si="415"/>
        <v>0.35000000000000026</v>
      </c>
      <c r="T7424" s="110">
        <f>IF('3B-Air transport'!$R$66="no","not applicable (Q3b.1.6 answered with 'no')",ROUND(S7424,4))</f>
        <v>0.35</v>
      </c>
      <c r="U7424" s="110">
        <f>IF('3B-Air transport'!$R$67="no","not applicable (Q3b.1.6 answered with 'no')",ROUND(S7424,4))</f>
        <v>0.35</v>
      </c>
      <c r="V7424" s="110">
        <f>IF('3B-Air transport'!$R$68="no","not applicable (Q3b.1.6 answered with 'no')",ROUND(S7424,4))</f>
        <v>0.35</v>
      </c>
      <c r="AB7424" s="110">
        <f t="shared" si="416"/>
        <v>0.35000000000000026</v>
      </c>
      <c r="AC7424" s="110">
        <f>IF('3C-Water transport'!$R$56="no","not applicable (Q3c.1.6 answered with 'no')",ROUND(AB7424,4))</f>
        <v>0.35</v>
      </c>
      <c r="AD7424" s="110">
        <f>IF('3C-Water transport'!$R$57="no","not applicable (Q3c.1.6 answered with 'no')",ROUND(AB7424,4))</f>
        <v>0.35</v>
      </c>
      <c r="AE7424" s="110">
        <f>IF('3C-Water transport'!$R$58="no","not applicable (Q3c.1.6 answered with 'no')",ROUND(AB7424,4))</f>
        <v>0.35</v>
      </c>
    </row>
    <row r="7425" spans="5:31" x14ac:dyDescent="0.25">
      <c r="E7425" s="110">
        <f t="shared" si="414"/>
        <v>0.35100000000000026</v>
      </c>
      <c r="F7425" s="110">
        <f>IF('3A-Rail transport'!$R$56="no","not applicable (Q3a.2.6 answered with 'no')",ROUND(E7425,4))</f>
        <v>0.35099999999999998</v>
      </c>
      <c r="G7425" s="110">
        <f>IF('3A-Rail transport'!$R$57="no","not applicable (Q3a.2.6 answered with 'no')",ROUND(E7425,4))</f>
        <v>0.35099999999999998</v>
      </c>
      <c r="S7425" s="110">
        <f t="shared" si="415"/>
        <v>0.35100000000000026</v>
      </c>
      <c r="T7425" s="110">
        <f>IF('3B-Air transport'!$R$66="no","not applicable (Q3b.1.6 answered with 'no')",ROUND(S7425,4))</f>
        <v>0.35099999999999998</v>
      </c>
      <c r="U7425" s="110">
        <f>IF('3B-Air transport'!$R$67="no","not applicable (Q3b.1.6 answered with 'no')",ROUND(S7425,4))</f>
        <v>0.35099999999999998</v>
      </c>
      <c r="V7425" s="110">
        <f>IF('3B-Air transport'!$R$68="no","not applicable (Q3b.1.6 answered with 'no')",ROUND(S7425,4))</f>
        <v>0.35099999999999998</v>
      </c>
      <c r="AB7425" s="110">
        <f t="shared" si="416"/>
        <v>0.35100000000000026</v>
      </c>
      <c r="AC7425" s="110">
        <f>IF('3C-Water transport'!$R$56="no","not applicable (Q3c.1.6 answered with 'no')",ROUND(AB7425,4))</f>
        <v>0.35099999999999998</v>
      </c>
      <c r="AD7425" s="110">
        <f>IF('3C-Water transport'!$R$57="no","not applicable (Q3c.1.6 answered with 'no')",ROUND(AB7425,4))</f>
        <v>0.35099999999999998</v>
      </c>
      <c r="AE7425" s="110">
        <f>IF('3C-Water transport'!$R$58="no","not applicable (Q3c.1.6 answered with 'no')",ROUND(AB7425,4))</f>
        <v>0.35099999999999998</v>
      </c>
    </row>
    <row r="7426" spans="5:31" x14ac:dyDescent="0.25">
      <c r="E7426" s="110">
        <f t="shared" si="414"/>
        <v>0.35200000000000026</v>
      </c>
      <c r="F7426" s="110">
        <f>IF('3A-Rail transport'!$R$56="no","not applicable (Q3a.2.6 answered with 'no')",ROUND(E7426,4))</f>
        <v>0.35199999999999998</v>
      </c>
      <c r="G7426" s="110">
        <f>IF('3A-Rail transport'!$R$57="no","not applicable (Q3a.2.6 answered with 'no')",ROUND(E7426,4))</f>
        <v>0.35199999999999998</v>
      </c>
      <c r="S7426" s="110">
        <f t="shared" si="415"/>
        <v>0.35200000000000026</v>
      </c>
      <c r="T7426" s="110">
        <f>IF('3B-Air transport'!$R$66="no","not applicable (Q3b.1.6 answered with 'no')",ROUND(S7426,4))</f>
        <v>0.35199999999999998</v>
      </c>
      <c r="U7426" s="110">
        <f>IF('3B-Air transport'!$R$67="no","not applicable (Q3b.1.6 answered with 'no')",ROUND(S7426,4))</f>
        <v>0.35199999999999998</v>
      </c>
      <c r="V7426" s="110">
        <f>IF('3B-Air transport'!$R$68="no","not applicable (Q3b.1.6 answered with 'no')",ROUND(S7426,4))</f>
        <v>0.35199999999999998</v>
      </c>
      <c r="AB7426" s="110">
        <f t="shared" si="416"/>
        <v>0.35200000000000026</v>
      </c>
      <c r="AC7426" s="110">
        <f>IF('3C-Water transport'!$R$56="no","not applicable (Q3c.1.6 answered with 'no')",ROUND(AB7426,4))</f>
        <v>0.35199999999999998</v>
      </c>
      <c r="AD7426" s="110">
        <f>IF('3C-Water transport'!$R$57="no","not applicable (Q3c.1.6 answered with 'no')",ROUND(AB7426,4))</f>
        <v>0.35199999999999998</v>
      </c>
      <c r="AE7426" s="110">
        <f>IF('3C-Water transport'!$R$58="no","not applicable (Q3c.1.6 answered with 'no')",ROUND(AB7426,4))</f>
        <v>0.35199999999999998</v>
      </c>
    </row>
    <row r="7427" spans="5:31" x14ac:dyDescent="0.25">
      <c r="E7427" s="110">
        <f t="shared" si="414"/>
        <v>0.35300000000000026</v>
      </c>
      <c r="F7427" s="110">
        <f>IF('3A-Rail transport'!$R$56="no","not applicable (Q3a.2.6 answered with 'no')",ROUND(E7427,4))</f>
        <v>0.35299999999999998</v>
      </c>
      <c r="G7427" s="110">
        <f>IF('3A-Rail transport'!$R$57="no","not applicable (Q3a.2.6 answered with 'no')",ROUND(E7427,4))</f>
        <v>0.35299999999999998</v>
      </c>
      <c r="S7427" s="110">
        <f t="shared" si="415"/>
        <v>0.35300000000000026</v>
      </c>
      <c r="T7427" s="110">
        <f>IF('3B-Air transport'!$R$66="no","not applicable (Q3b.1.6 answered with 'no')",ROUND(S7427,4))</f>
        <v>0.35299999999999998</v>
      </c>
      <c r="U7427" s="110">
        <f>IF('3B-Air transport'!$R$67="no","not applicable (Q3b.1.6 answered with 'no')",ROUND(S7427,4))</f>
        <v>0.35299999999999998</v>
      </c>
      <c r="V7427" s="110">
        <f>IF('3B-Air transport'!$R$68="no","not applicable (Q3b.1.6 answered with 'no')",ROUND(S7427,4))</f>
        <v>0.35299999999999998</v>
      </c>
      <c r="AB7427" s="110">
        <f t="shared" si="416"/>
        <v>0.35300000000000026</v>
      </c>
      <c r="AC7427" s="110">
        <f>IF('3C-Water transport'!$R$56="no","not applicable (Q3c.1.6 answered with 'no')",ROUND(AB7427,4))</f>
        <v>0.35299999999999998</v>
      </c>
      <c r="AD7427" s="110">
        <f>IF('3C-Water transport'!$R$57="no","not applicable (Q3c.1.6 answered with 'no')",ROUND(AB7427,4))</f>
        <v>0.35299999999999998</v>
      </c>
      <c r="AE7427" s="110">
        <f>IF('3C-Water transport'!$R$58="no","not applicable (Q3c.1.6 answered with 'no')",ROUND(AB7427,4))</f>
        <v>0.35299999999999998</v>
      </c>
    </row>
    <row r="7428" spans="5:31" x14ac:dyDescent="0.25">
      <c r="E7428" s="110">
        <f t="shared" si="414"/>
        <v>0.35400000000000026</v>
      </c>
      <c r="F7428" s="110">
        <f>IF('3A-Rail transport'!$R$56="no","not applicable (Q3a.2.6 answered with 'no')",ROUND(E7428,4))</f>
        <v>0.35399999999999998</v>
      </c>
      <c r="G7428" s="110">
        <f>IF('3A-Rail transport'!$R$57="no","not applicable (Q3a.2.6 answered with 'no')",ROUND(E7428,4))</f>
        <v>0.35399999999999998</v>
      </c>
      <c r="S7428" s="110">
        <f t="shared" si="415"/>
        <v>0.35400000000000026</v>
      </c>
      <c r="T7428" s="110">
        <f>IF('3B-Air transport'!$R$66="no","not applicable (Q3b.1.6 answered with 'no')",ROUND(S7428,4))</f>
        <v>0.35399999999999998</v>
      </c>
      <c r="U7428" s="110">
        <f>IF('3B-Air transport'!$R$67="no","not applicable (Q3b.1.6 answered with 'no')",ROUND(S7428,4))</f>
        <v>0.35399999999999998</v>
      </c>
      <c r="V7428" s="110">
        <f>IF('3B-Air transport'!$R$68="no","not applicable (Q3b.1.6 answered with 'no')",ROUND(S7428,4))</f>
        <v>0.35399999999999998</v>
      </c>
      <c r="AB7428" s="110">
        <f t="shared" si="416"/>
        <v>0.35400000000000026</v>
      </c>
      <c r="AC7428" s="110">
        <f>IF('3C-Water transport'!$R$56="no","not applicable (Q3c.1.6 answered with 'no')",ROUND(AB7428,4))</f>
        <v>0.35399999999999998</v>
      </c>
      <c r="AD7428" s="110">
        <f>IF('3C-Water transport'!$R$57="no","not applicable (Q3c.1.6 answered with 'no')",ROUND(AB7428,4))</f>
        <v>0.35399999999999998</v>
      </c>
      <c r="AE7428" s="110">
        <f>IF('3C-Water transport'!$R$58="no","not applicable (Q3c.1.6 answered with 'no')",ROUND(AB7428,4))</f>
        <v>0.35399999999999998</v>
      </c>
    </row>
    <row r="7429" spans="5:31" x14ac:dyDescent="0.25">
      <c r="E7429" s="110">
        <f t="shared" si="414"/>
        <v>0.35500000000000026</v>
      </c>
      <c r="F7429" s="110">
        <f>IF('3A-Rail transport'!$R$56="no","not applicable (Q3a.2.6 answered with 'no')",ROUND(E7429,4))</f>
        <v>0.35499999999999998</v>
      </c>
      <c r="G7429" s="110">
        <f>IF('3A-Rail transport'!$R$57="no","not applicable (Q3a.2.6 answered with 'no')",ROUND(E7429,4))</f>
        <v>0.35499999999999998</v>
      </c>
      <c r="S7429" s="110">
        <f t="shared" si="415"/>
        <v>0.35500000000000026</v>
      </c>
      <c r="T7429" s="110">
        <f>IF('3B-Air transport'!$R$66="no","not applicable (Q3b.1.6 answered with 'no')",ROUND(S7429,4))</f>
        <v>0.35499999999999998</v>
      </c>
      <c r="U7429" s="110">
        <f>IF('3B-Air transport'!$R$67="no","not applicable (Q3b.1.6 answered with 'no')",ROUND(S7429,4))</f>
        <v>0.35499999999999998</v>
      </c>
      <c r="V7429" s="110">
        <f>IF('3B-Air transport'!$R$68="no","not applicable (Q3b.1.6 answered with 'no')",ROUND(S7429,4))</f>
        <v>0.35499999999999998</v>
      </c>
      <c r="AB7429" s="110">
        <f t="shared" si="416"/>
        <v>0.35500000000000026</v>
      </c>
      <c r="AC7429" s="110">
        <f>IF('3C-Water transport'!$R$56="no","not applicable (Q3c.1.6 answered with 'no')",ROUND(AB7429,4))</f>
        <v>0.35499999999999998</v>
      </c>
      <c r="AD7429" s="110">
        <f>IF('3C-Water transport'!$R$57="no","not applicable (Q3c.1.6 answered with 'no')",ROUND(AB7429,4))</f>
        <v>0.35499999999999998</v>
      </c>
      <c r="AE7429" s="110">
        <f>IF('3C-Water transport'!$R$58="no","not applicable (Q3c.1.6 answered with 'no')",ROUND(AB7429,4))</f>
        <v>0.35499999999999998</v>
      </c>
    </row>
    <row r="7430" spans="5:31" x14ac:dyDescent="0.25">
      <c r="E7430" s="110">
        <f t="shared" si="414"/>
        <v>0.35600000000000026</v>
      </c>
      <c r="F7430" s="110">
        <f>IF('3A-Rail transport'!$R$56="no","not applicable (Q3a.2.6 answered with 'no')",ROUND(E7430,4))</f>
        <v>0.35599999999999998</v>
      </c>
      <c r="G7430" s="110">
        <f>IF('3A-Rail transport'!$R$57="no","not applicable (Q3a.2.6 answered with 'no')",ROUND(E7430,4))</f>
        <v>0.35599999999999998</v>
      </c>
      <c r="S7430" s="110">
        <f t="shared" si="415"/>
        <v>0.35600000000000026</v>
      </c>
      <c r="T7430" s="110">
        <f>IF('3B-Air transport'!$R$66="no","not applicable (Q3b.1.6 answered with 'no')",ROUND(S7430,4))</f>
        <v>0.35599999999999998</v>
      </c>
      <c r="U7430" s="110">
        <f>IF('3B-Air transport'!$R$67="no","not applicable (Q3b.1.6 answered with 'no')",ROUND(S7430,4))</f>
        <v>0.35599999999999998</v>
      </c>
      <c r="V7430" s="110">
        <f>IF('3B-Air transport'!$R$68="no","not applicable (Q3b.1.6 answered with 'no')",ROUND(S7430,4))</f>
        <v>0.35599999999999998</v>
      </c>
      <c r="AB7430" s="110">
        <f t="shared" si="416"/>
        <v>0.35600000000000026</v>
      </c>
      <c r="AC7430" s="110">
        <f>IF('3C-Water transport'!$R$56="no","not applicable (Q3c.1.6 answered with 'no')",ROUND(AB7430,4))</f>
        <v>0.35599999999999998</v>
      </c>
      <c r="AD7430" s="110">
        <f>IF('3C-Water transport'!$R$57="no","not applicable (Q3c.1.6 answered with 'no')",ROUND(AB7430,4))</f>
        <v>0.35599999999999998</v>
      </c>
      <c r="AE7430" s="110">
        <f>IF('3C-Water transport'!$R$58="no","not applicable (Q3c.1.6 answered with 'no')",ROUND(AB7430,4))</f>
        <v>0.35599999999999998</v>
      </c>
    </row>
    <row r="7431" spans="5:31" x14ac:dyDescent="0.25">
      <c r="E7431" s="110">
        <f t="shared" si="414"/>
        <v>0.35700000000000026</v>
      </c>
      <c r="F7431" s="110">
        <f>IF('3A-Rail transport'!$R$56="no","not applicable (Q3a.2.6 answered with 'no')",ROUND(E7431,4))</f>
        <v>0.35699999999999998</v>
      </c>
      <c r="G7431" s="110">
        <f>IF('3A-Rail transport'!$R$57="no","not applicable (Q3a.2.6 answered with 'no')",ROUND(E7431,4))</f>
        <v>0.35699999999999998</v>
      </c>
      <c r="S7431" s="110">
        <f t="shared" si="415"/>
        <v>0.35700000000000026</v>
      </c>
      <c r="T7431" s="110">
        <f>IF('3B-Air transport'!$R$66="no","not applicable (Q3b.1.6 answered with 'no')",ROUND(S7431,4))</f>
        <v>0.35699999999999998</v>
      </c>
      <c r="U7431" s="110">
        <f>IF('3B-Air transport'!$R$67="no","not applicable (Q3b.1.6 answered with 'no')",ROUND(S7431,4))</f>
        <v>0.35699999999999998</v>
      </c>
      <c r="V7431" s="110">
        <f>IF('3B-Air transport'!$R$68="no","not applicable (Q3b.1.6 answered with 'no')",ROUND(S7431,4))</f>
        <v>0.35699999999999998</v>
      </c>
      <c r="AB7431" s="110">
        <f t="shared" si="416"/>
        <v>0.35700000000000026</v>
      </c>
      <c r="AC7431" s="110">
        <f>IF('3C-Water transport'!$R$56="no","not applicable (Q3c.1.6 answered with 'no')",ROUND(AB7431,4))</f>
        <v>0.35699999999999998</v>
      </c>
      <c r="AD7431" s="110">
        <f>IF('3C-Water transport'!$R$57="no","not applicable (Q3c.1.6 answered with 'no')",ROUND(AB7431,4))</f>
        <v>0.35699999999999998</v>
      </c>
      <c r="AE7431" s="110">
        <f>IF('3C-Water transport'!$R$58="no","not applicable (Q3c.1.6 answered with 'no')",ROUND(AB7431,4))</f>
        <v>0.35699999999999998</v>
      </c>
    </row>
    <row r="7432" spans="5:31" x14ac:dyDescent="0.25">
      <c r="E7432" s="110">
        <f t="shared" si="414"/>
        <v>0.35800000000000026</v>
      </c>
      <c r="F7432" s="110">
        <f>IF('3A-Rail transport'!$R$56="no","not applicable (Q3a.2.6 answered with 'no')",ROUND(E7432,4))</f>
        <v>0.35799999999999998</v>
      </c>
      <c r="G7432" s="110">
        <f>IF('3A-Rail transport'!$R$57="no","not applicable (Q3a.2.6 answered with 'no')",ROUND(E7432,4))</f>
        <v>0.35799999999999998</v>
      </c>
      <c r="S7432" s="110">
        <f t="shared" si="415"/>
        <v>0.35800000000000026</v>
      </c>
      <c r="T7432" s="110">
        <f>IF('3B-Air transport'!$R$66="no","not applicable (Q3b.1.6 answered with 'no')",ROUND(S7432,4))</f>
        <v>0.35799999999999998</v>
      </c>
      <c r="U7432" s="110">
        <f>IF('3B-Air transport'!$R$67="no","not applicable (Q3b.1.6 answered with 'no')",ROUND(S7432,4))</f>
        <v>0.35799999999999998</v>
      </c>
      <c r="V7432" s="110">
        <f>IF('3B-Air transport'!$R$68="no","not applicable (Q3b.1.6 answered with 'no')",ROUND(S7432,4))</f>
        <v>0.35799999999999998</v>
      </c>
      <c r="AB7432" s="110">
        <f t="shared" si="416"/>
        <v>0.35800000000000026</v>
      </c>
      <c r="AC7432" s="110">
        <f>IF('3C-Water transport'!$R$56="no","not applicable (Q3c.1.6 answered with 'no')",ROUND(AB7432,4))</f>
        <v>0.35799999999999998</v>
      </c>
      <c r="AD7432" s="110">
        <f>IF('3C-Water transport'!$R$57="no","not applicable (Q3c.1.6 answered with 'no')",ROUND(AB7432,4))</f>
        <v>0.35799999999999998</v>
      </c>
      <c r="AE7432" s="110">
        <f>IF('3C-Water transport'!$R$58="no","not applicable (Q3c.1.6 answered with 'no')",ROUND(AB7432,4))</f>
        <v>0.35799999999999998</v>
      </c>
    </row>
    <row r="7433" spans="5:31" x14ac:dyDescent="0.25">
      <c r="E7433" s="110">
        <f t="shared" si="414"/>
        <v>0.35900000000000026</v>
      </c>
      <c r="F7433" s="110">
        <f>IF('3A-Rail transport'!$R$56="no","not applicable (Q3a.2.6 answered with 'no')",ROUND(E7433,4))</f>
        <v>0.35899999999999999</v>
      </c>
      <c r="G7433" s="110">
        <f>IF('3A-Rail transport'!$R$57="no","not applicable (Q3a.2.6 answered with 'no')",ROUND(E7433,4))</f>
        <v>0.35899999999999999</v>
      </c>
      <c r="S7433" s="110">
        <f t="shared" si="415"/>
        <v>0.35900000000000026</v>
      </c>
      <c r="T7433" s="110">
        <f>IF('3B-Air transport'!$R$66="no","not applicable (Q3b.1.6 answered with 'no')",ROUND(S7433,4))</f>
        <v>0.35899999999999999</v>
      </c>
      <c r="U7433" s="110">
        <f>IF('3B-Air transport'!$R$67="no","not applicable (Q3b.1.6 answered with 'no')",ROUND(S7433,4))</f>
        <v>0.35899999999999999</v>
      </c>
      <c r="V7433" s="110">
        <f>IF('3B-Air transport'!$R$68="no","not applicable (Q3b.1.6 answered with 'no')",ROUND(S7433,4))</f>
        <v>0.35899999999999999</v>
      </c>
      <c r="AB7433" s="110">
        <f t="shared" si="416"/>
        <v>0.35900000000000026</v>
      </c>
      <c r="AC7433" s="110">
        <f>IF('3C-Water transport'!$R$56="no","not applicable (Q3c.1.6 answered with 'no')",ROUND(AB7433,4))</f>
        <v>0.35899999999999999</v>
      </c>
      <c r="AD7433" s="110">
        <f>IF('3C-Water transport'!$R$57="no","not applicable (Q3c.1.6 answered with 'no')",ROUND(AB7433,4))</f>
        <v>0.35899999999999999</v>
      </c>
      <c r="AE7433" s="110">
        <f>IF('3C-Water transport'!$R$58="no","not applicable (Q3c.1.6 answered with 'no')",ROUND(AB7433,4))</f>
        <v>0.35899999999999999</v>
      </c>
    </row>
    <row r="7434" spans="5:31" x14ac:dyDescent="0.25">
      <c r="E7434" s="110">
        <f t="shared" si="414"/>
        <v>0.36000000000000026</v>
      </c>
      <c r="F7434" s="110">
        <f>IF('3A-Rail transport'!$R$56="no","not applicable (Q3a.2.6 answered with 'no')",ROUND(E7434,4))</f>
        <v>0.36</v>
      </c>
      <c r="G7434" s="110">
        <f>IF('3A-Rail transport'!$R$57="no","not applicable (Q3a.2.6 answered with 'no')",ROUND(E7434,4))</f>
        <v>0.36</v>
      </c>
      <c r="S7434" s="110">
        <f t="shared" si="415"/>
        <v>0.36000000000000026</v>
      </c>
      <c r="T7434" s="110">
        <f>IF('3B-Air transport'!$R$66="no","not applicable (Q3b.1.6 answered with 'no')",ROUND(S7434,4))</f>
        <v>0.36</v>
      </c>
      <c r="U7434" s="110">
        <f>IF('3B-Air transport'!$R$67="no","not applicable (Q3b.1.6 answered with 'no')",ROUND(S7434,4))</f>
        <v>0.36</v>
      </c>
      <c r="V7434" s="110">
        <f>IF('3B-Air transport'!$R$68="no","not applicable (Q3b.1.6 answered with 'no')",ROUND(S7434,4))</f>
        <v>0.36</v>
      </c>
      <c r="AB7434" s="110">
        <f t="shared" si="416"/>
        <v>0.36000000000000026</v>
      </c>
      <c r="AC7434" s="110">
        <f>IF('3C-Water transport'!$R$56="no","not applicable (Q3c.1.6 answered with 'no')",ROUND(AB7434,4))</f>
        <v>0.36</v>
      </c>
      <c r="AD7434" s="110">
        <f>IF('3C-Water transport'!$R$57="no","not applicable (Q3c.1.6 answered with 'no')",ROUND(AB7434,4))</f>
        <v>0.36</v>
      </c>
      <c r="AE7434" s="110">
        <f>IF('3C-Water transport'!$R$58="no","not applicable (Q3c.1.6 answered with 'no')",ROUND(AB7434,4))</f>
        <v>0.36</v>
      </c>
    </row>
    <row r="7435" spans="5:31" x14ac:dyDescent="0.25">
      <c r="E7435" s="110">
        <f t="shared" si="414"/>
        <v>0.36100000000000027</v>
      </c>
      <c r="F7435" s="110">
        <f>IF('3A-Rail transport'!$R$56="no","not applicable (Q3a.2.6 answered with 'no')",ROUND(E7435,4))</f>
        <v>0.36099999999999999</v>
      </c>
      <c r="G7435" s="110">
        <f>IF('3A-Rail transport'!$R$57="no","not applicable (Q3a.2.6 answered with 'no')",ROUND(E7435,4))</f>
        <v>0.36099999999999999</v>
      </c>
      <c r="S7435" s="110">
        <f t="shared" si="415"/>
        <v>0.36100000000000027</v>
      </c>
      <c r="T7435" s="110">
        <f>IF('3B-Air transport'!$R$66="no","not applicable (Q3b.1.6 answered with 'no')",ROUND(S7435,4))</f>
        <v>0.36099999999999999</v>
      </c>
      <c r="U7435" s="110">
        <f>IF('3B-Air transport'!$R$67="no","not applicable (Q3b.1.6 answered with 'no')",ROUND(S7435,4))</f>
        <v>0.36099999999999999</v>
      </c>
      <c r="V7435" s="110">
        <f>IF('3B-Air transport'!$R$68="no","not applicable (Q3b.1.6 answered with 'no')",ROUND(S7435,4))</f>
        <v>0.36099999999999999</v>
      </c>
      <c r="AB7435" s="110">
        <f t="shared" si="416"/>
        <v>0.36100000000000027</v>
      </c>
      <c r="AC7435" s="110">
        <f>IF('3C-Water transport'!$R$56="no","not applicable (Q3c.1.6 answered with 'no')",ROUND(AB7435,4))</f>
        <v>0.36099999999999999</v>
      </c>
      <c r="AD7435" s="110">
        <f>IF('3C-Water transport'!$R$57="no","not applicable (Q3c.1.6 answered with 'no')",ROUND(AB7435,4))</f>
        <v>0.36099999999999999</v>
      </c>
      <c r="AE7435" s="110">
        <f>IF('3C-Water transport'!$R$58="no","not applicable (Q3c.1.6 answered with 'no')",ROUND(AB7435,4))</f>
        <v>0.36099999999999999</v>
      </c>
    </row>
    <row r="7436" spans="5:31" x14ac:dyDescent="0.25">
      <c r="E7436" s="110">
        <f t="shared" si="414"/>
        <v>0.36200000000000027</v>
      </c>
      <c r="F7436" s="110">
        <f>IF('3A-Rail transport'!$R$56="no","not applicable (Q3a.2.6 answered with 'no')",ROUND(E7436,4))</f>
        <v>0.36199999999999999</v>
      </c>
      <c r="G7436" s="110">
        <f>IF('3A-Rail transport'!$R$57="no","not applicable (Q3a.2.6 answered with 'no')",ROUND(E7436,4))</f>
        <v>0.36199999999999999</v>
      </c>
      <c r="S7436" s="110">
        <f t="shared" si="415"/>
        <v>0.36200000000000027</v>
      </c>
      <c r="T7436" s="110">
        <f>IF('3B-Air transport'!$R$66="no","not applicable (Q3b.1.6 answered with 'no')",ROUND(S7436,4))</f>
        <v>0.36199999999999999</v>
      </c>
      <c r="U7436" s="110">
        <f>IF('3B-Air transport'!$R$67="no","not applicable (Q3b.1.6 answered with 'no')",ROUND(S7436,4))</f>
        <v>0.36199999999999999</v>
      </c>
      <c r="V7436" s="110">
        <f>IF('3B-Air transport'!$R$68="no","not applicable (Q3b.1.6 answered with 'no')",ROUND(S7436,4))</f>
        <v>0.36199999999999999</v>
      </c>
      <c r="AB7436" s="110">
        <f t="shared" si="416"/>
        <v>0.36200000000000027</v>
      </c>
      <c r="AC7436" s="110">
        <f>IF('3C-Water transport'!$R$56="no","not applicable (Q3c.1.6 answered with 'no')",ROUND(AB7436,4))</f>
        <v>0.36199999999999999</v>
      </c>
      <c r="AD7436" s="110">
        <f>IF('3C-Water transport'!$R$57="no","not applicable (Q3c.1.6 answered with 'no')",ROUND(AB7436,4))</f>
        <v>0.36199999999999999</v>
      </c>
      <c r="AE7436" s="110">
        <f>IF('3C-Water transport'!$R$58="no","not applicable (Q3c.1.6 answered with 'no')",ROUND(AB7436,4))</f>
        <v>0.36199999999999999</v>
      </c>
    </row>
    <row r="7437" spans="5:31" x14ac:dyDescent="0.25">
      <c r="E7437" s="110">
        <f t="shared" si="414"/>
        <v>0.36300000000000027</v>
      </c>
      <c r="F7437" s="110">
        <f>IF('3A-Rail transport'!$R$56="no","not applicable (Q3a.2.6 answered with 'no')",ROUND(E7437,4))</f>
        <v>0.36299999999999999</v>
      </c>
      <c r="G7437" s="110">
        <f>IF('3A-Rail transport'!$R$57="no","not applicable (Q3a.2.6 answered with 'no')",ROUND(E7437,4))</f>
        <v>0.36299999999999999</v>
      </c>
      <c r="S7437" s="110">
        <f t="shared" si="415"/>
        <v>0.36300000000000027</v>
      </c>
      <c r="T7437" s="110">
        <f>IF('3B-Air transport'!$R$66="no","not applicable (Q3b.1.6 answered with 'no')",ROUND(S7437,4))</f>
        <v>0.36299999999999999</v>
      </c>
      <c r="U7437" s="110">
        <f>IF('3B-Air transport'!$R$67="no","not applicable (Q3b.1.6 answered with 'no')",ROUND(S7437,4))</f>
        <v>0.36299999999999999</v>
      </c>
      <c r="V7437" s="110">
        <f>IF('3B-Air transport'!$R$68="no","not applicable (Q3b.1.6 answered with 'no')",ROUND(S7437,4))</f>
        <v>0.36299999999999999</v>
      </c>
      <c r="AB7437" s="110">
        <f t="shared" si="416"/>
        <v>0.36300000000000027</v>
      </c>
      <c r="AC7437" s="110">
        <f>IF('3C-Water transport'!$R$56="no","not applicable (Q3c.1.6 answered with 'no')",ROUND(AB7437,4))</f>
        <v>0.36299999999999999</v>
      </c>
      <c r="AD7437" s="110">
        <f>IF('3C-Water transport'!$R$57="no","not applicable (Q3c.1.6 answered with 'no')",ROUND(AB7437,4))</f>
        <v>0.36299999999999999</v>
      </c>
      <c r="AE7437" s="110">
        <f>IF('3C-Water transport'!$R$58="no","not applicable (Q3c.1.6 answered with 'no')",ROUND(AB7437,4))</f>
        <v>0.36299999999999999</v>
      </c>
    </row>
    <row r="7438" spans="5:31" x14ac:dyDescent="0.25">
      <c r="E7438" s="110">
        <f t="shared" si="414"/>
        <v>0.36400000000000027</v>
      </c>
      <c r="F7438" s="110">
        <f>IF('3A-Rail transport'!$R$56="no","not applicable (Q3a.2.6 answered with 'no')",ROUND(E7438,4))</f>
        <v>0.36399999999999999</v>
      </c>
      <c r="G7438" s="110">
        <f>IF('3A-Rail transport'!$R$57="no","not applicable (Q3a.2.6 answered with 'no')",ROUND(E7438,4))</f>
        <v>0.36399999999999999</v>
      </c>
      <c r="S7438" s="110">
        <f t="shared" si="415"/>
        <v>0.36400000000000027</v>
      </c>
      <c r="T7438" s="110">
        <f>IF('3B-Air transport'!$R$66="no","not applicable (Q3b.1.6 answered with 'no')",ROUND(S7438,4))</f>
        <v>0.36399999999999999</v>
      </c>
      <c r="U7438" s="110">
        <f>IF('3B-Air transport'!$R$67="no","not applicable (Q3b.1.6 answered with 'no')",ROUND(S7438,4))</f>
        <v>0.36399999999999999</v>
      </c>
      <c r="V7438" s="110">
        <f>IF('3B-Air transport'!$R$68="no","not applicable (Q3b.1.6 answered with 'no')",ROUND(S7438,4))</f>
        <v>0.36399999999999999</v>
      </c>
      <c r="AB7438" s="110">
        <f t="shared" si="416"/>
        <v>0.36400000000000027</v>
      </c>
      <c r="AC7438" s="110">
        <f>IF('3C-Water transport'!$R$56="no","not applicable (Q3c.1.6 answered with 'no')",ROUND(AB7438,4))</f>
        <v>0.36399999999999999</v>
      </c>
      <c r="AD7438" s="110">
        <f>IF('3C-Water transport'!$R$57="no","not applicable (Q3c.1.6 answered with 'no')",ROUND(AB7438,4))</f>
        <v>0.36399999999999999</v>
      </c>
      <c r="AE7438" s="110">
        <f>IF('3C-Water transport'!$R$58="no","not applicable (Q3c.1.6 answered with 'no')",ROUND(AB7438,4))</f>
        <v>0.36399999999999999</v>
      </c>
    </row>
    <row r="7439" spans="5:31" x14ac:dyDescent="0.25">
      <c r="E7439" s="110">
        <f t="shared" si="414"/>
        <v>0.36500000000000027</v>
      </c>
      <c r="F7439" s="110">
        <f>IF('3A-Rail transport'!$R$56="no","not applicable (Q3a.2.6 answered with 'no')",ROUND(E7439,4))</f>
        <v>0.36499999999999999</v>
      </c>
      <c r="G7439" s="110">
        <f>IF('3A-Rail transport'!$R$57="no","not applicable (Q3a.2.6 answered with 'no')",ROUND(E7439,4))</f>
        <v>0.36499999999999999</v>
      </c>
      <c r="S7439" s="110">
        <f t="shared" si="415"/>
        <v>0.36500000000000027</v>
      </c>
      <c r="T7439" s="110">
        <f>IF('3B-Air transport'!$R$66="no","not applicable (Q3b.1.6 answered with 'no')",ROUND(S7439,4))</f>
        <v>0.36499999999999999</v>
      </c>
      <c r="U7439" s="110">
        <f>IF('3B-Air transport'!$R$67="no","not applicable (Q3b.1.6 answered with 'no')",ROUND(S7439,4))</f>
        <v>0.36499999999999999</v>
      </c>
      <c r="V7439" s="110">
        <f>IF('3B-Air transport'!$R$68="no","not applicable (Q3b.1.6 answered with 'no')",ROUND(S7439,4))</f>
        <v>0.36499999999999999</v>
      </c>
      <c r="AB7439" s="110">
        <f t="shared" si="416"/>
        <v>0.36500000000000027</v>
      </c>
      <c r="AC7439" s="110">
        <f>IF('3C-Water transport'!$R$56="no","not applicable (Q3c.1.6 answered with 'no')",ROUND(AB7439,4))</f>
        <v>0.36499999999999999</v>
      </c>
      <c r="AD7439" s="110">
        <f>IF('3C-Water transport'!$R$57="no","not applicable (Q3c.1.6 answered with 'no')",ROUND(AB7439,4))</f>
        <v>0.36499999999999999</v>
      </c>
      <c r="AE7439" s="110">
        <f>IF('3C-Water transport'!$R$58="no","not applicable (Q3c.1.6 answered with 'no')",ROUND(AB7439,4))</f>
        <v>0.36499999999999999</v>
      </c>
    </row>
    <row r="7440" spans="5:31" x14ac:dyDescent="0.25">
      <c r="E7440" s="110">
        <f t="shared" si="414"/>
        <v>0.36600000000000027</v>
      </c>
      <c r="F7440" s="110">
        <f>IF('3A-Rail transport'!$R$56="no","not applicable (Q3a.2.6 answered with 'no')",ROUND(E7440,4))</f>
        <v>0.36599999999999999</v>
      </c>
      <c r="G7440" s="110">
        <f>IF('3A-Rail transport'!$R$57="no","not applicable (Q3a.2.6 answered with 'no')",ROUND(E7440,4))</f>
        <v>0.36599999999999999</v>
      </c>
      <c r="S7440" s="110">
        <f t="shared" si="415"/>
        <v>0.36600000000000027</v>
      </c>
      <c r="T7440" s="110">
        <f>IF('3B-Air transport'!$R$66="no","not applicable (Q3b.1.6 answered with 'no')",ROUND(S7440,4))</f>
        <v>0.36599999999999999</v>
      </c>
      <c r="U7440" s="110">
        <f>IF('3B-Air transport'!$R$67="no","not applicable (Q3b.1.6 answered with 'no')",ROUND(S7440,4))</f>
        <v>0.36599999999999999</v>
      </c>
      <c r="V7440" s="110">
        <f>IF('3B-Air transport'!$R$68="no","not applicable (Q3b.1.6 answered with 'no')",ROUND(S7440,4))</f>
        <v>0.36599999999999999</v>
      </c>
      <c r="AB7440" s="110">
        <f t="shared" si="416"/>
        <v>0.36600000000000027</v>
      </c>
      <c r="AC7440" s="110">
        <f>IF('3C-Water transport'!$R$56="no","not applicable (Q3c.1.6 answered with 'no')",ROUND(AB7440,4))</f>
        <v>0.36599999999999999</v>
      </c>
      <c r="AD7440" s="110">
        <f>IF('3C-Water transport'!$R$57="no","not applicable (Q3c.1.6 answered with 'no')",ROUND(AB7440,4))</f>
        <v>0.36599999999999999</v>
      </c>
      <c r="AE7440" s="110">
        <f>IF('3C-Water transport'!$R$58="no","not applicable (Q3c.1.6 answered with 'no')",ROUND(AB7440,4))</f>
        <v>0.36599999999999999</v>
      </c>
    </row>
    <row r="7441" spans="5:31" x14ac:dyDescent="0.25">
      <c r="E7441" s="110">
        <f t="shared" si="414"/>
        <v>0.36700000000000027</v>
      </c>
      <c r="F7441" s="110">
        <f>IF('3A-Rail transport'!$R$56="no","not applicable (Q3a.2.6 answered with 'no')",ROUND(E7441,4))</f>
        <v>0.36699999999999999</v>
      </c>
      <c r="G7441" s="110">
        <f>IF('3A-Rail transport'!$R$57="no","not applicable (Q3a.2.6 answered with 'no')",ROUND(E7441,4))</f>
        <v>0.36699999999999999</v>
      </c>
      <c r="S7441" s="110">
        <f t="shared" si="415"/>
        <v>0.36700000000000027</v>
      </c>
      <c r="T7441" s="110">
        <f>IF('3B-Air transport'!$R$66="no","not applicable (Q3b.1.6 answered with 'no')",ROUND(S7441,4))</f>
        <v>0.36699999999999999</v>
      </c>
      <c r="U7441" s="110">
        <f>IF('3B-Air transport'!$R$67="no","not applicable (Q3b.1.6 answered with 'no')",ROUND(S7441,4))</f>
        <v>0.36699999999999999</v>
      </c>
      <c r="V7441" s="110">
        <f>IF('3B-Air transport'!$R$68="no","not applicable (Q3b.1.6 answered with 'no')",ROUND(S7441,4))</f>
        <v>0.36699999999999999</v>
      </c>
      <c r="AB7441" s="110">
        <f t="shared" si="416"/>
        <v>0.36700000000000027</v>
      </c>
      <c r="AC7441" s="110">
        <f>IF('3C-Water transport'!$R$56="no","not applicable (Q3c.1.6 answered with 'no')",ROUND(AB7441,4))</f>
        <v>0.36699999999999999</v>
      </c>
      <c r="AD7441" s="110">
        <f>IF('3C-Water transport'!$R$57="no","not applicable (Q3c.1.6 answered with 'no')",ROUND(AB7441,4))</f>
        <v>0.36699999999999999</v>
      </c>
      <c r="AE7441" s="110">
        <f>IF('3C-Water transport'!$R$58="no","not applicable (Q3c.1.6 answered with 'no')",ROUND(AB7441,4))</f>
        <v>0.36699999999999999</v>
      </c>
    </row>
    <row r="7442" spans="5:31" x14ac:dyDescent="0.25">
      <c r="E7442" s="110">
        <f t="shared" si="414"/>
        <v>0.36800000000000027</v>
      </c>
      <c r="F7442" s="110">
        <f>IF('3A-Rail transport'!$R$56="no","not applicable (Q3a.2.6 answered with 'no')",ROUND(E7442,4))</f>
        <v>0.36799999999999999</v>
      </c>
      <c r="G7442" s="110">
        <f>IF('3A-Rail transport'!$R$57="no","not applicable (Q3a.2.6 answered with 'no')",ROUND(E7442,4))</f>
        <v>0.36799999999999999</v>
      </c>
      <c r="S7442" s="110">
        <f t="shared" si="415"/>
        <v>0.36800000000000027</v>
      </c>
      <c r="T7442" s="110">
        <f>IF('3B-Air transport'!$R$66="no","not applicable (Q3b.1.6 answered with 'no')",ROUND(S7442,4))</f>
        <v>0.36799999999999999</v>
      </c>
      <c r="U7442" s="110">
        <f>IF('3B-Air transport'!$R$67="no","not applicable (Q3b.1.6 answered with 'no')",ROUND(S7442,4))</f>
        <v>0.36799999999999999</v>
      </c>
      <c r="V7442" s="110">
        <f>IF('3B-Air transport'!$R$68="no","not applicable (Q3b.1.6 answered with 'no')",ROUND(S7442,4))</f>
        <v>0.36799999999999999</v>
      </c>
      <c r="AB7442" s="110">
        <f t="shared" si="416"/>
        <v>0.36800000000000027</v>
      </c>
      <c r="AC7442" s="110">
        <f>IF('3C-Water transport'!$R$56="no","not applicable (Q3c.1.6 answered with 'no')",ROUND(AB7442,4))</f>
        <v>0.36799999999999999</v>
      </c>
      <c r="AD7442" s="110">
        <f>IF('3C-Water transport'!$R$57="no","not applicable (Q3c.1.6 answered with 'no')",ROUND(AB7442,4))</f>
        <v>0.36799999999999999</v>
      </c>
      <c r="AE7442" s="110">
        <f>IF('3C-Water transport'!$R$58="no","not applicable (Q3c.1.6 answered with 'no')",ROUND(AB7442,4))</f>
        <v>0.36799999999999999</v>
      </c>
    </row>
    <row r="7443" spans="5:31" x14ac:dyDescent="0.25">
      <c r="E7443" s="110">
        <f t="shared" si="414"/>
        <v>0.36900000000000027</v>
      </c>
      <c r="F7443" s="110">
        <f>IF('3A-Rail transport'!$R$56="no","not applicable (Q3a.2.6 answered with 'no')",ROUND(E7443,4))</f>
        <v>0.36899999999999999</v>
      </c>
      <c r="G7443" s="110">
        <f>IF('3A-Rail transport'!$R$57="no","not applicable (Q3a.2.6 answered with 'no')",ROUND(E7443,4))</f>
        <v>0.36899999999999999</v>
      </c>
      <c r="S7443" s="110">
        <f t="shared" si="415"/>
        <v>0.36900000000000027</v>
      </c>
      <c r="T7443" s="110">
        <f>IF('3B-Air transport'!$R$66="no","not applicable (Q3b.1.6 answered with 'no')",ROUND(S7443,4))</f>
        <v>0.36899999999999999</v>
      </c>
      <c r="U7443" s="110">
        <f>IF('3B-Air transport'!$R$67="no","not applicable (Q3b.1.6 answered with 'no')",ROUND(S7443,4))</f>
        <v>0.36899999999999999</v>
      </c>
      <c r="V7443" s="110">
        <f>IF('3B-Air transport'!$R$68="no","not applicable (Q3b.1.6 answered with 'no')",ROUND(S7443,4))</f>
        <v>0.36899999999999999</v>
      </c>
      <c r="AB7443" s="110">
        <f t="shared" si="416"/>
        <v>0.36900000000000027</v>
      </c>
      <c r="AC7443" s="110">
        <f>IF('3C-Water transport'!$R$56="no","not applicable (Q3c.1.6 answered with 'no')",ROUND(AB7443,4))</f>
        <v>0.36899999999999999</v>
      </c>
      <c r="AD7443" s="110">
        <f>IF('3C-Water transport'!$R$57="no","not applicable (Q3c.1.6 answered with 'no')",ROUND(AB7443,4))</f>
        <v>0.36899999999999999</v>
      </c>
      <c r="AE7443" s="110">
        <f>IF('3C-Water transport'!$R$58="no","not applicable (Q3c.1.6 answered with 'no')",ROUND(AB7443,4))</f>
        <v>0.36899999999999999</v>
      </c>
    </row>
    <row r="7444" spans="5:31" x14ac:dyDescent="0.25">
      <c r="E7444" s="110">
        <f t="shared" si="414"/>
        <v>0.37000000000000027</v>
      </c>
      <c r="F7444" s="110">
        <f>IF('3A-Rail transport'!$R$56="no","not applicable (Q3a.2.6 answered with 'no')",ROUND(E7444,4))</f>
        <v>0.37</v>
      </c>
      <c r="G7444" s="110">
        <f>IF('3A-Rail transport'!$R$57="no","not applicable (Q3a.2.6 answered with 'no')",ROUND(E7444,4))</f>
        <v>0.37</v>
      </c>
      <c r="S7444" s="110">
        <f t="shared" si="415"/>
        <v>0.37000000000000027</v>
      </c>
      <c r="T7444" s="110">
        <f>IF('3B-Air transport'!$R$66="no","not applicable (Q3b.1.6 answered with 'no')",ROUND(S7444,4))</f>
        <v>0.37</v>
      </c>
      <c r="U7444" s="110">
        <f>IF('3B-Air transport'!$R$67="no","not applicable (Q3b.1.6 answered with 'no')",ROUND(S7444,4))</f>
        <v>0.37</v>
      </c>
      <c r="V7444" s="110">
        <f>IF('3B-Air transport'!$R$68="no","not applicable (Q3b.1.6 answered with 'no')",ROUND(S7444,4))</f>
        <v>0.37</v>
      </c>
      <c r="AB7444" s="110">
        <f t="shared" si="416"/>
        <v>0.37000000000000027</v>
      </c>
      <c r="AC7444" s="110">
        <f>IF('3C-Water transport'!$R$56="no","not applicable (Q3c.1.6 answered with 'no')",ROUND(AB7444,4))</f>
        <v>0.37</v>
      </c>
      <c r="AD7444" s="110">
        <f>IF('3C-Water transport'!$R$57="no","not applicable (Q3c.1.6 answered with 'no')",ROUND(AB7444,4))</f>
        <v>0.37</v>
      </c>
      <c r="AE7444" s="110">
        <f>IF('3C-Water transport'!$R$58="no","not applicable (Q3c.1.6 answered with 'no')",ROUND(AB7444,4))</f>
        <v>0.37</v>
      </c>
    </row>
    <row r="7445" spans="5:31" x14ac:dyDescent="0.25">
      <c r="E7445" s="110">
        <f t="shared" si="414"/>
        <v>0.37100000000000027</v>
      </c>
      <c r="F7445" s="110">
        <f>IF('3A-Rail transport'!$R$56="no","not applicable (Q3a.2.6 answered with 'no')",ROUND(E7445,4))</f>
        <v>0.371</v>
      </c>
      <c r="G7445" s="110">
        <f>IF('3A-Rail transport'!$R$57="no","not applicable (Q3a.2.6 answered with 'no')",ROUND(E7445,4))</f>
        <v>0.371</v>
      </c>
      <c r="S7445" s="110">
        <f t="shared" si="415"/>
        <v>0.37100000000000027</v>
      </c>
      <c r="T7445" s="110">
        <f>IF('3B-Air transport'!$R$66="no","not applicable (Q3b.1.6 answered with 'no')",ROUND(S7445,4))</f>
        <v>0.371</v>
      </c>
      <c r="U7445" s="110">
        <f>IF('3B-Air transport'!$R$67="no","not applicable (Q3b.1.6 answered with 'no')",ROUND(S7445,4))</f>
        <v>0.371</v>
      </c>
      <c r="V7445" s="110">
        <f>IF('3B-Air transport'!$R$68="no","not applicable (Q3b.1.6 answered with 'no')",ROUND(S7445,4))</f>
        <v>0.371</v>
      </c>
      <c r="AB7445" s="110">
        <f t="shared" si="416"/>
        <v>0.37100000000000027</v>
      </c>
      <c r="AC7445" s="110">
        <f>IF('3C-Water transport'!$R$56="no","not applicable (Q3c.1.6 answered with 'no')",ROUND(AB7445,4))</f>
        <v>0.371</v>
      </c>
      <c r="AD7445" s="110">
        <f>IF('3C-Water transport'!$R$57="no","not applicable (Q3c.1.6 answered with 'no')",ROUND(AB7445,4))</f>
        <v>0.371</v>
      </c>
      <c r="AE7445" s="110">
        <f>IF('3C-Water transport'!$R$58="no","not applicable (Q3c.1.6 answered with 'no')",ROUND(AB7445,4))</f>
        <v>0.371</v>
      </c>
    </row>
    <row r="7446" spans="5:31" x14ac:dyDescent="0.25">
      <c r="E7446" s="110">
        <f t="shared" si="414"/>
        <v>0.37200000000000027</v>
      </c>
      <c r="F7446" s="110">
        <f>IF('3A-Rail transport'!$R$56="no","not applicable (Q3a.2.6 answered with 'no')",ROUND(E7446,4))</f>
        <v>0.372</v>
      </c>
      <c r="G7446" s="110">
        <f>IF('3A-Rail transport'!$R$57="no","not applicable (Q3a.2.6 answered with 'no')",ROUND(E7446,4))</f>
        <v>0.372</v>
      </c>
      <c r="S7446" s="110">
        <f t="shared" si="415"/>
        <v>0.37200000000000027</v>
      </c>
      <c r="T7446" s="110">
        <f>IF('3B-Air transport'!$R$66="no","not applicable (Q3b.1.6 answered with 'no')",ROUND(S7446,4))</f>
        <v>0.372</v>
      </c>
      <c r="U7446" s="110">
        <f>IF('3B-Air transport'!$R$67="no","not applicable (Q3b.1.6 answered with 'no')",ROUND(S7446,4))</f>
        <v>0.372</v>
      </c>
      <c r="V7446" s="110">
        <f>IF('3B-Air transport'!$R$68="no","not applicable (Q3b.1.6 answered with 'no')",ROUND(S7446,4))</f>
        <v>0.372</v>
      </c>
      <c r="AB7446" s="110">
        <f t="shared" si="416"/>
        <v>0.37200000000000027</v>
      </c>
      <c r="AC7446" s="110">
        <f>IF('3C-Water transport'!$R$56="no","not applicable (Q3c.1.6 answered with 'no')",ROUND(AB7446,4))</f>
        <v>0.372</v>
      </c>
      <c r="AD7446" s="110">
        <f>IF('3C-Water transport'!$R$57="no","not applicable (Q3c.1.6 answered with 'no')",ROUND(AB7446,4))</f>
        <v>0.372</v>
      </c>
      <c r="AE7446" s="110">
        <f>IF('3C-Water transport'!$R$58="no","not applicable (Q3c.1.6 answered with 'no')",ROUND(AB7446,4))</f>
        <v>0.372</v>
      </c>
    </row>
    <row r="7447" spans="5:31" x14ac:dyDescent="0.25">
      <c r="E7447" s="110">
        <f t="shared" si="414"/>
        <v>0.37300000000000028</v>
      </c>
      <c r="F7447" s="110">
        <f>IF('3A-Rail transport'!$R$56="no","not applicable (Q3a.2.6 answered with 'no')",ROUND(E7447,4))</f>
        <v>0.373</v>
      </c>
      <c r="G7447" s="110">
        <f>IF('3A-Rail transport'!$R$57="no","not applicable (Q3a.2.6 answered with 'no')",ROUND(E7447,4))</f>
        <v>0.373</v>
      </c>
      <c r="S7447" s="110">
        <f t="shared" si="415"/>
        <v>0.37300000000000028</v>
      </c>
      <c r="T7447" s="110">
        <f>IF('3B-Air transport'!$R$66="no","not applicable (Q3b.1.6 answered with 'no')",ROUND(S7447,4))</f>
        <v>0.373</v>
      </c>
      <c r="U7447" s="110">
        <f>IF('3B-Air transport'!$R$67="no","not applicable (Q3b.1.6 answered with 'no')",ROUND(S7447,4))</f>
        <v>0.373</v>
      </c>
      <c r="V7447" s="110">
        <f>IF('3B-Air transport'!$R$68="no","not applicable (Q3b.1.6 answered with 'no')",ROUND(S7447,4))</f>
        <v>0.373</v>
      </c>
      <c r="AB7447" s="110">
        <f t="shared" si="416"/>
        <v>0.37300000000000028</v>
      </c>
      <c r="AC7447" s="110">
        <f>IF('3C-Water transport'!$R$56="no","not applicable (Q3c.1.6 answered with 'no')",ROUND(AB7447,4))</f>
        <v>0.373</v>
      </c>
      <c r="AD7447" s="110">
        <f>IF('3C-Water transport'!$R$57="no","not applicable (Q3c.1.6 answered with 'no')",ROUND(AB7447,4))</f>
        <v>0.373</v>
      </c>
      <c r="AE7447" s="110">
        <f>IF('3C-Water transport'!$R$58="no","not applicable (Q3c.1.6 answered with 'no')",ROUND(AB7447,4))</f>
        <v>0.373</v>
      </c>
    </row>
    <row r="7448" spans="5:31" x14ac:dyDescent="0.25">
      <c r="E7448" s="110">
        <f t="shared" si="414"/>
        <v>0.37400000000000028</v>
      </c>
      <c r="F7448" s="110">
        <f>IF('3A-Rail transport'!$R$56="no","not applicable (Q3a.2.6 answered with 'no')",ROUND(E7448,4))</f>
        <v>0.374</v>
      </c>
      <c r="G7448" s="110">
        <f>IF('3A-Rail transport'!$R$57="no","not applicable (Q3a.2.6 answered with 'no')",ROUND(E7448,4))</f>
        <v>0.374</v>
      </c>
      <c r="S7448" s="110">
        <f t="shared" si="415"/>
        <v>0.37400000000000028</v>
      </c>
      <c r="T7448" s="110">
        <f>IF('3B-Air transport'!$R$66="no","not applicable (Q3b.1.6 answered with 'no')",ROUND(S7448,4))</f>
        <v>0.374</v>
      </c>
      <c r="U7448" s="110">
        <f>IF('3B-Air transport'!$R$67="no","not applicable (Q3b.1.6 answered with 'no')",ROUND(S7448,4))</f>
        <v>0.374</v>
      </c>
      <c r="V7448" s="110">
        <f>IF('3B-Air transport'!$R$68="no","not applicable (Q3b.1.6 answered with 'no')",ROUND(S7448,4))</f>
        <v>0.374</v>
      </c>
      <c r="AB7448" s="110">
        <f t="shared" si="416"/>
        <v>0.37400000000000028</v>
      </c>
      <c r="AC7448" s="110">
        <f>IF('3C-Water transport'!$R$56="no","not applicable (Q3c.1.6 answered with 'no')",ROUND(AB7448,4))</f>
        <v>0.374</v>
      </c>
      <c r="AD7448" s="110">
        <f>IF('3C-Water transport'!$R$57="no","not applicable (Q3c.1.6 answered with 'no')",ROUND(AB7448,4))</f>
        <v>0.374</v>
      </c>
      <c r="AE7448" s="110">
        <f>IF('3C-Water transport'!$R$58="no","not applicable (Q3c.1.6 answered with 'no')",ROUND(AB7448,4))</f>
        <v>0.374</v>
      </c>
    </row>
    <row r="7449" spans="5:31" x14ac:dyDescent="0.25">
      <c r="E7449" s="110">
        <f t="shared" si="414"/>
        <v>0.37500000000000028</v>
      </c>
      <c r="F7449" s="110">
        <f>IF('3A-Rail transport'!$R$56="no","not applicable (Q3a.2.6 answered with 'no')",ROUND(E7449,4))</f>
        <v>0.375</v>
      </c>
      <c r="G7449" s="110">
        <f>IF('3A-Rail transport'!$R$57="no","not applicable (Q3a.2.6 answered with 'no')",ROUND(E7449,4))</f>
        <v>0.375</v>
      </c>
      <c r="S7449" s="110">
        <f t="shared" si="415"/>
        <v>0.37500000000000028</v>
      </c>
      <c r="T7449" s="110">
        <f>IF('3B-Air transport'!$R$66="no","not applicable (Q3b.1.6 answered with 'no')",ROUND(S7449,4))</f>
        <v>0.375</v>
      </c>
      <c r="U7449" s="110">
        <f>IF('3B-Air transport'!$R$67="no","not applicable (Q3b.1.6 answered with 'no')",ROUND(S7449,4))</f>
        <v>0.375</v>
      </c>
      <c r="V7449" s="110">
        <f>IF('3B-Air transport'!$R$68="no","not applicable (Q3b.1.6 answered with 'no')",ROUND(S7449,4))</f>
        <v>0.375</v>
      </c>
      <c r="AB7449" s="110">
        <f t="shared" si="416"/>
        <v>0.37500000000000028</v>
      </c>
      <c r="AC7449" s="110">
        <f>IF('3C-Water transport'!$R$56="no","not applicable (Q3c.1.6 answered with 'no')",ROUND(AB7449,4))</f>
        <v>0.375</v>
      </c>
      <c r="AD7449" s="110">
        <f>IF('3C-Water transport'!$R$57="no","not applicable (Q3c.1.6 answered with 'no')",ROUND(AB7449,4))</f>
        <v>0.375</v>
      </c>
      <c r="AE7449" s="110">
        <f>IF('3C-Water transport'!$R$58="no","not applicable (Q3c.1.6 answered with 'no')",ROUND(AB7449,4))</f>
        <v>0.375</v>
      </c>
    </row>
    <row r="7450" spans="5:31" x14ac:dyDescent="0.25">
      <c r="E7450" s="110">
        <f t="shared" si="414"/>
        <v>0.37600000000000028</v>
      </c>
      <c r="F7450" s="110">
        <f>IF('3A-Rail transport'!$R$56="no","not applicable (Q3a.2.6 answered with 'no')",ROUND(E7450,4))</f>
        <v>0.376</v>
      </c>
      <c r="G7450" s="110">
        <f>IF('3A-Rail transport'!$R$57="no","not applicable (Q3a.2.6 answered with 'no')",ROUND(E7450,4))</f>
        <v>0.376</v>
      </c>
      <c r="S7450" s="110">
        <f t="shared" si="415"/>
        <v>0.37600000000000028</v>
      </c>
      <c r="T7450" s="110">
        <f>IF('3B-Air transport'!$R$66="no","not applicable (Q3b.1.6 answered with 'no')",ROUND(S7450,4))</f>
        <v>0.376</v>
      </c>
      <c r="U7450" s="110">
        <f>IF('3B-Air transport'!$R$67="no","not applicable (Q3b.1.6 answered with 'no')",ROUND(S7450,4))</f>
        <v>0.376</v>
      </c>
      <c r="V7450" s="110">
        <f>IF('3B-Air transport'!$R$68="no","not applicable (Q3b.1.6 answered with 'no')",ROUND(S7450,4))</f>
        <v>0.376</v>
      </c>
      <c r="AB7450" s="110">
        <f t="shared" si="416"/>
        <v>0.37600000000000028</v>
      </c>
      <c r="AC7450" s="110">
        <f>IF('3C-Water transport'!$R$56="no","not applicable (Q3c.1.6 answered with 'no')",ROUND(AB7450,4))</f>
        <v>0.376</v>
      </c>
      <c r="AD7450" s="110">
        <f>IF('3C-Water transport'!$R$57="no","not applicable (Q3c.1.6 answered with 'no')",ROUND(AB7450,4))</f>
        <v>0.376</v>
      </c>
      <c r="AE7450" s="110">
        <f>IF('3C-Water transport'!$R$58="no","not applicable (Q3c.1.6 answered with 'no')",ROUND(AB7450,4))</f>
        <v>0.376</v>
      </c>
    </row>
    <row r="7451" spans="5:31" x14ac:dyDescent="0.25">
      <c r="E7451" s="110">
        <f t="shared" si="414"/>
        <v>0.37700000000000028</v>
      </c>
      <c r="F7451" s="110">
        <f>IF('3A-Rail transport'!$R$56="no","not applicable (Q3a.2.6 answered with 'no')",ROUND(E7451,4))</f>
        <v>0.377</v>
      </c>
      <c r="G7451" s="110">
        <f>IF('3A-Rail transport'!$R$57="no","not applicable (Q3a.2.6 answered with 'no')",ROUND(E7451,4))</f>
        <v>0.377</v>
      </c>
      <c r="S7451" s="110">
        <f t="shared" si="415"/>
        <v>0.37700000000000028</v>
      </c>
      <c r="T7451" s="110">
        <f>IF('3B-Air transport'!$R$66="no","not applicable (Q3b.1.6 answered with 'no')",ROUND(S7451,4))</f>
        <v>0.377</v>
      </c>
      <c r="U7451" s="110">
        <f>IF('3B-Air transport'!$R$67="no","not applicable (Q3b.1.6 answered with 'no')",ROUND(S7451,4))</f>
        <v>0.377</v>
      </c>
      <c r="V7451" s="110">
        <f>IF('3B-Air transport'!$R$68="no","not applicable (Q3b.1.6 answered with 'no')",ROUND(S7451,4))</f>
        <v>0.377</v>
      </c>
      <c r="AB7451" s="110">
        <f t="shared" si="416"/>
        <v>0.37700000000000028</v>
      </c>
      <c r="AC7451" s="110">
        <f>IF('3C-Water transport'!$R$56="no","not applicable (Q3c.1.6 answered with 'no')",ROUND(AB7451,4))</f>
        <v>0.377</v>
      </c>
      <c r="AD7451" s="110">
        <f>IF('3C-Water transport'!$R$57="no","not applicable (Q3c.1.6 answered with 'no')",ROUND(AB7451,4))</f>
        <v>0.377</v>
      </c>
      <c r="AE7451" s="110">
        <f>IF('3C-Water transport'!$R$58="no","not applicable (Q3c.1.6 answered with 'no')",ROUND(AB7451,4))</f>
        <v>0.377</v>
      </c>
    </row>
    <row r="7452" spans="5:31" x14ac:dyDescent="0.25">
      <c r="E7452" s="110">
        <f t="shared" si="414"/>
        <v>0.37800000000000028</v>
      </c>
      <c r="F7452" s="110">
        <f>IF('3A-Rail transport'!$R$56="no","not applicable (Q3a.2.6 answered with 'no')",ROUND(E7452,4))</f>
        <v>0.378</v>
      </c>
      <c r="G7452" s="110">
        <f>IF('3A-Rail transport'!$R$57="no","not applicable (Q3a.2.6 answered with 'no')",ROUND(E7452,4))</f>
        <v>0.378</v>
      </c>
      <c r="S7452" s="110">
        <f t="shared" si="415"/>
        <v>0.37800000000000028</v>
      </c>
      <c r="T7452" s="110">
        <f>IF('3B-Air transport'!$R$66="no","not applicable (Q3b.1.6 answered with 'no')",ROUND(S7452,4))</f>
        <v>0.378</v>
      </c>
      <c r="U7452" s="110">
        <f>IF('3B-Air transport'!$R$67="no","not applicable (Q3b.1.6 answered with 'no')",ROUND(S7452,4))</f>
        <v>0.378</v>
      </c>
      <c r="V7452" s="110">
        <f>IF('3B-Air transport'!$R$68="no","not applicable (Q3b.1.6 answered with 'no')",ROUND(S7452,4))</f>
        <v>0.378</v>
      </c>
      <c r="AB7452" s="110">
        <f t="shared" si="416"/>
        <v>0.37800000000000028</v>
      </c>
      <c r="AC7452" s="110">
        <f>IF('3C-Water transport'!$R$56="no","not applicable (Q3c.1.6 answered with 'no')",ROUND(AB7452,4))</f>
        <v>0.378</v>
      </c>
      <c r="AD7452" s="110">
        <f>IF('3C-Water transport'!$R$57="no","not applicable (Q3c.1.6 answered with 'no')",ROUND(AB7452,4))</f>
        <v>0.378</v>
      </c>
      <c r="AE7452" s="110">
        <f>IF('3C-Water transport'!$R$58="no","not applicable (Q3c.1.6 answered with 'no')",ROUND(AB7452,4))</f>
        <v>0.378</v>
      </c>
    </row>
    <row r="7453" spans="5:31" x14ac:dyDescent="0.25">
      <c r="E7453" s="110">
        <f t="shared" si="414"/>
        <v>0.37900000000000028</v>
      </c>
      <c r="F7453" s="110">
        <f>IF('3A-Rail transport'!$R$56="no","not applicable (Q3a.2.6 answered with 'no')",ROUND(E7453,4))</f>
        <v>0.379</v>
      </c>
      <c r="G7453" s="110">
        <f>IF('3A-Rail transport'!$R$57="no","not applicable (Q3a.2.6 answered with 'no')",ROUND(E7453,4))</f>
        <v>0.379</v>
      </c>
      <c r="S7453" s="110">
        <f t="shared" si="415"/>
        <v>0.37900000000000028</v>
      </c>
      <c r="T7453" s="110">
        <f>IF('3B-Air transport'!$R$66="no","not applicable (Q3b.1.6 answered with 'no')",ROUND(S7453,4))</f>
        <v>0.379</v>
      </c>
      <c r="U7453" s="110">
        <f>IF('3B-Air transport'!$R$67="no","not applicable (Q3b.1.6 answered with 'no')",ROUND(S7453,4))</f>
        <v>0.379</v>
      </c>
      <c r="V7453" s="110">
        <f>IF('3B-Air transport'!$R$68="no","not applicable (Q3b.1.6 answered with 'no')",ROUND(S7453,4))</f>
        <v>0.379</v>
      </c>
      <c r="AB7453" s="110">
        <f t="shared" si="416"/>
        <v>0.37900000000000028</v>
      </c>
      <c r="AC7453" s="110">
        <f>IF('3C-Water transport'!$R$56="no","not applicable (Q3c.1.6 answered with 'no')",ROUND(AB7453,4))</f>
        <v>0.379</v>
      </c>
      <c r="AD7453" s="110">
        <f>IF('3C-Water transport'!$R$57="no","not applicable (Q3c.1.6 answered with 'no')",ROUND(AB7453,4))</f>
        <v>0.379</v>
      </c>
      <c r="AE7453" s="110">
        <f>IF('3C-Water transport'!$R$58="no","not applicable (Q3c.1.6 answered with 'no')",ROUND(AB7453,4))</f>
        <v>0.379</v>
      </c>
    </row>
    <row r="7454" spans="5:31" x14ac:dyDescent="0.25">
      <c r="E7454" s="110">
        <f t="shared" si="414"/>
        <v>0.38000000000000028</v>
      </c>
      <c r="F7454" s="110">
        <f>IF('3A-Rail transport'!$R$56="no","not applicable (Q3a.2.6 answered with 'no')",ROUND(E7454,4))</f>
        <v>0.38</v>
      </c>
      <c r="G7454" s="110">
        <f>IF('3A-Rail transport'!$R$57="no","not applicable (Q3a.2.6 answered with 'no')",ROUND(E7454,4))</f>
        <v>0.38</v>
      </c>
      <c r="S7454" s="110">
        <f t="shared" si="415"/>
        <v>0.38000000000000028</v>
      </c>
      <c r="T7454" s="110">
        <f>IF('3B-Air transport'!$R$66="no","not applicable (Q3b.1.6 answered with 'no')",ROUND(S7454,4))</f>
        <v>0.38</v>
      </c>
      <c r="U7454" s="110">
        <f>IF('3B-Air transport'!$R$67="no","not applicable (Q3b.1.6 answered with 'no')",ROUND(S7454,4))</f>
        <v>0.38</v>
      </c>
      <c r="V7454" s="110">
        <f>IF('3B-Air transport'!$R$68="no","not applicable (Q3b.1.6 answered with 'no')",ROUND(S7454,4))</f>
        <v>0.38</v>
      </c>
      <c r="AB7454" s="110">
        <f t="shared" si="416"/>
        <v>0.38000000000000028</v>
      </c>
      <c r="AC7454" s="110">
        <f>IF('3C-Water transport'!$R$56="no","not applicable (Q3c.1.6 answered with 'no')",ROUND(AB7454,4))</f>
        <v>0.38</v>
      </c>
      <c r="AD7454" s="110">
        <f>IF('3C-Water transport'!$R$57="no","not applicable (Q3c.1.6 answered with 'no')",ROUND(AB7454,4))</f>
        <v>0.38</v>
      </c>
      <c r="AE7454" s="110">
        <f>IF('3C-Water transport'!$R$58="no","not applicable (Q3c.1.6 answered with 'no')",ROUND(AB7454,4))</f>
        <v>0.38</v>
      </c>
    </row>
    <row r="7455" spans="5:31" x14ac:dyDescent="0.25">
      <c r="E7455" s="110">
        <f t="shared" si="414"/>
        <v>0.38100000000000028</v>
      </c>
      <c r="F7455" s="110">
        <f>IF('3A-Rail transport'!$R$56="no","not applicable (Q3a.2.6 answered with 'no')",ROUND(E7455,4))</f>
        <v>0.38100000000000001</v>
      </c>
      <c r="G7455" s="110">
        <f>IF('3A-Rail transport'!$R$57="no","not applicable (Q3a.2.6 answered with 'no')",ROUND(E7455,4))</f>
        <v>0.38100000000000001</v>
      </c>
      <c r="S7455" s="110">
        <f t="shared" si="415"/>
        <v>0.38100000000000028</v>
      </c>
      <c r="T7455" s="110">
        <f>IF('3B-Air transport'!$R$66="no","not applicable (Q3b.1.6 answered with 'no')",ROUND(S7455,4))</f>
        <v>0.38100000000000001</v>
      </c>
      <c r="U7455" s="110">
        <f>IF('3B-Air transport'!$R$67="no","not applicable (Q3b.1.6 answered with 'no')",ROUND(S7455,4))</f>
        <v>0.38100000000000001</v>
      </c>
      <c r="V7455" s="110">
        <f>IF('3B-Air transport'!$R$68="no","not applicable (Q3b.1.6 answered with 'no')",ROUND(S7455,4))</f>
        <v>0.38100000000000001</v>
      </c>
      <c r="AB7455" s="110">
        <f t="shared" si="416"/>
        <v>0.38100000000000028</v>
      </c>
      <c r="AC7455" s="110">
        <f>IF('3C-Water transport'!$R$56="no","not applicable (Q3c.1.6 answered with 'no')",ROUND(AB7455,4))</f>
        <v>0.38100000000000001</v>
      </c>
      <c r="AD7455" s="110">
        <f>IF('3C-Water transport'!$R$57="no","not applicable (Q3c.1.6 answered with 'no')",ROUND(AB7455,4))</f>
        <v>0.38100000000000001</v>
      </c>
      <c r="AE7455" s="110">
        <f>IF('3C-Water transport'!$R$58="no","not applicable (Q3c.1.6 answered with 'no')",ROUND(AB7455,4))</f>
        <v>0.38100000000000001</v>
      </c>
    </row>
    <row r="7456" spans="5:31" x14ac:dyDescent="0.25">
      <c r="E7456" s="110">
        <f t="shared" si="414"/>
        <v>0.38200000000000028</v>
      </c>
      <c r="F7456" s="110">
        <f>IF('3A-Rail transport'!$R$56="no","not applicable (Q3a.2.6 answered with 'no')",ROUND(E7456,4))</f>
        <v>0.38200000000000001</v>
      </c>
      <c r="G7456" s="110">
        <f>IF('3A-Rail transport'!$R$57="no","not applicable (Q3a.2.6 answered with 'no')",ROUND(E7456,4))</f>
        <v>0.38200000000000001</v>
      </c>
      <c r="S7456" s="110">
        <f t="shared" si="415"/>
        <v>0.38200000000000028</v>
      </c>
      <c r="T7456" s="110">
        <f>IF('3B-Air transport'!$R$66="no","not applicable (Q3b.1.6 answered with 'no')",ROUND(S7456,4))</f>
        <v>0.38200000000000001</v>
      </c>
      <c r="U7456" s="110">
        <f>IF('3B-Air transport'!$R$67="no","not applicable (Q3b.1.6 answered with 'no')",ROUND(S7456,4))</f>
        <v>0.38200000000000001</v>
      </c>
      <c r="V7456" s="110">
        <f>IF('3B-Air transport'!$R$68="no","not applicable (Q3b.1.6 answered with 'no')",ROUND(S7456,4))</f>
        <v>0.38200000000000001</v>
      </c>
      <c r="AB7456" s="110">
        <f t="shared" si="416"/>
        <v>0.38200000000000028</v>
      </c>
      <c r="AC7456" s="110">
        <f>IF('3C-Water transport'!$R$56="no","not applicable (Q3c.1.6 answered with 'no')",ROUND(AB7456,4))</f>
        <v>0.38200000000000001</v>
      </c>
      <c r="AD7456" s="110">
        <f>IF('3C-Water transport'!$R$57="no","not applicable (Q3c.1.6 answered with 'no')",ROUND(AB7456,4))</f>
        <v>0.38200000000000001</v>
      </c>
      <c r="AE7456" s="110">
        <f>IF('3C-Water transport'!$R$58="no","not applicable (Q3c.1.6 answered with 'no')",ROUND(AB7456,4))</f>
        <v>0.38200000000000001</v>
      </c>
    </row>
    <row r="7457" spans="5:31" x14ac:dyDescent="0.25">
      <c r="E7457" s="110">
        <f t="shared" si="414"/>
        <v>0.38300000000000028</v>
      </c>
      <c r="F7457" s="110">
        <f>IF('3A-Rail transport'!$R$56="no","not applicable (Q3a.2.6 answered with 'no')",ROUND(E7457,4))</f>
        <v>0.38300000000000001</v>
      </c>
      <c r="G7457" s="110">
        <f>IF('3A-Rail transport'!$R$57="no","not applicable (Q3a.2.6 answered with 'no')",ROUND(E7457,4))</f>
        <v>0.38300000000000001</v>
      </c>
      <c r="S7457" s="110">
        <f t="shared" si="415"/>
        <v>0.38300000000000028</v>
      </c>
      <c r="T7457" s="110">
        <f>IF('3B-Air transport'!$R$66="no","not applicable (Q3b.1.6 answered with 'no')",ROUND(S7457,4))</f>
        <v>0.38300000000000001</v>
      </c>
      <c r="U7457" s="110">
        <f>IF('3B-Air transport'!$R$67="no","not applicable (Q3b.1.6 answered with 'no')",ROUND(S7457,4))</f>
        <v>0.38300000000000001</v>
      </c>
      <c r="V7457" s="110">
        <f>IF('3B-Air transport'!$R$68="no","not applicable (Q3b.1.6 answered with 'no')",ROUND(S7457,4))</f>
        <v>0.38300000000000001</v>
      </c>
      <c r="AB7457" s="110">
        <f t="shared" si="416"/>
        <v>0.38300000000000028</v>
      </c>
      <c r="AC7457" s="110">
        <f>IF('3C-Water transport'!$R$56="no","not applicable (Q3c.1.6 answered with 'no')",ROUND(AB7457,4))</f>
        <v>0.38300000000000001</v>
      </c>
      <c r="AD7457" s="110">
        <f>IF('3C-Water transport'!$R$57="no","not applicable (Q3c.1.6 answered with 'no')",ROUND(AB7457,4))</f>
        <v>0.38300000000000001</v>
      </c>
      <c r="AE7457" s="110">
        <f>IF('3C-Water transport'!$R$58="no","not applicable (Q3c.1.6 answered with 'no')",ROUND(AB7457,4))</f>
        <v>0.38300000000000001</v>
      </c>
    </row>
    <row r="7458" spans="5:31" x14ac:dyDescent="0.25">
      <c r="E7458" s="110">
        <f t="shared" si="414"/>
        <v>0.38400000000000029</v>
      </c>
      <c r="F7458" s="110">
        <f>IF('3A-Rail transport'!$R$56="no","not applicable (Q3a.2.6 answered with 'no')",ROUND(E7458,4))</f>
        <v>0.38400000000000001</v>
      </c>
      <c r="G7458" s="110">
        <f>IF('3A-Rail transport'!$R$57="no","not applicable (Q3a.2.6 answered with 'no')",ROUND(E7458,4))</f>
        <v>0.38400000000000001</v>
      </c>
      <c r="S7458" s="110">
        <f t="shared" si="415"/>
        <v>0.38400000000000029</v>
      </c>
      <c r="T7458" s="110">
        <f>IF('3B-Air transport'!$R$66="no","not applicable (Q3b.1.6 answered with 'no')",ROUND(S7458,4))</f>
        <v>0.38400000000000001</v>
      </c>
      <c r="U7458" s="110">
        <f>IF('3B-Air transport'!$R$67="no","not applicable (Q3b.1.6 answered with 'no')",ROUND(S7458,4))</f>
        <v>0.38400000000000001</v>
      </c>
      <c r="V7458" s="110">
        <f>IF('3B-Air transport'!$R$68="no","not applicable (Q3b.1.6 answered with 'no')",ROUND(S7458,4))</f>
        <v>0.38400000000000001</v>
      </c>
      <c r="AB7458" s="110">
        <f t="shared" si="416"/>
        <v>0.38400000000000029</v>
      </c>
      <c r="AC7458" s="110">
        <f>IF('3C-Water transport'!$R$56="no","not applicable (Q3c.1.6 answered with 'no')",ROUND(AB7458,4))</f>
        <v>0.38400000000000001</v>
      </c>
      <c r="AD7458" s="110">
        <f>IF('3C-Water transport'!$R$57="no","not applicable (Q3c.1.6 answered with 'no')",ROUND(AB7458,4))</f>
        <v>0.38400000000000001</v>
      </c>
      <c r="AE7458" s="110">
        <f>IF('3C-Water transport'!$R$58="no","not applicable (Q3c.1.6 answered with 'no')",ROUND(AB7458,4))</f>
        <v>0.38400000000000001</v>
      </c>
    </row>
    <row r="7459" spans="5:31" x14ac:dyDescent="0.25">
      <c r="E7459" s="110">
        <f t="shared" ref="E7459:E7522" si="417">E7458+0.001</f>
        <v>0.38500000000000029</v>
      </c>
      <c r="F7459" s="110">
        <f>IF('3A-Rail transport'!$R$56="no","not applicable (Q3a.2.6 answered with 'no')",ROUND(E7459,4))</f>
        <v>0.38500000000000001</v>
      </c>
      <c r="G7459" s="110">
        <f>IF('3A-Rail transport'!$R$57="no","not applicable (Q3a.2.6 answered with 'no')",ROUND(E7459,4))</f>
        <v>0.38500000000000001</v>
      </c>
      <c r="S7459" s="110">
        <f t="shared" ref="S7459:S7522" si="418">S7458+0.001</f>
        <v>0.38500000000000029</v>
      </c>
      <c r="T7459" s="110">
        <f>IF('3B-Air transport'!$R$66="no","not applicable (Q3b.1.6 answered with 'no')",ROUND(S7459,4))</f>
        <v>0.38500000000000001</v>
      </c>
      <c r="U7459" s="110">
        <f>IF('3B-Air transport'!$R$67="no","not applicable (Q3b.1.6 answered with 'no')",ROUND(S7459,4))</f>
        <v>0.38500000000000001</v>
      </c>
      <c r="V7459" s="110">
        <f>IF('3B-Air transport'!$R$68="no","not applicable (Q3b.1.6 answered with 'no')",ROUND(S7459,4))</f>
        <v>0.38500000000000001</v>
      </c>
      <c r="AB7459" s="110">
        <f t="shared" ref="AB7459:AB7522" si="419">AB7458+0.001</f>
        <v>0.38500000000000029</v>
      </c>
      <c r="AC7459" s="110">
        <f>IF('3C-Water transport'!$R$56="no","not applicable (Q3c.1.6 answered with 'no')",ROUND(AB7459,4))</f>
        <v>0.38500000000000001</v>
      </c>
      <c r="AD7459" s="110">
        <f>IF('3C-Water transport'!$R$57="no","not applicable (Q3c.1.6 answered with 'no')",ROUND(AB7459,4))</f>
        <v>0.38500000000000001</v>
      </c>
      <c r="AE7459" s="110">
        <f>IF('3C-Water transport'!$R$58="no","not applicable (Q3c.1.6 answered with 'no')",ROUND(AB7459,4))</f>
        <v>0.38500000000000001</v>
      </c>
    </row>
    <row r="7460" spans="5:31" x14ac:dyDescent="0.25">
      <c r="E7460" s="110">
        <f t="shared" si="417"/>
        <v>0.38600000000000029</v>
      </c>
      <c r="F7460" s="110">
        <f>IF('3A-Rail transport'!$R$56="no","not applicable (Q3a.2.6 answered with 'no')",ROUND(E7460,4))</f>
        <v>0.38600000000000001</v>
      </c>
      <c r="G7460" s="110">
        <f>IF('3A-Rail transport'!$R$57="no","not applicable (Q3a.2.6 answered with 'no')",ROUND(E7460,4))</f>
        <v>0.38600000000000001</v>
      </c>
      <c r="S7460" s="110">
        <f t="shared" si="418"/>
        <v>0.38600000000000029</v>
      </c>
      <c r="T7460" s="110">
        <f>IF('3B-Air transport'!$R$66="no","not applicable (Q3b.1.6 answered with 'no')",ROUND(S7460,4))</f>
        <v>0.38600000000000001</v>
      </c>
      <c r="U7460" s="110">
        <f>IF('3B-Air transport'!$R$67="no","not applicable (Q3b.1.6 answered with 'no')",ROUND(S7460,4))</f>
        <v>0.38600000000000001</v>
      </c>
      <c r="V7460" s="110">
        <f>IF('3B-Air transport'!$R$68="no","not applicable (Q3b.1.6 answered with 'no')",ROUND(S7460,4))</f>
        <v>0.38600000000000001</v>
      </c>
      <c r="AB7460" s="110">
        <f t="shared" si="419"/>
        <v>0.38600000000000029</v>
      </c>
      <c r="AC7460" s="110">
        <f>IF('3C-Water transport'!$R$56="no","not applicable (Q3c.1.6 answered with 'no')",ROUND(AB7460,4))</f>
        <v>0.38600000000000001</v>
      </c>
      <c r="AD7460" s="110">
        <f>IF('3C-Water transport'!$R$57="no","not applicable (Q3c.1.6 answered with 'no')",ROUND(AB7460,4))</f>
        <v>0.38600000000000001</v>
      </c>
      <c r="AE7460" s="110">
        <f>IF('3C-Water transport'!$R$58="no","not applicable (Q3c.1.6 answered with 'no')",ROUND(AB7460,4))</f>
        <v>0.38600000000000001</v>
      </c>
    </row>
    <row r="7461" spans="5:31" x14ac:dyDescent="0.25">
      <c r="E7461" s="110">
        <f t="shared" si="417"/>
        <v>0.38700000000000029</v>
      </c>
      <c r="F7461" s="110">
        <f>IF('3A-Rail transport'!$R$56="no","not applicable (Q3a.2.6 answered with 'no')",ROUND(E7461,4))</f>
        <v>0.38700000000000001</v>
      </c>
      <c r="G7461" s="110">
        <f>IF('3A-Rail transport'!$R$57="no","not applicable (Q3a.2.6 answered with 'no')",ROUND(E7461,4))</f>
        <v>0.38700000000000001</v>
      </c>
      <c r="S7461" s="110">
        <f t="shared" si="418"/>
        <v>0.38700000000000029</v>
      </c>
      <c r="T7461" s="110">
        <f>IF('3B-Air transport'!$R$66="no","not applicable (Q3b.1.6 answered with 'no')",ROUND(S7461,4))</f>
        <v>0.38700000000000001</v>
      </c>
      <c r="U7461" s="110">
        <f>IF('3B-Air transport'!$R$67="no","not applicable (Q3b.1.6 answered with 'no')",ROUND(S7461,4))</f>
        <v>0.38700000000000001</v>
      </c>
      <c r="V7461" s="110">
        <f>IF('3B-Air transport'!$R$68="no","not applicable (Q3b.1.6 answered with 'no')",ROUND(S7461,4))</f>
        <v>0.38700000000000001</v>
      </c>
      <c r="AB7461" s="110">
        <f t="shared" si="419"/>
        <v>0.38700000000000029</v>
      </c>
      <c r="AC7461" s="110">
        <f>IF('3C-Water transport'!$R$56="no","not applicable (Q3c.1.6 answered with 'no')",ROUND(AB7461,4))</f>
        <v>0.38700000000000001</v>
      </c>
      <c r="AD7461" s="110">
        <f>IF('3C-Water transport'!$R$57="no","not applicable (Q3c.1.6 answered with 'no')",ROUND(AB7461,4))</f>
        <v>0.38700000000000001</v>
      </c>
      <c r="AE7461" s="110">
        <f>IF('3C-Water transport'!$R$58="no","not applicable (Q3c.1.6 answered with 'no')",ROUND(AB7461,4))</f>
        <v>0.38700000000000001</v>
      </c>
    </row>
    <row r="7462" spans="5:31" x14ac:dyDescent="0.25">
      <c r="E7462" s="110">
        <f t="shared" si="417"/>
        <v>0.38800000000000029</v>
      </c>
      <c r="F7462" s="110">
        <f>IF('3A-Rail transport'!$R$56="no","not applicable (Q3a.2.6 answered with 'no')",ROUND(E7462,4))</f>
        <v>0.38800000000000001</v>
      </c>
      <c r="G7462" s="110">
        <f>IF('3A-Rail transport'!$R$57="no","not applicable (Q3a.2.6 answered with 'no')",ROUND(E7462,4))</f>
        <v>0.38800000000000001</v>
      </c>
      <c r="S7462" s="110">
        <f t="shared" si="418"/>
        <v>0.38800000000000029</v>
      </c>
      <c r="T7462" s="110">
        <f>IF('3B-Air transport'!$R$66="no","not applicable (Q3b.1.6 answered with 'no')",ROUND(S7462,4))</f>
        <v>0.38800000000000001</v>
      </c>
      <c r="U7462" s="110">
        <f>IF('3B-Air transport'!$R$67="no","not applicable (Q3b.1.6 answered with 'no')",ROUND(S7462,4))</f>
        <v>0.38800000000000001</v>
      </c>
      <c r="V7462" s="110">
        <f>IF('3B-Air transport'!$R$68="no","not applicable (Q3b.1.6 answered with 'no')",ROUND(S7462,4))</f>
        <v>0.38800000000000001</v>
      </c>
      <c r="AB7462" s="110">
        <f t="shared" si="419"/>
        <v>0.38800000000000029</v>
      </c>
      <c r="AC7462" s="110">
        <f>IF('3C-Water transport'!$R$56="no","not applicable (Q3c.1.6 answered with 'no')",ROUND(AB7462,4))</f>
        <v>0.38800000000000001</v>
      </c>
      <c r="AD7462" s="110">
        <f>IF('3C-Water transport'!$R$57="no","not applicable (Q3c.1.6 answered with 'no')",ROUND(AB7462,4))</f>
        <v>0.38800000000000001</v>
      </c>
      <c r="AE7462" s="110">
        <f>IF('3C-Water transport'!$R$58="no","not applicable (Q3c.1.6 answered with 'no')",ROUND(AB7462,4))</f>
        <v>0.38800000000000001</v>
      </c>
    </row>
    <row r="7463" spans="5:31" x14ac:dyDescent="0.25">
      <c r="E7463" s="110">
        <f t="shared" si="417"/>
        <v>0.38900000000000029</v>
      </c>
      <c r="F7463" s="110">
        <f>IF('3A-Rail transport'!$R$56="no","not applicable (Q3a.2.6 answered with 'no')",ROUND(E7463,4))</f>
        <v>0.38900000000000001</v>
      </c>
      <c r="G7463" s="110">
        <f>IF('3A-Rail transport'!$R$57="no","not applicable (Q3a.2.6 answered with 'no')",ROUND(E7463,4))</f>
        <v>0.38900000000000001</v>
      </c>
      <c r="S7463" s="110">
        <f t="shared" si="418"/>
        <v>0.38900000000000029</v>
      </c>
      <c r="T7463" s="110">
        <f>IF('3B-Air transport'!$R$66="no","not applicable (Q3b.1.6 answered with 'no')",ROUND(S7463,4))</f>
        <v>0.38900000000000001</v>
      </c>
      <c r="U7463" s="110">
        <f>IF('3B-Air transport'!$R$67="no","not applicable (Q3b.1.6 answered with 'no')",ROUND(S7463,4))</f>
        <v>0.38900000000000001</v>
      </c>
      <c r="V7463" s="110">
        <f>IF('3B-Air transport'!$R$68="no","not applicable (Q3b.1.6 answered with 'no')",ROUND(S7463,4))</f>
        <v>0.38900000000000001</v>
      </c>
      <c r="AB7463" s="110">
        <f t="shared" si="419"/>
        <v>0.38900000000000029</v>
      </c>
      <c r="AC7463" s="110">
        <f>IF('3C-Water transport'!$R$56="no","not applicable (Q3c.1.6 answered with 'no')",ROUND(AB7463,4))</f>
        <v>0.38900000000000001</v>
      </c>
      <c r="AD7463" s="110">
        <f>IF('3C-Water transport'!$R$57="no","not applicable (Q3c.1.6 answered with 'no')",ROUND(AB7463,4))</f>
        <v>0.38900000000000001</v>
      </c>
      <c r="AE7463" s="110">
        <f>IF('3C-Water transport'!$R$58="no","not applicable (Q3c.1.6 answered with 'no')",ROUND(AB7463,4))</f>
        <v>0.38900000000000001</v>
      </c>
    </row>
    <row r="7464" spans="5:31" x14ac:dyDescent="0.25">
      <c r="E7464" s="110">
        <f t="shared" si="417"/>
        <v>0.39000000000000029</v>
      </c>
      <c r="F7464" s="110">
        <f>IF('3A-Rail transport'!$R$56="no","not applicable (Q3a.2.6 answered with 'no')",ROUND(E7464,4))</f>
        <v>0.39</v>
      </c>
      <c r="G7464" s="110">
        <f>IF('3A-Rail transport'!$R$57="no","not applicable (Q3a.2.6 answered with 'no')",ROUND(E7464,4))</f>
        <v>0.39</v>
      </c>
      <c r="S7464" s="110">
        <f t="shared" si="418"/>
        <v>0.39000000000000029</v>
      </c>
      <c r="T7464" s="110">
        <f>IF('3B-Air transport'!$R$66="no","not applicable (Q3b.1.6 answered with 'no')",ROUND(S7464,4))</f>
        <v>0.39</v>
      </c>
      <c r="U7464" s="110">
        <f>IF('3B-Air transport'!$R$67="no","not applicable (Q3b.1.6 answered with 'no')",ROUND(S7464,4))</f>
        <v>0.39</v>
      </c>
      <c r="V7464" s="110">
        <f>IF('3B-Air transport'!$R$68="no","not applicable (Q3b.1.6 answered with 'no')",ROUND(S7464,4))</f>
        <v>0.39</v>
      </c>
      <c r="AB7464" s="110">
        <f t="shared" si="419"/>
        <v>0.39000000000000029</v>
      </c>
      <c r="AC7464" s="110">
        <f>IF('3C-Water transport'!$R$56="no","not applicable (Q3c.1.6 answered with 'no')",ROUND(AB7464,4))</f>
        <v>0.39</v>
      </c>
      <c r="AD7464" s="110">
        <f>IF('3C-Water transport'!$R$57="no","not applicable (Q3c.1.6 answered with 'no')",ROUND(AB7464,4))</f>
        <v>0.39</v>
      </c>
      <c r="AE7464" s="110">
        <f>IF('3C-Water transport'!$R$58="no","not applicable (Q3c.1.6 answered with 'no')",ROUND(AB7464,4))</f>
        <v>0.39</v>
      </c>
    </row>
    <row r="7465" spans="5:31" x14ac:dyDescent="0.25">
      <c r="E7465" s="110">
        <f t="shared" si="417"/>
        <v>0.39100000000000029</v>
      </c>
      <c r="F7465" s="110">
        <f>IF('3A-Rail transport'!$R$56="no","not applicable (Q3a.2.6 answered with 'no')",ROUND(E7465,4))</f>
        <v>0.39100000000000001</v>
      </c>
      <c r="G7465" s="110">
        <f>IF('3A-Rail transport'!$R$57="no","not applicable (Q3a.2.6 answered with 'no')",ROUND(E7465,4))</f>
        <v>0.39100000000000001</v>
      </c>
      <c r="S7465" s="110">
        <f t="shared" si="418"/>
        <v>0.39100000000000029</v>
      </c>
      <c r="T7465" s="110">
        <f>IF('3B-Air transport'!$R$66="no","not applicable (Q3b.1.6 answered with 'no')",ROUND(S7465,4))</f>
        <v>0.39100000000000001</v>
      </c>
      <c r="U7465" s="110">
        <f>IF('3B-Air transport'!$R$67="no","not applicable (Q3b.1.6 answered with 'no')",ROUND(S7465,4))</f>
        <v>0.39100000000000001</v>
      </c>
      <c r="V7465" s="110">
        <f>IF('3B-Air transport'!$R$68="no","not applicable (Q3b.1.6 answered with 'no')",ROUND(S7465,4))</f>
        <v>0.39100000000000001</v>
      </c>
      <c r="AB7465" s="110">
        <f t="shared" si="419"/>
        <v>0.39100000000000029</v>
      </c>
      <c r="AC7465" s="110">
        <f>IF('3C-Water transport'!$R$56="no","not applicable (Q3c.1.6 answered with 'no')",ROUND(AB7465,4))</f>
        <v>0.39100000000000001</v>
      </c>
      <c r="AD7465" s="110">
        <f>IF('3C-Water transport'!$R$57="no","not applicable (Q3c.1.6 answered with 'no')",ROUND(AB7465,4))</f>
        <v>0.39100000000000001</v>
      </c>
      <c r="AE7465" s="110">
        <f>IF('3C-Water transport'!$R$58="no","not applicable (Q3c.1.6 answered with 'no')",ROUND(AB7465,4))</f>
        <v>0.39100000000000001</v>
      </c>
    </row>
    <row r="7466" spans="5:31" x14ac:dyDescent="0.25">
      <c r="E7466" s="110">
        <f t="shared" si="417"/>
        <v>0.39200000000000029</v>
      </c>
      <c r="F7466" s="110">
        <f>IF('3A-Rail transport'!$R$56="no","not applicable (Q3a.2.6 answered with 'no')",ROUND(E7466,4))</f>
        <v>0.39200000000000002</v>
      </c>
      <c r="G7466" s="110">
        <f>IF('3A-Rail transport'!$R$57="no","not applicable (Q3a.2.6 answered with 'no')",ROUND(E7466,4))</f>
        <v>0.39200000000000002</v>
      </c>
      <c r="S7466" s="110">
        <f t="shared" si="418"/>
        <v>0.39200000000000029</v>
      </c>
      <c r="T7466" s="110">
        <f>IF('3B-Air transport'!$R$66="no","not applicable (Q3b.1.6 answered with 'no')",ROUND(S7466,4))</f>
        <v>0.39200000000000002</v>
      </c>
      <c r="U7466" s="110">
        <f>IF('3B-Air transport'!$R$67="no","not applicable (Q3b.1.6 answered with 'no')",ROUND(S7466,4))</f>
        <v>0.39200000000000002</v>
      </c>
      <c r="V7466" s="110">
        <f>IF('3B-Air transport'!$R$68="no","not applicable (Q3b.1.6 answered with 'no')",ROUND(S7466,4))</f>
        <v>0.39200000000000002</v>
      </c>
      <c r="AB7466" s="110">
        <f t="shared" si="419"/>
        <v>0.39200000000000029</v>
      </c>
      <c r="AC7466" s="110">
        <f>IF('3C-Water transport'!$R$56="no","not applicable (Q3c.1.6 answered with 'no')",ROUND(AB7466,4))</f>
        <v>0.39200000000000002</v>
      </c>
      <c r="AD7466" s="110">
        <f>IF('3C-Water transport'!$R$57="no","not applicable (Q3c.1.6 answered with 'no')",ROUND(AB7466,4))</f>
        <v>0.39200000000000002</v>
      </c>
      <c r="AE7466" s="110">
        <f>IF('3C-Water transport'!$R$58="no","not applicable (Q3c.1.6 answered with 'no')",ROUND(AB7466,4))</f>
        <v>0.39200000000000002</v>
      </c>
    </row>
    <row r="7467" spans="5:31" x14ac:dyDescent="0.25">
      <c r="E7467" s="110">
        <f t="shared" si="417"/>
        <v>0.39300000000000029</v>
      </c>
      <c r="F7467" s="110">
        <f>IF('3A-Rail transport'!$R$56="no","not applicable (Q3a.2.6 answered with 'no')",ROUND(E7467,4))</f>
        <v>0.39300000000000002</v>
      </c>
      <c r="G7467" s="110">
        <f>IF('3A-Rail transport'!$R$57="no","not applicable (Q3a.2.6 answered with 'no')",ROUND(E7467,4))</f>
        <v>0.39300000000000002</v>
      </c>
      <c r="S7467" s="110">
        <f t="shared" si="418"/>
        <v>0.39300000000000029</v>
      </c>
      <c r="T7467" s="110">
        <f>IF('3B-Air transport'!$R$66="no","not applicable (Q3b.1.6 answered with 'no')",ROUND(S7467,4))</f>
        <v>0.39300000000000002</v>
      </c>
      <c r="U7467" s="110">
        <f>IF('3B-Air transport'!$R$67="no","not applicable (Q3b.1.6 answered with 'no')",ROUND(S7467,4))</f>
        <v>0.39300000000000002</v>
      </c>
      <c r="V7467" s="110">
        <f>IF('3B-Air transport'!$R$68="no","not applicable (Q3b.1.6 answered with 'no')",ROUND(S7467,4))</f>
        <v>0.39300000000000002</v>
      </c>
      <c r="AB7467" s="110">
        <f t="shared" si="419"/>
        <v>0.39300000000000029</v>
      </c>
      <c r="AC7467" s="110">
        <f>IF('3C-Water transport'!$R$56="no","not applicable (Q3c.1.6 answered with 'no')",ROUND(AB7467,4))</f>
        <v>0.39300000000000002</v>
      </c>
      <c r="AD7467" s="110">
        <f>IF('3C-Water transport'!$R$57="no","not applicable (Q3c.1.6 answered with 'no')",ROUND(AB7467,4))</f>
        <v>0.39300000000000002</v>
      </c>
      <c r="AE7467" s="110">
        <f>IF('3C-Water transport'!$R$58="no","not applicable (Q3c.1.6 answered with 'no')",ROUND(AB7467,4))</f>
        <v>0.39300000000000002</v>
      </c>
    </row>
    <row r="7468" spans="5:31" x14ac:dyDescent="0.25">
      <c r="E7468" s="110">
        <f t="shared" si="417"/>
        <v>0.39400000000000029</v>
      </c>
      <c r="F7468" s="110">
        <f>IF('3A-Rail transport'!$R$56="no","not applicable (Q3a.2.6 answered with 'no')",ROUND(E7468,4))</f>
        <v>0.39400000000000002</v>
      </c>
      <c r="G7468" s="110">
        <f>IF('3A-Rail transport'!$R$57="no","not applicable (Q3a.2.6 answered with 'no')",ROUND(E7468,4))</f>
        <v>0.39400000000000002</v>
      </c>
      <c r="S7468" s="110">
        <f t="shared" si="418"/>
        <v>0.39400000000000029</v>
      </c>
      <c r="T7468" s="110">
        <f>IF('3B-Air transport'!$R$66="no","not applicable (Q3b.1.6 answered with 'no')",ROUND(S7468,4))</f>
        <v>0.39400000000000002</v>
      </c>
      <c r="U7468" s="110">
        <f>IF('3B-Air transport'!$R$67="no","not applicable (Q3b.1.6 answered with 'no')",ROUND(S7468,4))</f>
        <v>0.39400000000000002</v>
      </c>
      <c r="V7468" s="110">
        <f>IF('3B-Air transport'!$R$68="no","not applicable (Q3b.1.6 answered with 'no')",ROUND(S7468,4))</f>
        <v>0.39400000000000002</v>
      </c>
      <c r="AB7468" s="110">
        <f t="shared" si="419"/>
        <v>0.39400000000000029</v>
      </c>
      <c r="AC7468" s="110">
        <f>IF('3C-Water transport'!$R$56="no","not applicable (Q3c.1.6 answered with 'no')",ROUND(AB7468,4))</f>
        <v>0.39400000000000002</v>
      </c>
      <c r="AD7468" s="110">
        <f>IF('3C-Water transport'!$R$57="no","not applicable (Q3c.1.6 answered with 'no')",ROUND(AB7468,4))</f>
        <v>0.39400000000000002</v>
      </c>
      <c r="AE7468" s="110">
        <f>IF('3C-Water transport'!$R$58="no","not applicable (Q3c.1.6 answered with 'no')",ROUND(AB7468,4))</f>
        <v>0.39400000000000002</v>
      </c>
    </row>
    <row r="7469" spans="5:31" x14ac:dyDescent="0.25">
      <c r="E7469" s="110">
        <f t="shared" si="417"/>
        <v>0.3950000000000003</v>
      </c>
      <c r="F7469" s="110">
        <f>IF('3A-Rail transport'!$R$56="no","not applicable (Q3a.2.6 answered with 'no')",ROUND(E7469,4))</f>
        <v>0.39500000000000002</v>
      </c>
      <c r="G7469" s="110">
        <f>IF('3A-Rail transport'!$R$57="no","not applicable (Q3a.2.6 answered with 'no')",ROUND(E7469,4))</f>
        <v>0.39500000000000002</v>
      </c>
      <c r="S7469" s="110">
        <f t="shared" si="418"/>
        <v>0.3950000000000003</v>
      </c>
      <c r="T7469" s="110">
        <f>IF('3B-Air transport'!$R$66="no","not applicable (Q3b.1.6 answered with 'no')",ROUND(S7469,4))</f>
        <v>0.39500000000000002</v>
      </c>
      <c r="U7469" s="110">
        <f>IF('3B-Air transport'!$R$67="no","not applicable (Q3b.1.6 answered with 'no')",ROUND(S7469,4))</f>
        <v>0.39500000000000002</v>
      </c>
      <c r="V7469" s="110">
        <f>IF('3B-Air transport'!$R$68="no","not applicable (Q3b.1.6 answered with 'no')",ROUND(S7469,4))</f>
        <v>0.39500000000000002</v>
      </c>
      <c r="AB7469" s="110">
        <f t="shared" si="419"/>
        <v>0.3950000000000003</v>
      </c>
      <c r="AC7469" s="110">
        <f>IF('3C-Water transport'!$R$56="no","not applicable (Q3c.1.6 answered with 'no')",ROUND(AB7469,4))</f>
        <v>0.39500000000000002</v>
      </c>
      <c r="AD7469" s="110">
        <f>IF('3C-Water transport'!$R$57="no","not applicable (Q3c.1.6 answered with 'no')",ROUND(AB7469,4))</f>
        <v>0.39500000000000002</v>
      </c>
      <c r="AE7469" s="110">
        <f>IF('3C-Water transport'!$R$58="no","not applicable (Q3c.1.6 answered with 'no')",ROUND(AB7469,4))</f>
        <v>0.39500000000000002</v>
      </c>
    </row>
    <row r="7470" spans="5:31" x14ac:dyDescent="0.25">
      <c r="E7470" s="110">
        <f t="shared" si="417"/>
        <v>0.3960000000000003</v>
      </c>
      <c r="F7470" s="110">
        <f>IF('3A-Rail transport'!$R$56="no","not applicable (Q3a.2.6 answered with 'no')",ROUND(E7470,4))</f>
        <v>0.39600000000000002</v>
      </c>
      <c r="G7470" s="110">
        <f>IF('3A-Rail transport'!$R$57="no","not applicable (Q3a.2.6 answered with 'no')",ROUND(E7470,4))</f>
        <v>0.39600000000000002</v>
      </c>
      <c r="S7470" s="110">
        <f t="shared" si="418"/>
        <v>0.3960000000000003</v>
      </c>
      <c r="T7470" s="110">
        <f>IF('3B-Air transport'!$R$66="no","not applicable (Q3b.1.6 answered with 'no')",ROUND(S7470,4))</f>
        <v>0.39600000000000002</v>
      </c>
      <c r="U7470" s="110">
        <f>IF('3B-Air transport'!$R$67="no","not applicable (Q3b.1.6 answered with 'no')",ROUND(S7470,4))</f>
        <v>0.39600000000000002</v>
      </c>
      <c r="V7470" s="110">
        <f>IF('3B-Air transport'!$R$68="no","not applicable (Q3b.1.6 answered with 'no')",ROUND(S7470,4))</f>
        <v>0.39600000000000002</v>
      </c>
      <c r="AB7470" s="110">
        <f t="shared" si="419"/>
        <v>0.3960000000000003</v>
      </c>
      <c r="AC7470" s="110">
        <f>IF('3C-Water transport'!$R$56="no","not applicable (Q3c.1.6 answered with 'no')",ROUND(AB7470,4))</f>
        <v>0.39600000000000002</v>
      </c>
      <c r="AD7470" s="110">
        <f>IF('3C-Water transport'!$R$57="no","not applicable (Q3c.1.6 answered with 'no')",ROUND(AB7470,4))</f>
        <v>0.39600000000000002</v>
      </c>
      <c r="AE7470" s="110">
        <f>IF('3C-Water transport'!$R$58="no","not applicable (Q3c.1.6 answered with 'no')",ROUND(AB7470,4))</f>
        <v>0.39600000000000002</v>
      </c>
    </row>
    <row r="7471" spans="5:31" x14ac:dyDescent="0.25">
      <c r="E7471" s="110">
        <f t="shared" si="417"/>
        <v>0.3970000000000003</v>
      </c>
      <c r="F7471" s="110">
        <f>IF('3A-Rail transport'!$R$56="no","not applicable (Q3a.2.6 answered with 'no')",ROUND(E7471,4))</f>
        <v>0.39700000000000002</v>
      </c>
      <c r="G7471" s="110">
        <f>IF('3A-Rail transport'!$R$57="no","not applicable (Q3a.2.6 answered with 'no')",ROUND(E7471,4))</f>
        <v>0.39700000000000002</v>
      </c>
      <c r="S7471" s="110">
        <f t="shared" si="418"/>
        <v>0.3970000000000003</v>
      </c>
      <c r="T7471" s="110">
        <f>IF('3B-Air transport'!$R$66="no","not applicable (Q3b.1.6 answered with 'no')",ROUND(S7471,4))</f>
        <v>0.39700000000000002</v>
      </c>
      <c r="U7471" s="110">
        <f>IF('3B-Air transport'!$R$67="no","not applicable (Q3b.1.6 answered with 'no')",ROUND(S7471,4))</f>
        <v>0.39700000000000002</v>
      </c>
      <c r="V7471" s="110">
        <f>IF('3B-Air transport'!$R$68="no","not applicable (Q3b.1.6 answered with 'no')",ROUND(S7471,4))</f>
        <v>0.39700000000000002</v>
      </c>
      <c r="AB7471" s="110">
        <f t="shared" si="419"/>
        <v>0.3970000000000003</v>
      </c>
      <c r="AC7471" s="110">
        <f>IF('3C-Water transport'!$R$56="no","not applicable (Q3c.1.6 answered with 'no')",ROUND(AB7471,4))</f>
        <v>0.39700000000000002</v>
      </c>
      <c r="AD7471" s="110">
        <f>IF('3C-Water transport'!$R$57="no","not applicable (Q3c.1.6 answered with 'no')",ROUND(AB7471,4))</f>
        <v>0.39700000000000002</v>
      </c>
      <c r="AE7471" s="110">
        <f>IF('3C-Water transport'!$R$58="no","not applicable (Q3c.1.6 answered with 'no')",ROUND(AB7471,4))</f>
        <v>0.39700000000000002</v>
      </c>
    </row>
    <row r="7472" spans="5:31" x14ac:dyDescent="0.25">
      <c r="E7472" s="110">
        <f t="shared" si="417"/>
        <v>0.3980000000000003</v>
      </c>
      <c r="F7472" s="110">
        <f>IF('3A-Rail transport'!$R$56="no","not applicable (Q3a.2.6 answered with 'no')",ROUND(E7472,4))</f>
        <v>0.39800000000000002</v>
      </c>
      <c r="G7472" s="110">
        <f>IF('3A-Rail transport'!$R$57="no","not applicable (Q3a.2.6 answered with 'no')",ROUND(E7472,4))</f>
        <v>0.39800000000000002</v>
      </c>
      <c r="S7472" s="110">
        <f t="shared" si="418"/>
        <v>0.3980000000000003</v>
      </c>
      <c r="T7472" s="110">
        <f>IF('3B-Air transport'!$R$66="no","not applicable (Q3b.1.6 answered with 'no')",ROUND(S7472,4))</f>
        <v>0.39800000000000002</v>
      </c>
      <c r="U7472" s="110">
        <f>IF('3B-Air transport'!$R$67="no","not applicable (Q3b.1.6 answered with 'no')",ROUND(S7472,4))</f>
        <v>0.39800000000000002</v>
      </c>
      <c r="V7472" s="110">
        <f>IF('3B-Air transport'!$R$68="no","not applicable (Q3b.1.6 answered with 'no')",ROUND(S7472,4))</f>
        <v>0.39800000000000002</v>
      </c>
      <c r="AB7472" s="110">
        <f t="shared" si="419"/>
        <v>0.3980000000000003</v>
      </c>
      <c r="AC7472" s="110">
        <f>IF('3C-Water transport'!$R$56="no","not applicable (Q3c.1.6 answered with 'no')",ROUND(AB7472,4))</f>
        <v>0.39800000000000002</v>
      </c>
      <c r="AD7472" s="110">
        <f>IF('3C-Water transport'!$R$57="no","not applicable (Q3c.1.6 answered with 'no')",ROUND(AB7472,4))</f>
        <v>0.39800000000000002</v>
      </c>
      <c r="AE7472" s="110">
        <f>IF('3C-Water transport'!$R$58="no","not applicable (Q3c.1.6 answered with 'no')",ROUND(AB7472,4))</f>
        <v>0.39800000000000002</v>
      </c>
    </row>
    <row r="7473" spans="5:31" x14ac:dyDescent="0.25">
      <c r="E7473" s="110">
        <f t="shared" si="417"/>
        <v>0.3990000000000003</v>
      </c>
      <c r="F7473" s="110">
        <f>IF('3A-Rail transport'!$R$56="no","not applicable (Q3a.2.6 answered with 'no')",ROUND(E7473,4))</f>
        <v>0.39900000000000002</v>
      </c>
      <c r="G7473" s="110">
        <f>IF('3A-Rail transport'!$R$57="no","not applicable (Q3a.2.6 answered with 'no')",ROUND(E7473,4))</f>
        <v>0.39900000000000002</v>
      </c>
      <c r="S7473" s="110">
        <f t="shared" si="418"/>
        <v>0.3990000000000003</v>
      </c>
      <c r="T7473" s="110">
        <f>IF('3B-Air transport'!$R$66="no","not applicable (Q3b.1.6 answered with 'no')",ROUND(S7473,4))</f>
        <v>0.39900000000000002</v>
      </c>
      <c r="U7473" s="110">
        <f>IF('3B-Air transport'!$R$67="no","not applicable (Q3b.1.6 answered with 'no')",ROUND(S7473,4))</f>
        <v>0.39900000000000002</v>
      </c>
      <c r="V7473" s="110">
        <f>IF('3B-Air transport'!$R$68="no","not applicable (Q3b.1.6 answered with 'no')",ROUND(S7473,4))</f>
        <v>0.39900000000000002</v>
      </c>
      <c r="AB7473" s="110">
        <f t="shared" si="419"/>
        <v>0.3990000000000003</v>
      </c>
      <c r="AC7473" s="110">
        <f>IF('3C-Water transport'!$R$56="no","not applicable (Q3c.1.6 answered with 'no')",ROUND(AB7473,4))</f>
        <v>0.39900000000000002</v>
      </c>
      <c r="AD7473" s="110">
        <f>IF('3C-Water transport'!$R$57="no","not applicable (Q3c.1.6 answered with 'no')",ROUND(AB7473,4))</f>
        <v>0.39900000000000002</v>
      </c>
      <c r="AE7473" s="110">
        <f>IF('3C-Water transport'!$R$58="no","not applicable (Q3c.1.6 answered with 'no')",ROUND(AB7473,4))</f>
        <v>0.39900000000000002</v>
      </c>
    </row>
    <row r="7474" spans="5:31" x14ac:dyDescent="0.25">
      <c r="E7474" s="110">
        <f t="shared" si="417"/>
        <v>0.4000000000000003</v>
      </c>
      <c r="F7474" s="110">
        <f>IF('3A-Rail transport'!$R$56="no","not applicable (Q3a.2.6 answered with 'no')",ROUND(E7474,4))</f>
        <v>0.4</v>
      </c>
      <c r="G7474" s="110">
        <f>IF('3A-Rail transport'!$R$57="no","not applicable (Q3a.2.6 answered with 'no')",ROUND(E7474,4))</f>
        <v>0.4</v>
      </c>
      <c r="S7474" s="110">
        <f t="shared" si="418"/>
        <v>0.4000000000000003</v>
      </c>
      <c r="T7474" s="110">
        <f>IF('3B-Air transport'!$R$66="no","not applicable (Q3b.1.6 answered with 'no')",ROUND(S7474,4))</f>
        <v>0.4</v>
      </c>
      <c r="U7474" s="110">
        <f>IF('3B-Air transport'!$R$67="no","not applicable (Q3b.1.6 answered with 'no')",ROUND(S7474,4))</f>
        <v>0.4</v>
      </c>
      <c r="V7474" s="110">
        <f>IF('3B-Air transport'!$R$68="no","not applicable (Q3b.1.6 answered with 'no')",ROUND(S7474,4))</f>
        <v>0.4</v>
      </c>
      <c r="AB7474" s="110">
        <f t="shared" si="419"/>
        <v>0.4000000000000003</v>
      </c>
      <c r="AC7474" s="110">
        <f>IF('3C-Water transport'!$R$56="no","not applicable (Q3c.1.6 answered with 'no')",ROUND(AB7474,4))</f>
        <v>0.4</v>
      </c>
      <c r="AD7474" s="110">
        <f>IF('3C-Water transport'!$R$57="no","not applicable (Q3c.1.6 answered with 'no')",ROUND(AB7474,4))</f>
        <v>0.4</v>
      </c>
      <c r="AE7474" s="110">
        <f>IF('3C-Water transport'!$R$58="no","not applicable (Q3c.1.6 answered with 'no')",ROUND(AB7474,4))</f>
        <v>0.4</v>
      </c>
    </row>
    <row r="7475" spans="5:31" x14ac:dyDescent="0.25">
      <c r="E7475" s="110">
        <f t="shared" si="417"/>
        <v>0.4010000000000003</v>
      </c>
      <c r="F7475" s="110">
        <f>IF('3A-Rail transport'!$R$56="no","not applicable (Q3a.2.6 answered with 'no')",ROUND(E7475,4))</f>
        <v>0.40100000000000002</v>
      </c>
      <c r="G7475" s="110">
        <f>IF('3A-Rail transport'!$R$57="no","not applicable (Q3a.2.6 answered with 'no')",ROUND(E7475,4))</f>
        <v>0.40100000000000002</v>
      </c>
      <c r="S7475" s="110">
        <f t="shared" si="418"/>
        <v>0.4010000000000003</v>
      </c>
      <c r="T7475" s="110">
        <f>IF('3B-Air transport'!$R$66="no","not applicable (Q3b.1.6 answered with 'no')",ROUND(S7475,4))</f>
        <v>0.40100000000000002</v>
      </c>
      <c r="U7475" s="110">
        <f>IF('3B-Air transport'!$R$67="no","not applicable (Q3b.1.6 answered with 'no')",ROUND(S7475,4))</f>
        <v>0.40100000000000002</v>
      </c>
      <c r="V7475" s="110">
        <f>IF('3B-Air transport'!$R$68="no","not applicable (Q3b.1.6 answered with 'no')",ROUND(S7475,4))</f>
        <v>0.40100000000000002</v>
      </c>
      <c r="AB7475" s="110">
        <f t="shared" si="419"/>
        <v>0.4010000000000003</v>
      </c>
      <c r="AC7475" s="110">
        <f>IF('3C-Water transport'!$R$56="no","not applicable (Q3c.1.6 answered with 'no')",ROUND(AB7475,4))</f>
        <v>0.40100000000000002</v>
      </c>
      <c r="AD7475" s="110">
        <f>IF('3C-Water transport'!$R$57="no","not applicable (Q3c.1.6 answered with 'no')",ROUND(AB7475,4))</f>
        <v>0.40100000000000002</v>
      </c>
      <c r="AE7475" s="110">
        <f>IF('3C-Water transport'!$R$58="no","not applicable (Q3c.1.6 answered with 'no')",ROUND(AB7475,4))</f>
        <v>0.40100000000000002</v>
      </c>
    </row>
    <row r="7476" spans="5:31" x14ac:dyDescent="0.25">
      <c r="E7476" s="110">
        <f t="shared" si="417"/>
        <v>0.4020000000000003</v>
      </c>
      <c r="F7476" s="110">
        <f>IF('3A-Rail transport'!$R$56="no","not applicable (Q3a.2.6 answered with 'no')",ROUND(E7476,4))</f>
        <v>0.40200000000000002</v>
      </c>
      <c r="G7476" s="110">
        <f>IF('3A-Rail transport'!$R$57="no","not applicable (Q3a.2.6 answered with 'no')",ROUND(E7476,4))</f>
        <v>0.40200000000000002</v>
      </c>
      <c r="S7476" s="110">
        <f t="shared" si="418"/>
        <v>0.4020000000000003</v>
      </c>
      <c r="T7476" s="110">
        <f>IF('3B-Air transport'!$R$66="no","not applicable (Q3b.1.6 answered with 'no')",ROUND(S7476,4))</f>
        <v>0.40200000000000002</v>
      </c>
      <c r="U7476" s="110">
        <f>IF('3B-Air transport'!$R$67="no","not applicable (Q3b.1.6 answered with 'no')",ROUND(S7476,4))</f>
        <v>0.40200000000000002</v>
      </c>
      <c r="V7476" s="110">
        <f>IF('3B-Air transport'!$R$68="no","not applicable (Q3b.1.6 answered with 'no')",ROUND(S7476,4))</f>
        <v>0.40200000000000002</v>
      </c>
      <c r="AB7476" s="110">
        <f t="shared" si="419"/>
        <v>0.4020000000000003</v>
      </c>
      <c r="AC7476" s="110">
        <f>IF('3C-Water transport'!$R$56="no","not applicable (Q3c.1.6 answered with 'no')",ROUND(AB7476,4))</f>
        <v>0.40200000000000002</v>
      </c>
      <c r="AD7476" s="110">
        <f>IF('3C-Water transport'!$R$57="no","not applicable (Q3c.1.6 answered with 'no')",ROUND(AB7476,4))</f>
        <v>0.40200000000000002</v>
      </c>
      <c r="AE7476" s="110">
        <f>IF('3C-Water transport'!$R$58="no","not applicable (Q3c.1.6 answered with 'no')",ROUND(AB7476,4))</f>
        <v>0.40200000000000002</v>
      </c>
    </row>
    <row r="7477" spans="5:31" x14ac:dyDescent="0.25">
      <c r="E7477" s="110">
        <f t="shared" si="417"/>
        <v>0.4030000000000003</v>
      </c>
      <c r="F7477" s="110">
        <f>IF('3A-Rail transport'!$R$56="no","not applicable (Q3a.2.6 answered with 'no')",ROUND(E7477,4))</f>
        <v>0.40300000000000002</v>
      </c>
      <c r="G7477" s="110">
        <f>IF('3A-Rail transport'!$R$57="no","not applicable (Q3a.2.6 answered with 'no')",ROUND(E7477,4))</f>
        <v>0.40300000000000002</v>
      </c>
      <c r="S7477" s="110">
        <f t="shared" si="418"/>
        <v>0.4030000000000003</v>
      </c>
      <c r="T7477" s="110">
        <f>IF('3B-Air transport'!$R$66="no","not applicable (Q3b.1.6 answered with 'no')",ROUND(S7477,4))</f>
        <v>0.40300000000000002</v>
      </c>
      <c r="U7477" s="110">
        <f>IF('3B-Air transport'!$R$67="no","not applicable (Q3b.1.6 answered with 'no')",ROUND(S7477,4))</f>
        <v>0.40300000000000002</v>
      </c>
      <c r="V7477" s="110">
        <f>IF('3B-Air transport'!$R$68="no","not applicable (Q3b.1.6 answered with 'no')",ROUND(S7477,4))</f>
        <v>0.40300000000000002</v>
      </c>
      <c r="AB7477" s="110">
        <f t="shared" si="419"/>
        <v>0.4030000000000003</v>
      </c>
      <c r="AC7477" s="110">
        <f>IF('3C-Water transport'!$R$56="no","not applicable (Q3c.1.6 answered with 'no')",ROUND(AB7477,4))</f>
        <v>0.40300000000000002</v>
      </c>
      <c r="AD7477" s="110">
        <f>IF('3C-Water transport'!$R$57="no","not applicable (Q3c.1.6 answered with 'no')",ROUND(AB7477,4))</f>
        <v>0.40300000000000002</v>
      </c>
      <c r="AE7477" s="110">
        <f>IF('3C-Water transport'!$R$58="no","not applicable (Q3c.1.6 answered with 'no')",ROUND(AB7477,4))</f>
        <v>0.40300000000000002</v>
      </c>
    </row>
    <row r="7478" spans="5:31" x14ac:dyDescent="0.25">
      <c r="E7478" s="110">
        <f t="shared" si="417"/>
        <v>0.4040000000000003</v>
      </c>
      <c r="F7478" s="110">
        <f>IF('3A-Rail transport'!$R$56="no","not applicable (Q3a.2.6 answered with 'no')",ROUND(E7478,4))</f>
        <v>0.40400000000000003</v>
      </c>
      <c r="G7478" s="110">
        <f>IF('3A-Rail transport'!$R$57="no","not applicable (Q3a.2.6 answered with 'no')",ROUND(E7478,4))</f>
        <v>0.40400000000000003</v>
      </c>
      <c r="S7478" s="110">
        <f t="shared" si="418"/>
        <v>0.4040000000000003</v>
      </c>
      <c r="T7478" s="110">
        <f>IF('3B-Air transport'!$R$66="no","not applicable (Q3b.1.6 answered with 'no')",ROUND(S7478,4))</f>
        <v>0.40400000000000003</v>
      </c>
      <c r="U7478" s="110">
        <f>IF('3B-Air transport'!$R$67="no","not applicable (Q3b.1.6 answered with 'no')",ROUND(S7478,4))</f>
        <v>0.40400000000000003</v>
      </c>
      <c r="V7478" s="110">
        <f>IF('3B-Air transport'!$R$68="no","not applicable (Q3b.1.6 answered with 'no')",ROUND(S7478,4))</f>
        <v>0.40400000000000003</v>
      </c>
      <c r="AB7478" s="110">
        <f t="shared" si="419"/>
        <v>0.4040000000000003</v>
      </c>
      <c r="AC7478" s="110">
        <f>IF('3C-Water transport'!$R$56="no","not applicable (Q3c.1.6 answered with 'no')",ROUND(AB7478,4))</f>
        <v>0.40400000000000003</v>
      </c>
      <c r="AD7478" s="110">
        <f>IF('3C-Water transport'!$R$57="no","not applicable (Q3c.1.6 answered with 'no')",ROUND(AB7478,4))</f>
        <v>0.40400000000000003</v>
      </c>
      <c r="AE7478" s="110">
        <f>IF('3C-Water transport'!$R$58="no","not applicable (Q3c.1.6 answered with 'no')",ROUND(AB7478,4))</f>
        <v>0.40400000000000003</v>
      </c>
    </row>
    <row r="7479" spans="5:31" x14ac:dyDescent="0.25">
      <c r="E7479" s="110">
        <f t="shared" si="417"/>
        <v>0.4050000000000003</v>
      </c>
      <c r="F7479" s="110">
        <f>IF('3A-Rail transport'!$R$56="no","not applicable (Q3a.2.6 answered with 'no')",ROUND(E7479,4))</f>
        <v>0.40500000000000003</v>
      </c>
      <c r="G7479" s="110">
        <f>IF('3A-Rail transport'!$R$57="no","not applicable (Q3a.2.6 answered with 'no')",ROUND(E7479,4))</f>
        <v>0.40500000000000003</v>
      </c>
      <c r="S7479" s="110">
        <f t="shared" si="418"/>
        <v>0.4050000000000003</v>
      </c>
      <c r="T7479" s="110">
        <f>IF('3B-Air transport'!$R$66="no","not applicable (Q3b.1.6 answered with 'no')",ROUND(S7479,4))</f>
        <v>0.40500000000000003</v>
      </c>
      <c r="U7479" s="110">
        <f>IF('3B-Air transport'!$R$67="no","not applicable (Q3b.1.6 answered with 'no')",ROUND(S7479,4))</f>
        <v>0.40500000000000003</v>
      </c>
      <c r="V7479" s="110">
        <f>IF('3B-Air transport'!$R$68="no","not applicable (Q3b.1.6 answered with 'no')",ROUND(S7479,4))</f>
        <v>0.40500000000000003</v>
      </c>
      <c r="AB7479" s="110">
        <f t="shared" si="419"/>
        <v>0.4050000000000003</v>
      </c>
      <c r="AC7479" s="110">
        <f>IF('3C-Water transport'!$R$56="no","not applicable (Q3c.1.6 answered with 'no')",ROUND(AB7479,4))</f>
        <v>0.40500000000000003</v>
      </c>
      <c r="AD7479" s="110">
        <f>IF('3C-Water transport'!$R$57="no","not applicable (Q3c.1.6 answered with 'no')",ROUND(AB7479,4))</f>
        <v>0.40500000000000003</v>
      </c>
      <c r="AE7479" s="110">
        <f>IF('3C-Water transport'!$R$58="no","not applicable (Q3c.1.6 answered with 'no')",ROUND(AB7479,4))</f>
        <v>0.40500000000000003</v>
      </c>
    </row>
    <row r="7480" spans="5:31" x14ac:dyDescent="0.25">
      <c r="E7480" s="110">
        <f t="shared" si="417"/>
        <v>0.40600000000000031</v>
      </c>
      <c r="F7480" s="110">
        <f>IF('3A-Rail transport'!$R$56="no","not applicable (Q3a.2.6 answered with 'no')",ROUND(E7480,4))</f>
        <v>0.40600000000000003</v>
      </c>
      <c r="G7480" s="110">
        <f>IF('3A-Rail transport'!$R$57="no","not applicable (Q3a.2.6 answered with 'no')",ROUND(E7480,4))</f>
        <v>0.40600000000000003</v>
      </c>
      <c r="S7480" s="110">
        <f t="shared" si="418"/>
        <v>0.40600000000000031</v>
      </c>
      <c r="T7480" s="110">
        <f>IF('3B-Air transport'!$R$66="no","not applicable (Q3b.1.6 answered with 'no')",ROUND(S7480,4))</f>
        <v>0.40600000000000003</v>
      </c>
      <c r="U7480" s="110">
        <f>IF('3B-Air transport'!$R$67="no","not applicable (Q3b.1.6 answered with 'no')",ROUND(S7480,4))</f>
        <v>0.40600000000000003</v>
      </c>
      <c r="V7480" s="110">
        <f>IF('3B-Air transport'!$R$68="no","not applicable (Q3b.1.6 answered with 'no')",ROUND(S7480,4))</f>
        <v>0.40600000000000003</v>
      </c>
      <c r="AB7480" s="110">
        <f t="shared" si="419"/>
        <v>0.40600000000000031</v>
      </c>
      <c r="AC7480" s="110">
        <f>IF('3C-Water transport'!$R$56="no","not applicable (Q3c.1.6 answered with 'no')",ROUND(AB7480,4))</f>
        <v>0.40600000000000003</v>
      </c>
      <c r="AD7480" s="110">
        <f>IF('3C-Water transport'!$R$57="no","not applicable (Q3c.1.6 answered with 'no')",ROUND(AB7480,4))</f>
        <v>0.40600000000000003</v>
      </c>
      <c r="AE7480" s="110">
        <f>IF('3C-Water transport'!$R$58="no","not applicable (Q3c.1.6 answered with 'no')",ROUND(AB7480,4))</f>
        <v>0.40600000000000003</v>
      </c>
    </row>
    <row r="7481" spans="5:31" x14ac:dyDescent="0.25">
      <c r="E7481" s="110">
        <f t="shared" si="417"/>
        <v>0.40700000000000031</v>
      </c>
      <c r="F7481" s="110">
        <f>IF('3A-Rail transport'!$R$56="no","not applicable (Q3a.2.6 answered with 'no')",ROUND(E7481,4))</f>
        <v>0.40699999999999997</v>
      </c>
      <c r="G7481" s="110">
        <f>IF('3A-Rail transport'!$R$57="no","not applicable (Q3a.2.6 answered with 'no')",ROUND(E7481,4))</f>
        <v>0.40699999999999997</v>
      </c>
      <c r="S7481" s="110">
        <f t="shared" si="418"/>
        <v>0.40700000000000031</v>
      </c>
      <c r="T7481" s="110">
        <f>IF('3B-Air transport'!$R$66="no","not applicable (Q3b.1.6 answered with 'no')",ROUND(S7481,4))</f>
        <v>0.40699999999999997</v>
      </c>
      <c r="U7481" s="110">
        <f>IF('3B-Air transport'!$R$67="no","not applicable (Q3b.1.6 answered with 'no')",ROUND(S7481,4))</f>
        <v>0.40699999999999997</v>
      </c>
      <c r="V7481" s="110">
        <f>IF('3B-Air transport'!$R$68="no","not applicable (Q3b.1.6 answered with 'no')",ROUND(S7481,4))</f>
        <v>0.40699999999999997</v>
      </c>
      <c r="AB7481" s="110">
        <f t="shared" si="419"/>
        <v>0.40700000000000031</v>
      </c>
      <c r="AC7481" s="110">
        <f>IF('3C-Water transport'!$R$56="no","not applicable (Q3c.1.6 answered with 'no')",ROUND(AB7481,4))</f>
        <v>0.40699999999999997</v>
      </c>
      <c r="AD7481" s="110">
        <f>IF('3C-Water transport'!$R$57="no","not applicable (Q3c.1.6 answered with 'no')",ROUND(AB7481,4))</f>
        <v>0.40699999999999997</v>
      </c>
      <c r="AE7481" s="110">
        <f>IF('3C-Water transport'!$R$58="no","not applicable (Q3c.1.6 answered with 'no')",ROUND(AB7481,4))</f>
        <v>0.40699999999999997</v>
      </c>
    </row>
    <row r="7482" spans="5:31" x14ac:dyDescent="0.25">
      <c r="E7482" s="110">
        <f t="shared" si="417"/>
        <v>0.40800000000000031</v>
      </c>
      <c r="F7482" s="110">
        <f>IF('3A-Rail transport'!$R$56="no","not applicable (Q3a.2.6 answered with 'no')",ROUND(E7482,4))</f>
        <v>0.40799999999999997</v>
      </c>
      <c r="G7482" s="110">
        <f>IF('3A-Rail transport'!$R$57="no","not applicable (Q3a.2.6 answered with 'no')",ROUND(E7482,4))</f>
        <v>0.40799999999999997</v>
      </c>
      <c r="S7482" s="110">
        <f t="shared" si="418"/>
        <v>0.40800000000000031</v>
      </c>
      <c r="T7482" s="110">
        <f>IF('3B-Air transport'!$R$66="no","not applicable (Q3b.1.6 answered with 'no')",ROUND(S7482,4))</f>
        <v>0.40799999999999997</v>
      </c>
      <c r="U7482" s="110">
        <f>IF('3B-Air transport'!$R$67="no","not applicable (Q3b.1.6 answered with 'no')",ROUND(S7482,4))</f>
        <v>0.40799999999999997</v>
      </c>
      <c r="V7482" s="110">
        <f>IF('3B-Air transport'!$R$68="no","not applicable (Q3b.1.6 answered with 'no')",ROUND(S7482,4))</f>
        <v>0.40799999999999997</v>
      </c>
      <c r="AB7482" s="110">
        <f t="shared" si="419"/>
        <v>0.40800000000000031</v>
      </c>
      <c r="AC7482" s="110">
        <f>IF('3C-Water transport'!$R$56="no","not applicable (Q3c.1.6 answered with 'no')",ROUND(AB7482,4))</f>
        <v>0.40799999999999997</v>
      </c>
      <c r="AD7482" s="110">
        <f>IF('3C-Water transport'!$R$57="no","not applicable (Q3c.1.6 answered with 'no')",ROUND(AB7482,4))</f>
        <v>0.40799999999999997</v>
      </c>
      <c r="AE7482" s="110">
        <f>IF('3C-Water transport'!$R$58="no","not applicable (Q3c.1.6 answered with 'no')",ROUND(AB7482,4))</f>
        <v>0.40799999999999997</v>
      </c>
    </row>
    <row r="7483" spans="5:31" x14ac:dyDescent="0.25">
      <c r="E7483" s="110">
        <f t="shared" si="417"/>
        <v>0.40900000000000031</v>
      </c>
      <c r="F7483" s="110">
        <f>IF('3A-Rail transport'!$R$56="no","not applicable (Q3a.2.6 answered with 'no')",ROUND(E7483,4))</f>
        <v>0.40899999999999997</v>
      </c>
      <c r="G7483" s="110">
        <f>IF('3A-Rail transport'!$R$57="no","not applicable (Q3a.2.6 answered with 'no')",ROUND(E7483,4))</f>
        <v>0.40899999999999997</v>
      </c>
      <c r="S7483" s="110">
        <f t="shared" si="418"/>
        <v>0.40900000000000031</v>
      </c>
      <c r="T7483" s="110">
        <f>IF('3B-Air transport'!$R$66="no","not applicable (Q3b.1.6 answered with 'no')",ROUND(S7483,4))</f>
        <v>0.40899999999999997</v>
      </c>
      <c r="U7483" s="110">
        <f>IF('3B-Air transport'!$R$67="no","not applicable (Q3b.1.6 answered with 'no')",ROUND(S7483,4))</f>
        <v>0.40899999999999997</v>
      </c>
      <c r="V7483" s="110">
        <f>IF('3B-Air transport'!$R$68="no","not applicable (Q3b.1.6 answered with 'no')",ROUND(S7483,4))</f>
        <v>0.40899999999999997</v>
      </c>
      <c r="AB7483" s="110">
        <f t="shared" si="419"/>
        <v>0.40900000000000031</v>
      </c>
      <c r="AC7483" s="110">
        <f>IF('3C-Water transport'!$R$56="no","not applicable (Q3c.1.6 answered with 'no')",ROUND(AB7483,4))</f>
        <v>0.40899999999999997</v>
      </c>
      <c r="AD7483" s="110">
        <f>IF('3C-Water transport'!$R$57="no","not applicable (Q3c.1.6 answered with 'no')",ROUND(AB7483,4))</f>
        <v>0.40899999999999997</v>
      </c>
      <c r="AE7483" s="110">
        <f>IF('3C-Water transport'!$R$58="no","not applicable (Q3c.1.6 answered with 'no')",ROUND(AB7483,4))</f>
        <v>0.40899999999999997</v>
      </c>
    </row>
    <row r="7484" spans="5:31" x14ac:dyDescent="0.25">
      <c r="E7484" s="110">
        <f t="shared" si="417"/>
        <v>0.41000000000000031</v>
      </c>
      <c r="F7484" s="110">
        <f>IF('3A-Rail transport'!$R$56="no","not applicable (Q3a.2.6 answered with 'no')",ROUND(E7484,4))</f>
        <v>0.41</v>
      </c>
      <c r="G7484" s="110">
        <f>IF('3A-Rail transport'!$R$57="no","not applicable (Q3a.2.6 answered with 'no')",ROUND(E7484,4))</f>
        <v>0.41</v>
      </c>
      <c r="S7484" s="110">
        <f t="shared" si="418"/>
        <v>0.41000000000000031</v>
      </c>
      <c r="T7484" s="110">
        <f>IF('3B-Air transport'!$R$66="no","not applicable (Q3b.1.6 answered with 'no')",ROUND(S7484,4))</f>
        <v>0.41</v>
      </c>
      <c r="U7484" s="110">
        <f>IF('3B-Air transport'!$R$67="no","not applicable (Q3b.1.6 answered with 'no')",ROUND(S7484,4))</f>
        <v>0.41</v>
      </c>
      <c r="V7484" s="110">
        <f>IF('3B-Air transport'!$R$68="no","not applicable (Q3b.1.6 answered with 'no')",ROUND(S7484,4))</f>
        <v>0.41</v>
      </c>
      <c r="AB7484" s="110">
        <f t="shared" si="419"/>
        <v>0.41000000000000031</v>
      </c>
      <c r="AC7484" s="110">
        <f>IF('3C-Water transport'!$R$56="no","not applicable (Q3c.1.6 answered with 'no')",ROUND(AB7484,4))</f>
        <v>0.41</v>
      </c>
      <c r="AD7484" s="110">
        <f>IF('3C-Water transport'!$R$57="no","not applicable (Q3c.1.6 answered with 'no')",ROUND(AB7484,4))</f>
        <v>0.41</v>
      </c>
      <c r="AE7484" s="110">
        <f>IF('3C-Water transport'!$R$58="no","not applicable (Q3c.1.6 answered with 'no')",ROUND(AB7484,4))</f>
        <v>0.41</v>
      </c>
    </row>
    <row r="7485" spans="5:31" x14ac:dyDescent="0.25">
      <c r="E7485" s="110">
        <f t="shared" si="417"/>
        <v>0.41100000000000031</v>
      </c>
      <c r="F7485" s="110">
        <f>IF('3A-Rail transport'!$R$56="no","not applicable (Q3a.2.6 answered with 'no')",ROUND(E7485,4))</f>
        <v>0.41099999999999998</v>
      </c>
      <c r="G7485" s="110">
        <f>IF('3A-Rail transport'!$R$57="no","not applicable (Q3a.2.6 answered with 'no')",ROUND(E7485,4))</f>
        <v>0.41099999999999998</v>
      </c>
      <c r="S7485" s="110">
        <f t="shared" si="418"/>
        <v>0.41100000000000031</v>
      </c>
      <c r="T7485" s="110">
        <f>IF('3B-Air transport'!$R$66="no","not applicable (Q3b.1.6 answered with 'no')",ROUND(S7485,4))</f>
        <v>0.41099999999999998</v>
      </c>
      <c r="U7485" s="110">
        <f>IF('3B-Air transport'!$R$67="no","not applicable (Q3b.1.6 answered with 'no')",ROUND(S7485,4))</f>
        <v>0.41099999999999998</v>
      </c>
      <c r="V7485" s="110">
        <f>IF('3B-Air transport'!$R$68="no","not applicable (Q3b.1.6 answered with 'no')",ROUND(S7485,4))</f>
        <v>0.41099999999999998</v>
      </c>
      <c r="AB7485" s="110">
        <f t="shared" si="419"/>
        <v>0.41100000000000031</v>
      </c>
      <c r="AC7485" s="110">
        <f>IF('3C-Water transport'!$R$56="no","not applicable (Q3c.1.6 answered with 'no')",ROUND(AB7485,4))</f>
        <v>0.41099999999999998</v>
      </c>
      <c r="AD7485" s="110">
        <f>IF('3C-Water transport'!$R$57="no","not applicable (Q3c.1.6 answered with 'no')",ROUND(AB7485,4))</f>
        <v>0.41099999999999998</v>
      </c>
      <c r="AE7485" s="110">
        <f>IF('3C-Water transport'!$R$58="no","not applicable (Q3c.1.6 answered with 'no')",ROUND(AB7485,4))</f>
        <v>0.41099999999999998</v>
      </c>
    </row>
    <row r="7486" spans="5:31" x14ac:dyDescent="0.25">
      <c r="E7486" s="110">
        <f t="shared" si="417"/>
        <v>0.41200000000000031</v>
      </c>
      <c r="F7486" s="110">
        <f>IF('3A-Rail transport'!$R$56="no","not applicable (Q3a.2.6 answered with 'no')",ROUND(E7486,4))</f>
        <v>0.41199999999999998</v>
      </c>
      <c r="G7486" s="110">
        <f>IF('3A-Rail transport'!$R$57="no","not applicable (Q3a.2.6 answered with 'no')",ROUND(E7486,4))</f>
        <v>0.41199999999999998</v>
      </c>
      <c r="S7486" s="110">
        <f t="shared" si="418"/>
        <v>0.41200000000000031</v>
      </c>
      <c r="T7486" s="110">
        <f>IF('3B-Air transport'!$R$66="no","not applicable (Q3b.1.6 answered with 'no')",ROUND(S7486,4))</f>
        <v>0.41199999999999998</v>
      </c>
      <c r="U7486" s="110">
        <f>IF('3B-Air transport'!$R$67="no","not applicable (Q3b.1.6 answered with 'no')",ROUND(S7486,4))</f>
        <v>0.41199999999999998</v>
      </c>
      <c r="V7486" s="110">
        <f>IF('3B-Air transport'!$R$68="no","not applicable (Q3b.1.6 answered with 'no')",ROUND(S7486,4))</f>
        <v>0.41199999999999998</v>
      </c>
      <c r="AB7486" s="110">
        <f t="shared" si="419"/>
        <v>0.41200000000000031</v>
      </c>
      <c r="AC7486" s="110">
        <f>IF('3C-Water transport'!$R$56="no","not applicable (Q3c.1.6 answered with 'no')",ROUND(AB7486,4))</f>
        <v>0.41199999999999998</v>
      </c>
      <c r="AD7486" s="110">
        <f>IF('3C-Water transport'!$R$57="no","not applicable (Q3c.1.6 answered with 'no')",ROUND(AB7486,4))</f>
        <v>0.41199999999999998</v>
      </c>
      <c r="AE7486" s="110">
        <f>IF('3C-Water transport'!$R$58="no","not applicable (Q3c.1.6 answered with 'no')",ROUND(AB7486,4))</f>
        <v>0.41199999999999998</v>
      </c>
    </row>
    <row r="7487" spans="5:31" x14ac:dyDescent="0.25">
      <c r="E7487" s="110">
        <f t="shared" si="417"/>
        <v>0.41300000000000031</v>
      </c>
      <c r="F7487" s="110">
        <f>IF('3A-Rail transport'!$R$56="no","not applicable (Q3a.2.6 answered with 'no')",ROUND(E7487,4))</f>
        <v>0.41299999999999998</v>
      </c>
      <c r="G7487" s="110">
        <f>IF('3A-Rail transport'!$R$57="no","not applicable (Q3a.2.6 answered with 'no')",ROUND(E7487,4))</f>
        <v>0.41299999999999998</v>
      </c>
      <c r="S7487" s="110">
        <f t="shared" si="418"/>
        <v>0.41300000000000031</v>
      </c>
      <c r="T7487" s="110">
        <f>IF('3B-Air transport'!$R$66="no","not applicable (Q3b.1.6 answered with 'no')",ROUND(S7487,4))</f>
        <v>0.41299999999999998</v>
      </c>
      <c r="U7487" s="110">
        <f>IF('3B-Air transport'!$R$67="no","not applicable (Q3b.1.6 answered with 'no')",ROUND(S7487,4))</f>
        <v>0.41299999999999998</v>
      </c>
      <c r="V7487" s="110">
        <f>IF('3B-Air transport'!$R$68="no","not applicable (Q3b.1.6 answered with 'no')",ROUND(S7487,4))</f>
        <v>0.41299999999999998</v>
      </c>
      <c r="AB7487" s="110">
        <f t="shared" si="419"/>
        <v>0.41300000000000031</v>
      </c>
      <c r="AC7487" s="110">
        <f>IF('3C-Water transport'!$R$56="no","not applicable (Q3c.1.6 answered with 'no')",ROUND(AB7487,4))</f>
        <v>0.41299999999999998</v>
      </c>
      <c r="AD7487" s="110">
        <f>IF('3C-Water transport'!$R$57="no","not applicable (Q3c.1.6 answered with 'no')",ROUND(AB7487,4))</f>
        <v>0.41299999999999998</v>
      </c>
      <c r="AE7487" s="110">
        <f>IF('3C-Water transport'!$R$58="no","not applicable (Q3c.1.6 answered with 'no')",ROUND(AB7487,4))</f>
        <v>0.41299999999999998</v>
      </c>
    </row>
    <row r="7488" spans="5:31" x14ac:dyDescent="0.25">
      <c r="E7488" s="110">
        <f t="shared" si="417"/>
        <v>0.41400000000000031</v>
      </c>
      <c r="F7488" s="110">
        <f>IF('3A-Rail transport'!$R$56="no","not applicable (Q3a.2.6 answered with 'no')",ROUND(E7488,4))</f>
        <v>0.41399999999999998</v>
      </c>
      <c r="G7488" s="110">
        <f>IF('3A-Rail transport'!$R$57="no","not applicable (Q3a.2.6 answered with 'no')",ROUND(E7488,4))</f>
        <v>0.41399999999999998</v>
      </c>
      <c r="S7488" s="110">
        <f t="shared" si="418"/>
        <v>0.41400000000000031</v>
      </c>
      <c r="T7488" s="110">
        <f>IF('3B-Air transport'!$R$66="no","not applicable (Q3b.1.6 answered with 'no')",ROUND(S7488,4))</f>
        <v>0.41399999999999998</v>
      </c>
      <c r="U7488" s="110">
        <f>IF('3B-Air transport'!$R$67="no","not applicable (Q3b.1.6 answered with 'no')",ROUND(S7488,4))</f>
        <v>0.41399999999999998</v>
      </c>
      <c r="V7488" s="110">
        <f>IF('3B-Air transport'!$R$68="no","not applicable (Q3b.1.6 answered with 'no')",ROUND(S7488,4))</f>
        <v>0.41399999999999998</v>
      </c>
      <c r="AB7488" s="110">
        <f t="shared" si="419"/>
        <v>0.41400000000000031</v>
      </c>
      <c r="AC7488" s="110">
        <f>IF('3C-Water transport'!$R$56="no","not applicable (Q3c.1.6 answered with 'no')",ROUND(AB7488,4))</f>
        <v>0.41399999999999998</v>
      </c>
      <c r="AD7488" s="110">
        <f>IF('3C-Water transport'!$R$57="no","not applicable (Q3c.1.6 answered with 'no')",ROUND(AB7488,4))</f>
        <v>0.41399999999999998</v>
      </c>
      <c r="AE7488" s="110">
        <f>IF('3C-Water transport'!$R$58="no","not applicable (Q3c.1.6 answered with 'no')",ROUND(AB7488,4))</f>
        <v>0.41399999999999998</v>
      </c>
    </row>
    <row r="7489" spans="5:31" x14ac:dyDescent="0.25">
      <c r="E7489" s="110">
        <f t="shared" si="417"/>
        <v>0.41500000000000031</v>
      </c>
      <c r="F7489" s="110">
        <f>IF('3A-Rail transport'!$R$56="no","not applicable (Q3a.2.6 answered with 'no')",ROUND(E7489,4))</f>
        <v>0.41499999999999998</v>
      </c>
      <c r="G7489" s="110">
        <f>IF('3A-Rail transport'!$R$57="no","not applicable (Q3a.2.6 answered with 'no')",ROUND(E7489,4))</f>
        <v>0.41499999999999998</v>
      </c>
      <c r="S7489" s="110">
        <f t="shared" si="418"/>
        <v>0.41500000000000031</v>
      </c>
      <c r="T7489" s="110">
        <f>IF('3B-Air transport'!$R$66="no","not applicable (Q3b.1.6 answered with 'no')",ROUND(S7489,4))</f>
        <v>0.41499999999999998</v>
      </c>
      <c r="U7489" s="110">
        <f>IF('3B-Air transport'!$R$67="no","not applicable (Q3b.1.6 answered with 'no')",ROUND(S7489,4))</f>
        <v>0.41499999999999998</v>
      </c>
      <c r="V7489" s="110">
        <f>IF('3B-Air transport'!$R$68="no","not applicable (Q3b.1.6 answered with 'no')",ROUND(S7489,4))</f>
        <v>0.41499999999999998</v>
      </c>
      <c r="AB7489" s="110">
        <f t="shared" si="419"/>
        <v>0.41500000000000031</v>
      </c>
      <c r="AC7489" s="110">
        <f>IF('3C-Water transport'!$R$56="no","not applicable (Q3c.1.6 answered with 'no')",ROUND(AB7489,4))</f>
        <v>0.41499999999999998</v>
      </c>
      <c r="AD7489" s="110">
        <f>IF('3C-Water transport'!$R$57="no","not applicable (Q3c.1.6 answered with 'no')",ROUND(AB7489,4))</f>
        <v>0.41499999999999998</v>
      </c>
      <c r="AE7489" s="110">
        <f>IF('3C-Water transport'!$R$58="no","not applicable (Q3c.1.6 answered with 'no')",ROUND(AB7489,4))</f>
        <v>0.41499999999999998</v>
      </c>
    </row>
    <row r="7490" spans="5:31" x14ac:dyDescent="0.25">
      <c r="E7490" s="110">
        <f t="shared" si="417"/>
        <v>0.41600000000000031</v>
      </c>
      <c r="F7490" s="110">
        <f>IF('3A-Rail transport'!$R$56="no","not applicable (Q3a.2.6 answered with 'no')",ROUND(E7490,4))</f>
        <v>0.41599999999999998</v>
      </c>
      <c r="G7490" s="110">
        <f>IF('3A-Rail transport'!$R$57="no","not applicable (Q3a.2.6 answered with 'no')",ROUND(E7490,4))</f>
        <v>0.41599999999999998</v>
      </c>
      <c r="S7490" s="110">
        <f t="shared" si="418"/>
        <v>0.41600000000000031</v>
      </c>
      <c r="T7490" s="110">
        <f>IF('3B-Air transport'!$R$66="no","not applicable (Q3b.1.6 answered with 'no')",ROUND(S7490,4))</f>
        <v>0.41599999999999998</v>
      </c>
      <c r="U7490" s="110">
        <f>IF('3B-Air transport'!$R$67="no","not applicable (Q3b.1.6 answered with 'no')",ROUND(S7490,4))</f>
        <v>0.41599999999999998</v>
      </c>
      <c r="V7490" s="110">
        <f>IF('3B-Air transport'!$R$68="no","not applicable (Q3b.1.6 answered with 'no')",ROUND(S7490,4))</f>
        <v>0.41599999999999998</v>
      </c>
      <c r="AB7490" s="110">
        <f t="shared" si="419"/>
        <v>0.41600000000000031</v>
      </c>
      <c r="AC7490" s="110">
        <f>IF('3C-Water transport'!$R$56="no","not applicable (Q3c.1.6 answered with 'no')",ROUND(AB7490,4))</f>
        <v>0.41599999999999998</v>
      </c>
      <c r="AD7490" s="110">
        <f>IF('3C-Water transport'!$R$57="no","not applicable (Q3c.1.6 answered with 'no')",ROUND(AB7490,4))</f>
        <v>0.41599999999999998</v>
      </c>
      <c r="AE7490" s="110">
        <f>IF('3C-Water transport'!$R$58="no","not applicable (Q3c.1.6 answered with 'no')",ROUND(AB7490,4))</f>
        <v>0.41599999999999998</v>
      </c>
    </row>
    <row r="7491" spans="5:31" x14ac:dyDescent="0.25">
      <c r="E7491" s="110">
        <f t="shared" si="417"/>
        <v>0.41700000000000031</v>
      </c>
      <c r="F7491" s="110">
        <f>IF('3A-Rail transport'!$R$56="no","not applicable (Q3a.2.6 answered with 'no')",ROUND(E7491,4))</f>
        <v>0.41699999999999998</v>
      </c>
      <c r="G7491" s="110">
        <f>IF('3A-Rail transport'!$R$57="no","not applicable (Q3a.2.6 answered with 'no')",ROUND(E7491,4))</f>
        <v>0.41699999999999998</v>
      </c>
      <c r="S7491" s="110">
        <f t="shared" si="418"/>
        <v>0.41700000000000031</v>
      </c>
      <c r="T7491" s="110">
        <f>IF('3B-Air transport'!$R$66="no","not applicable (Q3b.1.6 answered with 'no')",ROUND(S7491,4))</f>
        <v>0.41699999999999998</v>
      </c>
      <c r="U7491" s="110">
        <f>IF('3B-Air transport'!$R$67="no","not applicable (Q3b.1.6 answered with 'no')",ROUND(S7491,4))</f>
        <v>0.41699999999999998</v>
      </c>
      <c r="V7491" s="110">
        <f>IF('3B-Air transport'!$R$68="no","not applicable (Q3b.1.6 answered with 'no')",ROUND(S7491,4))</f>
        <v>0.41699999999999998</v>
      </c>
      <c r="AB7491" s="110">
        <f t="shared" si="419"/>
        <v>0.41700000000000031</v>
      </c>
      <c r="AC7491" s="110">
        <f>IF('3C-Water transport'!$R$56="no","not applicable (Q3c.1.6 answered with 'no')",ROUND(AB7491,4))</f>
        <v>0.41699999999999998</v>
      </c>
      <c r="AD7491" s="110">
        <f>IF('3C-Water transport'!$R$57="no","not applicable (Q3c.1.6 answered with 'no')",ROUND(AB7491,4))</f>
        <v>0.41699999999999998</v>
      </c>
      <c r="AE7491" s="110">
        <f>IF('3C-Water transport'!$R$58="no","not applicable (Q3c.1.6 answered with 'no')",ROUND(AB7491,4))</f>
        <v>0.41699999999999998</v>
      </c>
    </row>
    <row r="7492" spans="5:31" x14ac:dyDescent="0.25">
      <c r="E7492" s="110">
        <f t="shared" si="417"/>
        <v>0.41800000000000032</v>
      </c>
      <c r="F7492" s="110">
        <f>IF('3A-Rail transport'!$R$56="no","not applicable (Q3a.2.6 answered with 'no')",ROUND(E7492,4))</f>
        <v>0.41799999999999998</v>
      </c>
      <c r="G7492" s="110">
        <f>IF('3A-Rail transport'!$R$57="no","not applicable (Q3a.2.6 answered with 'no')",ROUND(E7492,4))</f>
        <v>0.41799999999999998</v>
      </c>
      <c r="S7492" s="110">
        <f t="shared" si="418"/>
        <v>0.41800000000000032</v>
      </c>
      <c r="T7492" s="110">
        <f>IF('3B-Air transport'!$R$66="no","not applicable (Q3b.1.6 answered with 'no')",ROUND(S7492,4))</f>
        <v>0.41799999999999998</v>
      </c>
      <c r="U7492" s="110">
        <f>IF('3B-Air transport'!$R$67="no","not applicable (Q3b.1.6 answered with 'no')",ROUND(S7492,4))</f>
        <v>0.41799999999999998</v>
      </c>
      <c r="V7492" s="110">
        <f>IF('3B-Air transport'!$R$68="no","not applicable (Q3b.1.6 answered with 'no')",ROUND(S7492,4))</f>
        <v>0.41799999999999998</v>
      </c>
      <c r="AB7492" s="110">
        <f t="shared" si="419"/>
        <v>0.41800000000000032</v>
      </c>
      <c r="AC7492" s="110">
        <f>IF('3C-Water transport'!$R$56="no","not applicable (Q3c.1.6 answered with 'no')",ROUND(AB7492,4))</f>
        <v>0.41799999999999998</v>
      </c>
      <c r="AD7492" s="110">
        <f>IF('3C-Water transport'!$R$57="no","not applicable (Q3c.1.6 answered with 'no')",ROUND(AB7492,4))</f>
        <v>0.41799999999999998</v>
      </c>
      <c r="AE7492" s="110">
        <f>IF('3C-Water transport'!$R$58="no","not applicable (Q3c.1.6 answered with 'no')",ROUND(AB7492,4))</f>
        <v>0.41799999999999998</v>
      </c>
    </row>
    <row r="7493" spans="5:31" x14ac:dyDescent="0.25">
      <c r="E7493" s="110">
        <f t="shared" si="417"/>
        <v>0.41900000000000032</v>
      </c>
      <c r="F7493" s="110">
        <f>IF('3A-Rail transport'!$R$56="no","not applicable (Q3a.2.6 answered with 'no')",ROUND(E7493,4))</f>
        <v>0.41899999999999998</v>
      </c>
      <c r="G7493" s="110">
        <f>IF('3A-Rail transport'!$R$57="no","not applicable (Q3a.2.6 answered with 'no')",ROUND(E7493,4))</f>
        <v>0.41899999999999998</v>
      </c>
      <c r="S7493" s="110">
        <f t="shared" si="418"/>
        <v>0.41900000000000032</v>
      </c>
      <c r="T7493" s="110">
        <f>IF('3B-Air transport'!$R$66="no","not applicable (Q3b.1.6 answered with 'no')",ROUND(S7493,4))</f>
        <v>0.41899999999999998</v>
      </c>
      <c r="U7493" s="110">
        <f>IF('3B-Air transport'!$R$67="no","not applicable (Q3b.1.6 answered with 'no')",ROUND(S7493,4))</f>
        <v>0.41899999999999998</v>
      </c>
      <c r="V7493" s="110">
        <f>IF('3B-Air transport'!$R$68="no","not applicable (Q3b.1.6 answered with 'no')",ROUND(S7493,4))</f>
        <v>0.41899999999999998</v>
      </c>
      <c r="AB7493" s="110">
        <f t="shared" si="419"/>
        <v>0.41900000000000032</v>
      </c>
      <c r="AC7493" s="110">
        <f>IF('3C-Water transport'!$R$56="no","not applicable (Q3c.1.6 answered with 'no')",ROUND(AB7493,4))</f>
        <v>0.41899999999999998</v>
      </c>
      <c r="AD7493" s="110">
        <f>IF('3C-Water transport'!$R$57="no","not applicable (Q3c.1.6 answered with 'no')",ROUND(AB7493,4))</f>
        <v>0.41899999999999998</v>
      </c>
      <c r="AE7493" s="110">
        <f>IF('3C-Water transport'!$R$58="no","not applicable (Q3c.1.6 answered with 'no')",ROUND(AB7493,4))</f>
        <v>0.41899999999999998</v>
      </c>
    </row>
    <row r="7494" spans="5:31" x14ac:dyDescent="0.25">
      <c r="E7494" s="110">
        <f t="shared" si="417"/>
        <v>0.42000000000000032</v>
      </c>
      <c r="F7494" s="110">
        <f>IF('3A-Rail transport'!$R$56="no","not applicable (Q3a.2.6 answered with 'no')",ROUND(E7494,4))</f>
        <v>0.42</v>
      </c>
      <c r="G7494" s="110">
        <f>IF('3A-Rail transport'!$R$57="no","not applicable (Q3a.2.6 answered with 'no')",ROUND(E7494,4))</f>
        <v>0.42</v>
      </c>
      <c r="S7494" s="110">
        <f t="shared" si="418"/>
        <v>0.42000000000000032</v>
      </c>
      <c r="T7494" s="110">
        <f>IF('3B-Air transport'!$R$66="no","not applicable (Q3b.1.6 answered with 'no')",ROUND(S7494,4))</f>
        <v>0.42</v>
      </c>
      <c r="U7494" s="110">
        <f>IF('3B-Air transport'!$R$67="no","not applicable (Q3b.1.6 answered with 'no')",ROUND(S7494,4))</f>
        <v>0.42</v>
      </c>
      <c r="V7494" s="110">
        <f>IF('3B-Air transport'!$R$68="no","not applicable (Q3b.1.6 answered with 'no')",ROUND(S7494,4))</f>
        <v>0.42</v>
      </c>
      <c r="AB7494" s="110">
        <f t="shared" si="419"/>
        <v>0.42000000000000032</v>
      </c>
      <c r="AC7494" s="110">
        <f>IF('3C-Water transport'!$R$56="no","not applicable (Q3c.1.6 answered with 'no')",ROUND(AB7494,4))</f>
        <v>0.42</v>
      </c>
      <c r="AD7494" s="110">
        <f>IF('3C-Water transport'!$R$57="no","not applicable (Q3c.1.6 answered with 'no')",ROUND(AB7494,4))</f>
        <v>0.42</v>
      </c>
      <c r="AE7494" s="110">
        <f>IF('3C-Water transport'!$R$58="no","not applicable (Q3c.1.6 answered with 'no')",ROUND(AB7494,4))</f>
        <v>0.42</v>
      </c>
    </row>
    <row r="7495" spans="5:31" x14ac:dyDescent="0.25">
      <c r="E7495" s="110">
        <f t="shared" si="417"/>
        <v>0.42100000000000032</v>
      </c>
      <c r="F7495" s="110">
        <f>IF('3A-Rail transport'!$R$56="no","not applicable (Q3a.2.6 answered with 'no')",ROUND(E7495,4))</f>
        <v>0.42099999999999999</v>
      </c>
      <c r="G7495" s="110">
        <f>IF('3A-Rail transport'!$R$57="no","not applicable (Q3a.2.6 answered with 'no')",ROUND(E7495,4))</f>
        <v>0.42099999999999999</v>
      </c>
      <c r="S7495" s="110">
        <f t="shared" si="418"/>
        <v>0.42100000000000032</v>
      </c>
      <c r="T7495" s="110">
        <f>IF('3B-Air transport'!$R$66="no","not applicable (Q3b.1.6 answered with 'no')",ROUND(S7495,4))</f>
        <v>0.42099999999999999</v>
      </c>
      <c r="U7495" s="110">
        <f>IF('3B-Air transport'!$R$67="no","not applicable (Q3b.1.6 answered with 'no')",ROUND(S7495,4))</f>
        <v>0.42099999999999999</v>
      </c>
      <c r="V7495" s="110">
        <f>IF('3B-Air transport'!$R$68="no","not applicable (Q3b.1.6 answered with 'no')",ROUND(S7495,4))</f>
        <v>0.42099999999999999</v>
      </c>
      <c r="AB7495" s="110">
        <f t="shared" si="419"/>
        <v>0.42100000000000032</v>
      </c>
      <c r="AC7495" s="110">
        <f>IF('3C-Water transport'!$R$56="no","not applicable (Q3c.1.6 answered with 'no')",ROUND(AB7495,4))</f>
        <v>0.42099999999999999</v>
      </c>
      <c r="AD7495" s="110">
        <f>IF('3C-Water transport'!$R$57="no","not applicable (Q3c.1.6 answered with 'no')",ROUND(AB7495,4))</f>
        <v>0.42099999999999999</v>
      </c>
      <c r="AE7495" s="110">
        <f>IF('3C-Water transport'!$R$58="no","not applicable (Q3c.1.6 answered with 'no')",ROUND(AB7495,4))</f>
        <v>0.42099999999999999</v>
      </c>
    </row>
    <row r="7496" spans="5:31" x14ac:dyDescent="0.25">
      <c r="E7496" s="110">
        <f t="shared" si="417"/>
        <v>0.42200000000000032</v>
      </c>
      <c r="F7496" s="110">
        <f>IF('3A-Rail transport'!$R$56="no","not applicable (Q3a.2.6 answered with 'no')",ROUND(E7496,4))</f>
        <v>0.42199999999999999</v>
      </c>
      <c r="G7496" s="110">
        <f>IF('3A-Rail transport'!$R$57="no","not applicable (Q3a.2.6 answered with 'no')",ROUND(E7496,4))</f>
        <v>0.42199999999999999</v>
      </c>
      <c r="S7496" s="110">
        <f t="shared" si="418"/>
        <v>0.42200000000000032</v>
      </c>
      <c r="T7496" s="110">
        <f>IF('3B-Air transport'!$R$66="no","not applicable (Q3b.1.6 answered with 'no')",ROUND(S7496,4))</f>
        <v>0.42199999999999999</v>
      </c>
      <c r="U7496" s="110">
        <f>IF('3B-Air transport'!$R$67="no","not applicable (Q3b.1.6 answered with 'no')",ROUND(S7496,4))</f>
        <v>0.42199999999999999</v>
      </c>
      <c r="V7496" s="110">
        <f>IF('3B-Air transport'!$R$68="no","not applicable (Q3b.1.6 answered with 'no')",ROUND(S7496,4))</f>
        <v>0.42199999999999999</v>
      </c>
      <c r="AB7496" s="110">
        <f t="shared" si="419"/>
        <v>0.42200000000000032</v>
      </c>
      <c r="AC7496" s="110">
        <f>IF('3C-Water transport'!$R$56="no","not applicable (Q3c.1.6 answered with 'no')",ROUND(AB7496,4))</f>
        <v>0.42199999999999999</v>
      </c>
      <c r="AD7496" s="110">
        <f>IF('3C-Water transport'!$R$57="no","not applicable (Q3c.1.6 answered with 'no')",ROUND(AB7496,4))</f>
        <v>0.42199999999999999</v>
      </c>
      <c r="AE7496" s="110">
        <f>IF('3C-Water transport'!$R$58="no","not applicable (Q3c.1.6 answered with 'no')",ROUND(AB7496,4))</f>
        <v>0.42199999999999999</v>
      </c>
    </row>
    <row r="7497" spans="5:31" x14ac:dyDescent="0.25">
      <c r="E7497" s="110">
        <f t="shared" si="417"/>
        <v>0.42300000000000032</v>
      </c>
      <c r="F7497" s="110">
        <f>IF('3A-Rail transport'!$R$56="no","not applicable (Q3a.2.6 answered with 'no')",ROUND(E7497,4))</f>
        <v>0.42299999999999999</v>
      </c>
      <c r="G7497" s="110">
        <f>IF('3A-Rail transport'!$R$57="no","not applicable (Q3a.2.6 answered with 'no')",ROUND(E7497,4))</f>
        <v>0.42299999999999999</v>
      </c>
      <c r="S7497" s="110">
        <f t="shared" si="418"/>
        <v>0.42300000000000032</v>
      </c>
      <c r="T7497" s="110">
        <f>IF('3B-Air transport'!$R$66="no","not applicable (Q3b.1.6 answered with 'no')",ROUND(S7497,4))</f>
        <v>0.42299999999999999</v>
      </c>
      <c r="U7497" s="110">
        <f>IF('3B-Air transport'!$R$67="no","not applicable (Q3b.1.6 answered with 'no')",ROUND(S7497,4))</f>
        <v>0.42299999999999999</v>
      </c>
      <c r="V7497" s="110">
        <f>IF('3B-Air transport'!$R$68="no","not applicable (Q3b.1.6 answered with 'no')",ROUND(S7497,4))</f>
        <v>0.42299999999999999</v>
      </c>
      <c r="AB7497" s="110">
        <f t="shared" si="419"/>
        <v>0.42300000000000032</v>
      </c>
      <c r="AC7497" s="110">
        <f>IF('3C-Water transport'!$R$56="no","not applicable (Q3c.1.6 answered with 'no')",ROUND(AB7497,4))</f>
        <v>0.42299999999999999</v>
      </c>
      <c r="AD7497" s="110">
        <f>IF('3C-Water transport'!$R$57="no","not applicable (Q3c.1.6 answered with 'no')",ROUND(AB7497,4))</f>
        <v>0.42299999999999999</v>
      </c>
      <c r="AE7497" s="110">
        <f>IF('3C-Water transport'!$R$58="no","not applicable (Q3c.1.6 answered with 'no')",ROUND(AB7497,4))</f>
        <v>0.42299999999999999</v>
      </c>
    </row>
    <row r="7498" spans="5:31" x14ac:dyDescent="0.25">
      <c r="E7498" s="110">
        <f t="shared" si="417"/>
        <v>0.42400000000000032</v>
      </c>
      <c r="F7498" s="110">
        <f>IF('3A-Rail transport'!$R$56="no","not applicable (Q3a.2.6 answered with 'no')",ROUND(E7498,4))</f>
        <v>0.42399999999999999</v>
      </c>
      <c r="G7498" s="110">
        <f>IF('3A-Rail transport'!$R$57="no","not applicable (Q3a.2.6 answered with 'no')",ROUND(E7498,4))</f>
        <v>0.42399999999999999</v>
      </c>
      <c r="S7498" s="110">
        <f t="shared" si="418"/>
        <v>0.42400000000000032</v>
      </c>
      <c r="T7498" s="110">
        <f>IF('3B-Air transport'!$R$66="no","not applicable (Q3b.1.6 answered with 'no')",ROUND(S7498,4))</f>
        <v>0.42399999999999999</v>
      </c>
      <c r="U7498" s="110">
        <f>IF('3B-Air transport'!$R$67="no","not applicable (Q3b.1.6 answered with 'no')",ROUND(S7498,4))</f>
        <v>0.42399999999999999</v>
      </c>
      <c r="V7498" s="110">
        <f>IF('3B-Air transport'!$R$68="no","not applicable (Q3b.1.6 answered with 'no')",ROUND(S7498,4))</f>
        <v>0.42399999999999999</v>
      </c>
      <c r="AB7498" s="110">
        <f t="shared" si="419"/>
        <v>0.42400000000000032</v>
      </c>
      <c r="AC7498" s="110">
        <f>IF('3C-Water transport'!$R$56="no","not applicable (Q3c.1.6 answered with 'no')",ROUND(AB7498,4))</f>
        <v>0.42399999999999999</v>
      </c>
      <c r="AD7498" s="110">
        <f>IF('3C-Water transport'!$R$57="no","not applicable (Q3c.1.6 answered with 'no')",ROUND(AB7498,4))</f>
        <v>0.42399999999999999</v>
      </c>
      <c r="AE7498" s="110">
        <f>IF('3C-Water transport'!$R$58="no","not applicable (Q3c.1.6 answered with 'no')",ROUND(AB7498,4))</f>
        <v>0.42399999999999999</v>
      </c>
    </row>
    <row r="7499" spans="5:31" x14ac:dyDescent="0.25">
      <c r="E7499" s="110">
        <f t="shared" si="417"/>
        <v>0.42500000000000032</v>
      </c>
      <c r="F7499" s="110">
        <f>IF('3A-Rail transport'!$R$56="no","not applicable (Q3a.2.6 answered with 'no')",ROUND(E7499,4))</f>
        <v>0.42499999999999999</v>
      </c>
      <c r="G7499" s="110">
        <f>IF('3A-Rail transport'!$R$57="no","not applicable (Q3a.2.6 answered with 'no')",ROUND(E7499,4))</f>
        <v>0.42499999999999999</v>
      </c>
      <c r="S7499" s="110">
        <f t="shared" si="418"/>
        <v>0.42500000000000032</v>
      </c>
      <c r="T7499" s="110">
        <f>IF('3B-Air transport'!$R$66="no","not applicable (Q3b.1.6 answered with 'no')",ROUND(S7499,4))</f>
        <v>0.42499999999999999</v>
      </c>
      <c r="U7499" s="110">
        <f>IF('3B-Air transport'!$R$67="no","not applicable (Q3b.1.6 answered with 'no')",ROUND(S7499,4))</f>
        <v>0.42499999999999999</v>
      </c>
      <c r="V7499" s="110">
        <f>IF('3B-Air transport'!$R$68="no","not applicable (Q3b.1.6 answered with 'no')",ROUND(S7499,4))</f>
        <v>0.42499999999999999</v>
      </c>
      <c r="AB7499" s="110">
        <f t="shared" si="419"/>
        <v>0.42500000000000032</v>
      </c>
      <c r="AC7499" s="110">
        <f>IF('3C-Water transport'!$R$56="no","not applicable (Q3c.1.6 answered with 'no')",ROUND(AB7499,4))</f>
        <v>0.42499999999999999</v>
      </c>
      <c r="AD7499" s="110">
        <f>IF('3C-Water transport'!$R$57="no","not applicable (Q3c.1.6 answered with 'no')",ROUND(AB7499,4))</f>
        <v>0.42499999999999999</v>
      </c>
      <c r="AE7499" s="110">
        <f>IF('3C-Water transport'!$R$58="no","not applicable (Q3c.1.6 answered with 'no')",ROUND(AB7499,4))</f>
        <v>0.42499999999999999</v>
      </c>
    </row>
    <row r="7500" spans="5:31" x14ac:dyDescent="0.25">
      <c r="E7500" s="110">
        <f t="shared" si="417"/>
        <v>0.42600000000000032</v>
      </c>
      <c r="F7500" s="110">
        <f>IF('3A-Rail transport'!$R$56="no","not applicable (Q3a.2.6 answered with 'no')",ROUND(E7500,4))</f>
        <v>0.42599999999999999</v>
      </c>
      <c r="G7500" s="110">
        <f>IF('3A-Rail transport'!$R$57="no","not applicable (Q3a.2.6 answered with 'no')",ROUND(E7500,4))</f>
        <v>0.42599999999999999</v>
      </c>
      <c r="S7500" s="110">
        <f t="shared" si="418"/>
        <v>0.42600000000000032</v>
      </c>
      <c r="T7500" s="110">
        <f>IF('3B-Air transport'!$R$66="no","not applicable (Q3b.1.6 answered with 'no')",ROUND(S7500,4))</f>
        <v>0.42599999999999999</v>
      </c>
      <c r="U7500" s="110">
        <f>IF('3B-Air transport'!$R$67="no","not applicable (Q3b.1.6 answered with 'no')",ROUND(S7500,4))</f>
        <v>0.42599999999999999</v>
      </c>
      <c r="V7500" s="110">
        <f>IF('3B-Air transport'!$R$68="no","not applicable (Q3b.1.6 answered with 'no')",ROUND(S7500,4))</f>
        <v>0.42599999999999999</v>
      </c>
      <c r="AB7500" s="110">
        <f t="shared" si="419"/>
        <v>0.42600000000000032</v>
      </c>
      <c r="AC7500" s="110">
        <f>IF('3C-Water transport'!$R$56="no","not applicable (Q3c.1.6 answered with 'no')",ROUND(AB7500,4))</f>
        <v>0.42599999999999999</v>
      </c>
      <c r="AD7500" s="110">
        <f>IF('3C-Water transport'!$R$57="no","not applicable (Q3c.1.6 answered with 'no')",ROUND(AB7500,4))</f>
        <v>0.42599999999999999</v>
      </c>
      <c r="AE7500" s="110">
        <f>IF('3C-Water transport'!$R$58="no","not applicable (Q3c.1.6 answered with 'no')",ROUND(AB7500,4))</f>
        <v>0.42599999999999999</v>
      </c>
    </row>
    <row r="7501" spans="5:31" x14ac:dyDescent="0.25">
      <c r="E7501" s="110">
        <f t="shared" si="417"/>
        <v>0.42700000000000032</v>
      </c>
      <c r="F7501" s="110">
        <f>IF('3A-Rail transport'!$R$56="no","not applicable (Q3a.2.6 answered with 'no')",ROUND(E7501,4))</f>
        <v>0.42699999999999999</v>
      </c>
      <c r="G7501" s="110">
        <f>IF('3A-Rail transport'!$R$57="no","not applicable (Q3a.2.6 answered with 'no')",ROUND(E7501,4))</f>
        <v>0.42699999999999999</v>
      </c>
      <c r="S7501" s="110">
        <f t="shared" si="418"/>
        <v>0.42700000000000032</v>
      </c>
      <c r="T7501" s="110">
        <f>IF('3B-Air transport'!$R$66="no","not applicable (Q3b.1.6 answered with 'no')",ROUND(S7501,4))</f>
        <v>0.42699999999999999</v>
      </c>
      <c r="U7501" s="110">
        <f>IF('3B-Air transport'!$R$67="no","not applicable (Q3b.1.6 answered with 'no')",ROUND(S7501,4))</f>
        <v>0.42699999999999999</v>
      </c>
      <c r="V7501" s="110">
        <f>IF('3B-Air transport'!$R$68="no","not applicable (Q3b.1.6 answered with 'no')",ROUND(S7501,4))</f>
        <v>0.42699999999999999</v>
      </c>
      <c r="AB7501" s="110">
        <f t="shared" si="419"/>
        <v>0.42700000000000032</v>
      </c>
      <c r="AC7501" s="110">
        <f>IF('3C-Water transport'!$R$56="no","not applicable (Q3c.1.6 answered with 'no')",ROUND(AB7501,4))</f>
        <v>0.42699999999999999</v>
      </c>
      <c r="AD7501" s="110">
        <f>IF('3C-Water transport'!$R$57="no","not applicable (Q3c.1.6 answered with 'no')",ROUND(AB7501,4))</f>
        <v>0.42699999999999999</v>
      </c>
      <c r="AE7501" s="110">
        <f>IF('3C-Water transport'!$R$58="no","not applicable (Q3c.1.6 answered with 'no')",ROUND(AB7501,4))</f>
        <v>0.42699999999999999</v>
      </c>
    </row>
    <row r="7502" spans="5:31" x14ac:dyDescent="0.25">
      <c r="E7502" s="110">
        <f t="shared" si="417"/>
        <v>0.42800000000000032</v>
      </c>
      <c r="F7502" s="110">
        <f>IF('3A-Rail transport'!$R$56="no","not applicable (Q3a.2.6 answered with 'no')",ROUND(E7502,4))</f>
        <v>0.42799999999999999</v>
      </c>
      <c r="G7502" s="110">
        <f>IF('3A-Rail transport'!$R$57="no","not applicable (Q3a.2.6 answered with 'no')",ROUND(E7502,4))</f>
        <v>0.42799999999999999</v>
      </c>
      <c r="S7502" s="110">
        <f t="shared" si="418"/>
        <v>0.42800000000000032</v>
      </c>
      <c r="T7502" s="110">
        <f>IF('3B-Air transport'!$R$66="no","not applicable (Q3b.1.6 answered with 'no')",ROUND(S7502,4))</f>
        <v>0.42799999999999999</v>
      </c>
      <c r="U7502" s="110">
        <f>IF('3B-Air transport'!$R$67="no","not applicable (Q3b.1.6 answered with 'no')",ROUND(S7502,4))</f>
        <v>0.42799999999999999</v>
      </c>
      <c r="V7502" s="110">
        <f>IF('3B-Air transport'!$R$68="no","not applicable (Q3b.1.6 answered with 'no')",ROUND(S7502,4))</f>
        <v>0.42799999999999999</v>
      </c>
      <c r="AB7502" s="110">
        <f t="shared" si="419"/>
        <v>0.42800000000000032</v>
      </c>
      <c r="AC7502" s="110">
        <f>IF('3C-Water transport'!$R$56="no","not applicable (Q3c.1.6 answered with 'no')",ROUND(AB7502,4))</f>
        <v>0.42799999999999999</v>
      </c>
      <c r="AD7502" s="110">
        <f>IF('3C-Water transport'!$R$57="no","not applicable (Q3c.1.6 answered with 'no')",ROUND(AB7502,4))</f>
        <v>0.42799999999999999</v>
      </c>
      <c r="AE7502" s="110">
        <f>IF('3C-Water transport'!$R$58="no","not applicable (Q3c.1.6 answered with 'no')",ROUND(AB7502,4))</f>
        <v>0.42799999999999999</v>
      </c>
    </row>
    <row r="7503" spans="5:31" x14ac:dyDescent="0.25">
      <c r="E7503" s="110">
        <f t="shared" si="417"/>
        <v>0.42900000000000033</v>
      </c>
      <c r="F7503" s="110">
        <f>IF('3A-Rail transport'!$R$56="no","not applicable (Q3a.2.6 answered with 'no')",ROUND(E7503,4))</f>
        <v>0.42899999999999999</v>
      </c>
      <c r="G7503" s="110">
        <f>IF('3A-Rail transport'!$R$57="no","not applicable (Q3a.2.6 answered with 'no')",ROUND(E7503,4))</f>
        <v>0.42899999999999999</v>
      </c>
      <c r="S7503" s="110">
        <f t="shared" si="418"/>
        <v>0.42900000000000033</v>
      </c>
      <c r="T7503" s="110">
        <f>IF('3B-Air transport'!$R$66="no","not applicable (Q3b.1.6 answered with 'no')",ROUND(S7503,4))</f>
        <v>0.42899999999999999</v>
      </c>
      <c r="U7503" s="110">
        <f>IF('3B-Air transport'!$R$67="no","not applicable (Q3b.1.6 answered with 'no')",ROUND(S7503,4))</f>
        <v>0.42899999999999999</v>
      </c>
      <c r="V7503" s="110">
        <f>IF('3B-Air transport'!$R$68="no","not applicable (Q3b.1.6 answered with 'no')",ROUND(S7503,4))</f>
        <v>0.42899999999999999</v>
      </c>
      <c r="AB7503" s="110">
        <f t="shared" si="419"/>
        <v>0.42900000000000033</v>
      </c>
      <c r="AC7503" s="110">
        <f>IF('3C-Water transport'!$R$56="no","not applicable (Q3c.1.6 answered with 'no')",ROUND(AB7503,4))</f>
        <v>0.42899999999999999</v>
      </c>
      <c r="AD7503" s="110">
        <f>IF('3C-Water transport'!$R$57="no","not applicable (Q3c.1.6 answered with 'no')",ROUND(AB7503,4))</f>
        <v>0.42899999999999999</v>
      </c>
      <c r="AE7503" s="110">
        <f>IF('3C-Water transport'!$R$58="no","not applicable (Q3c.1.6 answered with 'no')",ROUND(AB7503,4))</f>
        <v>0.42899999999999999</v>
      </c>
    </row>
    <row r="7504" spans="5:31" x14ac:dyDescent="0.25">
      <c r="E7504" s="110">
        <f t="shared" si="417"/>
        <v>0.43000000000000033</v>
      </c>
      <c r="F7504" s="110">
        <f>IF('3A-Rail transport'!$R$56="no","not applicable (Q3a.2.6 answered with 'no')",ROUND(E7504,4))</f>
        <v>0.43</v>
      </c>
      <c r="G7504" s="110">
        <f>IF('3A-Rail transport'!$R$57="no","not applicable (Q3a.2.6 answered with 'no')",ROUND(E7504,4))</f>
        <v>0.43</v>
      </c>
      <c r="S7504" s="110">
        <f t="shared" si="418"/>
        <v>0.43000000000000033</v>
      </c>
      <c r="T7504" s="110">
        <f>IF('3B-Air transport'!$R$66="no","not applicable (Q3b.1.6 answered with 'no')",ROUND(S7504,4))</f>
        <v>0.43</v>
      </c>
      <c r="U7504" s="110">
        <f>IF('3B-Air transport'!$R$67="no","not applicable (Q3b.1.6 answered with 'no')",ROUND(S7504,4))</f>
        <v>0.43</v>
      </c>
      <c r="V7504" s="110">
        <f>IF('3B-Air transport'!$R$68="no","not applicable (Q3b.1.6 answered with 'no')",ROUND(S7504,4))</f>
        <v>0.43</v>
      </c>
      <c r="AB7504" s="110">
        <f t="shared" si="419"/>
        <v>0.43000000000000033</v>
      </c>
      <c r="AC7504" s="110">
        <f>IF('3C-Water transport'!$R$56="no","not applicable (Q3c.1.6 answered with 'no')",ROUND(AB7504,4))</f>
        <v>0.43</v>
      </c>
      <c r="AD7504" s="110">
        <f>IF('3C-Water transport'!$R$57="no","not applicable (Q3c.1.6 answered with 'no')",ROUND(AB7504,4))</f>
        <v>0.43</v>
      </c>
      <c r="AE7504" s="110">
        <f>IF('3C-Water transport'!$R$58="no","not applicable (Q3c.1.6 answered with 'no')",ROUND(AB7504,4))</f>
        <v>0.43</v>
      </c>
    </row>
    <row r="7505" spans="5:31" x14ac:dyDescent="0.25">
      <c r="E7505" s="110">
        <f t="shared" si="417"/>
        <v>0.43100000000000033</v>
      </c>
      <c r="F7505" s="110">
        <f>IF('3A-Rail transport'!$R$56="no","not applicable (Q3a.2.6 answered with 'no')",ROUND(E7505,4))</f>
        <v>0.43099999999999999</v>
      </c>
      <c r="G7505" s="110">
        <f>IF('3A-Rail transport'!$R$57="no","not applicable (Q3a.2.6 answered with 'no')",ROUND(E7505,4))</f>
        <v>0.43099999999999999</v>
      </c>
      <c r="S7505" s="110">
        <f t="shared" si="418"/>
        <v>0.43100000000000033</v>
      </c>
      <c r="T7505" s="110">
        <f>IF('3B-Air transport'!$R$66="no","not applicable (Q3b.1.6 answered with 'no')",ROUND(S7505,4))</f>
        <v>0.43099999999999999</v>
      </c>
      <c r="U7505" s="110">
        <f>IF('3B-Air transport'!$R$67="no","not applicable (Q3b.1.6 answered with 'no')",ROUND(S7505,4))</f>
        <v>0.43099999999999999</v>
      </c>
      <c r="V7505" s="110">
        <f>IF('3B-Air transport'!$R$68="no","not applicable (Q3b.1.6 answered with 'no')",ROUND(S7505,4))</f>
        <v>0.43099999999999999</v>
      </c>
      <c r="AB7505" s="110">
        <f t="shared" si="419"/>
        <v>0.43100000000000033</v>
      </c>
      <c r="AC7505" s="110">
        <f>IF('3C-Water transport'!$R$56="no","not applicable (Q3c.1.6 answered with 'no')",ROUND(AB7505,4))</f>
        <v>0.43099999999999999</v>
      </c>
      <c r="AD7505" s="110">
        <f>IF('3C-Water transport'!$R$57="no","not applicable (Q3c.1.6 answered with 'no')",ROUND(AB7505,4))</f>
        <v>0.43099999999999999</v>
      </c>
      <c r="AE7505" s="110">
        <f>IF('3C-Water transport'!$R$58="no","not applicable (Q3c.1.6 answered with 'no')",ROUND(AB7505,4))</f>
        <v>0.43099999999999999</v>
      </c>
    </row>
    <row r="7506" spans="5:31" x14ac:dyDescent="0.25">
      <c r="E7506" s="110">
        <f t="shared" si="417"/>
        <v>0.43200000000000033</v>
      </c>
      <c r="F7506" s="110">
        <f>IF('3A-Rail transport'!$R$56="no","not applicable (Q3a.2.6 answered with 'no')",ROUND(E7506,4))</f>
        <v>0.432</v>
      </c>
      <c r="G7506" s="110">
        <f>IF('3A-Rail transport'!$R$57="no","not applicable (Q3a.2.6 answered with 'no')",ROUND(E7506,4))</f>
        <v>0.432</v>
      </c>
      <c r="S7506" s="110">
        <f t="shared" si="418"/>
        <v>0.43200000000000033</v>
      </c>
      <c r="T7506" s="110">
        <f>IF('3B-Air transport'!$R$66="no","not applicable (Q3b.1.6 answered with 'no')",ROUND(S7506,4))</f>
        <v>0.432</v>
      </c>
      <c r="U7506" s="110">
        <f>IF('3B-Air transport'!$R$67="no","not applicable (Q3b.1.6 answered with 'no')",ROUND(S7506,4))</f>
        <v>0.432</v>
      </c>
      <c r="V7506" s="110">
        <f>IF('3B-Air transport'!$R$68="no","not applicable (Q3b.1.6 answered with 'no')",ROUND(S7506,4))</f>
        <v>0.432</v>
      </c>
      <c r="AB7506" s="110">
        <f t="shared" si="419"/>
        <v>0.43200000000000033</v>
      </c>
      <c r="AC7506" s="110">
        <f>IF('3C-Water transport'!$R$56="no","not applicable (Q3c.1.6 answered with 'no')",ROUND(AB7506,4))</f>
        <v>0.432</v>
      </c>
      <c r="AD7506" s="110">
        <f>IF('3C-Water transport'!$R$57="no","not applicable (Q3c.1.6 answered with 'no')",ROUND(AB7506,4))</f>
        <v>0.432</v>
      </c>
      <c r="AE7506" s="110">
        <f>IF('3C-Water transport'!$R$58="no","not applicable (Q3c.1.6 answered with 'no')",ROUND(AB7506,4))</f>
        <v>0.432</v>
      </c>
    </row>
    <row r="7507" spans="5:31" x14ac:dyDescent="0.25">
      <c r="E7507" s="110">
        <f t="shared" si="417"/>
        <v>0.43300000000000033</v>
      </c>
      <c r="F7507" s="110">
        <f>IF('3A-Rail transport'!$R$56="no","not applicable (Q3a.2.6 answered with 'no')",ROUND(E7507,4))</f>
        <v>0.433</v>
      </c>
      <c r="G7507" s="110">
        <f>IF('3A-Rail transport'!$R$57="no","not applicable (Q3a.2.6 answered with 'no')",ROUND(E7507,4))</f>
        <v>0.433</v>
      </c>
      <c r="S7507" s="110">
        <f t="shared" si="418"/>
        <v>0.43300000000000033</v>
      </c>
      <c r="T7507" s="110">
        <f>IF('3B-Air transport'!$R$66="no","not applicable (Q3b.1.6 answered with 'no')",ROUND(S7507,4))</f>
        <v>0.433</v>
      </c>
      <c r="U7507" s="110">
        <f>IF('3B-Air transport'!$R$67="no","not applicable (Q3b.1.6 answered with 'no')",ROUND(S7507,4))</f>
        <v>0.433</v>
      </c>
      <c r="V7507" s="110">
        <f>IF('3B-Air transport'!$R$68="no","not applicable (Q3b.1.6 answered with 'no')",ROUND(S7507,4))</f>
        <v>0.433</v>
      </c>
      <c r="AB7507" s="110">
        <f t="shared" si="419"/>
        <v>0.43300000000000033</v>
      </c>
      <c r="AC7507" s="110">
        <f>IF('3C-Water transport'!$R$56="no","not applicable (Q3c.1.6 answered with 'no')",ROUND(AB7507,4))</f>
        <v>0.433</v>
      </c>
      <c r="AD7507" s="110">
        <f>IF('3C-Water transport'!$R$57="no","not applicable (Q3c.1.6 answered with 'no')",ROUND(AB7507,4))</f>
        <v>0.433</v>
      </c>
      <c r="AE7507" s="110">
        <f>IF('3C-Water transport'!$R$58="no","not applicable (Q3c.1.6 answered with 'no')",ROUND(AB7507,4))</f>
        <v>0.433</v>
      </c>
    </row>
    <row r="7508" spans="5:31" x14ac:dyDescent="0.25">
      <c r="E7508" s="110">
        <f t="shared" si="417"/>
        <v>0.43400000000000033</v>
      </c>
      <c r="F7508" s="110">
        <f>IF('3A-Rail transport'!$R$56="no","not applicable (Q3a.2.6 answered with 'no')",ROUND(E7508,4))</f>
        <v>0.434</v>
      </c>
      <c r="G7508" s="110">
        <f>IF('3A-Rail transport'!$R$57="no","not applicable (Q3a.2.6 answered with 'no')",ROUND(E7508,4))</f>
        <v>0.434</v>
      </c>
      <c r="S7508" s="110">
        <f t="shared" si="418"/>
        <v>0.43400000000000033</v>
      </c>
      <c r="T7508" s="110">
        <f>IF('3B-Air transport'!$R$66="no","not applicable (Q3b.1.6 answered with 'no')",ROUND(S7508,4))</f>
        <v>0.434</v>
      </c>
      <c r="U7508" s="110">
        <f>IF('3B-Air transport'!$R$67="no","not applicable (Q3b.1.6 answered with 'no')",ROUND(S7508,4))</f>
        <v>0.434</v>
      </c>
      <c r="V7508" s="110">
        <f>IF('3B-Air transport'!$R$68="no","not applicable (Q3b.1.6 answered with 'no')",ROUND(S7508,4))</f>
        <v>0.434</v>
      </c>
      <c r="AB7508" s="110">
        <f t="shared" si="419"/>
        <v>0.43400000000000033</v>
      </c>
      <c r="AC7508" s="110">
        <f>IF('3C-Water transport'!$R$56="no","not applicable (Q3c.1.6 answered with 'no')",ROUND(AB7508,4))</f>
        <v>0.434</v>
      </c>
      <c r="AD7508" s="110">
        <f>IF('3C-Water transport'!$R$57="no","not applicable (Q3c.1.6 answered with 'no')",ROUND(AB7508,4))</f>
        <v>0.434</v>
      </c>
      <c r="AE7508" s="110">
        <f>IF('3C-Water transport'!$R$58="no","not applicable (Q3c.1.6 answered with 'no')",ROUND(AB7508,4))</f>
        <v>0.434</v>
      </c>
    </row>
    <row r="7509" spans="5:31" x14ac:dyDescent="0.25">
      <c r="E7509" s="110">
        <f t="shared" si="417"/>
        <v>0.43500000000000033</v>
      </c>
      <c r="F7509" s="110">
        <f>IF('3A-Rail transport'!$R$56="no","not applicable (Q3a.2.6 answered with 'no')",ROUND(E7509,4))</f>
        <v>0.435</v>
      </c>
      <c r="G7509" s="110">
        <f>IF('3A-Rail transport'!$R$57="no","not applicable (Q3a.2.6 answered with 'no')",ROUND(E7509,4))</f>
        <v>0.435</v>
      </c>
      <c r="S7509" s="110">
        <f t="shared" si="418"/>
        <v>0.43500000000000033</v>
      </c>
      <c r="T7509" s="110">
        <f>IF('3B-Air transport'!$R$66="no","not applicable (Q3b.1.6 answered with 'no')",ROUND(S7509,4))</f>
        <v>0.435</v>
      </c>
      <c r="U7509" s="110">
        <f>IF('3B-Air transport'!$R$67="no","not applicable (Q3b.1.6 answered with 'no')",ROUND(S7509,4))</f>
        <v>0.435</v>
      </c>
      <c r="V7509" s="110">
        <f>IF('3B-Air transport'!$R$68="no","not applicable (Q3b.1.6 answered with 'no')",ROUND(S7509,4))</f>
        <v>0.435</v>
      </c>
      <c r="AB7509" s="110">
        <f t="shared" si="419"/>
        <v>0.43500000000000033</v>
      </c>
      <c r="AC7509" s="110">
        <f>IF('3C-Water transport'!$R$56="no","not applicable (Q3c.1.6 answered with 'no')",ROUND(AB7509,4))</f>
        <v>0.435</v>
      </c>
      <c r="AD7509" s="110">
        <f>IF('3C-Water transport'!$R$57="no","not applicable (Q3c.1.6 answered with 'no')",ROUND(AB7509,4))</f>
        <v>0.435</v>
      </c>
      <c r="AE7509" s="110">
        <f>IF('3C-Water transport'!$R$58="no","not applicable (Q3c.1.6 answered with 'no')",ROUND(AB7509,4))</f>
        <v>0.435</v>
      </c>
    </row>
    <row r="7510" spans="5:31" x14ac:dyDescent="0.25">
      <c r="E7510" s="110">
        <f t="shared" si="417"/>
        <v>0.43600000000000033</v>
      </c>
      <c r="F7510" s="110">
        <f>IF('3A-Rail transport'!$R$56="no","not applicable (Q3a.2.6 answered with 'no')",ROUND(E7510,4))</f>
        <v>0.436</v>
      </c>
      <c r="G7510" s="110">
        <f>IF('3A-Rail transport'!$R$57="no","not applicable (Q3a.2.6 answered with 'no')",ROUND(E7510,4))</f>
        <v>0.436</v>
      </c>
      <c r="S7510" s="110">
        <f t="shared" si="418"/>
        <v>0.43600000000000033</v>
      </c>
      <c r="T7510" s="110">
        <f>IF('3B-Air transport'!$R$66="no","not applicable (Q3b.1.6 answered with 'no')",ROUND(S7510,4))</f>
        <v>0.436</v>
      </c>
      <c r="U7510" s="110">
        <f>IF('3B-Air transport'!$R$67="no","not applicable (Q3b.1.6 answered with 'no')",ROUND(S7510,4))</f>
        <v>0.436</v>
      </c>
      <c r="V7510" s="110">
        <f>IF('3B-Air transport'!$R$68="no","not applicable (Q3b.1.6 answered with 'no')",ROUND(S7510,4))</f>
        <v>0.436</v>
      </c>
      <c r="AB7510" s="110">
        <f t="shared" si="419"/>
        <v>0.43600000000000033</v>
      </c>
      <c r="AC7510" s="110">
        <f>IF('3C-Water transport'!$R$56="no","not applicable (Q3c.1.6 answered with 'no')",ROUND(AB7510,4))</f>
        <v>0.436</v>
      </c>
      <c r="AD7510" s="110">
        <f>IF('3C-Water transport'!$R$57="no","not applicable (Q3c.1.6 answered with 'no')",ROUND(AB7510,4))</f>
        <v>0.436</v>
      </c>
      <c r="AE7510" s="110">
        <f>IF('3C-Water transport'!$R$58="no","not applicable (Q3c.1.6 answered with 'no')",ROUND(AB7510,4))</f>
        <v>0.436</v>
      </c>
    </row>
    <row r="7511" spans="5:31" x14ac:dyDescent="0.25">
      <c r="E7511" s="110">
        <f t="shared" si="417"/>
        <v>0.43700000000000033</v>
      </c>
      <c r="F7511" s="110">
        <f>IF('3A-Rail transport'!$R$56="no","not applicable (Q3a.2.6 answered with 'no')",ROUND(E7511,4))</f>
        <v>0.437</v>
      </c>
      <c r="G7511" s="110">
        <f>IF('3A-Rail transport'!$R$57="no","not applicable (Q3a.2.6 answered with 'no')",ROUND(E7511,4))</f>
        <v>0.437</v>
      </c>
      <c r="S7511" s="110">
        <f t="shared" si="418"/>
        <v>0.43700000000000033</v>
      </c>
      <c r="T7511" s="110">
        <f>IF('3B-Air transport'!$R$66="no","not applicable (Q3b.1.6 answered with 'no')",ROUND(S7511,4))</f>
        <v>0.437</v>
      </c>
      <c r="U7511" s="110">
        <f>IF('3B-Air transport'!$R$67="no","not applicable (Q3b.1.6 answered with 'no')",ROUND(S7511,4))</f>
        <v>0.437</v>
      </c>
      <c r="V7511" s="110">
        <f>IF('3B-Air transport'!$R$68="no","not applicable (Q3b.1.6 answered with 'no')",ROUND(S7511,4))</f>
        <v>0.437</v>
      </c>
      <c r="AB7511" s="110">
        <f t="shared" si="419"/>
        <v>0.43700000000000033</v>
      </c>
      <c r="AC7511" s="110">
        <f>IF('3C-Water transport'!$R$56="no","not applicable (Q3c.1.6 answered with 'no')",ROUND(AB7511,4))</f>
        <v>0.437</v>
      </c>
      <c r="AD7511" s="110">
        <f>IF('3C-Water transport'!$R$57="no","not applicable (Q3c.1.6 answered with 'no')",ROUND(AB7511,4))</f>
        <v>0.437</v>
      </c>
      <c r="AE7511" s="110">
        <f>IF('3C-Water transport'!$R$58="no","not applicable (Q3c.1.6 answered with 'no')",ROUND(AB7511,4))</f>
        <v>0.437</v>
      </c>
    </row>
    <row r="7512" spans="5:31" x14ac:dyDescent="0.25">
      <c r="E7512" s="110">
        <f t="shared" si="417"/>
        <v>0.43800000000000033</v>
      </c>
      <c r="F7512" s="110">
        <f>IF('3A-Rail transport'!$R$56="no","not applicable (Q3a.2.6 answered with 'no')",ROUND(E7512,4))</f>
        <v>0.438</v>
      </c>
      <c r="G7512" s="110">
        <f>IF('3A-Rail transport'!$R$57="no","not applicable (Q3a.2.6 answered with 'no')",ROUND(E7512,4))</f>
        <v>0.438</v>
      </c>
      <c r="S7512" s="110">
        <f t="shared" si="418"/>
        <v>0.43800000000000033</v>
      </c>
      <c r="T7512" s="110">
        <f>IF('3B-Air transport'!$R$66="no","not applicable (Q3b.1.6 answered with 'no')",ROUND(S7512,4))</f>
        <v>0.438</v>
      </c>
      <c r="U7512" s="110">
        <f>IF('3B-Air transport'!$R$67="no","not applicable (Q3b.1.6 answered with 'no')",ROUND(S7512,4))</f>
        <v>0.438</v>
      </c>
      <c r="V7512" s="110">
        <f>IF('3B-Air transport'!$R$68="no","not applicable (Q3b.1.6 answered with 'no')",ROUND(S7512,4))</f>
        <v>0.438</v>
      </c>
      <c r="AB7512" s="110">
        <f t="shared" si="419"/>
        <v>0.43800000000000033</v>
      </c>
      <c r="AC7512" s="110">
        <f>IF('3C-Water transport'!$R$56="no","not applicable (Q3c.1.6 answered with 'no')",ROUND(AB7512,4))</f>
        <v>0.438</v>
      </c>
      <c r="AD7512" s="110">
        <f>IF('3C-Water transport'!$R$57="no","not applicable (Q3c.1.6 answered with 'no')",ROUND(AB7512,4))</f>
        <v>0.438</v>
      </c>
      <c r="AE7512" s="110">
        <f>IF('3C-Water transport'!$R$58="no","not applicable (Q3c.1.6 answered with 'no')",ROUND(AB7512,4))</f>
        <v>0.438</v>
      </c>
    </row>
    <row r="7513" spans="5:31" x14ac:dyDescent="0.25">
      <c r="E7513" s="110">
        <f t="shared" si="417"/>
        <v>0.43900000000000033</v>
      </c>
      <c r="F7513" s="110">
        <f>IF('3A-Rail transport'!$R$56="no","not applicable (Q3a.2.6 answered with 'no')",ROUND(E7513,4))</f>
        <v>0.439</v>
      </c>
      <c r="G7513" s="110">
        <f>IF('3A-Rail transport'!$R$57="no","not applicable (Q3a.2.6 answered with 'no')",ROUND(E7513,4))</f>
        <v>0.439</v>
      </c>
      <c r="S7513" s="110">
        <f t="shared" si="418"/>
        <v>0.43900000000000033</v>
      </c>
      <c r="T7513" s="110">
        <f>IF('3B-Air transport'!$R$66="no","not applicable (Q3b.1.6 answered with 'no')",ROUND(S7513,4))</f>
        <v>0.439</v>
      </c>
      <c r="U7513" s="110">
        <f>IF('3B-Air transport'!$R$67="no","not applicable (Q3b.1.6 answered with 'no')",ROUND(S7513,4))</f>
        <v>0.439</v>
      </c>
      <c r="V7513" s="110">
        <f>IF('3B-Air transport'!$R$68="no","not applicable (Q3b.1.6 answered with 'no')",ROUND(S7513,4))</f>
        <v>0.439</v>
      </c>
      <c r="AB7513" s="110">
        <f t="shared" si="419"/>
        <v>0.43900000000000033</v>
      </c>
      <c r="AC7513" s="110">
        <f>IF('3C-Water transport'!$R$56="no","not applicable (Q3c.1.6 answered with 'no')",ROUND(AB7513,4))</f>
        <v>0.439</v>
      </c>
      <c r="AD7513" s="110">
        <f>IF('3C-Water transport'!$R$57="no","not applicable (Q3c.1.6 answered with 'no')",ROUND(AB7513,4))</f>
        <v>0.439</v>
      </c>
      <c r="AE7513" s="110">
        <f>IF('3C-Water transport'!$R$58="no","not applicable (Q3c.1.6 answered with 'no')",ROUND(AB7513,4))</f>
        <v>0.439</v>
      </c>
    </row>
    <row r="7514" spans="5:31" x14ac:dyDescent="0.25">
      <c r="E7514" s="110">
        <f t="shared" si="417"/>
        <v>0.44000000000000034</v>
      </c>
      <c r="F7514" s="110">
        <f>IF('3A-Rail transport'!$R$56="no","not applicable (Q3a.2.6 answered with 'no')",ROUND(E7514,4))</f>
        <v>0.44</v>
      </c>
      <c r="G7514" s="110">
        <f>IF('3A-Rail transport'!$R$57="no","not applicable (Q3a.2.6 answered with 'no')",ROUND(E7514,4))</f>
        <v>0.44</v>
      </c>
      <c r="S7514" s="110">
        <f t="shared" si="418"/>
        <v>0.44000000000000034</v>
      </c>
      <c r="T7514" s="110">
        <f>IF('3B-Air transport'!$R$66="no","not applicable (Q3b.1.6 answered with 'no')",ROUND(S7514,4))</f>
        <v>0.44</v>
      </c>
      <c r="U7514" s="110">
        <f>IF('3B-Air transport'!$R$67="no","not applicable (Q3b.1.6 answered with 'no')",ROUND(S7514,4))</f>
        <v>0.44</v>
      </c>
      <c r="V7514" s="110">
        <f>IF('3B-Air transport'!$R$68="no","not applicable (Q3b.1.6 answered with 'no')",ROUND(S7514,4))</f>
        <v>0.44</v>
      </c>
      <c r="AB7514" s="110">
        <f t="shared" si="419"/>
        <v>0.44000000000000034</v>
      </c>
      <c r="AC7514" s="110">
        <f>IF('3C-Water transport'!$R$56="no","not applicable (Q3c.1.6 answered with 'no')",ROUND(AB7514,4))</f>
        <v>0.44</v>
      </c>
      <c r="AD7514" s="110">
        <f>IF('3C-Water transport'!$R$57="no","not applicable (Q3c.1.6 answered with 'no')",ROUND(AB7514,4))</f>
        <v>0.44</v>
      </c>
      <c r="AE7514" s="110">
        <f>IF('3C-Water transport'!$R$58="no","not applicable (Q3c.1.6 answered with 'no')",ROUND(AB7514,4))</f>
        <v>0.44</v>
      </c>
    </row>
    <row r="7515" spans="5:31" x14ac:dyDescent="0.25">
      <c r="E7515" s="110">
        <f t="shared" si="417"/>
        <v>0.44100000000000034</v>
      </c>
      <c r="F7515" s="110">
        <f>IF('3A-Rail transport'!$R$56="no","not applicable (Q3a.2.6 answered with 'no')",ROUND(E7515,4))</f>
        <v>0.441</v>
      </c>
      <c r="G7515" s="110">
        <f>IF('3A-Rail transport'!$R$57="no","not applicable (Q3a.2.6 answered with 'no')",ROUND(E7515,4))</f>
        <v>0.441</v>
      </c>
      <c r="S7515" s="110">
        <f t="shared" si="418"/>
        <v>0.44100000000000034</v>
      </c>
      <c r="T7515" s="110">
        <f>IF('3B-Air transport'!$R$66="no","not applicable (Q3b.1.6 answered with 'no')",ROUND(S7515,4))</f>
        <v>0.441</v>
      </c>
      <c r="U7515" s="110">
        <f>IF('3B-Air transport'!$R$67="no","not applicable (Q3b.1.6 answered with 'no')",ROUND(S7515,4))</f>
        <v>0.441</v>
      </c>
      <c r="V7515" s="110">
        <f>IF('3B-Air transport'!$R$68="no","not applicable (Q3b.1.6 answered with 'no')",ROUND(S7515,4))</f>
        <v>0.441</v>
      </c>
      <c r="AB7515" s="110">
        <f t="shared" si="419"/>
        <v>0.44100000000000034</v>
      </c>
      <c r="AC7515" s="110">
        <f>IF('3C-Water transport'!$R$56="no","not applicable (Q3c.1.6 answered with 'no')",ROUND(AB7515,4))</f>
        <v>0.441</v>
      </c>
      <c r="AD7515" s="110">
        <f>IF('3C-Water transport'!$R$57="no","not applicable (Q3c.1.6 answered with 'no')",ROUND(AB7515,4))</f>
        <v>0.441</v>
      </c>
      <c r="AE7515" s="110">
        <f>IF('3C-Water transport'!$R$58="no","not applicable (Q3c.1.6 answered with 'no')",ROUND(AB7515,4))</f>
        <v>0.441</v>
      </c>
    </row>
    <row r="7516" spans="5:31" x14ac:dyDescent="0.25">
      <c r="E7516" s="110">
        <f t="shared" si="417"/>
        <v>0.44200000000000034</v>
      </c>
      <c r="F7516" s="110">
        <f>IF('3A-Rail transport'!$R$56="no","not applicable (Q3a.2.6 answered with 'no')",ROUND(E7516,4))</f>
        <v>0.442</v>
      </c>
      <c r="G7516" s="110">
        <f>IF('3A-Rail transport'!$R$57="no","not applicable (Q3a.2.6 answered with 'no')",ROUND(E7516,4))</f>
        <v>0.442</v>
      </c>
      <c r="S7516" s="110">
        <f t="shared" si="418"/>
        <v>0.44200000000000034</v>
      </c>
      <c r="T7516" s="110">
        <f>IF('3B-Air transport'!$R$66="no","not applicable (Q3b.1.6 answered with 'no')",ROUND(S7516,4))</f>
        <v>0.442</v>
      </c>
      <c r="U7516" s="110">
        <f>IF('3B-Air transport'!$R$67="no","not applicable (Q3b.1.6 answered with 'no')",ROUND(S7516,4))</f>
        <v>0.442</v>
      </c>
      <c r="V7516" s="110">
        <f>IF('3B-Air transport'!$R$68="no","not applicable (Q3b.1.6 answered with 'no')",ROUND(S7516,4))</f>
        <v>0.442</v>
      </c>
      <c r="AB7516" s="110">
        <f t="shared" si="419"/>
        <v>0.44200000000000034</v>
      </c>
      <c r="AC7516" s="110">
        <f>IF('3C-Water transport'!$R$56="no","not applicable (Q3c.1.6 answered with 'no')",ROUND(AB7516,4))</f>
        <v>0.442</v>
      </c>
      <c r="AD7516" s="110">
        <f>IF('3C-Water transport'!$R$57="no","not applicable (Q3c.1.6 answered with 'no')",ROUND(AB7516,4))</f>
        <v>0.442</v>
      </c>
      <c r="AE7516" s="110">
        <f>IF('3C-Water transport'!$R$58="no","not applicable (Q3c.1.6 answered with 'no')",ROUND(AB7516,4))</f>
        <v>0.442</v>
      </c>
    </row>
    <row r="7517" spans="5:31" x14ac:dyDescent="0.25">
      <c r="E7517" s="110">
        <f t="shared" si="417"/>
        <v>0.44300000000000034</v>
      </c>
      <c r="F7517" s="110">
        <f>IF('3A-Rail transport'!$R$56="no","not applicable (Q3a.2.6 answered with 'no')",ROUND(E7517,4))</f>
        <v>0.443</v>
      </c>
      <c r="G7517" s="110">
        <f>IF('3A-Rail transport'!$R$57="no","not applicable (Q3a.2.6 answered with 'no')",ROUND(E7517,4))</f>
        <v>0.443</v>
      </c>
      <c r="S7517" s="110">
        <f t="shared" si="418"/>
        <v>0.44300000000000034</v>
      </c>
      <c r="T7517" s="110">
        <f>IF('3B-Air transport'!$R$66="no","not applicable (Q3b.1.6 answered with 'no')",ROUND(S7517,4))</f>
        <v>0.443</v>
      </c>
      <c r="U7517" s="110">
        <f>IF('3B-Air transport'!$R$67="no","not applicable (Q3b.1.6 answered with 'no')",ROUND(S7517,4))</f>
        <v>0.443</v>
      </c>
      <c r="V7517" s="110">
        <f>IF('3B-Air transport'!$R$68="no","not applicable (Q3b.1.6 answered with 'no')",ROUND(S7517,4))</f>
        <v>0.443</v>
      </c>
      <c r="AB7517" s="110">
        <f t="shared" si="419"/>
        <v>0.44300000000000034</v>
      </c>
      <c r="AC7517" s="110">
        <f>IF('3C-Water transport'!$R$56="no","not applicable (Q3c.1.6 answered with 'no')",ROUND(AB7517,4))</f>
        <v>0.443</v>
      </c>
      <c r="AD7517" s="110">
        <f>IF('3C-Water transport'!$R$57="no","not applicable (Q3c.1.6 answered with 'no')",ROUND(AB7517,4))</f>
        <v>0.443</v>
      </c>
      <c r="AE7517" s="110">
        <f>IF('3C-Water transport'!$R$58="no","not applicable (Q3c.1.6 answered with 'no')",ROUND(AB7517,4))</f>
        <v>0.443</v>
      </c>
    </row>
    <row r="7518" spans="5:31" x14ac:dyDescent="0.25">
      <c r="E7518" s="110">
        <f t="shared" si="417"/>
        <v>0.44400000000000034</v>
      </c>
      <c r="F7518" s="110">
        <f>IF('3A-Rail transport'!$R$56="no","not applicable (Q3a.2.6 answered with 'no')",ROUND(E7518,4))</f>
        <v>0.44400000000000001</v>
      </c>
      <c r="G7518" s="110">
        <f>IF('3A-Rail transport'!$R$57="no","not applicable (Q3a.2.6 answered with 'no')",ROUND(E7518,4))</f>
        <v>0.44400000000000001</v>
      </c>
      <c r="S7518" s="110">
        <f t="shared" si="418"/>
        <v>0.44400000000000034</v>
      </c>
      <c r="T7518" s="110">
        <f>IF('3B-Air transport'!$R$66="no","not applicable (Q3b.1.6 answered with 'no')",ROUND(S7518,4))</f>
        <v>0.44400000000000001</v>
      </c>
      <c r="U7518" s="110">
        <f>IF('3B-Air transport'!$R$67="no","not applicable (Q3b.1.6 answered with 'no')",ROUND(S7518,4))</f>
        <v>0.44400000000000001</v>
      </c>
      <c r="V7518" s="110">
        <f>IF('3B-Air transport'!$R$68="no","not applicable (Q3b.1.6 answered with 'no')",ROUND(S7518,4))</f>
        <v>0.44400000000000001</v>
      </c>
      <c r="AB7518" s="110">
        <f t="shared" si="419"/>
        <v>0.44400000000000034</v>
      </c>
      <c r="AC7518" s="110">
        <f>IF('3C-Water transport'!$R$56="no","not applicable (Q3c.1.6 answered with 'no')",ROUND(AB7518,4))</f>
        <v>0.44400000000000001</v>
      </c>
      <c r="AD7518" s="110">
        <f>IF('3C-Water transport'!$R$57="no","not applicable (Q3c.1.6 answered with 'no')",ROUND(AB7518,4))</f>
        <v>0.44400000000000001</v>
      </c>
      <c r="AE7518" s="110">
        <f>IF('3C-Water transport'!$R$58="no","not applicable (Q3c.1.6 answered with 'no')",ROUND(AB7518,4))</f>
        <v>0.44400000000000001</v>
      </c>
    </row>
    <row r="7519" spans="5:31" x14ac:dyDescent="0.25">
      <c r="E7519" s="110">
        <f t="shared" si="417"/>
        <v>0.44500000000000034</v>
      </c>
      <c r="F7519" s="110">
        <f>IF('3A-Rail transport'!$R$56="no","not applicable (Q3a.2.6 answered with 'no')",ROUND(E7519,4))</f>
        <v>0.44500000000000001</v>
      </c>
      <c r="G7519" s="110">
        <f>IF('3A-Rail transport'!$R$57="no","not applicable (Q3a.2.6 answered with 'no')",ROUND(E7519,4))</f>
        <v>0.44500000000000001</v>
      </c>
      <c r="S7519" s="110">
        <f t="shared" si="418"/>
        <v>0.44500000000000034</v>
      </c>
      <c r="T7519" s="110">
        <f>IF('3B-Air transport'!$R$66="no","not applicable (Q3b.1.6 answered with 'no')",ROUND(S7519,4))</f>
        <v>0.44500000000000001</v>
      </c>
      <c r="U7519" s="110">
        <f>IF('3B-Air transport'!$R$67="no","not applicable (Q3b.1.6 answered with 'no')",ROUND(S7519,4))</f>
        <v>0.44500000000000001</v>
      </c>
      <c r="V7519" s="110">
        <f>IF('3B-Air transport'!$R$68="no","not applicable (Q3b.1.6 answered with 'no')",ROUND(S7519,4))</f>
        <v>0.44500000000000001</v>
      </c>
      <c r="AB7519" s="110">
        <f t="shared" si="419"/>
        <v>0.44500000000000034</v>
      </c>
      <c r="AC7519" s="110">
        <f>IF('3C-Water transport'!$R$56="no","not applicable (Q3c.1.6 answered with 'no')",ROUND(AB7519,4))</f>
        <v>0.44500000000000001</v>
      </c>
      <c r="AD7519" s="110">
        <f>IF('3C-Water transport'!$R$57="no","not applicable (Q3c.1.6 answered with 'no')",ROUND(AB7519,4))</f>
        <v>0.44500000000000001</v>
      </c>
      <c r="AE7519" s="110">
        <f>IF('3C-Water transport'!$R$58="no","not applicable (Q3c.1.6 answered with 'no')",ROUND(AB7519,4))</f>
        <v>0.44500000000000001</v>
      </c>
    </row>
    <row r="7520" spans="5:31" x14ac:dyDescent="0.25">
      <c r="E7520" s="110">
        <f t="shared" si="417"/>
        <v>0.44600000000000034</v>
      </c>
      <c r="F7520" s="110">
        <f>IF('3A-Rail transport'!$R$56="no","not applicable (Q3a.2.6 answered with 'no')",ROUND(E7520,4))</f>
        <v>0.44600000000000001</v>
      </c>
      <c r="G7520" s="110">
        <f>IF('3A-Rail transport'!$R$57="no","not applicable (Q3a.2.6 answered with 'no')",ROUND(E7520,4))</f>
        <v>0.44600000000000001</v>
      </c>
      <c r="S7520" s="110">
        <f t="shared" si="418"/>
        <v>0.44600000000000034</v>
      </c>
      <c r="T7520" s="110">
        <f>IF('3B-Air transport'!$R$66="no","not applicable (Q3b.1.6 answered with 'no')",ROUND(S7520,4))</f>
        <v>0.44600000000000001</v>
      </c>
      <c r="U7520" s="110">
        <f>IF('3B-Air transport'!$R$67="no","not applicable (Q3b.1.6 answered with 'no')",ROUND(S7520,4))</f>
        <v>0.44600000000000001</v>
      </c>
      <c r="V7520" s="110">
        <f>IF('3B-Air transport'!$R$68="no","not applicable (Q3b.1.6 answered with 'no')",ROUND(S7520,4))</f>
        <v>0.44600000000000001</v>
      </c>
      <c r="AB7520" s="110">
        <f t="shared" si="419"/>
        <v>0.44600000000000034</v>
      </c>
      <c r="AC7520" s="110">
        <f>IF('3C-Water transport'!$R$56="no","not applicable (Q3c.1.6 answered with 'no')",ROUND(AB7520,4))</f>
        <v>0.44600000000000001</v>
      </c>
      <c r="AD7520" s="110">
        <f>IF('3C-Water transport'!$R$57="no","not applicable (Q3c.1.6 answered with 'no')",ROUND(AB7520,4))</f>
        <v>0.44600000000000001</v>
      </c>
      <c r="AE7520" s="110">
        <f>IF('3C-Water transport'!$R$58="no","not applicable (Q3c.1.6 answered with 'no')",ROUND(AB7520,4))</f>
        <v>0.44600000000000001</v>
      </c>
    </row>
    <row r="7521" spans="5:31" x14ac:dyDescent="0.25">
      <c r="E7521" s="110">
        <f t="shared" si="417"/>
        <v>0.44700000000000034</v>
      </c>
      <c r="F7521" s="110">
        <f>IF('3A-Rail transport'!$R$56="no","not applicable (Q3a.2.6 answered with 'no')",ROUND(E7521,4))</f>
        <v>0.44700000000000001</v>
      </c>
      <c r="G7521" s="110">
        <f>IF('3A-Rail transport'!$R$57="no","not applicable (Q3a.2.6 answered with 'no')",ROUND(E7521,4))</f>
        <v>0.44700000000000001</v>
      </c>
      <c r="S7521" s="110">
        <f t="shared" si="418"/>
        <v>0.44700000000000034</v>
      </c>
      <c r="T7521" s="110">
        <f>IF('3B-Air transport'!$R$66="no","not applicable (Q3b.1.6 answered with 'no')",ROUND(S7521,4))</f>
        <v>0.44700000000000001</v>
      </c>
      <c r="U7521" s="110">
        <f>IF('3B-Air transport'!$R$67="no","not applicable (Q3b.1.6 answered with 'no')",ROUND(S7521,4))</f>
        <v>0.44700000000000001</v>
      </c>
      <c r="V7521" s="110">
        <f>IF('3B-Air transport'!$R$68="no","not applicable (Q3b.1.6 answered with 'no')",ROUND(S7521,4))</f>
        <v>0.44700000000000001</v>
      </c>
      <c r="AB7521" s="110">
        <f t="shared" si="419"/>
        <v>0.44700000000000034</v>
      </c>
      <c r="AC7521" s="110">
        <f>IF('3C-Water transport'!$R$56="no","not applicable (Q3c.1.6 answered with 'no')",ROUND(AB7521,4))</f>
        <v>0.44700000000000001</v>
      </c>
      <c r="AD7521" s="110">
        <f>IF('3C-Water transport'!$R$57="no","not applicable (Q3c.1.6 answered with 'no')",ROUND(AB7521,4))</f>
        <v>0.44700000000000001</v>
      </c>
      <c r="AE7521" s="110">
        <f>IF('3C-Water transport'!$R$58="no","not applicable (Q3c.1.6 answered with 'no')",ROUND(AB7521,4))</f>
        <v>0.44700000000000001</v>
      </c>
    </row>
    <row r="7522" spans="5:31" x14ac:dyDescent="0.25">
      <c r="E7522" s="110">
        <f t="shared" si="417"/>
        <v>0.44800000000000034</v>
      </c>
      <c r="F7522" s="110">
        <f>IF('3A-Rail transport'!$R$56="no","not applicable (Q3a.2.6 answered with 'no')",ROUND(E7522,4))</f>
        <v>0.44800000000000001</v>
      </c>
      <c r="G7522" s="110">
        <f>IF('3A-Rail transport'!$R$57="no","not applicable (Q3a.2.6 answered with 'no')",ROUND(E7522,4))</f>
        <v>0.44800000000000001</v>
      </c>
      <c r="S7522" s="110">
        <f t="shared" si="418"/>
        <v>0.44800000000000034</v>
      </c>
      <c r="T7522" s="110">
        <f>IF('3B-Air transport'!$R$66="no","not applicable (Q3b.1.6 answered with 'no')",ROUND(S7522,4))</f>
        <v>0.44800000000000001</v>
      </c>
      <c r="U7522" s="110">
        <f>IF('3B-Air transport'!$R$67="no","not applicable (Q3b.1.6 answered with 'no')",ROUND(S7522,4))</f>
        <v>0.44800000000000001</v>
      </c>
      <c r="V7522" s="110">
        <f>IF('3B-Air transport'!$R$68="no","not applicable (Q3b.1.6 answered with 'no')",ROUND(S7522,4))</f>
        <v>0.44800000000000001</v>
      </c>
      <c r="AB7522" s="110">
        <f t="shared" si="419"/>
        <v>0.44800000000000034</v>
      </c>
      <c r="AC7522" s="110">
        <f>IF('3C-Water transport'!$R$56="no","not applicable (Q3c.1.6 answered with 'no')",ROUND(AB7522,4))</f>
        <v>0.44800000000000001</v>
      </c>
      <c r="AD7522" s="110">
        <f>IF('3C-Water transport'!$R$57="no","not applicable (Q3c.1.6 answered with 'no')",ROUND(AB7522,4))</f>
        <v>0.44800000000000001</v>
      </c>
      <c r="AE7522" s="110">
        <f>IF('3C-Water transport'!$R$58="no","not applicable (Q3c.1.6 answered with 'no')",ROUND(AB7522,4))</f>
        <v>0.44800000000000001</v>
      </c>
    </row>
    <row r="7523" spans="5:31" x14ac:dyDescent="0.25">
      <c r="E7523" s="110">
        <f t="shared" ref="E7523:E7586" si="420">E7522+0.001</f>
        <v>0.44900000000000034</v>
      </c>
      <c r="F7523" s="110">
        <f>IF('3A-Rail transport'!$R$56="no","not applicable (Q3a.2.6 answered with 'no')",ROUND(E7523,4))</f>
        <v>0.44900000000000001</v>
      </c>
      <c r="G7523" s="110">
        <f>IF('3A-Rail transport'!$R$57="no","not applicable (Q3a.2.6 answered with 'no')",ROUND(E7523,4))</f>
        <v>0.44900000000000001</v>
      </c>
      <c r="S7523" s="110">
        <f t="shared" ref="S7523:S7586" si="421">S7522+0.001</f>
        <v>0.44900000000000034</v>
      </c>
      <c r="T7523" s="110">
        <f>IF('3B-Air transport'!$R$66="no","not applicable (Q3b.1.6 answered with 'no')",ROUND(S7523,4))</f>
        <v>0.44900000000000001</v>
      </c>
      <c r="U7523" s="110">
        <f>IF('3B-Air transport'!$R$67="no","not applicable (Q3b.1.6 answered with 'no')",ROUND(S7523,4))</f>
        <v>0.44900000000000001</v>
      </c>
      <c r="V7523" s="110">
        <f>IF('3B-Air transport'!$R$68="no","not applicable (Q3b.1.6 answered with 'no')",ROUND(S7523,4))</f>
        <v>0.44900000000000001</v>
      </c>
      <c r="AB7523" s="110">
        <f t="shared" ref="AB7523:AB7586" si="422">AB7522+0.001</f>
        <v>0.44900000000000034</v>
      </c>
      <c r="AC7523" s="110">
        <f>IF('3C-Water transport'!$R$56="no","not applicable (Q3c.1.6 answered with 'no')",ROUND(AB7523,4))</f>
        <v>0.44900000000000001</v>
      </c>
      <c r="AD7523" s="110">
        <f>IF('3C-Water transport'!$R$57="no","not applicable (Q3c.1.6 answered with 'no')",ROUND(AB7523,4))</f>
        <v>0.44900000000000001</v>
      </c>
      <c r="AE7523" s="110">
        <f>IF('3C-Water transport'!$R$58="no","not applicable (Q3c.1.6 answered with 'no')",ROUND(AB7523,4))</f>
        <v>0.44900000000000001</v>
      </c>
    </row>
    <row r="7524" spans="5:31" x14ac:dyDescent="0.25">
      <c r="E7524" s="110">
        <f t="shared" si="420"/>
        <v>0.45000000000000034</v>
      </c>
      <c r="F7524" s="110">
        <f>IF('3A-Rail transport'!$R$56="no","not applicable (Q3a.2.6 answered with 'no')",ROUND(E7524,4))</f>
        <v>0.45</v>
      </c>
      <c r="G7524" s="110">
        <f>IF('3A-Rail transport'!$R$57="no","not applicable (Q3a.2.6 answered with 'no')",ROUND(E7524,4))</f>
        <v>0.45</v>
      </c>
      <c r="S7524" s="110">
        <f t="shared" si="421"/>
        <v>0.45000000000000034</v>
      </c>
      <c r="T7524" s="110">
        <f>IF('3B-Air transport'!$R$66="no","not applicable (Q3b.1.6 answered with 'no')",ROUND(S7524,4))</f>
        <v>0.45</v>
      </c>
      <c r="U7524" s="110">
        <f>IF('3B-Air transport'!$R$67="no","not applicable (Q3b.1.6 answered with 'no')",ROUND(S7524,4))</f>
        <v>0.45</v>
      </c>
      <c r="V7524" s="110">
        <f>IF('3B-Air transport'!$R$68="no","not applicable (Q3b.1.6 answered with 'no')",ROUND(S7524,4))</f>
        <v>0.45</v>
      </c>
      <c r="AB7524" s="110">
        <f t="shared" si="422"/>
        <v>0.45000000000000034</v>
      </c>
      <c r="AC7524" s="110">
        <f>IF('3C-Water transport'!$R$56="no","not applicable (Q3c.1.6 answered with 'no')",ROUND(AB7524,4))</f>
        <v>0.45</v>
      </c>
      <c r="AD7524" s="110">
        <f>IF('3C-Water transport'!$R$57="no","not applicable (Q3c.1.6 answered with 'no')",ROUND(AB7524,4))</f>
        <v>0.45</v>
      </c>
      <c r="AE7524" s="110">
        <f>IF('3C-Water transport'!$R$58="no","not applicable (Q3c.1.6 answered with 'no')",ROUND(AB7524,4))</f>
        <v>0.45</v>
      </c>
    </row>
    <row r="7525" spans="5:31" x14ac:dyDescent="0.25">
      <c r="E7525" s="110">
        <f t="shared" si="420"/>
        <v>0.45100000000000035</v>
      </c>
      <c r="F7525" s="110">
        <f>IF('3A-Rail transport'!$R$56="no","not applicable (Q3a.2.6 answered with 'no')",ROUND(E7525,4))</f>
        <v>0.45100000000000001</v>
      </c>
      <c r="G7525" s="110">
        <f>IF('3A-Rail transport'!$R$57="no","not applicable (Q3a.2.6 answered with 'no')",ROUND(E7525,4))</f>
        <v>0.45100000000000001</v>
      </c>
      <c r="S7525" s="110">
        <f t="shared" si="421"/>
        <v>0.45100000000000035</v>
      </c>
      <c r="T7525" s="110">
        <f>IF('3B-Air transport'!$R$66="no","not applicable (Q3b.1.6 answered with 'no')",ROUND(S7525,4))</f>
        <v>0.45100000000000001</v>
      </c>
      <c r="U7525" s="110">
        <f>IF('3B-Air transport'!$R$67="no","not applicable (Q3b.1.6 answered with 'no')",ROUND(S7525,4))</f>
        <v>0.45100000000000001</v>
      </c>
      <c r="V7525" s="110">
        <f>IF('3B-Air transport'!$R$68="no","not applicable (Q3b.1.6 answered with 'no')",ROUND(S7525,4))</f>
        <v>0.45100000000000001</v>
      </c>
      <c r="AB7525" s="110">
        <f t="shared" si="422"/>
        <v>0.45100000000000035</v>
      </c>
      <c r="AC7525" s="110">
        <f>IF('3C-Water transport'!$R$56="no","not applicable (Q3c.1.6 answered with 'no')",ROUND(AB7525,4))</f>
        <v>0.45100000000000001</v>
      </c>
      <c r="AD7525" s="110">
        <f>IF('3C-Water transport'!$R$57="no","not applicable (Q3c.1.6 answered with 'no')",ROUND(AB7525,4))</f>
        <v>0.45100000000000001</v>
      </c>
      <c r="AE7525" s="110">
        <f>IF('3C-Water transport'!$R$58="no","not applicable (Q3c.1.6 answered with 'no')",ROUND(AB7525,4))</f>
        <v>0.45100000000000001</v>
      </c>
    </row>
    <row r="7526" spans="5:31" x14ac:dyDescent="0.25">
      <c r="E7526" s="110">
        <f t="shared" si="420"/>
        <v>0.45200000000000035</v>
      </c>
      <c r="F7526" s="110">
        <f>IF('3A-Rail transport'!$R$56="no","not applicable (Q3a.2.6 answered with 'no')",ROUND(E7526,4))</f>
        <v>0.45200000000000001</v>
      </c>
      <c r="G7526" s="110">
        <f>IF('3A-Rail transport'!$R$57="no","not applicable (Q3a.2.6 answered with 'no')",ROUND(E7526,4))</f>
        <v>0.45200000000000001</v>
      </c>
      <c r="S7526" s="110">
        <f t="shared" si="421"/>
        <v>0.45200000000000035</v>
      </c>
      <c r="T7526" s="110">
        <f>IF('3B-Air transport'!$R$66="no","not applicable (Q3b.1.6 answered with 'no')",ROUND(S7526,4))</f>
        <v>0.45200000000000001</v>
      </c>
      <c r="U7526" s="110">
        <f>IF('3B-Air transport'!$R$67="no","not applicable (Q3b.1.6 answered with 'no')",ROUND(S7526,4))</f>
        <v>0.45200000000000001</v>
      </c>
      <c r="V7526" s="110">
        <f>IF('3B-Air transport'!$R$68="no","not applicable (Q3b.1.6 answered with 'no')",ROUND(S7526,4))</f>
        <v>0.45200000000000001</v>
      </c>
      <c r="AB7526" s="110">
        <f t="shared" si="422"/>
        <v>0.45200000000000035</v>
      </c>
      <c r="AC7526" s="110">
        <f>IF('3C-Water transport'!$R$56="no","not applicable (Q3c.1.6 answered with 'no')",ROUND(AB7526,4))</f>
        <v>0.45200000000000001</v>
      </c>
      <c r="AD7526" s="110">
        <f>IF('3C-Water transport'!$R$57="no","not applicable (Q3c.1.6 answered with 'no')",ROUND(AB7526,4))</f>
        <v>0.45200000000000001</v>
      </c>
      <c r="AE7526" s="110">
        <f>IF('3C-Water transport'!$R$58="no","not applicable (Q3c.1.6 answered with 'no')",ROUND(AB7526,4))</f>
        <v>0.45200000000000001</v>
      </c>
    </row>
    <row r="7527" spans="5:31" x14ac:dyDescent="0.25">
      <c r="E7527" s="110">
        <f t="shared" si="420"/>
        <v>0.45300000000000035</v>
      </c>
      <c r="F7527" s="110">
        <f>IF('3A-Rail transport'!$R$56="no","not applicable (Q3a.2.6 answered with 'no')",ROUND(E7527,4))</f>
        <v>0.45300000000000001</v>
      </c>
      <c r="G7527" s="110">
        <f>IF('3A-Rail transport'!$R$57="no","not applicable (Q3a.2.6 answered with 'no')",ROUND(E7527,4))</f>
        <v>0.45300000000000001</v>
      </c>
      <c r="S7527" s="110">
        <f t="shared" si="421"/>
        <v>0.45300000000000035</v>
      </c>
      <c r="T7527" s="110">
        <f>IF('3B-Air transport'!$R$66="no","not applicable (Q3b.1.6 answered with 'no')",ROUND(S7527,4))</f>
        <v>0.45300000000000001</v>
      </c>
      <c r="U7527" s="110">
        <f>IF('3B-Air transport'!$R$67="no","not applicable (Q3b.1.6 answered with 'no')",ROUND(S7527,4))</f>
        <v>0.45300000000000001</v>
      </c>
      <c r="V7527" s="110">
        <f>IF('3B-Air transport'!$R$68="no","not applicable (Q3b.1.6 answered with 'no')",ROUND(S7527,4))</f>
        <v>0.45300000000000001</v>
      </c>
      <c r="AB7527" s="110">
        <f t="shared" si="422"/>
        <v>0.45300000000000035</v>
      </c>
      <c r="AC7527" s="110">
        <f>IF('3C-Water transport'!$R$56="no","not applicable (Q3c.1.6 answered with 'no')",ROUND(AB7527,4))</f>
        <v>0.45300000000000001</v>
      </c>
      <c r="AD7527" s="110">
        <f>IF('3C-Water transport'!$R$57="no","not applicable (Q3c.1.6 answered with 'no')",ROUND(AB7527,4))</f>
        <v>0.45300000000000001</v>
      </c>
      <c r="AE7527" s="110">
        <f>IF('3C-Water transport'!$R$58="no","not applicable (Q3c.1.6 answered with 'no')",ROUND(AB7527,4))</f>
        <v>0.45300000000000001</v>
      </c>
    </row>
    <row r="7528" spans="5:31" x14ac:dyDescent="0.25">
      <c r="E7528" s="110">
        <f t="shared" si="420"/>
        <v>0.45400000000000035</v>
      </c>
      <c r="F7528" s="110">
        <f>IF('3A-Rail transport'!$R$56="no","not applicable (Q3a.2.6 answered with 'no')",ROUND(E7528,4))</f>
        <v>0.45400000000000001</v>
      </c>
      <c r="G7528" s="110">
        <f>IF('3A-Rail transport'!$R$57="no","not applicable (Q3a.2.6 answered with 'no')",ROUND(E7528,4))</f>
        <v>0.45400000000000001</v>
      </c>
      <c r="S7528" s="110">
        <f t="shared" si="421"/>
        <v>0.45400000000000035</v>
      </c>
      <c r="T7528" s="110">
        <f>IF('3B-Air transport'!$R$66="no","not applicable (Q3b.1.6 answered with 'no')",ROUND(S7528,4))</f>
        <v>0.45400000000000001</v>
      </c>
      <c r="U7528" s="110">
        <f>IF('3B-Air transport'!$R$67="no","not applicable (Q3b.1.6 answered with 'no')",ROUND(S7528,4))</f>
        <v>0.45400000000000001</v>
      </c>
      <c r="V7528" s="110">
        <f>IF('3B-Air transport'!$R$68="no","not applicable (Q3b.1.6 answered with 'no')",ROUND(S7528,4))</f>
        <v>0.45400000000000001</v>
      </c>
      <c r="AB7528" s="110">
        <f t="shared" si="422"/>
        <v>0.45400000000000035</v>
      </c>
      <c r="AC7528" s="110">
        <f>IF('3C-Water transport'!$R$56="no","not applicable (Q3c.1.6 answered with 'no')",ROUND(AB7528,4))</f>
        <v>0.45400000000000001</v>
      </c>
      <c r="AD7528" s="110">
        <f>IF('3C-Water transport'!$R$57="no","not applicable (Q3c.1.6 answered with 'no')",ROUND(AB7528,4))</f>
        <v>0.45400000000000001</v>
      </c>
      <c r="AE7528" s="110">
        <f>IF('3C-Water transport'!$R$58="no","not applicable (Q3c.1.6 answered with 'no')",ROUND(AB7528,4))</f>
        <v>0.45400000000000001</v>
      </c>
    </row>
    <row r="7529" spans="5:31" x14ac:dyDescent="0.25">
      <c r="E7529" s="110">
        <f t="shared" si="420"/>
        <v>0.45500000000000035</v>
      </c>
      <c r="F7529" s="110">
        <f>IF('3A-Rail transport'!$R$56="no","not applicable (Q3a.2.6 answered with 'no')",ROUND(E7529,4))</f>
        <v>0.45500000000000002</v>
      </c>
      <c r="G7529" s="110">
        <f>IF('3A-Rail transport'!$R$57="no","not applicable (Q3a.2.6 answered with 'no')",ROUND(E7529,4))</f>
        <v>0.45500000000000002</v>
      </c>
      <c r="S7529" s="110">
        <f t="shared" si="421"/>
        <v>0.45500000000000035</v>
      </c>
      <c r="T7529" s="110">
        <f>IF('3B-Air transport'!$R$66="no","not applicable (Q3b.1.6 answered with 'no')",ROUND(S7529,4))</f>
        <v>0.45500000000000002</v>
      </c>
      <c r="U7529" s="110">
        <f>IF('3B-Air transport'!$R$67="no","not applicable (Q3b.1.6 answered with 'no')",ROUND(S7529,4))</f>
        <v>0.45500000000000002</v>
      </c>
      <c r="V7529" s="110">
        <f>IF('3B-Air transport'!$R$68="no","not applicable (Q3b.1.6 answered with 'no')",ROUND(S7529,4))</f>
        <v>0.45500000000000002</v>
      </c>
      <c r="AB7529" s="110">
        <f t="shared" si="422"/>
        <v>0.45500000000000035</v>
      </c>
      <c r="AC7529" s="110">
        <f>IF('3C-Water transport'!$R$56="no","not applicable (Q3c.1.6 answered with 'no')",ROUND(AB7529,4))</f>
        <v>0.45500000000000002</v>
      </c>
      <c r="AD7529" s="110">
        <f>IF('3C-Water transport'!$R$57="no","not applicable (Q3c.1.6 answered with 'no')",ROUND(AB7529,4))</f>
        <v>0.45500000000000002</v>
      </c>
      <c r="AE7529" s="110">
        <f>IF('3C-Water transport'!$R$58="no","not applicable (Q3c.1.6 answered with 'no')",ROUND(AB7529,4))</f>
        <v>0.45500000000000002</v>
      </c>
    </row>
    <row r="7530" spans="5:31" x14ac:dyDescent="0.25">
      <c r="E7530" s="110">
        <f t="shared" si="420"/>
        <v>0.45600000000000035</v>
      </c>
      <c r="F7530" s="110">
        <f>IF('3A-Rail transport'!$R$56="no","not applicable (Q3a.2.6 answered with 'no')",ROUND(E7530,4))</f>
        <v>0.45600000000000002</v>
      </c>
      <c r="G7530" s="110">
        <f>IF('3A-Rail transport'!$R$57="no","not applicable (Q3a.2.6 answered with 'no')",ROUND(E7530,4))</f>
        <v>0.45600000000000002</v>
      </c>
      <c r="S7530" s="110">
        <f t="shared" si="421"/>
        <v>0.45600000000000035</v>
      </c>
      <c r="T7530" s="110">
        <f>IF('3B-Air transport'!$R$66="no","not applicable (Q3b.1.6 answered with 'no')",ROUND(S7530,4))</f>
        <v>0.45600000000000002</v>
      </c>
      <c r="U7530" s="110">
        <f>IF('3B-Air transport'!$R$67="no","not applicable (Q3b.1.6 answered with 'no')",ROUND(S7530,4))</f>
        <v>0.45600000000000002</v>
      </c>
      <c r="V7530" s="110">
        <f>IF('3B-Air transport'!$R$68="no","not applicable (Q3b.1.6 answered with 'no')",ROUND(S7530,4))</f>
        <v>0.45600000000000002</v>
      </c>
      <c r="AB7530" s="110">
        <f t="shared" si="422"/>
        <v>0.45600000000000035</v>
      </c>
      <c r="AC7530" s="110">
        <f>IF('3C-Water transport'!$R$56="no","not applicable (Q3c.1.6 answered with 'no')",ROUND(AB7530,4))</f>
        <v>0.45600000000000002</v>
      </c>
      <c r="AD7530" s="110">
        <f>IF('3C-Water transport'!$R$57="no","not applicable (Q3c.1.6 answered with 'no')",ROUND(AB7530,4))</f>
        <v>0.45600000000000002</v>
      </c>
      <c r="AE7530" s="110">
        <f>IF('3C-Water transport'!$R$58="no","not applicable (Q3c.1.6 answered with 'no')",ROUND(AB7530,4))</f>
        <v>0.45600000000000002</v>
      </c>
    </row>
    <row r="7531" spans="5:31" x14ac:dyDescent="0.25">
      <c r="E7531" s="110">
        <f t="shared" si="420"/>
        <v>0.45700000000000035</v>
      </c>
      <c r="F7531" s="110">
        <f>IF('3A-Rail transport'!$R$56="no","not applicable (Q3a.2.6 answered with 'no')",ROUND(E7531,4))</f>
        <v>0.45700000000000002</v>
      </c>
      <c r="G7531" s="110">
        <f>IF('3A-Rail transport'!$R$57="no","not applicable (Q3a.2.6 answered with 'no')",ROUND(E7531,4))</f>
        <v>0.45700000000000002</v>
      </c>
      <c r="S7531" s="110">
        <f t="shared" si="421"/>
        <v>0.45700000000000035</v>
      </c>
      <c r="T7531" s="110">
        <f>IF('3B-Air transport'!$R$66="no","not applicable (Q3b.1.6 answered with 'no')",ROUND(S7531,4))</f>
        <v>0.45700000000000002</v>
      </c>
      <c r="U7531" s="110">
        <f>IF('3B-Air transport'!$R$67="no","not applicable (Q3b.1.6 answered with 'no')",ROUND(S7531,4))</f>
        <v>0.45700000000000002</v>
      </c>
      <c r="V7531" s="110">
        <f>IF('3B-Air transport'!$R$68="no","not applicable (Q3b.1.6 answered with 'no')",ROUND(S7531,4))</f>
        <v>0.45700000000000002</v>
      </c>
      <c r="AB7531" s="110">
        <f t="shared" si="422"/>
        <v>0.45700000000000035</v>
      </c>
      <c r="AC7531" s="110">
        <f>IF('3C-Water transport'!$R$56="no","not applicable (Q3c.1.6 answered with 'no')",ROUND(AB7531,4))</f>
        <v>0.45700000000000002</v>
      </c>
      <c r="AD7531" s="110">
        <f>IF('3C-Water transport'!$R$57="no","not applicable (Q3c.1.6 answered with 'no')",ROUND(AB7531,4))</f>
        <v>0.45700000000000002</v>
      </c>
      <c r="AE7531" s="110">
        <f>IF('3C-Water transport'!$R$58="no","not applicable (Q3c.1.6 answered with 'no')",ROUND(AB7531,4))</f>
        <v>0.45700000000000002</v>
      </c>
    </row>
    <row r="7532" spans="5:31" x14ac:dyDescent="0.25">
      <c r="E7532" s="110">
        <f t="shared" si="420"/>
        <v>0.45800000000000035</v>
      </c>
      <c r="F7532" s="110">
        <f>IF('3A-Rail transport'!$R$56="no","not applicable (Q3a.2.6 answered with 'no')",ROUND(E7532,4))</f>
        <v>0.45800000000000002</v>
      </c>
      <c r="G7532" s="110">
        <f>IF('3A-Rail transport'!$R$57="no","not applicable (Q3a.2.6 answered with 'no')",ROUND(E7532,4))</f>
        <v>0.45800000000000002</v>
      </c>
      <c r="S7532" s="110">
        <f t="shared" si="421"/>
        <v>0.45800000000000035</v>
      </c>
      <c r="T7532" s="110">
        <f>IF('3B-Air transport'!$R$66="no","not applicable (Q3b.1.6 answered with 'no')",ROUND(S7532,4))</f>
        <v>0.45800000000000002</v>
      </c>
      <c r="U7532" s="110">
        <f>IF('3B-Air transport'!$R$67="no","not applicable (Q3b.1.6 answered with 'no')",ROUND(S7532,4))</f>
        <v>0.45800000000000002</v>
      </c>
      <c r="V7532" s="110">
        <f>IF('3B-Air transport'!$R$68="no","not applicable (Q3b.1.6 answered with 'no')",ROUND(S7532,4))</f>
        <v>0.45800000000000002</v>
      </c>
      <c r="AB7532" s="110">
        <f t="shared" si="422"/>
        <v>0.45800000000000035</v>
      </c>
      <c r="AC7532" s="110">
        <f>IF('3C-Water transport'!$R$56="no","not applicable (Q3c.1.6 answered with 'no')",ROUND(AB7532,4))</f>
        <v>0.45800000000000002</v>
      </c>
      <c r="AD7532" s="110">
        <f>IF('3C-Water transport'!$R$57="no","not applicable (Q3c.1.6 answered with 'no')",ROUND(AB7532,4))</f>
        <v>0.45800000000000002</v>
      </c>
      <c r="AE7532" s="110">
        <f>IF('3C-Water transport'!$R$58="no","not applicable (Q3c.1.6 answered with 'no')",ROUND(AB7532,4))</f>
        <v>0.45800000000000002</v>
      </c>
    </row>
    <row r="7533" spans="5:31" x14ac:dyDescent="0.25">
      <c r="E7533" s="110">
        <f t="shared" si="420"/>
        <v>0.45900000000000035</v>
      </c>
      <c r="F7533" s="110">
        <f>IF('3A-Rail transport'!$R$56="no","not applicable (Q3a.2.6 answered with 'no')",ROUND(E7533,4))</f>
        <v>0.45900000000000002</v>
      </c>
      <c r="G7533" s="110">
        <f>IF('3A-Rail transport'!$R$57="no","not applicable (Q3a.2.6 answered with 'no')",ROUND(E7533,4))</f>
        <v>0.45900000000000002</v>
      </c>
      <c r="S7533" s="110">
        <f t="shared" si="421"/>
        <v>0.45900000000000035</v>
      </c>
      <c r="T7533" s="110">
        <f>IF('3B-Air transport'!$R$66="no","not applicable (Q3b.1.6 answered with 'no')",ROUND(S7533,4))</f>
        <v>0.45900000000000002</v>
      </c>
      <c r="U7533" s="110">
        <f>IF('3B-Air transport'!$R$67="no","not applicable (Q3b.1.6 answered with 'no')",ROUND(S7533,4))</f>
        <v>0.45900000000000002</v>
      </c>
      <c r="V7533" s="110">
        <f>IF('3B-Air transport'!$R$68="no","not applicable (Q3b.1.6 answered with 'no')",ROUND(S7533,4))</f>
        <v>0.45900000000000002</v>
      </c>
      <c r="AB7533" s="110">
        <f t="shared" si="422"/>
        <v>0.45900000000000035</v>
      </c>
      <c r="AC7533" s="110">
        <f>IF('3C-Water transport'!$R$56="no","not applicable (Q3c.1.6 answered with 'no')",ROUND(AB7533,4))</f>
        <v>0.45900000000000002</v>
      </c>
      <c r="AD7533" s="110">
        <f>IF('3C-Water transport'!$R$57="no","not applicable (Q3c.1.6 answered with 'no')",ROUND(AB7533,4))</f>
        <v>0.45900000000000002</v>
      </c>
      <c r="AE7533" s="110">
        <f>IF('3C-Water transport'!$R$58="no","not applicable (Q3c.1.6 answered with 'no')",ROUND(AB7533,4))</f>
        <v>0.45900000000000002</v>
      </c>
    </row>
    <row r="7534" spans="5:31" x14ac:dyDescent="0.25">
      <c r="E7534" s="110">
        <f t="shared" si="420"/>
        <v>0.46000000000000035</v>
      </c>
      <c r="F7534" s="110">
        <f>IF('3A-Rail transport'!$R$56="no","not applicable (Q3a.2.6 answered with 'no')",ROUND(E7534,4))</f>
        <v>0.46</v>
      </c>
      <c r="G7534" s="110">
        <f>IF('3A-Rail transport'!$R$57="no","not applicable (Q3a.2.6 answered with 'no')",ROUND(E7534,4))</f>
        <v>0.46</v>
      </c>
      <c r="S7534" s="110">
        <f t="shared" si="421"/>
        <v>0.46000000000000035</v>
      </c>
      <c r="T7534" s="110">
        <f>IF('3B-Air transport'!$R$66="no","not applicable (Q3b.1.6 answered with 'no')",ROUND(S7534,4))</f>
        <v>0.46</v>
      </c>
      <c r="U7534" s="110">
        <f>IF('3B-Air transport'!$R$67="no","not applicable (Q3b.1.6 answered with 'no')",ROUND(S7534,4))</f>
        <v>0.46</v>
      </c>
      <c r="V7534" s="110">
        <f>IF('3B-Air transport'!$R$68="no","not applicable (Q3b.1.6 answered with 'no')",ROUND(S7534,4))</f>
        <v>0.46</v>
      </c>
      <c r="AB7534" s="110">
        <f t="shared" si="422"/>
        <v>0.46000000000000035</v>
      </c>
      <c r="AC7534" s="110">
        <f>IF('3C-Water transport'!$R$56="no","not applicable (Q3c.1.6 answered with 'no')",ROUND(AB7534,4))</f>
        <v>0.46</v>
      </c>
      <c r="AD7534" s="110">
        <f>IF('3C-Water transport'!$R$57="no","not applicable (Q3c.1.6 answered with 'no')",ROUND(AB7534,4))</f>
        <v>0.46</v>
      </c>
      <c r="AE7534" s="110">
        <f>IF('3C-Water transport'!$R$58="no","not applicable (Q3c.1.6 answered with 'no')",ROUND(AB7534,4))</f>
        <v>0.46</v>
      </c>
    </row>
    <row r="7535" spans="5:31" x14ac:dyDescent="0.25">
      <c r="E7535" s="110">
        <f t="shared" si="420"/>
        <v>0.46100000000000035</v>
      </c>
      <c r="F7535" s="110">
        <f>IF('3A-Rail transport'!$R$56="no","not applicable (Q3a.2.6 answered with 'no')",ROUND(E7535,4))</f>
        <v>0.46100000000000002</v>
      </c>
      <c r="G7535" s="110">
        <f>IF('3A-Rail transport'!$R$57="no","not applicable (Q3a.2.6 answered with 'no')",ROUND(E7535,4))</f>
        <v>0.46100000000000002</v>
      </c>
      <c r="S7535" s="110">
        <f t="shared" si="421"/>
        <v>0.46100000000000035</v>
      </c>
      <c r="T7535" s="110">
        <f>IF('3B-Air transport'!$R$66="no","not applicable (Q3b.1.6 answered with 'no')",ROUND(S7535,4))</f>
        <v>0.46100000000000002</v>
      </c>
      <c r="U7535" s="110">
        <f>IF('3B-Air transport'!$R$67="no","not applicable (Q3b.1.6 answered with 'no')",ROUND(S7535,4))</f>
        <v>0.46100000000000002</v>
      </c>
      <c r="V7535" s="110">
        <f>IF('3B-Air transport'!$R$68="no","not applicable (Q3b.1.6 answered with 'no')",ROUND(S7535,4))</f>
        <v>0.46100000000000002</v>
      </c>
      <c r="AB7535" s="110">
        <f t="shared" si="422"/>
        <v>0.46100000000000035</v>
      </c>
      <c r="AC7535" s="110">
        <f>IF('3C-Water transport'!$R$56="no","not applicable (Q3c.1.6 answered with 'no')",ROUND(AB7535,4))</f>
        <v>0.46100000000000002</v>
      </c>
      <c r="AD7535" s="110">
        <f>IF('3C-Water transport'!$R$57="no","not applicable (Q3c.1.6 answered with 'no')",ROUND(AB7535,4))</f>
        <v>0.46100000000000002</v>
      </c>
      <c r="AE7535" s="110">
        <f>IF('3C-Water transport'!$R$58="no","not applicable (Q3c.1.6 answered with 'no')",ROUND(AB7535,4))</f>
        <v>0.46100000000000002</v>
      </c>
    </row>
    <row r="7536" spans="5:31" x14ac:dyDescent="0.25">
      <c r="E7536" s="110">
        <f t="shared" si="420"/>
        <v>0.46200000000000035</v>
      </c>
      <c r="F7536" s="110">
        <f>IF('3A-Rail transport'!$R$56="no","not applicable (Q3a.2.6 answered with 'no')",ROUND(E7536,4))</f>
        <v>0.46200000000000002</v>
      </c>
      <c r="G7536" s="110">
        <f>IF('3A-Rail transport'!$R$57="no","not applicable (Q3a.2.6 answered with 'no')",ROUND(E7536,4))</f>
        <v>0.46200000000000002</v>
      </c>
      <c r="S7536" s="110">
        <f t="shared" si="421"/>
        <v>0.46200000000000035</v>
      </c>
      <c r="T7536" s="110">
        <f>IF('3B-Air transport'!$R$66="no","not applicable (Q3b.1.6 answered with 'no')",ROUND(S7536,4))</f>
        <v>0.46200000000000002</v>
      </c>
      <c r="U7536" s="110">
        <f>IF('3B-Air transport'!$R$67="no","not applicable (Q3b.1.6 answered with 'no')",ROUND(S7536,4))</f>
        <v>0.46200000000000002</v>
      </c>
      <c r="V7536" s="110">
        <f>IF('3B-Air transport'!$R$68="no","not applicable (Q3b.1.6 answered with 'no')",ROUND(S7536,4))</f>
        <v>0.46200000000000002</v>
      </c>
      <c r="AB7536" s="110">
        <f t="shared" si="422"/>
        <v>0.46200000000000035</v>
      </c>
      <c r="AC7536" s="110">
        <f>IF('3C-Water transport'!$R$56="no","not applicable (Q3c.1.6 answered with 'no')",ROUND(AB7536,4))</f>
        <v>0.46200000000000002</v>
      </c>
      <c r="AD7536" s="110">
        <f>IF('3C-Water transport'!$R$57="no","not applicable (Q3c.1.6 answered with 'no')",ROUND(AB7536,4))</f>
        <v>0.46200000000000002</v>
      </c>
      <c r="AE7536" s="110">
        <f>IF('3C-Water transport'!$R$58="no","not applicable (Q3c.1.6 answered with 'no')",ROUND(AB7536,4))</f>
        <v>0.46200000000000002</v>
      </c>
    </row>
    <row r="7537" spans="5:31" x14ac:dyDescent="0.25">
      <c r="E7537" s="110">
        <f t="shared" si="420"/>
        <v>0.46300000000000036</v>
      </c>
      <c r="F7537" s="110">
        <f>IF('3A-Rail transport'!$R$56="no","not applicable (Q3a.2.6 answered with 'no')",ROUND(E7537,4))</f>
        <v>0.46300000000000002</v>
      </c>
      <c r="G7537" s="110">
        <f>IF('3A-Rail transport'!$R$57="no","not applicable (Q3a.2.6 answered with 'no')",ROUND(E7537,4))</f>
        <v>0.46300000000000002</v>
      </c>
      <c r="S7537" s="110">
        <f t="shared" si="421"/>
        <v>0.46300000000000036</v>
      </c>
      <c r="T7537" s="110">
        <f>IF('3B-Air transport'!$R$66="no","not applicable (Q3b.1.6 answered with 'no')",ROUND(S7537,4))</f>
        <v>0.46300000000000002</v>
      </c>
      <c r="U7537" s="110">
        <f>IF('3B-Air transport'!$R$67="no","not applicable (Q3b.1.6 answered with 'no')",ROUND(S7537,4))</f>
        <v>0.46300000000000002</v>
      </c>
      <c r="V7537" s="110">
        <f>IF('3B-Air transport'!$R$68="no","not applicable (Q3b.1.6 answered with 'no')",ROUND(S7537,4))</f>
        <v>0.46300000000000002</v>
      </c>
      <c r="AB7537" s="110">
        <f t="shared" si="422"/>
        <v>0.46300000000000036</v>
      </c>
      <c r="AC7537" s="110">
        <f>IF('3C-Water transport'!$R$56="no","not applicable (Q3c.1.6 answered with 'no')",ROUND(AB7537,4))</f>
        <v>0.46300000000000002</v>
      </c>
      <c r="AD7537" s="110">
        <f>IF('3C-Water transport'!$R$57="no","not applicable (Q3c.1.6 answered with 'no')",ROUND(AB7537,4))</f>
        <v>0.46300000000000002</v>
      </c>
      <c r="AE7537" s="110">
        <f>IF('3C-Water transport'!$R$58="no","not applicable (Q3c.1.6 answered with 'no')",ROUND(AB7537,4))</f>
        <v>0.46300000000000002</v>
      </c>
    </row>
    <row r="7538" spans="5:31" x14ac:dyDescent="0.25">
      <c r="E7538" s="110">
        <f t="shared" si="420"/>
        <v>0.46400000000000036</v>
      </c>
      <c r="F7538" s="110">
        <f>IF('3A-Rail transport'!$R$56="no","not applicable (Q3a.2.6 answered with 'no')",ROUND(E7538,4))</f>
        <v>0.46400000000000002</v>
      </c>
      <c r="G7538" s="110">
        <f>IF('3A-Rail transport'!$R$57="no","not applicable (Q3a.2.6 answered with 'no')",ROUND(E7538,4))</f>
        <v>0.46400000000000002</v>
      </c>
      <c r="S7538" s="110">
        <f t="shared" si="421"/>
        <v>0.46400000000000036</v>
      </c>
      <c r="T7538" s="110">
        <f>IF('3B-Air transport'!$R$66="no","not applicable (Q3b.1.6 answered with 'no')",ROUND(S7538,4))</f>
        <v>0.46400000000000002</v>
      </c>
      <c r="U7538" s="110">
        <f>IF('3B-Air transport'!$R$67="no","not applicable (Q3b.1.6 answered with 'no')",ROUND(S7538,4))</f>
        <v>0.46400000000000002</v>
      </c>
      <c r="V7538" s="110">
        <f>IF('3B-Air transport'!$R$68="no","not applicable (Q3b.1.6 answered with 'no')",ROUND(S7538,4))</f>
        <v>0.46400000000000002</v>
      </c>
      <c r="AB7538" s="110">
        <f t="shared" si="422"/>
        <v>0.46400000000000036</v>
      </c>
      <c r="AC7538" s="110">
        <f>IF('3C-Water transport'!$R$56="no","not applicable (Q3c.1.6 answered with 'no')",ROUND(AB7538,4))</f>
        <v>0.46400000000000002</v>
      </c>
      <c r="AD7538" s="110">
        <f>IF('3C-Water transport'!$R$57="no","not applicable (Q3c.1.6 answered with 'no')",ROUND(AB7538,4))</f>
        <v>0.46400000000000002</v>
      </c>
      <c r="AE7538" s="110">
        <f>IF('3C-Water transport'!$R$58="no","not applicable (Q3c.1.6 answered with 'no')",ROUND(AB7538,4))</f>
        <v>0.46400000000000002</v>
      </c>
    </row>
    <row r="7539" spans="5:31" x14ac:dyDescent="0.25">
      <c r="E7539" s="110">
        <f t="shared" si="420"/>
        <v>0.46500000000000036</v>
      </c>
      <c r="F7539" s="110">
        <f>IF('3A-Rail transport'!$R$56="no","not applicable (Q3a.2.6 answered with 'no')",ROUND(E7539,4))</f>
        <v>0.46500000000000002</v>
      </c>
      <c r="G7539" s="110">
        <f>IF('3A-Rail transport'!$R$57="no","not applicable (Q3a.2.6 answered with 'no')",ROUND(E7539,4))</f>
        <v>0.46500000000000002</v>
      </c>
      <c r="S7539" s="110">
        <f t="shared" si="421"/>
        <v>0.46500000000000036</v>
      </c>
      <c r="T7539" s="110">
        <f>IF('3B-Air transport'!$R$66="no","not applicable (Q3b.1.6 answered with 'no')",ROUND(S7539,4))</f>
        <v>0.46500000000000002</v>
      </c>
      <c r="U7539" s="110">
        <f>IF('3B-Air transport'!$R$67="no","not applicable (Q3b.1.6 answered with 'no')",ROUND(S7539,4))</f>
        <v>0.46500000000000002</v>
      </c>
      <c r="V7539" s="110">
        <f>IF('3B-Air transport'!$R$68="no","not applicable (Q3b.1.6 answered with 'no')",ROUND(S7539,4))</f>
        <v>0.46500000000000002</v>
      </c>
      <c r="AB7539" s="110">
        <f t="shared" si="422"/>
        <v>0.46500000000000036</v>
      </c>
      <c r="AC7539" s="110">
        <f>IF('3C-Water transport'!$R$56="no","not applicable (Q3c.1.6 answered with 'no')",ROUND(AB7539,4))</f>
        <v>0.46500000000000002</v>
      </c>
      <c r="AD7539" s="110">
        <f>IF('3C-Water transport'!$R$57="no","not applicable (Q3c.1.6 answered with 'no')",ROUND(AB7539,4))</f>
        <v>0.46500000000000002</v>
      </c>
      <c r="AE7539" s="110">
        <f>IF('3C-Water transport'!$R$58="no","not applicable (Q3c.1.6 answered with 'no')",ROUND(AB7539,4))</f>
        <v>0.46500000000000002</v>
      </c>
    </row>
    <row r="7540" spans="5:31" x14ac:dyDescent="0.25">
      <c r="E7540" s="110">
        <f t="shared" si="420"/>
        <v>0.46600000000000036</v>
      </c>
      <c r="F7540" s="110">
        <f>IF('3A-Rail transport'!$R$56="no","not applicable (Q3a.2.6 answered with 'no')",ROUND(E7540,4))</f>
        <v>0.46600000000000003</v>
      </c>
      <c r="G7540" s="110">
        <f>IF('3A-Rail transport'!$R$57="no","not applicable (Q3a.2.6 answered with 'no')",ROUND(E7540,4))</f>
        <v>0.46600000000000003</v>
      </c>
      <c r="S7540" s="110">
        <f t="shared" si="421"/>
        <v>0.46600000000000036</v>
      </c>
      <c r="T7540" s="110">
        <f>IF('3B-Air transport'!$R$66="no","not applicable (Q3b.1.6 answered with 'no')",ROUND(S7540,4))</f>
        <v>0.46600000000000003</v>
      </c>
      <c r="U7540" s="110">
        <f>IF('3B-Air transport'!$R$67="no","not applicable (Q3b.1.6 answered with 'no')",ROUND(S7540,4))</f>
        <v>0.46600000000000003</v>
      </c>
      <c r="V7540" s="110">
        <f>IF('3B-Air transport'!$R$68="no","not applicable (Q3b.1.6 answered with 'no')",ROUND(S7540,4))</f>
        <v>0.46600000000000003</v>
      </c>
      <c r="AB7540" s="110">
        <f t="shared" si="422"/>
        <v>0.46600000000000036</v>
      </c>
      <c r="AC7540" s="110">
        <f>IF('3C-Water transport'!$R$56="no","not applicable (Q3c.1.6 answered with 'no')",ROUND(AB7540,4))</f>
        <v>0.46600000000000003</v>
      </c>
      <c r="AD7540" s="110">
        <f>IF('3C-Water transport'!$R$57="no","not applicable (Q3c.1.6 answered with 'no')",ROUND(AB7540,4))</f>
        <v>0.46600000000000003</v>
      </c>
      <c r="AE7540" s="110">
        <f>IF('3C-Water transport'!$R$58="no","not applicable (Q3c.1.6 answered with 'no')",ROUND(AB7540,4))</f>
        <v>0.46600000000000003</v>
      </c>
    </row>
    <row r="7541" spans="5:31" x14ac:dyDescent="0.25">
      <c r="E7541" s="110">
        <f t="shared" si="420"/>
        <v>0.46700000000000036</v>
      </c>
      <c r="F7541" s="110">
        <f>IF('3A-Rail transport'!$R$56="no","not applicable (Q3a.2.6 answered with 'no')",ROUND(E7541,4))</f>
        <v>0.46700000000000003</v>
      </c>
      <c r="G7541" s="110">
        <f>IF('3A-Rail transport'!$R$57="no","not applicable (Q3a.2.6 answered with 'no')",ROUND(E7541,4))</f>
        <v>0.46700000000000003</v>
      </c>
      <c r="S7541" s="110">
        <f t="shared" si="421"/>
        <v>0.46700000000000036</v>
      </c>
      <c r="T7541" s="110">
        <f>IF('3B-Air transport'!$R$66="no","not applicable (Q3b.1.6 answered with 'no')",ROUND(S7541,4))</f>
        <v>0.46700000000000003</v>
      </c>
      <c r="U7541" s="110">
        <f>IF('3B-Air transport'!$R$67="no","not applicable (Q3b.1.6 answered with 'no')",ROUND(S7541,4))</f>
        <v>0.46700000000000003</v>
      </c>
      <c r="V7541" s="110">
        <f>IF('3B-Air transport'!$R$68="no","not applicable (Q3b.1.6 answered with 'no')",ROUND(S7541,4))</f>
        <v>0.46700000000000003</v>
      </c>
      <c r="AB7541" s="110">
        <f t="shared" si="422"/>
        <v>0.46700000000000036</v>
      </c>
      <c r="AC7541" s="110">
        <f>IF('3C-Water transport'!$R$56="no","not applicable (Q3c.1.6 answered with 'no')",ROUND(AB7541,4))</f>
        <v>0.46700000000000003</v>
      </c>
      <c r="AD7541" s="110">
        <f>IF('3C-Water transport'!$R$57="no","not applicable (Q3c.1.6 answered with 'no')",ROUND(AB7541,4))</f>
        <v>0.46700000000000003</v>
      </c>
      <c r="AE7541" s="110">
        <f>IF('3C-Water transport'!$R$58="no","not applicable (Q3c.1.6 answered with 'no')",ROUND(AB7541,4))</f>
        <v>0.46700000000000003</v>
      </c>
    </row>
    <row r="7542" spans="5:31" x14ac:dyDescent="0.25">
      <c r="E7542" s="110">
        <f t="shared" si="420"/>
        <v>0.46800000000000036</v>
      </c>
      <c r="F7542" s="110">
        <f>IF('3A-Rail transport'!$R$56="no","not applicable (Q3a.2.6 answered with 'no')",ROUND(E7542,4))</f>
        <v>0.46800000000000003</v>
      </c>
      <c r="G7542" s="110">
        <f>IF('3A-Rail transport'!$R$57="no","not applicable (Q3a.2.6 answered with 'no')",ROUND(E7542,4))</f>
        <v>0.46800000000000003</v>
      </c>
      <c r="S7542" s="110">
        <f t="shared" si="421"/>
        <v>0.46800000000000036</v>
      </c>
      <c r="T7542" s="110">
        <f>IF('3B-Air transport'!$R$66="no","not applicable (Q3b.1.6 answered with 'no')",ROUND(S7542,4))</f>
        <v>0.46800000000000003</v>
      </c>
      <c r="U7542" s="110">
        <f>IF('3B-Air transport'!$R$67="no","not applicable (Q3b.1.6 answered with 'no')",ROUND(S7542,4))</f>
        <v>0.46800000000000003</v>
      </c>
      <c r="V7542" s="110">
        <f>IF('3B-Air transport'!$R$68="no","not applicable (Q3b.1.6 answered with 'no')",ROUND(S7542,4))</f>
        <v>0.46800000000000003</v>
      </c>
      <c r="AB7542" s="110">
        <f t="shared" si="422"/>
        <v>0.46800000000000036</v>
      </c>
      <c r="AC7542" s="110">
        <f>IF('3C-Water transport'!$R$56="no","not applicable (Q3c.1.6 answered with 'no')",ROUND(AB7542,4))</f>
        <v>0.46800000000000003</v>
      </c>
      <c r="AD7542" s="110">
        <f>IF('3C-Water transport'!$R$57="no","not applicable (Q3c.1.6 answered with 'no')",ROUND(AB7542,4))</f>
        <v>0.46800000000000003</v>
      </c>
      <c r="AE7542" s="110">
        <f>IF('3C-Water transport'!$R$58="no","not applicable (Q3c.1.6 answered with 'no')",ROUND(AB7542,4))</f>
        <v>0.46800000000000003</v>
      </c>
    </row>
    <row r="7543" spans="5:31" x14ac:dyDescent="0.25">
      <c r="E7543" s="110">
        <f t="shared" si="420"/>
        <v>0.46900000000000036</v>
      </c>
      <c r="F7543" s="110">
        <f>IF('3A-Rail transport'!$R$56="no","not applicable (Q3a.2.6 answered with 'no')",ROUND(E7543,4))</f>
        <v>0.46899999999999997</v>
      </c>
      <c r="G7543" s="110">
        <f>IF('3A-Rail transport'!$R$57="no","not applicable (Q3a.2.6 answered with 'no')",ROUND(E7543,4))</f>
        <v>0.46899999999999997</v>
      </c>
      <c r="S7543" s="110">
        <f t="shared" si="421"/>
        <v>0.46900000000000036</v>
      </c>
      <c r="T7543" s="110">
        <f>IF('3B-Air transport'!$R$66="no","not applicable (Q3b.1.6 answered with 'no')",ROUND(S7543,4))</f>
        <v>0.46899999999999997</v>
      </c>
      <c r="U7543" s="110">
        <f>IF('3B-Air transport'!$R$67="no","not applicable (Q3b.1.6 answered with 'no')",ROUND(S7543,4))</f>
        <v>0.46899999999999997</v>
      </c>
      <c r="V7543" s="110">
        <f>IF('3B-Air transport'!$R$68="no","not applicable (Q3b.1.6 answered with 'no')",ROUND(S7543,4))</f>
        <v>0.46899999999999997</v>
      </c>
      <c r="AB7543" s="110">
        <f t="shared" si="422"/>
        <v>0.46900000000000036</v>
      </c>
      <c r="AC7543" s="110">
        <f>IF('3C-Water transport'!$R$56="no","not applicable (Q3c.1.6 answered with 'no')",ROUND(AB7543,4))</f>
        <v>0.46899999999999997</v>
      </c>
      <c r="AD7543" s="110">
        <f>IF('3C-Water transport'!$R$57="no","not applicable (Q3c.1.6 answered with 'no')",ROUND(AB7543,4))</f>
        <v>0.46899999999999997</v>
      </c>
      <c r="AE7543" s="110">
        <f>IF('3C-Water transport'!$R$58="no","not applicable (Q3c.1.6 answered with 'no')",ROUND(AB7543,4))</f>
        <v>0.46899999999999997</v>
      </c>
    </row>
    <row r="7544" spans="5:31" x14ac:dyDescent="0.25">
      <c r="E7544" s="110">
        <f t="shared" si="420"/>
        <v>0.47000000000000036</v>
      </c>
      <c r="F7544" s="110">
        <f>IF('3A-Rail transport'!$R$56="no","not applicable (Q3a.2.6 answered with 'no')",ROUND(E7544,4))</f>
        <v>0.47</v>
      </c>
      <c r="G7544" s="110">
        <f>IF('3A-Rail transport'!$R$57="no","not applicable (Q3a.2.6 answered with 'no')",ROUND(E7544,4))</f>
        <v>0.47</v>
      </c>
      <c r="S7544" s="110">
        <f t="shared" si="421"/>
        <v>0.47000000000000036</v>
      </c>
      <c r="T7544" s="110">
        <f>IF('3B-Air transport'!$R$66="no","not applicable (Q3b.1.6 answered with 'no')",ROUND(S7544,4))</f>
        <v>0.47</v>
      </c>
      <c r="U7544" s="110">
        <f>IF('3B-Air transport'!$R$67="no","not applicable (Q3b.1.6 answered with 'no')",ROUND(S7544,4))</f>
        <v>0.47</v>
      </c>
      <c r="V7544" s="110">
        <f>IF('3B-Air transport'!$R$68="no","not applicable (Q3b.1.6 answered with 'no')",ROUND(S7544,4))</f>
        <v>0.47</v>
      </c>
      <c r="AB7544" s="110">
        <f t="shared" si="422"/>
        <v>0.47000000000000036</v>
      </c>
      <c r="AC7544" s="110">
        <f>IF('3C-Water transport'!$R$56="no","not applicable (Q3c.1.6 answered with 'no')",ROUND(AB7544,4))</f>
        <v>0.47</v>
      </c>
      <c r="AD7544" s="110">
        <f>IF('3C-Water transport'!$R$57="no","not applicable (Q3c.1.6 answered with 'no')",ROUND(AB7544,4))</f>
        <v>0.47</v>
      </c>
      <c r="AE7544" s="110">
        <f>IF('3C-Water transport'!$R$58="no","not applicable (Q3c.1.6 answered with 'no')",ROUND(AB7544,4))</f>
        <v>0.47</v>
      </c>
    </row>
    <row r="7545" spans="5:31" x14ac:dyDescent="0.25">
      <c r="E7545" s="110">
        <f t="shared" si="420"/>
        <v>0.47100000000000036</v>
      </c>
      <c r="F7545" s="110">
        <f>IF('3A-Rail transport'!$R$56="no","not applicable (Q3a.2.6 answered with 'no')",ROUND(E7545,4))</f>
        <v>0.47099999999999997</v>
      </c>
      <c r="G7545" s="110">
        <f>IF('3A-Rail transport'!$R$57="no","not applicable (Q3a.2.6 answered with 'no')",ROUND(E7545,4))</f>
        <v>0.47099999999999997</v>
      </c>
      <c r="S7545" s="110">
        <f t="shared" si="421"/>
        <v>0.47100000000000036</v>
      </c>
      <c r="T7545" s="110">
        <f>IF('3B-Air transport'!$R$66="no","not applicable (Q3b.1.6 answered with 'no')",ROUND(S7545,4))</f>
        <v>0.47099999999999997</v>
      </c>
      <c r="U7545" s="110">
        <f>IF('3B-Air transport'!$R$67="no","not applicable (Q3b.1.6 answered with 'no')",ROUND(S7545,4))</f>
        <v>0.47099999999999997</v>
      </c>
      <c r="V7545" s="110">
        <f>IF('3B-Air transport'!$R$68="no","not applicable (Q3b.1.6 answered with 'no')",ROUND(S7545,4))</f>
        <v>0.47099999999999997</v>
      </c>
      <c r="AB7545" s="110">
        <f t="shared" si="422"/>
        <v>0.47100000000000036</v>
      </c>
      <c r="AC7545" s="110">
        <f>IF('3C-Water transport'!$R$56="no","not applicable (Q3c.1.6 answered with 'no')",ROUND(AB7545,4))</f>
        <v>0.47099999999999997</v>
      </c>
      <c r="AD7545" s="110">
        <f>IF('3C-Water transport'!$R$57="no","not applicable (Q3c.1.6 answered with 'no')",ROUND(AB7545,4))</f>
        <v>0.47099999999999997</v>
      </c>
      <c r="AE7545" s="110">
        <f>IF('3C-Water transport'!$R$58="no","not applicable (Q3c.1.6 answered with 'no')",ROUND(AB7545,4))</f>
        <v>0.47099999999999997</v>
      </c>
    </row>
    <row r="7546" spans="5:31" x14ac:dyDescent="0.25">
      <c r="E7546" s="110">
        <f t="shared" si="420"/>
        <v>0.47200000000000036</v>
      </c>
      <c r="F7546" s="110">
        <f>IF('3A-Rail transport'!$R$56="no","not applicable (Q3a.2.6 answered with 'no')",ROUND(E7546,4))</f>
        <v>0.47199999999999998</v>
      </c>
      <c r="G7546" s="110">
        <f>IF('3A-Rail transport'!$R$57="no","not applicable (Q3a.2.6 answered with 'no')",ROUND(E7546,4))</f>
        <v>0.47199999999999998</v>
      </c>
      <c r="S7546" s="110">
        <f t="shared" si="421"/>
        <v>0.47200000000000036</v>
      </c>
      <c r="T7546" s="110">
        <f>IF('3B-Air transport'!$R$66="no","not applicable (Q3b.1.6 answered with 'no')",ROUND(S7546,4))</f>
        <v>0.47199999999999998</v>
      </c>
      <c r="U7546" s="110">
        <f>IF('3B-Air transport'!$R$67="no","not applicable (Q3b.1.6 answered with 'no')",ROUND(S7546,4))</f>
        <v>0.47199999999999998</v>
      </c>
      <c r="V7546" s="110">
        <f>IF('3B-Air transport'!$R$68="no","not applicable (Q3b.1.6 answered with 'no')",ROUND(S7546,4))</f>
        <v>0.47199999999999998</v>
      </c>
      <c r="AB7546" s="110">
        <f t="shared" si="422"/>
        <v>0.47200000000000036</v>
      </c>
      <c r="AC7546" s="110">
        <f>IF('3C-Water transport'!$R$56="no","not applicable (Q3c.1.6 answered with 'no')",ROUND(AB7546,4))</f>
        <v>0.47199999999999998</v>
      </c>
      <c r="AD7546" s="110">
        <f>IF('3C-Water transport'!$R$57="no","not applicable (Q3c.1.6 answered with 'no')",ROUND(AB7546,4))</f>
        <v>0.47199999999999998</v>
      </c>
      <c r="AE7546" s="110">
        <f>IF('3C-Water transport'!$R$58="no","not applicable (Q3c.1.6 answered with 'no')",ROUND(AB7546,4))</f>
        <v>0.47199999999999998</v>
      </c>
    </row>
    <row r="7547" spans="5:31" x14ac:dyDescent="0.25">
      <c r="E7547" s="110">
        <f t="shared" si="420"/>
        <v>0.47300000000000036</v>
      </c>
      <c r="F7547" s="110">
        <f>IF('3A-Rail transport'!$R$56="no","not applicable (Q3a.2.6 answered with 'no')",ROUND(E7547,4))</f>
        <v>0.47299999999999998</v>
      </c>
      <c r="G7547" s="110">
        <f>IF('3A-Rail transport'!$R$57="no","not applicable (Q3a.2.6 answered with 'no')",ROUND(E7547,4))</f>
        <v>0.47299999999999998</v>
      </c>
      <c r="S7547" s="110">
        <f t="shared" si="421"/>
        <v>0.47300000000000036</v>
      </c>
      <c r="T7547" s="110">
        <f>IF('3B-Air transport'!$R$66="no","not applicable (Q3b.1.6 answered with 'no')",ROUND(S7547,4))</f>
        <v>0.47299999999999998</v>
      </c>
      <c r="U7547" s="110">
        <f>IF('3B-Air transport'!$R$67="no","not applicable (Q3b.1.6 answered with 'no')",ROUND(S7547,4))</f>
        <v>0.47299999999999998</v>
      </c>
      <c r="V7547" s="110">
        <f>IF('3B-Air transport'!$R$68="no","not applicable (Q3b.1.6 answered with 'no')",ROUND(S7547,4))</f>
        <v>0.47299999999999998</v>
      </c>
      <c r="AB7547" s="110">
        <f t="shared" si="422"/>
        <v>0.47300000000000036</v>
      </c>
      <c r="AC7547" s="110">
        <f>IF('3C-Water transport'!$R$56="no","not applicable (Q3c.1.6 answered with 'no')",ROUND(AB7547,4))</f>
        <v>0.47299999999999998</v>
      </c>
      <c r="AD7547" s="110">
        <f>IF('3C-Water transport'!$R$57="no","not applicable (Q3c.1.6 answered with 'no')",ROUND(AB7547,4))</f>
        <v>0.47299999999999998</v>
      </c>
      <c r="AE7547" s="110">
        <f>IF('3C-Water transport'!$R$58="no","not applicable (Q3c.1.6 answered with 'no')",ROUND(AB7547,4))</f>
        <v>0.47299999999999998</v>
      </c>
    </row>
    <row r="7548" spans="5:31" x14ac:dyDescent="0.25">
      <c r="E7548" s="110">
        <f t="shared" si="420"/>
        <v>0.47400000000000037</v>
      </c>
      <c r="F7548" s="110">
        <f>IF('3A-Rail transport'!$R$56="no","not applicable (Q3a.2.6 answered with 'no')",ROUND(E7548,4))</f>
        <v>0.47399999999999998</v>
      </c>
      <c r="G7548" s="110">
        <f>IF('3A-Rail transport'!$R$57="no","not applicable (Q3a.2.6 answered with 'no')",ROUND(E7548,4))</f>
        <v>0.47399999999999998</v>
      </c>
      <c r="S7548" s="110">
        <f t="shared" si="421"/>
        <v>0.47400000000000037</v>
      </c>
      <c r="T7548" s="110">
        <f>IF('3B-Air transport'!$R$66="no","not applicable (Q3b.1.6 answered with 'no')",ROUND(S7548,4))</f>
        <v>0.47399999999999998</v>
      </c>
      <c r="U7548" s="110">
        <f>IF('3B-Air transport'!$R$67="no","not applicable (Q3b.1.6 answered with 'no')",ROUND(S7548,4))</f>
        <v>0.47399999999999998</v>
      </c>
      <c r="V7548" s="110">
        <f>IF('3B-Air transport'!$R$68="no","not applicable (Q3b.1.6 answered with 'no')",ROUND(S7548,4))</f>
        <v>0.47399999999999998</v>
      </c>
      <c r="AB7548" s="110">
        <f t="shared" si="422"/>
        <v>0.47400000000000037</v>
      </c>
      <c r="AC7548" s="110">
        <f>IF('3C-Water transport'!$R$56="no","not applicable (Q3c.1.6 answered with 'no')",ROUND(AB7548,4))</f>
        <v>0.47399999999999998</v>
      </c>
      <c r="AD7548" s="110">
        <f>IF('3C-Water transport'!$R$57="no","not applicable (Q3c.1.6 answered with 'no')",ROUND(AB7548,4))</f>
        <v>0.47399999999999998</v>
      </c>
      <c r="AE7548" s="110">
        <f>IF('3C-Water transport'!$R$58="no","not applicable (Q3c.1.6 answered with 'no')",ROUND(AB7548,4))</f>
        <v>0.47399999999999998</v>
      </c>
    </row>
    <row r="7549" spans="5:31" x14ac:dyDescent="0.25">
      <c r="E7549" s="110">
        <f t="shared" si="420"/>
        <v>0.47500000000000037</v>
      </c>
      <c r="F7549" s="110">
        <f>IF('3A-Rail transport'!$R$56="no","not applicable (Q3a.2.6 answered with 'no')",ROUND(E7549,4))</f>
        <v>0.47499999999999998</v>
      </c>
      <c r="G7549" s="110">
        <f>IF('3A-Rail transport'!$R$57="no","not applicable (Q3a.2.6 answered with 'no')",ROUND(E7549,4))</f>
        <v>0.47499999999999998</v>
      </c>
      <c r="S7549" s="110">
        <f t="shared" si="421"/>
        <v>0.47500000000000037</v>
      </c>
      <c r="T7549" s="110">
        <f>IF('3B-Air transport'!$R$66="no","not applicable (Q3b.1.6 answered with 'no')",ROUND(S7549,4))</f>
        <v>0.47499999999999998</v>
      </c>
      <c r="U7549" s="110">
        <f>IF('3B-Air transport'!$R$67="no","not applicable (Q3b.1.6 answered with 'no')",ROUND(S7549,4))</f>
        <v>0.47499999999999998</v>
      </c>
      <c r="V7549" s="110">
        <f>IF('3B-Air transport'!$R$68="no","not applicable (Q3b.1.6 answered with 'no')",ROUND(S7549,4))</f>
        <v>0.47499999999999998</v>
      </c>
      <c r="AB7549" s="110">
        <f t="shared" si="422"/>
        <v>0.47500000000000037</v>
      </c>
      <c r="AC7549" s="110">
        <f>IF('3C-Water transport'!$R$56="no","not applicable (Q3c.1.6 answered with 'no')",ROUND(AB7549,4))</f>
        <v>0.47499999999999998</v>
      </c>
      <c r="AD7549" s="110">
        <f>IF('3C-Water transport'!$R$57="no","not applicable (Q3c.1.6 answered with 'no')",ROUND(AB7549,4))</f>
        <v>0.47499999999999998</v>
      </c>
      <c r="AE7549" s="110">
        <f>IF('3C-Water transport'!$R$58="no","not applicable (Q3c.1.6 answered with 'no')",ROUND(AB7549,4))</f>
        <v>0.47499999999999998</v>
      </c>
    </row>
    <row r="7550" spans="5:31" x14ac:dyDescent="0.25">
      <c r="E7550" s="110">
        <f t="shared" si="420"/>
        <v>0.47600000000000037</v>
      </c>
      <c r="F7550" s="110">
        <f>IF('3A-Rail transport'!$R$56="no","not applicable (Q3a.2.6 answered with 'no')",ROUND(E7550,4))</f>
        <v>0.47599999999999998</v>
      </c>
      <c r="G7550" s="110">
        <f>IF('3A-Rail transport'!$R$57="no","not applicable (Q3a.2.6 answered with 'no')",ROUND(E7550,4))</f>
        <v>0.47599999999999998</v>
      </c>
      <c r="S7550" s="110">
        <f t="shared" si="421"/>
        <v>0.47600000000000037</v>
      </c>
      <c r="T7550" s="110">
        <f>IF('3B-Air transport'!$R$66="no","not applicable (Q3b.1.6 answered with 'no')",ROUND(S7550,4))</f>
        <v>0.47599999999999998</v>
      </c>
      <c r="U7550" s="110">
        <f>IF('3B-Air transport'!$R$67="no","not applicable (Q3b.1.6 answered with 'no')",ROUND(S7550,4))</f>
        <v>0.47599999999999998</v>
      </c>
      <c r="V7550" s="110">
        <f>IF('3B-Air transport'!$R$68="no","not applicable (Q3b.1.6 answered with 'no')",ROUND(S7550,4))</f>
        <v>0.47599999999999998</v>
      </c>
      <c r="AB7550" s="110">
        <f t="shared" si="422"/>
        <v>0.47600000000000037</v>
      </c>
      <c r="AC7550" s="110">
        <f>IF('3C-Water transport'!$R$56="no","not applicable (Q3c.1.6 answered with 'no')",ROUND(AB7550,4))</f>
        <v>0.47599999999999998</v>
      </c>
      <c r="AD7550" s="110">
        <f>IF('3C-Water transport'!$R$57="no","not applicable (Q3c.1.6 answered with 'no')",ROUND(AB7550,4))</f>
        <v>0.47599999999999998</v>
      </c>
      <c r="AE7550" s="110">
        <f>IF('3C-Water transport'!$R$58="no","not applicable (Q3c.1.6 answered with 'no')",ROUND(AB7550,4))</f>
        <v>0.47599999999999998</v>
      </c>
    </row>
    <row r="7551" spans="5:31" x14ac:dyDescent="0.25">
      <c r="E7551" s="110">
        <f t="shared" si="420"/>
        <v>0.47700000000000037</v>
      </c>
      <c r="F7551" s="110">
        <f>IF('3A-Rail transport'!$R$56="no","not applicable (Q3a.2.6 answered with 'no')",ROUND(E7551,4))</f>
        <v>0.47699999999999998</v>
      </c>
      <c r="G7551" s="110">
        <f>IF('3A-Rail transport'!$R$57="no","not applicable (Q3a.2.6 answered with 'no')",ROUND(E7551,4))</f>
        <v>0.47699999999999998</v>
      </c>
      <c r="S7551" s="110">
        <f t="shared" si="421"/>
        <v>0.47700000000000037</v>
      </c>
      <c r="T7551" s="110">
        <f>IF('3B-Air transport'!$R$66="no","not applicable (Q3b.1.6 answered with 'no')",ROUND(S7551,4))</f>
        <v>0.47699999999999998</v>
      </c>
      <c r="U7551" s="110">
        <f>IF('3B-Air transport'!$R$67="no","not applicable (Q3b.1.6 answered with 'no')",ROUND(S7551,4))</f>
        <v>0.47699999999999998</v>
      </c>
      <c r="V7551" s="110">
        <f>IF('3B-Air transport'!$R$68="no","not applicable (Q3b.1.6 answered with 'no')",ROUND(S7551,4))</f>
        <v>0.47699999999999998</v>
      </c>
      <c r="AB7551" s="110">
        <f t="shared" si="422"/>
        <v>0.47700000000000037</v>
      </c>
      <c r="AC7551" s="110">
        <f>IF('3C-Water transport'!$R$56="no","not applicable (Q3c.1.6 answered with 'no')",ROUND(AB7551,4))</f>
        <v>0.47699999999999998</v>
      </c>
      <c r="AD7551" s="110">
        <f>IF('3C-Water transport'!$R$57="no","not applicable (Q3c.1.6 answered with 'no')",ROUND(AB7551,4))</f>
        <v>0.47699999999999998</v>
      </c>
      <c r="AE7551" s="110">
        <f>IF('3C-Water transport'!$R$58="no","not applicable (Q3c.1.6 answered with 'no')",ROUND(AB7551,4))</f>
        <v>0.47699999999999998</v>
      </c>
    </row>
    <row r="7552" spans="5:31" x14ac:dyDescent="0.25">
      <c r="E7552" s="110">
        <f t="shared" si="420"/>
        <v>0.47800000000000037</v>
      </c>
      <c r="F7552" s="110">
        <f>IF('3A-Rail transport'!$R$56="no","not applicable (Q3a.2.6 answered with 'no')",ROUND(E7552,4))</f>
        <v>0.47799999999999998</v>
      </c>
      <c r="G7552" s="110">
        <f>IF('3A-Rail transport'!$R$57="no","not applicable (Q3a.2.6 answered with 'no')",ROUND(E7552,4))</f>
        <v>0.47799999999999998</v>
      </c>
      <c r="S7552" s="110">
        <f t="shared" si="421"/>
        <v>0.47800000000000037</v>
      </c>
      <c r="T7552" s="110">
        <f>IF('3B-Air transport'!$R$66="no","not applicable (Q3b.1.6 answered with 'no')",ROUND(S7552,4))</f>
        <v>0.47799999999999998</v>
      </c>
      <c r="U7552" s="110">
        <f>IF('3B-Air transport'!$R$67="no","not applicable (Q3b.1.6 answered with 'no')",ROUND(S7552,4))</f>
        <v>0.47799999999999998</v>
      </c>
      <c r="V7552" s="110">
        <f>IF('3B-Air transport'!$R$68="no","not applicable (Q3b.1.6 answered with 'no')",ROUND(S7552,4))</f>
        <v>0.47799999999999998</v>
      </c>
      <c r="AB7552" s="110">
        <f t="shared" si="422"/>
        <v>0.47800000000000037</v>
      </c>
      <c r="AC7552" s="110">
        <f>IF('3C-Water transport'!$R$56="no","not applicable (Q3c.1.6 answered with 'no')",ROUND(AB7552,4))</f>
        <v>0.47799999999999998</v>
      </c>
      <c r="AD7552" s="110">
        <f>IF('3C-Water transport'!$R$57="no","not applicable (Q3c.1.6 answered with 'no')",ROUND(AB7552,4))</f>
        <v>0.47799999999999998</v>
      </c>
      <c r="AE7552" s="110">
        <f>IF('3C-Water transport'!$R$58="no","not applicable (Q3c.1.6 answered with 'no')",ROUND(AB7552,4))</f>
        <v>0.47799999999999998</v>
      </c>
    </row>
    <row r="7553" spans="5:31" x14ac:dyDescent="0.25">
      <c r="E7553" s="110">
        <f t="shared" si="420"/>
        <v>0.47900000000000037</v>
      </c>
      <c r="F7553" s="110">
        <f>IF('3A-Rail transport'!$R$56="no","not applicable (Q3a.2.6 answered with 'no')",ROUND(E7553,4))</f>
        <v>0.47899999999999998</v>
      </c>
      <c r="G7553" s="110">
        <f>IF('3A-Rail transport'!$R$57="no","not applicable (Q3a.2.6 answered with 'no')",ROUND(E7553,4))</f>
        <v>0.47899999999999998</v>
      </c>
      <c r="S7553" s="110">
        <f t="shared" si="421"/>
        <v>0.47900000000000037</v>
      </c>
      <c r="T7553" s="110">
        <f>IF('3B-Air transport'!$R$66="no","not applicable (Q3b.1.6 answered with 'no')",ROUND(S7553,4))</f>
        <v>0.47899999999999998</v>
      </c>
      <c r="U7553" s="110">
        <f>IF('3B-Air transport'!$R$67="no","not applicable (Q3b.1.6 answered with 'no')",ROUND(S7553,4))</f>
        <v>0.47899999999999998</v>
      </c>
      <c r="V7553" s="110">
        <f>IF('3B-Air transport'!$R$68="no","not applicable (Q3b.1.6 answered with 'no')",ROUND(S7553,4))</f>
        <v>0.47899999999999998</v>
      </c>
      <c r="AB7553" s="110">
        <f t="shared" si="422"/>
        <v>0.47900000000000037</v>
      </c>
      <c r="AC7553" s="110">
        <f>IF('3C-Water transport'!$R$56="no","not applicable (Q3c.1.6 answered with 'no')",ROUND(AB7553,4))</f>
        <v>0.47899999999999998</v>
      </c>
      <c r="AD7553" s="110">
        <f>IF('3C-Water transport'!$R$57="no","not applicable (Q3c.1.6 answered with 'no')",ROUND(AB7553,4))</f>
        <v>0.47899999999999998</v>
      </c>
      <c r="AE7553" s="110">
        <f>IF('3C-Water transport'!$R$58="no","not applicable (Q3c.1.6 answered with 'no')",ROUND(AB7553,4))</f>
        <v>0.47899999999999998</v>
      </c>
    </row>
    <row r="7554" spans="5:31" x14ac:dyDescent="0.25">
      <c r="E7554" s="110">
        <f t="shared" si="420"/>
        <v>0.48000000000000037</v>
      </c>
      <c r="F7554" s="110">
        <f>IF('3A-Rail transport'!$R$56="no","not applicable (Q3a.2.6 answered with 'no')",ROUND(E7554,4))</f>
        <v>0.48</v>
      </c>
      <c r="G7554" s="110">
        <f>IF('3A-Rail transport'!$R$57="no","not applicable (Q3a.2.6 answered with 'no')",ROUND(E7554,4))</f>
        <v>0.48</v>
      </c>
      <c r="S7554" s="110">
        <f t="shared" si="421"/>
        <v>0.48000000000000037</v>
      </c>
      <c r="T7554" s="110">
        <f>IF('3B-Air transport'!$R$66="no","not applicable (Q3b.1.6 answered with 'no')",ROUND(S7554,4))</f>
        <v>0.48</v>
      </c>
      <c r="U7554" s="110">
        <f>IF('3B-Air transport'!$R$67="no","not applicable (Q3b.1.6 answered with 'no')",ROUND(S7554,4))</f>
        <v>0.48</v>
      </c>
      <c r="V7554" s="110">
        <f>IF('3B-Air transport'!$R$68="no","not applicable (Q3b.1.6 answered with 'no')",ROUND(S7554,4))</f>
        <v>0.48</v>
      </c>
      <c r="AB7554" s="110">
        <f t="shared" si="422"/>
        <v>0.48000000000000037</v>
      </c>
      <c r="AC7554" s="110">
        <f>IF('3C-Water transport'!$R$56="no","not applicable (Q3c.1.6 answered with 'no')",ROUND(AB7554,4))</f>
        <v>0.48</v>
      </c>
      <c r="AD7554" s="110">
        <f>IF('3C-Water transport'!$R$57="no","not applicable (Q3c.1.6 answered with 'no')",ROUND(AB7554,4))</f>
        <v>0.48</v>
      </c>
      <c r="AE7554" s="110">
        <f>IF('3C-Water transport'!$R$58="no","not applicable (Q3c.1.6 answered with 'no')",ROUND(AB7554,4))</f>
        <v>0.48</v>
      </c>
    </row>
    <row r="7555" spans="5:31" x14ac:dyDescent="0.25">
      <c r="E7555" s="110">
        <f t="shared" si="420"/>
        <v>0.48100000000000037</v>
      </c>
      <c r="F7555" s="110">
        <f>IF('3A-Rail transport'!$R$56="no","not applicable (Q3a.2.6 answered with 'no')",ROUND(E7555,4))</f>
        <v>0.48099999999999998</v>
      </c>
      <c r="G7555" s="110">
        <f>IF('3A-Rail transport'!$R$57="no","not applicable (Q3a.2.6 answered with 'no')",ROUND(E7555,4))</f>
        <v>0.48099999999999998</v>
      </c>
      <c r="S7555" s="110">
        <f t="shared" si="421"/>
        <v>0.48100000000000037</v>
      </c>
      <c r="T7555" s="110">
        <f>IF('3B-Air transport'!$R$66="no","not applicable (Q3b.1.6 answered with 'no')",ROUND(S7555,4))</f>
        <v>0.48099999999999998</v>
      </c>
      <c r="U7555" s="110">
        <f>IF('3B-Air transport'!$R$67="no","not applicable (Q3b.1.6 answered with 'no')",ROUND(S7555,4))</f>
        <v>0.48099999999999998</v>
      </c>
      <c r="V7555" s="110">
        <f>IF('3B-Air transport'!$R$68="no","not applicable (Q3b.1.6 answered with 'no')",ROUND(S7555,4))</f>
        <v>0.48099999999999998</v>
      </c>
      <c r="AB7555" s="110">
        <f t="shared" si="422"/>
        <v>0.48100000000000037</v>
      </c>
      <c r="AC7555" s="110">
        <f>IF('3C-Water transport'!$R$56="no","not applicable (Q3c.1.6 answered with 'no')",ROUND(AB7555,4))</f>
        <v>0.48099999999999998</v>
      </c>
      <c r="AD7555" s="110">
        <f>IF('3C-Water transport'!$R$57="no","not applicable (Q3c.1.6 answered with 'no')",ROUND(AB7555,4))</f>
        <v>0.48099999999999998</v>
      </c>
      <c r="AE7555" s="110">
        <f>IF('3C-Water transport'!$R$58="no","not applicable (Q3c.1.6 answered with 'no')",ROUND(AB7555,4))</f>
        <v>0.48099999999999998</v>
      </c>
    </row>
    <row r="7556" spans="5:31" x14ac:dyDescent="0.25">
      <c r="E7556" s="110">
        <f t="shared" si="420"/>
        <v>0.48200000000000037</v>
      </c>
      <c r="F7556" s="110">
        <f>IF('3A-Rail transport'!$R$56="no","not applicable (Q3a.2.6 answered with 'no')",ROUND(E7556,4))</f>
        <v>0.48199999999999998</v>
      </c>
      <c r="G7556" s="110">
        <f>IF('3A-Rail transport'!$R$57="no","not applicable (Q3a.2.6 answered with 'no')",ROUND(E7556,4))</f>
        <v>0.48199999999999998</v>
      </c>
      <c r="S7556" s="110">
        <f t="shared" si="421"/>
        <v>0.48200000000000037</v>
      </c>
      <c r="T7556" s="110">
        <f>IF('3B-Air transport'!$R$66="no","not applicable (Q3b.1.6 answered with 'no')",ROUND(S7556,4))</f>
        <v>0.48199999999999998</v>
      </c>
      <c r="U7556" s="110">
        <f>IF('3B-Air transport'!$R$67="no","not applicable (Q3b.1.6 answered with 'no')",ROUND(S7556,4))</f>
        <v>0.48199999999999998</v>
      </c>
      <c r="V7556" s="110">
        <f>IF('3B-Air transport'!$R$68="no","not applicable (Q3b.1.6 answered with 'no')",ROUND(S7556,4))</f>
        <v>0.48199999999999998</v>
      </c>
      <c r="AB7556" s="110">
        <f t="shared" si="422"/>
        <v>0.48200000000000037</v>
      </c>
      <c r="AC7556" s="110">
        <f>IF('3C-Water transport'!$R$56="no","not applicable (Q3c.1.6 answered with 'no')",ROUND(AB7556,4))</f>
        <v>0.48199999999999998</v>
      </c>
      <c r="AD7556" s="110">
        <f>IF('3C-Water transport'!$R$57="no","not applicable (Q3c.1.6 answered with 'no')",ROUND(AB7556,4))</f>
        <v>0.48199999999999998</v>
      </c>
      <c r="AE7556" s="110">
        <f>IF('3C-Water transport'!$R$58="no","not applicable (Q3c.1.6 answered with 'no')",ROUND(AB7556,4))</f>
        <v>0.48199999999999998</v>
      </c>
    </row>
    <row r="7557" spans="5:31" x14ac:dyDescent="0.25">
      <c r="E7557" s="110">
        <f t="shared" si="420"/>
        <v>0.48300000000000037</v>
      </c>
      <c r="F7557" s="110">
        <f>IF('3A-Rail transport'!$R$56="no","not applicable (Q3a.2.6 answered with 'no')",ROUND(E7557,4))</f>
        <v>0.48299999999999998</v>
      </c>
      <c r="G7557" s="110">
        <f>IF('3A-Rail transport'!$R$57="no","not applicable (Q3a.2.6 answered with 'no')",ROUND(E7557,4))</f>
        <v>0.48299999999999998</v>
      </c>
      <c r="S7557" s="110">
        <f t="shared" si="421"/>
        <v>0.48300000000000037</v>
      </c>
      <c r="T7557" s="110">
        <f>IF('3B-Air transport'!$R$66="no","not applicable (Q3b.1.6 answered with 'no')",ROUND(S7557,4))</f>
        <v>0.48299999999999998</v>
      </c>
      <c r="U7557" s="110">
        <f>IF('3B-Air transport'!$R$67="no","not applicable (Q3b.1.6 answered with 'no')",ROUND(S7557,4))</f>
        <v>0.48299999999999998</v>
      </c>
      <c r="V7557" s="110">
        <f>IF('3B-Air transport'!$R$68="no","not applicable (Q3b.1.6 answered with 'no')",ROUND(S7557,4))</f>
        <v>0.48299999999999998</v>
      </c>
      <c r="AB7557" s="110">
        <f t="shared" si="422"/>
        <v>0.48300000000000037</v>
      </c>
      <c r="AC7557" s="110">
        <f>IF('3C-Water transport'!$R$56="no","not applicable (Q3c.1.6 answered with 'no')",ROUND(AB7557,4))</f>
        <v>0.48299999999999998</v>
      </c>
      <c r="AD7557" s="110">
        <f>IF('3C-Water transport'!$R$57="no","not applicable (Q3c.1.6 answered with 'no')",ROUND(AB7557,4))</f>
        <v>0.48299999999999998</v>
      </c>
      <c r="AE7557" s="110">
        <f>IF('3C-Water transport'!$R$58="no","not applicable (Q3c.1.6 answered with 'no')",ROUND(AB7557,4))</f>
        <v>0.48299999999999998</v>
      </c>
    </row>
    <row r="7558" spans="5:31" x14ac:dyDescent="0.25">
      <c r="E7558" s="110">
        <f t="shared" si="420"/>
        <v>0.48400000000000037</v>
      </c>
      <c r="F7558" s="110">
        <f>IF('3A-Rail transport'!$R$56="no","not applicable (Q3a.2.6 answered with 'no')",ROUND(E7558,4))</f>
        <v>0.48399999999999999</v>
      </c>
      <c r="G7558" s="110">
        <f>IF('3A-Rail transport'!$R$57="no","not applicable (Q3a.2.6 answered with 'no')",ROUND(E7558,4))</f>
        <v>0.48399999999999999</v>
      </c>
      <c r="S7558" s="110">
        <f t="shared" si="421"/>
        <v>0.48400000000000037</v>
      </c>
      <c r="T7558" s="110">
        <f>IF('3B-Air transport'!$R$66="no","not applicable (Q3b.1.6 answered with 'no')",ROUND(S7558,4))</f>
        <v>0.48399999999999999</v>
      </c>
      <c r="U7558" s="110">
        <f>IF('3B-Air transport'!$R$67="no","not applicable (Q3b.1.6 answered with 'no')",ROUND(S7558,4))</f>
        <v>0.48399999999999999</v>
      </c>
      <c r="V7558" s="110">
        <f>IF('3B-Air transport'!$R$68="no","not applicable (Q3b.1.6 answered with 'no')",ROUND(S7558,4))</f>
        <v>0.48399999999999999</v>
      </c>
      <c r="AB7558" s="110">
        <f t="shared" si="422"/>
        <v>0.48400000000000037</v>
      </c>
      <c r="AC7558" s="110">
        <f>IF('3C-Water transport'!$R$56="no","not applicable (Q3c.1.6 answered with 'no')",ROUND(AB7558,4))</f>
        <v>0.48399999999999999</v>
      </c>
      <c r="AD7558" s="110">
        <f>IF('3C-Water transport'!$R$57="no","not applicable (Q3c.1.6 answered with 'no')",ROUND(AB7558,4))</f>
        <v>0.48399999999999999</v>
      </c>
      <c r="AE7558" s="110">
        <f>IF('3C-Water transport'!$R$58="no","not applicable (Q3c.1.6 answered with 'no')",ROUND(AB7558,4))</f>
        <v>0.48399999999999999</v>
      </c>
    </row>
    <row r="7559" spans="5:31" x14ac:dyDescent="0.25">
      <c r="E7559" s="110">
        <f t="shared" si="420"/>
        <v>0.48500000000000038</v>
      </c>
      <c r="F7559" s="110">
        <f>IF('3A-Rail transport'!$R$56="no","not applicable (Q3a.2.6 answered with 'no')",ROUND(E7559,4))</f>
        <v>0.48499999999999999</v>
      </c>
      <c r="G7559" s="110">
        <f>IF('3A-Rail transport'!$R$57="no","not applicable (Q3a.2.6 answered with 'no')",ROUND(E7559,4))</f>
        <v>0.48499999999999999</v>
      </c>
      <c r="S7559" s="110">
        <f t="shared" si="421"/>
        <v>0.48500000000000038</v>
      </c>
      <c r="T7559" s="110">
        <f>IF('3B-Air transport'!$R$66="no","not applicable (Q3b.1.6 answered with 'no')",ROUND(S7559,4))</f>
        <v>0.48499999999999999</v>
      </c>
      <c r="U7559" s="110">
        <f>IF('3B-Air transport'!$R$67="no","not applicable (Q3b.1.6 answered with 'no')",ROUND(S7559,4))</f>
        <v>0.48499999999999999</v>
      </c>
      <c r="V7559" s="110">
        <f>IF('3B-Air transport'!$R$68="no","not applicable (Q3b.1.6 answered with 'no')",ROUND(S7559,4))</f>
        <v>0.48499999999999999</v>
      </c>
      <c r="AB7559" s="110">
        <f t="shared" si="422"/>
        <v>0.48500000000000038</v>
      </c>
      <c r="AC7559" s="110">
        <f>IF('3C-Water transport'!$R$56="no","not applicable (Q3c.1.6 answered with 'no')",ROUND(AB7559,4))</f>
        <v>0.48499999999999999</v>
      </c>
      <c r="AD7559" s="110">
        <f>IF('3C-Water transport'!$R$57="no","not applicable (Q3c.1.6 answered with 'no')",ROUND(AB7559,4))</f>
        <v>0.48499999999999999</v>
      </c>
      <c r="AE7559" s="110">
        <f>IF('3C-Water transport'!$R$58="no","not applicable (Q3c.1.6 answered with 'no')",ROUND(AB7559,4))</f>
        <v>0.48499999999999999</v>
      </c>
    </row>
    <row r="7560" spans="5:31" x14ac:dyDescent="0.25">
      <c r="E7560" s="110">
        <f t="shared" si="420"/>
        <v>0.48600000000000038</v>
      </c>
      <c r="F7560" s="110">
        <f>IF('3A-Rail transport'!$R$56="no","not applicable (Q3a.2.6 answered with 'no')",ROUND(E7560,4))</f>
        <v>0.48599999999999999</v>
      </c>
      <c r="G7560" s="110">
        <f>IF('3A-Rail transport'!$R$57="no","not applicable (Q3a.2.6 answered with 'no')",ROUND(E7560,4))</f>
        <v>0.48599999999999999</v>
      </c>
      <c r="S7560" s="110">
        <f t="shared" si="421"/>
        <v>0.48600000000000038</v>
      </c>
      <c r="T7560" s="110">
        <f>IF('3B-Air transport'!$R$66="no","not applicable (Q3b.1.6 answered with 'no')",ROUND(S7560,4))</f>
        <v>0.48599999999999999</v>
      </c>
      <c r="U7560" s="110">
        <f>IF('3B-Air transport'!$R$67="no","not applicable (Q3b.1.6 answered with 'no')",ROUND(S7560,4))</f>
        <v>0.48599999999999999</v>
      </c>
      <c r="V7560" s="110">
        <f>IF('3B-Air transport'!$R$68="no","not applicable (Q3b.1.6 answered with 'no')",ROUND(S7560,4))</f>
        <v>0.48599999999999999</v>
      </c>
      <c r="AB7560" s="110">
        <f t="shared" si="422"/>
        <v>0.48600000000000038</v>
      </c>
      <c r="AC7560" s="110">
        <f>IF('3C-Water transport'!$R$56="no","not applicable (Q3c.1.6 answered with 'no')",ROUND(AB7560,4))</f>
        <v>0.48599999999999999</v>
      </c>
      <c r="AD7560" s="110">
        <f>IF('3C-Water transport'!$R$57="no","not applicable (Q3c.1.6 answered with 'no')",ROUND(AB7560,4))</f>
        <v>0.48599999999999999</v>
      </c>
      <c r="AE7560" s="110">
        <f>IF('3C-Water transport'!$R$58="no","not applicable (Q3c.1.6 answered with 'no')",ROUND(AB7560,4))</f>
        <v>0.48599999999999999</v>
      </c>
    </row>
    <row r="7561" spans="5:31" x14ac:dyDescent="0.25">
      <c r="E7561" s="110">
        <f t="shared" si="420"/>
        <v>0.48700000000000038</v>
      </c>
      <c r="F7561" s="110">
        <f>IF('3A-Rail transport'!$R$56="no","not applicable (Q3a.2.6 answered with 'no')",ROUND(E7561,4))</f>
        <v>0.48699999999999999</v>
      </c>
      <c r="G7561" s="110">
        <f>IF('3A-Rail transport'!$R$57="no","not applicable (Q3a.2.6 answered with 'no')",ROUND(E7561,4))</f>
        <v>0.48699999999999999</v>
      </c>
      <c r="S7561" s="110">
        <f t="shared" si="421"/>
        <v>0.48700000000000038</v>
      </c>
      <c r="T7561" s="110">
        <f>IF('3B-Air transport'!$R$66="no","not applicable (Q3b.1.6 answered with 'no')",ROUND(S7561,4))</f>
        <v>0.48699999999999999</v>
      </c>
      <c r="U7561" s="110">
        <f>IF('3B-Air transport'!$R$67="no","not applicable (Q3b.1.6 answered with 'no')",ROUND(S7561,4))</f>
        <v>0.48699999999999999</v>
      </c>
      <c r="V7561" s="110">
        <f>IF('3B-Air transport'!$R$68="no","not applicable (Q3b.1.6 answered with 'no')",ROUND(S7561,4))</f>
        <v>0.48699999999999999</v>
      </c>
      <c r="AB7561" s="110">
        <f t="shared" si="422"/>
        <v>0.48700000000000038</v>
      </c>
      <c r="AC7561" s="110">
        <f>IF('3C-Water transport'!$R$56="no","not applicable (Q3c.1.6 answered with 'no')",ROUND(AB7561,4))</f>
        <v>0.48699999999999999</v>
      </c>
      <c r="AD7561" s="110">
        <f>IF('3C-Water transport'!$R$57="no","not applicable (Q3c.1.6 answered with 'no')",ROUND(AB7561,4))</f>
        <v>0.48699999999999999</v>
      </c>
      <c r="AE7561" s="110">
        <f>IF('3C-Water transport'!$R$58="no","not applicable (Q3c.1.6 answered with 'no')",ROUND(AB7561,4))</f>
        <v>0.48699999999999999</v>
      </c>
    </row>
    <row r="7562" spans="5:31" x14ac:dyDescent="0.25">
      <c r="E7562" s="110">
        <f t="shared" si="420"/>
        <v>0.48800000000000038</v>
      </c>
      <c r="F7562" s="110">
        <f>IF('3A-Rail transport'!$R$56="no","not applicable (Q3a.2.6 answered with 'no')",ROUND(E7562,4))</f>
        <v>0.48799999999999999</v>
      </c>
      <c r="G7562" s="110">
        <f>IF('3A-Rail transport'!$R$57="no","not applicable (Q3a.2.6 answered with 'no')",ROUND(E7562,4))</f>
        <v>0.48799999999999999</v>
      </c>
      <c r="S7562" s="110">
        <f t="shared" si="421"/>
        <v>0.48800000000000038</v>
      </c>
      <c r="T7562" s="110">
        <f>IF('3B-Air transport'!$R$66="no","not applicable (Q3b.1.6 answered with 'no')",ROUND(S7562,4))</f>
        <v>0.48799999999999999</v>
      </c>
      <c r="U7562" s="110">
        <f>IF('3B-Air transport'!$R$67="no","not applicable (Q3b.1.6 answered with 'no')",ROUND(S7562,4))</f>
        <v>0.48799999999999999</v>
      </c>
      <c r="V7562" s="110">
        <f>IF('3B-Air transport'!$R$68="no","not applicable (Q3b.1.6 answered with 'no')",ROUND(S7562,4))</f>
        <v>0.48799999999999999</v>
      </c>
      <c r="AB7562" s="110">
        <f t="shared" si="422"/>
        <v>0.48800000000000038</v>
      </c>
      <c r="AC7562" s="110">
        <f>IF('3C-Water transport'!$R$56="no","not applicable (Q3c.1.6 answered with 'no')",ROUND(AB7562,4))</f>
        <v>0.48799999999999999</v>
      </c>
      <c r="AD7562" s="110">
        <f>IF('3C-Water transport'!$R$57="no","not applicable (Q3c.1.6 answered with 'no')",ROUND(AB7562,4))</f>
        <v>0.48799999999999999</v>
      </c>
      <c r="AE7562" s="110">
        <f>IF('3C-Water transport'!$R$58="no","not applicable (Q3c.1.6 answered with 'no')",ROUND(AB7562,4))</f>
        <v>0.48799999999999999</v>
      </c>
    </row>
    <row r="7563" spans="5:31" x14ac:dyDescent="0.25">
      <c r="E7563" s="110">
        <f t="shared" si="420"/>
        <v>0.48900000000000038</v>
      </c>
      <c r="F7563" s="110">
        <f>IF('3A-Rail transport'!$R$56="no","not applicable (Q3a.2.6 answered with 'no')",ROUND(E7563,4))</f>
        <v>0.48899999999999999</v>
      </c>
      <c r="G7563" s="110">
        <f>IF('3A-Rail transport'!$R$57="no","not applicable (Q3a.2.6 answered with 'no')",ROUND(E7563,4))</f>
        <v>0.48899999999999999</v>
      </c>
      <c r="S7563" s="110">
        <f t="shared" si="421"/>
        <v>0.48900000000000038</v>
      </c>
      <c r="T7563" s="110">
        <f>IF('3B-Air transport'!$R$66="no","not applicable (Q3b.1.6 answered with 'no')",ROUND(S7563,4))</f>
        <v>0.48899999999999999</v>
      </c>
      <c r="U7563" s="110">
        <f>IF('3B-Air transport'!$R$67="no","not applicable (Q3b.1.6 answered with 'no')",ROUND(S7563,4))</f>
        <v>0.48899999999999999</v>
      </c>
      <c r="V7563" s="110">
        <f>IF('3B-Air transport'!$R$68="no","not applicable (Q3b.1.6 answered with 'no')",ROUND(S7563,4))</f>
        <v>0.48899999999999999</v>
      </c>
      <c r="AB7563" s="110">
        <f t="shared" si="422"/>
        <v>0.48900000000000038</v>
      </c>
      <c r="AC7563" s="110">
        <f>IF('3C-Water transport'!$R$56="no","not applicable (Q3c.1.6 answered with 'no')",ROUND(AB7563,4))</f>
        <v>0.48899999999999999</v>
      </c>
      <c r="AD7563" s="110">
        <f>IF('3C-Water transport'!$R$57="no","not applicable (Q3c.1.6 answered with 'no')",ROUND(AB7563,4))</f>
        <v>0.48899999999999999</v>
      </c>
      <c r="AE7563" s="110">
        <f>IF('3C-Water transport'!$R$58="no","not applicable (Q3c.1.6 answered with 'no')",ROUND(AB7563,4))</f>
        <v>0.48899999999999999</v>
      </c>
    </row>
    <row r="7564" spans="5:31" x14ac:dyDescent="0.25">
      <c r="E7564" s="110">
        <f t="shared" si="420"/>
        <v>0.49000000000000038</v>
      </c>
      <c r="F7564" s="110">
        <f>IF('3A-Rail transport'!$R$56="no","not applicable (Q3a.2.6 answered with 'no')",ROUND(E7564,4))</f>
        <v>0.49</v>
      </c>
      <c r="G7564" s="110">
        <f>IF('3A-Rail transport'!$R$57="no","not applicable (Q3a.2.6 answered with 'no')",ROUND(E7564,4))</f>
        <v>0.49</v>
      </c>
      <c r="S7564" s="110">
        <f t="shared" si="421"/>
        <v>0.49000000000000038</v>
      </c>
      <c r="T7564" s="110">
        <f>IF('3B-Air transport'!$R$66="no","not applicable (Q3b.1.6 answered with 'no')",ROUND(S7564,4))</f>
        <v>0.49</v>
      </c>
      <c r="U7564" s="110">
        <f>IF('3B-Air transport'!$R$67="no","not applicable (Q3b.1.6 answered with 'no')",ROUND(S7564,4))</f>
        <v>0.49</v>
      </c>
      <c r="V7564" s="110">
        <f>IF('3B-Air transport'!$R$68="no","not applicable (Q3b.1.6 answered with 'no')",ROUND(S7564,4))</f>
        <v>0.49</v>
      </c>
      <c r="AB7564" s="110">
        <f t="shared" si="422"/>
        <v>0.49000000000000038</v>
      </c>
      <c r="AC7564" s="110">
        <f>IF('3C-Water transport'!$R$56="no","not applicable (Q3c.1.6 answered with 'no')",ROUND(AB7564,4))</f>
        <v>0.49</v>
      </c>
      <c r="AD7564" s="110">
        <f>IF('3C-Water transport'!$R$57="no","not applicable (Q3c.1.6 answered with 'no')",ROUND(AB7564,4))</f>
        <v>0.49</v>
      </c>
      <c r="AE7564" s="110">
        <f>IF('3C-Water transport'!$R$58="no","not applicable (Q3c.1.6 answered with 'no')",ROUND(AB7564,4))</f>
        <v>0.49</v>
      </c>
    </row>
    <row r="7565" spans="5:31" x14ac:dyDescent="0.25">
      <c r="E7565" s="110">
        <f t="shared" si="420"/>
        <v>0.49100000000000038</v>
      </c>
      <c r="F7565" s="110">
        <f>IF('3A-Rail transport'!$R$56="no","not applicable (Q3a.2.6 answered with 'no')",ROUND(E7565,4))</f>
        <v>0.49099999999999999</v>
      </c>
      <c r="G7565" s="110">
        <f>IF('3A-Rail transport'!$R$57="no","not applicable (Q3a.2.6 answered with 'no')",ROUND(E7565,4))</f>
        <v>0.49099999999999999</v>
      </c>
      <c r="S7565" s="110">
        <f t="shared" si="421"/>
        <v>0.49100000000000038</v>
      </c>
      <c r="T7565" s="110">
        <f>IF('3B-Air transport'!$R$66="no","not applicable (Q3b.1.6 answered with 'no')",ROUND(S7565,4))</f>
        <v>0.49099999999999999</v>
      </c>
      <c r="U7565" s="110">
        <f>IF('3B-Air transport'!$R$67="no","not applicable (Q3b.1.6 answered with 'no')",ROUND(S7565,4))</f>
        <v>0.49099999999999999</v>
      </c>
      <c r="V7565" s="110">
        <f>IF('3B-Air transport'!$R$68="no","not applicable (Q3b.1.6 answered with 'no')",ROUND(S7565,4))</f>
        <v>0.49099999999999999</v>
      </c>
      <c r="AB7565" s="110">
        <f t="shared" si="422"/>
        <v>0.49100000000000038</v>
      </c>
      <c r="AC7565" s="110">
        <f>IF('3C-Water transport'!$R$56="no","not applicable (Q3c.1.6 answered with 'no')",ROUND(AB7565,4))</f>
        <v>0.49099999999999999</v>
      </c>
      <c r="AD7565" s="110">
        <f>IF('3C-Water transport'!$R$57="no","not applicable (Q3c.1.6 answered with 'no')",ROUND(AB7565,4))</f>
        <v>0.49099999999999999</v>
      </c>
      <c r="AE7565" s="110">
        <f>IF('3C-Water transport'!$R$58="no","not applicable (Q3c.1.6 answered with 'no')",ROUND(AB7565,4))</f>
        <v>0.49099999999999999</v>
      </c>
    </row>
    <row r="7566" spans="5:31" x14ac:dyDescent="0.25">
      <c r="E7566" s="110">
        <f t="shared" si="420"/>
        <v>0.49200000000000038</v>
      </c>
      <c r="F7566" s="110">
        <f>IF('3A-Rail transport'!$R$56="no","not applicable (Q3a.2.6 answered with 'no')",ROUND(E7566,4))</f>
        <v>0.49199999999999999</v>
      </c>
      <c r="G7566" s="110">
        <f>IF('3A-Rail transport'!$R$57="no","not applicable (Q3a.2.6 answered with 'no')",ROUND(E7566,4))</f>
        <v>0.49199999999999999</v>
      </c>
      <c r="S7566" s="110">
        <f t="shared" si="421"/>
        <v>0.49200000000000038</v>
      </c>
      <c r="T7566" s="110">
        <f>IF('3B-Air transport'!$R$66="no","not applicable (Q3b.1.6 answered with 'no')",ROUND(S7566,4))</f>
        <v>0.49199999999999999</v>
      </c>
      <c r="U7566" s="110">
        <f>IF('3B-Air transport'!$R$67="no","not applicable (Q3b.1.6 answered with 'no')",ROUND(S7566,4))</f>
        <v>0.49199999999999999</v>
      </c>
      <c r="V7566" s="110">
        <f>IF('3B-Air transport'!$R$68="no","not applicable (Q3b.1.6 answered with 'no')",ROUND(S7566,4))</f>
        <v>0.49199999999999999</v>
      </c>
      <c r="AB7566" s="110">
        <f t="shared" si="422"/>
        <v>0.49200000000000038</v>
      </c>
      <c r="AC7566" s="110">
        <f>IF('3C-Water transport'!$R$56="no","not applicable (Q3c.1.6 answered with 'no')",ROUND(AB7566,4))</f>
        <v>0.49199999999999999</v>
      </c>
      <c r="AD7566" s="110">
        <f>IF('3C-Water transport'!$R$57="no","not applicable (Q3c.1.6 answered with 'no')",ROUND(AB7566,4))</f>
        <v>0.49199999999999999</v>
      </c>
      <c r="AE7566" s="110">
        <f>IF('3C-Water transport'!$R$58="no","not applicable (Q3c.1.6 answered with 'no')",ROUND(AB7566,4))</f>
        <v>0.49199999999999999</v>
      </c>
    </row>
    <row r="7567" spans="5:31" x14ac:dyDescent="0.25">
      <c r="E7567" s="110">
        <f t="shared" si="420"/>
        <v>0.49300000000000038</v>
      </c>
      <c r="F7567" s="110">
        <f>IF('3A-Rail transport'!$R$56="no","not applicable (Q3a.2.6 answered with 'no')",ROUND(E7567,4))</f>
        <v>0.49299999999999999</v>
      </c>
      <c r="G7567" s="110">
        <f>IF('3A-Rail transport'!$R$57="no","not applicable (Q3a.2.6 answered with 'no')",ROUND(E7567,4))</f>
        <v>0.49299999999999999</v>
      </c>
      <c r="S7567" s="110">
        <f t="shared" si="421"/>
        <v>0.49300000000000038</v>
      </c>
      <c r="T7567" s="110">
        <f>IF('3B-Air transport'!$R$66="no","not applicable (Q3b.1.6 answered with 'no')",ROUND(S7567,4))</f>
        <v>0.49299999999999999</v>
      </c>
      <c r="U7567" s="110">
        <f>IF('3B-Air transport'!$R$67="no","not applicable (Q3b.1.6 answered with 'no')",ROUND(S7567,4))</f>
        <v>0.49299999999999999</v>
      </c>
      <c r="V7567" s="110">
        <f>IF('3B-Air transport'!$R$68="no","not applicable (Q3b.1.6 answered with 'no')",ROUND(S7567,4))</f>
        <v>0.49299999999999999</v>
      </c>
      <c r="AB7567" s="110">
        <f t="shared" si="422"/>
        <v>0.49300000000000038</v>
      </c>
      <c r="AC7567" s="110">
        <f>IF('3C-Water transport'!$R$56="no","not applicable (Q3c.1.6 answered with 'no')",ROUND(AB7567,4))</f>
        <v>0.49299999999999999</v>
      </c>
      <c r="AD7567" s="110">
        <f>IF('3C-Water transport'!$R$57="no","not applicable (Q3c.1.6 answered with 'no')",ROUND(AB7567,4))</f>
        <v>0.49299999999999999</v>
      </c>
      <c r="AE7567" s="110">
        <f>IF('3C-Water transport'!$R$58="no","not applicable (Q3c.1.6 answered with 'no')",ROUND(AB7567,4))</f>
        <v>0.49299999999999999</v>
      </c>
    </row>
    <row r="7568" spans="5:31" x14ac:dyDescent="0.25">
      <c r="E7568" s="110">
        <f t="shared" si="420"/>
        <v>0.49400000000000038</v>
      </c>
      <c r="F7568" s="110">
        <f>IF('3A-Rail transport'!$R$56="no","not applicable (Q3a.2.6 answered with 'no')",ROUND(E7568,4))</f>
        <v>0.49399999999999999</v>
      </c>
      <c r="G7568" s="110">
        <f>IF('3A-Rail transport'!$R$57="no","not applicable (Q3a.2.6 answered with 'no')",ROUND(E7568,4))</f>
        <v>0.49399999999999999</v>
      </c>
      <c r="S7568" s="110">
        <f t="shared" si="421"/>
        <v>0.49400000000000038</v>
      </c>
      <c r="T7568" s="110">
        <f>IF('3B-Air transport'!$R$66="no","not applicable (Q3b.1.6 answered with 'no')",ROUND(S7568,4))</f>
        <v>0.49399999999999999</v>
      </c>
      <c r="U7568" s="110">
        <f>IF('3B-Air transport'!$R$67="no","not applicable (Q3b.1.6 answered with 'no')",ROUND(S7568,4))</f>
        <v>0.49399999999999999</v>
      </c>
      <c r="V7568" s="110">
        <f>IF('3B-Air transport'!$R$68="no","not applicable (Q3b.1.6 answered with 'no')",ROUND(S7568,4))</f>
        <v>0.49399999999999999</v>
      </c>
      <c r="AB7568" s="110">
        <f t="shared" si="422"/>
        <v>0.49400000000000038</v>
      </c>
      <c r="AC7568" s="110">
        <f>IF('3C-Water transport'!$R$56="no","not applicable (Q3c.1.6 answered with 'no')",ROUND(AB7568,4))</f>
        <v>0.49399999999999999</v>
      </c>
      <c r="AD7568" s="110">
        <f>IF('3C-Water transport'!$R$57="no","not applicable (Q3c.1.6 answered with 'no')",ROUND(AB7568,4))</f>
        <v>0.49399999999999999</v>
      </c>
      <c r="AE7568" s="110">
        <f>IF('3C-Water transport'!$R$58="no","not applicable (Q3c.1.6 answered with 'no')",ROUND(AB7568,4))</f>
        <v>0.49399999999999999</v>
      </c>
    </row>
    <row r="7569" spans="5:31" x14ac:dyDescent="0.25">
      <c r="E7569" s="110">
        <f t="shared" si="420"/>
        <v>0.49500000000000038</v>
      </c>
      <c r="F7569" s="110">
        <f>IF('3A-Rail transport'!$R$56="no","not applicable (Q3a.2.6 answered with 'no')",ROUND(E7569,4))</f>
        <v>0.495</v>
      </c>
      <c r="G7569" s="110">
        <f>IF('3A-Rail transport'!$R$57="no","not applicable (Q3a.2.6 answered with 'no')",ROUND(E7569,4))</f>
        <v>0.495</v>
      </c>
      <c r="S7569" s="110">
        <f t="shared" si="421"/>
        <v>0.49500000000000038</v>
      </c>
      <c r="T7569" s="110">
        <f>IF('3B-Air transport'!$R$66="no","not applicable (Q3b.1.6 answered with 'no')",ROUND(S7569,4))</f>
        <v>0.495</v>
      </c>
      <c r="U7569" s="110">
        <f>IF('3B-Air transport'!$R$67="no","not applicable (Q3b.1.6 answered with 'no')",ROUND(S7569,4))</f>
        <v>0.495</v>
      </c>
      <c r="V7569" s="110">
        <f>IF('3B-Air transport'!$R$68="no","not applicable (Q3b.1.6 answered with 'no')",ROUND(S7569,4))</f>
        <v>0.495</v>
      </c>
      <c r="AB7569" s="110">
        <f t="shared" si="422"/>
        <v>0.49500000000000038</v>
      </c>
      <c r="AC7569" s="110">
        <f>IF('3C-Water transport'!$R$56="no","not applicable (Q3c.1.6 answered with 'no')",ROUND(AB7569,4))</f>
        <v>0.495</v>
      </c>
      <c r="AD7569" s="110">
        <f>IF('3C-Water transport'!$R$57="no","not applicable (Q3c.1.6 answered with 'no')",ROUND(AB7569,4))</f>
        <v>0.495</v>
      </c>
      <c r="AE7569" s="110">
        <f>IF('3C-Water transport'!$R$58="no","not applicable (Q3c.1.6 answered with 'no')",ROUND(AB7569,4))</f>
        <v>0.495</v>
      </c>
    </row>
    <row r="7570" spans="5:31" x14ac:dyDescent="0.25">
      <c r="E7570" s="110">
        <f t="shared" si="420"/>
        <v>0.49600000000000039</v>
      </c>
      <c r="F7570" s="110">
        <f>IF('3A-Rail transport'!$R$56="no","not applicable (Q3a.2.6 answered with 'no')",ROUND(E7570,4))</f>
        <v>0.496</v>
      </c>
      <c r="G7570" s="110">
        <f>IF('3A-Rail transport'!$R$57="no","not applicable (Q3a.2.6 answered with 'no')",ROUND(E7570,4))</f>
        <v>0.496</v>
      </c>
      <c r="S7570" s="110">
        <f t="shared" si="421"/>
        <v>0.49600000000000039</v>
      </c>
      <c r="T7570" s="110">
        <f>IF('3B-Air transport'!$R$66="no","not applicable (Q3b.1.6 answered with 'no')",ROUND(S7570,4))</f>
        <v>0.496</v>
      </c>
      <c r="U7570" s="110">
        <f>IF('3B-Air transport'!$R$67="no","not applicable (Q3b.1.6 answered with 'no')",ROUND(S7570,4))</f>
        <v>0.496</v>
      </c>
      <c r="V7570" s="110">
        <f>IF('3B-Air transport'!$R$68="no","not applicable (Q3b.1.6 answered with 'no')",ROUND(S7570,4))</f>
        <v>0.496</v>
      </c>
      <c r="AB7570" s="110">
        <f t="shared" si="422"/>
        <v>0.49600000000000039</v>
      </c>
      <c r="AC7570" s="110">
        <f>IF('3C-Water transport'!$R$56="no","not applicable (Q3c.1.6 answered with 'no')",ROUND(AB7570,4))</f>
        <v>0.496</v>
      </c>
      <c r="AD7570" s="110">
        <f>IF('3C-Water transport'!$R$57="no","not applicable (Q3c.1.6 answered with 'no')",ROUND(AB7570,4))</f>
        <v>0.496</v>
      </c>
      <c r="AE7570" s="110">
        <f>IF('3C-Water transport'!$R$58="no","not applicable (Q3c.1.6 answered with 'no')",ROUND(AB7570,4))</f>
        <v>0.496</v>
      </c>
    </row>
    <row r="7571" spans="5:31" x14ac:dyDescent="0.25">
      <c r="E7571" s="110">
        <f t="shared" si="420"/>
        <v>0.49700000000000039</v>
      </c>
      <c r="F7571" s="110">
        <f>IF('3A-Rail transport'!$R$56="no","not applicable (Q3a.2.6 answered with 'no')",ROUND(E7571,4))</f>
        <v>0.497</v>
      </c>
      <c r="G7571" s="110">
        <f>IF('3A-Rail transport'!$R$57="no","not applicable (Q3a.2.6 answered with 'no')",ROUND(E7571,4))</f>
        <v>0.497</v>
      </c>
      <c r="S7571" s="110">
        <f t="shared" si="421"/>
        <v>0.49700000000000039</v>
      </c>
      <c r="T7571" s="110">
        <f>IF('3B-Air transport'!$R$66="no","not applicable (Q3b.1.6 answered with 'no')",ROUND(S7571,4))</f>
        <v>0.497</v>
      </c>
      <c r="U7571" s="110">
        <f>IF('3B-Air transport'!$R$67="no","not applicable (Q3b.1.6 answered with 'no')",ROUND(S7571,4))</f>
        <v>0.497</v>
      </c>
      <c r="V7571" s="110">
        <f>IF('3B-Air transport'!$R$68="no","not applicable (Q3b.1.6 answered with 'no')",ROUND(S7571,4))</f>
        <v>0.497</v>
      </c>
      <c r="AB7571" s="110">
        <f t="shared" si="422"/>
        <v>0.49700000000000039</v>
      </c>
      <c r="AC7571" s="110">
        <f>IF('3C-Water transport'!$R$56="no","not applicable (Q3c.1.6 answered with 'no')",ROUND(AB7571,4))</f>
        <v>0.497</v>
      </c>
      <c r="AD7571" s="110">
        <f>IF('3C-Water transport'!$R$57="no","not applicable (Q3c.1.6 answered with 'no')",ROUND(AB7571,4))</f>
        <v>0.497</v>
      </c>
      <c r="AE7571" s="110">
        <f>IF('3C-Water transport'!$R$58="no","not applicable (Q3c.1.6 answered with 'no')",ROUND(AB7571,4))</f>
        <v>0.497</v>
      </c>
    </row>
    <row r="7572" spans="5:31" x14ac:dyDescent="0.25">
      <c r="E7572" s="110">
        <f t="shared" si="420"/>
        <v>0.49800000000000039</v>
      </c>
      <c r="F7572" s="110">
        <f>IF('3A-Rail transport'!$R$56="no","not applicable (Q3a.2.6 answered with 'no')",ROUND(E7572,4))</f>
        <v>0.498</v>
      </c>
      <c r="G7572" s="110">
        <f>IF('3A-Rail transport'!$R$57="no","not applicable (Q3a.2.6 answered with 'no')",ROUND(E7572,4))</f>
        <v>0.498</v>
      </c>
      <c r="S7572" s="110">
        <f t="shared" si="421"/>
        <v>0.49800000000000039</v>
      </c>
      <c r="T7572" s="110">
        <f>IF('3B-Air transport'!$R$66="no","not applicable (Q3b.1.6 answered with 'no')",ROUND(S7572,4))</f>
        <v>0.498</v>
      </c>
      <c r="U7572" s="110">
        <f>IF('3B-Air transport'!$R$67="no","not applicable (Q3b.1.6 answered with 'no')",ROUND(S7572,4))</f>
        <v>0.498</v>
      </c>
      <c r="V7572" s="110">
        <f>IF('3B-Air transport'!$R$68="no","not applicable (Q3b.1.6 answered with 'no')",ROUND(S7572,4))</f>
        <v>0.498</v>
      </c>
      <c r="AB7572" s="110">
        <f t="shared" si="422"/>
        <v>0.49800000000000039</v>
      </c>
      <c r="AC7572" s="110">
        <f>IF('3C-Water transport'!$R$56="no","not applicable (Q3c.1.6 answered with 'no')",ROUND(AB7572,4))</f>
        <v>0.498</v>
      </c>
      <c r="AD7572" s="110">
        <f>IF('3C-Water transport'!$R$57="no","not applicable (Q3c.1.6 answered with 'no')",ROUND(AB7572,4))</f>
        <v>0.498</v>
      </c>
      <c r="AE7572" s="110">
        <f>IF('3C-Water transport'!$R$58="no","not applicable (Q3c.1.6 answered with 'no')",ROUND(AB7572,4))</f>
        <v>0.498</v>
      </c>
    </row>
    <row r="7573" spans="5:31" x14ac:dyDescent="0.25">
      <c r="E7573" s="110">
        <f t="shared" si="420"/>
        <v>0.49900000000000039</v>
      </c>
      <c r="F7573" s="110">
        <f>IF('3A-Rail transport'!$R$56="no","not applicable (Q3a.2.6 answered with 'no')",ROUND(E7573,4))</f>
        <v>0.499</v>
      </c>
      <c r="G7573" s="110">
        <f>IF('3A-Rail transport'!$R$57="no","not applicable (Q3a.2.6 answered with 'no')",ROUND(E7573,4))</f>
        <v>0.499</v>
      </c>
      <c r="S7573" s="110">
        <f t="shared" si="421"/>
        <v>0.49900000000000039</v>
      </c>
      <c r="T7573" s="110">
        <f>IF('3B-Air transport'!$R$66="no","not applicable (Q3b.1.6 answered with 'no')",ROUND(S7573,4))</f>
        <v>0.499</v>
      </c>
      <c r="U7573" s="110">
        <f>IF('3B-Air transport'!$R$67="no","not applicable (Q3b.1.6 answered with 'no')",ROUND(S7573,4))</f>
        <v>0.499</v>
      </c>
      <c r="V7573" s="110">
        <f>IF('3B-Air transport'!$R$68="no","not applicable (Q3b.1.6 answered with 'no')",ROUND(S7573,4))</f>
        <v>0.499</v>
      </c>
      <c r="AB7573" s="110">
        <f t="shared" si="422"/>
        <v>0.49900000000000039</v>
      </c>
      <c r="AC7573" s="110">
        <f>IF('3C-Water transport'!$R$56="no","not applicable (Q3c.1.6 answered with 'no')",ROUND(AB7573,4))</f>
        <v>0.499</v>
      </c>
      <c r="AD7573" s="110">
        <f>IF('3C-Water transport'!$R$57="no","not applicable (Q3c.1.6 answered with 'no')",ROUND(AB7573,4))</f>
        <v>0.499</v>
      </c>
      <c r="AE7573" s="110">
        <f>IF('3C-Water transport'!$R$58="no","not applicable (Q3c.1.6 answered with 'no')",ROUND(AB7573,4))</f>
        <v>0.499</v>
      </c>
    </row>
    <row r="7574" spans="5:31" x14ac:dyDescent="0.25">
      <c r="E7574" s="110">
        <f t="shared" si="420"/>
        <v>0.50000000000000033</v>
      </c>
      <c r="F7574" s="110">
        <f>IF('3A-Rail transport'!$R$56="no","not applicable (Q3a.2.6 answered with 'no')",ROUND(E7574,4))</f>
        <v>0.5</v>
      </c>
      <c r="G7574" s="110">
        <f>IF('3A-Rail transport'!$R$57="no","not applicable (Q3a.2.6 answered with 'no')",ROUND(E7574,4))</f>
        <v>0.5</v>
      </c>
      <c r="S7574" s="110">
        <f t="shared" si="421"/>
        <v>0.50000000000000033</v>
      </c>
      <c r="T7574" s="110">
        <f>IF('3B-Air transport'!$R$66="no","not applicable (Q3b.1.6 answered with 'no')",ROUND(S7574,4))</f>
        <v>0.5</v>
      </c>
      <c r="U7574" s="110">
        <f>IF('3B-Air transport'!$R$67="no","not applicable (Q3b.1.6 answered with 'no')",ROUND(S7574,4))</f>
        <v>0.5</v>
      </c>
      <c r="V7574" s="110">
        <f>IF('3B-Air transport'!$R$68="no","not applicable (Q3b.1.6 answered with 'no')",ROUND(S7574,4))</f>
        <v>0.5</v>
      </c>
      <c r="AB7574" s="110">
        <f t="shared" si="422"/>
        <v>0.50000000000000033</v>
      </c>
      <c r="AC7574" s="110">
        <f>IF('3C-Water transport'!$R$56="no","not applicable (Q3c.1.6 answered with 'no')",ROUND(AB7574,4))</f>
        <v>0.5</v>
      </c>
      <c r="AD7574" s="110">
        <f>IF('3C-Water transport'!$R$57="no","not applicable (Q3c.1.6 answered with 'no')",ROUND(AB7574,4))</f>
        <v>0.5</v>
      </c>
      <c r="AE7574" s="110">
        <f>IF('3C-Water transport'!$R$58="no","not applicable (Q3c.1.6 answered with 'no')",ROUND(AB7574,4))</f>
        <v>0.5</v>
      </c>
    </row>
    <row r="7575" spans="5:31" x14ac:dyDescent="0.25">
      <c r="E7575" s="110">
        <f t="shared" si="420"/>
        <v>0.50100000000000033</v>
      </c>
      <c r="F7575" s="110">
        <f>IF('3A-Rail transport'!$R$56="no","not applicable (Q3a.2.6 answered with 'no')",ROUND(E7575,4))</f>
        <v>0.501</v>
      </c>
      <c r="G7575" s="110">
        <f>IF('3A-Rail transport'!$R$57="no","not applicable (Q3a.2.6 answered with 'no')",ROUND(E7575,4))</f>
        <v>0.501</v>
      </c>
      <c r="S7575" s="110">
        <f t="shared" si="421"/>
        <v>0.50100000000000033</v>
      </c>
      <c r="T7575" s="110">
        <f>IF('3B-Air transport'!$R$66="no","not applicable (Q3b.1.6 answered with 'no')",ROUND(S7575,4))</f>
        <v>0.501</v>
      </c>
      <c r="U7575" s="110">
        <f>IF('3B-Air transport'!$R$67="no","not applicable (Q3b.1.6 answered with 'no')",ROUND(S7575,4))</f>
        <v>0.501</v>
      </c>
      <c r="V7575" s="110">
        <f>IF('3B-Air transport'!$R$68="no","not applicable (Q3b.1.6 answered with 'no')",ROUND(S7575,4))</f>
        <v>0.501</v>
      </c>
      <c r="AB7575" s="110">
        <f t="shared" si="422"/>
        <v>0.50100000000000033</v>
      </c>
      <c r="AC7575" s="110">
        <f>IF('3C-Water transport'!$R$56="no","not applicable (Q3c.1.6 answered with 'no')",ROUND(AB7575,4))</f>
        <v>0.501</v>
      </c>
      <c r="AD7575" s="110">
        <f>IF('3C-Water transport'!$R$57="no","not applicable (Q3c.1.6 answered with 'no')",ROUND(AB7575,4))</f>
        <v>0.501</v>
      </c>
      <c r="AE7575" s="110">
        <f>IF('3C-Water transport'!$R$58="no","not applicable (Q3c.1.6 answered with 'no')",ROUND(AB7575,4))</f>
        <v>0.501</v>
      </c>
    </row>
    <row r="7576" spans="5:31" x14ac:dyDescent="0.25">
      <c r="E7576" s="110">
        <f t="shared" si="420"/>
        <v>0.50200000000000033</v>
      </c>
      <c r="F7576" s="110">
        <f>IF('3A-Rail transport'!$R$56="no","not applicable (Q3a.2.6 answered with 'no')",ROUND(E7576,4))</f>
        <v>0.502</v>
      </c>
      <c r="G7576" s="110">
        <f>IF('3A-Rail transport'!$R$57="no","not applicable (Q3a.2.6 answered with 'no')",ROUND(E7576,4))</f>
        <v>0.502</v>
      </c>
      <c r="S7576" s="110">
        <f t="shared" si="421"/>
        <v>0.50200000000000033</v>
      </c>
      <c r="T7576" s="110">
        <f>IF('3B-Air transport'!$R$66="no","not applicable (Q3b.1.6 answered with 'no')",ROUND(S7576,4))</f>
        <v>0.502</v>
      </c>
      <c r="U7576" s="110">
        <f>IF('3B-Air transport'!$R$67="no","not applicable (Q3b.1.6 answered with 'no')",ROUND(S7576,4))</f>
        <v>0.502</v>
      </c>
      <c r="V7576" s="110">
        <f>IF('3B-Air transport'!$R$68="no","not applicable (Q3b.1.6 answered with 'no')",ROUND(S7576,4))</f>
        <v>0.502</v>
      </c>
      <c r="AB7576" s="110">
        <f t="shared" si="422"/>
        <v>0.50200000000000033</v>
      </c>
      <c r="AC7576" s="110">
        <f>IF('3C-Water transport'!$R$56="no","not applicable (Q3c.1.6 answered with 'no')",ROUND(AB7576,4))</f>
        <v>0.502</v>
      </c>
      <c r="AD7576" s="110">
        <f>IF('3C-Water transport'!$R$57="no","not applicable (Q3c.1.6 answered with 'no')",ROUND(AB7576,4))</f>
        <v>0.502</v>
      </c>
      <c r="AE7576" s="110">
        <f>IF('3C-Water transport'!$R$58="no","not applicable (Q3c.1.6 answered with 'no')",ROUND(AB7576,4))</f>
        <v>0.502</v>
      </c>
    </row>
    <row r="7577" spans="5:31" x14ac:dyDescent="0.25">
      <c r="E7577" s="110">
        <f t="shared" si="420"/>
        <v>0.50300000000000034</v>
      </c>
      <c r="F7577" s="110">
        <f>IF('3A-Rail transport'!$R$56="no","not applicable (Q3a.2.6 answered with 'no')",ROUND(E7577,4))</f>
        <v>0.503</v>
      </c>
      <c r="G7577" s="110">
        <f>IF('3A-Rail transport'!$R$57="no","not applicable (Q3a.2.6 answered with 'no')",ROUND(E7577,4))</f>
        <v>0.503</v>
      </c>
      <c r="S7577" s="110">
        <f t="shared" si="421"/>
        <v>0.50300000000000034</v>
      </c>
      <c r="T7577" s="110">
        <f>IF('3B-Air transport'!$R$66="no","not applicable (Q3b.1.6 answered with 'no')",ROUND(S7577,4))</f>
        <v>0.503</v>
      </c>
      <c r="U7577" s="110">
        <f>IF('3B-Air transport'!$R$67="no","not applicable (Q3b.1.6 answered with 'no')",ROUND(S7577,4))</f>
        <v>0.503</v>
      </c>
      <c r="V7577" s="110">
        <f>IF('3B-Air transport'!$R$68="no","not applicable (Q3b.1.6 answered with 'no')",ROUND(S7577,4))</f>
        <v>0.503</v>
      </c>
      <c r="AB7577" s="110">
        <f t="shared" si="422"/>
        <v>0.50300000000000034</v>
      </c>
      <c r="AC7577" s="110">
        <f>IF('3C-Water transport'!$R$56="no","not applicable (Q3c.1.6 answered with 'no')",ROUND(AB7577,4))</f>
        <v>0.503</v>
      </c>
      <c r="AD7577" s="110">
        <f>IF('3C-Water transport'!$R$57="no","not applicable (Q3c.1.6 answered with 'no')",ROUND(AB7577,4))</f>
        <v>0.503</v>
      </c>
      <c r="AE7577" s="110">
        <f>IF('3C-Water transport'!$R$58="no","not applicable (Q3c.1.6 answered with 'no')",ROUND(AB7577,4))</f>
        <v>0.503</v>
      </c>
    </row>
    <row r="7578" spans="5:31" x14ac:dyDescent="0.25">
      <c r="E7578" s="110">
        <f t="shared" si="420"/>
        <v>0.50400000000000034</v>
      </c>
      <c r="F7578" s="110">
        <f>IF('3A-Rail transport'!$R$56="no","not applicable (Q3a.2.6 answered with 'no')",ROUND(E7578,4))</f>
        <v>0.504</v>
      </c>
      <c r="G7578" s="110">
        <f>IF('3A-Rail transport'!$R$57="no","not applicable (Q3a.2.6 answered with 'no')",ROUND(E7578,4))</f>
        <v>0.504</v>
      </c>
      <c r="S7578" s="110">
        <f t="shared" si="421"/>
        <v>0.50400000000000034</v>
      </c>
      <c r="T7578" s="110">
        <f>IF('3B-Air transport'!$R$66="no","not applicable (Q3b.1.6 answered with 'no')",ROUND(S7578,4))</f>
        <v>0.504</v>
      </c>
      <c r="U7578" s="110">
        <f>IF('3B-Air transport'!$R$67="no","not applicable (Q3b.1.6 answered with 'no')",ROUND(S7578,4))</f>
        <v>0.504</v>
      </c>
      <c r="V7578" s="110">
        <f>IF('3B-Air transport'!$R$68="no","not applicable (Q3b.1.6 answered with 'no')",ROUND(S7578,4))</f>
        <v>0.504</v>
      </c>
      <c r="AB7578" s="110">
        <f t="shared" si="422"/>
        <v>0.50400000000000034</v>
      </c>
      <c r="AC7578" s="110">
        <f>IF('3C-Water transport'!$R$56="no","not applicable (Q3c.1.6 answered with 'no')",ROUND(AB7578,4))</f>
        <v>0.504</v>
      </c>
      <c r="AD7578" s="110">
        <f>IF('3C-Water transport'!$R$57="no","not applicable (Q3c.1.6 answered with 'no')",ROUND(AB7578,4))</f>
        <v>0.504</v>
      </c>
      <c r="AE7578" s="110">
        <f>IF('3C-Water transport'!$R$58="no","not applicable (Q3c.1.6 answered with 'no')",ROUND(AB7578,4))</f>
        <v>0.504</v>
      </c>
    </row>
    <row r="7579" spans="5:31" x14ac:dyDescent="0.25">
      <c r="E7579" s="110">
        <f t="shared" si="420"/>
        <v>0.50500000000000034</v>
      </c>
      <c r="F7579" s="110">
        <f>IF('3A-Rail transport'!$R$56="no","not applicable (Q3a.2.6 answered with 'no')",ROUND(E7579,4))</f>
        <v>0.505</v>
      </c>
      <c r="G7579" s="110">
        <f>IF('3A-Rail transport'!$R$57="no","not applicable (Q3a.2.6 answered with 'no')",ROUND(E7579,4))</f>
        <v>0.505</v>
      </c>
      <c r="S7579" s="110">
        <f t="shared" si="421"/>
        <v>0.50500000000000034</v>
      </c>
      <c r="T7579" s="110">
        <f>IF('3B-Air transport'!$R$66="no","not applicable (Q3b.1.6 answered with 'no')",ROUND(S7579,4))</f>
        <v>0.505</v>
      </c>
      <c r="U7579" s="110">
        <f>IF('3B-Air transport'!$R$67="no","not applicable (Q3b.1.6 answered with 'no')",ROUND(S7579,4))</f>
        <v>0.505</v>
      </c>
      <c r="V7579" s="110">
        <f>IF('3B-Air transport'!$R$68="no","not applicable (Q3b.1.6 answered with 'no')",ROUND(S7579,4))</f>
        <v>0.505</v>
      </c>
      <c r="AB7579" s="110">
        <f t="shared" si="422"/>
        <v>0.50500000000000034</v>
      </c>
      <c r="AC7579" s="110">
        <f>IF('3C-Water transport'!$R$56="no","not applicable (Q3c.1.6 answered with 'no')",ROUND(AB7579,4))</f>
        <v>0.505</v>
      </c>
      <c r="AD7579" s="110">
        <f>IF('3C-Water transport'!$R$57="no","not applicable (Q3c.1.6 answered with 'no')",ROUND(AB7579,4))</f>
        <v>0.505</v>
      </c>
      <c r="AE7579" s="110">
        <f>IF('3C-Water transport'!$R$58="no","not applicable (Q3c.1.6 answered with 'no')",ROUND(AB7579,4))</f>
        <v>0.505</v>
      </c>
    </row>
    <row r="7580" spans="5:31" x14ac:dyDescent="0.25">
      <c r="E7580" s="110">
        <f t="shared" si="420"/>
        <v>0.50600000000000034</v>
      </c>
      <c r="F7580" s="110">
        <f>IF('3A-Rail transport'!$R$56="no","not applicable (Q3a.2.6 answered with 'no')",ROUND(E7580,4))</f>
        <v>0.50600000000000001</v>
      </c>
      <c r="G7580" s="110">
        <f>IF('3A-Rail transport'!$R$57="no","not applicable (Q3a.2.6 answered with 'no')",ROUND(E7580,4))</f>
        <v>0.50600000000000001</v>
      </c>
      <c r="S7580" s="110">
        <f t="shared" si="421"/>
        <v>0.50600000000000034</v>
      </c>
      <c r="T7580" s="110">
        <f>IF('3B-Air transport'!$R$66="no","not applicable (Q3b.1.6 answered with 'no')",ROUND(S7580,4))</f>
        <v>0.50600000000000001</v>
      </c>
      <c r="U7580" s="110">
        <f>IF('3B-Air transport'!$R$67="no","not applicable (Q3b.1.6 answered with 'no')",ROUND(S7580,4))</f>
        <v>0.50600000000000001</v>
      </c>
      <c r="V7580" s="110">
        <f>IF('3B-Air transport'!$R$68="no","not applicable (Q3b.1.6 answered with 'no')",ROUND(S7580,4))</f>
        <v>0.50600000000000001</v>
      </c>
      <c r="AB7580" s="110">
        <f t="shared" si="422"/>
        <v>0.50600000000000034</v>
      </c>
      <c r="AC7580" s="110">
        <f>IF('3C-Water transport'!$R$56="no","not applicable (Q3c.1.6 answered with 'no')",ROUND(AB7580,4))</f>
        <v>0.50600000000000001</v>
      </c>
      <c r="AD7580" s="110">
        <f>IF('3C-Water transport'!$R$57="no","not applicable (Q3c.1.6 answered with 'no')",ROUND(AB7580,4))</f>
        <v>0.50600000000000001</v>
      </c>
      <c r="AE7580" s="110">
        <f>IF('3C-Water transport'!$R$58="no","not applicable (Q3c.1.6 answered with 'no')",ROUND(AB7580,4))</f>
        <v>0.50600000000000001</v>
      </c>
    </row>
    <row r="7581" spans="5:31" x14ac:dyDescent="0.25">
      <c r="E7581" s="110">
        <f t="shared" si="420"/>
        <v>0.50700000000000034</v>
      </c>
      <c r="F7581" s="110">
        <f>IF('3A-Rail transport'!$R$56="no","not applicable (Q3a.2.6 answered with 'no')",ROUND(E7581,4))</f>
        <v>0.50700000000000001</v>
      </c>
      <c r="G7581" s="110">
        <f>IF('3A-Rail transport'!$R$57="no","not applicable (Q3a.2.6 answered with 'no')",ROUND(E7581,4))</f>
        <v>0.50700000000000001</v>
      </c>
      <c r="S7581" s="110">
        <f t="shared" si="421"/>
        <v>0.50700000000000034</v>
      </c>
      <c r="T7581" s="110">
        <f>IF('3B-Air transport'!$R$66="no","not applicable (Q3b.1.6 answered with 'no')",ROUND(S7581,4))</f>
        <v>0.50700000000000001</v>
      </c>
      <c r="U7581" s="110">
        <f>IF('3B-Air transport'!$R$67="no","not applicable (Q3b.1.6 answered with 'no')",ROUND(S7581,4))</f>
        <v>0.50700000000000001</v>
      </c>
      <c r="V7581" s="110">
        <f>IF('3B-Air transport'!$R$68="no","not applicable (Q3b.1.6 answered with 'no')",ROUND(S7581,4))</f>
        <v>0.50700000000000001</v>
      </c>
      <c r="AB7581" s="110">
        <f t="shared" si="422"/>
        <v>0.50700000000000034</v>
      </c>
      <c r="AC7581" s="110">
        <f>IF('3C-Water transport'!$R$56="no","not applicable (Q3c.1.6 answered with 'no')",ROUND(AB7581,4))</f>
        <v>0.50700000000000001</v>
      </c>
      <c r="AD7581" s="110">
        <f>IF('3C-Water transport'!$R$57="no","not applicable (Q3c.1.6 answered with 'no')",ROUND(AB7581,4))</f>
        <v>0.50700000000000001</v>
      </c>
      <c r="AE7581" s="110">
        <f>IF('3C-Water transport'!$R$58="no","not applicable (Q3c.1.6 answered with 'no')",ROUND(AB7581,4))</f>
        <v>0.50700000000000001</v>
      </c>
    </row>
    <row r="7582" spans="5:31" x14ac:dyDescent="0.25">
      <c r="E7582" s="110">
        <f t="shared" si="420"/>
        <v>0.50800000000000034</v>
      </c>
      <c r="F7582" s="110">
        <f>IF('3A-Rail transport'!$R$56="no","not applicable (Q3a.2.6 answered with 'no')",ROUND(E7582,4))</f>
        <v>0.50800000000000001</v>
      </c>
      <c r="G7582" s="110">
        <f>IF('3A-Rail transport'!$R$57="no","not applicable (Q3a.2.6 answered with 'no')",ROUND(E7582,4))</f>
        <v>0.50800000000000001</v>
      </c>
      <c r="S7582" s="110">
        <f t="shared" si="421"/>
        <v>0.50800000000000034</v>
      </c>
      <c r="T7582" s="110">
        <f>IF('3B-Air transport'!$R$66="no","not applicable (Q3b.1.6 answered with 'no')",ROUND(S7582,4))</f>
        <v>0.50800000000000001</v>
      </c>
      <c r="U7582" s="110">
        <f>IF('3B-Air transport'!$R$67="no","not applicable (Q3b.1.6 answered with 'no')",ROUND(S7582,4))</f>
        <v>0.50800000000000001</v>
      </c>
      <c r="V7582" s="110">
        <f>IF('3B-Air transport'!$R$68="no","not applicable (Q3b.1.6 answered with 'no')",ROUND(S7582,4))</f>
        <v>0.50800000000000001</v>
      </c>
      <c r="AB7582" s="110">
        <f t="shared" si="422"/>
        <v>0.50800000000000034</v>
      </c>
      <c r="AC7582" s="110">
        <f>IF('3C-Water transport'!$R$56="no","not applicable (Q3c.1.6 answered with 'no')",ROUND(AB7582,4))</f>
        <v>0.50800000000000001</v>
      </c>
      <c r="AD7582" s="110">
        <f>IF('3C-Water transport'!$R$57="no","not applicable (Q3c.1.6 answered with 'no')",ROUND(AB7582,4))</f>
        <v>0.50800000000000001</v>
      </c>
      <c r="AE7582" s="110">
        <f>IF('3C-Water transport'!$R$58="no","not applicable (Q3c.1.6 answered with 'no')",ROUND(AB7582,4))</f>
        <v>0.50800000000000001</v>
      </c>
    </row>
    <row r="7583" spans="5:31" x14ac:dyDescent="0.25">
      <c r="E7583" s="110">
        <f t="shared" si="420"/>
        <v>0.50900000000000034</v>
      </c>
      <c r="F7583" s="110">
        <f>IF('3A-Rail transport'!$R$56="no","not applicable (Q3a.2.6 answered with 'no')",ROUND(E7583,4))</f>
        <v>0.50900000000000001</v>
      </c>
      <c r="G7583" s="110">
        <f>IF('3A-Rail transport'!$R$57="no","not applicable (Q3a.2.6 answered with 'no')",ROUND(E7583,4))</f>
        <v>0.50900000000000001</v>
      </c>
      <c r="S7583" s="110">
        <f t="shared" si="421"/>
        <v>0.50900000000000034</v>
      </c>
      <c r="T7583" s="110">
        <f>IF('3B-Air transport'!$R$66="no","not applicable (Q3b.1.6 answered with 'no')",ROUND(S7583,4))</f>
        <v>0.50900000000000001</v>
      </c>
      <c r="U7583" s="110">
        <f>IF('3B-Air transport'!$R$67="no","not applicable (Q3b.1.6 answered with 'no')",ROUND(S7583,4))</f>
        <v>0.50900000000000001</v>
      </c>
      <c r="V7583" s="110">
        <f>IF('3B-Air transport'!$R$68="no","not applicable (Q3b.1.6 answered with 'no')",ROUND(S7583,4))</f>
        <v>0.50900000000000001</v>
      </c>
      <c r="AB7583" s="110">
        <f t="shared" si="422"/>
        <v>0.50900000000000034</v>
      </c>
      <c r="AC7583" s="110">
        <f>IF('3C-Water transport'!$R$56="no","not applicable (Q3c.1.6 answered with 'no')",ROUND(AB7583,4))</f>
        <v>0.50900000000000001</v>
      </c>
      <c r="AD7583" s="110">
        <f>IF('3C-Water transport'!$R$57="no","not applicable (Q3c.1.6 answered with 'no')",ROUND(AB7583,4))</f>
        <v>0.50900000000000001</v>
      </c>
      <c r="AE7583" s="110">
        <f>IF('3C-Water transport'!$R$58="no","not applicable (Q3c.1.6 answered with 'no')",ROUND(AB7583,4))</f>
        <v>0.50900000000000001</v>
      </c>
    </row>
    <row r="7584" spans="5:31" x14ac:dyDescent="0.25">
      <c r="E7584" s="110">
        <f t="shared" si="420"/>
        <v>0.51000000000000034</v>
      </c>
      <c r="F7584" s="110">
        <f>IF('3A-Rail transport'!$R$56="no","not applicable (Q3a.2.6 answered with 'no')",ROUND(E7584,4))</f>
        <v>0.51</v>
      </c>
      <c r="G7584" s="110">
        <f>IF('3A-Rail transport'!$R$57="no","not applicable (Q3a.2.6 answered with 'no')",ROUND(E7584,4))</f>
        <v>0.51</v>
      </c>
      <c r="S7584" s="110">
        <f t="shared" si="421"/>
        <v>0.51000000000000034</v>
      </c>
      <c r="T7584" s="110">
        <f>IF('3B-Air transport'!$R$66="no","not applicable (Q3b.1.6 answered with 'no')",ROUND(S7584,4))</f>
        <v>0.51</v>
      </c>
      <c r="U7584" s="110">
        <f>IF('3B-Air transport'!$R$67="no","not applicable (Q3b.1.6 answered with 'no')",ROUND(S7584,4))</f>
        <v>0.51</v>
      </c>
      <c r="V7584" s="110">
        <f>IF('3B-Air transport'!$R$68="no","not applicable (Q3b.1.6 answered with 'no')",ROUND(S7584,4))</f>
        <v>0.51</v>
      </c>
      <c r="AB7584" s="110">
        <f t="shared" si="422"/>
        <v>0.51000000000000034</v>
      </c>
      <c r="AC7584" s="110">
        <f>IF('3C-Water transport'!$R$56="no","not applicable (Q3c.1.6 answered with 'no')",ROUND(AB7584,4))</f>
        <v>0.51</v>
      </c>
      <c r="AD7584" s="110">
        <f>IF('3C-Water transport'!$R$57="no","not applicable (Q3c.1.6 answered with 'no')",ROUND(AB7584,4))</f>
        <v>0.51</v>
      </c>
      <c r="AE7584" s="110">
        <f>IF('3C-Water transport'!$R$58="no","not applicable (Q3c.1.6 answered with 'no')",ROUND(AB7584,4))</f>
        <v>0.51</v>
      </c>
    </row>
    <row r="7585" spans="5:31" x14ac:dyDescent="0.25">
      <c r="E7585" s="110">
        <f t="shared" si="420"/>
        <v>0.51100000000000034</v>
      </c>
      <c r="F7585" s="110">
        <f>IF('3A-Rail transport'!$R$56="no","not applicable (Q3a.2.6 answered with 'no')",ROUND(E7585,4))</f>
        <v>0.51100000000000001</v>
      </c>
      <c r="G7585" s="110">
        <f>IF('3A-Rail transport'!$R$57="no","not applicable (Q3a.2.6 answered with 'no')",ROUND(E7585,4))</f>
        <v>0.51100000000000001</v>
      </c>
      <c r="S7585" s="110">
        <f t="shared" si="421"/>
        <v>0.51100000000000034</v>
      </c>
      <c r="T7585" s="110">
        <f>IF('3B-Air transport'!$R$66="no","not applicable (Q3b.1.6 answered with 'no')",ROUND(S7585,4))</f>
        <v>0.51100000000000001</v>
      </c>
      <c r="U7585" s="110">
        <f>IF('3B-Air transport'!$R$67="no","not applicable (Q3b.1.6 answered with 'no')",ROUND(S7585,4))</f>
        <v>0.51100000000000001</v>
      </c>
      <c r="V7585" s="110">
        <f>IF('3B-Air transport'!$R$68="no","not applicable (Q3b.1.6 answered with 'no')",ROUND(S7585,4))</f>
        <v>0.51100000000000001</v>
      </c>
      <c r="AB7585" s="110">
        <f t="shared" si="422"/>
        <v>0.51100000000000034</v>
      </c>
      <c r="AC7585" s="110">
        <f>IF('3C-Water transport'!$R$56="no","not applicable (Q3c.1.6 answered with 'no')",ROUND(AB7585,4))</f>
        <v>0.51100000000000001</v>
      </c>
      <c r="AD7585" s="110">
        <f>IF('3C-Water transport'!$R$57="no","not applicable (Q3c.1.6 answered with 'no')",ROUND(AB7585,4))</f>
        <v>0.51100000000000001</v>
      </c>
      <c r="AE7585" s="110">
        <f>IF('3C-Water transport'!$R$58="no","not applicable (Q3c.1.6 answered with 'no')",ROUND(AB7585,4))</f>
        <v>0.51100000000000001</v>
      </c>
    </row>
    <row r="7586" spans="5:31" x14ac:dyDescent="0.25">
      <c r="E7586" s="110">
        <f t="shared" si="420"/>
        <v>0.51200000000000034</v>
      </c>
      <c r="F7586" s="110">
        <f>IF('3A-Rail transport'!$R$56="no","not applicable (Q3a.2.6 answered with 'no')",ROUND(E7586,4))</f>
        <v>0.51200000000000001</v>
      </c>
      <c r="G7586" s="110">
        <f>IF('3A-Rail transport'!$R$57="no","not applicable (Q3a.2.6 answered with 'no')",ROUND(E7586,4))</f>
        <v>0.51200000000000001</v>
      </c>
      <c r="S7586" s="110">
        <f t="shared" si="421"/>
        <v>0.51200000000000034</v>
      </c>
      <c r="T7586" s="110">
        <f>IF('3B-Air transport'!$R$66="no","not applicable (Q3b.1.6 answered with 'no')",ROUND(S7586,4))</f>
        <v>0.51200000000000001</v>
      </c>
      <c r="U7586" s="110">
        <f>IF('3B-Air transport'!$R$67="no","not applicable (Q3b.1.6 answered with 'no')",ROUND(S7586,4))</f>
        <v>0.51200000000000001</v>
      </c>
      <c r="V7586" s="110">
        <f>IF('3B-Air transport'!$R$68="no","not applicable (Q3b.1.6 answered with 'no')",ROUND(S7586,4))</f>
        <v>0.51200000000000001</v>
      </c>
      <c r="AB7586" s="110">
        <f t="shared" si="422"/>
        <v>0.51200000000000034</v>
      </c>
      <c r="AC7586" s="110">
        <f>IF('3C-Water transport'!$R$56="no","not applicable (Q3c.1.6 answered with 'no')",ROUND(AB7586,4))</f>
        <v>0.51200000000000001</v>
      </c>
      <c r="AD7586" s="110">
        <f>IF('3C-Water transport'!$R$57="no","not applicable (Q3c.1.6 answered with 'no')",ROUND(AB7586,4))</f>
        <v>0.51200000000000001</v>
      </c>
      <c r="AE7586" s="110">
        <f>IF('3C-Water transport'!$R$58="no","not applicable (Q3c.1.6 answered with 'no')",ROUND(AB7586,4))</f>
        <v>0.51200000000000001</v>
      </c>
    </row>
    <row r="7587" spans="5:31" x14ac:dyDescent="0.25">
      <c r="E7587" s="110">
        <f t="shared" ref="E7587:E7650" si="423">E7586+0.001</f>
        <v>0.51300000000000034</v>
      </c>
      <c r="F7587" s="110">
        <f>IF('3A-Rail transport'!$R$56="no","not applicable (Q3a.2.6 answered with 'no')",ROUND(E7587,4))</f>
        <v>0.51300000000000001</v>
      </c>
      <c r="G7587" s="110">
        <f>IF('3A-Rail transport'!$R$57="no","not applicable (Q3a.2.6 answered with 'no')",ROUND(E7587,4))</f>
        <v>0.51300000000000001</v>
      </c>
      <c r="S7587" s="110">
        <f t="shared" ref="S7587:S7650" si="424">S7586+0.001</f>
        <v>0.51300000000000034</v>
      </c>
      <c r="T7587" s="110">
        <f>IF('3B-Air transport'!$R$66="no","not applicable (Q3b.1.6 answered with 'no')",ROUND(S7587,4))</f>
        <v>0.51300000000000001</v>
      </c>
      <c r="U7587" s="110">
        <f>IF('3B-Air transport'!$R$67="no","not applicable (Q3b.1.6 answered with 'no')",ROUND(S7587,4))</f>
        <v>0.51300000000000001</v>
      </c>
      <c r="V7587" s="110">
        <f>IF('3B-Air transport'!$R$68="no","not applicable (Q3b.1.6 answered with 'no')",ROUND(S7587,4))</f>
        <v>0.51300000000000001</v>
      </c>
      <c r="AB7587" s="110">
        <f t="shared" ref="AB7587:AB7650" si="425">AB7586+0.001</f>
        <v>0.51300000000000034</v>
      </c>
      <c r="AC7587" s="110">
        <f>IF('3C-Water transport'!$R$56="no","not applicable (Q3c.1.6 answered with 'no')",ROUND(AB7587,4))</f>
        <v>0.51300000000000001</v>
      </c>
      <c r="AD7587" s="110">
        <f>IF('3C-Water transport'!$R$57="no","not applicable (Q3c.1.6 answered with 'no')",ROUND(AB7587,4))</f>
        <v>0.51300000000000001</v>
      </c>
      <c r="AE7587" s="110">
        <f>IF('3C-Water transport'!$R$58="no","not applicable (Q3c.1.6 answered with 'no')",ROUND(AB7587,4))</f>
        <v>0.51300000000000001</v>
      </c>
    </row>
    <row r="7588" spans="5:31" x14ac:dyDescent="0.25">
      <c r="E7588" s="110">
        <f t="shared" si="423"/>
        <v>0.51400000000000035</v>
      </c>
      <c r="F7588" s="110">
        <f>IF('3A-Rail transport'!$R$56="no","not applicable (Q3a.2.6 answered with 'no')",ROUND(E7588,4))</f>
        <v>0.51400000000000001</v>
      </c>
      <c r="G7588" s="110">
        <f>IF('3A-Rail transport'!$R$57="no","not applicable (Q3a.2.6 answered with 'no')",ROUND(E7588,4))</f>
        <v>0.51400000000000001</v>
      </c>
      <c r="S7588" s="110">
        <f t="shared" si="424"/>
        <v>0.51400000000000035</v>
      </c>
      <c r="T7588" s="110">
        <f>IF('3B-Air transport'!$R$66="no","not applicable (Q3b.1.6 answered with 'no')",ROUND(S7588,4))</f>
        <v>0.51400000000000001</v>
      </c>
      <c r="U7588" s="110">
        <f>IF('3B-Air transport'!$R$67="no","not applicable (Q3b.1.6 answered with 'no')",ROUND(S7588,4))</f>
        <v>0.51400000000000001</v>
      </c>
      <c r="V7588" s="110">
        <f>IF('3B-Air transport'!$R$68="no","not applicable (Q3b.1.6 answered with 'no')",ROUND(S7588,4))</f>
        <v>0.51400000000000001</v>
      </c>
      <c r="AB7588" s="110">
        <f t="shared" si="425"/>
        <v>0.51400000000000035</v>
      </c>
      <c r="AC7588" s="110">
        <f>IF('3C-Water transport'!$R$56="no","not applicable (Q3c.1.6 answered with 'no')",ROUND(AB7588,4))</f>
        <v>0.51400000000000001</v>
      </c>
      <c r="AD7588" s="110">
        <f>IF('3C-Water transport'!$R$57="no","not applicable (Q3c.1.6 answered with 'no')",ROUND(AB7588,4))</f>
        <v>0.51400000000000001</v>
      </c>
      <c r="AE7588" s="110">
        <f>IF('3C-Water transport'!$R$58="no","not applicable (Q3c.1.6 answered with 'no')",ROUND(AB7588,4))</f>
        <v>0.51400000000000001</v>
      </c>
    </row>
    <row r="7589" spans="5:31" x14ac:dyDescent="0.25">
      <c r="E7589" s="110">
        <f t="shared" si="423"/>
        <v>0.51500000000000035</v>
      </c>
      <c r="F7589" s="110">
        <f>IF('3A-Rail transport'!$R$56="no","not applicable (Q3a.2.6 answered with 'no')",ROUND(E7589,4))</f>
        <v>0.51500000000000001</v>
      </c>
      <c r="G7589" s="110">
        <f>IF('3A-Rail transport'!$R$57="no","not applicable (Q3a.2.6 answered with 'no')",ROUND(E7589,4))</f>
        <v>0.51500000000000001</v>
      </c>
      <c r="S7589" s="110">
        <f t="shared" si="424"/>
        <v>0.51500000000000035</v>
      </c>
      <c r="T7589" s="110">
        <f>IF('3B-Air transport'!$R$66="no","not applicable (Q3b.1.6 answered with 'no')",ROUND(S7589,4))</f>
        <v>0.51500000000000001</v>
      </c>
      <c r="U7589" s="110">
        <f>IF('3B-Air transport'!$R$67="no","not applicable (Q3b.1.6 answered with 'no')",ROUND(S7589,4))</f>
        <v>0.51500000000000001</v>
      </c>
      <c r="V7589" s="110">
        <f>IF('3B-Air transport'!$R$68="no","not applicable (Q3b.1.6 answered with 'no')",ROUND(S7589,4))</f>
        <v>0.51500000000000001</v>
      </c>
      <c r="AB7589" s="110">
        <f t="shared" si="425"/>
        <v>0.51500000000000035</v>
      </c>
      <c r="AC7589" s="110">
        <f>IF('3C-Water transport'!$R$56="no","not applicable (Q3c.1.6 answered with 'no')",ROUND(AB7589,4))</f>
        <v>0.51500000000000001</v>
      </c>
      <c r="AD7589" s="110">
        <f>IF('3C-Water transport'!$R$57="no","not applicable (Q3c.1.6 answered with 'no')",ROUND(AB7589,4))</f>
        <v>0.51500000000000001</v>
      </c>
      <c r="AE7589" s="110">
        <f>IF('3C-Water transport'!$R$58="no","not applicable (Q3c.1.6 answered with 'no')",ROUND(AB7589,4))</f>
        <v>0.51500000000000001</v>
      </c>
    </row>
    <row r="7590" spans="5:31" x14ac:dyDescent="0.25">
      <c r="E7590" s="110">
        <f t="shared" si="423"/>
        <v>0.51600000000000035</v>
      </c>
      <c r="F7590" s="110">
        <f>IF('3A-Rail transport'!$R$56="no","not applicable (Q3a.2.6 answered with 'no')",ROUND(E7590,4))</f>
        <v>0.51600000000000001</v>
      </c>
      <c r="G7590" s="110">
        <f>IF('3A-Rail transport'!$R$57="no","not applicable (Q3a.2.6 answered with 'no')",ROUND(E7590,4))</f>
        <v>0.51600000000000001</v>
      </c>
      <c r="S7590" s="110">
        <f t="shared" si="424"/>
        <v>0.51600000000000035</v>
      </c>
      <c r="T7590" s="110">
        <f>IF('3B-Air transport'!$R$66="no","not applicable (Q3b.1.6 answered with 'no')",ROUND(S7590,4))</f>
        <v>0.51600000000000001</v>
      </c>
      <c r="U7590" s="110">
        <f>IF('3B-Air transport'!$R$67="no","not applicable (Q3b.1.6 answered with 'no')",ROUND(S7590,4))</f>
        <v>0.51600000000000001</v>
      </c>
      <c r="V7590" s="110">
        <f>IF('3B-Air transport'!$R$68="no","not applicable (Q3b.1.6 answered with 'no')",ROUND(S7590,4))</f>
        <v>0.51600000000000001</v>
      </c>
      <c r="AB7590" s="110">
        <f t="shared" si="425"/>
        <v>0.51600000000000035</v>
      </c>
      <c r="AC7590" s="110">
        <f>IF('3C-Water transport'!$R$56="no","not applicable (Q3c.1.6 answered with 'no')",ROUND(AB7590,4))</f>
        <v>0.51600000000000001</v>
      </c>
      <c r="AD7590" s="110">
        <f>IF('3C-Water transport'!$R$57="no","not applicable (Q3c.1.6 answered with 'no')",ROUND(AB7590,4))</f>
        <v>0.51600000000000001</v>
      </c>
      <c r="AE7590" s="110">
        <f>IF('3C-Water transport'!$R$58="no","not applicable (Q3c.1.6 answered with 'no')",ROUND(AB7590,4))</f>
        <v>0.51600000000000001</v>
      </c>
    </row>
    <row r="7591" spans="5:31" x14ac:dyDescent="0.25">
      <c r="E7591" s="110">
        <f t="shared" si="423"/>
        <v>0.51700000000000035</v>
      </c>
      <c r="F7591" s="110">
        <f>IF('3A-Rail transport'!$R$56="no","not applicable (Q3a.2.6 answered with 'no')",ROUND(E7591,4))</f>
        <v>0.51700000000000002</v>
      </c>
      <c r="G7591" s="110">
        <f>IF('3A-Rail transport'!$R$57="no","not applicable (Q3a.2.6 answered with 'no')",ROUND(E7591,4))</f>
        <v>0.51700000000000002</v>
      </c>
      <c r="S7591" s="110">
        <f t="shared" si="424"/>
        <v>0.51700000000000035</v>
      </c>
      <c r="T7591" s="110">
        <f>IF('3B-Air transport'!$R$66="no","not applicable (Q3b.1.6 answered with 'no')",ROUND(S7591,4))</f>
        <v>0.51700000000000002</v>
      </c>
      <c r="U7591" s="110">
        <f>IF('3B-Air transport'!$R$67="no","not applicable (Q3b.1.6 answered with 'no')",ROUND(S7591,4))</f>
        <v>0.51700000000000002</v>
      </c>
      <c r="V7591" s="110">
        <f>IF('3B-Air transport'!$R$68="no","not applicable (Q3b.1.6 answered with 'no')",ROUND(S7591,4))</f>
        <v>0.51700000000000002</v>
      </c>
      <c r="AB7591" s="110">
        <f t="shared" si="425"/>
        <v>0.51700000000000035</v>
      </c>
      <c r="AC7591" s="110">
        <f>IF('3C-Water transport'!$R$56="no","not applicable (Q3c.1.6 answered with 'no')",ROUND(AB7591,4))</f>
        <v>0.51700000000000002</v>
      </c>
      <c r="AD7591" s="110">
        <f>IF('3C-Water transport'!$R$57="no","not applicable (Q3c.1.6 answered with 'no')",ROUND(AB7591,4))</f>
        <v>0.51700000000000002</v>
      </c>
      <c r="AE7591" s="110">
        <f>IF('3C-Water transport'!$R$58="no","not applicable (Q3c.1.6 answered with 'no')",ROUND(AB7591,4))</f>
        <v>0.51700000000000002</v>
      </c>
    </row>
    <row r="7592" spans="5:31" x14ac:dyDescent="0.25">
      <c r="E7592" s="110">
        <f t="shared" si="423"/>
        <v>0.51800000000000035</v>
      </c>
      <c r="F7592" s="110">
        <f>IF('3A-Rail transport'!$R$56="no","not applicable (Q3a.2.6 answered with 'no')",ROUND(E7592,4))</f>
        <v>0.51800000000000002</v>
      </c>
      <c r="G7592" s="110">
        <f>IF('3A-Rail transport'!$R$57="no","not applicable (Q3a.2.6 answered with 'no')",ROUND(E7592,4))</f>
        <v>0.51800000000000002</v>
      </c>
      <c r="S7592" s="110">
        <f t="shared" si="424"/>
        <v>0.51800000000000035</v>
      </c>
      <c r="T7592" s="110">
        <f>IF('3B-Air transport'!$R$66="no","not applicable (Q3b.1.6 answered with 'no')",ROUND(S7592,4))</f>
        <v>0.51800000000000002</v>
      </c>
      <c r="U7592" s="110">
        <f>IF('3B-Air transport'!$R$67="no","not applicable (Q3b.1.6 answered with 'no')",ROUND(S7592,4))</f>
        <v>0.51800000000000002</v>
      </c>
      <c r="V7592" s="110">
        <f>IF('3B-Air transport'!$R$68="no","not applicable (Q3b.1.6 answered with 'no')",ROUND(S7592,4))</f>
        <v>0.51800000000000002</v>
      </c>
      <c r="AB7592" s="110">
        <f t="shared" si="425"/>
        <v>0.51800000000000035</v>
      </c>
      <c r="AC7592" s="110">
        <f>IF('3C-Water transport'!$R$56="no","not applicable (Q3c.1.6 answered with 'no')",ROUND(AB7592,4))</f>
        <v>0.51800000000000002</v>
      </c>
      <c r="AD7592" s="110">
        <f>IF('3C-Water transport'!$R$57="no","not applicable (Q3c.1.6 answered with 'no')",ROUND(AB7592,4))</f>
        <v>0.51800000000000002</v>
      </c>
      <c r="AE7592" s="110">
        <f>IF('3C-Water transport'!$R$58="no","not applicable (Q3c.1.6 answered with 'no')",ROUND(AB7592,4))</f>
        <v>0.51800000000000002</v>
      </c>
    </row>
    <row r="7593" spans="5:31" x14ac:dyDescent="0.25">
      <c r="E7593" s="110">
        <f t="shared" si="423"/>
        <v>0.51900000000000035</v>
      </c>
      <c r="F7593" s="110">
        <f>IF('3A-Rail transport'!$R$56="no","not applicable (Q3a.2.6 answered with 'no')",ROUND(E7593,4))</f>
        <v>0.51900000000000002</v>
      </c>
      <c r="G7593" s="110">
        <f>IF('3A-Rail transport'!$R$57="no","not applicable (Q3a.2.6 answered with 'no')",ROUND(E7593,4))</f>
        <v>0.51900000000000002</v>
      </c>
      <c r="S7593" s="110">
        <f t="shared" si="424"/>
        <v>0.51900000000000035</v>
      </c>
      <c r="T7593" s="110">
        <f>IF('3B-Air transport'!$R$66="no","not applicable (Q3b.1.6 answered with 'no')",ROUND(S7593,4))</f>
        <v>0.51900000000000002</v>
      </c>
      <c r="U7593" s="110">
        <f>IF('3B-Air transport'!$R$67="no","not applicable (Q3b.1.6 answered with 'no')",ROUND(S7593,4))</f>
        <v>0.51900000000000002</v>
      </c>
      <c r="V7593" s="110">
        <f>IF('3B-Air transport'!$R$68="no","not applicable (Q3b.1.6 answered with 'no')",ROUND(S7593,4))</f>
        <v>0.51900000000000002</v>
      </c>
      <c r="AB7593" s="110">
        <f t="shared" si="425"/>
        <v>0.51900000000000035</v>
      </c>
      <c r="AC7593" s="110">
        <f>IF('3C-Water transport'!$R$56="no","not applicable (Q3c.1.6 answered with 'no')",ROUND(AB7593,4))</f>
        <v>0.51900000000000002</v>
      </c>
      <c r="AD7593" s="110">
        <f>IF('3C-Water transport'!$R$57="no","not applicable (Q3c.1.6 answered with 'no')",ROUND(AB7593,4))</f>
        <v>0.51900000000000002</v>
      </c>
      <c r="AE7593" s="110">
        <f>IF('3C-Water transport'!$R$58="no","not applicable (Q3c.1.6 answered with 'no')",ROUND(AB7593,4))</f>
        <v>0.51900000000000002</v>
      </c>
    </row>
    <row r="7594" spans="5:31" x14ac:dyDescent="0.25">
      <c r="E7594" s="110">
        <f t="shared" si="423"/>
        <v>0.52000000000000035</v>
      </c>
      <c r="F7594" s="110">
        <f>IF('3A-Rail transport'!$R$56="no","not applicable (Q3a.2.6 answered with 'no')",ROUND(E7594,4))</f>
        <v>0.52</v>
      </c>
      <c r="G7594" s="110">
        <f>IF('3A-Rail transport'!$R$57="no","not applicable (Q3a.2.6 answered with 'no')",ROUND(E7594,4))</f>
        <v>0.52</v>
      </c>
      <c r="S7594" s="110">
        <f t="shared" si="424"/>
        <v>0.52000000000000035</v>
      </c>
      <c r="T7594" s="110">
        <f>IF('3B-Air transport'!$R$66="no","not applicable (Q3b.1.6 answered with 'no')",ROUND(S7594,4))</f>
        <v>0.52</v>
      </c>
      <c r="U7594" s="110">
        <f>IF('3B-Air transport'!$R$67="no","not applicable (Q3b.1.6 answered with 'no')",ROUND(S7594,4))</f>
        <v>0.52</v>
      </c>
      <c r="V7594" s="110">
        <f>IF('3B-Air transport'!$R$68="no","not applicable (Q3b.1.6 answered with 'no')",ROUND(S7594,4))</f>
        <v>0.52</v>
      </c>
      <c r="AB7594" s="110">
        <f t="shared" si="425"/>
        <v>0.52000000000000035</v>
      </c>
      <c r="AC7594" s="110">
        <f>IF('3C-Water transport'!$R$56="no","not applicable (Q3c.1.6 answered with 'no')",ROUND(AB7594,4))</f>
        <v>0.52</v>
      </c>
      <c r="AD7594" s="110">
        <f>IF('3C-Water transport'!$R$57="no","not applicable (Q3c.1.6 answered with 'no')",ROUND(AB7594,4))</f>
        <v>0.52</v>
      </c>
      <c r="AE7594" s="110">
        <f>IF('3C-Water transport'!$R$58="no","not applicable (Q3c.1.6 answered with 'no')",ROUND(AB7594,4))</f>
        <v>0.52</v>
      </c>
    </row>
    <row r="7595" spans="5:31" x14ac:dyDescent="0.25">
      <c r="E7595" s="110">
        <f t="shared" si="423"/>
        <v>0.52100000000000035</v>
      </c>
      <c r="F7595" s="110">
        <f>IF('3A-Rail transport'!$R$56="no","not applicable (Q3a.2.6 answered with 'no')",ROUND(E7595,4))</f>
        <v>0.52100000000000002</v>
      </c>
      <c r="G7595" s="110">
        <f>IF('3A-Rail transport'!$R$57="no","not applicable (Q3a.2.6 answered with 'no')",ROUND(E7595,4))</f>
        <v>0.52100000000000002</v>
      </c>
      <c r="S7595" s="110">
        <f t="shared" si="424"/>
        <v>0.52100000000000035</v>
      </c>
      <c r="T7595" s="110">
        <f>IF('3B-Air transport'!$R$66="no","not applicable (Q3b.1.6 answered with 'no')",ROUND(S7595,4))</f>
        <v>0.52100000000000002</v>
      </c>
      <c r="U7595" s="110">
        <f>IF('3B-Air transport'!$R$67="no","not applicable (Q3b.1.6 answered with 'no')",ROUND(S7595,4))</f>
        <v>0.52100000000000002</v>
      </c>
      <c r="V7595" s="110">
        <f>IF('3B-Air transport'!$R$68="no","not applicable (Q3b.1.6 answered with 'no')",ROUND(S7595,4))</f>
        <v>0.52100000000000002</v>
      </c>
      <c r="AB7595" s="110">
        <f t="shared" si="425"/>
        <v>0.52100000000000035</v>
      </c>
      <c r="AC7595" s="110">
        <f>IF('3C-Water transport'!$R$56="no","not applicable (Q3c.1.6 answered with 'no')",ROUND(AB7595,4))</f>
        <v>0.52100000000000002</v>
      </c>
      <c r="AD7595" s="110">
        <f>IF('3C-Water transport'!$R$57="no","not applicable (Q3c.1.6 answered with 'no')",ROUND(AB7595,4))</f>
        <v>0.52100000000000002</v>
      </c>
      <c r="AE7595" s="110">
        <f>IF('3C-Water transport'!$R$58="no","not applicable (Q3c.1.6 answered with 'no')",ROUND(AB7595,4))</f>
        <v>0.52100000000000002</v>
      </c>
    </row>
    <row r="7596" spans="5:31" x14ac:dyDescent="0.25">
      <c r="E7596" s="110">
        <f t="shared" si="423"/>
        <v>0.52200000000000035</v>
      </c>
      <c r="F7596" s="110">
        <f>IF('3A-Rail transport'!$R$56="no","not applicable (Q3a.2.6 answered with 'no')",ROUND(E7596,4))</f>
        <v>0.52200000000000002</v>
      </c>
      <c r="G7596" s="110">
        <f>IF('3A-Rail transport'!$R$57="no","not applicable (Q3a.2.6 answered with 'no')",ROUND(E7596,4))</f>
        <v>0.52200000000000002</v>
      </c>
      <c r="S7596" s="110">
        <f t="shared" si="424"/>
        <v>0.52200000000000035</v>
      </c>
      <c r="T7596" s="110">
        <f>IF('3B-Air transport'!$R$66="no","not applicable (Q3b.1.6 answered with 'no')",ROUND(S7596,4))</f>
        <v>0.52200000000000002</v>
      </c>
      <c r="U7596" s="110">
        <f>IF('3B-Air transport'!$R$67="no","not applicable (Q3b.1.6 answered with 'no')",ROUND(S7596,4))</f>
        <v>0.52200000000000002</v>
      </c>
      <c r="V7596" s="110">
        <f>IF('3B-Air transport'!$R$68="no","not applicable (Q3b.1.6 answered with 'no')",ROUND(S7596,4))</f>
        <v>0.52200000000000002</v>
      </c>
      <c r="AB7596" s="110">
        <f t="shared" si="425"/>
        <v>0.52200000000000035</v>
      </c>
      <c r="AC7596" s="110">
        <f>IF('3C-Water transport'!$R$56="no","not applicable (Q3c.1.6 answered with 'no')",ROUND(AB7596,4))</f>
        <v>0.52200000000000002</v>
      </c>
      <c r="AD7596" s="110">
        <f>IF('3C-Water transport'!$R$57="no","not applicable (Q3c.1.6 answered with 'no')",ROUND(AB7596,4))</f>
        <v>0.52200000000000002</v>
      </c>
      <c r="AE7596" s="110">
        <f>IF('3C-Water transport'!$R$58="no","not applicable (Q3c.1.6 answered with 'no')",ROUND(AB7596,4))</f>
        <v>0.52200000000000002</v>
      </c>
    </row>
    <row r="7597" spans="5:31" x14ac:dyDescent="0.25">
      <c r="E7597" s="110">
        <f t="shared" si="423"/>
        <v>0.52300000000000035</v>
      </c>
      <c r="F7597" s="110">
        <f>IF('3A-Rail transport'!$R$56="no","not applicable (Q3a.2.6 answered with 'no')",ROUND(E7597,4))</f>
        <v>0.52300000000000002</v>
      </c>
      <c r="G7597" s="110">
        <f>IF('3A-Rail transport'!$R$57="no","not applicable (Q3a.2.6 answered with 'no')",ROUND(E7597,4))</f>
        <v>0.52300000000000002</v>
      </c>
      <c r="S7597" s="110">
        <f t="shared" si="424"/>
        <v>0.52300000000000035</v>
      </c>
      <c r="T7597" s="110">
        <f>IF('3B-Air transport'!$R$66="no","not applicable (Q3b.1.6 answered with 'no')",ROUND(S7597,4))</f>
        <v>0.52300000000000002</v>
      </c>
      <c r="U7597" s="110">
        <f>IF('3B-Air transport'!$R$67="no","not applicable (Q3b.1.6 answered with 'no')",ROUND(S7597,4))</f>
        <v>0.52300000000000002</v>
      </c>
      <c r="V7597" s="110">
        <f>IF('3B-Air transport'!$R$68="no","not applicable (Q3b.1.6 answered with 'no')",ROUND(S7597,4))</f>
        <v>0.52300000000000002</v>
      </c>
      <c r="AB7597" s="110">
        <f t="shared" si="425"/>
        <v>0.52300000000000035</v>
      </c>
      <c r="AC7597" s="110">
        <f>IF('3C-Water transport'!$R$56="no","not applicable (Q3c.1.6 answered with 'no')",ROUND(AB7597,4))</f>
        <v>0.52300000000000002</v>
      </c>
      <c r="AD7597" s="110">
        <f>IF('3C-Water transport'!$R$57="no","not applicable (Q3c.1.6 answered with 'no')",ROUND(AB7597,4))</f>
        <v>0.52300000000000002</v>
      </c>
      <c r="AE7597" s="110">
        <f>IF('3C-Water transport'!$R$58="no","not applicable (Q3c.1.6 answered with 'no')",ROUND(AB7597,4))</f>
        <v>0.52300000000000002</v>
      </c>
    </row>
    <row r="7598" spans="5:31" x14ac:dyDescent="0.25">
      <c r="E7598" s="110">
        <f t="shared" si="423"/>
        <v>0.52400000000000035</v>
      </c>
      <c r="F7598" s="110">
        <f>IF('3A-Rail transport'!$R$56="no","not applicable (Q3a.2.6 answered with 'no')",ROUND(E7598,4))</f>
        <v>0.52400000000000002</v>
      </c>
      <c r="G7598" s="110">
        <f>IF('3A-Rail transport'!$R$57="no","not applicable (Q3a.2.6 answered with 'no')",ROUND(E7598,4))</f>
        <v>0.52400000000000002</v>
      </c>
      <c r="S7598" s="110">
        <f t="shared" si="424"/>
        <v>0.52400000000000035</v>
      </c>
      <c r="T7598" s="110">
        <f>IF('3B-Air transport'!$R$66="no","not applicable (Q3b.1.6 answered with 'no')",ROUND(S7598,4))</f>
        <v>0.52400000000000002</v>
      </c>
      <c r="U7598" s="110">
        <f>IF('3B-Air transport'!$R$67="no","not applicable (Q3b.1.6 answered with 'no')",ROUND(S7598,4))</f>
        <v>0.52400000000000002</v>
      </c>
      <c r="V7598" s="110">
        <f>IF('3B-Air transport'!$R$68="no","not applicable (Q3b.1.6 answered with 'no')",ROUND(S7598,4))</f>
        <v>0.52400000000000002</v>
      </c>
      <c r="AB7598" s="110">
        <f t="shared" si="425"/>
        <v>0.52400000000000035</v>
      </c>
      <c r="AC7598" s="110">
        <f>IF('3C-Water transport'!$R$56="no","not applicable (Q3c.1.6 answered with 'no')",ROUND(AB7598,4))</f>
        <v>0.52400000000000002</v>
      </c>
      <c r="AD7598" s="110">
        <f>IF('3C-Water transport'!$R$57="no","not applicable (Q3c.1.6 answered with 'no')",ROUND(AB7598,4))</f>
        <v>0.52400000000000002</v>
      </c>
      <c r="AE7598" s="110">
        <f>IF('3C-Water transport'!$R$58="no","not applicable (Q3c.1.6 answered with 'no')",ROUND(AB7598,4))</f>
        <v>0.52400000000000002</v>
      </c>
    </row>
    <row r="7599" spans="5:31" x14ac:dyDescent="0.25">
      <c r="E7599" s="110">
        <f t="shared" si="423"/>
        <v>0.52500000000000036</v>
      </c>
      <c r="F7599" s="110">
        <f>IF('3A-Rail transport'!$R$56="no","not applicable (Q3a.2.6 answered with 'no')",ROUND(E7599,4))</f>
        <v>0.52500000000000002</v>
      </c>
      <c r="G7599" s="110">
        <f>IF('3A-Rail transport'!$R$57="no","not applicable (Q3a.2.6 answered with 'no')",ROUND(E7599,4))</f>
        <v>0.52500000000000002</v>
      </c>
      <c r="S7599" s="110">
        <f t="shared" si="424"/>
        <v>0.52500000000000036</v>
      </c>
      <c r="T7599" s="110">
        <f>IF('3B-Air transport'!$R$66="no","not applicable (Q3b.1.6 answered with 'no')",ROUND(S7599,4))</f>
        <v>0.52500000000000002</v>
      </c>
      <c r="U7599" s="110">
        <f>IF('3B-Air transport'!$R$67="no","not applicable (Q3b.1.6 answered with 'no')",ROUND(S7599,4))</f>
        <v>0.52500000000000002</v>
      </c>
      <c r="V7599" s="110">
        <f>IF('3B-Air transport'!$R$68="no","not applicable (Q3b.1.6 answered with 'no')",ROUND(S7599,4))</f>
        <v>0.52500000000000002</v>
      </c>
      <c r="AB7599" s="110">
        <f t="shared" si="425"/>
        <v>0.52500000000000036</v>
      </c>
      <c r="AC7599" s="110">
        <f>IF('3C-Water transport'!$R$56="no","not applicable (Q3c.1.6 answered with 'no')",ROUND(AB7599,4))</f>
        <v>0.52500000000000002</v>
      </c>
      <c r="AD7599" s="110">
        <f>IF('3C-Water transport'!$R$57="no","not applicable (Q3c.1.6 answered with 'no')",ROUND(AB7599,4))</f>
        <v>0.52500000000000002</v>
      </c>
      <c r="AE7599" s="110">
        <f>IF('3C-Water transport'!$R$58="no","not applicable (Q3c.1.6 answered with 'no')",ROUND(AB7599,4))</f>
        <v>0.52500000000000002</v>
      </c>
    </row>
    <row r="7600" spans="5:31" x14ac:dyDescent="0.25">
      <c r="E7600" s="110">
        <f t="shared" si="423"/>
        <v>0.52600000000000036</v>
      </c>
      <c r="F7600" s="110">
        <f>IF('3A-Rail transport'!$R$56="no","not applicable (Q3a.2.6 answered with 'no')",ROUND(E7600,4))</f>
        <v>0.52600000000000002</v>
      </c>
      <c r="G7600" s="110">
        <f>IF('3A-Rail transport'!$R$57="no","not applicable (Q3a.2.6 answered with 'no')",ROUND(E7600,4))</f>
        <v>0.52600000000000002</v>
      </c>
      <c r="S7600" s="110">
        <f t="shared" si="424"/>
        <v>0.52600000000000036</v>
      </c>
      <c r="T7600" s="110">
        <f>IF('3B-Air transport'!$R$66="no","not applicable (Q3b.1.6 answered with 'no')",ROUND(S7600,4))</f>
        <v>0.52600000000000002</v>
      </c>
      <c r="U7600" s="110">
        <f>IF('3B-Air transport'!$R$67="no","not applicable (Q3b.1.6 answered with 'no')",ROUND(S7600,4))</f>
        <v>0.52600000000000002</v>
      </c>
      <c r="V7600" s="110">
        <f>IF('3B-Air transport'!$R$68="no","not applicable (Q3b.1.6 answered with 'no')",ROUND(S7600,4))</f>
        <v>0.52600000000000002</v>
      </c>
      <c r="AB7600" s="110">
        <f t="shared" si="425"/>
        <v>0.52600000000000036</v>
      </c>
      <c r="AC7600" s="110">
        <f>IF('3C-Water transport'!$R$56="no","not applicable (Q3c.1.6 answered with 'no')",ROUND(AB7600,4))</f>
        <v>0.52600000000000002</v>
      </c>
      <c r="AD7600" s="110">
        <f>IF('3C-Water transport'!$R$57="no","not applicable (Q3c.1.6 answered with 'no')",ROUND(AB7600,4))</f>
        <v>0.52600000000000002</v>
      </c>
      <c r="AE7600" s="110">
        <f>IF('3C-Water transport'!$R$58="no","not applicable (Q3c.1.6 answered with 'no')",ROUND(AB7600,4))</f>
        <v>0.52600000000000002</v>
      </c>
    </row>
    <row r="7601" spans="5:31" x14ac:dyDescent="0.25">
      <c r="E7601" s="110">
        <f t="shared" si="423"/>
        <v>0.52700000000000036</v>
      </c>
      <c r="F7601" s="110">
        <f>IF('3A-Rail transport'!$R$56="no","not applicable (Q3a.2.6 answered with 'no')",ROUND(E7601,4))</f>
        <v>0.52700000000000002</v>
      </c>
      <c r="G7601" s="110">
        <f>IF('3A-Rail transport'!$R$57="no","not applicable (Q3a.2.6 answered with 'no')",ROUND(E7601,4))</f>
        <v>0.52700000000000002</v>
      </c>
      <c r="S7601" s="110">
        <f t="shared" si="424"/>
        <v>0.52700000000000036</v>
      </c>
      <c r="T7601" s="110">
        <f>IF('3B-Air transport'!$R$66="no","not applicable (Q3b.1.6 answered with 'no')",ROUND(S7601,4))</f>
        <v>0.52700000000000002</v>
      </c>
      <c r="U7601" s="110">
        <f>IF('3B-Air transport'!$R$67="no","not applicable (Q3b.1.6 answered with 'no')",ROUND(S7601,4))</f>
        <v>0.52700000000000002</v>
      </c>
      <c r="V7601" s="110">
        <f>IF('3B-Air transport'!$R$68="no","not applicable (Q3b.1.6 answered with 'no')",ROUND(S7601,4))</f>
        <v>0.52700000000000002</v>
      </c>
      <c r="AB7601" s="110">
        <f t="shared" si="425"/>
        <v>0.52700000000000036</v>
      </c>
      <c r="AC7601" s="110">
        <f>IF('3C-Water transport'!$R$56="no","not applicable (Q3c.1.6 answered with 'no')",ROUND(AB7601,4))</f>
        <v>0.52700000000000002</v>
      </c>
      <c r="AD7601" s="110">
        <f>IF('3C-Water transport'!$R$57="no","not applicable (Q3c.1.6 answered with 'no')",ROUND(AB7601,4))</f>
        <v>0.52700000000000002</v>
      </c>
      <c r="AE7601" s="110">
        <f>IF('3C-Water transport'!$R$58="no","not applicable (Q3c.1.6 answered with 'no')",ROUND(AB7601,4))</f>
        <v>0.52700000000000002</v>
      </c>
    </row>
    <row r="7602" spans="5:31" x14ac:dyDescent="0.25">
      <c r="E7602" s="110">
        <f t="shared" si="423"/>
        <v>0.52800000000000036</v>
      </c>
      <c r="F7602" s="110">
        <f>IF('3A-Rail transport'!$R$56="no","not applicable (Q3a.2.6 answered with 'no')",ROUND(E7602,4))</f>
        <v>0.52800000000000002</v>
      </c>
      <c r="G7602" s="110">
        <f>IF('3A-Rail transport'!$R$57="no","not applicable (Q3a.2.6 answered with 'no')",ROUND(E7602,4))</f>
        <v>0.52800000000000002</v>
      </c>
      <c r="S7602" s="110">
        <f t="shared" si="424"/>
        <v>0.52800000000000036</v>
      </c>
      <c r="T7602" s="110">
        <f>IF('3B-Air transport'!$R$66="no","not applicable (Q3b.1.6 answered with 'no')",ROUND(S7602,4))</f>
        <v>0.52800000000000002</v>
      </c>
      <c r="U7602" s="110">
        <f>IF('3B-Air transport'!$R$67="no","not applicable (Q3b.1.6 answered with 'no')",ROUND(S7602,4))</f>
        <v>0.52800000000000002</v>
      </c>
      <c r="V7602" s="110">
        <f>IF('3B-Air transport'!$R$68="no","not applicable (Q3b.1.6 answered with 'no')",ROUND(S7602,4))</f>
        <v>0.52800000000000002</v>
      </c>
      <c r="AB7602" s="110">
        <f t="shared" si="425"/>
        <v>0.52800000000000036</v>
      </c>
      <c r="AC7602" s="110">
        <f>IF('3C-Water transport'!$R$56="no","not applicable (Q3c.1.6 answered with 'no')",ROUND(AB7602,4))</f>
        <v>0.52800000000000002</v>
      </c>
      <c r="AD7602" s="110">
        <f>IF('3C-Water transport'!$R$57="no","not applicable (Q3c.1.6 answered with 'no')",ROUND(AB7602,4))</f>
        <v>0.52800000000000002</v>
      </c>
      <c r="AE7602" s="110">
        <f>IF('3C-Water transport'!$R$58="no","not applicable (Q3c.1.6 answered with 'no')",ROUND(AB7602,4))</f>
        <v>0.52800000000000002</v>
      </c>
    </row>
    <row r="7603" spans="5:31" x14ac:dyDescent="0.25">
      <c r="E7603" s="110">
        <f t="shared" si="423"/>
        <v>0.52900000000000036</v>
      </c>
      <c r="F7603" s="110">
        <f>IF('3A-Rail transport'!$R$56="no","not applicable (Q3a.2.6 answered with 'no')",ROUND(E7603,4))</f>
        <v>0.52900000000000003</v>
      </c>
      <c r="G7603" s="110">
        <f>IF('3A-Rail transport'!$R$57="no","not applicable (Q3a.2.6 answered with 'no')",ROUND(E7603,4))</f>
        <v>0.52900000000000003</v>
      </c>
      <c r="S7603" s="110">
        <f t="shared" si="424"/>
        <v>0.52900000000000036</v>
      </c>
      <c r="T7603" s="110">
        <f>IF('3B-Air transport'!$R$66="no","not applicable (Q3b.1.6 answered with 'no')",ROUND(S7603,4))</f>
        <v>0.52900000000000003</v>
      </c>
      <c r="U7603" s="110">
        <f>IF('3B-Air transport'!$R$67="no","not applicable (Q3b.1.6 answered with 'no')",ROUND(S7603,4))</f>
        <v>0.52900000000000003</v>
      </c>
      <c r="V7603" s="110">
        <f>IF('3B-Air transport'!$R$68="no","not applicable (Q3b.1.6 answered with 'no')",ROUND(S7603,4))</f>
        <v>0.52900000000000003</v>
      </c>
      <c r="AB7603" s="110">
        <f t="shared" si="425"/>
        <v>0.52900000000000036</v>
      </c>
      <c r="AC7603" s="110">
        <f>IF('3C-Water transport'!$R$56="no","not applicable (Q3c.1.6 answered with 'no')",ROUND(AB7603,4))</f>
        <v>0.52900000000000003</v>
      </c>
      <c r="AD7603" s="110">
        <f>IF('3C-Water transport'!$R$57="no","not applicable (Q3c.1.6 answered with 'no')",ROUND(AB7603,4))</f>
        <v>0.52900000000000003</v>
      </c>
      <c r="AE7603" s="110">
        <f>IF('3C-Water transport'!$R$58="no","not applicable (Q3c.1.6 answered with 'no')",ROUND(AB7603,4))</f>
        <v>0.52900000000000003</v>
      </c>
    </row>
    <row r="7604" spans="5:31" x14ac:dyDescent="0.25">
      <c r="E7604" s="110">
        <f t="shared" si="423"/>
        <v>0.53000000000000036</v>
      </c>
      <c r="F7604" s="110">
        <f>IF('3A-Rail transport'!$R$56="no","not applicable (Q3a.2.6 answered with 'no')",ROUND(E7604,4))</f>
        <v>0.53</v>
      </c>
      <c r="G7604" s="110">
        <f>IF('3A-Rail transport'!$R$57="no","not applicable (Q3a.2.6 answered with 'no')",ROUND(E7604,4))</f>
        <v>0.53</v>
      </c>
      <c r="S7604" s="110">
        <f t="shared" si="424"/>
        <v>0.53000000000000036</v>
      </c>
      <c r="T7604" s="110">
        <f>IF('3B-Air transport'!$R$66="no","not applicable (Q3b.1.6 answered with 'no')",ROUND(S7604,4))</f>
        <v>0.53</v>
      </c>
      <c r="U7604" s="110">
        <f>IF('3B-Air transport'!$R$67="no","not applicable (Q3b.1.6 answered with 'no')",ROUND(S7604,4))</f>
        <v>0.53</v>
      </c>
      <c r="V7604" s="110">
        <f>IF('3B-Air transport'!$R$68="no","not applicable (Q3b.1.6 answered with 'no')",ROUND(S7604,4))</f>
        <v>0.53</v>
      </c>
      <c r="AB7604" s="110">
        <f t="shared" si="425"/>
        <v>0.53000000000000036</v>
      </c>
      <c r="AC7604" s="110">
        <f>IF('3C-Water transport'!$R$56="no","not applicable (Q3c.1.6 answered with 'no')",ROUND(AB7604,4))</f>
        <v>0.53</v>
      </c>
      <c r="AD7604" s="110">
        <f>IF('3C-Water transport'!$R$57="no","not applicable (Q3c.1.6 answered with 'no')",ROUND(AB7604,4))</f>
        <v>0.53</v>
      </c>
      <c r="AE7604" s="110">
        <f>IF('3C-Water transport'!$R$58="no","not applicable (Q3c.1.6 answered with 'no')",ROUND(AB7604,4))</f>
        <v>0.53</v>
      </c>
    </row>
    <row r="7605" spans="5:31" x14ac:dyDescent="0.25">
      <c r="E7605" s="110">
        <f t="shared" si="423"/>
        <v>0.53100000000000036</v>
      </c>
      <c r="F7605" s="110">
        <f>IF('3A-Rail transport'!$R$56="no","not applicable (Q3a.2.6 answered with 'no')",ROUND(E7605,4))</f>
        <v>0.53100000000000003</v>
      </c>
      <c r="G7605" s="110">
        <f>IF('3A-Rail transport'!$R$57="no","not applicable (Q3a.2.6 answered with 'no')",ROUND(E7605,4))</f>
        <v>0.53100000000000003</v>
      </c>
      <c r="S7605" s="110">
        <f t="shared" si="424"/>
        <v>0.53100000000000036</v>
      </c>
      <c r="T7605" s="110">
        <f>IF('3B-Air transport'!$R$66="no","not applicable (Q3b.1.6 answered with 'no')",ROUND(S7605,4))</f>
        <v>0.53100000000000003</v>
      </c>
      <c r="U7605" s="110">
        <f>IF('3B-Air transport'!$R$67="no","not applicable (Q3b.1.6 answered with 'no')",ROUND(S7605,4))</f>
        <v>0.53100000000000003</v>
      </c>
      <c r="V7605" s="110">
        <f>IF('3B-Air transport'!$R$68="no","not applicable (Q3b.1.6 answered with 'no')",ROUND(S7605,4))</f>
        <v>0.53100000000000003</v>
      </c>
      <c r="AB7605" s="110">
        <f t="shared" si="425"/>
        <v>0.53100000000000036</v>
      </c>
      <c r="AC7605" s="110">
        <f>IF('3C-Water transport'!$R$56="no","not applicable (Q3c.1.6 answered with 'no')",ROUND(AB7605,4))</f>
        <v>0.53100000000000003</v>
      </c>
      <c r="AD7605" s="110">
        <f>IF('3C-Water transport'!$R$57="no","not applicable (Q3c.1.6 answered with 'no')",ROUND(AB7605,4))</f>
        <v>0.53100000000000003</v>
      </c>
      <c r="AE7605" s="110">
        <f>IF('3C-Water transport'!$R$58="no","not applicable (Q3c.1.6 answered with 'no')",ROUND(AB7605,4))</f>
        <v>0.53100000000000003</v>
      </c>
    </row>
    <row r="7606" spans="5:31" x14ac:dyDescent="0.25">
      <c r="E7606" s="110">
        <f t="shared" si="423"/>
        <v>0.53200000000000036</v>
      </c>
      <c r="F7606" s="110">
        <f>IF('3A-Rail transport'!$R$56="no","not applicable (Q3a.2.6 answered with 'no')",ROUND(E7606,4))</f>
        <v>0.53200000000000003</v>
      </c>
      <c r="G7606" s="110">
        <f>IF('3A-Rail transport'!$R$57="no","not applicable (Q3a.2.6 answered with 'no')",ROUND(E7606,4))</f>
        <v>0.53200000000000003</v>
      </c>
      <c r="S7606" s="110">
        <f t="shared" si="424"/>
        <v>0.53200000000000036</v>
      </c>
      <c r="T7606" s="110">
        <f>IF('3B-Air transport'!$R$66="no","not applicable (Q3b.1.6 answered with 'no')",ROUND(S7606,4))</f>
        <v>0.53200000000000003</v>
      </c>
      <c r="U7606" s="110">
        <f>IF('3B-Air transport'!$R$67="no","not applicable (Q3b.1.6 answered with 'no')",ROUND(S7606,4))</f>
        <v>0.53200000000000003</v>
      </c>
      <c r="V7606" s="110">
        <f>IF('3B-Air transport'!$R$68="no","not applicable (Q3b.1.6 answered with 'no')",ROUND(S7606,4))</f>
        <v>0.53200000000000003</v>
      </c>
      <c r="AB7606" s="110">
        <f t="shared" si="425"/>
        <v>0.53200000000000036</v>
      </c>
      <c r="AC7606" s="110">
        <f>IF('3C-Water transport'!$R$56="no","not applicable (Q3c.1.6 answered with 'no')",ROUND(AB7606,4))</f>
        <v>0.53200000000000003</v>
      </c>
      <c r="AD7606" s="110">
        <f>IF('3C-Water transport'!$R$57="no","not applicable (Q3c.1.6 answered with 'no')",ROUND(AB7606,4))</f>
        <v>0.53200000000000003</v>
      </c>
      <c r="AE7606" s="110">
        <f>IF('3C-Water transport'!$R$58="no","not applicable (Q3c.1.6 answered with 'no')",ROUND(AB7606,4))</f>
        <v>0.53200000000000003</v>
      </c>
    </row>
    <row r="7607" spans="5:31" x14ac:dyDescent="0.25">
      <c r="E7607" s="110">
        <f t="shared" si="423"/>
        <v>0.53300000000000036</v>
      </c>
      <c r="F7607" s="110">
        <f>IF('3A-Rail transport'!$R$56="no","not applicable (Q3a.2.6 answered with 'no')",ROUND(E7607,4))</f>
        <v>0.53300000000000003</v>
      </c>
      <c r="G7607" s="110">
        <f>IF('3A-Rail transport'!$R$57="no","not applicable (Q3a.2.6 answered with 'no')",ROUND(E7607,4))</f>
        <v>0.53300000000000003</v>
      </c>
      <c r="S7607" s="110">
        <f t="shared" si="424"/>
        <v>0.53300000000000036</v>
      </c>
      <c r="T7607" s="110">
        <f>IF('3B-Air transport'!$R$66="no","not applicable (Q3b.1.6 answered with 'no')",ROUND(S7607,4))</f>
        <v>0.53300000000000003</v>
      </c>
      <c r="U7607" s="110">
        <f>IF('3B-Air transport'!$R$67="no","not applicable (Q3b.1.6 answered with 'no')",ROUND(S7607,4))</f>
        <v>0.53300000000000003</v>
      </c>
      <c r="V7607" s="110">
        <f>IF('3B-Air transport'!$R$68="no","not applicable (Q3b.1.6 answered with 'no')",ROUND(S7607,4))</f>
        <v>0.53300000000000003</v>
      </c>
      <c r="AB7607" s="110">
        <f t="shared" si="425"/>
        <v>0.53300000000000036</v>
      </c>
      <c r="AC7607" s="110">
        <f>IF('3C-Water transport'!$R$56="no","not applicable (Q3c.1.6 answered with 'no')",ROUND(AB7607,4))</f>
        <v>0.53300000000000003</v>
      </c>
      <c r="AD7607" s="110">
        <f>IF('3C-Water transport'!$R$57="no","not applicable (Q3c.1.6 answered with 'no')",ROUND(AB7607,4))</f>
        <v>0.53300000000000003</v>
      </c>
      <c r="AE7607" s="110">
        <f>IF('3C-Water transport'!$R$58="no","not applicable (Q3c.1.6 answered with 'no')",ROUND(AB7607,4))</f>
        <v>0.53300000000000003</v>
      </c>
    </row>
    <row r="7608" spans="5:31" x14ac:dyDescent="0.25">
      <c r="E7608" s="110">
        <f t="shared" si="423"/>
        <v>0.53400000000000036</v>
      </c>
      <c r="F7608" s="110">
        <f>IF('3A-Rail transport'!$R$56="no","not applicable (Q3a.2.6 answered with 'no')",ROUND(E7608,4))</f>
        <v>0.53400000000000003</v>
      </c>
      <c r="G7608" s="110">
        <f>IF('3A-Rail transport'!$R$57="no","not applicable (Q3a.2.6 answered with 'no')",ROUND(E7608,4))</f>
        <v>0.53400000000000003</v>
      </c>
      <c r="S7608" s="110">
        <f t="shared" si="424"/>
        <v>0.53400000000000036</v>
      </c>
      <c r="T7608" s="110">
        <f>IF('3B-Air transport'!$R$66="no","not applicable (Q3b.1.6 answered with 'no')",ROUND(S7608,4))</f>
        <v>0.53400000000000003</v>
      </c>
      <c r="U7608" s="110">
        <f>IF('3B-Air transport'!$R$67="no","not applicable (Q3b.1.6 answered with 'no')",ROUND(S7608,4))</f>
        <v>0.53400000000000003</v>
      </c>
      <c r="V7608" s="110">
        <f>IF('3B-Air transport'!$R$68="no","not applicable (Q3b.1.6 answered with 'no')",ROUND(S7608,4))</f>
        <v>0.53400000000000003</v>
      </c>
      <c r="AB7608" s="110">
        <f t="shared" si="425"/>
        <v>0.53400000000000036</v>
      </c>
      <c r="AC7608" s="110">
        <f>IF('3C-Water transport'!$R$56="no","not applicable (Q3c.1.6 answered with 'no')",ROUND(AB7608,4))</f>
        <v>0.53400000000000003</v>
      </c>
      <c r="AD7608" s="110">
        <f>IF('3C-Water transport'!$R$57="no","not applicable (Q3c.1.6 answered with 'no')",ROUND(AB7608,4))</f>
        <v>0.53400000000000003</v>
      </c>
      <c r="AE7608" s="110">
        <f>IF('3C-Water transport'!$R$58="no","not applicable (Q3c.1.6 answered with 'no')",ROUND(AB7608,4))</f>
        <v>0.53400000000000003</v>
      </c>
    </row>
    <row r="7609" spans="5:31" x14ac:dyDescent="0.25">
      <c r="E7609" s="110">
        <f t="shared" si="423"/>
        <v>0.53500000000000036</v>
      </c>
      <c r="F7609" s="110">
        <f>IF('3A-Rail transport'!$R$56="no","not applicable (Q3a.2.6 answered with 'no')",ROUND(E7609,4))</f>
        <v>0.53500000000000003</v>
      </c>
      <c r="G7609" s="110">
        <f>IF('3A-Rail transport'!$R$57="no","not applicable (Q3a.2.6 answered with 'no')",ROUND(E7609,4))</f>
        <v>0.53500000000000003</v>
      </c>
      <c r="S7609" s="110">
        <f t="shared" si="424"/>
        <v>0.53500000000000036</v>
      </c>
      <c r="T7609" s="110">
        <f>IF('3B-Air transport'!$R$66="no","not applicable (Q3b.1.6 answered with 'no')",ROUND(S7609,4))</f>
        <v>0.53500000000000003</v>
      </c>
      <c r="U7609" s="110">
        <f>IF('3B-Air transport'!$R$67="no","not applicable (Q3b.1.6 answered with 'no')",ROUND(S7609,4))</f>
        <v>0.53500000000000003</v>
      </c>
      <c r="V7609" s="110">
        <f>IF('3B-Air transport'!$R$68="no","not applicable (Q3b.1.6 answered with 'no')",ROUND(S7609,4))</f>
        <v>0.53500000000000003</v>
      </c>
      <c r="AB7609" s="110">
        <f t="shared" si="425"/>
        <v>0.53500000000000036</v>
      </c>
      <c r="AC7609" s="110">
        <f>IF('3C-Water transport'!$R$56="no","not applicable (Q3c.1.6 answered with 'no')",ROUND(AB7609,4))</f>
        <v>0.53500000000000003</v>
      </c>
      <c r="AD7609" s="110">
        <f>IF('3C-Water transport'!$R$57="no","not applicable (Q3c.1.6 answered with 'no')",ROUND(AB7609,4))</f>
        <v>0.53500000000000003</v>
      </c>
      <c r="AE7609" s="110">
        <f>IF('3C-Water transport'!$R$58="no","not applicable (Q3c.1.6 answered with 'no')",ROUND(AB7609,4))</f>
        <v>0.53500000000000003</v>
      </c>
    </row>
    <row r="7610" spans="5:31" x14ac:dyDescent="0.25">
      <c r="E7610" s="110">
        <f t="shared" si="423"/>
        <v>0.53600000000000037</v>
      </c>
      <c r="F7610" s="110">
        <f>IF('3A-Rail transport'!$R$56="no","not applicable (Q3a.2.6 answered with 'no')",ROUND(E7610,4))</f>
        <v>0.53600000000000003</v>
      </c>
      <c r="G7610" s="110">
        <f>IF('3A-Rail transport'!$R$57="no","not applicable (Q3a.2.6 answered with 'no')",ROUND(E7610,4))</f>
        <v>0.53600000000000003</v>
      </c>
      <c r="S7610" s="110">
        <f t="shared" si="424"/>
        <v>0.53600000000000037</v>
      </c>
      <c r="T7610" s="110">
        <f>IF('3B-Air transport'!$R$66="no","not applicable (Q3b.1.6 answered with 'no')",ROUND(S7610,4))</f>
        <v>0.53600000000000003</v>
      </c>
      <c r="U7610" s="110">
        <f>IF('3B-Air transport'!$R$67="no","not applicable (Q3b.1.6 answered with 'no')",ROUND(S7610,4))</f>
        <v>0.53600000000000003</v>
      </c>
      <c r="V7610" s="110">
        <f>IF('3B-Air transport'!$R$68="no","not applicable (Q3b.1.6 answered with 'no')",ROUND(S7610,4))</f>
        <v>0.53600000000000003</v>
      </c>
      <c r="AB7610" s="110">
        <f t="shared" si="425"/>
        <v>0.53600000000000037</v>
      </c>
      <c r="AC7610" s="110">
        <f>IF('3C-Water transport'!$R$56="no","not applicable (Q3c.1.6 answered with 'no')",ROUND(AB7610,4))</f>
        <v>0.53600000000000003</v>
      </c>
      <c r="AD7610" s="110">
        <f>IF('3C-Water transport'!$R$57="no","not applicable (Q3c.1.6 answered with 'no')",ROUND(AB7610,4))</f>
        <v>0.53600000000000003</v>
      </c>
      <c r="AE7610" s="110">
        <f>IF('3C-Water transport'!$R$58="no","not applicable (Q3c.1.6 answered with 'no')",ROUND(AB7610,4))</f>
        <v>0.53600000000000003</v>
      </c>
    </row>
    <row r="7611" spans="5:31" x14ac:dyDescent="0.25">
      <c r="E7611" s="110">
        <f t="shared" si="423"/>
        <v>0.53700000000000037</v>
      </c>
      <c r="F7611" s="110">
        <f>IF('3A-Rail transport'!$R$56="no","not applicable (Q3a.2.6 answered with 'no')",ROUND(E7611,4))</f>
        <v>0.53700000000000003</v>
      </c>
      <c r="G7611" s="110">
        <f>IF('3A-Rail transport'!$R$57="no","not applicable (Q3a.2.6 answered with 'no')",ROUND(E7611,4))</f>
        <v>0.53700000000000003</v>
      </c>
      <c r="S7611" s="110">
        <f t="shared" si="424"/>
        <v>0.53700000000000037</v>
      </c>
      <c r="T7611" s="110">
        <f>IF('3B-Air transport'!$R$66="no","not applicable (Q3b.1.6 answered with 'no')",ROUND(S7611,4))</f>
        <v>0.53700000000000003</v>
      </c>
      <c r="U7611" s="110">
        <f>IF('3B-Air transport'!$R$67="no","not applicable (Q3b.1.6 answered with 'no')",ROUND(S7611,4))</f>
        <v>0.53700000000000003</v>
      </c>
      <c r="V7611" s="110">
        <f>IF('3B-Air transport'!$R$68="no","not applicable (Q3b.1.6 answered with 'no')",ROUND(S7611,4))</f>
        <v>0.53700000000000003</v>
      </c>
      <c r="AB7611" s="110">
        <f t="shared" si="425"/>
        <v>0.53700000000000037</v>
      </c>
      <c r="AC7611" s="110">
        <f>IF('3C-Water transport'!$R$56="no","not applicable (Q3c.1.6 answered with 'no')",ROUND(AB7611,4))</f>
        <v>0.53700000000000003</v>
      </c>
      <c r="AD7611" s="110">
        <f>IF('3C-Water transport'!$R$57="no","not applicable (Q3c.1.6 answered with 'no')",ROUND(AB7611,4))</f>
        <v>0.53700000000000003</v>
      </c>
      <c r="AE7611" s="110">
        <f>IF('3C-Water transport'!$R$58="no","not applicable (Q3c.1.6 answered with 'no')",ROUND(AB7611,4))</f>
        <v>0.53700000000000003</v>
      </c>
    </row>
    <row r="7612" spans="5:31" x14ac:dyDescent="0.25">
      <c r="E7612" s="110">
        <f t="shared" si="423"/>
        <v>0.53800000000000037</v>
      </c>
      <c r="F7612" s="110">
        <f>IF('3A-Rail transport'!$R$56="no","not applicable (Q3a.2.6 answered with 'no')",ROUND(E7612,4))</f>
        <v>0.53800000000000003</v>
      </c>
      <c r="G7612" s="110">
        <f>IF('3A-Rail transport'!$R$57="no","not applicable (Q3a.2.6 answered with 'no')",ROUND(E7612,4))</f>
        <v>0.53800000000000003</v>
      </c>
      <c r="S7612" s="110">
        <f t="shared" si="424"/>
        <v>0.53800000000000037</v>
      </c>
      <c r="T7612" s="110">
        <f>IF('3B-Air transport'!$R$66="no","not applicable (Q3b.1.6 answered with 'no')",ROUND(S7612,4))</f>
        <v>0.53800000000000003</v>
      </c>
      <c r="U7612" s="110">
        <f>IF('3B-Air transport'!$R$67="no","not applicable (Q3b.1.6 answered with 'no')",ROUND(S7612,4))</f>
        <v>0.53800000000000003</v>
      </c>
      <c r="V7612" s="110">
        <f>IF('3B-Air transport'!$R$68="no","not applicable (Q3b.1.6 answered with 'no')",ROUND(S7612,4))</f>
        <v>0.53800000000000003</v>
      </c>
      <c r="AB7612" s="110">
        <f t="shared" si="425"/>
        <v>0.53800000000000037</v>
      </c>
      <c r="AC7612" s="110">
        <f>IF('3C-Water transport'!$R$56="no","not applicable (Q3c.1.6 answered with 'no')",ROUND(AB7612,4))</f>
        <v>0.53800000000000003</v>
      </c>
      <c r="AD7612" s="110">
        <f>IF('3C-Water transport'!$R$57="no","not applicable (Q3c.1.6 answered with 'no')",ROUND(AB7612,4))</f>
        <v>0.53800000000000003</v>
      </c>
      <c r="AE7612" s="110">
        <f>IF('3C-Water transport'!$R$58="no","not applicable (Q3c.1.6 answered with 'no')",ROUND(AB7612,4))</f>
        <v>0.53800000000000003</v>
      </c>
    </row>
    <row r="7613" spans="5:31" x14ac:dyDescent="0.25">
      <c r="E7613" s="110">
        <f t="shared" si="423"/>
        <v>0.53900000000000037</v>
      </c>
      <c r="F7613" s="110">
        <f>IF('3A-Rail transport'!$R$56="no","not applicable (Q3a.2.6 answered with 'no')",ROUND(E7613,4))</f>
        <v>0.53900000000000003</v>
      </c>
      <c r="G7613" s="110">
        <f>IF('3A-Rail transport'!$R$57="no","not applicable (Q3a.2.6 answered with 'no')",ROUND(E7613,4))</f>
        <v>0.53900000000000003</v>
      </c>
      <c r="S7613" s="110">
        <f t="shared" si="424"/>
        <v>0.53900000000000037</v>
      </c>
      <c r="T7613" s="110">
        <f>IF('3B-Air transport'!$R$66="no","not applicable (Q3b.1.6 answered with 'no')",ROUND(S7613,4))</f>
        <v>0.53900000000000003</v>
      </c>
      <c r="U7613" s="110">
        <f>IF('3B-Air transport'!$R$67="no","not applicable (Q3b.1.6 answered with 'no')",ROUND(S7613,4))</f>
        <v>0.53900000000000003</v>
      </c>
      <c r="V7613" s="110">
        <f>IF('3B-Air transport'!$R$68="no","not applicable (Q3b.1.6 answered with 'no')",ROUND(S7613,4))</f>
        <v>0.53900000000000003</v>
      </c>
      <c r="AB7613" s="110">
        <f t="shared" si="425"/>
        <v>0.53900000000000037</v>
      </c>
      <c r="AC7613" s="110">
        <f>IF('3C-Water transport'!$R$56="no","not applicable (Q3c.1.6 answered with 'no')",ROUND(AB7613,4))</f>
        <v>0.53900000000000003</v>
      </c>
      <c r="AD7613" s="110">
        <f>IF('3C-Water transport'!$R$57="no","not applicable (Q3c.1.6 answered with 'no')",ROUND(AB7613,4))</f>
        <v>0.53900000000000003</v>
      </c>
      <c r="AE7613" s="110">
        <f>IF('3C-Water transport'!$R$58="no","not applicable (Q3c.1.6 answered with 'no')",ROUND(AB7613,4))</f>
        <v>0.53900000000000003</v>
      </c>
    </row>
    <row r="7614" spans="5:31" x14ac:dyDescent="0.25">
      <c r="E7614" s="110">
        <f t="shared" si="423"/>
        <v>0.54000000000000037</v>
      </c>
      <c r="F7614" s="110">
        <f>IF('3A-Rail transport'!$R$56="no","not applicable (Q3a.2.6 answered with 'no')",ROUND(E7614,4))</f>
        <v>0.54</v>
      </c>
      <c r="G7614" s="110">
        <f>IF('3A-Rail transport'!$R$57="no","not applicable (Q3a.2.6 answered with 'no')",ROUND(E7614,4))</f>
        <v>0.54</v>
      </c>
      <c r="S7614" s="110">
        <f t="shared" si="424"/>
        <v>0.54000000000000037</v>
      </c>
      <c r="T7614" s="110">
        <f>IF('3B-Air transport'!$R$66="no","not applicable (Q3b.1.6 answered with 'no')",ROUND(S7614,4))</f>
        <v>0.54</v>
      </c>
      <c r="U7614" s="110">
        <f>IF('3B-Air transport'!$R$67="no","not applicable (Q3b.1.6 answered with 'no')",ROUND(S7614,4))</f>
        <v>0.54</v>
      </c>
      <c r="V7614" s="110">
        <f>IF('3B-Air transport'!$R$68="no","not applicable (Q3b.1.6 answered with 'no')",ROUND(S7614,4))</f>
        <v>0.54</v>
      </c>
      <c r="AB7614" s="110">
        <f t="shared" si="425"/>
        <v>0.54000000000000037</v>
      </c>
      <c r="AC7614" s="110">
        <f>IF('3C-Water transport'!$R$56="no","not applicable (Q3c.1.6 answered with 'no')",ROUND(AB7614,4))</f>
        <v>0.54</v>
      </c>
      <c r="AD7614" s="110">
        <f>IF('3C-Water transport'!$R$57="no","not applicable (Q3c.1.6 answered with 'no')",ROUND(AB7614,4))</f>
        <v>0.54</v>
      </c>
      <c r="AE7614" s="110">
        <f>IF('3C-Water transport'!$R$58="no","not applicable (Q3c.1.6 answered with 'no')",ROUND(AB7614,4))</f>
        <v>0.54</v>
      </c>
    </row>
    <row r="7615" spans="5:31" x14ac:dyDescent="0.25">
      <c r="E7615" s="110">
        <f t="shared" si="423"/>
        <v>0.54100000000000037</v>
      </c>
      <c r="F7615" s="110">
        <f>IF('3A-Rail transport'!$R$56="no","not applicable (Q3a.2.6 answered with 'no')",ROUND(E7615,4))</f>
        <v>0.54100000000000004</v>
      </c>
      <c r="G7615" s="110">
        <f>IF('3A-Rail transport'!$R$57="no","not applicable (Q3a.2.6 answered with 'no')",ROUND(E7615,4))</f>
        <v>0.54100000000000004</v>
      </c>
      <c r="S7615" s="110">
        <f t="shared" si="424"/>
        <v>0.54100000000000037</v>
      </c>
      <c r="T7615" s="110">
        <f>IF('3B-Air transport'!$R$66="no","not applicable (Q3b.1.6 answered with 'no')",ROUND(S7615,4))</f>
        <v>0.54100000000000004</v>
      </c>
      <c r="U7615" s="110">
        <f>IF('3B-Air transport'!$R$67="no","not applicable (Q3b.1.6 answered with 'no')",ROUND(S7615,4))</f>
        <v>0.54100000000000004</v>
      </c>
      <c r="V7615" s="110">
        <f>IF('3B-Air transport'!$R$68="no","not applicable (Q3b.1.6 answered with 'no')",ROUND(S7615,4))</f>
        <v>0.54100000000000004</v>
      </c>
      <c r="AB7615" s="110">
        <f t="shared" si="425"/>
        <v>0.54100000000000037</v>
      </c>
      <c r="AC7615" s="110">
        <f>IF('3C-Water transport'!$R$56="no","not applicable (Q3c.1.6 answered with 'no')",ROUND(AB7615,4))</f>
        <v>0.54100000000000004</v>
      </c>
      <c r="AD7615" s="110">
        <f>IF('3C-Water transport'!$R$57="no","not applicable (Q3c.1.6 answered with 'no')",ROUND(AB7615,4))</f>
        <v>0.54100000000000004</v>
      </c>
      <c r="AE7615" s="110">
        <f>IF('3C-Water transport'!$R$58="no","not applicable (Q3c.1.6 answered with 'no')",ROUND(AB7615,4))</f>
        <v>0.54100000000000004</v>
      </c>
    </row>
    <row r="7616" spans="5:31" x14ac:dyDescent="0.25">
      <c r="E7616" s="110">
        <f t="shared" si="423"/>
        <v>0.54200000000000037</v>
      </c>
      <c r="F7616" s="110">
        <f>IF('3A-Rail transport'!$R$56="no","not applicable (Q3a.2.6 answered with 'no')",ROUND(E7616,4))</f>
        <v>0.54200000000000004</v>
      </c>
      <c r="G7616" s="110">
        <f>IF('3A-Rail transport'!$R$57="no","not applicable (Q3a.2.6 answered with 'no')",ROUND(E7616,4))</f>
        <v>0.54200000000000004</v>
      </c>
      <c r="S7616" s="110">
        <f t="shared" si="424"/>
        <v>0.54200000000000037</v>
      </c>
      <c r="T7616" s="110">
        <f>IF('3B-Air transport'!$R$66="no","not applicable (Q3b.1.6 answered with 'no')",ROUND(S7616,4))</f>
        <v>0.54200000000000004</v>
      </c>
      <c r="U7616" s="110">
        <f>IF('3B-Air transport'!$R$67="no","not applicable (Q3b.1.6 answered with 'no')",ROUND(S7616,4))</f>
        <v>0.54200000000000004</v>
      </c>
      <c r="V7616" s="110">
        <f>IF('3B-Air transport'!$R$68="no","not applicable (Q3b.1.6 answered with 'no')",ROUND(S7616,4))</f>
        <v>0.54200000000000004</v>
      </c>
      <c r="AB7616" s="110">
        <f t="shared" si="425"/>
        <v>0.54200000000000037</v>
      </c>
      <c r="AC7616" s="110">
        <f>IF('3C-Water transport'!$R$56="no","not applicable (Q3c.1.6 answered with 'no')",ROUND(AB7616,4))</f>
        <v>0.54200000000000004</v>
      </c>
      <c r="AD7616" s="110">
        <f>IF('3C-Water transport'!$R$57="no","not applicable (Q3c.1.6 answered with 'no')",ROUND(AB7616,4))</f>
        <v>0.54200000000000004</v>
      </c>
      <c r="AE7616" s="110">
        <f>IF('3C-Water transport'!$R$58="no","not applicable (Q3c.1.6 answered with 'no')",ROUND(AB7616,4))</f>
        <v>0.54200000000000004</v>
      </c>
    </row>
    <row r="7617" spans="5:31" x14ac:dyDescent="0.25">
      <c r="E7617" s="110">
        <f t="shared" si="423"/>
        <v>0.54300000000000037</v>
      </c>
      <c r="F7617" s="110">
        <f>IF('3A-Rail transport'!$R$56="no","not applicable (Q3a.2.6 answered with 'no')",ROUND(E7617,4))</f>
        <v>0.54300000000000004</v>
      </c>
      <c r="G7617" s="110">
        <f>IF('3A-Rail transport'!$R$57="no","not applicable (Q3a.2.6 answered with 'no')",ROUND(E7617,4))</f>
        <v>0.54300000000000004</v>
      </c>
      <c r="S7617" s="110">
        <f t="shared" si="424"/>
        <v>0.54300000000000037</v>
      </c>
      <c r="T7617" s="110">
        <f>IF('3B-Air transport'!$R$66="no","not applicable (Q3b.1.6 answered with 'no')",ROUND(S7617,4))</f>
        <v>0.54300000000000004</v>
      </c>
      <c r="U7617" s="110">
        <f>IF('3B-Air transport'!$R$67="no","not applicable (Q3b.1.6 answered with 'no')",ROUND(S7617,4))</f>
        <v>0.54300000000000004</v>
      </c>
      <c r="V7617" s="110">
        <f>IF('3B-Air transport'!$R$68="no","not applicable (Q3b.1.6 answered with 'no')",ROUND(S7617,4))</f>
        <v>0.54300000000000004</v>
      </c>
      <c r="AB7617" s="110">
        <f t="shared" si="425"/>
        <v>0.54300000000000037</v>
      </c>
      <c r="AC7617" s="110">
        <f>IF('3C-Water transport'!$R$56="no","not applicable (Q3c.1.6 answered with 'no')",ROUND(AB7617,4))</f>
        <v>0.54300000000000004</v>
      </c>
      <c r="AD7617" s="110">
        <f>IF('3C-Water transport'!$R$57="no","not applicable (Q3c.1.6 answered with 'no')",ROUND(AB7617,4))</f>
        <v>0.54300000000000004</v>
      </c>
      <c r="AE7617" s="110">
        <f>IF('3C-Water transport'!$R$58="no","not applicable (Q3c.1.6 answered with 'no')",ROUND(AB7617,4))</f>
        <v>0.54300000000000004</v>
      </c>
    </row>
    <row r="7618" spans="5:31" x14ac:dyDescent="0.25">
      <c r="E7618" s="110">
        <f t="shared" si="423"/>
        <v>0.54400000000000037</v>
      </c>
      <c r="F7618" s="110">
        <f>IF('3A-Rail transport'!$R$56="no","not applicable (Q3a.2.6 answered with 'no')",ROUND(E7618,4))</f>
        <v>0.54400000000000004</v>
      </c>
      <c r="G7618" s="110">
        <f>IF('3A-Rail transport'!$R$57="no","not applicable (Q3a.2.6 answered with 'no')",ROUND(E7618,4))</f>
        <v>0.54400000000000004</v>
      </c>
      <c r="S7618" s="110">
        <f t="shared" si="424"/>
        <v>0.54400000000000037</v>
      </c>
      <c r="T7618" s="110">
        <f>IF('3B-Air transport'!$R$66="no","not applicable (Q3b.1.6 answered with 'no')",ROUND(S7618,4))</f>
        <v>0.54400000000000004</v>
      </c>
      <c r="U7618" s="110">
        <f>IF('3B-Air transport'!$R$67="no","not applicable (Q3b.1.6 answered with 'no')",ROUND(S7618,4))</f>
        <v>0.54400000000000004</v>
      </c>
      <c r="V7618" s="110">
        <f>IF('3B-Air transport'!$R$68="no","not applicable (Q3b.1.6 answered with 'no')",ROUND(S7618,4))</f>
        <v>0.54400000000000004</v>
      </c>
      <c r="AB7618" s="110">
        <f t="shared" si="425"/>
        <v>0.54400000000000037</v>
      </c>
      <c r="AC7618" s="110">
        <f>IF('3C-Water transport'!$R$56="no","not applicable (Q3c.1.6 answered with 'no')",ROUND(AB7618,4))</f>
        <v>0.54400000000000004</v>
      </c>
      <c r="AD7618" s="110">
        <f>IF('3C-Water transport'!$R$57="no","not applicable (Q3c.1.6 answered with 'no')",ROUND(AB7618,4))</f>
        <v>0.54400000000000004</v>
      </c>
      <c r="AE7618" s="110">
        <f>IF('3C-Water transport'!$R$58="no","not applicable (Q3c.1.6 answered with 'no')",ROUND(AB7618,4))</f>
        <v>0.54400000000000004</v>
      </c>
    </row>
    <row r="7619" spans="5:31" x14ac:dyDescent="0.25">
      <c r="E7619" s="110">
        <f t="shared" si="423"/>
        <v>0.54500000000000037</v>
      </c>
      <c r="F7619" s="110">
        <f>IF('3A-Rail transport'!$R$56="no","not applicable (Q3a.2.6 answered with 'no')",ROUND(E7619,4))</f>
        <v>0.54500000000000004</v>
      </c>
      <c r="G7619" s="110">
        <f>IF('3A-Rail transport'!$R$57="no","not applicable (Q3a.2.6 answered with 'no')",ROUND(E7619,4))</f>
        <v>0.54500000000000004</v>
      </c>
      <c r="S7619" s="110">
        <f t="shared" si="424"/>
        <v>0.54500000000000037</v>
      </c>
      <c r="T7619" s="110">
        <f>IF('3B-Air transport'!$R$66="no","not applicable (Q3b.1.6 answered with 'no')",ROUND(S7619,4))</f>
        <v>0.54500000000000004</v>
      </c>
      <c r="U7619" s="110">
        <f>IF('3B-Air transport'!$R$67="no","not applicable (Q3b.1.6 answered with 'no')",ROUND(S7619,4))</f>
        <v>0.54500000000000004</v>
      </c>
      <c r="V7619" s="110">
        <f>IF('3B-Air transport'!$R$68="no","not applicable (Q3b.1.6 answered with 'no')",ROUND(S7619,4))</f>
        <v>0.54500000000000004</v>
      </c>
      <c r="AB7619" s="110">
        <f t="shared" si="425"/>
        <v>0.54500000000000037</v>
      </c>
      <c r="AC7619" s="110">
        <f>IF('3C-Water transport'!$R$56="no","not applicable (Q3c.1.6 answered with 'no')",ROUND(AB7619,4))</f>
        <v>0.54500000000000004</v>
      </c>
      <c r="AD7619" s="110">
        <f>IF('3C-Water transport'!$R$57="no","not applicable (Q3c.1.6 answered with 'no')",ROUND(AB7619,4))</f>
        <v>0.54500000000000004</v>
      </c>
      <c r="AE7619" s="110">
        <f>IF('3C-Water transport'!$R$58="no","not applicable (Q3c.1.6 answered with 'no')",ROUND(AB7619,4))</f>
        <v>0.54500000000000004</v>
      </c>
    </row>
    <row r="7620" spans="5:31" x14ac:dyDescent="0.25">
      <c r="E7620" s="110">
        <f t="shared" si="423"/>
        <v>0.54600000000000037</v>
      </c>
      <c r="F7620" s="110">
        <f>IF('3A-Rail transport'!$R$56="no","not applicable (Q3a.2.6 answered with 'no')",ROUND(E7620,4))</f>
        <v>0.54600000000000004</v>
      </c>
      <c r="G7620" s="110">
        <f>IF('3A-Rail transport'!$R$57="no","not applicable (Q3a.2.6 answered with 'no')",ROUND(E7620,4))</f>
        <v>0.54600000000000004</v>
      </c>
      <c r="S7620" s="110">
        <f t="shared" si="424"/>
        <v>0.54600000000000037</v>
      </c>
      <c r="T7620" s="110">
        <f>IF('3B-Air transport'!$R$66="no","not applicable (Q3b.1.6 answered with 'no')",ROUND(S7620,4))</f>
        <v>0.54600000000000004</v>
      </c>
      <c r="U7620" s="110">
        <f>IF('3B-Air transport'!$R$67="no","not applicable (Q3b.1.6 answered with 'no')",ROUND(S7620,4))</f>
        <v>0.54600000000000004</v>
      </c>
      <c r="V7620" s="110">
        <f>IF('3B-Air transport'!$R$68="no","not applicable (Q3b.1.6 answered with 'no')",ROUND(S7620,4))</f>
        <v>0.54600000000000004</v>
      </c>
      <c r="AB7620" s="110">
        <f t="shared" si="425"/>
        <v>0.54600000000000037</v>
      </c>
      <c r="AC7620" s="110">
        <f>IF('3C-Water transport'!$R$56="no","not applicable (Q3c.1.6 answered with 'no')",ROUND(AB7620,4))</f>
        <v>0.54600000000000004</v>
      </c>
      <c r="AD7620" s="110">
        <f>IF('3C-Water transport'!$R$57="no","not applicable (Q3c.1.6 answered with 'no')",ROUND(AB7620,4))</f>
        <v>0.54600000000000004</v>
      </c>
      <c r="AE7620" s="110">
        <f>IF('3C-Water transport'!$R$58="no","not applicable (Q3c.1.6 answered with 'no')",ROUND(AB7620,4))</f>
        <v>0.54600000000000004</v>
      </c>
    </row>
    <row r="7621" spans="5:31" x14ac:dyDescent="0.25">
      <c r="E7621" s="110">
        <f t="shared" si="423"/>
        <v>0.54700000000000037</v>
      </c>
      <c r="F7621" s="110">
        <f>IF('3A-Rail transport'!$R$56="no","not applicable (Q3a.2.6 answered with 'no')",ROUND(E7621,4))</f>
        <v>0.54700000000000004</v>
      </c>
      <c r="G7621" s="110">
        <f>IF('3A-Rail transport'!$R$57="no","not applicable (Q3a.2.6 answered with 'no')",ROUND(E7621,4))</f>
        <v>0.54700000000000004</v>
      </c>
      <c r="S7621" s="110">
        <f t="shared" si="424"/>
        <v>0.54700000000000037</v>
      </c>
      <c r="T7621" s="110">
        <f>IF('3B-Air transport'!$R$66="no","not applicable (Q3b.1.6 answered with 'no')",ROUND(S7621,4))</f>
        <v>0.54700000000000004</v>
      </c>
      <c r="U7621" s="110">
        <f>IF('3B-Air transport'!$R$67="no","not applicable (Q3b.1.6 answered with 'no')",ROUND(S7621,4))</f>
        <v>0.54700000000000004</v>
      </c>
      <c r="V7621" s="110">
        <f>IF('3B-Air transport'!$R$68="no","not applicable (Q3b.1.6 answered with 'no')",ROUND(S7621,4))</f>
        <v>0.54700000000000004</v>
      </c>
      <c r="AB7621" s="110">
        <f t="shared" si="425"/>
        <v>0.54700000000000037</v>
      </c>
      <c r="AC7621" s="110">
        <f>IF('3C-Water transport'!$R$56="no","not applicable (Q3c.1.6 answered with 'no')",ROUND(AB7621,4))</f>
        <v>0.54700000000000004</v>
      </c>
      <c r="AD7621" s="110">
        <f>IF('3C-Water transport'!$R$57="no","not applicable (Q3c.1.6 answered with 'no')",ROUND(AB7621,4))</f>
        <v>0.54700000000000004</v>
      </c>
      <c r="AE7621" s="110">
        <f>IF('3C-Water transport'!$R$58="no","not applicable (Q3c.1.6 answered with 'no')",ROUND(AB7621,4))</f>
        <v>0.54700000000000004</v>
      </c>
    </row>
    <row r="7622" spans="5:31" x14ac:dyDescent="0.25">
      <c r="E7622" s="110">
        <f t="shared" si="423"/>
        <v>0.54800000000000038</v>
      </c>
      <c r="F7622" s="110">
        <f>IF('3A-Rail transport'!$R$56="no","not applicable (Q3a.2.6 answered with 'no')",ROUND(E7622,4))</f>
        <v>0.54800000000000004</v>
      </c>
      <c r="G7622" s="110">
        <f>IF('3A-Rail transport'!$R$57="no","not applicable (Q3a.2.6 answered with 'no')",ROUND(E7622,4))</f>
        <v>0.54800000000000004</v>
      </c>
      <c r="S7622" s="110">
        <f t="shared" si="424"/>
        <v>0.54800000000000038</v>
      </c>
      <c r="T7622" s="110">
        <f>IF('3B-Air transport'!$R$66="no","not applicable (Q3b.1.6 answered with 'no')",ROUND(S7622,4))</f>
        <v>0.54800000000000004</v>
      </c>
      <c r="U7622" s="110">
        <f>IF('3B-Air transport'!$R$67="no","not applicable (Q3b.1.6 answered with 'no')",ROUND(S7622,4))</f>
        <v>0.54800000000000004</v>
      </c>
      <c r="V7622" s="110">
        <f>IF('3B-Air transport'!$R$68="no","not applicable (Q3b.1.6 answered with 'no')",ROUND(S7622,4))</f>
        <v>0.54800000000000004</v>
      </c>
      <c r="AB7622" s="110">
        <f t="shared" si="425"/>
        <v>0.54800000000000038</v>
      </c>
      <c r="AC7622" s="110">
        <f>IF('3C-Water transport'!$R$56="no","not applicable (Q3c.1.6 answered with 'no')",ROUND(AB7622,4))</f>
        <v>0.54800000000000004</v>
      </c>
      <c r="AD7622" s="110">
        <f>IF('3C-Water transport'!$R$57="no","not applicable (Q3c.1.6 answered with 'no')",ROUND(AB7622,4))</f>
        <v>0.54800000000000004</v>
      </c>
      <c r="AE7622" s="110">
        <f>IF('3C-Water transport'!$R$58="no","not applicable (Q3c.1.6 answered with 'no')",ROUND(AB7622,4))</f>
        <v>0.54800000000000004</v>
      </c>
    </row>
    <row r="7623" spans="5:31" x14ac:dyDescent="0.25">
      <c r="E7623" s="110">
        <f t="shared" si="423"/>
        <v>0.54900000000000038</v>
      </c>
      <c r="F7623" s="110">
        <f>IF('3A-Rail transport'!$R$56="no","not applicable (Q3a.2.6 answered with 'no')",ROUND(E7623,4))</f>
        <v>0.54900000000000004</v>
      </c>
      <c r="G7623" s="110">
        <f>IF('3A-Rail transport'!$R$57="no","not applicable (Q3a.2.6 answered with 'no')",ROUND(E7623,4))</f>
        <v>0.54900000000000004</v>
      </c>
      <c r="S7623" s="110">
        <f t="shared" si="424"/>
        <v>0.54900000000000038</v>
      </c>
      <c r="T7623" s="110">
        <f>IF('3B-Air transport'!$R$66="no","not applicable (Q3b.1.6 answered with 'no')",ROUND(S7623,4))</f>
        <v>0.54900000000000004</v>
      </c>
      <c r="U7623" s="110">
        <f>IF('3B-Air transport'!$R$67="no","not applicable (Q3b.1.6 answered with 'no')",ROUND(S7623,4))</f>
        <v>0.54900000000000004</v>
      </c>
      <c r="V7623" s="110">
        <f>IF('3B-Air transport'!$R$68="no","not applicable (Q3b.1.6 answered with 'no')",ROUND(S7623,4))</f>
        <v>0.54900000000000004</v>
      </c>
      <c r="AB7623" s="110">
        <f t="shared" si="425"/>
        <v>0.54900000000000038</v>
      </c>
      <c r="AC7623" s="110">
        <f>IF('3C-Water transport'!$R$56="no","not applicable (Q3c.1.6 answered with 'no')",ROUND(AB7623,4))</f>
        <v>0.54900000000000004</v>
      </c>
      <c r="AD7623" s="110">
        <f>IF('3C-Water transport'!$R$57="no","not applicable (Q3c.1.6 answered with 'no')",ROUND(AB7623,4))</f>
        <v>0.54900000000000004</v>
      </c>
      <c r="AE7623" s="110">
        <f>IF('3C-Water transport'!$R$58="no","not applicable (Q3c.1.6 answered with 'no')",ROUND(AB7623,4))</f>
        <v>0.54900000000000004</v>
      </c>
    </row>
    <row r="7624" spans="5:31" x14ac:dyDescent="0.25">
      <c r="E7624" s="110">
        <f t="shared" si="423"/>
        <v>0.55000000000000038</v>
      </c>
      <c r="F7624" s="110">
        <f>IF('3A-Rail transport'!$R$56="no","not applicable (Q3a.2.6 answered with 'no')",ROUND(E7624,4))</f>
        <v>0.55000000000000004</v>
      </c>
      <c r="G7624" s="110">
        <f>IF('3A-Rail transport'!$R$57="no","not applicable (Q3a.2.6 answered with 'no')",ROUND(E7624,4))</f>
        <v>0.55000000000000004</v>
      </c>
      <c r="S7624" s="110">
        <f t="shared" si="424"/>
        <v>0.55000000000000038</v>
      </c>
      <c r="T7624" s="110">
        <f>IF('3B-Air transport'!$R$66="no","not applicable (Q3b.1.6 answered with 'no')",ROUND(S7624,4))</f>
        <v>0.55000000000000004</v>
      </c>
      <c r="U7624" s="110">
        <f>IF('3B-Air transport'!$R$67="no","not applicable (Q3b.1.6 answered with 'no')",ROUND(S7624,4))</f>
        <v>0.55000000000000004</v>
      </c>
      <c r="V7624" s="110">
        <f>IF('3B-Air transport'!$R$68="no","not applicable (Q3b.1.6 answered with 'no')",ROUND(S7624,4))</f>
        <v>0.55000000000000004</v>
      </c>
      <c r="AB7624" s="110">
        <f t="shared" si="425"/>
        <v>0.55000000000000038</v>
      </c>
      <c r="AC7624" s="110">
        <f>IF('3C-Water transport'!$R$56="no","not applicable (Q3c.1.6 answered with 'no')",ROUND(AB7624,4))</f>
        <v>0.55000000000000004</v>
      </c>
      <c r="AD7624" s="110">
        <f>IF('3C-Water transport'!$R$57="no","not applicable (Q3c.1.6 answered with 'no')",ROUND(AB7624,4))</f>
        <v>0.55000000000000004</v>
      </c>
      <c r="AE7624" s="110">
        <f>IF('3C-Water transport'!$R$58="no","not applicable (Q3c.1.6 answered with 'no')",ROUND(AB7624,4))</f>
        <v>0.55000000000000004</v>
      </c>
    </row>
    <row r="7625" spans="5:31" x14ac:dyDescent="0.25">
      <c r="E7625" s="110">
        <f t="shared" si="423"/>
        <v>0.55100000000000038</v>
      </c>
      <c r="F7625" s="110">
        <f>IF('3A-Rail transport'!$R$56="no","not applicable (Q3a.2.6 answered with 'no')",ROUND(E7625,4))</f>
        <v>0.55100000000000005</v>
      </c>
      <c r="G7625" s="110">
        <f>IF('3A-Rail transport'!$R$57="no","not applicable (Q3a.2.6 answered with 'no')",ROUND(E7625,4))</f>
        <v>0.55100000000000005</v>
      </c>
      <c r="S7625" s="110">
        <f t="shared" si="424"/>
        <v>0.55100000000000038</v>
      </c>
      <c r="T7625" s="110">
        <f>IF('3B-Air transport'!$R$66="no","not applicable (Q3b.1.6 answered with 'no')",ROUND(S7625,4))</f>
        <v>0.55100000000000005</v>
      </c>
      <c r="U7625" s="110">
        <f>IF('3B-Air transport'!$R$67="no","not applicable (Q3b.1.6 answered with 'no')",ROUND(S7625,4))</f>
        <v>0.55100000000000005</v>
      </c>
      <c r="V7625" s="110">
        <f>IF('3B-Air transport'!$R$68="no","not applicable (Q3b.1.6 answered with 'no')",ROUND(S7625,4))</f>
        <v>0.55100000000000005</v>
      </c>
      <c r="AB7625" s="110">
        <f t="shared" si="425"/>
        <v>0.55100000000000038</v>
      </c>
      <c r="AC7625" s="110">
        <f>IF('3C-Water transport'!$R$56="no","not applicable (Q3c.1.6 answered with 'no')",ROUND(AB7625,4))</f>
        <v>0.55100000000000005</v>
      </c>
      <c r="AD7625" s="110">
        <f>IF('3C-Water transport'!$R$57="no","not applicable (Q3c.1.6 answered with 'no')",ROUND(AB7625,4))</f>
        <v>0.55100000000000005</v>
      </c>
      <c r="AE7625" s="110">
        <f>IF('3C-Water transport'!$R$58="no","not applicable (Q3c.1.6 answered with 'no')",ROUND(AB7625,4))</f>
        <v>0.55100000000000005</v>
      </c>
    </row>
    <row r="7626" spans="5:31" x14ac:dyDescent="0.25">
      <c r="E7626" s="110">
        <f t="shared" si="423"/>
        <v>0.55200000000000038</v>
      </c>
      <c r="F7626" s="110">
        <f>IF('3A-Rail transport'!$R$56="no","not applicable (Q3a.2.6 answered with 'no')",ROUND(E7626,4))</f>
        <v>0.55200000000000005</v>
      </c>
      <c r="G7626" s="110">
        <f>IF('3A-Rail transport'!$R$57="no","not applicable (Q3a.2.6 answered with 'no')",ROUND(E7626,4))</f>
        <v>0.55200000000000005</v>
      </c>
      <c r="S7626" s="110">
        <f t="shared" si="424"/>
        <v>0.55200000000000038</v>
      </c>
      <c r="T7626" s="110">
        <f>IF('3B-Air transport'!$R$66="no","not applicable (Q3b.1.6 answered with 'no')",ROUND(S7626,4))</f>
        <v>0.55200000000000005</v>
      </c>
      <c r="U7626" s="110">
        <f>IF('3B-Air transport'!$R$67="no","not applicable (Q3b.1.6 answered with 'no')",ROUND(S7626,4))</f>
        <v>0.55200000000000005</v>
      </c>
      <c r="V7626" s="110">
        <f>IF('3B-Air transport'!$R$68="no","not applicable (Q3b.1.6 answered with 'no')",ROUND(S7626,4))</f>
        <v>0.55200000000000005</v>
      </c>
      <c r="AB7626" s="110">
        <f t="shared" si="425"/>
        <v>0.55200000000000038</v>
      </c>
      <c r="AC7626" s="110">
        <f>IF('3C-Water transport'!$R$56="no","not applicable (Q3c.1.6 answered with 'no')",ROUND(AB7626,4))</f>
        <v>0.55200000000000005</v>
      </c>
      <c r="AD7626" s="110">
        <f>IF('3C-Water transport'!$R$57="no","not applicable (Q3c.1.6 answered with 'no')",ROUND(AB7626,4))</f>
        <v>0.55200000000000005</v>
      </c>
      <c r="AE7626" s="110">
        <f>IF('3C-Water transport'!$R$58="no","not applicable (Q3c.1.6 answered with 'no')",ROUND(AB7626,4))</f>
        <v>0.55200000000000005</v>
      </c>
    </row>
    <row r="7627" spans="5:31" x14ac:dyDescent="0.25">
      <c r="E7627" s="110">
        <f t="shared" si="423"/>
        <v>0.55300000000000038</v>
      </c>
      <c r="F7627" s="110">
        <f>IF('3A-Rail transport'!$R$56="no","not applicable (Q3a.2.6 answered with 'no')",ROUND(E7627,4))</f>
        <v>0.55300000000000005</v>
      </c>
      <c r="G7627" s="110">
        <f>IF('3A-Rail transport'!$R$57="no","not applicable (Q3a.2.6 answered with 'no')",ROUND(E7627,4))</f>
        <v>0.55300000000000005</v>
      </c>
      <c r="S7627" s="110">
        <f t="shared" si="424"/>
        <v>0.55300000000000038</v>
      </c>
      <c r="T7627" s="110">
        <f>IF('3B-Air transport'!$R$66="no","not applicable (Q3b.1.6 answered with 'no')",ROUND(S7627,4))</f>
        <v>0.55300000000000005</v>
      </c>
      <c r="U7627" s="110">
        <f>IF('3B-Air transport'!$R$67="no","not applicable (Q3b.1.6 answered with 'no')",ROUND(S7627,4))</f>
        <v>0.55300000000000005</v>
      </c>
      <c r="V7627" s="110">
        <f>IF('3B-Air transport'!$R$68="no","not applicable (Q3b.1.6 answered with 'no')",ROUND(S7627,4))</f>
        <v>0.55300000000000005</v>
      </c>
      <c r="AB7627" s="110">
        <f t="shared" si="425"/>
        <v>0.55300000000000038</v>
      </c>
      <c r="AC7627" s="110">
        <f>IF('3C-Water transport'!$R$56="no","not applicable (Q3c.1.6 answered with 'no')",ROUND(AB7627,4))</f>
        <v>0.55300000000000005</v>
      </c>
      <c r="AD7627" s="110">
        <f>IF('3C-Water transport'!$R$57="no","not applicable (Q3c.1.6 answered with 'no')",ROUND(AB7627,4))</f>
        <v>0.55300000000000005</v>
      </c>
      <c r="AE7627" s="110">
        <f>IF('3C-Water transport'!$R$58="no","not applicable (Q3c.1.6 answered with 'no')",ROUND(AB7627,4))</f>
        <v>0.55300000000000005</v>
      </c>
    </row>
    <row r="7628" spans="5:31" x14ac:dyDescent="0.25">
      <c r="E7628" s="110">
        <f t="shared" si="423"/>
        <v>0.55400000000000038</v>
      </c>
      <c r="F7628" s="110">
        <f>IF('3A-Rail transport'!$R$56="no","not applicable (Q3a.2.6 answered with 'no')",ROUND(E7628,4))</f>
        <v>0.55400000000000005</v>
      </c>
      <c r="G7628" s="110">
        <f>IF('3A-Rail transport'!$R$57="no","not applicable (Q3a.2.6 answered with 'no')",ROUND(E7628,4))</f>
        <v>0.55400000000000005</v>
      </c>
      <c r="S7628" s="110">
        <f t="shared" si="424"/>
        <v>0.55400000000000038</v>
      </c>
      <c r="T7628" s="110">
        <f>IF('3B-Air transport'!$R$66="no","not applicable (Q3b.1.6 answered with 'no')",ROUND(S7628,4))</f>
        <v>0.55400000000000005</v>
      </c>
      <c r="U7628" s="110">
        <f>IF('3B-Air transport'!$R$67="no","not applicable (Q3b.1.6 answered with 'no')",ROUND(S7628,4))</f>
        <v>0.55400000000000005</v>
      </c>
      <c r="V7628" s="110">
        <f>IF('3B-Air transport'!$R$68="no","not applicable (Q3b.1.6 answered with 'no')",ROUND(S7628,4))</f>
        <v>0.55400000000000005</v>
      </c>
      <c r="AB7628" s="110">
        <f t="shared" si="425"/>
        <v>0.55400000000000038</v>
      </c>
      <c r="AC7628" s="110">
        <f>IF('3C-Water transport'!$R$56="no","not applicable (Q3c.1.6 answered with 'no')",ROUND(AB7628,4))</f>
        <v>0.55400000000000005</v>
      </c>
      <c r="AD7628" s="110">
        <f>IF('3C-Water transport'!$R$57="no","not applicable (Q3c.1.6 answered with 'no')",ROUND(AB7628,4))</f>
        <v>0.55400000000000005</v>
      </c>
      <c r="AE7628" s="110">
        <f>IF('3C-Water transport'!$R$58="no","not applicable (Q3c.1.6 answered with 'no')",ROUND(AB7628,4))</f>
        <v>0.55400000000000005</v>
      </c>
    </row>
    <row r="7629" spans="5:31" x14ac:dyDescent="0.25">
      <c r="E7629" s="110">
        <f t="shared" si="423"/>
        <v>0.55500000000000038</v>
      </c>
      <c r="F7629" s="110">
        <f>IF('3A-Rail transport'!$R$56="no","not applicable (Q3a.2.6 answered with 'no')",ROUND(E7629,4))</f>
        <v>0.55500000000000005</v>
      </c>
      <c r="G7629" s="110">
        <f>IF('3A-Rail transport'!$R$57="no","not applicable (Q3a.2.6 answered with 'no')",ROUND(E7629,4))</f>
        <v>0.55500000000000005</v>
      </c>
      <c r="S7629" s="110">
        <f t="shared" si="424"/>
        <v>0.55500000000000038</v>
      </c>
      <c r="T7629" s="110">
        <f>IF('3B-Air transport'!$R$66="no","not applicable (Q3b.1.6 answered with 'no')",ROUND(S7629,4))</f>
        <v>0.55500000000000005</v>
      </c>
      <c r="U7629" s="110">
        <f>IF('3B-Air transport'!$R$67="no","not applicable (Q3b.1.6 answered with 'no')",ROUND(S7629,4))</f>
        <v>0.55500000000000005</v>
      </c>
      <c r="V7629" s="110">
        <f>IF('3B-Air transport'!$R$68="no","not applicable (Q3b.1.6 answered with 'no')",ROUND(S7629,4))</f>
        <v>0.55500000000000005</v>
      </c>
      <c r="AB7629" s="110">
        <f t="shared" si="425"/>
        <v>0.55500000000000038</v>
      </c>
      <c r="AC7629" s="110">
        <f>IF('3C-Water transport'!$R$56="no","not applicable (Q3c.1.6 answered with 'no')",ROUND(AB7629,4))</f>
        <v>0.55500000000000005</v>
      </c>
      <c r="AD7629" s="110">
        <f>IF('3C-Water transport'!$R$57="no","not applicable (Q3c.1.6 answered with 'no')",ROUND(AB7629,4))</f>
        <v>0.55500000000000005</v>
      </c>
      <c r="AE7629" s="110">
        <f>IF('3C-Water transport'!$R$58="no","not applicable (Q3c.1.6 answered with 'no')",ROUND(AB7629,4))</f>
        <v>0.55500000000000005</v>
      </c>
    </row>
    <row r="7630" spans="5:31" x14ac:dyDescent="0.25">
      <c r="E7630" s="110">
        <f t="shared" si="423"/>
        <v>0.55600000000000038</v>
      </c>
      <c r="F7630" s="110">
        <f>IF('3A-Rail transport'!$R$56="no","not applicable (Q3a.2.6 answered with 'no')",ROUND(E7630,4))</f>
        <v>0.55600000000000005</v>
      </c>
      <c r="G7630" s="110">
        <f>IF('3A-Rail transport'!$R$57="no","not applicable (Q3a.2.6 answered with 'no')",ROUND(E7630,4))</f>
        <v>0.55600000000000005</v>
      </c>
      <c r="S7630" s="110">
        <f t="shared" si="424"/>
        <v>0.55600000000000038</v>
      </c>
      <c r="T7630" s="110">
        <f>IF('3B-Air transport'!$R$66="no","not applicable (Q3b.1.6 answered with 'no')",ROUND(S7630,4))</f>
        <v>0.55600000000000005</v>
      </c>
      <c r="U7630" s="110">
        <f>IF('3B-Air transport'!$R$67="no","not applicable (Q3b.1.6 answered with 'no')",ROUND(S7630,4))</f>
        <v>0.55600000000000005</v>
      </c>
      <c r="V7630" s="110">
        <f>IF('3B-Air transport'!$R$68="no","not applicable (Q3b.1.6 answered with 'no')",ROUND(S7630,4))</f>
        <v>0.55600000000000005</v>
      </c>
      <c r="AB7630" s="110">
        <f t="shared" si="425"/>
        <v>0.55600000000000038</v>
      </c>
      <c r="AC7630" s="110">
        <f>IF('3C-Water transport'!$R$56="no","not applicable (Q3c.1.6 answered with 'no')",ROUND(AB7630,4))</f>
        <v>0.55600000000000005</v>
      </c>
      <c r="AD7630" s="110">
        <f>IF('3C-Water transport'!$R$57="no","not applicable (Q3c.1.6 answered with 'no')",ROUND(AB7630,4))</f>
        <v>0.55600000000000005</v>
      </c>
      <c r="AE7630" s="110">
        <f>IF('3C-Water transport'!$R$58="no","not applicable (Q3c.1.6 answered with 'no')",ROUND(AB7630,4))</f>
        <v>0.55600000000000005</v>
      </c>
    </row>
    <row r="7631" spans="5:31" x14ac:dyDescent="0.25">
      <c r="E7631" s="110">
        <f t="shared" si="423"/>
        <v>0.55700000000000038</v>
      </c>
      <c r="F7631" s="110">
        <f>IF('3A-Rail transport'!$R$56="no","not applicable (Q3a.2.6 answered with 'no')",ROUND(E7631,4))</f>
        <v>0.55700000000000005</v>
      </c>
      <c r="G7631" s="110">
        <f>IF('3A-Rail transport'!$R$57="no","not applicable (Q3a.2.6 answered with 'no')",ROUND(E7631,4))</f>
        <v>0.55700000000000005</v>
      </c>
      <c r="S7631" s="110">
        <f t="shared" si="424"/>
        <v>0.55700000000000038</v>
      </c>
      <c r="T7631" s="110">
        <f>IF('3B-Air transport'!$R$66="no","not applicable (Q3b.1.6 answered with 'no')",ROUND(S7631,4))</f>
        <v>0.55700000000000005</v>
      </c>
      <c r="U7631" s="110">
        <f>IF('3B-Air transport'!$R$67="no","not applicable (Q3b.1.6 answered with 'no')",ROUND(S7631,4))</f>
        <v>0.55700000000000005</v>
      </c>
      <c r="V7631" s="110">
        <f>IF('3B-Air transport'!$R$68="no","not applicable (Q3b.1.6 answered with 'no')",ROUND(S7631,4))</f>
        <v>0.55700000000000005</v>
      </c>
      <c r="AB7631" s="110">
        <f t="shared" si="425"/>
        <v>0.55700000000000038</v>
      </c>
      <c r="AC7631" s="110">
        <f>IF('3C-Water transport'!$R$56="no","not applicable (Q3c.1.6 answered with 'no')",ROUND(AB7631,4))</f>
        <v>0.55700000000000005</v>
      </c>
      <c r="AD7631" s="110">
        <f>IF('3C-Water transport'!$R$57="no","not applicable (Q3c.1.6 answered with 'no')",ROUND(AB7631,4))</f>
        <v>0.55700000000000005</v>
      </c>
      <c r="AE7631" s="110">
        <f>IF('3C-Water transport'!$R$58="no","not applicable (Q3c.1.6 answered with 'no')",ROUND(AB7631,4))</f>
        <v>0.55700000000000005</v>
      </c>
    </row>
    <row r="7632" spans="5:31" x14ac:dyDescent="0.25">
      <c r="E7632" s="110">
        <f t="shared" si="423"/>
        <v>0.55800000000000038</v>
      </c>
      <c r="F7632" s="110">
        <f>IF('3A-Rail transport'!$R$56="no","not applicable (Q3a.2.6 answered with 'no')",ROUND(E7632,4))</f>
        <v>0.55800000000000005</v>
      </c>
      <c r="G7632" s="110">
        <f>IF('3A-Rail transport'!$R$57="no","not applicable (Q3a.2.6 answered with 'no')",ROUND(E7632,4))</f>
        <v>0.55800000000000005</v>
      </c>
      <c r="S7632" s="110">
        <f t="shared" si="424"/>
        <v>0.55800000000000038</v>
      </c>
      <c r="T7632" s="110">
        <f>IF('3B-Air transport'!$R$66="no","not applicable (Q3b.1.6 answered with 'no')",ROUND(S7632,4))</f>
        <v>0.55800000000000005</v>
      </c>
      <c r="U7632" s="110">
        <f>IF('3B-Air transport'!$R$67="no","not applicable (Q3b.1.6 answered with 'no')",ROUND(S7632,4))</f>
        <v>0.55800000000000005</v>
      </c>
      <c r="V7632" s="110">
        <f>IF('3B-Air transport'!$R$68="no","not applicable (Q3b.1.6 answered with 'no')",ROUND(S7632,4))</f>
        <v>0.55800000000000005</v>
      </c>
      <c r="AB7632" s="110">
        <f t="shared" si="425"/>
        <v>0.55800000000000038</v>
      </c>
      <c r="AC7632" s="110">
        <f>IF('3C-Water transport'!$R$56="no","not applicable (Q3c.1.6 answered with 'no')",ROUND(AB7632,4))</f>
        <v>0.55800000000000005</v>
      </c>
      <c r="AD7632" s="110">
        <f>IF('3C-Water transport'!$R$57="no","not applicable (Q3c.1.6 answered with 'no')",ROUND(AB7632,4))</f>
        <v>0.55800000000000005</v>
      </c>
      <c r="AE7632" s="110">
        <f>IF('3C-Water transport'!$R$58="no","not applicable (Q3c.1.6 answered with 'no')",ROUND(AB7632,4))</f>
        <v>0.55800000000000005</v>
      </c>
    </row>
    <row r="7633" spans="5:31" x14ac:dyDescent="0.25">
      <c r="E7633" s="110">
        <f t="shared" si="423"/>
        <v>0.55900000000000039</v>
      </c>
      <c r="F7633" s="110">
        <f>IF('3A-Rail transport'!$R$56="no","not applicable (Q3a.2.6 answered with 'no')",ROUND(E7633,4))</f>
        <v>0.55900000000000005</v>
      </c>
      <c r="G7633" s="110">
        <f>IF('3A-Rail transport'!$R$57="no","not applicable (Q3a.2.6 answered with 'no')",ROUND(E7633,4))</f>
        <v>0.55900000000000005</v>
      </c>
      <c r="S7633" s="110">
        <f t="shared" si="424"/>
        <v>0.55900000000000039</v>
      </c>
      <c r="T7633" s="110">
        <f>IF('3B-Air transport'!$R$66="no","not applicable (Q3b.1.6 answered with 'no')",ROUND(S7633,4))</f>
        <v>0.55900000000000005</v>
      </c>
      <c r="U7633" s="110">
        <f>IF('3B-Air transport'!$R$67="no","not applicable (Q3b.1.6 answered with 'no')",ROUND(S7633,4))</f>
        <v>0.55900000000000005</v>
      </c>
      <c r="V7633" s="110">
        <f>IF('3B-Air transport'!$R$68="no","not applicable (Q3b.1.6 answered with 'no')",ROUND(S7633,4))</f>
        <v>0.55900000000000005</v>
      </c>
      <c r="AB7633" s="110">
        <f t="shared" si="425"/>
        <v>0.55900000000000039</v>
      </c>
      <c r="AC7633" s="110">
        <f>IF('3C-Water transport'!$R$56="no","not applicable (Q3c.1.6 answered with 'no')",ROUND(AB7633,4))</f>
        <v>0.55900000000000005</v>
      </c>
      <c r="AD7633" s="110">
        <f>IF('3C-Water transport'!$R$57="no","not applicable (Q3c.1.6 answered with 'no')",ROUND(AB7633,4))</f>
        <v>0.55900000000000005</v>
      </c>
      <c r="AE7633" s="110">
        <f>IF('3C-Water transport'!$R$58="no","not applicable (Q3c.1.6 answered with 'no')",ROUND(AB7633,4))</f>
        <v>0.55900000000000005</v>
      </c>
    </row>
    <row r="7634" spans="5:31" x14ac:dyDescent="0.25">
      <c r="E7634" s="110">
        <f t="shared" si="423"/>
        <v>0.56000000000000039</v>
      </c>
      <c r="F7634" s="110">
        <f>IF('3A-Rail transport'!$R$56="no","not applicable (Q3a.2.6 answered with 'no')",ROUND(E7634,4))</f>
        <v>0.56000000000000005</v>
      </c>
      <c r="G7634" s="110">
        <f>IF('3A-Rail transport'!$R$57="no","not applicable (Q3a.2.6 answered with 'no')",ROUND(E7634,4))</f>
        <v>0.56000000000000005</v>
      </c>
      <c r="S7634" s="110">
        <f t="shared" si="424"/>
        <v>0.56000000000000039</v>
      </c>
      <c r="T7634" s="110">
        <f>IF('3B-Air transport'!$R$66="no","not applicable (Q3b.1.6 answered with 'no')",ROUND(S7634,4))</f>
        <v>0.56000000000000005</v>
      </c>
      <c r="U7634" s="110">
        <f>IF('3B-Air transport'!$R$67="no","not applicable (Q3b.1.6 answered with 'no')",ROUND(S7634,4))</f>
        <v>0.56000000000000005</v>
      </c>
      <c r="V7634" s="110">
        <f>IF('3B-Air transport'!$R$68="no","not applicable (Q3b.1.6 answered with 'no')",ROUND(S7634,4))</f>
        <v>0.56000000000000005</v>
      </c>
      <c r="AB7634" s="110">
        <f t="shared" si="425"/>
        <v>0.56000000000000039</v>
      </c>
      <c r="AC7634" s="110">
        <f>IF('3C-Water transport'!$R$56="no","not applicable (Q3c.1.6 answered with 'no')",ROUND(AB7634,4))</f>
        <v>0.56000000000000005</v>
      </c>
      <c r="AD7634" s="110">
        <f>IF('3C-Water transport'!$R$57="no","not applicable (Q3c.1.6 answered with 'no')",ROUND(AB7634,4))</f>
        <v>0.56000000000000005</v>
      </c>
      <c r="AE7634" s="110">
        <f>IF('3C-Water transport'!$R$58="no","not applicable (Q3c.1.6 answered with 'no')",ROUND(AB7634,4))</f>
        <v>0.56000000000000005</v>
      </c>
    </row>
    <row r="7635" spans="5:31" x14ac:dyDescent="0.25">
      <c r="E7635" s="110">
        <f t="shared" si="423"/>
        <v>0.56100000000000039</v>
      </c>
      <c r="F7635" s="110">
        <f>IF('3A-Rail transport'!$R$56="no","not applicable (Q3a.2.6 answered with 'no')",ROUND(E7635,4))</f>
        <v>0.56100000000000005</v>
      </c>
      <c r="G7635" s="110">
        <f>IF('3A-Rail transport'!$R$57="no","not applicable (Q3a.2.6 answered with 'no')",ROUND(E7635,4))</f>
        <v>0.56100000000000005</v>
      </c>
      <c r="S7635" s="110">
        <f t="shared" si="424"/>
        <v>0.56100000000000039</v>
      </c>
      <c r="T7635" s="110">
        <f>IF('3B-Air transport'!$R$66="no","not applicable (Q3b.1.6 answered with 'no')",ROUND(S7635,4))</f>
        <v>0.56100000000000005</v>
      </c>
      <c r="U7635" s="110">
        <f>IF('3B-Air transport'!$R$67="no","not applicable (Q3b.1.6 answered with 'no')",ROUND(S7635,4))</f>
        <v>0.56100000000000005</v>
      </c>
      <c r="V7635" s="110">
        <f>IF('3B-Air transport'!$R$68="no","not applicable (Q3b.1.6 answered with 'no')",ROUND(S7635,4))</f>
        <v>0.56100000000000005</v>
      </c>
      <c r="AB7635" s="110">
        <f t="shared" si="425"/>
        <v>0.56100000000000039</v>
      </c>
      <c r="AC7635" s="110">
        <f>IF('3C-Water transport'!$R$56="no","not applicable (Q3c.1.6 answered with 'no')",ROUND(AB7635,4))</f>
        <v>0.56100000000000005</v>
      </c>
      <c r="AD7635" s="110">
        <f>IF('3C-Water transport'!$R$57="no","not applicable (Q3c.1.6 answered with 'no')",ROUND(AB7635,4))</f>
        <v>0.56100000000000005</v>
      </c>
      <c r="AE7635" s="110">
        <f>IF('3C-Water transport'!$R$58="no","not applicable (Q3c.1.6 answered with 'no')",ROUND(AB7635,4))</f>
        <v>0.56100000000000005</v>
      </c>
    </row>
    <row r="7636" spans="5:31" x14ac:dyDescent="0.25">
      <c r="E7636" s="110">
        <f t="shared" si="423"/>
        <v>0.56200000000000039</v>
      </c>
      <c r="F7636" s="110">
        <f>IF('3A-Rail transport'!$R$56="no","not applicable (Q3a.2.6 answered with 'no')",ROUND(E7636,4))</f>
        <v>0.56200000000000006</v>
      </c>
      <c r="G7636" s="110">
        <f>IF('3A-Rail transport'!$R$57="no","not applicable (Q3a.2.6 answered with 'no')",ROUND(E7636,4))</f>
        <v>0.56200000000000006</v>
      </c>
      <c r="S7636" s="110">
        <f t="shared" si="424"/>
        <v>0.56200000000000039</v>
      </c>
      <c r="T7636" s="110">
        <f>IF('3B-Air transport'!$R$66="no","not applicable (Q3b.1.6 answered with 'no')",ROUND(S7636,4))</f>
        <v>0.56200000000000006</v>
      </c>
      <c r="U7636" s="110">
        <f>IF('3B-Air transport'!$R$67="no","not applicable (Q3b.1.6 answered with 'no')",ROUND(S7636,4))</f>
        <v>0.56200000000000006</v>
      </c>
      <c r="V7636" s="110">
        <f>IF('3B-Air transport'!$R$68="no","not applicable (Q3b.1.6 answered with 'no')",ROUND(S7636,4))</f>
        <v>0.56200000000000006</v>
      </c>
      <c r="AB7636" s="110">
        <f t="shared" si="425"/>
        <v>0.56200000000000039</v>
      </c>
      <c r="AC7636" s="110">
        <f>IF('3C-Water transport'!$R$56="no","not applicable (Q3c.1.6 answered with 'no')",ROUND(AB7636,4))</f>
        <v>0.56200000000000006</v>
      </c>
      <c r="AD7636" s="110">
        <f>IF('3C-Water transport'!$R$57="no","not applicable (Q3c.1.6 answered with 'no')",ROUND(AB7636,4))</f>
        <v>0.56200000000000006</v>
      </c>
      <c r="AE7636" s="110">
        <f>IF('3C-Water transport'!$R$58="no","not applicable (Q3c.1.6 answered with 'no')",ROUND(AB7636,4))</f>
        <v>0.56200000000000006</v>
      </c>
    </row>
    <row r="7637" spans="5:31" x14ac:dyDescent="0.25">
      <c r="E7637" s="110">
        <f t="shared" si="423"/>
        <v>0.56300000000000039</v>
      </c>
      <c r="F7637" s="110">
        <f>IF('3A-Rail transport'!$R$56="no","not applicable (Q3a.2.6 answered with 'no')",ROUND(E7637,4))</f>
        <v>0.56299999999999994</v>
      </c>
      <c r="G7637" s="110">
        <f>IF('3A-Rail transport'!$R$57="no","not applicable (Q3a.2.6 answered with 'no')",ROUND(E7637,4))</f>
        <v>0.56299999999999994</v>
      </c>
      <c r="S7637" s="110">
        <f t="shared" si="424"/>
        <v>0.56300000000000039</v>
      </c>
      <c r="T7637" s="110">
        <f>IF('3B-Air transport'!$R$66="no","not applicable (Q3b.1.6 answered with 'no')",ROUND(S7637,4))</f>
        <v>0.56299999999999994</v>
      </c>
      <c r="U7637" s="110">
        <f>IF('3B-Air transport'!$R$67="no","not applicable (Q3b.1.6 answered with 'no')",ROUND(S7637,4))</f>
        <v>0.56299999999999994</v>
      </c>
      <c r="V7637" s="110">
        <f>IF('3B-Air transport'!$R$68="no","not applicable (Q3b.1.6 answered with 'no')",ROUND(S7637,4))</f>
        <v>0.56299999999999994</v>
      </c>
      <c r="AB7637" s="110">
        <f t="shared" si="425"/>
        <v>0.56300000000000039</v>
      </c>
      <c r="AC7637" s="110">
        <f>IF('3C-Water transport'!$R$56="no","not applicable (Q3c.1.6 answered with 'no')",ROUND(AB7637,4))</f>
        <v>0.56299999999999994</v>
      </c>
      <c r="AD7637" s="110">
        <f>IF('3C-Water transport'!$R$57="no","not applicable (Q3c.1.6 answered with 'no')",ROUND(AB7637,4))</f>
        <v>0.56299999999999994</v>
      </c>
      <c r="AE7637" s="110">
        <f>IF('3C-Water transport'!$R$58="no","not applicable (Q3c.1.6 answered with 'no')",ROUND(AB7637,4))</f>
        <v>0.56299999999999994</v>
      </c>
    </row>
    <row r="7638" spans="5:31" x14ac:dyDescent="0.25">
      <c r="E7638" s="110">
        <f t="shared" si="423"/>
        <v>0.56400000000000039</v>
      </c>
      <c r="F7638" s="110">
        <f>IF('3A-Rail transport'!$R$56="no","not applicable (Q3a.2.6 answered with 'no')",ROUND(E7638,4))</f>
        <v>0.56399999999999995</v>
      </c>
      <c r="G7638" s="110">
        <f>IF('3A-Rail transport'!$R$57="no","not applicable (Q3a.2.6 answered with 'no')",ROUND(E7638,4))</f>
        <v>0.56399999999999995</v>
      </c>
      <c r="S7638" s="110">
        <f t="shared" si="424"/>
        <v>0.56400000000000039</v>
      </c>
      <c r="T7638" s="110">
        <f>IF('3B-Air transport'!$R$66="no","not applicable (Q3b.1.6 answered with 'no')",ROUND(S7638,4))</f>
        <v>0.56399999999999995</v>
      </c>
      <c r="U7638" s="110">
        <f>IF('3B-Air transport'!$R$67="no","not applicable (Q3b.1.6 answered with 'no')",ROUND(S7638,4))</f>
        <v>0.56399999999999995</v>
      </c>
      <c r="V7638" s="110">
        <f>IF('3B-Air transport'!$R$68="no","not applicable (Q3b.1.6 answered with 'no')",ROUND(S7638,4))</f>
        <v>0.56399999999999995</v>
      </c>
      <c r="AB7638" s="110">
        <f t="shared" si="425"/>
        <v>0.56400000000000039</v>
      </c>
      <c r="AC7638" s="110">
        <f>IF('3C-Water transport'!$R$56="no","not applicable (Q3c.1.6 answered with 'no')",ROUND(AB7638,4))</f>
        <v>0.56399999999999995</v>
      </c>
      <c r="AD7638" s="110">
        <f>IF('3C-Water transport'!$R$57="no","not applicable (Q3c.1.6 answered with 'no')",ROUND(AB7638,4))</f>
        <v>0.56399999999999995</v>
      </c>
      <c r="AE7638" s="110">
        <f>IF('3C-Water transport'!$R$58="no","not applicable (Q3c.1.6 answered with 'no')",ROUND(AB7638,4))</f>
        <v>0.56399999999999995</v>
      </c>
    </row>
    <row r="7639" spans="5:31" x14ac:dyDescent="0.25">
      <c r="E7639" s="110">
        <f t="shared" si="423"/>
        <v>0.56500000000000039</v>
      </c>
      <c r="F7639" s="110">
        <f>IF('3A-Rail transport'!$R$56="no","not applicable (Q3a.2.6 answered with 'no')",ROUND(E7639,4))</f>
        <v>0.56499999999999995</v>
      </c>
      <c r="G7639" s="110">
        <f>IF('3A-Rail transport'!$R$57="no","not applicable (Q3a.2.6 answered with 'no')",ROUND(E7639,4))</f>
        <v>0.56499999999999995</v>
      </c>
      <c r="S7639" s="110">
        <f t="shared" si="424"/>
        <v>0.56500000000000039</v>
      </c>
      <c r="T7639" s="110">
        <f>IF('3B-Air transport'!$R$66="no","not applicable (Q3b.1.6 answered with 'no')",ROUND(S7639,4))</f>
        <v>0.56499999999999995</v>
      </c>
      <c r="U7639" s="110">
        <f>IF('3B-Air transport'!$R$67="no","not applicable (Q3b.1.6 answered with 'no')",ROUND(S7639,4))</f>
        <v>0.56499999999999995</v>
      </c>
      <c r="V7639" s="110">
        <f>IF('3B-Air transport'!$R$68="no","not applicable (Q3b.1.6 answered with 'no')",ROUND(S7639,4))</f>
        <v>0.56499999999999995</v>
      </c>
      <c r="AB7639" s="110">
        <f t="shared" si="425"/>
        <v>0.56500000000000039</v>
      </c>
      <c r="AC7639" s="110">
        <f>IF('3C-Water transport'!$R$56="no","not applicable (Q3c.1.6 answered with 'no')",ROUND(AB7639,4))</f>
        <v>0.56499999999999995</v>
      </c>
      <c r="AD7639" s="110">
        <f>IF('3C-Water transport'!$R$57="no","not applicable (Q3c.1.6 answered with 'no')",ROUND(AB7639,4))</f>
        <v>0.56499999999999995</v>
      </c>
      <c r="AE7639" s="110">
        <f>IF('3C-Water transport'!$R$58="no","not applicable (Q3c.1.6 answered with 'no')",ROUND(AB7639,4))</f>
        <v>0.56499999999999995</v>
      </c>
    </row>
    <row r="7640" spans="5:31" x14ac:dyDescent="0.25">
      <c r="E7640" s="110">
        <f t="shared" si="423"/>
        <v>0.56600000000000039</v>
      </c>
      <c r="F7640" s="110">
        <f>IF('3A-Rail transport'!$R$56="no","not applicable (Q3a.2.6 answered with 'no')",ROUND(E7640,4))</f>
        <v>0.56599999999999995</v>
      </c>
      <c r="G7640" s="110">
        <f>IF('3A-Rail transport'!$R$57="no","not applicable (Q3a.2.6 answered with 'no')",ROUND(E7640,4))</f>
        <v>0.56599999999999995</v>
      </c>
      <c r="S7640" s="110">
        <f t="shared" si="424"/>
        <v>0.56600000000000039</v>
      </c>
      <c r="T7640" s="110">
        <f>IF('3B-Air transport'!$R$66="no","not applicable (Q3b.1.6 answered with 'no')",ROUND(S7640,4))</f>
        <v>0.56599999999999995</v>
      </c>
      <c r="U7640" s="110">
        <f>IF('3B-Air transport'!$R$67="no","not applicable (Q3b.1.6 answered with 'no')",ROUND(S7640,4))</f>
        <v>0.56599999999999995</v>
      </c>
      <c r="V7640" s="110">
        <f>IF('3B-Air transport'!$R$68="no","not applicable (Q3b.1.6 answered with 'no')",ROUND(S7640,4))</f>
        <v>0.56599999999999995</v>
      </c>
      <c r="AB7640" s="110">
        <f t="shared" si="425"/>
        <v>0.56600000000000039</v>
      </c>
      <c r="AC7640" s="110">
        <f>IF('3C-Water transport'!$R$56="no","not applicable (Q3c.1.6 answered with 'no')",ROUND(AB7640,4))</f>
        <v>0.56599999999999995</v>
      </c>
      <c r="AD7640" s="110">
        <f>IF('3C-Water transport'!$R$57="no","not applicable (Q3c.1.6 answered with 'no')",ROUND(AB7640,4))</f>
        <v>0.56599999999999995</v>
      </c>
      <c r="AE7640" s="110">
        <f>IF('3C-Water transport'!$R$58="no","not applicable (Q3c.1.6 answered with 'no')",ROUND(AB7640,4))</f>
        <v>0.56599999999999995</v>
      </c>
    </row>
    <row r="7641" spans="5:31" x14ac:dyDescent="0.25">
      <c r="E7641" s="110">
        <f t="shared" si="423"/>
        <v>0.56700000000000039</v>
      </c>
      <c r="F7641" s="110">
        <f>IF('3A-Rail transport'!$R$56="no","not applicable (Q3a.2.6 answered with 'no')",ROUND(E7641,4))</f>
        <v>0.56699999999999995</v>
      </c>
      <c r="G7641" s="110">
        <f>IF('3A-Rail transport'!$R$57="no","not applicable (Q3a.2.6 answered with 'no')",ROUND(E7641,4))</f>
        <v>0.56699999999999995</v>
      </c>
      <c r="S7641" s="110">
        <f t="shared" si="424"/>
        <v>0.56700000000000039</v>
      </c>
      <c r="T7641" s="110">
        <f>IF('3B-Air transport'!$R$66="no","not applicable (Q3b.1.6 answered with 'no')",ROUND(S7641,4))</f>
        <v>0.56699999999999995</v>
      </c>
      <c r="U7641" s="110">
        <f>IF('3B-Air transport'!$R$67="no","not applicable (Q3b.1.6 answered with 'no')",ROUND(S7641,4))</f>
        <v>0.56699999999999995</v>
      </c>
      <c r="V7641" s="110">
        <f>IF('3B-Air transport'!$R$68="no","not applicable (Q3b.1.6 answered with 'no')",ROUND(S7641,4))</f>
        <v>0.56699999999999995</v>
      </c>
      <c r="AB7641" s="110">
        <f t="shared" si="425"/>
        <v>0.56700000000000039</v>
      </c>
      <c r="AC7641" s="110">
        <f>IF('3C-Water transport'!$R$56="no","not applicable (Q3c.1.6 answered with 'no')",ROUND(AB7641,4))</f>
        <v>0.56699999999999995</v>
      </c>
      <c r="AD7641" s="110">
        <f>IF('3C-Water transport'!$R$57="no","not applicable (Q3c.1.6 answered with 'no')",ROUND(AB7641,4))</f>
        <v>0.56699999999999995</v>
      </c>
      <c r="AE7641" s="110">
        <f>IF('3C-Water transport'!$R$58="no","not applicable (Q3c.1.6 answered with 'no')",ROUND(AB7641,4))</f>
        <v>0.56699999999999995</v>
      </c>
    </row>
    <row r="7642" spans="5:31" x14ac:dyDescent="0.25">
      <c r="E7642" s="110">
        <f t="shared" si="423"/>
        <v>0.56800000000000039</v>
      </c>
      <c r="F7642" s="110">
        <f>IF('3A-Rail transport'!$R$56="no","not applicable (Q3a.2.6 answered with 'no')",ROUND(E7642,4))</f>
        <v>0.56799999999999995</v>
      </c>
      <c r="G7642" s="110">
        <f>IF('3A-Rail transport'!$R$57="no","not applicable (Q3a.2.6 answered with 'no')",ROUND(E7642,4))</f>
        <v>0.56799999999999995</v>
      </c>
      <c r="S7642" s="110">
        <f t="shared" si="424"/>
        <v>0.56800000000000039</v>
      </c>
      <c r="T7642" s="110">
        <f>IF('3B-Air transport'!$R$66="no","not applicable (Q3b.1.6 answered with 'no')",ROUND(S7642,4))</f>
        <v>0.56799999999999995</v>
      </c>
      <c r="U7642" s="110">
        <f>IF('3B-Air transport'!$R$67="no","not applicable (Q3b.1.6 answered with 'no')",ROUND(S7642,4))</f>
        <v>0.56799999999999995</v>
      </c>
      <c r="V7642" s="110">
        <f>IF('3B-Air transport'!$R$68="no","not applicable (Q3b.1.6 answered with 'no')",ROUND(S7642,4))</f>
        <v>0.56799999999999995</v>
      </c>
      <c r="AB7642" s="110">
        <f t="shared" si="425"/>
        <v>0.56800000000000039</v>
      </c>
      <c r="AC7642" s="110">
        <f>IF('3C-Water transport'!$R$56="no","not applicable (Q3c.1.6 answered with 'no')",ROUND(AB7642,4))</f>
        <v>0.56799999999999995</v>
      </c>
      <c r="AD7642" s="110">
        <f>IF('3C-Water transport'!$R$57="no","not applicable (Q3c.1.6 answered with 'no')",ROUND(AB7642,4))</f>
        <v>0.56799999999999995</v>
      </c>
      <c r="AE7642" s="110">
        <f>IF('3C-Water transport'!$R$58="no","not applicable (Q3c.1.6 answered with 'no')",ROUND(AB7642,4))</f>
        <v>0.56799999999999995</v>
      </c>
    </row>
    <row r="7643" spans="5:31" x14ac:dyDescent="0.25">
      <c r="E7643" s="110">
        <f t="shared" si="423"/>
        <v>0.56900000000000039</v>
      </c>
      <c r="F7643" s="110">
        <f>IF('3A-Rail transport'!$R$56="no","not applicable (Q3a.2.6 answered with 'no')",ROUND(E7643,4))</f>
        <v>0.56899999999999995</v>
      </c>
      <c r="G7643" s="110">
        <f>IF('3A-Rail transport'!$R$57="no","not applicable (Q3a.2.6 answered with 'no')",ROUND(E7643,4))</f>
        <v>0.56899999999999995</v>
      </c>
      <c r="S7643" s="110">
        <f t="shared" si="424"/>
        <v>0.56900000000000039</v>
      </c>
      <c r="T7643" s="110">
        <f>IF('3B-Air transport'!$R$66="no","not applicable (Q3b.1.6 answered with 'no')",ROUND(S7643,4))</f>
        <v>0.56899999999999995</v>
      </c>
      <c r="U7643" s="110">
        <f>IF('3B-Air transport'!$R$67="no","not applicable (Q3b.1.6 answered with 'no')",ROUND(S7643,4))</f>
        <v>0.56899999999999995</v>
      </c>
      <c r="V7643" s="110">
        <f>IF('3B-Air transport'!$R$68="no","not applicable (Q3b.1.6 answered with 'no')",ROUND(S7643,4))</f>
        <v>0.56899999999999995</v>
      </c>
      <c r="AB7643" s="110">
        <f t="shared" si="425"/>
        <v>0.56900000000000039</v>
      </c>
      <c r="AC7643" s="110">
        <f>IF('3C-Water transport'!$R$56="no","not applicable (Q3c.1.6 answered with 'no')",ROUND(AB7643,4))</f>
        <v>0.56899999999999995</v>
      </c>
      <c r="AD7643" s="110">
        <f>IF('3C-Water transport'!$R$57="no","not applicable (Q3c.1.6 answered with 'no')",ROUND(AB7643,4))</f>
        <v>0.56899999999999995</v>
      </c>
      <c r="AE7643" s="110">
        <f>IF('3C-Water transport'!$R$58="no","not applicable (Q3c.1.6 answered with 'no')",ROUND(AB7643,4))</f>
        <v>0.56899999999999995</v>
      </c>
    </row>
    <row r="7644" spans="5:31" x14ac:dyDescent="0.25">
      <c r="E7644" s="110">
        <f t="shared" si="423"/>
        <v>0.5700000000000004</v>
      </c>
      <c r="F7644" s="110">
        <f>IF('3A-Rail transport'!$R$56="no","not applicable (Q3a.2.6 answered with 'no')",ROUND(E7644,4))</f>
        <v>0.56999999999999995</v>
      </c>
      <c r="G7644" s="110">
        <f>IF('3A-Rail transport'!$R$57="no","not applicable (Q3a.2.6 answered with 'no')",ROUND(E7644,4))</f>
        <v>0.56999999999999995</v>
      </c>
      <c r="S7644" s="110">
        <f t="shared" si="424"/>
        <v>0.5700000000000004</v>
      </c>
      <c r="T7644" s="110">
        <f>IF('3B-Air transport'!$R$66="no","not applicable (Q3b.1.6 answered with 'no')",ROUND(S7644,4))</f>
        <v>0.56999999999999995</v>
      </c>
      <c r="U7644" s="110">
        <f>IF('3B-Air transport'!$R$67="no","not applicable (Q3b.1.6 answered with 'no')",ROUND(S7644,4))</f>
        <v>0.56999999999999995</v>
      </c>
      <c r="V7644" s="110">
        <f>IF('3B-Air transport'!$R$68="no","not applicable (Q3b.1.6 answered with 'no')",ROUND(S7644,4))</f>
        <v>0.56999999999999995</v>
      </c>
      <c r="AB7644" s="110">
        <f t="shared" si="425"/>
        <v>0.5700000000000004</v>
      </c>
      <c r="AC7644" s="110">
        <f>IF('3C-Water transport'!$R$56="no","not applicable (Q3c.1.6 answered with 'no')",ROUND(AB7644,4))</f>
        <v>0.56999999999999995</v>
      </c>
      <c r="AD7644" s="110">
        <f>IF('3C-Water transport'!$R$57="no","not applicable (Q3c.1.6 answered with 'no')",ROUND(AB7644,4))</f>
        <v>0.56999999999999995</v>
      </c>
      <c r="AE7644" s="110">
        <f>IF('3C-Water transport'!$R$58="no","not applicable (Q3c.1.6 answered with 'no')",ROUND(AB7644,4))</f>
        <v>0.56999999999999995</v>
      </c>
    </row>
    <row r="7645" spans="5:31" x14ac:dyDescent="0.25">
      <c r="E7645" s="110">
        <f t="shared" si="423"/>
        <v>0.5710000000000004</v>
      </c>
      <c r="F7645" s="110">
        <f>IF('3A-Rail transport'!$R$56="no","not applicable (Q3a.2.6 answered with 'no')",ROUND(E7645,4))</f>
        <v>0.57099999999999995</v>
      </c>
      <c r="G7645" s="110">
        <f>IF('3A-Rail transport'!$R$57="no","not applicable (Q3a.2.6 answered with 'no')",ROUND(E7645,4))</f>
        <v>0.57099999999999995</v>
      </c>
      <c r="S7645" s="110">
        <f t="shared" si="424"/>
        <v>0.5710000000000004</v>
      </c>
      <c r="T7645" s="110">
        <f>IF('3B-Air transport'!$R$66="no","not applicable (Q3b.1.6 answered with 'no')",ROUND(S7645,4))</f>
        <v>0.57099999999999995</v>
      </c>
      <c r="U7645" s="110">
        <f>IF('3B-Air transport'!$R$67="no","not applicable (Q3b.1.6 answered with 'no')",ROUND(S7645,4))</f>
        <v>0.57099999999999995</v>
      </c>
      <c r="V7645" s="110">
        <f>IF('3B-Air transport'!$R$68="no","not applicable (Q3b.1.6 answered with 'no')",ROUND(S7645,4))</f>
        <v>0.57099999999999995</v>
      </c>
      <c r="AB7645" s="110">
        <f t="shared" si="425"/>
        <v>0.5710000000000004</v>
      </c>
      <c r="AC7645" s="110">
        <f>IF('3C-Water transport'!$R$56="no","not applicable (Q3c.1.6 answered with 'no')",ROUND(AB7645,4))</f>
        <v>0.57099999999999995</v>
      </c>
      <c r="AD7645" s="110">
        <f>IF('3C-Water transport'!$R$57="no","not applicable (Q3c.1.6 answered with 'no')",ROUND(AB7645,4))</f>
        <v>0.57099999999999995</v>
      </c>
      <c r="AE7645" s="110">
        <f>IF('3C-Water transport'!$R$58="no","not applicable (Q3c.1.6 answered with 'no')",ROUND(AB7645,4))</f>
        <v>0.57099999999999995</v>
      </c>
    </row>
    <row r="7646" spans="5:31" x14ac:dyDescent="0.25">
      <c r="E7646" s="110">
        <f t="shared" si="423"/>
        <v>0.5720000000000004</v>
      </c>
      <c r="F7646" s="110">
        <f>IF('3A-Rail transport'!$R$56="no","not applicable (Q3a.2.6 answered with 'no')",ROUND(E7646,4))</f>
        <v>0.57199999999999995</v>
      </c>
      <c r="G7646" s="110">
        <f>IF('3A-Rail transport'!$R$57="no","not applicable (Q3a.2.6 answered with 'no')",ROUND(E7646,4))</f>
        <v>0.57199999999999995</v>
      </c>
      <c r="S7646" s="110">
        <f t="shared" si="424"/>
        <v>0.5720000000000004</v>
      </c>
      <c r="T7646" s="110">
        <f>IF('3B-Air transport'!$R$66="no","not applicable (Q3b.1.6 answered with 'no')",ROUND(S7646,4))</f>
        <v>0.57199999999999995</v>
      </c>
      <c r="U7646" s="110">
        <f>IF('3B-Air transport'!$R$67="no","not applicable (Q3b.1.6 answered with 'no')",ROUND(S7646,4))</f>
        <v>0.57199999999999995</v>
      </c>
      <c r="V7646" s="110">
        <f>IF('3B-Air transport'!$R$68="no","not applicable (Q3b.1.6 answered with 'no')",ROUND(S7646,4))</f>
        <v>0.57199999999999995</v>
      </c>
      <c r="AB7646" s="110">
        <f t="shared" si="425"/>
        <v>0.5720000000000004</v>
      </c>
      <c r="AC7646" s="110">
        <f>IF('3C-Water transport'!$R$56="no","not applicable (Q3c.1.6 answered with 'no')",ROUND(AB7646,4))</f>
        <v>0.57199999999999995</v>
      </c>
      <c r="AD7646" s="110">
        <f>IF('3C-Water transport'!$R$57="no","not applicable (Q3c.1.6 answered with 'no')",ROUND(AB7646,4))</f>
        <v>0.57199999999999995</v>
      </c>
      <c r="AE7646" s="110">
        <f>IF('3C-Water transport'!$R$58="no","not applicable (Q3c.1.6 answered with 'no')",ROUND(AB7646,4))</f>
        <v>0.57199999999999995</v>
      </c>
    </row>
    <row r="7647" spans="5:31" x14ac:dyDescent="0.25">
      <c r="E7647" s="110">
        <f t="shared" si="423"/>
        <v>0.5730000000000004</v>
      </c>
      <c r="F7647" s="110">
        <f>IF('3A-Rail transport'!$R$56="no","not applicable (Q3a.2.6 answered with 'no')",ROUND(E7647,4))</f>
        <v>0.57299999999999995</v>
      </c>
      <c r="G7647" s="110">
        <f>IF('3A-Rail transport'!$R$57="no","not applicable (Q3a.2.6 answered with 'no')",ROUND(E7647,4))</f>
        <v>0.57299999999999995</v>
      </c>
      <c r="S7647" s="110">
        <f t="shared" si="424"/>
        <v>0.5730000000000004</v>
      </c>
      <c r="T7647" s="110">
        <f>IF('3B-Air transport'!$R$66="no","not applicable (Q3b.1.6 answered with 'no')",ROUND(S7647,4))</f>
        <v>0.57299999999999995</v>
      </c>
      <c r="U7647" s="110">
        <f>IF('3B-Air transport'!$R$67="no","not applicable (Q3b.1.6 answered with 'no')",ROUND(S7647,4))</f>
        <v>0.57299999999999995</v>
      </c>
      <c r="V7647" s="110">
        <f>IF('3B-Air transport'!$R$68="no","not applicable (Q3b.1.6 answered with 'no')",ROUND(S7647,4))</f>
        <v>0.57299999999999995</v>
      </c>
      <c r="AB7647" s="110">
        <f t="shared" si="425"/>
        <v>0.5730000000000004</v>
      </c>
      <c r="AC7647" s="110">
        <f>IF('3C-Water transport'!$R$56="no","not applicable (Q3c.1.6 answered with 'no')",ROUND(AB7647,4))</f>
        <v>0.57299999999999995</v>
      </c>
      <c r="AD7647" s="110">
        <f>IF('3C-Water transport'!$R$57="no","not applicable (Q3c.1.6 answered with 'no')",ROUND(AB7647,4))</f>
        <v>0.57299999999999995</v>
      </c>
      <c r="AE7647" s="110">
        <f>IF('3C-Water transport'!$R$58="no","not applicable (Q3c.1.6 answered with 'no')",ROUND(AB7647,4))</f>
        <v>0.57299999999999995</v>
      </c>
    </row>
    <row r="7648" spans="5:31" x14ac:dyDescent="0.25">
      <c r="E7648" s="110">
        <f t="shared" si="423"/>
        <v>0.5740000000000004</v>
      </c>
      <c r="F7648" s="110">
        <f>IF('3A-Rail transport'!$R$56="no","not applicable (Q3a.2.6 answered with 'no')",ROUND(E7648,4))</f>
        <v>0.57399999999999995</v>
      </c>
      <c r="G7648" s="110">
        <f>IF('3A-Rail transport'!$R$57="no","not applicable (Q3a.2.6 answered with 'no')",ROUND(E7648,4))</f>
        <v>0.57399999999999995</v>
      </c>
      <c r="S7648" s="110">
        <f t="shared" si="424"/>
        <v>0.5740000000000004</v>
      </c>
      <c r="T7648" s="110">
        <f>IF('3B-Air transport'!$R$66="no","not applicable (Q3b.1.6 answered with 'no')",ROUND(S7648,4))</f>
        <v>0.57399999999999995</v>
      </c>
      <c r="U7648" s="110">
        <f>IF('3B-Air transport'!$R$67="no","not applicable (Q3b.1.6 answered with 'no')",ROUND(S7648,4))</f>
        <v>0.57399999999999995</v>
      </c>
      <c r="V7648" s="110">
        <f>IF('3B-Air transport'!$R$68="no","not applicable (Q3b.1.6 answered with 'no')",ROUND(S7648,4))</f>
        <v>0.57399999999999995</v>
      </c>
      <c r="AB7648" s="110">
        <f t="shared" si="425"/>
        <v>0.5740000000000004</v>
      </c>
      <c r="AC7648" s="110">
        <f>IF('3C-Water transport'!$R$56="no","not applicable (Q3c.1.6 answered with 'no')",ROUND(AB7648,4))</f>
        <v>0.57399999999999995</v>
      </c>
      <c r="AD7648" s="110">
        <f>IF('3C-Water transport'!$R$57="no","not applicable (Q3c.1.6 answered with 'no')",ROUND(AB7648,4))</f>
        <v>0.57399999999999995</v>
      </c>
      <c r="AE7648" s="110">
        <f>IF('3C-Water transport'!$R$58="no","not applicable (Q3c.1.6 answered with 'no')",ROUND(AB7648,4))</f>
        <v>0.57399999999999995</v>
      </c>
    </row>
    <row r="7649" spans="5:31" x14ac:dyDescent="0.25">
      <c r="E7649" s="110">
        <f t="shared" si="423"/>
        <v>0.5750000000000004</v>
      </c>
      <c r="F7649" s="110">
        <f>IF('3A-Rail transport'!$R$56="no","not applicable (Q3a.2.6 answered with 'no')",ROUND(E7649,4))</f>
        <v>0.57499999999999996</v>
      </c>
      <c r="G7649" s="110">
        <f>IF('3A-Rail transport'!$R$57="no","not applicable (Q3a.2.6 answered with 'no')",ROUND(E7649,4))</f>
        <v>0.57499999999999996</v>
      </c>
      <c r="S7649" s="110">
        <f t="shared" si="424"/>
        <v>0.5750000000000004</v>
      </c>
      <c r="T7649" s="110">
        <f>IF('3B-Air transport'!$R$66="no","not applicable (Q3b.1.6 answered with 'no')",ROUND(S7649,4))</f>
        <v>0.57499999999999996</v>
      </c>
      <c r="U7649" s="110">
        <f>IF('3B-Air transport'!$R$67="no","not applicable (Q3b.1.6 answered with 'no')",ROUND(S7649,4))</f>
        <v>0.57499999999999996</v>
      </c>
      <c r="V7649" s="110">
        <f>IF('3B-Air transport'!$R$68="no","not applicable (Q3b.1.6 answered with 'no')",ROUND(S7649,4))</f>
        <v>0.57499999999999996</v>
      </c>
      <c r="AB7649" s="110">
        <f t="shared" si="425"/>
        <v>0.5750000000000004</v>
      </c>
      <c r="AC7649" s="110">
        <f>IF('3C-Water transport'!$R$56="no","not applicable (Q3c.1.6 answered with 'no')",ROUND(AB7649,4))</f>
        <v>0.57499999999999996</v>
      </c>
      <c r="AD7649" s="110">
        <f>IF('3C-Water transport'!$R$57="no","not applicable (Q3c.1.6 answered with 'no')",ROUND(AB7649,4))</f>
        <v>0.57499999999999996</v>
      </c>
      <c r="AE7649" s="110">
        <f>IF('3C-Water transport'!$R$58="no","not applicable (Q3c.1.6 answered with 'no')",ROUND(AB7649,4))</f>
        <v>0.57499999999999996</v>
      </c>
    </row>
    <row r="7650" spans="5:31" x14ac:dyDescent="0.25">
      <c r="E7650" s="110">
        <f t="shared" si="423"/>
        <v>0.5760000000000004</v>
      </c>
      <c r="F7650" s="110">
        <f>IF('3A-Rail transport'!$R$56="no","not applicable (Q3a.2.6 answered with 'no')",ROUND(E7650,4))</f>
        <v>0.57599999999999996</v>
      </c>
      <c r="G7650" s="110">
        <f>IF('3A-Rail transport'!$R$57="no","not applicable (Q3a.2.6 answered with 'no')",ROUND(E7650,4))</f>
        <v>0.57599999999999996</v>
      </c>
      <c r="S7650" s="110">
        <f t="shared" si="424"/>
        <v>0.5760000000000004</v>
      </c>
      <c r="T7650" s="110">
        <f>IF('3B-Air transport'!$R$66="no","not applicable (Q3b.1.6 answered with 'no')",ROUND(S7650,4))</f>
        <v>0.57599999999999996</v>
      </c>
      <c r="U7650" s="110">
        <f>IF('3B-Air transport'!$R$67="no","not applicable (Q3b.1.6 answered with 'no')",ROUND(S7650,4))</f>
        <v>0.57599999999999996</v>
      </c>
      <c r="V7650" s="110">
        <f>IF('3B-Air transport'!$R$68="no","not applicable (Q3b.1.6 answered with 'no')",ROUND(S7650,4))</f>
        <v>0.57599999999999996</v>
      </c>
      <c r="AB7650" s="110">
        <f t="shared" si="425"/>
        <v>0.5760000000000004</v>
      </c>
      <c r="AC7650" s="110">
        <f>IF('3C-Water transport'!$R$56="no","not applicable (Q3c.1.6 answered with 'no')",ROUND(AB7650,4))</f>
        <v>0.57599999999999996</v>
      </c>
      <c r="AD7650" s="110">
        <f>IF('3C-Water transport'!$R$57="no","not applicable (Q3c.1.6 answered with 'no')",ROUND(AB7650,4))</f>
        <v>0.57599999999999996</v>
      </c>
      <c r="AE7650" s="110">
        <f>IF('3C-Water transport'!$R$58="no","not applicable (Q3c.1.6 answered with 'no')",ROUND(AB7650,4))</f>
        <v>0.57599999999999996</v>
      </c>
    </row>
    <row r="7651" spans="5:31" x14ac:dyDescent="0.25">
      <c r="E7651" s="110">
        <f t="shared" ref="E7651:E7714" si="426">E7650+0.001</f>
        <v>0.5770000000000004</v>
      </c>
      <c r="F7651" s="110">
        <f>IF('3A-Rail transport'!$R$56="no","not applicable (Q3a.2.6 answered with 'no')",ROUND(E7651,4))</f>
        <v>0.57699999999999996</v>
      </c>
      <c r="G7651" s="110">
        <f>IF('3A-Rail transport'!$R$57="no","not applicable (Q3a.2.6 answered with 'no')",ROUND(E7651,4))</f>
        <v>0.57699999999999996</v>
      </c>
      <c r="S7651" s="110">
        <f t="shared" ref="S7651:S7714" si="427">S7650+0.001</f>
        <v>0.5770000000000004</v>
      </c>
      <c r="T7651" s="110">
        <f>IF('3B-Air transport'!$R$66="no","not applicable (Q3b.1.6 answered with 'no')",ROUND(S7651,4))</f>
        <v>0.57699999999999996</v>
      </c>
      <c r="U7651" s="110">
        <f>IF('3B-Air transport'!$R$67="no","not applicable (Q3b.1.6 answered with 'no')",ROUND(S7651,4))</f>
        <v>0.57699999999999996</v>
      </c>
      <c r="V7651" s="110">
        <f>IF('3B-Air transport'!$R$68="no","not applicable (Q3b.1.6 answered with 'no')",ROUND(S7651,4))</f>
        <v>0.57699999999999996</v>
      </c>
      <c r="AB7651" s="110">
        <f t="shared" ref="AB7651:AB7714" si="428">AB7650+0.001</f>
        <v>0.5770000000000004</v>
      </c>
      <c r="AC7651" s="110">
        <f>IF('3C-Water transport'!$R$56="no","not applicable (Q3c.1.6 answered with 'no')",ROUND(AB7651,4))</f>
        <v>0.57699999999999996</v>
      </c>
      <c r="AD7651" s="110">
        <f>IF('3C-Water transport'!$R$57="no","not applicable (Q3c.1.6 answered with 'no')",ROUND(AB7651,4))</f>
        <v>0.57699999999999996</v>
      </c>
      <c r="AE7651" s="110">
        <f>IF('3C-Water transport'!$R$58="no","not applicable (Q3c.1.6 answered with 'no')",ROUND(AB7651,4))</f>
        <v>0.57699999999999996</v>
      </c>
    </row>
    <row r="7652" spans="5:31" x14ac:dyDescent="0.25">
      <c r="E7652" s="110">
        <f t="shared" si="426"/>
        <v>0.5780000000000004</v>
      </c>
      <c r="F7652" s="110">
        <f>IF('3A-Rail transport'!$R$56="no","not applicable (Q3a.2.6 answered with 'no')",ROUND(E7652,4))</f>
        <v>0.57799999999999996</v>
      </c>
      <c r="G7652" s="110">
        <f>IF('3A-Rail transport'!$R$57="no","not applicable (Q3a.2.6 answered with 'no')",ROUND(E7652,4))</f>
        <v>0.57799999999999996</v>
      </c>
      <c r="S7652" s="110">
        <f t="shared" si="427"/>
        <v>0.5780000000000004</v>
      </c>
      <c r="T7652" s="110">
        <f>IF('3B-Air transport'!$R$66="no","not applicable (Q3b.1.6 answered with 'no')",ROUND(S7652,4))</f>
        <v>0.57799999999999996</v>
      </c>
      <c r="U7652" s="110">
        <f>IF('3B-Air transport'!$R$67="no","not applicable (Q3b.1.6 answered with 'no')",ROUND(S7652,4))</f>
        <v>0.57799999999999996</v>
      </c>
      <c r="V7652" s="110">
        <f>IF('3B-Air transport'!$R$68="no","not applicable (Q3b.1.6 answered with 'no')",ROUND(S7652,4))</f>
        <v>0.57799999999999996</v>
      </c>
      <c r="AB7652" s="110">
        <f t="shared" si="428"/>
        <v>0.5780000000000004</v>
      </c>
      <c r="AC7652" s="110">
        <f>IF('3C-Water transport'!$R$56="no","not applicable (Q3c.1.6 answered with 'no')",ROUND(AB7652,4))</f>
        <v>0.57799999999999996</v>
      </c>
      <c r="AD7652" s="110">
        <f>IF('3C-Water transport'!$R$57="no","not applicable (Q3c.1.6 answered with 'no')",ROUND(AB7652,4))</f>
        <v>0.57799999999999996</v>
      </c>
      <c r="AE7652" s="110">
        <f>IF('3C-Water transport'!$R$58="no","not applicable (Q3c.1.6 answered with 'no')",ROUND(AB7652,4))</f>
        <v>0.57799999999999996</v>
      </c>
    </row>
    <row r="7653" spans="5:31" x14ac:dyDescent="0.25">
      <c r="E7653" s="110">
        <f t="shared" si="426"/>
        <v>0.5790000000000004</v>
      </c>
      <c r="F7653" s="110">
        <f>IF('3A-Rail transport'!$R$56="no","not applicable (Q3a.2.6 answered with 'no')",ROUND(E7653,4))</f>
        <v>0.57899999999999996</v>
      </c>
      <c r="G7653" s="110">
        <f>IF('3A-Rail transport'!$R$57="no","not applicable (Q3a.2.6 answered with 'no')",ROUND(E7653,4))</f>
        <v>0.57899999999999996</v>
      </c>
      <c r="S7653" s="110">
        <f t="shared" si="427"/>
        <v>0.5790000000000004</v>
      </c>
      <c r="T7653" s="110">
        <f>IF('3B-Air transport'!$R$66="no","not applicable (Q3b.1.6 answered with 'no')",ROUND(S7653,4))</f>
        <v>0.57899999999999996</v>
      </c>
      <c r="U7653" s="110">
        <f>IF('3B-Air transport'!$R$67="no","not applicable (Q3b.1.6 answered with 'no')",ROUND(S7653,4))</f>
        <v>0.57899999999999996</v>
      </c>
      <c r="V7653" s="110">
        <f>IF('3B-Air transport'!$R$68="no","not applicable (Q3b.1.6 answered with 'no')",ROUND(S7653,4))</f>
        <v>0.57899999999999996</v>
      </c>
      <c r="AB7653" s="110">
        <f t="shared" si="428"/>
        <v>0.5790000000000004</v>
      </c>
      <c r="AC7653" s="110">
        <f>IF('3C-Water transport'!$R$56="no","not applicable (Q3c.1.6 answered with 'no')",ROUND(AB7653,4))</f>
        <v>0.57899999999999996</v>
      </c>
      <c r="AD7653" s="110">
        <f>IF('3C-Water transport'!$R$57="no","not applicable (Q3c.1.6 answered with 'no')",ROUND(AB7653,4))</f>
        <v>0.57899999999999996</v>
      </c>
      <c r="AE7653" s="110">
        <f>IF('3C-Water transport'!$R$58="no","not applicable (Q3c.1.6 answered with 'no')",ROUND(AB7653,4))</f>
        <v>0.57899999999999996</v>
      </c>
    </row>
    <row r="7654" spans="5:31" x14ac:dyDescent="0.25">
      <c r="E7654" s="110">
        <f t="shared" si="426"/>
        <v>0.5800000000000004</v>
      </c>
      <c r="F7654" s="110">
        <f>IF('3A-Rail transport'!$R$56="no","not applicable (Q3a.2.6 answered with 'no')",ROUND(E7654,4))</f>
        <v>0.57999999999999996</v>
      </c>
      <c r="G7654" s="110">
        <f>IF('3A-Rail transport'!$R$57="no","not applicable (Q3a.2.6 answered with 'no')",ROUND(E7654,4))</f>
        <v>0.57999999999999996</v>
      </c>
      <c r="S7654" s="110">
        <f t="shared" si="427"/>
        <v>0.5800000000000004</v>
      </c>
      <c r="T7654" s="110">
        <f>IF('3B-Air transport'!$R$66="no","not applicable (Q3b.1.6 answered with 'no')",ROUND(S7654,4))</f>
        <v>0.57999999999999996</v>
      </c>
      <c r="U7654" s="110">
        <f>IF('3B-Air transport'!$R$67="no","not applicable (Q3b.1.6 answered with 'no')",ROUND(S7654,4))</f>
        <v>0.57999999999999996</v>
      </c>
      <c r="V7654" s="110">
        <f>IF('3B-Air transport'!$R$68="no","not applicable (Q3b.1.6 answered with 'no')",ROUND(S7654,4))</f>
        <v>0.57999999999999996</v>
      </c>
      <c r="AB7654" s="110">
        <f t="shared" si="428"/>
        <v>0.5800000000000004</v>
      </c>
      <c r="AC7654" s="110">
        <f>IF('3C-Water transport'!$R$56="no","not applicable (Q3c.1.6 answered with 'no')",ROUND(AB7654,4))</f>
        <v>0.57999999999999996</v>
      </c>
      <c r="AD7654" s="110">
        <f>IF('3C-Water transport'!$R$57="no","not applicable (Q3c.1.6 answered with 'no')",ROUND(AB7654,4))</f>
        <v>0.57999999999999996</v>
      </c>
      <c r="AE7654" s="110">
        <f>IF('3C-Water transport'!$R$58="no","not applicable (Q3c.1.6 answered with 'no')",ROUND(AB7654,4))</f>
        <v>0.57999999999999996</v>
      </c>
    </row>
    <row r="7655" spans="5:31" x14ac:dyDescent="0.25">
      <c r="E7655" s="110">
        <f t="shared" si="426"/>
        <v>0.58100000000000041</v>
      </c>
      <c r="F7655" s="110">
        <f>IF('3A-Rail transport'!$R$56="no","not applicable (Q3a.2.6 answered with 'no')",ROUND(E7655,4))</f>
        <v>0.58099999999999996</v>
      </c>
      <c r="G7655" s="110">
        <f>IF('3A-Rail transport'!$R$57="no","not applicable (Q3a.2.6 answered with 'no')",ROUND(E7655,4))</f>
        <v>0.58099999999999996</v>
      </c>
      <c r="S7655" s="110">
        <f t="shared" si="427"/>
        <v>0.58100000000000041</v>
      </c>
      <c r="T7655" s="110">
        <f>IF('3B-Air transport'!$R$66="no","not applicable (Q3b.1.6 answered with 'no')",ROUND(S7655,4))</f>
        <v>0.58099999999999996</v>
      </c>
      <c r="U7655" s="110">
        <f>IF('3B-Air transport'!$R$67="no","not applicable (Q3b.1.6 answered with 'no')",ROUND(S7655,4))</f>
        <v>0.58099999999999996</v>
      </c>
      <c r="V7655" s="110">
        <f>IF('3B-Air transport'!$R$68="no","not applicable (Q3b.1.6 answered with 'no')",ROUND(S7655,4))</f>
        <v>0.58099999999999996</v>
      </c>
      <c r="AB7655" s="110">
        <f t="shared" si="428"/>
        <v>0.58100000000000041</v>
      </c>
      <c r="AC7655" s="110">
        <f>IF('3C-Water transport'!$R$56="no","not applicable (Q3c.1.6 answered with 'no')",ROUND(AB7655,4))</f>
        <v>0.58099999999999996</v>
      </c>
      <c r="AD7655" s="110">
        <f>IF('3C-Water transport'!$R$57="no","not applicable (Q3c.1.6 answered with 'no')",ROUND(AB7655,4))</f>
        <v>0.58099999999999996</v>
      </c>
      <c r="AE7655" s="110">
        <f>IF('3C-Water transport'!$R$58="no","not applicable (Q3c.1.6 answered with 'no')",ROUND(AB7655,4))</f>
        <v>0.58099999999999996</v>
      </c>
    </row>
    <row r="7656" spans="5:31" x14ac:dyDescent="0.25">
      <c r="E7656" s="110">
        <f t="shared" si="426"/>
        <v>0.58200000000000041</v>
      </c>
      <c r="F7656" s="110">
        <f>IF('3A-Rail transport'!$R$56="no","not applicable (Q3a.2.6 answered with 'no')",ROUND(E7656,4))</f>
        <v>0.58199999999999996</v>
      </c>
      <c r="G7656" s="110">
        <f>IF('3A-Rail transport'!$R$57="no","not applicable (Q3a.2.6 answered with 'no')",ROUND(E7656,4))</f>
        <v>0.58199999999999996</v>
      </c>
      <c r="S7656" s="110">
        <f t="shared" si="427"/>
        <v>0.58200000000000041</v>
      </c>
      <c r="T7656" s="110">
        <f>IF('3B-Air transport'!$R$66="no","not applicable (Q3b.1.6 answered with 'no')",ROUND(S7656,4))</f>
        <v>0.58199999999999996</v>
      </c>
      <c r="U7656" s="110">
        <f>IF('3B-Air transport'!$R$67="no","not applicable (Q3b.1.6 answered with 'no')",ROUND(S7656,4))</f>
        <v>0.58199999999999996</v>
      </c>
      <c r="V7656" s="110">
        <f>IF('3B-Air transport'!$R$68="no","not applicable (Q3b.1.6 answered with 'no')",ROUND(S7656,4))</f>
        <v>0.58199999999999996</v>
      </c>
      <c r="AB7656" s="110">
        <f t="shared" si="428"/>
        <v>0.58200000000000041</v>
      </c>
      <c r="AC7656" s="110">
        <f>IF('3C-Water transport'!$R$56="no","not applicable (Q3c.1.6 answered with 'no')",ROUND(AB7656,4))</f>
        <v>0.58199999999999996</v>
      </c>
      <c r="AD7656" s="110">
        <f>IF('3C-Water transport'!$R$57="no","not applicable (Q3c.1.6 answered with 'no')",ROUND(AB7656,4))</f>
        <v>0.58199999999999996</v>
      </c>
      <c r="AE7656" s="110">
        <f>IF('3C-Water transport'!$R$58="no","not applicable (Q3c.1.6 answered with 'no')",ROUND(AB7656,4))</f>
        <v>0.58199999999999996</v>
      </c>
    </row>
    <row r="7657" spans="5:31" x14ac:dyDescent="0.25">
      <c r="E7657" s="110">
        <f t="shared" si="426"/>
        <v>0.58300000000000041</v>
      </c>
      <c r="F7657" s="110">
        <f>IF('3A-Rail transport'!$R$56="no","not applicable (Q3a.2.6 answered with 'no')",ROUND(E7657,4))</f>
        <v>0.58299999999999996</v>
      </c>
      <c r="G7657" s="110">
        <f>IF('3A-Rail transport'!$R$57="no","not applicable (Q3a.2.6 answered with 'no')",ROUND(E7657,4))</f>
        <v>0.58299999999999996</v>
      </c>
      <c r="S7657" s="110">
        <f t="shared" si="427"/>
        <v>0.58300000000000041</v>
      </c>
      <c r="T7657" s="110">
        <f>IF('3B-Air transport'!$R$66="no","not applicable (Q3b.1.6 answered with 'no')",ROUND(S7657,4))</f>
        <v>0.58299999999999996</v>
      </c>
      <c r="U7657" s="110">
        <f>IF('3B-Air transport'!$R$67="no","not applicable (Q3b.1.6 answered with 'no')",ROUND(S7657,4))</f>
        <v>0.58299999999999996</v>
      </c>
      <c r="V7657" s="110">
        <f>IF('3B-Air transport'!$R$68="no","not applicable (Q3b.1.6 answered with 'no')",ROUND(S7657,4))</f>
        <v>0.58299999999999996</v>
      </c>
      <c r="AB7657" s="110">
        <f t="shared" si="428"/>
        <v>0.58300000000000041</v>
      </c>
      <c r="AC7657" s="110">
        <f>IF('3C-Water transport'!$R$56="no","not applicable (Q3c.1.6 answered with 'no')",ROUND(AB7657,4))</f>
        <v>0.58299999999999996</v>
      </c>
      <c r="AD7657" s="110">
        <f>IF('3C-Water transport'!$R$57="no","not applicable (Q3c.1.6 answered with 'no')",ROUND(AB7657,4))</f>
        <v>0.58299999999999996</v>
      </c>
      <c r="AE7657" s="110">
        <f>IF('3C-Water transport'!$R$58="no","not applicable (Q3c.1.6 answered with 'no')",ROUND(AB7657,4))</f>
        <v>0.58299999999999996</v>
      </c>
    </row>
    <row r="7658" spans="5:31" x14ac:dyDescent="0.25">
      <c r="E7658" s="110">
        <f t="shared" si="426"/>
        <v>0.58400000000000041</v>
      </c>
      <c r="F7658" s="110">
        <f>IF('3A-Rail transport'!$R$56="no","not applicable (Q3a.2.6 answered with 'no')",ROUND(E7658,4))</f>
        <v>0.58399999999999996</v>
      </c>
      <c r="G7658" s="110">
        <f>IF('3A-Rail transport'!$R$57="no","not applicable (Q3a.2.6 answered with 'no')",ROUND(E7658,4))</f>
        <v>0.58399999999999996</v>
      </c>
      <c r="S7658" s="110">
        <f t="shared" si="427"/>
        <v>0.58400000000000041</v>
      </c>
      <c r="T7658" s="110">
        <f>IF('3B-Air transport'!$R$66="no","not applicable (Q3b.1.6 answered with 'no')",ROUND(S7658,4))</f>
        <v>0.58399999999999996</v>
      </c>
      <c r="U7658" s="110">
        <f>IF('3B-Air transport'!$R$67="no","not applicable (Q3b.1.6 answered with 'no')",ROUND(S7658,4))</f>
        <v>0.58399999999999996</v>
      </c>
      <c r="V7658" s="110">
        <f>IF('3B-Air transport'!$R$68="no","not applicable (Q3b.1.6 answered with 'no')",ROUND(S7658,4))</f>
        <v>0.58399999999999996</v>
      </c>
      <c r="AB7658" s="110">
        <f t="shared" si="428"/>
        <v>0.58400000000000041</v>
      </c>
      <c r="AC7658" s="110">
        <f>IF('3C-Water transport'!$R$56="no","not applicable (Q3c.1.6 answered with 'no')",ROUND(AB7658,4))</f>
        <v>0.58399999999999996</v>
      </c>
      <c r="AD7658" s="110">
        <f>IF('3C-Water transport'!$R$57="no","not applicable (Q3c.1.6 answered with 'no')",ROUND(AB7658,4))</f>
        <v>0.58399999999999996</v>
      </c>
      <c r="AE7658" s="110">
        <f>IF('3C-Water transport'!$R$58="no","not applicable (Q3c.1.6 answered with 'no')",ROUND(AB7658,4))</f>
        <v>0.58399999999999996</v>
      </c>
    </row>
    <row r="7659" spans="5:31" x14ac:dyDescent="0.25">
      <c r="E7659" s="110">
        <f t="shared" si="426"/>
        <v>0.58500000000000041</v>
      </c>
      <c r="F7659" s="110">
        <f>IF('3A-Rail transport'!$R$56="no","not applicable (Q3a.2.6 answered with 'no')",ROUND(E7659,4))</f>
        <v>0.58499999999999996</v>
      </c>
      <c r="G7659" s="110">
        <f>IF('3A-Rail transport'!$R$57="no","not applicable (Q3a.2.6 answered with 'no')",ROUND(E7659,4))</f>
        <v>0.58499999999999996</v>
      </c>
      <c r="S7659" s="110">
        <f t="shared" si="427"/>
        <v>0.58500000000000041</v>
      </c>
      <c r="T7659" s="110">
        <f>IF('3B-Air transport'!$R$66="no","not applicable (Q3b.1.6 answered with 'no')",ROUND(S7659,4))</f>
        <v>0.58499999999999996</v>
      </c>
      <c r="U7659" s="110">
        <f>IF('3B-Air transport'!$R$67="no","not applicable (Q3b.1.6 answered with 'no')",ROUND(S7659,4))</f>
        <v>0.58499999999999996</v>
      </c>
      <c r="V7659" s="110">
        <f>IF('3B-Air transport'!$R$68="no","not applicable (Q3b.1.6 answered with 'no')",ROUND(S7659,4))</f>
        <v>0.58499999999999996</v>
      </c>
      <c r="AB7659" s="110">
        <f t="shared" si="428"/>
        <v>0.58500000000000041</v>
      </c>
      <c r="AC7659" s="110">
        <f>IF('3C-Water transport'!$R$56="no","not applicable (Q3c.1.6 answered with 'no')",ROUND(AB7659,4))</f>
        <v>0.58499999999999996</v>
      </c>
      <c r="AD7659" s="110">
        <f>IF('3C-Water transport'!$R$57="no","not applicable (Q3c.1.6 answered with 'no')",ROUND(AB7659,4))</f>
        <v>0.58499999999999996</v>
      </c>
      <c r="AE7659" s="110">
        <f>IF('3C-Water transport'!$R$58="no","not applicable (Q3c.1.6 answered with 'no')",ROUND(AB7659,4))</f>
        <v>0.58499999999999996</v>
      </c>
    </row>
    <row r="7660" spans="5:31" x14ac:dyDescent="0.25">
      <c r="E7660" s="110">
        <f t="shared" si="426"/>
        <v>0.58600000000000041</v>
      </c>
      <c r="F7660" s="110">
        <f>IF('3A-Rail transport'!$R$56="no","not applicable (Q3a.2.6 answered with 'no')",ROUND(E7660,4))</f>
        <v>0.58599999999999997</v>
      </c>
      <c r="G7660" s="110">
        <f>IF('3A-Rail transport'!$R$57="no","not applicable (Q3a.2.6 answered with 'no')",ROUND(E7660,4))</f>
        <v>0.58599999999999997</v>
      </c>
      <c r="S7660" s="110">
        <f t="shared" si="427"/>
        <v>0.58600000000000041</v>
      </c>
      <c r="T7660" s="110">
        <f>IF('3B-Air transport'!$R$66="no","not applicable (Q3b.1.6 answered with 'no')",ROUND(S7660,4))</f>
        <v>0.58599999999999997</v>
      </c>
      <c r="U7660" s="110">
        <f>IF('3B-Air transport'!$R$67="no","not applicable (Q3b.1.6 answered with 'no')",ROUND(S7660,4))</f>
        <v>0.58599999999999997</v>
      </c>
      <c r="V7660" s="110">
        <f>IF('3B-Air transport'!$R$68="no","not applicable (Q3b.1.6 answered with 'no')",ROUND(S7660,4))</f>
        <v>0.58599999999999997</v>
      </c>
      <c r="AB7660" s="110">
        <f t="shared" si="428"/>
        <v>0.58600000000000041</v>
      </c>
      <c r="AC7660" s="110">
        <f>IF('3C-Water transport'!$R$56="no","not applicable (Q3c.1.6 answered with 'no')",ROUND(AB7660,4))</f>
        <v>0.58599999999999997</v>
      </c>
      <c r="AD7660" s="110">
        <f>IF('3C-Water transport'!$R$57="no","not applicable (Q3c.1.6 answered with 'no')",ROUND(AB7660,4))</f>
        <v>0.58599999999999997</v>
      </c>
      <c r="AE7660" s="110">
        <f>IF('3C-Water transport'!$R$58="no","not applicable (Q3c.1.6 answered with 'no')",ROUND(AB7660,4))</f>
        <v>0.58599999999999997</v>
      </c>
    </row>
    <row r="7661" spans="5:31" x14ac:dyDescent="0.25">
      <c r="E7661" s="110">
        <f t="shared" si="426"/>
        <v>0.58700000000000041</v>
      </c>
      <c r="F7661" s="110">
        <f>IF('3A-Rail transport'!$R$56="no","not applicable (Q3a.2.6 answered with 'no')",ROUND(E7661,4))</f>
        <v>0.58699999999999997</v>
      </c>
      <c r="G7661" s="110">
        <f>IF('3A-Rail transport'!$R$57="no","not applicable (Q3a.2.6 answered with 'no')",ROUND(E7661,4))</f>
        <v>0.58699999999999997</v>
      </c>
      <c r="S7661" s="110">
        <f t="shared" si="427"/>
        <v>0.58700000000000041</v>
      </c>
      <c r="T7661" s="110">
        <f>IF('3B-Air transport'!$R$66="no","not applicable (Q3b.1.6 answered with 'no')",ROUND(S7661,4))</f>
        <v>0.58699999999999997</v>
      </c>
      <c r="U7661" s="110">
        <f>IF('3B-Air transport'!$R$67="no","not applicable (Q3b.1.6 answered with 'no')",ROUND(S7661,4))</f>
        <v>0.58699999999999997</v>
      </c>
      <c r="V7661" s="110">
        <f>IF('3B-Air transport'!$R$68="no","not applicable (Q3b.1.6 answered with 'no')",ROUND(S7661,4))</f>
        <v>0.58699999999999997</v>
      </c>
      <c r="AB7661" s="110">
        <f t="shared" si="428"/>
        <v>0.58700000000000041</v>
      </c>
      <c r="AC7661" s="110">
        <f>IF('3C-Water transport'!$R$56="no","not applicable (Q3c.1.6 answered with 'no')",ROUND(AB7661,4))</f>
        <v>0.58699999999999997</v>
      </c>
      <c r="AD7661" s="110">
        <f>IF('3C-Water transport'!$R$57="no","not applicable (Q3c.1.6 answered with 'no')",ROUND(AB7661,4))</f>
        <v>0.58699999999999997</v>
      </c>
      <c r="AE7661" s="110">
        <f>IF('3C-Water transport'!$R$58="no","not applicable (Q3c.1.6 answered with 'no')",ROUND(AB7661,4))</f>
        <v>0.58699999999999997</v>
      </c>
    </row>
    <row r="7662" spans="5:31" x14ac:dyDescent="0.25">
      <c r="E7662" s="110">
        <f t="shared" si="426"/>
        <v>0.58800000000000041</v>
      </c>
      <c r="F7662" s="110">
        <f>IF('3A-Rail transport'!$R$56="no","not applicable (Q3a.2.6 answered with 'no')",ROUND(E7662,4))</f>
        <v>0.58799999999999997</v>
      </c>
      <c r="G7662" s="110">
        <f>IF('3A-Rail transport'!$R$57="no","not applicable (Q3a.2.6 answered with 'no')",ROUND(E7662,4))</f>
        <v>0.58799999999999997</v>
      </c>
      <c r="S7662" s="110">
        <f t="shared" si="427"/>
        <v>0.58800000000000041</v>
      </c>
      <c r="T7662" s="110">
        <f>IF('3B-Air transport'!$R$66="no","not applicable (Q3b.1.6 answered with 'no')",ROUND(S7662,4))</f>
        <v>0.58799999999999997</v>
      </c>
      <c r="U7662" s="110">
        <f>IF('3B-Air transport'!$R$67="no","not applicable (Q3b.1.6 answered with 'no')",ROUND(S7662,4))</f>
        <v>0.58799999999999997</v>
      </c>
      <c r="V7662" s="110">
        <f>IF('3B-Air transport'!$R$68="no","not applicable (Q3b.1.6 answered with 'no')",ROUND(S7662,4))</f>
        <v>0.58799999999999997</v>
      </c>
      <c r="AB7662" s="110">
        <f t="shared" si="428"/>
        <v>0.58800000000000041</v>
      </c>
      <c r="AC7662" s="110">
        <f>IF('3C-Water transport'!$R$56="no","not applicable (Q3c.1.6 answered with 'no')",ROUND(AB7662,4))</f>
        <v>0.58799999999999997</v>
      </c>
      <c r="AD7662" s="110">
        <f>IF('3C-Water transport'!$R$57="no","not applicable (Q3c.1.6 answered with 'no')",ROUND(AB7662,4))</f>
        <v>0.58799999999999997</v>
      </c>
      <c r="AE7662" s="110">
        <f>IF('3C-Water transport'!$R$58="no","not applicable (Q3c.1.6 answered with 'no')",ROUND(AB7662,4))</f>
        <v>0.58799999999999997</v>
      </c>
    </row>
    <row r="7663" spans="5:31" x14ac:dyDescent="0.25">
      <c r="E7663" s="110">
        <f t="shared" si="426"/>
        <v>0.58900000000000041</v>
      </c>
      <c r="F7663" s="110">
        <f>IF('3A-Rail transport'!$R$56="no","not applicable (Q3a.2.6 answered with 'no')",ROUND(E7663,4))</f>
        <v>0.58899999999999997</v>
      </c>
      <c r="G7663" s="110">
        <f>IF('3A-Rail transport'!$R$57="no","not applicable (Q3a.2.6 answered with 'no')",ROUND(E7663,4))</f>
        <v>0.58899999999999997</v>
      </c>
      <c r="S7663" s="110">
        <f t="shared" si="427"/>
        <v>0.58900000000000041</v>
      </c>
      <c r="T7663" s="110">
        <f>IF('3B-Air transport'!$R$66="no","not applicable (Q3b.1.6 answered with 'no')",ROUND(S7663,4))</f>
        <v>0.58899999999999997</v>
      </c>
      <c r="U7663" s="110">
        <f>IF('3B-Air transport'!$R$67="no","not applicable (Q3b.1.6 answered with 'no')",ROUND(S7663,4))</f>
        <v>0.58899999999999997</v>
      </c>
      <c r="V7663" s="110">
        <f>IF('3B-Air transport'!$R$68="no","not applicable (Q3b.1.6 answered with 'no')",ROUND(S7663,4))</f>
        <v>0.58899999999999997</v>
      </c>
      <c r="AB7663" s="110">
        <f t="shared" si="428"/>
        <v>0.58900000000000041</v>
      </c>
      <c r="AC7663" s="110">
        <f>IF('3C-Water transport'!$R$56="no","not applicable (Q3c.1.6 answered with 'no')",ROUND(AB7663,4))</f>
        <v>0.58899999999999997</v>
      </c>
      <c r="AD7663" s="110">
        <f>IF('3C-Water transport'!$R$57="no","not applicable (Q3c.1.6 answered with 'no')",ROUND(AB7663,4))</f>
        <v>0.58899999999999997</v>
      </c>
      <c r="AE7663" s="110">
        <f>IF('3C-Water transport'!$R$58="no","not applicable (Q3c.1.6 answered with 'no')",ROUND(AB7663,4))</f>
        <v>0.58899999999999997</v>
      </c>
    </row>
    <row r="7664" spans="5:31" x14ac:dyDescent="0.25">
      <c r="E7664" s="110">
        <f t="shared" si="426"/>
        <v>0.59000000000000041</v>
      </c>
      <c r="F7664" s="110">
        <f>IF('3A-Rail transport'!$R$56="no","not applicable (Q3a.2.6 answered with 'no')",ROUND(E7664,4))</f>
        <v>0.59</v>
      </c>
      <c r="G7664" s="110">
        <f>IF('3A-Rail transport'!$R$57="no","not applicable (Q3a.2.6 answered with 'no')",ROUND(E7664,4))</f>
        <v>0.59</v>
      </c>
      <c r="S7664" s="110">
        <f t="shared" si="427"/>
        <v>0.59000000000000041</v>
      </c>
      <c r="T7664" s="110">
        <f>IF('3B-Air transport'!$R$66="no","not applicable (Q3b.1.6 answered with 'no')",ROUND(S7664,4))</f>
        <v>0.59</v>
      </c>
      <c r="U7664" s="110">
        <f>IF('3B-Air transport'!$R$67="no","not applicable (Q3b.1.6 answered with 'no')",ROUND(S7664,4))</f>
        <v>0.59</v>
      </c>
      <c r="V7664" s="110">
        <f>IF('3B-Air transport'!$R$68="no","not applicable (Q3b.1.6 answered with 'no')",ROUND(S7664,4))</f>
        <v>0.59</v>
      </c>
      <c r="AB7664" s="110">
        <f t="shared" si="428"/>
        <v>0.59000000000000041</v>
      </c>
      <c r="AC7664" s="110">
        <f>IF('3C-Water transport'!$R$56="no","not applicable (Q3c.1.6 answered with 'no')",ROUND(AB7664,4))</f>
        <v>0.59</v>
      </c>
      <c r="AD7664" s="110">
        <f>IF('3C-Water transport'!$R$57="no","not applicable (Q3c.1.6 answered with 'no')",ROUND(AB7664,4))</f>
        <v>0.59</v>
      </c>
      <c r="AE7664" s="110">
        <f>IF('3C-Water transport'!$R$58="no","not applicable (Q3c.1.6 answered with 'no')",ROUND(AB7664,4))</f>
        <v>0.59</v>
      </c>
    </row>
    <row r="7665" spans="5:31" x14ac:dyDescent="0.25">
      <c r="E7665" s="110">
        <f t="shared" si="426"/>
        <v>0.59100000000000041</v>
      </c>
      <c r="F7665" s="110">
        <f>IF('3A-Rail transport'!$R$56="no","not applicable (Q3a.2.6 answered with 'no')",ROUND(E7665,4))</f>
        <v>0.59099999999999997</v>
      </c>
      <c r="G7665" s="110">
        <f>IF('3A-Rail transport'!$R$57="no","not applicable (Q3a.2.6 answered with 'no')",ROUND(E7665,4))</f>
        <v>0.59099999999999997</v>
      </c>
      <c r="S7665" s="110">
        <f t="shared" si="427"/>
        <v>0.59100000000000041</v>
      </c>
      <c r="T7665" s="110">
        <f>IF('3B-Air transport'!$R$66="no","not applicable (Q3b.1.6 answered with 'no')",ROUND(S7665,4))</f>
        <v>0.59099999999999997</v>
      </c>
      <c r="U7665" s="110">
        <f>IF('3B-Air transport'!$R$67="no","not applicable (Q3b.1.6 answered with 'no')",ROUND(S7665,4))</f>
        <v>0.59099999999999997</v>
      </c>
      <c r="V7665" s="110">
        <f>IF('3B-Air transport'!$R$68="no","not applicable (Q3b.1.6 answered with 'no')",ROUND(S7665,4))</f>
        <v>0.59099999999999997</v>
      </c>
      <c r="AB7665" s="110">
        <f t="shared" si="428"/>
        <v>0.59100000000000041</v>
      </c>
      <c r="AC7665" s="110">
        <f>IF('3C-Water transport'!$R$56="no","not applicable (Q3c.1.6 answered with 'no')",ROUND(AB7665,4))</f>
        <v>0.59099999999999997</v>
      </c>
      <c r="AD7665" s="110">
        <f>IF('3C-Water transport'!$R$57="no","not applicable (Q3c.1.6 answered with 'no')",ROUND(AB7665,4))</f>
        <v>0.59099999999999997</v>
      </c>
      <c r="AE7665" s="110">
        <f>IF('3C-Water transport'!$R$58="no","not applicable (Q3c.1.6 answered with 'no')",ROUND(AB7665,4))</f>
        <v>0.59099999999999997</v>
      </c>
    </row>
    <row r="7666" spans="5:31" x14ac:dyDescent="0.25">
      <c r="E7666" s="110">
        <f t="shared" si="426"/>
        <v>0.59200000000000041</v>
      </c>
      <c r="F7666" s="110">
        <f>IF('3A-Rail transport'!$R$56="no","not applicable (Q3a.2.6 answered with 'no')",ROUND(E7666,4))</f>
        <v>0.59199999999999997</v>
      </c>
      <c r="G7666" s="110">
        <f>IF('3A-Rail transport'!$R$57="no","not applicable (Q3a.2.6 answered with 'no')",ROUND(E7666,4))</f>
        <v>0.59199999999999997</v>
      </c>
      <c r="S7666" s="110">
        <f t="shared" si="427"/>
        <v>0.59200000000000041</v>
      </c>
      <c r="T7666" s="110">
        <f>IF('3B-Air transport'!$R$66="no","not applicable (Q3b.1.6 answered with 'no')",ROUND(S7666,4))</f>
        <v>0.59199999999999997</v>
      </c>
      <c r="U7666" s="110">
        <f>IF('3B-Air transport'!$R$67="no","not applicable (Q3b.1.6 answered with 'no')",ROUND(S7666,4))</f>
        <v>0.59199999999999997</v>
      </c>
      <c r="V7666" s="110">
        <f>IF('3B-Air transport'!$R$68="no","not applicable (Q3b.1.6 answered with 'no')",ROUND(S7666,4))</f>
        <v>0.59199999999999997</v>
      </c>
      <c r="AB7666" s="110">
        <f t="shared" si="428"/>
        <v>0.59200000000000041</v>
      </c>
      <c r="AC7666" s="110">
        <f>IF('3C-Water transport'!$R$56="no","not applicable (Q3c.1.6 answered with 'no')",ROUND(AB7666,4))</f>
        <v>0.59199999999999997</v>
      </c>
      <c r="AD7666" s="110">
        <f>IF('3C-Water transport'!$R$57="no","not applicable (Q3c.1.6 answered with 'no')",ROUND(AB7666,4))</f>
        <v>0.59199999999999997</v>
      </c>
      <c r="AE7666" s="110">
        <f>IF('3C-Water transport'!$R$58="no","not applicable (Q3c.1.6 answered with 'no')",ROUND(AB7666,4))</f>
        <v>0.59199999999999997</v>
      </c>
    </row>
    <row r="7667" spans="5:31" x14ac:dyDescent="0.25">
      <c r="E7667" s="110">
        <f t="shared" si="426"/>
        <v>0.59300000000000042</v>
      </c>
      <c r="F7667" s="110">
        <f>IF('3A-Rail transport'!$R$56="no","not applicable (Q3a.2.6 answered with 'no')",ROUND(E7667,4))</f>
        <v>0.59299999999999997</v>
      </c>
      <c r="G7667" s="110">
        <f>IF('3A-Rail transport'!$R$57="no","not applicable (Q3a.2.6 answered with 'no')",ROUND(E7667,4))</f>
        <v>0.59299999999999997</v>
      </c>
      <c r="S7667" s="110">
        <f t="shared" si="427"/>
        <v>0.59300000000000042</v>
      </c>
      <c r="T7667" s="110">
        <f>IF('3B-Air transport'!$R$66="no","not applicable (Q3b.1.6 answered with 'no')",ROUND(S7667,4))</f>
        <v>0.59299999999999997</v>
      </c>
      <c r="U7667" s="110">
        <f>IF('3B-Air transport'!$R$67="no","not applicable (Q3b.1.6 answered with 'no')",ROUND(S7667,4))</f>
        <v>0.59299999999999997</v>
      </c>
      <c r="V7667" s="110">
        <f>IF('3B-Air transport'!$R$68="no","not applicable (Q3b.1.6 answered with 'no')",ROUND(S7667,4))</f>
        <v>0.59299999999999997</v>
      </c>
      <c r="AB7667" s="110">
        <f t="shared" si="428"/>
        <v>0.59300000000000042</v>
      </c>
      <c r="AC7667" s="110">
        <f>IF('3C-Water transport'!$R$56="no","not applicable (Q3c.1.6 answered with 'no')",ROUND(AB7667,4))</f>
        <v>0.59299999999999997</v>
      </c>
      <c r="AD7667" s="110">
        <f>IF('3C-Water transport'!$R$57="no","not applicable (Q3c.1.6 answered with 'no')",ROUND(AB7667,4))</f>
        <v>0.59299999999999997</v>
      </c>
      <c r="AE7667" s="110">
        <f>IF('3C-Water transport'!$R$58="no","not applicable (Q3c.1.6 answered with 'no')",ROUND(AB7667,4))</f>
        <v>0.59299999999999997</v>
      </c>
    </row>
    <row r="7668" spans="5:31" x14ac:dyDescent="0.25">
      <c r="E7668" s="110">
        <f t="shared" si="426"/>
        <v>0.59400000000000042</v>
      </c>
      <c r="F7668" s="110">
        <f>IF('3A-Rail transport'!$R$56="no","not applicable (Q3a.2.6 answered with 'no')",ROUND(E7668,4))</f>
        <v>0.59399999999999997</v>
      </c>
      <c r="G7668" s="110">
        <f>IF('3A-Rail transport'!$R$57="no","not applicable (Q3a.2.6 answered with 'no')",ROUND(E7668,4))</f>
        <v>0.59399999999999997</v>
      </c>
      <c r="S7668" s="110">
        <f t="shared" si="427"/>
        <v>0.59400000000000042</v>
      </c>
      <c r="T7668" s="110">
        <f>IF('3B-Air transport'!$R$66="no","not applicable (Q3b.1.6 answered with 'no')",ROUND(S7668,4))</f>
        <v>0.59399999999999997</v>
      </c>
      <c r="U7668" s="110">
        <f>IF('3B-Air transport'!$R$67="no","not applicable (Q3b.1.6 answered with 'no')",ROUND(S7668,4))</f>
        <v>0.59399999999999997</v>
      </c>
      <c r="V7668" s="110">
        <f>IF('3B-Air transport'!$R$68="no","not applicable (Q3b.1.6 answered with 'no')",ROUND(S7668,4))</f>
        <v>0.59399999999999997</v>
      </c>
      <c r="AB7668" s="110">
        <f t="shared" si="428"/>
        <v>0.59400000000000042</v>
      </c>
      <c r="AC7668" s="110">
        <f>IF('3C-Water transport'!$R$56="no","not applicable (Q3c.1.6 answered with 'no')",ROUND(AB7668,4))</f>
        <v>0.59399999999999997</v>
      </c>
      <c r="AD7668" s="110">
        <f>IF('3C-Water transport'!$R$57="no","not applicable (Q3c.1.6 answered with 'no')",ROUND(AB7668,4))</f>
        <v>0.59399999999999997</v>
      </c>
      <c r="AE7668" s="110">
        <f>IF('3C-Water transport'!$R$58="no","not applicable (Q3c.1.6 answered with 'no')",ROUND(AB7668,4))</f>
        <v>0.59399999999999997</v>
      </c>
    </row>
    <row r="7669" spans="5:31" x14ac:dyDescent="0.25">
      <c r="E7669" s="110">
        <f t="shared" si="426"/>
        <v>0.59500000000000042</v>
      </c>
      <c r="F7669" s="110">
        <f>IF('3A-Rail transport'!$R$56="no","not applicable (Q3a.2.6 answered with 'no')",ROUND(E7669,4))</f>
        <v>0.59499999999999997</v>
      </c>
      <c r="G7669" s="110">
        <f>IF('3A-Rail transport'!$R$57="no","not applicable (Q3a.2.6 answered with 'no')",ROUND(E7669,4))</f>
        <v>0.59499999999999997</v>
      </c>
      <c r="S7669" s="110">
        <f t="shared" si="427"/>
        <v>0.59500000000000042</v>
      </c>
      <c r="T7669" s="110">
        <f>IF('3B-Air transport'!$R$66="no","not applicable (Q3b.1.6 answered with 'no')",ROUND(S7669,4))</f>
        <v>0.59499999999999997</v>
      </c>
      <c r="U7669" s="110">
        <f>IF('3B-Air transport'!$R$67="no","not applicable (Q3b.1.6 answered with 'no')",ROUND(S7669,4))</f>
        <v>0.59499999999999997</v>
      </c>
      <c r="V7669" s="110">
        <f>IF('3B-Air transport'!$R$68="no","not applicable (Q3b.1.6 answered with 'no')",ROUND(S7669,4))</f>
        <v>0.59499999999999997</v>
      </c>
      <c r="AB7669" s="110">
        <f t="shared" si="428"/>
        <v>0.59500000000000042</v>
      </c>
      <c r="AC7669" s="110">
        <f>IF('3C-Water transport'!$R$56="no","not applicable (Q3c.1.6 answered with 'no')",ROUND(AB7669,4))</f>
        <v>0.59499999999999997</v>
      </c>
      <c r="AD7669" s="110">
        <f>IF('3C-Water transport'!$R$57="no","not applicable (Q3c.1.6 answered with 'no')",ROUND(AB7669,4))</f>
        <v>0.59499999999999997</v>
      </c>
      <c r="AE7669" s="110">
        <f>IF('3C-Water transport'!$R$58="no","not applicable (Q3c.1.6 answered with 'no')",ROUND(AB7669,4))</f>
        <v>0.59499999999999997</v>
      </c>
    </row>
    <row r="7670" spans="5:31" x14ac:dyDescent="0.25">
      <c r="E7670" s="110">
        <f t="shared" si="426"/>
        <v>0.59600000000000042</v>
      </c>
      <c r="F7670" s="110">
        <f>IF('3A-Rail transport'!$R$56="no","not applicable (Q3a.2.6 answered with 'no')",ROUND(E7670,4))</f>
        <v>0.59599999999999997</v>
      </c>
      <c r="G7670" s="110">
        <f>IF('3A-Rail transport'!$R$57="no","not applicable (Q3a.2.6 answered with 'no')",ROUND(E7670,4))</f>
        <v>0.59599999999999997</v>
      </c>
      <c r="S7670" s="110">
        <f t="shared" si="427"/>
        <v>0.59600000000000042</v>
      </c>
      <c r="T7670" s="110">
        <f>IF('3B-Air transport'!$R$66="no","not applicable (Q3b.1.6 answered with 'no')",ROUND(S7670,4))</f>
        <v>0.59599999999999997</v>
      </c>
      <c r="U7670" s="110">
        <f>IF('3B-Air transport'!$R$67="no","not applicable (Q3b.1.6 answered with 'no')",ROUND(S7670,4))</f>
        <v>0.59599999999999997</v>
      </c>
      <c r="V7670" s="110">
        <f>IF('3B-Air transport'!$R$68="no","not applicable (Q3b.1.6 answered with 'no')",ROUND(S7670,4))</f>
        <v>0.59599999999999997</v>
      </c>
      <c r="AB7670" s="110">
        <f t="shared" si="428"/>
        <v>0.59600000000000042</v>
      </c>
      <c r="AC7670" s="110">
        <f>IF('3C-Water transport'!$R$56="no","not applicable (Q3c.1.6 answered with 'no')",ROUND(AB7670,4))</f>
        <v>0.59599999999999997</v>
      </c>
      <c r="AD7670" s="110">
        <f>IF('3C-Water transport'!$R$57="no","not applicable (Q3c.1.6 answered with 'no')",ROUND(AB7670,4))</f>
        <v>0.59599999999999997</v>
      </c>
      <c r="AE7670" s="110">
        <f>IF('3C-Water transport'!$R$58="no","not applicable (Q3c.1.6 answered with 'no')",ROUND(AB7670,4))</f>
        <v>0.59599999999999997</v>
      </c>
    </row>
    <row r="7671" spans="5:31" x14ac:dyDescent="0.25">
      <c r="E7671" s="110">
        <f t="shared" si="426"/>
        <v>0.59700000000000042</v>
      </c>
      <c r="F7671" s="110">
        <f>IF('3A-Rail transport'!$R$56="no","not applicable (Q3a.2.6 answered with 'no')",ROUND(E7671,4))</f>
        <v>0.59699999999999998</v>
      </c>
      <c r="G7671" s="110">
        <f>IF('3A-Rail transport'!$R$57="no","not applicable (Q3a.2.6 answered with 'no')",ROUND(E7671,4))</f>
        <v>0.59699999999999998</v>
      </c>
      <c r="S7671" s="110">
        <f t="shared" si="427"/>
        <v>0.59700000000000042</v>
      </c>
      <c r="T7671" s="110">
        <f>IF('3B-Air transport'!$R$66="no","not applicable (Q3b.1.6 answered with 'no')",ROUND(S7671,4))</f>
        <v>0.59699999999999998</v>
      </c>
      <c r="U7671" s="110">
        <f>IF('3B-Air transport'!$R$67="no","not applicable (Q3b.1.6 answered with 'no')",ROUND(S7671,4))</f>
        <v>0.59699999999999998</v>
      </c>
      <c r="V7671" s="110">
        <f>IF('3B-Air transport'!$R$68="no","not applicable (Q3b.1.6 answered with 'no')",ROUND(S7671,4))</f>
        <v>0.59699999999999998</v>
      </c>
      <c r="AB7671" s="110">
        <f t="shared" si="428"/>
        <v>0.59700000000000042</v>
      </c>
      <c r="AC7671" s="110">
        <f>IF('3C-Water transport'!$R$56="no","not applicable (Q3c.1.6 answered with 'no')",ROUND(AB7671,4))</f>
        <v>0.59699999999999998</v>
      </c>
      <c r="AD7671" s="110">
        <f>IF('3C-Water transport'!$R$57="no","not applicable (Q3c.1.6 answered with 'no')",ROUND(AB7671,4))</f>
        <v>0.59699999999999998</v>
      </c>
      <c r="AE7671" s="110">
        <f>IF('3C-Water transport'!$R$58="no","not applicable (Q3c.1.6 answered with 'no')",ROUND(AB7671,4))</f>
        <v>0.59699999999999998</v>
      </c>
    </row>
    <row r="7672" spans="5:31" x14ac:dyDescent="0.25">
      <c r="E7672" s="110">
        <f t="shared" si="426"/>
        <v>0.59800000000000042</v>
      </c>
      <c r="F7672" s="110">
        <f>IF('3A-Rail transport'!$R$56="no","not applicable (Q3a.2.6 answered with 'no')",ROUND(E7672,4))</f>
        <v>0.59799999999999998</v>
      </c>
      <c r="G7672" s="110">
        <f>IF('3A-Rail transport'!$R$57="no","not applicable (Q3a.2.6 answered with 'no')",ROUND(E7672,4))</f>
        <v>0.59799999999999998</v>
      </c>
      <c r="S7672" s="110">
        <f t="shared" si="427"/>
        <v>0.59800000000000042</v>
      </c>
      <c r="T7672" s="110">
        <f>IF('3B-Air transport'!$R$66="no","not applicable (Q3b.1.6 answered with 'no')",ROUND(S7672,4))</f>
        <v>0.59799999999999998</v>
      </c>
      <c r="U7672" s="110">
        <f>IF('3B-Air transport'!$R$67="no","not applicable (Q3b.1.6 answered with 'no')",ROUND(S7672,4))</f>
        <v>0.59799999999999998</v>
      </c>
      <c r="V7672" s="110">
        <f>IF('3B-Air transport'!$R$68="no","not applicable (Q3b.1.6 answered with 'no')",ROUND(S7672,4))</f>
        <v>0.59799999999999998</v>
      </c>
      <c r="AB7672" s="110">
        <f t="shared" si="428"/>
        <v>0.59800000000000042</v>
      </c>
      <c r="AC7672" s="110">
        <f>IF('3C-Water transport'!$R$56="no","not applicable (Q3c.1.6 answered with 'no')",ROUND(AB7672,4))</f>
        <v>0.59799999999999998</v>
      </c>
      <c r="AD7672" s="110">
        <f>IF('3C-Water transport'!$R$57="no","not applicable (Q3c.1.6 answered with 'no')",ROUND(AB7672,4))</f>
        <v>0.59799999999999998</v>
      </c>
      <c r="AE7672" s="110">
        <f>IF('3C-Water transport'!$R$58="no","not applicable (Q3c.1.6 answered with 'no')",ROUND(AB7672,4))</f>
        <v>0.59799999999999998</v>
      </c>
    </row>
    <row r="7673" spans="5:31" x14ac:dyDescent="0.25">
      <c r="E7673" s="110">
        <f t="shared" si="426"/>
        <v>0.59900000000000042</v>
      </c>
      <c r="F7673" s="110">
        <f>IF('3A-Rail transport'!$R$56="no","not applicable (Q3a.2.6 answered with 'no')",ROUND(E7673,4))</f>
        <v>0.59899999999999998</v>
      </c>
      <c r="G7673" s="110">
        <f>IF('3A-Rail transport'!$R$57="no","not applicable (Q3a.2.6 answered with 'no')",ROUND(E7673,4))</f>
        <v>0.59899999999999998</v>
      </c>
      <c r="S7673" s="110">
        <f t="shared" si="427"/>
        <v>0.59900000000000042</v>
      </c>
      <c r="T7673" s="110">
        <f>IF('3B-Air transport'!$R$66="no","not applicable (Q3b.1.6 answered with 'no')",ROUND(S7673,4))</f>
        <v>0.59899999999999998</v>
      </c>
      <c r="U7673" s="110">
        <f>IF('3B-Air transport'!$R$67="no","not applicable (Q3b.1.6 answered with 'no')",ROUND(S7673,4))</f>
        <v>0.59899999999999998</v>
      </c>
      <c r="V7673" s="110">
        <f>IF('3B-Air transport'!$R$68="no","not applicable (Q3b.1.6 answered with 'no')",ROUND(S7673,4))</f>
        <v>0.59899999999999998</v>
      </c>
      <c r="AB7673" s="110">
        <f t="shared" si="428"/>
        <v>0.59900000000000042</v>
      </c>
      <c r="AC7673" s="110">
        <f>IF('3C-Water transport'!$R$56="no","not applicable (Q3c.1.6 answered with 'no')",ROUND(AB7673,4))</f>
        <v>0.59899999999999998</v>
      </c>
      <c r="AD7673" s="110">
        <f>IF('3C-Water transport'!$R$57="no","not applicable (Q3c.1.6 answered with 'no')",ROUND(AB7673,4))</f>
        <v>0.59899999999999998</v>
      </c>
      <c r="AE7673" s="110">
        <f>IF('3C-Water transport'!$R$58="no","not applicable (Q3c.1.6 answered with 'no')",ROUND(AB7673,4))</f>
        <v>0.59899999999999998</v>
      </c>
    </row>
    <row r="7674" spans="5:31" x14ac:dyDescent="0.25">
      <c r="E7674" s="110">
        <f t="shared" si="426"/>
        <v>0.60000000000000042</v>
      </c>
      <c r="F7674" s="110">
        <f>IF('3A-Rail transport'!$R$56="no","not applicable (Q3a.2.6 answered with 'no')",ROUND(E7674,4))</f>
        <v>0.6</v>
      </c>
      <c r="G7674" s="110">
        <f>IF('3A-Rail transport'!$R$57="no","not applicable (Q3a.2.6 answered with 'no')",ROUND(E7674,4))</f>
        <v>0.6</v>
      </c>
      <c r="S7674" s="110">
        <f t="shared" si="427"/>
        <v>0.60000000000000042</v>
      </c>
      <c r="T7674" s="110">
        <f>IF('3B-Air transport'!$R$66="no","not applicable (Q3b.1.6 answered with 'no')",ROUND(S7674,4))</f>
        <v>0.6</v>
      </c>
      <c r="U7674" s="110">
        <f>IF('3B-Air transport'!$R$67="no","not applicable (Q3b.1.6 answered with 'no')",ROUND(S7674,4))</f>
        <v>0.6</v>
      </c>
      <c r="V7674" s="110">
        <f>IF('3B-Air transport'!$R$68="no","not applicable (Q3b.1.6 answered with 'no')",ROUND(S7674,4))</f>
        <v>0.6</v>
      </c>
      <c r="AB7674" s="110">
        <f t="shared" si="428"/>
        <v>0.60000000000000042</v>
      </c>
      <c r="AC7674" s="110">
        <f>IF('3C-Water transport'!$R$56="no","not applicable (Q3c.1.6 answered with 'no')",ROUND(AB7674,4))</f>
        <v>0.6</v>
      </c>
      <c r="AD7674" s="110">
        <f>IF('3C-Water transport'!$R$57="no","not applicable (Q3c.1.6 answered with 'no')",ROUND(AB7674,4))</f>
        <v>0.6</v>
      </c>
      <c r="AE7674" s="110">
        <f>IF('3C-Water transport'!$R$58="no","not applicable (Q3c.1.6 answered with 'no')",ROUND(AB7674,4))</f>
        <v>0.6</v>
      </c>
    </row>
    <row r="7675" spans="5:31" x14ac:dyDescent="0.25">
      <c r="E7675" s="110">
        <f t="shared" si="426"/>
        <v>0.60100000000000042</v>
      </c>
      <c r="F7675" s="110">
        <f>IF('3A-Rail transport'!$R$56="no","not applicable (Q3a.2.6 answered with 'no')",ROUND(E7675,4))</f>
        <v>0.60099999999999998</v>
      </c>
      <c r="G7675" s="110">
        <f>IF('3A-Rail transport'!$R$57="no","not applicable (Q3a.2.6 answered with 'no')",ROUND(E7675,4))</f>
        <v>0.60099999999999998</v>
      </c>
      <c r="S7675" s="110">
        <f t="shared" si="427"/>
        <v>0.60100000000000042</v>
      </c>
      <c r="T7675" s="110">
        <f>IF('3B-Air transport'!$R$66="no","not applicable (Q3b.1.6 answered with 'no')",ROUND(S7675,4))</f>
        <v>0.60099999999999998</v>
      </c>
      <c r="U7675" s="110">
        <f>IF('3B-Air transport'!$R$67="no","not applicable (Q3b.1.6 answered with 'no')",ROUND(S7675,4))</f>
        <v>0.60099999999999998</v>
      </c>
      <c r="V7675" s="110">
        <f>IF('3B-Air transport'!$R$68="no","not applicable (Q3b.1.6 answered with 'no')",ROUND(S7675,4))</f>
        <v>0.60099999999999998</v>
      </c>
      <c r="AB7675" s="110">
        <f t="shared" si="428"/>
        <v>0.60100000000000042</v>
      </c>
      <c r="AC7675" s="110">
        <f>IF('3C-Water transport'!$R$56="no","not applicable (Q3c.1.6 answered with 'no')",ROUND(AB7675,4))</f>
        <v>0.60099999999999998</v>
      </c>
      <c r="AD7675" s="110">
        <f>IF('3C-Water transport'!$R$57="no","not applicable (Q3c.1.6 answered with 'no')",ROUND(AB7675,4))</f>
        <v>0.60099999999999998</v>
      </c>
      <c r="AE7675" s="110">
        <f>IF('3C-Water transport'!$R$58="no","not applicable (Q3c.1.6 answered with 'no')",ROUND(AB7675,4))</f>
        <v>0.60099999999999998</v>
      </c>
    </row>
    <row r="7676" spans="5:31" x14ac:dyDescent="0.25">
      <c r="E7676" s="110">
        <f t="shared" si="426"/>
        <v>0.60200000000000042</v>
      </c>
      <c r="F7676" s="110">
        <f>IF('3A-Rail transport'!$R$56="no","not applicable (Q3a.2.6 answered with 'no')",ROUND(E7676,4))</f>
        <v>0.60199999999999998</v>
      </c>
      <c r="G7676" s="110">
        <f>IF('3A-Rail transport'!$R$57="no","not applicable (Q3a.2.6 answered with 'no')",ROUND(E7676,4))</f>
        <v>0.60199999999999998</v>
      </c>
      <c r="S7676" s="110">
        <f t="shared" si="427"/>
        <v>0.60200000000000042</v>
      </c>
      <c r="T7676" s="110">
        <f>IF('3B-Air transport'!$R$66="no","not applicable (Q3b.1.6 answered with 'no')",ROUND(S7676,4))</f>
        <v>0.60199999999999998</v>
      </c>
      <c r="U7676" s="110">
        <f>IF('3B-Air transport'!$R$67="no","not applicable (Q3b.1.6 answered with 'no')",ROUND(S7676,4))</f>
        <v>0.60199999999999998</v>
      </c>
      <c r="V7676" s="110">
        <f>IF('3B-Air transport'!$R$68="no","not applicable (Q3b.1.6 answered with 'no')",ROUND(S7676,4))</f>
        <v>0.60199999999999998</v>
      </c>
      <c r="AB7676" s="110">
        <f t="shared" si="428"/>
        <v>0.60200000000000042</v>
      </c>
      <c r="AC7676" s="110">
        <f>IF('3C-Water transport'!$R$56="no","not applicable (Q3c.1.6 answered with 'no')",ROUND(AB7676,4))</f>
        <v>0.60199999999999998</v>
      </c>
      <c r="AD7676" s="110">
        <f>IF('3C-Water transport'!$R$57="no","not applicable (Q3c.1.6 answered with 'no')",ROUND(AB7676,4))</f>
        <v>0.60199999999999998</v>
      </c>
      <c r="AE7676" s="110">
        <f>IF('3C-Water transport'!$R$58="no","not applicable (Q3c.1.6 answered with 'no')",ROUND(AB7676,4))</f>
        <v>0.60199999999999998</v>
      </c>
    </row>
    <row r="7677" spans="5:31" x14ac:dyDescent="0.25">
      <c r="E7677" s="110">
        <f t="shared" si="426"/>
        <v>0.60300000000000042</v>
      </c>
      <c r="F7677" s="110">
        <f>IF('3A-Rail transport'!$R$56="no","not applicable (Q3a.2.6 answered with 'no')",ROUND(E7677,4))</f>
        <v>0.60299999999999998</v>
      </c>
      <c r="G7677" s="110">
        <f>IF('3A-Rail transport'!$R$57="no","not applicable (Q3a.2.6 answered with 'no')",ROUND(E7677,4))</f>
        <v>0.60299999999999998</v>
      </c>
      <c r="S7677" s="110">
        <f t="shared" si="427"/>
        <v>0.60300000000000042</v>
      </c>
      <c r="T7677" s="110">
        <f>IF('3B-Air transport'!$R$66="no","not applicable (Q3b.1.6 answered with 'no')",ROUND(S7677,4))</f>
        <v>0.60299999999999998</v>
      </c>
      <c r="U7677" s="110">
        <f>IF('3B-Air transport'!$R$67="no","not applicable (Q3b.1.6 answered with 'no')",ROUND(S7677,4))</f>
        <v>0.60299999999999998</v>
      </c>
      <c r="V7677" s="110">
        <f>IF('3B-Air transport'!$R$68="no","not applicable (Q3b.1.6 answered with 'no')",ROUND(S7677,4))</f>
        <v>0.60299999999999998</v>
      </c>
      <c r="AB7677" s="110">
        <f t="shared" si="428"/>
        <v>0.60300000000000042</v>
      </c>
      <c r="AC7677" s="110">
        <f>IF('3C-Water transport'!$R$56="no","not applicable (Q3c.1.6 answered with 'no')",ROUND(AB7677,4))</f>
        <v>0.60299999999999998</v>
      </c>
      <c r="AD7677" s="110">
        <f>IF('3C-Water transport'!$R$57="no","not applicable (Q3c.1.6 answered with 'no')",ROUND(AB7677,4))</f>
        <v>0.60299999999999998</v>
      </c>
      <c r="AE7677" s="110">
        <f>IF('3C-Water transport'!$R$58="no","not applicable (Q3c.1.6 answered with 'no')",ROUND(AB7677,4))</f>
        <v>0.60299999999999998</v>
      </c>
    </row>
    <row r="7678" spans="5:31" x14ac:dyDescent="0.25">
      <c r="E7678" s="110">
        <f t="shared" si="426"/>
        <v>0.60400000000000043</v>
      </c>
      <c r="F7678" s="110">
        <f>IF('3A-Rail transport'!$R$56="no","not applicable (Q3a.2.6 answered with 'no')",ROUND(E7678,4))</f>
        <v>0.60399999999999998</v>
      </c>
      <c r="G7678" s="110">
        <f>IF('3A-Rail transport'!$R$57="no","not applicable (Q3a.2.6 answered with 'no')",ROUND(E7678,4))</f>
        <v>0.60399999999999998</v>
      </c>
      <c r="S7678" s="110">
        <f t="shared" si="427"/>
        <v>0.60400000000000043</v>
      </c>
      <c r="T7678" s="110">
        <f>IF('3B-Air transport'!$R$66="no","not applicable (Q3b.1.6 answered with 'no')",ROUND(S7678,4))</f>
        <v>0.60399999999999998</v>
      </c>
      <c r="U7678" s="110">
        <f>IF('3B-Air transport'!$R$67="no","not applicable (Q3b.1.6 answered with 'no')",ROUND(S7678,4))</f>
        <v>0.60399999999999998</v>
      </c>
      <c r="V7678" s="110">
        <f>IF('3B-Air transport'!$R$68="no","not applicable (Q3b.1.6 answered with 'no')",ROUND(S7678,4))</f>
        <v>0.60399999999999998</v>
      </c>
      <c r="AB7678" s="110">
        <f t="shared" si="428"/>
        <v>0.60400000000000043</v>
      </c>
      <c r="AC7678" s="110">
        <f>IF('3C-Water transport'!$R$56="no","not applicable (Q3c.1.6 answered with 'no')",ROUND(AB7678,4))</f>
        <v>0.60399999999999998</v>
      </c>
      <c r="AD7678" s="110">
        <f>IF('3C-Water transport'!$R$57="no","not applicable (Q3c.1.6 answered with 'no')",ROUND(AB7678,4))</f>
        <v>0.60399999999999998</v>
      </c>
      <c r="AE7678" s="110">
        <f>IF('3C-Water transport'!$R$58="no","not applicable (Q3c.1.6 answered with 'no')",ROUND(AB7678,4))</f>
        <v>0.60399999999999998</v>
      </c>
    </row>
    <row r="7679" spans="5:31" x14ac:dyDescent="0.25">
      <c r="E7679" s="110">
        <f t="shared" si="426"/>
        <v>0.60500000000000043</v>
      </c>
      <c r="F7679" s="110">
        <f>IF('3A-Rail transport'!$R$56="no","not applicable (Q3a.2.6 answered with 'no')",ROUND(E7679,4))</f>
        <v>0.60499999999999998</v>
      </c>
      <c r="G7679" s="110">
        <f>IF('3A-Rail transport'!$R$57="no","not applicable (Q3a.2.6 answered with 'no')",ROUND(E7679,4))</f>
        <v>0.60499999999999998</v>
      </c>
      <c r="S7679" s="110">
        <f t="shared" si="427"/>
        <v>0.60500000000000043</v>
      </c>
      <c r="T7679" s="110">
        <f>IF('3B-Air transport'!$R$66="no","not applicable (Q3b.1.6 answered with 'no')",ROUND(S7679,4))</f>
        <v>0.60499999999999998</v>
      </c>
      <c r="U7679" s="110">
        <f>IF('3B-Air transport'!$R$67="no","not applicable (Q3b.1.6 answered with 'no')",ROUND(S7679,4))</f>
        <v>0.60499999999999998</v>
      </c>
      <c r="V7679" s="110">
        <f>IF('3B-Air transport'!$R$68="no","not applicable (Q3b.1.6 answered with 'no')",ROUND(S7679,4))</f>
        <v>0.60499999999999998</v>
      </c>
      <c r="AB7679" s="110">
        <f t="shared" si="428"/>
        <v>0.60500000000000043</v>
      </c>
      <c r="AC7679" s="110">
        <f>IF('3C-Water transport'!$R$56="no","not applicable (Q3c.1.6 answered with 'no')",ROUND(AB7679,4))</f>
        <v>0.60499999999999998</v>
      </c>
      <c r="AD7679" s="110">
        <f>IF('3C-Water transport'!$R$57="no","not applicable (Q3c.1.6 answered with 'no')",ROUND(AB7679,4))</f>
        <v>0.60499999999999998</v>
      </c>
      <c r="AE7679" s="110">
        <f>IF('3C-Water transport'!$R$58="no","not applicable (Q3c.1.6 answered with 'no')",ROUND(AB7679,4))</f>
        <v>0.60499999999999998</v>
      </c>
    </row>
    <row r="7680" spans="5:31" x14ac:dyDescent="0.25">
      <c r="E7680" s="110">
        <f t="shared" si="426"/>
        <v>0.60600000000000043</v>
      </c>
      <c r="F7680" s="110">
        <f>IF('3A-Rail transport'!$R$56="no","not applicable (Q3a.2.6 answered with 'no')",ROUND(E7680,4))</f>
        <v>0.60599999999999998</v>
      </c>
      <c r="G7680" s="110">
        <f>IF('3A-Rail transport'!$R$57="no","not applicable (Q3a.2.6 answered with 'no')",ROUND(E7680,4))</f>
        <v>0.60599999999999998</v>
      </c>
      <c r="S7680" s="110">
        <f t="shared" si="427"/>
        <v>0.60600000000000043</v>
      </c>
      <c r="T7680" s="110">
        <f>IF('3B-Air transport'!$R$66="no","not applicable (Q3b.1.6 answered with 'no')",ROUND(S7680,4))</f>
        <v>0.60599999999999998</v>
      </c>
      <c r="U7680" s="110">
        <f>IF('3B-Air transport'!$R$67="no","not applicable (Q3b.1.6 answered with 'no')",ROUND(S7680,4))</f>
        <v>0.60599999999999998</v>
      </c>
      <c r="V7680" s="110">
        <f>IF('3B-Air transport'!$R$68="no","not applicable (Q3b.1.6 answered with 'no')",ROUND(S7680,4))</f>
        <v>0.60599999999999998</v>
      </c>
      <c r="AB7680" s="110">
        <f t="shared" si="428"/>
        <v>0.60600000000000043</v>
      </c>
      <c r="AC7680" s="110">
        <f>IF('3C-Water transport'!$R$56="no","not applicable (Q3c.1.6 answered with 'no')",ROUND(AB7680,4))</f>
        <v>0.60599999999999998</v>
      </c>
      <c r="AD7680" s="110">
        <f>IF('3C-Water transport'!$R$57="no","not applicable (Q3c.1.6 answered with 'no')",ROUND(AB7680,4))</f>
        <v>0.60599999999999998</v>
      </c>
      <c r="AE7680" s="110">
        <f>IF('3C-Water transport'!$R$58="no","not applicable (Q3c.1.6 answered with 'no')",ROUND(AB7680,4))</f>
        <v>0.60599999999999998</v>
      </c>
    </row>
    <row r="7681" spans="5:31" x14ac:dyDescent="0.25">
      <c r="E7681" s="110">
        <f t="shared" si="426"/>
        <v>0.60700000000000043</v>
      </c>
      <c r="F7681" s="110">
        <f>IF('3A-Rail transport'!$R$56="no","not applicable (Q3a.2.6 answered with 'no')",ROUND(E7681,4))</f>
        <v>0.60699999999999998</v>
      </c>
      <c r="G7681" s="110">
        <f>IF('3A-Rail transport'!$R$57="no","not applicable (Q3a.2.6 answered with 'no')",ROUND(E7681,4))</f>
        <v>0.60699999999999998</v>
      </c>
      <c r="S7681" s="110">
        <f t="shared" si="427"/>
        <v>0.60700000000000043</v>
      </c>
      <c r="T7681" s="110">
        <f>IF('3B-Air transport'!$R$66="no","not applicable (Q3b.1.6 answered with 'no')",ROUND(S7681,4))</f>
        <v>0.60699999999999998</v>
      </c>
      <c r="U7681" s="110">
        <f>IF('3B-Air transport'!$R$67="no","not applicable (Q3b.1.6 answered with 'no')",ROUND(S7681,4))</f>
        <v>0.60699999999999998</v>
      </c>
      <c r="V7681" s="110">
        <f>IF('3B-Air transport'!$R$68="no","not applicable (Q3b.1.6 answered with 'no')",ROUND(S7681,4))</f>
        <v>0.60699999999999998</v>
      </c>
      <c r="AB7681" s="110">
        <f t="shared" si="428"/>
        <v>0.60700000000000043</v>
      </c>
      <c r="AC7681" s="110">
        <f>IF('3C-Water transport'!$R$56="no","not applicable (Q3c.1.6 answered with 'no')",ROUND(AB7681,4))</f>
        <v>0.60699999999999998</v>
      </c>
      <c r="AD7681" s="110">
        <f>IF('3C-Water transport'!$R$57="no","not applicable (Q3c.1.6 answered with 'no')",ROUND(AB7681,4))</f>
        <v>0.60699999999999998</v>
      </c>
      <c r="AE7681" s="110">
        <f>IF('3C-Water transport'!$R$58="no","not applicable (Q3c.1.6 answered with 'no')",ROUND(AB7681,4))</f>
        <v>0.60699999999999998</v>
      </c>
    </row>
    <row r="7682" spans="5:31" x14ac:dyDescent="0.25">
      <c r="E7682" s="110">
        <f t="shared" si="426"/>
        <v>0.60800000000000043</v>
      </c>
      <c r="F7682" s="110">
        <f>IF('3A-Rail transport'!$R$56="no","not applicable (Q3a.2.6 answered with 'no')",ROUND(E7682,4))</f>
        <v>0.60799999999999998</v>
      </c>
      <c r="G7682" s="110">
        <f>IF('3A-Rail transport'!$R$57="no","not applicable (Q3a.2.6 answered with 'no')",ROUND(E7682,4))</f>
        <v>0.60799999999999998</v>
      </c>
      <c r="S7682" s="110">
        <f t="shared" si="427"/>
        <v>0.60800000000000043</v>
      </c>
      <c r="T7682" s="110">
        <f>IF('3B-Air transport'!$R$66="no","not applicable (Q3b.1.6 answered with 'no')",ROUND(S7682,4))</f>
        <v>0.60799999999999998</v>
      </c>
      <c r="U7682" s="110">
        <f>IF('3B-Air transport'!$R$67="no","not applicable (Q3b.1.6 answered with 'no')",ROUND(S7682,4))</f>
        <v>0.60799999999999998</v>
      </c>
      <c r="V7682" s="110">
        <f>IF('3B-Air transport'!$R$68="no","not applicable (Q3b.1.6 answered with 'no')",ROUND(S7682,4))</f>
        <v>0.60799999999999998</v>
      </c>
      <c r="AB7682" s="110">
        <f t="shared" si="428"/>
        <v>0.60800000000000043</v>
      </c>
      <c r="AC7682" s="110">
        <f>IF('3C-Water transport'!$R$56="no","not applicable (Q3c.1.6 answered with 'no')",ROUND(AB7682,4))</f>
        <v>0.60799999999999998</v>
      </c>
      <c r="AD7682" s="110">
        <f>IF('3C-Water transport'!$R$57="no","not applicable (Q3c.1.6 answered with 'no')",ROUND(AB7682,4))</f>
        <v>0.60799999999999998</v>
      </c>
      <c r="AE7682" s="110">
        <f>IF('3C-Water transport'!$R$58="no","not applicable (Q3c.1.6 answered with 'no')",ROUND(AB7682,4))</f>
        <v>0.60799999999999998</v>
      </c>
    </row>
    <row r="7683" spans="5:31" x14ac:dyDescent="0.25">
      <c r="E7683" s="110">
        <f t="shared" si="426"/>
        <v>0.60900000000000043</v>
      </c>
      <c r="F7683" s="110">
        <f>IF('3A-Rail transport'!$R$56="no","not applicable (Q3a.2.6 answered with 'no')",ROUND(E7683,4))</f>
        <v>0.60899999999999999</v>
      </c>
      <c r="G7683" s="110">
        <f>IF('3A-Rail transport'!$R$57="no","not applicable (Q3a.2.6 answered with 'no')",ROUND(E7683,4))</f>
        <v>0.60899999999999999</v>
      </c>
      <c r="S7683" s="110">
        <f t="shared" si="427"/>
        <v>0.60900000000000043</v>
      </c>
      <c r="T7683" s="110">
        <f>IF('3B-Air transport'!$R$66="no","not applicable (Q3b.1.6 answered with 'no')",ROUND(S7683,4))</f>
        <v>0.60899999999999999</v>
      </c>
      <c r="U7683" s="110">
        <f>IF('3B-Air transport'!$R$67="no","not applicable (Q3b.1.6 answered with 'no')",ROUND(S7683,4))</f>
        <v>0.60899999999999999</v>
      </c>
      <c r="V7683" s="110">
        <f>IF('3B-Air transport'!$R$68="no","not applicable (Q3b.1.6 answered with 'no')",ROUND(S7683,4))</f>
        <v>0.60899999999999999</v>
      </c>
      <c r="AB7683" s="110">
        <f t="shared" si="428"/>
        <v>0.60900000000000043</v>
      </c>
      <c r="AC7683" s="110">
        <f>IF('3C-Water transport'!$R$56="no","not applicable (Q3c.1.6 answered with 'no')",ROUND(AB7683,4))</f>
        <v>0.60899999999999999</v>
      </c>
      <c r="AD7683" s="110">
        <f>IF('3C-Water transport'!$R$57="no","not applicable (Q3c.1.6 answered with 'no')",ROUND(AB7683,4))</f>
        <v>0.60899999999999999</v>
      </c>
      <c r="AE7683" s="110">
        <f>IF('3C-Water transport'!$R$58="no","not applicable (Q3c.1.6 answered with 'no')",ROUND(AB7683,4))</f>
        <v>0.60899999999999999</v>
      </c>
    </row>
    <row r="7684" spans="5:31" x14ac:dyDescent="0.25">
      <c r="E7684" s="110">
        <f t="shared" si="426"/>
        <v>0.61000000000000043</v>
      </c>
      <c r="F7684" s="110">
        <f>IF('3A-Rail transport'!$R$56="no","not applicable (Q3a.2.6 answered with 'no')",ROUND(E7684,4))</f>
        <v>0.61</v>
      </c>
      <c r="G7684" s="110">
        <f>IF('3A-Rail transport'!$R$57="no","not applicable (Q3a.2.6 answered with 'no')",ROUND(E7684,4))</f>
        <v>0.61</v>
      </c>
      <c r="S7684" s="110">
        <f t="shared" si="427"/>
        <v>0.61000000000000043</v>
      </c>
      <c r="T7684" s="110">
        <f>IF('3B-Air transport'!$R$66="no","not applicable (Q3b.1.6 answered with 'no')",ROUND(S7684,4))</f>
        <v>0.61</v>
      </c>
      <c r="U7684" s="110">
        <f>IF('3B-Air transport'!$R$67="no","not applicable (Q3b.1.6 answered with 'no')",ROUND(S7684,4))</f>
        <v>0.61</v>
      </c>
      <c r="V7684" s="110">
        <f>IF('3B-Air transport'!$R$68="no","not applicable (Q3b.1.6 answered with 'no')",ROUND(S7684,4))</f>
        <v>0.61</v>
      </c>
      <c r="AB7684" s="110">
        <f t="shared" si="428"/>
        <v>0.61000000000000043</v>
      </c>
      <c r="AC7684" s="110">
        <f>IF('3C-Water transport'!$R$56="no","not applicable (Q3c.1.6 answered with 'no')",ROUND(AB7684,4))</f>
        <v>0.61</v>
      </c>
      <c r="AD7684" s="110">
        <f>IF('3C-Water transport'!$R$57="no","not applicable (Q3c.1.6 answered with 'no')",ROUND(AB7684,4))</f>
        <v>0.61</v>
      </c>
      <c r="AE7684" s="110">
        <f>IF('3C-Water transport'!$R$58="no","not applicable (Q3c.1.6 answered with 'no')",ROUND(AB7684,4))</f>
        <v>0.61</v>
      </c>
    </row>
    <row r="7685" spans="5:31" x14ac:dyDescent="0.25">
      <c r="E7685" s="110">
        <f t="shared" si="426"/>
        <v>0.61100000000000043</v>
      </c>
      <c r="F7685" s="110">
        <f>IF('3A-Rail transport'!$R$56="no","not applicable (Q3a.2.6 answered with 'no')",ROUND(E7685,4))</f>
        <v>0.61099999999999999</v>
      </c>
      <c r="G7685" s="110">
        <f>IF('3A-Rail transport'!$R$57="no","not applicable (Q3a.2.6 answered with 'no')",ROUND(E7685,4))</f>
        <v>0.61099999999999999</v>
      </c>
      <c r="S7685" s="110">
        <f t="shared" si="427"/>
        <v>0.61100000000000043</v>
      </c>
      <c r="T7685" s="110">
        <f>IF('3B-Air transport'!$R$66="no","not applicable (Q3b.1.6 answered with 'no')",ROUND(S7685,4))</f>
        <v>0.61099999999999999</v>
      </c>
      <c r="U7685" s="110">
        <f>IF('3B-Air transport'!$R$67="no","not applicable (Q3b.1.6 answered with 'no')",ROUND(S7685,4))</f>
        <v>0.61099999999999999</v>
      </c>
      <c r="V7685" s="110">
        <f>IF('3B-Air transport'!$R$68="no","not applicable (Q3b.1.6 answered with 'no')",ROUND(S7685,4))</f>
        <v>0.61099999999999999</v>
      </c>
      <c r="AB7685" s="110">
        <f t="shared" si="428"/>
        <v>0.61100000000000043</v>
      </c>
      <c r="AC7685" s="110">
        <f>IF('3C-Water transport'!$R$56="no","not applicable (Q3c.1.6 answered with 'no')",ROUND(AB7685,4))</f>
        <v>0.61099999999999999</v>
      </c>
      <c r="AD7685" s="110">
        <f>IF('3C-Water transport'!$R$57="no","not applicable (Q3c.1.6 answered with 'no')",ROUND(AB7685,4))</f>
        <v>0.61099999999999999</v>
      </c>
      <c r="AE7685" s="110">
        <f>IF('3C-Water transport'!$R$58="no","not applicable (Q3c.1.6 answered with 'no')",ROUND(AB7685,4))</f>
        <v>0.61099999999999999</v>
      </c>
    </row>
    <row r="7686" spans="5:31" x14ac:dyDescent="0.25">
      <c r="E7686" s="110">
        <f t="shared" si="426"/>
        <v>0.61200000000000043</v>
      </c>
      <c r="F7686" s="110">
        <f>IF('3A-Rail transport'!$R$56="no","not applicable (Q3a.2.6 answered with 'no')",ROUND(E7686,4))</f>
        <v>0.61199999999999999</v>
      </c>
      <c r="G7686" s="110">
        <f>IF('3A-Rail transport'!$R$57="no","not applicable (Q3a.2.6 answered with 'no')",ROUND(E7686,4))</f>
        <v>0.61199999999999999</v>
      </c>
      <c r="S7686" s="110">
        <f t="shared" si="427"/>
        <v>0.61200000000000043</v>
      </c>
      <c r="T7686" s="110">
        <f>IF('3B-Air transport'!$R$66="no","not applicable (Q3b.1.6 answered with 'no')",ROUND(S7686,4))</f>
        <v>0.61199999999999999</v>
      </c>
      <c r="U7686" s="110">
        <f>IF('3B-Air transport'!$R$67="no","not applicable (Q3b.1.6 answered with 'no')",ROUND(S7686,4))</f>
        <v>0.61199999999999999</v>
      </c>
      <c r="V7686" s="110">
        <f>IF('3B-Air transport'!$R$68="no","not applicable (Q3b.1.6 answered with 'no')",ROUND(S7686,4))</f>
        <v>0.61199999999999999</v>
      </c>
      <c r="AB7686" s="110">
        <f t="shared" si="428"/>
        <v>0.61200000000000043</v>
      </c>
      <c r="AC7686" s="110">
        <f>IF('3C-Water transport'!$R$56="no","not applicable (Q3c.1.6 answered with 'no')",ROUND(AB7686,4))</f>
        <v>0.61199999999999999</v>
      </c>
      <c r="AD7686" s="110">
        <f>IF('3C-Water transport'!$R$57="no","not applicable (Q3c.1.6 answered with 'no')",ROUND(AB7686,4))</f>
        <v>0.61199999999999999</v>
      </c>
      <c r="AE7686" s="110">
        <f>IF('3C-Water transport'!$R$58="no","not applicable (Q3c.1.6 answered with 'no')",ROUND(AB7686,4))</f>
        <v>0.61199999999999999</v>
      </c>
    </row>
    <row r="7687" spans="5:31" x14ac:dyDescent="0.25">
      <c r="E7687" s="110">
        <f t="shared" si="426"/>
        <v>0.61300000000000043</v>
      </c>
      <c r="F7687" s="110">
        <f>IF('3A-Rail transport'!$R$56="no","not applicable (Q3a.2.6 answered with 'no')",ROUND(E7687,4))</f>
        <v>0.61299999999999999</v>
      </c>
      <c r="G7687" s="110">
        <f>IF('3A-Rail transport'!$R$57="no","not applicable (Q3a.2.6 answered with 'no')",ROUND(E7687,4))</f>
        <v>0.61299999999999999</v>
      </c>
      <c r="S7687" s="110">
        <f t="shared" si="427"/>
        <v>0.61300000000000043</v>
      </c>
      <c r="T7687" s="110">
        <f>IF('3B-Air transport'!$R$66="no","not applicable (Q3b.1.6 answered with 'no')",ROUND(S7687,4))</f>
        <v>0.61299999999999999</v>
      </c>
      <c r="U7687" s="110">
        <f>IF('3B-Air transport'!$R$67="no","not applicable (Q3b.1.6 answered with 'no')",ROUND(S7687,4))</f>
        <v>0.61299999999999999</v>
      </c>
      <c r="V7687" s="110">
        <f>IF('3B-Air transport'!$R$68="no","not applicable (Q3b.1.6 answered with 'no')",ROUND(S7687,4))</f>
        <v>0.61299999999999999</v>
      </c>
      <c r="AB7687" s="110">
        <f t="shared" si="428"/>
        <v>0.61300000000000043</v>
      </c>
      <c r="AC7687" s="110">
        <f>IF('3C-Water transport'!$R$56="no","not applicable (Q3c.1.6 answered with 'no')",ROUND(AB7687,4))</f>
        <v>0.61299999999999999</v>
      </c>
      <c r="AD7687" s="110">
        <f>IF('3C-Water transport'!$R$57="no","not applicable (Q3c.1.6 answered with 'no')",ROUND(AB7687,4))</f>
        <v>0.61299999999999999</v>
      </c>
      <c r="AE7687" s="110">
        <f>IF('3C-Water transport'!$R$58="no","not applicable (Q3c.1.6 answered with 'no')",ROUND(AB7687,4))</f>
        <v>0.61299999999999999</v>
      </c>
    </row>
    <row r="7688" spans="5:31" x14ac:dyDescent="0.25">
      <c r="E7688" s="110">
        <f t="shared" si="426"/>
        <v>0.61400000000000043</v>
      </c>
      <c r="F7688" s="110">
        <f>IF('3A-Rail transport'!$R$56="no","not applicable (Q3a.2.6 answered with 'no')",ROUND(E7688,4))</f>
        <v>0.61399999999999999</v>
      </c>
      <c r="G7688" s="110">
        <f>IF('3A-Rail transport'!$R$57="no","not applicable (Q3a.2.6 answered with 'no')",ROUND(E7688,4))</f>
        <v>0.61399999999999999</v>
      </c>
      <c r="S7688" s="110">
        <f t="shared" si="427"/>
        <v>0.61400000000000043</v>
      </c>
      <c r="T7688" s="110">
        <f>IF('3B-Air transport'!$R$66="no","not applicable (Q3b.1.6 answered with 'no')",ROUND(S7688,4))</f>
        <v>0.61399999999999999</v>
      </c>
      <c r="U7688" s="110">
        <f>IF('3B-Air transport'!$R$67="no","not applicable (Q3b.1.6 answered with 'no')",ROUND(S7688,4))</f>
        <v>0.61399999999999999</v>
      </c>
      <c r="V7688" s="110">
        <f>IF('3B-Air transport'!$R$68="no","not applicable (Q3b.1.6 answered with 'no')",ROUND(S7688,4))</f>
        <v>0.61399999999999999</v>
      </c>
      <c r="AB7688" s="110">
        <f t="shared" si="428"/>
        <v>0.61400000000000043</v>
      </c>
      <c r="AC7688" s="110">
        <f>IF('3C-Water transport'!$R$56="no","not applicable (Q3c.1.6 answered with 'no')",ROUND(AB7688,4))</f>
        <v>0.61399999999999999</v>
      </c>
      <c r="AD7688" s="110">
        <f>IF('3C-Water transport'!$R$57="no","not applicable (Q3c.1.6 answered with 'no')",ROUND(AB7688,4))</f>
        <v>0.61399999999999999</v>
      </c>
      <c r="AE7688" s="110">
        <f>IF('3C-Water transport'!$R$58="no","not applicable (Q3c.1.6 answered with 'no')",ROUND(AB7688,4))</f>
        <v>0.61399999999999999</v>
      </c>
    </row>
    <row r="7689" spans="5:31" x14ac:dyDescent="0.25">
      <c r="E7689" s="110">
        <f t="shared" si="426"/>
        <v>0.61500000000000044</v>
      </c>
      <c r="F7689" s="110">
        <f>IF('3A-Rail transport'!$R$56="no","not applicable (Q3a.2.6 answered with 'no')",ROUND(E7689,4))</f>
        <v>0.61499999999999999</v>
      </c>
      <c r="G7689" s="110">
        <f>IF('3A-Rail transport'!$R$57="no","not applicable (Q3a.2.6 answered with 'no')",ROUND(E7689,4))</f>
        <v>0.61499999999999999</v>
      </c>
      <c r="S7689" s="110">
        <f t="shared" si="427"/>
        <v>0.61500000000000044</v>
      </c>
      <c r="T7689" s="110">
        <f>IF('3B-Air transport'!$R$66="no","not applicable (Q3b.1.6 answered with 'no')",ROUND(S7689,4))</f>
        <v>0.61499999999999999</v>
      </c>
      <c r="U7689" s="110">
        <f>IF('3B-Air transport'!$R$67="no","not applicable (Q3b.1.6 answered with 'no')",ROUND(S7689,4))</f>
        <v>0.61499999999999999</v>
      </c>
      <c r="V7689" s="110">
        <f>IF('3B-Air transport'!$R$68="no","not applicable (Q3b.1.6 answered with 'no')",ROUND(S7689,4))</f>
        <v>0.61499999999999999</v>
      </c>
      <c r="AB7689" s="110">
        <f t="shared" si="428"/>
        <v>0.61500000000000044</v>
      </c>
      <c r="AC7689" s="110">
        <f>IF('3C-Water transport'!$R$56="no","not applicable (Q3c.1.6 answered with 'no')",ROUND(AB7689,4))</f>
        <v>0.61499999999999999</v>
      </c>
      <c r="AD7689" s="110">
        <f>IF('3C-Water transport'!$R$57="no","not applicable (Q3c.1.6 answered with 'no')",ROUND(AB7689,4))</f>
        <v>0.61499999999999999</v>
      </c>
      <c r="AE7689" s="110">
        <f>IF('3C-Water transport'!$R$58="no","not applicable (Q3c.1.6 answered with 'no')",ROUND(AB7689,4))</f>
        <v>0.61499999999999999</v>
      </c>
    </row>
    <row r="7690" spans="5:31" x14ac:dyDescent="0.25">
      <c r="E7690" s="110">
        <f t="shared" si="426"/>
        <v>0.61600000000000044</v>
      </c>
      <c r="F7690" s="110">
        <f>IF('3A-Rail transport'!$R$56="no","not applicable (Q3a.2.6 answered with 'no')",ROUND(E7690,4))</f>
        <v>0.61599999999999999</v>
      </c>
      <c r="G7690" s="110">
        <f>IF('3A-Rail transport'!$R$57="no","not applicable (Q3a.2.6 answered with 'no')",ROUND(E7690,4))</f>
        <v>0.61599999999999999</v>
      </c>
      <c r="S7690" s="110">
        <f t="shared" si="427"/>
        <v>0.61600000000000044</v>
      </c>
      <c r="T7690" s="110">
        <f>IF('3B-Air transport'!$R$66="no","not applicable (Q3b.1.6 answered with 'no')",ROUND(S7690,4))</f>
        <v>0.61599999999999999</v>
      </c>
      <c r="U7690" s="110">
        <f>IF('3B-Air transport'!$R$67="no","not applicable (Q3b.1.6 answered with 'no')",ROUND(S7690,4))</f>
        <v>0.61599999999999999</v>
      </c>
      <c r="V7690" s="110">
        <f>IF('3B-Air transport'!$R$68="no","not applicable (Q3b.1.6 answered with 'no')",ROUND(S7690,4))</f>
        <v>0.61599999999999999</v>
      </c>
      <c r="AB7690" s="110">
        <f t="shared" si="428"/>
        <v>0.61600000000000044</v>
      </c>
      <c r="AC7690" s="110">
        <f>IF('3C-Water transport'!$R$56="no","not applicable (Q3c.1.6 answered with 'no')",ROUND(AB7690,4))</f>
        <v>0.61599999999999999</v>
      </c>
      <c r="AD7690" s="110">
        <f>IF('3C-Water transport'!$R$57="no","not applicable (Q3c.1.6 answered with 'no')",ROUND(AB7690,4))</f>
        <v>0.61599999999999999</v>
      </c>
      <c r="AE7690" s="110">
        <f>IF('3C-Water transport'!$R$58="no","not applicable (Q3c.1.6 answered with 'no')",ROUND(AB7690,4))</f>
        <v>0.61599999999999999</v>
      </c>
    </row>
    <row r="7691" spans="5:31" x14ac:dyDescent="0.25">
      <c r="E7691" s="110">
        <f t="shared" si="426"/>
        <v>0.61700000000000044</v>
      </c>
      <c r="F7691" s="110">
        <f>IF('3A-Rail transport'!$R$56="no","not applicable (Q3a.2.6 answered with 'no')",ROUND(E7691,4))</f>
        <v>0.61699999999999999</v>
      </c>
      <c r="G7691" s="110">
        <f>IF('3A-Rail transport'!$R$57="no","not applicable (Q3a.2.6 answered with 'no')",ROUND(E7691,4))</f>
        <v>0.61699999999999999</v>
      </c>
      <c r="S7691" s="110">
        <f t="shared" si="427"/>
        <v>0.61700000000000044</v>
      </c>
      <c r="T7691" s="110">
        <f>IF('3B-Air transport'!$R$66="no","not applicable (Q3b.1.6 answered with 'no')",ROUND(S7691,4))</f>
        <v>0.61699999999999999</v>
      </c>
      <c r="U7691" s="110">
        <f>IF('3B-Air transport'!$R$67="no","not applicable (Q3b.1.6 answered with 'no')",ROUND(S7691,4))</f>
        <v>0.61699999999999999</v>
      </c>
      <c r="V7691" s="110">
        <f>IF('3B-Air transport'!$R$68="no","not applicable (Q3b.1.6 answered with 'no')",ROUND(S7691,4))</f>
        <v>0.61699999999999999</v>
      </c>
      <c r="AB7691" s="110">
        <f t="shared" si="428"/>
        <v>0.61700000000000044</v>
      </c>
      <c r="AC7691" s="110">
        <f>IF('3C-Water transport'!$R$56="no","not applicable (Q3c.1.6 answered with 'no')",ROUND(AB7691,4))</f>
        <v>0.61699999999999999</v>
      </c>
      <c r="AD7691" s="110">
        <f>IF('3C-Water transport'!$R$57="no","not applicable (Q3c.1.6 answered with 'no')",ROUND(AB7691,4))</f>
        <v>0.61699999999999999</v>
      </c>
      <c r="AE7691" s="110">
        <f>IF('3C-Water transport'!$R$58="no","not applicable (Q3c.1.6 answered with 'no')",ROUND(AB7691,4))</f>
        <v>0.61699999999999999</v>
      </c>
    </row>
    <row r="7692" spans="5:31" x14ac:dyDescent="0.25">
      <c r="E7692" s="110">
        <f t="shared" si="426"/>
        <v>0.61800000000000044</v>
      </c>
      <c r="F7692" s="110">
        <f>IF('3A-Rail transport'!$R$56="no","not applicable (Q3a.2.6 answered with 'no')",ROUND(E7692,4))</f>
        <v>0.61799999999999999</v>
      </c>
      <c r="G7692" s="110">
        <f>IF('3A-Rail transport'!$R$57="no","not applicable (Q3a.2.6 answered with 'no')",ROUND(E7692,4))</f>
        <v>0.61799999999999999</v>
      </c>
      <c r="S7692" s="110">
        <f t="shared" si="427"/>
        <v>0.61800000000000044</v>
      </c>
      <c r="T7692" s="110">
        <f>IF('3B-Air transport'!$R$66="no","not applicable (Q3b.1.6 answered with 'no')",ROUND(S7692,4))</f>
        <v>0.61799999999999999</v>
      </c>
      <c r="U7692" s="110">
        <f>IF('3B-Air transport'!$R$67="no","not applicable (Q3b.1.6 answered with 'no')",ROUND(S7692,4))</f>
        <v>0.61799999999999999</v>
      </c>
      <c r="V7692" s="110">
        <f>IF('3B-Air transport'!$R$68="no","not applicable (Q3b.1.6 answered with 'no')",ROUND(S7692,4))</f>
        <v>0.61799999999999999</v>
      </c>
      <c r="AB7692" s="110">
        <f t="shared" si="428"/>
        <v>0.61800000000000044</v>
      </c>
      <c r="AC7692" s="110">
        <f>IF('3C-Water transport'!$R$56="no","not applicable (Q3c.1.6 answered with 'no')",ROUND(AB7692,4))</f>
        <v>0.61799999999999999</v>
      </c>
      <c r="AD7692" s="110">
        <f>IF('3C-Water transport'!$R$57="no","not applicable (Q3c.1.6 answered with 'no')",ROUND(AB7692,4))</f>
        <v>0.61799999999999999</v>
      </c>
      <c r="AE7692" s="110">
        <f>IF('3C-Water transport'!$R$58="no","not applicable (Q3c.1.6 answered with 'no')",ROUND(AB7692,4))</f>
        <v>0.61799999999999999</v>
      </c>
    </row>
    <row r="7693" spans="5:31" x14ac:dyDescent="0.25">
      <c r="E7693" s="110">
        <f t="shared" si="426"/>
        <v>0.61900000000000044</v>
      </c>
      <c r="F7693" s="110">
        <f>IF('3A-Rail transport'!$R$56="no","not applicable (Q3a.2.6 answered with 'no')",ROUND(E7693,4))</f>
        <v>0.61899999999999999</v>
      </c>
      <c r="G7693" s="110">
        <f>IF('3A-Rail transport'!$R$57="no","not applicable (Q3a.2.6 answered with 'no')",ROUND(E7693,4))</f>
        <v>0.61899999999999999</v>
      </c>
      <c r="S7693" s="110">
        <f t="shared" si="427"/>
        <v>0.61900000000000044</v>
      </c>
      <c r="T7693" s="110">
        <f>IF('3B-Air transport'!$R$66="no","not applicable (Q3b.1.6 answered with 'no')",ROUND(S7693,4))</f>
        <v>0.61899999999999999</v>
      </c>
      <c r="U7693" s="110">
        <f>IF('3B-Air transport'!$R$67="no","not applicable (Q3b.1.6 answered with 'no')",ROUND(S7693,4))</f>
        <v>0.61899999999999999</v>
      </c>
      <c r="V7693" s="110">
        <f>IF('3B-Air transport'!$R$68="no","not applicable (Q3b.1.6 answered with 'no')",ROUND(S7693,4))</f>
        <v>0.61899999999999999</v>
      </c>
      <c r="AB7693" s="110">
        <f t="shared" si="428"/>
        <v>0.61900000000000044</v>
      </c>
      <c r="AC7693" s="110">
        <f>IF('3C-Water transport'!$R$56="no","not applicable (Q3c.1.6 answered with 'no')",ROUND(AB7693,4))</f>
        <v>0.61899999999999999</v>
      </c>
      <c r="AD7693" s="110">
        <f>IF('3C-Water transport'!$R$57="no","not applicable (Q3c.1.6 answered with 'no')",ROUND(AB7693,4))</f>
        <v>0.61899999999999999</v>
      </c>
      <c r="AE7693" s="110">
        <f>IF('3C-Water transport'!$R$58="no","not applicable (Q3c.1.6 answered with 'no')",ROUND(AB7693,4))</f>
        <v>0.61899999999999999</v>
      </c>
    </row>
    <row r="7694" spans="5:31" x14ac:dyDescent="0.25">
      <c r="E7694" s="110">
        <f t="shared" si="426"/>
        <v>0.62000000000000044</v>
      </c>
      <c r="F7694" s="110">
        <f>IF('3A-Rail transport'!$R$56="no","not applicable (Q3a.2.6 answered with 'no')",ROUND(E7694,4))</f>
        <v>0.62</v>
      </c>
      <c r="G7694" s="110">
        <f>IF('3A-Rail transport'!$R$57="no","not applicable (Q3a.2.6 answered with 'no')",ROUND(E7694,4))</f>
        <v>0.62</v>
      </c>
      <c r="S7694" s="110">
        <f t="shared" si="427"/>
        <v>0.62000000000000044</v>
      </c>
      <c r="T7694" s="110">
        <f>IF('3B-Air transport'!$R$66="no","not applicable (Q3b.1.6 answered with 'no')",ROUND(S7694,4))</f>
        <v>0.62</v>
      </c>
      <c r="U7694" s="110">
        <f>IF('3B-Air transport'!$R$67="no","not applicable (Q3b.1.6 answered with 'no')",ROUND(S7694,4))</f>
        <v>0.62</v>
      </c>
      <c r="V7694" s="110">
        <f>IF('3B-Air transport'!$R$68="no","not applicable (Q3b.1.6 answered with 'no')",ROUND(S7694,4))</f>
        <v>0.62</v>
      </c>
      <c r="AB7694" s="110">
        <f t="shared" si="428"/>
        <v>0.62000000000000044</v>
      </c>
      <c r="AC7694" s="110">
        <f>IF('3C-Water transport'!$R$56="no","not applicable (Q3c.1.6 answered with 'no')",ROUND(AB7694,4))</f>
        <v>0.62</v>
      </c>
      <c r="AD7694" s="110">
        <f>IF('3C-Water transport'!$R$57="no","not applicable (Q3c.1.6 answered with 'no')",ROUND(AB7694,4))</f>
        <v>0.62</v>
      </c>
      <c r="AE7694" s="110">
        <f>IF('3C-Water transport'!$R$58="no","not applicable (Q3c.1.6 answered with 'no')",ROUND(AB7694,4))</f>
        <v>0.62</v>
      </c>
    </row>
    <row r="7695" spans="5:31" x14ac:dyDescent="0.25">
      <c r="E7695" s="110">
        <f t="shared" si="426"/>
        <v>0.62100000000000044</v>
      </c>
      <c r="F7695" s="110">
        <f>IF('3A-Rail transport'!$R$56="no","not applicable (Q3a.2.6 answered with 'no')",ROUND(E7695,4))</f>
        <v>0.621</v>
      </c>
      <c r="G7695" s="110">
        <f>IF('3A-Rail transport'!$R$57="no","not applicable (Q3a.2.6 answered with 'no')",ROUND(E7695,4))</f>
        <v>0.621</v>
      </c>
      <c r="S7695" s="110">
        <f t="shared" si="427"/>
        <v>0.62100000000000044</v>
      </c>
      <c r="T7695" s="110">
        <f>IF('3B-Air transport'!$R$66="no","not applicable (Q3b.1.6 answered with 'no')",ROUND(S7695,4))</f>
        <v>0.621</v>
      </c>
      <c r="U7695" s="110">
        <f>IF('3B-Air transport'!$R$67="no","not applicable (Q3b.1.6 answered with 'no')",ROUND(S7695,4))</f>
        <v>0.621</v>
      </c>
      <c r="V7695" s="110">
        <f>IF('3B-Air transport'!$R$68="no","not applicable (Q3b.1.6 answered with 'no')",ROUND(S7695,4))</f>
        <v>0.621</v>
      </c>
      <c r="AB7695" s="110">
        <f t="shared" si="428"/>
        <v>0.62100000000000044</v>
      </c>
      <c r="AC7695" s="110">
        <f>IF('3C-Water transport'!$R$56="no","not applicable (Q3c.1.6 answered with 'no')",ROUND(AB7695,4))</f>
        <v>0.621</v>
      </c>
      <c r="AD7695" s="110">
        <f>IF('3C-Water transport'!$R$57="no","not applicable (Q3c.1.6 answered with 'no')",ROUND(AB7695,4))</f>
        <v>0.621</v>
      </c>
      <c r="AE7695" s="110">
        <f>IF('3C-Water transport'!$R$58="no","not applicable (Q3c.1.6 answered with 'no')",ROUND(AB7695,4))</f>
        <v>0.621</v>
      </c>
    </row>
    <row r="7696" spans="5:31" x14ac:dyDescent="0.25">
      <c r="E7696" s="110">
        <f t="shared" si="426"/>
        <v>0.62200000000000044</v>
      </c>
      <c r="F7696" s="110">
        <f>IF('3A-Rail transport'!$R$56="no","not applicable (Q3a.2.6 answered with 'no')",ROUND(E7696,4))</f>
        <v>0.622</v>
      </c>
      <c r="G7696" s="110">
        <f>IF('3A-Rail transport'!$R$57="no","not applicable (Q3a.2.6 answered with 'no')",ROUND(E7696,4))</f>
        <v>0.622</v>
      </c>
      <c r="S7696" s="110">
        <f t="shared" si="427"/>
        <v>0.62200000000000044</v>
      </c>
      <c r="T7696" s="110">
        <f>IF('3B-Air transport'!$R$66="no","not applicable (Q3b.1.6 answered with 'no')",ROUND(S7696,4))</f>
        <v>0.622</v>
      </c>
      <c r="U7696" s="110">
        <f>IF('3B-Air transport'!$R$67="no","not applicable (Q3b.1.6 answered with 'no')",ROUND(S7696,4))</f>
        <v>0.622</v>
      </c>
      <c r="V7696" s="110">
        <f>IF('3B-Air transport'!$R$68="no","not applicable (Q3b.1.6 answered with 'no')",ROUND(S7696,4))</f>
        <v>0.622</v>
      </c>
      <c r="AB7696" s="110">
        <f t="shared" si="428"/>
        <v>0.62200000000000044</v>
      </c>
      <c r="AC7696" s="110">
        <f>IF('3C-Water transport'!$R$56="no","not applicable (Q3c.1.6 answered with 'no')",ROUND(AB7696,4))</f>
        <v>0.622</v>
      </c>
      <c r="AD7696" s="110">
        <f>IF('3C-Water transport'!$R$57="no","not applicable (Q3c.1.6 answered with 'no')",ROUND(AB7696,4))</f>
        <v>0.622</v>
      </c>
      <c r="AE7696" s="110">
        <f>IF('3C-Water transport'!$R$58="no","not applicable (Q3c.1.6 answered with 'no')",ROUND(AB7696,4))</f>
        <v>0.622</v>
      </c>
    </row>
    <row r="7697" spans="5:31" x14ac:dyDescent="0.25">
      <c r="E7697" s="110">
        <f t="shared" si="426"/>
        <v>0.62300000000000044</v>
      </c>
      <c r="F7697" s="110">
        <f>IF('3A-Rail transport'!$R$56="no","not applicable (Q3a.2.6 answered with 'no')",ROUND(E7697,4))</f>
        <v>0.623</v>
      </c>
      <c r="G7697" s="110">
        <f>IF('3A-Rail transport'!$R$57="no","not applicable (Q3a.2.6 answered with 'no')",ROUND(E7697,4))</f>
        <v>0.623</v>
      </c>
      <c r="S7697" s="110">
        <f t="shared" si="427"/>
        <v>0.62300000000000044</v>
      </c>
      <c r="T7697" s="110">
        <f>IF('3B-Air transport'!$R$66="no","not applicable (Q3b.1.6 answered with 'no')",ROUND(S7697,4))</f>
        <v>0.623</v>
      </c>
      <c r="U7697" s="110">
        <f>IF('3B-Air transport'!$R$67="no","not applicable (Q3b.1.6 answered with 'no')",ROUND(S7697,4))</f>
        <v>0.623</v>
      </c>
      <c r="V7697" s="110">
        <f>IF('3B-Air transport'!$R$68="no","not applicable (Q3b.1.6 answered with 'no')",ROUND(S7697,4))</f>
        <v>0.623</v>
      </c>
      <c r="AB7697" s="110">
        <f t="shared" si="428"/>
        <v>0.62300000000000044</v>
      </c>
      <c r="AC7697" s="110">
        <f>IF('3C-Water transport'!$R$56="no","not applicable (Q3c.1.6 answered with 'no')",ROUND(AB7697,4))</f>
        <v>0.623</v>
      </c>
      <c r="AD7697" s="110">
        <f>IF('3C-Water transport'!$R$57="no","not applicable (Q3c.1.6 answered with 'no')",ROUND(AB7697,4))</f>
        <v>0.623</v>
      </c>
      <c r="AE7697" s="110">
        <f>IF('3C-Water transport'!$R$58="no","not applicable (Q3c.1.6 answered with 'no')",ROUND(AB7697,4))</f>
        <v>0.623</v>
      </c>
    </row>
    <row r="7698" spans="5:31" x14ac:dyDescent="0.25">
      <c r="E7698" s="110">
        <f t="shared" si="426"/>
        <v>0.62400000000000044</v>
      </c>
      <c r="F7698" s="110">
        <f>IF('3A-Rail transport'!$R$56="no","not applicable (Q3a.2.6 answered with 'no')",ROUND(E7698,4))</f>
        <v>0.624</v>
      </c>
      <c r="G7698" s="110">
        <f>IF('3A-Rail transport'!$R$57="no","not applicable (Q3a.2.6 answered with 'no')",ROUND(E7698,4))</f>
        <v>0.624</v>
      </c>
      <c r="S7698" s="110">
        <f t="shared" si="427"/>
        <v>0.62400000000000044</v>
      </c>
      <c r="T7698" s="110">
        <f>IF('3B-Air transport'!$R$66="no","not applicable (Q3b.1.6 answered with 'no')",ROUND(S7698,4))</f>
        <v>0.624</v>
      </c>
      <c r="U7698" s="110">
        <f>IF('3B-Air transport'!$R$67="no","not applicable (Q3b.1.6 answered with 'no')",ROUND(S7698,4))</f>
        <v>0.624</v>
      </c>
      <c r="V7698" s="110">
        <f>IF('3B-Air transport'!$R$68="no","not applicable (Q3b.1.6 answered with 'no')",ROUND(S7698,4))</f>
        <v>0.624</v>
      </c>
      <c r="AB7698" s="110">
        <f t="shared" si="428"/>
        <v>0.62400000000000044</v>
      </c>
      <c r="AC7698" s="110">
        <f>IF('3C-Water transport'!$R$56="no","not applicable (Q3c.1.6 answered with 'no')",ROUND(AB7698,4))</f>
        <v>0.624</v>
      </c>
      <c r="AD7698" s="110">
        <f>IF('3C-Water transport'!$R$57="no","not applicable (Q3c.1.6 answered with 'no')",ROUND(AB7698,4))</f>
        <v>0.624</v>
      </c>
      <c r="AE7698" s="110">
        <f>IF('3C-Water transport'!$R$58="no","not applicable (Q3c.1.6 answered with 'no')",ROUND(AB7698,4))</f>
        <v>0.624</v>
      </c>
    </row>
    <row r="7699" spans="5:31" x14ac:dyDescent="0.25">
      <c r="E7699" s="110">
        <f t="shared" si="426"/>
        <v>0.62500000000000044</v>
      </c>
      <c r="F7699" s="110">
        <f>IF('3A-Rail transport'!$R$56="no","not applicable (Q3a.2.6 answered with 'no')",ROUND(E7699,4))</f>
        <v>0.625</v>
      </c>
      <c r="G7699" s="110">
        <f>IF('3A-Rail transport'!$R$57="no","not applicable (Q3a.2.6 answered with 'no')",ROUND(E7699,4))</f>
        <v>0.625</v>
      </c>
      <c r="S7699" s="110">
        <f t="shared" si="427"/>
        <v>0.62500000000000044</v>
      </c>
      <c r="T7699" s="110">
        <f>IF('3B-Air transport'!$R$66="no","not applicable (Q3b.1.6 answered with 'no')",ROUND(S7699,4))</f>
        <v>0.625</v>
      </c>
      <c r="U7699" s="110">
        <f>IF('3B-Air transport'!$R$67="no","not applicable (Q3b.1.6 answered with 'no')",ROUND(S7699,4))</f>
        <v>0.625</v>
      </c>
      <c r="V7699" s="110">
        <f>IF('3B-Air transport'!$R$68="no","not applicable (Q3b.1.6 answered with 'no')",ROUND(S7699,4))</f>
        <v>0.625</v>
      </c>
      <c r="AB7699" s="110">
        <f t="shared" si="428"/>
        <v>0.62500000000000044</v>
      </c>
      <c r="AC7699" s="110">
        <f>IF('3C-Water transport'!$R$56="no","not applicable (Q3c.1.6 answered with 'no')",ROUND(AB7699,4))</f>
        <v>0.625</v>
      </c>
      <c r="AD7699" s="110">
        <f>IF('3C-Water transport'!$R$57="no","not applicable (Q3c.1.6 answered with 'no')",ROUND(AB7699,4))</f>
        <v>0.625</v>
      </c>
      <c r="AE7699" s="110">
        <f>IF('3C-Water transport'!$R$58="no","not applicable (Q3c.1.6 answered with 'no')",ROUND(AB7699,4))</f>
        <v>0.625</v>
      </c>
    </row>
    <row r="7700" spans="5:31" x14ac:dyDescent="0.25">
      <c r="E7700" s="110">
        <f t="shared" si="426"/>
        <v>0.62600000000000044</v>
      </c>
      <c r="F7700" s="110">
        <f>IF('3A-Rail transport'!$R$56="no","not applicable (Q3a.2.6 answered with 'no')",ROUND(E7700,4))</f>
        <v>0.626</v>
      </c>
      <c r="G7700" s="110">
        <f>IF('3A-Rail transport'!$R$57="no","not applicable (Q3a.2.6 answered with 'no')",ROUND(E7700,4))</f>
        <v>0.626</v>
      </c>
      <c r="S7700" s="110">
        <f t="shared" si="427"/>
        <v>0.62600000000000044</v>
      </c>
      <c r="T7700" s="110">
        <f>IF('3B-Air transport'!$R$66="no","not applicable (Q3b.1.6 answered with 'no')",ROUND(S7700,4))</f>
        <v>0.626</v>
      </c>
      <c r="U7700" s="110">
        <f>IF('3B-Air transport'!$R$67="no","not applicable (Q3b.1.6 answered with 'no')",ROUND(S7700,4))</f>
        <v>0.626</v>
      </c>
      <c r="V7700" s="110">
        <f>IF('3B-Air transport'!$R$68="no","not applicable (Q3b.1.6 answered with 'no')",ROUND(S7700,4))</f>
        <v>0.626</v>
      </c>
      <c r="AB7700" s="110">
        <f t="shared" si="428"/>
        <v>0.62600000000000044</v>
      </c>
      <c r="AC7700" s="110">
        <f>IF('3C-Water transport'!$R$56="no","not applicable (Q3c.1.6 answered with 'no')",ROUND(AB7700,4))</f>
        <v>0.626</v>
      </c>
      <c r="AD7700" s="110">
        <f>IF('3C-Water transport'!$R$57="no","not applicable (Q3c.1.6 answered with 'no')",ROUND(AB7700,4))</f>
        <v>0.626</v>
      </c>
      <c r="AE7700" s="110">
        <f>IF('3C-Water transport'!$R$58="no","not applicable (Q3c.1.6 answered with 'no')",ROUND(AB7700,4))</f>
        <v>0.626</v>
      </c>
    </row>
    <row r="7701" spans="5:31" x14ac:dyDescent="0.25">
      <c r="E7701" s="110">
        <f t="shared" si="426"/>
        <v>0.62700000000000045</v>
      </c>
      <c r="F7701" s="110">
        <f>IF('3A-Rail transport'!$R$56="no","not applicable (Q3a.2.6 answered with 'no')",ROUND(E7701,4))</f>
        <v>0.627</v>
      </c>
      <c r="G7701" s="110">
        <f>IF('3A-Rail transport'!$R$57="no","not applicable (Q3a.2.6 answered with 'no')",ROUND(E7701,4))</f>
        <v>0.627</v>
      </c>
      <c r="S7701" s="110">
        <f t="shared" si="427"/>
        <v>0.62700000000000045</v>
      </c>
      <c r="T7701" s="110">
        <f>IF('3B-Air transport'!$R$66="no","not applicable (Q3b.1.6 answered with 'no')",ROUND(S7701,4))</f>
        <v>0.627</v>
      </c>
      <c r="U7701" s="110">
        <f>IF('3B-Air transport'!$R$67="no","not applicable (Q3b.1.6 answered with 'no')",ROUND(S7701,4))</f>
        <v>0.627</v>
      </c>
      <c r="V7701" s="110">
        <f>IF('3B-Air transport'!$R$68="no","not applicable (Q3b.1.6 answered with 'no')",ROUND(S7701,4))</f>
        <v>0.627</v>
      </c>
      <c r="AB7701" s="110">
        <f t="shared" si="428"/>
        <v>0.62700000000000045</v>
      </c>
      <c r="AC7701" s="110">
        <f>IF('3C-Water transport'!$R$56="no","not applicable (Q3c.1.6 answered with 'no')",ROUND(AB7701,4))</f>
        <v>0.627</v>
      </c>
      <c r="AD7701" s="110">
        <f>IF('3C-Water transport'!$R$57="no","not applicable (Q3c.1.6 answered with 'no')",ROUND(AB7701,4))</f>
        <v>0.627</v>
      </c>
      <c r="AE7701" s="110">
        <f>IF('3C-Water transport'!$R$58="no","not applicable (Q3c.1.6 answered with 'no')",ROUND(AB7701,4))</f>
        <v>0.627</v>
      </c>
    </row>
    <row r="7702" spans="5:31" x14ac:dyDescent="0.25">
      <c r="E7702" s="110">
        <f t="shared" si="426"/>
        <v>0.62800000000000045</v>
      </c>
      <c r="F7702" s="110">
        <f>IF('3A-Rail transport'!$R$56="no","not applicable (Q3a.2.6 answered with 'no')",ROUND(E7702,4))</f>
        <v>0.628</v>
      </c>
      <c r="G7702" s="110">
        <f>IF('3A-Rail transport'!$R$57="no","not applicable (Q3a.2.6 answered with 'no')",ROUND(E7702,4))</f>
        <v>0.628</v>
      </c>
      <c r="S7702" s="110">
        <f t="shared" si="427"/>
        <v>0.62800000000000045</v>
      </c>
      <c r="T7702" s="110">
        <f>IF('3B-Air transport'!$R$66="no","not applicable (Q3b.1.6 answered with 'no')",ROUND(S7702,4))</f>
        <v>0.628</v>
      </c>
      <c r="U7702" s="110">
        <f>IF('3B-Air transport'!$R$67="no","not applicable (Q3b.1.6 answered with 'no')",ROUND(S7702,4))</f>
        <v>0.628</v>
      </c>
      <c r="V7702" s="110">
        <f>IF('3B-Air transport'!$R$68="no","not applicable (Q3b.1.6 answered with 'no')",ROUND(S7702,4))</f>
        <v>0.628</v>
      </c>
      <c r="AB7702" s="110">
        <f t="shared" si="428"/>
        <v>0.62800000000000045</v>
      </c>
      <c r="AC7702" s="110">
        <f>IF('3C-Water transport'!$R$56="no","not applicable (Q3c.1.6 answered with 'no')",ROUND(AB7702,4))</f>
        <v>0.628</v>
      </c>
      <c r="AD7702" s="110">
        <f>IF('3C-Water transport'!$R$57="no","not applicable (Q3c.1.6 answered with 'no')",ROUND(AB7702,4))</f>
        <v>0.628</v>
      </c>
      <c r="AE7702" s="110">
        <f>IF('3C-Water transport'!$R$58="no","not applicable (Q3c.1.6 answered with 'no')",ROUND(AB7702,4))</f>
        <v>0.628</v>
      </c>
    </row>
    <row r="7703" spans="5:31" x14ac:dyDescent="0.25">
      <c r="E7703" s="110">
        <f t="shared" si="426"/>
        <v>0.62900000000000045</v>
      </c>
      <c r="F7703" s="110">
        <f>IF('3A-Rail transport'!$R$56="no","not applicable (Q3a.2.6 answered with 'no')",ROUND(E7703,4))</f>
        <v>0.629</v>
      </c>
      <c r="G7703" s="110">
        <f>IF('3A-Rail transport'!$R$57="no","not applicable (Q3a.2.6 answered with 'no')",ROUND(E7703,4))</f>
        <v>0.629</v>
      </c>
      <c r="S7703" s="110">
        <f t="shared" si="427"/>
        <v>0.62900000000000045</v>
      </c>
      <c r="T7703" s="110">
        <f>IF('3B-Air transport'!$R$66="no","not applicable (Q3b.1.6 answered with 'no')",ROUND(S7703,4))</f>
        <v>0.629</v>
      </c>
      <c r="U7703" s="110">
        <f>IF('3B-Air transport'!$R$67="no","not applicable (Q3b.1.6 answered with 'no')",ROUND(S7703,4))</f>
        <v>0.629</v>
      </c>
      <c r="V7703" s="110">
        <f>IF('3B-Air transport'!$R$68="no","not applicable (Q3b.1.6 answered with 'no')",ROUND(S7703,4))</f>
        <v>0.629</v>
      </c>
      <c r="AB7703" s="110">
        <f t="shared" si="428"/>
        <v>0.62900000000000045</v>
      </c>
      <c r="AC7703" s="110">
        <f>IF('3C-Water transport'!$R$56="no","not applicable (Q3c.1.6 answered with 'no')",ROUND(AB7703,4))</f>
        <v>0.629</v>
      </c>
      <c r="AD7703" s="110">
        <f>IF('3C-Water transport'!$R$57="no","not applicable (Q3c.1.6 answered with 'no')",ROUND(AB7703,4))</f>
        <v>0.629</v>
      </c>
      <c r="AE7703" s="110">
        <f>IF('3C-Water transport'!$R$58="no","not applicable (Q3c.1.6 answered with 'no')",ROUND(AB7703,4))</f>
        <v>0.629</v>
      </c>
    </row>
    <row r="7704" spans="5:31" x14ac:dyDescent="0.25">
      <c r="E7704" s="110">
        <f t="shared" si="426"/>
        <v>0.63000000000000045</v>
      </c>
      <c r="F7704" s="110">
        <f>IF('3A-Rail transport'!$R$56="no","not applicable (Q3a.2.6 answered with 'no')",ROUND(E7704,4))</f>
        <v>0.63</v>
      </c>
      <c r="G7704" s="110">
        <f>IF('3A-Rail transport'!$R$57="no","not applicable (Q3a.2.6 answered with 'no')",ROUND(E7704,4))</f>
        <v>0.63</v>
      </c>
      <c r="S7704" s="110">
        <f t="shared" si="427"/>
        <v>0.63000000000000045</v>
      </c>
      <c r="T7704" s="110">
        <f>IF('3B-Air transport'!$R$66="no","not applicable (Q3b.1.6 answered with 'no')",ROUND(S7704,4))</f>
        <v>0.63</v>
      </c>
      <c r="U7704" s="110">
        <f>IF('3B-Air transport'!$R$67="no","not applicable (Q3b.1.6 answered with 'no')",ROUND(S7704,4))</f>
        <v>0.63</v>
      </c>
      <c r="V7704" s="110">
        <f>IF('3B-Air transport'!$R$68="no","not applicable (Q3b.1.6 answered with 'no')",ROUND(S7704,4))</f>
        <v>0.63</v>
      </c>
      <c r="AB7704" s="110">
        <f t="shared" si="428"/>
        <v>0.63000000000000045</v>
      </c>
      <c r="AC7704" s="110">
        <f>IF('3C-Water transport'!$R$56="no","not applicable (Q3c.1.6 answered with 'no')",ROUND(AB7704,4))</f>
        <v>0.63</v>
      </c>
      <c r="AD7704" s="110">
        <f>IF('3C-Water transport'!$R$57="no","not applicable (Q3c.1.6 answered with 'no')",ROUND(AB7704,4))</f>
        <v>0.63</v>
      </c>
      <c r="AE7704" s="110">
        <f>IF('3C-Water transport'!$R$58="no","not applicable (Q3c.1.6 answered with 'no')",ROUND(AB7704,4))</f>
        <v>0.63</v>
      </c>
    </row>
    <row r="7705" spans="5:31" x14ac:dyDescent="0.25">
      <c r="E7705" s="110">
        <f t="shared" si="426"/>
        <v>0.63100000000000045</v>
      </c>
      <c r="F7705" s="110">
        <f>IF('3A-Rail transport'!$R$56="no","not applicable (Q3a.2.6 answered with 'no')",ROUND(E7705,4))</f>
        <v>0.63100000000000001</v>
      </c>
      <c r="G7705" s="110">
        <f>IF('3A-Rail transport'!$R$57="no","not applicable (Q3a.2.6 answered with 'no')",ROUND(E7705,4))</f>
        <v>0.63100000000000001</v>
      </c>
      <c r="S7705" s="110">
        <f t="shared" si="427"/>
        <v>0.63100000000000045</v>
      </c>
      <c r="T7705" s="110">
        <f>IF('3B-Air transport'!$R$66="no","not applicable (Q3b.1.6 answered with 'no')",ROUND(S7705,4))</f>
        <v>0.63100000000000001</v>
      </c>
      <c r="U7705" s="110">
        <f>IF('3B-Air transport'!$R$67="no","not applicable (Q3b.1.6 answered with 'no')",ROUND(S7705,4))</f>
        <v>0.63100000000000001</v>
      </c>
      <c r="V7705" s="110">
        <f>IF('3B-Air transport'!$R$68="no","not applicable (Q3b.1.6 answered with 'no')",ROUND(S7705,4))</f>
        <v>0.63100000000000001</v>
      </c>
      <c r="AB7705" s="110">
        <f t="shared" si="428"/>
        <v>0.63100000000000045</v>
      </c>
      <c r="AC7705" s="110">
        <f>IF('3C-Water transport'!$R$56="no","not applicable (Q3c.1.6 answered with 'no')",ROUND(AB7705,4))</f>
        <v>0.63100000000000001</v>
      </c>
      <c r="AD7705" s="110">
        <f>IF('3C-Water transport'!$R$57="no","not applicable (Q3c.1.6 answered with 'no')",ROUND(AB7705,4))</f>
        <v>0.63100000000000001</v>
      </c>
      <c r="AE7705" s="110">
        <f>IF('3C-Water transport'!$R$58="no","not applicable (Q3c.1.6 answered with 'no')",ROUND(AB7705,4))</f>
        <v>0.63100000000000001</v>
      </c>
    </row>
    <row r="7706" spans="5:31" x14ac:dyDescent="0.25">
      <c r="E7706" s="110">
        <f t="shared" si="426"/>
        <v>0.63200000000000045</v>
      </c>
      <c r="F7706" s="110">
        <f>IF('3A-Rail transport'!$R$56="no","not applicable (Q3a.2.6 answered with 'no')",ROUND(E7706,4))</f>
        <v>0.63200000000000001</v>
      </c>
      <c r="G7706" s="110">
        <f>IF('3A-Rail transport'!$R$57="no","not applicable (Q3a.2.6 answered with 'no')",ROUND(E7706,4))</f>
        <v>0.63200000000000001</v>
      </c>
      <c r="S7706" s="110">
        <f t="shared" si="427"/>
        <v>0.63200000000000045</v>
      </c>
      <c r="T7706" s="110">
        <f>IF('3B-Air transport'!$R$66="no","not applicable (Q3b.1.6 answered with 'no')",ROUND(S7706,4))</f>
        <v>0.63200000000000001</v>
      </c>
      <c r="U7706" s="110">
        <f>IF('3B-Air transport'!$R$67="no","not applicable (Q3b.1.6 answered with 'no')",ROUND(S7706,4))</f>
        <v>0.63200000000000001</v>
      </c>
      <c r="V7706" s="110">
        <f>IF('3B-Air transport'!$R$68="no","not applicable (Q3b.1.6 answered with 'no')",ROUND(S7706,4))</f>
        <v>0.63200000000000001</v>
      </c>
      <c r="AB7706" s="110">
        <f t="shared" si="428"/>
        <v>0.63200000000000045</v>
      </c>
      <c r="AC7706" s="110">
        <f>IF('3C-Water transport'!$R$56="no","not applicable (Q3c.1.6 answered with 'no')",ROUND(AB7706,4))</f>
        <v>0.63200000000000001</v>
      </c>
      <c r="AD7706" s="110">
        <f>IF('3C-Water transport'!$R$57="no","not applicable (Q3c.1.6 answered with 'no')",ROUND(AB7706,4))</f>
        <v>0.63200000000000001</v>
      </c>
      <c r="AE7706" s="110">
        <f>IF('3C-Water transport'!$R$58="no","not applicable (Q3c.1.6 answered with 'no')",ROUND(AB7706,4))</f>
        <v>0.63200000000000001</v>
      </c>
    </row>
    <row r="7707" spans="5:31" x14ac:dyDescent="0.25">
      <c r="E7707" s="110">
        <f t="shared" si="426"/>
        <v>0.63300000000000045</v>
      </c>
      <c r="F7707" s="110">
        <f>IF('3A-Rail transport'!$R$56="no","not applicable (Q3a.2.6 answered with 'no')",ROUND(E7707,4))</f>
        <v>0.63300000000000001</v>
      </c>
      <c r="G7707" s="110">
        <f>IF('3A-Rail transport'!$R$57="no","not applicable (Q3a.2.6 answered with 'no')",ROUND(E7707,4))</f>
        <v>0.63300000000000001</v>
      </c>
      <c r="S7707" s="110">
        <f t="shared" si="427"/>
        <v>0.63300000000000045</v>
      </c>
      <c r="T7707" s="110">
        <f>IF('3B-Air transport'!$R$66="no","not applicable (Q3b.1.6 answered with 'no')",ROUND(S7707,4))</f>
        <v>0.63300000000000001</v>
      </c>
      <c r="U7707" s="110">
        <f>IF('3B-Air transport'!$R$67="no","not applicable (Q3b.1.6 answered with 'no')",ROUND(S7707,4))</f>
        <v>0.63300000000000001</v>
      </c>
      <c r="V7707" s="110">
        <f>IF('3B-Air transport'!$R$68="no","not applicable (Q3b.1.6 answered with 'no')",ROUND(S7707,4))</f>
        <v>0.63300000000000001</v>
      </c>
      <c r="AB7707" s="110">
        <f t="shared" si="428"/>
        <v>0.63300000000000045</v>
      </c>
      <c r="AC7707" s="110">
        <f>IF('3C-Water transport'!$R$56="no","not applicable (Q3c.1.6 answered with 'no')",ROUND(AB7707,4))</f>
        <v>0.63300000000000001</v>
      </c>
      <c r="AD7707" s="110">
        <f>IF('3C-Water transport'!$R$57="no","not applicable (Q3c.1.6 answered with 'no')",ROUND(AB7707,4))</f>
        <v>0.63300000000000001</v>
      </c>
      <c r="AE7707" s="110">
        <f>IF('3C-Water transport'!$R$58="no","not applicable (Q3c.1.6 answered with 'no')",ROUND(AB7707,4))</f>
        <v>0.63300000000000001</v>
      </c>
    </row>
    <row r="7708" spans="5:31" x14ac:dyDescent="0.25">
      <c r="E7708" s="110">
        <f t="shared" si="426"/>
        <v>0.63400000000000045</v>
      </c>
      <c r="F7708" s="110">
        <f>IF('3A-Rail transport'!$R$56="no","not applicable (Q3a.2.6 answered with 'no')",ROUND(E7708,4))</f>
        <v>0.63400000000000001</v>
      </c>
      <c r="G7708" s="110">
        <f>IF('3A-Rail transport'!$R$57="no","not applicable (Q3a.2.6 answered with 'no')",ROUND(E7708,4))</f>
        <v>0.63400000000000001</v>
      </c>
      <c r="S7708" s="110">
        <f t="shared" si="427"/>
        <v>0.63400000000000045</v>
      </c>
      <c r="T7708" s="110">
        <f>IF('3B-Air transport'!$R$66="no","not applicable (Q3b.1.6 answered with 'no')",ROUND(S7708,4))</f>
        <v>0.63400000000000001</v>
      </c>
      <c r="U7708" s="110">
        <f>IF('3B-Air transport'!$R$67="no","not applicable (Q3b.1.6 answered with 'no')",ROUND(S7708,4))</f>
        <v>0.63400000000000001</v>
      </c>
      <c r="V7708" s="110">
        <f>IF('3B-Air transport'!$R$68="no","not applicable (Q3b.1.6 answered with 'no')",ROUND(S7708,4))</f>
        <v>0.63400000000000001</v>
      </c>
      <c r="AB7708" s="110">
        <f t="shared" si="428"/>
        <v>0.63400000000000045</v>
      </c>
      <c r="AC7708" s="110">
        <f>IF('3C-Water transport'!$R$56="no","not applicable (Q3c.1.6 answered with 'no')",ROUND(AB7708,4))</f>
        <v>0.63400000000000001</v>
      </c>
      <c r="AD7708" s="110">
        <f>IF('3C-Water transport'!$R$57="no","not applicable (Q3c.1.6 answered with 'no')",ROUND(AB7708,4))</f>
        <v>0.63400000000000001</v>
      </c>
      <c r="AE7708" s="110">
        <f>IF('3C-Water transport'!$R$58="no","not applicable (Q3c.1.6 answered with 'no')",ROUND(AB7708,4))</f>
        <v>0.63400000000000001</v>
      </c>
    </row>
    <row r="7709" spans="5:31" x14ac:dyDescent="0.25">
      <c r="E7709" s="110">
        <f t="shared" si="426"/>
        <v>0.63500000000000045</v>
      </c>
      <c r="F7709" s="110">
        <f>IF('3A-Rail transport'!$R$56="no","not applicable (Q3a.2.6 answered with 'no')",ROUND(E7709,4))</f>
        <v>0.63500000000000001</v>
      </c>
      <c r="G7709" s="110">
        <f>IF('3A-Rail transport'!$R$57="no","not applicable (Q3a.2.6 answered with 'no')",ROUND(E7709,4))</f>
        <v>0.63500000000000001</v>
      </c>
      <c r="S7709" s="110">
        <f t="shared" si="427"/>
        <v>0.63500000000000045</v>
      </c>
      <c r="T7709" s="110">
        <f>IF('3B-Air transport'!$R$66="no","not applicable (Q3b.1.6 answered with 'no')",ROUND(S7709,4))</f>
        <v>0.63500000000000001</v>
      </c>
      <c r="U7709" s="110">
        <f>IF('3B-Air transport'!$R$67="no","not applicable (Q3b.1.6 answered with 'no')",ROUND(S7709,4))</f>
        <v>0.63500000000000001</v>
      </c>
      <c r="V7709" s="110">
        <f>IF('3B-Air transport'!$R$68="no","not applicable (Q3b.1.6 answered with 'no')",ROUND(S7709,4))</f>
        <v>0.63500000000000001</v>
      </c>
      <c r="AB7709" s="110">
        <f t="shared" si="428"/>
        <v>0.63500000000000045</v>
      </c>
      <c r="AC7709" s="110">
        <f>IF('3C-Water transport'!$R$56="no","not applicable (Q3c.1.6 answered with 'no')",ROUND(AB7709,4))</f>
        <v>0.63500000000000001</v>
      </c>
      <c r="AD7709" s="110">
        <f>IF('3C-Water transport'!$R$57="no","not applicable (Q3c.1.6 answered with 'no')",ROUND(AB7709,4))</f>
        <v>0.63500000000000001</v>
      </c>
      <c r="AE7709" s="110">
        <f>IF('3C-Water transport'!$R$58="no","not applicable (Q3c.1.6 answered with 'no')",ROUND(AB7709,4))</f>
        <v>0.63500000000000001</v>
      </c>
    </row>
    <row r="7710" spans="5:31" x14ac:dyDescent="0.25">
      <c r="E7710" s="110">
        <f t="shared" si="426"/>
        <v>0.63600000000000045</v>
      </c>
      <c r="F7710" s="110">
        <f>IF('3A-Rail transport'!$R$56="no","not applicable (Q3a.2.6 answered with 'no')",ROUND(E7710,4))</f>
        <v>0.63600000000000001</v>
      </c>
      <c r="G7710" s="110">
        <f>IF('3A-Rail transport'!$R$57="no","not applicable (Q3a.2.6 answered with 'no')",ROUND(E7710,4))</f>
        <v>0.63600000000000001</v>
      </c>
      <c r="S7710" s="110">
        <f t="shared" si="427"/>
        <v>0.63600000000000045</v>
      </c>
      <c r="T7710" s="110">
        <f>IF('3B-Air transport'!$R$66="no","not applicable (Q3b.1.6 answered with 'no')",ROUND(S7710,4))</f>
        <v>0.63600000000000001</v>
      </c>
      <c r="U7710" s="110">
        <f>IF('3B-Air transport'!$R$67="no","not applicable (Q3b.1.6 answered with 'no')",ROUND(S7710,4))</f>
        <v>0.63600000000000001</v>
      </c>
      <c r="V7710" s="110">
        <f>IF('3B-Air transport'!$R$68="no","not applicable (Q3b.1.6 answered with 'no')",ROUND(S7710,4))</f>
        <v>0.63600000000000001</v>
      </c>
      <c r="AB7710" s="110">
        <f t="shared" si="428"/>
        <v>0.63600000000000045</v>
      </c>
      <c r="AC7710" s="110">
        <f>IF('3C-Water transport'!$R$56="no","not applicable (Q3c.1.6 answered with 'no')",ROUND(AB7710,4))</f>
        <v>0.63600000000000001</v>
      </c>
      <c r="AD7710" s="110">
        <f>IF('3C-Water transport'!$R$57="no","not applicable (Q3c.1.6 answered with 'no')",ROUND(AB7710,4))</f>
        <v>0.63600000000000001</v>
      </c>
      <c r="AE7710" s="110">
        <f>IF('3C-Water transport'!$R$58="no","not applicable (Q3c.1.6 answered with 'no')",ROUND(AB7710,4))</f>
        <v>0.63600000000000001</v>
      </c>
    </row>
    <row r="7711" spans="5:31" x14ac:dyDescent="0.25">
      <c r="E7711" s="110">
        <f t="shared" si="426"/>
        <v>0.63700000000000045</v>
      </c>
      <c r="F7711" s="110">
        <f>IF('3A-Rail transport'!$R$56="no","not applicable (Q3a.2.6 answered with 'no')",ROUND(E7711,4))</f>
        <v>0.63700000000000001</v>
      </c>
      <c r="G7711" s="110">
        <f>IF('3A-Rail transport'!$R$57="no","not applicable (Q3a.2.6 answered with 'no')",ROUND(E7711,4))</f>
        <v>0.63700000000000001</v>
      </c>
      <c r="S7711" s="110">
        <f t="shared" si="427"/>
        <v>0.63700000000000045</v>
      </c>
      <c r="T7711" s="110">
        <f>IF('3B-Air transport'!$R$66="no","not applicable (Q3b.1.6 answered with 'no')",ROUND(S7711,4))</f>
        <v>0.63700000000000001</v>
      </c>
      <c r="U7711" s="110">
        <f>IF('3B-Air transport'!$R$67="no","not applicable (Q3b.1.6 answered with 'no')",ROUND(S7711,4))</f>
        <v>0.63700000000000001</v>
      </c>
      <c r="V7711" s="110">
        <f>IF('3B-Air transport'!$R$68="no","not applicable (Q3b.1.6 answered with 'no')",ROUND(S7711,4))</f>
        <v>0.63700000000000001</v>
      </c>
      <c r="AB7711" s="110">
        <f t="shared" si="428"/>
        <v>0.63700000000000045</v>
      </c>
      <c r="AC7711" s="110">
        <f>IF('3C-Water transport'!$R$56="no","not applicable (Q3c.1.6 answered with 'no')",ROUND(AB7711,4))</f>
        <v>0.63700000000000001</v>
      </c>
      <c r="AD7711" s="110">
        <f>IF('3C-Water transport'!$R$57="no","not applicable (Q3c.1.6 answered with 'no')",ROUND(AB7711,4))</f>
        <v>0.63700000000000001</v>
      </c>
      <c r="AE7711" s="110">
        <f>IF('3C-Water transport'!$R$58="no","not applicable (Q3c.1.6 answered with 'no')",ROUND(AB7711,4))</f>
        <v>0.63700000000000001</v>
      </c>
    </row>
    <row r="7712" spans="5:31" x14ac:dyDescent="0.25">
      <c r="E7712" s="110">
        <f t="shared" si="426"/>
        <v>0.63800000000000046</v>
      </c>
      <c r="F7712" s="110">
        <f>IF('3A-Rail transport'!$R$56="no","not applicable (Q3a.2.6 answered with 'no')",ROUND(E7712,4))</f>
        <v>0.63800000000000001</v>
      </c>
      <c r="G7712" s="110">
        <f>IF('3A-Rail transport'!$R$57="no","not applicable (Q3a.2.6 answered with 'no')",ROUND(E7712,4))</f>
        <v>0.63800000000000001</v>
      </c>
      <c r="S7712" s="110">
        <f t="shared" si="427"/>
        <v>0.63800000000000046</v>
      </c>
      <c r="T7712" s="110">
        <f>IF('3B-Air transport'!$R$66="no","not applicable (Q3b.1.6 answered with 'no')",ROUND(S7712,4))</f>
        <v>0.63800000000000001</v>
      </c>
      <c r="U7712" s="110">
        <f>IF('3B-Air transport'!$R$67="no","not applicable (Q3b.1.6 answered with 'no')",ROUND(S7712,4))</f>
        <v>0.63800000000000001</v>
      </c>
      <c r="V7712" s="110">
        <f>IF('3B-Air transport'!$R$68="no","not applicable (Q3b.1.6 answered with 'no')",ROUND(S7712,4))</f>
        <v>0.63800000000000001</v>
      </c>
      <c r="AB7712" s="110">
        <f t="shared" si="428"/>
        <v>0.63800000000000046</v>
      </c>
      <c r="AC7712" s="110">
        <f>IF('3C-Water transport'!$R$56="no","not applicable (Q3c.1.6 answered with 'no')",ROUND(AB7712,4))</f>
        <v>0.63800000000000001</v>
      </c>
      <c r="AD7712" s="110">
        <f>IF('3C-Water transport'!$R$57="no","not applicable (Q3c.1.6 answered with 'no')",ROUND(AB7712,4))</f>
        <v>0.63800000000000001</v>
      </c>
      <c r="AE7712" s="110">
        <f>IF('3C-Water transport'!$R$58="no","not applicable (Q3c.1.6 answered with 'no')",ROUND(AB7712,4))</f>
        <v>0.63800000000000001</v>
      </c>
    </row>
    <row r="7713" spans="5:31" x14ac:dyDescent="0.25">
      <c r="E7713" s="110">
        <f t="shared" si="426"/>
        <v>0.63900000000000046</v>
      </c>
      <c r="F7713" s="110">
        <f>IF('3A-Rail transport'!$R$56="no","not applicable (Q3a.2.6 answered with 'no')",ROUND(E7713,4))</f>
        <v>0.63900000000000001</v>
      </c>
      <c r="G7713" s="110">
        <f>IF('3A-Rail transport'!$R$57="no","not applicable (Q3a.2.6 answered with 'no')",ROUND(E7713,4))</f>
        <v>0.63900000000000001</v>
      </c>
      <c r="S7713" s="110">
        <f t="shared" si="427"/>
        <v>0.63900000000000046</v>
      </c>
      <c r="T7713" s="110">
        <f>IF('3B-Air transport'!$R$66="no","not applicable (Q3b.1.6 answered with 'no')",ROUND(S7713,4))</f>
        <v>0.63900000000000001</v>
      </c>
      <c r="U7713" s="110">
        <f>IF('3B-Air transport'!$R$67="no","not applicable (Q3b.1.6 answered with 'no')",ROUND(S7713,4))</f>
        <v>0.63900000000000001</v>
      </c>
      <c r="V7713" s="110">
        <f>IF('3B-Air transport'!$R$68="no","not applicable (Q3b.1.6 answered with 'no')",ROUND(S7713,4))</f>
        <v>0.63900000000000001</v>
      </c>
      <c r="AB7713" s="110">
        <f t="shared" si="428"/>
        <v>0.63900000000000046</v>
      </c>
      <c r="AC7713" s="110">
        <f>IF('3C-Water transport'!$R$56="no","not applicable (Q3c.1.6 answered with 'no')",ROUND(AB7713,4))</f>
        <v>0.63900000000000001</v>
      </c>
      <c r="AD7713" s="110">
        <f>IF('3C-Water transport'!$R$57="no","not applicable (Q3c.1.6 answered with 'no')",ROUND(AB7713,4))</f>
        <v>0.63900000000000001</v>
      </c>
      <c r="AE7713" s="110">
        <f>IF('3C-Water transport'!$R$58="no","not applicable (Q3c.1.6 answered with 'no')",ROUND(AB7713,4))</f>
        <v>0.63900000000000001</v>
      </c>
    </row>
    <row r="7714" spans="5:31" x14ac:dyDescent="0.25">
      <c r="E7714" s="110">
        <f t="shared" si="426"/>
        <v>0.64000000000000046</v>
      </c>
      <c r="F7714" s="110">
        <f>IF('3A-Rail transport'!$R$56="no","not applicable (Q3a.2.6 answered with 'no')",ROUND(E7714,4))</f>
        <v>0.64</v>
      </c>
      <c r="G7714" s="110">
        <f>IF('3A-Rail transport'!$R$57="no","not applicable (Q3a.2.6 answered with 'no')",ROUND(E7714,4))</f>
        <v>0.64</v>
      </c>
      <c r="S7714" s="110">
        <f t="shared" si="427"/>
        <v>0.64000000000000046</v>
      </c>
      <c r="T7714" s="110">
        <f>IF('3B-Air transport'!$R$66="no","not applicable (Q3b.1.6 answered with 'no')",ROUND(S7714,4))</f>
        <v>0.64</v>
      </c>
      <c r="U7714" s="110">
        <f>IF('3B-Air transport'!$R$67="no","not applicable (Q3b.1.6 answered with 'no')",ROUND(S7714,4))</f>
        <v>0.64</v>
      </c>
      <c r="V7714" s="110">
        <f>IF('3B-Air transport'!$R$68="no","not applicable (Q3b.1.6 answered with 'no')",ROUND(S7714,4))</f>
        <v>0.64</v>
      </c>
      <c r="AB7714" s="110">
        <f t="shared" si="428"/>
        <v>0.64000000000000046</v>
      </c>
      <c r="AC7714" s="110">
        <f>IF('3C-Water transport'!$R$56="no","not applicable (Q3c.1.6 answered with 'no')",ROUND(AB7714,4))</f>
        <v>0.64</v>
      </c>
      <c r="AD7714" s="110">
        <f>IF('3C-Water transport'!$R$57="no","not applicable (Q3c.1.6 answered with 'no')",ROUND(AB7714,4))</f>
        <v>0.64</v>
      </c>
      <c r="AE7714" s="110">
        <f>IF('3C-Water transport'!$R$58="no","not applicable (Q3c.1.6 answered with 'no')",ROUND(AB7714,4))</f>
        <v>0.64</v>
      </c>
    </row>
    <row r="7715" spans="5:31" x14ac:dyDescent="0.25">
      <c r="E7715" s="110">
        <f t="shared" ref="E7715:E7778" si="429">E7714+0.001</f>
        <v>0.64100000000000046</v>
      </c>
      <c r="F7715" s="110">
        <f>IF('3A-Rail transport'!$R$56="no","not applicable (Q3a.2.6 answered with 'no')",ROUND(E7715,4))</f>
        <v>0.64100000000000001</v>
      </c>
      <c r="G7715" s="110">
        <f>IF('3A-Rail transport'!$R$57="no","not applicable (Q3a.2.6 answered with 'no')",ROUND(E7715,4))</f>
        <v>0.64100000000000001</v>
      </c>
      <c r="S7715" s="110">
        <f t="shared" ref="S7715:S7778" si="430">S7714+0.001</f>
        <v>0.64100000000000046</v>
      </c>
      <c r="T7715" s="110">
        <f>IF('3B-Air transport'!$R$66="no","not applicable (Q3b.1.6 answered with 'no')",ROUND(S7715,4))</f>
        <v>0.64100000000000001</v>
      </c>
      <c r="U7715" s="110">
        <f>IF('3B-Air transport'!$R$67="no","not applicable (Q3b.1.6 answered with 'no')",ROUND(S7715,4))</f>
        <v>0.64100000000000001</v>
      </c>
      <c r="V7715" s="110">
        <f>IF('3B-Air transport'!$R$68="no","not applicable (Q3b.1.6 answered with 'no')",ROUND(S7715,4))</f>
        <v>0.64100000000000001</v>
      </c>
      <c r="AB7715" s="110">
        <f t="shared" ref="AB7715:AB7778" si="431">AB7714+0.001</f>
        <v>0.64100000000000046</v>
      </c>
      <c r="AC7715" s="110">
        <f>IF('3C-Water transport'!$R$56="no","not applicable (Q3c.1.6 answered with 'no')",ROUND(AB7715,4))</f>
        <v>0.64100000000000001</v>
      </c>
      <c r="AD7715" s="110">
        <f>IF('3C-Water transport'!$R$57="no","not applicable (Q3c.1.6 answered with 'no')",ROUND(AB7715,4))</f>
        <v>0.64100000000000001</v>
      </c>
      <c r="AE7715" s="110">
        <f>IF('3C-Water transport'!$R$58="no","not applicable (Q3c.1.6 answered with 'no')",ROUND(AB7715,4))</f>
        <v>0.64100000000000001</v>
      </c>
    </row>
    <row r="7716" spans="5:31" x14ac:dyDescent="0.25">
      <c r="E7716" s="110">
        <f t="shared" si="429"/>
        <v>0.64200000000000046</v>
      </c>
      <c r="F7716" s="110">
        <f>IF('3A-Rail transport'!$R$56="no","not applicable (Q3a.2.6 answered with 'no')",ROUND(E7716,4))</f>
        <v>0.64200000000000002</v>
      </c>
      <c r="G7716" s="110">
        <f>IF('3A-Rail transport'!$R$57="no","not applicable (Q3a.2.6 answered with 'no')",ROUND(E7716,4))</f>
        <v>0.64200000000000002</v>
      </c>
      <c r="S7716" s="110">
        <f t="shared" si="430"/>
        <v>0.64200000000000046</v>
      </c>
      <c r="T7716" s="110">
        <f>IF('3B-Air transport'!$R$66="no","not applicable (Q3b.1.6 answered with 'no')",ROUND(S7716,4))</f>
        <v>0.64200000000000002</v>
      </c>
      <c r="U7716" s="110">
        <f>IF('3B-Air transport'!$R$67="no","not applicable (Q3b.1.6 answered with 'no')",ROUND(S7716,4))</f>
        <v>0.64200000000000002</v>
      </c>
      <c r="V7716" s="110">
        <f>IF('3B-Air transport'!$R$68="no","not applicable (Q3b.1.6 answered with 'no')",ROUND(S7716,4))</f>
        <v>0.64200000000000002</v>
      </c>
      <c r="AB7716" s="110">
        <f t="shared" si="431"/>
        <v>0.64200000000000046</v>
      </c>
      <c r="AC7716" s="110">
        <f>IF('3C-Water transport'!$R$56="no","not applicable (Q3c.1.6 answered with 'no')",ROUND(AB7716,4))</f>
        <v>0.64200000000000002</v>
      </c>
      <c r="AD7716" s="110">
        <f>IF('3C-Water transport'!$R$57="no","not applicable (Q3c.1.6 answered with 'no')",ROUND(AB7716,4))</f>
        <v>0.64200000000000002</v>
      </c>
      <c r="AE7716" s="110">
        <f>IF('3C-Water transport'!$R$58="no","not applicable (Q3c.1.6 answered with 'no')",ROUND(AB7716,4))</f>
        <v>0.64200000000000002</v>
      </c>
    </row>
    <row r="7717" spans="5:31" x14ac:dyDescent="0.25">
      <c r="E7717" s="110">
        <f t="shared" si="429"/>
        <v>0.64300000000000046</v>
      </c>
      <c r="F7717" s="110">
        <f>IF('3A-Rail transport'!$R$56="no","not applicable (Q3a.2.6 answered with 'no')",ROUND(E7717,4))</f>
        <v>0.64300000000000002</v>
      </c>
      <c r="G7717" s="110">
        <f>IF('3A-Rail transport'!$R$57="no","not applicable (Q3a.2.6 answered with 'no')",ROUND(E7717,4))</f>
        <v>0.64300000000000002</v>
      </c>
      <c r="S7717" s="110">
        <f t="shared" si="430"/>
        <v>0.64300000000000046</v>
      </c>
      <c r="T7717" s="110">
        <f>IF('3B-Air transport'!$R$66="no","not applicable (Q3b.1.6 answered with 'no')",ROUND(S7717,4))</f>
        <v>0.64300000000000002</v>
      </c>
      <c r="U7717" s="110">
        <f>IF('3B-Air transport'!$R$67="no","not applicable (Q3b.1.6 answered with 'no')",ROUND(S7717,4))</f>
        <v>0.64300000000000002</v>
      </c>
      <c r="V7717" s="110">
        <f>IF('3B-Air transport'!$R$68="no","not applicable (Q3b.1.6 answered with 'no')",ROUND(S7717,4))</f>
        <v>0.64300000000000002</v>
      </c>
      <c r="AB7717" s="110">
        <f t="shared" si="431"/>
        <v>0.64300000000000046</v>
      </c>
      <c r="AC7717" s="110">
        <f>IF('3C-Water transport'!$R$56="no","not applicable (Q3c.1.6 answered with 'no')",ROUND(AB7717,4))</f>
        <v>0.64300000000000002</v>
      </c>
      <c r="AD7717" s="110">
        <f>IF('3C-Water transport'!$R$57="no","not applicable (Q3c.1.6 answered with 'no')",ROUND(AB7717,4))</f>
        <v>0.64300000000000002</v>
      </c>
      <c r="AE7717" s="110">
        <f>IF('3C-Water transport'!$R$58="no","not applicable (Q3c.1.6 answered with 'no')",ROUND(AB7717,4))</f>
        <v>0.64300000000000002</v>
      </c>
    </row>
    <row r="7718" spans="5:31" x14ac:dyDescent="0.25">
      <c r="E7718" s="110">
        <f t="shared" si="429"/>
        <v>0.64400000000000046</v>
      </c>
      <c r="F7718" s="110">
        <f>IF('3A-Rail transport'!$R$56="no","not applicable (Q3a.2.6 answered with 'no')",ROUND(E7718,4))</f>
        <v>0.64400000000000002</v>
      </c>
      <c r="G7718" s="110">
        <f>IF('3A-Rail transport'!$R$57="no","not applicable (Q3a.2.6 answered with 'no')",ROUND(E7718,4))</f>
        <v>0.64400000000000002</v>
      </c>
      <c r="S7718" s="110">
        <f t="shared" si="430"/>
        <v>0.64400000000000046</v>
      </c>
      <c r="T7718" s="110">
        <f>IF('3B-Air transport'!$R$66="no","not applicable (Q3b.1.6 answered with 'no')",ROUND(S7718,4))</f>
        <v>0.64400000000000002</v>
      </c>
      <c r="U7718" s="110">
        <f>IF('3B-Air transport'!$R$67="no","not applicable (Q3b.1.6 answered with 'no')",ROUND(S7718,4))</f>
        <v>0.64400000000000002</v>
      </c>
      <c r="V7718" s="110">
        <f>IF('3B-Air transport'!$R$68="no","not applicable (Q3b.1.6 answered with 'no')",ROUND(S7718,4))</f>
        <v>0.64400000000000002</v>
      </c>
      <c r="AB7718" s="110">
        <f t="shared" si="431"/>
        <v>0.64400000000000046</v>
      </c>
      <c r="AC7718" s="110">
        <f>IF('3C-Water transport'!$R$56="no","not applicable (Q3c.1.6 answered with 'no')",ROUND(AB7718,4))</f>
        <v>0.64400000000000002</v>
      </c>
      <c r="AD7718" s="110">
        <f>IF('3C-Water transport'!$R$57="no","not applicable (Q3c.1.6 answered with 'no')",ROUND(AB7718,4))</f>
        <v>0.64400000000000002</v>
      </c>
      <c r="AE7718" s="110">
        <f>IF('3C-Water transport'!$R$58="no","not applicable (Q3c.1.6 answered with 'no')",ROUND(AB7718,4))</f>
        <v>0.64400000000000002</v>
      </c>
    </row>
    <row r="7719" spans="5:31" x14ac:dyDescent="0.25">
      <c r="E7719" s="110">
        <f t="shared" si="429"/>
        <v>0.64500000000000046</v>
      </c>
      <c r="F7719" s="110">
        <f>IF('3A-Rail transport'!$R$56="no","not applicable (Q3a.2.6 answered with 'no')",ROUND(E7719,4))</f>
        <v>0.64500000000000002</v>
      </c>
      <c r="G7719" s="110">
        <f>IF('3A-Rail transport'!$R$57="no","not applicable (Q3a.2.6 answered with 'no')",ROUND(E7719,4))</f>
        <v>0.64500000000000002</v>
      </c>
      <c r="S7719" s="110">
        <f t="shared" si="430"/>
        <v>0.64500000000000046</v>
      </c>
      <c r="T7719" s="110">
        <f>IF('3B-Air transport'!$R$66="no","not applicable (Q3b.1.6 answered with 'no')",ROUND(S7719,4))</f>
        <v>0.64500000000000002</v>
      </c>
      <c r="U7719" s="110">
        <f>IF('3B-Air transport'!$R$67="no","not applicable (Q3b.1.6 answered with 'no')",ROUND(S7719,4))</f>
        <v>0.64500000000000002</v>
      </c>
      <c r="V7719" s="110">
        <f>IF('3B-Air transport'!$R$68="no","not applicable (Q3b.1.6 answered with 'no')",ROUND(S7719,4))</f>
        <v>0.64500000000000002</v>
      </c>
      <c r="AB7719" s="110">
        <f t="shared" si="431"/>
        <v>0.64500000000000046</v>
      </c>
      <c r="AC7719" s="110">
        <f>IF('3C-Water transport'!$R$56="no","not applicable (Q3c.1.6 answered with 'no')",ROUND(AB7719,4))</f>
        <v>0.64500000000000002</v>
      </c>
      <c r="AD7719" s="110">
        <f>IF('3C-Water transport'!$R$57="no","not applicable (Q3c.1.6 answered with 'no')",ROUND(AB7719,4))</f>
        <v>0.64500000000000002</v>
      </c>
      <c r="AE7719" s="110">
        <f>IF('3C-Water transport'!$R$58="no","not applicable (Q3c.1.6 answered with 'no')",ROUND(AB7719,4))</f>
        <v>0.64500000000000002</v>
      </c>
    </row>
    <row r="7720" spans="5:31" x14ac:dyDescent="0.25">
      <c r="E7720" s="110">
        <f t="shared" si="429"/>
        <v>0.64600000000000046</v>
      </c>
      <c r="F7720" s="110">
        <f>IF('3A-Rail transport'!$R$56="no","not applicable (Q3a.2.6 answered with 'no')",ROUND(E7720,4))</f>
        <v>0.64600000000000002</v>
      </c>
      <c r="G7720" s="110">
        <f>IF('3A-Rail transport'!$R$57="no","not applicable (Q3a.2.6 answered with 'no')",ROUND(E7720,4))</f>
        <v>0.64600000000000002</v>
      </c>
      <c r="S7720" s="110">
        <f t="shared" si="430"/>
        <v>0.64600000000000046</v>
      </c>
      <c r="T7720" s="110">
        <f>IF('3B-Air transport'!$R$66="no","not applicable (Q3b.1.6 answered with 'no')",ROUND(S7720,4))</f>
        <v>0.64600000000000002</v>
      </c>
      <c r="U7720" s="110">
        <f>IF('3B-Air transport'!$R$67="no","not applicable (Q3b.1.6 answered with 'no')",ROUND(S7720,4))</f>
        <v>0.64600000000000002</v>
      </c>
      <c r="V7720" s="110">
        <f>IF('3B-Air transport'!$R$68="no","not applicable (Q3b.1.6 answered with 'no')",ROUND(S7720,4))</f>
        <v>0.64600000000000002</v>
      </c>
      <c r="AB7720" s="110">
        <f t="shared" si="431"/>
        <v>0.64600000000000046</v>
      </c>
      <c r="AC7720" s="110">
        <f>IF('3C-Water transport'!$R$56="no","not applicable (Q3c.1.6 answered with 'no')",ROUND(AB7720,4))</f>
        <v>0.64600000000000002</v>
      </c>
      <c r="AD7720" s="110">
        <f>IF('3C-Water transport'!$R$57="no","not applicable (Q3c.1.6 answered with 'no')",ROUND(AB7720,4))</f>
        <v>0.64600000000000002</v>
      </c>
      <c r="AE7720" s="110">
        <f>IF('3C-Water transport'!$R$58="no","not applicable (Q3c.1.6 answered with 'no')",ROUND(AB7720,4))</f>
        <v>0.64600000000000002</v>
      </c>
    </row>
    <row r="7721" spans="5:31" x14ac:dyDescent="0.25">
      <c r="E7721" s="110">
        <f t="shared" si="429"/>
        <v>0.64700000000000046</v>
      </c>
      <c r="F7721" s="110">
        <f>IF('3A-Rail transport'!$R$56="no","not applicable (Q3a.2.6 answered with 'no')",ROUND(E7721,4))</f>
        <v>0.64700000000000002</v>
      </c>
      <c r="G7721" s="110">
        <f>IF('3A-Rail transport'!$R$57="no","not applicable (Q3a.2.6 answered with 'no')",ROUND(E7721,4))</f>
        <v>0.64700000000000002</v>
      </c>
      <c r="S7721" s="110">
        <f t="shared" si="430"/>
        <v>0.64700000000000046</v>
      </c>
      <c r="T7721" s="110">
        <f>IF('3B-Air transport'!$R$66="no","not applicable (Q3b.1.6 answered with 'no')",ROUND(S7721,4))</f>
        <v>0.64700000000000002</v>
      </c>
      <c r="U7721" s="110">
        <f>IF('3B-Air transport'!$R$67="no","not applicable (Q3b.1.6 answered with 'no')",ROUND(S7721,4))</f>
        <v>0.64700000000000002</v>
      </c>
      <c r="V7721" s="110">
        <f>IF('3B-Air transport'!$R$68="no","not applicable (Q3b.1.6 answered with 'no')",ROUND(S7721,4))</f>
        <v>0.64700000000000002</v>
      </c>
      <c r="AB7721" s="110">
        <f t="shared" si="431"/>
        <v>0.64700000000000046</v>
      </c>
      <c r="AC7721" s="110">
        <f>IF('3C-Water transport'!$R$56="no","not applicable (Q3c.1.6 answered with 'no')",ROUND(AB7721,4))</f>
        <v>0.64700000000000002</v>
      </c>
      <c r="AD7721" s="110">
        <f>IF('3C-Water transport'!$R$57="no","not applicable (Q3c.1.6 answered with 'no')",ROUND(AB7721,4))</f>
        <v>0.64700000000000002</v>
      </c>
      <c r="AE7721" s="110">
        <f>IF('3C-Water transport'!$R$58="no","not applicable (Q3c.1.6 answered with 'no')",ROUND(AB7721,4))</f>
        <v>0.64700000000000002</v>
      </c>
    </row>
    <row r="7722" spans="5:31" x14ac:dyDescent="0.25">
      <c r="E7722" s="110">
        <f t="shared" si="429"/>
        <v>0.64800000000000046</v>
      </c>
      <c r="F7722" s="110">
        <f>IF('3A-Rail transport'!$R$56="no","not applicable (Q3a.2.6 answered with 'no')",ROUND(E7722,4))</f>
        <v>0.64800000000000002</v>
      </c>
      <c r="G7722" s="110">
        <f>IF('3A-Rail transport'!$R$57="no","not applicable (Q3a.2.6 answered with 'no')",ROUND(E7722,4))</f>
        <v>0.64800000000000002</v>
      </c>
      <c r="S7722" s="110">
        <f t="shared" si="430"/>
        <v>0.64800000000000046</v>
      </c>
      <c r="T7722" s="110">
        <f>IF('3B-Air transport'!$R$66="no","not applicable (Q3b.1.6 answered with 'no')",ROUND(S7722,4))</f>
        <v>0.64800000000000002</v>
      </c>
      <c r="U7722" s="110">
        <f>IF('3B-Air transport'!$R$67="no","not applicable (Q3b.1.6 answered with 'no')",ROUND(S7722,4))</f>
        <v>0.64800000000000002</v>
      </c>
      <c r="V7722" s="110">
        <f>IF('3B-Air transport'!$R$68="no","not applicable (Q3b.1.6 answered with 'no')",ROUND(S7722,4))</f>
        <v>0.64800000000000002</v>
      </c>
      <c r="AB7722" s="110">
        <f t="shared" si="431"/>
        <v>0.64800000000000046</v>
      </c>
      <c r="AC7722" s="110">
        <f>IF('3C-Water transport'!$R$56="no","not applicable (Q3c.1.6 answered with 'no')",ROUND(AB7722,4))</f>
        <v>0.64800000000000002</v>
      </c>
      <c r="AD7722" s="110">
        <f>IF('3C-Water transport'!$R$57="no","not applicable (Q3c.1.6 answered with 'no')",ROUND(AB7722,4))</f>
        <v>0.64800000000000002</v>
      </c>
      <c r="AE7722" s="110">
        <f>IF('3C-Water transport'!$R$58="no","not applicable (Q3c.1.6 answered with 'no')",ROUND(AB7722,4))</f>
        <v>0.64800000000000002</v>
      </c>
    </row>
    <row r="7723" spans="5:31" x14ac:dyDescent="0.25">
      <c r="E7723" s="110">
        <f t="shared" si="429"/>
        <v>0.64900000000000047</v>
      </c>
      <c r="F7723" s="110">
        <f>IF('3A-Rail transport'!$R$56="no","not applicable (Q3a.2.6 answered with 'no')",ROUND(E7723,4))</f>
        <v>0.64900000000000002</v>
      </c>
      <c r="G7723" s="110">
        <f>IF('3A-Rail transport'!$R$57="no","not applicable (Q3a.2.6 answered with 'no')",ROUND(E7723,4))</f>
        <v>0.64900000000000002</v>
      </c>
      <c r="S7723" s="110">
        <f t="shared" si="430"/>
        <v>0.64900000000000047</v>
      </c>
      <c r="T7723" s="110">
        <f>IF('3B-Air transport'!$R$66="no","not applicable (Q3b.1.6 answered with 'no')",ROUND(S7723,4))</f>
        <v>0.64900000000000002</v>
      </c>
      <c r="U7723" s="110">
        <f>IF('3B-Air transport'!$R$67="no","not applicable (Q3b.1.6 answered with 'no')",ROUND(S7723,4))</f>
        <v>0.64900000000000002</v>
      </c>
      <c r="V7723" s="110">
        <f>IF('3B-Air transport'!$R$68="no","not applicable (Q3b.1.6 answered with 'no')",ROUND(S7723,4))</f>
        <v>0.64900000000000002</v>
      </c>
      <c r="AB7723" s="110">
        <f t="shared" si="431"/>
        <v>0.64900000000000047</v>
      </c>
      <c r="AC7723" s="110">
        <f>IF('3C-Water transport'!$R$56="no","not applicable (Q3c.1.6 answered with 'no')",ROUND(AB7723,4))</f>
        <v>0.64900000000000002</v>
      </c>
      <c r="AD7723" s="110">
        <f>IF('3C-Water transport'!$R$57="no","not applicable (Q3c.1.6 answered with 'no')",ROUND(AB7723,4))</f>
        <v>0.64900000000000002</v>
      </c>
      <c r="AE7723" s="110">
        <f>IF('3C-Water transport'!$R$58="no","not applicable (Q3c.1.6 answered with 'no')",ROUND(AB7723,4))</f>
        <v>0.64900000000000002</v>
      </c>
    </row>
    <row r="7724" spans="5:31" x14ac:dyDescent="0.25">
      <c r="E7724" s="110">
        <f t="shared" si="429"/>
        <v>0.65000000000000047</v>
      </c>
      <c r="F7724" s="110">
        <f>IF('3A-Rail transport'!$R$56="no","not applicable (Q3a.2.6 answered with 'no')",ROUND(E7724,4))</f>
        <v>0.65</v>
      </c>
      <c r="G7724" s="110">
        <f>IF('3A-Rail transport'!$R$57="no","not applicable (Q3a.2.6 answered with 'no')",ROUND(E7724,4))</f>
        <v>0.65</v>
      </c>
      <c r="S7724" s="110">
        <f t="shared" si="430"/>
        <v>0.65000000000000047</v>
      </c>
      <c r="T7724" s="110">
        <f>IF('3B-Air transport'!$R$66="no","not applicable (Q3b.1.6 answered with 'no')",ROUND(S7724,4))</f>
        <v>0.65</v>
      </c>
      <c r="U7724" s="110">
        <f>IF('3B-Air transport'!$R$67="no","not applicable (Q3b.1.6 answered with 'no')",ROUND(S7724,4))</f>
        <v>0.65</v>
      </c>
      <c r="V7724" s="110">
        <f>IF('3B-Air transport'!$R$68="no","not applicable (Q3b.1.6 answered with 'no')",ROUND(S7724,4))</f>
        <v>0.65</v>
      </c>
      <c r="AB7724" s="110">
        <f t="shared" si="431"/>
        <v>0.65000000000000047</v>
      </c>
      <c r="AC7724" s="110">
        <f>IF('3C-Water transport'!$R$56="no","not applicable (Q3c.1.6 answered with 'no')",ROUND(AB7724,4))</f>
        <v>0.65</v>
      </c>
      <c r="AD7724" s="110">
        <f>IF('3C-Water transport'!$R$57="no","not applicable (Q3c.1.6 answered with 'no')",ROUND(AB7724,4))</f>
        <v>0.65</v>
      </c>
      <c r="AE7724" s="110">
        <f>IF('3C-Water transport'!$R$58="no","not applicable (Q3c.1.6 answered with 'no')",ROUND(AB7724,4))</f>
        <v>0.65</v>
      </c>
    </row>
    <row r="7725" spans="5:31" x14ac:dyDescent="0.25">
      <c r="E7725" s="110">
        <f t="shared" si="429"/>
        <v>0.65100000000000047</v>
      </c>
      <c r="F7725" s="110">
        <f>IF('3A-Rail transport'!$R$56="no","not applicable (Q3a.2.6 answered with 'no')",ROUND(E7725,4))</f>
        <v>0.65100000000000002</v>
      </c>
      <c r="G7725" s="110">
        <f>IF('3A-Rail transport'!$R$57="no","not applicable (Q3a.2.6 answered with 'no')",ROUND(E7725,4))</f>
        <v>0.65100000000000002</v>
      </c>
      <c r="S7725" s="110">
        <f t="shared" si="430"/>
        <v>0.65100000000000047</v>
      </c>
      <c r="T7725" s="110">
        <f>IF('3B-Air transport'!$R$66="no","not applicable (Q3b.1.6 answered with 'no')",ROUND(S7725,4))</f>
        <v>0.65100000000000002</v>
      </c>
      <c r="U7725" s="110">
        <f>IF('3B-Air transport'!$R$67="no","not applicable (Q3b.1.6 answered with 'no')",ROUND(S7725,4))</f>
        <v>0.65100000000000002</v>
      </c>
      <c r="V7725" s="110">
        <f>IF('3B-Air transport'!$R$68="no","not applicable (Q3b.1.6 answered with 'no')",ROUND(S7725,4))</f>
        <v>0.65100000000000002</v>
      </c>
      <c r="AB7725" s="110">
        <f t="shared" si="431"/>
        <v>0.65100000000000047</v>
      </c>
      <c r="AC7725" s="110">
        <f>IF('3C-Water transport'!$R$56="no","not applicable (Q3c.1.6 answered with 'no')",ROUND(AB7725,4))</f>
        <v>0.65100000000000002</v>
      </c>
      <c r="AD7725" s="110">
        <f>IF('3C-Water transport'!$R$57="no","not applicable (Q3c.1.6 answered with 'no')",ROUND(AB7725,4))</f>
        <v>0.65100000000000002</v>
      </c>
      <c r="AE7725" s="110">
        <f>IF('3C-Water transport'!$R$58="no","not applicable (Q3c.1.6 answered with 'no')",ROUND(AB7725,4))</f>
        <v>0.65100000000000002</v>
      </c>
    </row>
    <row r="7726" spans="5:31" x14ac:dyDescent="0.25">
      <c r="E7726" s="110">
        <f t="shared" si="429"/>
        <v>0.65200000000000047</v>
      </c>
      <c r="F7726" s="110">
        <f>IF('3A-Rail transport'!$R$56="no","not applicable (Q3a.2.6 answered with 'no')",ROUND(E7726,4))</f>
        <v>0.65200000000000002</v>
      </c>
      <c r="G7726" s="110">
        <f>IF('3A-Rail transport'!$R$57="no","not applicable (Q3a.2.6 answered with 'no')",ROUND(E7726,4))</f>
        <v>0.65200000000000002</v>
      </c>
      <c r="S7726" s="110">
        <f t="shared" si="430"/>
        <v>0.65200000000000047</v>
      </c>
      <c r="T7726" s="110">
        <f>IF('3B-Air transport'!$R$66="no","not applicable (Q3b.1.6 answered with 'no')",ROUND(S7726,4))</f>
        <v>0.65200000000000002</v>
      </c>
      <c r="U7726" s="110">
        <f>IF('3B-Air transport'!$R$67="no","not applicable (Q3b.1.6 answered with 'no')",ROUND(S7726,4))</f>
        <v>0.65200000000000002</v>
      </c>
      <c r="V7726" s="110">
        <f>IF('3B-Air transport'!$R$68="no","not applicable (Q3b.1.6 answered with 'no')",ROUND(S7726,4))</f>
        <v>0.65200000000000002</v>
      </c>
      <c r="AB7726" s="110">
        <f t="shared" si="431"/>
        <v>0.65200000000000047</v>
      </c>
      <c r="AC7726" s="110">
        <f>IF('3C-Water transport'!$R$56="no","not applicable (Q3c.1.6 answered with 'no')",ROUND(AB7726,4))</f>
        <v>0.65200000000000002</v>
      </c>
      <c r="AD7726" s="110">
        <f>IF('3C-Water transport'!$R$57="no","not applicable (Q3c.1.6 answered with 'no')",ROUND(AB7726,4))</f>
        <v>0.65200000000000002</v>
      </c>
      <c r="AE7726" s="110">
        <f>IF('3C-Water transport'!$R$58="no","not applicable (Q3c.1.6 answered with 'no')",ROUND(AB7726,4))</f>
        <v>0.65200000000000002</v>
      </c>
    </row>
    <row r="7727" spans="5:31" x14ac:dyDescent="0.25">
      <c r="E7727" s="110">
        <f t="shared" si="429"/>
        <v>0.65300000000000047</v>
      </c>
      <c r="F7727" s="110">
        <f>IF('3A-Rail transport'!$R$56="no","not applicable (Q3a.2.6 answered with 'no')",ROUND(E7727,4))</f>
        <v>0.65300000000000002</v>
      </c>
      <c r="G7727" s="110">
        <f>IF('3A-Rail transport'!$R$57="no","not applicable (Q3a.2.6 answered with 'no')",ROUND(E7727,4))</f>
        <v>0.65300000000000002</v>
      </c>
      <c r="S7727" s="110">
        <f t="shared" si="430"/>
        <v>0.65300000000000047</v>
      </c>
      <c r="T7727" s="110">
        <f>IF('3B-Air transport'!$R$66="no","not applicable (Q3b.1.6 answered with 'no')",ROUND(S7727,4))</f>
        <v>0.65300000000000002</v>
      </c>
      <c r="U7727" s="110">
        <f>IF('3B-Air transport'!$R$67="no","not applicable (Q3b.1.6 answered with 'no')",ROUND(S7727,4))</f>
        <v>0.65300000000000002</v>
      </c>
      <c r="V7727" s="110">
        <f>IF('3B-Air transport'!$R$68="no","not applicable (Q3b.1.6 answered with 'no')",ROUND(S7727,4))</f>
        <v>0.65300000000000002</v>
      </c>
      <c r="AB7727" s="110">
        <f t="shared" si="431"/>
        <v>0.65300000000000047</v>
      </c>
      <c r="AC7727" s="110">
        <f>IF('3C-Water transport'!$R$56="no","not applicable (Q3c.1.6 answered with 'no')",ROUND(AB7727,4))</f>
        <v>0.65300000000000002</v>
      </c>
      <c r="AD7727" s="110">
        <f>IF('3C-Water transport'!$R$57="no","not applicable (Q3c.1.6 answered with 'no')",ROUND(AB7727,4))</f>
        <v>0.65300000000000002</v>
      </c>
      <c r="AE7727" s="110">
        <f>IF('3C-Water transport'!$R$58="no","not applicable (Q3c.1.6 answered with 'no')",ROUND(AB7727,4))</f>
        <v>0.65300000000000002</v>
      </c>
    </row>
    <row r="7728" spans="5:31" x14ac:dyDescent="0.25">
      <c r="E7728" s="110">
        <f t="shared" si="429"/>
        <v>0.65400000000000047</v>
      </c>
      <c r="F7728" s="110">
        <f>IF('3A-Rail transport'!$R$56="no","not applicable (Q3a.2.6 answered with 'no')",ROUND(E7728,4))</f>
        <v>0.65400000000000003</v>
      </c>
      <c r="G7728" s="110">
        <f>IF('3A-Rail transport'!$R$57="no","not applicable (Q3a.2.6 answered with 'no')",ROUND(E7728,4))</f>
        <v>0.65400000000000003</v>
      </c>
      <c r="S7728" s="110">
        <f t="shared" si="430"/>
        <v>0.65400000000000047</v>
      </c>
      <c r="T7728" s="110">
        <f>IF('3B-Air transport'!$R$66="no","not applicable (Q3b.1.6 answered with 'no')",ROUND(S7728,4))</f>
        <v>0.65400000000000003</v>
      </c>
      <c r="U7728" s="110">
        <f>IF('3B-Air transport'!$R$67="no","not applicable (Q3b.1.6 answered with 'no')",ROUND(S7728,4))</f>
        <v>0.65400000000000003</v>
      </c>
      <c r="V7728" s="110">
        <f>IF('3B-Air transport'!$R$68="no","not applicable (Q3b.1.6 answered with 'no')",ROUND(S7728,4))</f>
        <v>0.65400000000000003</v>
      </c>
      <c r="AB7728" s="110">
        <f t="shared" si="431"/>
        <v>0.65400000000000047</v>
      </c>
      <c r="AC7728" s="110">
        <f>IF('3C-Water transport'!$R$56="no","not applicable (Q3c.1.6 answered with 'no')",ROUND(AB7728,4))</f>
        <v>0.65400000000000003</v>
      </c>
      <c r="AD7728" s="110">
        <f>IF('3C-Water transport'!$R$57="no","not applicable (Q3c.1.6 answered with 'no')",ROUND(AB7728,4))</f>
        <v>0.65400000000000003</v>
      </c>
      <c r="AE7728" s="110">
        <f>IF('3C-Water transport'!$R$58="no","not applicable (Q3c.1.6 answered with 'no')",ROUND(AB7728,4))</f>
        <v>0.65400000000000003</v>
      </c>
    </row>
    <row r="7729" spans="5:31" x14ac:dyDescent="0.25">
      <c r="E7729" s="110">
        <f t="shared" si="429"/>
        <v>0.65500000000000047</v>
      </c>
      <c r="F7729" s="110">
        <f>IF('3A-Rail transport'!$R$56="no","not applicable (Q3a.2.6 answered with 'no')",ROUND(E7729,4))</f>
        <v>0.65500000000000003</v>
      </c>
      <c r="G7729" s="110">
        <f>IF('3A-Rail transport'!$R$57="no","not applicable (Q3a.2.6 answered with 'no')",ROUND(E7729,4))</f>
        <v>0.65500000000000003</v>
      </c>
      <c r="S7729" s="110">
        <f t="shared" si="430"/>
        <v>0.65500000000000047</v>
      </c>
      <c r="T7729" s="110">
        <f>IF('3B-Air transport'!$R$66="no","not applicable (Q3b.1.6 answered with 'no')",ROUND(S7729,4))</f>
        <v>0.65500000000000003</v>
      </c>
      <c r="U7729" s="110">
        <f>IF('3B-Air transport'!$R$67="no","not applicable (Q3b.1.6 answered with 'no')",ROUND(S7729,4))</f>
        <v>0.65500000000000003</v>
      </c>
      <c r="V7729" s="110">
        <f>IF('3B-Air transport'!$R$68="no","not applicable (Q3b.1.6 answered with 'no')",ROUND(S7729,4))</f>
        <v>0.65500000000000003</v>
      </c>
      <c r="AB7729" s="110">
        <f t="shared" si="431"/>
        <v>0.65500000000000047</v>
      </c>
      <c r="AC7729" s="110">
        <f>IF('3C-Water transport'!$R$56="no","not applicable (Q3c.1.6 answered with 'no')",ROUND(AB7729,4))</f>
        <v>0.65500000000000003</v>
      </c>
      <c r="AD7729" s="110">
        <f>IF('3C-Water transport'!$R$57="no","not applicable (Q3c.1.6 answered with 'no')",ROUND(AB7729,4))</f>
        <v>0.65500000000000003</v>
      </c>
      <c r="AE7729" s="110">
        <f>IF('3C-Water transport'!$R$58="no","not applicable (Q3c.1.6 answered with 'no')",ROUND(AB7729,4))</f>
        <v>0.65500000000000003</v>
      </c>
    </row>
    <row r="7730" spans="5:31" x14ac:dyDescent="0.25">
      <c r="E7730" s="110">
        <f t="shared" si="429"/>
        <v>0.65600000000000047</v>
      </c>
      <c r="F7730" s="110">
        <f>IF('3A-Rail transport'!$R$56="no","not applicable (Q3a.2.6 answered with 'no')",ROUND(E7730,4))</f>
        <v>0.65600000000000003</v>
      </c>
      <c r="G7730" s="110">
        <f>IF('3A-Rail transport'!$R$57="no","not applicable (Q3a.2.6 answered with 'no')",ROUND(E7730,4))</f>
        <v>0.65600000000000003</v>
      </c>
      <c r="S7730" s="110">
        <f t="shared" si="430"/>
        <v>0.65600000000000047</v>
      </c>
      <c r="T7730" s="110">
        <f>IF('3B-Air transport'!$R$66="no","not applicable (Q3b.1.6 answered with 'no')",ROUND(S7730,4))</f>
        <v>0.65600000000000003</v>
      </c>
      <c r="U7730" s="110">
        <f>IF('3B-Air transport'!$R$67="no","not applicable (Q3b.1.6 answered with 'no')",ROUND(S7730,4))</f>
        <v>0.65600000000000003</v>
      </c>
      <c r="V7730" s="110">
        <f>IF('3B-Air transport'!$R$68="no","not applicable (Q3b.1.6 answered with 'no')",ROUND(S7730,4))</f>
        <v>0.65600000000000003</v>
      </c>
      <c r="AB7730" s="110">
        <f t="shared" si="431"/>
        <v>0.65600000000000047</v>
      </c>
      <c r="AC7730" s="110">
        <f>IF('3C-Water transport'!$R$56="no","not applicable (Q3c.1.6 answered with 'no')",ROUND(AB7730,4))</f>
        <v>0.65600000000000003</v>
      </c>
      <c r="AD7730" s="110">
        <f>IF('3C-Water transport'!$R$57="no","not applicable (Q3c.1.6 answered with 'no')",ROUND(AB7730,4))</f>
        <v>0.65600000000000003</v>
      </c>
      <c r="AE7730" s="110">
        <f>IF('3C-Water transport'!$R$58="no","not applicable (Q3c.1.6 answered with 'no')",ROUND(AB7730,4))</f>
        <v>0.65600000000000003</v>
      </c>
    </row>
    <row r="7731" spans="5:31" x14ac:dyDescent="0.25">
      <c r="E7731" s="110">
        <f t="shared" si="429"/>
        <v>0.65700000000000047</v>
      </c>
      <c r="F7731" s="110">
        <f>IF('3A-Rail transport'!$R$56="no","not applicable (Q3a.2.6 answered with 'no')",ROUND(E7731,4))</f>
        <v>0.65700000000000003</v>
      </c>
      <c r="G7731" s="110">
        <f>IF('3A-Rail transport'!$R$57="no","not applicable (Q3a.2.6 answered with 'no')",ROUND(E7731,4))</f>
        <v>0.65700000000000003</v>
      </c>
      <c r="S7731" s="110">
        <f t="shared" si="430"/>
        <v>0.65700000000000047</v>
      </c>
      <c r="T7731" s="110">
        <f>IF('3B-Air transport'!$R$66="no","not applicable (Q3b.1.6 answered with 'no')",ROUND(S7731,4))</f>
        <v>0.65700000000000003</v>
      </c>
      <c r="U7731" s="110">
        <f>IF('3B-Air transport'!$R$67="no","not applicable (Q3b.1.6 answered with 'no')",ROUND(S7731,4))</f>
        <v>0.65700000000000003</v>
      </c>
      <c r="V7731" s="110">
        <f>IF('3B-Air transport'!$R$68="no","not applicable (Q3b.1.6 answered with 'no')",ROUND(S7731,4))</f>
        <v>0.65700000000000003</v>
      </c>
      <c r="AB7731" s="110">
        <f t="shared" si="431"/>
        <v>0.65700000000000047</v>
      </c>
      <c r="AC7731" s="110">
        <f>IF('3C-Water transport'!$R$56="no","not applicable (Q3c.1.6 answered with 'no')",ROUND(AB7731,4))</f>
        <v>0.65700000000000003</v>
      </c>
      <c r="AD7731" s="110">
        <f>IF('3C-Water transport'!$R$57="no","not applicable (Q3c.1.6 answered with 'no')",ROUND(AB7731,4))</f>
        <v>0.65700000000000003</v>
      </c>
      <c r="AE7731" s="110">
        <f>IF('3C-Water transport'!$R$58="no","not applicable (Q3c.1.6 answered with 'no')",ROUND(AB7731,4))</f>
        <v>0.65700000000000003</v>
      </c>
    </row>
    <row r="7732" spans="5:31" x14ac:dyDescent="0.25">
      <c r="E7732" s="110">
        <f t="shared" si="429"/>
        <v>0.65800000000000047</v>
      </c>
      <c r="F7732" s="110">
        <f>IF('3A-Rail transport'!$R$56="no","not applicable (Q3a.2.6 answered with 'no')",ROUND(E7732,4))</f>
        <v>0.65800000000000003</v>
      </c>
      <c r="G7732" s="110">
        <f>IF('3A-Rail transport'!$R$57="no","not applicable (Q3a.2.6 answered with 'no')",ROUND(E7732,4))</f>
        <v>0.65800000000000003</v>
      </c>
      <c r="S7732" s="110">
        <f t="shared" si="430"/>
        <v>0.65800000000000047</v>
      </c>
      <c r="T7732" s="110">
        <f>IF('3B-Air transport'!$R$66="no","not applicable (Q3b.1.6 answered with 'no')",ROUND(S7732,4))</f>
        <v>0.65800000000000003</v>
      </c>
      <c r="U7732" s="110">
        <f>IF('3B-Air transport'!$R$67="no","not applicable (Q3b.1.6 answered with 'no')",ROUND(S7732,4))</f>
        <v>0.65800000000000003</v>
      </c>
      <c r="V7732" s="110">
        <f>IF('3B-Air transport'!$R$68="no","not applicable (Q3b.1.6 answered with 'no')",ROUND(S7732,4))</f>
        <v>0.65800000000000003</v>
      </c>
      <c r="AB7732" s="110">
        <f t="shared" si="431"/>
        <v>0.65800000000000047</v>
      </c>
      <c r="AC7732" s="110">
        <f>IF('3C-Water transport'!$R$56="no","not applicable (Q3c.1.6 answered with 'no')",ROUND(AB7732,4))</f>
        <v>0.65800000000000003</v>
      </c>
      <c r="AD7732" s="110">
        <f>IF('3C-Water transport'!$R$57="no","not applicable (Q3c.1.6 answered with 'no')",ROUND(AB7732,4))</f>
        <v>0.65800000000000003</v>
      </c>
      <c r="AE7732" s="110">
        <f>IF('3C-Water transport'!$R$58="no","not applicable (Q3c.1.6 answered with 'no')",ROUND(AB7732,4))</f>
        <v>0.65800000000000003</v>
      </c>
    </row>
    <row r="7733" spans="5:31" x14ac:dyDescent="0.25">
      <c r="E7733" s="110">
        <f t="shared" si="429"/>
        <v>0.65900000000000047</v>
      </c>
      <c r="F7733" s="110">
        <f>IF('3A-Rail transport'!$R$56="no","not applicable (Q3a.2.6 answered with 'no')",ROUND(E7733,4))</f>
        <v>0.65900000000000003</v>
      </c>
      <c r="G7733" s="110">
        <f>IF('3A-Rail transport'!$R$57="no","not applicable (Q3a.2.6 answered with 'no')",ROUND(E7733,4))</f>
        <v>0.65900000000000003</v>
      </c>
      <c r="S7733" s="110">
        <f t="shared" si="430"/>
        <v>0.65900000000000047</v>
      </c>
      <c r="T7733" s="110">
        <f>IF('3B-Air transport'!$R$66="no","not applicable (Q3b.1.6 answered with 'no')",ROUND(S7733,4))</f>
        <v>0.65900000000000003</v>
      </c>
      <c r="U7733" s="110">
        <f>IF('3B-Air transport'!$R$67="no","not applicable (Q3b.1.6 answered with 'no')",ROUND(S7733,4))</f>
        <v>0.65900000000000003</v>
      </c>
      <c r="V7733" s="110">
        <f>IF('3B-Air transport'!$R$68="no","not applicable (Q3b.1.6 answered with 'no')",ROUND(S7733,4))</f>
        <v>0.65900000000000003</v>
      </c>
      <c r="AB7733" s="110">
        <f t="shared" si="431"/>
        <v>0.65900000000000047</v>
      </c>
      <c r="AC7733" s="110">
        <f>IF('3C-Water transport'!$R$56="no","not applicable (Q3c.1.6 answered with 'no')",ROUND(AB7733,4))</f>
        <v>0.65900000000000003</v>
      </c>
      <c r="AD7733" s="110">
        <f>IF('3C-Water transport'!$R$57="no","not applicable (Q3c.1.6 answered with 'no')",ROUND(AB7733,4))</f>
        <v>0.65900000000000003</v>
      </c>
      <c r="AE7733" s="110">
        <f>IF('3C-Water transport'!$R$58="no","not applicable (Q3c.1.6 answered with 'no')",ROUND(AB7733,4))</f>
        <v>0.65900000000000003</v>
      </c>
    </row>
    <row r="7734" spans="5:31" x14ac:dyDescent="0.25">
      <c r="E7734" s="110">
        <f t="shared" si="429"/>
        <v>0.66000000000000048</v>
      </c>
      <c r="F7734" s="110">
        <f>IF('3A-Rail transport'!$R$56="no","not applicable (Q3a.2.6 answered with 'no')",ROUND(E7734,4))</f>
        <v>0.66</v>
      </c>
      <c r="G7734" s="110">
        <f>IF('3A-Rail transport'!$R$57="no","not applicable (Q3a.2.6 answered with 'no')",ROUND(E7734,4))</f>
        <v>0.66</v>
      </c>
      <c r="S7734" s="110">
        <f t="shared" si="430"/>
        <v>0.66000000000000048</v>
      </c>
      <c r="T7734" s="110">
        <f>IF('3B-Air transport'!$R$66="no","not applicable (Q3b.1.6 answered with 'no')",ROUND(S7734,4))</f>
        <v>0.66</v>
      </c>
      <c r="U7734" s="110">
        <f>IF('3B-Air transport'!$R$67="no","not applicable (Q3b.1.6 answered with 'no')",ROUND(S7734,4))</f>
        <v>0.66</v>
      </c>
      <c r="V7734" s="110">
        <f>IF('3B-Air transport'!$R$68="no","not applicable (Q3b.1.6 answered with 'no')",ROUND(S7734,4))</f>
        <v>0.66</v>
      </c>
      <c r="AB7734" s="110">
        <f t="shared" si="431"/>
        <v>0.66000000000000048</v>
      </c>
      <c r="AC7734" s="110">
        <f>IF('3C-Water transport'!$R$56="no","not applicable (Q3c.1.6 answered with 'no')",ROUND(AB7734,4))</f>
        <v>0.66</v>
      </c>
      <c r="AD7734" s="110">
        <f>IF('3C-Water transport'!$R$57="no","not applicable (Q3c.1.6 answered with 'no')",ROUND(AB7734,4))</f>
        <v>0.66</v>
      </c>
      <c r="AE7734" s="110">
        <f>IF('3C-Water transport'!$R$58="no","not applicable (Q3c.1.6 answered with 'no')",ROUND(AB7734,4))</f>
        <v>0.66</v>
      </c>
    </row>
    <row r="7735" spans="5:31" x14ac:dyDescent="0.25">
      <c r="E7735" s="110">
        <f t="shared" si="429"/>
        <v>0.66100000000000048</v>
      </c>
      <c r="F7735" s="110">
        <f>IF('3A-Rail transport'!$R$56="no","not applicable (Q3a.2.6 answered with 'no')",ROUND(E7735,4))</f>
        <v>0.66100000000000003</v>
      </c>
      <c r="G7735" s="110">
        <f>IF('3A-Rail transport'!$R$57="no","not applicable (Q3a.2.6 answered with 'no')",ROUND(E7735,4))</f>
        <v>0.66100000000000003</v>
      </c>
      <c r="S7735" s="110">
        <f t="shared" si="430"/>
        <v>0.66100000000000048</v>
      </c>
      <c r="T7735" s="110">
        <f>IF('3B-Air transport'!$R$66="no","not applicable (Q3b.1.6 answered with 'no')",ROUND(S7735,4))</f>
        <v>0.66100000000000003</v>
      </c>
      <c r="U7735" s="110">
        <f>IF('3B-Air transport'!$R$67="no","not applicable (Q3b.1.6 answered with 'no')",ROUND(S7735,4))</f>
        <v>0.66100000000000003</v>
      </c>
      <c r="V7735" s="110">
        <f>IF('3B-Air transport'!$R$68="no","not applicable (Q3b.1.6 answered with 'no')",ROUND(S7735,4))</f>
        <v>0.66100000000000003</v>
      </c>
      <c r="AB7735" s="110">
        <f t="shared" si="431"/>
        <v>0.66100000000000048</v>
      </c>
      <c r="AC7735" s="110">
        <f>IF('3C-Water transport'!$R$56="no","not applicable (Q3c.1.6 answered with 'no')",ROUND(AB7735,4))</f>
        <v>0.66100000000000003</v>
      </c>
      <c r="AD7735" s="110">
        <f>IF('3C-Water transport'!$R$57="no","not applicable (Q3c.1.6 answered with 'no')",ROUND(AB7735,4))</f>
        <v>0.66100000000000003</v>
      </c>
      <c r="AE7735" s="110">
        <f>IF('3C-Water transport'!$R$58="no","not applicable (Q3c.1.6 answered with 'no')",ROUND(AB7735,4))</f>
        <v>0.66100000000000003</v>
      </c>
    </row>
    <row r="7736" spans="5:31" x14ac:dyDescent="0.25">
      <c r="E7736" s="110">
        <f t="shared" si="429"/>
        <v>0.66200000000000048</v>
      </c>
      <c r="F7736" s="110">
        <f>IF('3A-Rail transport'!$R$56="no","not applicable (Q3a.2.6 answered with 'no')",ROUND(E7736,4))</f>
        <v>0.66200000000000003</v>
      </c>
      <c r="G7736" s="110">
        <f>IF('3A-Rail transport'!$R$57="no","not applicable (Q3a.2.6 answered with 'no')",ROUND(E7736,4))</f>
        <v>0.66200000000000003</v>
      </c>
      <c r="S7736" s="110">
        <f t="shared" si="430"/>
        <v>0.66200000000000048</v>
      </c>
      <c r="T7736" s="110">
        <f>IF('3B-Air transport'!$R$66="no","not applicable (Q3b.1.6 answered with 'no')",ROUND(S7736,4))</f>
        <v>0.66200000000000003</v>
      </c>
      <c r="U7736" s="110">
        <f>IF('3B-Air transport'!$R$67="no","not applicable (Q3b.1.6 answered with 'no')",ROUND(S7736,4))</f>
        <v>0.66200000000000003</v>
      </c>
      <c r="V7736" s="110">
        <f>IF('3B-Air transport'!$R$68="no","not applicable (Q3b.1.6 answered with 'no')",ROUND(S7736,4))</f>
        <v>0.66200000000000003</v>
      </c>
      <c r="AB7736" s="110">
        <f t="shared" si="431"/>
        <v>0.66200000000000048</v>
      </c>
      <c r="AC7736" s="110">
        <f>IF('3C-Water transport'!$R$56="no","not applicable (Q3c.1.6 answered with 'no')",ROUND(AB7736,4))</f>
        <v>0.66200000000000003</v>
      </c>
      <c r="AD7736" s="110">
        <f>IF('3C-Water transport'!$R$57="no","not applicable (Q3c.1.6 answered with 'no')",ROUND(AB7736,4))</f>
        <v>0.66200000000000003</v>
      </c>
      <c r="AE7736" s="110">
        <f>IF('3C-Water transport'!$R$58="no","not applicable (Q3c.1.6 answered with 'no')",ROUND(AB7736,4))</f>
        <v>0.66200000000000003</v>
      </c>
    </row>
    <row r="7737" spans="5:31" x14ac:dyDescent="0.25">
      <c r="E7737" s="110">
        <f t="shared" si="429"/>
        <v>0.66300000000000048</v>
      </c>
      <c r="F7737" s="110">
        <f>IF('3A-Rail transport'!$R$56="no","not applicable (Q3a.2.6 answered with 'no')",ROUND(E7737,4))</f>
        <v>0.66300000000000003</v>
      </c>
      <c r="G7737" s="110">
        <f>IF('3A-Rail transport'!$R$57="no","not applicable (Q3a.2.6 answered with 'no')",ROUND(E7737,4))</f>
        <v>0.66300000000000003</v>
      </c>
      <c r="S7737" s="110">
        <f t="shared" si="430"/>
        <v>0.66300000000000048</v>
      </c>
      <c r="T7737" s="110">
        <f>IF('3B-Air transport'!$R$66="no","not applicable (Q3b.1.6 answered with 'no')",ROUND(S7737,4))</f>
        <v>0.66300000000000003</v>
      </c>
      <c r="U7737" s="110">
        <f>IF('3B-Air transport'!$R$67="no","not applicable (Q3b.1.6 answered with 'no')",ROUND(S7737,4))</f>
        <v>0.66300000000000003</v>
      </c>
      <c r="V7737" s="110">
        <f>IF('3B-Air transport'!$R$68="no","not applicable (Q3b.1.6 answered with 'no')",ROUND(S7737,4))</f>
        <v>0.66300000000000003</v>
      </c>
      <c r="AB7737" s="110">
        <f t="shared" si="431"/>
        <v>0.66300000000000048</v>
      </c>
      <c r="AC7737" s="110">
        <f>IF('3C-Water transport'!$R$56="no","not applicable (Q3c.1.6 answered with 'no')",ROUND(AB7737,4))</f>
        <v>0.66300000000000003</v>
      </c>
      <c r="AD7737" s="110">
        <f>IF('3C-Water transport'!$R$57="no","not applicable (Q3c.1.6 answered with 'no')",ROUND(AB7737,4))</f>
        <v>0.66300000000000003</v>
      </c>
      <c r="AE7737" s="110">
        <f>IF('3C-Water transport'!$R$58="no","not applicable (Q3c.1.6 answered with 'no')",ROUND(AB7737,4))</f>
        <v>0.66300000000000003</v>
      </c>
    </row>
    <row r="7738" spans="5:31" x14ac:dyDescent="0.25">
      <c r="E7738" s="110">
        <f t="shared" si="429"/>
        <v>0.66400000000000048</v>
      </c>
      <c r="F7738" s="110">
        <f>IF('3A-Rail transport'!$R$56="no","not applicable (Q3a.2.6 answered with 'no')",ROUND(E7738,4))</f>
        <v>0.66400000000000003</v>
      </c>
      <c r="G7738" s="110">
        <f>IF('3A-Rail transport'!$R$57="no","not applicable (Q3a.2.6 answered with 'no')",ROUND(E7738,4))</f>
        <v>0.66400000000000003</v>
      </c>
      <c r="S7738" s="110">
        <f t="shared" si="430"/>
        <v>0.66400000000000048</v>
      </c>
      <c r="T7738" s="110">
        <f>IF('3B-Air transport'!$R$66="no","not applicable (Q3b.1.6 answered with 'no')",ROUND(S7738,4))</f>
        <v>0.66400000000000003</v>
      </c>
      <c r="U7738" s="110">
        <f>IF('3B-Air transport'!$R$67="no","not applicable (Q3b.1.6 answered with 'no')",ROUND(S7738,4))</f>
        <v>0.66400000000000003</v>
      </c>
      <c r="V7738" s="110">
        <f>IF('3B-Air transport'!$R$68="no","not applicable (Q3b.1.6 answered with 'no')",ROUND(S7738,4))</f>
        <v>0.66400000000000003</v>
      </c>
      <c r="AB7738" s="110">
        <f t="shared" si="431"/>
        <v>0.66400000000000048</v>
      </c>
      <c r="AC7738" s="110">
        <f>IF('3C-Water transport'!$R$56="no","not applicable (Q3c.1.6 answered with 'no')",ROUND(AB7738,4))</f>
        <v>0.66400000000000003</v>
      </c>
      <c r="AD7738" s="110">
        <f>IF('3C-Water transport'!$R$57="no","not applicable (Q3c.1.6 answered with 'no')",ROUND(AB7738,4))</f>
        <v>0.66400000000000003</v>
      </c>
      <c r="AE7738" s="110">
        <f>IF('3C-Water transport'!$R$58="no","not applicable (Q3c.1.6 answered with 'no')",ROUND(AB7738,4))</f>
        <v>0.66400000000000003</v>
      </c>
    </row>
    <row r="7739" spans="5:31" x14ac:dyDescent="0.25">
      <c r="E7739" s="110">
        <f t="shared" si="429"/>
        <v>0.66500000000000048</v>
      </c>
      <c r="F7739" s="110">
        <f>IF('3A-Rail transport'!$R$56="no","not applicable (Q3a.2.6 answered with 'no')",ROUND(E7739,4))</f>
        <v>0.66500000000000004</v>
      </c>
      <c r="G7739" s="110">
        <f>IF('3A-Rail transport'!$R$57="no","not applicable (Q3a.2.6 answered with 'no')",ROUND(E7739,4))</f>
        <v>0.66500000000000004</v>
      </c>
      <c r="S7739" s="110">
        <f t="shared" si="430"/>
        <v>0.66500000000000048</v>
      </c>
      <c r="T7739" s="110">
        <f>IF('3B-Air transport'!$R$66="no","not applicable (Q3b.1.6 answered with 'no')",ROUND(S7739,4))</f>
        <v>0.66500000000000004</v>
      </c>
      <c r="U7739" s="110">
        <f>IF('3B-Air transport'!$R$67="no","not applicable (Q3b.1.6 answered with 'no')",ROUND(S7739,4))</f>
        <v>0.66500000000000004</v>
      </c>
      <c r="V7739" s="110">
        <f>IF('3B-Air transport'!$R$68="no","not applicable (Q3b.1.6 answered with 'no')",ROUND(S7739,4))</f>
        <v>0.66500000000000004</v>
      </c>
      <c r="AB7739" s="110">
        <f t="shared" si="431"/>
        <v>0.66500000000000048</v>
      </c>
      <c r="AC7739" s="110">
        <f>IF('3C-Water transport'!$R$56="no","not applicable (Q3c.1.6 answered with 'no')",ROUND(AB7739,4))</f>
        <v>0.66500000000000004</v>
      </c>
      <c r="AD7739" s="110">
        <f>IF('3C-Water transport'!$R$57="no","not applicable (Q3c.1.6 answered with 'no')",ROUND(AB7739,4))</f>
        <v>0.66500000000000004</v>
      </c>
      <c r="AE7739" s="110">
        <f>IF('3C-Water transport'!$R$58="no","not applicable (Q3c.1.6 answered with 'no')",ROUND(AB7739,4))</f>
        <v>0.66500000000000004</v>
      </c>
    </row>
    <row r="7740" spans="5:31" x14ac:dyDescent="0.25">
      <c r="E7740" s="110">
        <f t="shared" si="429"/>
        <v>0.66600000000000048</v>
      </c>
      <c r="F7740" s="110">
        <f>IF('3A-Rail transport'!$R$56="no","not applicable (Q3a.2.6 answered with 'no')",ROUND(E7740,4))</f>
        <v>0.66600000000000004</v>
      </c>
      <c r="G7740" s="110">
        <f>IF('3A-Rail transport'!$R$57="no","not applicable (Q3a.2.6 answered with 'no')",ROUND(E7740,4))</f>
        <v>0.66600000000000004</v>
      </c>
      <c r="S7740" s="110">
        <f t="shared" si="430"/>
        <v>0.66600000000000048</v>
      </c>
      <c r="T7740" s="110">
        <f>IF('3B-Air transport'!$R$66="no","not applicable (Q3b.1.6 answered with 'no')",ROUND(S7740,4))</f>
        <v>0.66600000000000004</v>
      </c>
      <c r="U7740" s="110">
        <f>IF('3B-Air transport'!$R$67="no","not applicable (Q3b.1.6 answered with 'no')",ROUND(S7740,4))</f>
        <v>0.66600000000000004</v>
      </c>
      <c r="V7740" s="110">
        <f>IF('3B-Air transport'!$R$68="no","not applicable (Q3b.1.6 answered with 'no')",ROUND(S7740,4))</f>
        <v>0.66600000000000004</v>
      </c>
      <c r="AB7740" s="110">
        <f t="shared" si="431"/>
        <v>0.66600000000000048</v>
      </c>
      <c r="AC7740" s="110">
        <f>IF('3C-Water transport'!$R$56="no","not applicable (Q3c.1.6 answered with 'no')",ROUND(AB7740,4))</f>
        <v>0.66600000000000004</v>
      </c>
      <c r="AD7740" s="110">
        <f>IF('3C-Water transport'!$R$57="no","not applicable (Q3c.1.6 answered with 'no')",ROUND(AB7740,4))</f>
        <v>0.66600000000000004</v>
      </c>
      <c r="AE7740" s="110">
        <f>IF('3C-Water transport'!$R$58="no","not applicable (Q3c.1.6 answered with 'no')",ROUND(AB7740,4))</f>
        <v>0.66600000000000004</v>
      </c>
    </row>
    <row r="7741" spans="5:31" x14ac:dyDescent="0.25">
      <c r="E7741" s="110">
        <f t="shared" si="429"/>
        <v>0.66700000000000048</v>
      </c>
      <c r="F7741" s="110">
        <f>IF('3A-Rail transport'!$R$56="no","not applicable (Q3a.2.6 answered with 'no')",ROUND(E7741,4))</f>
        <v>0.66700000000000004</v>
      </c>
      <c r="G7741" s="110">
        <f>IF('3A-Rail transport'!$R$57="no","not applicable (Q3a.2.6 answered with 'no')",ROUND(E7741,4))</f>
        <v>0.66700000000000004</v>
      </c>
      <c r="S7741" s="110">
        <f t="shared" si="430"/>
        <v>0.66700000000000048</v>
      </c>
      <c r="T7741" s="110">
        <f>IF('3B-Air transport'!$R$66="no","not applicable (Q3b.1.6 answered with 'no')",ROUND(S7741,4))</f>
        <v>0.66700000000000004</v>
      </c>
      <c r="U7741" s="110">
        <f>IF('3B-Air transport'!$R$67="no","not applicable (Q3b.1.6 answered with 'no')",ROUND(S7741,4))</f>
        <v>0.66700000000000004</v>
      </c>
      <c r="V7741" s="110">
        <f>IF('3B-Air transport'!$R$68="no","not applicable (Q3b.1.6 answered with 'no')",ROUND(S7741,4))</f>
        <v>0.66700000000000004</v>
      </c>
      <c r="AB7741" s="110">
        <f t="shared" si="431"/>
        <v>0.66700000000000048</v>
      </c>
      <c r="AC7741" s="110">
        <f>IF('3C-Water transport'!$R$56="no","not applicable (Q3c.1.6 answered with 'no')",ROUND(AB7741,4))</f>
        <v>0.66700000000000004</v>
      </c>
      <c r="AD7741" s="110">
        <f>IF('3C-Water transport'!$R$57="no","not applicable (Q3c.1.6 answered with 'no')",ROUND(AB7741,4))</f>
        <v>0.66700000000000004</v>
      </c>
      <c r="AE7741" s="110">
        <f>IF('3C-Water transport'!$R$58="no","not applicable (Q3c.1.6 answered with 'no')",ROUND(AB7741,4))</f>
        <v>0.66700000000000004</v>
      </c>
    </row>
    <row r="7742" spans="5:31" x14ac:dyDescent="0.25">
      <c r="E7742" s="110">
        <f t="shared" si="429"/>
        <v>0.66800000000000048</v>
      </c>
      <c r="F7742" s="110">
        <f>IF('3A-Rail transport'!$R$56="no","not applicable (Q3a.2.6 answered with 'no')",ROUND(E7742,4))</f>
        <v>0.66800000000000004</v>
      </c>
      <c r="G7742" s="110">
        <f>IF('3A-Rail transport'!$R$57="no","not applicable (Q3a.2.6 answered with 'no')",ROUND(E7742,4))</f>
        <v>0.66800000000000004</v>
      </c>
      <c r="S7742" s="110">
        <f t="shared" si="430"/>
        <v>0.66800000000000048</v>
      </c>
      <c r="T7742" s="110">
        <f>IF('3B-Air transport'!$R$66="no","not applicable (Q3b.1.6 answered with 'no')",ROUND(S7742,4))</f>
        <v>0.66800000000000004</v>
      </c>
      <c r="U7742" s="110">
        <f>IF('3B-Air transport'!$R$67="no","not applicable (Q3b.1.6 answered with 'no')",ROUND(S7742,4))</f>
        <v>0.66800000000000004</v>
      </c>
      <c r="V7742" s="110">
        <f>IF('3B-Air transport'!$R$68="no","not applicable (Q3b.1.6 answered with 'no')",ROUND(S7742,4))</f>
        <v>0.66800000000000004</v>
      </c>
      <c r="AB7742" s="110">
        <f t="shared" si="431"/>
        <v>0.66800000000000048</v>
      </c>
      <c r="AC7742" s="110">
        <f>IF('3C-Water transport'!$R$56="no","not applicable (Q3c.1.6 answered with 'no')",ROUND(AB7742,4))</f>
        <v>0.66800000000000004</v>
      </c>
      <c r="AD7742" s="110">
        <f>IF('3C-Water transport'!$R$57="no","not applicable (Q3c.1.6 answered with 'no')",ROUND(AB7742,4))</f>
        <v>0.66800000000000004</v>
      </c>
      <c r="AE7742" s="110">
        <f>IF('3C-Water transport'!$R$58="no","not applicable (Q3c.1.6 answered with 'no')",ROUND(AB7742,4))</f>
        <v>0.66800000000000004</v>
      </c>
    </row>
    <row r="7743" spans="5:31" x14ac:dyDescent="0.25">
      <c r="E7743" s="110">
        <f t="shared" si="429"/>
        <v>0.66900000000000048</v>
      </c>
      <c r="F7743" s="110">
        <f>IF('3A-Rail transport'!$R$56="no","not applicable (Q3a.2.6 answered with 'no')",ROUND(E7743,4))</f>
        <v>0.66900000000000004</v>
      </c>
      <c r="G7743" s="110">
        <f>IF('3A-Rail transport'!$R$57="no","not applicable (Q3a.2.6 answered with 'no')",ROUND(E7743,4))</f>
        <v>0.66900000000000004</v>
      </c>
      <c r="S7743" s="110">
        <f t="shared" si="430"/>
        <v>0.66900000000000048</v>
      </c>
      <c r="T7743" s="110">
        <f>IF('3B-Air transport'!$R$66="no","not applicable (Q3b.1.6 answered with 'no')",ROUND(S7743,4))</f>
        <v>0.66900000000000004</v>
      </c>
      <c r="U7743" s="110">
        <f>IF('3B-Air transport'!$R$67="no","not applicable (Q3b.1.6 answered with 'no')",ROUND(S7743,4))</f>
        <v>0.66900000000000004</v>
      </c>
      <c r="V7743" s="110">
        <f>IF('3B-Air transport'!$R$68="no","not applicable (Q3b.1.6 answered with 'no')",ROUND(S7743,4))</f>
        <v>0.66900000000000004</v>
      </c>
      <c r="AB7743" s="110">
        <f t="shared" si="431"/>
        <v>0.66900000000000048</v>
      </c>
      <c r="AC7743" s="110">
        <f>IF('3C-Water transport'!$R$56="no","not applicable (Q3c.1.6 answered with 'no')",ROUND(AB7743,4))</f>
        <v>0.66900000000000004</v>
      </c>
      <c r="AD7743" s="110">
        <f>IF('3C-Water transport'!$R$57="no","not applicable (Q3c.1.6 answered with 'no')",ROUND(AB7743,4))</f>
        <v>0.66900000000000004</v>
      </c>
      <c r="AE7743" s="110">
        <f>IF('3C-Water transport'!$R$58="no","not applicable (Q3c.1.6 answered with 'no')",ROUND(AB7743,4))</f>
        <v>0.66900000000000004</v>
      </c>
    </row>
    <row r="7744" spans="5:31" x14ac:dyDescent="0.25">
      <c r="E7744" s="110">
        <f t="shared" si="429"/>
        <v>0.67000000000000048</v>
      </c>
      <c r="F7744" s="110">
        <f>IF('3A-Rail transport'!$R$56="no","not applicable (Q3a.2.6 answered with 'no')",ROUND(E7744,4))</f>
        <v>0.67</v>
      </c>
      <c r="G7744" s="110">
        <f>IF('3A-Rail transport'!$R$57="no","not applicable (Q3a.2.6 answered with 'no')",ROUND(E7744,4))</f>
        <v>0.67</v>
      </c>
      <c r="S7744" s="110">
        <f t="shared" si="430"/>
        <v>0.67000000000000048</v>
      </c>
      <c r="T7744" s="110">
        <f>IF('3B-Air transport'!$R$66="no","not applicable (Q3b.1.6 answered with 'no')",ROUND(S7744,4))</f>
        <v>0.67</v>
      </c>
      <c r="U7744" s="110">
        <f>IF('3B-Air transport'!$R$67="no","not applicable (Q3b.1.6 answered with 'no')",ROUND(S7744,4))</f>
        <v>0.67</v>
      </c>
      <c r="V7744" s="110">
        <f>IF('3B-Air transport'!$R$68="no","not applicable (Q3b.1.6 answered with 'no')",ROUND(S7744,4))</f>
        <v>0.67</v>
      </c>
      <c r="AB7744" s="110">
        <f t="shared" si="431"/>
        <v>0.67000000000000048</v>
      </c>
      <c r="AC7744" s="110">
        <f>IF('3C-Water transport'!$R$56="no","not applicable (Q3c.1.6 answered with 'no')",ROUND(AB7744,4))</f>
        <v>0.67</v>
      </c>
      <c r="AD7744" s="110">
        <f>IF('3C-Water transport'!$R$57="no","not applicable (Q3c.1.6 answered with 'no')",ROUND(AB7744,4))</f>
        <v>0.67</v>
      </c>
      <c r="AE7744" s="110">
        <f>IF('3C-Water transport'!$R$58="no","not applicable (Q3c.1.6 answered with 'no')",ROUND(AB7744,4))</f>
        <v>0.67</v>
      </c>
    </row>
    <row r="7745" spans="5:31" x14ac:dyDescent="0.25">
      <c r="E7745" s="110">
        <f t="shared" si="429"/>
        <v>0.67100000000000048</v>
      </c>
      <c r="F7745" s="110">
        <f>IF('3A-Rail transport'!$R$56="no","not applicable (Q3a.2.6 answered with 'no')",ROUND(E7745,4))</f>
        <v>0.67100000000000004</v>
      </c>
      <c r="G7745" s="110">
        <f>IF('3A-Rail transport'!$R$57="no","not applicable (Q3a.2.6 answered with 'no')",ROUND(E7745,4))</f>
        <v>0.67100000000000004</v>
      </c>
      <c r="S7745" s="110">
        <f t="shared" si="430"/>
        <v>0.67100000000000048</v>
      </c>
      <c r="T7745" s="110">
        <f>IF('3B-Air transport'!$R$66="no","not applicable (Q3b.1.6 answered with 'no')",ROUND(S7745,4))</f>
        <v>0.67100000000000004</v>
      </c>
      <c r="U7745" s="110">
        <f>IF('3B-Air transport'!$R$67="no","not applicable (Q3b.1.6 answered with 'no')",ROUND(S7745,4))</f>
        <v>0.67100000000000004</v>
      </c>
      <c r="V7745" s="110">
        <f>IF('3B-Air transport'!$R$68="no","not applicable (Q3b.1.6 answered with 'no')",ROUND(S7745,4))</f>
        <v>0.67100000000000004</v>
      </c>
      <c r="AB7745" s="110">
        <f t="shared" si="431"/>
        <v>0.67100000000000048</v>
      </c>
      <c r="AC7745" s="110">
        <f>IF('3C-Water transport'!$R$56="no","not applicable (Q3c.1.6 answered with 'no')",ROUND(AB7745,4))</f>
        <v>0.67100000000000004</v>
      </c>
      <c r="AD7745" s="110">
        <f>IF('3C-Water transport'!$R$57="no","not applicable (Q3c.1.6 answered with 'no')",ROUND(AB7745,4))</f>
        <v>0.67100000000000004</v>
      </c>
      <c r="AE7745" s="110">
        <f>IF('3C-Water transport'!$R$58="no","not applicable (Q3c.1.6 answered with 'no')",ROUND(AB7745,4))</f>
        <v>0.67100000000000004</v>
      </c>
    </row>
    <row r="7746" spans="5:31" x14ac:dyDescent="0.25">
      <c r="E7746" s="110">
        <f t="shared" si="429"/>
        <v>0.67200000000000049</v>
      </c>
      <c r="F7746" s="110">
        <f>IF('3A-Rail transport'!$R$56="no","not applicable (Q3a.2.6 answered with 'no')",ROUND(E7746,4))</f>
        <v>0.67200000000000004</v>
      </c>
      <c r="G7746" s="110">
        <f>IF('3A-Rail transport'!$R$57="no","not applicable (Q3a.2.6 answered with 'no')",ROUND(E7746,4))</f>
        <v>0.67200000000000004</v>
      </c>
      <c r="S7746" s="110">
        <f t="shared" si="430"/>
        <v>0.67200000000000049</v>
      </c>
      <c r="T7746" s="110">
        <f>IF('3B-Air transport'!$R$66="no","not applicable (Q3b.1.6 answered with 'no')",ROUND(S7746,4))</f>
        <v>0.67200000000000004</v>
      </c>
      <c r="U7746" s="110">
        <f>IF('3B-Air transport'!$R$67="no","not applicable (Q3b.1.6 answered with 'no')",ROUND(S7746,4))</f>
        <v>0.67200000000000004</v>
      </c>
      <c r="V7746" s="110">
        <f>IF('3B-Air transport'!$R$68="no","not applicable (Q3b.1.6 answered with 'no')",ROUND(S7746,4))</f>
        <v>0.67200000000000004</v>
      </c>
      <c r="AB7746" s="110">
        <f t="shared" si="431"/>
        <v>0.67200000000000049</v>
      </c>
      <c r="AC7746" s="110">
        <f>IF('3C-Water transport'!$R$56="no","not applicable (Q3c.1.6 answered with 'no')",ROUND(AB7746,4))</f>
        <v>0.67200000000000004</v>
      </c>
      <c r="AD7746" s="110">
        <f>IF('3C-Water transport'!$R$57="no","not applicable (Q3c.1.6 answered with 'no')",ROUND(AB7746,4))</f>
        <v>0.67200000000000004</v>
      </c>
      <c r="AE7746" s="110">
        <f>IF('3C-Water transport'!$R$58="no","not applicable (Q3c.1.6 answered with 'no')",ROUND(AB7746,4))</f>
        <v>0.67200000000000004</v>
      </c>
    </row>
    <row r="7747" spans="5:31" x14ac:dyDescent="0.25">
      <c r="E7747" s="110">
        <f t="shared" si="429"/>
        <v>0.67300000000000049</v>
      </c>
      <c r="F7747" s="110">
        <f>IF('3A-Rail transport'!$R$56="no","not applicable (Q3a.2.6 answered with 'no')",ROUND(E7747,4))</f>
        <v>0.67300000000000004</v>
      </c>
      <c r="G7747" s="110">
        <f>IF('3A-Rail transport'!$R$57="no","not applicable (Q3a.2.6 answered with 'no')",ROUND(E7747,4))</f>
        <v>0.67300000000000004</v>
      </c>
      <c r="S7747" s="110">
        <f t="shared" si="430"/>
        <v>0.67300000000000049</v>
      </c>
      <c r="T7747" s="110">
        <f>IF('3B-Air transport'!$R$66="no","not applicable (Q3b.1.6 answered with 'no')",ROUND(S7747,4))</f>
        <v>0.67300000000000004</v>
      </c>
      <c r="U7747" s="110">
        <f>IF('3B-Air transport'!$R$67="no","not applicable (Q3b.1.6 answered with 'no')",ROUND(S7747,4))</f>
        <v>0.67300000000000004</v>
      </c>
      <c r="V7747" s="110">
        <f>IF('3B-Air transport'!$R$68="no","not applicable (Q3b.1.6 answered with 'no')",ROUND(S7747,4))</f>
        <v>0.67300000000000004</v>
      </c>
      <c r="AB7747" s="110">
        <f t="shared" si="431"/>
        <v>0.67300000000000049</v>
      </c>
      <c r="AC7747" s="110">
        <f>IF('3C-Water transport'!$R$56="no","not applicable (Q3c.1.6 answered with 'no')",ROUND(AB7747,4))</f>
        <v>0.67300000000000004</v>
      </c>
      <c r="AD7747" s="110">
        <f>IF('3C-Water transport'!$R$57="no","not applicable (Q3c.1.6 answered with 'no')",ROUND(AB7747,4))</f>
        <v>0.67300000000000004</v>
      </c>
      <c r="AE7747" s="110">
        <f>IF('3C-Water transport'!$R$58="no","not applicable (Q3c.1.6 answered with 'no')",ROUND(AB7747,4))</f>
        <v>0.67300000000000004</v>
      </c>
    </row>
    <row r="7748" spans="5:31" x14ac:dyDescent="0.25">
      <c r="E7748" s="110">
        <f t="shared" si="429"/>
        <v>0.67400000000000049</v>
      </c>
      <c r="F7748" s="110">
        <f>IF('3A-Rail transport'!$R$56="no","not applicable (Q3a.2.6 answered with 'no')",ROUND(E7748,4))</f>
        <v>0.67400000000000004</v>
      </c>
      <c r="G7748" s="110">
        <f>IF('3A-Rail transport'!$R$57="no","not applicable (Q3a.2.6 answered with 'no')",ROUND(E7748,4))</f>
        <v>0.67400000000000004</v>
      </c>
      <c r="S7748" s="110">
        <f t="shared" si="430"/>
        <v>0.67400000000000049</v>
      </c>
      <c r="T7748" s="110">
        <f>IF('3B-Air transport'!$R$66="no","not applicable (Q3b.1.6 answered with 'no')",ROUND(S7748,4))</f>
        <v>0.67400000000000004</v>
      </c>
      <c r="U7748" s="110">
        <f>IF('3B-Air transport'!$R$67="no","not applicable (Q3b.1.6 answered with 'no')",ROUND(S7748,4))</f>
        <v>0.67400000000000004</v>
      </c>
      <c r="V7748" s="110">
        <f>IF('3B-Air transport'!$R$68="no","not applicable (Q3b.1.6 answered with 'no')",ROUND(S7748,4))</f>
        <v>0.67400000000000004</v>
      </c>
      <c r="AB7748" s="110">
        <f t="shared" si="431"/>
        <v>0.67400000000000049</v>
      </c>
      <c r="AC7748" s="110">
        <f>IF('3C-Water transport'!$R$56="no","not applicable (Q3c.1.6 answered with 'no')",ROUND(AB7748,4))</f>
        <v>0.67400000000000004</v>
      </c>
      <c r="AD7748" s="110">
        <f>IF('3C-Water transport'!$R$57="no","not applicable (Q3c.1.6 answered with 'no')",ROUND(AB7748,4))</f>
        <v>0.67400000000000004</v>
      </c>
      <c r="AE7748" s="110">
        <f>IF('3C-Water transport'!$R$58="no","not applicable (Q3c.1.6 answered with 'no')",ROUND(AB7748,4))</f>
        <v>0.67400000000000004</v>
      </c>
    </row>
    <row r="7749" spans="5:31" x14ac:dyDescent="0.25">
      <c r="E7749" s="110">
        <f t="shared" si="429"/>
        <v>0.67500000000000049</v>
      </c>
      <c r="F7749" s="110">
        <f>IF('3A-Rail transport'!$R$56="no","not applicable (Q3a.2.6 answered with 'no')",ROUND(E7749,4))</f>
        <v>0.67500000000000004</v>
      </c>
      <c r="G7749" s="110">
        <f>IF('3A-Rail transport'!$R$57="no","not applicable (Q3a.2.6 answered with 'no')",ROUND(E7749,4))</f>
        <v>0.67500000000000004</v>
      </c>
      <c r="S7749" s="110">
        <f t="shared" si="430"/>
        <v>0.67500000000000049</v>
      </c>
      <c r="T7749" s="110">
        <f>IF('3B-Air transport'!$R$66="no","not applicable (Q3b.1.6 answered with 'no')",ROUND(S7749,4))</f>
        <v>0.67500000000000004</v>
      </c>
      <c r="U7749" s="110">
        <f>IF('3B-Air transport'!$R$67="no","not applicable (Q3b.1.6 answered with 'no')",ROUND(S7749,4))</f>
        <v>0.67500000000000004</v>
      </c>
      <c r="V7749" s="110">
        <f>IF('3B-Air transport'!$R$68="no","not applicable (Q3b.1.6 answered with 'no')",ROUND(S7749,4))</f>
        <v>0.67500000000000004</v>
      </c>
      <c r="AB7749" s="110">
        <f t="shared" si="431"/>
        <v>0.67500000000000049</v>
      </c>
      <c r="AC7749" s="110">
        <f>IF('3C-Water transport'!$R$56="no","not applicable (Q3c.1.6 answered with 'no')",ROUND(AB7749,4))</f>
        <v>0.67500000000000004</v>
      </c>
      <c r="AD7749" s="110">
        <f>IF('3C-Water transport'!$R$57="no","not applicable (Q3c.1.6 answered with 'no')",ROUND(AB7749,4))</f>
        <v>0.67500000000000004</v>
      </c>
      <c r="AE7749" s="110">
        <f>IF('3C-Water transport'!$R$58="no","not applicable (Q3c.1.6 answered with 'no')",ROUND(AB7749,4))</f>
        <v>0.67500000000000004</v>
      </c>
    </row>
    <row r="7750" spans="5:31" x14ac:dyDescent="0.25">
      <c r="E7750" s="110">
        <f t="shared" si="429"/>
        <v>0.67600000000000049</v>
      </c>
      <c r="F7750" s="110">
        <f>IF('3A-Rail transport'!$R$56="no","not applicable (Q3a.2.6 answered with 'no')",ROUND(E7750,4))</f>
        <v>0.67600000000000005</v>
      </c>
      <c r="G7750" s="110">
        <f>IF('3A-Rail transport'!$R$57="no","not applicable (Q3a.2.6 answered with 'no')",ROUND(E7750,4))</f>
        <v>0.67600000000000005</v>
      </c>
      <c r="S7750" s="110">
        <f t="shared" si="430"/>
        <v>0.67600000000000049</v>
      </c>
      <c r="T7750" s="110">
        <f>IF('3B-Air transport'!$R$66="no","not applicable (Q3b.1.6 answered with 'no')",ROUND(S7750,4))</f>
        <v>0.67600000000000005</v>
      </c>
      <c r="U7750" s="110">
        <f>IF('3B-Air transport'!$R$67="no","not applicable (Q3b.1.6 answered with 'no')",ROUND(S7750,4))</f>
        <v>0.67600000000000005</v>
      </c>
      <c r="V7750" s="110">
        <f>IF('3B-Air transport'!$R$68="no","not applicable (Q3b.1.6 answered with 'no')",ROUND(S7750,4))</f>
        <v>0.67600000000000005</v>
      </c>
      <c r="AB7750" s="110">
        <f t="shared" si="431"/>
        <v>0.67600000000000049</v>
      </c>
      <c r="AC7750" s="110">
        <f>IF('3C-Water transport'!$R$56="no","not applicable (Q3c.1.6 answered with 'no')",ROUND(AB7750,4))</f>
        <v>0.67600000000000005</v>
      </c>
      <c r="AD7750" s="110">
        <f>IF('3C-Water transport'!$R$57="no","not applicable (Q3c.1.6 answered with 'no')",ROUND(AB7750,4))</f>
        <v>0.67600000000000005</v>
      </c>
      <c r="AE7750" s="110">
        <f>IF('3C-Water transport'!$R$58="no","not applicable (Q3c.1.6 answered with 'no')",ROUND(AB7750,4))</f>
        <v>0.67600000000000005</v>
      </c>
    </row>
    <row r="7751" spans="5:31" x14ac:dyDescent="0.25">
      <c r="E7751" s="110">
        <f t="shared" si="429"/>
        <v>0.67700000000000049</v>
      </c>
      <c r="F7751" s="110">
        <f>IF('3A-Rail transport'!$R$56="no","not applicable (Q3a.2.6 answered with 'no')",ROUND(E7751,4))</f>
        <v>0.67700000000000005</v>
      </c>
      <c r="G7751" s="110">
        <f>IF('3A-Rail transport'!$R$57="no","not applicable (Q3a.2.6 answered with 'no')",ROUND(E7751,4))</f>
        <v>0.67700000000000005</v>
      </c>
      <c r="S7751" s="110">
        <f t="shared" si="430"/>
        <v>0.67700000000000049</v>
      </c>
      <c r="T7751" s="110">
        <f>IF('3B-Air transport'!$R$66="no","not applicable (Q3b.1.6 answered with 'no')",ROUND(S7751,4))</f>
        <v>0.67700000000000005</v>
      </c>
      <c r="U7751" s="110">
        <f>IF('3B-Air transport'!$R$67="no","not applicable (Q3b.1.6 answered with 'no')",ROUND(S7751,4))</f>
        <v>0.67700000000000005</v>
      </c>
      <c r="V7751" s="110">
        <f>IF('3B-Air transport'!$R$68="no","not applicable (Q3b.1.6 answered with 'no')",ROUND(S7751,4))</f>
        <v>0.67700000000000005</v>
      </c>
      <c r="AB7751" s="110">
        <f t="shared" si="431"/>
        <v>0.67700000000000049</v>
      </c>
      <c r="AC7751" s="110">
        <f>IF('3C-Water transport'!$R$56="no","not applicable (Q3c.1.6 answered with 'no')",ROUND(AB7751,4))</f>
        <v>0.67700000000000005</v>
      </c>
      <c r="AD7751" s="110">
        <f>IF('3C-Water transport'!$R$57="no","not applicable (Q3c.1.6 answered with 'no')",ROUND(AB7751,4))</f>
        <v>0.67700000000000005</v>
      </c>
      <c r="AE7751" s="110">
        <f>IF('3C-Water transport'!$R$58="no","not applicable (Q3c.1.6 answered with 'no')",ROUND(AB7751,4))</f>
        <v>0.67700000000000005</v>
      </c>
    </row>
    <row r="7752" spans="5:31" x14ac:dyDescent="0.25">
      <c r="E7752" s="110">
        <f t="shared" si="429"/>
        <v>0.67800000000000049</v>
      </c>
      <c r="F7752" s="110">
        <f>IF('3A-Rail transport'!$R$56="no","not applicable (Q3a.2.6 answered with 'no')",ROUND(E7752,4))</f>
        <v>0.67800000000000005</v>
      </c>
      <c r="G7752" s="110">
        <f>IF('3A-Rail transport'!$R$57="no","not applicable (Q3a.2.6 answered with 'no')",ROUND(E7752,4))</f>
        <v>0.67800000000000005</v>
      </c>
      <c r="S7752" s="110">
        <f t="shared" si="430"/>
        <v>0.67800000000000049</v>
      </c>
      <c r="T7752" s="110">
        <f>IF('3B-Air transport'!$R$66="no","not applicable (Q3b.1.6 answered with 'no')",ROUND(S7752,4))</f>
        <v>0.67800000000000005</v>
      </c>
      <c r="U7752" s="110">
        <f>IF('3B-Air transport'!$R$67="no","not applicable (Q3b.1.6 answered with 'no')",ROUND(S7752,4))</f>
        <v>0.67800000000000005</v>
      </c>
      <c r="V7752" s="110">
        <f>IF('3B-Air transport'!$R$68="no","not applicable (Q3b.1.6 answered with 'no')",ROUND(S7752,4))</f>
        <v>0.67800000000000005</v>
      </c>
      <c r="AB7752" s="110">
        <f t="shared" si="431"/>
        <v>0.67800000000000049</v>
      </c>
      <c r="AC7752" s="110">
        <f>IF('3C-Water transport'!$R$56="no","not applicable (Q3c.1.6 answered with 'no')",ROUND(AB7752,4))</f>
        <v>0.67800000000000005</v>
      </c>
      <c r="AD7752" s="110">
        <f>IF('3C-Water transport'!$R$57="no","not applicable (Q3c.1.6 answered with 'no')",ROUND(AB7752,4))</f>
        <v>0.67800000000000005</v>
      </c>
      <c r="AE7752" s="110">
        <f>IF('3C-Water transport'!$R$58="no","not applicable (Q3c.1.6 answered with 'no')",ROUND(AB7752,4))</f>
        <v>0.67800000000000005</v>
      </c>
    </row>
    <row r="7753" spans="5:31" x14ac:dyDescent="0.25">
      <c r="E7753" s="110">
        <f t="shared" si="429"/>
        <v>0.67900000000000049</v>
      </c>
      <c r="F7753" s="110">
        <f>IF('3A-Rail transport'!$R$56="no","not applicable (Q3a.2.6 answered with 'no')",ROUND(E7753,4))</f>
        <v>0.67900000000000005</v>
      </c>
      <c r="G7753" s="110">
        <f>IF('3A-Rail transport'!$R$57="no","not applicable (Q3a.2.6 answered with 'no')",ROUND(E7753,4))</f>
        <v>0.67900000000000005</v>
      </c>
      <c r="S7753" s="110">
        <f t="shared" si="430"/>
        <v>0.67900000000000049</v>
      </c>
      <c r="T7753" s="110">
        <f>IF('3B-Air transport'!$R$66="no","not applicable (Q3b.1.6 answered with 'no')",ROUND(S7753,4))</f>
        <v>0.67900000000000005</v>
      </c>
      <c r="U7753" s="110">
        <f>IF('3B-Air transport'!$R$67="no","not applicable (Q3b.1.6 answered with 'no')",ROUND(S7753,4))</f>
        <v>0.67900000000000005</v>
      </c>
      <c r="V7753" s="110">
        <f>IF('3B-Air transport'!$R$68="no","not applicable (Q3b.1.6 answered with 'no')",ROUND(S7753,4))</f>
        <v>0.67900000000000005</v>
      </c>
      <c r="AB7753" s="110">
        <f t="shared" si="431"/>
        <v>0.67900000000000049</v>
      </c>
      <c r="AC7753" s="110">
        <f>IF('3C-Water transport'!$R$56="no","not applicable (Q3c.1.6 answered with 'no')",ROUND(AB7753,4))</f>
        <v>0.67900000000000005</v>
      </c>
      <c r="AD7753" s="110">
        <f>IF('3C-Water transport'!$R$57="no","not applicable (Q3c.1.6 answered with 'no')",ROUND(AB7753,4))</f>
        <v>0.67900000000000005</v>
      </c>
      <c r="AE7753" s="110">
        <f>IF('3C-Water transport'!$R$58="no","not applicable (Q3c.1.6 answered with 'no')",ROUND(AB7753,4))</f>
        <v>0.67900000000000005</v>
      </c>
    </row>
    <row r="7754" spans="5:31" x14ac:dyDescent="0.25">
      <c r="E7754" s="110">
        <f t="shared" si="429"/>
        <v>0.68000000000000049</v>
      </c>
      <c r="F7754" s="110">
        <f>IF('3A-Rail transport'!$R$56="no","not applicable (Q3a.2.6 answered with 'no')",ROUND(E7754,4))</f>
        <v>0.68</v>
      </c>
      <c r="G7754" s="110">
        <f>IF('3A-Rail transport'!$R$57="no","not applicable (Q3a.2.6 answered with 'no')",ROUND(E7754,4))</f>
        <v>0.68</v>
      </c>
      <c r="S7754" s="110">
        <f t="shared" si="430"/>
        <v>0.68000000000000049</v>
      </c>
      <c r="T7754" s="110">
        <f>IF('3B-Air transport'!$R$66="no","not applicable (Q3b.1.6 answered with 'no')",ROUND(S7754,4))</f>
        <v>0.68</v>
      </c>
      <c r="U7754" s="110">
        <f>IF('3B-Air transport'!$R$67="no","not applicable (Q3b.1.6 answered with 'no')",ROUND(S7754,4))</f>
        <v>0.68</v>
      </c>
      <c r="V7754" s="110">
        <f>IF('3B-Air transport'!$R$68="no","not applicable (Q3b.1.6 answered with 'no')",ROUND(S7754,4))</f>
        <v>0.68</v>
      </c>
      <c r="AB7754" s="110">
        <f t="shared" si="431"/>
        <v>0.68000000000000049</v>
      </c>
      <c r="AC7754" s="110">
        <f>IF('3C-Water transport'!$R$56="no","not applicable (Q3c.1.6 answered with 'no')",ROUND(AB7754,4))</f>
        <v>0.68</v>
      </c>
      <c r="AD7754" s="110">
        <f>IF('3C-Water transport'!$R$57="no","not applicable (Q3c.1.6 answered with 'no')",ROUND(AB7754,4))</f>
        <v>0.68</v>
      </c>
      <c r="AE7754" s="110">
        <f>IF('3C-Water transport'!$R$58="no","not applicable (Q3c.1.6 answered with 'no')",ROUND(AB7754,4))</f>
        <v>0.68</v>
      </c>
    </row>
    <row r="7755" spans="5:31" x14ac:dyDescent="0.25">
      <c r="E7755" s="110">
        <f t="shared" si="429"/>
        <v>0.68100000000000049</v>
      </c>
      <c r="F7755" s="110">
        <f>IF('3A-Rail transport'!$R$56="no","not applicable (Q3a.2.6 answered with 'no')",ROUND(E7755,4))</f>
        <v>0.68100000000000005</v>
      </c>
      <c r="G7755" s="110">
        <f>IF('3A-Rail transport'!$R$57="no","not applicable (Q3a.2.6 answered with 'no')",ROUND(E7755,4))</f>
        <v>0.68100000000000005</v>
      </c>
      <c r="S7755" s="110">
        <f t="shared" si="430"/>
        <v>0.68100000000000049</v>
      </c>
      <c r="T7755" s="110">
        <f>IF('3B-Air transport'!$R$66="no","not applicable (Q3b.1.6 answered with 'no')",ROUND(S7755,4))</f>
        <v>0.68100000000000005</v>
      </c>
      <c r="U7755" s="110">
        <f>IF('3B-Air transport'!$R$67="no","not applicable (Q3b.1.6 answered with 'no')",ROUND(S7755,4))</f>
        <v>0.68100000000000005</v>
      </c>
      <c r="V7755" s="110">
        <f>IF('3B-Air transport'!$R$68="no","not applicable (Q3b.1.6 answered with 'no')",ROUND(S7755,4))</f>
        <v>0.68100000000000005</v>
      </c>
      <c r="AB7755" s="110">
        <f t="shared" si="431"/>
        <v>0.68100000000000049</v>
      </c>
      <c r="AC7755" s="110">
        <f>IF('3C-Water transport'!$R$56="no","not applicable (Q3c.1.6 answered with 'no')",ROUND(AB7755,4))</f>
        <v>0.68100000000000005</v>
      </c>
      <c r="AD7755" s="110">
        <f>IF('3C-Water transport'!$R$57="no","not applicable (Q3c.1.6 answered with 'no')",ROUND(AB7755,4))</f>
        <v>0.68100000000000005</v>
      </c>
      <c r="AE7755" s="110">
        <f>IF('3C-Water transport'!$R$58="no","not applicable (Q3c.1.6 answered with 'no')",ROUND(AB7755,4))</f>
        <v>0.68100000000000005</v>
      </c>
    </row>
    <row r="7756" spans="5:31" x14ac:dyDescent="0.25">
      <c r="E7756" s="110">
        <f t="shared" si="429"/>
        <v>0.68200000000000049</v>
      </c>
      <c r="F7756" s="110">
        <f>IF('3A-Rail transport'!$R$56="no","not applicable (Q3a.2.6 answered with 'no')",ROUND(E7756,4))</f>
        <v>0.68200000000000005</v>
      </c>
      <c r="G7756" s="110">
        <f>IF('3A-Rail transport'!$R$57="no","not applicable (Q3a.2.6 answered with 'no')",ROUND(E7756,4))</f>
        <v>0.68200000000000005</v>
      </c>
      <c r="S7756" s="110">
        <f t="shared" si="430"/>
        <v>0.68200000000000049</v>
      </c>
      <c r="T7756" s="110">
        <f>IF('3B-Air transport'!$R$66="no","not applicable (Q3b.1.6 answered with 'no')",ROUND(S7756,4))</f>
        <v>0.68200000000000005</v>
      </c>
      <c r="U7756" s="110">
        <f>IF('3B-Air transport'!$R$67="no","not applicable (Q3b.1.6 answered with 'no')",ROUND(S7756,4))</f>
        <v>0.68200000000000005</v>
      </c>
      <c r="V7756" s="110">
        <f>IF('3B-Air transport'!$R$68="no","not applicable (Q3b.1.6 answered with 'no')",ROUND(S7756,4))</f>
        <v>0.68200000000000005</v>
      </c>
      <c r="AB7756" s="110">
        <f t="shared" si="431"/>
        <v>0.68200000000000049</v>
      </c>
      <c r="AC7756" s="110">
        <f>IF('3C-Water transport'!$R$56="no","not applicable (Q3c.1.6 answered with 'no')",ROUND(AB7756,4))</f>
        <v>0.68200000000000005</v>
      </c>
      <c r="AD7756" s="110">
        <f>IF('3C-Water transport'!$R$57="no","not applicable (Q3c.1.6 answered with 'no')",ROUND(AB7756,4))</f>
        <v>0.68200000000000005</v>
      </c>
      <c r="AE7756" s="110">
        <f>IF('3C-Water transport'!$R$58="no","not applicable (Q3c.1.6 answered with 'no')",ROUND(AB7756,4))</f>
        <v>0.68200000000000005</v>
      </c>
    </row>
    <row r="7757" spans="5:31" x14ac:dyDescent="0.25">
      <c r="E7757" s="110">
        <f t="shared" si="429"/>
        <v>0.6830000000000005</v>
      </c>
      <c r="F7757" s="110">
        <f>IF('3A-Rail transport'!$R$56="no","not applicable (Q3a.2.6 answered with 'no')",ROUND(E7757,4))</f>
        <v>0.68300000000000005</v>
      </c>
      <c r="G7757" s="110">
        <f>IF('3A-Rail transport'!$R$57="no","not applicable (Q3a.2.6 answered with 'no')",ROUND(E7757,4))</f>
        <v>0.68300000000000005</v>
      </c>
      <c r="S7757" s="110">
        <f t="shared" si="430"/>
        <v>0.6830000000000005</v>
      </c>
      <c r="T7757" s="110">
        <f>IF('3B-Air transport'!$R$66="no","not applicable (Q3b.1.6 answered with 'no')",ROUND(S7757,4))</f>
        <v>0.68300000000000005</v>
      </c>
      <c r="U7757" s="110">
        <f>IF('3B-Air transport'!$R$67="no","not applicable (Q3b.1.6 answered with 'no')",ROUND(S7757,4))</f>
        <v>0.68300000000000005</v>
      </c>
      <c r="V7757" s="110">
        <f>IF('3B-Air transport'!$R$68="no","not applicable (Q3b.1.6 answered with 'no')",ROUND(S7757,4))</f>
        <v>0.68300000000000005</v>
      </c>
      <c r="AB7757" s="110">
        <f t="shared" si="431"/>
        <v>0.6830000000000005</v>
      </c>
      <c r="AC7757" s="110">
        <f>IF('3C-Water transport'!$R$56="no","not applicable (Q3c.1.6 answered with 'no')",ROUND(AB7757,4))</f>
        <v>0.68300000000000005</v>
      </c>
      <c r="AD7757" s="110">
        <f>IF('3C-Water transport'!$R$57="no","not applicable (Q3c.1.6 answered with 'no')",ROUND(AB7757,4))</f>
        <v>0.68300000000000005</v>
      </c>
      <c r="AE7757" s="110">
        <f>IF('3C-Water transport'!$R$58="no","not applicable (Q3c.1.6 answered with 'no')",ROUND(AB7757,4))</f>
        <v>0.68300000000000005</v>
      </c>
    </row>
    <row r="7758" spans="5:31" x14ac:dyDescent="0.25">
      <c r="E7758" s="110">
        <f t="shared" si="429"/>
        <v>0.6840000000000005</v>
      </c>
      <c r="F7758" s="110">
        <f>IF('3A-Rail transport'!$R$56="no","not applicable (Q3a.2.6 answered with 'no')",ROUND(E7758,4))</f>
        <v>0.68400000000000005</v>
      </c>
      <c r="G7758" s="110">
        <f>IF('3A-Rail transport'!$R$57="no","not applicable (Q3a.2.6 answered with 'no')",ROUND(E7758,4))</f>
        <v>0.68400000000000005</v>
      </c>
      <c r="S7758" s="110">
        <f t="shared" si="430"/>
        <v>0.6840000000000005</v>
      </c>
      <c r="T7758" s="110">
        <f>IF('3B-Air transport'!$R$66="no","not applicable (Q3b.1.6 answered with 'no')",ROUND(S7758,4))</f>
        <v>0.68400000000000005</v>
      </c>
      <c r="U7758" s="110">
        <f>IF('3B-Air transport'!$R$67="no","not applicable (Q3b.1.6 answered with 'no')",ROUND(S7758,4))</f>
        <v>0.68400000000000005</v>
      </c>
      <c r="V7758" s="110">
        <f>IF('3B-Air transport'!$R$68="no","not applicable (Q3b.1.6 answered with 'no')",ROUND(S7758,4))</f>
        <v>0.68400000000000005</v>
      </c>
      <c r="AB7758" s="110">
        <f t="shared" si="431"/>
        <v>0.6840000000000005</v>
      </c>
      <c r="AC7758" s="110">
        <f>IF('3C-Water transport'!$R$56="no","not applicable (Q3c.1.6 answered with 'no')",ROUND(AB7758,4))</f>
        <v>0.68400000000000005</v>
      </c>
      <c r="AD7758" s="110">
        <f>IF('3C-Water transport'!$R$57="no","not applicable (Q3c.1.6 answered with 'no')",ROUND(AB7758,4))</f>
        <v>0.68400000000000005</v>
      </c>
      <c r="AE7758" s="110">
        <f>IF('3C-Water transport'!$R$58="no","not applicable (Q3c.1.6 answered with 'no')",ROUND(AB7758,4))</f>
        <v>0.68400000000000005</v>
      </c>
    </row>
    <row r="7759" spans="5:31" x14ac:dyDescent="0.25">
      <c r="E7759" s="110">
        <f t="shared" si="429"/>
        <v>0.6850000000000005</v>
      </c>
      <c r="F7759" s="110">
        <f>IF('3A-Rail transport'!$R$56="no","not applicable (Q3a.2.6 answered with 'no')",ROUND(E7759,4))</f>
        <v>0.68500000000000005</v>
      </c>
      <c r="G7759" s="110">
        <f>IF('3A-Rail transport'!$R$57="no","not applicable (Q3a.2.6 answered with 'no')",ROUND(E7759,4))</f>
        <v>0.68500000000000005</v>
      </c>
      <c r="S7759" s="110">
        <f t="shared" si="430"/>
        <v>0.6850000000000005</v>
      </c>
      <c r="T7759" s="110">
        <f>IF('3B-Air transport'!$R$66="no","not applicable (Q3b.1.6 answered with 'no')",ROUND(S7759,4))</f>
        <v>0.68500000000000005</v>
      </c>
      <c r="U7759" s="110">
        <f>IF('3B-Air transport'!$R$67="no","not applicable (Q3b.1.6 answered with 'no')",ROUND(S7759,4))</f>
        <v>0.68500000000000005</v>
      </c>
      <c r="V7759" s="110">
        <f>IF('3B-Air transport'!$R$68="no","not applicable (Q3b.1.6 answered with 'no')",ROUND(S7759,4))</f>
        <v>0.68500000000000005</v>
      </c>
      <c r="AB7759" s="110">
        <f t="shared" si="431"/>
        <v>0.6850000000000005</v>
      </c>
      <c r="AC7759" s="110">
        <f>IF('3C-Water transport'!$R$56="no","not applicable (Q3c.1.6 answered with 'no')",ROUND(AB7759,4))</f>
        <v>0.68500000000000005</v>
      </c>
      <c r="AD7759" s="110">
        <f>IF('3C-Water transport'!$R$57="no","not applicable (Q3c.1.6 answered with 'no')",ROUND(AB7759,4))</f>
        <v>0.68500000000000005</v>
      </c>
      <c r="AE7759" s="110">
        <f>IF('3C-Water transport'!$R$58="no","not applicable (Q3c.1.6 answered with 'no')",ROUND(AB7759,4))</f>
        <v>0.68500000000000005</v>
      </c>
    </row>
    <row r="7760" spans="5:31" x14ac:dyDescent="0.25">
      <c r="E7760" s="110">
        <f t="shared" si="429"/>
        <v>0.6860000000000005</v>
      </c>
      <c r="F7760" s="110">
        <f>IF('3A-Rail transport'!$R$56="no","not applicable (Q3a.2.6 answered with 'no')",ROUND(E7760,4))</f>
        <v>0.68600000000000005</v>
      </c>
      <c r="G7760" s="110">
        <f>IF('3A-Rail transport'!$R$57="no","not applicable (Q3a.2.6 answered with 'no')",ROUND(E7760,4))</f>
        <v>0.68600000000000005</v>
      </c>
      <c r="S7760" s="110">
        <f t="shared" si="430"/>
        <v>0.6860000000000005</v>
      </c>
      <c r="T7760" s="110">
        <f>IF('3B-Air transport'!$R$66="no","not applicable (Q3b.1.6 answered with 'no')",ROUND(S7760,4))</f>
        <v>0.68600000000000005</v>
      </c>
      <c r="U7760" s="110">
        <f>IF('3B-Air transport'!$R$67="no","not applicable (Q3b.1.6 answered with 'no')",ROUND(S7760,4))</f>
        <v>0.68600000000000005</v>
      </c>
      <c r="V7760" s="110">
        <f>IF('3B-Air transport'!$R$68="no","not applicable (Q3b.1.6 answered with 'no')",ROUND(S7760,4))</f>
        <v>0.68600000000000005</v>
      </c>
      <c r="AB7760" s="110">
        <f t="shared" si="431"/>
        <v>0.6860000000000005</v>
      </c>
      <c r="AC7760" s="110">
        <f>IF('3C-Water transport'!$R$56="no","not applicable (Q3c.1.6 answered with 'no')",ROUND(AB7760,4))</f>
        <v>0.68600000000000005</v>
      </c>
      <c r="AD7760" s="110">
        <f>IF('3C-Water transport'!$R$57="no","not applicable (Q3c.1.6 answered with 'no')",ROUND(AB7760,4))</f>
        <v>0.68600000000000005</v>
      </c>
      <c r="AE7760" s="110">
        <f>IF('3C-Water transport'!$R$58="no","not applicable (Q3c.1.6 answered with 'no')",ROUND(AB7760,4))</f>
        <v>0.68600000000000005</v>
      </c>
    </row>
    <row r="7761" spans="5:31" x14ac:dyDescent="0.25">
      <c r="E7761" s="110">
        <f t="shared" si="429"/>
        <v>0.6870000000000005</v>
      </c>
      <c r="F7761" s="110">
        <f>IF('3A-Rail transport'!$R$56="no","not applicable (Q3a.2.6 answered with 'no')",ROUND(E7761,4))</f>
        <v>0.68700000000000006</v>
      </c>
      <c r="G7761" s="110">
        <f>IF('3A-Rail transport'!$R$57="no","not applicable (Q3a.2.6 answered with 'no')",ROUND(E7761,4))</f>
        <v>0.68700000000000006</v>
      </c>
      <c r="S7761" s="110">
        <f t="shared" si="430"/>
        <v>0.6870000000000005</v>
      </c>
      <c r="T7761" s="110">
        <f>IF('3B-Air transport'!$R$66="no","not applicable (Q3b.1.6 answered with 'no')",ROUND(S7761,4))</f>
        <v>0.68700000000000006</v>
      </c>
      <c r="U7761" s="110">
        <f>IF('3B-Air transport'!$R$67="no","not applicable (Q3b.1.6 answered with 'no')",ROUND(S7761,4))</f>
        <v>0.68700000000000006</v>
      </c>
      <c r="V7761" s="110">
        <f>IF('3B-Air transport'!$R$68="no","not applicable (Q3b.1.6 answered with 'no')",ROUND(S7761,4))</f>
        <v>0.68700000000000006</v>
      </c>
      <c r="AB7761" s="110">
        <f t="shared" si="431"/>
        <v>0.6870000000000005</v>
      </c>
      <c r="AC7761" s="110">
        <f>IF('3C-Water transport'!$R$56="no","not applicable (Q3c.1.6 answered with 'no')",ROUND(AB7761,4))</f>
        <v>0.68700000000000006</v>
      </c>
      <c r="AD7761" s="110">
        <f>IF('3C-Water transport'!$R$57="no","not applicable (Q3c.1.6 answered with 'no')",ROUND(AB7761,4))</f>
        <v>0.68700000000000006</v>
      </c>
      <c r="AE7761" s="110">
        <f>IF('3C-Water transport'!$R$58="no","not applicable (Q3c.1.6 answered with 'no')",ROUND(AB7761,4))</f>
        <v>0.68700000000000006</v>
      </c>
    </row>
    <row r="7762" spans="5:31" x14ac:dyDescent="0.25">
      <c r="E7762" s="110">
        <f t="shared" si="429"/>
        <v>0.6880000000000005</v>
      </c>
      <c r="F7762" s="110">
        <f>IF('3A-Rail transport'!$R$56="no","not applicable (Q3a.2.6 answered with 'no')",ROUND(E7762,4))</f>
        <v>0.68799999999999994</v>
      </c>
      <c r="G7762" s="110">
        <f>IF('3A-Rail transport'!$R$57="no","not applicable (Q3a.2.6 answered with 'no')",ROUND(E7762,4))</f>
        <v>0.68799999999999994</v>
      </c>
      <c r="S7762" s="110">
        <f t="shared" si="430"/>
        <v>0.6880000000000005</v>
      </c>
      <c r="T7762" s="110">
        <f>IF('3B-Air transport'!$R$66="no","not applicable (Q3b.1.6 answered with 'no')",ROUND(S7762,4))</f>
        <v>0.68799999999999994</v>
      </c>
      <c r="U7762" s="110">
        <f>IF('3B-Air transport'!$R$67="no","not applicable (Q3b.1.6 answered with 'no')",ROUND(S7762,4))</f>
        <v>0.68799999999999994</v>
      </c>
      <c r="V7762" s="110">
        <f>IF('3B-Air transport'!$R$68="no","not applicable (Q3b.1.6 answered with 'no')",ROUND(S7762,4))</f>
        <v>0.68799999999999994</v>
      </c>
      <c r="AB7762" s="110">
        <f t="shared" si="431"/>
        <v>0.6880000000000005</v>
      </c>
      <c r="AC7762" s="110">
        <f>IF('3C-Water transport'!$R$56="no","not applicable (Q3c.1.6 answered with 'no')",ROUND(AB7762,4))</f>
        <v>0.68799999999999994</v>
      </c>
      <c r="AD7762" s="110">
        <f>IF('3C-Water transport'!$R$57="no","not applicable (Q3c.1.6 answered with 'no')",ROUND(AB7762,4))</f>
        <v>0.68799999999999994</v>
      </c>
      <c r="AE7762" s="110">
        <f>IF('3C-Water transport'!$R$58="no","not applicable (Q3c.1.6 answered with 'no')",ROUND(AB7762,4))</f>
        <v>0.68799999999999994</v>
      </c>
    </row>
    <row r="7763" spans="5:31" x14ac:dyDescent="0.25">
      <c r="E7763" s="110">
        <f t="shared" si="429"/>
        <v>0.6890000000000005</v>
      </c>
      <c r="F7763" s="110">
        <f>IF('3A-Rail transport'!$R$56="no","not applicable (Q3a.2.6 answered with 'no')",ROUND(E7763,4))</f>
        <v>0.68899999999999995</v>
      </c>
      <c r="G7763" s="110">
        <f>IF('3A-Rail transport'!$R$57="no","not applicable (Q3a.2.6 answered with 'no')",ROUND(E7763,4))</f>
        <v>0.68899999999999995</v>
      </c>
      <c r="S7763" s="110">
        <f t="shared" si="430"/>
        <v>0.6890000000000005</v>
      </c>
      <c r="T7763" s="110">
        <f>IF('3B-Air transport'!$R$66="no","not applicable (Q3b.1.6 answered with 'no')",ROUND(S7763,4))</f>
        <v>0.68899999999999995</v>
      </c>
      <c r="U7763" s="110">
        <f>IF('3B-Air transport'!$R$67="no","not applicable (Q3b.1.6 answered with 'no')",ROUND(S7763,4))</f>
        <v>0.68899999999999995</v>
      </c>
      <c r="V7763" s="110">
        <f>IF('3B-Air transport'!$R$68="no","not applicable (Q3b.1.6 answered with 'no')",ROUND(S7763,4))</f>
        <v>0.68899999999999995</v>
      </c>
      <c r="AB7763" s="110">
        <f t="shared" si="431"/>
        <v>0.6890000000000005</v>
      </c>
      <c r="AC7763" s="110">
        <f>IF('3C-Water transport'!$R$56="no","not applicable (Q3c.1.6 answered with 'no')",ROUND(AB7763,4))</f>
        <v>0.68899999999999995</v>
      </c>
      <c r="AD7763" s="110">
        <f>IF('3C-Water transport'!$R$57="no","not applicable (Q3c.1.6 answered with 'no')",ROUND(AB7763,4))</f>
        <v>0.68899999999999995</v>
      </c>
      <c r="AE7763" s="110">
        <f>IF('3C-Water transport'!$R$58="no","not applicable (Q3c.1.6 answered with 'no')",ROUND(AB7763,4))</f>
        <v>0.68899999999999995</v>
      </c>
    </row>
    <row r="7764" spans="5:31" x14ac:dyDescent="0.25">
      <c r="E7764" s="110">
        <f t="shared" si="429"/>
        <v>0.6900000000000005</v>
      </c>
      <c r="F7764" s="110">
        <f>IF('3A-Rail transport'!$R$56="no","not applicable (Q3a.2.6 answered with 'no')",ROUND(E7764,4))</f>
        <v>0.69</v>
      </c>
      <c r="G7764" s="110">
        <f>IF('3A-Rail transport'!$R$57="no","not applicable (Q3a.2.6 answered with 'no')",ROUND(E7764,4))</f>
        <v>0.69</v>
      </c>
      <c r="S7764" s="110">
        <f t="shared" si="430"/>
        <v>0.6900000000000005</v>
      </c>
      <c r="T7764" s="110">
        <f>IF('3B-Air transport'!$R$66="no","not applicable (Q3b.1.6 answered with 'no')",ROUND(S7764,4))</f>
        <v>0.69</v>
      </c>
      <c r="U7764" s="110">
        <f>IF('3B-Air transport'!$R$67="no","not applicable (Q3b.1.6 answered with 'no')",ROUND(S7764,4))</f>
        <v>0.69</v>
      </c>
      <c r="V7764" s="110">
        <f>IF('3B-Air transport'!$R$68="no","not applicable (Q3b.1.6 answered with 'no')",ROUND(S7764,4))</f>
        <v>0.69</v>
      </c>
      <c r="AB7764" s="110">
        <f t="shared" si="431"/>
        <v>0.6900000000000005</v>
      </c>
      <c r="AC7764" s="110">
        <f>IF('3C-Water transport'!$R$56="no","not applicable (Q3c.1.6 answered with 'no')",ROUND(AB7764,4))</f>
        <v>0.69</v>
      </c>
      <c r="AD7764" s="110">
        <f>IF('3C-Water transport'!$R$57="no","not applicable (Q3c.1.6 answered with 'no')",ROUND(AB7764,4))</f>
        <v>0.69</v>
      </c>
      <c r="AE7764" s="110">
        <f>IF('3C-Water transport'!$R$58="no","not applicable (Q3c.1.6 answered with 'no')",ROUND(AB7764,4))</f>
        <v>0.69</v>
      </c>
    </row>
    <row r="7765" spans="5:31" x14ac:dyDescent="0.25">
      <c r="E7765" s="110">
        <f t="shared" si="429"/>
        <v>0.6910000000000005</v>
      </c>
      <c r="F7765" s="110">
        <f>IF('3A-Rail transport'!$R$56="no","not applicable (Q3a.2.6 answered with 'no')",ROUND(E7765,4))</f>
        <v>0.69099999999999995</v>
      </c>
      <c r="G7765" s="110">
        <f>IF('3A-Rail transport'!$R$57="no","not applicable (Q3a.2.6 answered with 'no')",ROUND(E7765,4))</f>
        <v>0.69099999999999995</v>
      </c>
      <c r="S7765" s="110">
        <f t="shared" si="430"/>
        <v>0.6910000000000005</v>
      </c>
      <c r="T7765" s="110">
        <f>IF('3B-Air transport'!$R$66="no","not applicable (Q3b.1.6 answered with 'no')",ROUND(S7765,4))</f>
        <v>0.69099999999999995</v>
      </c>
      <c r="U7765" s="110">
        <f>IF('3B-Air transport'!$R$67="no","not applicable (Q3b.1.6 answered with 'no')",ROUND(S7765,4))</f>
        <v>0.69099999999999995</v>
      </c>
      <c r="V7765" s="110">
        <f>IF('3B-Air transport'!$R$68="no","not applicable (Q3b.1.6 answered with 'no')",ROUND(S7765,4))</f>
        <v>0.69099999999999995</v>
      </c>
      <c r="AB7765" s="110">
        <f t="shared" si="431"/>
        <v>0.6910000000000005</v>
      </c>
      <c r="AC7765" s="110">
        <f>IF('3C-Water transport'!$R$56="no","not applicable (Q3c.1.6 answered with 'no')",ROUND(AB7765,4))</f>
        <v>0.69099999999999995</v>
      </c>
      <c r="AD7765" s="110">
        <f>IF('3C-Water transport'!$R$57="no","not applicable (Q3c.1.6 answered with 'no')",ROUND(AB7765,4))</f>
        <v>0.69099999999999995</v>
      </c>
      <c r="AE7765" s="110">
        <f>IF('3C-Water transport'!$R$58="no","not applicable (Q3c.1.6 answered with 'no')",ROUND(AB7765,4))</f>
        <v>0.69099999999999995</v>
      </c>
    </row>
    <row r="7766" spans="5:31" x14ac:dyDescent="0.25">
      <c r="E7766" s="110">
        <f t="shared" si="429"/>
        <v>0.6920000000000005</v>
      </c>
      <c r="F7766" s="110">
        <f>IF('3A-Rail transport'!$R$56="no","not applicable (Q3a.2.6 answered with 'no')",ROUND(E7766,4))</f>
        <v>0.69199999999999995</v>
      </c>
      <c r="G7766" s="110">
        <f>IF('3A-Rail transport'!$R$57="no","not applicable (Q3a.2.6 answered with 'no')",ROUND(E7766,4))</f>
        <v>0.69199999999999995</v>
      </c>
      <c r="S7766" s="110">
        <f t="shared" si="430"/>
        <v>0.6920000000000005</v>
      </c>
      <c r="T7766" s="110">
        <f>IF('3B-Air transport'!$R$66="no","not applicable (Q3b.1.6 answered with 'no')",ROUND(S7766,4))</f>
        <v>0.69199999999999995</v>
      </c>
      <c r="U7766" s="110">
        <f>IF('3B-Air transport'!$R$67="no","not applicable (Q3b.1.6 answered with 'no')",ROUND(S7766,4))</f>
        <v>0.69199999999999995</v>
      </c>
      <c r="V7766" s="110">
        <f>IF('3B-Air transport'!$R$68="no","not applicable (Q3b.1.6 answered with 'no')",ROUND(S7766,4))</f>
        <v>0.69199999999999995</v>
      </c>
      <c r="AB7766" s="110">
        <f t="shared" si="431"/>
        <v>0.6920000000000005</v>
      </c>
      <c r="AC7766" s="110">
        <f>IF('3C-Water transport'!$R$56="no","not applicable (Q3c.1.6 answered with 'no')",ROUND(AB7766,4))</f>
        <v>0.69199999999999995</v>
      </c>
      <c r="AD7766" s="110">
        <f>IF('3C-Water transport'!$R$57="no","not applicable (Q3c.1.6 answered with 'no')",ROUND(AB7766,4))</f>
        <v>0.69199999999999995</v>
      </c>
      <c r="AE7766" s="110">
        <f>IF('3C-Water transport'!$R$58="no","not applicable (Q3c.1.6 answered with 'no')",ROUND(AB7766,4))</f>
        <v>0.69199999999999995</v>
      </c>
    </row>
    <row r="7767" spans="5:31" x14ac:dyDescent="0.25">
      <c r="E7767" s="110">
        <f t="shared" si="429"/>
        <v>0.6930000000000005</v>
      </c>
      <c r="F7767" s="110">
        <f>IF('3A-Rail transport'!$R$56="no","not applicable (Q3a.2.6 answered with 'no')",ROUND(E7767,4))</f>
        <v>0.69299999999999995</v>
      </c>
      <c r="G7767" s="110">
        <f>IF('3A-Rail transport'!$R$57="no","not applicable (Q3a.2.6 answered with 'no')",ROUND(E7767,4))</f>
        <v>0.69299999999999995</v>
      </c>
      <c r="S7767" s="110">
        <f t="shared" si="430"/>
        <v>0.6930000000000005</v>
      </c>
      <c r="T7767" s="110">
        <f>IF('3B-Air transport'!$R$66="no","not applicable (Q3b.1.6 answered with 'no')",ROUND(S7767,4))</f>
        <v>0.69299999999999995</v>
      </c>
      <c r="U7767" s="110">
        <f>IF('3B-Air transport'!$R$67="no","not applicable (Q3b.1.6 answered with 'no')",ROUND(S7767,4))</f>
        <v>0.69299999999999995</v>
      </c>
      <c r="V7767" s="110">
        <f>IF('3B-Air transport'!$R$68="no","not applicable (Q3b.1.6 answered with 'no')",ROUND(S7767,4))</f>
        <v>0.69299999999999995</v>
      </c>
      <c r="AB7767" s="110">
        <f t="shared" si="431"/>
        <v>0.6930000000000005</v>
      </c>
      <c r="AC7767" s="110">
        <f>IF('3C-Water transport'!$R$56="no","not applicable (Q3c.1.6 answered with 'no')",ROUND(AB7767,4))</f>
        <v>0.69299999999999995</v>
      </c>
      <c r="AD7767" s="110">
        <f>IF('3C-Water transport'!$R$57="no","not applicable (Q3c.1.6 answered with 'no')",ROUND(AB7767,4))</f>
        <v>0.69299999999999995</v>
      </c>
      <c r="AE7767" s="110">
        <f>IF('3C-Water transport'!$R$58="no","not applicable (Q3c.1.6 answered with 'no')",ROUND(AB7767,4))</f>
        <v>0.69299999999999995</v>
      </c>
    </row>
    <row r="7768" spans="5:31" x14ac:dyDescent="0.25">
      <c r="E7768" s="110">
        <f t="shared" si="429"/>
        <v>0.69400000000000051</v>
      </c>
      <c r="F7768" s="110">
        <f>IF('3A-Rail transport'!$R$56="no","not applicable (Q3a.2.6 answered with 'no')",ROUND(E7768,4))</f>
        <v>0.69399999999999995</v>
      </c>
      <c r="G7768" s="110">
        <f>IF('3A-Rail transport'!$R$57="no","not applicable (Q3a.2.6 answered with 'no')",ROUND(E7768,4))</f>
        <v>0.69399999999999995</v>
      </c>
      <c r="S7768" s="110">
        <f t="shared" si="430"/>
        <v>0.69400000000000051</v>
      </c>
      <c r="T7768" s="110">
        <f>IF('3B-Air transport'!$R$66="no","not applicable (Q3b.1.6 answered with 'no')",ROUND(S7768,4))</f>
        <v>0.69399999999999995</v>
      </c>
      <c r="U7768" s="110">
        <f>IF('3B-Air transport'!$R$67="no","not applicable (Q3b.1.6 answered with 'no')",ROUND(S7768,4))</f>
        <v>0.69399999999999995</v>
      </c>
      <c r="V7768" s="110">
        <f>IF('3B-Air transport'!$R$68="no","not applicable (Q3b.1.6 answered with 'no')",ROUND(S7768,4))</f>
        <v>0.69399999999999995</v>
      </c>
      <c r="AB7768" s="110">
        <f t="shared" si="431"/>
        <v>0.69400000000000051</v>
      </c>
      <c r="AC7768" s="110">
        <f>IF('3C-Water transport'!$R$56="no","not applicable (Q3c.1.6 answered with 'no')",ROUND(AB7768,4))</f>
        <v>0.69399999999999995</v>
      </c>
      <c r="AD7768" s="110">
        <f>IF('3C-Water transport'!$R$57="no","not applicable (Q3c.1.6 answered with 'no')",ROUND(AB7768,4))</f>
        <v>0.69399999999999995</v>
      </c>
      <c r="AE7768" s="110">
        <f>IF('3C-Water transport'!$R$58="no","not applicable (Q3c.1.6 answered with 'no')",ROUND(AB7768,4))</f>
        <v>0.69399999999999995</v>
      </c>
    </row>
    <row r="7769" spans="5:31" x14ac:dyDescent="0.25">
      <c r="E7769" s="110">
        <f t="shared" si="429"/>
        <v>0.69500000000000051</v>
      </c>
      <c r="F7769" s="110">
        <f>IF('3A-Rail transport'!$R$56="no","not applicable (Q3a.2.6 answered with 'no')",ROUND(E7769,4))</f>
        <v>0.69499999999999995</v>
      </c>
      <c r="G7769" s="110">
        <f>IF('3A-Rail transport'!$R$57="no","not applicable (Q3a.2.6 answered with 'no')",ROUND(E7769,4))</f>
        <v>0.69499999999999995</v>
      </c>
      <c r="S7769" s="110">
        <f t="shared" si="430"/>
        <v>0.69500000000000051</v>
      </c>
      <c r="T7769" s="110">
        <f>IF('3B-Air transport'!$R$66="no","not applicable (Q3b.1.6 answered with 'no')",ROUND(S7769,4))</f>
        <v>0.69499999999999995</v>
      </c>
      <c r="U7769" s="110">
        <f>IF('3B-Air transport'!$R$67="no","not applicable (Q3b.1.6 answered with 'no')",ROUND(S7769,4))</f>
        <v>0.69499999999999995</v>
      </c>
      <c r="V7769" s="110">
        <f>IF('3B-Air transport'!$R$68="no","not applicable (Q3b.1.6 answered with 'no')",ROUND(S7769,4))</f>
        <v>0.69499999999999995</v>
      </c>
      <c r="AB7769" s="110">
        <f t="shared" si="431"/>
        <v>0.69500000000000051</v>
      </c>
      <c r="AC7769" s="110">
        <f>IF('3C-Water transport'!$R$56="no","not applicable (Q3c.1.6 answered with 'no')",ROUND(AB7769,4))</f>
        <v>0.69499999999999995</v>
      </c>
      <c r="AD7769" s="110">
        <f>IF('3C-Water transport'!$R$57="no","not applicable (Q3c.1.6 answered with 'no')",ROUND(AB7769,4))</f>
        <v>0.69499999999999995</v>
      </c>
      <c r="AE7769" s="110">
        <f>IF('3C-Water transport'!$R$58="no","not applicable (Q3c.1.6 answered with 'no')",ROUND(AB7769,4))</f>
        <v>0.69499999999999995</v>
      </c>
    </row>
    <row r="7770" spans="5:31" x14ac:dyDescent="0.25">
      <c r="E7770" s="110">
        <f t="shared" si="429"/>
        <v>0.69600000000000051</v>
      </c>
      <c r="F7770" s="110">
        <f>IF('3A-Rail transport'!$R$56="no","not applicable (Q3a.2.6 answered with 'no')",ROUND(E7770,4))</f>
        <v>0.69599999999999995</v>
      </c>
      <c r="G7770" s="110">
        <f>IF('3A-Rail transport'!$R$57="no","not applicable (Q3a.2.6 answered with 'no')",ROUND(E7770,4))</f>
        <v>0.69599999999999995</v>
      </c>
      <c r="S7770" s="110">
        <f t="shared" si="430"/>
        <v>0.69600000000000051</v>
      </c>
      <c r="T7770" s="110">
        <f>IF('3B-Air transport'!$R$66="no","not applicable (Q3b.1.6 answered with 'no')",ROUND(S7770,4))</f>
        <v>0.69599999999999995</v>
      </c>
      <c r="U7770" s="110">
        <f>IF('3B-Air transport'!$R$67="no","not applicable (Q3b.1.6 answered with 'no')",ROUND(S7770,4))</f>
        <v>0.69599999999999995</v>
      </c>
      <c r="V7770" s="110">
        <f>IF('3B-Air transport'!$R$68="no","not applicable (Q3b.1.6 answered with 'no')",ROUND(S7770,4))</f>
        <v>0.69599999999999995</v>
      </c>
      <c r="AB7770" s="110">
        <f t="shared" si="431"/>
        <v>0.69600000000000051</v>
      </c>
      <c r="AC7770" s="110">
        <f>IF('3C-Water transport'!$R$56="no","not applicable (Q3c.1.6 answered with 'no')",ROUND(AB7770,4))</f>
        <v>0.69599999999999995</v>
      </c>
      <c r="AD7770" s="110">
        <f>IF('3C-Water transport'!$R$57="no","not applicable (Q3c.1.6 answered with 'no')",ROUND(AB7770,4))</f>
        <v>0.69599999999999995</v>
      </c>
      <c r="AE7770" s="110">
        <f>IF('3C-Water transport'!$R$58="no","not applicable (Q3c.1.6 answered with 'no')",ROUND(AB7770,4))</f>
        <v>0.69599999999999995</v>
      </c>
    </row>
    <row r="7771" spans="5:31" x14ac:dyDescent="0.25">
      <c r="E7771" s="110">
        <f t="shared" si="429"/>
        <v>0.69700000000000051</v>
      </c>
      <c r="F7771" s="110">
        <f>IF('3A-Rail transport'!$R$56="no","not applicable (Q3a.2.6 answered with 'no')",ROUND(E7771,4))</f>
        <v>0.69699999999999995</v>
      </c>
      <c r="G7771" s="110">
        <f>IF('3A-Rail transport'!$R$57="no","not applicable (Q3a.2.6 answered with 'no')",ROUND(E7771,4))</f>
        <v>0.69699999999999995</v>
      </c>
      <c r="S7771" s="110">
        <f t="shared" si="430"/>
        <v>0.69700000000000051</v>
      </c>
      <c r="T7771" s="110">
        <f>IF('3B-Air transport'!$R$66="no","not applicable (Q3b.1.6 answered with 'no')",ROUND(S7771,4))</f>
        <v>0.69699999999999995</v>
      </c>
      <c r="U7771" s="110">
        <f>IF('3B-Air transport'!$R$67="no","not applicable (Q3b.1.6 answered with 'no')",ROUND(S7771,4))</f>
        <v>0.69699999999999995</v>
      </c>
      <c r="V7771" s="110">
        <f>IF('3B-Air transport'!$R$68="no","not applicable (Q3b.1.6 answered with 'no')",ROUND(S7771,4))</f>
        <v>0.69699999999999995</v>
      </c>
      <c r="AB7771" s="110">
        <f t="shared" si="431"/>
        <v>0.69700000000000051</v>
      </c>
      <c r="AC7771" s="110">
        <f>IF('3C-Water transport'!$R$56="no","not applicable (Q3c.1.6 answered with 'no')",ROUND(AB7771,4))</f>
        <v>0.69699999999999995</v>
      </c>
      <c r="AD7771" s="110">
        <f>IF('3C-Water transport'!$R$57="no","not applicable (Q3c.1.6 answered with 'no')",ROUND(AB7771,4))</f>
        <v>0.69699999999999995</v>
      </c>
      <c r="AE7771" s="110">
        <f>IF('3C-Water transport'!$R$58="no","not applicable (Q3c.1.6 answered with 'no')",ROUND(AB7771,4))</f>
        <v>0.69699999999999995</v>
      </c>
    </row>
    <row r="7772" spans="5:31" x14ac:dyDescent="0.25">
      <c r="E7772" s="110">
        <f t="shared" si="429"/>
        <v>0.69800000000000051</v>
      </c>
      <c r="F7772" s="110">
        <f>IF('3A-Rail transport'!$R$56="no","not applicable (Q3a.2.6 answered with 'no')",ROUND(E7772,4))</f>
        <v>0.69799999999999995</v>
      </c>
      <c r="G7772" s="110">
        <f>IF('3A-Rail transport'!$R$57="no","not applicable (Q3a.2.6 answered with 'no')",ROUND(E7772,4))</f>
        <v>0.69799999999999995</v>
      </c>
      <c r="S7772" s="110">
        <f t="shared" si="430"/>
        <v>0.69800000000000051</v>
      </c>
      <c r="T7772" s="110">
        <f>IF('3B-Air transport'!$R$66="no","not applicable (Q3b.1.6 answered with 'no')",ROUND(S7772,4))</f>
        <v>0.69799999999999995</v>
      </c>
      <c r="U7772" s="110">
        <f>IF('3B-Air transport'!$R$67="no","not applicable (Q3b.1.6 answered with 'no')",ROUND(S7772,4))</f>
        <v>0.69799999999999995</v>
      </c>
      <c r="V7772" s="110">
        <f>IF('3B-Air transport'!$R$68="no","not applicable (Q3b.1.6 answered with 'no')",ROUND(S7772,4))</f>
        <v>0.69799999999999995</v>
      </c>
      <c r="AB7772" s="110">
        <f t="shared" si="431"/>
        <v>0.69800000000000051</v>
      </c>
      <c r="AC7772" s="110">
        <f>IF('3C-Water transport'!$R$56="no","not applicable (Q3c.1.6 answered with 'no')",ROUND(AB7772,4))</f>
        <v>0.69799999999999995</v>
      </c>
      <c r="AD7772" s="110">
        <f>IF('3C-Water transport'!$R$57="no","not applicable (Q3c.1.6 answered with 'no')",ROUND(AB7772,4))</f>
        <v>0.69799999999999995</v>
      </c>
      <c r="AE7772" s="110">
        <f>IF('3C-Water transport'!$R$58="no","not applicable (Q3c.1.6 answered with 'no')",ROUND(AB7772,4))</f>
        <v>0.69799999999999995</v>
      </c>
    </row>
    <row r="7773" spans="5:31" x14ac:dyDescent="0.25">
      <c r="E7773" s="110">
        <f t="shared" si="429"/>
        <v>0.69900000000000051</v>
      </c>
      <c r="F7773" s="110">
        <f>IF('3A-Rail transport'!$R$56="no","not applicable (Q3a.2.6 answered with 'no')",ROUND(E7773,4))</f>
        <v>0.69899999999999995</v>
      </c>
      <c r="G7773" s="110">
        <f>IF('3A-Rail transport'!$R$57="no","not applicable (Q3a.2.6 answered with 'no')",ROUND(E7773,4))</f>
        <v>0.69899999999999995</v>
      </c>
      <c r="S7773" s="110">
        <f t="shared" si="430"/>
        <v>0.69900000000000051</v>
      </c>
      <c r="T7773" s="110">
        <f>IF('3B-Air transport'!$R$66="no","not applicable (Q3b.1.6 answered with 'no')",ROUND(S7773,4))</f>
        <v>0.69899999999999995</v>
      </c>
      <c r="U7773" s="110">
        <f>IF('3B-Air transport'!$R$67="no","not applicable (Q3b.1.6 answered with 'no')",ROUND(S7773,4))</f>
        <v>0.69899999999999995</v>
      </c>
      <c r="V7773" s="110">
        <f>IF('3B-Air transport'!$R$68="no","not applicable (Q3b.1.6 answered with 'no')",ROUND(S7773,4))</f>
        <v>0.69899999999999995</v>
      </c>
      <c r="AB7773" s="110">
        <f t="shared" si="431"/>
        <v>0.69900000000000051</v>
      </c>
      <c r="AC7773" s="110">
        <f>IF('3C-Water transport'!$R$56="no","not applicable (Q3c.1.6 answered with 'no')",ROUND(AB7773,4))</f>
        <v>0.69899999999999995</v>
      </c>
      <c r="AD7773" s="110">
        <f>IF('3C-Water transport'!$R$57="no","not applicable (Q3c.1.6 answered with 'no')",ROUND(AB7773,4))</f>
        <v>0.69899999999999995</v>
      </c>
      <c r="AE7773" s="110">
        <f>IF('3C-Water transport'!$R$58="no","not applicable (Q3c.1.6 answered with 'no')",ROUND(AB7773,4))</f>
        <v>0.69899999999999995</v>
      </c>
    </row>
    <row r="7774" spans="5:31" x14ac:dyDescent="0.25">
      <c r="E7774" s="110">
        <f t="shared" si="429"/>
        <v>0.70000000000000051</v>
      </c>
      <c r="F7774" s="110">
        <f>IF('3A-Rail transport'!$R$56="no","not applicable (Q3a.2.6 answered with 'no')",ROUND(E7774,4))</f>
        <v>0.7</v>
      </c>
      <c r="G7774" s="110">
        <f>IF('3A-Rail transport'!$R$57="no","not applicable (Q3a.2.6 answered with 'no')",ROUND(E7774,4))</f>
        <v>0.7</v>
      </c>
      <c r="S7774" s="110">
        <f t="shared" si="430"/>
        <v>0.70000000000000051</v>
      </c>
      <c r="T7774" s="110">
        <f>IF('3B-Air transport'!$R$66="no","not applicable (Q3b.1.6 answered with 'no')",ROUND(S7774,4))</f>
        <v>0.7</v>
      </c>
      <c r="U7774" s="110">
        <f>IF('3B-Air transport'!$R$67="no","not applicable (Q3b.1.6 answered with 'no')",ROUND(S7774,4))</f>
        <v>0.7</v>
      </c>
      <c r="V7774" s="110">
        <f>IF('3B-Air transport'!$R$68="no","not applicable (Q3b.1.6 answered with 'no')",ROUND(S7774,4))</f>
        <v>0.7</v>
      </c>
      <c r="AB7774" s="110">
        <f t="shared" si="431"/>
        <v>0.70000000000000051</v>
      </c>
      <c r="AC7774" s="110">
        <f>IF('3C-Water transport'!$R$56="no","not applicable (Q3c.1.6 answered with 'no')",ROUND(AB7774,4))</f>
        <v>0.7</v>
      </c>
      <c r="AD7774" s="110">
        <f>IF('3C-Water transport'!$R$57="no","not applicable (Q3c.1.6 answered with 'no')",ROUND(AB7774,4))</f>
        <v>0.7</v>
      </c>
      <c r="AE7774" s="110">
        <f>IF('3C-Water transport'!$R$58="no","not applicable (Q3c.1.6 answered with 'no')",ROUND(AB7774,4))</f>
        <v>0.7</v>
      </c>
    </row>
    <row r="7775" spans="5:31" x14ac:dyDescent="0.25">
      <c r="E7775" s="110">
        <f t="shared" si="429"/>
        <v>0.70100000000000051</v>
      </c>
      <c r="F7775" s="110">
        <f>IF('3A-Rail transport'!$R$56="no","not applicable (Q3a.2.6 answered with 'no')",ROUND(E7775,4))</f>
        <v>0.70099999999999996</v>
      </c>
      <c r="G7775" s="110">
        <f>IF('3A-Rail transport'!$R$57="no","not applicable (Q3a.2.6 answered with 'no')",ROUND(E7775,4))</f>
        <v>0.70099999999999996</v>
      </c>
      <c r="S7775" s="110">
        <f t="shared" si="430"/>
        <v>0.70100000000000051</v>
      </c>
      <c r="T7775" s="110">
        <f>IF('3B-Air transport'!$R$66="no","not applicable (Q3b.1.6 answered with 'no')",ROUND(S7775,4))</f>
        <v>0.70099999999999996</v>
      </c>
      <c r="U7775" s="110">
        <f>IF('3B-Air transport'!$R$67="no","not applicable (Q3b.1.6 answered with 'no')",ROUND(S7775,4))</f>
        <v>0.70099999999999996</v>
      </c>
      <c r="V7775" s="110">
        <f>IF('3B-Air transport'!$R$68="no","not applicable (Q3b.1.6 answered with 'no')",ROUND(S7775,4))</f>
        <v>0.70099999999999996</v>
      </c>
      <c r="AB7775" s="110">
        <f t="shared" si="431"/>
        <v>0.70100000000000051</v>
      </c>
      <c r="AC7775" s="110">
        <f>IF('3C-Water transport'!$R$56="no","not applicable (Q3c.1.6 answered with 'no')",ROUND(AB7775,4))</f>
        <v>0.70099999999999996</v>
      </c>
      <c r="AD7775" s="110">
        <f>IF('3C-Water transport'!$R$57="no","not applicable (Q3c.1.6 answered with 'no')",ROUND(AB7775,4))</f>
        <v>0.70099999999999996</v>
      </c>
      <c r="AE7775" s="110">
        <f>IF('3C-Water transport'!$R$58="no","not applicable (Q3c.1.6 answered with 'no')",ROUND(AB7775,4))</f>
        <v>0.70099999999999996</v>
      </c>
    </row>
    <row r="7776" spans="5:31" x14ac:dyDescent="0.25">
      <c r="E7776" s="110">
        <f t="shared" si="429"/>
        <v>0.70200000000000051</v>
      </c>
      <c r="F7776" s="110">
        <f>IF('3A-Rail transport'!$R$56="no","not applicable (Q3a.2.6 answered with 'no')",ROUND(E7776,4))</f>
        <v>0.70199999999999996</v>
      </c>
      <c r="G7776" s="110">
        <f>IF('3A-Rail transport'!$R$57="no","not applicable (Q3a.2.6 answered with 'no')",ROUND(E7776,4))</f>
        <v>0.70199999999999996</v>
      </c>
      <c r="S7776" s="110">
        <f t="shared" si="430"/>
        <v>0.70200000000000051</v>
      </c>
      <c r="T7776" s="110">
        <f>IF('3B-Air transport'!$R$66="no","not applicable (Q3b.1.6 answered with 'no')",ROUND(S7776,4))</f>
        <v>0.70199999999999996</v>
      </c>
      <c r="U7776" s="110">
        <f>IF('3B-Air transport'!$R$67="no","not applicable (Q3b.1.6 answered with 'no')",ROUND(S7776,4))</f>
        <v>0.70199999999999996</v>
      </c>
      <c r="V7776" s="110">
        <f>IF('3B-Air transport'!$R$68="no","not applicable (Q3b.1.6 answered with 'no')",ROUND(S7776,4))</f>
        <v>0.70199999999999996</v>
      </c>
      <c r="AB7776" s="110">
        <f t="shared" si="431"/>
        <v>0.70200000000000051</v>
      </c>
      <c r="AC7776" s="110">
        <f>IF('3C-Water transport'!$R$56="no","not applicable (Q3c.1.6 answered with 'no')",ROUND(AB7776,4))</f>
        <v>0.70199999999999996</v>
      </c>
      <c r="AD7776" s="110">
        <f>IF('3C-Water transport'!$R$57="no","not applicable (Q3c.1.6 answered with 'no')",ROUND(AB7776,4))</f>
        <v>0.70199999999999996</v>
      </c>
      <c r="AE7776" s="110">
        <f>IF('3C-Water transport'!$R$58="no","not applicable (Q3c.1.6 answered with 'no')",ROUND(AB7776,4))</f>
        <v>0.70199999999999996</v>
      </c>
    </row>
    <row r="7777" spans="5:31" x14ac:dyDescent="0.25">
      <c r="E7777" s="110">
        <f t="shared" si="429"/>
        <v>0.70300000000000051</v>
      </c>
      <c r="F7777" s="110">
        <f>IF('3A-Rail transport'!$R$56="no","not applicable (Q3a.2.6 answered with 'no')",ROUND(E7777,4))</f>
        <v>0.70299999999999996</v>
      </c>
      <c r="G7777" s="110">
        <f>IF('3A-Rail transport'!$R$57="no","not applicable (Q3a.2.6 answered with 'no')",ROUND(E7777,4))</f>
        <v>0.70299999999999996</v>
      </c>
      <c r="S7777" s="110">
        <f t="shared" si="430"/>
        <v>0.70300000000000051</v>
      </c>
      <c r="T7777" s="110">
        <f>IF('3B-Air transport'!$R$66="no","not applicable (Q3b.1.6 answered with 'no')",ROUND(S7777,4))</f>
        <v>0.70299999999999996</v>
      </c>
      <c r="U7777" s="110">
        <f>IF('3B-Air transport'!$R$67="no","not applicable (Q3b.1.6 answered with 'no')",ROUND(S7777,4))</f>
        <v>0.70299999999999996</v>
      </c>
      <c r="V7777" s="110">
        <f>IF('3B-Air transport'!$R$68="no","not applicable (Q3b.1.6 answered with 'no')",ROUND(S7777,4))</f>
        <v>0.70299999999999996</v>
      </c>
      <c r="AB7777" s="110">
        <f t="shared" si="431"/>
        <v>0.70300000000000051</v>
      </c>
      <c r="AC7777" s="110">
        <f>IF('3C-Water transport'!$R$56="no","not applicable (Q3c.1.6 answered with 'no')",ROUND(AB7777,4))</f>
        <v>0.70299999999999996</v>
      </c>
      <c r="AD7777" s="110">
        <f>IF('3C-Water transport'!$R$57="no","not applicable (Q3c.1.6 answered with 'no')",ROUND(AB7777,4))</f>
        <v>0.70299999999999996</v>
      </c>
      <c r="AE7777" s="110">
        <f>IF('3C-Water transport'!$R$58="no","not applicable (Q3c.1.6 answered with 'no')",ROUND(AB7777,4))</f>
        <v>0.70299999999999996</v>
      </c>
    </row>
    <row r="7778" spans="5:31" x14ac:dyDescent="0.25">
      <c r="E7778" s="110">
        <f t="shared" si="429"/>
        <v>0.70400000000000051</v>
      </c>
      <c r="F7778" s="110">
        <f>IF('3A-Rail transport'!$R$56="no","not applicable (Q3a.2.6 answered with 'no')",ROUND(E7778,4))</f>
        <v>0.70399999999999996</v>
      </c>
      <c r="G7778" s="110">
        <f>IF('3A-Rail transport'!$R$57="no","not applicable (Q3a.2.6 answered with 'no')",ROUND(E7778,4))</f>
        <v>0.70399999999999996</v>
      </c>
      <c r="S7778" s="110">
        <f t="shared" si="430"/>
        <v>0.70400000000000051</v>
      </c>
      <c r="T7778" s="110">
        <f>IF('3B-Air transport'!$R$66="no","not applicable (Q3b.1.6 answered with 'no')",ROUND(S7778,4))</f>
        <v>0.70399999999999996</v>
      </c>
      <c r="U7778" s="110">
        <f>IF('3B-Air transport'!$R$67="no","not applicable (Q3b.1.6 answered with 'no')",ROUND(S7778,4))</f>
        <v>0.70399999999999996</v>
      </c>
      <c r="V7778" s="110">
        <f>IF('3B-Air transport'!$R$68="no","not applicable (Q3b.1.6 answered with 'no')",ROUND(S7778,4))</f>
        <v>0.70399999999999996</v>
      </c>
      <c r="AB7778" s="110">
        <f t="shared" si="431"/>
        <v>0.70400000000000051</v>
      </c>
      <c r="AC7778" s="110">
        <f>IF('3C-Water transport'!$R$56="no","not applicable (Q3c.1.6 answered with 'no')",ROUND(AB7778,4))</f>
        <v>0.70399999999999996</v>
      </c>
      <c r="AD7778" s="110">
        <f>IF('3C-Water transport'!$R$57="no","not applicable (Q3c.1.6 answered with 'no')",ROUND(AB7778,4))</f>
        <v>0.70399999999999996</v>
      </c>
      <c r="AE7778" s="110">
        <f>IF('3C-Water transport'!$R$58="no","not applicable (Q3c.1.6 answered with 'no')",ROUND(AB7778,4))</f>
        <v>0.70399999999999996</v>
      </c>
    </row>
    <row r="7779" spans="5:31" x14ac:dyDescent="0.25">
      <c r="E7779" s="110">
        <f t="shared" ref="E7779:E7842" si="432">E7778+0.001</f>
        <v>0.70500000000000052</v>
      </c>
      <c r="F7779" s="110">
        <f>IF('3A-Rail transport'!$R$56="no","not applicable (Q3a.2.6 answered with 'no')",ROUND(E7779,4))</f>
        <v>0.70499999999999996</v>
      </c>
      <c r="G7779" s="110">
        <f>IF('3A-Rail transport'!$R$57="no","not applicable (Q3a.2.6 answered with 'no')",ROUND(E7779,4))</f>
        <v>0.70499999999999996</v>
      </c>
      <c r="S7779" s="110">
        <f t="shared" ref="S7779:S7842" si="433">S7778+0.001</f>
        <v>0.70500000000000052</v>
      </c>
      <c r="T7779" s="110">
        <f>IF('3B-Air transport'!$R$66="no","not applicable (Q3b.1.6 answered with 'no')",ROUND(S7779,4))</f>
        <v>0.70499999999999996</v>
      </c>
      <c r="U7779" s="110">
        <f>IF('3B-Air transport'!$R$67="no","not applicable (Q3b.1.6 answered with 'no')",ROUND(S7779,4))</f>
        <v>0.70499999999999996</v>
      </c>
      <c r="V7779" s="110">
        <f>IF('3B-Air transport'!$R$68="no","not applicable (Q3b.1.6 answered with 'no')",ROUND(S7779,4))</f>
        <v>0.70499999999999996</v>
      </c>
      <c r="AB7779" s="110">
        <f t="shared" ref="AB7779:AB7842" si="434">AB7778+0.001</f>
        <v>0.70500000000000052</v>
      </c>
      <c r="AC7779" s="110">
        <f>IF('3C-Water transport'!$R$56="no","not applicable (Q3c.1.6 answered with 'no')",ROUND(AB7779,4))</f>
        <v>0.70499999999999996</v>
      </c>
      <c r="AD7779" s="110">
        <f>IF('3C-Water transport'!$R$57="no","not applicable (Q3c.1.6 answered with 'no')",ROUND(AB7779,4))</f>
        <v>0.70499999999999996</v>
      </c>
      <c r="AE7779" s="110">
        <f>IF('3C-Water transport'!$R$58="no","not applicable (Q3c.1.6 answered with 'no')",ROUND(AB7779,4))</f>
        <v>0.70499999999999996</v>
      </c>
    </row>
    <row r="7780" spans="5:31" x14ac:dyDescent="0.25">
      <c r="E7780" s="110">
        <f t="shared" si="432"/>
        <v>0.70600000000000052</v>
      </c>
      <c r="F7780" s="110">
        <f>IF('3A-Rail transport'!$R$56="no","not applicable (Q3a.2.6 answered with 'no')",ROUND(E7780,4))</f>
        <v>0.70599999999999996</v>
      </c>
      <c r="G7780" s="110">
        <f>IF('3A-Rail transport'!$R$57="no","not applicable (Q3a.2.6 answered with 'no')",ROUND(E7780,4))</f>
        <v>0.70599999999999996</v>
      </c>
      <c r="S7780" s="110">
        <f t="shared" si="433"/>
        <v>0.70600000000000052</v>
      </c>
      <c r="T7780" s="110">
        <f>IF('3B-Air transport'!$R$66="no","not applicable (Q3b.1.6 answered with 'no')",ROUND(S7780,4))</f>
        <v>0.70599999999999996</v>
      </c>
      <c r="U7780" s="110">
        <f>IF('3B-Air transport'!$R$67="no","not applicable (Q3b.1.6 answered with 'no')",ROUND(S7780,4))</f>
        <v>0.70599999999999996</v>
      </c>
      <c r="V7780" s="110">
        <f>IF('3B-Air transport'!$R$68="no","not applicable (Q3b.1.6 answered with 'no')",ROUND(S7780,4))</f>
        <v>0.70599999999999996</v>
      </c>
      <c r="AB7780" s="110">
        <f t="shared" si="434"/>
        <v>0.70600000000000052</v>
      </c>
      <c r="AC7780" s="110">
        <f>IF('3C-Water transport'!$R$56="no","not applicable (Q3c.1.6 answered with 'no')",ROUND(AB7780,4))</f>
        <v>0.70599999999999996</v>
      </c>
      <c r="AD7780" s="110">
        <f>IF('3C-Water transport'!$R$57="no","not applicable (Q3c.1.6 answered with 'no')",ROUND(AB7780,4))</f>
        <v>0.70599999999999996</v>
      </c>
      <c r="AE7780" s="110">
        <f>IF('3C-Water transport'!$R$58="no","not applicable (Q3c.1.6 answered with 'no')",ROUND(AB7780,4))</f>
        <v>0.70599999999999996</v>
      </c>
    </row>
    <row r="7781" spans="5:31" x14ac:dyDescent="0.25">
      <c r="E7781" s="110">
        <f t="shared" si="432"/>
        <v>0.70700000000000052</v>
      </c>
      <c r="F7781" s="110">
        <f>IF('3A-Rail transport'!$R$56="no","not applicable (Q3a.2.6 answered with 'no')",ROUND(E7781,4))</f>
        <v>0.70699999999999996</v>
      </c>
      <c r="G7781" s="110">
        <f>IF('3A-Rail transport'!$R$57="no","not applicable (Q3a.2.6 answered with 'no')",ROUND(E7781,4))</f>
        <v>0.70699999999999996</v>
      </c>
      <c r="S7781" s="110">
        <f t="shared" si="433"/>
        <v>0.70700000000000052</v>
      </c>
      <c r="T7781" s="110">
        <f>IF('3B-Air transport'!$R$66="no","not applicable (Q3b.1.6 answered with 'no')",ROUND(S7781,4))</f>
        <v>0.70699999999999996</v>
      </c>
      <c r="U7781" s="110">
        <f>IF('3B-Air transport'!$R$67="no","not applicable (Q3b.1.6 answered with 'no')",ROUND(S7781,4))</f>
        <v>0.70699999999999996</v>
      </c>
      <c r="V7781" s="110">
        <f>IF('3B-Air transport'!$R$68="no","not applicable (Q3b.1.6 answered with 'no')",ROUND(S7781,4))</f>
        <v>0.70699999999999996</v>
      </c>
      <c r="AB7781" s="110">
        <f t="shared" si="434"/>
        <v>0.70700000000000052</v>
      </c>
      <c r="AC7781" s="110">
        <f>IF('3C-Water transport'!$R$56="no","not applicable (Q3c.1.6 answered with 'no')",ROUND(AB7781,4))</f>
        <v>0.70699999999999996</v>
      </c>
      <c r="AD7781" s="110">
        <f>IF('3C-Water transport'!$R$57="no","not applicable (Q3c.1.6 answered with 'no')",ROUND(AB7781,4))</f>
        <v>0.70699999999999996</v>
      </c>
      <c r="AE7781" s="110">
        <f>IF('3C-Water transport'!$R$58="no","not applicable (Q3c.1.6 answered with 'no')",ROUND(AB7781,4))</f>
        <v>0.70699999999999996</v>
      </c>
    </row>
    <row r="7782" spans="5:31" x14ac:dyDescent="0.25">
      <c r="E7782" s="110">
        <f t="shared" si="432"/>
        <v>0.70800000000000052</v>
      </c>
      <c r="F7782" s="110">
        <f>IF('3A-Rail transport'!$R$56="no","not applicable (Q3a.2.6 answered with 'no')",ROUND(E7782,4))</f>
        <v>0.70799999999999996</v>
      </c>
      <c r="G7782" s="110">
        <f>IF('3A-Rail transport'!$R$57="no","not applicable (Q3a.2.6 answered with 'no')",ROUND(E7782,4))</f>
        <v>0.70799999999999996</v>
      </c>
      <c r="S7782" s="110">
        <f t="shared" si="433"/>
        <v>0.70800000000000052</v>
      </c>
      <c r="T7782" s="110">
        <f>IF('3B-Air transport'!$R$66="no","not applicable (Q3b.1.6 answered with 'no')",ROUND(S7782,4))</f>
        <v>0.70799999999999996</v>
      </c>
      <c r="U7782" s="110">
        <f>IF('3B-Air transport'!$R$67="no","not applicable (Q3b.1.6 answered with 'no')",ROUND(S7782,4))</f>
        <v>0.70799999999999996</v>
      </c>
      <c r="V7782" s="110">
        <f>IF('3B-Air transport'!$R$68="no","not applicable (Q3b.1.6 answered with 'no')",ROUND(S7782,4))</f>
        <v>0.70799999999999996</v>
      </c>
      <c r="AB7782" s="110">
        <f t="shared" si="434"/>
        <v>0.70800000000000052</v>
      </c>
      <c r="AC7782" s="110">
        <f>IF('3C-Water transport'!$R$56="no","not applicable (Q3c.1.6 answered with 'no')",ROUND(AB7782,4))</f>
        <v>0.70799999999999996</v>
      </c>
      <c r="AD7782" s="110">
        <f>IF('3C-Water transport'!$R$57="no","not applicable (Q3c.1.6 answered with 'no')",ROUND(AB7782,4))</f>
        <v>0.70799999999999996</v>
      </c>
      <c r="AE7782" s="110">
        <f>IF('3C-Water transport'!$R$58="no","not applicable (Q3c.1.6 answered with 'no')",ROUND(AB7782,4))</f>
        <v>0.70799999999999996</v>
      </c>
    </row>
    <row r="7783" spans="5:31" x14ac:dyDescent="0.25">
      <c r="E7783" s="110">
        <f t="shared" si="432"/>
        <v>0.70900000000000052</v>
      </c>
      <c r="F7783" s="110">
        <f>IF('3A-Rail transport'!$R$56="no","not applicable (Q3a.2.6 answered with 'no')",ROUND(E7783,4))</f>
        <v>0.70899999999999996</v>
      </c>
      <c r="G7783" s="110">
        <f>IF('3A-Rail transport'!$R$57="no","not applicable (Q3a.2.6 answered with 'no')",ROUND(E7783,4))</f>
        <v>0.70899999999999996</v>
      </c>
      <c r="S7783" s="110">
        <f t="shared" si="433"/>
        <v>0.70900000000000052</v>
      </c>
      <c r="T7783" s="110">
        <f>IF('3B-Air transport'!$R$66="no","not applicable (Q3b.1.6 answered with 'no')",ROUND(S7783,4))</f>
        <v>0.70899999999999996</v>
      </c>
      <c r="U7783" s="110">
        <f>IF('3B-Air transport'!$R$67="no","not applicable (Q3b.1.6 answered with 'no')",ROUND(S7783,4))</f>
        <v>0.70899999999999996</v>
      </c>
      <c r="V7783" s="110">
        <f>IF('3B-Air transport'!$R$68="no","not applicable (Q3b.1.6 answered with 'no')",ROUND(S7783,4))</f>
        <v>0.70899999999999996</v>
      </c>
      <c r="AB7783" s="110">
        <f t="shared" si="434"/>
        <v>0.70900000000000052</v>
      </c>
      <c r="AC7783" s="110">
        <f>IF('3C-Water transport'!$R$56="no","not applicable (Q3c.1.6 answered with 'no')",ROUND(AB7783,4))</f>
        <v>0.70899999999999996</v>
      </c>
      <c r="AD7783" s="110">
        <f>IF('3C-Water transport'!$R$57="no","not applicable (Q3c.1.6 answered with 'no')",ROUND(AB7783,4))</f>
        <v>0.70899999999999996</v>
      </c>
      <c r="AE7783" s="110">
        <f>IF('3C-Water transport'!$R$58="no","not applicable (Q3c.1.6 answered with 'no')",ROUND(AB7783,4))</f>
        <v>0.70899999999999996</v>
      </c>
    </row>
    <row r="7784" spans="5:31" x14ac:dyDescent="0.25">
      <c r="E7784" s="110">
        <f t="shared" si="432"/>
        <v>0.71000000000000052</v>
      </c>
      <c r="F7784" s="110">
        <f>IF('3A-Rail transport'!$R$56="no","not applicable (Q3a.2.6 answered with 'no')",ROUND(E7784,4))</f>
        <v>0.71</v>
      </c>
      <c r="G7784" s="110">
        <f>IF('3A-Rail transport'!$R$57="no","not applicable (Q3a.2.6 answered with 'no')",ROUND(E7784,4))</f>
        <v>0.71</v>
      </c>
      <c r="S7784" s="110">
        <f t="shared" si="433"/>
        <v>0.71000000000000052</v>
      </c>
      <c r="T7784" s="110">
        <f>IF('3B-Air transport'!$R$66="no","not applicable (Q3b.1.6 answered with 'no')",ROUND(S7784,4))</f>
        <v>0.71</v>
      </c>
      <c r="U7784" s="110">
        <f>IF('3B-Air transport'!$R$67="no","not applicable (Q3b.1.6 answered with 'no')",ROUND(S7784,4))</f>
        <v>0.71</v>
      </c>
      <c r="V7784" s="110">
        <f>IF('3B-Air transport'!$R$68="no","not applicable (Q3b.1.6 answered with 'no')",ROUND(S7784,4))</f>
        <v>0.71</v>
      </c>
      <c r="AB7784" s="110">
        <f t="shared" si="434"/>
        <v>0.71000000000000052</v>
      </c>
      <c r="AC7784" s="110">
        <f>IF('3C-Water transport'!$R$56="no","not applicable (Q3c.1.6 answered with 'no')",ROUND(AB7784,4))</f>
        <v>0.71</v>
      </c>
      <c r="AD7784" s="110">
        <f>IF('3C-Water transport'!$R$57="no","not applicable (Q3c.1.6 answered with 'no')",ROUND(AB7784,4))</f>
        <v>0.71</v>
      </c>
      <c r="AE7784" s="110">
        <f>IF('3C-Water transport'!$R$58="no","not applicable (Q3c.1.6 answered with 'no')",ROUND(AB7784,4))</f>
        <v>0.71</v>
      </c>
    </row>
    <row r="7785" spans="5:31" x14ac:dyDescent="0.25">
      <c r="E7785" s="110">
        <f t="shared" si="432"/>
        <v>0.71100000000000052</v>
      </c>
      <c r="F7785" s="110">
        <f>IF('3A-Rail transport'!$R$56="no","not applicable (Q3a.2.6 answered with 'no')",ROUND(E7785,4))</f>
        <v>0.71099999999999997</v>
      </c>
      <c r="G7785" s="110">
        <f>IF('3A-Rail transport'!$R$57="no","not applicable (Q3a.2.6 answered with 'no')",ROUND(E7785,4))</f>
        <v>0.71099999999999997</v>
      </c>
      <c r="S7785" s="110">
        <f t="shared" si="433"/>
        <v>0.71100000000000052</v>
      </c>
      <c r="T7785" s="110">
        <f>IF('3B-Air transport'!$R$66="no","not applicable (Q3b.1.6 answered with 'no')",ROUND(S7785,4))</f>
        <v>0.71099999999999997</v>
      </c>
      <c r="U7785" s="110">
        <f>IF('3B-Air transport'!$R$67="no","not applicable (Q3b.1.6 answered with 'no')",ROUND(S7785,4))</f>
        <v>0.71099999999999997</v>
      </c>
      <c r="V7785" s="110">
        <f>IF('3B-Air transport'!$R$68="no","not applicable (Q3b.1.6 answered with 'no')",ROUND(S7785,4))</f>
        <v>0.71099999999999997</v>
      </c>
      <c r="AB7785" s="110">
        <f t="shared" si="434"/>
        <v>0.71100000000000052</v>
      </c>
      <c r="AC7785" s="110">
        <f>IF('3C-Water transport'!$R$56="no","not applicable (Q3c.1.6 answered with 'no')",ROUND(AB7785,4))</f>
        <v>0.71099999999999997</v>
      </c>
      <c r="AD7785" s="110">
        <f>IF('3C-Water transport'!$R$57="no","not applicable (Q3c.1.6 answered with 'no')",ROUND(AB7785,4))</f>
        <v>0.71099999999999997</v>
      </c>
      <c r="AE7785" s="110">
        <f>IF('3C-Water transport'!$R$58="no","not applicable (Q3c.1.6 answered with 'no')",ROUND(AB7785,4))</f>
        <v>0.71099999999999997</v>
      </c>
    </row>
    <row r="7786" spans="5:31" x14ac:dyDescent="0.25">
      <c r="E7786" s="110">
        <f t="shared" si="432"/>
        <v>0.71200000000000052</v>
      </c>
      <c r="F7786" s="110">
        <f>IF('3A-Rail transport'!$R$56="no","not applicable (Q3a.2.6 answered with 'no')",ROUND(E7786,4))</f>
        <v>0.71199999999999997</v>
      </c>
      <c r="G7786" s="110">
        <f>IF('3A-Rail transport'!$R$57="no","not applicable (Q3a.2.6 answered with 'no')",ROUND(E7786,4))</f>
        <v>0.71199999999999997</v>
      </c>
      <c r="S7786" s="110">
        <f t="shared" si="433"/>
        <v>0.71200000000000052</v>
      </c>
      <c r="T7786" s="110">
        <f>IF('3B-Air transport'!$R$66="no","not applicable (Q3b.1.6 answered with 'no')",ROUND(S7786,4))</f>
        <v>0.71199999999999997</v>
      </c>
      <c r="U7786" s="110">
        <f>IF('3B-Air transport'!$R$67="no","not applicable (Q3b.1.6 answered with 'no')",ROUND(S7786,4))</f>
        <v>0.71199999999999997</v>
      </c>
      <c r="V7786" s="110">
        <f>IF('3B-Air transport'!$R$68="no","not applicable (Q3b.1.6 answered with 'no')",ROUND(S7786,4))</f>
        <v>0.71199999999999997</v>
      </c>
      <c r="AB7786" s="110">
        <f t="shared" si="434"/>
        <v>0.71200000000000052</v>
      </c>
      <c r="AC7786" s="110">
        <f>IF('3C-Water transport'!$R$56="no","not applicable (Q3c.1.6 answered with 'no')",ROUND(AB7786,4))</f>
        <v>0.71199999999999997</v>
      </c>
      <c r="AD7786" s="110">
        <f>IF('3C-Water transport'!$R$57="no","not applicable (Q3c.1.6 answered with 'no')",ROUND(AB7786,4))</f>
        <v>0.71199999999999997</v>
      </c>
      <c r="AE7786" s="110">
        <f>IF('3C-Water transport'!$R$58="no","not applicable (Q3c.1.6 answered with 'no')",ROUND(AB7786,4))</f>
        <v>0.71199999999999997</v>
      </c>
    </row>
    <row r="7787" spans="5:31" x14ac:dyDescent="0.25">
      <c r="E7787" s="110">
        <f t="shared" si="432"/>
        <v>0.71300000000000052</v>
      </c>
      <c r="F7787" s="110">
        <f>IF('3A-Rail transport'!$R$56="no","not applicable (Q3a.2.6 answered with 'no')",ROUND(E7787,4))</f>
        <v>0.71299999999999997</v>
      </c>
      <c r="G7787" s="110">
        <f>IF('3A-Rail transport'!$R$57="no","not applicable (Q3a.2.6 answered with 'no')",ROUND(E7787,4))</f>
        <v>0.71299999999999997</v>
      </c>
      <c r="S7787" s="110">
        <f t="shared" si="433"/>
        <v>0.71300000000000052</v>
      </c>
      <c r="T7787" s="110">
        <f>IF('3B-Air transport'!$R$66="no","not applicable (Q3b.1.6 answered with 'no')",ROUND(S7787,4))</f>
        <v>0.71299999999999997</v>
      </c>
      <c r="U7787" s="110">
        <f>IF('3B-Air transport'!$R$67="no","not applicable (Q3b.1.6 answered with 'no')",ROUND(S7787,4))</f>
        <v>0.71299999999999997</v>
      </c>
      <c r="V7787" s="110">
        <f>IF('3B-Air transport'!$R$68="no","not applicable (Q3b.1.6 answered with 'no')",ROUND(S7787,4))</f>
        <v>0.71299999999999997</v>
      </c>
      <c r="AB7787" s="110">
        <f t="shared" si="434"/>
        <v>0.71300000000000052</v>
      </c>
      <c r="AC7787" s="110">
        <f>IF('3C-Water transport'!$R$56="no","not applicable (Q3c.1.6 answered with 'no')",ROUND(AB7787,4))</f>
        <v>0.71299999999999997</v>
      </c>
      <c r="AD7787" s="110">
        <f>IF('3C-Water transport'!$R$57="no","not applicable (Q3c.1.6 answered with 'no')",ROUND(AB7787,4))</f>
        <v>0.71299999999999997</v>
      </c>
      <c r="AE7787" s="110">
        <f>IF('3C-Water transport'!$R$58="no","not applicable (Q3c.1.6 answered with 'no')",ROUND(AB7787,4))</f>
        <v>0.71299999999999997</v>
      </c>
    </row>
    <row r="7788" spans="5:31" x14ac:dyDescent="0.25">
      <c r="E7788" s="110">
        <f t="shared" si="432"/>
        <v>0.71400000000000052</v>
      </c>
      <c r="F7788" s="110">
        <f>IF('3A-Rail transport'!$R$56="no","not applicable (Q3a.2.6 answered with 'no')",ROUND(E7788,4))</f>
        <v>0.71399999999999997</v>
      </c>
      <c r="G7788" s="110">
        <f>IF('3A-Rail transport'!$R$57="no","not applicable (Q3a.2.6 answered with 'no')",ROUND(E7788,4))</f>
        <v>0.71399999999999997</v>
      </c>
      <c r="S7788" s="110">
        <f t="shared" si="433"/>
        <v>0.71400000000000052</v>
      </c>
      <c r="T7788" s="110">
        <f>IF('3B-Air transport'!$R$66="no","not applicable (Q3b.1.6 answered with 'no')",ROUND(S7788,4))</f>
        <v>0.71399999999999997</v>
      </c>
      <c r="U7788" s="110">
        <f>IF('3B-Air transport'!$R$67="no","not applicable (Q3b.1.6 answered with 'no')",ROUND(S7788,4))</f>
        <v>0.71399999999999997</v>
      </c>
      <c r="V7788" s="110">
        <f>IF('3B-Air transport'!$R$68="no","not applicable (Q3b.1.6 answered with 'no')",ROUND(S7788,4))</f>
        <v>0.71399999999999997</v>
      </c>
      <c r="AB7788" s="110">
        <f t="shared" si="434"/>
        <v>0.71400000000000052</v>
      </c>
      <c r="AC7788" s="110">
        <f>IF('3C-Water transport'!$R$56="no","not applicable (Q3c.1.6 answered with 'no')",ROUND(AB7788,4))</f>
        <v>0.71399999999999997</v>
      </c>
      <c r="AD7788" s="110">
        <f>IF('3C-Water transport'!$R$57="no","not applicable (Q3c.1.6 answered with 'no')",ROUND(AB7788,4))</f>
        <v>0.71399999999999997</v>
      </c>
      <c r="AE7788" s="110">
        <f>IF('3C-Water transport'!$R$58="no","not applicable (Q3c.1.6 answered with 'no')",ROUND(AB7788,4))</f>
        <v>0.71399999999999997</v>
      </c>
    </row>
    <row r="7789" spans="5:31" x14ac:dyDescent="0.25">
      <c r="E7789" s="110">
        <f t="shared" si="432"/>
        <v>0.71500000000000052</v>
      </c>
      <c r="F7789" s="110">
        <f>IF('3A-Rail transport'!$R$56="no","not applicable (Q3a.2.6 answered with 'no')",ROUND(E7789,4))</f>
        <v>0.71499999999999997</v>
      </c>
      <c r="G7789" s="110">
        <f>IF('3A-Rail transport'!$R$57="no","not applicable (Q3a.2.6 answered with 'no')",ROUND(E7789,4))</f>
        <v>0.71499999999999997</v>
      </c>
      <c r="S7789" s="110">
        <f t="shared" si="433"/>
        <v>0.71500000000000052</v>
      </c>
      <c r="T7789" s="110">
        <f>IF('3B-Air transport'!$R$66="no","not applicable (Q3b.1.6 answered with 'no')",ROUND(S7789,4))</f>
        <v>0.71499999999999997</v>
      </c>
      <c r="U7789" s="110">
        <f>IF('3B-Air transport'!$R$67="no","not applicable (Q3b.1.6 answered with 'no')",ROUND(S7789,4))</f>
        <v>0.71499999999999997</v>
      </c>
      <c r="V7789" s="110">
        <f>IF('3B-Air transport'!$R$68="no","not applicable (Q3b.1.6 answered with 'no')",ROUND(S7789,4))</f>
        <v>0.71499999999999997</v>
      </c>
      <c r="AB7789" s="110">
        <f t="shared" si="434"/>
        <v>0.71500000000000052</v>
      </c>
      <c r="AC7789" s="110">
        <f>IF('3C-Water transport'!$R$56="no","not applicable (Q3c.1.6 answered with 'no')",ROUND(AB7789,4))</f>
        <v>0.71499999999999997</v>
      </c>
      <c r="AD7789" s="110">
        <f>IF('3C-Water transport'!$R$57="no","not applicable (Q3c.1.6 answered with 'no')",ROUND(AB7789,4))</f>
        <v>0.71499999999999997</v>
      </c>
      <c r="AE7789" s="110">
        <f>IF('3C-Water transport'!$R$58="no","not applicable (Q3c.1.6 answered with 'no')",ROUND(AB7789,4))</f>
        <v>0.71499999999999997</v>
      </c>
    </row>
    <row r="7790" spans="5:31" x14ac:dyDescent="0.25">
      <c r="E7790" s="110">
        <f t="shared" si="432"/>
        <v>0.71600000000000052</v>
      </c>
      <c r="F7790" s="110">
        <f>IF('3A-Rail transport'!$R$56="no","not applicable (Q3a.2.6 answered with 'no')",ROUND(E7790,4))</f>
        <v>0.71599999999999997</v>
      </c>
      <c r="G7790" s="110">
        <f>IF('3A-Rail transport'!$R$57="no","not applicable (Q3a.2.6 answered with 'no')",ROUND(E7790,4))</f>
        <v>0.71599999999999997</v>
      </c>
      <c r="S7790" s="110">
        <f t="shared" si="433"/>
        <v>0.71600000000000052</v>
      </c>
      <c r="T7790" s="110">
        <f>IF('3B-Air transport'!$R$66="no","not applicable (Q3b.1.6 answered with 'no')",ROUND(S7790,4))</f>
        <v>0.71599999999999997</v>
      </c>
      <c r="U7790" s="110">
        <f>IF('3B-Air transport'!$R$67="no","not applicable (Q3b.1.6 answered with 'no')",ROUND(S7790,4))</f>
        <v>0.71599999999999997</v>
      </c>
      <c r="V7790" s="110">
        <f>IF('3B-Air transport'!$R$68="no","not applicable (Q3b.1.6 answered with 'no')",ROUND(S7790,4))</f>
        <v>0.71599999999999997</v>
      </c>
      <c r="AB7790" s="110">
        <f t="shared" si="434"/>
        <v>0.71600000000000052</v>
      </c>
      <c r="AC7790" s="110">
        <f>IF('3C-Water transport'!$R$56="no","not applicable (Q3c.1.6 answered with 'no')",ROUND(AB7790,4))</f>
        <v>0.71599999999999997</v>
      </c>
      <c r="AD7790" s="110">
        <f>IF('3C-Water transport'!$R$57="no","not applicable (Q3c.1.6 answered with 'no')",ROUND(AB7790,4))</f>
        <v>0.71599999999999997</v>
      </c>
      <c r="AE7790" s="110">
        <f>IF('3C-Water transport'!$R$58="no","not applicable (Q3c.1.6 answered with 'no')",ROUND(AB7790,4))</f>
        <v>0.71599999999999997</v>
      </c>
    </row>
    <row r="7791" spans="5:31" x14ac:dyDescent="0.25">
      <c r="E7791" s="110">
        <f t="shared" si="432"/>
        <v>0.71700000000000053</v>
      </c>
      <c r="F7791" s="110">
        <f>IF('3A-Rail transport'!$R$56="no","not applicable (Q3a.2.6 answered with 'no')",ROUND(E7791,4))</f>
        <v>0.71699999999999997</v>
      </c>
      <c r="G7791" s="110">
        <f>IF('3A-Rail transport'!$R$57="no","not applicable (Q3a.2.6 answered with 'no')",ROUND(E7791,4))</f>
        <v>0.71699999999999997</v>
      </c>
      <c r="S7791" s="110">
        <f t="shared" si="433"/>
        <v>0.71700000000000053</v>
      </c>
      <c r="T7791" s="110">
        <f>IF('3B-Air transport'!$R$66="no","not applicable (Q3b.1.6 answered with 'no')",ROUND(S7791,4))</f>
        <v>0.71699999999999997</v>
      </c>
      <c r="U7791" s="110">
        <f>IF('3B-Air transport'!$R$67="no","not applicable (Q3b.1.6 answered with 'no')",ROUND(S7791,4))</f>
        <v>0.71699999999999997</v>
      </c>
      <c r="V7791" s="110">
        <f>IF('3B-Air transport'!$R$68="no","not applicable (Q3b.1.6 answered with 'no')",ROUND(S7791,4))</f>
        <v>0.71699999999999997</v>
      </c>
      <c r="AB7791" s="110">
        <f t="shared" si="434"/>
        <v>0.71700000000000053</v>
      </c>
      <c r="AC7791" s="110">
        <f>IF('3C-Water transport'!$R$56="no","not applicable (Q3c.1.6 answered with 'no')",ROUND(AB7791,4))</f>
        <v>0.71699999999999997</v>
      </c>
      <c r="AD7791" s="110">
        <f>IF('3C-Water transport'!$R$57="no","not applicable (Q3c.1.6 answered with 'no')",ROUND(AB7791,4))</f>
        <v>0.71699999999999997</v>
      </c>
      <c r="AE7791" s="110">
        <f>IF('3C-Water transport'!$R$58="no","not applicable (Q3c.1.6 answered with 'no')",ROUND(AB7791,4))</f>
        <v>0.71699999999999997</v>
      </c>
    </row>
    <row r="7792" spans="5:31" x14ac:dyDescent="0.25">
      <c r="E7792" s="110">
        <f t="shared" si="432"/>
        <v>0.71800000000000053</v>
      </c>
      <c r="F7792" s="110">
        <f>IF('3A-Rail transport'!$R$56="no","not applicable (Q3a.2.6 answered with 'no')",ROUND(E7792,4))</f>
        <v>0.71799999999999997</v>
      </c>
      <c r="G7792" s="110">
        <f>IF('3A-Rail transport'!$R$57="no","not applicable (Q3a.2.6 answered with 'no')",ROUND(E7792,4))</f>
        <v>0.71799999999999997</v>
      </c>
      <c r="S7792" s="110">
        <f t="shared" si="433"/>
        <v>0.71800000000000053</v>
      </c>
      <c r="T7792" s="110">
        <f>IF('3B-Air transport'!$R$66="no","not applicable (Q3b.1.6 answered with 'no')",ROUND(S7792,4))</f>
        <v>0.71799999999999997</v>
      </c>
      <c r="U7792" s="110">
        <f>IF('3B-Air transport'!$R$67="no","not applicable (Q3b.1.6 answered with 'no')",ROUND(S7792,4))</f>
        <v>0.71799999999999997</v>
      </c>
      <c r="V7792" s="110">
        <f>IF('3B-Air transport'!$R$68="no","not applicable (Q3b.1.6 answered with 'no')",ROUND(S7792,4))</f>
        <v>0.71799999999999997</v>
      </c>
      <c r="AB7792" s="110">
        <f t="shared" si="434"/>
        <v>0.71800000000000053</v>
      </c>
      <c r="AC7792" s="110">
        <f>IF('3C-Water transport'!$R$56="no","not applicable (Q3c.1.6 answered with 'no')",ROUND(AB7792,4))</f>
        <v>0.71799999999999997</v>
      </c>
      <c r="AD7792" s="110">
        <f>IF('3C-Water transport'!$R$57="no","not applicable (Q3c.1.6 answered with 'no')",ROUND(AB7792,4))</f>
        <v>0.71799999999999997</v>
      </c>
      <c r="AE7792" s="110">
        <f>IF('3C-Water transport'!$R$58="no","not applicable (Q3c.1.6 answered with 'no')",ROUND(AB7792,4))</f>
        <v>0.71799999999999997</v>
      </c>
    </row>
    <row r="7793" spans="5:31" x14ac:dyDescent="0.25">
      <c r="E7793" s="110">
        <f t="shared" si="432"/>
        <v>0.71900000000000053</v>
      </c>
      <c r="F7793" s="110">
        <f>IF('3A-Rail transport'!$R$56="no","not applicable (Q3a.2.6 answered with 'no')",ROUND(E7793,4))</f>
        <v>0.71899999999999997</v>
      </c>
      <c r="G7793" s="110">
        <f>IF('3A-Rail transport'!$R$57="no","not applicable (Q3a.2.6 answered with 'no')",ROUND(E7793,4))</f>
        <v>0.71899999999999997</v>
      </c>
      <c r="S7793" s="110">
        <f t="shared" si="433"/>
        <v>0.71900000000000053</v>
      </c>
      <c r="T7793" s="110">
        <f>IF('3B-Air transport'!$R$66="no","not applicable (Q3b.1.6 answered with 'no')",ROUND(S7793,4))</f>
        <v>0.71899999999999997</v>
      </c>
      <c r="U7793" s="110">
        <f>IF('3B-Air transport'!$R$67="no","not applicable (Q3b.1.6 answered with 'no')",ROUND(S7793,4))</f>
        <v>0.71899999999999997</v>
      </c>
      <c r="V7793" s="110">
        <f>IF('3B-Air transport'!$R$68="no","not applicable (Q3b.1.6 answered with 'no')",ROUND(S7793,4))</f>
        <v>0.71899999999999997</v>
      </c>
      <c r="AB7793" s="110">
        <f t="shared" si="434"/>
        <v>0.71900000000000053</v>
      </c>
      <c r="AC7793" s="110">
        <f>IF('3C-Water transport'!$R$56="no","not applicable (Q3c.1.6 answered with 'no')",ROUND(AB7793,4))</f>
        <v>0.71899999999999997</v>
      </c>
      <c r="AD7793" s="110">
        <f>IF('3C-Water transport'!$R$57="no","not applicable (Q3c.1.6 answered with 'no')",ROUND(AB7793,4))</f>
        <v>0.71899999999999997</v>
      </c>
      <c r="AE7793" s="110">
        <f>IF('3C-Water transport'!$R$58="no","not applicable (Q3c.1.6 answered with 'no')",ROUND(AB7793,4))</f>
        <v>0.71899999999999997</v>
      </c>
    </row>
    <row r="7794" spans="5:31" x14ac:dyDescent="0.25">
      <c r="E7794" s="110">
        <f t="shared" si="432"/>
        <v>0.72000000000000053</v>
      </c>
      <c r="F7794" s="110">
        <f>IF('3A-Rail transport'!$R$56="no","not applicable (Q3a.2.6 answered with 'no')",ROUND(E7794,4))</f>
        <v>0.72</v>
      </c>
      <c r="G7794" s="110">
        <f>IF('3A-Rail transport'!$R$57="no","not applicable (Q3a.2.6 answered with 'no')",ROUND(E7794,4))</f>
        <v>0.72</v>
      </c>
      <c r="S7794" s="110">
        <f t="shared" si="433"/>
        <v>0.72000000000000053</v>
      </c>
      <c r="T7794" s="110">
        <f>IF('3B-Air transport'!$R$66="no","not applicable (Q3b.1.6 answered with 'no')",ROUND(S7794,4))</f>
        <v>0.72</v>
      </c>
      <c r="U7794" s="110">
        <f>IF('3B-Air transport'!$R$67="no","not applicable (Q3b.1.6 answered with 'no')",ROUND(S7794,4))</f>
        <v>0.72</v>
      </c>
      <c r="V7794" s="110">
        <f>IF('3B-Air transport'!$R$68="no","not applicable (Q3b.1.6 answered with 'no')",ROUND(S7794,4))</f>
        <v>0.72</v>
      </c>
      <c r="AB7794" s="110">
        <f t="shared" si="434"/>
        <v>0.72000000000000053</v>
      </c>
      <c r="AC7794" s="110">
        <f>IF('3C-Water transport'!$R$56="no","not applicable (Q3c.1.6 answered with 'no')",ROUND(AB7794,4))</f>
        <v>0.72</v>
      </c>
      <c r="AD7794" s="110">
        <f>IF('3C-Water transport'!$R$57="no","not applicable (Q3c.1.6 answered with 'no')",ROUND(AB7794,4))</f>
        <v>0.72</v>
      </c>
      <c r="AE7794" s="110">
        <f>IF('3C-Water transport'!$R$58="no","not applicable (Q3c.1.6 answered with 'no')",ROUND(AB7794,4))</f>
        <v>0.72</v>
      </c>
    </row>
    <row r="7795" spans="5:31" x14ac:dyDescent="0.25">
      <c r="E7795" s="110">
        <f t="shared" si="432"/>
        <v>0.72100000000000053</v>
      </c>
      <c r="F7795" s="110">
        <f>IF('3A-Rail transport'!$R$56="no","not applicable (Q3a.2.6 answered with 'no')",ROUND(E7795,4))</f>
        <v>0.72099999999999997</v>
      </c>
      <c r="G7795" s="110">
        <f>IF('3A-Rail transport'!$R$57="no","not applicable (Q3a.2.6 answered with 'no')",ROUND(E7795,4))</f>
        <v>0.72099999999999997</v>
      </c>
      <c r="S7795" s="110">
        <f t="shared" si="433"/>
        <v>0.72100000000000053</v>
      </c>
      <c r="T7795" s="110">
        <f>IF('3B-Air transport'!$R$66="no","not applicable (Q3b.1.6 answered with 'no')",ROUND(S7795,4))</f>
        <v>0.72099999999999997</v>
      </c>
      <c r="U7795" s="110">
        <f>IF('3B-Air transport'!$R$67="no","not applicable (Q3b.1.6 answered with 'no')",ROUND(S7795,4))</f>
        <v>0.72099999999999997</v>
      </c>
      <c r="V7795" s="110">
        <f>IF('3B-Air transport'!$R$68="no","not applicable (Q3b.1.6 answered with 'no')",ROUND(S7795,4))</f>
        <v>0.72099999999999997</v>
      </c>
      <c r="AB7795" s="110">
        <f t="shared" si="434"/>
        <v>0.72100000000000053</v>
      </c>
      <c r="AC7795" s="110">
        <f>IF('3C-Water transport'!$R$56="no","not applicable (Q3c.1.6 answered with 'no')",ROUND(AB7795,4))</f>
        <v>0.72099999999999997</v>
      </c>
      <c r="AD7795" s="110">
        <f>IF('3C-Water transport'!$R$57="no","not applicable (Q3c.1.6 answered with 'no')",ROUND(AB7795,4))</f>
        <v>0.72099999999999997</v>
      </c>
      <c r="AE7795" s="110">
        <f>IF('3C-Water transport'!$R$58="no","not applicable (Q3c.1.6 answered with 'no')",ROUND(AB7795,4))</f>
        <v>0.72099999999999997</v>
      </c>
    </row>
    <row r="7796" spans="5:31" x14ac:dyDescent="0.25">
      <c r="E7796" s="110">
        <f t="shared" si="432"/>
        <v>0.72200000000000053</v>
      </c>
      <c r="F7796" s="110">
        <f>IF('3A-Rail transport'!$R$56="no","not applicable (Q3a.2.6 answered with 'no')",ROUND(E7796,4))</f>
        <v>0.72199999999999998</v>
      </c>
      <c r="G7796" s="110">
        <f>IF('3A-Rail transport'!$R$57="no","not applicable (Q3a.2.6 answered with 'no')",ROUND(E7796,4))</f>
        <v>0.72199999999999998</v>
      </c>
      <c r="S7796" s="110">
        <f t="shared" si="433"/>
        <v>0.72200000000000053</v>
      </c>
      <c r="T7796" s="110">
        <f>IF('3B-Air transport'!$R$66="no","not applicable (Q3b.1.6 answered with 'no')",ROUND(S7796,4))</f>
        <v>0.72199999999999998</v>
      </c>
      <c r="U7796" s="110">
        <f>IF('3B-Air transport'!$R$67="no","not applicable (Q3b.1.6 answered with 'no')",ROUND(S7796,4))</f>
        <v>0.72199999999999998</v>
      </c>
      <c r="V7796" s="110">
        <f>IF('3B-Air transport'!$R$68="no","not applicable (Q3b.1.6 answered with 'no')",ROUND(S7796,4))</f>
        <v>0.72199999999999998</v>
      </c>
      <c r="AB7796" s="110">
        <f t="shared" si="434"/>
        <v>0.72200000000000053</v>
      </c>
      <c r="AC7796" s="110">
        <f>IF('3C-Water transport'!$R$56="no","not applicable (Q3c.1.6 answered with 'no')",ROUND(AB7796,4))</f>
        <v>0.72199999999999998</v>
      </c>
      <c r="AD7796" s="110">
        <f>IF('3C-Water transport'!$R$57="no","not applicable (Q3c.1.6 answered with 'no')",ROUND(AB7796,4))</f>
        <v>0.72199999999999998</v>
      </c>
      <c r="AE7796" s="110">
        <f>IF('3C-Water transport'!$R$58="no","not applicable (Q3c.1.6 answered with 'no')",ROUND(AB7796,4))</f>
        <v>0.72199999999999998</v>
      </c>
    </row>
    <row r="7797" spans="5:31" x14ac:dyDescent="0.25">
      <c r="E7797" s="110">
        <f t="shared" si="432"/>
        <v>0.72300000000000053</v>
      </c>
      <c r="F7797" s="110">
        <f>IF('3A-Rail transport'!$R$56="no","not applicable (Q3a.2.6 answered with 'no')",ROUND(E7797,4))</f>
        <v>0.72299999999999998</v>
      </c>
      <c r="G7797" s="110">
        <f>IF('3A-Rail transport'!$R$57="no","not applicable (Q3a.2.6 answered with 'no')",ROUND(E7797,4))</f>
        <v>0.72299999999999998</v>
      </c>
      <c r="S7797" s="110">
        <f t="shared" si="433"/>
        <v>0.72300000000000053</v>
      </c>
      <c r="T7797" s="110">
        <f>IF('3B-Air transport'!$R$66="no","not applicable (Q3b.1.6 answered with 'no')",ROUND(S7797,4))</f>
        <v>0.72299999999999998</v>
      </c>
      <c r="U7797" s="110">
        <f>IF('3B-Air transport'!$R$67="no","not applicable (Q3b.1.6 answered with 'no')",ROUND(S7797,4))</f>
        <v>0.72299999999999998</v>
      </c>
      <c r="V7797" s="110">
        <f>IF('3B-Air transport'!$R$68="no","not applicable (Q3b.1.6 answered with 'no')",ROUND(S7797,4))</f>
        <v>0.72299999999999998</v>
      </c>
      <c r="AB7797" s="110">
        <f t="shared" si="434"/>
        <v>0.72300000000000053</v>
      </c>
      <c r="AC7797" s="110">
        <f>IF('3C-Water transport'!$R$56="no","not applicable (Q3c.1.6 answered with 'no')",ROUND(AB7797,4))</f>
        <v>0.72299999999999998</v>
      </c>
      <c r="AD7797" s="110">
        <f>IF('3C-Water transport'!$R$57="no","not applicable (Q3c.1.6 answered with 'no')",ROUND(AB7797,4))</f>
        <v>0.72299999999999998</v>
      </c>
      <c r="AE7797" s="110">
        <f>IF('3C-Water transport'!$R$58="no","not applicable (Q3c.1.6 answered with 'no')",ROUND(AB7797,4))</f>
        <v>0.72299999999999998</v>
      </c>
    </row>
    <row r="7798" spans="5:31" x14ac:dyDescent="0.25">
      <c r="E7798" s="110">
        <f t="shared" si="432"/>
        <v>0.72400000000000053</v>
      </c>
      <c r="F7798" s="110">
        <f>IF('3A-Rail transport'!$R$56="no","not applicable (Q3a.2.6 answered with 'no')",ROUND(E7798,4))</f>
        <v>0.72399999999999998</v>
      </c>
      <c r="G7798" s="110">
        <f>IF('3A-Rail transport'!$R$57="no","not applicable (Q3a.2.6 answered with 'no')",ROUND(E7798,4))</f>
        <v>0.72399999999999998</v>
      </c>
      <c r="S7798" s="110">
        <f t="shared" si="433"/>
        <v>0.72400000000000053</v>
      </c>
      <c r="T7798" s="110">
        <f>IF('3B-Air transport'!$R$66="no","not applicable (Q3b.1.6 answered with 'no')",ROUND(S7798,4))</f>
        <v>0.72399999999999998</v>
      </c>
      <c r="U7798" s="110">
        <f>IF('3B-Air transport'!$R$67="no","not applicable (Q3b.1.6 answered with 'no')",ROUND(S7798,4))</f>
        <v>0.72399999999999998</v>
      </c>
      <c r="V7798" s="110">
        <f>IF('3B-Air transport'!$R$68="no","not applicable (Q3b.1.6 answered with 'no')",ROUND(S7798,4))</f>
        <v>0.72399999999999998</v>
      </c>
      <c r="AB7798" s="110">
        <f t="shared" si="434"/>
        <v>0.72400000000000053</v>
      </c>
      <c r="AC7798" s="110">
        <f>IF('3C-Water transport'!$R$56="no","not applicable (Q3c.1.6 answered with 'no')",ROUND(AB7798,4))</f>
        <v>0.72399999999999998</v>
      </c>
      <c r="AD7798" s="110">
        <f>IF('3C-Water transport'!$R$57="no","not applicable (Q3c.1.6 answered with 'no')",ROUND(AB7798,4))</f>
        <v>0.72399999999999998</v>
      </c>
      <c r="AE7798" s="110">
        <f>IF('3C-Water transport'!$R$58="no","not applicable (Q3c.1.6 answered with 'no')",ROUND(AB7798,4))</f>
        <v>0.72399999999999998</v>
      </c>
    </row>
    <row r="7799" spans="5:31" x14ac:dyDescent="0.25">
      <c r="E7799" s="110">
        <f t="shared" si="432"/>
        <v>0.72500000000000053</v>
      </c>
      <c r="F7799" s="110">
        <f>IF('3A-Rail transport'!$R$56="no","not applicable (Q3a.2.6 answered with 'no')",ROUND(E7799,4))</f>
        <v>0.72499999999999998</v>
      </c>
      <c r="G7799" s="110">
        <f>IF('3A-Rail transport'!$R$57="no","not applicable (Q3a.2.6 answered with 'no')",ROUND(E7799,4))</f>
        <v>0.72499999999999998</v>
      </c>
      <c r="S7799" s="110">
        <f t="shared" si="433"/>
        <v>0.72500000000000053</v>
      </c>
      <c r="T7799" s="110">
        <f>IF('3B-Air transport'!$R$66="no","not applicable (Q3b.1.6 answered with 'no')",ROUND(S7799,4))</f>
        <v>0.72499999999999998</v>
      </c>
      <c r="U7799" s="110">
        <f>IF('3B-Air transport'!$R$67="no","not applicable (Q3b.1.6 answered with 'no')",ROUND(S7799,4))</f>
        <v>0.72499999999999998</v>
      </c>
      <c r="V7799" s="110">
        <f>IF('3B-Air transport'!$R$68="no","not applicable (Q3b.1.6 answered with 'no')",ROUND(S7799,4))</f>
        <v>0.72499999999999998</v>
      </c>
      <c r="AB7799" s="110">
        <f t="shared" si="434"/>
        <v>0.72500000000000053</v>
      </c>
      <c r="AC7799" s="110">
        <f>IF('3C-Water transport'!$R$56="no","not applicable (Q3c.1.6 answered with 'no')",ROUND(AB7799,4))</f>
        <v>0.72499999999999998</v>
      </c>
      <c r="AD7799" s="110">
        <f>IF('3C-Water transport'!$R$57="no","not applicable (Q3c.1.6 answered with 'no')",ROUND(AB7799,4))</f>
        <v>0.72499999999999998</v>
      </c>
      <c r="AE7799" s="110">
        <f>IF('3C-Water transport'!$R$58="no","not applicable (Q3c.1.6 answered with 'no')",ROUND(AB7799,4))</f>
        <v>0.72499999999999998</v>
      </c>
    </row>
    <row r="7800" spans="5:31" x14ac:dyDescent="0.25">
      <c r="E7800" s="110">
        <f t="shared" si="432"/>
        <v>0.72600000000000053</v>
      </c>
      <c r="F7800" s="110">
        <f>IF('3A-Rail transport'!$R$56="no","not applicable (Q3a.2.6 answered with 'no')",ROUND(E7800,4))</f>
        <v>0.72599999999999998</v>
      </c>
      <c r="G7800" s="110">
        <f>IF('3A-Rail transport'!$R$57="no","not applicable (Q3a.2.6 answered with 'no')",ROUND(E7800,4))</f>
        <v>0.72599999999999998</v>
      </c>
      <c r="S7800" s="110">
        <f t="shared" si="433"/>
        <v>0.72600000000000053</v>
      </c>
      <c r="T7800" s="110">
        <f>IF('3B-Air transport'!$R$66="no","not applicable (Q3b.1.6 answered with 'no')",ROUND(S7800,4))</f>
        <v>0.72599999999999998</v>
      </c>
      <c r="U7800" s="110">
        <f>IF('3B-Air transport'!$R$67="no","not applicable (Q3b.1.6 answered with 'no')",ROUND(S7800,4))</f>
        <v>0.72599999999999998</v>
      </c>
      <c r="V7800" s="110">
        <f>IF('3B-Air transport'!$R$68="no","not applicable (Q3b.1.6 answered with 'no')",ROUND(S7800,4))</f>
        <v>0.72599999999999998</v>
      </c>
      <c r="AB7800" s="110">
        <f t="shared" si="434"/>
        <v>0.72600000000000053</v>
      </c>
      <c r="AC7800" s="110">
        <f>IF('3C-Water transport'!$R$56="no","not applicable (Q3c.1.6 answered with 'no')",ROUND(AB7800,4))</f>
        <v>0.72599999999999998</v>
      </c>
      <c r="AD7800" s="110">
        <f>IF('3C-Water transport'!$R$57="no","not applicable (Q3c.1.6 answered with 'no')",ROUND(AB7800,4))</f>
        <v>0.72599999999999998</v>
      </c>
      <c r="AE7800" s="110">
        <f>IF('3C-Water transport'!$R$58="no","not applicable (Q3c.1.6 answered with 'no')",ROUND(AB7800,4))</f>
        <v>0.72599999999999998</v>
      </c>
    </row>
    <row r="7801" spans="5:31" x14ac:dyDescent="0.25">
      <c r="E7801" s="110">
        <f t="shared" si="432"/>
        <v>0.72700000000000053</v>
      </c>
      <c r="F7801" s="110">
        <f>IF('3A-Rail transport'!$R$56="no","not applicable (Q3a.2.6 answered with 'no')",ROUND(E7801,4))</f>
        <v>0.72699999999999998</v>
      </c>
      <c r="G7801" s="110">
        <f>IF('3A-Rail transport'!$R$57="no","not applicable (Q3a.2.6 answered with 'no')",ROUND(E7801,4))</f>
        <v>0.72699999999999998</v>
      </c>
      <c r="S7801" s="110">
        <f t="shared" si="433"/>
        <v>0.72700000000000053</v>
      </c>
      <c r="T7801" s="110">
        <f>IF('3B-Air transport'!$R$66="no","not applicable (Q3b.1.6 answered with 'no')",ROUND(S7801,4))</f>
        <v>0.72699999999999998</v>
      </c>
      <c r="U7801" s="110">
        <f>IF('3B-Air transport'!$R$67="no","not applicable (Q3b.1.6 answered with 'no')",ROUND(S7801,4))</f>
        <v>0.72699999999999998</v>
      </c>
      <c r="V7801" s="110">
        <f>IF('3B-Air transport'!$R$68="no","not applicable (Q3b.1.6 answered with 'no')",ROUND(S7801,4))</f>
        <v>0.72699999999999998</v>
      </c>
      <c r="AB7801" s="110">
        <f t="shared" si="434"/>
        <v>0.72700000000000053</v>
      </c>
      <c r="AC7801" s="110">
        <f>IF('3C-Water transport'!$R$56="no","not applicable (Q3c.1.6 answered with 'no')",ROUND(AB7801,4))</f>
        <v>0.72699999999999998</v>
      </c>
      <c r="AD7801" s="110">
        <f>IF('3C-Water transport'!$R$57="no","not applicable (Q3c.1.6 answered with 'no')",ROUND(AB7801,4))</f>
        <v>0.72699999999999998</v>
      </c>
      <c r="AE7801" s="110">
        <f>IF('3C-Water transport'!$R$58="no","not applicable (Q3c.1.6 answered with 'no')",ROUND(AB7801,4))</f>
        <v>0.72699999999999998</v>
      </c>
    </row>
    <row r="7802" spans="5:31" x14ac:dyDescent="0.25">
      <c r="E7802" s="110">
        <f t="shared" si="432"/>
        <v>0.72800000000000054</v>
      </c>
      <c r="F7802" s="110">
        <f>IF('3A-Rail transport'!$R$56="no","not applicable (Q3a.2.6 answered with 'no')",ROUND(E7802,4))</f>
        <v>0.72799999999999998</v>
      </c>
      <c r="G7802" s="110">
        <f>IF('3A-Rail transport'!$R$57="no","not applicable (Q3a.2.6 answered with 'no')",ROUND(E7802,4))</f>
        <v>0.72799999999999998</v>
      </c>
      <c r="S7802" s="110">
        <f t="shared" si="433"/>
        <v>0.72800000000000054</v>
      </c>
      <c r="T7802" s="110">
        <f>IF('3B-Air transport'!$R$66="no","not applicable (Q3b.1.6 answered with 'no')",ROUND(S7802,4))</f>
        <v>0.72799999999999998</v>
      </c>
      <c r="U7802" s="110">
        <f>IF('3B-Air transport'!$R$67="no","not applicable (Q3b.1.6 answered with 'no')",ROUND(S7802,4))</f>
        <v>0.72799999999999998</v>
      </c>
      <c r="V7802" s="110">
        <f>IF('3B-Air transport'!$R$68="no","not applicable (Q3b.1.6 answered with 'no')",ROUND(S7802,4))</f>
        <v>0.72799999999999998</v>
      </c>
      <c r="AB7802" s="110">
        <f t="shared" si="434"/>
        <v>0.72800000000000054</v>
      </c>
      <c r="AC7802" s="110">
        <f>IF('3C-Water transport'!$R$56="no","not applicable (Q3c.1.6 answered with 'no')",ROUND(AB7802,4))</f>
        <v>0.72799999999999998</v>
      </c>
      <c r="AD7802" s="110">
        <f>IF('3C-Water transport'!$R$57="no","not applicable (Q3c.1.6 answered with 'no')",ROUND(AB7802,4))</f>
        <v>0.72799999999999998</v>
      </c>
      <c r="AE7802" s="110">
        <f>IF('3C-Water transport'!$R$58="no","not applicable (Q3c.1.6 answered with 'no')",ROUND(AB7802,4))</f>
        <v>0.72799999999999998</v>
      </c>
    </row>
    <row r="7803" spans="5:31" x14ac:dyDescent="0.25">
      <c r="E7803" s="110">
        <f t="shared" si="432"/>
        <v>0.72900000000000054</v>
      </c>
      <c r="F7803" s="110">
        <f>IF('3A-Rail transport'!$R$56="no","not applicable (Q3a.2.6 answered with 'no')",ROUND(E7803,4))</f>
        <v>0.72899999999999998</v>
      </c>
      <c r="G7803" s="110">
        <f>IF('3A-Rail transport'!$R$57="no","not applicable (Q3a.2.6 answered with 'no')",ROUND(E7803,4))</f>
        <v>0.72899999999999998</v>
      </c>
      <c r="S7803" s="110">
        <f t="shared" si="433"/>
        <v>0.72900000000000054</v>
      </c>
      <c r="T7803" s="110">
        <f>IF('3B-Air transport'!$R$66="no","not applicable (Q3b.1.6 answered with 'no')",ROUND(S7803,4))</f>
        <v>0.72899999999999998</v>
      </c>
      <c r="U7803" s="110">
        <f>IF('3B-Air transport'!$R$67="no","not applicable (Q3b.1.6 answered with 'no')",ROUND(S7803,4))</f>
        <v>0.72899999999999998</v>
      </c>
      <c r="V7803" s="110">
        <f>IF('3B-Air transport'!$R$68="no","not applicable (Q3b.1.6 answered with 'no')",ROUND(S7803,4))</f>
        <v>0.72899999999999998</v>
      </c>
      <c r="AB7803" s="110">
        <f t="shared" si="434"/>
        <v>0.72900000000000054</v>
      </c>
      <c r="AC7803" s="110">
        <f>IF('3C-Water transport'!$R$56="no","not applicable (Q3c.1.6 answered with 'no')",ROUND(AB7803,4))</f>
        <v>0.72899999999999998</v>
      </c>
      <c r="AD7803" s="110">
        <f>IF('3C-Water transport'!$R$57="no","not applicable (Q3c.1.6 answered with 'no')",ROUND(AB7803,4))</f>
        <v>0.72899999999999998</v>
      </c>
      <c r="AE7803" s="110">
        <f>IF('3C-Water transport'!$R$58="no","not applicable (Q3c.1.6 answered with 'no')",ROUND(AB7803,4))</f>
        <v>0.72899999999999998</v>
      </c>
    </row>
    <row r="7804" spans="5:31" x14ac:dyDescent="0.25">
      <c r="E7804" s="110">
        <f t="shared" si="432"/>
        <v>0.73000000000000054</v>
      </c>
      <c r="F7804" s="110">
        <f>IF('3A-Rail transport'!$R$56="no","not applicable (Q3a.2.6 answered with 'no')",ROUND(E7804,4))</f>
        <v>0.73</v>
      </c>
      <c r="G7804" s="110">
        <f>IF('3A-Rail transport'!$R$57="no","not applicable (Q3a.2.6 answered with 'no')",ROUND(E7804,4))</f>
        <v>0.73</v>
      </c>
      <c r="S7804" s="110">
        <f t="shared" si="433"/>
        <v>0.73000000000000054</v>
      </c>
      <c r="T7804" s="110">
        <f>IF('3B-Air transport'!$R$66="no","not applicable (Q3b.1.6 answered with 'no')",ROUND(S7804,4))</f>
        <v>0.73</v>
      </c>
      <c r="U7804" s="110">
        <f>IF('3B-Air transport'!$R$67="no","not applicable (Q3b.1.6 answered with 'no')",ROUND(S7804,4))</f>
        <v>0.73</v>
      </c>
      <c r="V7804" s="110">
        <f>IF('3B-Air transport'!$R$68="no","not applicable (Q3b.1.6 answered with 'no')",ROUND(S7804,4))</f>
        <v>0.73</v>
      </c>
      <c r="AB7804" s="110">
        <f t="shared" si="434"/>
        <v>0.73000000000000054</v>
      </c>
      <c r="AC7804" s="110">
        <f>IF('3C-Water transport'!$R$56="no","not applicable (Q3c.1.6 answered with 'no')",ROUND(AB7804,4))</f>
        <v>0.73</v>
      </c>
      <c r="AD7804" s="110">
        <f>IF('3C-Water transport'!$R$57="no","not applicable (Q3c.1.6 answered with 'no')",ROUND(AB7804,4))</f>
        <v>0.73</v>
      </c>
      <c r="AE7804" s="110">
        <f>IF('3C-Water transport'!$R$58="no","not applicable (Q3c.1.6 answered with 'no')",ROUND(AB7804,4))</f>
        <v>0.73</v>
      </c>
    </row>
    <row r="7805" spans="5:31" x14ac:dyDescent="0.25">
      <c r="E7805" s="110">
        <f t="shared" si="432"/>
        <v>0.73100000000000054</v>
      </c>
      <c r="F7805" s="110">
        <f>IF('3A-Rail transport'!$R$56="no","not applicable (Q3a.2.6 answered with 'no')",ROUND(E7805,4))</f>
        <v>0.73099999999999998</v>
      </c>
      <c r="G7805" s="110">
        <f>IF('3A-Rail transport'!$R$57="no","not applicable (Q3a.2.6 answered with 'no')",ROUND(E7805,4))</f>
        <v>0.73099999999999998</v>
      </c>
      <c r="S7805" s="110">
        <f t="shared" si="433"/>
        <v>0.73100000000000054</v>
      </c>
      <c r="T7805" s="110">
        <f>IF('3B-Air transport'!$R$66="no","not applicable (Q3b.1.6 answered with 'no')",ROUND(S7805,4))</f>
        <v>0.73099999999999998</v>
      </c>
      <c r="U7805" s="110">
        <f>IF('3B-Air transport'!$R$67="no","not applicable (Q3b.1.6 answered with 'no')",ROUND(S7805,4))</f>
        <v>0.73099999999999998</v>
      </c>
      <c r="V7805" s="110">
        <f>IF('3B-Air transport'!$R$68="no","not applicable (Q3b.1.6 answered with 'no')",ROUND(S7805,4))</f>
        <v>0.73099999999999998</v>
      </c>
      <c r="AB7805" s="110">
        <f t="shared" si="434"/>
        <v>0.73100000000000054</v>
      </c>
      <c r="AC7805" s="110">
        <f>IF('3C-Water transport'!$R$56="no","not applicable (Q3c.1.6 answered with 'no')",ROUND(AB7805,4))</f>
        <v>0.73099999999999998</v>
      </c>
      <c r="AD7805" s="110">
        <f>IF('3C-Water transport'!$R$57="no","not applicable (Q3c.1.6 answered with 'no')",ROUND(AB7805,4))</f>
        <v>0.73099999999999998</v>
      </c>
      <c r="AE7805" s="110">
        <f>IF('3C-Water transport'!$R$58="no","not applicable (Q3c.1.6 answered with 'no')",ROUND(AB7805,4))</f>
        <v>0.73099999999999998</v>
      </c>
    </row>
    <row r="7806" spans="5:31" x14ac:dyDescent="0.25">
      <c r="E7806" s="110">
        <f t="shared" si="432"/>
        <v>0.73200000000000054</v>
      </c>
      <c r="F7806" s="110">
        <f>IF('3A-Rail transport'!$R$56="no","not applicable (Q3a.2.6 answered with 'no')",ROUND(E7806,4))</f>
        <v>0.73199999999999998</v>
      </c>
      <c r="G7806" s="110">
        <f>IF('3A-Rail transport'!$R$57="no","not applicable (Q3a.2.6 answered with 'no')",ROUND(E7806,4))</f>
        <v>0.73199999999999998</v>
      </c>
      <c r="S7806" s="110">
        <f t="shared" si="433"/>
        <v>0.73200000000000054</v>
      </c>
      <c r="T7806" s="110">
        <f>IF('3B-Air transport'!$R$66="no","not applicable (Q3b.1.6 answered with 'no')",ROUND(S7806,4))</f>
        <v>0.73199999999999998</v>
      </c>
      <c r="U7806" s="110">
        <f>IF('3B-Air transport'!$R$67="no","not applicable (Q3b.1.6 answered with 'no')",ROUND(S7806,4))</f>
        <v>0.73199999999999998</v>
      </c>
      <c r="V7806" s="110">
        <f>IF('3B-Air transport'!$R$68="no","not applicable (Q3b.1.6 answered with 'no')",ROUND(S7806,4))</f>
        <v>0.73199999999999998</v>
      </c>
      <c r="AB7806" s="110">
        <f t="shared" si="434"/>
        <v>0.73200000000000054</v>
      </c>
      <c r="AC7806" s="110">
        <f>IF('3C-Water transport'!$R$56="no","not applicable (Q3c.1.6 answered with 'no')",ROUND(AB7806,4))</f>
        <v>0.73199999999999998</v>
      </c>
      <c r="AD7806" s="110">
        <f>IF('3C-Water transport'!$R$57="no","not applicable (Q3c.1.6 answered with 'no')",ROUND(AB7806,4))</f>
        <v>0.73199999999999998</v>
      </c>
      <c r="AE7806" s="110">
        <f>IF('3C-Water transport'!$R$58="no","not applicable (Q3c.1.6 answered with 'no')",ROUND(AB7806,4))</f>
        <v>0.73199999999999998</v>
      </c>
    </row>
    <row r="7807" spans="5:31" x14ac:dyDescent="0.25">
      <c r="E7807" s="110">
        <f t="shared" si="432"/>
        <v>0.73300000000000054</v>
      </c>
      <c r="F7807" s="110">
        <f>IF('3A-Rail transport'!$R$56="no","not applicable (Q3a.2.6 answered with 'no')",ROUND(E7807,4))</f>
        <v>0.73299999999999998</v>
      </c>
      <c r="G7807" s="110">
        <f>IF('3A-Rail transport'!$R$57="no","not applicable (Q3a.2.6 answered with 'no')",ROUND(E7807,4))</f>
        <v>0.73299999999999998</v>
      </c>
      <c r="S7807" s="110">
        <f t="shared" si="433"/>
        <v>0.73300000000000054</v>
      </c>
      <c r="T7807" s="110">
        <f>IF('3B-Air transport'!$R$66="no","not applicable (Q3b.1.6 answered with 'no')",ROUND(S7807,4))</f>
        <v>0.73299999999999998</v>
      </c>
      <c r="U7807" s="110">
        <f>IF('3B-Air transport'!$R$67="no","not applicable (Q3b.1.6 answered with 'no')",ROUND(S7807,4))</f>
        <v>0.73299999999999998</v>
      </c>
      <c r="V7807" s="110">
        <f>IF('3B-Air transport'!$R$68="no","not applicable (Q3b.1.6 answered with 'no')",ROUND(S7807,4))</f>
        <v>0.73299999999999998</v>
      </c>
      <c r="AB7807" s="110">
        <f t="shared" si="434"/>
        <v>0.73300000000000054</v>
      </c>
      <c r="AC7807" s="110">
        <f>IF('3C-Water transport'!$R$56="no","not applicable (Q3c.1.6 answered with 'no')",ROUND(AB7807,4))</f>
        <v>0.73299999999999998</v>
      </c>
      <c r="AD7807" s="110">
        <f>IF('3C-Water transport'!$R$57="no","not applicable (Q3c.1.6 answered with 'no')",ROUND(AB7807,4))</f>
        <v>0.73299999999999998</v>
      </c>
      <c r="AE7807" s="110">
        <f>IF('3C-Water transport'!$R$58="no","not applicable (Q3c.1.6 answered with 'no')",ROUND(AB7807,4))</f>
        <v>0.73299999999999998</v>
      </c>
    </row>
    <row r="7808" spans="5:31" x14ac:dyDescent="0.25">
      <c r="E7808" s="110">
        <f t="shared" si="432"/>
        <v>0.73400000000000054</v>
      </c>
      <c r="F7808" s="110">
        <f>IF('3A-Rail transport'!$R$56="no","not applicable (Q3a.2.6 answered with 'no')",ROUND(E7808,4))</f>
        <v>0.73399999999999999</v>
      </c>
      <c r="G7808" s="110">
        <f>IF('3A-Rail transport'!$R$57="no","not applicable (Q3a.2.6 answered with 'no')",ROUND(E7808,4))</f>
        <v>0.73399999999999999</v>
      </c>
      <c r="S7808" s="110">
        <f t="shared" si="433"/>
        <v>0.73400000000000054</v>
      </c>
      <c r="T7808" s="110">
        <f>IF('3B-Air transport'!$R$66="no","not applicable (Q3b.1.6 answered with 'no')",ROUND(S7808,4))</f>
        <v>0.73399999999999999</v>
      </c>
      <c r="U7808" s="110">
        <f>IF('3B-Air transport'!$R$67="no","not applicable (Q3b.1.6 answered with 'no')",ROUND(S7808,4))</f>
        <v>0.73399999999999999</v>
      </c>
      <c r="V7808" s="110">
        <f>IF('3B-Air transport'!$R$68="no","not applicable (Q3b.1.6 answered with 'no')",ROUND(S7808,4))</f>
        <v>0.73399999999999999</v>
      </c>
      <c r="AB7808" s="110">
        <f t="shared" si="434"/>
        <v>0.73400000000000054</v>
      </c>
      <c r="AC7808" s="110">
        <f>IF('3C-Water transport'!$R$56="no","not applicable (Q3c.1.6 answered with 'no')",ROUND(AB7808,4))</f>
        <v>0.73399999999999999</v>
      </c>
      <c r="AD7808" s="110">
        <f>IF('3C-Water transport'!$R$57="no","not applicable (Q3c.1.6 answered with 'no')",ROUND(AB7808,4))</f>
        <v>0.73399999999999999</v>
      </c>
      <c r="AE7808" s="110">
        <f>IF('3C-Water transport'!$R$58="no","not applicable (Q3c.1.6 answered with 'no')",ROUND(AB7808,4))</f>
        <v>0.73399999999999999</v>
      </c>
    </row>
    <row r="7809" spans="5:31" x14ac:dyDescent="0.25">
      <c r="E7809" s="110">
        <f t="shared" si="432"/>
        <v>0.73500000000000054</v>
      </c>
      <c r="F7809" s="110">
        <f>IF('3A-Rail transport'!$R$56="no","not applicable (Q3a.2.6 answered with 'no')",ROUND(E7809,4))</f>
        <v>0.73499999999999999</v>
      </c>
      <c r="G7809" s="110">
        <f>IF('3A-Rail transport'!$R$57="no","not applicable (Q3a.2.6 answered with 'no')",ROUND(E7809,4))</f>
        <v>0.73499999999999999</v>
      </c>
      <c r="S7809" s="110">
        <f t="shared" si="433"/>
        <v>0.73500000000000054</v>
      </c>
      <c r="T7809" s="110">
        <f>IF('3B-Air transport'!$R$66="no","not applicable (Q3b.1.6 answered with 'no')",ROUND(S7809,4))</f>
        <v>0.73499999999999999</v>
      </c>
      <c r="U7809" s="110">
        <f>IF('3B-Air transport'!$R$67="no","not applicable (Q3b.1.6 answered with 'no')",ROUND(S7809,4))</f>
        <v>0.73499999999999999</v>
      </c>
      <c r="V7809" s="110">
        <f>IF('3B-Air transport'!$R$68="no","not applicable (Q3b.1.6 answered with 'no')",ROUND(S7809,4))</f>
        <v>0.73499999999999999</v>
      </c>
      <c r="AB7809" s="110">
        <f t="shared" si="434"/>
        <v>0.73500000000000054</v>
      </c>
      <c r="AC7809" s="110">
        <f>IF('3C-Water transport'!$R$56="no","not applicable (Q3c.1.6 answered with 'no')",ROUND(AB7809,4))</f>
        <v>0.73499999999999999</v>
      </c>
      <c r="AD7809" s="110">
        <f>IF('3C-Water transport'!$R$57="no","not applicable (Q3c.1.6 answered with 'no')",ROUND(AB7809,4))</f>
        <v>0.73499999999999999</v>
      </c>
      <c r="AE7809" s="110">
        <f>IF('3C-Water transport'!$R$58="no","not applicable (Q3c.1.6 answered with 'no')",ROUND(AB7809,4))</f>
        <v>0.73499999999999999</v>
      </c>
    </row>
    <row r="7810" spans="5:31" x14ac:dyDescent="0.25">
      <c r="E7810" s="110">
        <f t="shared" si="432"/>
        <v>0.73600000000000054</v>
      </c>
      <c r="F7810" s="110">
        <f>IF('3A-Rail transport'!$R$56="no","not applicable (Q3a.2.6 answered with 'no')",ROUND(E7810,4))</f>
        <v>0.73599999999999999</v>
      </c>
      <c r="G7810" s="110">
        <f>IF('3A-Rail transport'!$R$57="no","not applicable (Q3a.2.6 answered with 'no')",ROUND(E7810,4))</f>
        <v>0.73599999999999999</v>
      </c>
      <c r="S7810" s="110">
        <f t="shared" si="433"/>
        <v>0.73600000000000054</v>
      </c>
      <c r="T7810" s="110">
        <f>IF('3B-Air transport'!$R$66="no","not applicable (Q3b.1.6 answered with 'no')",ROUND(S7810,4))</f>
        <v>0.73599999999999999</v>
      </c>
      <c r="U7810" s="110">
        <f>IF('3B-Air transport'!$R$67="no","not applicable (Q3b.1.6 answered with 'no')",ROUND(S7810,4))</f>
        <v>0.73599999999999999</v>
      </c>
      <c r="V7810" s="110">
        <f>IF('3B-Air transport'!$R$68="no","not applicable (Q3b.1.6 answered with 'no')",ROUND(S7810,4))</f>
        <v>0.73599999999999999</v>
      </c>
      <c r="AB7810" s="110">
        <f t="shared" si="434"/>
        <v>0.73600000000000054</v>
      </c>
      <c r="AC7810" s="110">
        <f>IF('3C-Water transport'!$R$56="no","not applicable (Q3c.1.6 answered with 'no')",ROUND(AB7810,4))</f>
        <v>0.73599999999999999</v>
      </c>
      <c r="AD7810" s="110">
        <f>IF('3C-Water transport'!$R$57="no","not applicable (Q3c.1.6 answered with 'no')",ROUND(AB7810,4))</f>
        <v>0.73599999999999999</v>
      </c>
      <c r="AE7810" s="110">
        <f>IF('3C-Water transport'!$R$58="no","not applicable (Q3c.1.6 answered with 'no')",ROUND(AB7810,4))</f>
        <v>0.73599999999999999</v>
      </c>
    </row>
    <row r="7811" spans="5:31" x14ac:dyDescent="0.25">
      <c r="E7811" s="110">
        <f t="shared" si="432"/>
        <v>0.73700000000000054</v>
      </c>
      <c r="F7811" s="110">
        <f>IF('3A-Rail transport'!$R$56="no","not applicable (Q3a.2.6 answered with 'no')",ROUND(E7811,4))</f>
        <v>0.73699999999999999</v>
      </c>
      <c r="G7811" s="110">
        <f>IF('3A-Rail transport'!$R$57="no","not applicable (Q3a.2.6 answered with 'no')",ROUND(E7811,4))</f>
        <v>0.73699999999999999</v>
      </c>
      <c r="S7811" s="110">
        <f t="shared" si="433"/>
        <v>0.73700000000000054</v>
      </c>
      <c r="T7811" s="110">
        <f>IF('3B-Air transport'!$R$66="no","not applicable (Q3b.1.6 answered with 'no')",ROUND(S7811,4))</f>
        <v>0.73699999999999999</v>
      </c>
      <c r="U7811" s="110">
        <f>IF('3B-Air transport'!$R$67="no","not applicable (Q3b.1.6 answered with 'no')",ROUND(S7811,4))</f>
        <v>0.73699999999999999</v>
      </c>
      <c r="V7811" s="110">
        <f>IF('3B-Air transport'!$R$68="no","not applicable (Q3b.1.6 answered with 'no')",ROUND(S7811,4))</f>
        <v>0.73699999999999999</v>
      </c>
      <c r="AB7811" s="110">
        <f t="shared" si="434"/>
        <v>0.73700000000000054</v>
      </c>
      <c r="AC7811" s="110">
        <f>IF('3C-Water transport'!$R$56="no","not applicable (Q3c.1.6 answered with 'no')",ROUND(AB7811,4))</f>
        <v>0.73699999999999999</v>
      </c>
      <c r="AD7811" s="110">
        <f>IF('3C-Water transport'!$R$57="no","not applicable (Q3c.1.6 answered with 'no')",ROUND(AB7811,4))</f>
        <v>0.73699999999999999</v>
      </c>
      <c r="AE7811" s="110">
        <f>IF('3C-Water transport'!$R$58="no","not applicable (Q3c.1.6 answered with 'no')",ROUND(AB7811,4))</f>
        <v>0.73699999999999999</v>
      </c>
    </row>
    <row r="7812" spans="5:31" x14ac:dyDescent="0.25">
      <c r="E7812" s="110">
        <f t="shared" si="432"/>
        <v>0.73800000000000054</v>
      </c>
      <c r="F7812" s="110">
        <f>IF('3A-Rail transport'!$R$56="no","not applicable (Q3a.2.6 answered with 'no')",ROUND(E7812,4))</f>
        <v>0.73799999999999999</v>
      </c>
      <c r="G7812" s="110">
        <f>IF('3A-Rail transport'!$R$57="no","not applicable (Q3a.2.6 answered with 'no')",ROUND(E7812,4))</f>
        <v>0.73799999999999999</v>
      </c>
      <c r="S7812" s="110">
        <f t="shared" si="433"/>
        <v>0.73800000000000054</v>
      </c>
      <c r="T7812" s="110">
        <f>IF('3B-Air transport'!$R$66="no","not applicable (Q3b.1.6 answered with 'no')",ROUND(S7812,4))</f>
        <v>0.73799999999999999</v>
      </c>
      <c r="U7812" s="110">
        <f>IF('3B-Air transport'!$R$67="no","not applicable (Q3b.1.6 answered with 'no')",ROUND(S7812,4))</f>
        <v>0.73799999999999999</v>
      </c>
      <c r="V7812" s="110">
        <f>IF('3B-Air transport'!$R$68="no","not applicable (Q3b.1.6 answered with 'no')",ROUND(S7812,4))</f>
        <v>0.73799999999999999</v>
      </c>
      <c r="AB7812" s="110">
        <f t="shared" si="434"/>
        <v>0.73800000000000054</v>
      </c>
      <c r="AC7812" s="110">
        <f>IF('3C-Water transport'!$R$56="no","not applicable (Q3c.1.6 answered with 'no')",ROUND(AB7812,4))</f>
        <v>0.73799999999999999</v>
      </c>
      <c r="AD7812" s="110">
        <f>IF('3C-Water transport'!$R$57="no","not applicable (Q3c.1.6 answered with 'no')",ROUND(AB7812,4))</f>
        <v>0.73799999999999999</v>
      </c>
      <c r="AE7812" s="110">
        <f>IF('3C-Water transport'!$R$58="no","not applicable (Q3c.1.6 answered with 'no')",ROUND(AB7812,4))</f>
        <v>0.73799999999999999</v>
      </c>
    </row>
    <row r="7813" spans="5:31" x14ac:dyDescent="0.25">
      <c r="E7813" s="110">
        <f t="shared" si="432"/>
        <v>0.73900000000000055</v>
      </c>
      <c r="F7813" s="110">
        <f>IF('3A-Rail transport'!$R$56="no","not applicable (Q3a.2.6 answered with 'no')",ROUND(E7813,4))</f>
        <v>0.73899999999999999</v>
      </c>
      <c r="G7813" s="110">
        <f>IF('3A-Rail transport'!$R$57="no","not applicable (Q3a.2.6 answered with 'no')",ROUND(E7813,4))</f>
        <v>0.73899999999999999</v>
      </c>
      <c r="S7813" s="110">
        <f t="shared" si="433"/>
        <v>0.73900000000000055</v>
      </c>
      <c r="T7813" s="110">
        <f>IF('3B-Air transport'!$R$66="no","not applicable (Q3b.1.6 answered with 'no')",ROUND(S7813,4))</f>
        <v>0.73899999999999999</v>
      </c>
      <c r="U7813" s="110">
        <f>IF('3B-Air transport'!$R$67="no","not applicable (Q3b.1.6 answered with 'no')",ROUND(S7813,4))</f>
        <v>0.73899999999999999</v>
      </c>
      <c r="V7813" s="110">
        <f>IF('3B-Air transport'!$R$68="no","not applicable (Q3b.1.6 answered with 'no')",ROUND(S7813,4))</f>
        <v>0.73899999999999999</v>
      </c>
      <c r="AB7813" s="110">
        <f t="shared" si="434"/>
        <v>0.73900000000000055</v>
      </c>
      <c r="AC7813" s="110">
        <f>IF('3C-Water transport'!$R$56="no","not applicable (Q3c.1.6 answered with 'no')",ROUND(AB7813,4))</f>
        <v>0.73899999999999999</v>
      </c>
      <c r="AD7813" s="110">
        <f>IF('3C-Water transport'!$R$57="no","not applicable (Q3c.1.6 answered with 'no')",ROUND(AB7813,4))</f>
        <v>0.73899999999999999</v>
      </c>
      <c r="AE7813" s="110">
        <f>IF('3C-Water transport'!$R$58="no","not applicable (Q3c.1.6 answered with 'no')",ROUND(AB7813,4))</f>
        <v>0.73899999999999999</v>
      </c>
    </row>
    <row r="7814" spans="5:31" x14ac:dyDescent="0.25">
      <c r="E7814" s="110">
        <f t="shared" si="432"/>
        <v>0.74000000000000055</v>
      </c>
      <c r="F7814" s="110">
        <f>IF('3A-Rail transport'!$R$56="no","not applicable (Q3a.2.6 answered with 'no')",ROUND(E7814,4))</f>
        <v>0.74</v>
      </c>
      <c r="G7814" s="110">
        <f>IF('3A-Rail transport'!$R$57="no","not applicable (Q3a.2.6 answered with 'no')",ROUND(E7814,4))</f>
        <v>0.74</v>
      </c>
      <c r="S7814" s="110">
        <f t="shared" si="433"/>
        <v>0.74000000000000055</v>
      </c>
      <c r="T7814" s="110">
        <f>IF('3B-Air transport'!$R$66="no","not applicable (Q3b.1.6 answered with 'no')",ROUND(S7814,4))</f>
        <v>0.74</v>
      </c>
      <c r="U7814" s="110">
        <f>IF('3B-Air transport'!$R$67="no","not applicable (Q3b.1.6 answered with 'no')",ROUND(S7814,4))</f>
        <v>0.74</v>
      </c>
      <c r="V7814" s="110">
        <f>IF('3B-Air transport'!$R$68="no","not applicable (Q3b.1.6 answered with 'no')",ROUND(S7814,4))</f>
        <v>0.74</v>
      </c>
      <c r="AB7814" s="110">
        <f t="shared" si="434"/>
        <v>0.74000000000000055</v>
      </c>
      <c r="AC7814" s="110">
        <f>IF('3C-Water transport'!$R$56="no","not applicable (Q3c.1.6 answered with 'no')",ROUND(AB7814,4))</f>
        <v>0.74</v>
      </c>
      <c r="AD7814" s="110">
        <f>IF('3C-Water transport'!$R$57="no","not applicable (Q3c.1.6 answered with 'no')",ROUND(AB7814,4))</f>
        <v>0.74</v>
      </c>
      <c r="AE7814" s="110">
        <f>IF('3C-Water transport'!$R$58="no","not applicable (Q3c.1.6 answered with 'no')",ROUND(AB7814,4))</f>
        <v>0.74</v>
      </c>
    </row>
    <row r="7815" spans="5:31" x14ac:dyDescent="0.25">
      <c r="E7815" s="110">
        <f t="shared" si="432"/>
        <v>0.74100000000000055</v>
      </c>
      <c r="F7815" s="110">
        <f>IF('3A-Rail transport'!$R$56="no","not applicable (Q3a.2.6 answered with 'no')",ROUND(E7815,4))</f>
        <v>0.74099999999999999</v>
      </c>
      <c r="G7815" s="110">
        <f>IF('3A-Rail transport'!$R$57="no","not applicable (Q3a.2.6 answered with 'no')",ROUND(E7815,4))</f>
        <v>0.74099999999999999</v>
      </c>
      <c r="S7815" s="110">
        <f t="shared" si="433"/>
        <v>0.74100000000000055</v>
      </c>
      <c r="T7815" s="110">
        <f>IF('3B-Air transport'!$R$66="no","not applicable (Q3b.1.6 answered with 'no')",ROUND(S7815,4))</f>
        <v>0.74099999999999999</v>
      </c>
      <c r="U7815" s="110">
        <f>IF('3B-Air transport'!$R$67="no","not applicable (Q3b.1.6 answered with 'no')",ROUND(S7815,4))</f>
        <v>0.74099999999999999</v>
      </c>
      <c r="V7815" s="110">
        <f>IF('3B-Air transport'!$R$68="no","not applicable (Q3b.1.6 answered with 'no')",ROUND(S7815,4))</f>
        <v>0.74099999999999999</v>
      </c>
      <c r="AB7815" s="110">
        <f t="shared" si="434"/>
        <v>0.74100000000000055</v>
      </c>
      <c r="AC7815" s="110">
        <f>IF('3C-Water transport'!$R$56="no","not applicable (Q3c.1.6 answered with 'no')",ROUND(AB7815,4))</f>
        <v>0.74099999999999999</v>
      </c>
      <c r="AD7815" s="110">
        <f>IF('3C-Water transport'!$R$57="no","not applicable (Q3c.1.6 answered with 'no')",ROUND(AB7815,4))</f>
        <v>0.74099999999999999</v>
      </c>
      <c r="AE7815" s="110">
        <f>IF('3C-Water transport'!$R$58="no","not applicable (Q3c.1.6 answered with 'no')",ROUND(AB7815,4))</f>
        <v>0.74099999999999999</v>
      </c>
    </row>
    <row r="7816" spans="5:31" x14ac:dyDescent="0.25">
      <c r="E7816" s="110">
        <f t="shared" si="432"/>
        <v>0.74200000000000055</v>
      </c>
      <c r="F7816" s="110">
        <f>IF('3A-Rail transport'!$R$56="no","not applicable (Q3a.2.6 answered with 'no')",ROUND(E7816,4))</f>
        <v>0.74199999999999999</v>
      </c>
      <c r="G7816" s="110">
        <f>IF('3A-Rail transport'!$R$57="no","not applicable (Q3a.2.6 answered with 'no')",ROUND(E7816,4))</f>
        <v>0.74199999999999999</v>
      </c>
      <c r="S7816" s="110">
        <f t="shared" si="433"/>
        <v>0.74200000000000055</v>
      </c>
      <c r="T7816" s="110">
        <f>IF('3B-Air transport'!$R$66="no","not applicable (Q3b.1.6 answered with 'no')",ROUND(S7816,4))</f>
        <v>0.74199999999999999</v>
      </c>
      <c r="U7816" s="110">
        <f>IF('3B-Air transport'!$R$67="no","not applicable (Q3b.1.6 answered with 'no')",ROUND(S7816,4))</f>
        <v>0.74199999999999999</v>
      </c>
      <c r="V7816" s="110">
        <f>IF('3B-Air transport'!$R$68="no","not applicable (Q3b.1.6 answered with 'no')",ROUND(S7816,4))</f>
        <v>0.74199999999999999</v>
      </c>
      <c r="AB7816" s="110">
        <f t="shared" si="434"/>
        <v>0.74200000000000055</v>
      </c>
      <c r="AC7816" s="110">
        <f>IF('3C-Water transport'!$R$56="no","not applicable (Q3c.1.6 answered with 'no')",ROUND(AB7816,4))</f>
        <v>0.74199999999999999</v>
      </c>
      <c r="AD7816" s="110">
        <f>IF('3C-Water transport'!$R$57="no","not applicable (Q3c.1.6 answered with 'no')",ROUND(AB7816,4))</f>
        <v>0.74199999999999999</v>
      </c>
      <c r="AE7816" s="110">
        <f>IF('3C-Water transport'!$R$58="no","not applicable (Q3c.1.6 answered with 'no')",ROUND(AB7816,4))</f>
        <v>0.74199999999999999</v>
      </c>
    </row>
    <row r="7817" spans="5:31" x14ac:dyDescent="0.25">
      <c r="E7817" s="110">
        <f t="shared" si="432"/>
        <v>0.74300000000000055</v>
      </c>
      <c r="F7817" s="110">
        <f>IF('3A-Rail transport'!$R$56="no","not applicable (Q3a.2.6 answered with 'no')",ROUND(E7817,4))</f>
        <v>0.74299999999999999</v>
      </c>
      <c r="G7817" s="110">
        <f>IF('3A-Rail transport'!$R$57="no","not applicable (Q3a.2.6 answered with 'no')",ROUND(E7817,4))</f>
        <v>0.74299999999999999</v>
      </c>
      <c r="S7817" s="110">
        <f t="shared" si="433"/>
        <v>0.74300000000000055</v>
      </c>
      <c r="T7817" s="110">
        <f>IF('3B-Air transport'!$R$66="no","not applicable (Q3b.1.6 answered with 'no')",ROUND(S7817,4))</f>
        <v>0.74299999999999999</v>
      </c>
      <c r="U7817" s="110">
        <f>IF('3B-Air transport'!$R$67="no","not applicable (Q3b.1.6 answered with 'no')",ROUND(S7817,4))</f>
        <v>0.74299999999999999</v>
      </c>
      <c r="V7817" s="110">
        <f>IF('3B-Air transport'!$R$68="no","not applicable (Q3b.1.6 answered with 'no')",ROUND(S7817,4))</f>
        <v>0.74299999999999999</v>
      </c>
      <c r="AB7817" s="110">
        <f t="shared" si="434"/>
        <v>0.74300000000000055</v>
      </c>
      <c r="AC7817" s="110">
        <f>IF('3C-Water transport'!$R$56="no","not applicable (Q3c.1.6 answered with 'no')",ROUND(AB7817,4))</f>
        <v>0.74299999999999999</v>
      </c>
      <c r="AD7817" s="110">
        <f>IF('3C-Water transport'!$R$57="no","not applicable (Q3c.1.6 answered with 'no')",ROUND(AB7817,4))</f>
        <v>0.74299999999999999</v>
      </c>
      <c r="AE7817" s="110">
        <f>IF('3C-Water transport'!$R$58="no","not applicable (Q3c.1.6 answered with 'no')",ROUND(AB7817,4))</f>
        <v>0.74299999999999999</v>
      </c>
    </row>
    <row r="7818" spans="5:31" x14ac:dyDescent="0.25">
      <c r="E7818" s="110">
        <f t="shared" si="432"/>
        <v>0.74400000000000055</v>
      </c>
      <c r="F7818" s="110">
        <f>IF('3A-Rail transport'!$R$56="no","not applicable (Q3a.2.6 answered with 'no')",ROUND(E7818,4))</f>
        <v>0.74399999999999999</v>
      </c>
      <c r="G7818" s="110">
        <f>IF('3A-Rail transport'!$R$57="no","not applicable (Q3a.2.6 answered with 'no')",ROUND(E7818,4))</f>
        <v>0.74399999999999999</v>
      </c>
      <c r="S7818" s="110">
        <f t="shared" si="433"/>
        <v>0.74400000000000055</v>
      </c>
      <c r="T7818" s="110">
        <f>IF('3B-Air transport'!$R$66="no","not applicable (Q3b.1.6 answered with 'no')",ROUND(S7818,4))</f>
        <v>0.74399999999999999</v>
      </c>
      <c r="U7818" s="110">
        <f>IF('3B-Air transport'!$R$67="no","not applicable (Q3b.1.6 answered with 'no')",ROUND(S7818,4))</f>
        <v>0.74399999999999999</v>
      </c>
      <c r="V7818" s="110">
        <f>IF('3B-Air transport'!$R$68="no","not applicable (Q3b.1.6 answered with 'no')",ROUND(S7818,4))</f>
        <v>0.74399999999999999</v>
      </c>
      <c r="AB7818" s="110">
        <f t="shared" si="434"/>
        <v>0.74400000000000055</v>
      </c>
      <c r="AC7818" s="110">
        <f>IF('3C-Water transport'!$R$56="no","not applicable (Q3c.1.6 answered with 'no')",ROUND(AB7818,4))</f>
        <v>0.74399999999999999</v>
      </c>
      <c r="AD7818" s="110">
        <f>IF('3C-Water transport'!$R$57="no","not applicable (Q3c.1.6 answered with 'no')",ROUND(AB7818,4))</f>
        <v>0.74399999999999999</v>
      </c>
      <c r="AE7818" s="110">
        <f>IF('3C-Water transport'!$R$58="no","not applicable (Q3c.1.6 answered with 'no')",ROUND(AB7818,4))</f>
        <v>0.74399999999999999</v>
      </c>
    </row>
    <row r="7819" spans="5:31" x14ac:dyDescent="0.25">
      <c r="E7819" s="110">
        <f t="shared" si="432"/>
        <v>0.74500000000000055</v>
      </c>
      <c r="F7819" s="110">
        <f>IF('3A-Rail transport'!$R$56="no","not applicable (Q3a.2.6 answered with 'no')",ROUND(E7819,4))</f>
        <v>0.745</v>
      </c>
      <c r="G7819" s="110">
        <f>IF('3A-Rail transport'!$R$57="no","not applicable (Q3a.2.6 answered with 'no')",ROUND(E7819,4))</f>
        <v>0.745</v>
      </c>
      <c r="S7819" s="110">
        <f t="shared" si="433"/>
        <v>0.74500000000000055</v>
      </c>
      <c r="T7819" s="110">
        <f>IF('3B-Air transport'!$R$66="no","not applicable (Q3b.1.6 answered with 'no')",ROUND(S7819,4))</f>
        <v>0.745</v>
      </c>
      <c r="U7819" s="110">
        <f>IF('3B-Air transport'!$R$67="no","not applicable (Q3b.1.6 answered with 'no')",ROUND(S7819,4))</f>
        <v>0.745</v>
      </c>
      <c r="V7819" s="110">
        <f>IF('3B-Air transport'!$R$68="no","not applicable (Q3b.1.6 answered with 'no')",ROUND(S7819,4))</f>
        <v>0.745</v>
      </c>
      <c r="AB7819" s="110">
        <f t="shared" si="434"/>
        <v>0.74500000000000055</v>
      </c>
      <c r="AC7819" s="110">
        <f>IF('3C-Water transport'!$R$56="no","not applicable (Q3c.1.6 answered with 'no')",ROUND(AB7819,4))</f>
        <v>0.745</v>
      </c>
      <c r="AD7819" s="110">
        <f>IF('3C-Water transport'!$R$57="no","not applicable (Q3c.1.6 answered with 'no')",ROUND(AB7819,4))</f>
        <v>0.745</v>
      </c>
      <c r="AE7819" s="110">
        <f>IF('3C-Water transport'!$R$58="no","not applicable (Q3c.1.6 answered with 'no')",ROUND(AB7819,4))</f>
        <v>0.745</v>
      </c>
    </row>
    <row r="7820" spans="5:31" x14ac:dyDescent="0.25">
      <c r="E7820" s="110">
        <f t="shared" si="432"/>
        <v>0.74600000000000055</v>
      </c>
      <c r="F7820" s="110">
        <f>IF('3A-Rail transport'!$R$56="no","not applicable (Q3a.2.6 answered with 'no')",ROUND(E7820,4))</f>
        <v>0.746</v>
      </c>
      <c r="G7820" s="110">
        <f>IF('3A-Rail transport'!$R$57="no","not applicable (Q3a.2.6 answered with 'no')",ROUND(E7820,4))</f>
        <v>0.746</v>
      </c>
      <c r="S7820" s="110">
        <f t="shared" si="433"/>
        <v>0.74600000000000055</v>
      </c>
      <c r="T7820" s="110">
        <f>IF('3B-Air transport'!$R$66="no","not applicable (Q3b.1.6 answered with 'no')",ROUND(S7820,4))</f>
        <v>0.746</v>
      </c>
      <c r="U7820" s="110">
        <f>IF('3B-Air transport'!$R$67="no","not applicable (Q3b.1.6 answered with 'no')",ROUND(S7820,4))</f>
        <v>0.746</v>
      </c>
      <c r="V7820" s="110">
        <f>IF('3B-Air transport'!$R$68="no","not applicable (Q3b.1.6 answered with 'no')",ROUND(S7820,4))</f>
        <v>0.746</v>
      </c>
      <c r="AB7820" s="110">
        <f t="shared" si="434"/>
        <v>0.74600000000000055</v>
      </c>
      <c r="AC7820" s="110">
        <f>IF('3C-Water transport'!$R$56="no","not applicable (Q3c.1.6 answered with 'no')",ROUND(AB7820,4))</f>
        <v>0.746</v>
      </c>
      <c r="AD7820" s="110">
        <f>IF('3C-Water transport'!$R$57="no","not applicable (Q3c.1.6 answered with 'no')",ROUND(AB7820,4))</f>
        <v>0.746</v>
      </c>
      <c r="AE7820" s="110">
        <f>IF('3C-Water transport'!$R$58="no","not applicable (Q3c.1.6 answered with 'no')",ROUND(AB7820,4))</f>
        <v>0.746</v>
      </c>
    </row>
    <row r="7821" spans="5:31" x14ac:dyDescent="0.25">
      <c r="E7821" s="110">
        <f t="shared" si="432"/>
        <v>0.74700000000000055</v>
      </c>
      <c r="F7821" s="110">
        <f>IF('3A-Rail transport'!$R$56="no","not applicable (Q3a.2.6 answered with 'no')",ROUND(E7821,4))</f>
        <v>0.747</v>
      </c>
      <c r="G7821" s="110">
        <f>IF('3A-Rail transport'!$R$57="no","not applicable (Q3a.2.6 answered with 'no')",ROUND(E7821,4))</f>
        <v>0.747</v>
      </c>
      <c r="S7821" s="110">
        <f t="shared" si="433"/>
        <v>0.74700000000000055</v>
      </c>
      <c r="T7821" s="110">
        <f>IF('3B-Air transport'!$R$66="no","not applicable (Q3b.1.6 answered with 'no')",ROUND(S7821,4))</f>
        <v>0.747</v>
      </c>
      <c r="U7821" s="110">
        <f>IF('3B-Air transport'!$R$67="no","not applicable (Q3b.1.6 answered with 'no')",ROUND(S7821,4))</f>
        <v>0.747</v>
      </c>
      <c r="V7821" s="110">
        <f>IF('3B-Air transport'!$R$68="no","not applicable (Q3b.1.6 answered with 'no')",ROUND(S7821,4))</f>
        <v>0.747</v>
      </c>
      <c r="AB7821" s="110">
        <f t="shared" si="434"/>
        <v>0.74700000000000055</v>
      </c>
      <c r="AC7821" s="110">
        <f>IF('3C-Water transport'!$R$56="no","not applicable (Q3c.1.6 answered with 'no')",ROUND(AB7821,4))</f>
        <v>0.747</v>
      </c>
      <c r="AD7821" s="110">
        <f>IF('3C-Water transport'!$R$57="no","not applicable (Q3c.1.6 answered with 'no')",ROUND(AB7821,4))</f>
        <v>0.747</v>
      </c>
      <c r="AE7821" s="110">
        <f>IF('3C-Water transport'!$R$58="no","not applicable (Q3c.1.6 answered with 'no')",ROUND(AB7821,4))</f>
        <v>0.747</v>
      </c>
    </row>
    <row r="7822" spans="5:31" x14ac:dyDescent="0.25">
      <c r="E7822" s="110">
        <f t="shared" si="432"/>
        <v>0.74800000000000055</v>
      </c>
      <c r="F7822" s="110">
        <f>IF('3A-Rail transport'!$R$56="no","not applicable (Q3a.2.6 answered with 'no')",ROUND(E7822,4))</f>
        <v>0.748</v>
      </c>
      <c r="G7822" s="110">
        <f>IF('3A-Rail transport'!$R$57="no","not applicable (Q3a.2.6 answered with 'no')",ROUND(E7822,4))</f>
        <v>0.748</v>
      </c>
      <c r="S7822" s="110">
        <f t="shared" si="433"/>
        <v>0.74800000000000055</v>
      </c>
      <c r="T7822" s="110">
        <f>IF('3B-Air transport'!$R$66="no","not applicable (Q3b.1.6 answered with 'no')",ROUND(S7822,4))</f>
        <v>0.748</v>
      </c>
      <c r="U7822" s="110">
        <f>IF('3B-Air transport'!$R$67="no","not applicable (Q3b.1.6 answered with 'no')",ROUND(S7822,4))</f>
        <v>0.748</v>
      </c>
      <c r="V7822" s="110">
        <f>IF('3B-Air transport'!$R$68="no","not applicable (Q3b.1.6 answered with 'no')",ROUND(S7822,4))</f>
        <v>0.748</v>
      </c>
      <c r="AB7822" s="110">
        <f t="shared" si="434"/>
        <v>0.74800000000000055</v>
      </c>
      <c r="AC7822" s="110">
        <f>IF('3C-Water transport'!$R$56="no","not applicable (Q3c.1.6 answered with 'no')",ROUND(AB7822,4))</f>
        <v>0.748</v>
      </c>
      <c r="AD7822" s="110">
        <f>IF('3C-Water transport'!$R$57="no","not applicable (Q3c.1.6 answered with 'no')",ROUND(AB7822,4))</f>
        <v>0.748</v>
      </c>
      <c r="AE7822" s="110">
        <f>IF('3C-Water transport'!$R$58="no","not applicable (Q3c.1.6 answered with 'no')",ROUND(AB7822,4))</f>
        <v>0.748</v>
      </c>
    </row>
    <row r="7823" spans="5:31" x14ac:dyDescent="0.25">
      <c r="E7823" s="110">
        <f t="shared" si="432"/>
        <v>0.74900000000000055</v>
      </c>
      <c r="F7823" s="110">
        <f>IF('3A-Rail transport'!$R$56="no","not applicable (Q3a.2.6 answered with 'no')",ROUND(E7823,4))</f>
        <v>0.749</v>
      </c>
      <c r="G7823" s="110">
        <f>IF('3A-Rail transport'!$R$57="no","not applicable (Q3a.2.6 answered with 'no')",ROUND(E7823,4))</f>
        <v>0.749</v>
      </c>
      <c r="S7823" s="110">
        <f t="shared" si="433"/>
        <v>0.74900000000000055</v>
      </c>
      <c r="T7823" s="110">
        <f>IF('3B-Air transport'!$R$66="no","not applicable (Q3b.1.6 answered with 'no')",ROUND(S7823,4))</f>
        <v>0.749</v>
      </c>
      <c r="U7823" s="110">
        <f>IF('3B-Air transport'!$R$67="no","not applicable (Q3b.1.6 answered with 'no')",ROUND(S7823,4))</f>
        <v>0.749</v>
      </c>
      <c r="V7823" s="110">
        <f>IF('3B-Air transport'!$R$68="no","not applicable (Q3b.1.6 answered with 'no')",ROUND(S7823,4))</f>
        <v>0.749</v>
      </c>
      <c r="AB7823" s="110">
        <f t="shared" si="434"/>
        <v>0.74900000000000055</v>
      </c>
      <c r="AC7823" s="110">
        <f>IF('3C-Water transport'!$R$56="no","not applicable (Q3c.1.6 answered with 'no')",ROUND(AB7823,4))</f>
        <v>0.749</v>
      </c>
      <c r="AD7823" s="110">
        <f>IF('3C-Water transport'!$R$57="no","not applicable (Q3c.1.6 answered with 'no')",ROUND(AB7823,4))</f>
        <v>0.749</v>
      </c>
      <c r="AE7823" s="110">
        <f>IF('3C-Water transport'!$R$58="no","not applicable (Q3c.1.6 answered with 'no')",ROUND(AB7823,4))</f>
        <v>0.749</v>
      </c>
    </row>
    <row r="7824" spans="5:31" x14ac:dyDescent="0.25">
      <c r="E7824" s="110">
        <f t="shared" si="432"/>
        <v>0.75000000000000056</v>
      </c>
      <c r="F7824" s="110">
        <f>IF('3A-Rail transport'!$R$56="no","not applicable (Q3a.2.6 answered with 'no')",ROUND(E7824,4))</f>
        <v>0.75</v>
      </c>
      <c r="G7824" s="110">
        <f>IF('3A-Rail transport'!$R$57="no","not applicable (Q3a.2.6 answered with 'no')",ROUND(E7824,4))</f>
        <v>0.75</v>
      </c>
      <c r="S7824" s="110">
        <f t="shared" si="433"/>
        <v>0.75000000000000056</v>
      </c>
      <c r="T7824" s="110">
        <f>IF('3B-Air transport'!$R$66="no","not applicable (Q3b.1.6 answered with 'no')",ROUND(S7824,4))</f>
        <v>0.75</v>
      </c>
      <c r="U7824" s="110">
        <f>IF('3B-Air transport'!$R$67="no","not applicable (Q3b.1.6 answered with 'no')",ROUND(S7824,4))</f>
        <v>0.75</v>
      </c>
      <c r="V7824" s="110">
        <f>IF('3B-Air transport'!$R$68="no","not applicable (Q3b.1.6 answered with 'no')",ROUND(S7824,4))</f>
        <v>0.75</v>
      </c>
      <c r="AB7824" s="110">
        <f t="shared" si="434"/>
        <v>0.75000000000000056</v>
      </c>
      <c r="AC7824" s="110">
        <f>IF('3C-Water transport'!$R$56="no","not applicable (Q3c.1.6 answered with 'no')",ROUND(AB7824,4))</f>
        <v>0.75</v>
      </c>
      <c r="AD7824" s="110">
        <f>IF('3C-Water transport'!$R$57="no","not applicable (Q3c.1.6 answered with 'no')",ROUND(AB7824,4))</f>
        <v>0.75</v>
      </c>
      <c r="AE7824" s="110">
        <f>IF('3C-Water transport'!$R$58="no","not applicable (Q3c.1.6 answered with 'no')",ROUND(AB7824,4))</f>
        <v>0.75</v>
      </c>
    </row>
    <row r="7825" spans="5:31" x14ac:dyDescent="0.25">
      <c r="E7825" s="110">
        <f t="shared" si="432"/>
        <v>0.75100000000000056</v>
      </c>
      <c r="F7825" s="110">
        <f>IF('3A-Rail transport'!$R$56="no","not applicable (Q3a.2.6 answered with 'no')",ROUND(E7825,4))</f>
        <v>0.751</v>
      </c>
      <c r="G7825" s="110">
        <f>IF('3A-Rail transport'!$R$57="no","not applicable (Q3a.2.6 answered with 'no')",ROUND(E7825,4))</f>
        <v>0.751</v>
      </c>
      <c r="S7825" s="110">
        <f t="shared" si="433"/>
        <v>0.75100000000000056</v>
      </c>
      <c r="T7825" s="110">
        <f>IF('3B-Air transport'!$R$66="no","not applicable (Q3b.1.6 answered with 'no')",ROUND(S7825,4))</f>
        <v>0.751</v>
      </c>
      <c r="U7825" s="110">
        <f>IF('3B-Air transport'!$R$67="no","not applicable (Q3b.1.6 answered with 'no')",ROUND(S7825,4))</f>
        <v>0.751</v>
      </c>
      <c r="V7825" s="110">
        <f>IF('3B-Air transport'!$R$68="no","not applicable (Q3b.1.6 answered with 'no')",ROUND(S7825,4))</f>
        <v>0.751</v>
      </c>
      <c r="AB7825" s="110">
        <f t="shared" si="434"/>
        <v>0.75100000000000056</v>
      </c>
      <c r="AC7825" s="110">
        <f>IF('3C-Water transport'!$R$56="no","not applicable (Q3c.1.6 answered with 'no')",ROUND(AB7825,4))</f>
        <v>0.751</v>
      </c>
      <c r="AD7825" s="110">
        <f>IF('3C-Water transport'!$R$57="no","not applicable (Q3c.1.6 answered with 'no')",ROUND(AB7825,4))</f>
        <v>0.751</v>
      </c>
      <c r="AE7825" s="110">
        <f>IF('3C-Water transport'!$R$58="no","not applicable (Q3c.1.6 answered with 'no')",ROUND(AB7825,4))</f>
        <v>0.751</v>
      </c>
    </row>
    <row r="7826" spans="5:31" x14ac:dyDescent="0.25">
      <c r="E7826" s="110">
        <f t="shared" si="432"/>
        <v>0.75200000000000056</v>
      </c>
      <c r="F7826" s="110">
        <f>IF('3A-Rail transport'!$R$56="no","not applicable (Q3a.2.6 answered with 'no')",ROUND(E7826,4))</f>
        <v>0.752</v>
      </c>
      <c r="G7826" s="110">
        <f>IF('3A-Rail transport'!$R$57="no","not applicable (Q3a.2.6 answered with 'no')",ROUND(E7826,4))</f>
        <v>0.752</v>
      </c>
      <c r="S7826" s="110">
        <f t="shared" si="433"/>
        <v>0.75200000000000056</v>
      </c>
      <c r="T7826" s="110">
        <f>IF('3B-Air transport'!$R$66="no","not applicable (Q3b.1.6 answered with 'no')",ROUND(S7826,4))</f>
        <v>0.752</v>
      </c>
      <c r="U7826" s="110">
        <f>IF('3B-Air transport'!$R$67="no","not applicable (Q3b.1.6 answered with 'no')",ROUND(S7826,4))</f>
        <v>0.752</v>
      </c>
      <c r="V7826" s="110">
        <f>IF('3B-Air transport'!$R$68="no","not applicable (Q3b.1.6 answered with 'no')",ROUND(S7826,4))</f>
        <v>0.752</v>
      </c>
      <c r="AB7826" s="110">
        <f t="shared" si="434"/>
        <v>0.75200000000000056</v>
      </c>
      <c r="AC7826" s="110">
        <f>IF('3C-Water transport'!$R$56="no","not applicable (Q3c.1.6 answered with 'no')",ROUND(AB7826,4))</f>
        <v>0.752</v>
      </c>
      <c r="AD7826" s="110">
        <f>IF('3C-Water transport'!$R$57="no","not applicable (Q3c.1.6 answered with 'no')",ROUND(AB7826,4))</f>
        <v>0.752</v>
      </c>
      <c r="AE7826" s="110">
        <f>IF('3C-Water transport'!$R$58="no","not applicable (Q3c.1.6 answered with 'no')",ROUND(AB7826,4))</f>
        <v>0.752</v>
      </c>
    </row>
    <row r="7827" spans="5:31" x14ac:dyDescent="0.25">
      <c r="E7827" s="110">
        <f t="shared" si="432"/>
        <v>0.75300000000000056</v>
      </c>
      <c r="F7827" s="110">
        <f>IF('3A-Rail transport'!$R$56="no","not applicable (Q3a.2.6 answered with 'no')",ROUND(E7827,4))</f>
        <v>0.753</v>
      </c>
      <c r="G7827" s="110">
        <f>IF('3A-Rail transport'!$R$57="no","not applicable (Q3a.2.6 answered with 'no')",ROUND(E7827,4))</f>
        <v>0.753</v>
      </c>
      <c r="S7827" s="110">
        <f t="shared" si="433"/>
        <v>0.75300000000000056</v>
      </c>
      <c r="T7827" s="110">
        <f>IF('3B-Air transport'!$R$66="no","not applicable (Q3b.1.6 answered with 'no')",ROUND(S7827,4))</f>
        <v>0.753</v>
      </c>
      <c r="U7827" s="110">
        <f>IF('3B-Air transport'!$R$67="no","not applicable (Q3b.1.6 answered with 'no')",ROUND(S7827,4))</f>
        <v>0.753</v>
      </c>
      <c r="V7827" s="110">
        <f>IF('3B-Air transport'!$R$68="no","not applicable (Q3b.1.6 answered with 'no')",ROUND(S7827,4))</f>
        <v>0.753</v>
      </c>
      <c r="AB7827" s="110">
        <f t="shared" si="434"/>
        <v>0.75300000000000056</v>
      </c>
      <c r="AC7827" s="110">
        <f>IF('3C-Water transport'!$R$56="no","not applicable (Q3c.1.6 answered with 'no')",ROUND(AB7827,4))</f>
        <v>0.753</v>
      </c>
      <c r="AD7827" s="110">
        <f>IF('3C-Water transport'!$R$57="no","not applicable (Q3c.1.6 answered with 'no')",ROUND(AB7827,4))</f>
        <v>0.753</v>
      </c>
      <c r="AE7827" s="110">
        <f>IF('3C-Water transport'!$R$58="no","not applicable (Q3c.1.6 answered with 'no')",ROUND(AB7827,4))</f>
        <v>0.753</v>
      </c>
    </row>
    <row r="7828" spans="5:31" x14ac:dyDescent="0.25">
      <c r="E7828" s="110">
        <f t="shared" si="432"/>
        <v>0.75400000000000056</v>
      </c>
      <c r="F7828" s="110">
        <f>IF('3A-Rail transport'!$R$56="no","not applicable (Q3a.2.6 answered with 'no')",ROUND(E7828,4))</f>
        <v>0.754</v>
      </c>
      <c r="G7828" s="110">
        <f>IF('3A-Rail transport'!$R$57="no","not applicable (Q3a.2.6 answered with 'no')",ROUND(E7828,4))</f>
        <v>0.754</v>
      </c>
      <c r="S7828" s="110">
        <f t="shared" si="433"/>
        <v>0.75400000000000056</v>
      </c>
      <c r="T7828" s="110">
        <f>IF('3B-Air transport'!$R$66="no","not applicable (Q3b.1.6 answered with 'no')",ROUND(S7828,4))</f>
        <v>0.754</v>
      </c>
      <c r="U7828" s="110">
        <f>IF('3B-Air transport'!$R$67="no","not applicable (Q3b.1.6 answered with 'no')",ROUND(S7828,4))</f>
        <v>0.754</v>
      </c>
      <c r="V7828" s="110">
        <f>IF('3B-Air transport'!$R$68="no","not applicable (Q3b.1.6 answered with 'no')",ROUND(S7828,4))</f>
        <v>0.754</v>
      </c>
      <c r="AB7828" s="110">
        <f t="shared" si="434"/>
        <v>0.75400000000000056</v>
      </c>
      <c r="AC7828" s="110">
        <f>IF('3C-Water transport'!$R$56="no","not applicable (Q3c.1.6 answered with 'no')",ROUND(AB7828,4))</f>
        <v>0.754</v>
      </c>
      <c r="AD7828" s="110">
        <f>IF('3C-Water transport'!$R$57="no","not applicable (Q3c.1.6 answered with 'no')",ROUND(AB7828,4))</f>
        <v>0.754</v>
      </c>
      <c r="AE7828" s="110">
        <f>IF('3C-Water transport'!$R$58="no","not applicable (Q3c.1.6 answered with 'no')",ROUND(AB7828,4))</f>
        <v>0.754</v>
      </c>
    </row>
    <row r="7829" spans="5:31" x14ac:dyDescent="0.25">
      <c r="E7829" s="110">
        <f t="shared" si="432"/>
        <v>0.75500000000000056</v>
      </c>
      <c r="F7829" s="110">
        <f>IF('3A-Rail transport'!$R$56="no","not applicable (Q3a.2.6 answered with 'no')",ROUND(E7829,4))</f>
        <v>0.755</v>
      </c>
      <c r="G7829" s="110">
        <f>IF('3A-Rail transport'!$R$57="no","not applicable (Q3a.2.6 answered with 'no')",ROUND(E7829,4))</f>
        <v>0.755</v>
      </c>
      <c r="S7829" s="110">
        <f t="shared" si="433"/>
        <v>0.75500000000000056</v>
      </c>
      <c r="T7829" s="110">
        <f>IF('3B-Air transport'!$R$66="no","not applicable (Q3b.1.6 answered with 'no')",ROUND(S7829,4))</f>
        <v>0.755</v>
      </c>
      <c r="U7829" s="110">
        <f>IF('3B-Air transport'!$R$67="no","not applicable (Q3b.1.6 answered with 'no')",ROUND(S7829,4))</f>
        <v>0.755</v>
      </c>
      <c r="V7829" s="110">
        <f>IF('3B-Air transport'!$R$68="no","not applicable (Q3b.1.6 answered with 'no')",ROUND(S7829,4))</f>
        <v>0.755</v>
      </c>
      <c r="AB7829" s="110">
        <f t="shared" si="434"/>
        <v>0.75500000000000056</v>
      </c>
      <c r="AC7829" s="110">
        <f>IF('3C-Water transport'!$R$56="no","not applicable (Q3c.1.6 answered with 'no')",ROUND(AB7829,4))</f>
        <v>0.755</v>
      </c>
      <c r="AD7829" s="110">
        <f>IF('3C-Water transport'!$R$57="no","not applicable (Q3c.1.6 answered with 'no')",ROUND(AB7829,4))</f>
        <v>0.755</v>
      </c>
      <c r="AE7829" s="110">
        <f>IF('3C-Water transport'!$R$58="no","not applicable (Q3c.1.6 answered with 'no')",ROUND(AB7829,4))</f>
        <v>0.755</v>
      </c>
    </row>
    <row r="7830" spans="5:31" x14ac:dyDescent="0.25">
      <c r="E7830" s="110">
        <f t="shared" si="432"/>
        <v>0.75600000000000056</v>
      </c>
      <c r="F7830" s="110">
        <f>IF('3A-Rail transport'!$R$56="no","not applicable (Q3a.2.6 answered with 'no')",ROUND(E7830,4))</f>
        <v>0.75600000000000001</v>
      </c>
      <c r="G7830" s="110">
        <f>IF('3A-Rail transport'!$R$57="no","not applicable (Q3a.2.6 answered with 'no')",ROUND(E7830,4))</f>
        <v>0.75600000000000001</v>
      </c>
      <c r="S7830" s="110">
        <f t="shared" si="433"/>
        <v>0.75600000000000056</v>
      </c>
      <c r="T7830" s="110">
        <f>IF('3B-Air transport'!$R$66="no","not applicable (Q3b.1.6 answered with 'no')",ROUND(S7830,4))</f>
        <v>0.75600000000000001</v>
      </c>
      <c r="U7830" s="110">
        <f>IF('3B-Air transport'!$R$67="no","not applicable (Q3b.1.6 answered with 'no')",ROUND(S7830,4))</f>
        <v>0.75600000000000001</v>
      </c>
      <c r="V7830" s="110">
        <f>IF('3B-Air transport'!$R$68="no","not applicable (Q3b.1.6 answered with 'no')",ROUND(S7830,4))</f>
        <v>0.75600000000000001</v>
      </c>
      <c r="AB7830" s="110">
        <f t="shared" si="434"/>
        <v>0.75600000000000056</v>
      </c>
      <c r="AC7830" s="110">
        <f>IF('3C-Water transport'!$R$56="no","not applicable (Q3c.1.6 answered with 'no')",ROUND(AB7830,4))</f>
        <v>0.75600000000000001</v>
      </c>
      <c r="AD7830" s="110">
        <f>IF('3C-Water transport'!$R$57="no","not applicable (Q3c.1.6 answered with 'no')",ROUND(AB7830,4))</f>
        <v>0.75600000000000001</v>
      </c>
      <c r="AE7830" s="110">
        <f>IF('3C-Water transport'!$R$58="no","not applicable (Q3c.1.6 answered with 'no')",ROUND(AB7830,4))</f>
        <v>0.75600000000000001</v>
      </c>
    </row>
    <row r="7831" spans="5:31" x14ac:dyDescent="0.25">
      <c r="E7831" s="110">
        <f t="shared" si="432"/>
        <v>0.75700000000000056</v>
      </c>
      <c r="F7831" s="110">
        <f>IF('3A-Rail transport'!$R$56="no","not applicable (Q3a.2.6 answered with 'no')",ROUND(E7831,4))</f>
        <v>0.75700000000000001</v>
      </c>
      <c r="G7831" s="110">
        <f>IF('3A-Rail transport'!$R$57="no","not applicable (Q3a.2.6 answered with 'no')",ROUND(E7831,4))</f>
        <v>0.75700000000000001</v>
      </c>
      <c r="S7831" s="110">
        <f t="shared" si="433"/>
        <v>0.75700000000000056</v>
      </c>
      <c r="T7831" s="110">
        <f>IF('3B-Air transport'!$R$66="no","not applicable (Q3b.1.6 answered with 'no')",ROUND(S7831,4))</f>
        <v>0.75700000000000001</v>
      </c>
      <c r="U7831" s="110">
        <f>IF('3B-Air transport'!$R$67="no","not applicable (Q3b.1.6 answered with 'no')",ROUND(S7831,4))</f>
        <v>0.75700000000000001</v>
      </c>
      <c r="V7831" s="110">
        <f>IF('3B-Air transport'!$R$68="no","not applicable (Q3b.1.6 answered with 'no')",ROUND(S7831,4))</f>
        <v>0.75700000000000001</v>
      </c>
      <c r="AB7831" s="110">
        <f t="shared" si="434"/>
        <v>0.75700000000000056</v>
      </c>
      <c r="AC7831" s="110">
        <f>IF('3C-Water transport'!$R$56="no","not applicable (Q3c.1.6 answered with 'no')",ROUND(AB7831,4))</f>
        <v>0.75700000000000001</v>
      </c>
      <c r="AD7831" s="110">
        <f>IF('3C-Water transport'!$R$57="no","not applicable (Q3c.1.6 answered with 'no')",ROUND(AB7831,4))</f>
        <v>0.75700000000000001</v>
      </c>
      <c r="AE7831" s="110">
        <f>IF('3C-Water transport'!$R$58="no","not applicable (Q3c.1.6 answered with 'no')",ROUND(AB7831,4))</f>
        <v>0.75700000000000001</v>
      </c>
    </row>
    <row r="7832" spans="5:31" x14ac:dyDescent="0.25">
      <c r="E7832" s="110">
        <f t="shared" si="432"/>
        <v>0.75800000000000056</v>
      </c>
      <c r="F7832" s="110">
        <f>IF('3A-Rail transport'!$R$56="no","not applicable (Q3a.2.6 answered with 'no')",ROUND(E7832,4))</f>
        <v>0.75800000000000001</v>
      </c>
      <c r="G7832" s="110">
        <f>IF('3A-Rail transport'!$R$57="no","not applicable (Q3a.2.6 answered with 'no')",ROUND(E7832,4))</f>
        <v>0.75800000000000001</v>
      </c>
      <c r="S7832" s="110">
        <f t="shared" si="433"/>
        <v>0.75800000000000056</v>
      </c>
      <c r="T7832" s="110">
        <f>IF('3B-Air transport'!$R$66="no","not applicable (Q3b.1.6 answered with 'no')",ROUND(S7832,4))</f>
        <v>0.75800000000000001</v>
      </c>
      <c r="U7832" s="110">
        <f>IF('3B-Air transport'!$R$67="no","not applicable (Q3b.1.6 answered with 'no')",ROUND(S7832,4))</f>
        <v>0.75800000000000001</v>
      </c>
      <c r="V7832" s="110">
        <f>IF('3B-Air transport'!$R$68="no","not applicable (Q3b.1.6 answered with 'no')",ROUND(S7832,4))</f>
        <v>0.75800000000000001</v>
      </c>
      <c r="AB7832" s="110">
        <f t="shared" si="434"/>
        <v>0.75800000000000056</v>
      </c>
      <c r="AC7832" s="110">
        <f>IF('3C-Water transport'!$R$56="no","not applicable (Q3c.1.6 answered with 'no')",ROUND(AB7832,4))</f>
        <v>0.75800000000000001</v>
      </c>
      <c r="AD7832" s="110">
        <f>IF('3C-Water transport'!$R$57="no","not applicable (Q3c.1.6 answered with 'no')",ROUND(AB7832,4))</f>
        <v>0.75800000000000001</v>
      </c>
      <c r="AE7832" s="110">
        <f>IF('3C-Water transport'!$R$58="no","not applicable (Q3c.1.6 answered with 'no')",ROUND(AB7832,4))</f>
        <v>0.75800000000000001</v>
      </c>
    </row>
    <row r="7833" spans="5:31" x14ac:dyDescent="0.25">
      <c r="E7833" s="110">
        <f t="shared" si="432"/>
        <v>0.75900000000000056</v>
      </c>
      <c r="F7833" s="110">
        <f>IF('3A-Rail transport'!$R$56="no","not applicable (Q3a.2.6 answered with 'no')",ROUND(E7833,4))</f>
        <v>0.75900000000000001</v>
      </c>
      <c r="G7833" s="110">
        <f>IF('3A-Rail transport'!$R$57="no","not applicable (Q3a.2.6 answered with 'no')",ROUND(E7833,4))</f>
        <v>0.75900000000000001</v>
      </c>
      <c r="S7833" s="110">
        <f t="shared" si="433"/>
        <v>0.75900000000000056</v>
      </c>
      <c r="T7833" s="110">
        <f>IF('3B-Air transport'!$R$66="no","not applicable (Q3b.1.6 answered with 'no')",ROUND(S7833,4))</f>
        <v>0.75900000000000001</v>
      </c>
      <c r="U7833" s="110">
        <f>IF('3B-Air transport'!$R$67="no","not applicable (Q3b.1.6 answered with 'no')",ROUND(S7833,4))</f>
        <v>0.75900000000000001</v>
      </c>
      <c r="V7833" s="110">
        <f>IF('3B-Air transport'!$R$68="no","not applicable (Q3b.1.6 answered with 'no')",ROUND(S7833,4))</f>
        <v>0.75900000000000001</v>
      </c>
      <c r="AB7833" s="110">
        <f t="shared" si="434"/>
        <v>0.75900000000000056</v>
      </c>
      <c r="AC7833" s="110">
        <f>IF('3C-Water transport'!$R$56="no","not applicable (Q3c.1.6 answered with 'no')",ROUND(AB7833,4))</f>
        <v>0.75900000000000001</v>
      </c>
      <c r="AD7833" s="110">
        <f>IF('3C-Water transport'!$R$57="no","not applicable (Q3c.1.6 answered with 'no')",ROUND(AB7833,4))</f>
        <v>0.75900000000000001</v>
      </c>
      <c r="AE7833" s="110">
        <f>IF('3C-Water transport'!$R$58="no","not applicable (Q3c.1.6 answered with 'no')",ROUND(AB7833,4))</f>
        <v>0.75900000000000001</v>
      </c>
    </row>
    <row r="7834" spans="5:31" x14ac:dyDescent="0.25">
      <c r="E7834" s="110">
        <f t="shared" si="432"/>
        <v>0.76000000000000056</v>
      </c>
      <c r="F7834" s="110">
        <f>IF('3A-Rail transport'!$R$56="no","not applicable (Q3a.2.6 answered with 'no')",ROUND(E7834,4))</f>
        <v>0.76</v>
      </c>
      <c r="G7834" s="110">
        <f>IF('3A-Rail transport'!$R$57="no","not applicable (Q3a.2.6 answered with 'no')",ROUND(E7834,4))</f>
        <v>0.76</v>
      </c>
      <c r="S7834" s="110">
        <f t="shared" si="433"/>
        <v>0.76000000000000056</v>
      </c>
      <c r="T7834" s="110">
        <f>IF('3B-Air transport'!$R$66="no","not applicable (Q3b.1.6 answered with 'no')",ROUND(S7834,4))</f>
        <v>0.76</v>
      </c>
      <c r="U7834" s="110">
        <f>IF('3B-Air transport'!$R$67="no","not applicable (Q3b.1.6 answered with 'no')",ROUND(S7834,4))</f>
        <v>0.76</v>
      </c>
      <c r="V7834" s="110">
        <f>IF('3B-Air transport'!$R$68="no","not applicable (Q3b.1.6 answered with 'no')",ROUND(S7834,4))</f>
        <v>0.76</v>
      </c>
      <c r="AB7834" s="110">
        <f t="shared" si="434"/>
        <v>0.76000000000000056</v>
      </c>
      <c r="AC7834" s="110">
        <f>IF('3C-Water transport'!$R$56="no","not applicable (Q3c.1.6 answered with 'no')",ROUND(AB7834,4))</f>
        <v>0.76</v>
      </c>
      <c r="AD7834" s="110">
        <f>IF('3C-Water transport'!$R$57="no","not applicable (Q3c.1.6 answered with 'no')",ROUND(AB7834,4))</f>
        <v>0.76</v>
      </c>
      <c r="AE7834" s="110">
        <f>IF('3C-Water transport'!$R$58="no","not applicable (Q3c.1.6 answered with 'no')",ROUND(AB7834,4))</f>
        <v>0.76</v>
      </c>
    </row>
    <row r="7835" spans="5:31" x14ac:dyDescent="0.25">
      <c r="E7835" s="110">
        <f t="shared" si="432"/>
        <v>0.76100000000000056</v>
      </c>
      <c r="F7835" s="110">
        <f>IF('3A-Rail transport'!$R$56="no","not applicable (Q3a.2.6 answered with 'no')",ROUND(E7835,4))</f>
        <v>0.76100000000000001</v>
      </c>
      <c r="G7835" s="110">
        <f>IF('3A-Rail transport'!$R$57="no","not applicable (Q3a.2.6 answered with 'no')",ROUND(E7835,4))</f>
        <v>0.76100000000000001</v>
      </c>
      <c r="S7835" s="110">
        <f t="shared" si="433"/>
        <v>0.76100000000000056</v>
      </c>
      <c r="T7835" s="110">
        <f>IF('3B-Air transport'!$R$66="no","not applicable (Q3b.1.6 answered with 'no')",ROUND(S7835,4))</f>
        <v>0.76100000000000001</v>
      </c>
      <c r="U7835" s="110">
        <f>IF('3B-Air transport'!$R$67="no","not applicable (Q3b.1.6 answered with 'no')",ROUND(S7835,4))</f>
        <v>0.76100000000000001</v>
      </c>
      <c r="V7835" s="110">
        <f>IF('3B-Air transport'!$R$68="no","not applicable (Q3b.1.6 answered with 'no')",ROUND(S7835,4))</f>
        <v>0.76100000000000001</v>
      </c>
      <c r="AB7835" s="110">
        <f t="shared" si="434"/>
        <v>0.76100000000000056</v>
      </c>
      <c r="AC7835" s="110">
        <f>IF('3C-Water transport'!$R$56="no","not applicable (Q3c.1.6 answered with 'no')",ROUND(AB7835,4))</f>
        <v>0.76100000000000001</v>
      </c>
      <c r="AD7835" s="110">
        <f>IF('3C-Water transport'!$R$57="no","not applicable (Q3c.1.6 answered with 'no')",ROUND(AB7835,4))</f>
        <v>0.76100000000000001</v>
      </c>
      <c r="AE7835" s="110">
        <f>IF('3C-Water transport'!$R$58="no","not applicable (Q3c.1.6 answered with 'no')",ROUND(AB7835,4))</f>
        <v>0.76100000000000001</v>
      </c>
    </row>
    <row r="7836" spans="5:31" x14ac:dyDescent="0.25">
      <c r="E7836" s="110">
        <f t="shared" si="432"/>
        <v>0.76200000000000057</v>
      </c>
      <c r="F7836" s="110">
        <f>IF('3A-Rail transport'!$R$56="no","not applicable (Q3a.2.6 answered with 'no')",ROUND(E7836,4))</f>
        <v>0.76200000000000001</v>
      </c>
      <c r="G7836" s="110">
        <f>IF('3A-Rail transport'!$R$57="no","not applicable (Q3a.2.6 answered with 'no')",ROUND(E7836,4))</f>
        <v>0.76200000000000001</v>
      </c>
      <c r="S7836" s="110">
        <f t="shared" si="433"/>
        <v>0.76200000000000057</v>
      </c>
      <c r="T7836" s="110">
        <f>IF('3B-Air transport'!$R$66="no","not applicable (Q3b.1.6 answered with 'no')",ROUND(S7836,4))</f>
        <v>0.76200000000000001</v>
      </c>
      <c r="U7836" s="110">
        <f>IF('3B-Air transport'!$R$67="no","not applicable (Q3b.1.6 answered with 'no')",ROUND(S7836,4))</f>
        <v>0.76200000000000001</v>
      </c>
      <c r="V7836" s="110">
        <f>IF('3B-Air transport'!$R$68="no","not applicable (Q3b.1.6 answered with 'no')",ROUND(S7836,4))</f>
        <v>0.76200000000000001</v>
      </c>
      <c r="AB7836" s="110">
        <f t="shared" si="434"/>
        <v>0.76200000000000057</v>
      </c>
      <c r="AC7836" s="110">
        <f>IF('3C-Water transport'!$R$56="no","not applicable (Q3c.1.6 answered with 'no')",ROUND(AB7836,4))</f>
        <v>0.76200000000000001</v>
      </c>
      <c r="AD7836" s="110">
        <f>IF('3C-Water transport'!$R$57="no","not applicable (Q3c.1.6 answered with 'no')",ROUND(AB7836,4))</f>
        <v>0.76200000000000001</v>
      </c>
      <c r="AE7836" s="110">
        <f>IF('3C-Water transport'!$R$58="no","not applicable (Q3c.1.6 answered with 'no')",ROUND(AB7836,4))</f>
        <v>0.76200000000000001</v>
      </c>
    </row>
    <row r="7837" spans="5:31" x14ac:dyDescent="0.25">
      <c r="E7837" s="110">
        <f t="shared" si="432"/>
        <v>0.76300000000000057</v>
      </c>
      <c r="F7837" s="110">
        <f>IF('3A-Rail transport'!$R$56="no","not applicable (Q3a.2.6 answered with 'no')",ROUND(E7837,4))</f>
        <v>0.76300000000000001</v>
      </c>
      <c r="G7837" s="110">
        <f>IF('3A-Rail transport'!$R$57="no","not applicable (Q3a.2.6 answered with 'no')",ROUND(E7837,4))</f>
        <v>0.76300000000000001</v>
      </c>
      <c r="S7837" s="110">
        <f t="shared" si="433"/>
        <v>0.76300000000000057</v>
      </c>
      <c r="T7837" s="110">
        <f>IF('3B-Air transport'!$R$66="no","not applicable (Q3b.1.6 answered with 'no')",ROUND(S7837,4))</f>
        <v>0.76300000000000001</v>
      </c>
      <c r="U7837" s="110">
        <f>IF('3B-Air transport'!$R$67="no","not applicable (Q3b.1.6 answered with 'no')",ROUND(S7837,4))</f>
        <v>0.76300000000000001</v>
      </c>
      <c r="V7837" s="110">
        <f>IF('3B-Air transport'!$R$68="no","not applicable (Q3b.1.6 answered with 'no')",ROUND(S7837,4))</f>
        <v>0.76300000000000001</v>
      </c>
      <c r="AB7837" s="110">
        <f t="shared" si="434"/>
        <v>0.76300000000000057</v>
      </c>
      <c r="AC7837" s="110">
        <f>IF('3C-Water transport'!$R$56="no","not applicable (Q3c.1.6 answered with 'no')",ROUND(AB7837,4))</f>
        <v>0.76300000000000001</v>
      </c>
      <c r="AD7837" s="110">
        <f>IF('3C-Water transport'!$R$57="no","not applicable (Q3c.1.6 answered with 'no')",ROUND(AB7837,4))</f>
        <v>0.76300000000000001</v>
      </c>
      <c r="AE7837" s="110">
        <f>IF('3C-Water transport'!$R$58="no","not applicable (Q3c.1.6 answered with 'no')",ROUND(AB7837,4))</f>
        <v>0.76300000000000001</v>
      </c>
    </row>
    <row r="7838" spans="5:31" x14ac:dyDescent="0.25">
      <c r="E7838" s="110">
        <f t="shared" si="432"/>
        <v>0.76400000000000057</v>
      </c>
      <c r="F7838" s="110">
        <f>IF('3A-Rail transport'!$R$56="no","not applicable (Q3a.2.6 answered with 'no')",ROUND(E7838,4))</f>
        <v>0.76400000000000001</v>
      </c>
      <c r="G7838" s="110">
        <f>IF('3A-Rail transport'!$R$57="no","not applicable (Q3a.2.6 answered with 'no')",ROUND(E7838,4))</f>
        <v>0.76400000000000001</v>
      </c>
      <c r="S7838" s="110">
        <f t="shared" si="433"/>
        <v>0.76400000000000057</v>
      </c>
      <c r="T7838" s="110">
        <f>IF('3B-Air transport'!$R$66="no","not applicable (Q3b.1.6 answered with 'no')",ROUND(S7838,4))</f>
        <v>0.76400000000000001</v>
      </c>
      <c r="U7838" s="110">
        <f>IF('3B-Air transport'!$R$67="no","not applicable (Q3b.1.6 answered with 'no')",ROUND(S7838,4))</f>
        <v>0.76400000000000001</v>
      </c>
      <c r="V7838" s="110">
        <f>IF('3B-Air transport'!$R$68="no","not applicable (Q3b.1.6 answered with 'no')",ROUND(S7838,4))</f>
        <v>0.76400000000000001</v>
      </c>
      <c r="AB7838" s="110">
        <f t="shared" si="434"/>
        <v>0.76400000000000057</v>
      </c>
      <c r="AC7838" s="110">
        <f>IF('3C-Water transport'!$R$56="no","not applicable (Q3c.1.6 answered with 'no')",ROUND(AB7838,4))</f>
        <v>0.76400000000000001</v>
      </c>
      <c r="AD7838" s="110">
        <f>IF('3C-Water transport'!$R$57="no","not applicable (Q3c.1.6 answered with 'no')",ROUND(AB7838,4))</f>
        <v>0.76400000000000001</v>
      </c>
      <c r="AE7838" s="110">
        <f>IF('3C-Water transport'!$R$58="no","not applicable (Q3c.1.6 answered with 'no')",ROUND(AB7838,4))</f>
        <v>0.76400000000000001</v>
      </c>
    </row>
    <row r="7839" spans="5:31" x14ac:dyDescent="0.25">
      <c r="E7839" s="110">
        <f t="shared" si="432"/>
        <v>0.76500000000000057</v>
      </c>
      <c r="F7839" s="110">
        <f>IF('3A-Rail transport'!$R$56="no","not applicable (Q3a.2.6 answered with 'no')",ROUND(E7839,4))</f>
        <v>0.76500000000000001</v>
      </c>
      <c r="G7839" s="110">
        <f>IF('3A-Rail transport'!$R$57="no","not applicable (Q3a.2.6 answered with 'no')",ROUND(E7839,4))</f>
        <v>0.76500000000000001</v>
      </c>
      <c r="S7839" s="110">
        <f t="shared" si="433"/>
        <v>0.76500000000000057</v>
      </c>
      <c r="T7839" s="110">
        <f>IF('3B-Air transport'!$R$66="no","not applicable (Q3b.1.6 answered with 'no')",ROUND(S7839,4))</f>
        <v>0.76500000000000001</v>
      </c>
      <c r="U7839" s="110">
        <f>IF('3B-Air transport'!$R$67="no","not applicable (Q3b.1.6 answered with 'no')",ROUND(S7839,4))</f>
        <v>0.76500000000000001</v>
      </c>
      <c r="V7839" s="110">
        <f>IF('3B-Air transport'!$R$68="no","not applicable (Q3b.1.6 answered with 'no')",ROUND(S7839,4))</f>
        <v>0.76500000000000001</v>
      </c>
      <c r="AB7839" s="110">
        <f t="shared" si="434"/>
        <v>0.76500000000000057</v>
      </c>
      <c r="AC7839" s="110">
        <f>IF('3C-Water transport'!$R$56="no","not applicable (Q3c.1.6 answered with 'no')",ROUND(AB7839,4))</f>
        <v>0.76500000000000001</v>
      </c>
      <c r="AD7839" s="110">
        <f>IF('3C-Water transport'!$R$57="no","not applicable (Q3c.1.6 answered with 'no')",ROUND(AB7839,4))</f>
        <v>0.76500000000000001</v>
      </c>
      <c r="AE7839" s="110">
        <f>IF('3C-Water transport'!$R$58="no","not applicable (Q3c.1.6 answered with 'no')",ROUND(AB7839,4))</f>
        <v>0.76500000000000001</v>
      </c>
    </row>
    <row r="7840" spans="5:31" x14ac:dyDescent="0.25">
      <c r="E7840" s="110">
        <f t="shared" si="432"/>
        <v>0.76600000000000057</v>
      </c>
      <c r="F7840" s="110">
        <f>IF('3A-Rail transport'!$R$56="no","not applicable (Q3a.2.6 answered with 'no')",ROUND(E7840,4))</f>
        <v>0.76600000000000001</v>
      </c>
      <c r="G7840" s="110">
        <f>IF('3A-Rail transport'!$R$57="no","not applicable (Q3a.2.6 answered with 'no')",ROUND(E7840,4))</f>
        <v>0.76600000000000001</v>
      </c>
      <c r="S7840" s="110">
        <f t="shared" si="433"/>
        <v>0.76600000000000057</v>
      </c>
      <c r="T7840" s="110">
        <f>IF('3B-Air transport'!$R$66="no","not applicable (Q3b.1.6 answered with 'no')",ROUND(S7840,4))</f>
        <v>0.76600000000000001</v>
      </c>
      <c r="U7840" s="110">
        <f>IF('3B-Air transport'!$R$67="no","not applicable (Q3b.1.6 answered with 'no')",ROUND(S7840,4))</f>
        <v>0.76600000000000001</v>
      </c>
      <c r="V7840" s="110">
        <f>IF('3B-Air transport'!$R$68="no","not applicable (Q3b.1.6 answered with 'no')",ROUND(S7840,4))</f>
        <v>0.76600000000000001</v>
      </c>
      <c r="AB7840" s="110">
        <f t="shared" si="434"/>
        <v>0.76600000000000057</v>
      </c>
      <c r="AC7840" s="110">
        <f>IF('3C-Water transport'!$R$56="no","not applicable (Q3c.1.6 answered with 'no')",ROUND(AB7840,4))</f>
        <v>0.76600000000000001</v>
      </c>
      <c r="AD7840" s="110">
        <f>IF('3C-Water transport'!$R$57="no","not applicable (Q3c.1.6 answered with 'no')",ROUND(AB7840,4))</f>
        <v>0.76600000000000001</v>
      </c>
      <c r="AE7840" s="110">
        <f>IF('3C-Water transport'!$R$58="no","not applicable (Q3c.1.6 answered with 'no')",ROUND(AB7840,4))</f>
        <v>0.76600000000000001</v>
      </c>
    </row>
    <row r="7841" spans="5:31" x14ac:dyDescent="0.25">
      <c r="E7841" s="110">
        <f t="shared" si="432"/>
        <v>0.76700000000000057</v>
      </c>
      <c r="F7841" s="110">
        <f>IF('3A-Rail transport'!$R$56="no","not applicable (Q3a.2.6 answered with 'no')",ROUND(E7841,4))</f>
        <v>0.76700000000000002</v>
      </c>
      <c r="G7841" s="110">
        <f>IF('3A-Rail transport'!$R$57="no","not applicable (Q3a.2.6 answered with 'no')",ROUND(E7841,4))</f>
        <v>0.76700000000000002</v>
      </c>
      <c r="S7841" s="110">
        <f t="shared" si="433"/>
        <v>0.76700000000000057</v>
      </c>
      <c r="T7841" s="110">
        <f>IF('3B-Air transport'!$R$66="no","not applicable (Q3b.1.6 answered with 'no')",ROUND(S7841,4))</f>
        <v>0.76700000000000002</v>
      </c>
      <c r="U7841" s="110">
        <f>IF('3B-Air transport'!$R$67="no","not applicable (Q3b.1.6 answered with 'no')",ROUND(S7841,4))</f>
        <v>0.76700000000000002</v>
      </c>
      <c r="V7841" s="110">
        <f>IF('3B-Air transport'!$R$68="no","not applicable (Q3b.1.6 answered with 'no')",ROUND(S7841,4))</f>
        <v>0.76700000000000002</v>
      </c>
      <c r="AB7841" s="110">
        <f t="shared" si="434"/>
        <v>0.76700000000000057</v>
      </c>
      <c r="AC7841" s="110">
        <f>IF('3C-Water transport'!$R$56="no","not applicable (Q3c.1.6 answered with 'no')",ROUND(AB7841,4))</f>
        <v>0.76700000000000002</v>
      </c>
      <c r="AD7841" s="110">
        <f>IF('3C-Water transport'!$R$57="no","not applicable (Q3c.1.6 answered with 'no')",ROUND(AB7841,4))</f>
        <v>0.76700000000000002</v>
      </c>
      <c r="AE7841" s="110">
        <f>IF('3C-Water transport'!$R$58="no","not applicable (Q3c.1.6 answered with 'no')",ROUND(AB7841,4))</f>
        <v>0.76700000000000002</v>
      </c>
    </row>
    <row r="7842" spans="5:31" x14ac:dyDescent="0.25">
      <c r="E7842" s="110">
        <f t="shared" si="432"/>
        <v>0.76800000000000057</v>
      </c>
      <c r="F7842" s="110">
        <f>IF('3A-Rail transport'!$R$56="no","not applicable (Q3a.2.6 answered with 'no')",ROUND(E7842,4))</f>
        <v>0.76800000000000002</v>
      </c>
      <c r="G7842" s="110">
        <f>IF('3A-Rail transport'!$R$57="no","not applicable (Q3a.2.6 answered with 'no')",ROUND(E7842,4))</f>
        <v>0.76800000000000002</v>
      </c>
      <c r="S7842" s="110">
        <f t="shared" si="433"/>
        <v>0.76800000000000057</v>
      </c>
      <c r="T7842" s="110">
        <f>IF('3B-Air transport'!$R$66="no","not applicable (Q3b.1.6 answered with 'no')",ROUND(S7842,4))</f>
        <v>0.76800000000000002</v>
      </c>
      <c r="U7842" s="110">
        <f>IF('3B-Air transport'!$R$67="no","not applicable (Q3b.1.6 answered with 'no')",ROUND(S7842,4))</f>
        <v>0.76800000000000002</v>
      </c>
      <c r="V7842" s="110">
        <f>IF('3B-Air transport'!$R$68="no","not applicable (Q3b.1.6 answered with 'no')",ROUND(S7842,4))</f>
        <v>0.76800000000000002</v>
      </c>
      <c r="AB7842" s="110">
        <f t="shared" si="434"/>
        <v>0.76800000000000057</v>
      </c>
      <c r="AC7842" s="110">
        <f>IF('3C-Water transport'!$R$56="no","not applicable (Q3c.1.6 answered with 'no')",ROUND(AB7842,4))</f>
        <v>0.76800000000000002</v>
      </c>
      <c r="AD7842" s="110">
        <f>IF('3C-Water transport'!$R$57="no","not applicable (Q3c.1.6 answered with 'no')",ROUND(AB7842,4))</f>
        <v>0.76800000000000002</v>
      </c>
      <c r="AE7842" s="110">
        <f>IF('3C-Water transport'!$R$58="no","not applicable (Q3c.1.6 answered with 'no')",ROUND(AB7842,4))</f>
        <v>0.76800000000000002</v>
      </c>
    </row>
    <row r="7843" spans="5:31" x14ac:dyDescent="0.25">
      <c r="E7843" s="110">
        <f t="shared" ref="E7843:E7906" si="435">E7842+0.001</f>
        <v>0.76900000000000057</v>
      </c>
      <c r="F7843" s="110">
        <f>IF('3A-Rail transport'!$R$56="no","not applicable (Q3a.2.6 answered with 'no')",ROUND(E7843,4))</f>
        <v>0.76900000000000002</v>
      </c>
      <c r="G7843" s="110">
        <f>IF('3A-Rail transport'!$R$57="no","not applicable (Q3a.2.6 answered with 'no')",ROUND(E7843,4))</f>
        <v>0.76900000000000002</v>
      </c>
      <c r="S7843" s="110">
        <f t="shared" ref="S7843:S7906" si="436">S7842+0.001</f>
        <v>0.76900000000000057</v>
      </c>
      <c r="T7843" s="110">
        <f>IF('3B-Air transport'!$R$66="no","not applicable (Q3b.1.6 answered with 'no')",ROUND(S7843,4))</f>
        <v>0.76900000000000002</v>
      </c>
      <c r="U7843" s="110">
        <f>IF('3B-Air transport'!$R$67="no","not applicable (Q3b.1.6 answered with 'no')",ROUND(S7843,4))</f>
        <v>0.76900000000000002</v>
      </c>
      <c r="V7843" s="110">
        <f>IF('3B-Air transport'!$R$68="no","not applicable (Q3b.1.6 answered with 'no')",ROUND(S7843,4))</f>
        <v>0.76900000000000002</v>
      </c>
      <c r="AB7843" s="110">
        <f t="shared" ref="AB7843:AB7906" si="437">AB7842+0.001</f>
        <v>0.76900000000000057</v>
      </c>
      <c r="AC7843" s="110">
        <f>IF('3C-Water transport'!$R$56="no","not applicable (Q3c.1.6 answered with 'no')",ROUND(AB7843,4))</f>
        <v>0.76900000000000002</v>
      </c>
      <c r="AD7843" s="110">
        <f>IF('3C-Water transport'!$R$57="no","not applicable (Q3c.1.6 answered with 'no')",ROUND(AB7843,4))</f>
        <v>0.76900000000000002</v>
      </c>
      <c r="AE7843" s="110">
        <f>IF('3C-Water transport'!$R$58="no","not applicable (Q3c.1.6 answered with 'no')",ROUND(AB7843,4))</f>
        <v>0.76900000000000002</v>
      </c>
    </row>
    <row r="7844" spans="5:31" x14ac:dyDescent="0.25">
      <c r="E7844" s="110">
        <f t="shared" si="435"/>
        <v>0.77000000000000057</v>
      </c>
      <c r="F7844" s="110">
        <f>IF('3A-Rail transport'!$R$56="no","not applicable (Q3a.2.6 answered with 'no')",ROUND(E7844,4))</f>
        <v>0.77</v>
      </c>
      <c r="G7844" s="110">
        <f>IF('3A-Rail transport'!$R$57="no","not applicable (Q3a.2.6 answered with 'no')",ROUND(E7844,4))</f>
        <v>0.77</v>
      </c>
      <c r="S7844" s="110">
        <f t="shared" si="436"/>
        <v>0.77000000000000057</v>
      </c>
      <c r="T7844" s="110">
        <f>IF('3B-Air transport'!$R$66="no","not applicable (Q3b.1.6 answered with 'no')",ROUND(S7844,4))</f>
        <v>0.77</v>
      </c>
      <c r="U7844" s="110">
        <f>IF('3B-Air transport'!$R$67="no","not applicable (Q3b.1.6 answered with 'no')",ROUND(S7844,4))</f>
        <v>0.77</v>
      </c>
      <c r="V7844" s="110">
        <f>IF('3B-Air transport'!$R$68="no","not applicable (Q3b.1.6 answered with 'no')",ROUND(S7844,4))</f>
        <v>0.77</v>
      </c>
      <c r="AB7844" s="110">
        <f t="shared" si="437"/>
        <v>0.77000000000000057</v>
      </c>
      <c r="AC7844" s="110">
        <f>IF('3C-Water transport'!$R$56="no","not applicable (Q3c.1.6 answered with 'no')",ROUND(AB7844,4))</f>
        <v>0.77</v>
      </c>
      <c r="AD7844" s="110">
        <f>IF('3C-Water transport'!$R$57="no","not applicable (Q3c.1.6 answered with 'no')",ROUND(AB7844,4))</f>
        <v>0.77</v>
      </c>
      <c r="AE7844" s="110">
        <f>IF('3C-Water transport'!$R$58="no","not applicable (Q3c.1.6 answered with 'no')",ROUND(AB7844,4))</f>
        <v>0.77</v>
      </c>
    </row>
    <row r="7845" spans="5:31" x14ac:dyDescent="0.25">
      <c r="E7845" s="110">
        <f t="shared" si="435"/>
        <v>0.77100000000000057</v>
      </c>
      <c r="F7845" s="110">
        <f>IF('3A-Rail transport'!$R$56="no","not applicable (Q3a.2.6 answered with 'no')",ROUND(E7845,4))</f>
        <v>0.77100000000000002</v>
      </c>
      <c r="G7845" s="110">
        <f>IF('3A-Rail transport'!$R$57="no","not applicable (Q3a.2.6 answered with 'no')",ROUND(E7845,4))</f>
        <v>0.77100000000000002</v>
      </c>
      <c r="S7845" s="110">
        <f t="shared" si="436"/>
        <v>0.77100000000000057</v>
      </c>
      <c r="T7845" s="110">
        <f>IF('3B-Air transport'!$R$66="no","not applicable (Q3b.1.6 answered with 'no')",ROUND(S7845,4))</f>
        <v>0.77100000000000002</v>
      </c>
      <c r="U7845" s="110">
        <f>IF('3B-Air transport'!$R$67="no","not applicable (Q3b.1.6 answered with 'no')",ROUND(S7845,4))</f>
        <v>0.77100000000000002</v>
      </c>
      <c r="V7845" s="110">
        <f>IF('3B-Air transport'!$R$68="no","not applicable (Q3b.1.6 answered with 'no')",ROUND(S7845,4))</f>
        <v>0.77100000000000002</v>
      </c>
      <c r="AB7845" s="110">
        <f t="shared" si="437"/>
        <v>0.77100000000000057</v>
      </c>
      <c r="AC7845" s="110">
        <f>IF('3C-Water transport'!$R$56="no","not applicable (Q3c.1.6 answered with 'no')",ROUND(AB7845,4))</f>
        <v>0.77100000000000002</v>
      </c>
      <c r="AD7845" s="110">
        <f>IF('3C-Water transport'!$R$57="no","not applicable (Q3c.1.6 answered with 'no')",ROUND(AB7845,4))</f>
        <v>0.77100000000000002</v>
      </c>
      <c r="AE7845" s="110">
        <f>IF('3C-Water transport'!$R$58="no","not applicable (Q3c.1.6 answered with 'no')",ROUND(AB7845,4))</f>
        <v>0.77100000000000002</v>
      </c>
    </row>
    <row r="7846" spans="5:31" x14ac:dyDescent="0.25">
      <c r="E7846" s="110">
        <f t="shared" si="435"/>
        <v>0.77200000000000057</v>
      </c>
      <c r="F7846" s="110">
        <f>IF('3A-Rail transport'!$R$56="no","not applicable (Q3a.2.6 answered with 'no')",ROUND(E7846,4))</f>
        <v>0.77200000000000002</v>
      </c>
      <c r="G7846" s="110">
        <f>IF('3A-Rail transport'!$R$57="no","not applicable (Q3a.2.6 answered with 'no')",ROUND(E7846,4))</f>
        <v>0.77200000000000002</v>
      </c>
      <c r="S7846" s="110">
        <f t="shared" si="436"/>
        <v>0.77200000000000057</v>
      </c>
      <c r="T7846" s="110">
        <f>IF('3B-Air transport'!$R$66="no","not applicable (Q3b.1.6 answered with 'no')",ROUND(S7846,4))</f>
        <v>0.77200000000000002</v>
      </c>
      <c r="U7846" s="110">
        <f>IF('3B-Air transport'!$R$67="no","not applicable (Q3b.1.6 answered with 'no')",ROUND(S7846,4))</f>
        <v>0.77200000000000002</v>
      </c>
      <c r="V7846" s="110">
        <f>IF('3B-Air transport'!$R$68="no","not applicable (Q3b.1.6 answered with 'no')",ROUND(S7846,4))</f>
        <v>0.77200000000000002</v>
      </c>
      <c r="AB7846" s="110">
        <f t="shared" si="437"/>
        <v>0.77200000000000057</v>
      </c>
      <c r="AC7846" s="110">
        <f>IF('3C-Water transport'!$R$56="no","not applicable (Q3c.1.6 answered with 'no')",ROUND(AB7846,4))</f>
        <v>0.77200000000000002</v>
      </c>
      <c r="AD7846" s="110">
        <f>IF('3C-Water transport'!$R$57="no","not applicable (Q3c.1.6 answered with 'no')",ROUND(AB7846,4))</f>
        <v>0.77200000000000002</v>
      </c>
      <c r="AE7846" s="110">
        <f>IF('3C-Water transport'!$R$58="no","not applicable (Q3c.1.6 answered with 'no')",ROUND(AB7846,4))</f>
        <v>0.77200000000000002</v>
      </c>
    </row>
    <row r="7847" spans="5:31" x14ac:dyDescent="0.25">
      <c r="E7847" s="110">
        <f t="shared" si="435"/>
        <v>0.77300000000000058</v>
      </c>
      <c r="F7847" s="110">
        <f>IF('3A-Rail transport'!$R$56="no","not applicable (Q3a.2.6 answered with 'no')",ROUND(E7847,4))</f>
        <v>0.77300000000000002</v>
      </c>
      <c r="G7847" s="110">
        <f>IF('3A-Rail transport'!$R$57="no","not applicable (Q3a.2.6 answered with 'no')",ROUND(E7847,4))</f>
        <v>0.77300000000000002</v>
      </c>
      <c r="S7847" s="110">
        <f t="shared" si="436"/>
        <v>0.77300000000000058</v>
      </c>
      <c r="T7847" s="110">
        <f>IF('3B-Air transport'!$R$66="no","not applicable (Q3b.1.6 answered with 'no')",ROUND(S7847,4))</f>
        <v>0.77300000000000002</v>
      </c>
      <c r="U7847" s="110">
        <f>IF('3B-Air transport'!$R$67="no","not applicable (Q3b.1.6 answered with 'no')",ROUND(S7847,4))</f>
        <v>0.77300000000000002</v>
      </c>
      <c r="V7847" s="110">
        <f>IF('3B-Air transport'!$R$68="no","not applicable (Q3b.1.6 answered with 'no')",ROUND(S7847,4))</f>
        <v>0.77300000000000002</v>
      </c>
      <c r="AB7847" s="110">
        <f t="shared" si="437"/>
        <v>0.77300000000000058</v>
      </c>
      <c r="AC7847" s="110">
        <f>IF('3C-Water transport'!$R$56="no","not applicable (Q3c.1.6 answered with 'no')",ROUND(AB7847,4))</f>
        <v>0.77300000000000002</v>
      </c>
      <c r="AD7847" s="110">
        <f>IF('3C-Water transport'!$R$57="no","not applicable (Q3c.1.6 answered with 'no')",ROUND(AB7847,4))</f>
        <v>0.77300000000000002</v>
      </c>
      <c r="AE7847" s="110">
        <f>IF('3C-Water transport'!$R$58="no","not applicable (Q3c.1.6 answered with 'no')",ROUND(AB7847,4))</f>
        <v>0.77300000000000002</v>
      </c>
    </row>
    <row r="7848" spans="5:31" x14ac:dyDescent="0.25">
      <c r="E7848" s="110">
        <f t="shared" si="435"/>
        <v>0.77400000000000058</v>
      </c>
      <c r="F7848" s="110">
        <f>IF('3A-Rail transport'!$R$56="no","not applicable (Q3a.2.6 answered with 'no')",ROUND(E7848,4))</f>
        <v>0.77400000000000002</v>
      </c>
      <c r="G7848" s="110">
        <f>IF('3A-Rail transport'!$R$57="no","not applicable (Q3a.2.6 answered with 'no')",ROUND(E7848,4))</f>
        <v>0.77400000000000002</v>
      </c>
      <c r="S7848" s="110">
        <f t="shared" si="436"/>
        <v>0.77400000000000058</v>
      </c>
      <c r="T7848" s="110">
        <f>IF('3B-Air transport'!$R$66="no","not applicable (Q3b.1.6 answered with 'no')",ROUND(S7848,4))</f>
        <v>0.77400000000000002</v>
      </c>
      <c r="U7848" s="110">
        <f>IF('3B-Air transport'!$R$67="no","not applicable (Q3b.1.6 answered with 'no')",ROUND(S7848,4))</f>
        <v>0.77400000000000002</v>
      </c>
      <c r="V7848" s="110">
        <f>IF('3B-Air transport'!$R$68="no","not applicable (Q3b.1.6 answered with 'no')",ROUND(S7848,4))</f>
        <v>0.77400000000000002</v>
      </c>
      <c r="AB7848" s="110">
        <f t="shared" si="437"/>
        <v>0.77400000000000058</v>
      </c>
      <c r="AC7848" s="110">
        <f>IF('3C-Water transport'!$R$56="no","not applicable (Q3c.1.6 answered with 'no')",ROUND(AB7848,4))</f>
        <v>0.77400000000000002</v>
      </c>
      <c r="AD7848" s="110">
        <f>IF('3C-Water transport'!$R$57="no","not applicable (Q3c.1.6 answered with 'no')",ROUND(AB7848,4))</f>
        <v>0.77400000000000002</v>
      </c>
      <c r="AE7848" s="110">
        <f>IF('3C-Water transport'!$R$58="no","not applicable (Q3c.1.6 answered with 'no')",ROUND(AB7848,4))</f>
        <v>0.77400000000000002</v>
      </c>
    </row>
    <row r="7849" spans="5:31" x14ac:dyDescent="0.25">
      <c r="E7849" s="110">
        <f t="shared" si="435"/>
        <v>0.77500000000000058</v>
      </c>
      <c r="F7849" s="110">
        <f>IF('3A-Rail transport'!$R$56="no","not applicable (Q3a.2.6 answered with 'no')",ROUND(E7849,4))</f>
        <v>0.77500000000000002</v>
      </c>
      <c r="G7849" s="110">
        <f>IF('3A-Rail transport'!$R$57="no","not applicable (Q3a.2.6 answered with 'no')",ROUND(E7849,4))</f>
        <v>0.77500000000000002</v>
      </c>
      <c r="S7849" s="110">
        <f t="shared" si="436"/>
        <v>0.77500000000000058</v>
      </c>
      <c r="T7849" s="110">
        <f>IF('3B-Air transport'!$R$66="no","not applicable (Q3b.1.6 answered with 'no')",ROUND(S7849,4))</f>
        <v>0.77500000000000002</v>
      </c>
      <c r="U7849" s="110">
        <f>IF('3B-Air transport'!$R$67="no","not applicable (Q3b.1.6 answered with 'no')",ROUND(S7849,4))</f>
        <v>0.77500000000000002</v>
      </c>
      <c r="V7849" s="110">
        <f>IF('3B-Air transport'!$R$68="no","not applicable (Q3b.1.6 answered with 'no')",ROUND(S7849,4))</f>
        <v>0.77500000000000002</v>
      </c>
      <c r="AB7849" s="110">
        <f t="shared" si="437"/>
        <v>0.77500000000000058</v>
      </c>
      <c r="AC7849" s="110">
        <f>IF('3C-Water transport'!$R$56="no","not applicable (Q3c.1.6 answered with 'no')",ROUND(AB7849,4))</f>
        <v>0.77500000000000002</v>
      </c>
      <c r="AD7849" s="110">
        <f>IF('3C-Water transport'!$R$57="no","not applicable (Q3c.1.6 answered with 'no')",ROUND(AB7849,4))</f>
        <v>0.77500000000000002</v>
      </c>
      <c r="AE7849" s="110">
        <f>IF('3C-Water transport'!$R$58="no","not applicable (Q3c.1.6 answered with 'no')",ROUND(AB7849,4))</f>
        <v>0.77500000000000002</v>
      </c>
    </row>
    <row r="7850" spans="5:31" x14ac:dyDescent="0.25">
      <c r="E7850" s="110">
        <f t="shared" si="435"/>
        <v>0.77600000000000058</v>
      </c>
      <c r="F7850" s="110">
        <f>IF('3A-Rail transport'!$R$56="no","not applicable (Q3a.2.6 answered with 'no')",ROUND(E7850,4))</f>
        <v>0.77600000000000002</v>
      </c>
      <c r="G7850" s="110">
        <f>IF('3A-Rail transport'!$R$57="no","not applicable (Q3a.2.6 answered with 'no')",ROUND(E7850,4))</f>
        <v>0.77600000000000002</v>
      </c>
      <c r="S7850" s="110">
        <f t="shared" si="436"/>
        <v>0.77600000000000058</v>
      </c>
      <c r="T7850" s="110">
        <f>IF('3B-Air transport'!$R$66="no","not applicable (Q3b.1.6 answered with 'no')",ROUND(S7850,4))</f>
        <v>0.77600000000000002</v>
      </c>
      <c r="U7850" s="110">
        <f>IF('3B-Air transport'!$R$67="no","not applicable (Q3b.1.6 answered with 'no')",ROUND(S7850,4))</f>
        <v>0.77600000000000002</v>
      </c>
      <c r="V7850" s="110">
        <f>IF('3B-Air transport'!$R$68="no","not applicable (Q3b.1.6 answered with 'no')",ROUND(S7850,4))</f>
        <v>0.77600000000000002</v>
      </c>
      <c r="AB7850" s="110">
        <f t="shared" si="437"/>
        <v>0.77600000000000058</v>
      </c>
      <c r="AC7850" s="110">
        <f>IF('3C-Water transport'!$R$56="no","not applicable (Q3c.1.6 answered with 'no')",ROUND(AB7850,4))</f>
        <v>0.77600000000000002</v>
      </c>
      <c r="AD7850" s="110">
        <f>IF('3C-Water transport'!$R$57="no","not applicable (Q3c.1.6 answered with 'no')",ROUND(AB7850,4))</f>
        <v>0.77600000000000002</v>
      </c>
      <c r="AE7850" s="110">
        <f>IF('3C-Water transport'!$R$58="no","not applicable (Q3c.1.6 answered with 'no')",ROUND(AB7850,4))</f>
        <v>0.77600000000000002</v>
      </c>
    </row>
    <row r="7851" spans="5:31" x14ac:dyDescent="0.25">
      <c r="E7851" s="110">
        <f t="shared" si="435"/>
        <v>0.77700000000000058</v>
      </c>
      <c r="F7851" s="110">
        <f>IF('3A-Rail transport'!$R$56="no","not applicable (Q3a.2.6 answered with 'no')",ROUND(E7851,4))</f>
        <v>0.77700000000000002</v>
      </c>
      <c r="G7851" s="110">
        <f>IF('3A-Rail transport'!$R$57="no","not applicable (Q3a.2.6 answered with 'no')",ROUND(E7851,4))</f>
        <v>0.77700000000000002</v>
      </c>
      <c r="S7851" s="110">
        <f t="shared" si="436"/>
        <v>0.77700000000000058</v>
      </c>
      <c r="T7851" s="110">
        <f>IF('3B-Air transport'!$R$66="no","not applicable (Q3b.1.6 answered with 'no')",ROUND(S7851,4))</f>
        <v>0.77700000000000002</v>
      </c>
      <c r="U7851" s="110">
        <f>IF('3B-Air transport'!$R$67="no","not applicable (Q3b.1.6 answered with 'no')",ROUND(S7851,4))</f>
        <v>0.77700000000000002</v>
      </c>
      <c r="V7851" s="110">
        <f>IF('3B-Air transport'!$R$68="no","not applicable (Q3b.1.6 answered with 'no')",ROUND(S7851,4))</f>
        <v>0.77700000000000002</v>
      </c>
      <c r="AB7851" s="110">
        <f t="shared" si="437"/>
        <v>0.77700000000000058</v>
      </c>
      <c r="AC7851" s="110">
        <f>IF('3C-Water transport'!$R$56="no","not applicable (Q3c.1.6 answered with 'no')",ROUND(AB7851,4))</f>
        <v>0.77700000000000002</v>
      </c>
      <c r="AD7851" s="110">
        <f>IF('3C-Water transport'!$R$57="no","not applicable (Q3c.1.6 answered with 'no')",ROUND(AB7851,4))</f>
        <v>0.77700000000000002</v>
      </c>
      <c r="AE7851" s="110">
        <f>IF('3C-Water transport'!$R$58="no","not applicable (Q3c.1.6 answered with 'no')",ROUND(AB7851,4))</f>
        <v>0.77700000000000002</v>
      </c>
    </row>
    <row r="7852" spans="5:31" x14ac:dyDescent="0.25">
      <c r="E7852" s="110">
        <f t="shared" si="435"/>
        <v>0.77800000000000058</v>
      </c>
      <c r="F7852" s="110">
        <f>IF('3A-Rail transport'!$R$56="no","not applicable (Q3a.2.6 answered with 'no')",ROUND(E7852,4))</f>
        <v>0.77800000000000002</v>
      </c>
      <c r="G7852" s="110">
        <f>IF('3A-Rail transport'!$R$57="no","not applicable (Q3a.2.6 answered with 'no')",ROUND(E7852,4))</f>
        <v>0.77800000000000002</v>
      </c>
      <c r="S7852" s="110">
        <f t="shared" si="436"/>
        <v>0.77800000000000058</v>
      </c>
      <c r="T7852" s="110">
        <f>IF('3B-Air transport'!$R$66="no","not applicable (Q3b.1.6 answered with 'no')",ROUND(S7852,4))</f>
        <v>0.77800000000000002</v>
      </c>
      <c r="U7852" s="110">
        <f>IF('3B-Air transport'!$R$67="no","not applicable (Q3b.1.6 answered with 'no')",ROUND(S7852,4))</f>
        <v>0.77800000000000002</v>
      </c>
      <c r="V7852" s="110">
        <f>IF('3B-Air transport'!$R$68="no","not applicable (Q3b.1.6 answered with 'no')",ROUND(S7852,4))</f>
        <v>0.77800000000000002</v>
      </c>
      <c r="AB7852" s="110">
        <f t="shared" si="437"/>
        <v>0.77800000000000058</v>
      </c>
      <c r="AC7852" s="110">
        <f>IF('3C-Water transport'!$R$56="no","not applicable (Q3c.1.6 answered with 'no')",ROUND(AB7852,4))</f>
        <v>0.77800000000000002</v>
      </c>
      <c r="AD7852" s="110">
        <f>IF('3C-Water transport'!$R$57="no","not applicable (Q3c.1.6 answered with 'no')",ROUND(AB7852,4))</f>
        <v>0.77800000000000002</v>
      </c>
      <c r="AE7852" s="110">
        <f>IF('3C-Water transport'!$R$58="no","not applicable (Q3c.1.6 answered with 'no')",ROUND(AB7852,4))</f>
        <v>0.77800000000000002</v>
      </c>
    </row>
    <row r="7853" spans="5:31" x14ac:dyDescent="0.25">
      <c r="E7853" s="110">
        <f t="shared" si="435"/>
        <v>0.77900000000000058</v>
      </c>
      <c r="F7853" s="110">
        <f>IF('3A-Rail transport'!$R$56="no","not applicable (Q3a.2.6 answered with 'no')",ROUND(E7853,4))</f>
        <v>0.77900000000000003</v>
      </c>
      <c r="G7853" s="110">
        <f>IF('3A-Rail transport'!$R$57="no","not applicable (Q3a.2.6 answered with 'no')",ROUND(E7853,4))</f>
        <v>0.77900000000000003</v>
      </c>
      <c r="S7853" s="110">
        <f t="shared" si="436"/>
        <v>0.77900000000000058</v>
      </c>
      <c r="T7853" s="110">
        <f>IF('3B-Air transport'!$R$66="no","not applicable (Q3b.1.6 answered with 'no')",ROUND(S7853,4))</f>
        <v>0.77900000000000003</v>
      </c>
      <c r="U7853" s="110">
        <f>IF('3B-Air transport'!$R$67="no","not applicable (Q3b.1.6 answered with 'no')",ROUND(S7853,4))</f>
        <v>0.77900000000000003</v>
      </c>
      <c r="V7853" s="110">
        <f>IF('3B-Air transport'!$R$68="no","not applicable (Q3b.1.6 answered with 'no')",ROUND(S7853,4))</f>
        <v>0.77900000000000003</v>
      </c>
      <c r="AB7853" s="110">
        <f t="shared" si="437"/>
        <v>0.77900000000000058</v>
      </c>
      <c r="AC7853" s="110">
        <f>IF('3C-Water transport'!$R$56="no","not applicable (Q3c.1.6 answered with 'no')",ROUND(AB7853,4))</f>
        <v>0.77900000000000003</v>
      </c>
      <c r="AD7853" s="110">
        <f>IF('3C-Water transport'!$R$57="no","not applicable (Q3c.1.6 answered with 'no')",ROUND(AB7853,4))</f>
        <v>0.77900000000000003</v>
      </c>
      <c r="AE7853" s="110">
        <f>IF('3C-Water transport'!$R$58="no","not applicable (Q3c.1.6 answered with 'no')",ROUND(AB7853,4))</f>
        <v>0.77900000000000003</v>
      </c>
    </row>
    <row r="7854" spans="5:31" x14ac:dyDescent="0.25">
      <c r="E7854" s="110">
        <f t="shared" si="435"/>
        <v>0.78000000000000058</v>
      </c>
      <c r="F7854" s="110">
        <f>IF('3A-Rail transport'!$R$56="no","not applicable (Q3a.2.6 answered with 'no')",ROUND(E7854,4))</f>
        <v>0.78</v>
      </c>
      <c r="G7854" s="110">
        <f>IF('3A-Rail transport'!$R$57="no","not applicable (Q3a.2.6 answered with 'no')",ROUND(E7854,4))</f>
        <v>0.78</v>
      </c>
      <c r="S7854" s="110">
        <f t="shared" si="436"/>
        <v>0.78000000000000058</v>
      </c>
      <c r="T7854" s="110">
        <f>IF('3B-Air transport'!$R$66="no","not applicable (Q3b.1.6 answered with 'no')",ROUND(S7854,4))</f>
        <v>0.78</v>
      </c>
      <c r="U7854" s="110">
        <f>IF('3B-Air transport'!$R$67="no","not applicable (Q3b.1.6 answered with 'no')",ROUND(S7854,4))</f>
        <v>0.78</v>
      </c>
      <c r="V7854" s="110">
        <f>IF('3B-Air transport'!$R$68="no","not applicable (Q3b.1.6 answered with 'no')",ROUND(S7854,4))</f>
        <v>0.78</v>
      </c>
      <c r="AB7854" s="110">
        <f t="shared" si="437"/>
        <v>0.78000000000000058</v>
      </c>
      <c r="AC7854" s="110">
        <f>IF('3C-Water transport'!$R$56="no","not applicable (Q3c.1.6 answered with 'no')",ROUND(AB7854,4))</f>
        <v>0.78</v>
      </c>
      <c r="AD7854" s="110">
        <f>IF('3C-Water transport'!$R$57="no","not applicable (Q3c.1.6 answered with 'no')",ROUND(AB7854,4))</f>
        <v>0.78</v>
      </c>
      <c r="AE7854" s="110">
        <f>IF('3C-Water transport'!$R$58="no","not applicable (Q3c.1.6 answered with 'no')",ROUND(AB7854,4))</f>
        <v>0.78</v>
      </c>
    </row>
    <row r="7855" spans="5:31" x14ac:dyDescent="0.25">
      <c r="E7855" s="110">
        <f t="shared" si="435"/>
        <v>0.78100000000000058</v>
      </c>
      <c r="F7855" s="110">
        <f>IF('3A-Rail transport'!$R$56="no","not applicable (Q3a.2.6 answered with 'no')",ROUND(E7855,4))</f>
        <v>0.78100000000000003</v>
      </c>
      <c r="G7855" s="110">
        <f>IF('3A-Rail transport'!$R$57="no","not applicable (Q3a.2.6 answered with 'no')",ROUND(E7855,4))</f>
        <v>0.78100000000000003</v>
      </c>
      <c r="S7855" s="110">
        <f t="shared" si="436"/>
        <v>0.78100000000000058</v>
      </c>
      <c r="T7855" s="110">
        <f>IF('3B-Air transport'!$R$66="no","not applicable (Q3b.1.6 answered with 'no')",ROUND(S7855,4))</f>
        <v>0.78100000000000003</v>
      </c>
      <c r="U7855" s="110">
        <f>IF('3B-Air transport'!$R$67="no","not applicable (Q3b.1.6 answered with 'no')",ROUND(S7855,4))</f>
        <v>0.78100000000000003</v>
      </c>
      <c r="V7855" s="110">
        <f>IF('3B-Air transport'!$R$68="no","not applicable (Q3b.1.6 answered with 'no')",ROUND(S7855,4))</f>
        <v>0.78100000000000003</v>
      </c>
      <c r="AB7855" s="110">
        <f t="shared" si="437"/>
        <v>0.78100000000000058</v>
      </c>
      <c r="AC7855" s="110">
        <f>IF('3C-Water transport'!$R$56="no","not applicable (Q3c.1.6 answered with 'no')",ROUND(AB7855,4))</f>
        <v>0.78100000000000003</v>
      </c>
      <c r="AD7855" s="110">
        <f>IF('3C-Water transport'!$R$57="no","not applicable (Q3c.1.6 answered with 'no')",ROUND(AB7855,4))</f>
        <v>0.78100000000000003</v>
      </c>
      <c r="AE7855" s="110">
        <f>IF('3C-Water transport'!$R$58="no","not applicable (Q3c.1.6 answered with 'no')",ROUND(AB7855,4))</f>
        <v>0.78100000000000003</v>
      </c>
    </row>
    <row r="7856" spans="5:31" x14ac:dyDescent="0.25">
      <c r="E7856" s="110">
        <f t="shared" si="435"/>
        <v>0.78200000000000058</v>
      </c>
      <c r="F7856" s="110">
        <f>IF('3A-Rail transport'!$R$56="no","not applicable (Q3a.2.6 answered with 'no')",ROUND(E7856,4))</f>
        <v>0.78200000000000003</v>
      </c>
      <c r="G7856" s="110">
        <f>IF('3A-Rail transport'!$R$57="no","not applicable (Q3a.2.6 answered with 'no')",ROUND(E7856,4))</f>
        <v>0.78200000000000003</v>
      </c>
      <c r="S7856" s="110">
        <f t="shared" si="436"/>
        <v>0.78200000000000058</v>
      </c>
      <c r="T7856" s="110">
        <f>IF('3B-Air transport'!$R$66="no","not applicable (Q3b.1.6 answered with 'no')",ROUND(S7856,4))</f>
        <v>0.78200000000000003</v>
      </c>
      <c r="U7856" s="110">
        <f>IF('3B-Air transport'!$R$67="no","not applicable (Q3b.1.6 answered with 'no')",ROUND(S7856,4))</f>
        <v>0.78200000000000003</v>
      </c>
      <c r="V7856" s="110">
        <f>IF('3B-Air transport'!$R$68="no","not applicable (Q3b.1.6 answered with 'no')",ROUND(S7856,4))</f>
        <v>0.78200000000000003</v>
      </c>
      <c r="AB7856" s="110">
        <f t="shared" si="437"/>
        <v>0.78200000000000058</v>
      </c>
      <c r="AC7856" s="110">
        <f>IF('3C-Water transport'!$R$56="no","not applicable (Q3c.1.6 answered with 'no')",ROUND(AB7856,4))</f>
        <v>0.78200000000000003</v>
      </c>
      <c r="AD7856" s="110">
        <f>IF('3C-Water transport'!$R$57="no","not applicable (Q3c.1.6 answered with 'no')",ROUND(AB7856,4))</f>
        <v>0.78200000000000003</v>
      </c>
      <c r="AE7856" s="110">
        <f>IF('3C-Water transport'!$R$58="no","not applicable (Q3c.1.6 answered with 'no')",ROUND(AB7856,4))</f>
        <v>0.78200000000000003</v>
      </c>
    </row>
    <row r="7857" spans="5:31" x14ac:dyDescent="0.25">
      <c r="E7857" s="110">
        <f t="shared" si="435"/>
        <v>0.78300000000000058</v>
      </c>
      <c r="F7857" s="110">
        <f>IF('3A-Rail transport'!$R$56="no","not applicable (Q3a.2.6 answered with 'no')",ROUND(E7857,4))</f>
        <v>0.78300000000000003</v>
      </c>
      <c r="G7857" s="110">
        <f>IF('3A-Rail transport'!$R$57="no","not applicable (Q3a.2.6 answered with 'no')",ROUND(E7857,4))</f>
        <v>0.78300000000000003</v>
      </c>
      <c r="S7857" s="110">
        <f t="shared" si="436"/>
        <v>0.78300000000000058</v>
      </c>
      <c r="T7857" s="110">
        <f>IF('3B-Air transport'!$R$66="no","not applicable (Q3b.1.6 answered with 'no')",ROUND(S7857,4))</f>
        <v>0.78300000000000003</v>
      </c>
      <c r="U7857" s="110">
        <f>IF('3B-Air transport'!$R$67="no","not applicable (Q3b.1.6 answered with 'no')",ROUND(S7857,4))</f>
        <v>0.78300000000000003</v>
      </c>
      <c r="V7857" s="110">
        <f>IF('3B-Air transport'!$R$68="no","not applicable (Q3b.1.6 answered with 'no')",ROUND(S7857,4))</f>
        <v>0.78300000000000003</v>
      </c>
      <c r="AB7857" s="110">
        <f t="shared" si="437"/>
        <v>0.78300000000000058</v>
      </c>
      <c r="AC7857" s="110">
        <f>IF('3C-Water transport'!$R$56="no","not applicable (Q3c.1.6 answered with 'no')",ROUND(AB7857,4))</f>
        <v>0.78300000000000003</v>
      </c>
      <c r="AD7857" s="110">
        <f>IF('3C-Water transport'!$R$57="no","not applicable (Q3c.1.6 answered with 'no')",ROUND(AB7857,4))</f>
        <v>0.78300000000000003</v>
      </c>
      <c r="AE7857" s="110">
        <f>IF('3C-Water transport'!$R$58="no","not applicable (Q3c.1.6 answered with 'no')",ROUND(AB7857,4))</f>
        <v>0.78300000000000003</v>
      </c>
    </row>
    <row r="7858" spans="5:31" x14ac:dyDescent="0.25">
      <c r="E7858" s="110">
        <f t="shared" si="435"/>
        <v>0.78400000000000059</v>
      </c>
      <c r="F7858" s="110">
        <f>IF('3A-Rail transport'!$R$56="no","not applicable (Q3a.2.6 answered with 'no')",ROUND(E7858,4))</f>
        <v>0.78400000000000003</v>
      </c>
      <c r="G7858" s="110">
        <f>IF('3A-Rail transport'!$R$57="no","not applicable (Q3a.2.6 answered with 'no')",ROUND(E7858,4))</f>
        <v>0.78400000000000003</v>
      </c>
      <c r="S7858" s="110">
        <f t="shared" si="436"/>
        <v>0.78400000000000059</v>
      </c>
      <c r="T7858" s="110">
        <f>IF('3B-Air transport'!$R$66="no","not applicable (Q3b.1.6 answered with 'no')",ROUND(S7858,4))</f>
        <v>0.78400000000000003</v>
      </c>
      <c r="U7858" s="110">
        <f>IF('3B-Air transport'!$R$67="no","not applicable (Q3b.1.6 answered with 'no')",ROUND(S7858,4))</f>
        <v>0.78400000000000003</v>
      </c>
      <c r="V7858" s="110">
        <f>IF('3B-Air transport'!$R$68="no","not applicable (Q3b.1.6 answered with 'no')",ROUND(S7858,4))</f>
        <v>0.78400000000000003</v>
      </c>
      <c r="AB7858" s="110">
        <f t="shared" si="437"/>
        <v>0.78400000000000059</v>
      </c>
      <c r="AC7858" s="110">
        <f>IF('3C-Water transport'!$R$56="no","not applicable (Q3c.1.6 answered with 'no')",ROUND(AB7858,4))</f>
        <v>0.78400000000000003</v>
      </c>
      <c r="AD7858" s="110">
        <f>IF('3C-Water transport'!$R$57="no","not applicable (Q3c.1.6 answered with 'no')",ROUND(AB7858,4))</f>
        <v>0.78400000000000003</v>
      </c>
      <c r="AE7858" s="110">
        <f>IF('3C-Water transport'!$R$58="no","not applicable (Q3c.1.6 answered with 'no')",ROUND(AB7858,4))</f>
        <v>0.78400000000000003</v>
      </c>
    </row>
    <row r="7859" spans="5:31" x14ac:dyDescent="0.25">
      <c r="E7859" s="110">
        <f t="shared" si="435"/>
        <v>0.78500000000000059</v>
      </c>
      <c r="F7859" s="110">
        <f>IF('3A-Rail transport'!$R$56="no","not applicable (Q3a.2.6 answered with 'no')",ROUND(E7859,4))</f>
        <v>0.78500000000000003</v>
      </c>
      <c r="G7859" s="110">
        <f>IF('3A-Rail transport'!$R$57="no","not applicable (Q3a.2.6 answered with 'no')",ROUND(E7859,4))</f>
        <v>0.78500000000000003</v>
      </c>
      <c r="S7859" s="110">
        <f t="shared" si="436"/>
        <v>0.78500000000000059</v>
      </c>
      <c r="T7859" s="110">
        <f>IF('3B-Air transport'!$R$66="no","not applicable (Q3b.1.6 answered with 'no')",ROUND(S7859,4))</f>
        <v>0.78500000000000003</v>
      </c>
      <c r="U7859" s="110">
        <f>IF('3B-Air transport'!$R$67="no","not applicable (Q3b.1.6 answered with 'no')",ROUND(S7859,4))</f>
        <v>0.78500000000000003</v>
      </c>
      <c r="V7859" s="110">
        <f>IF('3B-Air transport'!$R$68="no","not applicable (Q3b.1.6 answered with 'no')",ROUND(S7859,4))</f>
        <v>0.78500000000000003</v>
      </c>
      <c r="AB7859" s="110">
        <f t="shared" si="437"/>
        <v>0.78500000000000059</v>
      </c>
      <c r="AC7859" s="110">
        <f>IF('3C-Water transport'!$R$56="no","not applicable (Q3c.1.6 answered with 'no')",ROUND(AB7859,4))</f>
        <v>0.78500000000000003</v>
      </c>
      <c r="AD7859" s="110">
        <f>IF('3C-Water transport'!$R$57="no","not applicable (Q3c.1.6 answered with 'no')",ROUND(AB7859,4))</f>
        <v>0.78500000000000003</v>
      </c>
      <c r="AE7859" s="110">
        <f>IF('3C-Water transport'!$R$58="no","not applicable (Q3c.1.6 answered with 'no')",ROUND(AB7859,4))</f>
        <v>0.78500000000000003</v>
      </c>
    </row>
    <row r="7860" spans="5:31" x14ac:dyDescent="0.25">
      <c r="E7860" s="110">
        <f t="shared" si="435"/>
        <v>0.78600000000000059</v>
      </c>
      <c r="F7860" s="110">
        <f>IF('3A-Rail transport'!$R$56="no","not applicable (Q3a.2.6 answered with 'no')",ROUND(E7860,4))</f>
        <v>0.78600000000000003</v>
      </c>
      <c r="G7860" s="110">
        <f>IF('3A-Rail transport'!$R$57="no","not applicable (Q3a.2.6 answered with 'no')",ROUND(E7860,4))</f>
        <v>0.78600000000000003</v>
      </c>
      <c r="S7860" s="110">
        <f t="shared" si="436"/>
        <v>0.78600000000000059</v>
      </c>
      <c r="T7860" s="110">
        <f>IF('3B-Air transport'!$R$66="no","not applicable (Q3b.1.6 answered with 'no')",ROUND(S7860,4))</f>
        <v>0.78600000000000003</v>
      </c>
      <c r="U7860" s="110">
        <f>IF('3B-Air transport'!$R$67="no","not applicable (Q3b.1.6 answered with 'no')",ROUND(S7860,4))</f>
        <v>0.78600000000000003</v>
      </c>
      <c r="V7860" s="110">
        <f>IF('3B-Air transport'!$R$68="no","not applicable (Q3b.1.6 answered with 'no')",ROUND(S7860,4))</f>
        <v>0.78600000000000003</v>
      </c>
      <c r="AB7860" s="110">
        <f t="shared" si="437"/>
        <v>0.78600000000000059</v>
      </c>
      <c r="AC7860" s="110">
        <f>IF('3C-Water transport'!$R$56="no","not applicable (Q3c.1.6 answered with 'no')",ROUND(AB7860,4))</f>
        <v>0.78600000000000003</v>
      </c>
      <c r="AD7860" s="110">
        <f>IF('3C-Water transport'!$R$57="no","not applicable (Q3c.1.6 answered with 'no')",ROUND(AB7860,4))</f>
        <v>0.78600000000000003</v>
      </c>
      <c r="AE7860" s="110">
        <f>IF('3C-Water transport'!$R$58="no","not applicable (Q3c.1.6 answered with 'no')",ROUND(AB7860,4))</f>
        <v>0.78600000000000003</v>
      </c>
    </row>
    <row r="7861" spans="5:31" x14ac:dyDescent="0.25">
      <c r="E7861" s="110">
        <f t="shared" si="435"/>
        <v>0.78700000000000059</v>
      </c>
      <c r="F7861" s="110">
        <f>IF('3A-Rail transport'!$R$56="no","not applicable (Q3a.2.6 answered with 'no')",ROUND(E7861,4))</f>
        <v>0.78700000000000003</v>
      </c>
      <c r="G7861" s="110">
        <f>IF('3A-Rail transport'!$R$57="no","not applicable (Q3a.2.6 answered with 'no')",ROUND(E7861,4))</f>
        <v>0.78700000000000003</v>
      </c>
      <c r="S7861" s="110">
        <f t="shared" si="436"/>
        <v>0.78700000000000059</v>
      </c>
      <c r="T7861" s="110">
        <f>IF('3B-Air transport'!$R$66="no","not applicable (Q3b.1.6 answered with 'no')",ROUND(S7861,4))</f>
        <v>0.78700000000000003</v>
      </c>
      <c r="U7861" s="110">
        <f>IF('3B-Air transport'!$R$67="no","not applicable (Q3b.1.6 answered with 'no')",ROUND(S7861,4))</f>
        <v>0.78700000000000003</v>
      </c>
      <c r="V7861" s="110">
        <f>IF('3B-Air transport'!$R$68="no","not applicable (Q3b.1.6 answered with 'no')",ROUND(S7861,4))</f>
        <v>0.78700000000000003</v>
      </c>
      <c r="AB7861" s="110">
        <f t="shared" si="437"/>
        <v>0.78700000000000059</v>
      </c>
      <c r="AC7861" s="110">
        <f>IF('3C-Water transport'!$R$56="no","not applicable (Q3c.1.6 answered with 'no')",ROUND(AB7861,4))</f>
        <v>0.78700000000000003</v>
      </c>
      <c r="AD7861" s="110">
        <f>IF('3C-Water transport'!$R$57="no","not applicable (Q3c.1.6 answered with 'no')",ROUND(AB7861,4))</f>
        <v>0.78700000000000003</v>
      </c>
      <c r="AE7861" s="110">
        <f>IF('3C-Water transport'!$R$58="no","not applicable (Q3c.1.6 answered with 'no')",ROUND(AB7861,4))</f>
        <v>0.78700000000000003</v>
      </c>
    </row>
    <row r="7862" spans="5:31" x14ac:dyDescent="0.25">
      <c r="E7862" s="110">
        <f t="shared" si="435"/>
        <v>0.78800000000000059</v>
      </c>
      <c r="F7862" s="110">
        <f>IF('3A-Rail transport'!$R$56="no","not applicable (Q3a.2.6 answered with 'no')",ROUND(E7862,4))</f>
        <v>0.78800000000000003</v>
      </c>
      <c r="G7862" s="110">
        <f>IF('3A-Rail transport'!$R$57="no","not applicable (Q3a.2.6 answered with 'no')",ROUND(E7862,4))</f>
        <v>0.78800000000000003</v>
      </c>
      <c r="S7862" s="110">
        <f t="shared" si="436"/>
        <v>0.78800000000000059</v>
      </c>
      <c r="T7862" s="110">
        <f>IF('3B-Air transport'!$R$66="no","not applicable (Q3b.1.6 answered with 'no')",ROUND(S7862,4))</f>
        <v>0.78800000000000003</v>
      </c>
      <c r="U7862" s="110">
        <f>IF('3B-Air transport'!$R$67="no","not applicable (Q3b.1.6 answered with 'no')",ROUND(S7862,4))</f>
        <v>0.78800000000000003</v>
      </c>
      <c r="V7862" s="110">
        <f>IF('3B-Air transport'!$R$68="no","not applicable (Q3b.1.6 answered with 'no')",ROUND(S7862,4))</f>
        <v>0.78800000000000003</v>
      </c>
      <c r="AB7862" s="110">
        <f t="shared" si="437"/>
        <v>0.78800000000000059</v>
      </c>
      <c r="AC7862" s="110">
        <f>IF('3C-Water transport'!$R$56="no","not applicable (Q3c.1.6 answered with 'no')",ROUND(AB7862,4))</f>
        <v>0.78800000000000003</v>
      </c>
      <c r="AD7862" s="110">
        <f>IF('3C-Water transport'!$R$57="no","not applicable (Q3c.1.6 answered with 'no')",ROUND(AB7862,4))</f>
        <v>0.78800000000000003</v>
      </c>
      <c r="AE7862" s="110">
        <f>IF('3C-Water transport'!$R$58="no","not applicable (Q3c.1.6 answered with 'no')",ROUND(AB7862,4))</f>
        <v>0.78800000000000003</v>
      </c>
    </row>
    <row r="7863" spans="5:31" x14ac:dyDescent="0.25">
      <c r="E7863" s="110">
        <f t="shared" si="435"/>
        <v>0.78900000000000059</v>
      </c>
      <c r="F7863" s="110">
        <f>IF('3A-Rail transport'!$R$56="no","not applicable (Q3a.2.6 answered with 'no')",ROUND(E7863,4))</f>
        <v>0.78900000000000003</v>
      </c>
      <c r="G7863" s="110">
        <f>IF('3A-Rail transport'!$R$57="no","not applicable (Q3a.2.6 answered with 'no')",ROUND(E7863,4))</f>
        <v>0.78900000000000003</v>
      </c>
      <c r="S7863" s="110">
        <f t="shared" si="436"/>
        <v>0.78900000000000059</v>
      </c>
      <c r="T7863" s="110">
        <f>IF('3B-Air transport'!$R$66="no","not applicable (Q3b.1.6 answered with 'no')",ROUND(S7863,4))</f>
        <v>0.78900000000000003</v>
      </c>
      <c r="U7863" s="110">
        <f>IF('3B-Air transport'!$R$67="no","not applicable (Q3b.1.6 answered with 'no')",ROUND(S7863,4))</f>
        <v>0.78900000000000003</v>
      </c>
      <c r="V7863" s="110">
        <f>IF('3B-Air transport'!$R$68="no","not applicable (Q3b.1.6 answered with 'no')",ROUND(S7863,4))</f>
        <v>0.78900000000000003</v>
      </c>
      <c r="AB7863" s="110">
        <f t="shared" si="437"/>
        <v>0.78900000000000059</v>
      </c>
      <c r="AC7863" s="110">
        <f>IF('3C-Water transport'!$R$56="no","not applicable (Q3c.1.6 answered with 'no')",ROUND(AB7863,4))</f>
        <v>0.78900000000000003</v>
      </c>
      <c r="AD7863" s="110">
        <f>IF('3C-Water transport'!$R$57="no","not applicable (Q3c.1.6 answered with 'no')",ROUND(AB7863,4))</f>
        <v>0.78900000000000003</v>
      </c>
      <c r="AE7863" s="110">
        <f>IF('3C-Water transport'!$R$58="no","not applicable (Q3c.1.6 answered with 'no')",ROUND(AB7863,4))</f>
        <v>0.78900000000000003</v>
      </c>
    </row>
    <row r="7864" spans="5:31" x14ac:dyDescent="0.25">
      <c r="E7864" s="110">
        <f t="shared" si="435"/>
        <v>0.79000000000000059</v>
      </c>
      <c r="F7864" s="110">
        <f>IF('3A-Rail transport'!$R$56="no","not applicable (Q3a.2.6 answered with 'no')",ROUND(E7864,4))</f>
        <v>0.79</v>
      </c>
      <c r="G7864" s="110">
        <f>IF('3A-Rail transport'!$R$57="no","not applicable (Q3a.2.6 answered with 'no')",ROUND(E7864,4))</f>
        <v>0.79</v>
      </c>
      <c r="S7864" s="110">
        <f t="shared" si="436"/>
        <v>0.79000000000000059</v>
      </c>
      <c r="T7864" s="110">
        <f>IF('3B-Air transport'!$R$66="no","not applicable (Q3b.1.6 answered with 'no')",ROUND(S7864,4))</f>
        <v>0.79</v>
      </c>
      <c r="U7864" s="110">
        <f>IF('3B-Air transport'!$R$67="no","not applicable (Q3b.1.6 answered with 'no')",ROUND(S7864,4))</f>
        <v>0.79</v>
      </c>
      <c r="V7864" s="110">
        <f>IF('3B-Air transport'!$R$68="no","not applicable (Q3b.1.6 answered with 'no')",ROUND(S7864,4))</f>
        <v>0.79</v>
      </c>
      <c r="AB7864" s="110">
        <f t="shared" si="437"/>
        <v>0.79000000000000059</v>
      </c>
      <c r="AC7864" s="110">
        <f>IF('3C-Water transport'!$R$56="no","not applicable (Q3c.1.6 answered with 'no')",ROUND(AB7864,4))</f>
        <v>0.79</v>
      </c>
      <c r="AD7864" s="110">
        <f>IF('3C-Water transport'!$R$57="no","not applicable (Q3c.1.6 answered with 'no')",ROUND(AB7864,4))</f>
        <v>0.79</v>
      </c>
      <c r="AE7864" s="110">
        <f>IF('3C-Water transport'!$R$58="no","not applicable (Q3c.1.6 answered with 'no')",ROUND(AB7864,4))</f>
        <v>0.79</v>
      </c>
    </row>
    <row r="7865" spans="5:31" x14ac:dyDescent="0.25">
      <c r="E7865" s="110">
        <f t="shared" si="435"/>
        <v>0.79100000000000059</v>
      </c>
      <c r="F7865" s="110">
        <f>IF('3A-Rail transport'!$R$56="no","not applicable (Q3a.2.6 answered with 'no')",ROUND(E7865,4))</f>
        <v>0.79100000000000004</v>
      </c>
      <c r="G7865" s="110">
        <f>IF('3A-Rail transport'!$R$57="no","not applicable (Q3a.2.6 answered with 'no')",ROUND(E7865,4))</f>
        <v>0.79100000000000004</v>
      </c>
      <c r="S7865" s="110">
        <f t="shared" si="436"/>
        <v>0.79100000000000059</v>
      </c>
      <c r="T7865" s="110">
        <f>IF('3B-Air transport'!$R$66="no","not applicable (Q3b.1.6 answered with 'no')",ROUND(S7865,4))</f>
        <v>0.79100000000000004</v>
      </c>
      <c r="U7865" s="110">
        <f>IF('3B-Air transport'!$R$67="no","not applicable (Q3b.1.6 answered with 'no')",ROUND(S7865,4))</f>
        <v>0.79100000000000004</v>
      </c>
      <c r="V7865" s="110">
        <f>IF('3B-Air transport'!$R$68="no","not applicable (Q3b.1.6 answered with 'no')",ROUND(S7865,4))</f>
        <v>0.79100000000000004</v>
      </c>
      <c r="AB7865" s="110">
        <f t="shared" si="437"/>
        <v>0.79100000000000059</v>
      </c>
      <c r="AC7865" s="110">
        <f>IF('3C-Water transport'!$R$56="no","not applicable (Q3c.1.6 answered with 'no')",ROUND(AB7865,4))</f>
        <v>0.79100000000000004</v>
      </c>
      <c r="AD7865" s="110">
        <f>IF('3C-Water transport'!$R$57="no","not applicable (Q3c.1.6 answered with 'no')",ROUND(AB7865,4))</f>
        <v>0.79100000000000004</v>
      </c>
      <c r="AE7865" s="110">
        <f>IF('3C-Water transport'!$R$58="no","not applicable (Q3c.1.6 answered with 'no')",ROUND(AB7865,4))</f>
        <v>0.79100000000000004</v>
      </c>
    </row>
    <row r="7866" spans="5:31" x14ac:dyDescent="0.25">
      <c r="E7866" s="110">
        <f t="shared" si="435"/>
        <v>0.79200000000000059</v>
      </c>
      <c r="F7866" s="110">
        <f>IF('3A-Rail transport'!$R$56="no","not applicable (Q3a.2.6 answered with 'no')",ROUND(E7866,4))</f>
        <v>0.79200000000000004</v>
      </c>
      <c r="G7866" s="110">
        <f>IF('3A-Rail transport'!$R$57="no","not applicable (Q3a.2.6 answered with 'no')",ROUND(E7866,4))</f>
        <v>0.79200000000000004</v>
      </c>
      <c r="S7866" s="110">
        <f t="shared" si="436"/>
        <v>0.79200000000000059</v>
      </c>
      <c r="T7866" s="110">
        <f>IF('3B-Air transport'!$R$66="no","not applicable (Q3b.1.6 answered with 'no')",ROUND(S7866,4))</f>
        <v>0.79200000000000004</v>
      </c>
      <c r="U7866" s="110">
        <f>IF('3B-Air transport'!$R$67="no","not applicable (Q3b.1.6 answered with 'no')",ROUND(S7866,4))</f>
        <v>0.79200000000000004</v>
      </c>
      <c r="V7866" s="110">
        <f>IF('3B-Air transport'!$R$68="no","not applicable (Q3b.1.6 answered with 'no')",ROUND(S7866,4))</f>
        <v>0.79200000000000004</v>
      </c>
      <c r="AB7866" s="110">
        <f t="shared" si="437"/>
        <v>0.79200000000000059</v>
      </c>
      <c r="AC7866" s="110">
        <f>IF('3C-Water transport'!$R$56="no","not applicable (Q3c.1.6 answered with 'no')",ROUND(AB7866,4))</f>
        <v>0.79200000000000004</v>
      </c>
      <c r="AD7866" s="110">
        <f>IF('3C-Water transport'!$R$57="no","not applicable (Q3c.1.6 answered with 'no')",ROUND(AB7866,4))</f>
        <v>0.79200000000000004</v>
      </c>
      <c r="AE7866" s="110">
        <f>IF('3C-Water transport'!$R$58="no","not applicable (Q3c.1.6 answered with 'no')",ROUND(AB7866,4))</f>
        <v>0.79200000000000004</v>
      </c>
    </row>
    <row r="7867" spans="5:31" x14ac:dyDescent="0.25">
      <c r="E7867" s="110">
        <f t="shared" si="435"/>
        <v>0.79300000000000059</v>
      </c>
      <c r="F7867" s="110">
        <f>IF('3A-Rail transport'!$R$56="no","not applicable (Q3a.2.6 answered with 'no')",ROUND(E7867,4))</f>
        <v>0.79300000000000004</v>
      </c>
      <c r="G7867" s="110">
        <f>IF('3A-Rail transport'!$R$57="no","not applicable (Q3a.2.6 answered with 'no')",ROUND(E7867,4))</f>
        <v>0.79300000000000004</v>
      </c>
      <c r="S7867" s="110">
        <f t="shared" si="436"/>
        <v>0.79300000000000059</v>
      </c>
      <c r="T7867" s="110">
        <f>IF('3B-Air transport'!$R$66="no","not applicable (Q3b.1.6 answered with 'no')",ROUND(S7867,4))</f>
        <v>0.79300000000000004</v>
      </c>
      <c r="U7867" s="110">
        <f>IF('3B-Air transport'!$R$67="no","not applicable (Q3b.1.6 answered with 'no')",ROUND(S7867,4))</f>
        <v>0.79300000000000004</v>
      </c>
      <c r="V7867" s="110">
        <f>IF('3B-Air transport'!$R$68="no","not applicable (Q3b.1.6 answered with 'no')",ROUND(S7867,4))</f>
        <v>0.79300000000000004</v>
      </c>
      <c r="AB7867" s="110">
        <f t="shared" si="437"/>
        <v>0.79300000000000059</v>
      </c>
      <c r="AC7867" s="110">
        <f>IF('3C-Water transport'!$R$56="no","not applicable (Q3c.1.6 answered with 'no')",ROUND(AB7867,4))</f>
        <v>0.79300000000000004</v>
      </c>
      <c r="AD7867" s="110">
        <f>IF('3C-Water transport'!$R$57="no","not applicable (Q3c.1.6 answered with 'no')",ROUND(AB7867,4))</f>
        <v>0.79300000000000004</v>
      </c>
      <c r="AE7867" s="110">
        <f>IF('3C-Water transport'!$R$58="no","not applicable (Q3c.1.6 answered with 'no')",ROUND(AB7867,4))</f>
        <v>0.79300000000000004</v>
      </c>
    </row>
    <row r="7868" spans="5:31" x14ac:dyDescent="0.25">
      <c r="E7868" s="110">
        <f t="shared" si="435"/>
        <v>0.79400000000000059</v>
      </c>
      <c r="F7868" s="110">
        <f>IF('3A-Rail transport'!$R$56="no","not applicable (Q3a.2.6 answered with 'no')",ROUND(E7868,4))</f>
        <v>0.79400000000000004</v>
      </c>
      <c r="G7868" s="110">
        <f>IF('3A-Rail transport'!$R$57="no","not applicable (Q3a.2.6 answered with 'no')",ROUND(E7868,4))</f>
        <v>0.79400000000000004</v>
      </c>
      <c r="S7868" s="110">
        <f t="shared" si="436"/>
        <v>0.79400000000000059</v>
      </c>
      <c r="T7868" s="110">
        <f>IF('3B-Air transport'!$R$66="no","not applicable (Q3b.1.6 answered with 'no')",ROUND(S7868,4))</f>
        <v>0.79400000000000004</v>
      </c>
      <c r="U7868" s="110">
        <f>IF('3B-Air transport'!$R$67="no","not applicable (Q3b.1.6 answered with 'no')",ROUND(S7868,4))</f>
        <v>0.79400000000000004</v>
      </c>
      <c r="V7868" s="110">
        <f>IF('3B-Air transport'!$R$68="no","not applicable (Q3b.1.6 answered with 'no')",ROUND(S7868,4))</f>
        <v>0.79400000000000004</v>
      </c>
      <c r="AB7868" s="110">
        <f t="shared" si="437"/>
        <v>0.79400000000000059</v>
      </c>
      <c r="AC7868" s="110">
        <f>IF('3C-Water transport'!$R$56="no","not applicable (Q3c.1.6 answered with 'no')",ROUND(AB7868,4))</f>
        <v>0.79400000000000004</v>
      </c>
      <c r="AD7868" s="110">
        <f>IF('3C-Water transport'!$R$57="no","not applicable (Q3c.1.6 answered with 'no')",ROUND(AB7868,4))</f>
        <v>0.79400000000000004</v>
      </c>
      <c r="AE7868" s="110">
        <f>IF('3C-Water transport'!$R$58="no","not applicable (Q3c.1.6 answered with 'no')",ROUND(AB7868,4))</f>
        <v>0.79400000000000004</v>
      </c>
    </row>
    <row r="7869" spans="5:31" x14ac:dyDescent="0.25">
      <c r="E7869" s="110">
        <f t="shared" si="435"/>
        <v>0.7950000000000006</v>
      </c>
      <c r="F7869" s="110">
        <f>IF('3A-Rail transport'!$R$56="no","not applicable (Q3a.2.6 answered with 'no')",ROUND(E7869,4))</f>
        <v>0.79500000000000004</v>
      </c>
      <c r="G7869" s="110">
        <f>IF('3A-Rail transport'!$R$57="no","not applicable (Q3a.2.6 answered with 'no')",ROUND(E7869,4))</f>
        <v>0.79500000000000004</v>
      </c>
      <c r="S7869" s="110">
        <f t="shared" si="436"/>
        <v>0.7950000000000006</v>
      </c>
      <c r="T7869" s="110">
        <f>IF('3B-Air transport'!$R$66="no","not applicable (Q3b.1.6 answered with 'no')",ROUND(S7869,4))</f>
        <v>0.79500000000000004</v>
      </c>
      <c r="U7869" s="110">
        <f>IF('3B-Air transport'!$R$67="no","not applicable (Q3b.1.6 answered with 'no')",ROUND(S7869,4))</f>
        <v>0.79500000000000004</v>
      </c>
      <c r="V7869" s="110">
        <f>IF('3B-Air transport'!$R$68="no","not applicable (Q3b.1.6 answered with 'no')",ROUND(S7869,4))</f>
        <v>0.79500000000000004</v>
      </c>
      <c r="AB7869" s="110">
        <f t="shared" si="437"/>
        <v>0.7950000000000006</v>
      </c>
      <c r="AC7869" s="110">
        <f>IF('3C-Water transport'!$R$56="no","not applicable (Q3c.1.6 answered with 'no')",ROUND(AB7869,4))</f>
        <v>0.79500000000000004</v>
      </c>
      <c r="AD7869" s="110">
        <f>IF('3C-Water transport'!$R$57="no","not applicable (Q3c.1.6 answered with 'no')",ROUND(AB7869,4))</f>
        <v>0.79500000000000004</v>
      </c>
      <c r="AE7869" s="110">
        <f>IF('3C-Water transport'!$R$58="no","not applicable (Q3c.1.6 answered with 'no')",ROUND(AB7869,4))</f>
        <v>0.79500000000000004</v>
      </c>
    </row>
    <row r="7870" spans="5:31" x14ac:dyDescent="0.25">
      <c r="E7870" s="110">
        <f t="shared" si="435"/>
        <v>0.7960000000000006</v>
      </c>
      <c r="F7870" s="110">
        <f>IF('3A-Rail transport'!$R$56="no","not applicable (Q3a.2.6 answered with 'no')",ROUND(E7870,4))</f>
        <v>0.79600000000000004</v>
      </c>
      <c r="G7870" s="110">
        <f>IF('3A-Rail transport'!$R$57="no","not applicable (Q3a.2.6 answered with 'no')",ROUND(E7870,4))</f>
        <v>0.79600000000000004</v>
      </c>
      <c r="S7870" s="110">
        <f t="shared" si="436"/>
        <v>0.7960000000000006</v>
      </c>
      <c r="T7870" s="110">
        <f>IF('3B-Air transport'!$R$66="no","not applicable (Q3b.1.6 answered with 'no')",ROUND(S7870,4))</f>
        <v>0.79600000000000004</v>
      </c>
      <c r="U7870" s="110">
        <f>IF('3B-Air transport'!$R$67="no","not applicable (Q3b.1.6 answered with 'no')",ROUND(S7870,4))</f>
        <v>0.79600000000000004</v>
      </c>
      <c r="V7870" s="110">
        <f>IF('3B-Air transport'!$R$68="no","not applicable (Q3b.1.6 answered with 'no')",ROUND(S7870,4))</f>
        <v>0.79600000000000004</v>
      </c>
      <c r="AB7870" s="110">
        <f t="shared" si="437"/>
        <v>0.7960000000000006</v>
      </c>
      <c r="AC7870" s="110">
        <f>IF('3C-Water transport'!$R$56="no","not applicable (Q3c.1.6 answered with 'no')",ROUND(AB7870,4))</f>
        <v>0.79600000000000004</v>
      </c>
      <c r="AD7870" s="110">
        <f>IF('3C-Water transport'!$R$57="no","not applicable (Q3c.1.6 answered with 'no')",ROUND(AB7870,4))</f>
        <v>0.79600000000000004</v>
      </c>
      <c r="AE7870" s="110">
        <f>IF('3C-Water transport'!$R$58="no","not applicable (Q3c.1.6 answered with 'no')",ROUND(AB7870,4))</f>
        <v>0.79600000000000004</v>
      </c>
    </row>
    <row r="7871" spans="5:31" x14ac:dyDescent="0.25">
      <c r="E7871" s="110">
        <f t="shared" si="435"/>
        <v>0.7970000000000006</v>
      </c>
      <c r="F7871" s="110">
        <f>IF('3A-Rail transport'!$R$56="no","not applicable (Q3a.2.6 answered with 'no')",ROUND(E7871,4))</f>
        <v>0.79700000000000004</v>
      </c>
      <c r="G7871" s="110">
        <f>IF('3A-Rail transport'!$R$57="no","not applicable (Q3a.2.6 answered with 'no')",ROUND(E7871,4))</f>
        <v>0.79700000000000004</v>
      </c>
      <c r="S7871" s="110">
        <f t="shared" si="436"/>
        <v>0.7970000000000006</v>
      </c>
      <c r="T7871" s="110">
        <f>IF('3B-Air transport'!$R$66="no","not applicable (Q3b.1.6 answered with 'no')",ROUND(S7871,4))</f>
        <v>0.79700000000000004</v>
      </c>
      <c r="U7871" s="110">
        <f>IF('3B-Air transport'!$R$67="no","not applicable (Q3b.1.6 answered with 'no')",ROUND(S7871,4))</f>
        <v>0.79700000000000004</v>
      </c>
      <c r="V7871" s="110">
        <f>IF('3B-Air transport'!$R$68="no","not applicable (Q3b.1.6 answered with 'no')",ROUND(S7871,4))</f>
        <v>0.79700000000000004</v>
      </c>
      <c r="AB7871" s="110">
        <f t="shared" si="437"/>
        <v>0.7970000000000006</v>
      </c>
      <c r="AC7871" s="110">
        <f>IF('3C-Water transport'!$R$56="no","not applicable (Q3c.1.6 answered with 'no')",ROUND(AB7871,4))</f>
        <v>0.79700000000000004</v>
      </c>
      <c r="AD7871" s="110">
        <f>IF('3C-Water transport'!$R$57="no","not applicable (Q3c.1.6 answered with 'no')",ROUND(AB7871,4))</f>
        <v>0.79700000000000004</v>
      </c>
      <c r="AE7871" s="110">
        <f>IF('3C-Water transport'!$R$58="no","not applicable (Q3c.1.6 answered with 'no')",ROUND(AB7871,4))</f>
        <v>0.79700000000000004</v>
      </c>
    </row>
    <row r="7872" spans="5:31" x14ac:dyDescent="0.25">
      <c r="E7872" s="110">
        <f t="shared" si="435"/>
        <v>0.7980000000000006</v>
      </c>
      <c r="F7872" s="110">
        <f>IF('3A-Rail transport'!$R$56="no","not applicable (Q3a.2.6 answered with 'no')",ROUND(E7872,4))</f>
        <v>0.79800000000000004</v>
      </c>
      <c r="G7872" s="110">
        <f>IF('3A-Rail transport'!$R$57="no","not applicable (Q3a.2.6 answered with 'no')",ROUND(E7872,4))</f>
        <v>0.79800000000000004</v>
      </c>
      <c r="S7872" s="110">
        <f t="shared" si="436"/>
        <v>0.7980000000000006</v>
      </c>
      <c r="T7872" s="110">
        <f>IF('3B-Air transport'!$R$66="no","not applicable (Q3b.1.6 answered with 'no')",ROUND(S7872,4))</f>
        <v>0.79800000000000004</v>
      </c>
      <c r="U7872" s="110">
        <f>IF('3B-Air transport'!$R$67="no","not applicable (Q3b.1.6 answered with 'no')",ROUND(S7872,4))</f>
        <v>0.79800000000000004</v>
      </c>
      <c r="V7872" s="110">
        <f>IF('3B-Air transport'!$R$68="no","not applicable (Q3b.1.6 answered with 'no')",ROUND(S7872,4))</f>
        <v>0.79800000000000004</v>
      </c>
      <c r="AB7872" s="110">
        <f t="shared" si="437"/>
        <v>0.7980000000000006</v>
      </c>
      <c r="AC7872" s="110">
        <f>IF('3C-Water transport'!$R$56="no","not applicable (Q3c.1.6 answered with 'no')",ROUND(AB7872,4))</f>
        <v>0.79800000000000004</v>
      </c>
      <c r="AD7872" s="110">
        <f>IF('3C-Water transport'!$R$57="no","not applicable (Q3c.1.6 answered with 'no')",ROUND(AB7872,4))</f>
        <v>0.79800000000000004</v>
      </c>
      <c r="AE7872" s="110">
        <f>IF('3C-Water transport'!$R$58="no","not applicable (Q3c.1.6 answered with 'no')",ROUND(AB7872,4))</f>
        <v>0.79800000000000004</v>
      </c>
    </row>
    <row r="7873" spans="5:31" x14ac:dyDescent="0.25">
      <c r="E7873" s="110">
        <f t="shared" si="435"/>
        <v>0.7990000000000006</v>
      </c>
      <c r="F7873" s="110">
        <f>IF('3A-Rail transport'!$R$56="no","not applicable (Q3a.2.6 answered with 'no')",ROUND(E7873,4))</f>
        <v>0.79900000000000004</v>
      </c>
      <c r="G7873" s="110">
        <f>IF('3A-Rail transport'!$R$57="no","not applicable (Q3a.2.6 answered with 'no')",ROUND(E7873,4))</f>
        <v>0.79900000000000004</v>
      </c>
      <c r="S7873" s="110">
        <f t="shared" si="436"/>
        <v>0.7990000000000006</v>
      </c>
      <c r="T7873" s="110">
        <f>IF('3B-Air transport'!$R$66="no","not applicable (Q3b.1.6 answered with 'no')",ROUND(S7873,4))</f>
        <v>0.79900000000000004</v>
      </c>
      <c r="U7873" s="110">
        <f>IF('3B-Air transport'!$R$67="no","not applicable (Q3b.1.6 answered with 'no')",ROUND(S7873,4))</f>
        <v>0.79900000000000004</v>
      </c>
      <c r="V7873" s="110">
        <f>IF('3B-Air transport'!$R$68="no","not applicable (Q3b.1.6 answered with 'no')",ROUND(S7873,4))</f>
        <v>0.79900000000000004</v>
      </c>
      <c r="AB7873" s="110">
        <f t="shared" si="437"/>
        <v>0.7990000000000006</v>
      </c>
      <c r="AC7873" s="110">
        <f>IF('3C-Water transport'!$R$56="no","not applicable (Q3c.1.6 answered with 'no')",ROUND(AB7873,4))</f>
        <v>0.79900000000000004</v>
      </c>
      <c r="AD7873" s="110">
        <f>IF('3C-Water transport'!$R$57="no","not applicable (Q3c.1.6 answered with 'no')",ROUND(AB7873,4))</f>
        <v>0.79900000000000004</v>
      </c>
      <c r="AE7873" s="110">
        <f>IF('3C-Water transport'!$R$58="no","not applicable (Q3c.1.6 answered with 'no')",ROUND(AB7873,4))</f>
        <v>0.79900000000000004</v>
      </c>
    </row>
    <row r="7874" spans="5:31" x14ac:dyDescent="0.25">
      <c r="E7874" s="110">
        <f t="shared" si="435"/>
        <v>0.8000000000000006</v>
      </c>
      <c r="F7874" s="110">
        <f>IF('3A-Rail transport'!$R$56="no","not applicable (Q3a.2.6 answered with 'no')",ROUND(E7874,4))</f>
        <v>0.8</v>
      </c>
      <c r="G7874" s="110">
        <f>IF('3A-Rail transport'!$R$57="no","not applicable (Q3a.2.6 answered with 'no')",ROUND(E7874,4))</f>
        <v>0.8</v>
      </c>
      <c r="S7874" s="110">
        <f t="shared" si="436"/>
        <v>0.8000000000000006</v>
      </c>
      <c r="T7874" s="110">
        <f>IF('3B-Air transport'!$R$66="no","not applicable (Q3b.1.6 answered with 'no')",ROUND(S7874,4))</f>
        <v>0.8</v>
      </c>
      <c r="U7874" s="110">
        <f>IF('3B-Air transport'!$R$67="no","not applicable (Q3b.1.6 answered with 'no')",ROUND(S7874,4))</f>
        <v>0.8</v>
      </c>
      <c r="V7874" s="110">
        <f>IF('3B-Air transport'!$R$68="no","not applicable (Q3b.1.6 answered with 'no')",ROUND(S7874,4))</f>
        <v>0.8</v>
      </c>
      <c r="AB7874" s="110">
        <f t="shared" si="437"/>
        <v>0.8000000000000006</v>
      </c>
      <c r="AC7874" s="110">
        <f>IF('3C-Water transport'!$R$56="no","not applicable (Q3c.1.6 answered with 'no')",ROUND(AB7874,4))</f>
        <v>0.8</v>
      </c>
      <c r="AD7874" s="110">
        <f>IF('3C-Water transport'!$R$57="no","not applicable (Q3c.1.6 answered with 'no')",ROUND(AB7874,4))</f>
        <v>0.8</v>
      </c>
      <c r="AE7874" s="110">
        <f>IF('3C-Water transport'!$R$58="no","not applicable (Q3c.1.6 answered with 'no')",ROUND(AB7874,4))</f>
        <v>0.8</v>
      </c>
    </row>
    <row r="7875" spans="5:31" x14ac:dyDescent="0.25">
      <c r="E7875" s="110">
        <f t="shared" si="435"/>
        <v>0.8010000000000006</v>
      </c>
      <c r="F7875" s="110">
        <f>IF('3A-Rail transport'!$R$56="no","not applicable (Q3a.2.6 answered with 'no')",ROUND(E7875,4))</f>
        <v>0.80100000000000005</v>
      </c>
      <c r="G7875" s="110">
        <f>IF('3A-Rail transport'!$R$57="no","not applicable (Q3a.2.6 answered with 'no')",ROUND(E7875,4))</f>
        <v>0.80100000000000005</v>
      </c>
      <c r="S7875" s="110">
        <f t="shared" si="436"/>
        <v>0.8010000000000006</v>
      </c>
      <c r="T7875" s="110">
        <f>IF('3B-Air transport'!$R$66="no","not applicable (Q3b.1.6 answered with 'no')",ROUND(S7875,4))</f>
        <v>0.80100000000000005</v>
      </c>
      <c r="U7875" s="110">
        <f>IF('3B-Air transport'!$R$67="no","not applicable (Q3b.1.6 answered with 'no')",ROUND(S7875,4))</f>
        <v>0.80100000000000005</v>
      </c>
      <c r="V7875" s="110">
        <f>IF('3B-Air transport'!$R$68="no","not applicable (Q3b.1.6 answered with 'no')",ROUND(S7875,4))</f>
        <v>0.80100000000000005</v>
      </c>
      <c r="AB7875" s="110">
        <f t="shared" si="437"/>
        <v>0.8010000000000006</v>
      </c>
      <c r="AC7875" s="110">
        <f>IF('3C-Water transport'!$R$56="no","not applicable (Q3c.1.6 answered with 'no')",ROUND(AB7875,4))</f>
        <v>0.80100000000000005</v>
      </c>
      <c r="AD7875" s="110">
        <f>IF('3C-Water transport'!$R$57="no","not applicable (Q3c.1.6 answered with 'no')",ROUND(AB7875,4))</f>
        <v>0.80100000000000005</v>
      </c>
      <c r="AE7875" s="110">
        <f>IF('3C-Water transport'!$R$58="no","not applicable (Q3c.1.6 answered with 'no')",ROUND(AB7875,4))</f>
        <v>0.80100000000000005</v>
      </c>
    </row>
    <row r="7876" spans="5:31" x14ac:dyDescent="0.25">
      <c r="E7876" s="110">
        <f t="shared" si="435"/>
        <v>0.8020000000000006</v>
      </c>
      <c r="F7876" s="110">
        <f>IF('3A-Rail transport'!$R$56="no","not applicable (Q3a.2.6 answered with 'no')",ROUND(E7876,4))</f>
        <v>0.80200000000000005</v>
      </c>
      <c r="G7876" s="110">
        <f>IF('3A-Rail transport'!$R$57="no","not applicable (Q3a.2.6 answered with 'no')",ROUND(E7876,4))</f>
        <v>0.80200000000000005</v>
      </c>
      <c r="S7876" s="110">
        <f t="shared" si="436"/>
        <v>0.8020000000000006</v>
      </c>
      <c r="T7876" s="110">
        <f>IF('3B-Air transport'!$R$66="no","not applicable (Q3b.1.6 answered with 'no')",ROUND(S7876,4))</f>
        <v>0.80200000000000005</v>
      </c>
      <c r="U7876" s="110">
        <f>IF('3B-Air transport'!$R$67="no","not applicable (Q3b.1.6 answered with 'no')",ROUND(S7876,4))</f>
        <v>0.80200000000000005</v>
      </c>
      <c r="V7876" s="110">
        <f>IF('3B-Air transport'!$R$68="no","not applicable (Q3b.1.6 answered with 'no')",ROUND(S7876,4))</f>
        <v>0.80200000000000005</v>
      </c>
      <c r="AB7876" s="110">
        <f t="shared" si="437"/>
        <v>0.8020000000000006</v>
      </c>
      <c r="AC7876" s="110">
        <f>IF('3C-Water transport'!$R$56="no","not applicable (Q3c.1.6 answered with 'no')",ROUND(AB7876,4))</f>
        <v>0.80200000000000005</v>
      </c>
      <c r="AD7876" s="110">
        <f>IF('3C-Water transport'!$R$57="no","not applicable (Q3c.1.6 answered with 'no')",ROUND(AB7876,4))</f>
        <v>0.80200000000000005</v>
      </c>
      <c r="AE7876" s="110">
        <f>IF('3C-Water transport'!$R$58="no","not applicable (Q3c.1.6 answered with 'no')",ROUND(AB7876,4))</f>
        <v>0.80200000000000005</v>
      </c>
    </row>
    <row r="7877" spans="5:31" x14ac:dyDescent="0.25">
      <c r="E7877" s="110">
        <f t="shared" si="435"/>
        <v>0.8030000000000006</v>
      </c>
      <c r="F7877" s="110">
        <f>IF('3A-Rail transport'!$R$56="no","not applicable (Q3a.2.6 answered with 'no')",ROUND(E7877,4))</f>
        <v>0.80300000000000005</v>
      </c>
      <c r="G7877" s="110">
        <f>IF('3A-Rail transport'!$R$57="no","not applicable (Q3a.2.6 answered with 'no')",ROUND(E7877,4))</f>
        <v>0.80300000000000005</v>
      </c>
      <c r="S7877" s="110">
        <f t="shared" si="436"/>
        <v>0.8030000000000006</v>
      </c>
      <c r="T7877" s="110">
        <f>IF('3B-Air transport'!$R$66="no","not applicable (Q3b.1.6 answered with 'no')",ROUND(S7877,4))</f>
        <v>0.80300000000000005</v>
      </c>
      <c r="U7877" s="110">
        <f>IF('3B-Air transport'!$R$67="no","not applicable (Q3b.1.6 answered with 'no')",ROUND(S7877,4))</f>
        <v>0.80300000000000005</v>
      </c>
      <c r="V7877" s="110">
        <f>IF('3B-Air transport'!$R$68="no","not applicable (Q3b.1.6 answered with 'no')",ROUND(S7877,4))</f>
        <v>0.80300000000000005</v>
      </c>
      <c r="AB7877" s="110">
        <f t="shared" si="437"/>
        <v>0.8030000000000006</v>
      </c>
      <c r="AC7877" s="110">
        <f>IF('3C-Water transport'!$R$56="no","not applicable (Q3c.1.6 answered with 'no')",ROUND(AB7877,4))</f>
        <v>0.80300000000000005</v>
      </c>
      <c r="AD7877" s="110">
        <f>IF('3C-Water transport'!$R$57="no","not applicable (Q3c.1.6 answered with 'no')",ROUND(AB7877,4))</f>
        <v>0.80300000000000005</v>
      </c>
      <c r="AE7877" s="110">
        <f>IF('3C-Water transport'!$R$58="no","not applicable (Q3c.1.6 answered with 'no')",ROUND(AB7877,4))</f>
        <v>0.80300000000000005</v>
      </c>
    </row>
    <row r="7878" spans="5:31" x14ac:dyDescent="0.25">
      <c r="E7878" s="110">
        <f t="shared" si="435"/>
        <v>0.8040000000000006</v>
      </c>
      <c r="F7878" s="110">
        <f>IF('3A-Rail transport'!$R$56="no","not applicable (Q3a.2.6 answered with 'no')",ROUND(E7878,4))</f>
        <v>0.80400000000000005</v>
      </c>
      <c r="G7878" s="110">
        <f>IF('3A-Rail transport'!$R$57="no","not applicable (Q3a.2.6 answered with 'no')",ROUND(E7878,4))</f>
        <v>0.80400000000000005</v>
      </c>
      <c r="S7878" s="110">
        <f t="shared" si="436"/>
        <v>0.8040000000000006</v>
      </c>
      <c r="T7878" s="110">
        <f>IF('3B-Air transport'!$R$66="no","not applicable (Q3b.1.6 answered with 'no')",ROUND(S7878,4))</f>
        <v>0.80400000000000005</v>
      </c>
      <c r="U7878" s="110">
        <f>IF('3B-Air transport'!$R$67="no","not applicable (Q3b.1.6 answered with 'no')",ROUND(S7878,4))</f>
        <v>0.80400000000000005</v>
      </c>
      <c r="V7878" s="110">
        <f>IF('3B-Air transport'!$R$68="no","not applicable (Q3b.1.6 answered with 'no')",ROUND(S7878,4))</f>
        <v>0.80400000000000005</v>
      </c>
      <c r="AB7878" s="110">
        <f t="shared" si="437"/>
        <v>0.8040000000000006</v>
      </c>
      <c r="AC7878" s="110">
        <f>IF('3C-Water transport'!$R$56="no","not applicable (Q3c.1.6 answered with 'no')",ROUND(AB7878,4))</f>
        <v>0.80400000000000005</v>
      </c>
      <c r="AD7878" s="110">
        <f>IF('3C-Water transport'!$R$57="no","not applicable (Q3c.1.6 answered with 'no')",ROUND(AB7878,4))</f>
        <v>0.80400000000000005</v>
      </c>
      <c r="AE7878" s="110">
        <f>IF('3C-Water transport'!$R$58="no","not applicable (Q3c.1.6 answered with 'no')",ROUND(AB7878,4))</f>
        <v>0.80400000000000005</v>
      </c>
    </row>
    <row r="7879" spans="5:31" x14ac:dyDescent="0.25">
      <c r="E7879" s="110">
        <f t="shared" si="435"/>
        <v>0.8050000000000006</v>
      </c>
      <c r="F7879" s="110">
        <f>IF('3A-Rail transport'!$R$56="no","not applicable (Q3a.2.6 answered with 'no')",ROUND(E7879,4))</f>
        <v>0.80500000000000005</v>
      </c>
      <c r="G7879" s="110">
        <f>IF('3A-Rail transport'!$R$57="no","not applicable (Q3a.2.6 answered with 'no')",ROUND(E7879,4))</f>
        <v>0.80500000000000005</v>
      </c>
      <c r="S7879" s="110">
        <f t="shared" si="436"/>
        <v>0.8050000000000006</v>
      </c>
      <c r="T7879" s="110">
        <f>IF('3B-Air transport'!$R$66="no","not applicable (Q3b.1.6 answered with 'no')",ROUND(S7879,4))</f>
        <v>0.80500000000000005</v>
      </c>
      <c r="U7879" s="110">
        <f>IF('3B-Air transport'!$R$67="no","not applicable (Q3b.1.6 answered with 'no')",ROUND(S7879,4))</f>
        <v>0.80500000000000005</v>
      </c>
      <c r="V7879" s="110">
        <f>IF('3B-Air transport'!$R$68="no","not applicable (Q3b.1.6 answered with 'no')",ROUND(S7879,4))</f>
        <v>0.80500000000000005</v>
      </c>
      <c r="AB7879" s="110">
        <f t="shared" si="437"/>
        <v>0.8050000000000006</v>
      </c>
      <c r="AC7879" s="110">
        <f>IF('3C-Water transport'!$R$56="no","not applicable (Q3c.1.6 answered with 'no')",ROUND(AB7879,4))</f>
        <v>0.80500000000000005</v>
      </c>
      <c r="AD7879" s="110">
        <f>IF('3C-Water transport'!$R$57="no","not applicable (Q3c.1.6 answered with 'no')",ROUND(AB7879,4))</f>
        <v>0.80500000000000005</v>
      </c>
      <c r="AE7879" s="110">
        <f>IF('3C-Water transport'!$R$58="no","not applicable (Q3c.1.6 answered with 'no')",ROUND(AB7879,4))</f>
        <v>0.80500000000000005</v>
      </c>
    </row>
    <row r="7880" spans="5:31" x14ac:dyDescent="0.25">
      <c r="E7880" s="110">
        <f t="shared" si="435"/>
        <v>0.8060000000000006</v>
      </c>
      <c r="F7880" s="110">
        <f>IF('3A-Rail transport'!$R$56="no","not applicable (Q3a.2.6 answered with 'no')",ROUND(E7880,4))</f>
        <v>0.80600000000000005</v>
      </c>
      <c r="G7880" s="110">
        <f>IF('3A-Rail transport'!$R$57="no","not applicable (Q3a.2.6 answered with 'no')",ROUND(E7880,4))</f>
        <v>0.80600000000000005</v>
      </c>
      <c r="S7880" s="110">
        <f t="shared" si="436"/>
        <v>0.8060000000000006</v>
      </c>
      <c r="T7880" s="110">
        <f>IF('3B-Air transport'!$R$66="no","not applicable (Q3b.1.6 answered with 'no')",ROUND(S7880,4))</f>
        <v>0.80600000000000005</v>
      </c>
      <c r="U7880" s="110">
        <f>IF('3B-Air transport'!$R$67="no","not applicable (Q3b.1.6 answered with 'no')",ROUND(S7880,4))</f>
        <v>0.80600000000000005</v>
      </c>
      <c r="V7880" s="110">
        <f>IF('3B-Air transport'!$R$68="no","not applicable (Q3b.1.6 answered with 'no')",ROUND(S7880,4))</f>
        <v>0.80600000000000005</v>
      </c>
      <c r="AB7880" s="110">
        <f t="shared" si="437"/>
        <v>0.8060000000000006</v>
      </c>
      <c r="AC7880" s="110">
        <f>IF('3C-Water transport'!$R$56="no","not applicable (Q3c.1.6 answered with 'no')",ROUND(AB7880,4))</f>
        <v>0.80600000000000005</v>
      </c>
      <c r="AD7880" s="110">
        <f>IF('3C-Water transport'!$R$57="no","not applicable (Q3c.1.6 answered with 'no')",ROUND(AB7880,4))</f>
        <v>0.80600000000000005</v>
      </c>
      <c r="AE7880" s="110">
        <f>IF('3C-Water transport'!$R$58="no","not applicable (Q3c.1.6 answered with 'no')",ROUND(AB7880,4))</f>
        <v>0.80600000000000005</v>
      </c>
    </row>
    <row r="7881" spans="5:31" x14ac:dyDescent="0.25">
      <c r="E7881" s="110">
        <f t="shared" si="435"/>
        <v>0.80700000000000061</v>
      </c>
      <c r="F7881" s="110">
        <f>IF('3A-Rail transport'!$R$56="no","not applicable (Q3a.2.6 answered with 'no')",ROUND(E7881,4))</f>
        <v>0.80700000000000005</v>
      </c>
      <c r="G7881" s="110">
        <f>IF('3A-Rail transport'!$R$57="no","not applicable (Q3a.2.6 answered with 'no')",ROUND(E7881,4))</f>
        <v>0.80700000000000005</v>
      </c>
      <c r="S7881" s="110">
        <f t="shared" si="436"/>
        <v>0.80700000000000061</v>
      </c>
      <c r="T7881" s="110">
        <f>IF('3B-Air transport'!$R$66="no","not applicable (Q3b.1.6 answered with 'no')",ROUND(S7881,4))</f>
        <v>0.80700000000000005</v>
      </c>
      <c r="U7881" s="110">
        <f>IF('3B-Air transport'!$R$67="no","not applicable (Q3b.1.6 answered with 'no')",ROUND(S7881,4))</f>
        <v>0.80700000000000005</v>
      </c>
      <c r="V7881" s="110">
        <f>IF('3B-Air transport'!$R$68="no","not applicable (Q3b.1.6 answered with 'no')",ROUND(S7881,4))</f>
        <v>0.80700000000000005</v>
      </c>
      <c r="AB7881" s="110">
        <f t="shared" si="437"/>
        <v>0.80700000000000061</v>
      </c>
      <c r="AC7881" s="110">
        <f>IF('3C-Water transport'!$R$56="no","not applicable (Q3c.1.6 answered with 'no')",ROUND(AB7881,4))</f>
        <v>0.80700000000000005</v>
      </c>
      <c r="AD7881" s="110">
        <f>IF('3C-Water transport'!$R$57="no","not applicable (Q3c.1.6 answered with 'no')",ROUND(AB7881,4))</f>
        <v>0.80700000000000005</v>
      </c>
      <c r="AE7881" s="110">
        <f>IF('3C-Water transport'!$R$58="no","not applicable (Q3c.1.6 answered with 'no')",ROUND(AB7881,4))</f>
        <v>0.80700000000000005</v>
      </c>
    </row>
    <row r="7882" spans="5:31" x14ac:dyDescent="0.25">
      <c r="E7882" s="110">
        <f t="shared" si="435"/>
        <v>0.80800000000000061</v>
      </c>
      <c r="F7882" s="110">
        <f>IF('3A-Rail transport'!$R$56="no","not applicable (Q3a.2.6 answered with 'no')",ROUND(E7882,4))</f>
        <v>0.80800000000000005</v>
      </c>
      <c r="G7882" s="110">
        <f>IF('3A-Rail transport'!$R$57="no","not applicable (Q3a.2.6 answered with 'no')",ROUND(E7882,4))</f>
        <v>0.80800000000000005</v>
      </c>
      <c r="S7882" s="110">
        <f t="shared" si="436"/>
        <v>0.80800000000000061</v>
      </c>
      <c r="T7882" s="110">
        <f>IF('3B-Air transport'!$R$66="no","not applicable (Q3b.1.6 answered with 'no')",ROUND(S7882,4))</f>
        <v>0.80800000000000005</v>
      </c>
      <c r="U7882" s="110">
        <f>IF('3B-Air transport'!$R$67="no","not applicable (Q3b.1.6 answered with 'no')",ROUND(S7882,4))</f>
        <v>0.80800000000000005</v>
      </c>
      <c r="V7882" s="110">
        <f>IF('3B-Air transport'!$R$68="no","not applicable (Q3b.1.6 answered with 'no')",ROUND(S7882,4))</f>
        <v>0.80800000000000005</v>
      </c>
      <c r="AB7882" s="110">
        <f t="shared" si="437"/>
        <v>0.80800000000000061</v>
      </c>
      <c r="AC7882" s="110">
        <f>IF('3C-Water transport'!$R$56="no","not applicable (Q3c.1.6 answered with 'no')",ROUND(AB7882,4))</f>
        <v>0.80800000000000005</v>
      </c>
      <c r="AD7882" s="110">
        <f>IF('3C-Water transport'!$R$57="no","not applicable (Q3c.1.6 answered with 'no')",ROUND(AB7882,4))</f>
        <v>0.80800000000000005</v>
      </c>
      <c r="AE7882" s="110">
        <f>IF('3C-Water transport'!$R$58="no","not applicable (Q3c.1.6 answered with 'no')",ROUND(AB7882,4))</f>
        <v>0.80800000000000005</v>
      </c>
    </row>
    <row r="7883" spans="5:31" x14ac:dyDescent="0.25">
      <c r="E7883" s="110">
        <f t="shared" si="435"/>
        <v>0.80900000000000061</v>
      </c>
      <c r="F7883" s="110">
        <f>IF('3A-Rail transport'!$R$56="no","not applicable (Q3a.2.6 answered with 'no')",ROUND(E7883,4))</f>
        <v>0.80900000000000005</v>
      </c>
      <c r="G7883" s="110">
        <f>IF('3A-Rail transport'!$R$57="no","not applicable (Q3a.2.6 answered with 'no')",ROUND(E7883,4))</f>
        <v>0.80900000000000005</v>
      </c>
      <c r="S7883" s="110">
        <f t="shared" si="436"/>
        <v>0.80900000000000061</v>
      </c>
      <c r="T7883" s="110">
        <f>IF('3B-Air transport'!$R$66="no","not applicable (Q3b.1.6 answered with 'no')",ROUND(S7883,4))</f>
        <v>0.80900000000000005</v>
      </c>
      <c r="U7883" s="110">
        <f>IF('3B-Air transport'!$R$67="no","not applicable (Q3b.1.6 answered with 'no')",ROUND(S7883,4))</f>
        <v>0.80900000000000005</v>
      </c>
      <c r="V7883" s="110">
        <f>IF('3B-Air transport'!$R$68="no","not applicable (Q3b.1.6 answered with 'no')",ROUND(S7883,4))</f>
        <v>0.80900000000000005</v>
      </c>
      <c r="AB7883" s="110">
        <f t="shared" si="437"/>
        <v>0.80900000000000061</v>
      </c>
      <c r="AC7883" s="110">
        <f>IF('3C-Water transport'!$R$56="no","not applicable (Q3c.1.6 answered with 'no')",ROUND(AB7883,4))</f>
        <v>0.80900000000000005</v>
      </c>
      <c r="AD7883" s="110">
        <f>IF('3C-Water transport'!$R$57="no","not applicable (Q3c.1.6 answered with 'no')",ROUND(AB7883,4))</f>
        <v>0.80900000000000005</v>
      </c>
      <c r="AE7883" s="110">
        <f>IF('3C-Water transport'!$R$58="no","not applicable (Q3c.1.6 answered with 'no')",ROUND(AB7883,4))</f>
        <v>0.80900000000000005</v>
      </c>
    </row>
    <row r="7884" spans="5:31" x14ac:dyDescent="0.25">
      <c r="E7884" s="110">
        <f t="shared" si="435"/>
        <v>0.81000000000000061</v>
      </c>
      <c r="F7884" s="110">
        <f>IF('3A-Rail transport'!$R$56="no","not applicable (Q3a.2.6 answered with 'no')",ROUND(E7884,4))</f>
        <v>0.81</v>
      </c>
      <c r="G7884" s="110">
        <f>IF('3A-Rail transport'!$R$57="no","not applicable (Q3a.2.6 answered with 'no')",ROUND(E7884,4))</f>
        <v>0.81</v>
      </c>
      <c r="S7884" s="110">
        <f t="shared" si="436"/>
        <v>0.81000000000000061</v>
      </c>
      <c r="T7884" s="110">
        <f>IF('3B-Air transport'!$R$66="no","not applicable (Q3b.1.6 answered with 'no')",ROUND(S7884,4))</f>
        <v>0.81</v>
      </c>
      <c r="U7884" s="110">
        <f>IF('3B-Air transport'!$R$67="no","not applicable (Q3b.1.6 answered with 'no')",ROUND(S7884,4))</f>
        <v>0.81</v>
      </c>
      <c r="V7884" s="110">
        <f>IF('3B-Air transport'!$R$68="no","not applicable (Q3b.1.6 answered with 'no')",ROUND(S7884,4))</f>
        <v>0.81</v>
      </c>
      <c r="AB7884" s="110">
        <f t="shared" si="437"/>
        <v>0.81000000000000061</v>
      </c>
      <c r="AC7884" s="110">
        <f>IF('3C-Water transport'!$R$56="no","not applicable (Q3c.1.6 answered with 'no')",ROUND(AB7884,4))</f>
        <v>0.81</v>
      </c>
      <c r="AD7884" s="110">
        <f>IF('3C-Water transport'!$R$57="no","not applicable (Q3c.1.6 answered with 'no')",ROUND(AB7884,4))</f>
        <v>0.81</v>
      </c>
      <c r="AE7884" s="110">
        <f>IF('3C-Water transport'!$R$58="no","not applicable (Q3c.1.6 answered with 'no')",ROUND(AB7884,4))</f>
        <v>0.81</v>
      </c>
    </row>
    <row r="7885" spans="5:31" x14ac:dyDescent="0.25">
      <c r="E7885" s="110">
        <f t="shared" si="435"/>
        <v>0.81100000000000061</v>
      </c>
      <c r="F7885" s="110">
        <f>IF('3A-Rail transport'!$R$56="no","not applicable (Q3a.2.6 answered with 'no')",ROUND(E7885,4))</f>
        <v>0.81100000000000005</v>
      </c>
      <c r="G7885" s="110">
        <f>IF('3A-Rail transport'!$R$57="no","not applicable (Q3a.2.6 answered with 'no')",ROUND(E7885,4))</f>
        <v>0.81100000000000005</v>
      </c>
      <c r="S7885" s="110">
        <f t="shared" si="436"/>
        <v>0.81100000000000061</v>
      </c>
      <c r="T7885" s="110">
        <f>IF('3B-Air transport'!$R$66="no","not applicable (Q3b.1.6 answered with 'no')",ROUND(S7885,4))</f>
        <v>0.81100000000000005</v>
      </c>
      <c r="U7885" s="110">
        <f>IF('3B-Air transport'!$R$67="no","not applicable (Q3b.1.6 answered with 'no')",ROUND(S7885,4))</f>
        <v>0.81100000000000005</v>
      </c>
      <c r="V7885" s="110">
        <f>IF('3B-Air transport'!$R$68="no","not applicable (Q3b.1.6 answered with 'no')",ROUND(S7885,4))</f>
        <v>0.81100000000000005</v>
      </c>
      <c r="AB7885" s="110">
        <f t="shared" si="437"/>
        <v>0.81100000000000061</v>
      </c>
      <c r="AC7885" s="110">
        <f>IF('3C-Water transport'!$R$56="no","not applicable (Q3c.1.6 answered with 'no')",ROUND(AB7885,4))</f>
        <v>0.81100000000000005</v>
      </c>
      <c r="AD7885" s="110">
        <f>IF('3C-Water transport'!$R$57="no","not applicable (Q3c.1.6 answered with 'no')",ROUND(AB7885,4))</f>
        <v>0.81100000000000005</v>
      </c>
      <c r="AE7885" s="110">
        <f>IF('3C-Water transport'!$R$58="no","not applicable (Q3c.1.6 answered with 'no')",ROUND(AB7885,4))</f>
        <v>0.81100000000000005</v>
      </c>
    </row>
    <row r="7886" spans="5:31" x14ac:dyDescent="0.25">
      <c r="E7886" s="110">
        <f t="shared" si="435"/>
        <v>0.81200000000000061</v>
      </c>
      <c r="F7886" s="110">
        <f>IF('3A-Rail transport'!$R$56="no","not applicable (Q3a.2.6 answered with 'no')",ROUND(E7886,4))</f>
        <v>0.81200000000000006</v>
      </c>
      <c r="G7886" s="110">
        <f>IF('3A-Rail transport'!$R$57="no","not applicable (Q3a.2.6 answered with 'no')",ROUND(E7886,4))</f>
        <v>0.81200000000000006</v>
      </c>
      <c r="S7886" s="110">
        <f t="shared" si="436"/>
        <v>0.81200000000000061</v>
      </c>
      <c r="T7886" s="110">
        <f>IF('3B-Air transport'!$R$66="no","not applicable (Q3b.1.6 answered with 'no')",ROUND(S7886,4))</f>
        <v>0.81200000000000006</v>
      </c>
      <c r="U7886" s="110">
        <f>IF('3B-Air transport'!$R$67="no","not applicable (Q3b.1.6 answered with 'no')",ROUND(S7886,4))</f>
        <v>0.81200000000000006</v>
      </c>
      <c r="V7886" s="110">
        <f>IF('3B-Air transport'!$R$68="no","not applicable (Q3b.1.6 answered with 'no')",ROUND(S7886,4))</f>
        <v>0.81200000000000006</v>
      </c>
      <c r="AB7886" s="110">
        <f t="shared" si="437"/>
        <v>0.81200000000000061</v>
      </c>
      <c r="AC7886" s="110">
        <f>IF('3C-Water transport'!$R$56="no","not applicable (Q3c.1.6 answered with 'no')",ROUND(AB7886,4))</f>
        <v>0.81200000000000006</v>
      </c>
      <c r="AD7886" s="110">
        <f>IF('3C-Water transport'!$R$57="no","not applicable (Q3c.1.6 answered with 'no')",ROUND(AB7886,4))</f>
        <v>0.81200000000000006</v>
      </c>
      <c r="AE7886" s="110">
        <f>IF('3C-Water transport'!$R$58="no","not applicable (Q3c.1.6 answered with 'no')",ROUND(AB7886,4))</f>
        <v>0.81200000000000006</v>
      </c>
    </row>
    <row r="7887" spans="5:31" x14ac:dyDescent="0.25">
      <c r="E7887" s="110">
        <f t="shared" si="435"/>
        <v>0.81300000000000061</v>
      </c>
      <c r="F7887" s="110">
        <f>IF('3A-Rail transport'!$R$56="no","not applicable (Q3a.2.6 answered with 'no')",ROUND(E7887,4))</f>
        <v>0.81299999999999994</v>
      </c>
      <c r="G7887" s="110">
        <f>IF('3A-Rail transport'!$R$57="no","not applicable (Q3a.2.6 answered with 'no')",ROUND(E7887,4))</f>
        <v>0.81299999999999994</v>
      </c>
      <c r="S7887" s="110">
        <f t="shared" si="436"/>
        <v>0.81300000000000061</v>
      </c>
      <c r="T7887" s="110">
        <f>IF('3B-Air transport'!$R$66="no","not applicable (Q3b.1.6 answered with 'no')",ROUND(S7887,4))</f>
        <v>0.81299999999999994</v>
      </c>
      <c r="U7887" s="110">
        <f>IF('3B-Air transport'!$R$67="no","not applicable (Q3b.1.6 answered with 'no')",ROUND(S7887,4))</f>
        <v>0.81299999999999994</v>
      </c>
      <c r="V7887" s="110">
        <f>IF('3B-Air transport'!$R$68="no","not applicable (Q3b.1.6 answered with 'no')",ROUND(S7887,4))</f>
        <v>0.81299999999999994</v>
      </c>
      <c r="AB7887" s="110">
        <f t="shared" si="437"/>
        <v>0.81300000000000061</v>
      </c>
      <c r="AC7887" s="110">
        <f>IF('3C-Water transport'!$R$56="no","not applicable (Q3c.1.6 answered with 'no')",ROUND(AB7887,4))</f>
        <v>0.81299999999999994</v>
      </c>
      <c r="AD7887" s="110">
        <f>IF('3C-Water transport'!$R$57="no","not applicable (Q3c.1.6 answered with 'no')",ROUND(AB7887,4))</f>
        <v>0.81299999999999994</v>
      </c>
      <c r="AE7887" s="110">
        <f>IF('3C-Water transport'!$R$58="no","not applicable (Q3c.1.6 answered with 'no')",ROUND(AB7887,4))</f>
        <v>0.81299999999999994</v>
      </c>
    </row>
    <row r="7888" spans="5:31" x14ac:dyDescent="0.25">
      <c r="E7888" s="110">
        <f t="shared" si="435"/>
        <v>0.81400000000000061</v>
      </c>
      <c r="F7888" s="110">
        <f>IF('3A-Rail transport'!$R$56="no","not applicable (Q3a.2.6 answered with 'no')",ROUND(E7888,4))</f>
        <v>0.81399999999999995</v>
      </c>
      <c r="G7888" s="110">
        <f>IF('3A-Rail transport'!$R$57="no","not applicable (Q3a.2.6 answered with 'no')",ROUND(E7888,4))</f>
        <v>0.81399999999999995</v>
      </c>
      <c r="S7888" s="110">
        <f t="shared" si="436"/>
        <v>0.81400000000000061</v>
      </c>
      <c r="T7888" s="110">
        <f>IF('3B-Air transport'!$R$66="no","not applicable (Q3b.1.6 answered with 'no')",ROUND(S7888,4))</f>
        <v>0.81399999999999995</v>
      </c>
      <c r="U7888" s="110">
        <f>IF('3B-Air transport'!$R$67="no","not applicable (Q3b.1.6 answered with 'no')",ROUND(S7888,4))</f>
        <v>0.81399999999999995</v>
      </c>
      <c r="V7888" s="110">
        <f>IF('3B-Air transport'!$R$68="no","not applicable (Q3b.1.6 answered with 'no')",ROUND(S7888,4))</f>
        <v>0.81399999999999995</v>
      </c>
      <c r="AB7888" s="110">
        <f t="shared" si="437"/>
        <v>0.81400000000000061</v>
      </c>
      <c r="AC7888" s="110">
        <f>IF('3C-Water transport'!$R$56="no","not applicable (Q3c.1.6 answered with 'no')",ROUND(AB7888,4))</f>
        <v>0.81399999999999995</v>
      </c>
      <c r="AD7888" s="110">
        <f>IF('3C-Water transport'!$R$57="no","not applicable (Q3c.1.6 answered with 'no')",ROUND(AB7888,4))</f>
        <v>0.81399999999999995</v>
      </c>
      <c r="AE7888" s="110">
        <f>IF('3C-Water transport'!$R$58="no","not applicable (Q3c.1.6 answered with 'no')",ROUND(AB7888,4))</f>
        <v>0.81399999999999995</v>
      </c>
    </row>
    <row r="7889" spans="5:31" x14ac:dyDescent="0.25">
      <c r="E7889" s="110">
        <f t="shared" si="435"/>
        <v>0.81500000000000061</v>
      </c>
      <c r="F7889" s="110">
        <f>IF('3A-Rail transport'!$R$56="no","not applicable (Q3a.2.6 answered with 'no')",ROUND(E7889,4))</f>
        <v>0.81499999999999995</v>
      </c>
      <c r="G7889" s="110">
        <f>IF('3A-Rail transport'!$R$57="no","not applicable (Q3a.2.6 answered with 'no')",ROUND(E7889,4))</f>
        <v>0.81499999999999995</v>
      </c>
      <c r="S7889" s="110">
        <f t="shared" si="436"/>
        <v>0.81500000000000061</v>
      </c>
      <c r="T7889" s="110">
        <f>IF('3B-Air transport'!$R$66="no","not applicable (Q3b.1.6 answered with 'no')",ROUND(S7889,4))</f>
        <v>0.81499999999999995</v>
      </c>
      <c r="U7889" s="110">
        <f>IF('3B-Air transport'!$R$67="no","not applicable (Q3b.1.6 answered with 'no')",ROUND(S7889,4))</f>
        <v>0.81499999999999995</v>
      </c>
      <c r="V7889" s="110">
        <f>IF('3B-Air transport'!$R$68="no","not applicable (Q3b.1.6 answered with 'no')",ROUND(S7889,4))</f>
        <v>0.81499999999999995</v>
      </c>
      <c r="AB7889" s="110">
        <f t="shared" si="437"/>
        <v>0.81500000000000061</v>
      </c>
      <c r="AC7889" s="110">
        <f>IF('3C-Water transport'!$R$56="no","not applicable (Q3c.1.6 answered with 'no')",ROUND(AB7889,4))</f>
        <v>0.81499999999999995</v>
      </c>
      <c r="AD7889" s="110">
        <f>IF('3C-Water transport'!$R$57="no","not applicable (Q3c.1.6 answered with 'no')",ROUND(AB7889,4))</f>
        <v>0.81499999999999995</v>
      </c>
      <c r="AE7889" s="110">
        <f>IF('3C-Water transport'!$R$58="no","not applicable (Q3c.1.6 answered with 'no')",ROUND(AB7889,4))</f>
        <v>0.81499999999999995</v>
      </c>
    </row>
    <row r="7890" spans="5:31" x14ac:dyDescent="0.25">
      <c r="E7890" s="110">
        <f t="shared" si="435"/>
        <v>0.81600000000000061</v>
      </c>
      <c r="F7890" s="110">
        <f>IF('3A-Rail transport'!$R$56="no","not applicable (Q3a.2.6 answered with 'no')",ROUND(E7890,4))</f>
        <v>0.81599999999999995</v>
      </c>
      <c r="G7890" s="110">
        <f>IF('3A-Rail transport'!$R$57="no","not applicable (Q3a.2.6 answered with 'no')",ROUND(E7890,4))</f>
        <v>0.81599999999999995</v>
      </c>
      <c r="S7890" s="110">
        <f t="shared" si="436"/>
        <v>0.81600000000000061</v>
      </c>
      <c r="T7890" s="110">
        <f>IF('3B-Air transport'!$R$66="no","not applicable (Q3b.1.6 answered with 'no')",ROUND(S7890,4))</f>
        <v>0.81599999999999995</v>
      </c>
      <c r="U7890" s="110">
        <f>IF('3B-Air transport'!$R$67="no","not applicable (Q3b.1.6 answered with 'no')",ROUND(S7890,4))</f>
        <v>0.81599999999999995</v>
      </c>
      <c r="V7890" s="110">
        <f>IF('3B-Air transport'!$R$68="no","not applicable (Q3b.1.6 answered with 'no')",ROUND(S7890,4))</f>
        <v>0.81599999999999995</v>
      </c>
      <c r="AB7890" s="110">
        <f t="shared" si="437"/>
        <v>0.81600000000000061</v>
      </c>
      <c r="AC7890" s="110">
        <f>IF('3C-Water transport'!$R$56="no","not applicable (Q3c.1.6 answered with 'no')",ROUND(AB7890,4))</f>
        <v>0.81599999999999995</v>
      </c>
      <c r="AD7890" s="110">
        <f>IF('3C-Water transport'!$R$57="no","not applicable (Q3c.1.6 answered with 'no')",ROUND(AB7890,4))</f>
        <v>0.81599999999999995</v>
      </c>
      <c r="AE7890" s="110">
        <f>IF('3C-Water transport'!$R$58="no","not applicable (Q3c.1.6 answered with 'no')",ROUND(AB7890,4))</f>
        <v>0.81599999999999995</v>
      </c>
    </row>
    <row r="7891" spans="5:31" x14ac:dyDescent="0.25">
      <c r="E7891" s="110">
        <f t="shared" si="435"/>
        <v>0.81700000000000061</v>
      </c>
      <c r="F7891" s="110">
        <f>IF('3A-Rail transport'!$R$56="no","not applicable (Q3a.2.6 answered with 'no')",ROUND(E7891,4))</f>
        <v>0.81699999999999995</v>
      </c>
      <c r="G7891" s="110">
        <f>IF('3A-Rail transport'!$R$57="no","not applicable (Q3a.2.6 answered with 'no')",ROUND(E7891,4))</f>
        <v>0.81699999999999995</v>
      </c>
      <c r="S7891" s="110">
        <f t="shared" si="436"/>
        <v>0.81700000000000061</v>
      </c>
      <c r="T7891" s="110">
        <f>IF('3B-Air transport'!$R$66="no","not applicable (Q3b.1.6 answered with 'no')",ROUND(S7891,4))</f>
        <v>0.81699999999999995</v>
      </c>
      <c r="U7891" s="110">
        <f>IF('3B-Air transport'!$R$67="no","not applicable (Q3b.1.6 answered with 'no')",ROUND(S7891,4))</f>
        <v>0.81699999999999995</v>
      </c>
      <c r="V7891" s="110">
        <f>IF('3B-Air transport'!$R$68="no","not applicable (Q3b.1.6 answered with 'no')",ROUND(S7891,4))</f>
        <v>0.81699999999999995</v>
      </c>
      <c r="AB7891" s="110">
        <f t="shared" si="437"/>
        <v>0.81700000000000061</v>
      </c>
      <c r="AC7891" s="110">
        <f>IF('3C-Water transport'!$R$56="no","not applicable (Q3c.1.6 answered with 'no')",ROUND(AB7891,4))</f>
        <v>0.81699999999999995</v>
      </c>
      <c r="AD7891" s="110">
        <f>IF('3C-Water transport'!$R$57="no","not applicable (Q3c.1.6 answered with 'no')",ROUND(AB7891,4))</f>
        <v>0.81699999999999995</v>
      </c>
      <c r="AE7891" s="110">
        <f>IF('3C-Water transport'!$R$58="no","not applicable (Q3c.1.6 answered with 'no')",ROUND(AB7891,4))</f>
        <v>0.81699999999999995</v>
      </c>
    </row>
    <row r="7892" spans="5:31" x14ac:dyDescent="0.25">
      <c r="E7892" s="110">
        <f t="shared" si="435"/>
        <v>0.81800000000000062</v>
      </c>
      <c r="F7892" s="110">
        <f>IF('3A-Rail transport'!$R$56="no","not applicable (Q3a.2.6 answered with 'no')",ROUND(E7892,4))</f>
        <v>0.81799999999999995</v>
      </c>
      <c r="G7892" s="110">
        <f>IF('3A-Rail transport'!$R$57="no","not applicable (Q3a.2.6 answered with 'no')",ROUND(E7892,4))</f>
        <v>0.81799999999999995</v>
      </c>
      <c r="S7892" s="110">
        <f t="shared" si="436"/>
        <v>0.81800000000000062</v>
      </c>
      <c r="T7892" s="110">
        <f>IF('3B-Air transport'!$R$66="no","not applicable (Q3b.1.6 answered with 'no')",ROUND(S7892,4))</f>
        <v>0.81799999999999995</v>
      </c>
      <c r="U7892" s="110">
        <f>IF('3B-Air transport'!$R$67="no","not applicable (Q3b.1.6 answered with 'no')",ROUND(S7892,4))</f>
        <v>0.81799999999999995</v>
      </c>
      <c r="V7892" s="110">
        <f>IF('3B-Air transport'!$R$68="no","not applicable (Q3b.1.6 answered with 'no')",ROUND(S7892,4))</f>
        <v>0.81799999999999995</v>
      </c>
      <c r="AB7892" s="110">
        <f t="shared" si="437"/>
        <v>0.81800000000000062</v>
      </c>
      <c r="AC7892" s="110">
        <f>IF('3C-Water transport'!$R$56="no","not applicable (Q3c.1.6 answered with 'no')",ROUND(AB7892,4))</f>
        <v>0.81799999999999995</v>
      </c>
      <c r="AD7892" s="110">
        <f>IF('3C-Water transport'!$R$57="no","not applicable (Q3c.1.6 answered with 'no')",ROUND(AB7892,4))</f>
        <v>0.81799999999999995</v>
      </c>
      <c r="AE7892" s="110">
        <f>IF('3C-Water transport'!$R$58="no","not applicable (Q3c.1.6 answered with 'no')",ROUND(AB7892,4))</f>
        <v>0.81799999999999995</v>
      </c>
    </row>
    <row r="7893" spans="5:31" x14ac:dyDescent="0.25">
      <c r="E7893" s="110">
        <f t="shared" si="435"/>
        <v>0.81900000000000062</v>
      </c>
      <c r="F7893" s="110">
        <f>IF('3A-Rail transport'!$R$56="no","not applicable (Q3a.2.6 answered with 'no')",ROUND(E7893,4))</f>
        <v>0.81899999999999995</v>
      </c>
      <c r="G7893" s="110">
        <f>IF('3A-Rail transport'!$R$57="no","not applicable (Q3a.2.6 answered with 'no')",ROUND(E7893,4))</f>
        <v>0.81899999999999995</v>
      </c>
      <c r="S7893" s="110">
        <f t="shared" si="436"/>
        <v>0.81900000000000062</v>
      </c>
      <c r="T7893" s="110">
        <f>IF('3B-Air transport'!$R$66="no","not applicable (Q3b.1.6 answered with 'no')",ROUND(S7893,4))</f>
        <v>0.81899999999999995</v>
      </c>
      <c r="U7893" s="110">
        <f>IF('3B-Air transport'!$R$67="no","not applicable (Q3b.1.6 answered with 'no')",ROUND(S7893,4))</f>
        <v>0.81899999999999995</v>
      </c>
      <c r="V7893" s="110">
        <f>IF('3B-Air transport'!$R$68="no","not applicable (Q3b.1.6 answered with 'no')",ROUND(S7893,4))</f>
        <v>0.81899999999999995</v>
      </c>
      <c r="AB7893" s="110">
        <f t="shared" si="437"/>
        <v>0.81900000000000062</v>
      </c>
      <c r="AC7893" s="110">
        <f>IF('3C-Water transport'!$R$56="no","not applicable (Q3c.1.6 answered with 'no')",ROUND(AB7893,4))</f>
        <v>0.81899999999999995</v>
      </c>
      <c r="AD7893" s="110">
        <f>IF('3C-Water transport'!$R$57="no","not applicable (Q3c.1.6 answered with 'no')",ROUND(AB7893,4))</f>
        <v>0.81899999999999995</v>
      </c>
      <c r="AE7893" s="110">
        <f>IF('3C-Water transport'!$R$58="no","not applicable (Q3c.1.6 answered with 'no')",ROUND(AB7893,4))</f>
        <v>0.81899999999999995</v>
      </c>
    </row>
    <row r="7894" spans="5:31" x14ac:dyDescent="0.25">
      <c r="E7894" s="110">
        <f t="shared" si="435"/>
        <v>0.82000000000000062</v>
      </c>
      <c r="F7894" s="110">
        <f>IF('3A-Rail transport'!$R$56="no","not applicable (Q3a.2.6 answered with 'no')",ROUND(E7894,4))</f>
        <v>0.82</v>
      </c>
      <c r="G7894" s="110">
        <f>IF('3A-Rail transport'!$R$57="no","not applicable (Q3a.2.6 answered with 'no')",ROUND(E7894,4))</f>
        <v>0.82</v>
      </c>
      <c r="S7894" s="110">
        <f t="shared" si="436"/>
        <v>0.82000000000000062</v>
      </c>
      <c r="T7894" s="110">
        <f>IF('3B-Air transport'!$R$66="no","not applicable (Q3b.1.6 answered with 'no')",ROUND(S7894,4))</f>
        <v>0.82</v>
      </c>
      <c r="U7894" s="110">
        <f>IF('3B-Air transport'!$R$67="no","not applicable (Q3b.1.6 answered with 'no')",ROUND(S7894,4))</f>
        <v>0.82</v>
      </c>
      <c r="V7894" s="110">
        <f>IF('3B-Air transport'!$R$68="no","not applicable (Q3b.1.6 answered with 'no')",ROUND(S7894,4))</f>
        <v>0.82</v>
      </c>
      <c r="AB7894" s="110">
        <f t="shared" si="437"/>
        <v>0.82000000000000062</v>
      </c>
      <c r="AC7894" s="110">
        <f>IF('3C-Water transport'!$R$56="no","not applicable (Q3c.1.6 answered with 'no')",ROUND(AB7894,4))</f>
        <v>0.82</v>
      </c>
      <c r="AD7894" s="110">
        <f>IF('3C-Water transport'!$R$57="no","not applicable (Q3c.1.6 answered with 'no')",ROUND(AB7894,4))</f>
        <v>0.82</v>
      </c>
      <c r="AE7894" s="110">
        <f>IF('3C-Water transport'!$R$58="no","not applicable (Q3c.1.6 answered with 'no')",ROUND(AB7894,4))</f>
        <v>0.82</v>
      </c>
    </row>
    <row r="7895" spans="5:31" x14ac:dyDescent="0.25">
      <c r="E7895" s="110">
        <f t="shared" si="435"/>
        <v>0.82100000000000062</v>
      </c>
      <c r="F7895" s="110">
        <f>IF('3A-Rail transport'!$R$56="no","not applicable (Q3a.2.6 answered with 'no')",ROUND(E7895,4))</f>
        <v>0.82099999999999995</v>
      </c>
      <c r="G7895" s="110">
        <f>IF('3A-Rail transport'!$R$57="no","not applicable (Q3a.2.6 answered with 'no')",ROUND(E7895,4))</f>
        <v>0.82099999999999995</v>
      </c>
      <c r="S7895" s="110">
        <f t="shared" si="436"/>
        <v>0.82100000000000062</v>
      </c>
      <c r="T7895" s="110">
        <f>IF('3B-Air transport'!$R$66="no","not applicable (Q3b.1.6 answered with 'no')",ROUND(S7895,4))</f>
        <v>0.82099999999999995</v>
      </c>
      <c r="U7895" s="110">
        <f>IF('3B-Air transport'!$R$67="no","not applicable (Q3b.1.6 answered with 'no')",ROUND(S7895,4))</f>
        <v>0.82099999999999995</v>
      </c>
      <c r="V7895" s="110">
        <f>IF('3B-Air transport'!$R$68="no","not applicable (Q3b.1.6 answered with 'no')",ROUND(S7895,4))</f>
        <v>0.82099999999999995</v>
      </c>
      <c r="AB7895" s="110">
        <f t="shared" si="437"/>
        <v>0.82100000000000062</v>
      </c>
      <c r="AC7895" s="110">
        <f>IF('3C-Water transport'!$R$56="no","not applicable (Q3c.1.6 answered with 'no')",ROUND(AB7895,4))</f>
        <v>0.82099999999999995</v>
      </c>
      <c r="AD7895" s="110">
        <f>IF('3C-Water transport'!$R$57="no","not applicable (Q3c.1.6 answered with 'no')",ROUND(AB7895,4))</f>
        <v>0.82099999999999995</v>
      </c>
      <c r="AE7895" s="110">
        <f>IF('3C-Water transport'!$R$58="no","not applicable (Q3c.1.6 answered with 'no')",ROUND(AB7895,4))</f>
        <v>0.82099999999999995</v>
      </c>
    </row>
    <row r="7896" spans="5:31" x14ac:dyDescent="0.25">
      <c r="E7896" s="110">
        <f t="shared" si="435"/>
        <v>0.82200000000000062</v>
      </c>
      <c r="F7896" s="110">
        <f>IF('3A-Rail transport'!$R$56="no","not applicable (Q3a.2.6 answered with 'no')",ROUND(E7896,4))</f>
        <v>0.82199999999999995</v>
      </c>
      <c r="G7896" s="110">
        <f>IF('3A-Rail transport'!$R$57="no","not applicable (Q3a.2.6 answered with 'no')",ROUND(E7896,4))</f>
        <v>0.82199999999999995</v>
      </c>
      <c r="S7896" s="110">
        <f t="shared" si="436"/>
        <v>0.82200000000000062</v>
      </c>
      <c r="T7896" s="110">
        <f>IF('3B-Air transport'!$R$66="no","not applicable (Q3b.1.6 answered with 'no')",ROUND(S7896,4))</f>
        <v>0.82199999999999995</v>
      </c>
      <c r="U7896" s="110">
        <f>IF('3B-Air transport'!$R$67="no","not applicable (Q3b.1.6 answered with 'no')",ROUND(S7896,4))</f>
        <v>0.82199999999999995</v>
      </c>
      <c r="V7896" s="110">
        <f>IF('3B-Air transport'!$R$68="no","not applicable (Q3b.1.6 answered with 'no')",ROUND(S7896,4))</f>
        <v>0.82199999999999995</v>
      </c>
      <c r="AB7896" s="110">
        <f t="shared" si="437"/>
        <v>0.82200000000000062</v>
      </c>
      <c r="AC7896" s="110">
        <f>IF('3C-Water transport'!$R$56="no","not applicable (Q3c.1.6 answered with 'no')",ROUND(AB7896,4))</f>
        <v>0.82199999999999995</v>
      </c>
      <c r="AD7896" s="110">
        <f>IF('3C-Water transport'!$R$57="no","not applicable (Q3c.1.6 answered with 'no')",ROUND(AB7896,4))</f>
        <v>0.82199999999999995</v>
      </c>
      <c r="AE7896" s="110">
        <f>IF('3C-Water transport'!$R$58="no","not applicable (Q3c.1.6 answered with 'no')",ROUND(AB7896,4))</f>
        <v>0.82199999999999995</v>
      </c>
    </row>
    <row r="7897" spans="5:31" x14ac:dyDescent="0.25">
      <c r="E7897" s="110">
        <f t="shared" si="435"/>
        <v>0.82300000000000062</v>
      </c>
      <c r="F7897" s="110">
        <f>IF('3A-Rail transport'!$R$56="no","not applicable (Q3a.2.6 answered with 'no')",ROUND(E7897,4))</f>
        <v>0.82299999999999995</v>
      </c>
      <c r="G7897" s="110">
        <f>IF('3A-Rail transport'!$R$57="no","not applicable (Q3a.2.6 answered with 'no')",ROUND(E7897,4))</f>
        <v>0.82299999999999995</v>
      </c>
      <c r="S7897" s="110">
        <f t="shared" si="436"/>
        <v>0.82300000000000062</v>
      </c>
      <c r="T7897" s="110">
        <f>IF('3B-Air transport'!$R$66="no","not applicable (Q3b.1.6 answered with 'no')",ROUND(S7897,4))</f>
        <v>0.82299999999999995</v>
      </c>
      <c r="U7897" s="110">
        <f>IF('3B-Air transport'!$R$67="no","not applicable (Q3b.1.6 answered with 'no')",ROUND(S7897,4))</f>
        <v>0.82299999999999995</v>
      </c>
      <c r="V7897" s="110">
        <f>IF('3B-Air transport'!$R$68="no","not applicable (Q3b.1.6 answered with 'no')",ROUND(S7897,4))</f>
        <v>0.82299999999999995</v>
      </c>
      <c r="AB7897" s="110">
        <f t="shared" si="437"/>
        <v>0.82300000000000062</v>
      </c>
      <c r="AC7897" s="110">
        <f>IF('3C-Water transport'!$R$56="no","not applicable (Q3c.1.6 answered with 'no')",ROUND(AB7897,4))</f>
        <v>0.82299999999999995</v>
      </c>
      <c r="AD7897" s="110">
        <f>IF('3C-Water transport'!$R$57="no","not applicable (Q3c.1.6 answered with 'no')",ROUND(AB7897,4))</f>
        <v>0.82299999999999995</v>
      </c>
      <c r="AE7897" s="110">
        <f>IF('3C-Water transport'!$R$58="no","not applicable (Q3c.1.6 answered with 'no')",ROUND(AB7897,4))</f>
        <v>0.82299999999999995</v>
      </c>
    </row>
    <row r="7898" spans="5:31" x14ac:dyDescent="0.25">
      <c r="E7898" s="110">
        <f t="shared" si="435"/>
        <v>0.82400000000000062</v>
      </c>
      <c r="F7898" s="110">
        <f>IF('3A-Rail transport'!$R$56="no","not applicable (Q3a.2.6 answered with 'no')",ROUND(E7898,4))</f>
        <v>0.82399999999999995</v>
      </c>
      <c r="G7898" s="110">
        <f>IF('3A-Rail transport'!$R$57="no","not applicable (Q3a.2.6 answered with 'no')",ROUND(E7898,4))</f>
        <v>0.82399999999999995</v>
      </c>
      <c r="S7898" s="110">
        <f t="shared" si="436"/>
        <v>0.82400000000000062</v>
      </c>
      <c r="T7898" s="110">
        <f>IF('3B-Air transport'!$R$66="no","not applicable (Q3b.1.6 answered with 'no')",ROUND(S7898,4))</f>
        <v>0.82399999999999995</v>
      </c>
      <c r="U7898" s="110">
        <f>IF('3B-Air transport'!$R$67="no","not applicable (Q3b.1.6 answered with 'no')",ROUND(S7898,4))</f>
        <v>0.82399999999999995</v>
      </c>
      <c r="V7898" s="110">
        <f>IF('3B-Air transport'!$R$68="no","not applicable (Q3b.1.6 answered with 'no')",ROUND(S7898,4))</f>
        <v>0.82399999999999995</v>
      </c>
      <c r="AB7898" s="110">
        <f t="shared" si="437"/>
        <v>0.82400000000000062</v>
      </c>
      <c r="AC7898" s="110">
        <f>IF('3C-Water transport'!$R$56="no","not applicable (Q3c.1.6 answered with 'no')",ROUND(AB7898,4))</f>
        <v>0.82399999999999995</v>
      </c>
      <c r="AD7898" s="110">
        <f>IF('3C-Water transport'!$R$57="no","not applicable (Q3c.1.6 answered with 'no')",ROUND(AB7898,4))</f>
        <v>0.82399999999999995</v>
      </c>
      <c r="AE7898" s="110">
        <f>IF('3C-Water transport'!$R$58="no","not applicable (Q3c.1.6 answered with 'no')",ROUND(AB7898,4))</f>
        <v>0.82399999999999995</v>
      </c>
    </row>
    <row r="7899" spans="5:31" x14ac:dyDescent="0.25">
      <c r="E7899" s="110">
        <f t="shared" si="435"/>
        <v>0.82500000000000062</v>
      </c>
      <c r="F7899" s="110">
        <f>IF('3A-Rail transport'!$R$56="no","not applicable (Q3a.2.6 answered with 'no')",ROUND(E7899,4))</f>
        <v>0.82499999999999996</v>
      </c>
      <c r="G7899" s="110">
        <f>IF('3A-Rail transport'!$R$57="no","not applicable (Q3a.2.6 answered with 'no')",ROUND(E7899,4))</f>
        <v>0.82499999999999996</v>
      </c>
      <c r="S7899" s="110">
        <f t="shared" si="436"/>
        <v>0.82500000000000062</v>
      </c>
      <c r="T7899" s="110">
        <f>IF('3B-Air transport'!$R$66="no","not applicable (Q3b.1.6 answered with 'no')",ROUND(S7899,4))</f>
        <v>0.82499999999999996</v>
      </c>
      <c r="U7899" s="110">
        <f>IF('3B-Air transport'!$R$67="no","not applicable (Q3b.1.6 answered with 'no')",ROUND(S7899,4))</f>
        <v>0.82499999999999996</v>
      </c>
      <c r="V7899" s="110">
        <f>IF('3B-Air transport'!$R$68="no","not applicable (Q3b.1.6 answered with 'no')",ROUND(S7899,4))</f>
        <v>0.82499999999999996</v>
      </c>
      <c r="AB7899" s="110">
        <f t="shared" si="437"/>
        <v>0.82500000000000062</v>
      </c>
      <c r="AC7899" s="110">
        <f>IF('3C-Water transport'!$R$56="no","not applicable (Q3c.1.6 answered with 'no')",ROUND(AB7899,4))</f>
        <v>0.82499999999999996</v>
      </c>
      <c r="AD7899" s="110">
        <f>IF('3C-Water transport'!$R$57="no","not applicable (Q3c.1.6 answered with 'no')",ROUND(AB7899,4))</f>
        <v>0.82499999999999996</v>
      </c>
      <c r="AE7899" s="110">
        <f>IF('3C-Water transport'!$R$58="no","not applicable (Q3c.1.6 answered with 'no')",ROUND(AB7899,4))</f>
        <v>0.82499999999999996</v>
      </c>
    </row>
    <row r="7900" spans="5:31" x14ac:dyDescent="0.25">
      <c r="E7900" s="110">
        <f t="shared" si="435"/>
        <v>0.82600000000000062</v>
      </c>
      <c r="F7900" s="110">
        <f>IF('3A-Rail transport'!$R$56="no","not applicable (Q3a.2.6 answered with 'no')",ROUND(E7900,4))</f>
        <v>0.82599999999999996</v>
      </c>
      <c r="G7900" s="110">
        <f>IF('3A-Rail transport'!$R$57="no","not applicable (Q3a.2.6 answered with 'no')",ROUND(E7900,4))</f>
        <v>0.82599999999999996</v>
      </c>
      <c r="S7900" s="110">
        <f t="shared" si="436"/>
        <v>0.82600000000000062</v>
      </c>
      <c r="T7900" s="110">
        <f>IF('3B-Air transport'!$R$66="no","not applicable (Q3b.1.6 answered with 'no')",ROUND(S7900,4))</f>
        <v>0.82599999999999996</v>
      </c>
      <c r="U7900" s="110">
        <f>IF('3B-Air transport'!$R$67="no","not applicable (Q3b.1.6 answered with 'no')",ROUND(S7900,4))</f>
        <v>0.82599999999999996</v>
      </c>
      <c r="V7900" s="110">
        <f>IF('3B-Air transport'!$R$68="no","not applicable (Q3b.1.6 answered with 'no')",ROUND(S7900,4))</f>
        <v>0.82599999999999996</v>
      </c>
      <c r="AB7900" s="110">
        <f t="shared" si="437"/>
        <v>0.82600000000000062</v>
      </c>
      <c r="AC7900" s="110">
        <f>IF('3C-Water transport'!$R$56="no","not applicable (Q3c.1.6 answered with 'no')",ROUND(AB7900,4))</f>
        <v>0.82599999999999996</v>
      </c>
      <c r="AD7900" s="110">
        <f>IF('3C-Water transport'!$R$57="no","not applicable (Q3c.1.6 answered with 'no')",ROUND(AB7900,4))</f>
        <v>0.82599999999999996</v>
      </c>
      <c r="AE7900" s="110">
        <f>IF('3C-Water transport'!$R$58="no","not applicable (Q3c.1.6 answered with 'no')",ROUND(AB7900,4))</f>
        <v>0.82599999999999996</v>
      </c>
    </row>
    <row r="7901" spans="5:31" x14ac:dyDescent="0.25">
      <c r="E7901" s="110">
        <f t="shared" si="435"/>
        <v>0.82700000000000062</v>
      </c>
      <c r="F7901" s="110">
        <f>IF('3A-Rail transport'!$R$56="no","not applicable (Q3a.2.6 answered with 'no')",ROUND(E7901,4))</f>
        <v>0.82699999999999996</v>
      </c>
      <c r="G7901" s="110">
        <f>IF('3A-Rail transport'!$R$57="no","not applicable (Q3a.2.6 answered with 'no')",ROUND(E7901,4))</f>
        <v>0.82699999999999996</v>
      </c>
      <c r="S7901" s="110">
        <f t="shared" si="436"/>
        <v>0.82700000000000062</v>
      </c>
      <c r="T7901" s="110">
        <f>IF('3B-Air transport'!$R$66="no","not applicable (Q3b.1.6 answered with 'no')",ROUND(S7901,4))</f>
        <v>0.82699999999999996</v>
      </c>
      <c r="U7901" s="110">
        <f>IF('3B-Air transport'!$R$67="no","not applicable (Q3b.1.6 answered with 'no')",ROUND(S7901,4))</f>
        <v>0.82699999999999996</v>
      </c>
      <c r="V7901" s="110">
        <f>IF('3B-Air transport'!$R$68="no","not applicable (Q3b.1.6 answered with 'no')",ROUND(S7901,4))</f>
        <v>0.82699999999999996</v>
      </c>
      <c r="AB7901" s="110">
        <f t="shared" si="437"/>
        <v>0.82700000000000062</v>
      </c>
      <c r="AC7901" s="110">
        <f>IF('3C-Water transport'!$R$56="no","not applicable (Q3c.1.6 answered with 'no')",ROUND(AB7901,4))</f>
        <v>0.82699999999999996</v>
      </c>
      <c r="AD7901" s="110">
        <f>IF('3C-Water transport'!$R$57="no","not applicable (Q3c.1.6 answered with 'no')",ROUND(AB7901,4))</f>
        <v>0.82699999999999996</v>
      </c>
      <c r="AE7901" s="110">
        <f>IF('3C-Water transport'!$R$58="no","not applicable (Q3c.1.6 answered with 'no')",ROUND(AB7901,4))</f>
        <v>0.82699999999999996</v>
      </c>
    </row>
    <row r="7902" spans="5:31" x14ac:dyDescent="0.25">
      <c r="E7902" s="110">
        <f t="shared" si="435"/>
        <v>0.82800000000000062</v>
      </c>
      <c r="F7902" s="110">
        <f>IF('3A-Rail transport'!$R$56="no","not applicable (Q3a.2.6 answered with 'no')",ROUND(E7902,4))</f>
        <v>0.82799999999999996</v>
      </c>
      <c r="G7902" s="110">
        <f>IF('3A-Rail transport'!$R$57="no","not applicable (Q3a.2.6 answered with 'no')",ROUND(E7902,4))</f>
        <v>0.82799999999999996</v>
      </c>
      <c r="S7902" s="110">
        <f t="shared" si="436"/>
        <v>0.82800000000000062</v>
      </c>
      <c r="T7902" s="110">
        <f>IF('3B-Air transport'!$R$66="no","not applicable (Q3b.1.6 answered with 'no')",ROUND(S7902,4))</f>
        <v>0.82799999999999996</v>
      </c>
      <c r="U7902" s="110">
        <f>IF('3B-Air transport'!$R$67="no","not applicable (Q3b.1.6 answered with 'no')",ROUND(S7902,4))</f>
        <v>0.82799999999999996</v>
      </c>
      <c r="V7902" s="110">
        <f>IF('3B-Air transport'!$R$68="no","not applicable (Q3b.1.6 answered with 'no')",ROUND(S7902,4))</f>
        <v>0.82799999999999996</v>
      </c>
      <c r="AB7902" s="110">
        <f t="shared" si="437"/>
        <v>0.82800000000000062</v>
      </c>
      <c r="AC7902" s="110">
        <f>IF('3C-Water transport'!$R$56="no","not applicable (Q3c.1.6 answered with 'no')",ROUND(AB7902,4))</f>
        <v>0.82799999999999996</v>
      </c>
      <c r="AD7902" s="110">
        <f>IF('3C-Water transport'!$R$57="no","not applicable (Q3c.1.6 answered with 'no')",ROUND(AB7902,4))</f>
        <v>0.82799999999999996</v>
      </c>
      <c r="AE7902" s="110">
        <f>IF('3C-Water transport'!$R$58="no","not applicable (Q3c.1.6 answered with 'no')",ROUND(AB7902,4))</f>
        <v>0.82799999999999996</v>
      </c>
    </row>
    <row r="7903" spans="5:31" x14ac:dyDescent="0.25">
      <c r="E7903" s="110">
        <f t="shared" si="435"/>
        <v>0.82900000000000063</v>
      </c>
      <c r="F7903" s="110">
        <f>IF('3A-Rail transport'!$R$56="no","not applicable (Q3a.2.6 answered with 'no')",ROUND(E7903,4))</f>
        <v>0.82899999999999996</v>
      </c>
      <c r="G7903" s="110">
        <f>IF('3A-Rail transport'!$R$57="no","not applicable (Q3a.2.6 answered with 'no')",ROUND(E7903,4))</f>
        <v>0.82899999999999996</v>
      </c>
      <c r="S7903" s="110">
        <f t="shared" si="436"/>
        <v>0.82900000000000063</v>
      </c>
      <c r="T7903" s="110">
        <f>IF('3B-Air transport'!$R$66="no","not applicable (Q3b.1.6 answered with 'no')",ROUND(S7903,4))</f>
        <v>0.82899999999999996</v>
      </c>
      <c r="U7903" s="110">
        <f>IF('3B-Air transport'!$R$67="no","not applicable (Q3b.1.6 answered with 'no')",ROUND(S7903,4))</f>
        <v>0.82899999999999996</v>
      </c>
      <c r="V7903" s="110">
        <f>IF('3B-Air transport'!$R$68="no","not applicable (Q3b.1.6 answered with 'no')",ROUND(S7903,4))</f>
        <v>0.82899999999999996</v>
      </c>
      <c r="AB7903" s="110">
        <f t="shared" si="437"/>
        <v>0.82900000000000063</v>
      </c>
      <c r="AC7903" s="110">
        <f>IF('3C-Water transport'!$R$56="no","not applicable (Q3c.1.6 answered with 'no')",ROUND(AB7903,4))</f>
        <v>0.82899999999999996</v>
      </c>
      <c r="AD7903" s="110">
        <f>IF('3C-Water transport'!$R$57="no","not applicable (Q3c.1.6 answered with 'no')",ROUND(AB7903,4))</f>
        <v>0.82899999999999996</v>
      </c>
      <c r="AE7903" s="110">
        <f>IF('3C-Water transport'!$R$58="no","not applicable (Q3c.1.6 answered with 'no')",ROUND(AB7903,4))</f>
        <v>0.82899999999999996</v>
      </c>
    </row>
    <row r="7904" spans="5:31" x14ac:dyDescent="0.25">
      <c r="E7904" s="110">
        <f t="shared" si="435"/>
        <v>0.83000000000000063</v>
      </c>
      <c r="F7904" s="110">
        <f>IF('3A-Rail transport'!$R$56="no","not applicable (Q3a.2.6 answered with 'no')",ROUND(E7904,4))</f>
        <v>0.83</v>
      </c>
      <c r="G7904" s="110">
        <f>IF('3A-Rail transport'!$R$57="no","not applicable (Q3a.2.6 answered with 'no')",ROUND(E7904,4))</f>
        <v>0.83</v>
      </c>
      <c r="S7904" s="110">
        <f t="shared" si="436"/>
        <v>0.83000000000000063</v>
      </c>
      <c r="T7904" s="110">
        <f>IF('3B-Air transport'!$R$66="no","not applicable (Q3b.1.6 answered with 'no')",ROUND(S7904,4))</f>
        <v>0.83</v>
      </c>
      <c r="U7904" s="110">
        <f>IF('3B-Air transport'!$R$67="no","not applicable (Q3b.1.6 answered with 'no')",ROUND(S7904,4))</f>
        <v>0.83</v>
      </c>
      <c r="V7904" s="110">
        <f>IF('3B-Air transport'!$R$68="no","not applicable (Q3b.1.6 answered with 'no')",ROUND(S7904,4))</f>
        <v>0.83</v>
      </c>
      <c r="AB7904" s="110">
        <f t="shared" si="437"/>
        <v>0.83000000000000063</v>
      </c>
      <c r="AC7904" s="110">
        <f>IF('3C-Water transport'!$R$56="no","not applicable (Q3c.1.6 answered with 'no')",ROUND(AB7904,4))</f>
        <v>0.83</v>
      </c>
      <c r="AD7904" s="110">
        <f>IF('3C-Water transport'!$R$57="no","not applicable (Q3c.1.6 answered with 'no')",ROUND(AB7904,4))</f>
        <v>0.83</v>
      </c>
      <c r="AE7904" s="110">
        <f>IF('3C-Water transport'!$R$58="no","not applicable (Q3c.1.6 answered with 'no')",ROUND(AB7904,4))</f>
        <v>0.83</v>
      </c>
    </row>
    <row r="7905" spans="5:31" x14ac:dyDescent="0.25">
      <c r="E7905" s="110">
        <f t="shared" si="435"/>
        <v>0.83100000000000063</v>
      </c>
      <c r="F7905" s="110">
        <f>IF('3A-Rail transport'!$R$56="no","not applicable (Q3a.2.6 answered with 'no')",ROUND(E7905,4))</f>
        <v>0.83099999999999996</v>
      </c>
      <c r="G7905" s="110">
        <f>IF('3A-Rail transport'!$R$57="no","not applicable (Q3a.2.6 answered with 'no')",ROUND(E7905,4))</f>
        <v>0.83099999999999996</v>
      </c>
      <c r="S7905" s="110">
        <f t="shared" si="436"/>
        <v>0.83100000000000063</v>
      </c>
      <c r="T7905" s="110">
        <f>IF('3B-Air transport'!$R$66="no","not applicable (Q3b.1.6 answered with 'no')",ROUND(S7905,4))</f>
        <v>0.83099999999999996</v>
      </c>
      <c r="U7905" s="110">
        <f>IF('3B-Air transport'!$R$67="no","not applicable (Q3b.1.6 answered with 'no')",ROUND(S7905,4))</f>
        <v>0.83099999999999996</v>
      </c>
      <c r="V7905" s="110">
        <f>IF('3B-Air transport'!$R$68="no","not applicable (Q3b.1.6 answered with 'no')",ROUND(S7905,4))</f>
        <v>0.83099999999999996</v>
      </c>
      <c r="AB7905" s="110">
        <f t="shared" si="437"/>
        <v>0.83100000000000063</v>
      </c>
      <c r="AC7905" s="110">
        <f>IF('3C-Water transport'!$R$56="no","not applicable (Q3c.1.6 answered with 'no')",ROUND(AB7905,4))</f>
        <v>0.83099999999999996</v>
      </c>
      <c r="AD7905" s="110">
        <f>IF('3C-Water transport'!$R$57="no","not applicable (Q3c.1.6 answered with 'no')",ROUND(AB7905,4))</f>
        <v>0.83099999999999996</v>
      </c>
      <c r="AE7905" s="110">
        <f>IF('3C-Water transport'!$R$58="no","not applicable (Q3c.1.6 answered with 'no')",ROUND(AB7905,4))</f>
        <v>0.83099999999999996</v>
      </c>
    </row>
    <row r="7906" spans="5:31" x14ac:dyDescent="0.25">
      <c r="E7906" s="110">
        <f t="shared" si="435"/>
        <v>0.83200000000000063</v>
      </c>
      <c r="F7906" s="110">
        <f>IF('3A-Rail transport'!$R$56="no","not applicable (Q3a.2.6 answered with 'no')",ROUND(E7906,4))</f>
        <v>0.83199999999999996</v>
      </c>
      <c r="G7906" s="110">
        <f>IF('3A-Rail transport'!$R$57="no","not applicable (Q3a.2.6 answered with 'no')",ROUND(E7906,4))</f>
        <v>0.83199999999999996</v>
      </c>
      <c r="S7906" s="110">
        <f t="shared" si="436"/>
        <v>0.83200000000000063</v>
      </c>
      <c r="T7906" s="110">
        <f>IF('3B-Air transport'!$R$66="no","not applicable (Q3b.1.6 answered with 'no')",ROUND(S7906,4))</f>
        <v>0.83199999999999996</v>
      </c>
      <c r="U7906" s="110">
        <f>IF('3B-Air transport'!$R$67="no","not applicable (Q3b.1.6 answered with 'no')",ROUND(S7906,4))</f>
        <v>0.83199999999999996</v>
      </c>
      <c r="V7906" s="110">
        <f>IF('3B-Air transport'!$R$68="no","not applicable (Q3b.1.6 answered with 'no')",ROUND(S7906,4))</f>
        <v>0.83199999999999996</v>
      </c>
      <c r="AB7906" s="110">
        <f t="shared" si="437"/>
        <v>0.83200000000000063</v>
      </c>
      <c r="AC7906" s="110">
        <f>IF('3C-Water transport'!$R$56="no","not applicable (Q3c.1.6 answered with 'no')",ROUND(AB7906,4))</f>
        <v>0.83199999999999996</v>
      </c>
      <c r="AD7906" s="110">
        <f>IF('3C-Water transport'!$R$57="no","not applicable (Q3c.1.6 answered with 'no')",ROUND(AB7906,4))</f>
        <v>0.83199999999999996</v>
      </c>
      <c r="AE7906" s="110">
        <f>IF('3C-Water transport'!$R$58="no","not applicable (Q3c.1.6 answered with 'no')",ROUND(AB7906,4))</f>
        <v>0.83199999999999996</v>
      </c>
    </row>
    <row r="7907" spans="5:31" x14ac:dyDescent="0.25">
      <c r="E7907" s="110">
        <f t="shared" ref="E7907:E7970" si="438">E7906+0.001</f>
        <v>0.83300000000000063</v>
      </c>
      <c r="F7907" s="110">
        <f>IF('3A-Rail transport'!$R$56="no","not applicable (Q3a.2.6 answered with 'no')",ROUND(E7907,4))</f>
        <v>0.83299999999999996</v>
      </c>
      <c r="G7907" s="110">
        <f>IF('3A-Rail transport'!$R$57="no","not applicable (Q3a.2.6 answered with 'no')",ROUND(E7907,4))</f>
        <v>0.83299999999999996</v>
      </c>
      <c r="S7907" s="110">
        <f t="shared" ref="S7907:S7970" si="439">S7906+0.001</f>
        <v>0.83300000000000063</v>
      </c>
      <c r="T7907" s="110">
        <f>IF('3B-Air transport'!$R$66="no","not applicable (Q3b.1.6 answered with 'no')",ROUND(S7907,4))</f>
        <v>0.83299999999999996</v>
      </c>
      <c r="U7907" s="110">
        <f>IF('3B-Air transport'!$R$67="no","not applicable (Q3b.1.6 answered with 'no')",ROUND(S7907,4))</f>
        <v>0.83299999999999996</v>
      </c>
      <c r="V7907" s="110">
        <f>IF('3B-Air transport'!$R$68="no","not applicable (Q3b.1.6 answered with 'no')",ROUND(S7907,4))</f>
        <v>0.83299999999999996</v>
      </c>
      <c r="AB7907" s="110">
        <f t="shared" ref="AB7907:AB7970" si="440">AB7906+0.001</f>
        <v>0.83300000000000063</v>
      </c>
      <c r="AC7907" s="110">
        <f>IF('3C-Water transport'!$R$56="no","not applicable (Q3c.1.6 answered with 'no')",ROUND(AB7907,4))</f>
        <v>0.83299999999999996</v>
      </c>
      <c r="AD7907" s="110">
        <f>IF('3C-Water transport'!$R$57="no","not applicable (Q3c.1.6 answered with 'no')",ROUND(AB7907,4))</f>
        <v>0.83299999999999996</v>
      </c>
      <c r="AE7907" s="110">
        <f>IF('3C-Water transport'!$R$58="no","not applicable (Q3c.1.6 answered with 'no')",ROUND(AB7907,4))</f>
        <v>0.83299999999999996</v>
      </c>
    </row>
    <row r="7908" spans="5:31" x14ac:dyDescent="0.25">
      <c r="E7908" s="110">
        <f t="shared" si="438"/>
        <v>0.83400000000000063</v>
      </c>
      <c r="F7908" s="110">
        <f>IF('3A-Rail transport'!$R$56="no","not applicable (Q3a.2.6 answered with 'no')",ROUND(E7908,4))</f>
        <v>0.83399999999999996</v>
      </c>
      <c r="G7908" s="110">
        <f>IF('3A-Rail transport'!$R$57="no","not applicable (Q3a.2.6 answered with 'no')",ROUND(E7908,4))</f>
        <v>0.83399999999999996</v>
      </c>
      <c r="S7908" s="110">
        <f t="shared" si="439"/>
        <v>0.83400000000000063</v>
      </c>
      <c r="T7908" s="110">
        <f>IF('3B-Air transport'!$R$66="no","not applicable (Q3b.1.6 answered with 'no')",ROUND(S7908,4))</f>
        <v>0.83399999999999996</v>
      </c>
      <c r="U7908" s="110">
        <f>IF('3B-Air transport'!$R$67="no","not applicable (Q3b.1.6 answered with 'no')",ROUND(S7908,4))</f>
        <v>0.83399999999999996</v>
      </c>
      <c r="V7908" s="110">
        <f>IF('3B-Air transport'!$R$68="no","not applicable (Q3b.1.6 answered with 'no')",ROUND(S7908,4))</f>
        <v>0.83399999999999996</v>
      </c>
      <c r="AB7908" s="110">
        <f t="shared" si="440"/>
        <v>0.83400000000000063</v>
      </c>
      <c r="AC7908" s="110">
        <f>IF('3C-Water transport'!$R$56="no","not applicable (Q3c.1.6 answered with 'no')",ROUND(AB7908,4))</f>
        <v>0.83399999999999996</v>
      </c>
      <c r="AD7908" s="110">
        <f>IF('3C-Water transport'!$R$57="no","not applicable (Q3c.1.6 answered with 'no')",ROUND(AB7908,4))</f>
        <v>0.83399999999999996</v>
      </c>
      <c r="AE7908" s="110">
        <f>IF('3C-Water transport'!$R$58="no","not applicable (Q3c.1.6 answered with 'no')",ROUND(AB7908,4))</f>
        <v>0.83399999999999996</v>
      </c>
    </row>
    <row r="7909" spans="5:31" x14ac:dyDescent="0.25">
      <c r="E7909" s="110">
        <f t="shared" si="438"/>
        <v>0.83500000000000063</v>
      </c>
      <c r="F7909" s="110">
        <f>IF('3A-Rail transport'!$R$56="no","not applicable (Q3a.2.6 answered with 'no')",ROUND(E7909,4))</f>
        <v>0.83499999999999996</v>
      </c>
      <c r="G7909" s="110">
        <f>IF('3A-Rail transport'!$R$57="no","not applicable (Q3a.2.6 answered with 'no')",ROUND(E7909,4))</f>
        <v>0.83499999999999996</v>
      </c>
      <c r="S7909" s="110">
        <f t="shared" si="439"/>
        <v>0.83500000000000063</v>
      </c>
      <c r="T7909" s="110">
        <f>IF('3B-Air transport'!$R$66="no","not applicable (Q3b.1.6 answered with 'no')",ROUND(S7909,4))</f>
        <v>0.83499999999999996</v>
      </c>
      <c r="U7909" s="110">
        <f>IF('3B-Air transport'!$R$67="no","not applicable (Q3b.1.6 answered with 'no')",ROUND(S7909,4))</f>
        <v>0.83499999999999996</v>
      </c>
      <c r="V7909" s="110">
        <f>IF('3B-Air transport'!$R$68="no","not applicable (Q3b.1.6 answered with 'no')",ROUND(S7909,4))</f>
        <v>0.83499999999999996</v>
      </c>
      <c r="AB7909" s="110">
        <f t="shared" si="440"/>
        <v>0.83500000000000063</v>
      </c>
      <c r="AC7909" s="110">
        <f>IF('3C-Water transport'!$R$56="no","not applicable (Q3c.1.6 answered with 'no')",ROUND(AB7909,4))</f>
        <v>0.83499999999999996</v>
      </c>
      <c r="AD7909" s="110">
        <f>IF('3C-Water transport'!$R$57="no","not applicable (Q3c.1.6 answered with 'no')",ROUND(AB7909,4))</f>
        <v>0.83499999999999996</v>
      </c>
      <c r="AE7909" s="110">
        <f>IF('3C-Water transport'!$R$58="no","not applicable (Q3c.1.6 answered with 'no')",ROUND(AB7909,4))</f>
        <v>0.83499999999999996</v>
      </c>
    </row>
    <row r="7910" spans="5:31" x14ac:dyDescent="0.25">
      <c r="E7910" s="110">
        <f t="shared" si="438"/>
        <v>0.83600000000000063</v>
      </c>
      <c r="F7910" s="110">
        <f>IF('3A-Rail transport'!$R$56="no","not applicable (Q3a.2.6 answered with 'no')",ROUND(E7910,4))</f>
        <v>0.83599999999999997</v>
      </c>
      <c r="G7910" s="110">
        <f>IF('3A-Rail transport'!$R$57="no","not applicable (Q3a.2.6 answered with 'no')",ROUND(E7910,4))</f>
        <v>0.83599999999999997</v>
      </c>
      <c r="S7910" s="110">
        <f t="shared" si="439"/>
        <v>0.83600000000000063</v>
      </c>
      <c r="T7910" s="110">
        <f>IF('3B-Air transport'!$R$66="no","not applicable (Q3b.1.6 answered with 'no')",ROUND(S7910,4))</f>
        <v>0.83599999999999997</v>
      </c>
      <c r="U7910" s="110">
        <f>IF('3B-Air transport'!$R$67="no","not applicable (Q3b.1.6 answered with 'no')",ROUND(S7910,4))</f>
        <v>0.83599999999999997</v>
      </c>
      <c r="V7910" s="110">
        <f>IF('3B-Air transport'!$R$68="no","not applicable (Q3b.1.6 answered with 'no')",ROUND(S7910,4))</f>
        <v>0.83599999999999997</v>
      </c>
      <c r="AB7910" s="110">
        <f t="shared" si="440"/>
        <v>0.83600000000000063</v>
      </c>
      <c r="AC7910" s="110">
        <f>IF('3C-Water transport'!$R$56="no","not applicable (Q3c.1.6 answered with 'no')",ROUND(AB7910,4))</f>
        <v>0.83599999999999997</v>
      </c>
      <c r="AD7910" s="110">
        <f>IF('3C-Water transport'!$R$57="no","not applicable (Q3c.1.6 answered with 'no')",ROUND(AB7910,4))</f>
        <v>0.83599999999999997</v>
      </c>
      <c r="AE7910" s="110">
        <f>IF('3C-Water transport'!$R$58="no","not applicable (Q3c.1.6 answered with 'no')",ROUND(AB7910,4))</f>
        <v>0.83599999999999997</v>
      </c>
    </row>
    <row r="7911" spans="5:31" x14ac:dyDescent="0.25">
      <c r="E7911" s="110">
        <f t="shared" si="438"/>
        <v>0.83700000000000063</v>
      </c>
      <c r="F7911" s="110">
        <f>IF('3A-Rail transport'!$R$56="no","not applicable (Q3a.2.6 answered with 'no')",ROUND(E7911,4))</f>
        <v>0.83699999999999997</v>
      </c>
      <c r="G7911" s="110">
        <f>IF('3A-Rail transport'!$R$57="no","not applicable (Q3a.2.6 answered with 'no')",ROUND(E7911,4))</f>
        <v>0.83699999999999997</v>
      </c>
      <c r="S7911" s="110">
        <f t="shared" si="439"/>
        <v>0.83700000000000063</v>
      </c>
      <c r="T7911" s="110">
        <f>IF('3B-Air transport'!$R$66="no","not applicable (Q3b.1.6 answered with 'no')",ROUND(S7911,4))</f>
        <v>0.83699999999999997</v>
      </c>
      <c r="U7911" s="110">
        <f>IF('3B-Air transport'!$R$67="no","not applicable (Q3b.1.6 answered with 'no')",ROUND(S7911,4))</f>
        <v>0.83699999999999997</v>
      </c>
      <c r="V7911" s="110">
        <f>IF('3B-Air transport'!$R$68="no","not applicable (Q3b.1.6 answered with 'no')",ROUND(S7911,4))</f>
        <v>0.83699999999999997</v>
      </c>
      <c r="AB7911" s="110">
        <f t="shared" si="440"/>
        <v>0.83700000000000063</v>
      </c>
      <c r="AC7911" s="110">
        <f>IF('3C-Water transport'!$R$56="no","not applicable (Q3c.1.6 answered with 'no')",ROUND(AB7911,4))</f>
        <v>0.83699999999999997</v>
      </c>
      <c r="AD7911" s="110">
        <f>IF('3C-Water transport'!$R$57="no","not applicable (Q3c.1.6 answered with 'no')",ROUND(AB7911,4))</f>
        <v>0.83699999999999997</v>
      </c>
      <c r="AE7911" s="110">
        <f>IF('3C-Water transport'!$R$58="no","not applicable (Q3c.1.6 answered with 'no')",ROUND(AB7911,4))</f>
        <v>0.83699999999999997</v>
      </c>
    </row>
    <row r="7912" spans="5:31" x14ac:dyDescent="0.25">
      <c r="E7912" s="110">
        <f t="shared" si="438"/>
        <v>0.83800000000000063</v>
      </c>
      <c r="F7912" s="110">
        <f>IF('3A-Rail transport'!$R$56="no","not applicable (Q3a.2.6 answered with 'no')",ROUND(E7912,4))</f>
        <v>0.83799999999999997</v>
      </c>
      <c r="G7912" s="110">
        <f>IF('3A-Rail transport'!$R$57="no","not applicable (Q3a.2.6 answered with 'no')",ROUND(E7912,4))</f>
        <v>0.83799999999999997</v>
      </c>
      <c r="S7912" s="110">
        <f t="shared" si="439"/>
        <v>0.83800000000000063</v>
      </c>
      <c r="T7912" s="110">
        <f>IF('3B-Air transport'!$R$66="no","not applicable (Q3b.1.6 answered with 'no')",ROUND(S7912,4))</f>
        <v>0.83799999999999997</v>
      </c>
      <c r="U7912" s="110">
        <f>IF('3B-Air transport'!$R$67="no","not applicable (Q3b.1.6 answered with 'no')",ROUND(S7912,4))</f>
        <v>0.83799999999999997</v>
      </c>
      <c r="V7912" s="110">
        <f>IF('3B-Air transport'!$R$68="no","not applicable (Q3b.1.6 answered with 'no')",ROUND(S7912,4))</f>
        <v>0.83799999999999997</v>
      </c>
      <c r="AB7912" s="110">
        <f t="shared" si="440"/>
        <v>0.83800000000000063</v>
      </c>
      <c r="AC7912" s="110">
        <f>IF('3C-Water transport'!$R$56="no","not applicable (Q3c.1.6 answered with 'no')",ROUND(AB7912,4))</f>
        <v>0.83799999999999997</v>
      </c>
      <c r="AD7912" s="110">
        <f>IF('3C-Water transport'!$R$57="no","not applicable (Q3c.1.6 answered with 'no')",ROUND(AB7912,4))</f>
        <v>0.83799999999999997</v>
      </c>
      <c r="AE7912" s="110">
        <f>IF('3C-Water transport'!$R$58="no","not applicable (Q3c.1.6 answered with 'no')",ROUND(AB7912,4))</f>
        <v>0.83799999999999997</v>
      </c>
    </row>
    <row r="7913" spans="5:31" x14ac:dyDescent="0.25">
      <c r="E7913" s="110">
        <f t="shared" si="438"/>
        <v>0.83900000000000063</v>
      </c>
      <c r="F7913" s="110">
        <f>IF('3A-Rail transport'!$R$56="no","not applicable (Q3a.2.6 answered with 'no')",ROUND(E7913,4))</f>
        <v>0.83899999999999997</v>
      </c>
      <c r="G7913" s="110">
        <f>IF('3A-Rail transport'!$R$57="no","not applicable (Q3a.2.6 answered with 'no')",ROUND(E7913,4))</f>
        <v>0.83899999999999997</v>
      </c>
      <c r="S7913" s="110">
        <f t="shared" si="439"/>
        <v>0.83900000000000063</v>
      </c>
      <c r="T7913" s="110">
        <f>IF('3B-Air transport'!$R$66="no","not applicable (Q3b.1.6 answered with 'no')",ROUND(S7913,4))</f>
        <v>0.83899999999999997</v>
      </c>
      <c r="U7913" s="110">
        <f>IF('3B-Air transport'!$R$67="no","not applicable (Q3b.1.6 answered with 'no')",ROUND(S7913,4))</f>
        <v>0.83899999999999997</v>
      </c>
      <c r="V7913" s="110">
        <f>IF('3B-Air transport'!$R$68="no","not applicable (Q3b.1.6 answered with 'no')",ROUND(S7913,4))</f>
        <v>0.83899999999999997</v>
      </c>
      <c r="AB7913" s="110">
        <f t="shared" si="440"/>
        <v>0.83900000000000063</v>
      </c>
      <c r="AC7913" s="110">
        <f>IF('3C-Water transport'!$R$56="no","not applicable (Q3c.1.6 answered with 'no')",ROUND(AB7913,4))</f>
        <v>0.83899999999999997</v>
      </c>
      <c r="AD7913" s="110">
        <f>IF('3C-Water transport'!$R$57="no","not applicable (Q3c.1.6 answered with 'no')",ROUND(AB7913,4))</f>
        <v>0.83899999999999997</v>
      </c>
      <c r="AE7913" s="110">
        <f>IF('3C-Water transport'!$R$58="no","not applicable (Q3c.1.6 answered with 'no')",ROUND(AB7913,4))</f>
        <v>0.83899999999999997</v>
      </c>
    </row>
    <row r="7914" spans="5:31" x14ac:dyDescent="0.25">
      <c r="E7914" s="110">
        <f t="shared" si="438"/>
        <v>0.84000000000000064</v>
      </c>
      <c r="F7914" s="110">
        <f>IF('3A-Rail transport'!$R$56="no","not applicable (Q3a.2.6 answered with 'no')",ROUND(E7914,4))</f>
        <v>0.84</v>
      </c>
      <c r="G7914" s="110">
        <f>IF('3A-Rail transport'!$R$57="no","not applicable (Q3a.2.6 answered with 'no')",ROUND(E7914,4))</f>
        <v>0.84</v>
      </c>
      <c r="S7914" s="110">
        <f t="shared" si="439"/>
        <v>0.84000000000000064</v>
      </c>
      <c r="T7914" s="110">
        <f>IF('3B-Air transport'!$R$66="no","not applicable (Q3b.1.6 answered with 'no')",ROUND(S7914,4))</f>
        <v>0.84</v>
      </c>
      <c r="U7914" s="110">
        <f>IF('3B-Air transport'!$R$67="no","not applicable (Q3b.1.6 answered with 'no')",ROUND(S7914,4))</f>
        <v>0.84</v>
      </c>
      <c r="V7914" s="110">
        <f>IF('3B-Air transport'!$R$68="no","not applicable (Q3b.1.6 answered with 'no')",ROUND(S7914,4))</f>
        <v>0.84</v>
      </c>
      <c r="AB7914" s="110">
        <f t="shared" si="440"/>
        <v>0.84000000000000064</v>
      </c>
      <c r="AC7914" s="110">
        <f>IF('3C-Water transport'!$R$56="no","not applicable (Q3c.1.6 answered with 'no')",ROUND(AB7914,4))</f>
        <v>0.84</v>
      </c>
      <c r="AD7914" s="110">
        <f>IF('3C-Water transport'!$R$57="no","not applicable (Q3c.1.6 answered with 'no')",ROUND(AB7914,4))</f>
        <v>0.84</v>
      </c>
      <c r="AE7914" s="110">
        <f>IF('3C-Water transport'!$R$58="no","not applicable (Q3c.1.6 answered with 'no')",ROUND(AB7914,4))</f>
        <v>0.84</v>
      </c>
    </row>
    <row r="7915" spans="5:31" x14ac:dyDescent="0.25">
      <c r="E7915" s="110">
        <f t="shared" si="438"/>
        <v>0.84100000000000064</v>
      </c>
      <c r="F7915" s="110">
        <f>IF('3A-Rail transport'!$R$56="no","not applicable (Q3a.2.6 answered with 'no')",ROUND(E7915,4))</f>
        <v>0.84099999999999997</v>
      </c>
      <c r="G7915" s="110">
        <f>IF('3A-Rail transport'!$R$57="no","not applicable (Q3a.2.6 answered with 'no')",ROUND(E7915,4))</f>
        <v>0.84099999999999997</v>
      </c>
      <c r="S7915" s="110">
        <f t="shared" si="439"/>
        <v>0.84100000000000064</v>
      </c>
      <c r="T7915" s="110">
        <f>IF('3B-Air transport'!$R$66="no","not applicable (Q3b.1.6 answered with 'no')",ROUND(S7915,4))</f>
        <v>0.84099999999999997</v>
      </c>
      <c r="U7915" s="110">
        <f>IF('3B-Air transport'!$R$67="no","not applicable (Q3b.1.6 answered with 'no')",ROUND(S7915,4))</f>
        <v>0.84099999999999997</v>
      </c>
      <c r="V7915" s="110">
        <f>IF('3B-Air transport'!$R$68="no","not applicable (Q3b.1.6 answered with 'no')",ROUND(S7915,4))</f>
        <v>0.84099999999999997</v>
      </c>
      <c r="AB7915" s="110">
        <f t="shared" si="440"/>
        <v>0.84100000000000064</v>
      </c>
      <c r="AC7915" s="110">
        <f>IF('3C-Water transport'!$R$56="no","not applicable (Q3c.1.6 answered with 'no')",ROUND(AB7915,4))</f>
        <v>0.84099999999999997</v>
      </c>
      <c r="AD7915" s="110">
        <f>IF('3C-Water transport'!$R$57="no","not applicable (Q3c.1.6 answered with 'no')",ROUND(AB7915,4))</f>
        <v>0.84099999999999997</v>
      </c>
      <c r="AE7915" s="110">
        <f>IF('3C-Water transport'!$R$58="no","not applicable (Q3c.1.6 answered with 'no')",ROUND(AB7915,4))</f>
        <v>0.84099999999999997</v>
      </c>
    </row>
    <row r="7916" spans="5:31" x14ac:dyDescent="0.25">
      <c r="E7916" s="110">
        <f t="shared" si="438"/>
        <v>0.84200000000000064</v>
      </c>
      <c r="F7916" s="110">
        <f>IF('3A-Rail transport'!$R$56="no","not applicable (Q3a.2.6 answered with 'no')",ROUND(E7916,4))</f>
        <v>0.84199999999999997</v>
      </c>
      <c r="G7916" s="110">
        <f>IF('3A-Rail transport'!$R$57="no","not applicable (Q3a.2.6 answered with 'no')",ROUND(E7916,4))</f>
        <v>0.84199999999999997</v>
      </c>
      <c r="S7916" s="110">
        <f t="shared" si="439"/>
        <v>0.84200000000000064</v>
      </c>
      <c r="T7916" s="110">
        <f>IF('3B-Air transport'!$R$66="no","not applicable (Q3b.1.6 answered with 'no')",ROUND(S7916,4))</f>
        <v>0.84199999999999997</v>
      </c>
      <c r="U7916" s="110">
        <f>IF('3B-Air transport'!$R$67="no","not applicable (Q3b.1.6 answered with 'no')",ROUND(S7916,4))</f>
        <v>0.84199999999999997</v>
      </c>
      <c r="V7916" s="110">
        <f>IF('3B-Air transport'!$R$68="no","not applicable (Q3b.1.6 answered with 'no')",ROUND(S7916,4))</f>
        <v>0.84199999999999997</v>
      </c>
      <c r="AB7916" s="110">
        <f t="shared" si="440"/>
        <v>0.84200000000000064</v>
      </c>
      <c r="AC7916" s="110">
        <f>IF('3C-Water transport'!$R$56="no","not applicable (Q3c.1.6 answered with 'no')",ROUND(AB7916,4))</f>
        <v>0.84199999999999997</v>
      </c>
      <c r="AD7916" s="110">
        <f>IF('3C-Water transport'!$R$57="no","not applicable (Q3c.1.6 answered with 'no')",ROUND(AB7916,4))</f>
        <v>0.84199999999999997</v>
      </c>
      <c r="AE7916" s="110">
        <f>IF('3C-Water transport'!$R$58="no","not applicable (Q3c.1.6 answered with 'no')",ROUND(AB7916,4))</f>
        <v>0.84199999999999997</v>
      </c>
    </row>
    <row r="7917" spans="5:31" x14ac:dyDescent="0.25">
      <c r="E7917" s="110">
        <f t="shared" si="438"/>
        <v>0.84300000000000064</v>
      </c>
      <c r="F7917" s="110">
        <f>IF('3A-Rail transport'!$R$56="no","not applicable (Q3a.2.6 answered with 'no')",ROUND(E7917,4))</f>
        <v>0.84299999999999997</v>
      </c>
      <c r="G7917" s="110">
        <f>IF('3A-Rail transport'!$R$57="no","not applicable (Q3a.2.6 answered with 'no')",ROUND(E7917,4))</f>
        <v>0.84299999999999997</v>
      </c>
      <c r="S7917" s="110">
        <f t="shared" si="439"/>
        <v>0.84300000000000064</v>
      </c>
      <c r="T7917" s="110">
        <f>IF('3B-Air transport'!$R$66="no","not applicable (Q3b.1.6 answered with 'no')",ROUND(S7917,4))</f>
        <v>0.84299999999999997</v>
      </c>
      <c r="U7917" s="110">
        <f>IF('3B-Air transport'!$R$67="no","not applicable (Q3b.1.6 answered with 'no')",ROUND(S7917,4))</f>
        <v>0.84299999999999997</v>
      </c>
      <c r="V7917" s="110">
        <f>IF('3B-Air transport'!$R$68="no","not applicable (Q3b.1.6 answered with 'no')",ROUND(S7917,4))</f>
        <v>0.84299999999999997</v>
      </c>
      <c r="AB7917" s="110">
        <f t="shared" si="440"/>
        <v>0.84300000000000064</v>
      </c>
      <c r="AC7917" s="110">
        <f>IF('3C-Water transport'!$R$56="no","not applicable (Q3c.1.6 answered with 'no')",ROUND(AB7917,4))</f>
        <v>0.84299999999999997</v>
      </c>
      <c r="AD7917" s="110">
        <f>IF('3C-Water transport'!$R$57="no","not applicable (Q3c.1.6 answered with 'no')",ROUND(AB7917,4))</f>
        <v>0.84299999999999997</v>
      </c>
      <c r="AE7917" s="110">
        <f>IF('3C-Water transport'!$R$58="no","not applicable (Q3c.1.6 answered with 'no')",ROUND(AB7917,4))</f>
        <v>0.84299999999999997</v>
      </c>
    </row>
    <row r="7918" spans="5:31" x14ac:dyDescent="0.25">
      <c r="E7918" s="110">
        <f t="shared" si="438"/>
        <v>0.84400000000000064</v>
      </c>
      <c r="F7918" s="110">
        <f>IF('3A-Rail transport'!$R$56="no","not applicable (Q3a.2.6 answered with 'no')",ROUND(E7918,4))</f>
        <v>0.84399999999999997</v>
      </c>
      <c r="G7918" s="110">
        <f>IF('3A-Rail transport'!$R$57="no","not applicable (Q3a.2.6 answered with 'no')",ROUND(E7918,4))</f>
        <v>0.84399999999999997</v>
      </c>
      <c r="S7918" s="110">
        <f t="shared" si="439"/>
        <v>0.84400000000000064</v>
      </c>
      <c r="T7918" s="110">
        <f>IF('3B-Air transport'!$R$66="no","not applicable (Q3b.1.6 answered with 'no')",ROUND(S7918,4))</f>
        <v>0.84399999999999997</v>
      </c>
      <c r="U7918" s="110">
        <f>IF('3B-Air transport'!$R$67="no","not applicable (Q3b.1.6 answered with 'no')",ROUND(S7918,4))</f>
        <v>0.84399999999999997</v>
      </c>
      <c r="V7918" s="110">
        <f>IF('3B-Air transport'!$R$68="no","not applicable (Q3b.1.6 answered with 'no')",ROUND(S7918,4))</f>
        <v>0.84399999999999997</v>
      </c>
      <c r="AB7918" s="110">
        <f t="shared" si="440"/>
        <v>0.84400000000000064</v>
      </c>
      <c r="AC7918" s="110">
        <f>IF('3C-Water transport'!$R$56="no","not applicable (Q3c.1.6 answered with 'no')",ROUND(AB7918,4))</f>
        <v>0.84399999999999997</v>
      </c>
      <c r="AD7918" s="110">
        <f>IF('3C-Water transport'!$R$57="no","not applicable (Q3c.1.6 answered with 'no')",ROUND(AB7918,4))</f>
        <v>0.84399999999999997</v>
      </c>
      <c r="AE7918" s="110">
        <f>IF('3C-Water transport'!$R$58="no","not applicable (Q3c.1.6 answered with 'no')",ROUND(AB7918,4))</f>
        <v>0.84399999999999997</v>
      </c>
    </row>
    <row r="7919" spans="5:31" x14ac:dyDescent="0.25">
      <c r="E7919" s="110">
        <f t="shared" si="438"/>
        <v>0.84500000000000064</v>
      </c>
      <c r="F7919" s="110">
        <f>IF('3A-Rail transport'!$R$56="no","not applicable (Q3a.2.6 answered with 'no')",ROUND(E7919,4))</f>
        <v>0.84499999999999997</v>
      </c>
      <c r="G7919" s="110">
        <f>IF('3A-Rail transport'!$R$57="no","not applicable (Q3a.2.6 answered with 'no')",ROUND(E7919,4))</f>
        <v>0.84499999999999997</v>
      </c>
      <c r="S7919" s="110">
        <f t="shared" si="439"/>
        <v>0.84500000000000064</v>
      </c>
      <c r="T7919" s="110">
        <f>IF('3B-Air transport'!$R$66="no","not applicable (Q3b.1.6 answered with 'no')",ROUND(S7919,4))</f>
        <v>0.84499999999999997</v>
      </c>
      <c r="U7919" s="110">
        <f>IF('3B-Air transport'!$R$67="no","not applicable (Q3b.1.6 answered with 'no')",ROUND(S7919,4))</f>
        <v>0.84499999999999997</v>
      </c>
      <c r="V7919" s="110">
        <f>IF('3B-Air transport'!$R$68="no","not applicable (Q3b.1.6 answered with 'no')",ROUND(S7919,4))</f>
        <v>0.84499999999999997</v>
      </c>
      <c r="AB7919" s="110">
        <f t="shared" si="440"/>
        <v>0.84500000000000064</v>
      </c>
      <c r="AC7919" s="110">
        <f>IF('3C-Water transport'!$R$56="no","not applicable (Q3c.1.6 answered with 'no')",ROUND(AB7919,4))</f>
        <v>0.84499999999999997</v>
      </c>
      <c r="AD7919" s="110">
        <f>IF('3C-Water transport'!$R$57="no","not applicable (Q3c.1.6 answered with 'no')",ROUND(AB7919,4))</f>
        <v>0.84499999999999997</v>
      </c>
      <c r="AE7919" s="110">
        <f>IF('3C-Water transport'!$R$58="no","not applicable (Q3c.1.6 answered with 'no')",ROUND(AB7919,4))</f>
        <v>0.84499999999999997</v>
      </c>
    </row>
    <row r="7920" spans="5:31" x14ac:dyDescent="0.25">
      <c r="E7920" s="110">
        <f t="shared" si="438"/>
        <v>0.84600000000000064</v>
      </c>
      <c r="F7920" s="110">
        <f>IF('3A-Rail transport'!$R$56="no","not applicable (Q3a.2.6 answered with 'no')",ROUND(E7920,4))</f>
        <v>0.84599999999999997</v>
      </c>
      <c r="G7920" s="110">
        <f>IF('3A-Rail transport'!$R$57="no","not applicable (Q3a.2.6 answered with 'no')",ROUND(E7920,4))</f>
        <v>0.84599999999999997</v>
      </c>
      <c r="S7920" s="110">
        <f t="shared" si="439"/>
        <v>0.84600000000000064</v>
      </c>
      <c r="T7920" s="110">
        <f>IF('3B-Air transport'!$R$66="no","not applicable (Q3b.1.6 answered with 'no')",ROUND(S7920,4))</f>
        <v>0.84599999999999997</v>
      </c>
      <c r="U7920" s="110">
        <f>IF('3B-Air transport'!$R$67="no","not applicable (Q3b.1.6 answered with 'no')",ROUND(S7920,4))</f>
        <v>0.84599999999999997</v>
      </c>
      <c r="V7920" s="110">
        <f>IF('3B-Air transport'!$R$68="no","not applicable (Q3b.1.6 answered with 'no')",ROUND(S7920,4))</f>
        <v>0.84599999999999997</v>
      </c>
      <c r="AB7920" s="110">
        <f t="shared" si="440"/>
        <v>0.84600000000000064</v>
      </c>
      <c r="AC7920" s="110">
        <f>IF('3C-Water transport'!$R$56="no","not applicable (Q3c.1.6 answered with 'no')",ROUND(AB7920,4))</f>
        <v>0.84599999999999997</v>
      </c>
      <c r="AD7920" s="110">
        <f>IF('3C-Water transport'!$R$57="no","not applicable (Q3c.1.6 answered with 'no')",ROUND(AB7920,4))</f>
        <v>0.84599999999999997</v>
      </c>
      <c r="AE7920" s="110">
        <f>IF('3C-Water transport'!$R$58="no","not applicable (Q3c.1.6 answered with 'no')",ROUND(AB7920,4))</f>
        <v>0.84599999999999997</v>
      </c>
    </row>
    <row r="7921" spans="5:31" x14ac:dyDescent="0.25">
      <c r="E7921" s="110">
        <f t="shared" si="438"/>
        <v>0.84700000000000064</v>
      </c>
      <c r="F7921" s="110">
        <f>IF('3A-Rail transport'!$R$56="no","not applicable (Q3a.2.6 answered with 'no')",ROUND(E7921,4))</f>
        <v>0.84699999999999998</v>
      </c>
      <c r="G7921" s="110">
        <f>IF('3A-Rail transport'!$R$57="no","not applicable (Q3a.2.6 answered with 'no')",ROUND(E7921,4))</f>
        <v>0.84699999999999998</v>
      </c>
      <c r="S7921" s="110">
        <f t="shared" si="439"/>
        <v>0.84700000000000064</v>
      </c>
      <c r="T7921" s="110">
        <f>IF('3B-Air transport'!$R$66="no","not applicable (Q3b.1.6 answered with 'no')",ROUND(S7921,4))</f>
        <v>0.84699999999999998</v>
      </c>
      <c r="U7921" s="110">
        <f>IF('3B-Air transport'!$R$67="no","not applicable (Q3b.1.6 answered with 'no')",ROUND(S7921,4))</f>
        <v>0.84699999999999998</v>
      </c>
      <c r="V7921" s="110">
        <f>IF('3B-Air transport'!$R$68="no","not applicable (Q3b.1.6 answered with 'no')",ROUND(S7921,4))</f>
        <v>0.84699999999999998</v>
      </c>
      <c r="AB7921" s="110">
        <f t="shared" si="440"/>
        <v>0.84700000000000064</v>
      </c>
      <c r="AC7921" s="110">
        <f>IF('3C-Water transport'!$R$56="no","not applicable (Q3c.1.6 answered with 'no')",ROUND(AB7921,4))</f>
        <v>0.84699999999999998</v>
      </c>
      <c r="AD7921" s="110">
        <f>IF('3C-Water transport'!$R$57="no","not applicable (Q3c.1.6 answered with 'no')",ROUND(AB7921,4))</f>
        <v>0.84699999999999998</v>
      </c>
      <c r="AE7921" s="110">
        <f>IF('3C-Water transport'!$R$58="no","not applicable (Q3c.1.6 answered with 'no')",ROUND(AB7921,4))</f>
        <v>0.84699999999999998</v>
      </c>
    </row>
    <row r="7922" spans="5:31" x14ac:dyDescent="0.25">
      <c r="E7922" s="110">
        <f t="shared" si="438"/>
        <v>0.84800000000000064</v>
      </c>
      <c r="F7922" s="110">
        <f>IF('3A-Rail transport'!$R$56="no","not applicable (Q3a.2.6 answered with 'no')",ROUND(E7922,4))</f>
        <v>0.84799999999999998</v>
      </c>
      <c r="G7922" s="110">
        <f>IF('3A-Rail transport'!$R$57="no","not applicable (Q3a.2.6 answered with 'no')",ROUND(E7922,4))</f>
        <v>0.84799999999999998</v>
      </c>
      <c r="S7922" s="110">
        <f t="shared" si="439"/>
        <v>0.84800000000000064</v>
      </c>
      <c r="T7922" s="110">
        <f>IF('3B-Air transport'!$R$66="no","not applicable (Q3b.1.6 answered with 'no')",ROUND(S7922,4))</f>
        <v>0.84799999999999998</v>
      </c>
      <c r="U7922" s="110">
        <f>IF('3B-Air transport'!$R$67="no","not applicable (Q3b.1.6 answered with 'no')",ROUND(S7922,4))</f>
        <v>0.84799999999999998</v>
      </c>
      <c r="V7922" s="110">
        <f>IF('3B-Air transport'!$R$68="no","not applicable (Q3b.1.6 answered with 'no')",ROUND(S7922,4))</f>
        <v>0.84799999999999998</v>
      </c>
      <c r="AB7922" s="110">
        <f t="shared" si="440"/>
        <v>0.84800000000000064</v>
      </c>
      <c r="AC7922" s="110">
        <f>IF('3C-Water transport'!$R$56="no","not applicable (Q3c.1.6 answered with 'no')",ROUND(AB7922,4))</f>
        <v>0.84799999999999998</v>
      </c>
      <c r="AD7922" s="110">
        <f>IF('3C-Water transport'!$R$57="no","not applicable (Q3c.1.6 answered with 'no')",ROUND(AB7922,4))</f>
        <v>0.84799999999999998</v>
      </c>
      <c r="AE7922" s="110">
        <f>IF('3C-Water transport'!$R$58="no","not applicable (Q3c.1.6 answered with 'no')",ROUND(AB7922,4))</f>
        <v>0.84799999999999998</v>
      </c>
    </row>
    <row r="7923" spans="5:31" x14ac:dyDescent="0.25">
      <c r="E7923" s="110">
        <f t="shared" si="438"/>
        <v>0.84900000000000064</v>
      </c>
      <c r="F7923" s="110">
        <f>IF('3A-Rail transport'!$R$56="no","not applicable (Q3a.2.6 answered with 'no')",ROUND(E7923,4))</f>
        <v>0.84899999999999998</v>
      </c>
      <c r="G7923" s="110">
        <f>IF('3A-Rail transport'!$R$57="no","not applicable (Q3a.2.6 answered with 'no')",ROUND(E7923,4))</f>
        <v>0.84899999999999998</v>
      </c>
      <c r="S7923" s="110">
        <f t="shared" si="439"/>
        <v>0.84900000000000064</v>
      </c>
      <c r="T7923" s="110">
        <f>IF('3B-Air transport'!$R$66="no","not applicable (Q3b.1.6 answered with 'no')",ROUND(S7923,4))</f>
        <v>0.84899999999999998</v>
      </c>
      <c r="U7923" s="110">
        <f>IF('3B-Air transport'!$R$67="no","not applicable (Q3b.1.6 answered with 'no')",ROUND(S7923,4))</f>
        <v>0.84899999999999998</v>
      </c>
      <c r="V7923" s="110">
        <f>IF('3B-Air transport'!$R$68="no","not applicable (Q3b.1.6 answered with 'no')",ROUND(S7923,4))</f>
        <v>0.84899999999999998</v>
      </c>
      <c r="AB7923" s="110">
        <f t="shared" si="440"/>
        <v>0.84900000000000064</v>
      </c>
      <c r="AC7923" s="110">
        <f>IF('3C-Water transport'!$R$56="no","not applicable (Q3c.1.6 answered with 'no')",ROUND(AB7923,4))</f>
        <v>0.84899999999999998</v>
      </c>
      <c r="AD7923" s="110">
        <f>IF('3C-Water transport'!$R$57="no","not applicable (Q3c.1.6 answered with 'no')",ROUND(AB7923,4))</f>
        <v>0.84899999999999998</v>
      </c>
      <c r="AE7923" s="110">
        <f>IF('3C-Water transport'!$R$58="no","not applicable (Q3c.1.6 answered with 'no')",ROUND(AB7923,4))</f>
        <v>0.84899999999999998</v>
      </c>
    </row>
    <row r="7924" spans="5:31" x14ac:dyDescent="0.25">
      <c r="E7924" s="110">
        <f t="shared" si="438"/>
        <v>0.85000000000000064</v>
      </c>
      <c r="F7924" s="110">
        <f>IF('3A-Rail transport'!$R$56="no","not applicable (Q3a.2.6 answered with 'no')",ROUND(E7924,4))</f>
        <v>0.85</v>
      </c>
      <c r="G7924" s="110">
        <f>IF('3A-Rail transport'!$R$57="no","not applicable (Q3a.2.6 answered with 'no')",ROUND(E7924,4))</f>
        <v>0.85</v>
      </c>
      <c r="S7924" s="110">
        <f t="shared" si="439"/>
        <v>0.85000000000000064</v>
      </c>
      <c r="T7924" s="110">
        <f>IF('3B-Air transport'!$R$66="no","not applicable (Q3b.1.6 answered with 'no')",ROUND(S7924,4))</f>
        <v>0.85</v>
      </c>
      <c r="U7924" s="110">
        <f>IF('3B-Air transport'!$R$67="no","not applicable (Q3b.1.6 answered with 'no')",ROUND(S7924,4))</f>
        <v>0.85</v>
      </c>
      <c r="V7924" s="110">
        <f>IF('3B-Air transport'!$R$68="no","not applicable (Q3b.1.6 answered with 'no')",ROUND(S7924,4))</f>
        <v>0.85</v>
      </c>
      <c r="AB7924" s="110">
        <f t="shared" si="440"/>
        <v>0.85000000000000064</v>
      </c>
      <c r="AC7924" s="110">
        <f>IF('3C-Water transport'!$R$56="no","not applicable (Q3c.1.6 answered with 'no')",ROUND(AB7924,4))</f>
        <v>0.85</v>
      </c>
      <c r="AD7924" s="110">
        <f>IF('3C-Water transport'!$R$57="no","not applicable (Q3c.1.6 answered with 'no')",ROUND(AB7924,4))</f>
        <v>0.85</v>
      </c>
      <c r="AE7924" s="110">
        <f>IF('3C-Water transport'!$R$58="no","not applicable (Q3c.1.6 answered with 'no')",ROUND(AB7924,4))</f>
        <v>0.85</v>
      </c>
    </row>
    <row r="7925" spans="5:31" x14ac:dyDescent="0.25">
      <c r="E7925" s="110">
        <f t="shared" si="438"/>
        <v>0.85100000000000064</v>
      </c>
      <c r="F7925" s="110">
        <f>IF('3A-Rail transport'!$R$56="no","not applicable (Q3a.2.6 answered with 'no')",ROUND(E7925,4))</f>
        <v>0.85099999999999998</v>
      </c>
      <c r="G7925" s="110">
        <f>IF('3A-Rail transport'!$R$57="no","not applicable (Q3a.2.6 answered with 'no')",ROUND(E7925,4))</f>
        <v>0.85099999999999998</v>
      </c>
      <c r="S7925" s="110">
        <f t="shared" si="439"/>
        <v>0.85100000000000064</v>
      </c>
      <c r="T7925" s="110">
        <f>IF('3B-Air transport'!$R$66="no","not applicable (Q3b.1.6 answered with 'no')",ROUND(S7925,4))</f>
        <v>0.85099999999999998</v>
      </c>
      <c r="U7925" s="110">
        <f>IF('3B-Air transport'!$R$67="no","not applicable (Q3b.1.6 answered with 'no')",ROUND(S7925,4))</f>
        <v>0.85099999999999998</v>
      </c>
      <c r="V7925" s="110">
        <f>IF('3B-Air transport'!$R$68="no","not applicable (Q3b.1.6 answered with 'no')",ROUND(S7925,4))</f>
        <v>0.85099999999999998</v>
      </c>
      <c r="AB7925" s="110">
        <f t="shared" si="440"/>
        <v>0.85100000000000064</v>
      </c>
      <c r="AC7925" s="110">
        <f>IF('3C-Water transport'!$R$56="no","not applicable (Q3c.1.6 answered with 'no')",ROUND(AB7925,4))</f>
        <v>0.85099999999999998</v>
      </c>
      <c r="AD7925" s="110">
        <f>IF('3C-Water transport'!$R$57="no","not applicable (Q3c.1.6 answered with 'no')",ROUND(AB7925,4))</f>
        <v>0.85099999999999998</v>
      </c>
      <c r="AE7925" s="110">
        <f>IF('3C-Water transport'!$R$58="no","not applicable (Q3c.1.6 answered with 'no')",ROUND(AB7925,4))</f>
        <v>0.85099999999999998</v>
      </c>
    </row>
    <row r="7926" spans="5:31" x14ac:dyDescent="0.25">
      <c r="E7926" s="110">
        <f t="shared" si="438"/>
        <v>0.85200000000000065</v>
      </c>
      <c r="F7926" s="110">
        <f>IF('3A-Rail transport'!$R$56="no","not applicable (Q3a.2.6 answered with 'no')",ROUND(E7926,4))</f>
        <v>0.85199999999999998</v>
      </c>
      <c r="G7926" s="110">
        <f>IF('3A-Rail transport'!$R$57="no","not applicable (Q3a.2.6 answered with 'no')",ROUND(E7926,4))</f>
        <v>0.85199999999999998</v>
      </c>
      <c r="S7926" s="110">
        <f t="shared" si="439"/>
        <v>0.85200000000000065</v>
      </c>
      <c r="T7926" s="110">
        <f>IF('3B-Air transport'!$R$66="no","not applicable (Q3b.1.6 answered with 'no')",ROUND(S7926,4))</f>
        <v>0.85199999999999998</v>
      </c>
      <c r="U7926" s="110">
        <f>IF('3B-Air transport'!$R$67="no","not applicable (Q3b.1.6 answered with 'no')",ROUND(S7926,4))</f>
        <v>0.85199999999999998</v>
      </c>
      <c r="V7926" s="110">
        <f>IF('3B-Air transport'!$R$68="no","not applicable (Q3b.1.6 answered with 'no')",ROUND(S7926,4))</f>
        <v>0.85199999999999998</v>
      </c>
      <c r="AB7926" s="110">
        <f t="shared" si="440"/>
        <v>0.85200000000000065</v>
      </c>
      <c r="AC7926" s="110">
        <f>IF('3C-Water transport'!$R$56="no","not applicable (Q3c.1.6 answered with 'no')",ROUND(AB7926,4))</f>
        <v>0.85199999999999998</v>
      </c>
      <c r="AD7926" s="110">
        <f>IF('3C-Water transport'!$R$57="no","not applicable (Q3c.1.6 answered with 'no')",ROUND(AB7926,4))</f>
        <v>0.85199999999999998</v>
      </c>
      <c r="AE7926" s="110">
        <f>IF('3C-Water transport'!$R$58="no","not applicable (Q3c.1.6 answered with 'no')",ROUND(AB7926,4))</f>
        <v>0.85199999999999998</v>
      </c>
    </row>
    <row r="7927" spans="5:31" x14ac:dyDescent="0.25">
      <c r="E7927" s="110">
        <f t="shared" si="438"/>
        <v>0.85300000000000065</v>
      </c>
      <c r="F7927" s="110">
        <f>IF('3A-Rail transport'!$R$56="no","not applicable (Q3a.2.6 answered with 'no')",ROUND(E7927,4))</f>
        <v>0.85299999999999998</v>
      </c>
      <c r="G7927" s="110">
        <f>IF('3A-Rail transport'!$R$57="no","not applicable (Q3a.2.6 answered with 'no')",ROUND(E7927,4))</f>
        <v>0.85299999999999998</v>
      </c>
      <c r="S7927" s="110">
        <f t="shared" si="439"/>
        <v>0.85300000000000065</v>
      </c>
      <c r="T7927" s="110">
        <f>IF('3B-Air transport'!$R$66="no","not applicable (Q3b.1.6 answered with 'no')",ROUND(S7927,4))</f>
        <v>0.85299999999999998</v>
      </c>
      <c r="U7927" s="110">
        <f>IF('3B-Air transport'!$R$67="no","not applicable (Q3b.1.6 answered with 'no')",ROUND(S7927,4))</f>
        <v>0.85299999999999998</v>
      </c>
      <c r="V7927" s="110">
        <f>IF('3B-Air transport'!$R$68="no","not applicable (Q3b.1.6 answered with 'no')",ROUND(S7927,4))</f>
        <v>0.85299999999999998</v>
      </c>
      <c r="AB7927" s="110">
        <f t="shared" si="440"/>
        <v>0.85300000000000065</v>
      </c>
      <c r="AC7927" s="110">
        <f>IF('3C-Water transport'!$R$56="no","not applicable (Q3c.1.6 answered with 'no')",ROUND(AB7927,4))</f>
        <v>0.85299999999999998</v>
      </c>
      <c r="AD7927" s="110">
        <f>IF('3C-Water transport'!$R$57="no","not applicable (Q3c.1.6 answered with 'no')",ROUND(AB7927,4))</f>
        <v>0.85299999999999998</v>
      </c>
      <c r="AE7927" s="110">
        <f>IF('3C-Water transport'!$R$58="no","not applicable (Q3c.1.6 answered with 'no')",ROUND(AB7927,4))</f>
        <v>0.85299999999999998</v>
      </c>
    </row>
    <row r="7928" spans="5:31" x14ac:dyDescent="0.25">
      <c r="E7928" s="110">
        <f t="shared" si="438"/>
        <v>0.85400000000000065</v>
      </c>
      <c r="F7928" s="110">
        <f>IF('3A-Rail transport'!$R$56="no","not applicable (Q3a.2.6 answered with 'no')",ROUND(E7928,4))</f>
        <v>0.85399999999999998</v>
      </c>
      <c r="G7928" s="110">
        <f>IF('3A-Rail transport'!$R$57="no","not applicable (Q3a.2.6 answered with 'no')",ROUND(E7928,4))</f>
        <v>0.85399999999999998</v>
      </c>
      <c r="S7928" s="110">
        <f t="shared" si="439"/>
        <v>0.85400000000000065</v>
      </c>
      <c r="T7928" s="110">
        <f>IF('3B-Air transport'!$R$66="no","not applicable (Q3b.1.6 answered with 'no')",ROUND(S7928,4))</f>
        <v>0.85399999999999998</v>
      </c>
      <c r="U7928" s="110">
        <f>IF('3B-Air transport'!$R$67="no","not applicable (Q3b.1.6 answered with 'no')",ROUND(S7928,4))</f>
        <v>0.85399999999999998</v>
      </c>
      <c r="V7928" s="110">
        <f>IF('3B-Air transport'!$R$68="no","not applicable (Q3b.1.6 answered with 'no')",ROUND(S7928,4))</f>
        <v>0.85399999999999998</v>
      </c>
      <c r="AB7928" s="110">
        <f t="shared" si="440"/>
        <v>0.85400000000000065</v>
      </c>
      <c r="AC7928" s="110">
        <f>IF('3C-Water transport'!$R$56="no","not applicable (Q3c.1.6 answered with 'no')",ROUND(AB7928,4))</f>
        <v>0.85399999999999998</v>
      </c>
      <c r="AD7928" s="110">
        <f>IF('3C-Water transport'!$R$57="no","not applicable (Q3c.1.6 answered with 'no')",ROUND(AB7928,4))</f>
        <v>0.85399999999999998</v>
      </c>
      <c r="AE7928" s="110">
        <f>IF('3C-Water transport'!$R$58="no","not applicable (Q3c.1.6 answered with 'no')",ROUND(AB7928,4))</f>
        <v>0.85399999999999998</v>
      </c>
    </row>
    <row r="7929" spans="5:31" x14ac:dyDescent="0.25">
      <c r="E7929" s="110">
        <f t="shared" si="438"/>
        <v>0.85500000000000065</v>
      </c>
      <c r="F7929" s="110">
        <f>IF('3A-Rail transport'!$R$56="no","not applicable (Q3a.2.6 answered with 'no')",ROUND(E7929,4))</f>
        <v>0.85499999999999998</v>
      </c>
      <c r="G7929" s="110">
        <f>IF('3A-Rail transport'!$R$57="no","not applicable (Q3a.2.6 answered with 'no')",ROUND(E7929,4))</f>
        <v>0.85499999999999998</v>
      </c>
      <c r="S7929" s="110">
        <f t="shared" si="439"/>
        <v>0.85500000000000065</v>
      </c>
      <c r="T7929" s="110">
        <f>IF('3B-Air transport'!$R$66="no","not applicable (Q3b.1.6 answered with 'no')",ROUND(S7929,4))</f>
        <v>0.85499999999999998</v>
      </c>
      <c r="U7929" s="110">
        <f>IF('3B-Air transport'!$R$67="no","not applicable (Q3b.1.6 answered with 'no')",ROUND(S7929,4))</f>
        <v>0.85499999999999998</v>
      </c>
      <c r="V7929" s="110">
        <f>IF('3B-Air transport'!$R$68="no","not applicable (Q3b.1.6 answered with 'no')",ROUND(S7929,4))</f>
        <v>0.85499999999999998</v>
      </c>
      <c r="AB7929" s="110">
        <f t="shared" si="440"/>
        <v>0.85500000000000065</v>
      </c>
      <c r="AC7929" s="110">
        <f>IF('3C-Water transport'!$R$56="no","not applicable (Q3c.1.6 answered with 'no')",ROUND(AB7929,4))</f>
        <v>0.85499999999999998</v>
      </c>
      <c r="AD7929" s="110">
        <f>IF('3C-Water transport'!$R$57="no","not applicable (Q3c.1.6 answered with 'no')",ROUND(AB7929,4))</f>
        <v>0.85499999999999998</v>
      </c>
      <c r="AE7929" s="110">
        <f>IF('3C-Water transport'!$R$58="no","not applicable (Q3c.1.6 answered with 'no')",ROUND(AB7929,4))</f>
        <v>0.85499999999999998</v>
      </c>
    </row>
    <row r="7930" spans="5:31" x14ac:dyDescent="0.25">
      <c r="E7930" s="110">
        <f t="shared" si="438"/>
        <v>0.85600000000000065</v>
      </c>
      <c r="F7930" s="110">
        <f>IF('3A-Rail transport'!$R$56="no","not applicable (Q3a.2.6 answered with 'no')",ROUND(E7930,4))</f>
        <v>0.85599999999999998</v>
      </c>
      <c r="G7930" s="110">
        <f>IF('3A-Rail transport'!$R$57="no","not applicable (Q3a.2.6 answered with 'no')",ROUND(E7930,4))</f>
        <v>0.85599999999999998</v>
      </c>
      <c r="S7930" s="110">
        <f t="shared" si="439"/>
        <v>0.85600000000000065</v>
      </c>
      <c r="T7930" s="110">
        <f>IF('3B-Air transport'!$R$66="no","not applicable (Q3b.1.6 answered with 'no')",ROUND(S7930,4))</f>
        <v>0.85599999999999998</v>
      </c>
      <c r="U7930" s="110">
        <f>IF('3B-Air transport'!$R$67="no","not applicable (Q3b.1.6 answered with 'no')",ROUND(S7930,4))</f>
        <v>0.85599999999999998</v>
      </c>
      <c r="V7930" s="110">
        <f>IF('3B-Air transport'!$R$68="no","not applicable (Q3b.1.6 answered with 'no')",ROUND(S7930,4))</f>
        <v>0.85599999999999998</v>
      </c>
      <c r="AB7930" s="110">
        <f t="shared" si="440"/>
        <v>0.85600000000000065</v>
      </c>
      <c r="AC7930" s="110">
        <f>IF('3C-Water transport'!$R$56="no","not applicable (Q3c.1.6 answered with 'no')",ROUND(AB7930,4))</f>
        <v>0.85599999999999998</v>
      </c>
      <c r="AD7930" s="110">
        <f>IF('3C-Water transport'!$R$57="no","not applicable (Q3c.1.6 answered with 'no')",ROUND(AB7930,4))</f>
        <v>0.85599999999999998</v>
      </c>
      <c r="AE7930" s="110">
        <f>IF('3C-Water transport'!$R$58="no","not applicable (Q3c.1.6 answered with 'no')",ROUND(AB7930,4))</f>
        <v>0.85599999999999998</v>
      </c>
    </row>
    <row r="7931" spans="5:31" x14ac:dyDescent="0.25">
      <c r="E7931" s="110">
        <f t="shared" si="438"/>
        <v>0.85700000000000065</v>
      </c>
      <c r="F7931" s="110">
        <f>IF('3A-Rail transport'!$R$56="no","not applicable (Q3a.2.6 answered with 'no')",ROUND(E7931,4))</f>
        <v>0.85699999999999998</v>
      </c>
      <c r="G7931" s="110">
        <f>IF('3A-Rail transport'!$R$57="no","not applicable (Q3a.2.6 answered with 'no')",ROUND(E7931,4))</f>
        <v>0.85699999999999998</v>
      </c>
      <c r="S7931" s="110">
        <f t="shared" si="439"/>
        <v>0.85700000000000065</v>
      </c>
      <c r="T7931" s="110">
        <f>IF('3B-Air transport'!$R$66="no","not applicable (Q3b.1.6 answered with 'no')",ROUND(S7931,4))</f>
        <v>0.85699999999999998</v>
      </c>
      <c r="U7931" s="110">
        <f>IF('3B-Air transport'!$R$67="no","not applicable (Q3b.1.6 answered with 'no')",ROUND(S7931,4))</f>
        <v>0.85699999999999998</v>
      </c>
      <c r="V7931" s="110">
        <f>IF('3B-Air transport'!$R$68="no","not applicable (Q3b.1.6 answered with 'no')",ROUND(S7931,4))</f>
        <v>0.85699999999999998</v>
      </c>
      <c r="AB7931" s="110">
        <f t="shared" si="440"/>
        <v>0.85700000000000065</v>
      </c>
      <c r="AC7931" s="110">
        <f>IF('3C-Water transport'!$R$56="no","not applicable (Q3c.1.6 answered with 'no')",ROUND(AB7931,4))</f>
        <v>0.85699999999999998</v>
      </c>
      <c r="AD7931" s="110">
        <f>IF('3C-Water transport'!$R$57="no","not applicable (Q3c.1.6 answered with 'no')",ROUND(AB7931,4))</f>
        <v>0.85699999999999998</v>
      </c>
      <c r="AE7931" s="110">
        <f>IF('3C-Water transport'!$R$58="no","not applicable (Q3c.1.6 answered with 'no')",ROUND(AB7931,4))</f>
        <v>0.85699999999999998</v>
      </c>
    </row>
    <row r="7932" spans="5:31" x14ac:dyDescent="0.25">
      <c r="E7932" s="110">
        <f t="shared" si="438"/>
        <v>0.85800000000000065</v>
      </c>
      <c r="F7932" s="110">
        <f>IF('3A-Rail transport'!$R$56="no","not applicable (Q3a.2.6 answered with 'no')",ROUND(E7932,4))</f>
        <v>0.85799999999999998</v>
      </c>
      <c r="G7932" s="110">
        <f>IF('3A-Rail transport'!$R$57="no","not applicable (Q3a.2.6 answered with 'no')",ROUND(E7932,4))</f>
        <v>0.85799999999999998</v>
      </c>
      <c r="S7932" s="110">
        <f t="shared" si="439"/>
        <v>0.85800000000000065</v>
      </c>
      <c r="T7932" s="110">
        <f>IF('3B-Air transport'!$R$66="no","not applicable (Q3b.1.6 answered with 'no')",ROUND(S7932,4))</f>
        <v>0.85799999999999998</v>
      </c>
      <c r="U7932" s="110">
        <f>IF('3B-Air transport'!$R$67="no","not applicable (Q3b.1.6 answered with 'no')",ROUND(S7932,4))</f>
        <v>0.85799999999999998</v>
      </c>
      <c r="V7932" s="110">
        <f>IF('3B-Air transport'!$R$68="no","not applicable (Q3b.1.6 answered with 'no')",ROUND(S7932,4))</f>
        <v>0.85799999999999998</v>
      </c>
      <c r="AB7932" s="110">
        <f t="shared" si="440"/>
        <v>0.85800000000000065</v>
      </c>
      <c r="AC7932" s="110">
        <f>IF('3C-Water transport'!$R$56="no","not applicable (Q3c.1.6 answered with 'no')",ROUND(AB7932,4))</f>
        <v>0.85799999999999998</v>
      </c>
      <c r="AD7932" s="110">
        <f>IF('3C-Water transport'!$R$57="no","not applicable (Q3c.1.6 answered with 'no')",ROUND(AB7932,4))</f>
        <v>0.85799999999999998</v>
      </c>
      <c r="AE7932" s="110">
        <f>IF('3C-Water transport'!$R$58="no","not applicable (Q3c.1.6 answered with 'no')",ROUND(AB7932,4))</f>
        <v>0.85799999999999998</v>
      </c>
    </row>
    <row r="7933" spans="5:31" x14ac:dyDescent="0.25">
      <c r="E7933" s="110">
        <f t="shared" si="438"/>
        <v>0.85900000000000065</v>
      </c>
      <c r="F7933" s="110">
        <f>IF('3A-Rail transport'!$R$56="no","not applicable (Q3a.2.6 answered with 'no')",ROUND(E7933,4))</f>
        <v>0.85899999999999999</v>
      </c>
      <c r="G7933" s="110">
        <f>IF('3A-Rail transport'!$R$57="no","not applicable (Q3a.2.6 answered with 'no')",ROUND(E7933,4))</f>
        <v>0.85899999999999999</v>
      </c>
      <c r="S7933" s="110">
        <f t="shared" si="439"/>
        <v>0.85900000000000065</v>
      </c>
      <c r="T7933" s="110">
        <f>IF('3B-Air transport'!$R$66="no","not applicable (Q3b.1.6 answered with 'no')",ROUND(S7933,4))</f>
        <v>0.85899999999999999</v>
      </c>
      <c r="U7933" s="110">
        <f>IF('3B-Air transport'!$R$67="no","not applicable (Q3b.1.6 answered with 'no')",ROUND(S7933,4))</f>
        <v>0.85899999999999999</v>
      </c>
      <c r="V7933" s="110">
        <f>IF('3B-Air transport'!$R$68="no","not applicable (Q3b.1.6 answered with 'no')",ROUND(S7933,4))</f>
        <v>0.85899999999999999</v>
      </c>
      <c r="AB7933" s="110">
        <f t="shared" si="440"/>
        <v>0.85900000000000065</v>
      </c>
      <c r="AC7933" s="110">
        <f>IF('3C-Water transport'!$R$56="no","not applicable (Q3c.1.6 answered with 'no')",ROUND(AB7933,4))</f>
        <v>0.85899999999999999</v>
      </c>
      <c r="AD7933" s="110">
        <f>IF('3C-Water transport'!$R$57="no","not applicable (Q3c.1.6 answered with 'no')",ROUND(AB7933,4))</f>
        <v>0.85899999999999999</v>
      </c>
      <c r="AE7933" s="110">
        <f>IF('3C-Water transport'!$R$58="no","not applicable (Q3c.1.6 answered with 'no')",ROUND(AB7933,4))</f>
        <v>0.85899999999999999</v>
      </c>
    </row>
    <row r="7934" spans="5:31" x14ac:dyDescent="0.25">
      <c r="E7934" s="110">
        <f t="shared" si="438"/>
        <v>0.86000000000000065</v>
      </c>
      <c r="F7934" s="110">
        <f>IF('3A-Rail transport'!$R$56="no","not applicable (Q3a.2.6 answered with 'no')",ROUND(E7934,4))</f>
        <v>0.86</v>
      </c>
      <c r="G7934" s="110">
        <f>IF('3A-Rail transport'!$R$57="no","not applicable (Q3a.2.6 answered with 'no')",ROUND(E7934,4))</f>
        <v>0.86</v>
      </c>
      <c r="S7934" s="110">
        <f t="shared" si="439"/>
        <v>0.86000000000000065</v>
      </c>
      <c r="T7934" s="110">
        <f>IF('3B-Air transport'!$R$66="no","not applicable (Q3b.1.6 answered with 'no')",ROUND(S7934,4))</f>
        <v>0.86</v>
      </c>
      <c r="U7934" s="110">
        <f>IF('3B-Air transport'!$R$67="no","not applicable (Q3b.1.6 answered with 'no')",ROUND(S7934,4))</f>
        <v>0.86</v>
      </c>
      <c r="V7934" s="110">
        <f>IF('3B-Air transport'!$R$68="no","not applicable (Q3b.1.6 answered with 'no')",ROUND(S7934,4))</f>
        <v>0.86</v>
      </c>
      <c r="AB7934" s="110">
        <f t="shared" si="440"/>
        <v>0.86000000000000065</v>
      </c>
      <c r="AC7934" s="110">
        <f>IF('3C-Water transport'!$R$56="no","not applicable (Q3c.1.6 answered with 'no')",ROUND(AB7934,4))</f>
        <v>0.86</v>
      </c>
      <c r="AD7934" s="110">
        <f>IF('3C-Water transport'!$R$57="no","not applicable (Q3c.1.6 answered with 'no')",ROUND(AB7934,4))</f>
        <v>0.86</v>
      </c>
      <c r="AE7934" s="110">
        <f>IF('3C-Water transport'!$R$58="no","not applicable (Q3c.1.6 answered with 'no')",ROUND(AB7934,4))</f>
        <v>0.86</v>
      </c>
    </row>
    <row r="7935" spans="5:31" x14ac:dyDescent="0.25">
      <c r="E7935" s="110">
        <f t="shared" si="438"/>
        <v>0.86100000000000065</v>
      </c>
      <c r="F7935" s="110">
        <f>IF('3A-Rail transport'!$R$56="no","not applicable (Q3a.2.6 answered with 'no')",ROUND(E7935,4))</f>
        <v>0.86099999999999999</v>
      </c>
      <c r="G7935" s="110">
        <f>IF('3A-Rail transport'!$R$57="no","not applicable (Q3a.2.6 answered with 'no')",ROUND(E7935,4))</f>
        <v>0.86099999999999999</v>
      </c>
      <c r="S7935" s="110">
        <f t="shared" si="439"/>
        <v>0.86100000000000065</v>
      </c>
      <c r="T7935" s="110">
        <f>IF('3B-Air transport'!$R$66="no","not applicable (Q3b.1.6 answered with 'no')",ROUND(S7935,4))</f>
        <v>0.86099999999999999</v>
      </c>
      <c r="U7935" s="110">
        <f>IF('3B-Air transport'!$R$67="no","not applicable (Q3b.1.6 answered with 'no')",ROUND(S7935,4))</f>
        <v>0.86099999999999999</v>
      </c>
      <c r="V7935" s="110">
        <f>IF('3B-Air transport'!$R$68="no","not applicable (Q3b.1.6 answered with 'no')",ROUND(S7935,4))</f>
        <v>0.86099999999999999</v>
      </c>
      <c r="AB7935" s="110">
        <f t="shared" si="440"/>
        <v>0.86100000000000065</v>
      </c>
      <c r="AC7935" s="110">
        <f>IF('3C-Water transport'!$R$56="no","not applicable (Q3c.1.6 answered with 'no')",ROUND(AB7935,4))</f>
        <v>0.86099999999999999</v>
      </c>
      <c r="AD7935" s="110">
        <f>IF('3C-Water transport'!$R$57="no","not applicable (Q3c.1.6 answered with 'no')",ROUND(AB7935,4))</f>
        <v>0.86099999999999999</v>
      </c>
      <c r="AE7935" s="110">
        <f>IF('3C-Water transport'!$R$58="no","not applicable (Q3c.1.6 answered with 'no')",ROUND(AB7935,4))</f>
        <v>0.86099999999999999</v>
      </c>
    </row>
    <row r="7936" spans="5:31" x14ac:dyDescent="0.25">
      <c r="E7936" s="110">
        <f t="shared" si="438"/>
        <v>0.86200000000000065</v>
      </c>
      <c r="F7936" s="110">
        <f>IF('3A-Rail transport'!$R$56="no","not applicable (Q3a.2.6 answered with 'no')",ROUND(E7936,4))</f>
        <v>0.86199999999999999</v>
      </c>
      <c r="G7936" s="110">
        <f>IF('3A-Rail transport'!$R$57="no","not applicable (Q3a.2.6 answered with 'no')",ROUND(E7936,4))</f>
        <v>0.86199999999999999</v>
      </c>
      <c r="S7936" s="110">
        <f t="shared" si="439"/>
        <v>0.86200000000000065</v>
      </c>
      <c r="T7936" s="110">
        <f>IF('3B-Air transport'!$R$66="no","not applicable (Q3b.1.6 answered with 'no')",ROUND(S7936,4))</f>
        <v>0.86199999999999999</v>
      </c>
      <c r="U7936" s="110">
        <f>IF('3B-Air transport'!$R$67="no","not applicable (Q3b.1.6 answered with 'no')",ROUND(S7936,4))</f>
        <v>0.86199999999999999</v>
      </c>
      <c r="V7936" s="110">
        <f>IF('3B-Air transport'!$R$68="no","not applicable (Q3b.1.6 answered with 'no')",ROUND(S7936,4))</f>
        <v>0.86199999999999999</v>
      </c>
      <c r="AB7936" s="110">
        <f t="shared" si="440"/>
        <v>0.86200000000000065</v>
      </c>
      <c r="AC7936" s="110">
        <f>IF('3C-Water transport'!$R$56="no","not applicable (Q3c.1.6 answered with 'no')",ROUND(AB7936,4))</f>
        <v>0.86199999999999999</v>
      </c>
      <c r="AD7936" s="110">
        <f>IF('3C-Water transport'!$R$57="no","not applicable (Q3c.1.6 answered with 'no')",ROUND(AB7936,4))</f>
        <v>0.86199999999999999</v>
      </c>
      <c r="AE7936" s="110">
        <f>IF('3C-Water transport'!$R$58="no","not applicable (Q3c.1.6 answered with 'no')",ROUND(AB7936,4))</f>
        <v>0.86199999999999999</v>
      </c>
    </row>
    <row r="7937" spans="5:31" x14ac:dyDescent="0.25">
      <c r="E7937" s="110">
        <f t="shared" si="438"/>
        <v>0.86300000000000066</v>
      </c>
      <c r="F7937" s="110">
        <f>IF('3A-Rail transport'!$R$56="no","not applicable (Q3a.2.6 answered with 'no')",ROUND(E7937,4))</f>
        <v>0.86299999999999999</v>
      </c>
      <c r="G7937" s="110">
        <f>IF('3A-Rail transport'!$R$57="no","not applicable (Q3a.2.6 answered with 'no')",ROUND(E7937,4))</f>
        <v>0.86299999999999999</v>
      </c>
      <c r="S7937" s="110">
        <f t="shared" si="439"/>
        <v>0.86300000000000066</v>
      </c>
      <c r="T7937" s="110">
        <f>IF('3B-Air transport'!$R$66="no","not applicable (Q3b.1.6 answered with 'no')",ROUND(S7937,4))</f>
        <v>0.86299999999999999</v>
      </c>
      <c r="U7937" s="110">
        <f>IF('3B-Air transport'!$R$67="no","not applicable (Q3b.1.6 answered with 'no')",ROUND(S7937,4))</f>
        <v>0.86299999999999999</v>
      </c>
      <c r="V7937" s="110">
        <f>IF('3B-Air transport'!$R$68="no","not applicable (Q3b.1.6 answered with 'no')",ROUND(S7937,4))</f>
        <v>0.86299999999999999</v>
      </c>
      <c r="AB7937" s="110">
        <f t="shared" si="440"/>
        <v>0.86300000000000066</v>
      </c>
      <c r="AC7937" s="110">
        <f>IF('3C-Water transport'!$R$56="no","not applicable (Q3c.1.6 answered with 'no')",ROUND(AB7937,4))</f>
        <v>0.86299999999999999</v>
      </c>
      <c r="AD7937" s="110">
        <f>IF('3C-Water transport'!$R$57="no","not applicable (Q3c.1.6 answered with 'no')",ROUND(AB7937,4))</f>
        <v>0.86299999999999999</v>
      </c>
      <c r="AE7937" s="110">
        <f>IF('3C-Water transport'!$R$58="no","not applicable (Q3c.1.6 answered with 'no')",ROUND(AB7937,4))</f>
        <v>0.86299999999999999</v>
      </c>
    </row>
    <row r="7938" spans="5:31" x14ac:dyDescent="0.25">
      <c r="E7938" s="110">
        <f t="shared" si="438"/>
        <v>0.86400000000000066</v>
      </c>
      <c r="F7938" s="110">
        <f>IF('3A-Rail transport'!$R$56="no","not applicable (Q3a.2.6 answered with 'no')",ROUND(E7938,4))</f>
        <v>0.86399999999999999</v>
      </c>
      <c r="G7938" s="110">
        <f>IF('3A-Rail transport'!$R$57="no","not applicable (Q3a.2.6 answered with 'no')",ROUND(E7938,4))</f>
        <v>0.86399999999999999</v>
      </c>
      <c r="S7938" s="110">
        <f t="shared" si="439"/>
        <v>0.86400000000000066</v>
      </c>
      <c r="T7938" s="110">
        <f>IF('3B-Air transport'!$R$66="no","not applicable (Q3b.1.6 answered with 'no')",ROUND(S7938,4))</f>
        <v>0.86399999999999999</v>
      </c>
      <c r="U7938" s="110">
        <f>IF('3B-Air transport'!$R$67="no","not applicable (Q3b.1.6 answered with 'no')",ROUND(S7938,4))</f>
        <v>0.86399999999999999</v>
      </c>
      <c r="V7938" s="110">
        <f>IF('3B-Air transport'!$R$68="no","not applicable (Q3b.1.6 answered with 'no')",ROUND(S7938,4))</f>
        <v>0.86399999999999999</v>
      </c>
      <c r="AB7938" s="110">
        <f t="shared" si="440"/>
        <v>0.86400000000000066</v>
      </c>
      <c r="AC7938" s="110">
        <f>IF('3C-Water transport'!$R$56="no","not applicable (Q3c.1.6 answered with 'no')",ROUND(AB7938,4))</f>
        <v>0.86399999999999999</v>
      </c>
      <c r="AD7938" s="110">
        <f>IF('3C-Water transport'!$R$57="no","not applicable (Q3c.1.6 answered with 'no')",ROUND(AB7938,4))</f>
        <v>0.86399999999999999</v>
      </c>
      <c r="AE7938" s="110">
        <f>IF('3C-Water transport'!$R$58="no","not applicable (Q3c.1.6 answered with 'no')",ROUND(AB7938,4))</f>
        <v>0.86399999999999999</v>
      </c>
    </row>
    <row r="7939" spans="5:31" x14ac:dyDescent="0.25">
      <c r="E7939" s="110">
        <f t="shared" si="438"/>
        <v>0.86500000000000066</v>
      </c>
      <c r="F7939" s="110">
        <f>IF('3A-Rail transport'!$R$56="no","not applicable (Q3a.2.6 answered with 'no')",ROUND(E7939,4))</f>
        <v>0.86499999999999999</v>
      </c>
      <c r="G7939" s="110">
        <f>IF('3A-Rail transport'!$R$57="no","not applicable (Q3a.2.6 answered with 'no')",ROUND(E7939,4))</f>
        <v>0.86499999999999999</v>
      </c>
      <c r="S7939" s="110">
        <f t="shared" si="439"/>
        <v>0.86500000000000066</v>
      </c>
      <c r="T7939" s="110">
        <f>IF('3B-Air transport'!$R$66="no","not applicable (Q3b.1.6 answered with 'no')",ROUND(S7939,4))</f>
        <v>0.86499999999999999</v>
      </c>
      <c r="U7939" s="110">
        <f>IF('3B-Air transport'!$R$67="no","not applicable (Q3b.1.6 answered with 'no')",ROUND(S7939,4))</f>
        <v>0.86499999999999999</v>
      </c>
      <c r="V7939" s="110">
        <f>IF('3B-Air transport'!$R$68="no","not applicable (Q3b.1.6 answered with 'no')",ROUND(S7939,4))</f>
        <v>0.86499999999999999</v>
      </c>
      <c r="AB7939" s="110">
        <f t="shared" si="440"/>
        <v>0.86500000000000066</v>
      </c>
      <c r="AC7939" s="110">
        <f>IF('3C-Water transport'!$R$56="no","not applicable (Q3c.1.6 answered with 'no')",ROUND(AB7939,4))</f>
        <v>0.86499999999999999</v>
      </c>
      <c r="AD7939" s="110">
        <f>IF('3C-Water transport'!$R$57="no","not applicable (Q3c.1.6 answered with 'no')",ROUND(AB7939,4))</f>
        <v>0.86499999999999999</v>
      </c>
      <c r="AE7939" s="110">
        <f>IF('3C-Water transport'!$R$58="no","not applicable (Q3c.1.6 answered with 'no')",ROUND(AB7939,4))</f>
        <v>0.86499999999999999</v>
      </c>
    </row>
    <row r="7940" spans="5:31" x14ac:dyDescent="0.25">
      <c r="E7940" s="110">
        <f t="shared" si="438"/>
        <v>0.86600000000000066</v>
      </c>
      <c r="F7940" s="110">
        <f>IF('3A-Rail transport'!$R$56="no","not applicable (Q3a.2.6 answered with 'no')",ROUND(E7940,4))</f>
        <v>0.86599999999999999</v>
      </c>
      <c r="G7940" s="110">
        <f>IF('3A-Rail transport'!$R$57="no","not applicable (Q3a.2.6 answered with 'no')",ROUND(E7940,4))</f>
        <v>0.86599999999999999</v>
      </c>
      <c r="S7940" s="110">
        <f t="shared" si="439"/>
        <v>0.86600000000000066</v>
      </c>
      <c r="T7940" s="110">
        <f>IF('3B-Air transport'!$R$66="no","not applicable (Q3b.1.6 answered with 'no')",ROUND(S7940,4))</f>
        <v>0.86599999999999999</v>
      </c>
      <c r="U7940" s="110">
        <f>IF('3B-Air transport'!$R$67="no","not applicable (Q3b.1.6 answered with 'no')",ROUND(S7940,4))</f>
        <v>0.86599999999999999</v>
      </c>
      <c r="V7940" s="110">
        <f>IF('3B-Air transport'!$R$68="no","not applicable (Q3b.1.6 answered with 'no')",ROUND(S7940,4))</f>
        <v>0.86599999999999999</v>
      </c>
      <c r="AB7940" s="110">
        <f t="shared" si="440"/>
        <v>0.86600000000000066</v>
      </c>
      <c r="AC7940" s="110">
        <f>IF('3C-Water transport'!$R$56="no","not applicable (Q3c.1.6 answered with 'no')",ROUND(AB7940,4))</f>
        <v>0.86599999999999999</v>
      </c>
      <c r="AD7940" s="110">
        <f>IF('3C-Water transport'!$R$57="no","not applicable (Q3c.1.6 answered with 'no')",ROUND(AB7940,4))</f>
        <v>0.86599999999999999</v>
      </c>
      <c r="AE7940" s="110">
        <f>IF('3C-Water transport'!$R$58="no","not applicable (Q3c.1.6 answered with 'no')",ROUND(AB7940,4))</f>
        <v>0.86599999999999999</v>
      </c>
    </row>
    <row r="7941" spans="5:31" x14ac:dyDescent="0.25">
      <c r="E7941" s="110">
        <f t="shared" si="438"/>
        <v>0.86700000000000066</v>
      </c>
      <c r="F7941" s="110">
        <f>IF('3A-Rail transport'!$R$56="no","not applicable (Q3a.2.6 answered with 'no')",ROUND(E7941,4))</f>
        <v>0.86699999999999999</v>
      </c>
      <c r="G7941" s="110">
        <f>IF('3A-Rail transport'!$R$57="no","not applicable (Q3a.2.6 answered with 'no')",ROUND(E7941,4))</f>
        <v>0.86699999999999999</v>
      </c>
      <c r="S7941" s="110">
        <f t="shared" si="439"/>
        <v>0.86700000000000066</v>
      </c>
      <c r="T7941" s="110">
        <f>IF('3B-Air transport'!$R$66="no","not applicable (Q3b.1.6 answered with 'no')",ROUND(S7941,4))</f>
        <v>0.86699999999999999</v>
      </c>
      <c r="U7941" s="110">
        <f>IF('3B-Air transport'!$R$67="no","not applicable (Q3b.1.6 answered with 'no')",ROUND(S7941,4))</f>
        <v>0.86699999999999999</v>
      </c>
      <c r="V7941" s="110">
        <f>IF('3B-Air transport'!$R$68="no","not applicable (Q3b.1.6 answered with 'no')",ROUND(S7941,4))</f>
        <v>0.86699999999999999</v>
      </c>
      <c r="AB7941" s="110">
        <f t="shared" si="440"/>
        <v>0.86700000000000066</v>
      </c>
      <c r="AC7941" s="110">
        <f>IF('3C-Water transport'!$R$56="no","not applicable (Q3c.1.6 answered with 'no')",ROUND(AB7941,4))</f>
        <v>0.86699999999999999</v>
      </c>
      <c r="AD7941" s="110">
        <f>IF('3C-Water transport'!$R$57="no","not applicable (Q3c.1.6 answered with 'no')",ROUND(AB7941,4))</f>
        <v>0.86699999999999999</v>
      </c>
      <c r="AE7941" s="110">
        <f>IF('3C-Water transport'!$R$58="no","not applicable (Q3c.1.6 answered with 'no')",ROUND(AB7941,4))</f>
        <v>0.86699999999999999</v>
      </c>
    </row>
    <row r="7942" spans="5:31" x14ac:dyDescent="0.25">
      <c r="E7942" s="110">
        <f t="shared" si="438"/>
        <v>0.86800000000000066</v>
      </c>
      <c r="F7942" s="110">
        <f>IF('3A-Rail transport'!$R$56="no","not applicable (Q3a.2.6 answered with 'no')",ROUND(E7942,4))</f>
        <v>0.86799999999999999</v>
      </c>
      <c r="G7942" s="110">
        <f>IF('3A-Rail transport'!$R$57="no","not applicable (Q3a.2.6 answered with 'no')",ROUND(E7942,4))</f>
        <v>0.86799999999999999</v>
      </c>
      <c r="S7942" s="110">
        <f t="shared" si="439"/>
        <v>0.86800000000000066</v>
      </c>
      <c r="T7942" s="110">
        <f>IF('3B-Air transport'!$R$66="no","not applicable (Q3b.1.6 answered with 'no')",ROUND(S7942,4))</f>
        <v>0.86799999999999999</v>
      </c>
      <c r="U7942" s="110">
        <f>IF('3B-Air transport'!$R$67="no","not applicable (Q3b.1.6 answered with 'no')",ROUND(S7942,4))</f>
        <v>0.86799999999999999</v>
      </c>
      <c r="V7942" s="110">
        <f>IF('3B-Air transport'!$R$68="no","not applicable (Q3b.1.6 answered with 'no')",ROUND(S7942,4))</f>
        <v>0.86799999999999999</v>
      </c>
      <c r="AB7942" s="110">
        <f t="shared" si="440"/>
        <v>0.86800000000000066</v>
      </c>
      <c r="AC7942" s="110">
        <f>IF('3C-Water transport'!$R$56="no","not applicable (Q3c.1.6 answered with 'no')",ROUND(AB7942,4))</f>
        <v>0.86799999999999999</v>
      </c>
      <c r="AD7942" s="110">
        <f>IF('3C-Water transport'!$R$57="no","not applicable (Q3c.1.6 answered with 'no')",ROUND(AB7942,4))</f>
        <v>0.86799999999999999</v>
      </c>
      <c r="AE7942" s="110">
        <f>IF('3C-Water transport'!$R$58="no","not applicable (Q3c.1.6 answered with 'no')",ROUND(AB7942,4))</f>
        <v>0.86799999999999999</v>
      </c>
    </row>
    <row r="7943" spans="5:31" x14ac:dyDescent="0.25">
      <c r="E7943" s="110">
        <f t="shared" si="438"/>
        <v>0.86900000000000066</v>
      </c>
      <c r="F7943" s="110">
        <f>IF('3A-Rail transport'!$R$56="no","not applicable (Q3a.2.6 answered with 'no')",ROUND(E7943,4))</f>
        <v>0.86899999999999999</v>
      </c>
      <c r="G7943" s="110">
        <f>IF('3A-Rail transport'!$R$57="no","not applicable (Q3a.2.6 answered with 'no')",ROUND(E7943,4))</f>
        <v>0.86899999999999999</v>
      </c>
      <c r="S7943" s="110">
        <f t="shared" si="439"/>
        <v>0.86900000000000066</v>
      </c>
      <c r="T7943" s="110">
        <f>IF('3B-Air transport'!$R$66="no","not applicable (Q3b.1.6 answered with 'no')",ROUND(S7943,4))</f>
        <v>0.86899999999999999</v>
      </c>
      <c r="U7943" s="110">
        <f>IF('3B-Air transport'!$R$67="no","not applicable (Q3b.1.6 answered with 'no')",ROUND(S7943,4))</f>
        <v>0.86899999999999999</v>
      </c>
      <c r="V7943" s="110">
        <f>IF('3B-Air transport'!$R$68="no","not applicable (Q3b.1.6 answered with 'no')",ROUND(S7943,4))</f>
        <v>0.86899999999999999</v>
      </c>
      <c r="AB7943" s="110">
        <f t="shared" si="440"/>
        <v>0.86900000000000066</v>
      </c>
      <c r="AC7943" s="110">
        <f>IF('3C-Water transport'!$R$56="no","not applicable (Q3c.1.6 answered with 'no')",ROUND(AB7943,4))</f>
        <v>0.86899999999999999</v>
      </c>
      <c r="AD7943" s="110">
        <f>IF('3C-Water transport'!$R$57="no","not applicable (Q3c.1.6 answered with 'no')",ROUND(AB7943,4))</f>
        <v>0.86899999999999999</v>
      </c>
      <c r="AE7943" s="110">
        <f>IF('3C-Water transport'!$R$58="no","not applicable (Q3c.1.6 answered with 'no')",ROUND(AB7943,4))</f>
        <v>0.86899999999999999</v>
      </c>
    </row>
    <row r="7944" spans="5:31" x14ac:dyDescent="0.25">
      <c r="E7944" s="110">
        <f t="shared" si="438"/>
        <v>0.87000000000000066</v>
      </c>
      <c r="F7944" s="110">
        <f>IF('3A-Rail transport'!$R$56="no","not applicable (Q3a.2.6 answered with 'no')",ROUND(E7944,4))</f>
        <v>0.87</v>
      </c>
      <c r="G7944" s="110">
        <f>IF('3A-Rail transport'!$R$57="no","not applicable (Q3a.2.6 answered with 'no')",ROUND(E7944,4))</f>
        <v>0.87</v>
      </c>
      <c r="S7944" s="110">
        <f t="shared" si="439"/>
        <v>0.87000000000000066</v>
      </c>
      <c r="T7944" s="110">
        <f>IF('3B-Air transport'!$R$66="no","not applicable (Q3b.1.6 answered with 'no')",ROUND(S7944,4))</f>
        <v>0.87</v>
      </c>
      <c r="U7944" s="110">
        <f>IF('3B-Air transport'!$R$67="no","not applicable (Q3b.1.6 answered with 'no')",ROUND(S7944,4))</f>
        <v>0.87</v>
      </c>
      <c r="V7944" s="110">
        <f>IF('3B-Air transport'!$R$68="no","not applicable (Q3b.1.6 answered with 'no')",ROUND(S7944,4))</f>
        <v>0.87</v>
      </c>
      <c r="AB7944" s="110">
        <f t="shared" si="440"/>
        <v>0.87000000000000066</v>
      </c>
      <c r="AC7944" s="110">
        <f>IF('3C-Water transport'!$R$56="no","not applicable (Q3c.1.6 answered with 'no')",ROUND(AB7944,4))</f>
        <v>0.87</v>
      </c>
      <c r="AD7944" s="110">
        <f>IF('3C-Water transport'!$R$57="no","not applicable (Q3c.1.6 answered with 'no')",ROUND(AB7944,4))</f>
        <v>0.87</v>
      </c>
      <c r="AE7944" s="110">
        <f>IF('3C-Water transport'!$R$58="no","not applicable (Q3c.1.6 answered with 'no')",ROUND(AB7944,4))</f>
        <v>0.87</v>
      </c>
    </row>
    <row r="7945" spans="5:31" x14ac:dyDescent="0.25">
      <c r="E7945" s="110">
        <f t="shared" si="438"/>
        <v>0.87100000000000066</v>
      </c>
      <c r="F7945" s="110">
        <f>IF('3A-Rail transport'!$R$56="no","not applicable (Q3a.2.6 answered with 'no')",ROUND(E7945,4))</f>
        <v>0.871</v>
      </c>
      <c r="G7945" s="110">
        <f>IF('3A-Rail transport'!$R$57="no","not applicable (Q3a.2.6 answered with 'no')",ROUND(E7945,4))</f>
        <v>0.871</v>
      </c>
      <c r="S7945" s="110">
        <f t="shared" si="439"/>
        <v>0.87100000000000066</v>
      </c>
      <c r="T7945" s="110">
        <f>IF('3B-Air transport'!$R$66="no","not applicable (Q3b.1.6 answered with 'no')",ROUND(S7945,4))</f>
        <v>0.871</v>
      </c>
      <c r="U7945" s="110">
        <f>IF('3B-Air transport'!$R$67="no","not applicable (Q3b.1.6 answered with 'no')",ROUND(S7945,4))</f>
        <v>0.871</v>
      </c>
      <c r="V7945" s="110">
        <f>IF('3B-Air transport'!$R$68="no","not applicable (Q3b.1.6 answered with 'no')",ROUND(S7945,4))</f>
        <v>0.871</v>
      </c>
      <c r="AB7945" s="110">
        <f t="shared" si="440"/>
        <v>0.87100000000000066</v>
      </c>
      <c r="AC7945" s="110">
        <f>IF('3C-Water transport'!$R$56="no","not applicable (Q3c.1.6 answered with 'no')",ROUND(AB7945,4))</f>
        <v>0.871</v>
      </c>
      <c r="AD7945" s="110">
        <f>IF('3C-Water transport'!$R$57="no","not applicable (Q3c.1.6 answered with 'no')",ROUND(AB7945,4))</f>
        <v>0.871</v>
      </c>
      <c r="AE7945" s="110">
        <f>IF('3C-Water transport'!$R$58="no","not applicable (Q3c.1.6 answered with 'no')",ROUND(AB7945,4))</f>
        <v>0.871</v>
      </c>
    </row>
    <row r="7946" spans="5:31" x14ac:dyDescent="0.25">
      <c r="E7946" s="110">
        <f t="shared" si="438"/>
        <v>0.87200000000000066</v>
      </c>
      <c r="F7946" s="110">
        <f>IF('3A-Rail transport'!$R$56="no","not applicable (Q3a.2.6 answered with 'no')",ROUND(E7946,4))</f>
        <v>0.872</v>
      </c>
      <c r="G7946" s="110">
        <f>IF('3A-Rail transport'!$R$57="no","not applicable (Q3a.2.6 answered with 'no')",ROUND(E7946,4))</f>
        <v>0.872</v>
      </c>
      <c r="S7946" s="110">
        <f t="shared" si="439"/>
        <v>0.87200000000000066</v>
      </c>
      <c r="T7946" s="110">
        <f>IF('3B-Air transport'!$R$66="no","not applicable (Q3b.1.6 answered with 'no')",ROUND(S7946,4))</f>
        <v>0.872</v>
      </c>
      <c r="U7946" s="110">
        <f>IF('3B-Air transport'!$R$67="no","not applicable (Q3b.1.6 answered with 'no')",ROUND(S7946,4))</f>
        <v>0.872</v>
      </c>
      <c r="V7946" s="110">
        <f>IF('3B-Air transport'!$R$68="no","not applicable (Q3b.1.6 answered with 'no')",ROUND(S7946,4))</f>
        <v>0.872</v>
      </c>
      <c r="AB7946" s="110">
        <f t="shared" si="440"/>
        <v>0.87200000000000066</v>
      </c>
      <c r="AC7946" s="110">
        <f>IF('3C-Water transport'!$R$56="no","not applicable (Q3c.1.6 answered with 'no')",ROUND(AB7946,4))</f>
        <v>0.872</v>
      </c>
      <c r="AD7946" s="110">
        <f>IF('3C-Water transport'!$R$57="no","not applicable (Q3c.1.6 answered with 'no')",ROUND(AB7946,4))</f>
        <v>0.872</v>
      </c>
      <c r="AE7946" s="110">
        <f>IF('3C-Water transport'!$R$58="no","not applicable (Q3c.1.6 answered with 'no')",ROUND(AB7946,4))</f>
        <v>0.872</v>
      </c>
    </row>
    <row r="7947" spans="5:31" x14ac:dyDescent="0.25">
      <c r="E7947" s="110">
        <f t="shared" si="438"/>
        <v>0.87300000000000066</v>
      </c>
      <c r="F7947" s="110">
        <f>IF('3A-Rail transport'!$R$56="no","not applicable (Q3a.2.6 answered with 'no')",ROUND(E7947,4))</f>
        <v>0.873</v>
      </c>
      <c r="G7947" s="110">
        <f>IF('3A-Rail transport'!$R$57="no","not applicable (Q3a.2.6 answered with 'no')",ROUND(E7947,4))</f>
        <v>0.873</v>
      </c>
      <c r="S7947" s="110">
        <f t="shared" si="439"/>
        <v>0.87300000000000066</v>
      </c>
      <c r="T7947" s="110">
        <f>IF('3B-Air transport'!$R$66="no","not applicable (Q3b.1.6 answered with 'no')",ROUND(S7947,4))</f>
        <v>0.873</v>
      </c>
      <c r="U7947" s="110">
        <f>IF('3B-Air transport'!$R$67="no","not applicable (Q3b.1.6 answered with 'no')",ROUND(S7947,4))</f>
        <v>0.873</v>
      </c>
      <c r="V7947" s="110">
        <f>IF('3B-Air transport'!$R$68="no","not applicable (Q3b.1.6 answered with 'no')",ROUND(S7947,4))</f>
        <v>0.873</v>
      </c>
      <c r="AB7947" s="110">
        <f t="shared" si="440"/>
        <v>0.87300000000000066</v>
      </c>
      <c r="AC7947" s="110">
        <f>IF('3C-Water transport'!$R$56="no","not applicable (Q3c.1.6 answered with 'no')",ROUND(AB7947,4))</f>
        <v>0.873</v>
      </c>
      <c r="AD7947" s="110">
        <f>IF('3C-Water transport'!$R$57="no","not applicable (Q3c.1.6 answered with 'no')",ROUND(AB7947,4))</f>
        <v>0.873</v>
      </c>
      <c r="AE7947" s="110">
        <f>IF('3C-Water transport'!$R$58="no","not applicable (Q3c.1.6 answered with 'no')",ROUND(AB7947,4))</f>
        <v>0.873</v>
      </c>
    </row>
    <row r="7948" spans="5:31" x14ac:dyDescent="0.25">
      <c r="E7948" s="110">
        <f t="shared" si="438"/>
        <v>0.87400000000000067</v>
      </c>
      <c r="F7948" s="110">
        <f>IF('3A-Rail transport'!$R$56="no","not applicable (Q3a.2.6 answered with 'no')",ROUND(E7948,4))</f>
        <v>0.874</v>
      </c>
      <c r="G7948" s="110">
        <f>IF('3A-Rail transport'!$R$57="no","not applicable (Q3a.2.6 answered with 'no')",ROUND(E7948,4))</f>
        <v>0.874</v>
      </c>
      <c r="S7948" s="110">
        <f t="shared" si="439"/>
        <v>0.87400000000000067</v>
      </c>
      <c r="T7948" s="110">
        <f>IF('3B-Air transport'!$R$66="no","not applicable (Q3b.1.6 answered with 'no')",ROUND(S7948,4))</f>
        <v>0.874</v>
      </c>
      <c r="U7948" s="110">
        <f>IF('3B-Air transport'!$R$67="no","not applicable (Q3b.1.6 answered with 'no')",ROUND(S7948,4))</f>
        <v>0.874</v>
      </c>
      <c r="V7948" s="110">
        <f>IF('3B-Air transport'!$R$68="no","not applicable (Q3b.1.6 answered with 'no')",ROUND(S7948,4))</f>
        <v>0.874</v>
      </c>
      <c r="AB7948" s="110">
        <f t="shared" si="440"/>
        <v>0.87400000000000067</v>
      </c>
      <c r="AC7948" s="110">
        <f>IF('3C-Water transport'!$R$56="no","not applicable (Q3c.1.6 answered with 'no')",ROUND(AB7948,4))</f>
        <v>0.874</v>
      </c>
      <c r="AD7948" s="110">
        <f>IF('3C-Water transport'!$R$57="no","not applicable (Q3c.1.6 answered with 'no')",ROUND(AB7948,4))</f>
        <v>0.874</v>
      </c>
      <c r="AE7948" s="110">
        <f>IF('3C-Water transport'!$R$58="no","not applicable (Q3c.1.6 answered with 'no')",ROUND(AB7948,4))</f>
        <v>0.874</v>
      </c>
    </row>
    <row r="7949" spans="5:31" x14ac:dyDescent="0.25">
      <c r="E7949" s="110">
        <f t="shared" si="438"/>
        <v>0.87500000000000067</v>
      </c>
      <c r="F7949" s="110">
        <f>IF('3A-Rail transport'!$R$56="no","not applicable (Q3a.2.6 answered with 'no')",ROUND(E7949,4))</f>
        <v>0.875</v>
      </c>
      <c r="G7949" s="110">
        <f>IF('3A-Rail transport'!$R$57="no","not applicable (Q3a.2.6 answered with 'no')",ROUND(E7949,4))</f>
        <v>0.875</v>
      </c>
      <c r="S7949" s="110">
        <f t="shared" si="439"/>
        <v>0.87500000000000067</v>
      </c>
      <c r="T7949" s="110">
        <f>IF('3B-Air transport'!$R$66="no","not applicable (Q3b.1.6 answered with 'no')",ROUND(S7949,4))</f>
        <v>0.875</v>
      </c>
      <c r="U7949" s="110">
        <f>IF('3B-Air transport'!$R$67="no","not applicable (Q3b.1.6 answered with 'no')",ROUND(S7949,4))</f>
        <v>0.875</v>
      </c>
      <c r="V7949" s="110">
        <f>IF('3B-Air transport'!$R$68="no","not applicable (Q3b.1.6 answered with 'no')",ROUND(S7949,4))</f>
        <v>0.875</v>
      </c>
      <c r="AB7949" s="110">
        <f t="shared" si="440"/>
        <v>0.87500000000000067</v>
      </c>
      <c r="AC7949" s="110">
        <f>IF('3C-Water transport'!$R$56="no","not applicable (Q3c.1.6 answered with 'no')",ROUND(AB7949,4))</f>
        <v>0.875</v>
      </c>
      <c r="AD7949" s="110">
        <f>IF('3C-Water transport'!$R$57="no","not applicable (Q3c.1.6 answered with 'no')",ROUND(AB7949,4))</f>
        <v>0.875</v>
      </c>
      <c r="AE7949" s="110">
        <f>IF('3C-Water transport'!$R$58="no","not applicable (Q3c.1.6 answered with 'no')",ROUND(AB7949,4))</f>
        <v>0.875</v>
      </c>
    </row>
    <row r="7950" spans="5:31" x14ac:dyDescent="0.25">
      <c r="E7950" s="110">
        <f t="shared" si="438"/>
        <v>0.87600000000000067</v>
      </c>
      <c r="F7950" s="110">
        <f>IF('3A-Rail transport'!$R$56="no","not applicable (Q3a.2.6 answered with 'no')",ROUND(E7950,4))</f>
        <v>0.876</v>
      </c>
      <c r="G7950" s="110">
        <f>IF('3A-Rail transport'!$R$57="no","not applicable (Q3a.2.6 answered with 'no')",ROUND(E7950,4))</f>
        <v>0.876</v>
      </c>
      <c r="S7950" s="110">
        <f t="shared" si="439"/>
        <v>0.87600000000000067</v>
      </c>
      <c r="T7950" s="110">
        <f>IF('3B-Air transport'!$R$66="no","not applicable (Q3b.1.6 answered with 'no')",ROUND(S7950,4))</f>
        <v>0.876</v>
      </c>
      <c r="U7950" s="110">
        <f>IF('3B-Air transport'!$R$67="no","not applicable (Q3b.1.6 answered with 'no')",ROUND(S7950,4))</f>
        <v>0.876</v>
      </c>
      <c r="V7950" s="110">
        <f>IF('3B-Air transport'!$R$68="no","not applicable (Q3b.1.6 answered with 'no')",ROUND(S7950,4))</f>
        <v>0.876</v>
      </c>
      <c r="AB7950" s="110">
        <f t="shared" si="440"/>
        <v>0.87600000000000067</v>
      </c>
      <c r="AC7950" s="110">
        <f>IF('3C-Water transport'!$R$56="no","not applicable (Q3c.1.6 answered with 'no')",ROUND(AB7950,4))</f>
        <v>0.876</v>
      </c>
      <c r="AD7950" s="110">
        <f>IF('3C-Water transport'!$R$57="no","not applicable (Q3c.1.6 answered with 'no')",ROUND(AB7950,4))</f>
        <v>0.876</v>
      </c>
      <c r="AE7950" s="110">
        <f>IF('3C-Water transport'!$R$58="no","not applicable (Q3c.1.6 answered with 'no')",ROUND(AB7950,4))</f>
        <v>0.876</v>
      </c>
    </row>
    <row r="7951" spans="5:31" x14ac:dyDescent="0.25">
      <c r="E7951" s="110">
        <f t="shared" si="438"/>
        <v>0.87700000000000067</v>
      </c>
      <c r="F7951" s="110">
        <f>IF('3A-Rail transport'!$R$56="no","not applicable (Q3a.2.6 answered with 'no')",ROUND(E7951,4))</f>
        <v>0.877</v>
      </c>
      <c r="G7951" s="110">
        <f>IF('3A-Rail transport'!$R$57="no","not applicable (Q3a.2.6 answered with 'no')",ROUND(E7951,4))</f>
        <v>0.877</v>
      </c>
      <c r="S7951" s="110">
        <f t="shared" si="439"/>
        <v>0.87700000000000067</v>
      </c>
      <c r="T7951" s="110">
        <f>IF('3B-Air transport'!$R$66="no","not applicable (Q3b.1.6 answered with 'no')",ROUND(S7951,4))</f>
        <v>0.877</v>
      </c>
      <c r="U7951" s="110">
        <f>IF('3B-Air transport'!$R$67="no","not applicable (Q3b.1.6 answered with 'no')",ROUND(S7951,4))</f>
        <v>0.877</v>
      </c>
      <c r="V7951" s="110">
        <f>IF('3B-Air transport'!$R$68="no","not applicable (Q3b.1.6 answered with 'no')",ROUND(S7951,4))</f>
        <v>0.877</v>
      </c>
      <c r="AB7951" s="110">
        <f t="shared" si="440"/>
        <v>0.87700000000000067</v>
      </c>
      <c r="AC7951" s="110">
        <f>IF('3C-Water transport'!$R$56="no","not applicable (Q3c.1.6 answered with 'no')",ROUND(AB7951,4))</f>
        <v>0.877</v>
      </c>
      <c r="AD7951" s="110">
        <f>IF('3C-Water transport'!$R$57="no","not applicable (Q3c.1.6 answered with 'no')",ROUND(AB7951,4))</f>
        <v>0.877</v>
      </c>
      <c r="AE7951" s="110">
        <f>IF('3C-Water transport'!$R$58="no","not applicable (Q3c.1.6 answered with 'no')",ROUND(AB7951,4))</f>
        <v>0.877</v>
      </c>
    </row>
    <row r="7952" spans="5:31" x14ac:dyDescent="0.25">
      <c r="E7952" s="110">
        <f t="shared" si="438"/>
        <v>0.87800000000000067</v>
      </c>
      <c r="F7952" s="110">
        <f>IF('3A-Rail transport'!$R$56="no","not applicable (Q3a.2.6 answered with 'no')",ROUND(E7952,4))</f>
        <v>0.878</v>
      </c>
      <c r="G7952" s="110">
        <f>IF('3A-Rail transport'!$R$57="no","not applicable (Q3a.2.6 answered with 'no')",ROUND(E7952,4))</f>
        <v>0.878</v>
      </c>
      <c r="S7952" s="110">
        <f t="shared" si="439"/>
        <v>0.87800000000000067</v>
      </c>
      <c r="T7952" s="110">
        <f>IF('3B-Air transport'!$R$66="no","not applicable (Q3b.1.6 answered with 'no')",ROUND(S7952,4))</f>
        <v>0.878</v>
      </c>
      <c r="U7952" s="110">
        <f>IF('3B-Air transport'!$R$67="no","not applicable (Q3b.1.6 answered with 'no')",ROUND(S7952,4))</f>
        <v>0.878</v>
      </c>
      <c r="V7952" s="110">
        <f>IF('3B-Air transport'!$R$68="no","not applicable (Q3b.1.6 answered with 'no')",ROUND(S7952,4))</f>
        <v>0.878</v>
      </c>
      <c r="AB7952" s="110">
        <f t="shared" si="440"/>
        <v>0.87800000000000067</v>
      </c>
      <c r="AC7952" s="110">
        <f>IF('3C-Water transport'!$R$56="no","not applicable (Q3c.1.6 answered with 'no')",ROUND(AB7952,4))</f>
        <v>0.878</v>
      </c>
      <c r="AD7952" s="110">
        <f>IF('3C-Water transport'!$R$57="no","not applicable (Q3c.1.6 answered with 'no')",ROUND(AB7952,4))</f>
        <v>0.878</v>
      </c>
      <c r="AE7952" s="110">
        <f>IF('3C-Water transport'!$R$58="no","not applicable (Q3c.1.6 answered with 'no')",ROUND(AB7952,4))</f>
        <v>0.878</v>
      </c>
    </row>
    <row r="7953" spans="5:31" x14ac:dyDescent="0.25">
      <c r="E7953" s="110">
        <f t="shared" si="438"/>
        <v>0.87900000000000067</v>
      </c>
      <c r="F7953" s="110">
        <f>IF('3A-Rail transport'!$R$56="no","not applicable (Q3a.2.6 answered with 'no')",ROUND(E7953,4))</f>
        <v>0.879</v>
      </c>
      <c r="G7953" s="110">
        <f>IF('3A-Rail transport'!$R$57="no","not applicable (Q3a.2.6 answered with 'no')",ROUND(E7953,4))</f>
        <v>0.879</v>
      </c>
      <c r="S7953" s="110">
        <f t="shared" si="439"/>
        <v>0.87900000000000067</v>
      </c>
      <c r="T7953" s="110">
        <f>IF('3B-Air transport'!$R$66="no","not applicable (Q3b.1.6 answered with 'no')",ROUND(S7953,4))</f>
        <v>0.879</v>
      </c>
      <c r="U7953" s="110">
        <f>IF('3B-Air transport'!$R$67="no","not applicable (Q3b.1.6 answered with 'no')",ROUND(S7953,4))</f>
        <v>0.879</v>
      </c>
      <c r="V7953" s="110">
        <f>IF('3B-Air transport'!$R$68="no","not applicable (Q3b.1.6 answered with 'no')",ROUND(S7953,4))</f>
        <v>0.879</v>
      </c>
      <c r="AB7953" s="110">
        <f t="shared" si="440"/>
        <v>0.87900000000000067</v>
      </c>
      <c r="AC7953" s="110">
        <f>IF('3C-Water transport'!$R$56="no","not applicable (Q3c.1.6 answered with 'no')",ROUND(AB7953,4))</f>
        <v>0.879</v>
      </c>
      <c r="AD7953" s="110">
        <f>IF('3C-Water transport'!$R$57="no","not applicable (Q3c.1.6 answered with 'no')",ROUND(AB7953,4))</f>
        <v>0.879</v>
      </c>
      <c r="AE7953" s="110">
        <f>IF('3C-Water transport'!$R$58="no","not applicable (Q3c.1.6 answered with 'no')",ROUND(AB7953,4))</f>
        <v>0.879</v>
      </c>
    </row>
    <row r="7954" spans="5:31" x14ac:dyDescent="0.25">
      <c r="E7954" s="110">
        <f t="shared" si="438"/>
        <v>0.88000000000000067</v>
      </c>
      <c r="F7954" s="110">
        <f>IF('3A-Rail transport'!$R$56="no","not applicable (Q3a.2.6 answered with 'no')",ROUND(E7954,4))</f>
        <v>0.88</v>
      </c>
      <c r="G7954" s="110">
        <f>IF('3A-Rail transport'!$R$57="no","not applicable (Q3a.2.6 answered with 'no')",ROUND(E7954,4))</f>
        <v>0.88</v>
      </c>
      <c r="S7954" s="110">
        <f t="shared" si="439"/>
        <v>0.88000000000000067</v>
      </c>
      <c r="T7954" s="110">
        <f>IF('3B-Air transport'!$R$66="no","not applicable (Q3b.1.6 answered with 'no')",ROUND(S7954,4))</f>
        <v>0.88</v>
      </c>
      <c r="U7954" s="110">
        <f>IF('3B-Air transport'!$R$67="no","not applicable (Q3b.1.6 answered with 'no')",ROUND(S7954,4))</f>
        <v>0.88</v>
      </c>
      <c r="V7954" s="110">
        <f>IF('3B-Air transport'!$R$68="no","not applicable (Q3b.1.6 answered with 'no')",ROUND(S7954,4))</f>
        <v>0.88</v>
      </c>
      <c r="AB7954" s="110">
        <f t="shared" si="440"/>
        <v>0.88000000000000067</v>
      </c>
      <c r="AC7954" s="110">
        <f>IF('3C-Water transport'!$R$56="no","not applicable (Q3c.1.6 answered with 'no')",ROUND(AB7954,4))</f>
        <v>0.88</v>
      </c>
      <c r="AD7954" s="110">
        <f>IF('3C-Water transport'!$R$57="no","not applicable (Q3c.1.6 answered with 'no')",ROUND(AB7954,4))</f>
        <v>0.88</v>
      </c>
      <c r="AE7954" s="110">
        <f>IF('3C-Water transport'!$R$58="no","not applicable (Q3c.1.6 answered with 'no')",ROUND(AB7954,4))</f>
        <v>0.88</v>
      </c>
    </row>
    <row r="7955" spans="5:31" x14ac:dyDescent="0.25">
      <c r="E7955" s="110">
        <f t="shared" si="438"/>
        <v>0.88100000000000067</v>
      </c>
      <c r="F7955" s="110">
        <f>IF('3A-Rail transport'!$R$56="no","not applicable (Q3a.2.6 answered with 'no')",ROUND(E7955,4))</f>
        <v>0.88100000000000001</v>
      </c>
      <c r="G7955" s="110">
        <f>IF('3A-Rail transport'!$R$57="no","not applicable (Q3a.2.6 answered with 'no')",ROUND(E7955,4))</f>
        <v>0.88100000000000001</v>
      </c>
      <c r="S7955" s="110">
        <f t="shared" si="439"/>
        <v>0.88100000000000067</v>
      </c>
      <c r="T7955" s="110">
        <f>IF('3B-Air transport'!$R$66="no","not applicable (Q3b.1.6 answered with 'no')",ROUND(S7955,4))</f>
        <v>0.88100000000000001</v>
      </c>
      <c r="U7955" s="110">
        <f>IF('3B-Air transport'!$R$67="no","not applicable (Q3b.1.6 answered with 'no')",ROUND(S7955,4))</f>
        <v>0.88100000000000001</v>
      </c>
      <c r="V7955" s="110">
        <f>IF('3B-Air transport'!$R$68="no","not applicable (Q3b.1.6 answered with 'no')",ROUND(S7955,4))</f>
        <v>0.88100000000000001</v>
      </c>
      <c r="AB7955" s="110">
        <f t="shared" si="440"/>
        <v>0.88100000000000067</v>
      </c>
      <c r="AC7955" s="110">
        <f>IF('3C-Water transport'!$R$56="no","not applicable (Q3c.1.6 answered with 'no')",ROUND(AB7955,4))</f>
        <v>0.88100000000000001</v>
      </c>
      <c r="AD7955" s="110">
        <f>IF('3C-Water transport'!$R$57="no","not applicable (Q3c.1.6 answered with 'no')",ROUND(AB7955,4))</f>
        <v>0.88100000000000001</v>
      </c>
      <c r="AE7955" s="110">
        <f>IF('3C-Water transport'!$R$58="no","not applicable (Q3c.1.6 answered with 'no')",ROUND(AB7955,4))</f>
        <v>0.88100000000000001</v>
      </c>
    </row>
    <row r="7956" spans="5:31" x14ac:dyDescent="0.25">
      <c r="E7956" s="110">
        <f t="shared" si="438"/>
        <v>0.88200000000000067</v>
      </c>
      <c r="F7956" s="110">
        <f>IF('3A-Rail transport'!$R$56="no","not applicable (Q3a.2.6 answered with 'no')",ROUND(E7956,4))</f>
        <v>0.88200000000000001</v>
      </c>
      <c r="G7956" s="110">
        <f>IF('3A-Rail transport'!$R$57="no","not applicable (Q3a.2.6 answered with 'no')",ROUND(E7956,4))</f>
        <v>0.88200000000000001</v>
      </c>
      <c r="S7956" s="110">
        <f t="shared" si="439"/>
        <v>0.88200000000000067</v>
      </c>
      <c r="T7956" s="110">
        <f>IF('3B-Air transport'!$R$66="no","not applicable (Q3b.1.6 answered with 'no')",ROUND(S7956,4))</f>
        <v>0.88200000000000001</v>
      </c>
      <c r="U7956" s="110">
        <f>IF('3B-Air transport'!$R$67="no","not applicable (Q3b.1.6 answered with 'no')",ROUND(S7956,4))</f>
        <v>0.88200000000000001</v>
      </c>
      <c r="V7956" s="110">
        <f>IF('3B-Air transport'!$R$68="no","not applicable (Q3b.1.6 answered with 'no')",ROUND(S7956,4))</f>
        <v>0.88200000000000001</v>
      </c>
      <c r="AB7956" s="110">
        <f t="shared" si="440"/>
        <v>0.88200000000000067</v>
      </c>
      <c r="AC7956" s="110">
        <f>IF('3C-Water transport'!$R$56="no","not applicable (Q3c.1.6 answered with 'no')",ROUND(AB7956,4))</f>
        <v>0.88200000000000001</v>
      </c>
      <c r="AD7956" s="110">
        <f>IF('3C-Water transport'!$R$57="no","not applicable (Q3c.1.6 answered with 'no')",ROUND(AB7956,4))</f>
        <v>0.88200000000000001</v>
      </c>
      <c r="AE7956" s="110">
        <f>IF('3C-Water transport'!$R$58="no","not applicable (Q3c.1.6 answered with 'no')",ROUND(AB7956,4))</f>
        <v>0.88200000000000001</v>
      </c>
    </row>
    <row r="7957" spans="5:31" x14ac:dyDescent="0.25">
      <c r="E7957" s="110">
        <f t="shared" si="438"/>
        <v>0.88300000000000067</v>
      </c>
      <c r="F7957" s="110">
        <f>IF('3A-Rail transport'!$R$56="no","not applicable (Q3a.2.6 answered with 'no')",ROUND(E7957,4))</f>
        <v>0.88300000000000001</v>
      </c>
      <c r="G7957" s="110">
        <f>IF('3A-Rail transport'!$R$57="no","not applicable (Q3a.2.6 answered with 'no')",ROUND(E7957,4))</f>
        <v>0.88300000000000001</v>
      </c>
      <c r="S7957" s="110">
        <f t="shared" si="439"/>
        <v>0.88300000000000067</v>
      </c>
      <c r="T7957" s="110">
        <f>IF('3B-Air transport'!$R$66="no","not applicable (Q3b.1.6 answered with 'no')",ROUND(S7957,4))</f>
        <v>0.88300000000000001</v>
      </c>
      <c r="U7957" s="110">
        <f>IF('3B-Air transport'!$R$67="no","not applicable (Q3b.1.6 answered with 'no')",ROUND(S7957,4))</f>
        <v>0.88300000000000001</v>
      </c>
      <c r="V7957" s="110">
        <f>IF('3B-Air transport'!$R$68="no","not applicable (Q3b.1.6 answered with 'no')",ROUND(S7957,4))</f>
        <v>0.88300000000000001</v>
      </c>
      <c r="AB7957" s="110">
        <f t="shared" si="440"/>
        <v>0.88300000000000067</v>
      </c>
      <c r="AC7957" s="110">
        <f>IF('3C-Water transport'!$R$56="no","not applicable (Q3c.1.6 answered with 'no')",ROUND(AB7957,4))</f>
        <v>0.88300000000000001</v>
      </c>
      <c r="AD7957" s="110">
        <f>IF('3C-Water transport'!$R$57="no","not applicable (Q3c.1.6 answered with 'no')",ROUND(AB7957,4))</f>
        <v>0.88300000000000001</v>
      </c>
      <c r="AE7957" s="110">
        <f>IF('3C-Water transport'!$R$58="no","not applicable (Q3c.1.6 answered with 'no')",ROUND(AB7957,4))</f>
        <v>0.88300000000000001</v>
      </c>
    </row>
    <row r="7958" spans="5:31" x14ac:dyDescent="0.25">
      <c r="E7958" s="110">
        <f t="shared" si="438"/>
        <v>0.88400000000000067</v>
      </c>
      <c r="F7958" s="110">
        <f>IF('3A-Rail transport'!$R$56="no","not applicable (Q3a.2.6 answered with 'no')",ROUND(E7958,4))</f>
        <v>0.88400000000000001</v>
      </c>
      <c r="G7958" s="110">
        <f>IF('3A-Rail transport'!$R$57="no","not applicable (Q3a.2.6 answered with 'no')",ROUND(E7958,4))</f>
        <v>0.88400000000000001</v>
      </c>
      <c r="S7958" s="110">
        <f t="shared" si="439"/>
        <v>0.88400000000000067</v>
      </c>
      <c r="T7958" s="110">
        <f>IF('3B-Air transport'!$R$66="no","not applicable (Q3b.1.6 answered with 'no')",ROUND(S7958,4))</f>
        <v>0.88400000000000001</v>
      </c>
      <c r="U7958" s="110">
        <f>IF('3B-Air transport'!$R$67="no","not applicable (Q3b.1.6 answered with 'no')",ROUND(S7958,4))</f>
        <v>0.88400000000000001</v>
      </c>
      <c r="V7958" s="110">
        <f>IF('3B-Air transport'!$R$68="no","not applicable (Q3b.1.6 answered with 'no')",ROUND(S7958,4))</f>
        <v>0.88400000000000001</v>
      </c>
      <c r="AB7958" s="110">
        <f t="shared" si="440"/>
        <v>0.88400000000000067</v>
      </c>
      <c r="AC7958" s="110">
        <f>IF('3C-Water transport'!$R$56="no","not applicable (Q3c.1.6 answered with 'no')",ROUND(AB7958,4))</f>
        <v>0.88400000000000001</v>
      </c>
      <c r="AD7958" s="110">
        <f>IF('3C-Water transport'!$R$57="no","not applicable (Q3c.1.6 answered with 'no')",ROUND(AB7958,4))</f>
        <v>0.88400000000000001</v>
      </c>
      <c r="AE7958" s="110">
        <f>IF('3C-Water transport'!$R$58="no","not applicable (Q3c.1.6 answered with 'no')",ROUND(AB7958,4))</f>
        <v>0.88400000000000001</v>
      </c>
    </row>
    <row r="7959" spans="5:31" x14ac:dyDescent="0.25">
      <c r="E7959" s="110">
        <f t="shared" si="438"/>
        <v>0.88500000000000068</v>
      </c>
      <c r="F7959" s="110">
        <f>IF('3A-Rail transport'!$R$56="no","not applicable (Q3a.2.6 answered with 'no')",ROUND(E7959,4))</f>
        <v>0.88500000000000001</v>
      </c>
      <c r="G7959" s="110">
        <f>IF('3A-Rail transport'!$R$57="no","not applicable (Q3a.2.6 answered with 'no')",ROUND(E7959,4))</f>
        <v>0.88500000000000001</v>
      </c>
      <c r="S7959" s="110">
        <f t="shared" si="439"/>
        <v>0.88500000000000068</v>
      </c>
      <c r="T7959" s="110">
        <f>IF('3B-Air transport'!$R$66="no","not applicable (Q3b.1.6 answered with 'no')",ROUND(S7959,4))</f>
        <v>0.88500000000000001</v>
      </c>
      <c r="U7959" s="110">
        <f>IF('3B-Air transport'!$R$67="no","not applicable (Q3b.1.6 answered with 'no')",ROUND(S7959,4))</f>
        <v>0.88500000000000001</v>
      </c>
      <c r="V7959" s="110">
        <f>IF('3B-Air transport'!$R$68="no","not applicable (Q3b.1.6 answered with 'no')",ROUND(S7959,4))</f>
        <v>0.88500000000000001</v>
      </c>
      <c r="AB7959" s="110">
        <f t="shared" si="440"/>
        <v>0.88500000000000068</v>
      </c>
      <c r="AC7959" s="110">
        <f>IF('3C-Water transport'!$R$56="no","not applicable (Q3c.1.6 answered with 'no')",ROUND(AB7959,4))</f>
        <v>0.88500000000000001</v>
      </c>
      <c r="AD7959" s="110">
        <f>IF('3C-Water transport'!$R$57="no","not applicable (Q3c.1.6 answered with 'no')",ROUND(AB7959,4))</f>
        <v>0.88500000000000001</v>
      </c>
      <c r="AE7959" s="110">
        <f>IF('3C-Water transport'!$R$58="no","not applicable (Q3c.1.6 answered with 'no')",ROUND(AB7959,4))</f>
        <v>0.88500000000000001</v>
      </c>
    </row>
    <row r="7960" spans="5:31" x14ac:dyDescent="0.25">
      <c r="E7960" s="110">
        <f t="shared" si="438"/>
        <v>0.88600000000000068</v>
      </c>
      <c r="F7960" s="110">
        <f>IF('3A-Rail transport'!$R$56="no","not applicable (Q3a.2.6 answered with 'no')",ROUND(E7960,4))</f>
        <v>0.88600000000000001</v>
      </c>
      <c r="G7960" s="110">
        <f>IF('3A-Rail transport'!$R$57="no","not applicable (Q3a.2.6 answered with 'no')",ROUND(E7960,4))</f>
        <v>0.88600000000000001</v>
      </c>
      <c r="S7960" s="110">
        <f t="shared" si="439"/>
        <v>0.88600000000000068</v>
      </c>
      <c r="T7960" s="110">
        <f>IF('3B-Air transport'!$R$66="no","not applicable (Q3b.1.6 answered with 'no')",ROUND(S7960,4))</f>
        <v>0.88600000000000001</v>
      </c>
      <c r="U7960" s="110">
        <f>IF('3B-Air transport'!$R$67="no","not applicable (Q3b.1.6 answered with 'no')",ROUND(S7960,4))</f>
        <v>0.88600000000000001</v>
      </c>
      <c r="V7960" s="110">
        <f>IF('3B-Air transport'!$R$68="no","not applicable (Q3b.1.6 answered with 'no')",ROUND(S7960,4))</f>
        <v>0.88600000000000001</v>
      </c>
      <c r="AB7960" s="110">
        <f t="shared" si="440"/>
        <v>0.88600000000000068</v>
      </c>
      <c r="AC7960" s="110">
        <f>IF('3C-Water transport'!$R$56="no","not applicable (Q3c.1.6 answered with 'no')",ROUND(AB7960,4))</f>
        <v>0.88600000000000001</v>
      </c>
      <c r="AD7960" s="110">
        <f>IF('3C-Water transport'!$R$57="no","not applicable (Q3c.1.6 answered with 'no')",ROUND(AB7960,4))</f>
        <v>0.88600000000000001</v>
      </c>
      <c r="AE7960" s="110">
        <f>IF('3C-Water transport'!$R$58="no","not applicable (Q3c.1.6 answered with 'no')",ROUND(AB7960,4))</f>
        <v>0.88600000000000001</v>
      </c>
    </row>
    <row r="7961" spans="5:31" x14ac:dyDescent="0.25">
      <c r="E7961" s="110">
        <f t="shared" si="438"/>
        <v>0.88700000000000068</v>
      </c>
      <c r="F7961" s="110">
        <f>IF('3A-Rail transport'!$R$56="no","not applicable (Q3a.2.6 answered with 'no')",ROUND(E7961,4))</f>
        <v>0.88700000000000001</v>
      </c>
      <c r="G7961" s="110">
        <f>IF('3A-Rail transport'!$R$57="no","not applicable (Q3a.2.6 answered with 'no')",ROUND(E7961,4))</f>
        <v>0.88700000000000001</v>
      </c>
      <c r="S7961" s="110">
        <f t="shared" si="439"/>
        <v>0.88700000000000068</v>
      </c>
      <c r="T7961" s="110">
        <f>IF('3B-Air transport'!$R$66="no","not applicable (Q3b.1.6 answered with 'no')",ROUND(S7961,4))</f>
        <v>0.88700000000000001</v>
      </c>
      <c r="U7961" s="110">
        <f>IF('3B-Air transport'!$R$67="no","not applicable (Q3b.1.6 answered with 'no')",ROUND(S7961,4))</f>
        <v>0.88700000000000001</v>
      </c>
      <c r="V7961" s="110">
        <f>IF('3B-Air transport'!$R$68="no","not applicable (Q3b.1.6 answered with 'no')",ROUND(S7961,4))</f>
        <v>0.88700000000000001</v>
      </c>
      <c r="AB7961" s="110">
        <f t="shared" si="440"/>
        <v>0.88700000000000068</v>
      </c>
      <c r="AC7961" s="110">
        <f>IF('3C-Water transport'!$R$56="no","not applicable (Q3c.1.6 answered with 'no')",ROUND(AB7961,4))</f>
        <v>0.88700000000000001</v>
      </c>
      <c r="AD7961" s="110">
        <f>IF('3C-Water transport'!$R$57="no","not applicable (Q3c.1.6 answered with 'no')",ROUND(AB7961,4))</f>
        <v>0.88700000000000001</v>
      </c>
      <c r="AE7961" s="110">
        <f>IF('3C-Water transport'!$R$58="no","not applicable (Q3c.1.6 answered with 'no')",ROUND(AB7961,4))</f>
        <v>0.88700000000000001</v>
      </c>
    </row>
    <row r="7962" spans="5:31" x14ac:dyDescent="0.25">
      <c r="E7962" s="110">
        <f t="shared" si="438"/>
        <v>0.88800000000000068</v>
      </c>
      <c r="F7962" s="110">
        <f>IF('3A-Rail transport'!$R$56="no","not applicable (Q3a.2.6 answered with 'no')",ROUND(E7962,4))</f>
        <v>0.88800000000000001</v>
      </c>
      <c r="G7962" s="110">
        <f>IF('3A-Rail transport'!$R$57="no","not applicable (Q3a.2.6 answered with 'no')",ROUND(E7962,4))</f>
        <v>0.88800000000000001</v>
      </c>
      <c r="S7962" s="110">
        <f t="shared" si="439"/>
        <v>0.88800000000000068</v>
      </c>
      <c r="T7962" s="110">
        <f>IF('3B-Air transport'!$R$66="no","not applicable (Q3b.1.6 answered with 'no')",ROUND(S7962,4))</f>
        <v>0.88800000000000001</v>
      </c>
      <c r="U7962" s="110">
        <f>IF('3B-Air transport'!$R$67="no","not applicable (Q3b.1.6 answered with 'no')",ROUND(S7962,4))</f>
        <v>0.88800000000000001</v>
      </c>
      <c r="V7962" s="110">
        <f>IF('3B-Air transport'!$R$68="no","not applicable (Q3b.1.6 answered with 'no')",ROUND(S7962,4))</f>
        <v>0.88800000000000001</v>
      </c>
      <c r="AB7962" s="110">
        <f t="shared" si="440"/>
        <v>0.88800000000000068</v>
      </c>
      <c r="AC7962" s="110">
        <f>IF('3C-Water transport'!$R$56="no","not applicable (Q3c.1.6 answered with 'no')",ROUND(AB7962,4))</f>
        <v>0.88800000000000001</v>
      </c>
      <c r="AD7962" s="110">
        <f>IF('3C-Water transport'!$R$57="no","not applicable (Q3c.1.6 answered with 'no')",ROUND(AB7962,4))</f>
        <v>0.88800000000000001</v>
      </c>
      <c r="AE7962" s="110">
        <f>IF('3C-Water transport'!$R$58="no","not applicable (Q3c.1.6 answered with 'no')",ROUND(AB7962,4))</f>
        <v>0.88800000000000001</v>
      </c>
    </row>
    <row r="7963" spans="5:31" x14ac:dyDescent="0.25">
      <c r="E7963" s="110">
        <f t="shared" si="438"/>
        <v>0.88900000000000068</v>
      </c>
      <c r="F7963" s="110">
        <f>IF('3A-Rail transport'!$R$56="no","not applicable (Q3a.2.6 answered with 'no')",ROUND(E7963,4))</f>
        <v>0.88900000000000001</v>
      </c>
      <c r="G7963" s="110">
        <f>IF('3A-Rail transport'!$R$57="no","not applicable (Q3a.2.6 answered with 'no')",ROUND(E7963,4))</f>
        <v>0.88900000000000001</v>
      </c>
      <c r="S7963" s="110">
        <f t="shared" si="439"/>
        <v>0.88900000000000068</v>
      </c>
      <c r="T7963" s="110">
        <f>IF('3B-Air transport'!$R$66="no","not applicable (Q3b.1.6 answered with 'no')",ROUND(S7963,4))</f>
        <v>0.88900000000000001</v>
      </c>
      <c r="U7963" s="110">
        <f>IF('3B-Air transport'!$R$67="no","not applicable (Q3b.1.6 answered with 'no')",ROUND(S7963,4))</f>
        <v>0.88900000000000001</v>
      </c>
      <c r="V7963" s="110">
        <f>IF('3B-Air transport'!$R$68="no","not applicable (Q3b.1.6 answered with 'no')",ROUND(S7963,4))</f>
        <v>0.88900000000000001</v>
      </c>
      <c r="AB7963" s="110">
        <f t="shared" si="440"/>
        <v>0.88900000000000068</v>
      </c>
      <c r="AC7963" s="110">
        <f>IF('3C-Water transport'!$R$56="no","not applicable (Q3c.1.6 answered with 'no')",ROUND(AB7963,4))</f>
        <v>0.88900000000000001</v>
      </c>
      <c r="AD7963" s="110">
        <f>IF('3C-Water transport'!$R$57="no","not applicable (Q3c.1.6 answered with 'no')",ROUND(AB7963,4))</f>
        <v>0.88900000000000001</v>
      </c>
      <c r="AE7963" s="110">
        <f>IF('3C-Water transport'!$R$58="no","not applicable (Q3c.1.6 answered with 'no')",ROUND(AB7963,4))</f>
        <v>0.88900000000000001</v>
      </c>
    </row>
    <row r="7964" spans="5:31" x14ac:dyDescent="0.25">
      <c r="E7964" s="110">
        <f t="shared" si="438"/>
        <v>0.89000000000000068</v>
      </c>
      <c r="F7964" s="110">
        <f>IF('3A-Rail transport'!$R$56="no","not applicable (Q3a.2.6 answered with 'no')",ROUND(E7964,4))</f>
        <v>0.89</v>
      </c>
      <c r="G7964" s="110">
        <f>IF('3A-Rail transport'!$R$57="no","not applicable (Q3a.2.6 answered with 'no')",ROUND(E7964,4))</f>
        <v>0.89</v>
      </c>
      <c r="S7964" s="110">
        <f t="shared" si="439"/>
        <v>0.89000000000000068</v>
      </c>
      <c r="T7964" s="110">
        <f>IF('3B-Air transport'!$R$66="no","not applicable (Q3b.1.6 answered with 'no')",ROUND(S7964,4))</f>
        <v>0.89</v>
      </c>
      <c r="U7964" s="110">
        <f>IF('3B-Air transport'!$R$67="no","not applicable (Q3b.1.6 answered with 'no')",ROUND(S7964,4))</f>
        <v>0.89</v>
      </c>
      <c r="V7964" s="110">
        <f>IF('3B-Air transport'!$R$68="no","not applicable (Q3b.1.6 answered with 'no')",ROUND(S7964,4))</f>
        <v>0.89</v>
      </c>
      <c r="AB7964" s="110">
        <f t="shared" si="440"/>
        <v>0.89000000000000068</v>
      </c>
      <c r="AC7964" s="110">
        <f>IF('3C-Water transport'!$R$56="no","not applicable (Q3c.1.6 answered with 'no')",ROUND(AB7964,4))</f>
        <v>0.89</v>
      </c>
      <c r="AD7964" s="110">
        <f>IF('3C-Water transport'!$R$57="no","not applicable (Q3c.1.6 answered with 'no')",ROUND(AB7964,4))</f>
        <v>0.89</v>
      </c>
      <c r="AE7964" s="110">
        <f>IF('3C-Water transport'!$R$58="no","not applicable (Q3c.1.6 answered with 'no')",ROUND(AB7964,4))</f>
        <v>0.89</v>
      </c>
    </row>
    <row r="7965" spans="5:31" x14ac:dyDescent="0.25">
      <c r="E7965" s="110">
        <f t="shared" si="438"/>
        <v>0.89100000000000068</v>
      </c>
      <c r="F7965" s="110">
        <f>IF('3A-Rail transport'!$R$56="no","not applicable (Q3a.2.6 answered with 'no')",ROUND(E7965,4))</f>
        <v>0.89100000000000001</v>
      </c>
      <c r="G7965" s="110">
        <f>IF('3A-Rail transport'!$R$57="no","not applicable (Q3a.2.6 answered with 'no')",ROUND(E7965,4))</f>
        <v>0.89100000000000001</v>
      </c>
      <c r="S7965" s="110">
        <f t="shared" si="439"/>
        <v>0.89100000000000068</v>
      </c>
      <c r="T7965" s="110">
        <f>IF('3B-Air transport'!$R$66="no","not applicable (Q3b.1.6 answered with 'no')",ROUND(S7965,4))</f>
        <v>0.89100000000000001</v>
      </c>
      <c r="U7965" s="110">
        <f>IF('3B-Air transport'!$R$67="no","not applicable (Q3b.1.6 answered with 'no')",ROUND(S7965,4))</f>
        <v>0.89100000000000001</v>
      </c>
      <c r="V7965" s="110">
        <f>IF('3B-Air transport'!$R$68="no","not applicable (Q3b.1.6 answered with 'no')",ROUND(S7965,4))</f>
        <v>0.89100000000000001</v>
      </c>
      <c r="AB7965" s="110">
        <f t="shared" si="440"/>
        <v>0.89100000000000068</v>
      </c>
      <c r="AC7965" s="110">
        <f>IF('3C-Water transport'!$R$56="no","not applicable (Q3c.1.6 answered with 'no')",ROUND(AB7965,4))</f>
        <v>0.89100000000000001</v>
      </c>
      <c r="AD7965" s="110">
        <f>IF('3C-Water transport'!$R$57="no","not applicable (Q3c.1.6 answered with 'no')",ROUND(AB7965,4))</f>
        <v>0.89100000000000001</v>
      </c>
      <c r="AE7965" s="110">
        <f>IF('3C-Water transport'!$R$58="no","not applicable (Q3c.1.6 answered with 'no')",ROUND(AB7965,4))</f>
        <v>0.89100000000000001</v>
      </c>
    </row>
    <row r="7966" spans="5:31" x14ac:dyDescent="0.25">
      <c r="E7966" s="110">
        <f t="shared" si="438"/>
        <v>0.89200000000000068</v>
      </c>
      <c r="F7966" s="110">
        <f>IF('3A-Rail transport'!$R$56="no","not applicable (Q3a.2.6 answered with 'no')",ROUND(E7966,4))</f>
        <v>0.89200000000000002</v>
      </c>
      <c r="G7966" s="110">
        <f>IF('3A-Rail transport'!$R$57="no","not applicable (Q3a.2.6 answered with 'no')",ROUND(E7966,4))</f>
        <v>0.89200000000000002</v>
      </c>
      <c r="S7966" s="110">
        <f t="shared" si="439"/>
        <v>0.89200000000000068</v>
      </c>
      <c r="T7966" s="110">
        <f>IF('3B-Air transport'!$R$66="no","not applicable (Q3b.1.6 answered with 'no')",ROUND(S7966,4))</f>
        <v>0.89200000000000002</v>
      </c>
      <c r="U7966" s="110">
        <f>IF('3B-Air transport'!$R$67="no","not applicable (Q3b.1.6 answered with 'no')",ROUND(S7966,4))</f>
        <v>0.89200000000000002</v>
      </c>
      <c r="V7966" s="110">
        <f>IF('3B-Air transport'!$R$68="no","not applicable (Q3b.1.6 answered with 'no')",ROUND(S7966,4))</f>
        <v>0.89200000000000002</v>
      </c>
      <c r="AB7966" s="110">
        <f t="shared" si="440"/>
        <v>0.89200000000000068</v>
      </c>
      <c r="AC7966" s="110">
        <f>IF('3C-Water transport'!$R$56="no","not applicable (Q3c.1.6 answered with 'no')",ROUND(AB7966,4))</f>
        <v>0.89200000000000002</v>
      </c>
      <c r="AD7966" s="110">
        <f>IF('3C-Water transport'!$R$57="no","not applicable (Q3c.1.6 answered with 'no')",ROUND(AB7966,4))</f>
        <v>0.89200000000000002</v>
      </c>
      <c r="AE7966" s="110">
        <f>IF('3C-Water transport'!$R$58="no","not applicable (Q3c.1.6 answered with 'no')",ROUND(AB7966,4))</f>
        <v>0.89200000000000002</v>
      </c>
    </row>
    <row r="7967" spans="5:31" x14ac:dyDescent="0.25">
      <c r="E7967" s="110">
        <f t="shared" si="438"/>
        <v>0.89300000000000068</v>
      </c>
      <c r="F7967" s="110">
        <f>IF('3A-Rail transport'!$R$56="no","not applicable (Q3a.2.6 answered with 'no')",ROUND(E7967,4))</f>
        <v>0.89300000000000002</v>
      </c>
      <c r="G7967" s="110">
        <f>IF('3A-Rail transport'!$R$57="no","not applicable (Q3a.2.6 answered with 'no')",ROUND(E7967,4))</f>
        <v>0.89300000000000002</v>
      </c>
      <c r="S7967" s="110">
        <f t="shared" si="439"/>
        <v>0.89300000000000068</v>
      </c>
      <c r="T7967" s="110">
        <f>IF('3B-Air transport'!$R$66="no","not applicable (Q3b.1.6 answered with 'no')",ROUND(S7967,4))</f>
        <v>0.89300000000000002</v>
      </c>
      <c r="U7967" s="110">
        <f>IF('3B-Air transport'!$R$67="no","not applicable (Q3b.1.6 answered with 'no')",ROUND(S7967,4))</f>
        <v>0.89300000000000002</v>
      </c>
      <c r="V7967" s="110">
        <f>IF('3B-Air transport'!$R$68="no","not applicable (Q3b.1.6 answered with 'no')",ROUND(S7967,4))</f>
        <v>0.89300000000000002</v>
      </c>
      <c r="AB7967" s="110">
        <f t="shared" si="440"/>
        <v>0.89300000000000068</v>
      </c>
      <c r="AC7967" s="110">
        <f>IF('3C-Water transport'!$R$56="no","not applicable (Q3c.1.6 answered with 'no')",ROUND(AB7967,4))</f>
        <v>0.89300000000000002</v>
      </c>
      <c r="AD7967" s="110">
        <f>IF('3C-Water transport'!$R$57="no","not applicable (Q3c.1.6 answered with 'no')",ROUND(AB7967,4))</f>
        <v>0.89300000000000002</v>
      </c>
      <c r="AE7967" s="110">
        <f>IF('3C-Water transport'!$R$58="no","not applicable (Q3c.1.6 answered with 'no')",ROUND(AB7967,4))</f>
        <v>0.89300000000000002</v>
      </c>
    </row>
    <row r="7968" spans="5:31" x14ac:dyDescent="0.25">
      <c r="E7968" s="110">
        <f t="shared" si="438"/>
        <v>0.89400000000000068</v>
      </c>
      <c r="F7968" s="110">
        <f>IF('3A-Rail transport'!$R$56="no","not applicable (Q3a.2.6 answered with 'no')",ROUND(E7968,4))</f>
        <v>0.89400000000000002</v>
      </c>
      <c r="G7968" s="110">
        <f>IF('3A-Rail transport'!$R$57="no","not applicable (Q3a.2.6 answered with 'no')",ROUND(E7968,4))</f>
        <v>0.89400000000000002</v>
      </c>
      <c r="S7968" s="110">
        <f t="shared" si="439"/>
        <v>0.89400000000000068</v>
      </c>
      <c r="T7968" s="110">
        <f>IF('3B-Air transport'!$R$66="no","not applicable (Q3b.1.6 answered with 'no')",ROUND(S7968,4))</f>
        <v>0.89400000000000002</v>
      </c>
      <c r="U7968" s="110">
        <f>IF('3B-Air transport'!$R$67="no","not applicable (Q3b.1.6 answered with 'no')",ROUND(S7968,4))</f>
        <v>0.89400000000000002</v>
      </c>
      <c r="V7968" s="110">
        <f>IF('3B-Air transport'!$R$68="no","not applicable (Q3b.1.6 answered with 'no')",ROUND(S7968,4))</f>
        <v>0.89400000000000002</v>
      </c>
      <c r="AB7968" s="110">
        <f t="shared" si="440"/>
        <v>0.89400000000000068</v>
      </c>
      <c r="AC7968" s="110">
        <f>IF('3C-Water transport'!$R$56="no","not applicable (Q3c.1.6 answered with 'no')",ROUND(AB7968,4))</f>
        <v>0.89400000000000002</v>
      </c>
      <c r="AD7968" s="110">
        <f>IF('3C-Water transport'!$R$57="no","not applicable (Q3c.1.6 answered with 'no')",ROUND(AB7968,4))</f>
        <v>0.89400000000000002</v>
      </c>
      <c r="AE7968" s="110">
        <f>IF('3C-Water transport'!$R$58="no","not applicable (Q3c.1.6 answered with 'no')",ROUND(AB7968,4))</f>
        <v>0.89400000000000002</v>
      </c>
    </row>
    <row r="7969" spans="5:31" x14ac:dyDescent="0.25">
      <c r="E7969" s="110">
        <f t="shared" si="438"/>
        <v>0.89500000000000068</v>
      </c>
      <c r="F7969" s="110">
        <f>IF('3A-Rail transport'!$R$56="no","not applicable (Q3a.2.6 answered with 'no')",ROUND(E7969,4))</f>
        <v>0.89500000000000002</v>
      </c>
      <c r="G7969" s="110">
        <f>IF('3A-Rail transport'!$R$57="no","not applicable (Q3a.2.6 answered with 'no')",ROUND(E7969,4))</f>
        <v>0.89500000000000002</v>
      </c>
      <c r="S7969" s="110">
        <f t="shared" si="439"/>
        <v>0.89500000000000068</v>
      </c>
      <c r="T7969" s="110">
        <f>IF('3B-Air transport'!$R$66="no","not applicable (Q3b.1.6 answered with 'no')",ROUND(S7969,4))</f>
        <v>0.89500000000000002</v>
      </c>
      <c r="U7969" s="110">
        <f>IF('3B-Air transport'!$R$67="no","not applicable (Q3b.1.6 answered with 'no')",ROUND(S7969,4))</f>
        <v>0.89500000000000002</v>
      </c>
      <c r="V7969" s="110">
        <f>IF('3B-Air transport'!$R$68="no","not applicable (Q3b.1.6 answered with 'no')",ROUND(S7969,4))</f>
        <v>0.89500000000000002</v>
      </c>
      <c r="AB7969" s="110">
        <f t="shared" si="440"/>
        <v>0.89500000000000068</v>
      </c>
      <c r="AC7969" s="110">
        <f>IF('3C-Water transport'!$R$56="no","not applicable (Q3c.1.6 answered with 'no')",ROUND(AB7969,4))</f>
        <v>0.89500000000000002</v>
      </c>
      <c r="AD7969" s="110">
        <f>IF('3C-Water transport'!$R$57="no","not applicable (Q3c.1.6 answered with 'no')",ROUND(AB7969,4))</f>
        <v>0.89500000000000002</v>
      </c>
      <c r="AE7969" s="110">
        <f>IF('3C-Water transport'!$R$58="no","not applicable (Q3c.1.6 answered with 'no')",ROUND(AB7969,4))</f>
        <v>0.89500000000000002</v>
      </c>
    </row>
    <row r="7970" spans="5:31" x14ac:dyDescent="0.25">
      <c r="E7970" s="110">
        <f t="shared" si="438"/>
        <v>0.89600000000000068</v>
      </c>
      <c r="F7970" s="110">
        <f>IF('3A-Rail transport'!$R$56="no","not applicable (Q3a.2.6 answered with 'no')",ROUND(E7970,4))</f>
        <v>0.89600000000000002</v>
      </c>
      <c r="G7970" s="110">
        <f>IF('3A-Rail transport'!$R$57="no","not applicable (Q3a.2.6 answered with 'no')",ROUND(E7970,4))</f>
        <v>0.89600000000000002</v>
      </c>
      <c r="S7970" s="110">
        <f t="shared" si="439"/>
        <v>0.89600000000000068</v>
      </c>
      <c r="T7970" s="110">
        <f>IF('3B-Air transport'!$R$66="no","not applicable (Q3b.1.6 answered with 'no')",ROUND(S7970,4))</f>
        <v>0.89600000000000002</v>
      </c>
      <c r="U7970" s="110">
        <f>IF('3B-Air transport'!$R$67="no","not applicable (Q3b.1.6 answered with 'no')",ROUND(S7970,4))</f>
        <v>0.89600000000000002</v>
      </c>
      <c r="V7970" s="110">
        <f>IF('3B-Air transport'!$R$68="no","not applicable (Q3b.1.6 answered with 'no')",ROUND(S7970,4))</f>
        <v>0.89600000000000002</v>
      </c>
      <c r="AB7970" s="110">
        <f t="shared" si="440"/>
        <v>0.89600000000000068</v>
      </c>
      <c r="AC7970" s="110">
        <f>IF('3C-Water transport'!$R$56="no","not applicable (Q3c.1.6 answered with 'no')",ROUND(AB7970,4))</f>
        <v>0.89600000000000002</v>
      </c>
      <c r="AD7970" s="110">
        <f>IF('3C-Water transport'!$R$57="no","not applicable (Q3c.1.6 answered with 'no')",ROUND(AB7970,4))</f>
        <v>0.89600000000000002</v>
      </c>
      <c r="AE7970" s="110">
        <f>IF('3C-Water transport'!$R$58="no","not applicable (Q3c.1.6 answered with 'no')",ROUND(AB7970,4))</f>
        <v>0.89600000000000002</v>
      </c>
    </row>
    <row r="7971" spans="5:31" x14ac:dyDescent="0.25">
      <c r="E7971" s="110">
        <f t="shared" ref="E7971:E8034" si="441">E7970+0.001</f>
        <v>0.89700000000000069</v>
      </c>
      <c r="F7971" s="110">
        <f>IF('3A-Rail transport'!$R$56="no","not applicable (Q3a.2.6 answered with 'no')",ROUND(E7971,4))</f>
        <v>0.89700000000000002</v>
      </c>
      <c r="G7971" s="110">
        <f>IF('3A-Rail transport'!$R$57="no","not applicable (Q3a.2.6 answered with 'no')",ROUND(E7971,4))</f>
        <v>0.89700000000000002</v>
      </c>
      <c r="S7971" s="110">
        <f t="shared" ref="S7971:S8034" si="442">S7970+0.001</f>
        <v>0.89700000000000069</v>
      </c>
      <c r="T7971" s="110">
        <f>IF('3B-Air transport'!$R$66="no","not applicable (Q3b.1.6 answered with 'no')",ROUND(S7971,4))</f>
        <v>0.89700000000000002</v>
      </c>
      <c r="U7971" s="110">
        <f>IF('3B-Air transport'!$R$67="no","not applicable (Q3b.1.6 answered with 'no')",ROUND(S7971,4))</f>
        <v>0.89700000000000002</v>
      </c>
      <c r="V7971" s="110">
        <f>IF('3B-Air transport'!$R$68="no","not applicable (Q3b.1.6 answered with 'no')",ROUND(S7971,4))</f>
        <v>0.89700000000000002</v>
      </c>
      <c r="AB7971" s="110">
        <f t="shared" ref="AB7971:AB8034" si="443">AB7970+0.001</f>
        <v>0.89700000000000069</v>
      </c>
      <c r="AC7971" s="110">
        <f>IF('3C-Water transport'!$R$56="no","not applicable (Q3c.1.6 answered with 'no')",ROUND(AB7971,4))</f>
        <v>0.89700000000000002</v>
      </c>
      <c r="AD7971" s="110">
        <f>IF('3C-Water transport'!$R$57="no","not applicable (Q3c.1.6 answered with 'no')",ROUND(AB7971,4))</f>
        <v>0.89700000000000002</v>
      </c>
      <c r="AE7971" s="110">
        <f>IF('3C-Water transport'!$R$58="no","not applicable (Q3c.1.6 answered with 'no')",ROUND(AB7971,4))</f>
        <v>0.89700000000000002</v>
      </c>
    </row>
    <row r="7972" spans="5:31" x14ac:dyDescent="0.25">
      <c r="E7972" s="110">
        <f t="shared" si="441"/>
        <v>0.89800000000000069</v>
      </c>
      <c r="F7972" s="110">
        <f>IF('3A-Rail transport'!$R$56="no","not applicable (Q3a.2.6 answered with 'no')",ROUND(E7972,4))</f>
        <v>0.89800000000000002</v>
      </c>
      <c r="G7972" s="110">
        <f>IF('3A-Rail transport'!$R$57="no","not applicable (Q3a.2.6 answered with 'no')",ROUND(E7972,4))</f>
        <v>0.89800000000000002</v>
      </c>
      <c r="S7972" s="110">
        <f t="shared" si="442"/>
        <v>0.89800000000000069</v>
      </c>
      <c r="T7972" s="110">
        <f>IF('3B-Air transport'!$R$66="no","not applicable (Q3b.1.6 answered with 'no')",ROUND(S7972,4))</f>
        <v>0.89800000000000002</v>
      </c>
      <c r="U7972" s="110">
        <f>IF('3B-Air transport'!$R$67="no","not applicable (Q3b.1.6 answered with 'no')",ROUND(S7972,4))</f>
        <v>0.89800000000000002</v>
      </c>
      <c r="V7972" s="110">
        <f>IF('3B-Air transport'!$R$68="no","not applicable (Q3b.1.6 answered with 'no')",ROUND(S7972,4))</f>
        <v>0.89800000000000002</v>
      </c>
      <c r="AB7972" s="110">
        <f t="shared" si="443"/>
        <v>0.89800000000000069</v>
      </c>
      <c r="AC7972" s="110">
        <f>IF('3C-Water transport'!$R$56="no","not applicable (Q3c.1.6 answered with 'no')",ROUND(AB7972,4))</f>
        <v>0.89800000000000002</v>
      </c>
      <c r="AD7972" s="110">
        <f>IF('3C-Water transport'!$R$57="no","not applicable (Q3c.1.6 answered with 'no')",ROUND(AB7972,4))</f>
        <v>0.89800000000000002</v>
      </c>
      <c r="AE7972" s="110">
        <f>IF('3C-Water transport'!$R$58="no","not applicable (Q3c.1.6 answered with 'no')",ROUND(AB7972,4))</f>
        <v>0.89800000000000002</v>
      </c>
    </row>
    <row r="7973" spans="5:31" x14ac:dyDescent="0.25">
      <c r="E7973" s="110">
        <f t="shared" si="441"/>
        <v>0.89900000000000069</v>
      </c>
      <c r="F7973" s="110">
        <f>IF('3A-Rail transport'!$R$56="no","not applicable (Q3a.2.6 answered with 'no')",ROUND(E7973,4))</f>
        <v>0.89900000000000002</v>
      </c>
      <c r="G7973" s="110">
        <f>IF('3A-Rail transport'!$R$57="no","not applicable (Q3a.2.6 answered with 'no')",ROUND(E7973,4))</f>
        <v>0.89900000000000002</v>
      </c>
      <c r="S7973" s="110">
        <f t="shared" si="442"/>
        <v>0.89900000000000069</v>
      </c>
      <c r="T7973" s="110">
        <f>IF('3B-Air transport'!$R$66="no","not applicable (Q3b.1.6 answered with 'no')",ROUND(S7973,4))</f>
        <v>0.89900000000000002</v>
      </c>
      <c r="U7973" s="110">
        <f>IF('3B-Air transport'!$R$67="no","not applicable (Q3b.1.6 answered with 'no')",ROUND(S7973,4))</f>
        <v>0.89900000000000002</v>
      </c>
      <c r="V7973" s="110">
        <f>IF('3B-Air transport'!$R$68="no","not applicable (Q3b.1.6 answered with 'no')",ROUND(S7973,4))</f>
        <v>0.89900000000000002</v>
      </c>
      <c r="AB7973" s="110">
        <f t="shared" si="443"/>
        <v>0.89900000000000069</v>
      </c>
      <c r="AC7973" s="110">
        <f>IF('3C-Water transport'!$R$56="no","not applicable (Q3c.1.6 answered with 'no')",ROUND(AB7973,4))</f>
        <v>0.89900000000000002</v>
      </c>
      <c r="AD7973" s="110">
        <f>IF('3C-Water transport'!$R$57="no","not applicable (Q3c.1.6 answered with 'no')",ROUND(AB7973,4))</f>
        <v>0.89900000000000002</v>
      </c>
      <c r="AE7973" s="110">
        <f>IF('3C-Water transport'!$R$58="no","not applicable (Q3c.1.6 answered with 'no')",ROUND(AB7973,4))</f>
        <v>0.89900000000000002</v>
      </c>
    </row>
    <row r="7974" spans="5:31" x14ac:dyDescent="0.25">
      <c r="E7974" s="110">
        <f t="shared" si="441"/>
        <v>0.90000000000000069</v>
      </c>
      <c r="F7974" s="110">
        <f>IF('3A-Rail transport'!$R$56="no","not applicable (Q3a.2.6 answered with 'no')",ROUND(E7974,4))</f>
        <v>0.9</v>
      </c>
      <c r="G7974" s="110">
        <f>IF('3A-Rail transport'!$R$57="no","not applicable (Q3a.2.6 answered with 'no')",ROUND(E7974,4))</f>
        <v>0.9</v>
      </c>
      <c r="S7974" s="110">
        <f t="shared" si="442"/>
        <v>0.90000000000000069</v>
      </c>
      <c r="T7974" s="110">
        <f>IF('3B-Air transport'!$R$66="no","not applicable (Q3b.1.6 answered with 'no')",ROUND(S7974,4))</f>
        <v>0.9</v>
      </c>
      <c r="U7974" s="110">
        <f>IF('3B-Air transport'!$R$67="no","not applicable (Q3b.1.6 answered with 'no')",ROUND(S7974,4))</f>
        <v>0.9</v>
      </c>
      <c r="V7974" s="110">
        <f>IF('3B-Air transport'!$R$68="no","not applicable (Q3b.1.6 answered with 'no')",ROUND(S7974,4))</f>
        <v>0.9</v>
      </c>
      <c r="AB7974" s="110">
        <f t="shared" si="443"/>
        <v>0.90000000000000069</v>
      </c>
      <c r="AC7974" s="110">
        <f>IF('3C-Water transport'!$R$56="no","not applicable (Q3c.1.6 answered with 'no')",ROUND(AB7974,4))</f>
        <v>0.9</v>
      </c>
      <c r="AD7974" s="110">
        <f>IF('3C-Water transport'!$R$57="no","not applicable (Q3c.1.6 answered with 'no')",ROUND(AB7974,4))</f>
        <v>0.9</v>
      </c>
      <c r="AE7974" s="110">
        <f>IF('3C-Water transport'!$R$58="no","not applicable (Q3c.1.6 answered with 'no')",ROUND(AB7974,4))</f>
        <v>0.9</v>
      </c>
    </row>
    <row r="7975" spans="5:31" x14ac:dyDescent="0.25">
      <c r="E7975" s="110">
        <f t="shared" si="441"/>
        <v>0.90100000000000069</v>
      </c>
      <c r="F7975" s="110">
        <f>IF('3A-Rail transport'!$R$56="no","not applicable (Q3a.2.6 answered with 'no')",ROUND(E7975,4))</f>
        <v>0.90100000000000002</v>
      </c>
      <c r="G7975" s="110">
        <f>IF('3A-Rail transport'!$R$57="no","not applicable (Q3a.2.6 answered with 'no')",ROUND(E7975,4))</f>
        <v>0.90100000000000002</v>
      </c>
      <c r="S7975" s="110">
        <f t="shared" si="442"/>
        <v>0.90100000000000069</v>
      </c>
      <c r="T7975" s="110">
        <f>IF('3B-Air transport'!$R$66="no","not applicable (Q3b.1.6 answered with 'no')",ROUND(S7975,4))</f>
        <v>0.90100000000000002</v>
      </c>
      <c r="U7975" s="110">
        <f>IF('3B-Air transport'!$R$67="no","not applicable (Q3b.1.6 answered with 'no')",ROUND(S7975,4))</f>
        <v>0.90100000000000002</v>
      </c>
      <c r="V7975" s="110">
        <f>IF('3B-Air transport'!$R$68="no","not applicable (Q3b.1.6 answered with 'no')",ROUND(S7975,4))</f>
        <v>0.90100000000000002</v>
      </c>
      <c r="AB7975" s="110">
        <f t="shared" si="443"/>
        <v>0.90100000000000069</v>
      </c>
      <c r="AC7975" s="110">
        <f>IF('3C-Water transport'!$R$56="no","not applicable (Q3c.1.6 answered with 'no')",ROUND(AB7975,4))</f>
        <v>0.90100000000000002</v>
      </c>
      <c r="AD7975" s="110">
        <f>IF('3C-Water transport'!$R$57="no","not applicable (Q3c.1.6 answered with 'no')",ROUND(AB7975,4))</f>
        <v>0.90100000000000002</v>
      </c>
      <c r="AE7975" s="110">
        <f>IF('3C-Water transport'!$R$58="no","not applicable (Q3c.1.6 answered with 'no')",ROUND(AB7975,4))</f>
        <v>0.90100000000000002</v>
      </c>
    </row>
    <row r="7976" spans="5:31" x14ac:dyDescent="0.25">
      <c r="E7976" s="110">
        <f t="shared" si="441"/>
        <v>0.90200000000000069</v>
      </c>
      <c r="F7976" s="110">
        <f>IF('3A-Rail transport'!$R$56="no","not applicable (Q3a.2.6 answered with 'no')",ROUND(E7976,4))</f>
        <v>0.90200000000000002</v>
      </c>
      <c r="G7976" s="110">
        <f>IF('3A-Rail transport'!$R$57="no","not applicable (Q3a.2.6 answered with 'no')",ROUND(E7976,4))</f>
        <v>0.90200000000000002</v>
      </c>
      <c r="S7976" s="110">
        <f t="shared" si="442"/>
        <v>0.90200000000000069</v>
      </c>
      <c r="T7976" s="110">
        <f>IF('3B-Air transport'!$R$66="no","not applicable (Q3b.1.6 answered with 'no')",ROUND(S7976,4))</f>
        <v>0.90200000000000002</v>
      </c>
      <c r="U7976" s="110">
        <f>IF('3B-Air transport'!$R$67="no","not applicable (Q3b.1.6 answered with 'no')",ROUND(S7976,4))</f>
        <v>0.90200000000000002</v>
      </c>
      <c r="V7976" s="110">
        <f>IF('3B-Air transport'!$R$68="no","not applicable (Q3b.1.6 answered with 'no')",ROUND(S7976,4))</f>
        <v>0.90200000000000002</v>
      </c>
      <c r="AB7976" s="110">
        <f t="shared" si="443"/>
        <v>0.90200000000000069</v>
      </c>
      <c r="AC7976" s="110">
        <f>IF('3C-Water transport'!$R$56="no","not applicable (Q3c.1.6 answered with 'no')",ROUND(AB7976,4))</f>
        <v>0.90200000000000002</v>
      </c>
      <c r="AD7976" s="110">
        <f>IF('3C-Water transport'!$R$57="no","not applicable (Q3c.1.6 answered with 'no')",ROUND(AB7976,4))</f>
        <v>0.90200000000000002</v>
      </c>
      <c r="AE7976" s="110">
        <f>IF('3C-Water transport'!$R$58="no","not applicable (Q3c.1.6 answered with 'no')",ROUND(AB7976,4))</f>
        <v>0.90200000000000002</v>
      </c>
    </row>
    <row r="7977" spans="5:31" x14ac:dyDescent="0.25">
      <c r="E7977" s="110">
        <f t="shared" si="441"/>
        <v>0.90300000000000069</v>
      </c>
      <c r="F7977" s="110">
        <f>IF('3A-Rail transport'!$R$56="no","not applicable (Q3a.2.6 answered with 'no')",ROUND(E7977,4))</f>
        <v>0.90300000000000002</v>
      </c>
      <c r="G7977" s="110">
        <f>IF('3A-Rail transport'!$R$57="no","not applicable (Q3a.2.6 answered with 'no')",ROUND(E7977,4))</f>
        <v>0.90300000000000002</v>
      </c>
      <c r="S7977" s="110">
        <f t="shared" si="442"/>
        <v>0.90300000000000069</v>
      </c>
      <c r="T7977" s="110">
        <f>IF('3B-Air transport'!$R$66="no","not applicable (Q3b.1.6 answered with 'no')",ROUND(S7977,4))</f>
        <v>0.90300000000000002</v>
      </c>
      <c r="U7977" s="110">
        <f>IF('3B-Air transport'!$R$67="no","not applicable (Q3b.1.6 answered with 'no')",ROUND(S7977,4))</f>
        <v>0.90300000000000002</v>
      </c>
      <c r="V7977" s="110">
        <f>IF('3B-Air transport'!$R$68="no","not applicable (Q3b.1.6 answered with 'no')",ROUND(S7977,4))</f>
        <v>0.90300000000000002</v>
      </c>
      <c r="AB7977" s="110">
        <f t="shared" si="443"/>
        <v>0.90300000000000069</v>
      </c>
      <c r="AC7977" s="110">
        <f>IF('3C-Water transport'!$R$56="no","not applicable (Q3c.1.6 answered with 'no')",ROUND(AB7977,4))</f>
        <v>0.90300000000000002</v>
      </c>
      <c r="AD7977" s="110">
        <f>IF('3C-Water transport'!$R$57="no","not applicable (Q3c.1.6 answered with 'no')",ROUND(AB7977,4))</f>
        <v>0.90300000000000002</v>
      </c>
      <c r="AE7977" s="110">
        <f>IF('3C-Water transport'!$R$58="no","not applicable (Q3c.1.6 answered with 'no')",ROUND(AB7977,4))</f>
        <v>0.90300000000000002</v>
      </c>
    </row>
    <row r="7978" spans="5:31" x14ac:dyDescent="0.25">
      <c r="E7978" s="110">
        <f t="shared" si="441"/>
        <v>0.90400000000000069</v>
      </c>
      <c r="F7978" s="110">
        <f>IF('3A-Rail transport'!$R$56="no","not applicable (Q3a.2.6 answered with 'no')",ROUND(E7978,4))</f>
        <v>0.90400000000000003</v>
      </c>
      <c r="G7978" s="110">
        <f>IF('3A-Rail transport'!$R$57="no","not applicable (Q3a.2.6 answered with 'no')",ROUND(E7978,4))</f>
        <v>0.90400000000000003</v>
      </c>
      <c r="S7978" s="110">
        <f t="shared" si="442"/>
        <v>0.90400000000000069</v>
      </c>
      <c r="T7978" s="110">
        <f>IF('3B-Air transport'!$R$66="no","not applicable (Q3b.1.6 answered with 'no')",ROUND(S7978,4))</f>
        <v>0.90400000000000003</v>
      </c>
      <c r="U7978" s="110">
        <f>IF('3B-Air transport'!$R$67="no","not applicable (Q3b.1.6 answered with 'no')",ROUND(S7978,4))</f>
        <v>0.90400000000000003</v>
      </c>
      <c r="V7978" s="110">
        <f>IF('3B-Air transport'!$R$68="no","not applicable (Q3b.1.6 answered with 'no')",ROUND(S7978,4))</f>
        <v>0.90400000000000003</v>
      </c>
      <c r="AB7978" s="110">
        <f t="shared" si="443"/>
        <v>0.90400000000000069</v>
      </c>
      <c r="AC7978" s="110">
        <f>IF('3C-Water transport'!$R$56="no","not applicable (Q3c.1.6 answered with 'no')",ROUND(AB7978,4))</f>
        <v>0.90400000000000003</v>
      </c>
      <c r="AD7978" s="110">
        <f>IF('3C-Water transport'!$R$57="no","not applicable (Q3c.1.6 answered with 'no')",ROUND(AB7978,4))</f>
        <v>0.90400000000000003</v>
      </c>
      <c r="AE7978" s="110">
        <f>IF('3C-Water transport'!$R$58="no","not applicable (Q3c.1.6 answered with 'no')",ROUND(AB7978,4))</f>
        <v>0.90400000000000003</v>
      </c>
    </row>
    <row r="7979" spans="5:31" x14ac:dyDescent="0.25">
      <c r="E7979" s="110">
        <f t="shared" si="441"/>
        <v>0.90500000000000069</v>
      </c>
      <c r="F7979" s="110">
        <f>IF('3A-Rail transport'!$R$56="no","not applicable (Q3a.2.6 answered with 'no')",ROUND(E7979,4))</f>
        <v>0.90500000000000003</v>
      </c>
      <c r="G7979" s="110">
        <f>IF('3A-Rail transport'!$R$57="no","not applicable (Q3a.2.6 answered with 'no')",ROUND(E7979,4))</f>
        <v>0.90500000000000003</v>
      </c>
      <c r="S7979" s="110">
        <f t="shared" si="442"/>
        <v>0.90500000000000069</v>
      </c>
      <c r="T7979" s="110">
        <f>IF('3B-Air transport'!$R$66="no","not applicable (Q3b.1.6 answered with 'no')",ROUND(S7979,4))</f>
        <v>0.90500000000000003</v>
      </c>
      <c r="U7979" s="110">
        <f>IF('3B-Air transport'!$R$67="no","not applicable (Q3b.1.6 answered with 'no')",ROUND(S7979,4))</f>
        <v>0.90500000000000003</v>
      </c>
      <c r="V7979" s="110">
        <f>IF('3B-Air transport'!$R$68="no","not applicable (Q3b.1.6 answered with 'no')",ROUND(S7979,4))</f>
        <v>0.90500000000000003</v>
      </c>
      <c r="AB7979" s="110">
        <f t="shared" si="443"/>
        <v>0.90500000000000069</v>
      </c>
      <c r="AC7979" s="110">
        <f>IF('3C-Water transport'!$R$56="no","not applicable (Q3c.1.6 answered with 'no')",ROUND(AB7979,4))</f>
        <v>0.90500000000000003</v>
      </c>
      <c r="AD7979" s="110">
        <f>IF('3C-Water transport'!$R$57="no","not applicable (Q3c.1.6 answered with 'no')",ROUND(AB7979,4))</f>
        <v>0.90500000000000003</v>
      </c>
      <c r="AE7979" s="110">
        <f>IF('3C-Water transport'!$R$58="no","not applicable (Q3c.1.6 answered with 'no')",ROUND(AB7979,4))</f>
        <v>0.90500000000000003</v>
      </c>
    </row>
    <row r="7980" spans="5:31" x14ac:dyDescent="0.25">
      <c r="E7980" s="110">
        <f t="shared" si="441"/>
        <v>0.90600000000000069</v>
      </c>
      <c r="F7980" s="110">
        <f>IF('3A-Rail transport'!$R$56="no","not applicable (Q3a.2.6 answered with 'no')",ROUND(E7980,4))</f>
        <v>0.90600000000000003</v>
      </c>
      <c r="G7980" s="110">
        <f>IF('3A-Rail transport'!$R$57="no","not applicable (Q3a.2.6 answered with 'no')",ROUND(E7980,4))</f>
        <v>0.90600000000000003</v>
      </c>
      <c r="S7980" s="110">
        <f t="shared" si="442"/>
        <v>0.90600000000000069</v>
      </c>
      <c r="T7980" s="110">
        <f>IF('3B-Air transport'!$R$66="no","not applicable (Q3b.1.6 answered with 'no')",ROUND(S7980,4))</f>
        <v>0.90600000000000003</v>
      </c>
      <c r="U7980" s="110">
        <f>IF('3B-Air transport'!$R$67="no","not applicable (Q3b.1.6 answered with 'no')",ROUND(S7980,4))</f>
        <v>0.90600000000000003</v>
      </c>
      <c r="V7980" s="110">
        <f>IF('3B-Air transport'!$R$68="no","not applicable (Q3b.1.6 answered with 'no')",ROUND(S7980,4))</f>
        <v>0.90600000000000003</v>
      </c>
      <c r="AB7980" s="110">
        <f t="shared" si="443"/>
        <v>0.90600000000000069</v>
      </c>
      <c r="AC7980" s="110">
        <f>IF('3C-Water transport'!$R$56="no","not applicable (Q3c.1.6 answered with 'no')",ROUND(AB7980,4))</f>
        <v>0.90600000000000003</v>
      </c>
      <c r="AD7980" s="110">
        <f>IF('3C-Water transport'!$R$57="no","not applicable (Q3c.1.6 answered with 'no')",ROUND(AB7980,4))</f>
        <v>0.90600000000000003</v>
      </c>
      <c r="AE7980" s="110">
        <f>IF('3C-Water transport'!$R$58="no","not applicable (Q3c.1.6 answered with 'no')",ROUND(AB7980,4))</f>
        <v>0.90600000000000003</v>
      </c>
    </row>
    <row r="7981" spans="5:31" x14ac:dyDescent="0.25">
      <c r="E7981" s="110">
        <f t="shared" si="441"/>
        <v>0.90700000000000069</v>
      </c>
      <c r="F7981" s="110">
        <f>IF('3A-Rail transport'!$R$56="no","not applicable (Q3a.2.6 answered with 'no')",ROUND(E7981,4))</f>
        <v>0.90700000000000003</v>
      </c>
      <c r="G7981" s="110">
        <f>IF('3A-Rail transport'!$R$57="no","not applicable (Q3a.2.6 answered with 'no')",ROUND(E7981,4))</f>
        <v>0.90700000000000003</v>
      </c>
      <c r="S7981" s="110">
        <f t="shared" si="442"/>
        <v>0.90700000000000069</v>
      </c>
      <c r="T7981" s="110">
        <f>IF('3B-Air transport'!$R$66="no","not applicable (Q3b.1.6 answered with 'no')",ROUND(S7981,4))</f>
        <v>0.90700000000000003</v>
      </c>
      <c r="U7981" s="110">
        <f>IF('3B-Air transport'!$R$67="no","not applicable (Q3b.1.6 answered with 'no')",ROUND(S7981,4))</f>
        <v>0.90700000000000003</v>
      </c>
      <c r="V7981" s="110">
        <f>IF('3B-Air transport'!$R$68="no","not applicable (Q3b.1.6 answered with 'no')",ROUND(S7981,4))</f>
        <v>0.90700000000000003</v>
      </c>
      <c r="AB7981" s="110">
        <f t="shared" si="443"/>
        <v>0.90700000000000069</v>
      </c>
      <c r="AC7981" s="110">
        <f>IF('3C-Water transport'!$R$56="no","not applicable (Q3c.1.6 answered with 'no')",ROUND(AB7981,4))</f>
        <v>0.90700000000000003</v>
      </c>
      <c r="AD7981" s="110">
        <f>IF('3C-Water transport'!$R$57="no","not applicable (Q3c.1.6 answered with 'no')",ROUND(AB7981,4))</f>
        <v>0.90700000000000003</v>
      </c>
      <c r="AE7981" s="110">
        <f>IF('3C-Water transport'!$R$58="no","not applicable (Q3c.1.6 answered with 'no')",ROUND(AB7981,4))</f>
        <v>0.90700000000000003</v>
      </c>
    </row>
    <row r="7982" spans="5:31" x14ac:dyDescent="0.25">
      <c r="E7982" s="110">
        <f t="shared" si="441"/>
        <v>0.9080000000000007</v>
      </c>
      <c r="F7982" s="110">
        <f>IF('3A-Rail transport'!$R$56="no","not applicable (Q3a.2.6 answered with 'no')",ROUND(E7982,4))</f>
        <v>0.90800000000000003</v>
      </c>
      <c r="G7982" s="110">
        <f>IF('3A-Rail transport'!$R$57="no","not applicable (Q3a.2.6 answered with 'no')",ROUND(E7982,4))</f>
        <v>0.90800000000000003</v>
      </c>
      <c r="S7982" s="110">
        <f t="shared" si="442"/>
        <v>0.9080000000000007</v>
      </c>
      <c r="T7982" s="110">
        <f>IF('3B-Air transport'!$R$66="no","not applicable (Q3b.1.6 answered with 'no')",ROUND(S7982,4))</f>
        <v>0.90800000000000003</v>
      </c>
      <c r="U7982" s="110">
        <f>IF('3B-Air transport'!$R$67="no","not applicable (Q3b.1.6 answered with 'no')",ROUND(S7982,4))</f>
        <v>0.90800000000000003</v>
      </c>
      <c r="V7982" s="110">
        <f>IF('3B-Air transport'!$R$68="no","not applicable (Q3b.1.6 answered with 'no')",ROUND(S7982,4))</f>
        <v>0.90800000000000003</v>
      </c>
      <c r="AB7982" s="110">
        <f t="shared" si="443"/>
        <v>0.9080000000000007</v>
      </c>
      <c r="AC7982" s="110">
        <f>IF('3C-Water transport'!$R$56="no","not applicable (Q3c.1.6 answered with 'no')",ROUND(AB7982,4))</f>
        <v>0.90800000000000003</v>
      </c>
      <c r="AD7982" s="110">
        <f>IF('3C-Water transport'!$R$57="no","not applicable (Q3c.1.6 answered with 'no')",ROUND(AB7982,4))</f>
        <v>0.90800000000000003</v>
      </c>
      <c r="AE7982" s="110">
        <f>IF('3C-Water transport'!$R$58="no","not applicable (Q3c.1.6 answered with 'no')",ROUND(AB7982,4))</f>
        <v>0.90800000000000003</v>
      </c>
    </row>
    <row r="7983" spans="5:31" x14ac:dyDescent="0.25">
      <c r="E7983" s="110">
        <f t="shared" si="441"/>
        <v>0.9090000000000007</v>
      </c>
      <c r="F7983" s="110">
        <f>IF('3A-Rail transport'!$R$56="no","not applicable (Q3a.2.6 answered with 'no')",ROUND(E7983,4))</f>
        <v>0.90900000000000003</v>
      </c>
      <c r="G7983" s="110">
        <f>IF('3A-Rail transport'!$R$57="no","not applicable (Q3a.2.6 answered with 'no')",ROUND(E7983,4))</f>
        <v>0.90900000000000003</v>
      </c>
      <c r="S7983" s="110">
        <f t="shared" si="442"/>
        <v>0.9090000000000007</v>
      </c>
      <c r="T7983" s="110">
        <f>IF('3B-Air transport'!$R$66="no","not applicable (Q3b.1.6 answered with 'no')",ROUND(S7983,4))</f>
        <v>0.90900000000000003</v>
      </c>
      <c r="U7983" s="110">
        <f>IF('3B-Air transport'!$R$67="no","not applicable (Q3b.1.6 answered with 'no')",ROUND(S7983,4))</f>
        <v>0.90900000000000003</v>
      </c>
      <c r="V7983" s="110">
        <f>IF('3B-Air transport'!$R$68="no","not applicable (Q3b.1.6 answered with 'no')",ROUND(S7983,4))</f>
        <v>0.90900000000000003</v>
      </c>
      <c r="AB7983" s="110">
        <f t="shared" si="443"/>
        <v>0.9090000000000007</v>
      </c>
      <c r="AC7983" s="110">
        <f>IF('3C-Water transport'!$R$56="no","not applicable (Q3c.1.6 answered with 'no')",ROUND(AB7983,4))</f>
        <v>0.90900000000000003</v>
      </c>
      <c r="AD7983" s="110">
        <f>IF('3C-Water transport'!$R$57="no","not applicable (Q3c.1.6 answered with 'no')",ROUND(AB7983,4))</f>
        <v>0.90900000000000003</v>
      </c>
      <c r="AE7983" s="110">
        <f>IF('3C-Water transport'!$R$58="no","not applicable (Q3c.1.6 answered with 'no')",ROUND(AB7983,4))</f>
        <v>0.90900000000000003</v>
      </c>
    </row>
    <row r="7984" spans="5:31" x14ac:dyDescent="0.25">
      <c r="E7984" s="110">
        <f t="shared" si="441"/>
        <v>0.9100000000000007</v>
      </c>
      <c r="F7984" s="110">
        <f>IF('3A-Rail transport'!$R$56="no","not applicable (Q3a.2.6 answered with 'no')",ROUND(E7984,4))</f>
        <v>0.91</v>
      </c>
      <c r="G7984" s="110">
        <f>IF('3A-Rail transport'!$R$57="no","not applicable (Q3a.2.6 answered with 'no')",ROUND(E7984,4))</f>
        <v>0.91</v>
      </c>
      <c r="S7984" s="110">
        <f t="shared" si="442"/>
        <v>0.9100000000000007</v>
      </c>
      <c r="T7984" s="110">
        <f>IF('3B-Air transport'!$R$66="no","not applicable (Q3b.1.6 answered with 'no')",ROUND(S7984,4))</f>
        <v>0.91</v>
      </c>
      <c r="U7984" s="110">
        <f>IF('3B-Air transport'!$R$67="no","not applicable (Q3b.1.6 answered with 'no')",ROUND(S7984,4))</f>
        <v>0.91</v>
      </c>
      <c r="V7984" s="110">
        <f>IF('3B-Air transport'!$R$68="no","not applicable (Q3b.1.6 answered with 'no')",ROUND(S7984,4))</f>
        <v>0.91</v>
      </c>
      <c r="AB7984" s="110">
        <f t="shared" si="443"/>
        <v>0.9100000000000007</v>
      </c>
      <c r="AC7984" s="110">
        <f>IF('3C-Water transport'!$R$56="no","not applicable (Q3c.1.6 answered with 'no')",ROUND(AB7984,4))</f>
        <v>0.91</v>
      </c>
      <c r="AD7984" s="110">
        <f>IF('3C-Water transport'!$R$57="no","not applicable (Q3c.1.6 answered with 'no')",ROUND(AB7984,4))</f>
        <v>0.91</v>
      </c>
      <c r="AE7984" s="110">
        <f>IF('3C-Water transport'!$R$58="no","not applicable (Q3c.1.6 answered with 'no')",ROUND(AB7984,4))</f>
        <v>0.91</v>
      </c>
    </row>
    <row r="7985" spans="5:31" x14ac:dyDescent="0.25">
      <c r="E7985" s="110">
        <f t="shared" si="441"/>
        <v>0.9110000000000007</v>
      </c>
      <c r="F7985" s="110">
        <f>IF('3A-Rail transport'!$R$56="no","not applicable (Q3a.2.6 answered with 'no')",ROUND(E7985,4))</f>
        <v>0.91100000000000003</v>
      </c>
      <c r="G7985" s="110">
        <f>IF('3A-Rail transport'!$R$57="no","not applicable (Q3a.2.6 answered with 'no')",ROUND(E7985,4))</f>
        <v>0.91100000000000003</v>
      </c>
      <c r="S7985" s="110">
        <f t="shared" si="442"/>
        <v>0.9110000000000007</v>
      </c>
      <c r="T7985" s="110">
        <f>IF('3B-Air transport'!$R$66="no","not applicable (Q3b.1.6 answered with 'no')",ROUND(S7985,4))</f>
        <v>0.91100000000000003</v>
      </c>
      <c r="U7985" s="110">
        <f>IF('3B-Air transport'!$R$67="no","not applicable (Q3b.1.6 answered with 'no')",ROUND(S7985,4))</f>
        <v>0.91100000000000003</v>
      </c>
      <c r="V7985" s="110">
        <f>IF('3B-Air transport'!$R$68="no","not applicable (Q3b.1.6 answered with 'no')",ROUND(S7985,4))</f>
        <v>0.91100000000000003</v>
      </c>
      <c r="AB7985" s="110">
        <f t="shared" si="443"/>
        <v>0.9110000000000007</v>
      </c>
      <c r="AC7985" s="110">
        <f>IF('3C-Water transport'!$R$56="no","not applicable (Q3c.1.6 answered with 'no')",ROUND(AB7985,4))</f>
        <v>0.91100000000000003</v>
      </c>
      <c r="AD7985" s="110">
        <f>IF('3C-Water transport'!$R$57="no","not applicable (Q3c.1.6 answered with 'no')",ROUND(AB7985,4))</f>
        <v>0.91100000000000003</v>
      </c>
      <c r="AE7985" s="110">
        <f>IF('3C-Water transport'!$R$58="no","not applicable (Q3c.1.6 answered with 'no')",ROUND(AB7985,4))</f>
        <v>0.91100000000000003</v>
      </c>
    </row>
    <row r="7986" spans="5:31" x14ac:dyDescent="0.25">
      <c r="E7986" s="110">
        <f t="shared" si="441"/>
        <v>0.9120000000000007</v>
      </c>
      <c r="F7986" s="110">
        <f>IF('3A-Rail transport'!$R$56="no","not applicable (Q3a.2.6 answered with 'no')",ROUND(E7986,4))</f>
        <v>0.91200000000000003</v>
      </c>
      <c r="G7986" s="110">
        <f>IF('3A-Rail transport'!$R$57="no","not applicable (Q3a.2.6 answered with 'no')",ROUND(E7986,4))</f>
        <v>0.91200000000000003</v>
      </c>
      <c r="S7986" s="110">
        <f t="shared" si="442"/>
        <v>0.9120000000000007</v>
      </c>
      <c r="T7986" s="110">
        <f>IF('3B-Air transport'!$R$66="no","not applicable (Q3b.1.6 answered with 'no')",ROUND(S7986,4))</f>
        <v>0.91200000000000003</v>
      </c>
      <c r="U7986" s="110">
        <f>IF('3B-Air transport'!$R$67="no","not applicable (Q3b.1.6 answered with 'no')",ROUND(S7986,4))</f>
        <v>0.91200000000000003</v>
      </c>
      <c r="V7986" s="110">
        <f>IF('3B-Air transport'!$R$68="no","not applicable (Q3b.1.6 answered with 'no')",ROUND(S7986,4))</f>
        <v>0.91200000000000003</v>
      </c>
      <c r="AB7986" s="110">
        <f t="shared" si="443"/>
        <v>0.9120000000000007</v>
      </c>
      <c r="AC7986" s="110">
        <f>IF('3C-Water transport'!$R$56="no","not applicable (Q3c.1.6 answered with 'no')",ROUND(AB7986,4))</f>
        <v>0.91200000000000003</v>
      </c>
      <c r="AD7986" s="110">
        <f>IF('3C-Water transport'!$R$57="no","not applicable (Q3c.1.6 answered with 'no')",ROUND(AB7986,4))</f>
        <v>0.91200000000000003</v>
      </c>
      <c r="AE7986" s="110">
        <f>IF('3C-Water transport'!$R$58="no","not applicable (Q3c.1.6 answered with 'no')",ROUND(AB7986,4))</f>
        <v>0.91200000000000003</v>
      </c>
    </row>
    <row r="7987" spans="5:31" x14ac:dyDescent="0.25">
      <c r="E7987" s="110">
        <f t="shared" si="441"/>
        <v>0.9130000000000007</v>
      </c>
      <c r="F7987" s="110">
        <f>IF('3A-Rail transport'!$R$56="no","not applicable (Q3a.2.6 answered with 'no')",ROUND(E7987,4))</f>
        <v>0.91300000000000003</v>
      </c>
      <c r="G7987" s="110">
        <f>IF('3A-Rail transport'!$R$57="no","not applicable (Q3a.2.6 answered with 'no')",ROUND(E7987,4))</f>
        <v>0.91300000000000003</v>
      </c>
      <c r="S7987" s="110">
        <f t="shared" si="442"/>
        <v>0.9130000000000007</v>
      </c>
      <c r="T7987" s="110">
        <f>IF('3B-Air transport'!$R$66="no","not applicable (Q3b.1.6 answered with 'no')",ROUND(S7987,4))</f>
        <v>0.91300000000000003</v>
      </c>
      <c r="U7987" s="110">
        <f>IF('3B-Air transport'!$R$67="no","not applicable (Q3b.1.6 answered with 'no')",ROUND(S7987,4))</f>
        <v>0.91300000000000003</v>
      </c>
      <c r="V7987" s="110">
        <f>IF('3B-Air transport'!$R$68="no","not applicable (Q3b.1.6 answered with 'no')",ROUND(S7987,4))</f>
        <v>0.91300000000000003</v>
      </c>
      <c r="AB7987" s="110">
        <f t="shared" si="443"/>
        <v>0.9130000000000007</v>
      </c>
      <c r="AC7987" s="110">
        <f>IF('3C-Water transport'!$R$56="no","not applicable (Q3c.1.6 answered with 'no')",ROUND(AB7987,4))</f>
        <v>0.91300000000000003</v>
      </c>
      <c r="AD7987" s="110">
        <f>IF('3C-Water transport'!$R$57="no","not applicable (Q3c.1.6 answered with 'no')",ROUND(AB7987,4))</f>
        <v>0.91300000000000003</v>
      </c>
      <c r="AE7987" s="110">
        <f>IF('3C-Water transport'!$R$58="no","not applicable (Q3c.1.6 answered with 'no')",ROUND(AB7987,4))</f>
        <v>0.91300000000000003</v>
      </c>
    </row>
    <row r="7988" spans="5:31" x14ac:dyDescent="0.25">
      <c r="E7988" s="110">
        <f t="shared" si="441"/>
        <v>0.9140000000000007</v>
      </c>
      <c r="F7988" s="110">
        <f>IF('3A-Rail transport'!$R$56="no","not applicable (Q3a.2.6 answered with 'no')",ROUND(E7988,4))</f>
        <v>0.91400000000000003</v>
      </c>
      <c r="G7988" s="110">
        <f>IF('3A-Rail transport'!$R$57="no","not applicable (Q3a.2.6 answered with 'no')",ROUND(E7988,4))</f>
        <v>0.91400000000000003</v>
      </c>
      <c r="S7988" s="110">
        <f t="shared" si="442"/>
        <v>0.9140000000000007</v>
      </c>
      <c r="T7988" s="110">
        <f>IF('3B-Air transport'!$R$66="no","not applicable (Q3b.1.6 answered with 'no')",ROUND(S7988,4))</f>
        <v>0.91400000000000003</v>
      </c>
      <c r="U7988" s="110">
        <f>IF('3B-Air transport'!$R$67="no","not applicable (Q3b.1.6 answered with 'no')",ROUND(S7988,4))</f>
        <v>0.91400000000000003</v>
      </c>
      <c r="V7988" s="110">
        <f>IF('3B-Air transport'!$R$68="no","not applicable (Q3b.1.6 answered with 'no')",ROUND(S7988,4))</f>
        <v>0.91400000000000003</v>
      </c>
      <c r="AB7988" s="110">
        <f t="shared" si="443"/>
        <v>0.9140000000000007</v>
      </c>
      <c r="AC7988" s="110">
        <f>IF('3C-Water transport'!$R$56="no","not applicable (Q3c.1.6 answered with 'no')",ROUND(AB7988,4))</f>
        <v>0.91400000000000003</v>
      </c>
      <c r="AD7988" s="110">
        <f>IF('3C-Water transport'!$R$57="no","not applicable (Q3c.1.6 answered with 'no')",ROUND(AB7988,4))</f>
        <v>0.91400000000000003</v>
      </c>
      <c r="AE7988" s="110">
        <f>IF('3C-Water transport'!$R$58="no","not applicable (Q3c.1.6 answered with 'no')",ROUND(AB7988,4))</f>
        <v>0.91400000000000003</v>
      </c>
    </row>
    <row r="7989" spans="5:31" x14ac:dyDescent="0.25">
      <c r="E7989" s="110">
        <f t="shared" si="441"/>
        <v>0.9150000000000007</v>
      </c>
      <c r="F7989" s="110">
        <f>IF('3A-Rail transport'!$R$56="no","not applicable (Q3a.2.6 answered with 'no')",ROUND(E7989,4))</f>
        <v>0.91500000000000004</v>
      </c>
      <c r="G7989" s="110">
        <f>IF('3A-Rail transport'!$R$57="no","not applicable (Q3a.2.6 answered with 'no')",ROUND(E7989,4))</f>
        <v>0.91500000000000004</v>
      </c>
      <c r="S7989" s="110">
        <f t="shared" si="442"/>
        <v>0.9150000000000007</v>
      </c>
      <c r="T7989" s="110">
        <f>IF('3B-Air transport'!$R$66="no","not applicable (Q3b.1.6 answered with 'no')",ROUND(S7989,4))</f>
        <v>0.91500000000000004</v>
      </c>
      <c r="U7989" s="110">
        <f>IF('3B-Air transport'!$R$67="no","not applicable (Q3b.1.6 answered with 'no')",ROUND(S7989,4))</f>
        <v>0.91500000000000004</v>
      </c>
      <c r="V7989" s="110">
        <f>IF('3B-Air transport'!$R$68="no","not applicable (Q3b.1.6 answered with 'no')",ROUND(S7989,4))</f>
        <v>0.91500000000000004</v>
      </c>
      <c r="AB7989" s="110">
        <f t="shared" si="443"/>
        <v>0.9150000000000007</v>
      </c>
      <c r="AC7989" s="110">
        <f>IF('3C-Water transport'!$R$56="no","not applicable (Q3c.1.6 answered with 'no')",ROUND(AB7989,4))</f>
        <v>0.91500000000000004</v>
      </c>
      <c r="AD7989" s="110">
        <f>IF('3C-Water transport'!$R$57="no","not applicable (Q3c.1.6 answered with 'no')",ROUND(AB7989,4))</f>
        <v>0.91500000000000004</v>
      </c>
      <c r="AE7989" s="110">
        <f>IF('3C-Water transport'!$R$58="no","not applicable (Q3c.1.6 answered with 'no')",ROUND(AB7989,4))</f>
        <v>0.91500000000000004</v>
      </c>
    </row>
    <row r="7990" spans="5:31" x14ac:dyDescent="0.25">
      <c r="E7990" s="110">
        <f t="shared" si="441"/>
        <v>0.9160000000000007</v>
      </c>
      <c r="F7990" s="110">
        <f>IF('3A-Rail transport'!$R$56="no","not applicable (Q3a.2.6 answered with 'no')",ROUND(E7990,4))</f>
        <v>0.91600000000000004</v>
      </c>
      <c r="G7990" s="110">
        <f>IF('3A-Rail transport'!$R$57="no","not applicable (Q3a.2.6 answered with 'no')",ROUND(E7990,4))</f>
        <v>0.91600000000000004</v>
      </c>
      <c r="S7990" s="110">
        <f t="shared" si="442"/>
        <v>0.9160000000000007</v>
      </c>
      <c r="T7990" s="110">
        <f>IF('3B-Air transport'!$R$66="no","not applicable (Q3b.1.6 answered with 'no')",ROUND(S7990,4))</f>
        <v>0.91600000000000004</v>
      </c>
      <c r="U7990" s="110">
        <f>IF('3B-Air transport'!$R$67="no","not applicable (Q3b.1.6 answered with 'no')",ROUND(S7990,4))</f>
        <v>0.91600000000000004</v>
      </c>
      <c r="V7990" s="110">
        <f>IF('3B-Air transport'!$R$68="no","not applicable (Q3b.1.6 answered with 'no')",ROUND(S7990,4))</f>
        <v>0.91600000000000004</v>
      </c>
      <c r="AB7990" s="110">
        <f t="shared" si="443"/>
        <v>0.9160000000000007</v>
      </c>
      <c r="AC7990" s="110">
        <f>IF('3C-Water transport'!$R$56="no","not applicable (Q3c.1.6 answered with 'no')",ROUND(AB7990,4))</f>
        <v>0.91600000000000004</v>
      </c>
      <c r="AD7990" s="110">
        <f>IF('3C-Water transport'!$R$57="no","not applicable (Q3c.1.6 answered with 'no')",ROUND(AB7990,4))</f>
        <v>0.91600000000000004</v>
      </c>
      <c r="AE7990" s="110">
        <f>IF('3C-Water transport'!$R$58="no","not applicable (Q3c.1.6 answered with 'no')",ROUND(AB7990,4))</f>
        <v>0.91600000000000004</v>
      </c>
    </row>
    <row r="7991" spans="5:31" x14ac:dyDescent="0.25">
      <c r="E7991" s="110">
        <f t="shared" si="441"/>
        <v>0.9170000000000007</v>
      </c>
      <c r="F7991" s="110">
        <f>IF('3A-Rail transport'!$R$56="no","not applicable (Q3a.2.6 answered with 'no')",ROUND(E7991,4))</f>
        <v>0.91700000000000004</v>
      </c>
      <c r="G7991" s="110">
        <f>IF('3A-Rail transport'!$R$57="no","not applicable (Q3a.2.6 answered with 'no')",ROUND(E7991,4))</f>
        <v>0.91700000000000004</v>
      </c>
      <c r="S7991" s="110">
        <f t="shared" si="442"/>
        <v>0.9170000000000007</v>
      </c>
      <c r="T7991" s="110">
        <f>IF('3B-Air transport'!$R$66="no","not applicable (Q3b.1.6 answered with 'no')",ROUND(S7991,4))</f>
        <v>0.91700000000000004</v>
      </c>
      <c r="U7991" s="110">
        <f>IF('3B-Air transport'!$R$67="no","not applicable (Q3b.1.6 answered with 'no')",ROUND(S7991,4))</f>
        <v>0.91700000000000004</v>
      </c>
      <c r="V7991" s="110">
        <f>IF('3B-Air transport'!$R$68="no","not applicable (Q3b.1.6 answered with 'no')",ROUND(S7991,4))</f>
        <v>0.91700000000000004</v>
      </c>
      <c r="AB7991" s="110">
        <f t="shared" si="443"/>
        <v>0.9170000000000007</v>
      </c>
      <c r="AC7991" s="110">
        <f>IF('3C-Water transport'!$R$56="no","not applicable (Q3c.1.6 answered with 'no')",ROUND(AB7991,4))</f>
        <v>0.91700000000000004</v>
      </c>
      <c r="AD7991" s="110">
        <f>IF('3C-Water transport'!$R$57="no","not applicable (Q3c.1.6 answered with 'no')",ROUND(AB7991,4))</f>
        <v>0.91700000000000004</v>
      </c>
      <c r="AE7991" s="110">
        <f>IF('3C-Water transport'!$R$58="no","not applicable (Q3c.1.6 answered with 'no')",ROUND(AB7991,4))</f>
        <v>0.91700000000000004</v>
      </c>
    </row>
    <row r="7992" spans="5:31" x14ac:dyDescent="0.25">
      <c r="E7992" s="110">
        <f t="shared" si="441"/>
        <v>0.9180000000000007</v>
      </c>
      <c r="F7992" s="110">
        <f>IF('3A-Rail transport'!$R$56="no","not applicable (Q3a.2.6 answered with 'no')",ROUND(E7992,4))</f>
        <v>0.91800000000000004</v>
      </c>
      <c r="G7992" s="110">
        <f>IF('3A-Rail transport'!$R$57="no","not applicable (Q3a.2.6 answered with 'no')",ROUND(E7992,4))</f>
        <v>0.91800000000000004</v>
      </c>
      <c r="S7992" s="110">
        <f t="shared" si="442"/>
        <v>0.9180000000000007</v>
      </c>
      <c r="T7992" s="110">
        <f>IF('3B-Air transport'!$R$66="no","not applicable (Q3b.1.6 answered with 'no')",ROUND(S7992,4))</f>
        <v>0.91800000000000004</v>
      </c>
      <c r="U7992" s="110">
        <f>IF('3B-Air transport'!$R$67="no","not applicable (Q3b.1.6 answered with 'no')",ROUND(S7992,4))</f>
        <v>0.91800000000000004</v>
      </c>
      <c r="V7992" s="110">
        <f>IF('3B-Air transport'!$R$68="no","not applicable (Q3b.1.6 answered with 'no')",ROUND(S7992,4))</f>
        <v>0.91800000000000004</v>
      </c>
      <c r="AB7992" s="110">
        <f t="shared" si="443"/>
        <v>0.9180000000000007</v>
      </c>
      <c r="AC7992" s="110">
        <f>IF('3C-Water transport'!$R$56="no","not applicable (Q3c.1.6 answered with 'no')",ROUND(AB7992,4))</f>
        <v>0.91800000000000004</v>
      </c>
      <c r="AD7992" s="110">
        <f>IF('3C-Water transport'!$R$57="no","not applicable (Q3c.1.6 answered with 'no')",ROUND(AB7992,4))</f>
        <v>0.91800000000000004</v>
      </c>
      <c r="AE7992" s="110">
        <f>IF('3C-Water transport'!$R$58="no","not applicable (Q3c.1.6 answered with 'no')",ROUND(AB7992,4))</f>
        <v>0.91800000000000004</v>
      </c>
    </row>
    <row r="7993" spans="5:31" x14ac:dyDescent="0.25">
      <c r="E7993" s="110">
        <f t="shared" si="441"/>
        <v>0.91900000000000071</v>
      </c>
      <c r="F7993" s="110">
        <f>IF('3A-Rail transport'!$R$56="no","not applicable (Q3a.2.6 answered with 'no')",ROUND(E7993,4))</f>
        <v>0.91900000000000004</v>
      </c>
      <c r="G7993" s="110">
        <f>IF('3A-Rail transport'!$R$57="no","not applicable (Q3a.2.6 answered with 'no')",ROUND(E7993,4))</f>
        <v>0.91900000000000004</v>
      </c>
      <c r="S7993" s="110">
        <f t="shared" si="442"/>
        <v>0.91900000000000071</v>
      </c>
      <c r="T7993" s="110">
        <f>IF('3B-Air transport'!$R$66="no","not applicable (Q3b.1.6 answered with 'no')",ROUND(S7993,4))</f>
        <v>0.91900000000000004</v>
      </c>
      <c r="U7993" s="110">
        <f>IF('3B-Air transport'!$R$67="no","not applicable (Q3b.1.6 answered with 'no')",ROUND(S7993,4))</f>
        <v>0.91900000000000004</v>
      </c>
      <c r="V7993" s="110">
        <f>IF('3B-Air transport'!$R$68="no","not applicable (Q3b.1.6 answered with 'no')",ROUND(S7993,4))</f>
        <v>0.91900000000000004</v>
      </c>
      <c r="AB7993" s="110">
        <f t="shared" si="443"/>
        <v>0.91900000000000071</v>
      </c>
      <c r="AC7993" s="110">
        <f>IF('3C-Water transport'!$R$56="no","not applicable (Q3c.1.6 answered with 'no')",ROUND(AB7993,4))</f>
        <v>0.91900000000000004</v>
      </c>
      <c r="AD7993" s="110">
        <f>IF('3C-Water transport'!$R$57="no","not applicable (Q3c.1.6 answered with 'no')",ROUND(AB7993,4))</f>
        <v>0.91900000000000004</v>
      </c>
      <c r="AE7993" s="110">
        <f>IF('3C-Water transport'!$R$58="no","not applicable (Q3c.1.6 answered with 'no')",ROUND(AB7993,4))</f>
        <v>0.91900000000000004</v>
      </c>
    </row>
    <row r="7994" spans="5:31" x14ac:dyDescent="0.25">
      <c r="E7994" s="110">
        <f t="shared" si="441"/>
        <v>0.92000000000000071</v>
      </c>
      <c r="F7994" s="110">
        <f>IF('3A-Rail transport'!$R$56="no","not applicable (Q3a.2.6 answered with 'no')",ROUND(E7994,4))</f>
        <v>0.92</v>
      </c>
      <c r="G7994" s="110">
        <f>IF('3A-Rail transport'!$R$57="no","not applicable (Q3a.2.6 answered with 'no')",ROUND(E7994,4))</f>
        <v>0.92</v>
      </c>
      <c r="S7994" s="110">
        <f t="shared" si="442"/>
        <v>0.92000000000000071</v>
      </c>
      <c r="T7994" s="110">
        <f>IF('3B-Air transport'!$R$66="no","not applicable (Q3b.1.6 answered with 'no')",ROUND(S7994,4))</f>
        <v>0.92</v>
      </c>
      <c r="U7994" s="110">
        <f>IF('3B-Air transport'!$R$67="no","not applicable (Q3b.1.6 answered with 'no')",ROUND(S7994,4))</f>
        <v>0.92</v>
      </c>
      <c r="V7994" s="110">
        <f>IF('3B-Air transport'!$R$68="no","not applicable (Q3b.1.6 answered with 'no')",ROUND(S7994,4))</f>
        <v>0.92</v>
      </c>
      <c r="AB7994" s="110">
        <f t="shared" si="443"/>
        <v>0.92000000000000071</v>
      </c>
      <c r="AC7994" s="110">
        <f>IF('3C-Water transport'!$R$56="no","not applicable (Q3c.1.6 answered with 'no')",ROUND(AB7994,4))</f>
        <v>0.92</v>
      </c>
      <c r="AD7994" s="110">
        <f>IF('3C-Water transport'!$R$57="no","not applicable (Q3c.1.6 answered with 'no')",ROUND(AB7994,4))</f>
        <v>0.92</v>
      </c>
      <c r="AE7994" s="110">
        <f>IF('3C-Water transport'!$R$58="no","not applicable (Q3c.1.6 answered with 'no')",ROUND(AB7994,4))</f>
        <v>0.92</v>
      </c>
    </row>
    <row r="7995" spans="5:31" x14ac:dyDescent="0.25">
      <c r="E7995" s="110">
        <f t="shared" si="441"/>
        <v>0.92100000000000071</v>
      </c>
      <c r="F7995" s="110">
        <f>IF('3A-Rail transport'!$R$56="no","not applicable (Q3a.2.6 answered with 'no')",ROUND(E7995,4))</f>
        <v>0.92100000000000004</v>
      </c>
      <c r="G7995" s="110">
        <f>IF('3A-Rail transport'!$R$57="no","not applicable (Q3a.2.6 answered with 'no')",ROUND(E7995,4))</f>
        <v>0.92100000000000004</v>
      </c>
      <c r="S7995" s="110">
        <f t="shared" si="442"/>
        <v>0.92100000000000071</v>
      </c>
      <c r="T7995" s="110">
        <f>IF('3B-Air transport'!$R$66="no","not applicable (Q3b.1.6 answered with 'no')",ROUND(S7995,4))</f>
        <v>0.92100000000000004</v>
      </c>
      <c r="U7995" s="110">
        <f>IF('3B-Air transport'!$R$67="no","not applicable (Q3b.1.6 answered with 'no')",ROUND(S7995,4))</f>
        <v>0.92100000000000004</v>
      </c>
      <c r="V7995" s="110">
        <f>IF('3B-Air transport'!$R$68="no","not applicable (Q3b.1.6 answered with 'no')",ROUND(S7995,4))</f>
        <v>0.92100000000000004</v>
      </c>
      <c r="AB7995" s="110">
        <f t="shared" si="443"/>
        <v>0.92100000000000071</v>
      </c>
      <c r="AC7995" s="110">
        <f>IF('3C-Water transport'!$R$56="no","not applicable (Q3c.1.6 answered with 'no')",ROUND(AB7995,4))</f>
        <v>0.92100000000000004</v>
      </c>
      <c r="AD7995" s="110">
        <f>IF('3C-Water transport'!$R$57="no","not applicable (Q3c.1.6 answered with 'no')",ROUND(AB7995,4))</f>
        <v>0.92100000000000004</v>
      </c>
      <c r="AE7995" s="110">
        <f>IF('3C-Water transport'!$R$58="no","not applicable (Q3c.1.6 answered with 'no')",ROUND(AB7995,4))</f>
        <v>0.92100000000000004</v>
      </c>
    </row>
    <row r="7996" spans="5:31" x14ac:dyDescent="0.25">
      <c r="E7996" s="110">
        <f t="shared" si="441"/>
        <v>0.92200000000000071</v>
      </c>
      <c r="F7996" s="110">
        <f>IF('3A-Rail transport'!$R$56="no","not applicable (Q3a.2.6 answered with 'no')",ROUND(E7996,4))</f>
        <v>0.92200000000000004</v>
      </c>
      <c r="G7996" s="110">
        <f>IF('3A-Rail transport'!$R$57="no","not applicable (Q3a.2.6 answered with 'no')",ROUND(E7996,4))</f>
        <v>0.92200000000000004</v>
      </c>
      <c r="S7996" s="110">
        <f t="shared" si="442"/>
        <v>0.92200000000000071</v>
      </c>
      <c r="T7996" s="110">
        <f>IF('3B-Air transport'!$R$66="no","not applicable (Q3b.1.6 answered with 'no')",ROUND(S7996,4))</f>
        <v>0.92200000000000004</v>
      </c>
      <c r="U7996" s="110">
        <f>IF('3B-Air transport'!$R$67="no","not applicable (Q3b.1.6 answered with 'no')",ROUND(S7996,4))</f>
        <v>0.92200000000000004</v>
      </c>
      <c r="V7996" s="110">
        <f>IF('3B-Air transport'!$R$68="no","not applicable (Q3b.1.6 answered with 'no')",ROUND(S7996,4))</f>
        <v>0.92200000000000004</v>
      </c>
      <c r="AB7996" s="110">
        <f t="shared" si="443"/>
        <v>0.92200000000000071</v>
      </c>
      <c r="AC7996" s="110">
        <f>IF('3C-Water transport'!$R$56="no","not applicable (Q3c.1.6 answered with 'no')",ROUND(AB7996,4))</f>
        <v>0.92200000000000004</v>
      </c>
      <c r="AD7996" s="110">
        <f>IF('3C-Water transport'!$R$57="no","not applicable (Q3c.1.6 answered with 'no')",ROUND(AB7996,4))</f>
        <v>0.92200000000000004</v>
      </c>
      <c r="AE7996" s="110">
        <f>IF('3C-Water transport'!$R$58="no","not applicable (Q3c.1.6 answered with 'no')",ROUND(AB7996,4))</f>
        <v>0.92200000000000004</v>
      </c>
    </row>
    <row r="7997" spans="5:31" x14ac:dyDescent="0.25">
      <c r="E7997" s="110">
        <f t="shared" si="441"/>
        <v>0.92300000000000071</v>
      </c>
      <c r="F7997" s="110">
        <f>IF('3A-Rail transport'!$R$56="no","not applicable (Q3a.2.6 answered with 'no')",ROUND(E7997,4))</f>
        <v>0.92300000000000004</v>
      </c>
      <c r="G7997" s="110">
        <f>IF('3A-Rail transport'!$R$57="no","not applicable (Q3a.2.6 answered with 'no')",ROUND(E7997,4))</f>
        <v>0.92300000000000004</v>
      </c>
      <c r="S7997" s="110">
        <f t="shared" si="442"/>
        <v>0.92300000000000071</v>
      </c>
      <c r="T7997" s="110">
        <f>IF('3B-Air transport'!$R$66="no","not applicable (Q3b.1.6 answered with 'no')",ROUND(S7997,4))</f>
        <v>0.92300000000000004</v>
      </c>
      <c r="U7997" s="110">
        <f>IF('3B-Air transport'!$R$67="no","not applicable (Q3b.1.6 answered with 'no')",ROUND(S7997,4))</f>
        <v>0.92300000000000004</v>
      </c>
      <c r="V7997" s="110">
        <f>IF('3B-Air transport'!$R$68="no","not applicable (Q3b.1.6 answered with 'no')",ROUND(S7997,4))</f>
        <v>0.92300000000000004</v>
      </c>
      <c r="AB7997" s="110">
        <f t="shared" si="443"/>
        <v>0.92300000000000071</v>
      </c>
      <c r="AC7997" s="110">
        <f>IF('3C-Water transport'!$R$56="no","not applicable (Q3c.1.6 answered with 'no')",ROUND(AB7997,4))</f>
        <v>0.92300000000000004</v>
      </c>
      <c r="AD7997" s="110">
        <f>IF('3C-Water transport'!$R$57="no","not applicable (Q3c.1.6 answered with 'no')",ROUND(AB7997,4))</f>
        <v>0.92300000000000004</v>
      </c>
      <c r="AE7997" s="110">
        <f>IF('3C-Water transport'!$R$58="no","not applicable (Q3c.1.6 answered with 'no')",ROUND(AB7997,4))</f>
        <v>0.92300000000000004</v>
      </c>
    </row>
    <row r="7998" spans="5:31" x14ac:dyDescent="0.25">
      <c r="E7998" s="110">
        <f t="shared" si="441"/>
        <v>0.92400000000000071</v>
      </c>
      <c r="F7998" s="110">
        <f>IF('3A-Rail transport'!$R$56="no","not applicable (Q3a.2.6 answered with 'no')",ROUND(E7998,4))</f>
        <v>0.92400000000000004</v>
      </c>
      <c r="G7998" s="110">
        <f>IF('3A-Rail transport'!$R$57="no","not applicable (Q3a.2.6 answered with 'no')",ROUND(E7998,4))</f>
        <v>0.92400000000000004</v>
      </c>
      <c r="S7998" s="110">
        <f t="shared" si="442"/>
        <v>0.92400000000000071</v>
      </c>
      <c r="T7998" s="110">
        <f>IF('3B-Air transport'!$R$66="no","not applicable (Q3b.1.6 answered with 'no')",ROUND(S7998,4))</f>
        <v>0.92400000000000004</v>
      </c>
      <c r="U7998" s="110">
        <f>IF('3B-Air transport'!$R$67="no","not applicable (Q3b.1.6 answered with 'no')",ROUND(S7998,4))</f>
        <v>0.92400000000000004</v>
      </c>
      <c r="V7998" s="110">
        <f>IF('3B-Air transport'!$R$68="no","not applicable (Q3b.1.6 answered with 'no')",ROUND(S7998,4))</f>
        <v>0.92400000000000004</v>
      </c>
      <c r="AB7998" s="110">
        <f t="shared" si="443"/>
        <v>0.92400000000000071</v>
      </c>
      <c r="AC7998" s="110">
        <f>IF('3C-Water transport'!$R$56="no","not applicable (Q3c.1.6 answered with 'no')",ROUND(AB7998,4))</f>
        <v>0.92400000000000004</v>
      </c>
      <c r="AD7998" s="110">
        <f>IF('3C-Water transport'!$R$57="no","not applicable (Q3c.1.6 answered with 'no')",ROUND(AB7998,4))</f>
        <v>0.92400000000000004</v>
      </c>
      <c r="AE7998" s="110">
        <f>IF('3C-Water transport'!$R$58="no","not applicable (Q3c.1.6 answered with 'no')",ROUND(AB7998,4))</f>
        <v>0.92400000000000004</v>
      </c>
    </row>
    <row r="7999" spans="5:31" x14ac:dyDescent="0.25">
      <c r="E7999" s="110">
        <f t="shared" si="441"/>
        <v>0.92500000000000071</v>
      </c>
      <c r="F7999" s="110">
        <f>IF('3A-Rail transport'!$R$56="no","not applicable (Q3a.2.6 answered with 'no')",ROUND(E7999,4))</f>
        <v>0.92500000000000004</v>
      </c>
      <c r="G7999" s="110">
        <f>IF('3A-Rail transport'!$R$57="no","not applicable (Q3a.2.6 answered with 'no')",ROUND(E7999,4))</f>
        <v>0.92500000000000004</v>
      </c>
      <c r="S7999" s="110">
        <f t="shared" si="442"/>
        <v>0.92500000000000071</v>
      </c>
      <c r="T7999" s="110">
        <f>IF('3B-Air transport'!$R$66="no","not applicable (Q3b.1.6 answered with 'no')",ROUND(S7999,4))</f>
        <v>0.92500000000000004</v>
      </c>
      <c r="U7999" s="110">
        <f>IF('3B-Air transport'!$R$67="no","not applicable (Q3b.1.6 answered with 'no')",ROUND(S7999,4))</f>
        <v>0.92500000000000004</v>
      </c>
      <c r="V7999" s="110">
        <f>IF('3B-Air transport'!$R$68="no","not applicable (Q3b.1.6 answered with 'no')",ROUND(S7999,4))</f>
        <v>0.92500000000000004</v>
      </c>
      <c r="AB7999" s="110">
        <f t="shared" si="443"/>
        <v>0.92500000000000071</v>
      </c>
      <c r="AC7999" s="110">
        <f>IF('3C-Water transport'!$R$56="no","not applicable (Q3c.1.6 answered with 'no')",ROUND(AB7999,4))</f>
        <v>0.92500000000000004</v>
      </c>
      <c r="AD7999" s="110">
        <f>IF('3C-Water transport'!$R$57="no","not applicable (Q3c.1.6 answered with 'no')",ROUND(AB7999,4))</f>
        <v>0.92500000000000004</v>
      </c>
      <c r="AE7999" s="110">
        <f>IF('3C-Water transport'!$R$58="no","not applicable (Q3c.1.6 answered with 'no')",ROUND(AB7999,4))</f>
        <v>0.92500000000000004</v>
      </c>
    </row>
    <row r="8000" spans="5:31" x14ac:dyDescent="0.25">
      <c r="E8000" s="110">
        <f t="shared" si="441"/>
        <v>0.92600000000000071</v>
      </c>
      <c r="F8000" s="110">
        <f>IF('3A-Rail transport'!$R$56="no","not applicable (Q3a.2.6 answered with 'no')",ROUND(E8000,4))</f>
        <v>0.92600000000000005</v>
      </c>
      <c r="G8000" s="110">
        <f>IF('3A-Rail transport'!$R$57="no","not applicable (Q3a.2.6 answered with 'no')",ROUND(E8000,4))</f>
        <v>0.92600000000000005</v>
      </c>
      <c r="S8000" s="110">
        <f t="shared" si="442"/>
        <v>0.92600000000000071</v>
      </c>
      <c r="T8000" s="110">
        <f>IF('3B-Air transport'!$R$66="no","not applicable (Q3b.1.6 answered with 'no')",ROUND(S8000,4))</f>
        <v>0.92600000000000005</v>
      </c>
      <c r="U8000" s="110">
        <f>IF('3B-Air transport'!$R$67="no","not applicable (Q3b.1.6 answered with 'no')",ROUND(S8000,4))</f>
        <v>0.92600000000000005</v>
      </c>
      <c r="V8000" s="110">
        <f>IF('3B-Air transport'!$R$68="no","not applicable (Q3b.1.6 answered with 'no')",ROUND(S8000,4))</f>
        <v>0.92600000000000005</v>
      </c>
      <c r="AB8000" s="110">
        <f t="shared" si="443"/>
        <v>0.92600000000000071</v>
      </c>
      <c r="AC8000" s="110">
        <f>IF('3C-Water transport'!$R$56="no","not applicable (Q3c.1.6 answered with 'no')",ROUND(AB8000,4))</f>
        <v>0.92600000000000005</v>
      </c>
      <c r="AD8000" s="110">
        <f>IF('3C-Water transport'!$R$57="no","not applicable (Q3c.1.6 answered with 'no')",ROUND(AB8000,4))</f>
        <v>0.92600000000000005</v>
      </c>
      <c r="AE8000" s="110">
        <f>IF('3C-Water transport'!$R$58="no","not applicable (Q3c.1.6 answered with 'no')",ROUND(AB8000,4))</f>
        <v>0.92600000000000005</v>
      </c>
    </row>
    <row r="8001" spans="5:31" x14ac:dyDescent="0.25">
      <c r="E8001" s="110">
        <f t="shared" si="441"/>
        <v>0.92700000000000071</v>
      </c>
      <c r="F8001" s="110">
        <f>IF('3A-Rail transport'!$R$56="no","not applicable (Q3a.2.6 answered with 'no')",ROUND(E8001,4))</f>
        <v>0.92700000000000005</v>
      </c>
      <c r="G8001" s="110">
        <f>IF('3A-Rail transport'!$R$57="no","not applicable (Q3a.2.6 answered with 'no')",ROUND(E8001,4))</f>
        <v>0.92700000000000005</v>
      </c>
      <c r="S8001" s="110">
        <f t="shared" si="442"/>
        <v>0.92700000000000071</v>
      </c>
      <c r="T8001" s="110">
        <f>IF('3B-Air transport'!$R$66="no","not applicable (Q3b.1.6 answered with 'no')",ROUND(S8001,4))</f>
        <v>0.92700000000000005</v>
      </c>
      <c r="U8001" s="110">
        <f>IF('3B-Air transport'!$R$67="no","not applicable (Q3b.1.6 answered with 'no')",ROUND(S8001,4))</f>
        <v>0.92700000000000005</v>
      </c>
      <c r="V8001" s="110">
        <f>IF('3B-Air transport'!$R$68="no","not applicable (Q3b.1.6 answered with 'no')",ROUND(S8001,4))</f>
        <v>0.92700000000000005</v>
      </c>
      <c r="AB8001" s="110">
        <f t="shared" si="443"/>
        <v>0.92700000000000071</v>
      </c>
      <c r="AC8001" s="110">
        <f>IF('3C-Water transport'!$R$56="no","not applicable (Q3c.1.6 answered with 'no')",ROUND(AB8001,4))</f>
        <v>0.92700000000000005</v>
      </c>
      <c r="AD8001" s="110">
        <f>IF('3C-Water transport'!$R$57="no","not applicable (Q3c.1.6 answered with 'no')",ROUND(AB8001,4))</f>
        <v>0.92700000000000005</v>
      </c>
      <c r="AE8001" s="110">
        <f>IF('3C-Water transport'!$R$58="no","not applicable (Q3c.1.6 answered with 'no')",ROUND(AB8001,4))</f>
        <v>0.92700000000000005</v>
      </c>
    </row>
    <row r="8002" spans="5:31" x14ac:dyDescent="0.25">
      <c r="E8002" s="110">
        <f t="shared" si="441"/>
        <v>0.92800000000000071</v>
      </c>
      <c r="F8002" s="110">
        <f>IF('3A-Rail transport'!$R$56="no","not applicable (Q3a.2.6 answered with 'no')",ROUND(E8002,4))</f>
        <v>0.92800000000000005</v>
      </c>
      <c r="G8002" s="110">
        <f>IF('3A-Rail transport'!$R$57="no","not applicable (Q3a.2.6 answered with 'no')",ROUND(E8002,4))</f>
        <v>0.92800000000000005</v>
      </c>
      <c r="S8002" s="110">
        <f t="shared" si="442"/>
        <v>0.92800000000000071</v>
      </c>
      <c r="T8002" s="110">
        <f>IF('3B-Air transport'!$R$66="no","not applicable (Q3b.1.6 answered with 'no')",ROUND(S8002,4))</f>
        <v>0.92800000000000005</v>
      </c>
      <c r="U8002" s="110">
        <f>IF('3B-Air transport'!$R$67="no","not applicable (Q3b.1.6 answered with 'no')",ROUND(S8002,4))</f>
        <v>0.92800000000000005</v>
      </c>
      <c r="V8002" s="110">
        <f>IF('3B-Air transport'!$R$68="no","not applicable (Q3b.1.6 answered with 'no')",ROUND(S8002,4))</f>
        <v>0.92800000000000005</v>
      </c>
      <c r="AB8002" s="110">
        <f t="shared" si="443"/>
        <v>0.92800000000000071</v>
      </c>
      <c r="AC8002" s="110">
        <f>IF('3C-Water transport'!$R$56="no","not applicable (Q3c.1.6 answered with 'no')",ROUND(AB8002,4))</f>
        <v>0.92800000000000005</v>
      </c>
      <c r="AD8002" s="110">
        <f>IF('3C-Water transport'!$R$57="no","not applicable (Q3c.1.6 answered with 'no')",ROUND(AB8002,4))</f>
        <v>0.92800000000000005</v>
      </c>
      <c r="AE8002" s="110">
        <f>IF('3C-Water transport'!$R$58="no","not applicable (Q3c.1.6 answered with 'no')",ROUND(AB8002,4))</f>
        <v>0.92800000000000005</v>
      </c>
    </row>
    <row r="8003" spans="5:31" x14ac:dyDescent="0.25">
      <c r="E8003" s="110">
        <f t="shared" si="441"/>
        <v>0.92900000000000071</v>
      </c>
      <c r="F8003" s="110">
        <f>IF('3A-Rail transport'!$R$56="no","not applicable (Q3a.2.6 answered with 'no')",ROUND(E8003,4))</f>
        <v>0.92900000000000005</v>
      </c>
      <c r="G8003" s="110">
        <f>IF('3A-Rail transport'!$R$57="no","not applicable (Q3a.2.6 answered with 'no')",ROUND(E8003,4))</f>
        <v>0.92900000000000005</v>
      </c>
      <c r="S8003" s="110">
        <f t="shared" si="442"/>
        <v>0.92900000000000071</v>
      </c>
      <c r="T8003" s="110">
        <f>IF('3B-Air transport'!$R$66="no","not applicable (Q3b.1.6 answered with 'no')",ROUND(S8003,4))</f>
        <v>0.92900000000000005</v>
      </c>
      <c r="U8003" s="110">
        <f>IF('3B-Air transport'!$R$67="no","not applicable (Q3b.1.6 answered with 'no')",ROUND(S8003,4))</f>
        <v>0.92900000000000005</v>
      </c>
      <c r="V8003" s="110">
        <f>IF('3B-Air transport'!$R$68="no","not applicable (Q3b.1.6 answered with 'no')",ROUND(S8003,4))</f>
        <v>0.92900000000000005</v>
      </c>
      <c r="AB8003" s="110">
        <f t="shared" si="443"/>
        <v>0.92900000000000071</v>
      </c>
      <c r="AC8003" s="110">
        <f>IF('3C-Water transport'!$R$56="no","not applicable (Q3c.1.6 answered with 'no')",ROUND(AB8003,4))</f>
        <v>0.92900000000000005</v>
      </c>
      <c r="AD8003" s="110">
        <f>IF('3C-Water transport'!$R$57="no","not applicable (Q3c.1.6 answered with 'no')",ROUND(AB8003,4))</f>
        <v>0.92900000000000005</v>
      </c>
      <c r="AE8003" s="110">
        <f>IF('3C-Water transport'!$R$58="no","not applicable (Q3c.1.6 answered with 'no')",ROUND(AB8003,4))</f>
        <v>0.92900000000000005</v>
      </c>
    </row>
    <row r="8004" spans="5:31" x14ac:dyDescent="0.25">
      <c r="E8004" s="110">
        <f t="shared" si="441"/>
        <v>0.93000000000000071</v>
      </c>
      <c r="F8004" s="110">
        <f>IF('3A-Rail transport'!$R$56="no","not applicable (Q3a.2.6 answered with 'no')",ROUND(E8004,4))</f>
        <v>0.93</v>
      </c>
      <c r="G8004" s="110">
        <f>IF('3A-Rail transport'!$R$57="no","not applicable (Q3a.2.6 answered with 'no')",ROUND(E8004,4))</f>
        <v>0.93</v>
      </c>
      <c r="S8004" s="110">
        <f t="shared" si="442"/>
        <v>0.93000000000000071</v>
      </c>
      <c r="T8004" s="110">
        <f>IF('3B-Air transport'!$R$66="no","not applicable (Q3b.1.6 answered with 'no')",ROUND(S8004,4))</f>
        <v>0.93</v>
      </c>
      <c r="U8004" s="110">
        <f>IF('3B-Air transport'!$R$67="no","not applicable (Q3b.1.6 answered with 'no')",ROUND(S8004,4))</f>
        <v>0.93</v>
      </c>
      <c r="V8004" s="110">
        <f>IF('3B-Air transport'!$R$68="no","not applicable (Q3b.1.6 answered with 'no')",ROUND(S8004,4))</f>
        <v>0.93</v>
      </c>
      <c r="AB8004" s="110">
        <f t="shared" si="443"/>
        <v>0.93000000000000071</v>
      </c>
      <c r="AC8004" s="110">
        <f>IF('3C-Water transport'!$R$56="no","not applicable (Q3c.1.6 answered with 'no')",ROUND(AB8004,4))</f>
        <v>0.93</v>
      </c>
      <c r="AD8004" s="110">
        <f>IF('3C-Water transport'!$R$57="no","not applicable (Q3c.1.6 answered with 'no')",ROUND(AB8004,4))</f>
        <v>0.93</v>
      </c>
      <c r="AE8004" s="110">
        <f>IF('3C-Water transport'!$R$58="no","not applicable (Q3c.1.6 answered with 'no')",ROUND(AB8004,4))</f>
        <v>0.93</v>
      </c>
    </row>
    <row r="8005" spans="5:31" x14ac:dyDescent="0.25">
      <c r="E8005" s="110">
        <f t="shared" si="441"/>
        <v>0.93100000000000072</v>
      </c>
      <c r="F8005" s="110">
        <f>IF('3A-Rail transport'!$R$56="no","not applicable (Q3a.2.6 answered with 'no')",ROUND(E8005,4))</f>
        <v>0.93100000000000005</v>
      </c>
      <c r="G8005" s="110">
        <f>IF('3A-Rail transport'!$R$57="no","not applicable (Q3a.2.6 answered with 'no')",ROUND(E8005,4))</f>
        <v>0.93100000000000005</v>
      </c>
      <c r="S8005" s="110">
        <f t="shared" si="442"/>
        <v>0.93100000000000072</v>
      </c>
      <c r="T8005" s="110">
        <f>IF('3B-Air transport'!$R$66="no","not applicable (Q3b.1.6 answered with 'no')",ROUND(S8005,4))</f>
        <v>0.93100000000000005</v>
      </c>
      <c r="U8005" s="110">
        <f>IF('3B-Air transport'!$R$67="no","not applicable (Q3b.1.6 answered with 'no')",ROUND(S8005,4))</f>
        <v>0.93100000000000005</v>
      </c>
      <c r="V8005" s="110">
        <f>IF('3B-Air transport'!$R$68="no","not applicable (Q3b.1.6 answered with 'no')",ROUND(S8005,4))</f>
        <v>0.93100000000000005</v>
      </c>
      <c r="AB8005" s="110">
        <f t="shared" si="443"/>
        <v>0.93100000000000072</v>
      </c>
      <c r="AC8005" s="110">
        <f>IF('3C-Water transport'!$R$56="no","not applicable (Q3c.1.6 answered with 'no')",ROUND(AB8005,4))</f>
        <v>0.93100000000000005</v>
      </c>
      <c r="AD8005" s="110">
        <f>IF('3C-Water transport'!$R$57="no","not applicable (Q3c.1.6 answered with 'no')",ROUND(AB8005,4))</f>
        <v>0.93100000000000005</v>
      </c>
      <c r="AE8005" s="110">
        <f>IF('3C-Water transport'!$R$58="no","not applicable (Q3c.1.6 answered with 'no')",ROUND(AB8005,4))</f>
        <v>0.93100000000000005</v>
      </c>
    </row>
    <row r="8006" spans="5:31" x14ac:dyDescent="0.25">
      <c r="E8006" s="110">
        <f t="shared" si="441"/>
        <v>0.93200000000000072</v>
      </c>
      <c r="F8006" s="110">
        <f>IF('3A-Rail transport'!$R$56="no","not applicable (Q3a.2.6 answered with 'no')",ROUND(E8006,4))</f>
        <v>0.93200000000000005</v>
      </c>
      <c r="G8006" s="110">
        <f>IF('3A-Rail transport'!$R$57="no","not applicable (Q3a.2.6 answered with 'no')",ROUND(E8006,4))</f>
        <v>0.93200000000000005</v>
      </c>
      <c r="S8006" s="110">
        <f t="shared" si="442"/>
        <v>0.93200000000000072</v>
      </c>
      <c r="T8006" s="110">
        <f>IF('3B-Air transport'!$R$66="no","not applicable (Q3b.1.6 answered with 'no')",ROUND(S8006,4))</f>
        <v>0.93200000000000005</v>
      </c>
      <c r="U8006" s="110">
        <f>IF('3B-Air transport'!$R$67="no","not applicable (Q3b.1.6 answered with 'no')",ROUND(S8006,4))</f>
        <v>0.93200000000000005</v>
      </c>
      <c r="V8006" s="110">
        <f>IF('3B-Air transport'!$R$68="no","not applicable (Q3b.1.6 answered with 'no')",ROUND(S8006,4))</f>
        <v>0.93200000000000005</v>
      </c>
      <c r="AB8006" s="110">
        <f t="shared" si="443"/>
        <v>0.93200000000000072</v>
      </c>
      <c r="AC8006" s="110">
        <f>IF('3C-Water transport'!$R$56="no","not applicable (Q3c.1.6 answered with 'no')",ROUND(AB8006,4))</f>
        <v>0.93200000000000005</v>
      </c>
      <c r="AD8006" s="110">
        <f>IF('3C-Water transport'!$R$57="no","not applicable (Q3c.1.6 answered with 'no')",ROUND(AB8006,4))</f>
        <v>0.93200000000000005</v>
      </c>
      <c r="AE8006" s="110">
        <f>IF('3C-Water transport'!$R$58="no","not applicable (Q3c.1.6 answered with 'no')",ROUND(AB8006,4))</f>
        <v>0.93200000000000005</v>
      </c>
    </row>
    <row r="8007" spans="5:31" x14ac:dyDescent="0.25">
      <c r="E8007" s="110">
        <f t="shared" si="441"/>
        <v>0.93300000000000072</v>
      </c>
      <c r="F8007" s="110">
        <f>IF('3A-Rail transport'!$R$56="no","not applicable (Q3a.2.6 answered with 'no')",ROUND(E8007,4))</f>
        <v>0.93300000000000005</v>
      </c>
      <c r="G8007" s="110">
        <f>IF('3A-Rail transport'!$R$57="no","not applicable (Q3a.2.6 answered with 'no')",ROUND(E8007,4))</f>
        <v>0.93300000000000005</v>
      </c>
      <c r="S8007" s="110">
        <f t="shared" si="442"/>
        <v>0.93300000000000072</v>
      </c>
      <c r="T8007" s="110">
        <f>IF('3B-Air transport'!$R$66="no","not applicable (Q3b.1.6 answered with 'no')",ROUND(S8007,4))</f>
        <v>0.93300000000000005</v>
      </c>
      <c r="U8007" s="110">
        <f>IF('3B-Air transport'!$R$67="no","not applicable (Q3b.1.6 answered with 'no')",ROUND(S8007,4))</f>
        <v>0.93300000000000005</v>
      </c>
      <c r="V8007" s="110">
        <f>IF('3B-Air transport'!$R$68="no","not applicable (Q3b.1.6 answered with 'no')",ROUND(S8007,4))</f>
        <v>0.93300000000000005</v>
      </c>
      <c r="AB8007" s="110">
        <f t="shared" si="443"/>
        <v>0.93300000000000072</v>
      </c>
      <c r="AC8007" s="110">
        <f>IF('3C-Water transport'!$R$56="no","not applicable (Q3c.1.6 answered with 'no')",ROUND(AB8007,4))</f>
        <v>0.93300000000000005</v>
      </c>
      <c r="AD8007" s="110">
        <f>IF('3C-Water transport'!$R$57="no","not applicable (Q3c.1.6 answered with 'no')",ROUND(AB8007,4))</f>
        <v>0.93300000000000005</v>
      </c>
      <c r="AE8007" s="110">
        <f>IF('3C-Water transport'!$R$58="no","not applicable (Q3c.1.6 answered with 'no')",ROUND(AB8007,4))</f>
        <v>0.93300000000000005</v>
      </c>
    </row>
    <row r="8008" spans="5:31" x14ac:dyDescent="0.25">
      <c r="E8008" s="110">
        <f t="shared" si="441"/>
        <v>0.93400000000000072</v>
      </c>
      <c r="F8008" s="110">
        <f>IF('3A-Rail transport'!$R$56="no","not applicable (Q3a.2.6 answered with 'no')",ROUND(E8008,4))</f>
        <v>0.93400000000000005</v>
      </c>
      <c r="G8008" s="110">
        <f>IF('3A-Rail transport'!$R$57="no","not applicable (Q3a.2.6 answered with 'no')",ROUND(E8008,4))</f>
        <v>0.93400000000000005</v>
      </c>
      <c r="S8008" s="110">
        <f t="shared" si="442"/>
        <v>0.93400000000000072</v>
      </c>
      <c r="T8008" s="110">
        <f>IF('3B-Air transport'!$R$66="no","not applicable (Q3b.1.6 answered with 'no')",ROUND(S8008,4))</f>
        <v>0.93400000000000005</v>
      </c>
      <c r="U8008" s="110">
        <f>IF('3B-Air transport'!$R$67="no","not applicable (Q3b.1.6 answered with 'no')",ROUND(S8008,4))</f>
        <v>0.93400000000000005</v>
      </c>
      <c r="V8008" s="110">
        <f>IF('3B-Air transport'!$R$68="no","not applicable (Q3b.1.6 answered with 'no')",ROUND(S8008,4))</f>
        <v>0.93400000000000005</v>
      </c>
      <c r="AB8008" s="110">
        <f t="shared" si="443"/>
        <v>0.93400000000000072</v>
      </c>
      <c r="AC8008" s="110">
        <f>IF('3C-Water transport'!$R$56="no","not applicable (Q3c.1.6 answered with 'no')",ROUND(AB8008,4))</f>
        <v>0.93400000000000005</v>
      </c>
      <c r="AD8008" s="110">
        <f>IF('3C-Water transport'!$R$57="no","not applicable (Q3c.1.6 answered with 'no')",ROUND(AB8008,4))</f>
        <v>0.93400000000000005</v>
      </c>
      <c r="AE8008" s="110">
        <f>IF('3C-Water transport'!$R$58="no","not applicable (Q3c.1.6 answered with 'no')",ROUND(AB8008,4))</f>
        <v>0.93400000000000005</v>
      </c>
    </row>
    <row r="8009" spans="5:31" x14ac:dyDescent="0.25">
      <c r="E8009" s="110">
        <f t="shared" si="441"/>
        <v>0.93500000000000072</v>
      </c>
      <c r="F8009" s="110">
        <f>IF('3A-Rail transport'!$R$56="no","not applicable (Q3a.2.6 answered with 'no')",ROUND(E8009,4))</f>
        <v>0.93500000000000005</v>
      </c>
      <c r="G8009" s="110">
        <f>IF('3A-Rail transport'!$R$57="no","not applicable (Q3a.2.6 answered with 'no')",ROUND(E8009,4))</f>
        <v>0.93500000000000005</v>
      </c>
      <c r="S8009" s="110">
        <f t="shared" si="442"/>
        <v>0.93500000000000072</v>
      </c>
      <c r="T8009" s="110">
        <f>IF('3B-Air transport'!$R$66="no","not applicable (Q3b.1.6 answered with 'no')",ROUND(S8009,4))</f>
        <v>0.93500000000000005</v>
      </c>
      <c r="U8009" s="110">
        <f>IF('3B-Air transport'!$R$67="no","not applicable (Q3b.1.6 answered with 'no')",ROUND(S8009,4))</f>
        <v>0.93500000000000005</v>
      </c>
      <c r="V8009" s="110">
        <f>IF('3B-Air transport'!$R$68="no","not applicable (Q3b.1.6 answered with 'no')",ROUND(S8009,4))</f>
        <v>0.93500000000000005</v>
      </c>
      <c r="AB8009" s="110">
        <f t="shared" si="443"/>
        <v>0.93500000000000072</v>
      </c>
      <c r="AC8009" s="110">
        <f>IF('3C-Water transport'!$R$56="no","not applicable (Q3c.1.6 answered with 'no')",ROUND(AB8009,4))</f>
        <v>0.93500000000000005</v>
      </c>
      <c r="AD8009" s="110">
        <f>IF('3C-Water transport'!$R$57="no","not applicable (Q3c.1.6 answered with 'no')",ROUND(AB8009,4))</f>
        <v>0.93500000000000005</v>
      </c>
      <c r="AE8009" s="110">
        <f>IF('3C-Water transport'!$R$58="no","not applicable (Q3c.1.6 answered with 'no')",ROUND(AB8009,4))</f>
        <v>0.93500000000000005</v>
      </c>
    </row>
    <row r="8010" spans="5:31" x14ac:dyDescent="0.25">
      <c r="E8010" s="110">
        <f t="shared" si="441"/>
        <v>0.93600000000000072</v>
      </c>
      <c r="F8010" s="110">
        <f>IF('3A-Rail transport'!$R$56="no","not applicable (Q3a.2.6 answered with 'no')",ROUND(E8010,4))</f>
        <v>0.93600000000000005</v>
      </c>
      <c r="G8010" s="110">
        <f>IF('3A-Rail transport'!$R$57="no","not applicable (Q3a.2.6 answered with 'no')",ROUND(E8010,4))</f>
        <v>0.93600000000000005</v>
      </c>
      <c r="S8010" s="110">
        <f t="shared" si="442"/>
        <v>0.93600000000000072</v>
      </c>
      <c r="T8010" s="110">
        <f>IF('3B-Air transport'!$R$66="no","not applicable (Q3b.1.6 answered with 'no')",ROUND(S8010,4))</f>
        <v>0.93600000000000005</v>
      </c>
      <c r="U8010" s="110">
        <f>IF('3B-Air transport'!$R$67="no","not applicable (Q3b.1.6 answered with 'no')",ROUND(S8010,4))</f>
        <v>0.93600000000000005</v>
      </c>
      <c r="V8010" s="110">
        <f>IF('3B-Air transport'!$R$68="no","not applicable (Q3b.1.6 answered with 'no')",ROUND(S8010,4))</f>
        <v>0.93600000000000005</v>
      </c>
      <c r="AB8010" s="110">
        <f t="shared" si="443"/>
        <v>0.93600000000000072</v>
      </c>
      <c r="AC8010" s="110">
        <f>IF('3C-Water transport'!$R$56="no","not applicable (Q3c.1.6 answered with 'no')",ROUND(AB8010,4))</f>
        <v>0.93600000000000005</v>
      </c>
      <c r="AD8010" s="110">
        <f>IF('3C-Water transport'!$R$57="no","not applicable (Q3c.1.6 answered with 'no')",ROUND(AB8010,4))</f>
        <v>0.93600000000000005</v>
      </c>
      <c r="AE8010" s="110">
        <f>IF('3C-Water transport'!$R$58="no","not applicable (Q3c.1.6 answered with 'no')",ROUND(AB8010,4))</f>
        <v>0.93600000000000005</v>
      </c>
    </row>
    <row r="8011" spans="5:31" x14ac:dyDescent="0.25">
      <c r="E8011" s="110">
        <f t="shared" si="441"/>
        <v>0.93700000000000072</v>
      </c>
      <c r="F8011" s="110">
        <f>IF('3A-Rail transport'!$R$56="no","not applicable (Q3a.2.6 answered with 'no')",ROUND(E8011,4))</f>
        <v>0.93700000000000006</v>
      </c>
      <c r="G8011" s="110">
        <f>IF('3A-Rail transport'!$R$57="no","not applicable (Q3a.2.6 answered with 'no')",ROUND(E8011,4))</f>
        <v>0.93700000000000006</v>
      </c>
      <c r="S8011" s="110">
        <f t="shared" si="442"/>
        <v>0.93700000000000072</v>
      </c>
      <c r="T8011" s="110">
        <f>IF('3B-Air transport'!$R$66="no","not applicable (Q3b.1.6 answered with 'no')",ROUND(S8011,4))</f>
        <v>0.93700000000000006</v>
      </c>
      <c r="U8011" s="110">
        <f>IF('3B-Air transport'!$R$67="no","not applicable (Q3b.1.6 answered with 'no')",ROUND(S8011,4))</f>
        <v>0.93700000000000006</v>
      </c>
      <c r="V8011" s="110">
        <f>IF('3B-Air transport'!$R$68="no","not applicable (Q3b.1.6 answered with 'no')",ROUND(S8011,4))</f>
        <v>0.93700000000000006</v>
      </c>
      <c r="AB8011" s="110">
        <f t="shared" si="443"/>
        <v>0.93700000000000072</v>
      </c>
      <c r="AC8011" s="110">
        <f>IF('3C-Water transport'!$R$56="no","not applicable (Q3c.1.6 answered with 'no')",ROUND(AB8011,4))</f>
        <v>0.93700000000000006</v>
      </c>
      <c r="AD8011" s="110">
        <f>IF('3C-Water transport'!$R$57="no","not applicable (Q3c.1.6 answered with 'no')",ROUND(AB8011,4))</f>
        <v>0.93700000000000006</v>
      </c>
      <c r="AE8011" s="110">
        <f>IF('3C-Water transport'!$R$58="no","not applicable (Q3c.1.6 answered with 'no')",ROUND(AB8011,4))</f>
        <v>0.93700000000000006</v>
      </c>
    </row>
    <row r="8012" spans="5:31" x14ac:dyDescent="0.25">
      <c r="E8012" s="110">
        <f t="shared" si="441"/>
        <v>0.93800000000000072</v>
      </c>
      <c r="F8012" s="110">
        <f>IF('3A-Rail transport'!$R$56="no","not applicable (Q3a.2.6 answered with 'no')",ROUND(E8012,4))</f>
        <v>0.93799999999999994</v>
      </c>
      <c r="G8012" s="110">
        <f>IF('3A-Rail transport'!$R$57="no","not applicable (Q3a.2.6 answered with 'no')",ROUND(E8012,4))</f>
        <v>0.93799999999999994</v>
      </c>
      <c r="S8012" s="110">
        <f t="shared" si="442"/>
        <v>0.93800000000000072</v>
      </c>
      <c r="T8012" s="110">
        <f>IF('3B-Air transport'!$R$66="no","not applicable (Q3b.1.6 answered with 'no')",ROUND(S8012,4))</f>
        <v>0.93799999999999994</v>
      </c>
      <c r="U8012" s="110">
        <f>IF('3B-Air transport'!$R$67="no","not applicable (Q3b.1.6 answered with 'no')",ROUND(S8012,4))</f>
        <v>0.93799999999999994</v>
      </c>
      <c r="V8012" s="110">
        <f>IF('3B-Air transport'!$R$68="no","not applicable (Q3b.1.6 answered with 'no')",ROUND(S8012,4))</f>
        <v>0.93799999999999994</v>
      </c>
      <c r="AB8012" s="110">
        <f t="shared" si="443"/>
        <v>0.93800000000000072</v>
      </c>
      <c r="AC8012" s="110">
        <f>IF('3C-Water transport'!$R$56="no","not applicable (Q3c.1.6 answered with 'no')",ROUND(AB8012,4))</f>
        <v>0.93799999999999994</v>
      </c>
      <c r="AD8012" s="110">
        <f>IF('3C-Water transport'!$R$57="no","not applicable (Q3c.1.6 answered with 'no')",ROUND(AB8012,4))</f>
        <v>0.93799999999999994</v>
      </c>
      <c r="AE8012" s="110">
        <f>IF('3C-Water transport'!$R$58="no","not applicable (Q3c.1.6 answered with 'no')",ROUND(AB8012,4))</f>
        <v>0.93799999999999994</v>
      </c>
    </row>
    <row r="8013" spans="5:31" x14ac:dyDescent="0.25">
      <c r="E8013" s="110">
        <f t="shared" si="441"/>
        <v>0.93900000000000072</v>
      </c>
      <c r="F8013" s="110">
        <f>IF('3A-Rail transport'!$R$56="no","not applicable (Q3a.2.6 answered with 'no')",ROUND(E8013,4))</f>
        <v>0.93899999999999995</v>
      </c>
      <c r="G8013" s="110">
        <f>IF('3A-Rail transport'!$R$57="no","not applicable (Q3a.2.6 answered with 'no')",ROUND(E8013,4))</f>
        <v>0.93899999999999995</v>
      </c>
      <c r="S8013" s="110">
        <f t="shared" si="442"/>
        <v>0.93900000000000072</v>
      </c>
      <c r="T8013" s="110">
        <f>IF('3B-Air transport'!$R$66="no","not applicable (Q3b.1.6 answered with 'no')",ROUND(S8013,4))</f>
        <v>0.93899999999999995</v>
      </c>
      <c r="U8013" s="110">
        <f>IF('3B-Air transport'!$R$67="no","not applicable (Q3b.1.6 answered with 'no')",ROUND(S8013,4))</f>
        <v>0.93899999999999995</v>
      </c>
      <c r="V8013" s="110">
        <f>IF('3B-Air transport'!$R$68="no","not applicable (Q3b.1.6 answered with 'no')",ROUND(S8013,4))</f>
        <v>0.93899999999999995</v>
      </c>
      <c r="AB8013" s="110">
        <f t="shared" si="443"/>
        <v>0.93900000000000072</v>
      </c>
      <c r="AC8013" s="110">
        <f>IF('3C-Water transport'!$R$56="no","not applicable (Q3c.1.6 answered with 'no')",ROUND(AB8013,4))</f>
        <v>0.93899999999999995</v>
      </c>
      <c r="AD8013" s="110">
        <f>IF('3C-Water transport'!$R$57="no","not applicable (Q3c.1.6 answered with 'no')",ROUND(AB8013,4))</f>
        <v>0.93899999999999995</v>
      </c>
      <c r="AE8013" s="110">
        <f>IF('3C-Water transport'!$R$58="no","not applicable (Q3c.1.6 answered with 'no')",ROUND(AB8013,4))</f>
        <v>0.93899999999999995</v>
      </c>
    </row>
    <row r="8014" spans="5:31" x14ac:dyDescent="0.25">
      <c r="E8014" s="110">
        <f t="shared" si="441"/>
        <v>0.94000000000000072</v>
      </c>
      <c r="F8014" s="110">
        <f>IF('3A-Rail transport'!$R$56="no","not applicable (Q3a.2.6 answered with 'no')",ROUND(E8014,4))</f>
        <v>0.94</v>
      </c>
      <c r="G8014" s="110">
        <f>IF('3A-Rail transport'!$R$57="no","not applicable (Q3a.2.6 answered with 'no')",ROUND(E8014,4))</f>
        <v>0.94</v>
      </c>
      <c r="S8014" s="110">
        <f t="shared" si="442"/>
        <v>0.94000000000000072</v>
      </c>
      <c r="T8014" s="110">
        <f>IF('3B-Air transport'!$R$66="no","not applicable (Q3b.1.6 answered with 'no')",ROUND(S8014,4))</f>
        <v>0.94</v>
      </c>
      <c r="U8014" s="110">
        <f>IF('3B-Air transport'!$R$67="no","not applicable (Q3b.1.6 answered with 'no')",ROUND(S8014,4))</f>
        <v>0.94</v>
      </c>
      <c r="V8014" s="110">
        <f>IF('3B-Air transport'!$R$68="no","not applicable (Q3b.1.6 answered with 'no')",ROUND(S8014,4))</f>
        <v>0.94</v>
      </c>
      <c r="AB8014" s="110">
        <f t="shared" si="443"/>
        <v>0.94000000000000072</v>
      </c>
      <c r="AC8014" s="110">
        <f>IF('3C-Water transport'!$R$56="no","not applicable (Q3c.1.6 answered with 'no')",ROUND(AB8014,4))</f>
        <v>0.94</v>
      </c>
      <c r="AD8014" s="110">
        <f>IF('3C-Water transport'!$R$57="no","not applicable (Q3c.1.6 answered with 'no')",ROUND(AB8014,4))</f>
        <v>0.94</v>
      </c>
      <c r="AE8014" s="110">
        <f>IF('3C-Water transport'!$R$58="no","not applicable (Q3c.1.6 answered with 'no')",ROUND(AB8014,4))</f>
        <v>0.94</v>
      </c>
    </row>
    <row r="8015" spans="5:31" x14ac:dyDescent="0.25">
      <c r="E8015" s="110">
        <f t="shared" si="441"/>
        <v>0.94100000000000072</v>
      </c>
      <c r="F8015" s="110">
        <f>IF('3A-Rail transport'!$R$56="no","not applicable (Q3a.2.6 answered with 'no')",ROUND(E8015,4))</f>
        <v>0.94099999999999995</v>
      </c>
      <c r="G8015" s="110">
        <f>IF('3A-Rail transport'!$R$57="no","not applicable (Q3a.2.6 answered with 'no')",ROUND(E8015,4))</f>
        <v>0.94099999999999995</v>
      </c>
      <c r="S8015" s="110">
        <f t="shared" si="442"/>
        <v>0.94100000000000072</v>
      </c>
      <c r="T8015" s="110">
        <f>IF('3B-Air transport'!$R$66="no","not applicable (Q3b.1.6 answered with 'no')",ROUND(S8015,4))</f>
        <v>0.94099999999999995</v>
      </c>
      <c r="U8015" s="110">
        <f>IF('3B-Air transport'!$R$67="no","not applicable (Q3b.1.6 answered with 'no')",ROUND(S8015,4))</f>
        <v>0.94099999999999995</v>
      </c>
      <c r="V8015" s="110">
        <f>IF('3B-Air transport'!$R$68="no","not applicable (Q3b.1.6 answered with 'no')",ROUND(S8015,4))</f>
        <v>0.94099999999999995</v>
      </c>
      <c r="AB8015" s="110">
        <f t="shared" si="443"/>
        <v>0.94100000000000072</v>
      </c>
      <c r="AC8015" s="110">
        <f>IF('3C-Water transport'!$R$56="no","not applicable (Q3c.1.6 answered with 'no')",ROUND(AB8015,4))</f>
        <v>0.94099999999999995</v>
      </c>
      <c r="AD8015" s="110">
        <f>IF('3C-Water transport'!$R$57="no","not applicable (Q3c.1.6 answered with 'no')",ROUND(AB8015,4))</f>
        <v>0.94099999999999995</v>
      </c>
      <c r="AE8015" s="110">
        <f>IF('3C-Water transport'!$R$58="no","not applicable (Q3c.1.6 answered with 'no')",ROUND(AB8015,4))</f>
        <v>0.94099999999999995</v>
      </c>
    </row>
    <row r="8016" spans="5:31" x14ac:dyDescent="0.25">
      <c r="E8016" s="110">
        <f t="shared" si="441"/>
        <v>0.94200000000000073</v>
      </c>
      <c r="F8016" s="110">
        <f>IF('3A-Rail transport'!$R$56="no","not applicable (Q3a.2.6 answered with 'no')",ROUND(E8016,4))</f>
        <v>0.94199999999999995</v>
      </c>
      <c r="G8016" s="110">
        <f>IF('3A-Rail transport'!$R$57="no","not applicable (Q3a.2.6 answered with 'no')",ROUND(E8016,4))</f>
        <v>0.94199999999999995</v>
      </c>
      <c r="S8016" s="110">
        <f t="shared" si="442"/>
        <v>0.94200000000000073</v>
      </c>
      <c r="T8016" s="110">
        <f>IF('3B-Air transport'!$R$66="no","not applicable (Q3b.1.6 answered with 'no')",ROUND(S8016,4))</f>
        <v>0.94199999999999995</v>
      </c>
      <c r="U8016" s="110">
        <f>IF('3B-Air transport'!$R$67="no","not applicable (Q3b.1.6 answered with 'no')",ROUND(S8016,4))</f>
        <v>0.94199999999999995</v>
      </c>
      <c r="V8016" s="110">
        <f>IF('3B-Air transport'!$R$68="no","not applicable (Q3b.1.6 answered with 'no')",ROUND(S8016,4))</f>
        <v>0.94199999999999995</v>
      </c>
      <c r="AB8016" s="110">
        <f t="shared" si="443"/>
        <v>0.94200000000000073</v>
      </c>
      <c r="AC8016" s="110">
        <f>IF('3C-Water transport'!$R$56="no","not applicable (Q3c.1.6 answered with 'no')",ROUND(AB8016,4))</f>
        <v>0.94199999999999995</v>
      </c>
      <c r="AD8016" s="110">
        <f>IF('3C-Water transport'!$R$57="no","not applicable (Q3c.1.6 answered with 'no')",ROUND(AB8016,4))</f>
        <v>0.94199999999999995</v>
      </c>
      <c r="AE8016" s="110">
        <f>IF('3C-Water transport'!$R$58="no","not applicable (Q3c.1.6 answered with 'no')",ROUND(AB8016,4))</f>
        <v>0.94199999999999995</v>
      </c>
    </row>
    <row r="8017" spans="5:31" x14ac:dyDescent="0.25">
      <c r="E8017" s="110">
        <f t="shared" si="441"/>
        <v>0.94300000000000073</v>
      </c>
      <c r="F8017" s="110">
        <f>IF('3A-Rail transport'!$R$56="no","not applicable (Q3a.2.6 answered with 'no')",ROUND(E8017,4))</f>
        <v>0.94299999999999995</v>
      </c>
      <c r="G8017" s="110">
        <f>IF('3A-Rail transport'!$R$57="no","not applicable (Q3a.2.6 answered with 'no')",ROUND(E8017,4))</f>
        <v>0.94299999999999995</v>
      </c>
      <c r="S8017" s="110">
        <f t="shared" si="442"/>
        <v>0.94300000000000073</v>
      </c>
      <c r="T8017" s="110">
        <f>IF('3B-Air transport'!$R$66="no","not applicable (Q3b.1.6 answered with 'no')",ROUND(S8017,4))</f>
        <v>0.94299999999999995</v>
      </c>
      <c r="U8017" s="110">
        <f>IF('3B-Air transport'!$R$67="no","not applicable (Q3b.1.6 answered with 'no')",ROUND(S8017,4))</f>
        <v>0.94299999999999995</v>
      </c>
      <c r="V8017" s="110">
        <f>IF('3B-Air transport'!$R$68="no","not applicable (Q3b.1.6 answered with 'no')",ROUND(S8017,4))</f>
        <v>0.94299999999999995</v>
      </c>
      <c r="AB8017" s="110">
        <f t="shared" si="443"/>
        <v>0.94300000000000073</v>
      </c>
      <c r="AC8017" s="110">
        <f>IF('3C-Water transport'!$R$56="no","not applicable (Q3c.1.6 answered with 'no')",ROUND(AB8017,4))</f>
        <v>0.94299999999999995</v>
      </c>
      <c r="AD8017" s="110">
        <f>IF('3C-Water transport'!$R$57="no","not applicable (Q3c.1.6 answered with 'no')",ROUND(AB8017,4))</f>
        <v>0.94299999999999995</v>
      </c>
      <c r="AE8017" s="110">
        <f>IF('3C-Water transport'!$R$58="no","not applicable (Q3c.1.6 answered with 'no')",ROUND(AB8017,4))</f>
        <v>0.94299999999999995</v>
      </c>
    </row>
    <row r="8018" spans="5:31" x14ac:dyDescent="0.25">
      <c r="E8018" s="110">
        <f t="shared" si="441"/>
        <v>0.94400000000000073</v>
      </c>
      <c r="F8018" s="110">
        <f>IF('3A-Rail transport'!$R$56="no","not applicable (Q3a.2.6 answered with 'no')",ROUND(E8018,4))</f>
        <v>0.94399999999999995</v>
      </c>
      <c r="G8018" s="110">
        <f>IF('3A-Rail transport'!$R$57="no","not applicable (Q3a.2.6 answered with 'no')",ROUND(E8018,4))</f>
        <v>0.94399999999999995</v>
      </c>
      <c r="S8018" s="110">
        <f t="shared" si="442"/>
        <v>0.94400000000000073</v>
      </c>
      <c r="T8018" s="110">
        <f>IF('3B-Air transport'!$R$66="no","not applicable (Q3b.1.6 answered with 'no')",ROUND(S8018,4))</f>
        <v>0.94399999999999995</v>
      </c>
      <c r="U8018" s="110">
        <f>IF('3B-Air transport'!$R$67="no","not applicable (Q3b.1.6 answered with 'no')",ROUND(S8018,4))</f>
        <v>0.94399999999999995</v>
      </c>
      <c r="V8018" s="110">
        <f>IF('3B-Air transport'!$R$68="no","not applicable (Q3b.1.6 answered with 'no')",ROUND(S8018,4))</f>
        <v>0.94399999999999995</v>
      </c>
      <c r="AB8018" s="110">
        <f t="shared" si="443"/>
        <v>0.94400000000000073</v>
      </c>
      <c r="AC8018" s="110">
        <f>IF('3C-Water transport'!$R$56="no","not applicable (Q3c.1.6 answered with 'no')",ROUND(AB8018,4))</f>
        <v>0.94399999999999995</v>
      </c>
      <c r="AD8018" s="110">
        <f>IF('3C-Water transport'!$R$57="no","not applicable (Q3c.1.6 answered with 'no')",ROUND(AB8018,4))</f>
        <v>0.94399999999999995</v>
      </c>
      <c r="AE8018" s="110">
        <f>IF('3C-Water transport'!$R$58="no","not applicable (Q3c.1.6 answered with 'no')",ROUND(AB8018,4))</f>
        <v>0.94399999999999995</v>
      </c>
    </row>
    <row r="8019" spans="5:31" x14ac:dyDescent="0.25">
      <c r="E8019" s="110">
        <f t="shared" si="441"/>
        <v>0.94500000000000073</v>
      </c>
      <c r="F8019" s="110">
        <f>IF('3A-Rail transport'!$R$56="no","not applicable (Q3a.2.6 answered with 'no')",ROUND(E8019,4))</f>
        <v>0.94499999999999995</v>
      </c>
      <c r="G8019" s="110">
        <f>IF('3A-Rail transport'!$R$57="no","not applicable (Q3a.2.6 answered with 'no')",ROUND(E8019,4))</f>
        <v>0.94499999999999995</v>
      </c>
      <c r="S8019" s="110">
        <f t="shared" si="442"/>
        <v>0.94500000000000073</v>
      </c>
      <c r="T8019" s="110">
        <f>IF('3B-Air transport'!$R$66="no","not applicable (Q3b.1.6 answered with 'no')",ROUND(S8019,4))</f>
        <v>0.94499999999999995</v>
      </c>
      <c r="U8019" s="110">
        <f>IF('3B-Air transport'!$R$67="no","not applicable (Q3b.1.6 answered with 'no')",ROUND(S8019,4))</f>
        <v>0.94499999999999995</v>
      </c>
      <c r="V8019" s="110">
        <f>IF('3B-Air transport'!$R$68="no","not applicable (Q3b.1.6 answered with 'no')",ROUND(S8019,4))</f>
        <v>0.94499999999999995</v>
      </c>
      <c r="AB8019" s="110">
        <f t="shared" si="443"/>
        <v>0.94500000000000073</v>
      </c>
      <c r="AC8019" s="110">
        <f>IF('3C-Water transport'!$R$56="no","not applicable (Q3c.1.6 answered with 'no')",ROUND(AB8019,4))</f>
        <v>0.94499999999999995</v>
      </c>
      <c r="AD8019" s="110">
        <f>IF('3C-Water transport'!$R$57="no","not applicable (Q3c.1.6 answered with 'no')",ROUND(AB8019,4))</f>
        <v>0.94499999999999995</v>
      </c>
      <c r="AE8019" s="110">
        <f>IF('3C-Water transport'!$R$58="no","not applicable (Q3c.1.6 answered with 'no')",ROUND(AB8019,4))</f>
        <v>0.94499999999999995</v>
      </c>
    </row>
    <row r="8020" spans="5:31" x14ac:dyDescent="0.25">
      <c r="E8020" s="110">
        <f t="shared" si="441"/>
        <v>0.94600000000000073</v>
      </c>
      <c r="F8020" s="110">
        <f>IF('3A-Rail transport'!$R$56="no","not applicable (Q3a.2.6 answered with 'no')",ROUND(E8020,4))</f>
        <v>0.94599999999999995</v>
      </c>
      <c r="G8020" s="110">
        <f>IF('3A-Rail transport'!$R$57="no","not applicable (Q3a.2.6 answered with 'no')",ROUND(E8020,4))</f>
        <v>0.94599999999999995</v>
      </c>
      <c r="S8020" s="110">
        <f t="shared" si="442"/>
        <v>0.94600000000000073</v>
      </c>
      <c r="T8020" s="110">
        <f>IF('3B-Air transport'!$R$66="no","not applicable (Q3b.1.6 answered with 'no')",ROUND(S8020,4))</f>
        <v>0.94599999999999995</v>
      </c>
      <c r="U8020" s="110">
        <f>IF('3B-Air transport'!$R$67="no","not applicable (Q3b.1.6 answered with 'no')",ROUND(S8020,4))</f>
        <v>0.94599999999999995</v>
      </c>
      <c r="V8020" s="110">
        <f>IF('3B-Air transport'!$R$68="no","not applicable (Q3b.1.6 answered with 'no')",ROUND(S8020,4))</f>
        <v>0.94599999999999995</v>
      </c>
      <c r="AB8020" s="110">
        <f t="shared" si="443"/>
        <v>0.94600000000000073</v>
      </c>
      <c r="AC8020" s="110">
        <f>IF('3C-Water transport'!$R$56="no","not applicable (Q3c.1.6 answered with 'no')",ROUND(AB8020,4))</f>
        <v>0.94599999999999995</v>
      </c>
      <c r="AD8020" s="110">
        <f>IF('3C-Water transport'!$R$57="no","not applicable (Q3c.1.6 answered with 'no')",ROUND(AB8020,4))</f>
        <v>0.94599999999999995</v>
      </c>
      <c r="AE8020" s="110">
        <f>IF('3C-Water transport'!$R$58="no","not applicable (Q3c.1.6 answered with 'no')",ROUND(AB8020,4))</f>
        <v>0.94599999999999995</v>
      </c>
    </row>
    <row r="8021" spans="5:31" x14ac:dyDescent="0.25">
      <c r="E8021" s="110">
        <f t="shared" si="441"/>
        <v>0.94700000000000073</v>
      </c>
      <c r="F8021" s="110">
        <f>IF('3A-Rail transport'!$R$56="no","not applicable (Q3a.2.6 answered with 'no')",ROUND(E8021,4))</f>
        <v>0.94699999999999995</v>
      </c>
      <c r="G8021" s="110">
        <f>IF('3A-Rail transport'!$R$57="no","not applicable (Q3a.2.6 answered with 'no')",ROUND(E8021,4))</f>
        <v>0.94699999999999995</v>
      </c>
      <c r="S8021" s="110">
        <f t="shared" si="442"/>
        <v>0.94700000000000073</v>
      </c>
      <c r="T8021" s="110">
        <f>IF('3B-Air transport'!$R$66="no","not applicable (Q3b.1.6 answered with 'no')",ROUND(S8021,4))</f>
        <v>0.94699999999999995</v>
      </c>
      <c r="U8021" s="110">
        <f>IF('3B-Air transport'!$R$67="no","not applicable (Q3b.1.6 answered with 'no')",ROUND(S8021,4))</f>
        <v>0.94699999999999995</v>
      </c>
      <c r="V8021" s="110">
        <f>IF('3B-Air transport'!$R$68="no","not applicable (Q3b.1.6 answered with 'no')",ROUND(S8021,4))</f>
        <v>0.94699999999999995</v>
      </c>
      <c r="AB8021" s="110">
        <f t="shared" si="443"/>
        <v>0.94700000000000073</v>
      </c>
      <c r="AC8021" s="110">
        <f>IF('3C-Water transport'!$R$56="no","not applicable (Q3c.1.6 answered with 'no')",ROUND(AB8021,4))</f>
        <v>0.94699999999999995</v>
      </c>
      <c r="AD8021" s="110">
        <f>IF('3C-Water transport'!$R$57="no","not applicable (Q3c.1.6 answered with 'no')",ROUND(AB8021,4))</f>
        <v>0.94699999999999995</v>
      </c>
      <c r="AE8021" s="110">
        <f>IF('3C-Water transport'!$R$58="no","not applicable (Q3c.1.6 answered with 'no')",ROUND(AB8021,4))</f>
        <v>0.94699999999999995</v>
      </c>
    </row>
    <row r="8022" spans="5:31" x14ac:dyDescent="0.25">
      <c r="E8022" s="110">
        <f t="shared" si="441"/>
        <v>0.94800000000000073</v>
      </c>
      <c r="F8022" s="110">
        <f>IF('3A-Rail transport'!$R$56="no","not applicable (Q3a.2.6 answered with 'no')",ROUND(E8022,4))</f>
        <v>0.94799999999999995</v>
      </c>
      <c r="G8022" s="110">
        <f>IF('3A-Rail transport'!$R$57="no","not applicable (Q3a.2.6 answered with 'no')",ROUND(E8022,4))</f>
        <v>0.94799999999999995</v>
      </c>
      <c r="S8022" s="110">
        <f t="shared" si="442"/>
        <v>0.94800000000000073</v>
      </c>
      <c r="T8022" s="110">
        <f>IF('3B-Air transport'!$R$66="no","not applicable (Q3b.1.6 answered with 'no')",ROUND(S8022,4))</f>
        <v>0.94799999999999995</v>
      </c>
      <c r="U8022" s="110">
        <f>IF('3B-Air transport'!$R$67="no","not applicable (Q3b.1.6 answered with 'no')",ROUND(S8022,4))</f>
        <v>0.94799999999999995</v>
      </c>
      <c r="V8022" s="110">
        <f>IF('3B-Air transport'!$R$68="no","not applicable (Q3b.1.6 answered with 'no')",ROUND(S8022,4))</f>
        <v>0.94799999999999995</v>
      </c>
      <c r="AB8022" s="110">
        <f t="shared" si="443"/>
        <v>0.94800000000000073</v>
      </c>
      <c r="AC8022" s="110">
        <f>IF('3C-Water transport'!$R$56="no","not applicable (Q3c.1.6 answered with 'no')",ROUND(AB8022,4))</f>
        <v>0.94799999999999995</v>
      </c>
      <c r="AD8022" s="110">
        <f>IF('3C-Water transport'!$R$57="no","not applicable (Q3c.1.6 answered with 'no')",ROUND(AB8022,4))</f>
        <v>0.94799999999999995</v>
      </c>
      <c r="AE8022" s="110">
        <f>IF('3C-Water transport'!$R$58="no","not applicable (Q3c.1.6 answered with 'no')",ROUND(AB8022,4))</f>
        <v>0.94799999999999995</v>
      </c>
    </row>
    <row r="8023" spans="5:31" x14ac:dyDescent="0.25">
      <c r="E8023" s="110">
        <f t="shared" si="441"/>
        <v>0.94900000000000073</v>
      </c>
      <c r="F8023" s="110">
        <f>IF('3A-Rail transport'!$R$56="no","not applicable (Q3a.2.6 answered with 'no')",ROUND(E8023,4))</f>
        <v>0.94899999999999995</v>
      </c>
      <c r="G8023" s="110">
        <f>IF('3A-Rail transport'!$R$57="no","not applicable (Q3a.2.6 answered with 'no')",ROUND(E8023,4))</f>
        <v>0.94899999999999995</v>
      </c>
      <c r="S8023" s="110">
        <f t="shared" si="442"/>
        <v>0.94900000000000073</v>
      </c>
      <c r="T8023" s="110">
        <f>IF('3B-Air transport'!$R$66="no","not applicable (Q3b.1.6 answered with 'no')",ROUND(S8023,4))</f>
        <v>0.94899999999999995</v>
      </c>
      <c r="U8023" s="110">
        <f>IF('3B-Air transport'!$R$67="no","not applicable (Q3b.1.6 answered with 'no')",ROUND(S8023,4))</f>
        <v>0.94899999999999995</v>
      </c>
      <c r="V8023" s="110">
        <f>IF('3B-Air transport'!$R$68="no","not applicable (Q3b.1.6 answered with 'no')",ROUND(S8023,4))</f>
        <v>0.94899999999999995</v>
      </c>
      <c r="AB8023" s="110">
        <f t="shared" si="443"/>
        <v>0.94900000000000073</v>
      </c>
      <c r="AC8023" s="110">
        <f>IF('3C-Water transport'!$R$56="no","not applicable (Q3c.1.6 answered with 'no')",ROUND(AB8023,4))</f>
        <v>0.94899999999999995</v>
      </c>
      <c r="AD8023" s="110">
        <f>IF('3C-Water transport'!$R$57="no","not applicable (Q3c.1.6 answered with 'no')",ROUND(AB8023,4))</f>
        <v>0.94899999999999995</v>
      </c>
      <c r="AE8023" s="110">
        <f>IF('3C-Water transport'!$R$58="no","not applicable (Q3c.1.6 answered with 'no')",ROUND(AB8023,4))</f>
        <v>0.94899999999999995</v>
      </c>
    </row>
    <row r="8024" spans="5:31" x14ac:dyDescent="0.25">
      <c r="E8024" s="110">
        <f t="shared" si="441"/>
        <v>0.95000000000000073</v>
      </c>
      <c r="F8024" s="110">
        <f>IF('3A-Rail transport'!$R$56="no","not applicable (Q3a.2.6 answered with 'no')",ROUND(E8024,4))</f>
        <v>0.95</v>
      </c>
      <c r="G8024" s="110">
        <f>IF('3A-Rail transport'!$R$57="no","not applicable (Q3a.2.6 answered with 'no')",ROUND(E8024,4))</f>
        <v>0.95</v>
      </c>
      <c r="S8024" s="110">
        <f t="shared" si="442"/>
        <v>0.95000000000000073</v>
      </c>
      <c r="T8024" s="110">
        <f>IF('3B-Air transport'!$R$66="no","not applicable (Q3b.1.6 answered with 'no')",ROUND(S8024,4))</f>
        <v>0.95</v>
      </c>
      <c r="U8024" s="110">
        <f>IF('3B-Air transport'!$R$67="no","not applicable (Q3b.1.6 answered with 'no')",ROUND(S8024,4))</f>
        <v>0.95</v>
      </c>
      <c r="V8024" s="110">
        <f>IF('3B-Air transport'!$R$68="no","not applicable (Q3b.1.6 answered with 'no')",ROUND(S8024,4))</f>
        <v>0.95</v>
      </c>
      <c r="AB8024" s="110">
        <f t="shared" si="443"/>
        <v>0.95000000000000073</v>
      </c>
      <c r="AC8024" s="110">
        <f>IF('3C-Water transport'!$R$56="no","not applicable (Q3c.1.6 answered with 'no')",ROUND(AB8024,4))</f>
        <v>0.95</v>
      </c>
      <c r="AD8024" s="110">
        <f>IF('3C-Water transport'!$R$57="no","not applicable (Q3c.1.6 answered with 'no')",ROUND(AB8024,4))</f>
        <v>0.95</v>
      </c>
      <c r="AE8024" s="110">
        <f>IF('3C-Water transport'!$R$58="no","not applicable (Q3c.1.6 answered with 'no')",ROUND(AB8024,4))</f>
        <v>0.95</v>
      </c>
    </row>
    <row r="8025" spans="5:31" x14ac:dyDescent="0.25">
      <c r="E8025" s="110">
        <f t="shared" si="441"/>
        <v>0.95100000000000073</v>
      </c>
      <c r="F8025" s="110">
        <f>IF('3A-Rail transport'!$R$56="no","not applicable (Q3a.2.6 answered with 'no')",ROUND(E8025,4))</f>
        <v>0.95099999999999996</v>
      </c>
      <c r="G8025" s="110">
        <f>IF('3A-Rail transport'!$R$57="no","not applicable (Q3a.2.6 answered with 'no')",ROUND(E8025,4))</f>
        <v>0.95099999999999996</v>
      </c>
      <c r="S8025" s="110">
        <f t="shared" si="442"/>
        <v>0.95100000000000073</v>
      </c>
      <c r="T8025" s="110">
        <f>IF('3B-Air transport'!$R$66="no","not applicable (Q3b.1.6 answered with 'no')",ROUND(S8025,4))</f>
        <v>0.95099999999999996</v>
      </c>
      <c r="U8025" s="110">
        <f>IF('3B-Air transport'!$R$67="no","not applicable (Q3b.1.6 answered with 'no')",ROUND(S8025,4))</f>
        <v>0.95099999999999996</v>
      </c>
      <c r="V8025" s="110">
        <f>IF('3B-Air transport'!$R$68="no","not applicable (Q3b.1.6 answered with 'no')",ROUND(S8025,4))</f>
        <v>0.95099999999999996</v>
      </c>
      <c r="AB8025" s="110">
        <f t="shared" si="443"/>
        <v>0.95100000000000073</v>
      </c>
      <c r="AC8025" s="110">
        <f>IF('3C-Water transport'!$R$56="no","not applicable (Q3c.1.6 answered with 'no')",ROUND(AB8025,4))</f>
        <v>0.95099999999999996</v>
      </c>
      <c r="AD8025" s="110">
        <f>IF('3C-Water transport'!$R$57="no","not applicable (Q3c.1.6 answered with 'no')",ROUND(AB8025,4))</f>
        <v>0.95099999999999996</v>
      </c>
      <c r="AE8025" s="110">
        <f>IF('3C-Water transport'!$R$58="no","not applicable (Q3c.1.6 answered with 'no')",ROUND(AB8025,4))</f>
        <v>0.95099999999999996</v>
      </c>
    </row>
    <row r="8026" spans="5:31" x14ac:dyDescent="0.25">
      <c r="E8026" s="110">
        <f t="shared" si="441"/>
        <v>0.95200000000000073</v>
      </c>
      <c r="F8026" s="110">
        <f>IF('3A-Rail transport'!$R$56="no","not applicable (Q3a.2.6 answered with 'no')",ROUND(E8026,4))</f>
        <v>0.95199999999999996</v>
      </c>
      <c r="G8026" s="110">
        <f>IF('3A-Rail transport'!$R$57="no","not applicable (Q3a.2.6 answered with 'no')",ROUND(E8026,4))</f>
        <v>0.95199999999999996</v>
      </c>
      <c r="S8026" s="110">
        <f t="shared" si="442"/>
        <v>0.95200000000000073</v>
      </c>
      <c r="T8026" s="110">
        <f>IF('3B-Air transport'!$R$66="no","not applicable (Q3b.1.6 answered with 'no')",ROUND(S8026,4))</f>
        <v>0.95199999999999996</v>
      </c>
      <c r="U8026" s="110">
        <f>IF('3B-Air transport'!$R$67="no","not applicable (Q3b.1.6 answered with 'no')",ROUND(S8026,4))</f>
        <v>0.95199999999999996</v>
      </c>
      <c r="V8026" s="110">
        <f>IF('3B-Air transport'!$R$68="no","not applicable (Q3b.1.6 answered with 'no')",ROUND(S8026,4))</f>
        <v>0.95199999999999996</v>
      </c>
      <c r="AB8026" s="110">
        <f t="shared" si="443"/>
        <v>0.95200000000000073</v>
      </c>
      <c r="AC8026" s="110">
        <f>IF('3C-Water transport'!$R$56="no","not applicable (Q3c.1.6 answered with 'no')",ROUND(AB8026,4))</f>
        <v>0.95199999999999996</v>
      </c>
      <c r="AD8026" s="110">
        <f>IF('3C-Water transport'!$R$57="no","not applicable (Q3c.1.6 answered with 'no')",ROUND(AB8026,4))</f>
        <v>0.95199999999999996</v>
      </c>
      <c r="AE8026" s="110">
        <f>IF('3C-Water transport'!$R$58="no","not applicable (Q3c.1.6 answered with 'no')",ROUND(AB8026,4))</f>
        <v>0.95199999999999996</v>
      </c>
    </row>
    <row r="8027" spans="5:31" x14ac:dyDescent="0.25">
      <c r="E8027" s="110">
        <f t="shared" si="441"/>
        <v>0.95300000000000074</v>
      </c>
      <c r="F8027" s="110">
        <f>IF('3A-Rail transport'!$R$56="no","not applicable (Q3a.2.6 answered with 'no')",ROUND(E8027,4))</f>
        <v>0.95299999999999996</v>
      </c>
      <c r="G8027" s="110">
        <f>IF('3A-Rail transport'!$R$57="no","not applicable (Q3a.2.6 answered with 'no')",ROUND(E8027,4))</f>
        <v>0.95299999999999996</v>
      </c>
      <c r="S8027" s="110">
        <f t="shared" si="442"/>
        <v>0.95300000000000074</v>
      </c>
      <c r="T8027" s="110">
        <f>IF('3B-Air transport'!$R$66="no","not applicable (Q3b.1.6 answered with 'no')",ROUND(S8027,4))</f>
        <v>0.95299999999999996</v>
      </c>
      <c r="U8027" s="110">
        <f>IF('3B-Air transport'!$R$67="no","not applicable (Q3b.1.6 answered with 'no')",ROUND(S8027,4))</f>
        <v>0.95299999999999996</v>
      </c>
      <c r="V8027" s="110">
        <f>IF('3B-Air transport'!$R$68="no","not applicable (Q3b.1.6 answered with 'no')",ROUND(S8027,4))</f>
        <v>0.95299999999999996</v>
      </c>
      <c r="AB8027" s="110">
        <f t="shared" si="443"/>
        <v>0.95300000000000074</v>
      </c>
      <c r="AC8027" s="110">
        <f>IF('3C-Water transport'!$R$56="no","not applicable (Q3c.1.6 answered with 'no')",ROUND(AB8027,4))</f>
        <v>0.95299999999999996</v>
      </c>
      <c r="AD8027" s="110">
        <f>IF('3C-Water transport'!$R$57="no","not applicable (Q3c.1.6 answered with 'no')",ROUND(AB8027,4))</f>
        <v>0.95299999999999996</v>
      </c>
      <c r="AE8027" s="110">
        <f>IF('3C-Water transport'!$R$58="no","not applicable (Q3c.1.6 answered with 'no')",ROUND(AB8027,4))</f>
        <v>0.95299999999999996</v>
      </c>
    </row>
    <row r="8028" spans="5:31" x14ac:dyDescent="0.25">
      <c r="E8028" s="110">
        <f t="shared" si="441"/>
        <v>0.95400000000000074</v>
      </c>
      <c r="F8028" s="110">
        <f>IF('3A-Rail transport'!$R$56="no","not applicable (Q3a.2.6 answered with 'no')",ROUND(E8028,4))</f>
        <v>0.95399999999999996</v>
      </c>
      <c r="G8028" s="110">
        <f>IF('3A-Rail transport'!$R$57="no","not applicable (Q3a.2.6 answered with 'no')",ROUND(E8028,4))</f>
        <v>0.95399999999999996</v>
      </c>
      <c r="S8028" s="110">
        <f t="shared" si="442"/>
        <v>0.95400000000000074</v>
      </c>
      <c r="T8028" s="110">
        <f>IF('3B-Air transport'!$R$66="no","not applicable (Q3b.1.6 answered with 'no')",ROUND(S8028,4))</f>
        <v>0.95399999999999996</v>
      </c>
      <c r="U8028" s="110">
        <f>IF('3B-Air transport'!$R$67="no","not applicable (Q3b.1.6 answered with 'no')",ROUND(S8028,4))</f>
        <v>0.95399999999999996</v>
      </c>
      <c r="V8028" s="110">
        <f>IF('3B-Air transport'!$R$68="no","not applicable (Q3b.1.6 answered with 'no')",ROUND(S8028,4))</f>
        <v>0.95399999999999996</v>
      </c>
      <c r="AB8028" s="110">
        <f t="shared" si="443"/>
        <v>0.95400000000000074</v>
      </c>
      <c r="AC8028" s="110">
        <f>IF('3C-Water transport'!$R$56="no","not applicable (Q3c.1.6 answered with 'no')",ROUND(AB8028,4))</f>
        <v>0.95399999999999996</v>
      </c>
      <c r="AD8028" s="110">
        <f>IF('3C-Water transport'!$R$57="no","not applicable (Q3c.1.6 answered with 'no')",ROUND(AB8028,4))</f>
        <v>0.95399999999999996</v>
      </c>
      <c r="AE8028" s="110">
        <f>IF('3C-Water transport'!$R$58="no","not applicable (Q3c.1.6 answered with 'no')",ROUND(AB8028,4))</f>
        <v>0.95399999999999996</v>
      </c>
    </row>
    <row r="8029" spans="5:31" x14ac:dyDescent="0.25">
      <c r="E8029" s="110">
        <f t="shared" si="441"/>
        <v>0.95500000000000074</v>
      </c>
      <c r="F8029" s="110">
        <f>IF('3A-Rail transport'!$R$56="no","not applicable (Q3a.2.6 answered with 'no')",ROUND(E8029,4))</f>
        <v>0.95499999999999996</v>
      </c>
      <c r="G8029" s="110">
        <f>IF('3A-Rail transport'!$R$57="no","not applicable (Q3a.2.6 answered with 'no')",ROUND(E8029,4))</f>
        <v>0.95499999999999996</v>
      </c>
      <c r="S8029" s="110">
        <f t="shared" si="442"/>
        <v>0.95500000000000074</v>
      </c>
      <c r="T8029" s="110">
        <f>IF('3B-Air transport'!$R$66="no","not applicable (Q3b.1.6 answered with 'no')",ROUND(S8029,4))</f>
        <v>0.95499999999999996</v>
      </c>
      <c r="U8029" s="110">
        <f>IF('3B-Air transport'!$R$67="no","not applicable (Q3b.1.6 answered with 'no')",ROUND(S8029,4))</f>
        <v>0.95499999999999996</v>
      </c>
      <c r="V8029" s="110">
        <f>IF('3B-Air transport'!$R$68="no","not applicable (Q3b.1.6 answered with 'no')",ROUND(S8029,4))</f>
        <v>0.95499999999999996</v>
      </c>
      <c r="AB8029" s="110">
        <f t="shared" si="443"/>
        <v>0.95500000000000074</v>
      </c>
      <c r="AC8029" s="110">
        <f>IF('3C-Water transport'!$R$56="no","not applicable (Q3c.1.6 answered with 'no')",ROUND(AB8029,4))</f>
        <v>0.95499999999999996</v>
      </c>
      <c r="AD8029" s="110">
        <f>IF('3C-Water transport'!$R$57="no","not applicable (Q3c.1.6 answered with 'no')",ROUND(AB8029,4))</f>
        <v>0.95499999999999996</v>
      </c>
      <c r="AE8029" s="110">
        <f>IF('3C-Water transport'!$R$58="no","not applicable (Q3c.1.6 answered with 'no')",ROUND(AB8029,4))</f>
        <v>0.95499999999999996</v>
      </c>
    </row>
    <row r="8030" spans="5:31" x14ac:dyDescent="0.25">
      <c r="E8030" s="110">
        <f t="shared" si="441"/>
        <v>0.95600000000000074</v>
      </c>
      <c r="F8030" s="110">
        <f>IF('3A-Rail transport'!$R$56="no","not applicable (Q3a.2.6 answered with 'no')",ROUND(E8030,4))</f>
        <v>0.95599999999999996</v>
      </c>
      <c r="G8030" s="110">
        <f>IF('3A-Rail transport'!$R$57="no","not applicable (Q3a.2.6 answered with 'no')",ROUND(E8030,4))</f>
        <v>0.95599999999999996</v>
      </c>
      <c r="S8030" s="110">
        <f t="shared" si="442"/>
        <v>0.95600000000000074</v>
      </c>
      <c r="T8030" s="110">
        <f>IF('3B-Air transport'!$R$66="no","not applicable (Q3b.1.6 answered with 'no')",ROUND(S8030,4))</f>
        <v>0.95599999999999996</v>
      </c>
      <c r="U8030" s="110">
        <f>IF('3B-Air transport'!$R$67="no","not applicable (Q3b.1.6 answered with 'no')",ROUND(S8030,4))</f>
        <v>0.95599999999999996</v>
      </c>
      <c r="V8030" s="110">
        <f>IF('3B-Air transport'!$R$68="no","not applicable (Q3b.1.6 answered with 'no')",ROUND(S8030,4))</f>
        <v>0.95599999999999996</v>
      </c>
      <c r="AB8030" s="110">
        <f t="shared" si="443"/>
        <v>0.95600000000000074</v>
      </c>
      <c r="AC8030" s="110">
        <f>IF('3C-Water transport'!$R$56="no","not applicable (Q3c.1.6 answered with 'no')",ROUND(AB8030,4))</f>
        <v>0.95599999999999996</v>
      </c>
      <c r="AD8030" s="110">
        <f>IF('3C-Water transport'!$R$57="no","not applicable (Q3c.1.6 answered with 'no')",ROUND(AB8030,4))</f>
        <v>0.95599999999999996</v>
      </c>
      <c r="AE8030" s="110">
        <f>IF('3C-Water transport'!$R$58="no","not applicable (Q3c.1.6 answered with 'no')",ROUND(AB8030,4))</f>
        <v>0.95599999999999996</v>
      </c>
    </row>
    <row r="8031" spans="5:31" x14ac:dyDescent="0.25">
      <c r="E8031" s="110">
        <f t="shared" si="441"/>
        <v>0.95700000000000074</v>
      </c>
      <c r="F8031" s="110">
        <f>IF('3A-Rail transport'!$R$56="no","not applicable (Q3a.2.6 answered with 'no')",ROUND(E8031,4))</f>
        <v>0.95699999999999996</v>
      </c>
      <c r="G8031" s="110">
        <f>IF('3A-Rail transport'!$R$57="no","not applicable (Q3a.2.6 answered with 'no')",ROUND(E8031,4))</f>
        <v>0.95699999999999996</v>
      </c>
      <c r="S8031" s="110">
        <f t="shared" si="442"/>
        <v>0.95700000000000074</v>
      </c>
      <c r="T8031" s="110">
        <f>IF('3B-Air transport'!$R$66="no","not applicable (Q3b.1.6 answered with 'no')",ROUND(S8031,4))</f>
        <v>0.95699999999999996</v>
      </c>
      <c r="U8031" s="110">
        <f>IF('3B-Air transport'!$R$67="no","not applicable (Q3b.1.6 answered with 'no')",ROUND(S8031,4))</f>
        <v>0.95699999999999996</v>
      </c>
      <c r="V8031" s="110">
        <f>IF('3B-Air transport'!$R$68="no","not applicable (Q3b.1.6 answered with 'no')",ROUND(S8031,4))</f>
        <v>0.95699999999999996</v>
      </c>
      <c r="AB8031" s="110">
        <f t="shared" si="443"/>
        <v>0.95700000000000074</v>
      </c>
      <c r="AC8031" s="110">
        <f>IF('3C-Water transport'!$R$56="no","not applicable (Q3c.1.6 answered with 'no')",ROUND(AB8031,4))</f>
        <v>0.95699999999999996</v>
      </c>
      <c r="AD8031" s="110">
        <f>IF('3C-Water transport'!$R$57="no","not applicable (Q3c.1.6 answered with 'no')",ROUND(AB8031,4))</f>
        <v>0.95699999999999996</v>
      </c>
      <c r="AE8031" s="110">
        <f>IF('3C-Water transport'!$R$58="no","not applicable (Q3c.1.6 answered with 'no')",ROUND(AB8031,4))</f>
        <v>0.95699999999999996</v>
      </c>
    </row>
    <row r="8032" spans="5:31" x14ac:dyDescent="0.25">
      <c r="E8032" s="110">
        <f t="shared" si="441"/>
        <v>0.95800000000000074</v>
      </c>
      <c r="F8032" s="110">
        <f>IF('3A-Rail transport'!$R$56="no","not applicable (Q3a.2.6 answered with 'no')",ROUND(E8032,4))</f>
        <v>0.95799999999999996</v>
      </c>
      <c r="G8032" s="110">
        <f>IF('3A-Rail transport'!$R$57="no","not applicable (Q3a.2.6 answered with 'no')",ROUND(E8032,4))</f>
        <v>0.95799999999999996</v>
      </c>
      <c r="S8032" s="110">
        <f t="shared" si="442"/>
        <v>0.95800000000000074</v>
      </c>
      <c r="T8032" s="110">
        <f>IF('3B-Air transport'!$R$66="no","not applicable (Q3b.1.6 answered with 'no')",ROUND(S8032,4))</f>
        <v>0.95799999999999996</v>
      </c>
      <c r="U8032" s="110">
        <f>IF('3B-Air transport'!$R$67="no","not applicable (Q3b.1.6 answered with 'no')",ROUND(S8032,4))</f>
        <v>0.95799999999999996</v>
      </c>
      <c r="V8032" s="110">
        <f>IF('3B-Air transport'!$R$68="no","not applicable (Q3b.1.6 answered with 'no')",ROUND(S8032,4))</f>
        <v>0.95799999999999996</v>
      </c>
      <c r="AB8032" s="110">
        <f t="shared" si="443"/>
        <v>0.95800000000000074</v>
      </c>
      <c r="AC8032" s="110">
        <f>IF('3C-Water transport'!$R$56="no","not applicable (Q3c.1.6 answered with 'no')",ROUND(AB8032,4))</f>
        <v>0.95799999999999996</v>
      </c>
      <c r="AD8032" s="110">
        <f>IF('3C-Water transport'!$R$57="no","not applicable (Q3c.1.6 answered with 'no')",ROUND(AB8032,4))</f>
        <v>0.95799999999999996</v>
      </c>
      <c r="AE8032" s="110">
        <f>IF('3C-Water transport'!$R$58="no","not applicable (Q3c.1.6 answered with 'no')",ROUND(AB8032,4))</f>
        <v>0.95799999999999996</v>
      </c>
    </row>
    <row r="8033" spans="5:31" x14ac:dyDescent="0.25">
      <c r="E8033" s="110">
        <f t="shared" si="441"/>
        <v>0.95900000000000074</v>
      </c>
      <c r="F8033" s="110">
        <f>IF('3A-Rail transport'!$R$56="no","not applicable (Q3a.2.6 answered with 'no')",ROUND(E8033,4))</f>
        <v>0.95899999999999996</v>
      </c>
      <c r="G8033" s="110">
        <f>IF('3A-Rail transport'!$R$57="no","not applicable (Q3a.2.6 answered with 'no')",ROUND(E8033,4))</f>
        <v>0.95899999999999996</v>
      </c>
      <c r="S8033" s="110">
        <f t="shared" si="442"/>
        <v>0.95900000000000074</v>
      </c>
      <c r="T8033" s="110">
        <f>IF('3B-Air transport'!$R$66="no","not applicable (Q3b.1.6 answered with 'no')",ROUND(S8033,4))</f>
        <v>0.95899999999999996</v>
      </c>
      <c r="U8033" s="110">
        <f>IF('3B-Air transport'!$R$67="no","not applicable (Q3b.1.6 answered with 'no')",ROUND(S8033,4))</f>
        <v>0.95899999999999996</v>
      </c>
      <c r="V8033" s="110">
        <f>IF('3B-Air transport'!$R$68="no","not applicable (Q3b.1.6 answered with 'no')",ROUND(S8033,4))</f>
        <v>0.95899999999999996</v>
      </c>
      <c r="AB8033" s="110">
        <f t="shared" si="443"/>
        <v>0.95900000000000074</v>
      </c>
      <c r="AC8033" s="110">
        <f>IF('3C-Water transport'!$R$56="no","not applicable (Q3c.1.6 answered with 'no')",ROUND(AB8033,4))</f>
        <v>0.95899999999999996</v>
      </c>
      <c r="AD8033" s="110">
        <f>IF('3C-Water transport'!$R$57="no","not applicable (Q3c.1.6 answered with 'no')",ROUND(AB8033,4))</f>
        <v>0.95899999999999996</v>
      </c>
      <c r="AE8033" s="110">
        <f>IF('3C-Water transport'!$R$58="no","not applicable (Q3c.1.6 answered with 'no')",ROUND(AB8033,4))</f>
        <v>0.95899999999999996</v>
      </c>
    </row>
    <row r="8034" spans="5:31" x14ac:dyDescent="0.25">
      <c r="E8034" s="110">
        <f t="shared" si="441"/>
        <v>0.96000000000000074</v>
      </c>
      <c r="F8034" s="110">
        <f>IF('3A-Rail transport'!$R$56="no","not applicable (Q3a.2.6 answered with 'no')",ROUND(E8034,4))</f>
        <v>0.96</v>
      </c>
      <c r="G8034" s="110">
        <f>IF('3A-Rail transport'!$R$57="no","not applicable (Q3a.2.6 answered with 'no')",ROUND(E8034,4))</f>
        <v>0.96</v>
      </c>
      <c r="S8034" s="110">
        <f t="shared" si="442"/>
        <v>0.96000000000000074</v>
      </c>
      <c r="T8034" s="110">
        <f>IF('3B-Air transport'!$R$66="no","not applicable (Q3b.1.6 answered with 'no')",ROUND(S8034,4))</f>
        <v>0.96</v>
      </c>
      <c r="U8034" s="110">
        <f>IF('3B-Air transport'!$R$67="no","not applicable (Q3b.1.6 answered with 'no')",ROUND(S8034,4))</f>
        <v>0.96</v>
      </c>
      <c r="V8034" s="110">
        <f>IF('3B-Air transport'!$R$68="no","not applicable (Q3b.1.6 answered with 'no')",ROUND(S8034,4))</f>
        <v>0.96</v>
      </c>
      <c r="AB8034" s="110">
        <f t="shared" si="443"/>
        <v>0.96000000000000074</v>
      </c>
      <c r="AC8034" s="110">
        <f>IF('3C-Water transport'!$R$56="no","not applicable (Q3c.1.6 answered with 'no')",ROUND(AB8034,4))</f>
        <v>0.96</v>
      </c>
      <c r="AD8034" s="110">
        <f>IF('3C-Water transport'!$R$57="no","not applicable (Q3c.1.6 answered with 'no')",ROUND(AB8034,4))</f>
        <v>0.96</v>
      </c>
      <c r="AE8034" s="110">
        <f>IF('3C-Water transport'!$R$58="no","not applicable (Q3c.1.6 answered with 'no')",ROUND(AB8034,4))</f>
        <v>0.96</v>
      </c>
    </row>
    <row r="8035" spans="5:31" x14ac:dyDescent="0.25">
      <c r="E8035" s="110">
        <f t="shared" ref="E8035:E8074" si="444">E8034+0.001</f>
        <v>0.96100000000000074</v>
      </c>
      <c r="F8035" s="110">
        <f>IF('3A-Rail transport'!$R$56="no","not applicable (Q3a.2.6 answered with 'no')",ROUND(E8035,4))</f>
        <v>0.96099999999999997</v>
      </c>
      <c r="G8035" s="110">
        <f>IF('3A-Rail transport'!$R$57="no","not applicable (Q3a.2.6 answered with 'no')",ROUND(E8035,4))</f>
        <v>0.96099999999999997</v>
      </c>
      <c r="S8035" s="110">
        <f t="shared" ref="S8035:S8074" si="445">S8034+0.001</f>
        <v>0.96100000000000074</v>
      </c>
      <c r="T8035" s="110">
        <f>IF('3B-Air transport'!$R$66="no","not applicable (Q3b.1.6 answered with 'no')",ROUND(S8035,4))</f>
        <v>0.96099999999999997</v>
      </c>
      <c r="U8035" s="110">
        <f>IF('3B-Air transport'!$R$67="no","not applicable (Q3b.1.6 answered with 'no')",ROUND(S8035,4))</f>
        <v>0.96099999999999997</v>
      </c>
      <c r="V8035" s="110">
        <f>IF('3B-Air transport'!$R$68="no","not applicable (Q3b.1.6 answered with 'no')",ROUND(S8035,4))</f>
        <v>0.96099999999999997</v>
      </c>
      <c r="AB8035" s="110">
        <f t="shared" ref="AB8035:AB8074" si="446">AB8034+0.001</f>
        <v>0.96100000000000074</v>
      </c>
      <c r="AC8035" s="110">
        <f>IF('3C-Water transport'!$R$56="no","not applicable (Q3c.1.6 answered with 'no')",ROUND(AB8035,4))</f>
        <v>0.96099999999999997</v>
      </c>
      <c r="AD8035" s="110">
        <f>IF('3C-Water transport'!$R$57="no","not applicable (Q3c.1.6 answered with 'no')",ROUND(AB8035,4))</f>
        <v>0.96099999999999997</v>
      </c>
      <c r="AE8035" s="110">
        <f>IF('3C-Water transport'!$R$58="no","not applicable (Q3c.1.6 answered with 'no')",ROUND(AB8035,4))</f>
        <v>0.96099999999999997</v>
      </c>
    </row>
    <row r="8036" spans="5:31" x14ac:dyDescent="0.25">
      <c r="E8036" s="110">
        <f t="shared" si="444"/>
        <v>0.96200000000000074</v>
      </c>
      <c r="F8036" s="110">
        <f>IF('3A-Rail transport'!$R$56="no","not applicable (Q3a.2.6 answered with 'no')",ROUND(E8036,4))</f>
        <v>0.96199999999999997</v>
      </c>
      <c r="G8036" s="110">
        <f>IF('3A-Rail transport'!$R$57="no","not applicable (Q3a.2.6 answered with 'no')",ROUND(E8036,4))</f>
        <v>0.96199999999999997</v>
      </c>
      <c r="S8036" s="110">
        <f t="shared" si="445"/>
        <v>0.96200000000000074</v>
      </c>
      <c r="T8036" s="110">
        <f>IF('3B-Air transport'!$R$66="no","not applicable (Q3b.1.6 answered with 'no')",ROUND(S8036,4))</f>
        <v>0.96199999999999997</v>
      </c>
      <c r="U8036" s="110">
        <f>IF('3B-Air transport'!$R$67="no","not applicable (Q3b.1.6 answered with 'no')",ROUND(S8036,4))</f>
        <v>0.96199999999999997</v>
      </c>
      <c r="V8036" s="110">
        <f>IF('3B-Air transport'!$R$68="no","not applicable (Q3b.1.6 answered with 'no')",ROUND(S8036,4))</f>
        <v>0.96199999999999997</v>
      </c>
      <c r="AB8036" s="110">
        <f t="shared" si="446"/>
        <v>0.96200000000000074</v>
      </c>
      <c r="AC8036" s="110">
        <f>IF('3C-Water transport'!$R$56="no","not applicable (Q3c.1.6 answered with 'no')",ROUND(AB8036,4))</f>
        <v>0.96199999999999997</v>
      </c>
      <c r="AD8036" s="110">
        <f>IF('3C-Water transport'!$R$57="no","not applicable (Q3c.1.6 answered with 'no')",ROUND(AB8036,4))</f>
        <v>0.96199999999999997</v>
      </c>
      <c r="AE8036" s="110">
        <f>IF('3C-Water transport'!$R$58="no","not applicable (Q3c.1.6 answered with 'no')",ROUND(AB8036,4))</f>
        <v>0.96199999999999997</v>
      </c>
    </row>
    <row r="8037" spans="5:31" x14ac:dyDescent="0.25">
      <c r="E8037" s="110">
        <f t="shared" si="444"/>
        <v>0.96300000000000074</v>
      </c>
      <c r="F8037" s="110">
        <f>IF('3A-Rail transport'!$R$56="no","not applicable (Q3a.2.6 answered with 'no')",ROUND(E8037,4))</f>
        <v>0.96299999999999997</v>
      </c>
      <c r="G8037" s="110">
        <f>IF('3A-Rail transport'!$R$57="no","not applicable (Q3a.2.6 answered with 'no')",ROUND(E8037,4))</f>
        <v>0.96299999999999997</v>
      </c>
      <c r="S8037" s="110">
        <f t="shared" si="445"/>
        <v>0.96300000000000074</v>
      </c>
      <c r="T8037" s="110">
        <f>IF('3B-Air transport'!$R$66="no","not applicable (Q3b.1.6 answered with 'no')",ROUND(S8037,4))</f>
        <v>0.96299999999999997</v>
      </c>
      <c r="U8037" s="110">
        <f>IF('3B-Air transport'!$R$67="no","not applicable (Q3b.1.6 answered with 'no')",ROUND(S8037,4))</f>
        <v>0.96299999999999997</v>
      </c>
      <c r="V8037" s="110">
        <f>IF('3B-Air transport'!$R$68="no","not applicable (Q3b.1.6 answered with 'no')",ROUND(S8037,4))</f>
        <v>0.96299999999999997</v>
      </c>
      <c r="AB8037" s="110">
        <f t="shared" si="446"/>
        <v>0.96300000000000074</v>
      </c>
      <c r="AC8037" s="110">
        <f>IF('3C-Water transport'!$R$56="no","not applicable (Q3c.1.6 answered with 'no')",ROUND(AB8037,4))</f>
        <v>0.96299999999999997</v>
      </c>
      <c r="AD8037" s="110">
        <f>IF('3C-Water transport'!$R$57="no","not applicable (Q3c.1.6 answered with 'no')",ROUND(AB8037,4))</f>
        <v>0.96299999999999997</v>
      </c>
      <c r="AE8037" s="110">
        <f>IF('3C-Water transport'!$R$58="no","not applicable (Q3c.1.6 answered with 'no')",ROUND(AB8037,4))</f>
        <v>0.96299999999999997</v>
      </c>
    </row>
    <row r="8038" spans="5:31" x14ac:dyDescent="0.25">
      <c r="E8038" s="110">
        <f t="shared" si="444"/>
        <v>0.96400000000000075</v>
      </c>
      <c r="F8038" s="110">
        <f>IF('3A-Rail transport'!$R$56="no","not applicable (Q3a.2.6 answered with 'no')",ROUND(E8038,4))</f>
        <v>0.96399999999999997</v>
      </c>
      <c r="G8038" s="110">
        <f>IF('3A-Rail transport'!$R$57="no","not applicable (Q3a.2.6 answered with 'no')",ROUND(E8038,4))</f>
        <v>0.96399999999999997</v>
      </c>
      <c r="S8038" s="110">
        <f t="shared" si="445"/>
        <v>0.96400000000000075</v>
      </c>
      <c r="T8038" s="110">
        <f>IF('3B-Air transport'!$R$66="no","not applicable (Q3b.1.6 answered with 'no')",ROUND(S8038,4))</f>
        <v>0.96399999999999997</v>
      </c>
      <c r="U8038" s="110">
        <f>IF('3B-Air transport'!$R$67="no","not applicable (Q3b.1.6 answered with 'no')",ROUND(S8038,4))</f>
        <v>0.96399999999999997</v>
      </c>
      <c r="V8038" s="110">
        <f>IF('3B-Air transport'!$R$68="no","not applicable (Q3b.1.6 answered with 'no')",ROUND(S8038,4))</f>
        <v>0.96399999999999997</v>
      </c>
      <c r="AB8038" s="110">
        <f t="shared" si="446"/>
        <v>0.96400000000000075</v>
      </c>
      <c r="AC8038" s="110">
        <f>IF('3C-Water transport'!$R$56="no","not applicable (Q3c.1.6 answered with 'no')",ROUND(AB8038,4))</f>
        <v>0.96399999999999997</v>
      </c>
      <c r="AD8038" s="110">
        <f>IF('3C-Water transport'!$R$57="no","not applicable (Q3c.1.6 answered with 'no')",ROUND(AB8038,4))</f>
        <v>0.96399999999999997</v>
      </c>
      <c r="AE8038" s="110">
        <f>IF('3C-Water transport'!$R$58="no","not applicable (Q3c.1.6 answered with 'no')",ROUND(AB8038,4))</f>
        <v>0.96399999999999997</v>
      </c>
    </row>
    <row r="8039" spans="5:31" x14ac:dyDescent="0.25">
      <c r="E8039" s="110">
        <f t="shared" si="444"/>
        <v>0.96500000000000075</v>
      </c>
      <c r="F8039" s="110">
        <f>IF('3A-Rail transport'!$R$56="no","not applicable (Q3a.2.6 answered with 'no')",ROUND(E8039,4))</f>
        <v>0.96499999999999997</v>
      </c>
      <c r="G8039" s="110">
        <f>IF('3A-Rail transport'!$R$57="no","not applicable (Q3a.2.6 answered with 'no')",ROUND(E8039,4))</f>
        <v>0.96499999999999997</v>
      </c>
      <c r="S8039" s="110">
        <f t="shared" si="445"/>
        <v>0.96500000000000075</v>
      </c>
      <c r="T8039" s="110">
        <f>IF('3B-Air transport'!$R$66="no","not applicable (Q3b.1.6 answered with 'no')",ROUND(S8039,4))</f>
        <v>0.96499999999999997</v>
      </c>
      <c r="U8039" s="110">
        <f>IF('3B-Air transport'!$R$67="no","not applicable (Q3b.1.6 answered with 'no')",ROUND(S8039,4))</f>
        <v>0.96499999999999997</v>
      </c>
      <c r="V8039" s="110">
        <f>IF('3B-Air transport'!$R$68="no","not applicable (Q3b.1.6 answered with 'no')",ROUND(S8039,4))</f>
        <v>0.96499999999999997</v>
      </c>
      <c r="AB8039" s="110">
        <f t="shared" si="446"/>
        <v>0.96500000000000075</v>
      </c>
      <c r="AC8039" s="110">
        <f>IF('3C-Water transport'!$R$56="no","not applicable (Q3c.1.6 answered with 'no')",ROUND(AB8039,4))</f>
        <v>0.96499999999999997</v>
      </c>
      <c r="AD8039" s="110">
        <f>IF('3C-Water transport'!$R$57="no","not applicable (Q3c.1.6 answered with 'no')",ROUND(AB8039,4))</f>
        <v>0.96499999999999997</v>
      </c>
      <c r="AE8039" s="110">
        <f>IF('3C-Water transport'!$R$58="no","not applicable (Q3c.1.6 answered with 'no')",ROUND(AB8039,4))</f>
        <v>0.96499999999999997</v>
      </c>
    </row>
    <row r="8040" spans="5:31" x14ac:dyDescent="0.25">
      <c r="E8040" s="110">
        <f t="shared" si="444"/>
        <v>0.96600000000000075</v>
      </c>
      <c r="F8040" s="110">
        <f>IF('3A-Rail transport'!$R$56="no","not applicable (Q3a.2.6 answered with 'no')",ROUND(E8040,4))</f>
        <v>0.96599999999999997</v>
      </c>
      <c r="G8040" s="110">
        <f>IF('3A-Rail transport'!$R$57="no","not applicable (Q3a.2.6 answered with 'no')",ROUND(E8040,4))</f>
        <v>0.96599999999999997</v>
      </c>
      <c r="S8040" s="110">
        <f t="shared" si="445"/>
        <v>0.96600000000000075</v>
      </c>
      <c r="T8040" s="110">
        <f>IF('3B-Air transport'!$R$66="no","not applicable (Q3b.1.6 answered with 'no')",ROUND(S8040,4))</f>
        <v>0.96599999999999997</v>
      </c>
      <c r="U8040" s="110">
        <f>IF('3B-Air transport'!$R$67="no","not applicable (Q3b.1.6 answered with 'no')",ROUND(S8040,4))</f>
        <v>0.96599999999999997</v>
      </c>
      <c r="V8040" s="110">
        <f>IF('3B-Air transport'!$R$68="no","not applicable (Q3b.1.6 answered with 'no')",ROUND(S8040,4))</f>
        <v>0.96599999999999997</v>
      </c>
      <c r="AB8040" s="110">
        <f t="shared" si="446"/>
        <v>0.96600000000000075</v>
      </c>
      <c r="AC8040" s="110">
        <f>IF('3C-Water transport'!$R$56="no","not applicable (Q3c.1.6 answered with 'no')",ROUND(AB8040,4))</f>
        <v>0.96599999999999997</v>
      </c>
      <c r="AD8040" s="110">
        <f>IF('3C-Water transport'!$R$57="no","not applicable (Q3c.1.6 answered with 'no')",ROUND(AB8040,4))</f>
        <v>0.96599999999999997</v>
      </c>
      <c r="AE8040" s="110">
        <f>IF('3C-Water transport'!$R$58="no","not applicable (Q3c.1.6 answered with 'no')",ROUND(AB8040,4))</f>
        <v>0.96599999999999997</v>
      </c>
    </row>
    <row r="8041" spans="5:31" x14ac:dyDescent="0.25">
      <c r="E8041" s="110">
        <f t="shared" si="444"/>
        <v>0.96700000000000075</v>
      </c>
      <c r="F8041" s="110">
        <f>IF('3A-Rail transport'!$R$56="no","not applicable (Q3a.2.6 answered with 'no')",ROUND(E8041,4))</f>
        <v>0.96699999999999997</v>
      </c>
      <c r="G8041" s="110">
        <f>IF('3A-Rail transport'!$R$57="no","not applicable (Q3a.2.6 answered with 'no')",ROUND(E8041,4))</f>
        <v>0.96699999999999997</v>
      </c>
      <c r="S8041" s="110">
        <f t="shared" si="445"/>
        <v>0.96700000000000075</v>
      </c>
      <c r="T8041" s="110">
        <f>IF('3B-Air transport'!$R$66="no","not applicable (Q3b.1.6 answered with 'no')",ROUND(S8041,4))</f>
        <v>0.96699999999999997</v>
      </c>
      <c r="U8041" s="110">
        <f>IF('3B-Air transport'!$R$67="no","not applicable (Q3b.1.6 answered with 'no')",ROUND(S8041,4))</f>
        <v>0.96699999999999997</v>
      </c>
      <c r="V8041" s="110">
        <f>IF('3B-Air transport'!$R$68="no","not applicable (Q3b.1.6 answered with 'no')",ROUND(S8041,4))</f>
        <v>0.96699999999999997</v>
      </c>
      <c r="AB8041" s="110">
        <f t="shared" si="446"/>
        <v>0.96700000000000075</v>
      </c>
      <c r="AC8041" s="110">
        <f>IF('3C-Water transport'!$R$56="no","not applicable (Q3c.1.6 answered with 'no')",ROUND(AB8041,4))</f>
        <v>0.96699999999999997</v>
      </c>
      <c r="AD8041" s="110">
        <f>IF('3C-Water transport'!$R$57="no","not applicable (Q3c.1.6 answered with 'no')",ROUND(AB8041,4))</f>
        <v>0.96699999999999997</v>
      </c>
      <c r="AE8041" s="110">
        <f>IF('3C-Water transport'!$R$58="no","not applicable (Q3c.1.6 answered with 'no')",ROUND(AB8041,4))</f>
        <v>0.96699999999999997</v>
      </c>
    </row>
    <row r="8042" spans="5:31" x14ac:dyDescent="0.25">
      <c r="E8042" s="110">
        <f t="shared" si="444"/>
        <v>0.96800000000000075</v>
      </c>
      <c r="F8042" s="110">
        <f>IF('3A-Rail transport'!$R$56="no","not applicable (Q3a.2.6 answered with 'no')",ROUND(E8042,4))</f>
        <v>0.96799999999999997</v>
      </c>
      <c r="G8042" s="110">
        <f>IF('3A-Rail transport'!$R$57="no","not applicable (Q3a.2.6 answered with 'no')",ROUND(E8042,4))</f>
        <v>0.96799999999999997</v>
      </c>
      <c r="S8042" s="110">
        <f t="shared" si="445"/>
        <v>0.96800000000000075</v>
      </c>
      <c r="T8042" s="110">
        <f>IF('3B-Air transport'!$R$66="no","not applicable (Q3b.1.6 answered with 'no')",ROUND(S8042,4))</f>
        <v>0.96799999999999997</v>
      </c>
      <c r="U8042" s="110">
        <f>IF('3B-Air transport'!$R$67="no","not applicable (Q3b.1.6 answered with 'no')",ROUND(S8042,4))</f>
        <v>0.96799999999999997</v>
      </c>
      <c r="V8042" s="110">
        <f>IF('3B-Air transport'!$R$68="no","not applicable (Q3b.1.6 answered with 'no')",ROUND(S8042,4))</f>
        <v>0.96799999999999997</v>
      </c>
      <c r="AB8042" s="110">
        <f t="shared" si="446"/>
        <v>0.96800000000000075</v>
      </c>
      <c r="AC8042" s="110">
        <f>IF('3C-Water transport'!$R$56="no","not applicable (Q3c.1.6 answered with 'no')",ROUND(AB8042,4))</f>
        <v>0.96799999999999997</v>
      </c>
      <c r="AD8042" s="110">
        <f>IF('3C-Water transport'!$R$57="no","not applicable (Q3c.1.6 answered with 'no')",ROUND(AB8042,4))</f>
        <v>0.96799999999999997</v>
      </c>
      <c r="AE8042" s="110">
        <f>IF('3C-Water transport'!$R$58="no","not applicable (Q3c.1.6 answered with 'no')",ROUND(AB8042,4))</f>
        <v>0.96799999999999997</v>
      </c>
    </row>
    <row r="8043" spans="5:31" x14ac:dyDescent="0.25">
      <c r="E8043" s="110">
        <f t="shared" si="444"/>
        <v>0.96900000000000075</v>
      </c>
      <c r="F8043" s="110">
        <f>IF('3A-Rail transport'!$R$56="no","not applicable (Q3a.2.6 answered with 'no')",ROUND(E8043,4))</f>
        <v>0.96899999999999997</v>
      </c>
      <c r="G8043" s="110">
        <f>IF('3A-Rail transport'!$R$57="no","not applicable (Q3a.2.6 answered with 'no')",ROUND(E8043,4))</f>
        <v>0.96899999999999997</v>
      </c>
      <c r="S8043" s="110">
        <f t="shared" si="445"/>
        <v>0.96900000000000075</v>
      </c>
      <c r="T8043" s="110">
        <f>IF('3B-Air transport'!$R$66="no","not applicable (Q3b.1.6 answered with 'no')",ROUND(S8043,4))</f>
        <v>0.96899999999999997</v>
      </c>
      <c r="U8043" s="110">
        <f>IF('3B-Air transport'!$R$67="no","not applicable (Q3b.1.6 answered with 'no')",ROUND(S8043,4))</f>
        <v>0.96899999999999997</v>
      </c>
      <c r="V8043" s="110">
        <f>IF('3B-Air transport'!$R$68="no","not applicable (Q3b.1.6 answered with 'no')",ROUND(S8043,4))</f>
        <v>0.96899999999999997</v>
      </c>
      <c r="AB8043" s="110">
        <f t="shared" si="446"/>
        <v>0.96900000000000075</v>
      </c>
      <c r="AC8043" s="110">
        <f>IF('3C-Water transport'!$R$56="no","not applicable (Q3c.1.6 answered with 'no')",ROUND(AB8043,4))</f>
        <v>0.96899999999999997</v>
      </c>
      <c r="AD8043" s="110">
        <f>IF('3C-Water transport'!$R$57="no","not applicable (Q3c.1.6 answered with 'no')",ROUND(AB8043,4))</f>
        <v>0.96899999999999997</v>
      </c>
      <c r="AE8043" s="110">
        <f>IF('3C-Water transport'!$R$58="no","not applicable (Q3c.1.6 answered with 'no')",ROUND(AB8043,4))</f>
        <v>0.96899999999999997</v>
      </c>
    </row>
    <row r="8044" spans="5:31" x14ac:dyDescent="0.25">
      <c r="E8044" s="110">
        <f t="shared" si="444"/>
        <v>0.97000000000000075</v>
      </c>
      <c r="F8044" s="110">
        <f>IF('3A-Rail transport'!$R$56="no","not applicable (Q3a.2.6 answered with 'no')",ROUND(E8044,4))</f>
        <v>0.97</v>
      </c>
      <c r="G8044" s="110">
        <f>IF('3A-Rail transport'!$R$57="no","not applicable (Q3a.2.6 answered with 'no')",ROUND(E8044,4))</f>
        <v>0.97</v>
      </c>
      <c r="S8044" s="110">
        <f t="shared" si="445"/>
        <v>0.97000000000000075</v>
      </c>
      <c r="T8044" s="110">
        <f>IF('3B-Air transport'!$R$66="no","not applicable (Q3b.1.6 answered with 'no')",ROUND(S8044,4))</f>
        <v>0.97</v>
      </c>
      <c r="U8044" s="110">
        <f>IF('3B-Air transport'!$R$67="no","not applicable (Q3b.1.6 answered with 'no')",ROUND(S8044,4))</f>
        <v>0.97</v>
      </c>
      <c r="V8044" s="110">
        <f>IF('3B-Air transport'!$R$68="no","not applicable (Q3b.1.6 answered with 'no')",ROUND(S8044,4))</f>
        <v>0.97</v>
      </c>
      <c r="AB8044" s="110">
        <f t="shared" si="446"/>
        <v>0.97000000000000075</v>
      </c>
      <c r="AC8044" s="110">
        <f>IF('3C-Water transport'!$R$56="no","not applicable (Q3c.1.6 answered with 'no')",ROUND(AB8044,4))</f>
        <v>0.97</v>
      </c>
      <c r="AD8044" s="110">
        <f>IF('3C-Water transport'!$R$57="no","not applicable (Q3c.1.6 answered with 'no')",ROUND(AB8044,4))</f>
        <v>0.97</v>
      </c>
      <c r="AE8044" s="110">
        <f>IF('3C-Water transport'!$R$58="no","not applicable (Q3c.1.6 answered with 'no')",ROUND(AB8044,4))</f>
        <v>0.97</v>
      </c>
    </row>
    <row r="8045" spans="5:31" x14ac:dyDescent="0.25">
      <c r="E8045" s="110">
        <f t="shared" si="444"/>
        <v>0.97100000000000075</v>
      </c>
      <c r="F8045" s="110">
        <f>IF('3A-Rail transport'!$R$56="no","not applicable (Q3a.2.6 answered with 'no')",ROUND(E8045,4))</f>
        <v>0.97099999999999997</v>
      </c>
      <c r="G8045" s="110">
        <f>IF('3A-Rail transport'!$R$57="no","not applicable (Q3a.2.6 answered with 'no')",ROUND(E8045,4))</f>
        <v>0.97099999999999997</v>
      </c>
      <c r="S8045" s="110">
        <f t="shared" si="445"/>
        <v>0.97100000000000075</v>
      </c>
      <c r="T8045" s="110">
        <f>IF('3B-Air transport'!$R$66="no","not applicable (Q3b.1.6 answered with 'no')",ROUND(S8045,4))</f>
        <v>0.97099999999999997</v>
      </c>
      <c r="U8045" s="110">
        <f>IF('3B-Air transport'!$R$67="no","not applicable (Q3b.1.6 answered with 'no')",ROUND(S8045,4))</f>
        <v>0.97099999999999997</v>
      </c>
      <c r="V8045" s="110">
        <f>IF('3B-Air transport'!$R$68="no","not applicable (Q3b.1.6 answered with 'no')",ROUND(S8045,4))</f>
        <v>0.97099999999999997</v>
      </c>
      <c r="AB8045" s="110">
        <f t="shared" si="446"/>
        <v>0.97100000000000075</v>
      </c>
      <c r="AC8045" s="110">
        <f>IF('3C-Water transport'!$R$56="no","not applicable (Q3c.1.6 answered with 'no')",ROUND(AB8045,4))</f>
        <v>0.97099999999999997</v>
      </c>
      <c r="AD8045" s="110">
        <f>IF('3C-Water transport'!$R$57="no","not applicable (Q3c.1.6 answered with 'no')",ROUND(AB8045,4))</f>
        <v>0.97099999999999997</v>
      </c>
      <c r="AE8045" s="110">
        <f>IF('3C-Water transport'!$R$58="no","not applicable (Q3c.1.6 answered with 'no')",ROUND(AB8045,4))</f>
        <v>0.97099999999999997</v>
      </c>
    </row>
    <row r="8046" spans="5:31" x14ac:dyDescent="0.25">
      <c r="E8046" s="110">
        <f t="shared" si="444"/>
        <v>0.97200000000000075</v>
      </c>
      <c r="F8046" s="110">
        <f>IF('3A-Rail transport'!$R$56="no","not applicable (Q3a.2.6 answered with 'no')",ROUND(E8046,4))</f>
        <v>0.97199999999999998</v>
      </c>
      <c r="G8046" s="110">
        <f>IF('3A-Rail transport'!$R$57="no","not applicable (Q3a.2.6 answered with 'no')",ROUND(E8046,4))</f>
        <v>0.97199999999999998</v>
      </c>
      <c r="S8046" s="110">
        <f t="shared" si="445"/>
        <v>0.97200000000000075</v>
      </c>
      <c r="T8046" s="110">
        <f>IF('3B-Air transport'!$R$66="no","not applicable (Q3b.1.6 answered with 'no')",ROUND(S8046,4))</f>
        <v>0.97199999999999998</v>
      </c>
      <c r="U8046" s="110">
        <f>IF('3B-Air transport'!$R$67="no","not applicable (Q3b.1.6 answered with 'no')",ROUND(S8046,4))</f>
        <v>0.97199999999999998</v>
      </c>
      <c r="V8046" s="110">
        <f>IF('3B-Air transport'!$R$68="no","not applicable (Q3b.1.6 answered with 'no')",ROUND(S8046,4))</f>
        <v>0.97199999999999998</v>
      </c>
      <c r="AB8046" s="110">
        <f t="shared" si="446"/>
        <v>0.97200000000000075</v>
      </c>
      <c r="AC8046" s="110">
        <f>IF('3C-Water transport'!$R$56="no","not applicable (Q3c.1.6 answered with 'no')",ROUND(AB8046,4))</f>
        <v>0.97199999999999998</v>
      </c>
      <c r="AD8046" s="110">
        <f>IF('3C-Water transport'!$R$57="no","not applicable (Q3c.1.6 answered with 'no')",ROUND(AB8046,4))</f>
        <v>0.97199999999999998</v>
      </c>
      <c r="AE8046" s="110">
        <f>IF('3C-Water transport'!$R$58="no","not applicable (Q3c.1.6 answered with 'no')",ROUND(AB8046,4))</f>
        <v>0.97199999999999998</v>
      </c>
    </row>
    <row r="8047" spans="5:31" x14ac:dyDescent="0.25">
      <c r="E8047" s="110">
        <f t="shared" si="444"/>
        <v>0.97300000000000075</v>
      </c>
      <c r="F8047" s="110">
        <f>IF('3A-Rail transport'!$R$56="no","not applicable (Q3a.2.6 answered with 'no')",ROUND(E8047,4))</f>
        <v>0.97299999999999998</v>
      </c>
      <c r="G8047" s="110">
        <f>IF('3A-Rail transport'!$R$57="no","not applicable (Q3a.2.6 answered with 'no')",ROUND(E8047,4))</f>
        <v>0.97299999999999998</v>
      </c>
      <c r="S8047" s="110">
        <f t="shared" si="445"/>
        <v>0.97300000000000075</v>
      </c>
      <c r="T8047" s="110">
        <f>IF('3B-Air transport'!$R$66="no","not applicable (Q3b.1.6 answered with 'no')",ROUND(S8047,4))</f>
        <v>0.97299999999999998</v>
      </c>
      <c r="U8047" s="110">
        <f>IF('3B-Air transport'!$R$67="no","not applicable (Q3b.1.6 answered with 'no')",ROUND(S8047,4))</f>
        <v>0.97299999999999998</v>
      </c>
      <c r="V8047" s="110">
        <f>IF('3B-Air transport'!$R$68="no","not applicable (Q3b.1.6 answered with 'no')",ROUND(S8047,4))</f>
        <v>0.97299999999999998</v>
      </c>
      <c r="AB8047" s="110">
        <f t="shared" si="446"/>
        <v>0.97300000000000075</v>
      </c>
      <c r="AC8047" s="110">
        <f>IF('3C-Water transport'!$R$56="no","not applicable (Q3c.1.6 answered with 'no')",ROUND(AB8047,4))</f>
        <v>0.97299999999999998</v>
      </c>
      <c r="AD8047" s="110">
        <f>IF('3C-Water transport'!$R$57="no","not applicable (Q3c.1.6 answered with 'no')",ROUND(AB8047,4))</f>
        <v>0.97299999999999998</v>
      </c>
      <c r="AE8047" s="110">
        <f>IF('3C-Water transport'!$R$58="no","not applicable (Q3c.1.6 answered with 'no')",ROUND(AB8047,4))</f>
        <v>0.97299999999999998</v>
      </c>
    </row>
    <row r="8048" spans="5:31" x14ac:dyDescent="0.25">
      <c r="E8048" s="110">
        <f t="shared" si="444"/>
        <v>0.97400000000000075</v>
      </c>
      <c r="F8048" s="110">
        <f>IF('3A-Rail transport'!$R$56="no","not applicable (Q3a.2.6 answered with 'no')",ROUND(E8048,4))</f>
        <v>0.97399999999999998</v>
      </c>
      <c r="G8048" s="110">
        <f>IF('3A-Rail transport'!$R$57="no","not applicable (Q3a.2.6 answered with 'no')",ROUND(E8048,4))</f>
        <v>0.97399999999999998</v>
      </c>
      <c r="S8048" s="110">
        <f t="shared" si="445"/>
        <v>0.97400000000000075</v>
      </c>
      <c r="T8048" s="110">
        <f>IF('3B-Air transport'!$R$66="no","not applicable (Q3b.1.6 answered with 'no')",ROUND(S8048,4))</f>
        <v>0.97399999999999998</v>
      </c>
      <c r="U8048" s="110">
        <f>IF('3B-Air transport'!$R$67="no","not applicable (Q3b.1.6 answered with 'no')",ROUND(S8048,4))</f>
        <v>0.97399999999999998</v>
      </c>
      <c r="V8048" s="110">
        <f>IF('3B-Air transport'!$R$68="no","not applicable (Q3b.1.6 answered with 'no')",ROUND(S8048,4))</f>
        <v>0.97399999999999998</v>
      </c>
      <c r="AB8048" s="110">
        <f t="shared" si="446"/>
        <v>0.97400000000000075</v>
      </c>
      <c r="AC8048" s="110">
        <f>IF('3C-Water transport'!$R$56="no","not applicable (Q3c.1.6 answered with 'no')",ROUND(AB8048,4))</f>
        <v>0.97399999999999998</v>
      </c>
      <c r="AD8048" s="110">
        <f>IF('3C-Water transport'!$R$57="no","not applicable (Q3c.1.6 answered with 'no')",ROUND(AB8048,4))</f>
        <v>0.97399999999999998</v>
      </c>
      <c r="AE8048" s="110">
        <f>IF('3C-Water transport'!$R$58="no","not applicable (Q3c.1.6 answered with 'no')",ROUND(AB8048,4))</f>
        <v>0.97399999999999998</v>
      </c>
    </row>
    <row r="8049" spans="5:31" x14ac:dyDescent="0.25">
      <c r="E8049" s="110">
        <f t="shared" si="444"/>
        <v>0.97500000000000075</v>
      </c>
      <c r="F8049" s="110">
        <f>IF('3A-Rail transport'!$R$56="no","not applicable (Q3a.2.6 answered with 'no')",ROUND(E8049,4))</f>
        <v>0.97499999999999998</v>
      </c>
      <c r="G8049" s="110">
        <f>IF('3A-Rail transport'!$R$57="no","not applicable (Q3a.2.6 answered with 'no')",ROUND(E8049,4))</f>
        <v>0.97499999999999998</v>
      </c>
      <c r="S8049" s="110">
        <f t="shared" si="445"/>
        <v>0.97500000000000075</v>
      </c>
      <c r="T8049" s="110">
        <f>IF('3B-Air transport'!$R$66="no","not applicable (Q3b.1.6 answered with 'no')",ROUND(S8049,4))</f>
        <v>0.97499999999999998</v>
      </c>
      <c r="U8049" s="110">
        <f>IF('3B-Air transport'!$R$67="no","not applicable (Q3b.1.6 answered with 'no')",ROUND(S8049,4))</f>
        <v>0.97499999999999998</v>
      </c>
      <c r="V8049" s="110">
        <f>IF('3B-Air transport'!$R$68="no","not applicable (Q3b.1.6 answered with 'no')",ROUND(S8049,4))</f>
        <v>0.97499999999999998</v>
      </c>
      <c r="AB8049" s="110">
        <f t="shared" si="446"/>
        <v>0.97500000000000075</v>
      </c>
      <c r="AC8049" s="110">
        <f>IF('3C-Water transport'!$R$56="no","not applicable (Q3c.1.6 answered with 'no')",ROUND(AB8049,4))</f>
        <v>0.97499999999999998</v>
      </c>
      <c r="AD8049" s="110">
        <f>IF('3C-Water transport'!$R$57="no","not applicable (Q3c.1.6 answered with 'no')",ROUND(AB8049,4))</f>
        <v>0.97499999999999998</v>
      </c>
      <c r="AE8049" s="110">
        <f>IF('3C-Water transport'!$R$58="no","not applicable (Q3c.1.6 answered with 'no')",ROUND(AB8049,4))</f>
        <v>0.97499999999999998</v>
      </c>
    </row>
    <row r="8050" spans="5:31" x14ac:dyDescent="0.25">
      <c r="E8050" s="110">
        <f t="shared" si="444"/>
        <v>0.97600000000000076</v>
      </c>
      <c r="F8050" s="110">
        <f>IF('3A-Rail transport'!$R$56="no","not applicable (Q3a.2.6 answered with 'no')",ROUND(E8050,4))</f>
        <v>0.97599999999999998</v>
      </c>
      <c r="G8050" s="110">
        <f>IF('3A-Rail transport'!$R$57="no","not applicable (Q3a.2.6 answered with 'no')",ROUND(E8050,4))</f>
        <v>0.97599999999999998</v>
      </c>
      <c r="S8050" s="110">
        <f t="shared" si="445"/>
        <v>0.97600000000000076</v>
      </c>
      <c r="T8050" s="110">
        <f>IF('3B-Air transport'!$R$66="no","not applicable (Q3b.1.6 answered with 'no')",ROUND(S8050,4))</f>
        <v>0.97599999999999998</v>
      </c>
      <c r="U8050" s="110">
        <f>IF('3B-Air transport'!$R$67="no","not applicable (Q3b.1.6 answered with 'no')",ROUND(S8050,4))</f>
        <v>0.97599999999999998</v>
      </c>
      <c r="V8050" s="110">
        <f>IF('3B-Air transport'!$R$68="no","not applicable (Q3b.1.6 answered with 'no')",ROUND(S8050,4))</f>
        <v>0.97599999999999998</v>
      </c>
      <c r="AB8050" s="110">
        <f t="shared" si="446"/>
        <v>0.97600000000000076</v>
      </c>
      <c r="AC8050" s="110">
        <f>IF('3C-Water transport'!$R$56="no","not applicable (Q3c.1.6 answered with 'no')",ROUND(AB8050,4))</f>
        <v>0.97599999999999998</v>
      </c>
      <c r="AD8050" s="110">
        <f>IF('3C-Water transport'!$R$57="no","not applicable (Q3c.1.6 answered with 'no')",ROUND(AB8050,4))</f>
        <v>0.97599999999999998</v>
      </c>
      <c r="AE8050" s="110">
        <f>IF('3C-Water transport'!$R$58="no","not applicable (Q3c.1.6 answered with 'no')",ROUND(AB8050,4))</f>
        <v>0.97599999999999998</v>
      </c>
    </row>
    <row r="8051" spans="5:31" x14ac:dyDescent="0.25">
      <c r="E8051" s="110">
        <f t="shared" si="444"/>
        <v>0.97700000000000076</v>
      </c>
      <c r="F8051" s="110">
        <f>IF('3A-Rail transport'!$R$56="no","not applicable (Q3a.2.6 answered with 'no')",ROUND(E8051,4))</f>
        <v>0.97699999999999998</v>
      </c>
      <c r="G8051" s="110">
        <f>IF('3A-Rail transport'!$R$57="no","not applicable (Q3a.2.6 answered with 'no')",ROUND(E8051,4))</f>
        <v>0.97699999999999998</v>
      </c>
      <c r="S8051" s="110">
        <f t="shared" si="445"/>
        <v>0.97700000000000076</v>
      </c>
      <c r="T8051" s="110">
        <f>IF('3B-Air transport'!$R$66="no","not applicable (Q3b.1.6 answered with 'no')",ROUND(S8051,4))</f>
        <v>0.97699999999999998</v>
      </c>
      <c r="U8051" s="110">
        <f>IF('3B-Air transport'!$R$67="no","not applicable (Q3b.1.6 answered with 'no')",ROUND(S8051,4))</f>
        <v>0.97699999999999998</v>
      </c>
      <c r="V8051" s="110">
        <f>IF('3B-Air transport'!$R$68="no","not applicable (Q3b.1.6 answered with 'no')",ROUND(S8051,4))</f>
        <v>0.97699999999999998</v>
      </c>
      <c r="AB8051" s="110">
        <f t="shared" si="446"/>
        <v>0.97700000000000076</v>
      </c>
      <c r="AC8051" s="110">
        <f>IF('3C-Water transport'!$R$56="no","not applicable (Q3c.1.6 answered with 'no')",ROUND(AB8051,4))</f>
        <v>0.97699999999999998</v>
      </c>
      <c r="AD8051" s="110">
        <f>IF('3C-Water transport'!$R$57="no","not applicable (Q3c.1.6 answered with 'no')",ROUND(AB8051,4))</f>
        <v>0.97699999999999998</v>
      </c>
      <c r="AE8051" s="110">
        <f>IF('3C-Water transport'!$R$58="no","not applicable (Q3c.1.6 answered with 'no')",ROUND(AB8051,4))</f>
        <v>0.97699999999999998</v>
      </c>
    </row>
    <row r="8052" spans="5:31" x14ac:dyDescent="0.25">
      <c r="E8052" s="110">
        <f t="shared" si="444"/>
        <v>0.97800000000000076</v>
      </c>
      <c r="F8052" s="110">
        <f>IF('3A-Rail transport'!$R$56="no","not applicable (Q3a.2.6 answered with 'no')",ROUND(E8052,4))</f>
        <v>0.97799999999999998</v>
      </c>
      <c r="G8052" s="110">
        <f>IF('3A-Rail transport'!$R$57="no","not applicable (Q3a.2.6 answered with 'no')",ROUND(E8052,4))</f>
        <v>0.97799999999999998</v>
      </c>
      <c r="S8052" s="110">
        <f t="shared" si="445"/>
        <v>0.97800000000000076</v>
      </c>
      <c r="T8052" s="110">
        <f>IF('3B-Air transport'!$R$66="no","not applicable (Q3b.1.6 answered with 'no')",ROUND(S8052,4))</f>
        <v>0.97799999999999998</v>
      </c>
      <c r="U8052" s="110">
        <f>IF('3B-Air transport'!$R$67="no","not applicable (Q3b.1.6 answered with 'no')",ROUND(S8052,4))</f>
        <v>0.97799999999999998</v>
      </c>
      <c r="V8052" s="110">
        <f>IF('3B-Air transport'!$R$68="no","not applicable (Q3b.1.6 answered with 'no')",ROUND(S8052,4))</f>
        <v>0.97799999999999998</v>
      </c>
      <c r="AB8052" s="110">
        <f t="shared" si="446"/>
        <v>0.97800000000000076</v>
      </c>
      <c r="AC8052" s="110">
        <f>IF('3C-Water transport'!$R$56="no","not applicable (Q3c.1.6 answered with 'no')",ROUND(AB8052,4))</f>
        <v>0.97799999999999998</v>
      </c>
      <c r="AD8052" s="110">
        <f>IF('3C-Water transport'!$R$57="no","not applicable (Q3c.1.6 answered with 'no')",ROUND(AB8052,4))</f>
        <v>0.97799999999999998</v>
      </c>
      <c r="AE8052" s="110">
        <f>IF('3C-Water transport'!$R$58="no","not applicable (Q3c.1.6 answered with 'no')",ROUND(AB8052,4))</f>
        <v>0.97799999999999998</v>
      </c>
    </row>
    <row r="8053" spans="5:31" x14ac:dyDescent="0.25">
      <c r="E8053" s="110">
        <f t="shared" si="444"/>
        <v>0.97900000000000076</v>
      </c>
      <c r="F8053" s="110">
        <f>IF('3A-Rail transport'!$R$56="no","not applicable (Q3a.2.6 answered with 'no')",ROUND(E8053,4))</f>
        <v>0.97899999999999998</v>
      </c>
      <c r="G8053" s="110">
        <f>IF('3A-Rail transport'!$R$57="no","not applicable (Q3a.2.6 answered with 'no')",ROUND(E8053,4))</f>
        <v>0.97899999999999998</v>
      </c>
      <c r="S8053" s="110">
        <f t="shared" si="445"/>
        <v>0.97900000000000076</v>
      </c>
      <c r="T8053" s="110">
        <f>IF('3B-Air transport'!$R$66="no","not applicable (Q3b.1.6 answered with 'no')",ROUND(S8053,4))</f>
        <v>0.97899999999999998</v>
      </c>
      <c r="U8053" s="110">
        <f>IF('3B-Air transport'!$R$67="no","not applicable (Q3b.1.6 answered with 'no')",ROUND(S8053,4))</f>
        <v>0.97899999999999998</v>
      </c>
      <c r="V8053" s="110">
        <f>IF('3B-Air transport'!$R$68="no","not applicable (Q3b.1.6 answered with 'no')",ROUND(S8053,4))</f>
        <v>0.97899999999999998</v>
      </c>
      <c r="AB8053" s="110">
        <f t="shared" si="446"/>
        <v>0.97900000000000076</v>
      </c>
      <c r="AC8053" s="110">
        <f>IF('3C-Water transport'!$R$56="no","not applicable (Q3c.1.6 answered with 'no')",ROUND(AB8053,4))</f>
        <v>0.97899999999999998</v>
      </c>
      <c r="AD8053" s="110">
        <f>IF('3C-Water transport'!$R$57="no","not applicable (Q3c.1.6 answered with 'no')",ROUND(AB8053,4))</f>
        <v>0.97899999999999998</v>
      </c>
      <c r="AE8053" s="110">
        <f>IF('3C-Water transport'!$R$58="no","not applicable (Q3c.1.6 answered with 'no')",ROUND(AB8053,4))</f>
        <v>0.97899999999999998</v>
      </c>
    </row>
    <row r="8054" spans="5:31" x14ac:dyDescent="0.25">
      <c r="E8054" s="110">
        <f t="shared" si="444"/>
        <v>0.98000000000000076</v>
      </c>
      <c r="F8054" s="110">
        <f>IF('3A-Rail transport'!$R$56="no","not applicable (Q3a.2.6 answered with 'no')",ROUND(E8054,4))</f>
        <v>0.98</v>
      </c>
      <c r="G8054" s="110">
        <f>IF('3A-Rail transport'!$R$57="no","not applicable (Q3a.2.6 answered with 'no')",ROUND(E8054,4))</f>
        <v>0.98</v>
      </c>
      <c r="S8054" s="110">
        <f t="shared" si="445"/>
        <v>0.98000000000000076</v>
      </c>
      <c r="T8054" s="110">
        <f>IF('3B-Air transport'!$R$66="no","not applicable (Q3b.1.6 answered with 'no')",ROUND(S8054,4))</f>
        <v>0.98</v>
      </c>
      <c r="U8054" s="110">
        <f>IF('3B-Air transport'!$R$67="no","not applicable (Q3b.1.6 answered with 'no')",ROUND(S8054,4))</f>
        <v>0.98</v>
      </c>
      <c r="V8054" s="110">
        <f>IF('3B-Air transport'!$R$68="no","not applicable (Q3b.1.6 answered with 'no')",ROUND(S8054,4))</f>
        <v>0.98</v>
      </c>
      <c r="AB8054" s="110">
        <f t="shared" si="446"/>
        <v>0.98000000000000076</v>
      </c>
      <c r="AC8054" s="110">
        <f>IF('3C-Water transport'!$R$56="no","not applicable (Q3c.1.6 answered with 'no')",ROUND(AB8054,4))</f>
        <v>0.98</v>
      </c>
      <c r="AD8054" s="110">
        <f>IF('3C-Water transport'!$R$57="no","not applicable (Q3c.1.6 answered with 'no')",ROUND(AB8054,4))</f>
        <v>0.98</v>
      </c>
      <c r="AE8054" s="110">
        <f>IF('3C-Water transport'!$R$58="no","not applicable (Q3c.1.6 answered with 'no')",ROUND(AB8054,4))</f>
        <v>0.98</v>
      </c>
    </row>
    <row r="8055" spans="5:31" x14ac:dyDescent="0.25">
      <c r="E8055" s="110">
        <f t="shared" si="444"/>
        <v>0.98100000000000076</v>
      </c>
      <c r="F8055" s="110">
        <f>IF('3A-Rail transport'!$R$56="no","not applicable (Q3a.2.6 answered with 'no')",ROUND(E8055,4))</f>
        <v>0.98099999999999998</v>
      </c>
      <c r="G8055" s="110">
        <f>IF('3A-Rail transport'!$R$57="no","not applicable (Q3a.2.6 answered with 'no')",ROUND(E8055,4))</f>
        <v>0.98099999999999998</v>
      </c>
      <c r="S8055" s="110">
        <f t="shared" si="445"/>
        <v>0.98100000000000076</v>
      </c>
      <c r="T8055" s="110">
        <f>IF('3B-Air transport'!$R$66="no","not applicable (Q3b.1.6 answered with 'no')",ROUND(S8055,4))</f>
        <v>0.98099999999999998</v>
      </c>
      <c r="U8055" s="110">
        <f>IF('3B-Air transport'!$R$67="no","not applicable (Q3b.1.6 answered with 'no')",ROUND(S8055,4))</f>
        <v>0.98099999999999998</v>
      </c>
      <c r="V8055" s="110">
        <f>IF('3B-Air transport'!$R$68="no","not applicable (Q3b.1.6 answered with 'no')",ROUND(S8055,4))</f>
        <v>0.98099999999999998</v>
      </c>
      <c r="AB8055" s="110">
        <f t="shared" si="446"/>
        <v>0.98100000000000076</v>
      </c>
      <c r="AC8055" s="110">
        <f>IF('3C-Water transport'!$R$56="no","not applicable (Q3c.1.6 answered with 'no')",ROUND(AB8055,4))</f>
        <v>0.98099999999999998</v>
      </c>
      <c r="AD8055" s="110">
        <f>IF('3C-Water transport'!$R$57="no","not applicable (Q3c.1.6 answered with 'no')",ROUND(AB8055,4))</f>
        <v>0.98099999999999998</v>
      </c>
      <c r="AE8055" s="110">
        <f>IF('3C-Water transport'!$R$58="no","not applicable (Q3c.1.6 answered with 'no')",ROUND(AB8055,4))</f>
        <v>0.98099999999999998</v>
      </c>
    </row>
    <row r="8056" spans="5:31" x14ac:dyDescent="0.25">
      <c r="E8056" s="110">
        <f t="shared" si="444"/>
        <v>0.98200000000000076</v>
      </c>
      <c r="F8056" s="110">
        <f>IF('3A-Rail transport'!$R$56="no","not applicable (Q3a.2.6 answered with 'no')",ROUND(E8056,4))</f>
        <v>0.98199999999999998</v>
      </c>
      <c r="G8056" s="110">
        <f>IF('3A-Rail transport'!$R$57="no","not applicable (Q3a.2.6 answered with 'no')",ROUND(E8056,4))</f>
        <v>0.98199999999999998</v>
      </c>
      <c r="S8056" s="110">
        <f t="shared" si="445"/>
        <v>0.98200000000000076</v>
      </c>
      <c r="T8056" s="110">
        <f>IF('3B-Air transport'!$R$66="no","not applicable (Q3b.1.6 answered with 'no')",ROUND(S8056,4))</f>
        <v>0.98199999999999998</v>
      </c>
      <c r="U8056" s="110">
        <f>IF('3B-Air transport'!$R$67="no","not applicable (Q3b.1.6 answered with 'no')",ROUND(S8056,4))</f>
        <v>0.98199999999999998</v>
      </c>
      <c r="V8056" s="110">
        <f>IF('3B-Air transport'!$R$68="no","not applicable (Q3b.1.6 answered with 'no')",ROUND(S8056,4))</f>
        <v>0.98199999999999998</v>
      </c>
      <c r="AB8056" s="110">
        <f t="shared" si="446"/>
        <v>0.98200000000000076</v>
      </c>
      <c r="AC8056" s="110">
        <f>IF('3C-Water transport'!$R$56="no","not applicable (Q3c.1.6 answered with 'no')",ROUND(AB8056,4))</f>
        <v>0.98199999999999998</v>
      </c>
      <c r="AD8056" s="110">
        <f>IF('3C-Water transport'!$R$57="no","not applicable (Q3c.1.6 answered with 'no')",ROUND(AB8056,4))</f>
        <v>0.98199999999999998</v>
      </c>
      <c r="AE8056" s="110">
        <f>IF('3C-Water transport'!$R$58="no","not applicable (Q3c.1.6 answered with 'no')",ROUND(AB8056,4))</f>
        <v>0.98199999999999998</v>
      </c>
    </row>
    <row r="8057" spans="5:31" x14ac:dyDescent="0.25">
      <c r="E8057" s="110">
        <f t="shared" si="444"/>
        <v>0.98300000000000076</v>
      </c>
      <c r="F8057" s="110">
        <f>IF('3A-Rail transport'!$R$56="no","not applicable (Q3a.2.6 answered with 'no')",ROUND(E8057,4))</f>
        <v>0.98299999999999998</v>
      </c>
      <c r="G8057" s="110">
        <f>IF('3A-Rail transport'!$R$57="no","not applicable (Q3a.2.6 answered with 'no')",ROUND(E8057,4))</f>
        <v>0.98299999999999998</v>
      </c>
      <c r="S8057" s="110">
        <f t="shared" si="445"/>
        <v>0.98300000000000076</v>
      </c>
      <c r="T8057" s="110">
        <f>IF('3B-Air transport'!$R$66="no","not applicable (Q3b.1.6 answered with 'no')",ROUND(S8057,4))</f>
        <v>0.98299999999999998</v>
      </c>
      <c r="U8057" s="110">
        <f>IF('3B-Air transport'!$R$67="no","not applicable (Q3b.1.6 answered with 'no')",ROUND(S8057,4))</f>
        <v>0.98299999999999998</v>
      </c>
      <c r="V8057" s="110">
        <f>IF('3B-Air transport'!$R$68="no","not applicable (Q3b.1.6 answered with 'no')",ROUND(S8057,4))</f>
        <v>0.98299999999999998</v>
      </c>
      <c r="AB8057" s="110">
        <f t="shared" si="446"/>
        <v>0.98300000000000076</v>
      </c>
      <c r="AC8057" s="110">
        <f>IF('3C-Water transport'!$R$56="no","not applicable (Q3c.1.6 answered with 'no')",ROUND(AB8057,4))</f>
        <v>0.98299999999999998</v>
      </c>
      <c r="AD8057" s="110">
        <f>IF('3C-Water transport'!$R$57="no","not applicable (Q3c.1.6 answered with 'no')",ROUND(AB8057,4))</f>
        <v>0.98299999999999998</v>
      </c>
      <c r="AE8057" s="110">
        <f>IF('3C-Water transport'!$R$58="no","not applicable (Q3c.1.6 answered with 'no')",ROUND(AB8057,4))</f>
        <v>0.98299999999999998</v>
      </c>
    </row>
    <row r="8058" spans="5:31" x14ac:dyDescent="0.25">
      <c r="E8058" s="110">
        <f t="shared" si="444"/>
        <v>0.98400000000000076</v>
      </c>
      <c r="F8058" s="110">
        <f>IF('3A-Rail transport'!$R$56="no","not applicable (Q3a.2.6 answered with 'no')",ROUND(E8058,4))</f>
        <v>0.98399999999999999</v>
      </c>
      <c r="G8058" s="110">
        <f>IF('3A-Rail transport'!$R$57="no","not applicable (Q3a.2.6 answered with 'no')",ROUND(E8058,4))</f>
        <v>0.98399999999999999</v>
      </c>
      <c r="S8058" s="110">
        <f t="shared" si="445"/>
        <v>0.98400000000000076</v>
      </c>
      <c r="T8058" s="110">
        <f>IF('3B-Air transport'!$R$66="no","not applicable (Q3b.1.6 answered with 'no')",ROUND(S8058,4))</f>
        <v>0.98399999999999999</v>
      </c>
      <c r="U8058" s="110">
        <f>IF('3B-Air transport'!$R$67="no","not applicable (Q3b.1.6 answered with 'no')",ROUND(S8058,4))</f>
        <v>0.98399999999999999</v>
      </c>
      <c r="V8058" s="110">
        <f>IF('3B-Air transport'!$R$68="no","not applicable (Q3b.1.6 answered with 'no')",ROUND(S8058,4))</f>
        <v>0.98399999999999999</v>
      </c>
      <c r="AB8058" s="110">
        <f t="shared" si="446"/>
        <v>0.98400000000000076</v>
      </c>
      <c r="AC8058" s="110">
        <f>IF('3C-Water transport'!$R$56="no","not applicable (Q3c.1.6 answered with 'no')",ROUND(AB8058,4))</f>
        <v>0.98399999999999999</v>
      </c>
      <c r="AD8058" s="110">
        <f>IF('3C-Water transport'!$R$57="no","not applicable (Q3c.1.6 answered with 'no')",ROUND(AB8058,4))</f>
        <v>0.98399999999999999</v>
      </c>
      <c r="AE8058" s="110">
        <f>IF('3C-Water transport'!$R$58="no","not applicable (Q3c.1.6 answered with 'no')",ROUND(AB8058,4))</f>
        <v>0.98399999999999999</v>
      </c>
    </row>
    <row r="8059" spans="5:31" x14ac:dyDescent="0.25">
      <c r="E8059" s="110">
        <f t="shared" si="444"/>
        <v>0.98500000000000076</v>
      </c>
      <c r="F8059" s="110">
        <f>IF('3A-Rail transport'!$R$56="no","not applicable (Q3a.2.6 answered with 'no')",ROUND(E8059,4))</f>
        <v>0.98499999999999999</v>
      </c>
      <c r="G8059" s="110">
        <f>IF('3A-Rail transport'!$R$57="no","not applicable (Q3a.2.6 answered with 'no')",ROUND(E8059,4))</f>
        <v>0.98499999999999999</v>
      </c>
      <c r="S8059" s="110">
        <f t="shared" si="445"/>
        <v>0.98500000000000076</v>
      </c>
      <c r="T8059" s="110">
        <f>IF('3B-Air transport'!$R$66="no","not applicable (Q3b.1.6 answered with 'no')",ROUND(S8059,4))</f>
        <v>0.98499999999999999</v>
      </c>
      <c r="U8059" s="110">
        <f>IF('3B-Air transport'!$R$67="no","not applicable (Q3b.1.6 answered with 'no')",ROUND(S8059,4))</f>
        <v>0.98499999999999999</v>
      </c>
      <c r="V8059" s="110">
        <f>IF('3B-Air transport'!$R$68="no","not applicable (Q3b.1.6 answered with 'no')",ROUND(S8059,4))</f>
        <v>0.98499999999999999</v>
      </c>
      <c r="AB8059" s="110">
        <f t="shared" si="446"/>
        <v>0.98500000000000076</v>
      </c>
      <c r="AC8059" s="110">
        <f>IF('3C-Water transport'!$R$56="no","not applicable (Q3c.1.6 answered with 'no')",ROUND(AB8059,4))</f>
        <v>0.98499999999999999</v>
      </c>
      <c r="AD8059" s="110">
        <f>IF('3C-Water transport'!$R$57="no","not applicable (Q3c.1.6 answered with 'no')",ROUND(AB8059,4))</f>
        <v>0.98499999999999999</v>
      </c>
      <c r="AE8059" s="110">
        <f>IF('3C-Water transport'!$R$58="no","not applicable (Q3c.1.6 answered with 'no')",ROUND(AB8059,4))</f>
        <v>0.98499999999999999</v>
      </c>
    </row>
    <row r="8060" spans="5:31" x14ac:dyDescent="0.25">
      <c r="E8060" s="110">
        <f t="shared" si="444"/>
        <v>0.98600000000000076</v>
      </c>
      <c r="F8060" s="110">
        <f>IF('3A-Rail transport'!$R$56="no","not applicable (Q3a.2.6 answered with 'no')",ROUND(E8060,4))</f>
        <v>0.98599999999999999</v>
      </c>
      <c r="G8060" s="110">
        <f>IF('3A-Rail transport'!$R$57="no","not applicable (Q3a.2.6 answered with 'no')",ROUND(E8060,4))</f>
        <v>0.98599999999999999</v>
      </c>
      <c r="S8060" s="110">
        <f t="shared" si="445"/>
        <v>0.98600000000000076</v>
      </c>
      <c r="T8060" s="110">
        <f>IF('3B-Air transport'!$R$66="no","not applicable (Q3b.1.6 answered with 'no')",ROUND(S8060,4))</f>
        <v>0.98599999999999999</v>
      </c>
      <c r="U8060" s="110">
        <f>IF('3B-Air transport'!$R$67="no","not applicable (Q3b.1.6 answered with 'no')",ROUND(S8060,4))</f>
        <v>0.98599999999999999</v>
      </c>
      <c r="V8060" s="110">
        <f>IF('3B-Air transport'!$R$68="no","not applicable (Q3b.1.6 answered with 'no')",ROUND(S8060,4))</f>
        <v>0.98599999999999999</v>
      </c>
      <c r="AB8060" s="110">
        <f t="shared" si="446"/>
        <v>0.98600000000000076</v>
      </c>
      <c r="AC8060" s="110">
        <f>IF('3C-Water transport'!$R$56="no","not applicable (Q3c.1.6 answered with 'no')",ROUND(AB8060,4))</f>
        <v>0.98599999999999999</v>
      </c>
      <c r="AD8060" s="110">
        <f>IF('3C-Water transport'!$R$57="no","not applicable (Q3c.1.6 answered with 'no')",ROUND(AB8060,4))</f>
        <v>0.98599999999999999</v>
      </c>
      <c r="AE8060" s="110">
        <f>IF('3C-Water transport'!$R$58="no","not applicable (Q3c.1.6 answered with 'no')",ROUND(AB8060,4))</f>
        <v>0.98599999999999999</v>
      </c>
    </row>
    <row r="8061" spans="5:31" x14ac:dyDescent="0.25">
      <c r="E8061" s="110">
        <f t="shared" si="444"/>
        <v>0.98700000000000077</v>
      </c>
      <c r="F8061" s="110">
        <f>IF('3A-Rail transport'!$R$56="no","not applicable (Q3a.2.6 answered with 'no')",ROUND(E8061,4))</f>
        <v>0.98699999999999999</v>
      </c>
      <c r="G8061" s="110">
        <f>IF('3A-Rail transport'!$R$57="no","not applicable (Q3a.2.6 answered with 'no')",ROUND(E8061,4))</f>
        <v>0.98699999999999999</v>
      </c>
      <c r="S8061" s="110">
        <f t="shared" si="445"/>
        <v>0.98700000000000077</v>
      </c>
      <c r="T8061" s="110">
        <f>IF('3B-Air transport'!$R$66="no","not applicable (Q3b.1.6 answered with 'no')",ROUND(S8061,4))</f>
        <v>0.98699999999999999</v>
      </c>
      <c r="U8061" s="110">
        <f>IF('3B-Air transport'!$R$67="no","not applicable (Q3b.1.6 answered with 'no')",ROUND(S8061,4))</f>
        <v>0.98699999999999999</v>
      </c>
      <c r="V8061" s="110">
        <f>IF('3B-Air transport'!$R$68="no","not applicable (Q3b.1.6 answered with 'no')",ROUND(S8061,4))</f>
        <v>0.98699999999999999</v>
      </c>
      <c r="AB8061" s="110">
        <f t="shared" si="446"/>
        <v>0.98700000000000077</v>
      </c>
      <c r="AC8061" s="110">
        <f>IF('3C-Water transport'!$R$56="no","not applicable (Q3c.1.6 answered with 'no')",ROUND(AB8061,4))</f>
        <v>0.98699999999999999</v>
      </c>
      <c r="AD8061" s="110">
        <f>IF('3C-Water transport'!$R$57="no","not applicable (Q3c.1.6 answered with 'no')",ROUND(AB8061,4))</f>
        <v>0.98699999999999999</v>
      </c>
      <c r="AE8061" s="110">
        <f>IF('3C-Water transport'!$R$58="no","not applicable (Q3c.1.6 answered with 'no')",ROUND(AB8061,4))</f>
        <v>0.98699999999999999</v>
      </c>
    </row>
    <row r="8062" spans="5:31" x14ac:dyDescent="0.25">
      <c r="E8062" s="110">
        <f t="shared" si="444"/>
        <v>0.98800000000000077</v>
      </c>
      <c r="F8062" s="110">
        <f>IF('3A-Rail transport'!$R$56="no","not applicable (Q3a.2.6 answered with 'no')",ROUND(E8062,4))</f>
        <v>0.98799999999999999</v>
      </c>
      <c r="G8062" s="110">
        <f>IF('3A-Rail transport'!$R$57="no","not applicable (Q3a.2.6 answered with 'no')",ROUND(E8062,4))</f>
        <v>0.98799999999999999</v>
      </c>
      <c r="S8062" s="110">
        <f t="shared" si="445"/>
        <v>0.98800000000000077</v>
      </c>
      <c r="T8062" s="110">
        <f>IF('3B-Air transport'!$R$66="no","not applicable (Q3b.1.6 answered with 'no')",ROUND(S8062,4))</f>
        <v>0.98799999999999999</v>
      </c>
      <c r="U8062" s="110">
        <f>IF('3B-Air transport'!$R$67="no","not applicable (Q3b.1.6 answered with 'no')",ROUND(S8062,4))</f>
        <v>0.98799999999999999</v>
      </c>
      <c r="V8062" s="110">
        <f>IF('3B-Air transport'!$R$68="no","not applicable (Q3b.1.6 answered with 'no')",ROUND(S8062,4))</f>
        <v>0.98799999999999999</v>
      </c>
      <c r="AB8062" s="110">
        <f t="shared" si="446"/>
        <v>0.98800000000000077</v>
      </c>
      <c r="AC8062" s="110">
        <f>IF('3C-Water transport'!$R$56="no","not applicable (Q3c.1.6 answered with 'no')",ROUND(AB8062,4))</f>
        <v>0.98799999999999999</v>
      </c>
      <c r="AD8062" s="110">
        <f>IF('3C-Water transport'!$R$57="no","not applicable (Q3c.1.6 answered with 'no')",ROUND(AB8062,4))</f>
        <v>0.98799999999999999</v>
      </c>
      <c r="AE8062" s="110">
        <f>IF('3C-Water transport'!$R$58="no","not applicable (Q3c.1.6 answered with 'no')",ROUND(AB8062,4))</f>
        <v>0.98799999999999999</v>
      </c>
    </row>
    <row r="8063" spans="5:31" x14ac:dyDescent="0.25">
      <c r="E8063" s="110">
        <f t="shared" si="444"/>
        <v>0.98900000000000077</v>
      </c>
      <c r="F8063" s="110">
        <f>IF('3A-Rail transport'!$R$56="no","not applicable (Q3a.2.6 answered with 'no')",ROUND(E8063,4))</f>
        <v>0.98899999999999999</v>
      </c>
      <c r="G8063" s="110">
        <f>IF('3A-Rail transport'!$R$57="no","not applicable (Q3a.2.6 answered with 'no')",ROUND(E8063,4))</f>
        <v>0.98899999999999999</v>
      </c>
      <c r="S8063" s="110">
        <f t="shared" si="445"/>
        <v>0.98900000000000077</v>
      </c>
      <c r="T8063" s="110">
        <f>IF('3B-Air transport'!$R$66="no","not applicable (Q3b.1.6 answered with 'no')",ROUND(S8063,4))</f>
        <v>0.98899999999999999</v>
      </c>
      <c r="U8063" s="110">
        <f>IF('3B-Air transport'!$R$67="no","not applicable (Q3b.1.6 answered with 'no')",ROUND(S8063,4))</f>
        <v>0.98899999999999999</v>
      </c>
      <c r="V8063" s="110">
        <f>IF('3B-Air transport'!$R$68="no","not applicable (Q3b.1.6 answered with 'no')",ROUND(S8063,4))</f>
        <v>0.98899999999999999</v>
      </c>
      <c r="AB8063" s="110">
        <f t="shared" si="446"/>
        <v>0.98900000000000077</v>
      </c>
      <c r="AC8063" s="110">
        <f>IF('3C-Water transport'!$R$56="no","not applicable (Q3c.1.6 answered with 'no')",ROUND(AB8063,4))</f>
        <v>0.98899999999999999</v>
      </c>
      <c r="AD8063" s="110">
        <f>IF('3C-Water transport'!$R$57="no","not applicable (Q3c.1.6 answered with 'no')",ROUND(AB8063,4))</f>
        <v>0.98899999999999999</v>
      </c>
      <c r="AE8063" s="110">
        <f>IF('3C-Water transport'!$R$58="no","not applicable (Q3c.1.6 answered with 'no')",ROUND(AB8063,4))</f>
        <v>0.98899999999999999</v>
      </c>
    </row>
    <row r="8064" spans="5:31" x14ac:dyDescent="0.25">
      <c r="E8064" s="110">
        <f t="shared" si="444"/>
        <v>0.99000000000000077</v>
      </c>
      <c r="F8064" s="110">
        <f>IF('3A-Rail transport'!$R$56="no","not applicable (Q3a.2.6 answered with 'no')",ROUND(E8064,4))</f>
        <v>0.99</v>
      </c>
      <c r="G8064" s="110">
        <f>IF('3A-Rail transport'!$R$57="no","not applicable (Q3a.2.6 answered with 'no')",ROUND(E8064,4))</f>
        <v>0.99</v>
      </c>
      <c r="S8064" s="110">
        <f t="shared" si="445"/>
        <v>0.99000000000000077</v>
      </c>
      <c r="T8064" s="110">
        <f>IF('3B-Air transport'!$R$66="no","not applicable (Q3b.1.6 answered with 'no')",ROUND(S8064,4))</f>
        <v>0.99</v>
      </c>
      <c r="U8064" s="110">
        <f>IF('3B-Air transport'!$R$67="no","not applicable (Q3b.1.6 answered with 'no')",ROUND(S8064,4))</f>
        <v>0.99</v>
      </c>
      <c r="V8064" s="110">
        <f>IF('3B-Air transport'!$R$68="no","not applicable (Q3b.1.6 answered with 'no')",ROUND(S8064,4))</f>
        <v>0.99</v>
      </c>
      <c r="AB8064" s="110">
        <f t="shared" si="446"/>
        <v>0.99000000000000077</v>
      </c>
      <c r="AC8064" s="110">
        <f>IF('3C-Water transport'!$R$56="no","not applicable (Q3c.1.6 answered with 'no')",ROUND(AB8064,4))</f>
        <v>0.99</v>
      </c>
      <c r="AD8064" s="110">
        <f>IF('3C-Water transport'!$R$57="no","not applicable (Q3c.1.6 answered with 'no')",ROUND(AB8064,4))</f>
        <v>0.99</v>
      </c>
      <c r="AE8064" s="110">
        <f>IF('3C-Water transport'!$R$58="no","not applicable (Q3c.1.6 answered with 'no')",ROUND(AB8064,4))</f>
        <v>0.99</v>
      </c>
    </row>
    <row r="8065" spans="5:31" x14ac:dyDescent="0.25">
      <c r="E8065" s="110">
        <f t="shared" si="444"/>
        <v>0.99100000000000077</v>
      </c>
      <c r="F8065" s="110">
        <f>IF('3A-Rail transport'!$R$56="no","not applicable (Q3a.2.6 answered with 'no')",ROUND(E8065,4))</f>
        <v>0.99099999999999999</v>
      </c>
      <c r="G8065" s="110">
        <f>IF('3A-Rail transport'!$R$57="no","not applicable (Q3a.2.6 answered with 'no')",ROUND(E8065,4))</f>
        <v>0.99099999999999999</v>
      </c>
      <c r="S8065" s="110">
        <f t="shared" si="445"/>
        <v>0.99100000000000077</v>
      </c>
      <c r="T8065" s="110">
        <f>IF('3B-Air transport'!$R$66="no","not applicable (Q3b.1.6 answered with 'no')",ROUND(S8065,4))</f>
        <v>0.99099999999999999</v>
      </c>
      <c r="U8065" s="110">
        <f>IF('3B-Air transport'!$R$67="no","not applicable (Q3b.1.6 answered with 'no')",ROUND(S8065,4))</f>
        <v>0.99099999999999999</v>
      </c>
      <c r="V8065" s="110">
        <f>IF('3B-Air transport'!$R$68="no","not applicable (Q3b.1.6 answered with 'no')",ROUND(S8065,4))</f>
        <v>0.99099999999999999</v>
      </c>
      <c r="AB8065" s="110">
        <f t="shared" si="446"/>
        <v>0.99100000000000077</v>
      </c>
      <c r="AC8065" s="110">
        <f>IF('3C-Water transport'!$R$56="no","not applicable (Q3c.1.6 answered with 'no')",ROUND(AB8065,4))</f>
        <v>0.99099999999999999</v>
      </c>
      <c r="AD8065" s="110">
        <f>IF('3C-Water transport'!$R$57="no","not applicable (Q3c.1.6 answered with 'no')",ROUND(AB8065,4))</f>
        <v>0.99099999999999999</v>
      </c>
      <c r="AE8065" s="110">
        <f>IF('3C-Water transport'!$R$58="no","not applicable (Q3c.1.6 answered with 'no')",ROUND(AB8065,4))</f>
        <v>0.99099999999999999</v>
      </c>
    </row>
    <row r="8066" spans="5:31" x14ac:dyDescent="0.25">
      <c r="E8066" s="110">
        <f t="shared" si="444"/>
        <v>0.99200000000000077</v>
      </c>
      <c r="F8066" s="110">
        <f>IF('3A-Rail transport'!$R$56="no","not applicable (Q3a.2.6 answered with 'no')",ROUND(E8066,4))</f>
        <v>0.99199999999999999</v>
      </c>
      <c r="G8066" s="110">
        <f>IF('3A-Rail transport'!$R$57="no","not applicable (Q3a.2.6 answered with 'no')",ROUND(E8066,4))</f>
        <v>0.99199999999999999</v>
      </c>
      <c r="S8066" s="110">
        <f t="shared" si="445"/>
        <v>0.99200000000000077</v>
      </c>
      <c r="T8066" s="110">
        <f>IF('3B-Air transport'!$R$66="no","not applicable (Q3b.1.6 answered with 'no')",ROUND(S8066,4))</f>
        <v>0.99199999999999999</v>
      </c>
      <c r="U8066" s="110">
        <f>IF('3B-Air transport'!$R$67="no","not applicable (Q3b.1.6 answered with 'no')",ROUND(S8066,4))</f>
        <v>0.99199999999999999</v>
      </c>
      <c r="V8066" s="110">
        <f>IF('3B-Air transport'!$R$68="no","not applicable (Q3b.1.6 answered with 'no')",ROUND(S8066,4))</f>
        <v>0.99199999999999999</v>
      </c>
      <c r="AB8066" s="110">
        <f t="shared" si="446"/>
        <v>0.99200000000000077</v>
      </c>
      <c r="AC8066" s="110">
        <f>IF('3C-Water transport'!$R$56="no","not applicable (Q3c.1.6 answered with 'no')",ROUND(AB8066,4))</f>
        <v>0.99199999999999999</v>
      </c>
      <c r="AD8066" s="110">
        <f>IF('3C-Water transport'!$R$57="no","not applicable (Q3c.1.6 answered with 'no')",ROUND(AB8066,4))</f>
        <v>0.99199999999999999</v>
      </c>
      <c r="AE8066" s="110">
        <f>IF('3C-Water transport'!$R$58="no","not applicable (Q3c.1.6 answered with 'no')",ROUND(AB8066,4))</f>
        <v>0.99199999999999999</v>
      </c>
    </row>
    <row r="8067" spans="5:31" x14ac:dyDescent="0.25">
      <c r="E8067" s="110">
        <f t="shared" si="444"/>
        <v>0.99300000000000077</v>
      </c>
      <c r="F8067" s="110">
        <f>IF('3A-Rail transport'!$R$56="no","not applicable (Q3a.2.6 answered with 'no')",ROUND(E8067,4))</f>
        <v>0.99299999999999999</v>
      </c>
      <c r="G8067" s="110">
        <f>IF('3A-Rail transport'!$R$57="no","not applicable (Q3a.2.6 answered with 'no')",ROUND(E8067,4))</f>
        <v>0.99299999999999999</v>
      </c>
      <c r="S8067" s="110">
        <f t="shared" si="445"/>
        <v>0.99300000000000077</v>
      </c>
      <c r="T8067" s="110">
        <f>IF('3B-Air transport'!$R$66="no","not applicable (Q3b.1.6 answered with 'no')",ROUND(S8067,4))</f>
        <v>0.99299999999999999</v>
      </c>
      <c r="U8067" s="110">
        <f>IF('3B-Air transport'!$R$67="no","not applicable (Q3b.1.6 answered with 'no')",ROUND(S8067,4))</f>
        <v>0.99299999999999999</v>
      </c>
      <c r="V8067" s="110">
        <f>IF('3B-Air transport'!$R$68="no","not applicable (Q3b.1.6 answered with 'no')",ROUND(S8067,4))</f>
        <v>0.99299999999999999</v>
      </c>
      <c r="AB8067" s="110">
        <f t="shared" si="446"/>
        <v>0.99300000000000077</v>
      </c>
      <c r="AC8067" s="110">
        <f>IF('3C-Water transport'!$R$56="no","not applicable (Q3c.1.6 answered with 'no')",ROUND(AB8067,4))</f>
        <v>0.99299999999999999</v>
      </c>
      <c r="AD8067" s="110">
        <f>IF('3C-Water transport'!$R$57="no","not applicable (Q3c.1.6 answered with 'no')",ROUND(AB8067,4))</f>
        <v>0.99299999999999999</v>
      </c>
      <c r="AE8067" s="110">
        <f>IF('3C-Water transport'!$R$58="no","not applicable (Q3c.1.6 answered with 'no')",ROUND(AB8067,4))</f>
        <v>0.99299999999999999</v>
      </c>
    </row>
    <row r="8068" spans="5:31" x14ac:dyDescent="0.25">
      <c r="E8068" s="110">
        <f t="shared" si="444"/>
        <v>0.99400000000000077</v>
      </c>
      <c r="F8068" s="110">
        <f>IF('3A-Rail transport'!$R$56="no","not applicable (Q3a.2.6 answered with 'no')",ROUND(E8068,4))</f>
        <v>0.99399999999999999</v>
      </c>
      <c r="G8068" s="110">
        <f>IF('3A-Rail transport'!$R$57="no","not applicable (Q3a.2.6 answered with 'no')",ROUND(E8068,4))</f>
        <v>0.99399999999999999</v>
      </c>
      <c r="S8068" s="110">
        <f t="shared" si="445"/>
        <v>0.99400000000000077</v>
      </c>
      <c r="T8068" s="110">
        <f>IF('3B-Air transport'!$R$66="no","not applicable (Q3b.1.6 answered with 'no')",ROUND(S8068,4))</f>
        <v>0.99399999999999999</v>
      </c>
      <c r="U8068" s="110">
        <f>IF('3B-Air transport'!$R$67="no","not applicable (Q3b.1.6 answered with 'no')",ROUND(S8068,4))</f>
        <v>0.99399999999999999</v>
      </c>
      <c r="V8068" s="110">
        <f>IF('3B-Air transport'!$R$68="no","not applicable (Q3b.1.6 answered with 'no')",ROUND(S8068,4))</f>
        <v>0.99399999999999999</v>
      </c>
      <c r="AB8068" s="110">
        <f t="shared" si="446"/>
        <v>0.99400000000000077</v>
      </c>
      <c r="AC8068" s="110">
        <f>IF('3C-Water transport'!$R$56="no","not applicable (Q3c.1.6 answered with 'no')",ROUND(AB8068,4))</f>
        <v>0.99399999999999999</v>
      </c>
      <c r="AD8068" s="110">
        <f>IF('3C-Water transport'!$R$57="no","not applicable (Q3c.1.6 answered with 'no')",ROUND(AB8068,4))</f>
        <v>0.99399999999999999</v>
      </c>
      <c r="AE8068" s="110">
        <f>IF('3C-Water transport'!$R$58="no","not applicable (Q3c.1.6 answered with 'no')",ROUND(AB8068,4))</f>
        <v>0.99399999999999999</v>
      </c>
    </row>
    <row r="8069" spans="5:31" x14ac:dyDescent="0.25">
      <c r="E8069" s="110">
        <f t="shared" si="444"/>
        <v>0.99500000000000077</v>
      </c>
      <c r="F8069" s="110">
        <f>IF('3A-Rail transport'!$R$56="no","not applicable (Q3a.2.6 answered with 'no')",ROUND(E8069,4))</f>
        <v>0.995</v>
      </c>
      <c r="G8069" s="110">
        <f>IF('3A-Rail transport'!$R$57="no","not applicable (Q3a.2.6 answered with 'no')",ROUND(E8069,4))</f>
        <v>0.995</v>
      </c>
      <c r="S8069" s="110">
        <f t="shared" si="445"/>
        <v>0.99500000000000077</v>
      </c>
      <c r="T8069" s="110">
        <f>IF('3B-Air transport'!$R$66="no","not applicable (Q3b.1.6 answered with 'no')",ROUND(S8069,4))</f>
        <v>0.995</v>
      </c>
      <c r="U8069" s="110">
        <f>IF('3B-Air transport'!$R$67="no","not applicable (Q3b.1.6 answered with 'no')",ROUND(S8069,4))</f>
        <v>0.995</v>
      </c>
      <c r="V8069" s="110">
        <f>IF('3B-Air transport'!$R$68="no","not applicable (Q3b.1.6 answered with 'no')",ROUND(S8069,4))</f>
        <v>0.995</v>
      </c>
      <c r="AB8069" s="110">
        <f t="shared" si="446"/>
        <v>0.99500000000000077</v>
      </c>
      <c r="AC8069" s="110">
        <f>IF('3C-Water transport'!$R$56="no","not applicable (Q3c.1.6 answered with 'no')",ROUND(AB8069,4))</f>
        <v>0.995</v>
      </c>
      <c r="AD8069" s="110">
        <f>IF('3C-Water transport'!$R$57="no","not applicable (Q3c.1.6 answered with 'no')",ROUND(AB8069,4))</f>
        <v>0.995</v>
      </c>
      <c r="AE8069" s="110">
        <f>IF('3C-Water transport'!$R$58="no","not applicable (Q3c.1.6 answered with 'no')",ROUND(AB8069,4))</f>
        <v>0.995</v>
      </c>
    </row>
    <row r="8070" spans="5:31" x14ac:dyDescent="0.25">
      <c r="E8070" s="110">
        <f t="shared" si="444"/>
        <v>0.99600000000000077</v>
      </c>
      <c r="F8070" s="110">
        <f>IF('3A-Rail transport'!$R$56="no","not applicable (Q3a.2.6 answered with 'no')",ROUND(E8070,4))</f>
        <v>0.996</v>
      </c>
      <c r="G8070" s="110">
        <f>IF('3A-Rail transport'!$R$57="no","not applicable (Q3a.2.6 answered with 'no')",ROUND(E8070,4))</f>
        <v>0.996</v>
      </c>
      <c r="S8070" s="110">
        <f t="shared" si="445"/>
        <v>0.99600000000000077</v>
      </c>
      <c r="T8070" s="110">
        <f>IF('3B-Air transport'!$R$66="no","not applicable (Q3b.1.6 answered with 'no')",ROUND(S8070,4))</f>
        <v>0.996</v>
      </c>
      <c r="U8070" s="110">
        <f>IF('3B-Air transport'!$R$67="no","not applicable (Q3b.1.6 answered with 'no')",ROUND(S8070,4))</f>
        <v>0.996</v>
      </c>
      <c r="V8070" s="110">
        <f>IF('3B-Air transport'!$R$68="no","not applicable (Q3b.1.6 answered with 'no')",ROUND(S8070,4))</f>
        <v>0.996</v>
      </c>
      <c r="AB8070" s="110">
        <f t="shared" si="446"/>
        <v>0.99600000000000077</v>
      </c>
      <c r="AC8070" s="110">
        <f>IF('3C-Water transport'!$R$56="no","not applicable (Q3c.1.6 answered with 'no')",ROUND(AB8070,4))</f>
        <v>0.996</v>
      </c>
      <c r="AD8070" s="110">
        <f>IF('3C-Water transport'!$R$57="no","not applicable (Q3c.1.6 answered with 'no')",ROUND(AB8070,4))</f>
        <v>0.996</v>
      </c>
      <c r="AE8070" s="110">
        <f>IF('3C-Water transport'!$R$58="no","not applicable (Q3c.1.6 answered with 'no')",ROUND(AB8070,4))</f>
        <v>0.996</v>
      </c>
    </row>
    <row r="8071" spans="5:31" x14ac:dyDescent="0.25">
      <c r="E8071" s="110">
        <f t="shared" si="444"/>
        <v>0.99700000000000077</v>
      </c>
      <c r="F8071" s="110">
        <f>IF('3A-Rail transport'!$R$56="no","not applicable (Q3a.2.6 answered with 'no')",ROUND(E8071,4))</f>
        <v>0.997</v>
      </c>
      <c r="G8071" s="110">
        <f>IF('3A-Rail transport'!$R$57="no","not applicable (Q3a.2.6 answered with 'no')",ROUND(E8071,4))</f>
        <v>0.997</v>
      </c>
      <c r="S8071" s="110">
        <f t="shared" si="445"/>
        <v>0.99700000000000077</v>
      </c>
      <c r="T8071" s="110">
        <f>IF('3B-Air transport'!$R$66="no","not applicable (Q3b.1.6 answered with 'no')",ROUND(S8071,4))</f>
        <v>0.997</v>
      </c>
      <c r="U8071" s="110">
        <f>IF('3B-Air transport'!$R$67="no","not applicable (Q3b.1.6 answered with 'no')",ROUND(S8071,4))</f>
        <v>0.997</v>
      </c>
      <c r="V8071" s="110">
        <f>IF('3B-Air transport'!$R$68="no","not applicable (Q3b.1.6 answered with 'no')",ROUND(S8071,4))</f>
        <v>0.997</v>
      </c>
      <c r="AB8071" s="110">
        <f t="shared" si="446"/>
        <v>0.99700000000000077</v>
      </c>
      <c r="AC8071" s="110">
        <f>IF('3C-Water transport'!$R$56="no","not applicable (Q3c.1.6 answered with 'no')",ROUND(AB8071,4))</f>
        <v>0.997</v>
      </c>
      <c r="AD8071" s="110">
        <f>IF('3C-Water transport'!$R$57="no","not applicable (Q3c.1.6 answered with 'no')",ROUND(AB8071,4))</f>
        <v>0.997</v>
      </c>
      <c r="AE8071" s="110">
        <f>IF('3C-Water transport'!$R$58="no","not applicable (Q3c.1.6 answered with 'no')",ROUND(AB8071,4))</f>
        <v>0.997</v>
      </c>
    </row>
    <row r="8072" spans="5:31" x14ac:dyDescent="0.25">
      <c r="E8072" s="110">
        <f t="shared" si="444"/>
        <v>0.99800000000000078</v>
      </c>
      <c r="F8072" s="110">
        <f>IF('3A-Rail transport'!$R$56="no","not applicable (Q3a.2.6 answered with 'no')",ROUND(E8072,4))</f>
        <v>0.998</v>
      </c>
      <c r="G8072" s="110">
        <f>IF('3A-Rail transport'!$R$57="no","not applicable (Q3a.2.6 answered with 'no')",ROUND(E8072,4))</f>
        <v>0.998</v>
      </c>
      <c r="S8072" s="110">
        <f t="shared" si="445"/>
        <v>0.99800000000000078</v>
      </c>
      <c r="T8072" s="110">
        <f>IF('3B-Air transport'!$R$66="no","not applicable (Q3b.1.6 answered with 'no')",ROUND(S8072,4))</f>
        <v>0.998</v>
      </c>
      <c r="U8072" s="110">
        <f>IF('3B-Air transport'!$R$67="no","not applicable (Q3b.1.6 answered with 'no')",ROUND(S8072,4))</f>
        <v>0.998</v>
      </c>
      <c r="V8072" s="110">
        <f>IF('3B-Air transport'!$R$68="no","not applicable (Q3b.1.6 answered with 'no')",ROUND(S8072,4))</f>
        <v>0.998</v>
      </c>
      <c r="AB8072" s="110">
        <f t="shared" si="446"/>
        <v>0.99800000000000078</v>
      </c>
      <c r="AC8072" s="110">
        <f>IF('3C-Water transport'!$R$56="no","not applicable (Q3c.1.6 answered with 'no')",ROUND(AB8072,4))</f>
        <v>0.998</v>
      </c>
      <c r="AD8072" s="110">
        <f>IF('3C-Water transport'!$R$57="no","not applicable (Q3c.1.6 answered with 'no')",ROUND(AB8072,4))</f>
        <v>0.998</v>
      </c>
      <c r="AE8072" s="110">
        <f>IF('3C-Water transport'!$R$58="no","not applicable (Q3c.1.6 answered with 'no')",ROUND(AB8072,4))</f>
        <v>0.998</v>
      </c>
    </row>
    <row r="8073" spans="5:31" x14ac:dyDescent="0.25">
      <c r="E8073" s="110">
        <f t="shared" si="444"/>
        <v>0.99900000000000078</v>
      </c>
      <c r="F8073" s="110">
        <f>IF('3A-Rail transport'!$R$56="no","not applicable (Q3a.2.6 answered with 'no')",ROUND(E8073,4))</f>
        <v>0.999</v>
      </c>
      <c r="G8073" s="110">
        <f>IF('3A-Rail transport'!$R$57="no","not applicable (Q3a.2.6 answered with 'no')",ROUND(E8073,4))</f>
        <v>0.999</v>
      </c>
      <c r="S8073" s="110">
        <f t="shared" si="445"/>
        <v>0.99900000000000078</v>
      </c>
      <c r="T8073" s="110">
        <f>IF('3B-Air transport'!$R$66="no","not applicable (Q3b.1.6 answered with 'no')",ROUND(S8073,4))</f>
        <v>0.999</v>
      </c>
      <c r="U8073" s="110">
        <f>IF('3B-Air transport'!$R$67="no","not applicable (Q3b.1.6 answered with 'no')",ROUND(S8073,4))</f>
        <v>0.999</v>
      </c>
      <c r="V8073" s="110">
        <f>IF('3B-Air transport'!$R$68="no","not applicable (Q3b.1.6 answered with 'no')",ROUND(S8073,4))</f>
        <v>0.999</v>
      </c>
      <c r="AB8073" s="110">
        <f t="shared" si="446"/>
        <v>0.99900000000000078</v>
      </c>
      <c r="AC8073" s="110">
        <f>IF('3C-Water transport'!$R$56="no","not applicable (Q3c.1.6 answered with 'no')",ROUND(AB8073,4))</f>
        <v>0.999</v>
      </c>
      <c r="AD8073" s="110">
        <f>IF('3C-Water transport'!$R$57="no","not applicable (Q3c.1.6 answered with 'no')",ROUND(AB8073,4))</f>
        <v>0.999</v>
      </c>
      <c r="AE8073" s="110">
        <f>IF('3C-Water transport'!$R$58="no","not applicable (Q3c.1.6 answered with 'no')",ROUND(AB8073,4))</f>
        <v>0.999</v>
      </c>
    </row>
    <row r="8074" spans="5:31" x14ac:dyDescent="0.25">
      <c r="E8074" s="110">
        <f t="shared" si="444"/>
        <v>1.0000000000000007</v>
      </c>
      <c r="F8074" s="110">
        <f>IF('3A-Rail transport'!$R$56="no","not applicable (Q3a.2.6 answered with 'no')",ROUND(E8074,4))</f>
        <v>1</v>
      </c>
      <c r="G8074" s="110">
        <f>IF('3A-Rail transport'!$R$57="no","not applicable (Q3a.2.6 answered with 'no')",ROUND(E8074,4))</f>
        <v>1</v>
      </c>
      <c r="S8074" s="110">
        <f t="shared" si="445"/>
        <v>1.0000000000000007</v>
      </c>
      <c r="T8074" s="110">
        <f>IF('3B-Air transport'!$R$66="no","not applicable (Q3b.1.6 answered with 'no')",ROUND(S8074,4))</f>
        <v>1</v>
      </c>
      <c r="U8074" s="110">
        <f>IF('3B-Air transport'!$R$67="no","not applicable (Q3b.1.6 answered with 'no')",ROUND(S8074,4))</f>
        <v>1</v>
      </c>
      <c r="V8074" s="110">
        <f>IF('3B-Air transport'!$R$68="no","not applicable (Q3b.1.6 answered with 'no')",ROUND(S8074,4))</f>
        <v>1</v>
      </c>
      <c r="AB8074" s="110">
        <f t="shared" si="446"/>
        <v>1.0000000000000007</v>
      </c>
      <c r="AC8074" s="110">
        <f>IF('3C-Water transport'!$R$56="no","not applicable (Q3c.1.6 answered with 'no')",ROUND(AB8074,4))</f>
        <v>1</v>
      </c>
      <c r="AD8074" s="110">
        <f>IF('3C-Water transport'!$R$57="no","not applicable (Q3c.1.6 answered with 'no')",ROUND(AB8074,4))</f>
        <v>1</v>
      </c>
      <c r="AE8074" s="110">
        <f>IF('3C-Water transport'!$R$58="no","not applicable (Q3c.1.6 answered with 'no')",ROUND(AB8074,4))</f>
        <v>1</v>
      </c>
    </row>
    <row r="8082" spans="1:31" ht="23" x14ac:dyDescent="0.25">
      <c r="E8082" s="9" t="s">
        <v>73</v>
      </c>
      <c r="F8082" s="166">
        <f>IF(LEFT(F8084,14)="not applicable",1,COUNT(F8084:F9084))</f>
        <v>1001</v>
      </c>
      <c r="G8082" s="166">
        <f t="shared" ref="G8082" si="447">IF(LEFT(G8084,14)="not applicable",1,COUNT(G8084:G9084))</f>
        <v>1001</v>
      </c>
      <c r="S8082" s="9" t="s">
        <v>73</v>
      </c>
      <c r="T8082" s="166">
        <f>IF(LEFT(T8084,14)="not applicable",1,COUNT(T8084:T9084))</f>
        <v>1001</v>
      </c>
      <c r="U8082" s="166">
        <f t="shared" ref="U8082:V8082" si="448">IF(LEFT(U8084,14)="not applicable",1,COUNT(U8084:U9084))</f>
        <v>1001</v>
      </c>
      <c r="V8082" s="166">
        <f t="shared" si="448"/>
        <v>1001</v>
      </c>
      <c r="AB8082" s="9" t="s">
        <v>73</v>
      </c>
      <c r="AC8082" s="166">
        <f>IF(LEFT(AC8084,14)="not applicable",1,COUNT(AC8084:AC9084))</f>
        <v>1001</v>
      </c>
      <c r="AD8082" s="166">
        <f t="shared" ref="AD8082:AE8082" si="449">IF(LEFT(AD8084,14)="not applicable",1,COUNT(AD8084:AD9084))</f>
        <v>1001</v>
      </c>
      <c r="AE8082" s="166">
        <f t="shared" si="449"/>
        <v>1001</v>
      </c>
    </row>
    <row r="8083" spans="1:31" ht="23" x14ac:dyDescent="0.25">
      <c r="A8083" s="274" t="s">
        <v>1318</v>
      </c>
      <c r="E8083" s="166"/>
      <c r="F8083" s="166" t="s">
        <v>690</v>
      </c>
      <c r="G8083" s="166" t="s">
        <v>691</v>
      </c>
      <c r="S8083" s="9" t="s">
        <v>89</v>
      </c>
      <c r="T8083" s="166" t="s">
        <v>700</v>
      </c>
      <c r="U8083" s="166" t="s">
        <v>701</v>
      </c>
      <c r="V8083" s="166" t="s">
        <v>702</v>
      </c>
      <c r="AB8083" s="9"/>
      <c r="AC8083" s="166" t="s">
        <v>714</v>
      </c>
      <c r="AD8083" s="166" t="s">
        <v>715</v>
      </c>
      <c r="AE8083" s="166" t="s">
        <v>716</v>
      </c>
    </row>
    <row r="8084" spans="1:31" x14ac:dyDescent="0.25">
      <c r="A8084" s="274" t="s">
        <v>151</v>
      </c>
      <c r="E8084" s="110">
        <v>0</v>
      </c>
      <c r="F8084" s="110">
        <f>IF('3A-Rail transport'!$T$56="no","not applicable (Q3a.2.6 answered with 'no')",ROUND(E8084,4))</f>
        <v>0</v>
      </c>
      <c r="G8084" s="110">
        <f>IF('3A-Rail transport'!$T$57="no","not applicable (Q3a.2.6 answered with 'no')",ROUND(E8084,4))</f>
        <v>0</v>
      </c>
      <c r="S8084" s="110">
        <v>0</v>
      </c>
      <c r="T8084" s="110">
        <f>IF('3B-Air transport'!$T$66="no","not applicable (Q3b.1.6 answered with 'no')",ROUND(S8084,4))</f>
        <v>0</v>
      </c>
      <c r="U8084" s="110">
        <f>IF('3B-Air transport'!$T$67="no","not applicable (Q3b.1.6 answered with 'no')",ROUND(S8084,4))</f>
        <v>0</v>
      </c>
      <c r="V8084" s="110">
        <f>IF('3B-Air transport'!$T$68="no","not applicable (Q3b.1.6 answered with 'no')",ROUND(S8084,4))</f>
        <v>0</v>
      </c>
      <c r="AB8084" s="110">
        <v>0</v>
      </c>
      <c r="AC8084" s="110">
        <f>IF('3C-Water transport'!$T$56="no","not applicable (Q3c.1.6 answered with 'no')",ROUND(AB8084,4))</f>
        <v>0</v>
      </c>
      <c r="AD8084" s="110">
        <f>IF('3C-Water transport'!$T$57="no","not applicable (Q3c.1.6 answered with 'no')",ROUND(AB8084,4))</f>
        <v>0</v>
      </c>
      <c r="AE8084" s="110">
        <f>IF('3C-Water transport'!$T$58="no","not applicable (Q3c.1.6 answered with 'no')",ROUND(AB8084,4))</f>
        <v>0</v>
      </c>
    </row>
    <row r="8085" spans="1:31" x14ac:dyDescent="0.25">
      <c r="E8085" s="110">
        <f t="shared" ref="E8085:E8148" si="450">E8084+0.001</f>
        <v>1E-3</v>
      </c>
      <c r="F8085" s="110">
        <f>IF('3A-Rail transport'!$T$56="no","not applicable (Q3a.2.6 answered with 'no')",ROUND(E8085,4))</f>
        <v>1E-3</v>
      </c>
      <c r="G8085" s="110">
        <f>IF('3A-Rail transport'!$T$57="no","not applicable (Q3a.2.6 answered with 'no')",ROUND(E8085,4))</f>
        <v>1E-3</v>
      </c>
      <c r="S8085" s="110">
        <f t="shared" ref="S8085:S8148" si="451">S8084+0.001</f>
        <v>1E-3</v>
      </c>
      <c r="T8085" s="110">
        <f>IF('3B-Air transport'!$T$66="no","not applicable (Q3b.1.6 answered with 'no')",ROUND(S8085,4))</f>
        <v>1E-3</v>
      </c>
      <c r="U8085" s="110">
        <f>IF('3B-Air transport'!$T$67="no","not applicable (Q3b.1.6 answered with 'no')",ROUND(S8085,4))</f>
        <v>1E-3</v>
      </c>
      <c r="V8085" s="110">
        <f>IF('3B-Air transport'!$T$68="no","not applicable (Q3b.1.6 answered with 'no')",ROUND(S8085,4))</f>
        <v>1E-3</v>
      </c>
      <c r="AB8085" s="110">
        <f t="shared" ref="AB8085:AB8148" si="452">AB8084+0.001</f>
        <v>1E-3</v>
      </c>
      <c r="AC8085" s="110">
        <f>IF('3C-Water transport'!$T$56="no","not applicable (Q3c.1.6 answered with 'no')",ROUND(AB8085,4))</f>
        <v>1E-3</v>
      </c>
      <c r="AD8085" s="110">
        <f>IF('3C-Water transport'!$T$57="no","not applicable (Q3c.1.6 answered with 'no')",ROUND(AB8085,4))</f>
        <v>1E-3</v>
      </c>
      <c r="AE8085" s="110">
        <f>IF('3C-Water transport'!$T$58="no","not applicable (Q3c.1.6 answered with 'no')",ROUND(AB8085,4))</f>
        <v>1E-3</v>
      </c>
    </row>
    <row r="8086" spans="1:31" x14ac:dyDescent="0.25">
      <c r="E8086" s="110">
        <f t="shared" si="450"/>
        <v>2E-3</v>
      </c>
      <c r="F8086" s="110">
        <f>IF('3A-Rail transport'!$T$56="no","not applicable (Q3a.2.6 answered with 'no')",ROUND(E8086,4))</f>
        <v>2E-3</v>
      </c>
      <c r="G8086" s="110">
        <f>IF('3A-Rail transport'!$T$57="no","not applicable (Q3a.2.6 answered with 'no')",ROUND(E8086,4))</f>
        <v>2E-3</v>
      </c>
      <c r="S8086" s="110">
        <f t="shared" si="451"/>
        <v>2E-3</v>
      </c>
      <c r="T8086" s="110">
        <f>IF('3B-Air transport'!$T$66="no","not applicable (Q3b.1.6 answered with 'no')",ROUND(S8086,4))</f>
        <v>2E-3</v>
      </c>
      <c r="U8086" s="110">
        <f>IF('3B-Air transport'!$T$67="no","not applicable (Q3b.1.6 answered with 'no')",ROUND(S8086,4))</f>
        <v>2E-3</v>
      </c>
      <c r="V8086" s="110">
        <f>IF('3B-Air transport'!$T$68="no","not applicable (Q3b.1.6 answered with 'no')",ROUND(S8086,4))</f>
        <v>2E-3</v>
      </c>
      <c r="AB8086" s="110">
        <f t="shared" si="452"/>
        <v>2E-3</v>
      </c>
      <c r="AC8086" s="110">
        <f>IF('3C-Water transport'!$T$56="no","not applicable (Q3c.1.6 answered with 'no')",ROUND(AB8086,4))</f>
        <v>2E-3</v>
      </c>
      <c r="AD8086" s="110">
        <f>IF('3C-Water transport'!$T$57="no","not applicable (Q3c.1.6 answered with 'no')",ROUND(AB8086,4))</f>
        <v>2E-3</v>
      </c>
      <c r="AE8086" s="110">
        <f>IF('3C-Water transport'!$T$58="no","not applicable (Q3c.1.6 answered with 'no')",ROUND(AB8086,4))</f>
        <v>2E-3</v>
      </c>
    </row>
    <row r="8087" spans="1:31" x14ac:dyDescent="0.25">
      <c r="E8087" s="110">
        <f t="shared" si="450"/>
        <v>3.0000000000000001E-3</v>
      </c>
      <c r="F8087" s="110">
        <f>IF('3A-Rail transport'!$T$56="no","not applicable (Q3a.2.6 answered with 'no')",ROUND(E8087,4))</f>
        <v>3.0000000000000001E-3</v>
      </c>
      <c r="G8087" s="110">
        <f>IF('3A-Rail transport'!$T$57="no","not applicable (Q3a.2.6 answered with 'no')",ROUND(E8087,4))</f>
        <v>3.0000000000000001E-3</v>
      </c>
      <c r="S8087" s="110">
        <f t="shared" si="451"/>
        <v>3.0000000000000001E-3</v>
      </c>
      <c r="T8087" s="110">
        <f>IF('3B-Air transport'!$T$66="no","not applicable (Q3b.1.6 answered with 'no')",ROUND(S8087,4))</f>
        <v>3.0000000000000001E-3</v>
      </c>
      <c r="U8087" s="110">
        <f>IF('3B-Air transport'!$T$67="no","not applicable (Q3b.1.6 answered with 'no')",ROUND(S8087,4))</f>
        <v>3.0000000000000001E-3</v>
      </c>
      <c r="V8087" s="110">
        <f>IF('3B-Air transport'!$T$68="no","not applicable (Q3b.1.6 answered with 'no')",ROUND(S8087,4))</f>
        <v>3.0000000000000001E-3</v>
      </c>
      <c r="AB8087" s="110">
        <f t="shared" si="452"/>
        <v>3.0000000000000001E-3</v>
      </c>
      <c r="AC8087" s="110">
        <f>IF('3C-Water transport'!$T$56="no","not applicable (Q3c.1.6 answered with 'no')",ROUND(AB8087,4))</f>
        <v>3.0000000000000001E-3</v>
      </c>
      <c r="AD8087" s="110">
        <f>IF('3C-Water transport'!$T$57="no","not applicable (Q3c.1.6 answered with 'no')",ROUND(AB8087,4))</f>
        <v>3.0000000000000001E-3</v>
      </c>
      <c r="AE8087" s="110">
        <f>IF('3C-Water transport'!$T$58="no","not applicable (Q3c.1.6 answered with 'no')",ROUND(AB8087,4))</f>
        <v>3.0000000000000001E-3</v>
      </c>
    </row>
    <row r="8088" spans="1:31" x14ac:dyDescent="0.25">
      <c r="E8088" s="110">
        <f t="shared" si="450"/>
        <v>4.0000000000000001E-3</v>
      </c>
      <c r="F8088" s="110">
        <f>IF('3A-Rail transport'!$T$56="no","not applicable (Q3a.2.6 answered with 'no')",ROUND(E8088,4))</f>
        <v>4.0000000000000001E-3</v>
      </c>
      <c r="G8088" s="110">
        <f>IF('3A-Rail transport'!$T$57="no","not applicable (Q3a.2.6 answered with 'no')",ROUND(E8088,4))</f>
        <v>4.0000000000000001E-3</v>
      </c>
      <c r="S8088" s="110">
        <f t="shared" si="451"/>
        <v>4.0000000000000001E-3</v>
      </c>
      <c r="T8088" s="110">
        <f>IF('3B-Air transport'!$T$66="no","not applicable (Q3b.1.6 answered with 'no')",ROUND(S8088,4))</f>
        <v>4.0000000000000001E-3</v>
      </c>
      <c r="U8088" s="110">
        <f>IF('3B-Air transport'!$T$67="no","not applicable (Q3b.1.6 answered with 'no')",ROUND(S8088,4))</f>
        <v>4.0000000000000001E-3</v>
      </c>
      <c r="V8088" s="110">
        <f>IF('3B-Air transport'!$T$68="no","not applicable (Q3b.1.6 answered with 'no')",ROUND(S8088,4))</f>
        <v>4.0000000000000001E-3</v>
      </c>
      <c r="AB8088" s="110">
        <f t="shared" si="452"/>
        <v>4.0000000000000001E-3</v>
      </c>
      <c r="AC8088" s="110">
        <f>IF('3C-Water transport'!$T$56="no","not applicable (Q3c.1.6 answered with 'no')",ROUND(AB8088,4))</f>
        <v>4.0000000000000001E-3</v>
      </c>
      <c r="AD8088" s="110">
        <f>IF('3C-Water transport'!$T$57="no","not applicable (Q3c.1.6 answered with 'no')",ROUND(AB8088,4))</f>
        <v>4.0000000000000001E-3</v>
      </c>
      <c r="AE8088" s="110">
        <f>IF('3C-Water transport'!$T$58="no","not applicable (Q3c.1.6 answered with 'no')",ROUND(AB8088,4))</f>
        <v>4.0000000000000001E-3</v>
      </c>
    </row>
    <row r="8089" spans="1:31" x14ac:dyDescent="0.25">
      <c r="E8089" s="110">
        <f t="shared" si="450"/>
        <v>5.0000000000000001E-3</v>
      </c>
      <c r="F8089" s="110">
        <f>IF('3A-Rail transport'!$T$56="no","not applicable (Q3a.2.6 answered with 'no')",ROUND(E8089,4))</f>
        <v>5.0000000000000001E-3</v>
      </c>
      <c r="G8089" s="110">
        <f>IF('3A-Rail transport'!$T$57="no","not applicable (Q3a.2.6 answered with 'no')",ROUND(E8089,4))</f>
        <v>5.0000000000000001E-3</v>
      </c>
      <c r="S8089" s="110">
        <f t="shared" si="451"/>
        <v>5.0000000000000001E-3</v>
      </c>
      <c r="T8089" s="110">
        <f>IF('3B-Air transport'!$T$66="no","not applicable (Q3b.1.6 answered with 'no')",ROUND(S8089,4))</f>
        <v>5.0000000000000001E-3</v>
      </c>
      <c r="U8089" s="110">
        <f>IF('3B-Air transport'!$T$67="no","not applicable (Q3b.1.6 answered with 'no')",ROUND(S8089,4))</f>
        <v>5.0000000000000001E-3</v>
      </c>
      <c r="V8089" s="110">
        <f>IF('3B-Air transport'!$T$68="no","not applicable (Q3b.1.6 answered with 'no')",ROUND(S8089,4))</f>
        <v>5.0000000000000001E-3</v>
      </c>
      <c r="AB8089" s="110">
        <f t="shared" si="452"/>
        <v>5.0000000000000001E-3</v>
      </c>
      <c r="AC8089" s="110">
        <f>IF('3C-Water transport'!$T$56="no","not applicable (Q3c.1.6 answered with 'no')",ROUND(AB8089,4))</f>
        <v>5.0000000000000001E-3</v>
      </c>
      <c r="AD8089" s="110">
        <f>IF('3C-Water transport'!$T$57="no","not applicable (Q3c.1.6 answered with 'no')",ROUND(AB8089,4))</f>
        <v>5.0000000000000001E-3</v>
      </c>
      <c r="AE8089" s="110">
        <f>IF('3C-Water transport'!$T$58="no","not applicable (Q3c.1.6 answered with 'no')",ROUND(AB8089,4))</f>
        <v>5.0000000000000001E-3</v>
      </c>
    </row>
    <row r="8090" spans="1:31" x14ac:dyDescent="0.25">
      <c r="E8090" s="110">
        <f t="shared" si="450"/>
        <v>6.0000000000000001E-3</v>
      </c>
      <c r="F8090" s="110">
        <f>IF('3A-Rail transport'!$T$56="no","not applicable (Q3a.2.6 answered with 'no')",ROUND(E8090,4))</f>
        <v>6.0000000000000001E-3</v>
      </c>
      <c r="G8090" s="110">
        <f>IF('3A-Rail transport'!$T$57="no","not applicable (Q3a.2.6 answered with 'no')",ROUND(E8090,4))</f>
        <v>6.0000000000000001E-3</v>
      </c>
      <c r="S8090" s="110">
        <f t="shared" si="451"/>
        <v>6.0000000000000001E-3</v>
      </c>
      <c r="T8090" s="110">
        <f>IF('3B-Air transport'!$T$66="no","not applicable (Q3b.1.6 answered with 'no')",ROUND(S8090,4))</f>
        <v>6.0000000000000001E-3</v>
      </c>
      <c r="U8090" s="110">
        <f>IF('3B-Air transport'!$T$67="no","not applicable (Q3b.1.6 answered with 'no')",ROUND(S8090,4))</f>
        <v>6.0000000000000001E-3</v>
      </c>
      <c r="V8090" s="110">
        <f>IF('3B-Air transport'!$T$68="no","not applicable (Q3b.1.6 answered with 'no')",ROUND(S8090,4))</f>
        <v>6.0000000000000001E-3</v>
      </c>
      <c r="AB8090" s="110">
        <f t="shared" si="452"/>
        <v>6.0000000000000001E-3</v>
      </c>
      <c r="AC8090" s="110">
        <f>IF('3C-Water transport'!$T$56="no","not applicable (Q3c.1.6 answered with 'no')",ROUND(AB8090,4))</f>
        <v>6.0000000000000001E-3</v>
      </c>
      <c r="AD8090" s="110">
        <f>IF('3C-Water transport'!$T$57="no","not applicable (Q3c.1.6 answered with 'no')",ROUND(AB8090,4))</f>
        <v>6.0000000000000001E-3</v>
      </c>
      <c r="AE8090" s="110">
        <f>IF('3C-Water transport'!$T$58="no","not applicable (Q3c.1.6 answered with 'no')",ROUND(AB8090,4))</f>
        <v>6.0000000000000001E-3</v>
      </c>
    </row>
    <row r="8091" spans="1:31" x14ac:dyDescent="0.25">
      <c r="E8091" s="110">
        <f t="shared" si="450"/>
        <v>7.0000000000000001E-3</v>
      </c>
      <c r="F8091" s="110">
        <f>IF('3A-Rail transport'!$T$56="no","not applicable (Q3a.2.6 answered with 'no')",ROUND(E8091,4))</f>
        <v>7.0000000000000001E-3</v>
      </c>
      <c r="G8091" s="110">
        <f>IF('3A-Rail transport'!$T$57="no","not applicable (Q3a.2.6 answered with 'no')",ROUND(E8091,4))</f>
        <v>7.0000000000000001E-3</v>
      </c>
      <c r="S8091" s="110">
        <f t="shared" si="451"/>
        <v>7.0000000000000001E-3</v>
      </c>
      <c r="T8091" s="110">
        <f>IF('3B-Air transport'!$T$66="no","not applicable (Q3b.1.6 answered with 'no')",ROUND(S8091,4))</f>
        <v>7.0000000000000001E-3</v>
      </c>
      <c r="U8091" s="110">
        <f>IF('3B-Air transport'!$T$67="no","not applicable (Q3b.1.6 answered with 'no')",ROUND(S8091,4))</f>
        <v>7.0000000000000001E-3</v>
      </c>
      <c r="V8091" s="110">
        <f>IF('3B-Air transport'!$T$68="no","not applicable (Q3b.1.6 answered with 'no')",ROUND(S8091,4))</f>
        <v>7.0000000000000001E-3</v>
      </c>
      <c r="AB8091" s="110">
        <f t="shared" si="452"/>
        <v>7.0000000000000001E-3</v>
      </c>
      <c r="AC8091" s="110">
        <f>IF('3C-Water transport'!$T$56="no","not applicable (Q3c.1.6 answered with 'no')",ROUND(AB8091,4))</f>
        <v>7.0000000000000001E-3</v>
      </c>
      <c r="AD8091" s="110">
        <f>IF('3C-Water transport'!$T$57="no","not applicable (Q3c.1.6 answered with 'no')",ROUND(AB8091,4))</f>
        <v>7.0000000000000001E-3</v>
      </c>
      <c r="AE8091" s="110">
        <f>IF('3C-Water transport'!$T$58="no","not applicable (Q3c.1.6 answered with 'no')",ROUND(AB8091,4))</f>
        <v>7.0000000000000001E-3</v>
      </c>
    </row>
    <row r="8092" spans="1:31" x14ac:dyDescent="0.25">
      <c r="E8092" s="110">
        <f t="shared" si="450"/>
        <v>8.0000000000000002E-3</v>
      </c>
      <c r="F8092" s="110">
        <f>IF('3A-Rail transport'!$T$56="no","not applicable (Q3a.2.6 answered with 'no')",ROUND(E8092,4))</f>
        <v>8.0000000000000002E-3</v>
      </c>
      <c r="G8092" s="110">
        <f>IF('3A-Rail transport'!$T$57="no","not applicable (Q3a.2.6 answered with 'no')",ROUND(E8092,4))</f>
        <v>8.0000000000000002E-3</v>
      </c>
      <c r="S8092" s="110">
        <f t="shared" si="451"/>
        <v>8.0000000000000002E-3</v>
      </c>
      <c r="T8092" s="110">
        <f>IF('3B-Air transport'!$T$66="no","not applicable (Q3b.1.6 answered with 'no')",ROUND(S8092,4))</f>
        <v>8.0000000000000002E-3</v>
      </c>
      <c r="U8092" s="110">
        <f>IF('3B-Air transport'!$T$67="no","not applicable (Q3b.1.6 answered with 'no')",ROUND(S8092,4))</f>
        <v>8.0000000000000002E-3</v>
      </c>
      <c r="V8092" s="110">
        <f>IF('3B-Air transport'!$T$68="no","not applicable (Q3b.1.6 answered with 'no')",ROUND(S8092,4))</f>
        <v>8.0000000000000002E-3</v>
      </c>
      <c r="AB8092" s="110">
        <f t="shared" si="452"/>
        <v>8.0000000000000002E-3</v>
      </c>
      <c r="AC8092" s="110">
        <f>IF('3C-Water transport'!$T$56="no","not applicable (Q3c.1.6 answered with 'no')",ROUND(AB8092,4))</f>
        <v>8.0000000000000002E-3</v>
      </c>
      <c r="AD8092" s="110">
        <f>IF('3C-Water transport'!$T$57="no","not applicable (Q3c.1.6 answered with 'no')",ROUND(AB8092,4))</f>
        <v>8.0000000000000002E-3</v>
      </c>
      <c r="AE8092" s="110">
        <f>IF('3C-Water transport'!$T$58="no","not applicable (Q3c.1.6 answered with 'no')",ROUND(AB8092,4))</f>
        <v>8.0000000000000002E-3</v>
      </c>
    </row>
    <row r="8093" spans="1:31" x14ac:dyDescent="0.25">
      <c r="E8093" s="110">
        <f t="shared" si="450"/>
        <v>9.0000000000000011E-3</v>
      </c>
      <c r="F8093" s="110">
        <f>IF('3A-Rail transport'!$T$56="no","not applicable (Q3a.2.6 answered with 'no')",ROUND(E8093,4))</f>
        <v>8.9999999999999993E-3</v>
      </c>
      <c r="G8093" s="110">
        <f>IF('3A-Rail transport'!$T$57="no","not applicable (Q3a.2.6 answered with 'no')",ROUND(E8093,4))</f>
        <v>8.9999999999999993E-3</v>
      </c>
      <c r="S8093" s="110">
        <f t="shared" si="451"/>
        <v>9.0000000000000011E-3</v>
      </c>
      <c r="T8093" s="110">
        <f>IF('3B-Air transport'!$T$66="no","not applicable (Q3b.1.6 answered with 'no')",ROUND(S8093,4))</f>
        <v>8.9999999999999993E-3</v>
      </c>
      <c r="U8093" s="110">
        <f>IF('3B-Air transport'!$T$67="no","not applicable (Q3b.1.6 answered with 'no')",ROUND(S8093,4))</f>
        <v>8.9999999999999993E-3</v>
      </c>
      <c r="V8093" s="110">
        <f>IF('3B-Air transport'!$T$68="no","not applicable (Q3b.1.6 answered with 'no')",ROUND(S8093,4))</f>
        <v>8.9999999999999993E-3</v>
      </c>
      <c r="AB8093" s="110">
        <f t="shared" si="452"/>
        <v>9.0000000000000011E-3</v>
      </c>
      <c r="AC8093" s="110">
        <f>IF('3C-Water transport'!$T$56="no","not applicable (Q3c.1.6 answered with 'no')",ROUND(AB8093,4))</f>
        <v>8.9999999999999993E-3</v>
      </c>
      <c r="AD8093" s="110">
        <f>IF('3C-Water transport'!$T$57="no","not applicable (Q3c.1.6 answered with 'no')",ROUND(AB8093,4))</f>
        <v>8.9999999999999993E-3</v>
      </c>
      <c r="AE8093" s="110">
        <f>IF('3C-Water transport'!$T$58="no","not applicable (Q3c.1.6 answered with 'no')",ROUND(AB8093,4))</f>
        <v>8.9999999999999993E-3</v>
      </c>
    </row>
    <row r="8094" spans="1:31" x14ac:dyDescent="0.25">
      <c r="E8094" s="110">
        <f t="shared" si="450"/>
        <v>1.0000000000000002E-2</v>
      </c>
      <c r="F8094" s="110">
        <f>IF('3A-Rail transport'!$T$56="no","not applicable (Q3a.2.6 answered with 'no')",ROUND(E8094,4))</f>
        <v>0.01</v>
      </c>
      <c r="G8094" s="110">
        <f>IF('3A-Rail transport'!$T$57="no","not applicable (Q3a.2.6 answered with 'no')",ROUND(E8094,4))</f>
        <v>0.01</v>
      </c>
      <c r="S8094" s="110">
        <f t="shared" si="451"/>
        <v>1.0000000000000002E-2</v>
      </c>
      <c r="T8094" s="110">
        <f>IF('3B-Air transport'!$T$66="no","not applicable (Q3b.1.6 answered with 'no')",ROUND(S8094,4))</f>
        <v>0.01</v>
      </c>
      <c r="U8094" s="110">
        <f>IF('3B-Air transport'!$T$67="no","not applicable (Q3b.1.6 answered with 'no')",ROUND(S8094,4))</f>
        <v>0.01</v>
      </c>
      <c r="V8094" s="110">
        <f>IF('3B-Air transport'!$T$68="no","not applicable (Q3b.1.6 answered with 'no')",ROUND(S8094,4))</f>
        <v>0.01</v>
      </c>
      <c r="AB8094" s="110">
        <f t="shared" si="452"/>
        <v>1.0000000000000002E-2</v>
      </c>
      <c r="AC8094" s="110">
        <f>IF('3C-Water transport'!$T$56="no","not applicable (Q3c.1.6 answered with 'no')",ROUND(AB8094,4))</f>
        <v>0.01</v>
      </c>
      <c r="AD8094" s="110">
        <f>IF('3C-Water transport'!$T$57="no","not applicable (Q3c.1.6 answered with 'no')",ROUND(AB8094,4))</f>
        <v>0.01</v>
      </c>
      <c r="AE8094" s="110">
        <f>IF('3C-Water transport'!$T$58="no","not applicable (Q3c.1.6 answered with 'no')",ROUND(AB8094,4))</f>
        <v>0.01</v>
      </c>
    </row>
    <row r="8095" spans="1:31" x14ac:dyDescent="0.25">
      <c r="E8095" s="110">
        <f t="shared" si="450"/>
        <v>1.1000000000000003E-2</v>
      </c>
      <c r="F8095" s="110">
        <f>IF('3A-Rail transport'!$T$56="no","not applicable (Q3a.2.6 answered with 'no')",ROUND(E8095,4))</f>
        <v>1.0999999999999999E-2</v>
      </c>
      <c r="G8095" s="110">
        <f>IF('3A-Rail transport'!$T$57="no","not applicable (Q3a.2.6 answered with 'no')",ROUND(E8095,4))</f>
        <v>1.0999999999999999E-2</v>
      </c>
      <c r="S8095" s="110">
        <f t="shared" si="451"/>
        <v>1.1000000000000003E-2</v>
      </c>
      <c r="T8095" s="110">
        <f>IF('3B-Air transport'!$T$66="no","not applicable (Q3b.1.6 answered with 'no')",ROUND(S8095,4))</f>
        <v>1.0999999999999999E-2</v>
      </c>
      <c r="U8095" s="110">
        <f>IF('3B-Air transport'!$T$67="no","not applicable (Q3b.1.6 answered with 'no')",ROUND(S8095,4))</f>
        <v>1.0999999999999999E-2</v>
      </c>
      <c r="V8095" s="110">
        <f>IF('3B-Air transport'!$T$68="no","not applicable (Q3b.1.6 answered with 'no')",ROUND(S8095,4))</f>
        <v>1.0999999999999999E-2</v>
      </c>
      <c r="AB8095" s="110">
        <f t="shared" si="452"/>
        <v>1.1000000000000003E-2</v>
      </c>
      <c r="AC8095" s="110">
        <f>IF('3C-Water transport'!$T$56="no","not applicable (Q3c.1.6 answered with 'no')",ROUND(AB8095,4))</f>
        <v>1.0999999999999999E-2</v>
      </c>
      <c r="AD8095" s="110">
        <f>IF('3C-Water transport'!$T$57="no","not applicable (Q3c.1.6 answered with 'no')",ROUND(AB8095,4))</f>
        <v>1.0999999999999999E-2</v>
      </c>
      <c r="AE8095" s="110">
        <f>IF('3C-Water transport'!$T$58="no","not applicable (Q3c.1.6 answered with 'no')",ROUND(AB8095,4))</f>
        <v>1.0999999999999999E-2</v>
      </c>
    </row>
    <row r="8096" spans="1:31" x14ac:dyDescent="0.25">
      <c r="E8096" s="110">
        <f t="shared" si="450"/>
        <v>1.2000000000000004E-2</v>
      </c>
      <c r="F8096" s="110">
        <f>IF('3A-Rail transport'!$T$56="no","not applicable (Q3a.2.6 answered with 'no')",ROUND(E8096,4))</f>
        <v>1.2E-2</v>
      </c>
      <c r="G8096" s="110">
        <f>IF('3A-Rail transport'!$T$57="no","not applicable (Q3a.2.6 answered with 'no')",ROUND(E8096,4))</f>
        <v>1.2E-2</v>
      </c>
      <c r="S8096" s="110">
        <f t="shared" si="451"/>
        <v>1.2000000000000004E-2</v>
      </c>
      <c r="T8096" s="110">
        <f>IF('3B-Air transport'!$T$66="no","not applicable (Q3b.1.6 answered with 'no')",ROUND(S8096,4))</f>
        <v>1.2E-2</v>
      </c>
      <c r="U8096" s="110">
        <f>IF('3B-Air transport'!$T$67="no","not applicable (Q3b.1.6 answered with 'no')",ROUND(S8096,4))</f>
        <v>1.2E-2</v>
      </c>
      <c r="V8096" s="110">
        <f>IF('3B-Air transport'!$T$68="no","not applicable (Q3b.1.6 answered with 'no')",ROUND(S8096,4))</f>
        <v>1.2E-2</v>
      </c>
      <c r="AB8096" s="110">
        <f t="shared" si="452"/>
        <v>1.2000000000000004E-2</v>
      </c>
      <c r="AC8096" s="110">
        <f>IF('3C-Water transport'!$T$56="no","not applicable (Q3c.1.6 answered with 'no')",ROUND(AB8096,4))</f>
        <v>1.2E-2</v>
      </c>
      <c r="AD8096" s="110">
        <f>IF('3C-Water transport'!$T$57="no","not applicable (Q3c.1.6 answered with 'no')",ROUND(AB8096,4))</f>
        <v>1.2E-2</v>
      </c>
      <c r="AE8096" s="110">
        <f>IF('3C-Water transport'!$T$58="no","not applicable (Q3c.1.6 answered with 'no')",ROUND(AB8096,4))</f>
        <v>1.2E-2</v>
      </c>
    </row>
    <row r="8097" spans="5:31" x14ac:dyDescent="0.25">
      <c r="E8097" s="110">
        <f t="shared" si="450"/>
        <v>1.3000000000000005E-2</v>
      </c>
      <c r="F8097" s="110">
        <f>IF('3A-Rail transport'!$T$56="no","not applicable (Q3a.2.6 answered with 'no')",ROUND(E8097,4))</f>
        <v>1.2999999999999999E-2</v>
      </c>
      <c r="G8097" s="110">
        <f>IF('3A-Rail transport'!$T$57="no","not applicable (Q3a.2.6 answered with 'no')",ROUND(E8097,4))</f>
        <v>1.2999999999999999E-2</v>
      </c>
      <c r="S8097" s="110">
        <f t="shared" si="451"/>
        <v>1.3000000000000005E-2</v>
      </c>
      <c r="T8097" s="110">
        <f>IF('3B-Air transport'!$T$66="no","not applicable (Q3b.1.6 answered with 'no')",ROUND(S8097,4))</f>
        <v>1.2999999999999999E-2</v>
      </c>
      <c r="U8097" s="110">
        <f>IF('3B-Air transport'!$T$67="no","not applicable (Q3b.1.6 answered with 'no')",ROUND(S8097,4))</f>
        <v>1.2999999999999999E-2</v>
      </c>
      <c r="V8097" s="110">
        <f>IF('3B-Air transport'!$T$68="no","not applicable (Q3b.1.6 answered with 'no')",ROUND(S8097,4))</f>
        <v>1.2999999999999999E-2</v>
      </c>
      <c r="AB8097" s="110">
        <f t="shared" si="452"/>
        <v>1.3000000000000005E-2</v>
      </c>
      <c r="AC8097" s="110">
        <f>IF('3C-Water transport'!$T$56="no","not applicable (Q3c.1.6 answered with 'no')",ROUND(AB8097,4))</f>
        <v>1.2999999999999999E-2</v>
      </c>
      <c r="AD8097" s="110">
        <f>IF('3C-Water transport'!$T$57="no","not applicable (Q3c.1.6 answered with 'no')",ROUND(AB8097,4))</f>
        <v>1.2999999999999999E-2</v>
      </c>
      <c r="AE8097" s="110">
        <f>IF('3C-Water transport'!$T$58="no","not applicable (Q3c.1.6 answered with 'no')",ROUND(AB8097,4))</f>
        <v>1.2999999999999999E-2</v>
      </c>
    </row>
    <row r="8098" spans="5:31" x14ac:dyDescent="0.25">
      <c r="E8098" s="110">
        <f t="shared" si="450"/>
        <v>1.4000000000000005E-2</v>
      </c>
      <c r="F8098" s="110">
        <f>IF('3A-Rail transport'!$T$56="no","not applicable (Q3a.2.6 answered with 'no')",ROUND(E8098,4))</f>
        <v>1.4E-2</v>
      </c>
      <c r="G8098" s="110">
        <f>IF('3A-Rail transport'!$T$57="no","not applicable (Q3a.2.6 answered with 'no')",ROUND(E8098,4))</f>
        <v>1.4E-2</v>
      </c>
      <c r="S8098" s="110">
        <f t="shared" si="451"/>
        <v>1.4000000000000005E-2</v>
      </c>
      <c r="T8098" s="110">
        <f>IF('3B-Air transport'!$T$66="no","not applicable (Q3b.1.6 answered with 'no')",ROUND(S8098,4))</f>
        <v>1.4E-2</v>
      </c>
      <c r="U8098" s="110">
        <f>IF('3B-Air transport'!$T$67="no","not applicable (Q3b.1.6 answered with 'no')",ROUND(S8098,4))</f>
        <v>1.4E-2</v>
      </c>
      <c r="V8098" s="110">
        <f>IF('3B-Air transport'!$T$68="no","not applicable (Q3b.1.6 answered with 'no')",ROUND(S8098,4))</f>
        <v>1.4E-2</v>
      </c>
      <c r="AB8098" s="110">
        <f t="shared" si="452"/>
        <v>1.4000000000000005E-2</v>
      </c>
      <c r="AC8098" s="110">
        <f>IF('3C-Water transport'!$T$56="no","not applicable (Q3c.1.6 answered with 'no')",ROUND(AB8098,4))</f>
        <v>1.4E-2</v>
      </c>
      <c r="AD8098" s="110">
        <f>IF('3C-Water transport'!$T$57="no","not applicable (Q3c.1.6 answered with 'no')",ROUND(AB8098,4))</f>
        <v>1.4E-2</v>
      </c>
      <c r="AE8098" s="110">
        <f>IF('3C-Water transport'!$T$58="no","not applicable (Q3c.1.6 answered with 'no')",ROUND(AB8098,4))</f>
        <v>1.4E-2</v>
      </c>
    </row>
    <row r="8099" spans="5:31" x14ac:dyDescent="0.25">
      <c r="E8099" s="110">
        <f t="shared" si="450"/>
        <v>1.5000000000000006E-2</v>
      </c>
      <c r="F8099" s="110">
        <f>IF('3A-Rail transport'!$T$56="no","not applicable (Q3a.2.6 answered with 'no')",ROUND(E8099,4))</f>
        <v>1.4999999999999999E-2</v>
      </c>
      <c r="G8099" s="110">
        <f>IF('3A-Rail transport'!$T$57="no","not applicable (Q3a.2.6 answered with 'no')",ROUND(E8099,4))</f>
        <v>1.4999999999999999E-2</v>
      </c>
      <c r="S8099" s="110">
        <f t="shared" si="451"/>
        <v>1.5000000000000006E-2</v>
      </c>
      <c r="T8099" s="110">
        <f>IF('3B-Air transport'!$T$66="no","not applicable (Q3b.1.6 answered with 'no')",ROUND(S8099,4))</f>
        <v>1.4999999999999999E-2</v>
      </c>
      <c r="U8099" s="110">
        <f>IF('3B-Air transport'!$T$67="no","not applicable (Q3b.1.6 answered with 'no')",ROUND(S8099,4))</f>
        <v>1.4999999999999999E-2</v>
      </c>
      <c r="V8099" s="110">
        <f>IF('3B-Air transport'!$T$68="no","not applicable (Q3b.1.6 answered with 'no')",ROUND(S8099,4))</f>
        <v>1.4999999999999999E-2</v>
      </c>
      <c r="AB8099" s="110">
        <f t="shared" si="452"/>
        <v>1.5000000000000006E-2</v>
      </c>
      <c r="AC8099" s="110">
        <f>IF('3C-Water transport'!$T$56="no","not applicable (Q3c.1.6 answered with 'no')",ROUND(AB8099,4))</f>
        <v>1.4999999999999999E-2</v>
      </c>
      <c r="AD8099" s="110">
        <f>IF('3C-Water transport'!$T$57="no","not applicable (Q3c.1.6 answered with 'no')",ROUND(AB8099,4))</f>
        <v>1.4999999999999999E-2</v>
      </c>
      <c r="AE8099" s="110">
        <f>IF('3C-Water transport'!$T$58="no","not applicable (Q3c.1.6 answered with 'no')",ROUND(AB8099,4))</f>
        <v>1.4999999999999999E-2</v>
      </c>
    </row>
    <row r="8100" spans="5:31" x14ac:dyDescent="0.25">
      <c r="E8100" s="110">
        <f t="shared" si="450"/>
        <v>1.6000000000000007E-2</v>
      </c>
      <c r="F8100" s="110">
        <f>IF('3A-Rail transport'!$T$56="no","not applicable (Q3a.2.6 answered with 'no')",ROUND(E8100,4))</f>
        <v>1.6E-2</v>
      </c>
      <c r="G8100" s="110">
        <f>IF('3A-Rail transport'!$T$57="no","not applicable (Q3a.2.6 answered with 'no')",ROUND(E8100,4))</f>
        <v>1.6E-2</v>
      </c>
      <c r="S8100" s="110">
        <f t="shared" si="451"/>
        <v>1.6000000000000007E-2</v>
      </c>
      <c r="T8100" s="110">
        <f>IF('3B-Air transport'!$T$66="no","not applicable (Q3b.1.6 answered with 'no')",ROUND(S8100,4))</f>
        <v>1.6E-2</v>
      </c>
      <c r="U8100" s="110">
        <f>IF('3B-Air transport'!$T$67="no","not applicable (Q3b.1.6 answered with 'no')",ROUND(S8100,4))</f>
        <v>1.6E-2</v>
      </c>
      <c r="V8100" s="110">
        <f>IF('3B-Air transport'!$T$68="no","not applicable (Q3b.1.6 answered with 'no')",ROUND(S8100,4))</f>
        <v>1.6E-2</v>
      </c>
      <c r="AB8100" s="110">
        <f t="shared" si="452"/>
        <v>1.6000000000000007E-2</v>
      </c>
      <c r="AC8100" s="110">
        <f>IF('3C-Water transport'!$T$56="no","not applicable (Q3c.1.6 answered with 'no')",ROUND(AB8100,4))</f>
        <v>1.6E-2</v>
      </c>
      <c r="AD8100" s="110">
        <f>IF('3C-Water transport'!$T$57="no","not applicable (Q3c.1.6 answered with 'no')",ROUND(AB8100,4))</f>
        <v>1.6E-2</v>
      </c>
      <c r="AE8100" s="110">
        <f>IF('3C-Water transport'!$T$58="no","not applicable (Q3c.1.6 answered with 'no')",ROUND(AB8100,4))</f>
        <v>1.6E-2</v>
      </c>
    </row>
    <row r="8101" spans="5:31" x14ac:dyDescent="0.25">
      <c r="E8101" s="110">
        <f t="shared" si="450"/>
        <v>1.7000000000000008E-2</v>
      </c>
      <c r="F8101" s="110">
        <f>IF('3A-Rail transport'!$T$56="no","not applicable (Q3a.2.6 answered with 'no')",ROUND(E8101,4))</f>
        <v>1.7000000000000001E-2</v>
      </c>
      <c r="G8101" s="110">
        <f>IF('3A-Rail transport'!$T$57="no","not applicable (Q3a.2.6 answered with 'no')",ROUND(E8101,4))</f>
        <v>1.7000000000000001E-2</v>
      </c>
      <c r="S8101" s="110">
        <f t="shared" si="451"/>
        <v>1.7000000000000008E-2</v>
      </c>
      <c r="T8101" s="110">
        <f>IF('3B-Air transport'!$T$66="no","not applicable (Q3b.1.6 answered with 'no')",ROUND(S8101,4))</f>
        <v>1.7000000000000001E-2</v>
      </c>
      <c r="U8101" s="110">
        <f>IF('3B-Air transport'!$T$67="no","not applicable (Q3b.1.6 answered with 'no')",ROUND(S8101,4))</f>
        <v>1.7000000000000001E-2</v>
      </c>
      <c r="V8101" s="110">
        <f>IF('3B-Air transport'!$T$68="no","not applicable (Q3b.1.6 answered with 'no')",ROUND(S8101,4))</f>
        <v>1.7000000000000001E-2</v>
      </c>
      <c r="AB8101" s="110">
        <f t="shared" si="452"/>
        <v>1.7000000000000008E-2</v>
      </c>
      <c r="AC8101" s="110">
        <f>IF('3C-Water transport'!$T$56="no","not applicable (Q3c.1.6 answered with 'no')",ROUND(AB8101,4))</f>
        <v>1.7000000000000001E-2</v>
      </c>
      <c r="AD8101" s="110">
        <f>IF('3C-Water transport'!$T$57="no","not applicable (Q3c.1.6 answered with 'no')",ROUND(AB8101,4))</f>
        <v>1.7000000000000001E-2</v>
      </c>
      <c r="AE8101" s="110">
        <f>IF('3C-Water transport'!$T$58="no","not applicable (Q3c.1.6 answered with 'no')",ROUND(AB8101,4))</f>
        <v>1.7000000000000001E-2</v>
      </c>
    </row>
    <row r="8102" spans="5:31" x14ac:dyDescent="0.25">
      <c r="E8102" s="110">
        <f t="shared" si="450"/>
        <v>1.8000000000000009E-2</v>
      </c>
      <c r="F8102" s="110">
        <f>IF('3A-Rail transport'!$T$56="no","not applicable (Q3a.2.6 answered with 'no')",ROUND(E8102,4))</f>
        <v>1.7999999999999999E-2</v>
      </c>
      <c r="G8102" s="110">
        <f>IF('3A-Rail transport'!$T$57="no","not applicable (Q3a.2.6 answered with 'no')",ROUND(E8102,4))</f>
        <v>1.7999999999999999E-2</v>
      </c>
      <c r="S8102" s="110">
        <f t="shared" si="451"/>
        <v>1.8000000000000009E-2</v>
      </c>
      <c r="T8102" s="110">
        <f>IF('3B-Air transport'!$T$66="no","not applicable (Q3b.1.6 answered with 'no')",ROUND(S8102,4))</f>
        <v>1.7999999999999999E-2</v>
      </c>
      <c r="U8102" s="110">
        <f>IF('3B-Air transport'!$T$67="no","not applicable (Q3b.1.6 answered with 'no')",ROUND(S8102,4))</f>
        <v>1.7999999999999999E-2</v>
      </c>
      <c r="V8102" s="110">
        <f>IF('3B-Air transport'!$T$68="no","not applicable (Q3b.1.6 answered with 'no')",ROUND(S8102,4))</f>
        <v>1.7999999999999999E-2</v>
      </c>
      <c r="AB8102" s="110">
        <f t="shared" si="452"/>
        <v>1.8000000000000009E-2</v>
      </c>
      <c r="AC8102" s="110">
        <f>IF('3C-Water transport'!$T$56="no","not applicable (Q3c.1.6 answered with 'no')",ROUND(AB8102,4))</f>
        <v>1.7999999999999999E-2</v>
      </c>
      <c r="AD8102" s="110">
        <f>IF('3C-Water transport'!$T$57="no","not applicable (Q3c.1.6 answered with 'no')",ROUND(AB8102,4))</f>
        <v>1.7999999999999999E-2</v>
      </c>
      <c r="AE8102" s="110">
        <f>IF('3C-Water transport'!$T$58="no","not applicable (Q3c.1.6 answered with 'no')",ROUND(AB8102,4))</f>
        <v>1.7999999999999999E-2</v>
      </c>
    </row>
    <row r="8103" spans="5:31" x14ac:dyDescent="0.25">
      <c r="E8103" s="110">
        <f t="shared" si="450"/>
        <v>1.900000000000001E-2</v>
      </c>
      <c r="F8103" s="110">
        <f>IF('3A-Rail transport'!$T$56="no","not applicable (Q3a.2.6 answered with 'no')",ROUND(E8103,4))</f>
        <v>1.9E-2</v>
      </c>
      <c r="G8103" s="110">
        <f>IF('3A-Rail transport'!$T$57="no","not applicable (Q3a.2.6 answered with 'no')",ROUND(E8103,4))</f>
        <v>1.9E-2</v>
      </c>
      <c r="S8103" s="110">
        <f t="shared" si="451"/>
        <v>1.900000000000001E-2</v>
      </c>
      <c r="T8103" s="110">
        <f>IF('3B-Air transport'!$T$66="no","not applicable (Q3b.1.6 answered with 'no')",ROUND(S8103,4))</f>
        <v>1.9E-2</v>
      </c>
      <c r="U8103" s="110">
        <f>IF('3B-Air transport'!$T$67="no","not applicable (Q3b.1.6 answered with 'no')",ROUND(S8103,4))</f>
        <v>1.9E-2</v>
      </c>
      <c r="V8103" s="110">
        <f>IF('3B-Air transport'!$T$68="no","not applicable (Q3b.1.6 answered with 'no')",ROUND(S8103,4))</f>
        <v>1.9E-2</v>
      </c>
      <c r="AB8103" s="110">
        <f t="shared" si="452"/>
        <v>1.900000000000001E-2</v>
      </c>
      <c r="AC8103" s="110">
        <f>IF('3C-Water transport'!$T$56="no","not applicable (Q3c.1.6 answered with 'no')",ROUND(AB8103,4))</f>
        <v>1.9E-2</v>
      </c>
      <c r="AD8103" s="110">
        <f>IF('3C-Water transport'!$T$57="no","not applicable (Q3c.1.6 answered with 'no')",ROUND(AB8103,4))</f>
        <v>1.9E-2</v>
      </c>
      <c r="AE8103" s="110">
        <f>IF('3C-Water transport'!$T$58="no","not applicable (Q3c.1.6 answered with 'no')",ROUND(AB8103,4))</f>
        <v>1.9E-2</v>
      </c>
    </row>
    <row r="8104" spans="5:31" x14ac:dyDescent="0.25">
      <c r="E8104" s="110">
        <f t="shared" si="450"/>
        <v>2.0000000000000011E-2</v>
      </c>
      <c r="F8104" s="110">
        <f>IF('3A-Rail transport'!$T$56="no","not applicable (Q3a.2.6 answered with 'no')",ROUND(E8104,4))</f>
        <v>0.02</v>
      </c>
      <c r="G8104" s="110">
        <f>IF('3A-Rail transport'!$T$57="no","not applicable (Q3a.2.6 answered with 'no')",ROUND(E8104,4))</f>
        <v>0.02</v>
      </c>
      <c r="S8104" s="110">
        <f t="shared" si="451"/>
        <v>2.0000000000000011E-2</v>
      </c>
      <c r="T8104" s="110">
        <f>IF('3B-Air transport'!$T$66="no","not applicable (Q3b.1.6 answered with 'no')",ROUND(S8104,4))</f>
        <v>0.02</v>
      </c>
      <c r="U8104" s="110">
        <f>IF('3B-Air transport'!$T$67="no","not applicable (Q3b.1.6 answered with 'no')",ROUND(S8104,4))</f>
        <v>0.02</v>
      </c>
      <c r="V8104" s="110">
        <f>IF('3B-Air transport'!$T$68="no","not applicable (Q3b.1.6 answered with 'no')",ROUND(S8104,4))</f>
        <v>0.02</v>
      </c>
      <c r="AB8104" s="110">
        <f t="shared" si="452"/>
        <v>2.0000000000000011E-2</v>
      </c>
      <c r="AC8104" s="110">
        <f>IF('3C-Water transport'!$T$56="no","not applicable (Q3c.1.6 answered with 'no')",ROUND(AB8104,4))</f>
        <v>0.02</v>
      </c>
      <c r="AD8104" s="110">
        <f>IF('3C-Water transport'!$T$57="no","not applicable (Q3c.1.6 answered with 'no')",ROUND(AB8104,4))</f>
        <v>0.02</v>
      </c>
      <c r="AE8104" s="110">
        <f>IF('3C-Water transport'!$T$58="no","not applicable (Q3c.1.6 answered with 'no')",ROUND(AB8104,4))</f>
        <v>0.02</v>
      </c>
    </row>
    <row r="8105" spans="5:31" x14ac:dyDescent="0.25">
      <c r="E8105" s="110">
        <f t="shared" si="450"/>
        <v>2.1000000000000012E-2</v>
      </c>
      <c r="F8105" s="110">
        <f>IF('3A-Rail transport'!$T$56="no","not applicable (Q3a.2.6 answered with 'no')",ROUND(E8105,4))</f>
        <v>2.1000000000000001E-2</v>
      </c>
      <c r="G8105" s="110">
        <f>IF('3A-Rail transport'!$T$57="no","not applicable (Q3a.2.6 answered with 'no')",ROUND(E8105,4))</f>
        <v>2.1000000000000001E-2</v>
      </c>
      <c r="S8105" s="110">
        <f t="shared" si="451"/>
        <v>2.1000000000000012E-2</v>
      </c>
      <c r="T8105" s="110">
        <f>IF('3B-Air transport'!$T$66="no","not applicable (Q3b.1.6 answered with 'no')",ROUND(S8105,4))</f>
        <v>2.1000000000000001E-2</v>
      </c>
      <c r="U8105" s="110">
        <f>IF('3B-Air transport'!$T$67="no","not applicable (Q3b.1.6 answered with 'no')",ROUND(S8105,4))</f>
        <v>2.1000000000000001E-2</v>
      </c>
      <c r="V8105" s="110">
        <f>IF('3B-Air transport'!$T$68="no","not applicable (Q3b.1.6 answered with 'no')",ROUND(S8105,4))</f>
        <v>2.1000000000000001E-2</v>
      </c>
      <c r="AB8105" s="110">
        <f t="shared" si="452"/>
        <v>2.1000000000000012E-2</v>
      </c>
      <c r="AC8105" s="110">
        <f>IF('3C-Water transport'!$T$56="no","not applicable (Q3c.1.6 answered with 'no')",ROUND(AB8105,4))</f>
        <v>2.1000000000000001E-2</v>
      </c>
      <c r="AD8105" s="110">
        <f>IF('3C-Water transport'!$T$57="no","not applicable (Q3c.1.6 answered with 'no')",ROUND(AB8105,4))</f>
        <v>2.1000000000000001E-2</v>
      </c>
      <c r="AE8105" s="110">
        <f>IF('3C-Water transport'!$T$58="no","not applicable (Q3c.1.6 answered with 'no')",ROUND(AB8105,4))</f>
        <v>2.1000000000000001E-2</v>
      </c>
    </row>
    <row r="8106" spans="5:31" x14ac:dyDescent="0.25">
      <c r="E8106" s="110">
        <f t="shared" si="450"/>
        <v>2.2000000000000013E-2</v>
      </c>
      <c r="F8106" s="110">
        <f>IF('3A-Rail transport'!$T$56="no","not applicable (Q3a.2.6 answered with 'no')",ROUND(E8106,4))</f>
        <v>2.1999999999999999E-2</v>
      </c>
      <c r="G8106" s="110">
        <f>IF('3A-Rail transport'!$T$57="no","not applicable (Q3a.2.6 answered with 'no')",ROUND(E8106,4))</f>
        <v>2.1999999999999999E-2</v>
      </c>
      <c r="S8106" s="110">
        <f t="shared" si="451"/>
        <v>2.2000000000000013E-2</v>
      </c>
      <c r="T8106" s="110">
        <f>IF('3B-Air transport'!$T$66="no","not applicable (Q3b.1.6 answered with 'no')",ROUND(S8106,4))</f>
        <v>2.1999999999999999E-2</v>
      </c>
      <c r="U8106" s="110">
        <f>IF('3B-Air transport'!$T$67="no","not applicable (Q3b.1.6 answered with 'no')",ROUND(S8106,4))</f>
        <v>2.1999999999999999E-2</v>
      </c>
      <c r="V8106" s="110">
        <f>IF('3B-Air transport'!$T$68="no","not applicable (Q3b.1.6 answered with 'no')",ROUND(S8106,4))</f>
        <v>2.1999999999999999E-2</v>
      </c>
      <c r="AB8106" s="110">
        <f t="shared" si="452"/>
        <v>2.2000000000000013E-2</v>
      </c>
      <c r="AC8106" s="110">
        <f>IF('3C-Water transport'!$T$56="no","not applicable (Q3c.1.6 answered with 'no')",ROUND(AB8106,4))</f>
        <v>2.1999999999999999E-2</v>
      </c>
      <c r="AD8106" s="110">
        <f>IF('3C-Water transport'!$T$57="no","not applicable (Q3c.1.6 answered with 'no')",ROUND(AB8106,4))</f>
        <v>2.1999999999999999E-2</v>
      </c>
      <c r="AE8106" s="110">
        <f>IF('3C-Water transport'!$T$58="no","not applicable (Q3c.1.6 answered with 'no')",ROUND(AB8106,4))</f>
        <v>2.1999999999999999E-2</v>
      </c>
    </row>
    <row r="8107" spans="5:31" x14ac:dyDescent="0.25">
      <c r="E8107" s="110">
        <f t="shared" si="450"/>
        <v>2.3000000000000013E-2</v>
      </c>
      <c r="F8107" s="110">
        <f>IF('3A-Rail transport'!$T$56="no","not applicable (Q3a.2.6 answered with 'no')",ROUND(E8107,4))</f>
        <v>2.3E-2</v>
      </c>
      <c r="G8107" s="110">
        <f>IF('3A-Rail transport'!$T$57="no","not applicable (Q3a.2.6 answered with 'no')",ROUND(E8107,4))</f>
        <v>2.3E-2</v>
      </c>
      <c r="S8107" s="110">
        <f t="shared" si="451"/>
        <v>2.3000000000000013E-2</v>
      </c>
      <c r="T8107" s="110">
        <f>IF('3B-Air transport'!$T$66="no","not applicable (Q3b.1.6 answered with 'no')",ROUND(S8107,4))</f>
        <v>2.3E-2</v>
      </c>
      <c r="U8107" s="110">
        <f>IF('3B-Air transport'!$T$67="no","not applicable (Q3b.1.6 answered with 'no')",ROUND(S8107,4))</f>
        <v>2.3E-2</v>
      </c>
      <c r="V8107" s="110">
        <f>IF('3B-Air transport'!$T$68="no","not applicable (Q3b.1.6 answered with 'no')",ROUND(S8107,4))</f>
        <v>2.3E-2</v>
      </c>
      <c r="AB8107" s="110">
        <f t="shared" si="452"/>
        <v>2.3000000000000013E-2</v>
      </c>
      <c r="AC8107" s="110">
        <f>IF('3C-Water transport'!$T$56="no","not applicable (Q3c.1.6 answered with 'no')",ROUND(AB8107,4))</f>
        <v>2.3E-2</v>
      </c>
      <c r="AD8107" s="110">
        <f>IF('3C-Water transport'!$T$57="no","not applicable (Q3c.1.6 answered with 'no')",ROUND(AB8107,4))</f>
        <v>2.3E-2</v>
      </c>
      <c r="AE8107" s="110">
        <f>IF('3C-Water transport'!$T$58="no","not applicable (Q3c.1.6 answered with 'no')",ROUND(AB8107,4))</f>
        <v>2.3E-2</v>
      </c>
    </row>
    <row r="8108" spans="5:31" x14ac:dyDescent="0.25">
      <c r="E8108" s="110">
        <f t="shared" si="450"/>
        <v>2.4000000000000014E-2</v>
      </c>
      <c r="F8108" s="110">
        <f>IF('3A-Rail transport'!$T$56="no","not applicable (Q3a.2.6 answered with 'no')",ROUND(E8108,4))</f>
        <v>2.4E-2</v>
      </c>
      <c r="G8108" s="110">
        <f>IF('3A-Rail transport'!$T$57="no","not applicable (Q3a.2.6 answered with 'no')",ROUND(E8108,4))</f>
        <v>2.4E-2</v>
      </c>
      <c r="S8108" s="110">
        <f t="shared" si="451"/>
        <v>2.4000000000000014E-2</v>
      </c>
      <c r="T8108" s="110">
        <f>IF('3B-Air transport'!$T$66="no","not applicable (Q3b.1.6 answered with 'no')",ROUND(S8108,4))</f>
        <v>2.4E-2</v>
      </c>
      <c r="U8108" s="110">
        <f>IF('3B-Air transport'!$T$67="no","not applicable (Q3b.1.6 answered with 'no')",ROUND(S8108,4))</f>
        <v>2.4E-2</v>
      </c>
      <c r="V8108" s="110">
        <f>IF('3B-Air transport'!$T$68="no","not applicable (Q3b.1.6 answered with 'no')",ROUND(S8108,4))</f>
        <v>2.4E-2</v>
      </c>
      <c r="AB8108" s="110">
        <f t="shared" si="452"/>
        <v>2.4000000000000014E-2</v>
      </c>
      <c r="AC8108" s="110">
        <f>IF('3C-Water transport'!$T$56="no","not applicable (Q3c.1.6 answered with 'no')",ROUND(AB8108,4))</f>
        <v>2.4E-2</v>
      </c>
      <c r="AD8108" s="110">
        <f>IF('3C-Water transport'!$T$57="no","not applicable (Q3c.1.6 answered with 'no')",ROUND(AB8108,4))</f>
        <v>2.4E-2</v>
      </c>
      <c r="AE8108" s="110">
        <f>IF('3C-Water transport'!$T$58="no","not applicable (Q3c.1.6 answered with 'no')",ROUND(AB8108,4))</f>
        <v>2.4E-2</v>
      </c>
    </row>
    <row r="8109" spans="5:31" x14ac:dyDescent="0.25">
      <c r="E8109" s="110">
        <f t="shared" si="450"/>
        <v>2.5000000000000015E-2</v>
      </c>
      <c r="F8109" s="110">
        <f>IF('3A-Rail transport'!$T$56="no","not applicable (Q3a.2.6 answered with 'no')",ROUND(E8109,4))</f>
        <v>2.5000000000000001E-2</v>
      </c>
      <c r="G8109" s="110">
        <f>IF('3A-Rail transport'!$T$57="no","not applicable (Q3a.2.6 answered with 'no')",ROUND(E8109,4))</f>
        <v>2.5000000000000001E-2</v>
      </c>
      <c r="S8109" s="110">
        <f t="shared" si="451"/>
        <v>2.5000000000000015E-2</v>
      </c>
      <c r="T8109" s="110">
        <f>IF('3B-Air transport'!$T$66="no","not applicable (Q3b.1.6 answered with 'no')",ROUND(S8109,4))</f>
        <v>2.5000000000000001E-2</v>
      </c>
      <c r="U8109" s="110">
        <f>IF('3B-Air transport'!$T$67="no","not applicable (Q3b.1.6 answered with 'no')",ROUND(S8109,4))</f>
        <v>2.5000000000000001E-2</v>
      </c>
      <c r="V8109" s="110">
        <f>IF('3B-Air transport'!$T$68="no","not applicable (Q3b.1.6 answered with 'no')",ROUND(S8109,4))</f>
        <v>2.5000000000000001E-2</v>
      </c>
      <c r="AB8109" s="110">
        <f t="shared" si="452"/>
        <v>2.5000000000000015E-2</v>
      </c>
      <c r="AC8109" s="110">
        <f>IF('3C-Water transport'!$T$56="no","not applicable (Q3c.1.6 answered with 'no')",ROUND(AB8109,4))</f>
        <v>2.5000000000000001E-2</v>
      </c>
      <c r="AD8109" s="110">
        <f>IF('3C-Water transport'!$T$57="no","not applicable (Q3c.1.6 answered with 'no')",ROUND(AB8109,4))</f>
        <v>2.5000000000000001E-2</v>
      </c>
      <c r="AE8109" s="110">
        <f>IF('3C-Water transport'!$T$58="no","not applicable (Q3c.1.6 answered with 'no')",ROUND(AB8109,4))</f>
        <v>2.5000000000000001E-2</v>
      </c>
    </row>
    <row r="8110" spans="5:31" x14ac:dyDescent="0.25">
      <c r="E8110" s="110">
        <f t="shared" si="450"/>
        <v>2.6000000000000016E-2</v>
      </c>
      <c r="F8110" s="110">
        <f>IF('3A-Rail transport'!$T$56="no","not applicable (Q3a.2.6 answered with 'no')",ROUND(E8110,4))</f>
        <v>2.5999999999999999E-2</v>
      </c>
      <c r="G8110" s="110">
        <f>IF('3A-Rail transport'!$T$57="no","not applicable (Q3a.2.6 answered with 'no')",ROUND(E8110,4))</f>
        <v>2.5999999999999999E-2</v>
      </c>
      <c r="S8110" s="110">
        <f t="shared" si="451"/>
        <v>2.6000000000000016E-2</v>
      </c>
      <c r="T8110" s="110">
        <f>IF('3B-Air transport'!$T$66="no","not applicable (Q3b.1.6 answered with 'no')",ROUND(S8110,4))</f>
        <v>2.5999999999999999E-2</v>
      </c>
      <c r="U8110" s="110">
        <f>IF('3B-Air transport'!$T$67="no","not applicable (Q3b.1.6 answered with 'no')",ROUND(S8110,4))</f>
        <v>2.5999999999999999E-2</v>
      </c>
      <c r="V8110" s="110">
        <f>IF('3B-Air transport'!$T$68="no","not applicable (Q3b.1.6 answered with 'no')",ROUND(S8110,4))</f>
        <v>2.5999999999999999E-2</v>
      </c>
      <c r="AB8110" s="110">
        <f t="shared" si="452"/>
        <v>2.6000000000000016E-2</v>
      </c>
      <c r="AC8110" s="110">
        <f>IF('3C-Water transport'!$T$56="no","not applicable (Q3c.1.6 answered with 'no')",ROUND(AB8110,4))</f>
        <v>2.5999999999999999E-2</v>
      </c>
      <c r="AD8110" s="110">
        <f>IF('3C-Water transport'!$T$57="no","not applicable (Q3c.1.6 answered with 'no')",ROUND(AB8110,4))</f>
        <v>2.5999999999999999E-2</v>
      </c>
      <c r="AE8110" s="110">
        <f>IF('3C-Water transport'!$T$58="no","not applicable (Q3c.1.6 answered with 'no')",ROUND(AB8110,4))</f>
        <v>2.5999999999999999E-2</v>
      </c>
    </row>
    <row r="8111" spans="5:31" x14ac:dyDescent="0.25">
      <c r="E8111" s="110">
        <f t="shared" si="450"/>
        <v>2.7000000000000017E-2</v>
      </c>
      <c r="F8111" s="110">
        <f>IF('3A-Rail transport'!$T$56="no","not applicable (Q3a.2.6 answered with 'no')",ROUND(E8111,4))</f>
        <v>2.7E-2</v>
      </c>
      <c r="G8111" s="110">
        <f>IF('3A-Rail transport'!$T$57="no","not applicable (Q3a.2.6 answered with 'no')",ROUND(E8111,4))</f>
        <v>2.7E-2</v>
      </c>
      <c r="S8111" s="110">
        <f t="shared" si="451"/>
        <v>2.7000000000000017E-2</v>
      </c>
      <c r="T8111" s="110">
        <f>IF('3B-Air transport'!$T$66="no","not applicable (Q3b.1.6 answered with 'no')",ROUND(S8111,4))</f>
        <v>2.7E-2</v>
      </c>
      <c r="U8111" s="110">
        <f>IF('3B-Air transport'!$T$67="no","not applicable (Q3b.1.6 answered with 'no')",ROUND(S8111,4))</f>
        <v>2.7E-2</v>
      </c>
      <c r="V8111" s="110">
        <f>IF('3B-Air transport'!$T$68="no","not applicable (Q3b.1.6 answered with 'no')",ROUND(S8111,4))</f>
        <v>2.7E-2</v>
      </c>
      <c r="AB8111" s="110">
        <f t="shared" si="452"/>
        <v>2.7000000000000017E-2</v>
      </c>
      <c r="AC8111" s="110">
        <f>IF('3C-Water transport'!$T$56="no","not applicable (Q3c.1.6 answered with 'no')",ROUND(AB8111,4))</f>
        <v>2.7E-2</v>
      </c>
      <c r="AD8111" s="110">
        <f>IF('3C-Water transport'!$T$57="no","not applicable (Q3c.1.6 answered with 'no')",ROUND(AB8111,4))</f>
        <v>2.7E-2</v>
      </c>
      <c r="AE8111" s="110">
        <f>IF('3C-Water transport'!$T$58="no","not applicable (Q3c.1.6 answered with 'no')",ROUND(AB8111,4))</f>
        <v>2.7E-2</v>
      </c>
    </row>
    <row r="8112" spans="5:31" x14ac:dyDescent="0.25">
      <c r="E8112" s="110">
        <f t="shared" si="450"/>
        <v>2.8000000000000018E-2</v>
      </c>
      <c r="F8112" s="110">
        <f>IF('3A-Rail transport'!$T$56="no","not applicable (Q3a.2.6 answered with 'no')",ROUND(E8112,4))</f>
        <v>2.8000000000000001E-2</v>
      </c>
      <c r="G8112" s="110">
        <f>IF('3A-Rail transport'!$T$57="no","not applicable (Q3a.2.6 answered with 'no')",ROUND(E8112,4))</f>
        <v>2.8000000000000001E-2</v>
      </c>
      <c r="S8112" s="110">
        <f t="shared" si="451"/>
        <v>2.8000000000000018E-2</v>
      </c>
      <c r="T8112" s="110">
        <f>IF('3B-Air transport'!$T$66="no","not applicable (Q3b.1.6 answered with 'no')",ROUND(S8112,4))</f>
        <v>2.8000000000000001E-2</v>
      </c>
      <c r="U8112" s="110">
        <f>IF('3B-Air transport'!$T$67="no","not applicable (Q3b.1.6 answered with 'no')",ROUND(S8112,4))</f>
        <v>2.8000000000000001E-2</v>
      </c>
      <c r="V8112" s="110">
        <f>IF('3B-Air transport'!$T$68="no","not applicable (Q3b.1.6 answered with 'no')",ROUND(S8112,4))</f>
        <v>2.8000000000000001E-2</v>
      </c>
      <c r="AB8112" s="110">
        <f t="shared" si="452"/>
        <v>2.8000000000000018E-2</v>
      </c>
      <c r="AC8112" s="110">
        <f>IF('3C-Water transport'!$T$56="no","not applicable (Q3c.1.6 answered with 'no')",ROUND(AB8112,4))</f>
        <v>2.8000000000000001E-2</v>
      </c>
      <c r="AD8112" s="110">
        <f>IF('3C-Water transport'!$T$57="no","not applicable (Q3c.1.6 answered with 'no')",ROUND(AB8112,4))</f>
        <v>2.8000000000000001E-2</v>
      </c>
      <c r="AE8112" s="110">
        <f>IF('3C-Water transport'!$T$58="no","not applicable (Q3c.1.6 answered with 'no')",ROUND(AB8112,4))</f>
        <v>2.8000000000000001E-2</v>
      </c>
    </row>
    <row r="8113" spans="5:31" x14ac:dyDescent="0.25">
      <c r="E8113" s="110">
        <f t="shared" si="450"/>
        <v>2.9000000000000019E-2</v>
      </c>
      <c r="F8113" s="110">
        <f>IF('3A-Rail transport'!$T$56="no","not applicable (Q3a.2.6 answered with 'no')",ROUND(E8113,4))</f>
        <v>2.9000000000000001E-2</v>
      </c>
      <c r="G8113" s="110">
        <f>IF('3A-Rail transport'!$T$57="no","not applicable (Q3a.2.6 answered with 'no')",ROUND(E8113,4))</f>
        <v>2.9000000000000001E-2</v>
      </c>
      <c r="S8113" s="110">
        <f t="shared" si="451"/>
        <v>2.9000000000000019E-2</v>
      </c>
      <c r="T8113" s="110">
        <f>IF('3B-Air transport'!$T$66="no","not applicable (Q3b.1.6 answered with 'no')",ROUND(S8113,4))</f>
        <v>2.9000000000000001E-2</v>
      </c>
      <c r="U8113" s="110">
        <f>IF('3B-Air transport'!$T$67="no","not applicable (Q3b.1.6 answered with 'no')",ROUND(S8113,4))</f>
        <v>2.9000000000000001E-2</v>
      </c>
      <c r="V8113" s="110">
        <f>IF('3B-Air transport'!$T$68="no","not applicable (Q3b.1.6 answered with 'no')",ROUND(S8113,4))</f>
        <v>2.9000000000000001E-2</v>
      </c>
      <c r="AB8113" s="110">
        <f t="shared" si="452"/>
        <v>2.9000000000000019E-2</v>
      </c>
      <c r="AC8113" s="110">
        <f>IF('3C-Water transport'!$T$56="no","not applicable (Q3c.1.6 answered with 'no')",ROUND(AB8113,4))</f>
        <v>2.9000000000000001E-2</v>
      </c>
      <c r="AD8113" s="110">
        <f>IF('3C-Water transport'!$T$57="no","not applicable (Q3c.1.6 answered with 'no')",ROUND(AB8113,4))</f>
        <v>2.9000000000000001E-2</v>
      </c>
      <c r="AE8113" s="110">
        <f>IF('3C-Water transport'!$T$58="no","not applicable (Q3c.1.6 answered with 'no')",ROUND(AB8113,4))</f>
        <v>2.9000000000000001E-2</v>
      </c>
    </row>
    <row r="8114" spans="5:31" x14ac:dyDescent="0.25">
      <c r="E8114" s="110">
        <f t="shared" si="450"/>
        <v>3.000000000000002E-2</v>
      </c>
      <c r="F8114" s="110">
        <f>IF('3A-Rail transport'!$T$56="no","not applicable (Q3a.2.6 answered with 'no')",ROUND(E8114,4))</f>
        <v>0.03</v>
      </c>
      <c r="G8114" s="110">
        <f>IF('3A-Rail transport'!$T$57="no","not applicable (Q3a.2.6 answered with 'no')",ROUND(E8114,4))</f>
        <v>0.03</v>
      </c>
      <c r="S8114" s="110">
        <f t="shared" si="451"/>
        <v>3.000000000000002E-2</v>
      </c>
      <c r="T8114" s="110">
        <f>IF('3B-Air transport'!$T$66="no","not applicable (Q3b.1.6 answered with 'no')",ROUND(S8114,4))</f>
        <v>0.03</v>
      </c>
      <c r="U8114" s="110">
        <f>IF('3B-Air transport'!$T$67="no","not applicable (Q3b.1.6 answered with 'no')",ROUND(S8114,4))</f>
        <v>0.03</v>
      </c>
      <c r="V8114" s="110">
        <f>IF('3B-Air transport'!$T$68="no","not applicable (Q3b.1.6 answered with 'no')",ROUND(S8114,4))</f>
        <v>0.03</v>
      </c>
      <c r="AB8114" s="110">
        <f t="shared" si="452"/>
        <v>3.000000000000002E-2</v>
      </c>
      <c r="AC8114" s="110">
        <f>IF('3C-Water transport'!$T$56="no","not applicable (Q3c.1.6 answered with 'no')",ROUND(AB8114,4))</f>
        <v>0.03</v>
      </c>
      <c r="AD8114" s="110">
        <f>IF('3C-Water transport'!$T$57="no","not applicable (Q3c.1.6 answered with 'no')",ROUND(AB8114,4))</f>
        <v>0.03</v>
      </c>
      <c r="AE8114" s="110">
        <f>IF('3C-Water transport'!$T$58="no","not applicable (Q3c.1.6 answered with 'no')",ROUND(AB8114,4))</f>
        <v>0.03</v>
      </c>
    </row>
    <row r="8115" spans="5:31" x14ac:dyDescent="0.25">
      <c r="E8115" s="110">
        <f t="shared" si="450"/>
        <v>3.1000000000000021E-2</v>
      </c>
      <c r="F8115" s="110">
        <f>IF('3A-Rail transport'!$T$56="no","not applicable (Q3a.2.6 answered with 'no')",ROUND(E8115,4))</f>
        <v>3.1E-2</v>
      </c>
      <c r="G8115" s="110">
        <f>IF('3A-Rail transport'!$T$57="no","not applicable (Q3a.2.6 answered with 'no')",ROUND(E8115,4))</f>
        <v>3.1E-2</v>
      </c>
      <c r="S8115" s="110">
        <f t="shared" si="451"/>
        <v>3.1000000000000021E-2</v>
      </c>
      <c r="T8115" s="110">
        <f>IF('3B-Air transport'!$T$66="no","not applicable (Q3b.1.6 answered with 'no')",ROUND(S8115,4))</f>
        <v>3.1E-2</v>
      </c>
      <c r="U8115" s="110">
        <f>IF('3B-Air transport'!$T$67="no","not applicable (Q3b.1.6 answered with 'no')",ROUND(S8115,4))</f>
        <v>3.1E-2</v>
      </c>
      <c r="V8115" s="110">
        <f>IF('3B-Air transport'!$T$68="no","not applicable (Q3b.1.6 answered with 'no')",ROUND(S8115,4))</f>
        <v>3.1E-2</v>
      </c>
      <c r="AB8115" s="110">
        <f t="shared" si="452"/>
        <v>3.1000000000000021E-2</v>
      </c>
      <c r="AC8115" s="110">
        <f>IF('3C-Water transport'!$T$56="no","not applicable (Q3c.1.6 answered with 'no')",ROUND(AB8115,4))</f>
        <v>3.1E-2</v>
      </c>
      <c r="AD8115" s="110">
        <f>IF('3C-Water transport'!$T$57="no","not applicable (Q3c.1.6 answered with 'no')",ROUND(AB8115,4))</f>
        <v>3.1E-2</v>
      </c>
      <c r="AE8115" s="110">
        <f>IF('3C-Water transport'!$T$58="no","not applicable (Q3c.1.6 answered with 'no')",ROUND(AB8115,4))</f>
        <v>3.1E-2</v>
      </c>
    </row>
    <row r="8116" spans="5:31" x14ac:dyDescent="0.25">
      <c r="E8116" s="110">
        <f t="shared" si="450"/>
        <v>3.2000000000000021E-2</v>
      </c>
      <c r="F8116" s="110">
        <f>IF('3A-Rail transport'!$T$56="no","not applicable (Q3a.2.6 answered with 'no')",ROUND(E8116,4))</f>
        <v>3.2000000000000001E-2</v>
      </c>
      <c r="G8116" s="110">
        <f>IF('3A-Rail transport'!$T$57="no","not applicable (Q3a.2.6 answered with 'no')",ROUND(E8116,4))</f>
        <v>3.2000000000000001E-2</v>
      </c>
      <c r="S8116" s="110">
        <f t="shared" si="451"/>
        <v>3.2000000000000021E-2</v>
      </c>
      <c r="T8116" s="110">
        <f>IF('3B-Air transport'!$T$66="no","not applicable (Q3b.1.6 answered with 'no')",ROUND(S8116,4))</f>
        <v>3.2000000000000001E-2</v>
      </c>
      <c r="U8116" s="110">
        <f>IF('3B-Air transport'!$T$67="no","not applicable (Q3b.1.6 answered with 'no')",ROUND(S8116,4))</f>
        <v>3.2000000000000001E-2</v>
      </c>
      <c r="V8116" s="110">
        <f>IF('3B-Air transport'!$T$68="no","not applicable (Q3b.1.6 answered with 'no')",ROUND(S8116,4))</f>
        <v>3.2000000000000001E-2</v>
      </c>
      <c r="AB8116" s="110">
        <f t="shared" si="452"/>
        <v>3.2000000000000021E-2</v>
      </c>
      <c r="AC8116" s="110">
        <f>IF('3C-Water transport'!$T$56="no","not applicable (Q3c.1.6 answered with 'no')",ROUND(AB8116,4))</f>
        <v>3.2000000000000001E-2</v>
      </c>
      <c r="AD8116" s="110">
        <f>IF('3C-Water transport'!$T$57="no","not applicable (Q3c.1.6 answered with 'no')",ROUND(AB8116,4))</f>
        <v>3.2000000000000001E-2</v>
      </c>
      <c r="AE8116" s="110">
        <f>IF('3C-Water transport'!$T$58="no","not applicable (Q3c.1.6 answered with 'no')",ROUND(AB8116,4))</f>
        <v>3.2000000000000001E-2</v>
      </c>
    </row>
    <row r="8117" spans="5:31" x14ac:dyDescent="0.25">
      <c r="E8117" s="110">
        <f t="shared" si="450"/>
        <v>3.3000000000000022E-2</v>
      </c>
      <c r="F8117" s="110">
        <f>IF('3A-Rail transport'!$T$56="no","not applicable (Q3a.2.6 answered with 'no')",ROUND(E8117,4))</f>
        <v>3.3000000000000002E-2</v>
      </c>
      <c r="G8117" s="110">
        <f>IF('3A-Rail transport'!$T$57="no","not applicable (Q3a.2.6 answered with 'no')",ROUND(E8117,4))</f>
        <v>3.3000000000000002E-2</v>
      </c>
      <c r="S8117" s="110">
        <f t="shared" si="451"/>
        <v>3.3000000000000022E-2</v>
      </c>
      <c r="T8117" s="110">
        <f>IF('3B-Air transport'!$T$66="no","not applicable (Q3b.1.6 answered with 'no')",ROUND(S8117,4))</f>
        <v>3.3000000000000002E-2</v>
      </c>
      <c r="U8117" s="110">
        <f>IF('3B-Air transport'!$T$67="no","not applicable (Q3b.1.6 answered with 'no')",ROUND(S8117,4))</f>
        <v>3.3000000000000002E-2</v>
      </c>
      <c r="V8117" s="110">
        <f>IF('3B-Air transport'!$T$68="no","not applicable (Q3b.1.6 answered with 'no')",ROUND(S8117,4))</f>
        <v>3.3000000000000002E-2</v>
      </c>
      <c r="AB8117" s="110">
        <f t="shared" si="452"/>
        <v>3.3000000000000022E-2</v>
      </c>
      <c r="AC8117" s="110">
        <f>IF('3C-Water transport'!$T$56="no","not applicable (Q3c.1.6 answered with 'no')",ROUND(AB8117,4))</f>
        <v>3.3000000000000002E-2</v>
      </c>
      <c r="AD8117" s="110">
        <f>IF('3C-Water transport'!$T$57="no","not applicable (Q3c.1.6 answered with 'no')",ROUND(AB8117,4))</f>
        <v>3.3000000000000002E-2</v>
      </c>
      <c r="AE8117" s="110">
        <f>IF('3C-Water transport'!$T$58="no","not applicable (Q3c.1.6 answered with 'no')",ROUND(AB8117,4))</f>
        <v>3.3000000000000002E-2</v>
      </c>
    </row>
    <row r="8118" spans="5:31" x14ac:dyDescent="0.25">
      <c r="E8118" s="110">
        <f t="shared" si="450"/>
        <v>3.4000000000000023E-2</v>
      </c>
      <c r="F8118" s="110">
        <f>IF('3A-Rail transport'!$T$56="no","not applicable (Q3a.2.6 answered with 'no')",ROUND(E8118,4))</f>
        <v>3.4000000000000002E-2</v>
      </c>
      <c r="G8118" s="110">
        <f>IF('3A-Rail transport'!$T$57="no","not applicable (Q3a.2.6 answered with 'no')",ROUND(E8118,4))</f>
        <v>3.4000000000000002E-2</v>
      </c>
      <c r="S8118" s="110">
        <f t="shared" si="451"/>
        <v>3.4000000000000023E-2</v>
      </c>
      <c r="T8118" s="110">
        <f>IF('3B-Air transport'!$T$66="no","not applicable (Q3b.1.6 answered with 'no')",ROUND(S8118,4))</f>
        <v>3.4000000000000002E-2</v>
      </c>
      <c r="U8118" s="110">
        <f>IF('3B-Air transport'!$T$67="no","not applicable (Q3b.1.6 answered with 'no')",ROUND(S8118,4))</f>
        <v>3.4000000000000002E-2</v>
      </c>
      <c r="V8118" s="110">
        <f>IF('3B-Air transport'!$T$68="no","not applicable (Q3b.1.6 answered with 'no')",ROUND(S8118,4))</f>
        <v>3.4000000000000002E-2</v>
      </c>
      <c r="AB8118" s="110">
        <f t="shared" si="452"/>
        <v>3.4000000000000023E-2</v>
      </c>
      <c r="AC8118" s="110">
        <f>IF('3C-Water transport'!$T$56="no","not applicable (Q3c.1.6 answered with 'no')",ROUND(AB8118,4))</f>
        <v>3.4000000000000002E-2</v>
      </c>
      <c r="AD8118" s="110">
        <f>IF('3C-Water transport'!$T$57="no","not applicable (Q3c.1.6 answered with 'no')",ROUND(AB8118,4))</f>
        <v>3.4000000000000002E-2</v>
      </c>
      <c r="AE8118" s="110">
        <f>IF('3C-Water transport'!$T$58="no","not applicable (Q3c.1.6 answered with 'no')",ROUND(AB8118,4))</f>
        <v>3.4000000000000002E-2</v>
      </c>
    </row>
    <row r="8119" spans="5:31" x14ac:dyDescent="0.25">
      <c r="E8119" s="110">
        <f t="shared" si="450"/>
        <v>3.5000000000000024E-2</v>
      </c>
      <c r="F8119" s="110">
        <f>IF('3A-Rail transport'!$T$56="no","not applicable (Q3a.2.6 answered with 'no')",ROUND(E8119,4))</f>
        <v>3.5000000000000003E-2</v>
      </c>
      <c r="G8119" s="110">
        <f>IF('3A-Rail transport'!$T$57="no","not applicable (Q3a.2.6 answered with 'no')",ROUND(E8119,4))</f>
        <v>3.5000000000000003E-2</v>
      </c>
      <c r="S8119" s="110">
        <f t="shared" si="451"/>
        <v>3.5000000000000024E-2</v>
      </c>
      <c r="T8119" s="110">
        <f>IF('3B-Air transport'!$T$66="no","not applicable (Q3b.1.6 answered with 'no')",ROUND(S8119,4))</f>
        <v>3.5000000000000003E-2</v>
      </c>
      <c r="U8119" s="110">
        <f>IF('3B-Air transport'!$T$67="no","not applicable (Q3b.1.6 answered with 'no')",ROUND(S8119,4))</f>
        <v>3.5000000000000003E-2</v>
      </c>
      <c r="V8119" s="110">
        <f>IF('3B-Air transport'!$T$68="no","not applicable (Q3b.1.6 answered with 'no')",ROUND(S8119,4))</f>
        <v>3.5000000000000003E-2</v>
      </c>
      <c r="AB8119" s="110">
        <f t="shared" si="452"/>
        <v>3.5000000000000024E-2</v>
      </c>
      <c r="AC8119" s="110">
        <f>IF('3C-Water transport'!$T$56="no","not applicable (Q3c.1.6 answered with 'no')",ROUND(AB8119,4))</f>
        <v>3.5000000000000003E-2</v>
      </c>
      <c r="AD8119" s="110">
        <f>IF('3C-Water transport'!$T$57="no","not applicable (Q3c.1.6 answered with 'no')",ROUND(AB8119,4))</f>
        <v>3.5000000000000003E-2</v>
      </c>
      <c r="AE8119" s="110">
        <f>IF('3C-Water transport'!$T$58="no","not applicable (Q3c.1.6 answered with 'no')",ROUND(AB8119,4))</f>
        <v>3.5000000000000003E-2</v>
      </c>
    </row>
    <row r="8120" spans="5:31" x14ac:dyDescent="0.25">
      <c r="E8120" s="110">
        <f t="shared" si="450"/>
        <v>3.6000000000000025E-2</v>
      </c>
      <c r="F8120" s="110">
        <f>IF('3A-Rail transport'!$T$56="no","not applicable (Q3a.2.6 answered with 'no')",ROUND(E8120,4))</f>
        <v>3.5999999999999997E-2</v>
      </c>
      <c r="G8120" s="110">
        <f>IF('3A-Rail transport'!$T$57="no","not applicable (Q3a.2.6 answered with 'no')",ROUND(E8120,4))</f>
        <v>3.5999999999999997E-2</v>
      </c>
      <c r="S8120" s="110">
        <f t="shared" si="451"/>
        <v>3.6000000000000025E-2</v>
      </c>
      <c r="T8120" s="110">
        <f>IF('3B-Air transport'!$T$66="no","not applicable (Q3b.1.6 answered with 'no')",ROUND(S8120,4))</f>
        <v>3.5999999999999997E-2</v>
      </c>
      <c r="U8120" s="110">
        <f>IF('3B-Air transport'!$T$67="no","not applicable (Q3b.1.6 answered with 'no')",ROUND(S8120,4))</f>
        <v>3.5999999999999997E-2</v>
      </c>
      <c r="V8120" s="110">
        <f>IF('3B-Air transport'!$T$68="no","not applicable (Q3b.1.6 answered with 'no')",ROUND(S8120,4))</f>
        <v>3.5999999999999997E-2</v>
      </c>
      <c r="AB8120" s="110">
        <f t="shared" si="452"/>
        <v>3.6000000000000025E-2</v>
      </c>
      <c r="AC8120" s="110">
        <f>IF('3C-Water transport'!$T$56="no","not applicable (Q3c.1.6 answered with 'no')",ROUND(AB8120,4))</f>
        <v>3.5999999999999997E-2</v>
      </c>
      <c r="AD8120" s="110">
        <f>IF('3C-Water transport'!$T$57="no","not applicable (Q3c.1.6 answered with 'no')",ROUND(AB8120,4))</f>
        <v>3.5999999999999997E-2</v>
      </c>
      <c r="AE8120" s="110">
        <f>IF('3C-Water transport'!$T$58="no","not applicable (Q3c.1.6 answered with 'no')",ROUND(AB8120,4))</f>
        <v>3.5999999999999997E-2</v>
      </c>
    </row>
    <row r="8121" spans="5:31" x14ac:dyDescent="0.25">
      <c r="E8121" s="110">
        <f t="shared" si="450"/>
        <v>3.7000000000000026E-2</v>
      </c>
      <c r="F8121" s="110">
        <f>IF('3A-Rail transport'!$T$56="no","not applicable (Q3a.2.6 answered with 'no')",ROUND(E8121,4))</f>
        <v>3.6999999999999998E-2</v>
      </c>
      <c r="G8121" s="110">
        <f>IF('3A-Rail transport'!$T$57="no","not applicable (Q3a.2.6 answered with 'no')",ROUND(E8121,4))</f>
        <v>3.6999999999999998E-2</v>
      </c>
      <c r="S8121" s="110">
        <f t="shared" si="451"/>
        <v>3.7000000000000026E-2</v>
      </c>
      <c r="T8121" s="110">
        <f>IF('3B-Air transport'!$T$66="no","not applicable (Q3b.1.6 answered with 'no')",ROUND(S8121,4))</f>
        <v>3.6999999999999998E-2</v>
      </c>
      <c r="U8121" s="110">
        <f>IF('3B-Air transport'!$T$67="no","not applicable (Q3b.1.6 answered with 'no')",ROUND(S8121,4))</f>
        <v>3.6999999999999998E-2</v>
      </c>
      <c r="V8121" s="110">
        <f>IF('3B-Air transport'!$T$68="no","not applicable (Q3b.1.6 answered with 'no')",ROUND(S8121,4))</f>
        <v>3.6999999999999998E-2</v>
      </c>
      <c r="AB8121" s="110">
        <f t="shared" si="452"/>
        <v>3.7000000000000026E-2</v>
      </c>
      <c r="AC8121" s="110">
        <f>IF('3C-Water transport'!$T$56="no","not applicable (Q3c.1.6 answered with 'no')",ROUND(AB8121,4))</f>
        <v>3.6999999999999998E-2</v>
      </c>
      <c r="AD8121" s="110">
        <f>IF('3C-Water transport'!$T$57="no","not applicable (Q3c.1.6 answered with 'no')",ROUND(AB8121,4))</f>
        <v>3.6999999999999998E-2</v>
      </c>
      <c r="AE8121" s="110">
        <f>IF('3C-Water transport'!$T$58="no","not applicable (Q3c.1.6 answered with 'no')",ROUND(AB8121,4))</f>
        <v>3.6999999999999998E-2</v>
      </c>
    </row>
    <row r="8122" spans="5:31" x14ac:dyDescent="0.25">
      <c r="E8122" s="110">
        <f t="shared" si="450"/>
        <v>3.8000000000000027E-2</v>
      </c>
      <c r="F8122" s="110">
        <f>IF('3A-Rail transport'!$T$56="no","not applicable (Q3a.2.6 answered with 'no')",ROUND(E8122,4))</f>
        <v>3.7999999999999999E-2</v>
      </c>
      <c r="G8122" s="110">
        <f>IF('3A-Rail transport'!$T$57="no","not applicable (Q3a.2.6 answered with 'no')",ROUND(E8122,4))</f>
        <v>3.7999999999999999E-2</v>
      </c>
      <c r="S8122" s="110">
        <f t="shared" si="451"/>
        <v>3.8000000000000027E-2</v>
      </c>
      <c r="T8122" s="110">
        <f>IF('3B-Air transport'!$T$66="no","not applicable (Q3b.1.6 answered with 'no')",ROUND(S8122,4))</f>
        <v>3.7999999999999999E-2</v>
      </c>
      <c r="U8122" s="110">
        <f>IF('3B-Air transport'!$T$67="no","not applicable (Q3b.1.6 answered with 'no')",ROUND(S8122,4))</f>
        <v>3.7999999999999999E-2</v>
      </c>
      <c r="V8122" s="110">
        <f>IF('3B-Air transport'!$T$68="no","not applicable (Q3b.1.6 answered with 'no')",ROUND(S8122,4))</f>
        <v>3.7999999999999999E-2</v>
      </c>
      <c r="AB8122" s="110">
        <f t="shared" si="452"/>
        <v>3.8000000000000027E-2</v>
      </c>
      <c r="AC8122" s="110">
        <f>IF('3C-Water transport'!$T$56="no","not applicable (Q3c.1.6 answered with 'no')",ROUND(AB8122,4))</f>
        <v>3.7999999999999999E-2</v>
      </c>
      <c r="AD8122" s="110">
        <f>IF('3C-Water transport'!$T$57="no","not applicable (Q3c.1.6 answered with 'no')",ROUND(AB8122,4))</f>
        <v>3.7999999999999999E-2</v>
      </c>
      <c r="AE8122" s="110">
        <f>IF('3C-Water transport'!$T$58="no","not applicable (Q3c.1.6 answered with 'no')",ROUND(AB8122,4))</f>
        <v>3.7999999999999999E-2</v>
      </c>
    </row>
    <row r="8123" spans="5:31" x14ac:dyDescent="0.25">
      <c r="E8123" s="110">
        <f t="shared" si="450"/>
        <v>3.9000000000000028E-2</v>
      </c>
      <c r="F8123" s="110">
        <f>IF('3A-Rail transport'!$T$56="no","not applicable (Q3a.2.6 answered with 'no')",ROUND(E8123,4))</f>
        <v>3.9E-2</v>
      </c>
      <c r="G8123" s="110">
        <f>IF('3A-Rail transport'!$T$57="no","not applicable (Q3a.2.6 answered with 'no')",ROUND(E8123,4))</f>
        <v>3.9E-2</v>
      </c>
      <c r="S8123" s="110">
        <f t="shared" si="451"/>
        <v>3.9000000000000028E-2</v>
      </c>
      <c r="T8123" s="110">
        <f>IF('3B-Air transport'!$T$66="no","not applicable (Q3b.1.6 answered with 'no')",ROUND(S8123,4))</f>
        <v>3.9E-2</v>
      </c>
      <c r="U8123" s="110">
        <f>IF('3B-Air transport'!$T$67="no","not applicable (Q3b.1.6 answered with 'no')",ROUND(S8123,4))</f>
        <v>3.9E-2</v>
      </c>
      <c r="V8123" s="110">
        <f>IF('3B-Air transport'!$T$68="no","not applicable (Q3b.1.6 answered with 'no')",ROUND(S8123,4))</f>
        <v>3.9E-2</v>
      </c>
      <c r="AB8123" s="110">
        <f t="shared" si="452"/>
        <v>3.9000000000000028E-2</v>
      </c>
      <c r="AC8123" s="110">
        <f>IF('3C-Water transport'!$T$56="no","not applicable (Q3c.1.6 answered with 'no')",ROUND(AB8123,4))</f>
        <v>3.9E-2</v>
      </c>
      <c r="AD8123" s="110">
        <f>IF('3C-Water transport'!$T$57="no","not applicable (Q3c.1.6 answered with 'no')",ROUND(AB8123,4))</f>
        <v>3.9E-2</v>
      </c>
      <c r="AE8123" s="110">
        <f>IF('3C-Water transport'!$T$58="no","not applicable (Q3c.1.6 answered with 'no')",ROUND(AB8123,4))</f>
        <v>3.9E-2</v>
      </c>
    </row>
    <row r="8124" spans="5:31" x14ac:dyDescent="0.25">
      <c r="E8124" s="110">
        <f t="shared" si="450"/>
        <v>4.0000000000000029E-2</v>
      </c>
      <c r="F8124" s="110">
        <f>IF('3A-Rail transport'!$T$56="no","not applicable (Q3a.2.6 answered with 'no')",ROUND(E8124,4))</f>
        <v>0.04</v>
      </c>
      <c r="G8124" s="110">
        <f>IF('3A-Rail transport'!$T$57="no","not applicable (Q3a.2.6 answered with 'no')",ROUND(E8124,4))</f>
        <v>0.04</v>
      </c>
      <c r="S8124" s="110">
        <f t="shared" si="451"/>
        <v>4.0000000000000029E-2</v>
      </c>
      <c r="T8124" s="110">
        <f>IF('3B-Air transport'!$T$66="no","not applicable (Q3b.1.6 answered with 'no')",ROUND(S8124,4))</f>
        <v>0.04</v>
      </c>
      <c r="U8124" s="110">
        <f>IF('3B-Air transport'!$T$67="no","not applicable (Q3b.1.6 answered with 'no')",ROUND(S8124,4))</f>
        <v>0.04</v>
      </c>
      <c r="V8124" s="110">
        <f>IF('3B-Air transport'!$T$68="no","not applicable (Q3b.1.6 answered with 'no')",ROUND(S8124,4))</f>
        <v>0.04</v>
      </c>
      <c r="AB8124" s="110">
        <f t="shared" si="452"/>
        <v>4.0000000000000029E-2</v>
      </c>
      <c r="AC8124" s="110">
        <f>IF('3C-Water transport'!$T$56="no","not applicable (Q3c.1.6 answered with 'no')",ROUND(AB8124,4))</f>
        <v>0.04</v>
      </c>
      <c r="AD8124" s="110">
        <f>IF('3C-Water transport'!$T$57="no","not applicable (Q3c.1.6 answered with 'no')",ROUND(AB8124,4))</f>
        <v>0.04</v>
      </c>
      <c r="AE8124" s="110">
        <f>IF('3C-Water transport'!$T$58="no","not applicable (Q3c.1.6 answered with 'no')",ROUND(AB8124,4))</f>
        <v>0.04</v>
      </c>
    </row>
    <row r="8125" spans="5:31" x14ac:dyDescent="0.25">
      <c r="E8125" s="110">
        <f t="shared" si="450"/>
        <v>4.1000000000000029E-2</v>
      </c>
      <c r="F8125" s="110">
        <f>IF('3A-Rail transport'!$T$56="no","not applicable (Q3a.2.6 answered with 'no')",ROUND(E8125,4))</f>
        <v>4.1000000000000002E-2</v>
      </c>
      <c r="G8125" s="110">
        <f>IF('3A-Rail transport'!$T$57="no","not applicable (Q3a.2.6 answered with 'no')",ROUND(E8125,4))</f>
        <v>4.1000000000000002E-2</v>
      </c>
      <c r="S8125" s="110">
        <f t="shared" si="451"/>
        <v>4.1000000000000029E-2</v>
      </c>
      <c r="T8125" s="110">
        <f>IF('3B-Air transport'!$T$66="no","not applicable (Q3b.1.6 answered with 'no')",ROUND(S8125,4))</f>
        <v>4.1000000000000002E-2</v>
      </c>
      <c r="U8125" s="110">
        <f>IF('3B-Air transport'!$T$67="no","not applicable (Q3b.1.6 answered with 'no')",ROUND(S8125,4))</f>
        <v>4.1000000000000002E-2</v>
      </c>
      <c r="V8125" s="110">
        <f>IF('3B-Air transport'!$T$68="no","not applicable (Q3b.1.6 answered with 'no')",ROUND(S8125,4))</f>
        <v>4.1000000000000002E-2</v>
      </c>
      <c r="AB8125" s="110">
        <f t="shared" si="452"/>
        <v>4.1000000000000029E-2</v>
      </c>
      <c r="AC8125" s="110">
        <f>IF('3C-Water transport'!$T$56="no","not applicable (Q3c.1.6 answered with 'no')",ROUND(AB8125,4))</f>
        <v>4.1000000000000002E-2</v>
      </c>
      <c r="AD8125" s="110">
        <f>IF('3C-Water transport'!$T$57="no","not applicable (Q3c.1.6 answered with 'no')",ROUND(AB8125,4))</f>
        <v>4.1000000000000002E-2</v>
      </c>
      <c r="AE8125" s="110">
        <f>IF('3C-Water transport'!$T$58="no","not applicable (Q3c.1.6 answered with 'no')",ROUND(AB8125,4))</f>
        <v>4.1000000000000002E-2</v>
      </c>
    </row>
    <row r="8126" spans="5:31" x14ac:dyDescent="0.25">
      <c r="E8126" s="110">
        <f t="shared" si="450"/>
        <v>4.200000000000003E-2</v>
      </c>
      <c r="F8126" s="110">
        <f>IF('3A-Rail transport'!$T$56="no","not applicable (Q3a.2.6 answered with 'no')",ROUND(E8126,4))</f>
        <v>4.2000000000000003E-2</v>
      </c>
      <c r="G8126" s="110">
        <f>IF('3A-Rail transport'!$T$57="no","not applicable (Q3a.2.6 answered with 'no')",ROUND(E8126,4))</f>
        <v>4.2000000000000003E-2</v>
      </c>
      <c r="S8126" s="110">
        <f t="shared" si="451"/>
        <v>4.200000000000003E-2</v>
      </c>
      <c r="T8126" s="110">
        <f>IF('3B-Air transport'!$T$66="no","not applicable (Q3b.1.6 answered with 'no')",ROUND(S8126,4))</f>
        <v>4.2000000000000003E-2</v>
      </c>
      <c r="U8126" s="110">
        <f>IF('3B-Air transport'!$T$67="no","not applicable (Q3b.1.6 answered with 'no')",ROUND(S8126,4))</f>
        <v>4.2000000000000003E-2</v>
      </c>
      <c r="V8126" s="110">
        <f>IF('3B-Air transport'!$T$68="no","not applicable (Q3b.1.6 answered with 'no')",ROUND(S8126,4))</f>
        <v>4.2000000000000003E-2</v>
      </c>
      <c r="AB8126" s="110">
        <f t="shared" si="452"/>
        <v>4.200000000000003E-2</v>
      </c>
      <c r="AC8126" s="110">
        <f>IF('3C-Water transport'!$T$56="no","not applicable (Q3c.1.6 answered with 'no')",ROUND(AB8126,4))</f>
        <v>4.2000000000000003E-2</v>
      </c>
      <c r="AD8126" s="110">
        <f>IF('3C-Water transport'!$T$57="no","not applicable (Q3c.1.6 answered with 'no')",ROUND(AB8126,4))</f>
        <v>4.2000000000000003E-2</v>
      </c>
      <c r="AE8126" s="110">
        <f>IF('3C-Water transport'!$T$58="no","not applicable (Q3c.1.6 answered with 'no')",ROUND(AB8126,4))</f>
        <v>4.2000000000000003E-2</v>
      </c>
    </row>
    <row r="8127" spans="5:31" x14ac:dyDescent="0.25">
      <c r="E8127" s="110">
        <f t="shared" si="450"/>
        <v>4.3000000000000031E-2</v>
      </c>
      <c r="F8127" s="110">
        <f>IF('3A-Rail transport'!$T$56="no","not applicable (Q3a.2.6 answered with 'no')",ROUND(E8127,4))</f>
        <v>4.2999999999999997E-2</v>
      </c>
      <c r="G8127" s="110">
        <f>IF('3A-Rail transport'!$T$57="no","not applicable (Q3a.2.6 answered with 'no')",ROUND(E8127,4))</f>
        <v>4.2999999999999997E-2</v>
      </c>
      <c r="S8127" s="110">
        <f t="shared" si="451"/>
        <v>4.3000000000000031E-2</v>
      </c>
      <c r="T8127" s="110">
        <f>IF('3B-Air transport'!$T$66="no","not applicable (Q3b.1.6 answered with 'no')",ROUND(S8127,4))</f>
        <v>4.2999999999999997E-2</v>
      </c>
      <c r="U8127" s="110">
        <f>IF('3B-Air transport'!$T$67="no","not applicable (Q3b.1.6 answered with 'no')",ROUND(S8127,4))</f>
        <v>4.2999999999999997E-2</v>
      </c>
      <c r="V8127" s="110">
        <f>IF('3B-Air transport'!$T$68="no","not applicable (Q3b.1.6 answered with 'no')",ROUND(S8127,4))</f>
        <v>4.2999999999999997E-2</v>
      </c>
      <c r="AB8127" s="110">
        <f t="shared" si="452"/>
        <v>4.3000000000000031E-2</v>
      </c>
      <c r="AC8127" s="110">
        <f>IF('3C-Water transport'!$T$56="no","not applicable (Q3c.1.6 answered with 'no')",ROUND(AB8127,4))</f>
        <v>4.2999999999999997E-2</v>
      </c>
      <c r="AD8127" s="110">
        <f>IF('3C-Water transport'!$T$57="no","not applicable (Q3c.1.6 answered with 'no')",ROUND(AB8127,4))</f>
        <v>4.2999999999999997E-2</v>
      </c>
      <c r="AE8127" s="110">
        <f>IF('3C-Water transport'!$T$58="no","not applicable (Q3c.1.6 answered with 'no')",ROUND(AB8127,4))</f>
        <v>4.2999999999999997E-2</v>
      </c>
    </row>
    <row r="8128" spans="5:31" x14ac:dyDescent="0.25">
      <c r="E8128" s="110">
        <f t="shared" si="450"/>
        <v>4.4000000000000032E-2</v>
      </c>
      <c r="F8128" s="110">
        <f>IF('3A-Rail transport'!$T$56="no","not applicable (Q3a.2.6 answered with 'no')",ROUND(E8128,4))</f>
        <v>4.3999999999999997E-2</v>
      </c>
      <c r="G8128" s="110">
        <f>IF('3A-Rail transport'!$T$57="no","not applicable (Q3a.2.6 answered with 'no')",ROUND(E8128,4))</f>
        <v>4.3999999999999997E-2</v>
      </c>
      <c r="S8128" s="110">
        <f t="shared" si="451"/>
        <v>4.4000000000000032E-2</v>
      </c>
      <c r="T8128" s="110">
        <f>IF('3B-Air transport'!$T$66="no","not applicable (Q3b.1.6 answered with 'no')",ROUND(S8128,4))</f>
        <v>4.3999999999999997E-2</v>
      </c>
      <c r="U8128" s="110">
        <f>IF('3B-Air transport'!$T$67="no","not applicable (Q3b.1.6 answered with 'no')",ROUND(S8128,4))</f>
        <v>4.3999999999999997E-2</v>
      </c>
      <c r="V8128" s="110">
        <f>IF('3B-Air transport'!$T$68="no","not applicable (Q3b.1.6 answered with 'no')",ROUND(S8128,4))</f>
        <v>4.3999999999999997E-2</v>
      </c>
      <c r="AB8128" s="110">
        <f t="shared" si="452"/>
        <v>4.4000000000000032E-2</v>
      </c>
      <c r="AC8128" s="110">
        <f>IF('3C-Water transport'!$T$56="no","not applicable (Q3c.1.6 answered with 'no')",ROUND(AB8128,4))</f>
        <v>4.3999999999999997E-2</v>
      </c>
      <c r="AD8128" s="110">
        <f>IF('3C-Water transport'!$T$57="no","not applicable (Q3c.1.6 answered with 'no')",ROUND(AB8128,4))</f>
        <v>4.3999999999999997E-2</v>
      </c>
      <c r="AE8128" s="110">
        <f>IF('3C-Water transport'!$T$58="no","not applicable (Q3c.1.6 answered with 'no')",ROUND(AB8128,4))</f>
        <v>4.3999999999999997E-2</v>
      </c>
    </row>
    <row r="8129" spans="5:31" x14ac:dyDescent="0.25">
      <c r="E8129" s="110">
        <f t="shared" si="450"/>
        <v>4.5000000000000033E-2</v>
      </c>
      <c r="F8129" s="110">
        <f>IF('3A-Rail transport'!$T$56="no","not applicable (Q3a.2.6 answered with 'no')",ROUND(E8129,4))</f>
        <v>4.4999999999999998E-2</v>
      </c>
      <c r="G8129" s="110">
        <f>IF('3A-Rail transport'!$T$57="no","not applicable (Q3a.2.6 answered with 'no')",ROUND(E8129,4))</f>
        <v>4.4999999999999998E-2</v>
      </c>
      <c r="S8129" s="110">
        <f t="shared" si="451"/>
        <v>4.5000000000000033E-2</v>
      </c>
      <c r="T8129" s="110">
        <f>IF('3B-Air transport'!$T$66="no","not applicable (Q3b.1.6 answered with 'no')",ROUND(S8129,4))</f>
        <v>4.4999999999999998E-2</v>
      </c>
      <c r="U8129" s="110">
        <f>IF('3B-Air transport'!$T$67="no","not applicable (Q3b.1.6 answered with 'no')",ROUND(S8129,4))</f>
        <v>4.4999999999999998E-2</v>
      </c>
      <c r="V8129" s="110">
        <f>IF('3B-Air transport'!$T$68="no","not applicable (Q3b.1.6 answered with 'no')",ROUND(S8129,4))</f>
        <v>4.4999999999999998E-2</v>
      </c>
      <c r="AB8129" s="110">
        <f t="shared" si="452"/>
        <v>4.5000000000000033E-2</v>
      </c>
      <c r="AC8129" s="110">
        <f>IF('3C-Water transport'!$T$56="no","not applicable (Q3c.1.6 answered with 'no')",ROUND(AB8129,4))</f>
        <v>4.4999999999999998E-2</v>
      </c>
      <c r="AD8129" s="110">
        <f>IF('3C-Water transport'!$T$57="no","not applicable (Q3c.1.6 answered with 'no')",ROUND(AB8129,4))</f>
        <v>4.4999999999999998E-2</v>
      </c>
      <c r="AE8129" s="110">
        <f>IF('3C-Water transport'!$T$58="no","not applicable (Q3c.1.6 answered with 'no')",ROUND(AB8129,4))</f>
        <v>4.4999999999999998E-2</v>
      </c>
    </row>
    <row r="8130" spans="5:31" x14ac:dyDescent="0.25">
      <c r="E8130" s="110">
        <f t="shared" si="450"/>
        <v>4.6000000000000034E-2</v>
      </c>
      <c r="F8130" s="110">
        <f>IF('3A-Rail transport'!$T$56="no","not applicable (Q3a.2.6 answered with 'no')",ROUND(E8130,4))</f>
        <v>4.5999999999999999E-2</v>
      </c>
      <c r="G8130" s="110">
        <f>IF('3A-Rail transport'!$T$57="no","not applicable (Q3a.2.6 answered with 'no')",ROUND(E8130,4))</f>
        <v>4.5999999999999999E-2</v>
      </c>
      <c r="S8130" s="110">
        <f t="shared" si="451"/>
        <v>4.6000000000000034E-2</v>
      </c>
      <c r="T8130" s="110">
        <f>IF('3B-Air transport'!$T$66="no","not applicable (Q3b.1.6 answered with 'no')",ROUND(S8130,4))</f>
        <v>4.5999999999999999E-2</v>
      </c>
      <c r="U8130" s="110">
        <f>IF('3B-Air transport'!$T$67="no","not applicable (Q3b.1.6 answered with 'no')",ROUND(S8130,4))</f>
        <v>4.5999999999999999E-2</v>
      </c>
      <c r="V8130" s="110">
        <f>IF('3B-Air transport'!$T$68="no","not applicable (Q3b.1.6 answered with 'no')",ROUND(S8130,4))</f>
        <v>4.5999999999999999E-2</v>
      </c>
      <c r="AB8130" s="110">
        <f t="shared" si="452"/>
        <v>4.6000000000000034E-2</v>
      </c>
      <c r="AC8130" s="110">
        <f>IF('3C-Water transport'!$T$56="no","not applicable (Q3c.1.6 answered with 'no')",ROUND(AB8130,4))</f>
        <v>4.5999999999999999E-2</v>
      </c>
      <c r="AD8130" s="110">
        <f>IF('3C-Water transport'!$T$57="no","not applicable (Q3c.1.6 answered with 'no')",ROUND(AB8130,4))</f>
        <v>4.5999999999999999E-2</v>
      </c>
      <c r="AE8130" s="110">
        <f>IF('3C-Water transport'!$T$58="no","not applicable (Q3c.1.6 answered with 'no')",ROUND(AB8130,4))</f>
        <v>4.5999999999999999E-2</v>
      </c>
    </row>
    <row r="8131" spans="5:31" x14ac:dyDescent="0.25">
      <c r="E8131" s="110">
        <f t="shared" si="450"/>
        <v>4.7000000000000035E-2</v>
      </c>
      <c r="F8131" s="110">
        <f>IF('3A-Rail transport'!$T$56="no","not applicable (Q3a.2.6 answered with 'no')",ROUND(E8131,4))</f>
        <v>4.7E-2</v>
      </c>
      <c r="G8131" s="110">
        <f>IF('3A-Rail transport'!$T$57="no","not applicable (Q3a.2.6 answered with 'no')",ROUND(E8131,4))</f>
        <v>4.7E-2</v>
      </c>
      <c r="S8131" s="110">
        <f t="shared" si="451"/>
        <v>4.7000000000000035E-2</v>
      </c>
      <c r="T8131" s="110">
        <f>IF('3B-Air transport'!$T$66="no","not applicable (Q3b.1.6 answered with 'no')",ROUND(S8131,4))</f>
        <v>4.7E-2</v>
      </c>
      <c r="U8131" s="110">
        <f>IF('3B-Air transport'!$T$67="no","not applicable (Q3b.1.6 answered with 'no')",ROUND(S8131,4))</f>
        <v>4.7E-2</v>
      </c>
      <c r="V8131" s="110">
        <f>IF('3B-Air transport'!$T$68="no","not applicable (Q3b.1.6 answered with 'no')",ROUND(S8131,4))</f>
        <v>4.7E-2</v>
      </c>
      <c r="AB8131" s="110">
        <f t="shared" si="452"/>
        <v>4.7000000000000035E-2</v>
      </c>
      <c r="AC8131" s="110">
        <f>IF('3C-Water transport'!$T$56="no","not applicable (Q3c.1.6 answered with 'no')",ROUND(AB8131,4))</f>
        <v>4.7E-2</v>
      </c>
      <c r="AD8131" s="110">
        <f>IF('3C-Water transport'!$T$57="no","not applicable (Q3c.1.6 answered with 'no')",ROUND(AB8131,4))</f>
        <v>4.7E-2</v>
      </c>
      <c r="AE8131" s="110">
        <f>IF('3C-Water transport'!$T$58="no","not applicable (Q3c.1.6 answered with 'no')",ROUND(AB8131,4))</f>
        <v>4.7E-2</v>
      </c>
    </row>
    <row r="8132" spans="5:31" x14ac:dyDescent="0.25">
      <c r="E8132" s="110">
        <f t="shared" si="450"/>
        <v>4.8000000000000036E-2</v>
      </c>
      <c r="F8132" s="110">
        <f>IF('3A-Rail transport'!$T$56="no","not applicable (Q3a.2.6 answered with 'no')",ROUND(E8132,4))</f>
        <v>4.8000000000000001E-2</v>
      </c>
      <c r="G8132" s="110">
        <f>IF('3A-Rail transport'!$T$57="no","not applicable (Q3a.2.6 answered with 'no')",ROUND(E8132,4))</f>
        <v>4.8000000000000001E-2</v>
      </c>
      <c r="S8132" s="110">
        <f t="shared" si="451"/>
        <v>4.8000000000000036E-2</v>
      </c>
      <c r="T8132" s="110">
        <f>IF('3B-Air transport'!$T$66="no","not applicable (Q3b.1.6 answered with 'no')",ROUND(S8132,4))</f>
        <v>4.8000000000000001E-2</v>
      </c>
      <c r="U8132" s="110">
        <f>IF('3B-Air transport'!$T$67="no","not applicable (Q3b.1.6 answered with 'no')",ROUND(S8132,4))</f>
        <v>4.8000000000000001E-2</v>
      </c>
      <c r="V8132" s="110">
        <f>IF('3B-Air transport'!$T$68="no","not applicable (Q3b.1.6 answered with 'no')",ROUND(S8132,4))</f>
        <v>4.8000000000000001E-2</v>
      </c>
      <c r="AB8132" s="110">
        <f t="shared" si="452"/>
        <v>4.8000000000000036E-2</v>
      </c>
      <c r="AC8132" s="110">
        <f>IF('3C-Water transport'!$T$56="no","not applicable (Q3c.1.6 answered with 'no')",ROUND(AB8132,4))</f>
        <v>4.8000000000000001E-2</v>
      </c>
      <c r="AD8132" s="110">
        <f>IF('3C-Water transport'!$T$57="no","not applicable (Q3c.1.6 answered with 'no')",ROUND(AB8132,4))</f>
        <v>4.8000000000000001E-2</v>
      </c>
      <c r="AE8132" s="110">
        <f>IF('3C-Water transport'!$T$58="no","not applicable (Q3c.1.6 answered with 'no')",ROUND(AB8132,4))</f>
        <v>4.8000000000000001E-2</v>
      </c>
    </row>
    <row r="8133" spans="5:31" x14ac:dyDescent="0.25">
      <c r="E8133" s="110">
        <f t="shared" si="450"/>
        <v>4.9000000000000037E-2</v>
      </c>
      <c r="F8133" s="110">
        <f>IF('3A-Rail transport'!$T$56="no","not applicable (Q3a.2.6 answered with 'no')",ROUND(E8133,4))</f>
        <v>4.9000000000000002E-2</v>
      </c>
      <c r="G8133" s="110">
        <f>IF('3A-Rail transport'!$T$57="no","not applicable (Q3a.2.6 answered with 'no')",ROUND(E8133,4))</f>
        <v>4.9000000000000002E-2</v>
      </c>
      <c r="S8133" s="110">
        <f t="shared" si="451"/>
        <v>4.9000000000000037E-2</v>
      </c>
      <c r="T8133" s="110">
        <f>IF('3B-Air transport'!$T$66="no","not applicable (Q3b.1.6 answered with 'no')",ROUND(S8133,4))</f>
        <v>4.9000000000000002E-2</v>
      </c>
      <c r="U8133" s="110">
        <f>IF('3B-Air transport'!$T$67="no","not applicable (Q3b.1.6 answered with 'no')",ROUND(S8133,4))</f>
        <v>4.9000000000000002E-2</v>
      </c>
      <c r="V8133" s="110">
        <f>IF('3B-Air transport'!$T$68="no","not applicable (Q3b.1.6 answered with 'no')",ROUND(S8133,4))</f>
        <v>4.9000000000000002E-2</v>
      </c>
      <c r="AB8133" s="110">
        <f t="shared" si="452"/>
        <v>4.9000000000000037E-2</v>
      </c>
      <c r="AC8133" s="110">
        <f>IF('3C-Water transport'!$T$56="no","not applicable (Q3c.1.6 answered with 'no')",ROUND(AB8133,4))</f>
        <v>4.9000000000000002E-2</v>
      </c>
      <c r="AD8133" s="110">
        <f>IF('3C-Water transport'!$T$57="no","not applicable (Q3c.1.6 answered with 'no')",ROUND(AB8133,4))</f>
        <v>4.9000000000000002E-2</v>
      </c>
      <c r="AE8133" s="110">
        <f>IF('3C-Water transport'!$T$58="no","not applicable (Q3c.1.6 answered with 'no')",ROUND(AB8133,4))</f>
        <v>4.9000000000000002E-2</v>
      </c>
    </row>
    <row r="8134" spans="5:31" x14ac:dyDescent="0.25">
      <c r="E8134" s="110">
        <f t="shared" si="450"/>
        <v>5.0000000000000037E-2</v>
      </c>
      <c r="F8134" s="110">
        <f>IF('3A-Rail transport'!$T$56="no","not applicable (Q3a.2.6 answered with 'no')",ROUND(E8134,4))</f>
        <v>0.05</v>
      </c>
      <c r="G8134" s="110">
        <f>IF('3A-Rail transport'!$T$57="no","not applicable (Q3a.2.6 answered with 'no')",ROUND(E8134,4))</f>
        <v>0.05</v>
      </c>
      <c r="S8134" s="110">
        <f t="shared" si="451"/>
        <v>5.0000000000000037E-2</v>
      </c>
      <c r="T8134" s="110">
        <f>IF('3B-Air transport'!$T$66="no","not applicable (Q3b.1.6 answered with 'no')",ROUND(S8134,4))</f>
        <v>0.05</v>
      </c>
      <c r="U8134" s="110">
        <f>IF('3B-Air transport'!$T$67="no","not applicable (Q3b.1.6 answered with 'no')",ROUND(S8134,4))</f>
        <v>0.05</v>
      </c>
      <c r="V8134" s="110">
        <f>IF('3B-Air transport'!$T$68="no","not applicable (Q3b.1.6 answered with 'no')",ROUND(S8134,4))</f>
        <v>0.05</v>
      </c>
      <c r="AB8134" s="110">
        <f t="shared" si="452"/>
        <v>5.0000000000000037E-2</v>
      </c>
      <c r="AC8134" s="110">
        <f>IF('3C-Water transport'!$T$56="no","not applicable (Q3c.1.6 answered with 'no')",ROUND(AB8134,4))</f>
        <v>0.05</v>
      </c>
      <c r="AD8134" s="110">
        <f>IF('3C-Water transport'!$T$57="no","not applicable (Q3c.1.6 answered with 'no')",ROUND(AB8134,4))</f>
        <v>0.05</v>
      </c>
      <c r="AE8134" s="110">
        <f>IF('3C-Water transport'!$T$58="no","not applicable (Q3c.1.6 answered with 'no')",ROUND(AB8134,4))</f>
        <v>0.05</v>
      </c>
    </row>
    <row r="8135" spans="5:31" x14ac:dyDescent="0.25">
      <c r="E8135" s="110">
        <f t="shared" si="450"/>
        <v>5.1000000000000038E-2</v>
      </c>
      <c r="F8135" s="110">
        <f>IF('3A-Rail transport'!$T$56="no","not applicable (Q3a.2.6 answered with 'no')",ROUND(E8135,4))</f>
        <v>5.0999999999999997E-2</v>
      </c>
      <c r="G8135" s="110">
        <f>IF('3A-Rail transport'!$T$57="no","not applicable (Q3a.2.6 answered with 'no')",ROUND(E8135,4))</f>
        <v>5.0999999999999997E-2</v>
      </c>
      <c r="S8135" s="110">
        <f t="shared" si="451"/>
        <v>5.1000000000000038E-2</v>
      </c>
      <c r="T8135" s="110">
        <f>IF('3B-Air transport'!$T$66="no","not applicable (Q3b.1.6 answered with 'no')",ROUND(S8135,4))</f>
        <v>5.0999999999999997E-2</v>
      </c>
      <c r="U8135" s="110">
        <f>IF('3B-Air transport'!$T$67="no","not applicable (Q3b.1.6 answered with 'no')",ROUND(S8135,4))</f>
        <v>5.0999999999999997E-2</v>
      </c>
      <c r="V8135" s="110">
        <f>IF('3B-Air transport'!$T$68="no","not applicable (Q3b.1.6 answered with 'no')",ROUND(S8135,4))</f>
        <v>5.0999999999999997E-2</v>
      </c>
      <c r="AB8135" s="110">
        <f t="shared" si="452"/>
        <v>5.1000000000000038E-2</v>
      </c>
      <c r="AC8135" s="110">
        <f>IF('3C-Water transport'!$T$56="no","not applicable (Q3c.1.6 answered with 'no')",ROUND(AB8135,4))</f>
        <v>5.0999999999999997E-2</v>
      </c>
      <c r="AD8135" s="110">
        <f>IF('3C-Water transport'!$T$57="no","not applicable (Q3c.1.6 answered with 'no')",ROUND(AB8135,4))</f>
        <v>5.0999999999999997E-2</v>
      </c>
      <c r="AE8135" s="110">
        <f>IF('3C-Water transport'!$T$58="no","not applicable (Q3c.1.6 answered with 'no')",ROUND(AB8135,4))</f>
        <v>5.0999999999999997E-2</v>
      </c>
    </row>
    <row r="8136" spans="5:31" x14ac:dyDescent="0.25">
      <c r="E8136" s="110">
        <f t="shared" si="450"/>
        <v>5.2000000000000039E-2</v>
      </c>
      <c r="F8136" s="110">
        <f>IF('3A-Rail transport'!$T$56="no","not applicable (Q3a.2.6 answered with 'no')",ROUND(E8136,4))</f>
        <v>5.1999999999999998E-2</v>
      </c>
      <c r="G8136" s="110">
        <f>IF('3A-Rail transport'!$T$57="no","not applicable (Q3a.2.6 answered with 'no')",ROUND(E8136,4))</f>
        <v>5.1999999999999998E-2</v>
      </c>
      <c r="S8136" s="110">
        <f t="shared" si="451"/>
        <v>5.2000000000000039E-2</v>
      </c>
      <c r="T8136" s="110">
        <f>IF('3B-Air transport'!$T$66="no","not applicable (Q3b.1.6 answered with 'no')",ROUND(S8136,4))</f>
        <v>5.1999999999999998E-2</v>
      </c>
      <c r="U8136" s="110">
        <f>IF('3B-Air transport'!$T$67="no","not applicable (Q3b.1.6 answered with 'no')",ROUND(S8136,4))</f>
        <v>5.1999999999999998E-2</v>
      </c>
      <c r="V8136" s="110">
        <f>IF('3B-Air transport'!$T$68="no","not applicable (Q3b.1.6 answered with 'no')",ROUND(S8136,4))</f>
        <v>5.1999999999999998E-2</v>
      </c>
      <c r="AB8136" s="110">
        <f t="shared" si="452"/>
        <v>5.2000000000000039E-2</v>
      </c>
      <c r="AC8136" s="110">
        <f>IF('3C-Water transport'!$T$56="no","not applicable (Q3c.1.6 answered with 'no')",ROUND(AB8136,4))</f>
        <v>5.1999999999999998E-2</v>
      </c>
      <c r="AD8136" s="110">
        <f>IF('3C-Water transport'!$T$57="no","not applicable (Q3c.1.6 answered with 'no')",ROUND(AB8136,4))</f>
        <v>5.1999999999999998E-2</v>
      </c>
      <c r="AE8136" s="110">
        <f>IF('3C-Water transport'!$T$58="no","not applicable (Q3c.1.6 answered with 'no')",ROUND(AB8136,4))</f>
        <v>5.1999999999999998E-2</v>
      </c>
    </row>
    <row r="8137" spans="5:31" x14ac:dyDescent="0.25">
      <c r="E8137" s="110">
        <f t="shared" si="450"/>
        <v>5.300000000000004E-2</v>
      </c>
      <c r="F8137" s="110">
        <f>IF('3A-Rail transport'!$T$56="no","not applicable (Q3a.2.6 answered with 'no')",ROUND(E8137,4))</f>
        <v>5.2999999999999999E-2</v>
      </c>
      <c r="G8137" s="110">
        <f>IF('3A-Rail transport'!$T$57="no","not applicable (Q3a.2.6 answered with 'no')",ROUND(E8137,4))</f>
        <v>5.2999999999999999E-2</v>
      </c>
      <c r="S8137" s="110">
        <f t="shared" si="451"/>
        <v>5.300000000000004E-2</v>
      </c>
      <c r="T8137" s="110">
        <f>IF('3B-Air transport'!$T$66="no","not applicable (Q3b.1.6 answered with 'no')",ROUND(S8137,4))</f>
        <v>5.2999999999999999E-2</v>
      </c>
      <c r="U8137" s="110">
        <f>IF('3B-Air transport'!$T$67="no","not applicable (Q3b.1.6 answered with 'no')",ROUND(S8137,4))</f>
        <v>5.2999999999999999E-2</v>
      </c>
      <c r="V8137" s="110">
        <f>IF('3B-Air transport'!$T$68="no","not applicable (Q3b.1.6 answered with 'no')",ROUND(S8137,4))</f>
        <v>5.2999999999999999E-2</v>
      </c>
      <c r="AB8137" s="110">
        <f t="shared" si="452"/>
        <v>5.300000000000004E-2</v>
      </c>
      <c r="AC8137" s="110">
        <f>IF('3C-Water transport'!$T$56="no","not applicable (Q3c.1.6 answered with 'no')",ROUND(AB8137,4))</f>
        <v>5.2999999999999999E-2</v>
      </c>
      <c r="AD8137" s="110">
        <f>IF('3C-Water transport'!$T$57="no","not applicable (Q3c.1.6 answered with 'no')",ROUND(AB8137,4))</f>
        <v>5.2999999999999999E-2</v>
      </c>
      <c r="AE8137" s="110">
        <f>IF('3C-Water transport'!$T$58="no","not applicable (Q3c.1.6 answered with 'no')",ROUND(AB8137,4))</f>
        <v>5.2999999999999999E-2</v>
      </c>
    </row>
    <row r="8138" spans="5:31" x14ac:dyDescent="0.25">
      <c r="E8138" s="110">
        <f t="shared" si="450"/>
        <v>5.4000000000000041E-2</v>
      </c>
      <c r="F8138" s="110">
        <f>IF('3A-Rail transport'!$T$56="no","not applicable (Q3a.2.6 answered with 'no')",ROUND(E8138,4))</f>
        <v>5.3999999999999999E-2</v>
      </c>
      <c r="G8138" s="110">
        <f>IF('3A-Rail transport'!$T$57="no","not applicable (Q3a.2.6 answered with 'no')",ROUND(E8138,4))</f>
        <v>5.3999999999999999E-2</v>
      </c>
      <c r="S8138" s="110">
        <f t="shared" si="451"/>
        <v>5.4000000000000041E-2</v>
      </c>
      <c r="T8138" s="110">
        <f>IF('3B-Air transport'!$T$66="no","not applicable (Q3b.1.6 answered with 'no')",ROUND(S8138,4))</f>
        <v>5.3999999999999999E-2</v>
      </c>
      <c r="U8138" s="110">
        <f>IF('3B-Air transport'!$T$67="no","not applicable (Q3b.1.6 answered with 'no')",ROUND(S8138,4))</f>
        <v>5.3999999999999999E-2</v>
      </c>
      <c r="V8138" s="110">
        <f>IF('3B-Air transport'!$T$68="no","not applicable (Q3b.1.6 answered with 'no')",ROUND(S8138,4))</f>
        <v>5.3999999999999999E-2</v>
      </c>
      <c r="AB8138" s="110">
        <f t="shared" si="452"/>
        <v>5.4000000000000041E-2</v>
      </c>
      <c r="AC8138" s="110">
        <f>IF('3C-Water transport'!$T$56="no","not applicable (Q3c.1.6 answered with 'no')",ROUND(AB8138,4))</f>
        <v>5.3999999999999999E-2</v>
      </c>
      <c r="AD8138" s="110">
        <f>IF('3C-Water transport'!$T$57="no","not applicable (Q3c.1.6 answered with 'no')",ROUND(AB8138,4))</f>
        <v>5.3999999999999999E-2</v>
      </c>
      <c r="AE8138" s="110">
        <f>IF('3C-Water transport'!$T$58="no","not applicable (Q3c.1.6 answered with 'no')",ROUND(AB8138,4))</f>
        <v>5.3999999999999999E-2</v>
      </c>
    </row>
    <row r="8139" spans="5:31" x14ac:dyDescent="0.25">
      <c r="E8139" s="110">
        <f t="shared" si="450"/>
        <v>5.5000000000000042E-2</v>
      </c>
      <c r="F8139" s="110">
        <f>IF('3A-Rail transport'!$T$56="no","not applicable (Q3a.2.6 answered with 'no')",ROUND(E8139,4))</f>
        <v>5.5E-2</v>
      </c>
      <c r="G8139" s="110">
        <f>IF('3A-Rail transport'!$T$57="no","not applicable (Q3a.2.6 answered with 'no')",ROUND(E8139,4))</f>
        <v>5.5E-2</v>
      </c>
      <c r="S8139" s="110">
        <f t="shared" si="451"/>
        <v>5.5000000000000042E-2</v>
      </c>
      <c r="T8139" s="110">
        <f>IF('3B-Air transport'!$T$66="no","not applicable (Q3b.1.6 answered with 'no')",ROUND(S8139,4))</f>
        <v>5.5E-2</v>
      </c>
      <c r="U8139" s="110">
        <f>IF('3B-Air transport'!$T$67="no","not applicable (Q3b.1.6 answered with 'no')",ROUND(S8139,4))</f>
        <v>5.5E-2</v>
      </c>
      <c r="V8139" s="110">
        <f>IF('3B-Air transport'!$T$68="no","not applicable (Q3b.1.6 answered with 'no')",ROUND(S8139,4))</f>
        <v>5.5E-2</v>
      </c>
      <c r="AB8139" s="110">
        <f t="shared" si="452"/>
        <v>5.5000000000000042E-2</v>
      </c>
      <c r="AC8139" s="110">
        <f>IF('3C-Water transport'!$T$56="no","not applicable (Q3c.1.6 answered with 'no')",ROUND(AB8139,4))</f>
        <v>5.5E-2</v>
      </c>
      <c r="AD8139" s="110">
        <f>IF('3C-Water transport'!$T$57="no","not applicable (Q3c.1.6 answered with 'no')",ROUND(AB8139,4))</f>
        <v>5.5E-2</v>
      </c>
      <c r="AE8139" s="110">
        <f>IF('3C-Water transport'!$T$58="no","not applicable (Q3c.1.6 answered with 'no')",ROUND(AB8139,4))</f>
        <v>5.5E-2</v>
      </c>
    </row>
    <row r="8140" spans="5:31" x14ac:dyDescent="0.25">
      <c r="E8140" s="110">
        <f t="shared" si="450"/>
        <v>5.6000000000000043E-2</v>
      </c>
      <c r="F8140" s="110">
        <f>IF('3A-Rail transport'!$T$56="no","not applicable (Q3a.2.6 answered with 'no')",ROUND(E8140,4))</f>
        <v>5.6000000000000001E-2</v>
      </c>
      <c r="G8140" s="110">
        <f>IF('3A-Rail transport'!$T$57="no","not applicable (Q3a.2.6 answered with 'no')",ROUND(E8140,4))</f>
        <v>5.6000000000000001E-2</v>
      </c>
      <c r="S8140" s="110">
        <f t="shared" si="451"/>
        <v>5.6000000000000043E-2</v>
      </c>
      <c r="T8140" s="110">
        <f>IF('3B-Air transport'!$T$66="no","not applicable (Q3b.1.6 answered with 'no')",ROUND(S8140,4))</f>
        <v>5.6000000000000001E-2</v>
      </c>
      <c r="U8140" s="110">
        <f>IF('3B-Air transport'!$T$67="no","not applicable (Q3b.1.6 answered with 'no')",ROUND(S8140,4))</f>
        <v>5.6000000000000001E-2</v>
      </c>
      <c r="V8140" s="110">
        <f>IF('3B-Air transport'!$T$68="no","not applicable (Q3b.1.6 answered with 'no')",ROUND(S8140,4))</f>
        <v>5.6000000000000001E-2</v>
      </c>
      <c r="AB8140" s="110">
        <f t="shared" si="452"/>
        <v>5.6000000000000043E-2</v>
      </c>
      <c r="AC8140" s="110">
        <f>IF('3C-Water transport'!$T$56="no","not applicable (Q3c.1.6 answered with 'no')",ROUND(AB8140,4))</f>
        <v>5.6000000000000001E-2</v>
      </c>
      <c r="AD8140" s="110">
        <f>IF('3C-Water transport'!$T$57="no","not applicable (Q3c.1.6 answered with 'no')",ROUND(AB8140,4))</f>
        <v>5.6000000000000001E-2</v>
      </c>
      <c r="AE8140" s="110">
        <f>IF('3C-Water transport'!$T$58="no","not applicable (Q3c.1.6 answered with 'no')",ROUND(AB8140,4))</f>
        <v>5.6000000000000001E-2</v>
      </c>
    </row>
    <row r="8141" spans="5:31" x14ac:dyDescent="0.25">
      <c r="E8141" s="110">
        <f t="shared" si="450"/>
        <v>5.7000000000000044E-2</v>
      </c>
      <c r="F8141" s="110">
        <f>IF('3A-Rail transport'!$T$56="no","not applicable (Q3a.2.6 answered with 'no')",ROUND(E8141,4))</f>
        <v>5.7000000000000002E-2</v>
      </c>
      <c r="G8141" s="110">
        <f>IF('3A-Rail transport'!$T$57="no","not applicable (Q3a.2.6 answered with 'no')",ROUND(E8141,4))</f>
        <v>5.7000000000000002E-2</v>
      </c>
      <c r="S8141" s="110">
        <f t="shared" si="451"/>
        <v>5.7000000000000044E-2</v>
      </c>
      <c r="T8141" s="110">
        <f>IF('3B-Air transport'!$T$66="no","not applicable (Q3b.1.6 answered with 'no')",ROUND(S8141,4))</f>
        <v>5.7000000000000002E-2</v>
      </c>
      <c r="U8141" s="110">
        <f>IF('3B-Air transport'!$T$67="no","not applicable (Q3b.1.6 answered with 'no')",ROUND(S8141,4))</f>
        <v>5.7000000000000002E-2</v>
      </c>
      <c r="V8141" s="110">
        <f>IF('3B-Air transport'!$T$68="no","not applicable (Q3b.1.6 answered with 'no')",ROUND(S8141,4))</f>
        <v>5.7000000000000002E-2</v>
      </c>
      <c r="AB8141" s="110">
        <f t="shared" si="452"/>
        <v>5.7000000000000044E-2</v>
      </c>
      <c r="AC8141" s="110">
        <f>IF('3C-Water transport'!$T$56="no","not applicable (Q3c.1.6 answered with 'no')",ROUND(AB8141,4))</f>
        <v>5.7000000000000002E-2</v>
      </c>
      <c r="AD8141" s="110">
        <f>IF('3C-Water transport'!$T$57="no","not applicable (Q3c.1.6 answered with 'no')",ROUND(AB8141,4))</f>
        <v>5.7000000000000002E-2</v>
      </c>
      <c r="AE8141" s="110">
        <f>IF('3C-Water transport'!$T$58="no","not applicable (Q3c.1.6 answered with 'no')",ROUND(AB8141,4))</f>
        <v>5.7000000000000002E-2</v>
      </c>
    </row>
    <row r="8142" spans="5:31" x14ac:dyDescent="0.25">
      <c r="E8142" s="110">
        <f t="shared" si="450"/>
        <v>5.8000000000000045E-2</v>
      </c>
      <c r="F8142" s="110">
        <f>IF('3A-Rail transport'!$T$56="no","not applicable (Q3a.2.6 answered with 'no')",ROUND(E8142,4))</f>
        <v>5.8000000000000003E-2</v>
      </c>
      <c r="G8142" s="110">
        <f>IF('3A-Rail transport'!$T$57="no","not applicable (Q3a.2.6 answered with 'no')",ROUND(E8142,4))</f>
        <v>5.8000000000000003E-2</v>
      </c>
      <c r="S8142" s="110">
        <f t="shared" si="451"/>
        <v>5.8000000000000045E-2</v>
      </c>
      <c r="T8142" s="110">
        <f>IF('3B-Air transport'!$T$66="no","not applicable (Q3b.1.6 answered with 'no')",ROUND(S8142,4))</f>
        <v>5.8000000000000003E-2</v>
      </c>
      <c r="U8142" s="110">
        <f>IF('3B-Air transport'!$T$67="no","not applicable (Q3b.1.6 answered with 'no')",ROUND(S8142,4))</f>
        <v>5.8000000000000003E-2</v>
      </c>
      <c r="V8142" s="110">
        <f>IF('3B-Air transport'!$T$68="no","not applicable (Q3b.1.6 answered with 'no')",ROUND(S8142,4))</f>
        <v>5.8000000000000003E-2</v>
      </c>
      <c r="AB8142" s="110">
        <f t="shared" si="452"/>
        <v>5.8000000000000045E-2</v>
      </c>
      <c r="AC8142" s="110">
        <f>IF('3C-Water transport'!$T$56="no","not applicable (Q3c.1.6 answered with 'no')",ROUND(AB8142,4))</f>
        <v>5.8000000000000003E-2</v>
      </c>
      <c r="AD8142" s="110">
        <f>IF('3C-Water transport'!$T$57="no","not applicable (Q3c.1.6 answered with 'no')",ROUND(AB8142,4))</f>
        <v>5.8000000000000003E-2</v>
      </c>
      <c r="AE8142" s="110">
        <f>IF('3C-Water transport'!$T$58="no","not applicable (Q3c.1.6 answered with 'no')",ROUND(AB8142,4))</f>
        <v>5.8000000000000003E-2</v>
      </c>
    </row>
    <row r="8143" spans="5:31" x14ac:dyDescent="0.25">
      <c r="E8143" s="110">
        <f t="shared" si="450"/>
        <v>5.9000000000000045E-2</v>
      </c>
      <c r="F8143" s="110">
        <f>IF('3A-Rail transport'!$T$56="no","not applicable (Q3a.2.6 answered with 'no')",ROUND(E8143,4))</f>
        <v>5.8999999999999997E-2</v>
      </c>
      <c r="G8143" s="110">
        <f>IF('3A-Rail transport'!$T$57="no","not applicable (Q3a.2.6 answered with 'no')",ROUND(E8143,4))</f>
        <v>5.8999999999999997E-2</v>
      </c>
      <c r="S8143" s="110">
        <f t="shared" si="451"/>
        <v>5.9000000000000045E-2</v>
      </c>
      <c r="T8143" s="110">
        <f>IF('3B-Air transport'!$T$66="no","not applicable (Q3b.1.6 answered with 'no')",ROUND(S8143,4))</f>
        <v>5.8999999999999997E-2</v>
      </c>
      <c r="U8143" s="110">
        <f>IF('3B-Air transport'!$T$67="no","not applicable (Q3b.1.6 answered with 'no')",ROUND(S8143,4))</f>
        <v>5.8999999999999997E-2</v>
      </c>
      <c r="V8143" s="110">
        <f>IF('3B-Air transport'!$T$68="no","not applicable (Q3b.1.6 answered with 'no')",ROUND(S8143,4))</f>
        <v>5.8999999999999997E-2</v>
      </c>
      <c r="AB8143" s="110">
        <f t="shared" si="452"/>
        <v>5.9000000000000045E-2</v>
      </c>
      <c r="AC8143" s="110">
        <f>IF('3C-Water transport'!$T$56="no","not applicable (Q3c.1.6 answered with 'no')",ROUND(AB8143,4))</f>
        <v>5.8999999999999997E-2</v>
      </c>
      <c r="AD8143" s="110">
        <f>IF('3C-Water transport'!$T$57="no","not applicable (Q3c.1.6 answered with 'no')",ROUND(AB8143,4))</f>
        <v>5.8999999999999997E-2</v>
      </c>
      <c r="AE8143" s="110">
        <f>IF('3C-Water transport'!$T$58="no","not applicable (Q3c.1.6 answered with 'no')",ROUND(AB8143,4))</f>
        <v>5.8999999999999997E-2</v>
      </c>
    </row>
    <row r="8144" spans="5:31" x14ac:dyDescent="0.25">
      <c r="E8144" s="110">
        <f t="shared" si="450"/>
        <v>6.0000000000000046E-2</v>
      </c>
      <c r="F8144" s="110">
        <f>IF('3A-Rail transport'!$T$56="no","not applicable (Q3a.2.6 answered with 'no')",ROUND(E8144,4))</f>
        <v>0.06</v>
      </c>
      <c r="G8144" s="110">
        <f>IF('3A-Rail transport'!$T$57="no","not applicable (Q3a.2.6 answered with 'no')",ROUND(E8144,4))</f>
        <v>0.06</v>
      </c>
      <c r="S8144" s="110">
        <f t="shared" si="451"/>
        <v>6.0000000000000046E-2</v>
      </c>
      <c r="T8144" s="110">
        <f>IF('3B-Air transport'!$T$66="no","not applicable (Q3b.1.6 answered with 'no')",ROUND(S8144,4))</f>
        <v>0.06</v>
      </c>
      <c r="U8144" s="110">
        <f>IF('3B-Air transport'!$T$67="no","not applicable (Q3b.1.6 answered with 'no')",ROUND(S8144,4))</f>
        <v>0.06</v>
      </c>
      <c r="V8144" s="110">
        <f>IF('3B-Air transport'!$T$68="no","not applicable (Q3b.1.6 answered with 'no')",ROUND(S8144,4))</f>
        <v>0.06</v>
      </c>
      <c r="AB8144" s="110">
        <f t="shared" si="452"/>
        <v>6.0000000000000046E-2</v>
      </c>
      <c r="AC8144" s="110">
        <f>IF('3C-Water transport'!$T$56="no","not applicable (Q3c.1.6 answered with 'no')",ROUND(AB8144,4))</f>
        <v>0.06</v>
      </c>
      <c r="AD8144" s="110">
        <f>IF('3C-Water transport'!$T$57="no","not applicable (Q3c.1.6 answered with 'no')",ROUND(AB8144,4))</f>
        <v>0.06</v>
      </c>
      <c r="AE8144" s="110">
        <f>IF('3C-Water transport'!$T$58="no","not applicable (Q3c.1.6 answered with 'no')",ROUND(AB8144,4))</f>
        <v>0.06</v>
      </c>
    </row>
    <row r="8145" spans="5:31" x14ac:dyDescent="0.25">
      <c r="E8145" s="110">
        <f t="shared" si="450"/>
        <v>6.1000000000000047E-2</v>
      </c>
      <c r="F8145" s="110">
        <f>IF('3A-Rail transport'!$T$56="no","not applicable (Q3a.2.6 answered with 'no')",ROUND(E8145,4))</f>
        <v>6.0999999999999999E-2</v>
      </c>
      <c r="G8145" s="110">
        <f>IF('3A-Rail transport'!$T$57="no","not applicable (Q3a.2.6 answered with 'no')",ROUND(E8145,4))</f>
        <v>6.0999999999999999E-2</v>
      </c>
      <c r="S8145" s="110">
        <f t="shared" si="451"/>
        <v>6.1000000000000047E-2</v>
      </c>
      <c r="T8145" s="110">
        <f>IF('3B-Air transport'!$T$66="no","not applicable (Q3b.1.6 answered with 'no')",ROUND(S8145,4))</f>
        <v>6.0999999999999999E-2</v>
      </c>
      <c r="U8145" s="110">
        <f>IF('3B-Air transport'!$T$67="no","not applicable (Q3b.1.6 answered with 'no')",ROUND(S8145,4))</f>
        <v>6.0999999999999999E-2</v>
      </c>
      <c r="V8145" s="110">
        <f>IF('3B-Air transport'!$T$68="no","not applicable (Q3b.1.6 answered with 'no')",ROUND(S8145,4))</f>
        <v>6.0999999999999999E-2</v>
      </c>
      <c r="AB8145" s="110">
        <f t="shared" si="452"/>
        <v>6.1000000000000047E-2</v>
      </c>
      <c r="AC8145" s="110">
        <f>IF('3C-Water transport'!$T$56="no","not applicable (Q3c.1.6 answered with 'no')",ROUND(AB8145,4))</f>
        <v>6.0999999999999999E-2</v>
      </c>
      <c r="AD8145" s="110">
        <f>IF('3C-Water transport'!$T$57="no","not applicable (Q3c.1.6 answered with 'no')",ROUND(AB8145,4))</f>
        <v>6.0999999999999999E-2</v>
      </c>
      <c r="AE8145" s="110">
        <f>IF('3C-Water transport'!$T$58="no","not applicable (Q3c.1.6 answered with 'no')",ROUND(AB8145,4))</f>
        <v>6.0999999999999999E-2</v>
      </c>
    </row>
    <row r="8146" spans="5:31" x14ac:dyDescent="0.25">
      <c r="E8146" s="110">
        <f t="shared" si="450"/>
        <v>6.2000000000000048E-2</v>
      </c>
      <c r="F8146" s="110">
        <f>IF('3A-Rail transport'!$T$56="no","not applicable (Q3a.2.6 answered with 'no')",ROUND(E8146,4))</f>
        <v>6.2E-2</v>
      </c>
      <c r="G8146" s="110">
        <f>IF('3A-Rail transport'!$T$57="no","not applicable (Q3a.2.6 answered with 'no')",ROUND(E8146,4))</f>
        <v>6.2E-2</v>
      </c>
      <c r="S8146" s="110">
        <f t="shared" si="451"/>
        <v>6.2000000000000048E-2</v>
      </c>
      <c r="T8146" s="110">
        <f>IF('3B-Air transport'!$T$66="no","not applicable (Q3b.1.6 answered with 'no')",ROUND(S8146,4))</f>
        <v>6.2E-2</v>
      </c>
      <c r="U8146" s="110">
        <f>IF('3B-Air transport'!$T$67="no","not applicable (Q3b.1.6 answered with 'no')",ROUND(S8146,4))</f>
        <v>6.2E-2</v>
      </c>
      <c r="V8146" s="110">
        <f>IF('3B-Air transport'!$T$68="no","not applicable (Q3b.1.6 answered with 'no')",ROUND(S8146,4))</f>
        <v>6.2E-2</v>
      </c>
      <c r="AB8146" s="110">
        <f t="shared" si="452"/>
        <v>6.2000000000000048E-2</v>
      </c>
      <c r="AC8146" s="110">
        <f>IF('3C-Water transport'!$T$56="no","not applicable (Q3c.1.6 answered with 'no')",ROUND(AB8146,4))</f>
        <v>6.2E-2</v>
      </c>
      <c r="AD8146" s="110">
        <f>IF('3C-Water transport'!$T$57="no","not applicable (Q3c.1.6 answered with 'no')",ROUND(AB8146,4))</f>
        <v>6.2E-2</v>
      </c>
      <c r="AE8146" s="110">
        <f>IF('3C-Water transport'!$T$58="no","not applicable (Q3c.1.6 answered with 'no')",ROUND(AB8146,4))</f>
        <v>6.2E-2</v>
      </c>
    </row>
    <row r="8147" spans="5:31" x14ac:dyDescent="0.25">
      <c r="E8147" s="110">
        <f t="shared" si="450"/>
        <v>6.3000000000000042E-2</v>
      </c>
      <c r="F8147" s="110">
        <f>IF('3A-Rail transport'!$T$56="no","not applicable (Q3a.2.6 answered with 'no')",ROUND(E8147,4))</f>
        <v>6.3E-2</v>
      </c>
      <c r="G8147" s="110">
        <f>IF('3A-Rail transport'!$T$57="no","not applicable (Q3a.2.6 answered with 'no')",ROUND(E8147,4))</f>
        <v>6.3E-2</v>
      </c>
      <c r="S8147" s="110">
        <f t="shared" si="451"/>
        <v>6.3000000000000042E-2</v>
      </c>
      <c r="T8147" s="110">
        <f>IF('3B-Air transport'!$T$66="no","not applicable (Q3b.1.6 answered with 'no')",ROUND(S8147,4))</f>
        <v>6.3E-2</v>
      </c>
      <c r="U8147" s="110">
        <f>IF('3B-Air transport'!$T$67="no","not applicable (Q3b.1.6 answered with 'no')",ROUND(S8147,4))</f>
        <v>6.3E-2</v>
      </c>
      <c r="V8147" s="110">
        <f>IF('3B-Air transport'!$T$68="no","not applicable (Q3b.1.6 answered with 'no')",ROUND(S8147,4))</f>
        <v>6.3E-2</v>
      </c>
      <c r="AB8147" s="110">
        <f t="shared" si="452"/>
        <v>6.3000000000000042E-2</v>
      </c>
      <c r="AC8147" s="110">
        <f>IF('3C-Water transport'!$T$56="no","not applicable (Q3c.1.6 answered with 'no')",ROUND(AB8147,4))</f>
        <v>6.3E-2</v>
      </c>
      <c r="AD8147" s="110">
        <f>IF('3C-Water transport'!$T$57="no","not applicable (Q3c.1.6 answered with 'no')",ROUND(AB8147,4))</f>
        <v>6.3E-2</v>
      </c>
      <c r="AE8147" s="110">
        <f>IF('3C-Water transport'!$T$58="no","not applicable (Q3c.1.6 answered with 'no')",ROUND(AB8147,4))</f>
        <v>6.3E-2</v>
      </c>
    </row>
    <row r="8148" spans="5:31" x14ac:dyDescent="0.25">
      <c r="E8148" s="110">
        <f t="shared" si="450"/>
        <v>6.4000000000000043E-2</v>
      </c>
      <c r="F8148" s="110">
        <f>IF('3A-Rail transport'!$T$56="no","not applicable (Q3a.2.6 answered with 'no')",ROUND(E8148,4))</f>
        <v>6.4000000000000001E-2</v>
      </c>
      <c r="G8148" s="110">
        <f>IF('3A-Rail transport'!$T$57="no","not applicable (Q3a.2.6 answered with 'no')",ROUND(E8148,4))</f>
        <v>6.4000000000000001E-2</v>
      </c>
      <c r="S8148" s="110">
        <f t="shared" si="451"/>
        <v>6.4000000000000043E-2</v>
      </c>
      <c r="T8148" s="110">
        <f>IF('3B-Air transport'!$T$66="no","not applicable (Q3b.1.6 answered with 'no')",ROUND(S8148,4))</f>
        <v>6.4000000000000001E-2</v>
      </c>
      <c r="U8148" s="110">
        <f>IF('3B-Air transport'!$T$67="no","not applicable (Q3b.1.6 answered with 'no')",ROUND(S8148,4))</f>
        <v>6.4000000000000001E-2</v>
      </c>
      <c r="V8148" s="110">
        <f>IF('3B-Air transport'!$T$68="no","not applicable (Q3b.1.6 answered with 'no')",ROUND(S8148,4))</f>
        <v>6.4000000000000001E-2</v>
      </c>
      <c r="AB8148" s="110">
        <f t="shared" si="452"/>
        <v>6.4000000000000043E-2</v>
      </c>
      <c r="AC8148" s="110">
        <f>IF('3C-Water transport'!$T$56="no","not applicable (Q3c.1.6 answered with 'no')",ROUND(AB8148,4))</f>
        <v>6.4000000000000001E-2</v>
      </c>
      <c r="AD8148" s="110">
        <f>IF('3C-Water transport'!$T$57="no","not applicable (Q3c.1.6 answered with 'no')",ROUND(AB8148,4))</f>
        <v>6.4000000000000001E-2</v>
      </c>
      <c r="AE8148" s="110">
        <f>IF('3C-Water transport'!$T$58="no","not applicable (Q3c.1.6 answered with 'no')",ROUND(AB8148,4))</f>
        <v>6.4000000000000001E-2</v>
      </c>
    </row>
    <row r="8149" spans="5:31" x14ac:dyDescent="0.25">
      <c r="E8149" s="110">
        <f t="shared" ref="E8149:E8212" si="453">E8148+0.001</f>
        <v>6.5000000000000044E-2</v>
      </c>
      <c r="F8149" s="110">
        <f>IF('3A-Rail transport'!$T$56="no","not applicable (Q3a.2.6 answered with 'no')",ROUND(E8149,4))</f>
        <v>6.5000000000000002E-2</v>
      </c>
      <c r="G8149" s="110">
        <f>IF('3A-Rail transport'!$T$57="no","not applicable (Q3a.2.6 answered with 'no')",ROUND(E8149,4))</f>
        <v>6.5000000000000002E-2</v>
      </c>
      <c r="S8149" s="110">
        <f t="shared" ref="S8149:S8212" si="454">S8148+0.001</f>
        <v>6.5000000000000044E-2</v>
      </c>
      <c r="T8149" s="110">
        <f>IF('3B-Air transport'!$T$66="no","not applicable (Q3b.1.6 answered with 'no')",ROUND(S8149,4))</f>
        <v>6.5000000000000002E-2</v>
      </c>
      <c r="U8149" s="110">
        <f>IF('3B-Air transport'!$T$67="no","not applicable (Q3b.1.6 answered with 'no')",ROUND(S8149,4))</f>
        <v>6.5000000000000002E-2</v>
      </c>
      <c r="V8149" s="110">
        <f>IF('3B-Air transport'!$T$68="no","not applicable (Q3b.1.6 answered with 'no')",ROUND(S8149,4))</f>
        <v>6.5000000000000002E-2</v>
      </c>
      <c r="AB8149" s="110">
        <f t="shared" ref="AB8149:AB8212" si="455">AB8148+0.001</f>
        <v>6.5000000000000044E-2</v>
      </c>
      <c r="AC8149" s="110">
        <f>IF('3C-Water transport'!$T$56="no","not applicable (Q3c.1.6 answered with 'no')",ROUND(AB8149,4))</f>
        <v>6.5000000000000002E-2</v>
      </c>
      <c r="AD8149" s="110">
        <f>IF('3C-Water transport'!$T$57="no","not applicable (Q3c.1.6 answered with 'no')",ROUND(AB8149,4))</f>
        <v>6.5000000000000002E-2</v>
      </c>
      <c r="AE8149" s="110">
        <f>IF('3C-Water transport'!$T$58="no","not applicable (Q3c.1.6 answered with 'no')",ROUND(AB8149,4))</f>
        <v>6.5000000000000002E-2</v>
      </c>
    </row>
    <row r="8150" spans="5:31" x14ac:dyDescent="0.25">
      <c r="E8150" s="110">
        <f t="shared" si="453"/>
        <v>6.6000000000000045E-2</v>
      </c>
      <c r="F8150" s="110">
        <f>IF('3A-Rail transport'!$T$56="no","not applicable (Q3a.2.6 answered with 'no')",ROUND(E8150,4))</f>
        <v>6.6000000000000003E-2</v>
      </c>
      <c r="G8150" s="110">
        <f>IF('3A-Rail transport'!$T$57="no","not applicable (Q3a.2.6 answered with 'no')",ROUND(E8150,4))</f>
        <v>6.6000000000000003E-2</v>
      </c>
      <c r="S8150" s="110">
        <f t="shared" si="454"/>
        <v>6.6000000000000045E-2</v>
      </c>
      <c r="T8150" s="110">
        <f>IF('3B-Air transport'!$T$66="no","not applicable (Q3b.1.6 answered with 'no')",ROUND(S8150,4))</f>
        <v>6.6000000000000003E-2</v>
      </c>
      <c r="U8150" s="110">
        <f>IF('3B-Air transport'!$T$67="no","not applicable (Q3b.1.6 answered with 'no')",ROUND(S8150,4))</f>
        <v>6.6000000000000003E-2</v>
      </c>
      <c r="V8150" s="110">
        <f>IF('3B-Air transport'!$T$68="no","not applicable (Q3b.1.6 answered with 'no')",ROUND(S8150,4))</f>
        <v>6.6000000000000003E-2</v>
      </c>
      <c r="AB8150" s="110">
        <f t="shared" si="455"/>
        <v>6.6000000000000045E-2</v>
      </c>
      <c r="AC8150" s="110">
        <f>IF('3C-Water transport'!$T$56="no","not applicable (Q3c.1.6 answered with 'no')",ROUND(AB8150,4))</f>
        <v>6.6000000000000003E-2</v>
      </c>
      <c r="AD8150" s="110">
        <f>IF('3C-Water transport'!$T$57="no","not applicable (Q3c.1.6 answered with 'no')",ROUND(AB8150,4))</f>
        <v>6.6000000000000003E-2</v>
      </c>
      <c r="AE8150" s="110">
        <f>IF('3C-Water transport'!$T$58="no","not applicable (Q3c.1.6 answered with 'no')",ROUND(AB8150,4))</f>
        <v>6.6000000000000003E-2</v>
      </c>
    </row>
    <row r="8151" spans="5:31" x14ac:dyDescent="0.25">
      <c r="E8151" s="110">
        <f t="shared" si="453"/>
        <v>6.7000000000000046E-2</v>
      </c>
      <c r="F8151" s="110">
        <f>IF('3A-Rail transport'!$T$56="no","not applicable (Q3a.2.6 answered with 'no')",ROUND(E8151,4))</f>
        <v>6.7000000000000004E-2</v>
      </c>
      <c r="G8151" s="110">
        <f>IF('3A-Rail transport'!$T$57="no","not applicable (Q3a.2.6 answered with 'no')",ROUND(E8151,4))</f>
        <v>6.7000000000000004E-2</v>
      </c>
      <c r="S8151" s="110">
        <f t="shared" si="454"/>
        <v>6.7000000000000046E-2</v>
      </c>
      <c r="T8151" s="110">
        <f>IF('3B-Air transport'!$T$66="no","not applicable (Q3b.1.6 answered with 'no')",ROUND(S8151,4))</f>
        <v>6.7000000000000004E-2</v>
      </c>
      <c r="U8151" s="110">
        <f>IF('3B-Air transport'!$T$67="no","not applicable (Q3b.1.6 answered with 'no')",ROUND(S8151,4))</f>
        <v>6.7000000000000004E-2</v>
      </c>
      <c r="V8151" s="110">
        <f>IF('3B-Air transport'!$T$68="no","not applicable (Q3b.1.6 answered with 'no')",ROUND(S8151,4))</f>
        <v>6.7000000000000004E-2</v>
      </c>
      <c r="AB8151" s="110">
        <f t="shared" si="455"/>
        <v>6.7000000000000046E-2</v>
      </c>
      <c r="AC8151" s="110">
        <f>IF('3C-Water transport'!$T$56="no","not applicable (Q3c.1.6 answered with 'no')",ROUND(AB8151,4))</f>
        <v>6.7000000000000004E-2</v>
      </c>
      <c r="AD8151" s="110">
        <f>IF('3C-Water transport'!$T$57="no","not applicable (Q3c.1.6 answered with 'no')",ROUND(AB8151,4))</f>
        <v>6.7000000000000004E-2</v>
      </c>
      <c r="AE8151" s="110">
        <f>IF('3C-Water transport'!$T$58="no","not applicable (Q3c.1.6 answered with 'no')",ROUND(AB8151,4))</f>
        <v>6.7000000000000004E-2</v>
      </c>
    </row>
    <row r="8152" spans="5:31" x14ac:dyDescent="0.25">
      <c r="E8152" s="110">
        <f t="shared" si="453"/>
        <v>6.8000000000000047E-2</v>
      </c>
      <c r="F8152" s="110">
        <f>IF('3A-Rail transport'!$T$56="no","not applicable (Q3a.2.6 answered with 'no')",ROUND(E8152,4))</f>
        <v>6.8000000000000005E-2</v>
      </c>
      <c r="G8152" s="110">
        <f>IF('3A-Rail transport'!$T$57="no","not applicable (Q3a.2.6 answered with 'no')",ROUND(E8152,4))</f>
        <v>6.8000000000000005E-2</v>
      </c>
      <c r="S8152" s="110">
        <f t="shared" si="454"/>
        <v>6.8000000000000047E-2</v>
      </c>
      <c r="T8152" s="110">
        <f>IF('3B-Air transport'!$T$66="no","not applicable (Q3b.1.6 answered with 'no')",ROUND(S8152,4))</f>
        <v>6.8000000000000005E-2</v>
      </c>
      <c r="U8152" s="110">
        <f>IF('3B-Air transport'!$T$67="no","not applicable (Q3b.1.6 answered with 'no')",ROUND(S8152,4))</f>
        <v>6.8000000000000005E-2</v>
      </c>
      <c r="V8152" s="110">
        <f>IF('3B-Air transport'!$T$68="no","not applicable (Q3b.1.6 answered with 'no')",ROUND(S8152,4))</f>
        <v>6.8000000000000005E-2</v>
      </c>
      <c r="AB8152" s="110">
        <f t="shared" si="455"/>
        <v>6.8000000000000047E-2</v>
      </c>
      <c r="AC8152" s="110">
        <f>IF('3C-Water transport'!$T$56="no","not applicable (Q3c.1.6 answered with 'no')",ROUND(AB8152,4))</f>
        <v>6.8000000000000005E-2</v>
      </c>
      <c r="AD8152" s="110">
        <f>IF('3C-Water transport'!$T$57="no","not applicable (Q3c.1.6 answered with 'no')",ROUND(AB8152,4))</f>
        <v>6.8000000000000005E-2</v>
      </c>
      <c r="AE8152" s="110">
        <f>IF('3C-Water transport'!$T$58="no","not applicable (Q3c.1.6 answered with 'no')",ROUND(AB8152,4))</f>
        <v>6.8000000000000005E-2</v>
      </c>
    </row>
    <row r="8153" spans="5:31" x14ac:dyDescent="0.25">
      <c r="E8153" s="110">
        <f t="shared" si="453"/>
        <v>6.9000000000000047E-2</v>
      </c>
      <c r="F8153" s="110">
        <f>IF('3A-Rail transport'!$T$56="no","not applicable (Q3a.2.6 answered with 'no')",ROUND(E8153,4))</f>
        <v>6.9000000000000006E-2</v>
      </c>
      <c r="G8153" s="110">
        <f>IF('3A-Rail transport'!$T$57="no","not applicable (Q3a.2.6 answered with 'no')",ROUND(E8153,4))</f>
        <v>6.9000000000000006E-2</v>
      </c>
      <c r="S8153" s="110">
        <f t="shared" si="454"/>
        <v>6.9000000000000047E-2</v>
      </c>
      <c r="T8153" s="110">
        <f>IF('3B-Air transport'!$T$66="no","not applicable (Q3b.1.6 answered with 'no')",ROUND(S8153,4))</f>
        <v>6.9000000000000006E-2</v>
      </c>
      <c r="U8153" s="110">
        <f>IF('3B-Air transport'!$T$67="no","not applicable (Q3b.1.6 answered with 'no')",ROUND(S8153,4))</f>
        <v>6.9000000000000006E-2</v>
      </c>
      <c r="V8153" s="110">
        <f>IF('3B-Air transport'!$T$68="no","not applicable (Q3b.1.6 answered with 'no')",ROUND(S8153,4))</f>
        <v>6.9000000000000006E-2</v>
      </c>
      <c r="AB8153" s="110">
        <f t="shared" si="455"/>
        <v>6.9000000000000047E-2</v>
      </c>
      <c r="AC8153" s="110">
        <f>IF('3C-Water transport'!$T$56="no","not applicable (Q3c.1.6 answered with 'no')",ROUND(AB8153,4))</f>
        <v>6.9000000000000006E-2</v>
      </c>
      <c r="AD8153" s="110">
        <f>IF('3C-Water transport'!$T$57="no","not applicable (Q3c.1.6 answered with 'no')",ROUND(AB8153,4))</f>
        <v>6.9000000000000006E-2</v>
      </c>
      <c r="AE8153" s="110">
        <f>IF('3C-Water transport'!$T$58="no","not applicable (Q3c.1.6 answered with 'no')",ROUND(AB8153,4))</f>
        <v>6.9000000000000006E-2</v>
      </c>
    </row>
    <row r="8154" spans="5:31" x14ac:dyDescent="0.25">
      <c r="E8154" s="110">
        <f t="shared" si="453"/>
        <v>7.0000000000000048E-2</v>
      </c>
      <c r="F8154" s="110">
        <f>IF('3A-Rail transport'!$T$56="no","not applicable (Q3a.2.6 answered with 'no')",ROUND(E8154,4))</f>
        <v>7.0000000000000007E-2</v>
      </c>
      <c r="G8154" s="110">
        <f>IF('3A-Rail transport'!$T$57="no","not applicable (Q3a.2.6 answered with 'no')",ROUND(E8154,4))</f>
        <v>7.0000000000000007E-2</v>
      </c>
      <c r="S8154" s="110">
        <f t="shared" si="454"/>
        <v>7.0000000000000048E-2</v>
      </c>
      <c r="T8154" s="110">
        <f>IF('3B-Air transport'!$T$66="no","not applicable (Q3b.1.6 answered with 'no')",ROUND(S8154,4))</f>
        <v>7.0000000000000007E-2</v>
      </c>
      <c r="U8154" s="110">
        <f>IF('3B-Air transport'!$T$67="no","not applicable (Q3b.1.6 answered with 'no')",ROUND(S8154,4))</f>
        <v>7.0000000000000007E-2</v>
      </c>
      <c r="V8154" s="110">
        <f>IF('3B-Air transport'!$T$68="no","not applicable (Q3b.1.6 answered with 'no')",ROUND(S8154,4))</f>
        <v>7.0000000000000007E-2</v>
      </c>
      <c r="AB8154" s="110">
        <f t="shared" si="455"/>
        <v>7.0000000000000048E-2</v>
      </c>
      <c r="AC8154" s="110">
        <f>IF('3C-Water transport'!$T$56="no","not applicable (Q3c.1.6 answered with 'no')",ROUND(AB8154,4))</f>
        <v>7.0000000000000007E-2</v>
      </c>
      <c r="AD8154" s="110">
        <f>IF('3C-Water transport'!$T$57="no","not applicable (Q3c.1.6 answered with 'no')",ROUND(AB8154,4))</f>
        <v>7.0000000000000007E-2</v>
      </c>
      <c r="AE8154" s="110">
        <f>IF('3C-Water transport'!$T$58="no","not applicable (Q3c.1.6 answered with 'no')",ROUND(AB8154,4))</f>
        <v>7.0000000000000007E-2</v>
      </c>
    </row>
    <row r="8155" spans="5:31" x14ac:dyDescent="0.25">
      <c r="E8155" s="110">
        <f t="shared" si="453"/>
        <v>7.1000000000000049E-2</v>
      </c>
      <c r="F8155" s="110">
        <f>IF('3A-Rail transport'!$T$56="no","not applicable (Q3a.2.6 answered with 'no')",ROUND(E8155,4))</f>
        <v>7.0999999999999994E-2</v>
      </c>
      <c r="G8155" s="110">
        <f>IF('3A-Rail transport'!$T$57="no","not applicable (Q3a.2.6 answered with 'no')",ROUND(E8155,4))</f>
        <v>7.0999999999999994E-2</v>
      </c>
      <c r="S8155" s="110">
        <f t="shared" si="454"/>
        <v>7.1000000000000049E-2</v>
      </c>
      <c r="T8155" s="110">
        <f>IF('3B-Air transport'!$T$66="no","not applicable (Q3b.1.6 answered with 'no')",ROUND(S8155,4))</f>
        <v>7.0999999999999994E-2</v>
      </c>
      <c r="U8155" s="110">
        <f>IF('3B-Air transport'!$T$67="no","not applicable (Q3b.1.6 answered with 'no')",ROUND(S8155,4))</f>
        <v>7.0999999999999994E-2</v>
      </c>
      <c r="V8155" s="110">
        <f>IF('3B-Air transport'!$T$68="no","not applicable (Q3b.1.6 answered with 'no')",ROUND(S8155,4))</f>
        <v>7.0999999999999994E-2</v>
      </c>
      <c r="AB8155" s="110">
        <f t="shared" si="455"/>
        <v>7.1000000000000049E-2</v>
      </c>
      <c r="AC8155" s="110">
        <f>IF('3C-Water transport'!$T$56="no","not applicable (Q3c.1.6 answered with 'no')",ROUND(AB8155,4))</f>
        <v>7.0999999999999994E-2</v>
      </c>
      <c r="AD8155" s="110">
        <f>IF('3C-Water transport'!$T$57="no","not applicable (Q3c.1.6 answered with 'no')",ROUND(AB8155,4))</f>
        <v>7.0999999999999994E-2</v>
      </c>
      <c r="AE8155" s="110">
        <f>IF('3C-Water transport'!$T$58="no","not applicable (Q3c.1.6 answered with 'no')",ROUND(AB8155,4))</f>
        <v>7.0999999999999994E-2</v>
      </c>
    </row>
    <row r="8156" spans="5:31" x14ac:dyDescent="0.25">
      <c r="E8156" s="110">
        <f t="shared" si="453"/>
        <v>7.200000000000005E-2</v>
      </c>
      <c r="F8156" s="110">
        <f>IF('3A-Rail transport'!$T$56="no","not applicable (Q3a.2.6 answered with 'no')",ROUND(E8156,4))</f>
        <v>7.1999999999999995E-2</v>
      </c>
      <c r="G8156" s="110">
        <f>IF('3A-Rail transport'!$T$57="no","not applicable (Q3a.2.6 answered with 'no')",ROUND(E8156,4))</f>
        <v>7.1999999999999995E-2</v>
      </c>
      <c r="S8156" s="110">
        <f t="shared" si="454"/>
        <v>7.200000000000005E-2</v>
      </c>
      <c r="T8156" s="110">
        <f>IF('3B-Air transport'!$T$66="no","not applicable (Q3b.1.6 answered with 'no')",ROUND(S8156,4))</f>
        <v>7.1999999999999995E-2</v>
      </c>
      <c r="U8156" s="110">
        <f>IF('3B-Air transport'!$T$67="no","not applicable (Q3b.1.6 answered with 'no')",ROUND(S8156,4))</f>
        <v>7.1999999999999995E-2</v>
      </c>
      <c r="V8156" s="110">
        <f>IF('3B-Air transport'!$T$68="no","not applicable (Q3b.1.6 answered with 'no')",ROUND(S8156,4))</f>
        <v>7.1999999999999995E-2</v>
      </c>
      <c r="AB8156" s="110">
        <f t="shared" si="455"/>
        <v>7.200000000000005E-2</v>
      </c>
      <c r="AC8156" s="110">
        <f>IF('3C-Water transport'!$T$56="no","not applicable (Q3c.1.6 answered with 'no')",ROUND(AB8156,4))</f>
        <v>7.1999999999999995E-2</v>
      </c>
      <c r="AD8156" s="110">
        <f>IF('3C-Water transport'!$T$57="no","not applicable (Q3c.1.6 answered with 'no')",ROUND(AB8156,4))</f>
        <v>7.1999999999999995E-2</v>
      </c>
      <c r="AE8156" s="110">
        <f>IF('3C-Water transport'!$T$58="no","not applicable (Q3c.1.6 answered with 'no')",ROUND(AB8156,4))</f>
        <v>7.1999999999999995E-2</v>
      </c>
    </row>
    <row r="8157" spans="5:31" x14ac:dyDescent="0.25">
      <c r="E8157" s="110">
        <f t="shared" si="453"/>
        <v>7.3000000000000051E-2</v>
      </c>
      <c r="F8157" s="110">
        <f>IF('3A-Rail transport'!$T$56="no","not applicable (Q3a.2.6 answered with 'no')",ROUND(E8157,4))</f>
        <v>7.2999999999999995E-2</v>
      </c>
      <c r="G8157" s="110">
        <f>IF('3A-Rail transport'!$T$57="no","not applicable (Q3a.2.6 answered with 'no')",ROUND(E8157,4))</f>
        <v>7.2999999999999995E-2</v>
      </c>
      <c r="S8157" s="110">
        <f t="shared" si="454"/>
        <v>7.3000000000000051E-2</v>
      </c>
      <c r="T8157" s="110">
        <f>IF('3B-Air transport'!$T$66="no","not applicable (Q3b.1.6 answered with 'no')",ROUND(S8157,4))</f>
        <v>7.2999999999999995E-2</v>
      </c>
      <c r="U8157" s="110">
        <f>IF('3B-Air transport'!$T$67="no","not applicable (Q3b.1.6 answered with 'no')",ROUND(S8157,4))</f>
        <v>7.2999999999999995E-2</v>
      </c>
      <c r="V8157" s="110">
        <f>IF('3B-Air transport'!$T$68="no","not applicable (Q3b.1.6 answered with 'no')",ROUND(S8157,4))</f>
        <v>7.2999999999999995E-2</v>
      </c>
      <c r="AB8157" s="110">
        <f t="shared" si="455"/>
        <v>7.3000000000000051E-2</v>
      </c>
      <c r="AC8157" s="110">
        <f>IF('3C-Water transport'!$T$56="no","not applicable (Q3c.1.6 answered with 'no')",ROUND(AB8157,4))</f>
        <v>7.2999999999999995E-2</v>
      </c>
      <c r="AD8157" s="110">
        <f>IF('3C-Water transport'!$T$57="no","not applicable (Q3c.1.6 answered with 'no')",ROUND(AB8157,4))</f>
        <v>7.2999999999999995E-2</v>
      </c>
      <c r="AE8157" s="110">
        <f>IF('3C-Water transport'!$T$58="no","not applicable (Q3c.1.6 answered with 'no')",ROUND(AB8157,4))</f>
        <v>7.2999999999999995E-2</v>
      </c>
    </row>
    <row r="8158" spans="5:31" x14ac:dyDescent="0.25">
      <c r="E8158" s="110">
        <f t="shared" si="453"/>
        <v>7.4000000000000052E-2</v>
      </c>
      <c r="F8158" s="110">
        <f>IF('3A-Rail transport'!$T$56="no","not applicable (Q3a.2.6 answered with 'no')",ROUND(E8158,4))</f>
        <v>7.3999999999999996E-2</v>
      </c>
      <c r="G8158" s="110">
        <f>IF('3A-Rail transport'!$T$57="no","not applicable (Q3a.2.6 answered with 'no')",ROUND(E8158,4))</f>
        <v>7.3999999999999996E-2</v>
      </c>
      <c r="S8158" s="110">
        <f t="shared" si="454"/>
        <v>7.4000000000000052E-2</v>
      </c>
      <c r="T8158" s="110">
        <f>IF('3B-Air transport'!$T$66="no","not applicable (Q3b.1.6 answered with 'no')",ROUND(S8158,4))</f>
        <v>7.3999999999999996E-2</v>
      </c>
      <c r="U8158" s="110">
        <f>IF('3B-Air transport'!$T$67="no","not applicable (Q3b.1.6 answered with 'no')",ROUND(S8158,4))</f>
        <v>7.3999999999999996E-2</v>
      </c>
      <c r="V8158" s="110">
        <f>IF('3B-Air transport'!$T$68="no","not applicable (Q3b.1.6 answered with 'no')",ROUND(S8158,4))</f>
        <v>7.3999999999999996E-2</v>
      </c>
      <c r="AB8158" s="110">
        <f t="shared" si="455"/>
        <v>7.4000000000000052E-2</v>
      </c>
      <c r="AC8158" s="110">
        <f>IF('3C-Water transport'!$T$56="no","not applicable (Q3c.1.6 answered with 'no')",ROUND(AB8158,4))</f>
        <v>7.3999999999999996E-2</v>
      </c>
      <c r="AD8158" s="110">
        <f>IF('3C-Water transport'!$T$57="no","not applicable (Q3c.1.6 answered with 'no')",ROUND(AB8158,4))</f>
        <v>7.3999999999999996E-2</v>
      </c>
      <c r="AE8158" s="110">
        <f>IF('3C-Water transport'!$T$58="no","not applicable (Q3c.1.6 answered with 'no')",ROUND(AB8158,4))</f>
        <v>7.3999999999999996E-2</v>
      </c>
    </row>
    <row r="8159" spans="5:31" x14ac:dyDescent="0.25">
      <c r="E8159" s="110">
        <f t="shared" si="453"/>
        <v>7.5000000000000053E-2</v>
      </c>
      <c r="F8159" s="110">
        <f>IF('3A-Rail transport'!$T$56="no","not applicable (Q3a.2.6 answered with 'no')",ROUND(E8159,4))</f>
        <v>7.4999999999999997E-2</v>
      </c>
      <c r="G8159" s="110">
        <f>IF('3A-Rail transport'!$T$57="no","not applicable (Q3a.2.6 answered with 'no')",ROUND(E8159,4))</f>
        <v>7.4999999999999997E-2</v>
      </c>
      <c r="S8159" s="110">
        <f t="shared" si="454"/>
        <v>7.5000000000000053E-2</v>
      </c>
      <c r="T8159" s="110">
        <f>IF('3B-Air transport'!$T$66="no","not applicable (Q3b.1.6 answered with 'no')",ROUND(S8159,4))</f>
        <v>7.4999999999999997E-2</v>
      </c>
      <c r="U8159" s="110">
        <f>IF('3B-Air transport'!$T$67="no","not applicable (Q3b.1.6 answered with 'no')",ROUND(S8159,4))</f>
        <v>7.4999999999999997E-2</v>
      </c>
      <c r="V8159" s="110">
        <f>IF('3B-Air transport'!$T$68="no","not applicable (Q3b.1.6 answered with 'no')",ROUND(S8159,4))</f>
        <v>7.4999999999999997E-2</v>
      </c>
      <c r="AB8159" s="110">
        <f t="shared" si="455"/>
        <v>7.5000000000000053E-2</v>
      </c>
      <c r="AC8159" s="110">
        <f>IF('3C-Water transport'!$T$56="no","not applicable (Q3c.1.6 answered with 'no')",ROUND(AB8159,4))</f>
        <v>7.4999999999999997E-2</v>
      </c>
      <c r="AD8159" s="110">
        <f>IF('3C-Water transport'!$T$57="no","not applicable (Q3c.1.6 answered with 'no')",ROUND(AB8159,4))</f>
        <v>7.4999999999999997E-2</v>
      </c>
      <c r="AE8159" s="110">
        <f>IF('3C-Water transport'!$T$58="no","not applicable (Q3c.1.6 answered with 'no')",ROUND(AB8159,4))</f>
        <v>7.4999999999999997E-2</v>
      </c>
    </row>
    <row r="8160" spans="5:31" x14ac:dyDescent="0.25">
      <c r="E8160" s="110">
        <f t="shared" si="453"/>
        <v>7.6000000000000054E-2</v>
      </c>
      <c r="F8160" s="110">
        <f>IF('3A-Rail transport'!$T$56="no","not applicable (Q3a.2.6 answered with 'no')",ROUND(E8160,4))</f>
        <v>7.5999999999999998E-2</v>
      </c>
      <c r="G8160" s="110">
        <f>IF('3A-Rail transport'!$T$57="no","not applicable (Q3a.2.6 answered with 'no')",ROUND(E8160,4))</f>
        <v>7.5999999999999998E-2</v>
      </c>
      <c r="S8160" s="110">
        <f t="shared" si="454"/>
        <v>7.6000000000000054E-2</v>
      </c>
      <c r="T8160" s="110">
        <f>IF('3B-Air transport'!$T$66="no","not applicable (Q3b.1.6 answered with 'no')",ROUND(S8160,4))</f>
        <v>7.5999999999999998E-2</v>
      </c>
      <c r="U8160" s="110">
        <f>IF('3B-Air transport'!$T$67="no","not applicable (Q3b.1.6 answered with 'no')",ROUND(S8160,4))</f>
        <v>7.5999999999999998E-2</v>
      </c>
      <c r="V8160" s="110">
        <f>IF('3B-Air transport'!$T$68="no","not applicable (Q3b.1.6 answered with 'no')",ROUND(S8160,4))</f>
        <v>7.5999999999999998E-2</v>
      </c>
      <c r="AB8160" s="110">
        <f t="shared" si="455"/>
        <v>7.6000000000000054E-2</v>
      </c>
      <c r="AC8160" s="110">
        <f>IF('3C-Water transport'!$T$56="no","not applicable (Q3c.1.6 answered with 'no')",ROUND(AB8160,4))</f>
        <v>7.5999999999999998E-2</v>
      </c>
      <c r="AD8160" s="110">
        <f>IF('3C-Water transport'!$T$57="no","not applicable (Q3c.1.6 answered with 'no')",ROUND(AB8160,4))</f>
        <v>7.5999999999999998E-2</v>
      </c>
      <c r="AE8160" s="110">
        <f>IF('3C-Water transport'!$T$58="no","not applicable (Q3c.1.6 answered with 'no')",ROUND(AB8160,4))</f>
        <v>7.5999999999999998E-2</v>
      </c>
    </row>
    <row r="8161" spans="5:31" x14ac:dyDescent="0.25">
      <c r="E8161" s="110">
        <f t="shared" si="453"/>
        <v>7.7000000000000055E-2</v>
      </c>
      <c r="F8161" s="110">
        <f>IF('3A-Rail transport'!$T$56="no","not applicable (Q3a.2.6 answered with 'no')",ROUND(E8161,4))</f>
        <v>7.6999999999999999E-2</v>
      </c>
      <c r="G8161" s="110">
        <f>IF('3A-Rail transport'!$T$57="no","not applicable (Q3a.2.6 answered with 'no')",ROUND(E8161,4))</f>
        <v>7.6999999999999999E-2</v>
      </c>
      <c r="S8161" s="110">
        <f t="shared" si="454"/>
        <v>7.7000000000000055E-2</v>
      </c>
      <c r="T8161" s="110">
        <f>IF('3B-Air transport'!$T$66="no","not applicable (Q3b.1.6 answered with 'no')",ROUND(S8161,4))</f>
        <v>7.6999999999999999E-2</v>
      </c>
      <c r="U8161" s="110">
        <f>IF('3B-Air transport'!$T$67="no","not applicable (Q3b.1.6 answered with 'no')",ROUND(S8161,4))</f>
        <v>7.6999999999999999E-2</v>
      </c>
      <c r="V8161" s="110">
        <f>IF('3B-Air transport'!$T$68="no","not applicable (Q3b.1.6 answered with 'no')",ROUND(S8161,4))</f>
        <v>7.6999999999999999E-2</v>
      </c>
      <c r="AB8161" s="110">
        <f t="shared" si="455"/>
        <v>7.7000000000000055E-2</v>
      </c>
      <c r="AC8161" s="110">
        <f>IF('3C-Water transport'!$T$56="no","not applicable (Q3c.1.6 answered with 'no')",ROUND(AB8161,4))</f>
        <v>7.6999999999999999E-2</v>
      </c>
      <c r="AD8161" s="110">
        <f>IF('3C-Water transport'!$T$57="no","not applicable (Q3c.1.6 answered with 'no')",ROUND(AB8161,4))</f>
        <v>7.6999999999999999E-2</v>
      </c>
      <c r="AE8161" s="110">
        <f>IF('3C-Water transport'!$T$58="no","not applicable (Q3c.1.6 answered with 'no')",ROUND(AB8161,4))</f>
        <v>7.6999999999999999E-2</v>
      </c>
    </row>
    <row r="8162" spans="5:31" x14ac:dyDescent="0.25">
      <c r="E8162" s="110">
        <f t="shared" si="453"/>
        <v>7.8000000000000055E-2</v>
      </c>
      <c r="F8162" s="110">
        <f>IF('3A-Rail transport'!$T$56="no","not applicable (Q3a.2.6 answered with 'no')",ROUND(E8162,4))</f>
        <v>7.8E-2</v>
      </c>
      <c r="G8162" s="110">
        <f>IF('3A-Rail transport'!$T$57="no","not applicable (Q3a.2.6 answered with 'no')",ROUND(E8162,4))</f>
        <v>7.8E-2</v>
      </c>
      <c r="S8162" s="110">
        <f t="shared" si="454"/>
        <v>7.8000000000000055E-2</v>
      </c>
      <c r="T8162" s="110">
        <f>IF('3B-Air transport'!$T$66="no","not applicable (Q3b.1.6 answered with 'no')",ROUND(S8162,4))</f>
        <v>7.8E-2</v>
      </c>
      <c r="U8162" s="110">
        <f>IF('3B-Air transport'!$T$67="no","not applicable (Q3b.1.6 answered with 'no')",ROUND(S8162,4))</f>
        <v>7.8E-2</v>
      </c>
      <c r="V8162" s="110">
        <f>IF('3B-Air transport'!$T$68="no","not applicable (Q3b.1.6 answered with 'no')",ROUND(S8162,4))</f>
        <v>7.8E-2</v>
      </c>
      <c r="AB8162" s="110">
        <f t="shared" si="455"/>
        <v>7.8000000000000055E-2</v>
      </c>
      <c r="AC8162" s="110">
        <f>IF('3C-Water transport'!$T$56="no","not applicable (Q3c.1.6 answered with 'no')",ROUND(AB8162,4))</f>
        <v>7.8E-2</v>
      </c>
      <c r="AD8162" s="110">
        <f>IF('3C-Water transport'!$T$57="no","not applicable (Q3c.1.6 answered with 'no')",ROUND(AB8162,4))</f>
        <v>7.8E-2</v>
      </c>
      <c r="AE8162" s="110">
        <f>IF('3C-Water transport'!$T$58="no","not applicable (Q3c.1.6 answered with 'no')",ROUND(AB8162,4))</f>
        <v>7.8E-2</v>
      </c>
    </row>
    <row r="8163" spans="5:31" x14ac:dyDescent="0.25">
      <c r="E8163" s="110">
        <f t="shared" si="453"/>
        <v>7.9000000000000056E-2</v>
      </c>
      <c r="F8163" s="110">
        <f>IF('3A-Rail transport'!$T$56="no","not applicable (Q3a.2.6 answered with 'no')",ROUND(E8163,4))</f>
        <v>7.9000000000000001E-2</v>
      </c>
      <c r="G8163" s="110">
        <f>IF('3A-Rail transport'!$T$57="no","not applicable (Q3a.2.6 answered with 'no')",ROUND(E8163,4))</f>
        <v>7.9000000000000001E-2</v>
      </c>
      <c r="S8163" s="110">
        <f t="shared" si="454"/>
        <v>7.9000000000000056E-2</v>
      </c>
      <c r="T8163" s="110">
        <f>IF('3B-Air transport'!$T$66="no","not applicable (Q3b.1.6 answered with 'no')",ROUND(S8163,4))</f>
        <v>7.9000000000000001E-2</v>
      </c>
      <c r="U8163" s="110">
        <f>IF('3B-Air transport'!$T$67="no","not applicable (Q3b.1.6 answered with 'no')",ROUND(S8163,4))</f>
        <v>7.9000000000000001E-2</v>
      </c>
      <c r="V8163" s="110">
        <f>IF('3B-Air transport'!$T$68="no","not applicable (Q3b.1.6 answered with 'no')",ROUND(S8163,4))</f>
        <v>7.9000000000000001E-2</v>
      </c>
      <c r="AB8163" s="110">
        <f t="shared" si="455"/>
        <v>7.9000000000000056E-2</v>
      </c>
      <c r="AC8163" s="110">
        <f>IF('3C-Water transport'!$T$56="no","not applicable (Q3c.1.6 answered with 'no')",ROUND(AB8163,4))</f>
        <v>7.9000000000000001E-2</v>
      </c>
      <c r="AD8163" s="110">
        <f>IF('3C-Water transport'!$T$57="no","not applicable (Q3c.1.6 answered with 'no')",ROUND(AB8163,4))</f>
        <v>7.9000000000000001E-2</v>
      </c>
      <c r="AE8163" s="110">
        <f>IF('3C-Water transport'!$T$58="no","not applicable (Q3c.1.6 answered with 'no')",ROUND(AB8163,4))</f>
        <v>7.9000000000000001E-2</v>
      </c>
    </row>
    <row r="8164" spans="5:31" x14ac:dyDescent="0.25">
      <c r="E8164" s="110">
        <f t="shared" si="453"/>
        <v>8.0000000000000057E-2</v>
      </c>
      <c r="F8164" s="110">
        <f>IF('3A-Rail transport'!$T$56="no","not applicable (Q3a.2.6 answered with 'no')",ROUND(E8164,4))</f>
        <v>0.08</v>
      </c>
      <c r="G8164" s="110">
        <f>IF('3A-Rail transport'!$T$57="no","not applicable (Q3a.2.6 answered with 'no')",ROUND(E8164,4))</f>
        <v>0.08</v>
      </c>
      <c r="S8164" s="110">
        <f t="shared" si="454"/>
        <v>8.0000000000000057E-2</v>
      </c>
      <c r="T8164" s="110">
        <f>IF('3B-Air transport'!$T$66="no","not applicable (Q3b.1.6 answered with 'no')",ROUND(S8164,4))</f>
        <v>0.08</v>
      </c>
      <c r="U8164" s="110">
        <f>IF('3B-Air transport'!$T$67="no","not applicable (Q3b.1.6 answered with 'no')",ROUND(S8164,4))</f>
        <v>0.08</v>
      </c>
      <c r="V8164" s="110">
        <f>IF('3B-Air transport'!$T$68="no","not applicable (Q3b.1.6 answered with 'no')",ROUND(S8164,4))</f>
        <v>0.08</v>
      </c>
      <c r="AB8164" s="110">
        <f t="shared" si="455"/>
        <v>8.0000000000000057E-2</v>
      </c>
      <c r="AC8164" s="110">
        <f>IF('3C-Water transport'!$T$56="no","not applicable (Q3c.1.6 answered with 'no')",ROUND(AB8164,4))</f>
        <v>0.08</v>
      </c>
      <c r="AD8164" s="110">
        <f>IF('3C-Water transport'!$T$57="no","not applicable (Q3c.1.6 answered with 'no')",ROUND(AB8164,4))</f>
        <v>0.08</v>
      </c>
      <c r="AE8164" s="110">
        <f>IF('3C-Water transport'!$T$58="no","not applicable (Q3c.1.6 answered with 'no')",ROUND(AB8164,4))</f>
        <v>0.08</v>
      </c>
    </row>
    <row r="8165" spans="5:31" x14ac:dyDescent="0.25">
      <c r="E8165" s="110">
        <f t="shared" si="453"/>
        <v>8.1000000000000058E-2</v>
      </c>
      <c r="F8165" s="110">
        <f>IF('3A-Rail transport'!$T$56="no","not applicable (Q3a.2.6 answered with 'no')",ROUND(E8165,4))</f>
        <v>8.1000000000000003E-2</v>
      </c>
      <c r="G8165" s="110">
        <f>IF('3A-Rail transport'!$T$57="no","not applicable (Q3a.2.6 answered with 'no')",ROUND(E8165,4))</f>
        <v>8.1000000000000003E-2</v>
      </c>
      <c r="S8165" s="110">
        <f t="shared" si="454"/>
        <v>8.1000000000000058E-2</v>
      </c>
      <c r="T8165" s="110">
        <f>IF('3B-Air transport'!$T$66="no","not applicable (Q3b.1.6 answered with 'no')",ROUND(S8165,4))</f>
        <v>8.1000000000000003E-2</v>
      </c>
      <c r="U8165" s="110">
        <f>IF('3B-Air transport'!$T$67="no","not applicable (Q3b.1.6 answered with 'no')",ROUND(S8165,4))</f>
        <v>8.1000000000000003E-2</v>
      </c>
      <c r="V8165" s="110">
        <f>IF('3B-Air transport'!$T$68="no","not applicable (Q3b.1.6 answered with 'no')",ROUND(S8165,4))</f>
        <v>8.1000000000000003E-2</v>
      </c>
      <c r="AB8165" s="110">
        <f t="shared" si="455"/>
        <v>8.1000000000000058E-2</v>
      </c>
      <c r="AC8165" s="110">
        <f>IF('3C-Water transport'!$T$56="no","not applicable (Q3c.1.6 answered with 'no')",ROUND(AB8165,4))</f>
        <v>8.1000000000000003E-2</v>
      </c>
      <c r="AD8165" s="110">
        <f>IF('3C-Water transport'!$T$57="no","not applicable (Q3c.1.6 answered with 'no')",ROUND(AB8165,4))</f>
        <v>8.1000000000000003E-2</v>
      </c>
      <c r="AE8165" s="110">
        <f>IF('3C-Water transport'!$T$58="no","not applicable (Q3c.1.6 answered with 'no')",ROUND(AB8165,4))</f>
        <v>8.1000000000000003E-2</v>
      </c>
    </row>
    <row r="8166" spans="5:31" x14ac:dyDescent="0.25">
      <c r="E8166" s="110">
        <f t="shared" si="453"/>
        <v>8.2000000000000059E-2</v>
      </c>
      <c r="F8166" s="110">
        <f>IF('3A-Rail transport'!$T$56="no","not applicable (Q3a.2.6 answered with 'no')",ROUND(E8166,4))</f>
        <v>8.2000000000000003E-2</v>
      </c>
      <c r="G8166" s="110">
        <f>IF('3A-Rail transport'!$T$57="no","not applicable (Q3a.2.6 answered with 'no')",ROUND(E8166,4))</f>
        <v>8.2000000000000003E-2</v>
      </c>
      <c r="S8166" s="110">
        <f t="shared" si="454"/>
        <v>8.2000000000000059E-2</v>
      </c>
      <c r="T8166" s="110">
        <f>IF('3B-Air transport'!$T$66="no","not applicable (Q3b.1.6 answered with 'no')",ROUND(S8166,4))</f>
        <v>8.2000000000000003E-2</v>
      </c>
      <c r="U8166" s="110">
        <f>IF('3B-Air transport'!$T$67="no","not applicable (Q3b.1.6 answered with 'no')",ROUND(S8166,4))</f>
        <v>8.2000000000000003E-2</v>
      </c>
      <c r="V8166" s="110">
        <f>IF('3B-Air transport'!$T$68="no","not applicable (Q3b.1.6 answered with 'no')",ROUND(S8166,4))</f>
        <v>8.2000000000000003E-2</v>
      </c>
      <c r="AB8166" s="110">
        <f t="shared" si="455"/>
        <v>8.2000000000000059E-2</v>
      </c>
      <c r="AC8166" s="110">
        <f>IF('3C-Water transport'!$T$56="no","not applicable (Q3c.1.6 answered with 'no')",ROUND(AB8166,4))</f>
        <v>8.2000000000000003E-2</v>
      </c>
      <c r="AD8166" s="110">
        <f>IF('3C-Water transport'!$T$57="no","not applicable (Q3c.1.6 answered with 'no')",ROUND(AB8166,4))</f>
        <v>8.2000000000000003E-2</v>
      </c>
      <c r="AE8166" s="110">
        <f>IF('3C-Water transport'!$T$58="no","not applicable (Q3c.1.6 answered with 'no')",ROUND(AB8166,4))</f>
        <v>8.2000000000000003E-2</v>
      </c>
    </row>
    <row r="8167" spans="5:31" x14ac:dyDescent="0.25">
      <c r="E8167" s="110">
        <f t="shared" si="453"/>
        <v>8.300000000000006E-2</v>
      </c>
      <c r="F8167" s="110">
        <f>IF('3A-Rail transport'!$T$56="no","not applicable (Q3a.2.6 answered with 'no')",ROUND(E8167,4))</f>
        <v>8.3000000000000004E-2</v>
      </c>
      <c r="G8167" s="110">
        <f>IF('3A-Rail transport'!$T$57="no","not applicable (Q3a.2.6 answered with 'no')",ROUND(E8167,4))</f>
        <v>8.3000000000000004E-2</v>
      </c>
      <c r="S8167" s="110">
        <f t="shared" si="454"/>
        <v>8.300000000000006E-2</v>
      </c>
      <c r="T8167" s="110">
        <f>IF('3B-Air transport'!$T$66="no","not applicable (Q3b.1.6 answered with 'no')",ROUND(S8167,4))</f>
        <v>8.3000000000000004E-2</v>
      </c>
      <c r="U8167" s="110">
        <f>IF('3B-Air transport'!$T$67="no","not applicable (Q3b.1.6 answered with 'no')",ROUND(S8167,4))</f>
        <v>8.3000000000000004E-2</v>
      </c>
      <c r="V8167" s="110">
        <f>IF('3B-Air transport'!$T$68="no","not applicable (Q3b.1.6 answered with 'no')",ROUND(S8167,4))</f>
        <v>8.3000000000000004E-2</v>
      </c>
      <c r="AB8167" s="110">
        <f t="shared" si="455"/>
        <v>8.300000000000006E-2</v>
      </c>
      <c r="AC8167" s="110">
        <f>IF('3C-Water transport'!$T$56="no","not applicable (Q3c.1.6 answered with 'no')",ROUND(AB8167,4))</f>
        <v>8.3000000000000004E-2</v>
      </c>
      <c r="AD8167" s="110">
        <f>IF('3C-Water transport'!$T$57="no","not applicable (Q3c.1.6 answered with 'no')",ROUND(AB8167,4))</f>
        <v>8.3000000000000004E-2</v>
      </c>
      <c r="AE8167" s="110">
        <f>IF('3C-Water transport'!$T$58="no","not applicable (Q3c.1.6 answered with 'no')",ROUND(AB8167,4))</f>
        <v>8.3000000000000004E-2</v>
      </c>
    </row>
    <row r="8168" spans="5:31" x14ac:dyDescent="0.25">
      <c r="E8168" s="110">
        <f t="shared" si="453"/>
        <v>8.4000000000000061E-2</v>
      </c>
      <c r="F8168" s="110">
        <f>IF('3A-Rail transport'!$T$56="no","not applicable (Q3a.2.6 answered with 'no')",ROUND(E8168,4))</f>
        <v>8.4000000000000005E-2</v>
      </c>
      <c r="G8168" s="110">
        <f>IF('3A-Rail transport'!$T$57="no","not applicable (Q3a.2.6 answered with 'no')",ROUND(E8168,4))</f>
        <v>8.4000000000000005E-2</v>
      </c>
      <c r="S8168" s="110">
        <f t="shared" si="454"/>
        <v>8.4000000000000061E-2</v>
      </c>
      <c r="T8168" s="110">
        <f>IF('3B-Air transport'!$T$66="no","not applicable (Q3b.1.6 answered with 'no')",ROUND(S8168,4))</f>
        <v>8.4000000000000005E-2</v>
      </c>
      <c r="U8168" s="110">
        <f>IF('3B-Air transport'!$T$67="no","not applicable (Q3b.1.6 answered with 'no')",ROUND(S8168,4))</f>
        <v>8.4000000000000005E-2</v>
      </c>
      <c r="V8168" s="110">
        <f>IF('3B-Air transport'!$T$68="no","not applicable (Q3b.1.6 answered with 'no')",ROUND(S8168,4))</f>
        <v>8.4000000000000005E-2</v>
      </c>
      <c r="AB8168" s="110">
        <f t="shared" si="455"/>
        <v>8.4000000000000061E-2</v>
      </c>
      <c r="AC8168" s="110">
        <f>IF('3C-Water transport'!$T$56="no","not applicable (Q3c.1.6 answered with 'no')",ROUND(AB8168,4))</f>
        <v>8.4000000000000005E-2</v>
      </c>
      <c r="AD8168" s="110">
        <f>IF('3C-Water transport'!$T$57="no","not applicable (Q3c.1.6 answered with 'no')",ROUND(AB8168,4))</f>
        <v>8.4000000000000005E-2</v>
      </c>
      <c r="AE8168" s="110">
        <f>IF('3C-Water transport'!$T$58="no","not applicable (Q3c.1.6 answered with 'no')",ROUND(AB8168,4))</f>
        <v>8.4000000000000005E-2</v>
      </c>
    </row>
    <row r="8169" spans="5:31" x14ac:dyDescent="0.25">
      <c r="E8169" s="110">
        <f t="shared" si="453"/>
        <v>8.5000000000000062E-2</v>
      </c>
      <c r="F8169" s="110">
        <f>IF('3A-Rail transport'!$T$56="no","not applicable (Q3a.2.6 answered with 'no')",ROUND(E8169,4))</f>
        <v>8.5000000000000006E-2</v>
      </c>
      <c r="G8169" s="110">
        <f>IF('3A-Rail transport'!$T$57="no","not applicable (Q3a.2.6 answered with 'no')",ROUND(E8169,4))</f>
        <v>8.5000000000000006E-2</v>
      </c>
      <c r="S8169" s="110">
        <f t="shared" si="454"/>
        <v>8.5000000000000062E-2</v>
      </c>
      <c r="T8169" s="110">
        <f>IF('3B-Air transport'!$T$66="no","not applicable (Q3b.1.6 answered with 'no')",ROUND(S8169,4))</f>
        <v>8.5000000000000006E-2</v>
      </c>
      <c r="U8169" s="110">
        <f>IF('3B-Air transport'!$T$67="no","not applicable (Q3b.1.6 answered with 'no')",ROUND(S8169,4))</f>
        <v>8.5000000000000006E-2</v>
      </c>
      <c r="V8169" s="110">
        <f>IF('3B-Air transport'!$T$68="no","not applicable (Q3b.1.6 answered with 'no')",ROUND(S8169,4))</f>
        <v>8.5000000000000006E-2</v>
      </c>
      <c r="AB8169" s="110">
        <f t="shared" si="455"/>
        <v>8.5000000000000062E-2</v>
      </c>
      <c r="AC8169" s="110">
        <f>IF('3C-Water transport'!$T$56="no","not applicable (Q3c.1.6 answered with 'no')",ROUND(AB8169,4))</f>
        <v>8.5000000000000006E-2</v>
      </c>
      <c r="AD8169" s="110">
        <f>IF('3C-Water transport'!$T$57="no","not applicable (Q3c.1.6 answered with 'no')",ROUND(AB8169,4))</f>
        <v>8.5000000000000006E-2</v>
      </c>
      <c r="AE8169" s="110">
        <f>IF('3C-Water transport'!$T$58="no","not applicable (Q3c.1.6 answered with 'no')",ROUND(AB8169,4))</f>
        <v>8.5000000000000006E-2</v>
      </c>
    </row>
    <row r="8170" spans="5:31" x14ac:dyDescent="0.25">
      <c r="E8170" s="110">
        <f t="shared" si="453"/>
        <v>8.6000000000000063E-2</v>
      </c>
      <c r="F8170" s="110">
        <f>IF('3A-Rail transport'!$T$56="no","not applicable (Q3a.2.6 answered with 'no')",ROUND(E8170,4))</f>
        <v>8.5999999999999993E-2</v>
      </c>
      <c r="G8170" s="110">
        <f>IF('3A-Rail transport'!$T$57="no","not applicable (Q3a.2.6 answered with 'no')",ROUND(E8170,4))</f>
        <v>8.5999999999999993E-2</v>
      </c>
      <c r="S8170" s="110">
        <f t="shared" si="454"/>
        <v>8.6000000000000063E-2</v>
      </c>
      <c r="T8170" s="110">
        <f>IF('3B-Air transport'!$T$66="no","not applicable (Q3b.1.6 answered with 'no')",ROUND(S8170,4))</f>
        <v>8.5999999999999993E-2</v>
      </c>
      <c r="U8170" s="110">
        <f>IF('3B-Air transport'!$T$67="no","not applicable (Q3b.1.6 answered with 'no')",ROUND(S8170,4))</f>
        <v>8.5999999999999993E-2</v>
      </c>
      <c r="V8170" s="110">
        <f>IF('3B-Air transport'!$T$68="no","not applicable (Q3b.1.6 answered with 'no')",ROUND(S8170,4))</f>
        <v>8.5999999999999993E-2</v>
      </c>
      <c r="AB8170" s="110">
        <f t="shared" si="455"/>
        <v>8.6000000000000063E-2</v>
      </c>
      <c r="AC8170" s="110">
        <f>IF('3C-Water transport'!$T$56="no","not applicable (Q3c.1.6 answered with 'no')",ROUND(AB8170,4))</f>
        <v>8.5999999999999993E-2</v>
      </c>
      <c r="AD8170" s="110">
        <f>IF('3C-Water transport'!$T$57="no","not applicable (Q3c.1.6 answered with 'no')",ROUND(AB8170,4))</f>
        <v>8.5999999999999993E-2</v>
      </c>
      <c r="AE8170" s="110">
        <f>IF('3C-Water transport'!$T$58="no","not applicable (Q3c.1.6 answered with 'no')",ROUND(AB8170,4))</f>
        <v>8.5999999999999993E-2</v>
      </c>
    </row>
    <row r="8171" spans="5:31" x14ac:dyDescent="0.25">
      <c r="E8171" s="110">
        <f t="shared" si="453"/>
        <v>8.7000000000000063E-2</v>
      </c>
      <c r="F8171" s="110">
        <f>IF('3A-Rail transport'!$T$56="no","not applicable (Q3a.2.6 answered with 'no')",ROUND(E8171,4))</f>
        <v>8.6999999999999994E-2</v>
      </c>
      <c r="G8171" s="110">
        <f>IF('3A-Rail transport'!$T$57="no","not applicable (Q3a.2.6 answered with 'no')",ROUND(E8171,4))</f>
        <v>8.6999999999999994E-2</v>
      </c>
      <c r="S8171" s="110">
        <f t="shared" si="454"/>
        <v>8.7000000000000063E-2</v>
      </c>
      <c r="T8171" s="110">
        <f>IF('3B-Air transport'!$T$66="no","not applicable (Q3b.1.6 answered with 'no')",ROUND(S8171,4))</f>
        <v>8.6999999999999994E-2</v>
      </c>
      <c r="U8171" s="110">
        <f>IF('3B-Air transport'!$T$67="no","not applicable (Q3b.1.6 answered with 'no')",ROUND(S8171,4))</f>
        <v>8.6999999999999994E-2</v>
      </c>
      <c r="V8171" s="110">
        <f>IF('3B-Air transport'!$T$68="no","not applicable (Q3b.1.6 answered with 'no')",ROUND(S8171,4))</f>
        <v>8.6999999999999994E-2</v>
      </c>
      <c r="AB8171" s="110">
        <f t="shared" si="455"/>
        <v>8.7000000000000063E-2</v>
      </c>
      <c r="AC8171" s="110">
        <f>IF('3C-Water transport'!$T$56="no","not applicable (Q3c.1.6 answered with 'no')",ROUND(AB8171,4))</f>
        <v>8.6999999999999994E-2</v>
      </c>
      <c r="AD8171" s="110">
        <f>IF('3C-Water transport'!$T$57="no","not applicable (Q3c.1.6 answered with 'no')",ROUND(AB8171,4))</f>
        <v>8.6999999999999994E-2</v>
      </c>
      <c r="AE8171" s="110">
        <f>IF('3C-Water transport'!$T$58="no","not applicable (Q3c.1.6 answered with 'no')",ROUND(AB8171,4))</f>
        <v>8.6999999999999994E-2</v>
      </c>
    </row>
    <row r="8172" spans="5:31" x14ac:dyDescent="0.25">
      <c r="E8172" s="110">
        <f t="shared" si="453"/>
        <v>8.8000000000000064E-2</v>
      </c>
      <c r="F8172" s="110">
        <f>IF('3A-Rail transport'!$T$56="no","not applicable (Q3a.2.6 answered with 'no')",ROUND(E8172,4))</f>
        <v>8.7999999999999995E-2</v>
      </c>
      <c r="G8172" s="110">
        <f>IF('3A-Rail transport'!$T$57="no","not applicable (Q3a.2.6 answered with 'no')",ROUND(E8172,4))</f>
        <v>8.7999999999999995E-2</v>
      </c>
      <c r="S8172" s="110">
        <f t="shared" si="454"/>
        <v>8.8000000000000064E-2</v>
      </c>
      <c r="T8172" s="110">
        <f>IF('3B-Air transport'!$T$66="no","not applicable (Q3b.1.6 answered with 'no')",ROUND(S8172,4))</f>
        <v>8.7999999999999995E-2</v>
      </c>
      <c r="U8172" s="110">
        <f>IF('3B-Air transport'!$T$67="no","not applicable (Q3b.1.6 answered with 'no')",ROUND(S8172,4))</f>
        <v>8.7999999999999995E-2</v>
      </c>
      <c r="V8172" s="110">
        <f>IF('3B-Air transport'!$T$68="no","not applicable (Q3b.1.6 answered with 'no')",ROUND(S8172,4))</f>
        <v>8.7999999999999995E-2</v>
      </c>
      <c r="AB8172" s="110">
        <f t="shared" si="455"/>
        <v>8.8000000000000064E-2</v>
      </c>
      <c r="AC8172" s="110">
        <f>IF('3C-Water transport'!$T$56="no","not applicable (Q3c.1.6 answered with 'no')",ROUND(AB8172,4))</f>
        <v>8.7999999999999995E-2</v>
      </c>
      <c r="AD8172" s="110">
        <f>IF('3C-Water transport'!$T$57="no","not applicable (Q3c.1.6 answered with 'no')",ROUND(AB8172,4))</f>
        <v>8.7999999999999995E-2</v>
      </c>
      <c r="AE8172" s="110">
        <f>IF('3C-Water transport'!$T$58="no","not applicable (Q3c.1.6 answered with 'no')",ROUND(AB8172,4))</f>
        <v>8.7999999999999995E-2</v>
      </c>
    </row>
    <row r="8173" spans="5:31" x14ac:dyDescent="0.25">
      <c r="E8173" s="110">
        <f t="shared" si="453"/>
        <v>8.9000000000000065E-2</v>
      </c>
      <c r="F8173" s="110">
        <f>IF('3A-Rail transport'!$T$56="no","not applicable (Q3a.2.6 answered with 'no')",ROUND(E8173,4))</f>
        <v>8.8999999999999996E-2</v>
      </c>
      <c r="G8173" s="110">
        <f>IF('3A-Rail transport'!$T$57="no","not applicable (Q3a.2.6 answered with 'no')",ROUND(E8173,4))</f>
        <v>8.8999999999999996E-2</v>
      </c>
      <c r="S8173" s="110">
        <f t="shared" si="454"/>
        <v>8.9000000000000065E-2</v>
      </c>
      <c r="T8173" s="110">
        <f>IF('3B-Air transport'!$T$66="no","not applicable (Q3b.1.6 answered with 'no')",ROUND(S8173,4))</f>
        <v>8.8999999999999996E-2</v>
      </c>
      <c r="U8173" s="110">
        <f>IF('3B-Air transport'!$T$67="no","not applicable (Q3b.1.6 answered with 'no')",ROUND(S8173,4))</f>
        <v>8.8999999999999996E-2</v>
      </c>
      <c r="V8173" s="110">
        <f>IF('3B-Air transport'!$T$68="no","not applicable (Q3b.1.6 answered with 'no')",ROUND(S8173,4))</f>
        <v>8.8999999999999996E-2</v>
      </c>
      <c r="AB8173" s="110">
        <f t="shared" si="455"/>
        <v>8.9000000000000065E-2</v>
      </c>
      <c r="AC8173" s="110">
        <f>IF('3C-Water transport'!$T$56="no","not applicable (Q3c.1.6 answered with 'no')",ROUND(AB8173,4))</f>
        <v>8.8999999999999996E-2</v>
      </c>
      <c r="AD8173" s="110">
        <f>IF('3C-Water transport'!$T$57="no","not applicable (Q3c.1.6 answered with 'no')",ROUND(AB8173,4))</f>
        <v>8.8999999999999996E-2</v>
      </c>
      <c r="AE8173" s="110">
        <f>IF('3C-Water transport'!$T$58="no","not applicable (Q3c.1.6 answered with 'no')",ROUND(AB8173,4))</f>
        <v>8.8999999999999996E-2</v>
      </c>
    </row>
    <row r="8174" spans="5:31" x14ac:dyDescent="0.25">
      <c r="E8174" s="110">
        <f t="shared" si="453"/>
        <v>9.0000000000000066E-2</v>
      </c>
      <c r="F8174" s="110">
        <f>IF('3A-Rail transport'!$T$56="no","not applicable (Q3a.2.6 answered with 'no')",ROUND(E8174,4))</f>
        <v>0.09</v>
      </c>
      <c r="G8174" s="110">
        <f>IF('3A-Rail transport'!$T$57="no","not applicable (Q3a.2.6 answered with 'no')",ROUND(E8174,4))</f>
        <v>0.09</v>
      </c>
      <c r="S8174" s="110">
        <f t="shared" si="454"/>
        <v>9.0000000000000066E-2</v>
      </c>
      <c r="T8174" s="110">
        <f>IF('3B-Air transport'!$T$66="no","not applicable (Q3b.1.6 answered with 'no')",ROUND(S8174,4))</f>
        <v>0.09</v>
      </c>
      <c r="U8174" s="110">
        <f>IF('3B-Air transport'!$T$67="no","not applicable (Q3b.1.6 answered with 'no')",ROUND(S8174,4))</f>
        <v>0.09</v>
      </c>
      <c r="V8174" s="110">
        <f>IF('3B-Air transport'!$T$68="no","not applicable (Q3b.1.6 answered with 'no')",ROUND(S8174,4))</f>
        <v>0.09</v>
      </c>
      <c r="AB8174" s="110">
        <f t="shared" si="455"/>
        <v>9.0000000000000066E-2</v>
      </c>
      <c r="AC8174" s="110">
        <f>IF('3C-Water transport'!$T$56="no","not applicable (Q3c.1.6 answered with 'no')",ROUND(AB8174,4))</f>
        <v>0.09</v>
      </c>
      <c r="AD8174" s="110">
        <f>IF('3C-Water transport'!$T$57="no","not applicable (Q3c.1.6 answered with 'no')",ROUND(AB8174,4))</f>
        <v>0.09</v>
      </c>
      <c r="AE8174" s="110">
        <f>IF('3C-Water transport'!$T$58="no","not applicable (Q3c.1.6 answered with 'no')",ROUND(AB8174,4))</f>
        <v>0.09</v>
      </c>
    </row>
    <row r="8175" spans="5:31" x14ac:dyDescent="0.25">
      <c r="E8175" s="110">
        <f t="shared" si="453"/>
        <v>9.1000000000000067E-2</v>
      </c>
      <c r="F8175" s="110">
        <f>IF('3A-Rail transport'!$T$56="no","not applicable (Q3a.2.6 answered with 'no')",ROUND(E8175,4))</f>
        <v>9.0999999999999998E-2</v>
      </c>
      <c r="G8175" s="110">
        <f>IF('3A-Rail transport'!$T$57="no","not applicable (Q3a.2.6 answered with 'no')",ROUND(E8175,4))</f>
        <v>9.0999999999999998E-2</v>
      </c>
      <c r="S8175" s="110">
        <f t="shared" si="454"/>
        <v>9.1000000000000067E-2</v>
      </c>
      <c r="T8175" s="110">
        <f>IF('3B-Air transport'!$T$66="no","not applicable (Q3b.1.6 answered with 'no')",ROUND(S8175,4))</f>
        <v>9.0999999999999998E-2</v>
      </c>
      <c r="U8175" s="110">
        <f>IF('3B-Air transport'!$T$67="no","not applicable (Q3b.1.6 answered with 'no')",ROUND(S8175,4))</f>
        <v>9.0999999999999998E-2</v>
      </c>
      <c r="V8175" s="110">
        <f>IF('3B-Air transport'!$T$68="no","not applicable (Q3b.1.6 answered with 'no')",ROUND(S8175,4))</f>
        <v>9.0999999999999998E-2</v>
      </c>
      <c r="AB8175" s="110">
        <f t="shared" si="455"/>
        <v>9.1000000000000067E-2</v>
      </c>
      <c r="AC8175" s="110">
        <f>IF('3C-Water transport'!$T$56="no","not applicable (Q3c.1.6 answered with 'no')",ROUND(AB8175,4))</f>
        <v>9.0999999999999998E-2</v>
      </c>
      <c r="AD8175" s="110">
        <f>IF('3C-Water transport'!$T$57="no","not applicable (Q3c.1.6 answered with 'no')",ROUND(AB8175,4))</f>
        <v>9.0999999999999998E-2</v>
      </c>
      <c r="AE8175" s="110">
        <f>IF('3C-Water transport'!$T$58="no","not applicable (Q3c.1.6 answered with 'no')",ROUND(AB8175,4))</f>
        <v>9.0999999999999998E-2</v>
      </c>
    </row>
    <row r="8176" spans="5:31" x14ac:dyDescent="0.25">
      <c r="E8176" s="110">
        <f t="shared" si="453"/>
        <v>9.2000000000000068E-2</v>
      </c>
      <c r="F8176" s="110">
        <f>IF('3A-Rail transport'!$T$56="no","not applicable (Q3a.2.6 answered with 'no')",ROUND(E8176,4))</f>
        <v>9.1999999999999998E-2</v>
      </c>
      <c r="G8176" s="110">
        <f>IF('3A-Rail transport'!$T$57="no","not applicable (Q3a.2.6 answered with 'no')",ROUND(E8176,4))</f>
        <v>9.1999999999999998E-2</v>
      </c>
      <c r="S8176" s="110">
        <f t="shared" si="454"/>
        <v>9.2000000000000068E-2</v>
      </c>
      <c r="T8176" s="110">
        <f>IF('3B-Air transport'!$T$66="no","not applicable (Q3b.1.6 answered with 'no')",ROUND(S8176,4))</f>
        <v>9.1999999999999998E-2</v>
      </c>
      <c r="U8176" s="110">
        <f>IF('3B-Air transport'!$T$67="no","not applicable (Q3b.1.6 answered with 'no')",ROUND(S8176,4))</f>
        <v>9.1999999999999998E-2</v>
      </c>
      <c r="V8176" s="110">
        <f>IF('3B-Air transport'!$T$68="no","not applicable (Q3b.1.6 answered with 'no')",ROUND(S8176,4))</f>
        <v>9.1999999999999998E-2</v>
      </c>
      <c r="AB8176" s="110">
        <f t="shared" si="455"/>
        <v>9.2000000000000068E-2</v>
      </c>
      <c r="AC8176" s="110">
        <f>IF('3C-Water transport'!$T$56="no","not applicable (Q3c.1.6 answered with 'no')",ROUND(AB8176,4))</f>
        <v>9.1999999999999998E-2</v>
      </c>
      <c r="AD8176" s="110">
        <f>IF('3C-Water transport'!$T$57="no","not applicable (Q3c.1.6 answered with 'no')",ROUND(AB8176,4))</f>
        <v>9.1999999999999998E-2</v>
      </c>
      <c r="AE8176" s="110">
        <f>IF('3C-Water transport'!$T$58="no","not applicable (Q3c.1.6 answered with 'no')",ROUND(AB8176,4))</f>
        <v>9.1999999999999998E-2</v>
      </c>
    </row>
    <row r="8177" spans="5:31" x14ac:dyDescent="0.25">
      <c r="E8177" s="110">
        <f t="shared" si="453"/>
        <v>9.3000000000000069E-2</v>
      </c>
      <c r="F8177" s="110">
        <f>IF('3A-Rail transport'!$T$56="no","not applicable (Q3a.2.6 answered with 'no')",ROUND(E8177,4))</f>
        <v>9.2999999999999999E-2</v>
      </c>
      <c r="G8177" s="110">
        <f>IF('3A-Rail transport'!$T$57="no","not applicable (Q3a.2.6 answered with 'no')",ROUND(E8177,4))</f>
        <v>9.2999999999999999E-2</v>
      </c>
      <c r="S8177" s="110">
        <f t="shared" si="454"/>
        <v>9.3000000000000069E-2</v>
      </c>
      <c r="T8177" s="110">
        <f>IF('3B-Air transport'!$T$66="no","not applicable (Q3b.1.6 answered with 'no')",ROUND(S8177,4))</f>
        <v>9.2999999999999999E-2</v>
      </c>
      <c r="U8177" s="110">
        <f>IF('3B-Air transport'!$T$67="no","not applicable (Q3b.1.6 answered with 'no')",ROUND(S8177,4))</f>
        <v>9.2999999999999999E-2</v>
      </c>
      <c r="V8177" s="110">
        <f>IF('3B-Air transport'!$T$68="no","not applicable (Q3b.1.6 answered with 'no')",ROUND(S8177,4))</f>
        <v>9.2999999999999999E-2</v>
      </c>
      <c r="AB8177" s="110">
        <f t="shared" si="455"/>
        <v>9.3000000000000069E-2</v>
      </c>
      <c r="AC8177" s="110">
        <f>IF('3C-Water transport'!$T$56="no","not applicable (Q3c.1.6 answered with 'no')",ROUND(AB8177,4))</f>
        <v>9.2999999999999999E-2</v>
      </c>
      <c r="AD8177" s="110">
        <f>IF('3C-Water transport'!$T$57="no","not applicable (Q3c.1.6 answered with 'no')",ROUND(AB8177,4))</f>
        <v>9.2999999999999999E-2</v>
      </c>
      <c r="AE8177" s="110">
        <f>IF('3C-Water transport'!$T$58="no","not applicable (Q3c.1.6 answered with 'no')",ROUND(AB8177,4))</f>
        <v>9.2999999999999999E-2</v>
      </c>
    </row>
    <row r="8178" spans="5:31" x14ac:dyDescent="0.25">
      <c r="E8178" s="110">
        <f t="shared" si="453"/>
        <v>9.400000000000007E-2</v>
      </c>
      <c r="F8178" s="110">
        <f>IF('3A-Rail transport'!$T$56="no","not applicable (Q3a.2.6 answered with 'no')",ROUND(E8178,4))</f>
        <v>9.4E-2</v>
      </c>
      <c r="G8178" s="110">
        <f>IF('3A-Rail transport'!$T$57="no","not applicable (Q3a.2.6 answered with 'no')",ROUND(E8178,4))</f>
        <v>9.4E-2</v>
      </c>
      <c r="S8178" s="110">
        <f t="shared" si="454"/>
        <v>9.400000000000007E-2</v>
      </c>
      <c r="T8178" s="110">
        <f>IF('3B-Air transport'!$T$66="no","not applicable (Q3b.1.6 answered with 'no')",ROUND(S8178,4))</f>
        <v>9.4E-2</v>
      </c>
      <c r="U8178" s="110">
        <f>IF('3B-Air transport'!$T$67="no","not applicable (Q3b.1.6 answered with 'no')",ROUND(S8178,4))</f>
        <v>9.4E-2</v>
      </c>
      <c r="V8178" s="110">
        <f>IF('3B-Air transport'!$T$68="no","not applicable (Q3b.1.6 answered with 'no')",ROUND(S8178,4))</f>
        <v>9.4E-2</v>
      </c>
      <c r="AB8178" s="110">
        <f t="shared" si="455"/>
        <v>9.400000000000007E-2</v>
      </c>
      <c r="AC8178" s="110">
        <f>IF('3C-Water transport'!$T$56="no","not applicable (Q3c.1.6 answered with 'no')",ROUND(AB8178,4))</f>
        <v>9.4E-2</v>
      </c>
      <c r="AD8178" s="110">
        <f>IF('3C-Water transport'!$T$57="no","not applicable (Q3c.1.6 answered with 'no')",ROUND(AB8178,4))</f>
        <v>9.4E-2</v>
      </c>
      <c r="AE8178" s="110">
        <f>IF('3C-Water transport'!$T$58="no","not applicable (Q3c.1.6 answered with 'no')",ROUND(AB8178,4))</f>
        <v>9.4E-2</v>
      </c>
    </row>
    <row r="8179" spans="5:31" x14ac:dyDescent="0.25">
      <c r="E8179" s="110">
        <f t="shared" si="453"/>
        <v>9.500000000000007E-2</v>
      </c>
      <c r="F8179" s="110">
        <f>IF('3A-Rail transport'!$T$56="no","not applicable (Q3a.2.6 answered with 'no')",ROUND(E8179,4))</f>
        <v>9.5000000000000001E-2</v>
      </c>
      <c r="G8179" s="110">
        <f>IF('3A-Rail transport'!$T$57="no","not applicable (Q3a.2.6 answered with 'no')",ROUND(E8179,4))</f>
        <v>9.5000000000000001E-2</v>
      </c>
      <c r="S8179" s="110">
        <f t="shared" si="454"/>
        <v>9.500000000000007E-2</v>
      </c>
      <c r="T8179" s="110">
        <f>IF('3B-Air transport'!$T$66="no","not applicable (Q3b.1.6 answered with 'no')",ROUND(S8179,4))</f>
        <v>9.5000000000000001E-2</v>
      </c>
      <c r="U8179" s="110">
        <f>IF('3B-Air transport'!$T$67="no","not applicable (Q3b.1.6 answered with 'no')",ROUND(S8179,4))</f>
        <v>9.5000000000000001E-2</v>
      </c>
      <c r="V8179" s="110">
        <f>IF('3B-Air transport'!$T$68="no","not applicable (Q3b.1.6 answered with 'no')",ROUND(S8179,4))</f>
        <v>9.5000000000000001E-2</v>
      </c>
      <c r="AB8179" s="110">
        <f t="shared" si="455"/>
        <v>9.500000000000007E-2</v>
      </c>
      <c r="AC8179" s="110">
        <f>IF('3C-Water transport'!$T$56="no","not applicable (Q3c.1.6 answered with 'no')",ROUND(AB8179,4))</f>
        <v>9.5000000000000001E-2</v>
      </c>
      <c r="AD8179" s="110">
        <f>IF('3C-Water transport'!$T$57="no","not applicable (Q3c.1.6 answered with 'no')",ROUND(AB8179,4))</f>
        <v>9.5000000000000001E-2</v>
      </c>
      <c r="AE8179" s="110">
        <f>IF('3C-Water transport'!$T$58="no","not applicable (Q3c.1.6 answered with 'no')",ROUND(AB8179,4))</f>
        <v>9.5000000000000001E-2</v>
      </c>
    </row>
    <row r="8180" spans="5:31" x14ac:dyDescent="0.25">
      <c r="E8180" s="110">
        <f t="shared" si="453"/>
        <v>9.6000000000000071E-2</v>
      </c>
      <c r="F8180" s="110">
        <f>IF('3A-Rail transport'!$T$56="no","not applicable (Q3a.2.6 answered with 'no')",ROUND(E8180,4))</f>
        <v>9.6000000000000002E-2</v>
      </c>
      <c r="G8180" s="110">
        <f>IF('3A-Rail transport'!$T$57="no","not applicable (Q3a.2.6 answered with 'no')",ROUND(E8180,4))</f>
        <v>9.6000000000000002E-2</v>
      </c>
      <c r="S8180" s="110">
        <f t="shared" si="454"/>
        <v>9.6000000000000071E-2</v>
      </c>
      <c r="T8180" s="110">
        <f>IF('3B-Air transport'!$T$66="no","not applicable (Q3b.1.6 answered with 'no')",ROUND(S8180,4))</f>
        <v>9.6000000000000002E-2</v>
      </c>
      <c r="U8180" s="110">
        <f>IF('3B-Air transport'!$T$67="no","not applicable (Q3b.1.6 answered with 'no')",ROUND(S8180,4))</f>
        <v>9.6000000000000002E-2</v>
      </c>
      <c r="V8180" s="110">
        <f>IF('3B-Air transport'!$T$68="no","not applicable (Q3b.1.6 answered with 'no')",ROUND(S8180,4))</f>
        <v>9.6000000000000002E-2</v>
      </c>
      <c r="AB8180" s="110">
        <f t="shared" si="455"/>
        <v>9.6000000000000071E-2</v>
      </c>
      <c r="AC8180" s="110">
        <f>IF('3C-Water transport'!$T$56="no","not applicable (Q3c.1.6 answered with 'no')",ROUND(AB8180,4))</f>
        <v>9.6000000000000002E-2</v>
      </c>
      <c r="AD8180" s="110">
        <f>IF('3C-Water transport'!$T$57="no","not applicable (Q3c.1.6 answered with 'no')",ROUND(AB8180,4))</f>
        <v>9.6000000000000002E-2</v>
      </c>
      <c r="AE8180" s="110">
        <f>IF('3C-Water transport'!$T$58="no","not applicable (Q3c.1.6 answered with 'no')",ROUND(AB8180,4))</f>
        <v>9.6000000000000002E-2</v>
      </c>
    </row>
    <row r="8181" spans="5:31" x14ac:dyDescent="0.25">
      <c r="E8181" s="110">
        <f t="shared" si="453"/>
        <v>9.7000000000000072E-2</v>
      </c>
      <c r="F8181" s="110">
        <f>IF('3A-Rail transport'!$T$56="no","not applicable (Q3a.2.6 answered with 'no')",ROUND(E8181,4))</f>
        <v>9.7000000000000003E-2</v>
      </c>
      <c r="G8181" s="110">
        <f>IF('3A-Rail transport'!$T$57="no","not applicable (Q3a.2.6 answered with 'no')",ROUND(E8181,4))</f>
        <v>9.7000000000000003E-2</v>
      </c>
      <c r="S8181" s="110">
        <f t="shared" si="454"/>
        <v>9.7000000000000072E-2</v>
      </c>
      <c r="T8181" s="110">
        <f>IF('3B-Air transport'!$T$66="no","not applicable (Q3b.1.6 answered with 'no')",ROUND(S8181,4))</f>
        <v>9.7000000000000003E-2</v>
      </c>
      <c r="U8181" s="110">
        <f>IF('3B-Air transport'!$T$67="no","not applicable (Q3b.1.6 answered with 'no')",ROUND(S8181,4))</f>
        <v>9.7000000000000003E-2</v>
      </c>
      <c r="V8181" s="110">
        <f>IF('3B-Air transport'!$T$68="no","not applicable (Q3b.1.6 answered with 'no')",ROUND(S8181,4))</f>
        <v>9.7000000000000003E-2</v>
      </c>
      <c r="AB8181" s="110">
        <f t="shared" si="455"/>
        <v>9.7000000000000072E-2</v>
      </c>
      <c r="AC8181" s="110">
        <f>IF('3C-Water transport'!$T$56="no","not applicable (Q3c.1.6 answered with 'no')",ROUND(AB8181,4))</f>
        <v>9.7000000000000003E-2</v>
      </c>
      <c r="AD8181" s="110">
        <f>IF('3C-Water transport'!$T$57="no","not applicable (Q3c.1.6 answered with 'no')",ROUND(AB8181,4))</f>
        <v>9.7000000000000003E-2</v>
      </c>
      <c r="AE8181" s="110">
        <f>IF('3C-Water transport'!$T$58="no","not applicable (Q3c.1.6 answered with 'no')",ROUND(AB8181,4))</f>
        <v>9.7000000000000003E-2</v>
      </c>
    </row>
    <row r="8182" spans="5:31" x14ac:dyDescent="0.25">
      <c r="E8182" s="110">
        <f t="shared" si="453"/>
        <v>9.8000000000000073E-2</v>
      </c>
      <c r="F8182" s="110">
        <f>IF('3A-Rail transport'!$T$56="no","not applicable (Q3a.2.6 answered with 'no')",ROUND(E8182,4))</f>
        <v>9.8000000000000004E-2</v>
      </c>
      <c r="G8182" s="110">
        <f>IF('3A-Rail transport'!$T$57="no","not applicable (Q3a.2.6 answered with 'no')",ROUND(E8182,4))</f>
        <v>9.8000000000000004E-2</v>
      </c>
      <c r="S8182" s="110">
        <f t="shared" si="454"/>
        <v>9.8000000000000073E-2</v>
      </c>
      <c r="T8182" s="110">
        <f>IF('3B-Air transport'!$T$66="no","not applicable (Q3b.1.6 answered with 'no')",ROUND(S8182,4))</f>
        <v>9.8000000000000004E-2</v>
      </c>
      <c r="U8182" s="110">
        <f>IF('3B-Air transport'!$T$67="no","not applicable (Q3b.1.6 answered with 'no')",ROUND(S8182,4))</f>
        <v>9.8000000000000004E-2</v>
      </c>
      <c r="V8182" s="110">
        <f>IF('3B-Air transport'!$T$68="no","not applicable (Q3b.1.6 answered with 'no')",ROUND(S8182,4))</f>
        <v>9.8000000000000004E-2</v>
      </c>
      <c r="AB8182" s="110">
        <f t="shared" si="455"/>
        <v>9.8000000000000073E-2</v>
      </c>
      <c r="AC8182" s="110">
        <f>IF('3C-Water transport'!$T$56="no","not applicable (Q3c.1.6 answered with 'no')",ROUND(AB8182,4))</f>
        <v>9.8000000000000004E-2</v>
      </c>
      <c r="AD8182" s="110">
        <f>IF('3C-Water transport'!$T$57="no","not applicable (Q3c.1.6 answered with 'no')",ROUND(AB8182,4))</f>
        <v>9.8000000000000004E-2</v>
      </c>
      <c r="AE8182" s="110">
        <f>IF('3C-Water transport'!$T$58="no","not applicable (Q3c.1.6 answered with 'no')",ROUND(AB8182,4))</f>
        <v>9.8000000000000004E-2</v>
      </c>
    </row>
    <row r="8183" spans="5:31" x14ac:dyDescent="0.25">
      <c r="E8183" s="110">
        <f t="shared" si="453"/>
        <v>9.9000000000000074E-2</v>
      </c>
      <c r="F8183" s="110">
        <f>IF('3A-Rail transport'!$T$56="no","not applicable (Q3a.2.6 answered with 'no')",ROUND(E8183,4))</f>
        <v>9.9000000000000005E-2</v>
      </c>
      <c r="G8183" s="110">
        <f>IF('3A-Rail transport'!$T$57="no","not applicable (Q3a.2.6 answered with 'no')",ROUND(E8183,4))</f>
        <v>9.9000000000000005E-2</v>
      </c>
      <c r="S8183" s="110">
        <f t="shared" si="454"/>
        <v>9.9000000000000074E-2</v>
      </c>
      <c r="T8183" s="110">
        <f>IF('3B-Air transport'!$T$66="no","not applicable (Q3b.1.6 answered with 'no')",ROUND(S8183,4))</f>
        <v>9.9000000000000005E-2</v>
      </c>
      <c r="U8183" s="110">
        <f>IF('3B-Air transport'!$T$67="no","not applicable (Q3b.1.6 answered with 'no')",ROUND(S8183,4))</f>
        <v>9.9000000000000005E-2</v>
      </c>
      <c r="V8183" s="110">
        <f>IF('3B-Air transport'!$T$68="no","not applicable (Q3b.1.6 answered with 'no')",ROUND(S8183,4))</f>
        <v>9.9000000000000005E-2</v>
      </c>
      <c r="AB8183" s="110">
        <f t="shared" si="455"/>
        <v>9.9000000000000074E-2</v>
      </c>
      <c r="AC8183" s="110">
        <f>IF('3C-Water transport'!$T$56="no","not applicable (Q3c.1.6 answered with 'no')",ROUND(AB8183,4))</f>
        <v>9.9000000000000005E-2</v>
      </c>
      <c r="AD8183" s="110">
        <f>IF('3C-Water transport'!$T$57="no","not applicable (Q3c.1.6 answered with 'no')",ROUND(AB8183,4))</f>
        <v>9.9000000000000005E-2</v>
      </c>
      <c r="AE8183" s="110">
        <f>IF('3C-Water transport'!$T$58="no","not applicable (Q3c.1.6 answered with 'no')",ROUND(AB8183,4))</f>
        <v>9.9000000000000005E-2</v>
      </c>
    </row>
    <row r="8184" spans="5:31" x14ac:dyDescent="0.25">
      <c r="E8184" s="110">
        <f t="shared" si="453"/>
        <v>0.10000000000000007</v>
      </c>
      <c r="F8184" s="110">
        <f>IF('3A-Rail transport'!$T$56="no","not applicable (Q3a.2.6 answered with 'no')",ROUND(E8184,4))</f>
        <v>0.1</v>
      </c>
      <c r="G8184" s="110">
        <f>IF('3A-Rail transport'!$T$57="no","not applicable (Q3a.2.6 answered with 'no')",ROUND(E8184,4))</f>
        <v>0.1</v>
      </c>
      <c r="S8184" s="110">
        <f t="shared" si="454"/>
        <v>0.10000000000000007</v>
      </c>
      <c r="T8184" s="110">
        <f>IF('3B-Air transport'!$T$66="no","not applicable (Q3b.1.6 answered with 'no')",ROUND(S8184,4))</f>
        <v>0.1</v>
      </c>
      <c r="U8184" s="110">
        <f>IF('3B-Air transport'!$T$67="no","not applicable (Q3b.1.6 answered with 'no')",ROUND(S8184,4))</f>
        <v>0.1</v>
      </c>
      <c r="V8184" s="110">
        <f>IF('3B-Air transport'!$T$68="no","not applicable (Q3b.1.6 answered with 'no')",ROUND(S8184,4))</f>
        <v>0.1</v>
      </c>
      <c r="AB8184" s="110">
        <f t="shared" si="455"/>
        <v>0.10000000000000007</v>
      </c>
      <c r="AC8184" s="110">
        <f>IF('3C-Water transport'!$T$56="no","not applicable (Q3c.1.6 answered with 'no')",ROUND(AB8184,4))</f>
        <v>0.1</v>
      </c>
      <c r="AD8184" s="110">
        <f>IF('3C-Water transport'!$T$57="no","not applicable (Q3c.1.6 answered with 'no')",ROUND(AB8184,4))</f>
        <v>0.1</v>
      </c>
      <c r="AE8184" s="110">
        <f>IF('3C-Water transport'!$T$58="no","not applicable (Q3c.1.6 answered with 'no')",ROUND(AB8184,4))</f>
        <v>0.1</v>
      </c>
    </row>
    <row r="8185" spans="5:31" x14ac:dyDescent="0.25">
      <c r="E8185" s="110">
        <f t="shared" si="453"/>
        <v>0.10100000000000008</v>
      </c>
      <c r="F8185" s="110">
        <f>IF('3A-Rail transport'!$T$56="no","not applicable (Q3a.2.6 answered with 'no')",ROUND(E8185,4))</f>
        <v>0.10100000000000001</v>
      </c>
      <c r="G8185" s="110">
        <f>IF('3A-Rail transport'!$T$57="no","not applicable (Q3a.2.6 answered with 'no')",ROUND(E8185,4))</f>
        <v>0.10100000000000001</v>
      </c>
      <c r="S8185" s="110">
        <f t="shared" si="454"/>
        <v>0.10100000000000008</v>
      </c>
      <c r="T8185" s="110">
        <f>IF('3B-Air transport'!$T$66="no","not applicable (Q3b.1.6 answered with 'no')",ROUND(S8185,4))</f>
        <v>0.10100000000000001</v>
      </c>
      <c r="U8185" s="110">
        <f>IF('3B-Air transport'!$T$67="no","not applicable (Q3b.1.6 answered with 'no')",ROUND(S8185,4))</f>
        <v>0.10100000000000001</v>
      </c>
      <c r="V8185" s="110">
        <f>IF('3B-Air transport'!$T$68="no","not applicable (Q3b.1.6 answered with 'no')",ROUND(S8185,4))</f>
        <v>0.10100000000000001</v>
      </c>
      <c r="AB8185" s="110">
        <f t="shared" si="455"/>
        <v>0.10100000000000008</v>
      </c>
      <c r="AC8185" s="110">
        <f>IF('3C-Water transport'!$T$56="no","not applicable (Q3c.1.6 answered with 'no')",ROUND(AB8185,4))</f>
        <v>0.10100000000000001</v>
      </c>
      <c r="AD8185" s="110">
        <f>IF('3C-Water transport'!$T$57="no","not applicable (Q3c.1.6 answered with 'no')",ROUND(AB8185,4))</f>
        <v>0.10100000000000001</v>
      </c>
      <c r="AE8185" s="110">
        <f>IF('3C-Water transport'!$T$58="no","not applicable (Q3c.1.6 answered with 'no')",ROUND(AB8185,4))</f>
        <v>0.10100000000000001</v>
      </c>
    </row>
    <row r="8186" spans="5:31" x14ac:dyDescent="0.25">
      <c r="E8186" s="110">
        <f t="shared" si="453"/>
        <v>0.10200000000000008</v>
      </c>
      <c r="F8186" s="110">
        <f>IF('3A-Rail transport'!$T$56="no","not applicable (Q3a.2.6 answered with 'no')",ROUND(E8186,4))</f>
        <v>0.10199999999999999</v>
      </c>
      <c r="G8186" s="110">
        <f>IF('3A-Rail transport'!$T$57="no","not applicable (Q3a.2.6 answered with 'no')",ROUND(E8186,4))</f>
        <v>0.10199999999999999</v>
      </c>
      <c r="S8186" s="110">
        <f t="shared" si="454"/>
        <v>0.10200000000000008</v>
      </c>
      <c r="T8186" s="110">
        <f>IF('3B-Air transport'!$T$66="no","not applicable (Q3b.1.6 answered with 'no')",ROUND(S8186,4))</f>
        <v>0.10199999999999999</v>
      </c>
      <c r="U8186" s="110">
        <f>IF('3B-Air transport'!$T$67="no","not applicable (Q3b.1.6 answered with 'no')",ROUND(S8186,4))</f>
        <v>0.10199999999999999</v>
      </c>
      <c r="V8186" s="110">
        <f>IF('3B-Air transport'!$T$68="no","not applicable (Q3b.1.6 answered with 'no')",ROUND(S8186,4))</f>
        <v>0.10199999999999999</v>
      </c>
      <c r="AB8186" s="110">
        <f t="shared" si="455"/>
        <v>0.10200000000000008</v>
      </c>
      <c r="AC8186" s="110">
        <f>IF('3C-Water transport'!$T$56="no","not applicable (Q3c.1.6 answered with 'no')",ROUND(AB8186,4))</f>
        <v>0.10199999999999999</v>
      </c>
      <c r="AD8186" s="110">
        <f>IF('3C-Water transport'!$T$57="no","not applicable (Q3c.1.6 answered with 'no')",ROUND(AB8186,4))</f>
        <v>0.10199999999999999</v>
      </c>
      <c r="AE8186" s="110">
        <f>IF('3C-Water transport'!$T$58="no","not applicable (Q3c.1.6 answered with 'no')",ROUND(AB8186,4))</f>
        <v>0.10199999999999999</v>
      </c>
    </row>
    <row r="8187" spans="5:31" x14ac:dyDescent="0.25">
      <c r="E8187" s="110">
        <f t="shared" si="453"/>
        <v>0.10300000000000008</v>
      </c>
      <c r="F8187" s="110">
        <f>IF('3A-Rail transport'!$T$56="no","not applicable (Q3a.2.6 answered with 'no')",ROUND(E8187,4))</f>
        <v>0.10299999999999999</v>
      </c>
      <c r="G8187" s="110">
        <f>IF('3A-Rail transport'!$T$57="no","not applicable (Q3a.2.6 answered with 'no')",ROUND(E8187,4))</f>
        <v>0.10299999999999999</v>
      </c>
      <c r="S8187" s="110">
        <f t="shared" si="454"/>
        <v>0.10300000000000008</v>
      </c>
      <c r="T8187" s="110">
        <f>IF('3B-Air transport'!$T$66="no","not applicable (Q3b.1.6 answered with 'no')",ROUND(S8187,4))</f>
        <v>0.10299999999999999</v>
      </c>
      <c r="U8187" s="110">
        <f>IF('3B-Air transport'!$T$67="no","not applicable (Q3b.1.6 answered with 'no')",ROUND(S8187,4))</f>
        <v>0.10299999999999999</v>
      </c>
      <c r="V8187" s="110">
        <f>IF('3B-Air transport'!$T$68="no","not applicable (Q3b.1.6 answered with 'no')",ROUND(S8187,4))</f>
        <v>0.10299999999999999</v>
      </c>
      <c r="AB8187" s="110">
        <f t="shared" si="455"/>
        <v>0.10300000000000008</v>
      </c>
      <c r="AC8187" s="110">
        <f>IF('3C-Water transport'!$T$56="no","not applicable (Q3c.1.6 answered with 'no')",ROUND(AB8187,4))</f>
        <v>0.10299999999999999</v>
      </c>
      <c r="AD8187" s="110">
        <f>IF('3C-Water transport'!$T$57="no","not applicable (Q3c.1.6 answered with 'no')",ROUND(AB8187,4))</f>
        <v>0.10299999999999999</v>
      </c>
      <c r="AE8187" s="110">
        <f>IF('3C-Water transport'!$T$58="no","not applicable (Q3c.1.6 answered with 'no')",ROUND(AB8187,4))</f>
        <v>0.10299999999999999</v>
      </c>
    </row>
    <row r="8188" spans="5:31" x14ac:dyDescent="0.25">
      <c r="E8188" s="110">
        <f t="shared" si="453"/>
        <v>0.10400000000000008</v>
      </c>
      <c r="F8188" s="110">
        <f>IF('3A-Rail transport'!$T$56="no","not applicable (Q3a.2.6 answered with 'no')",ROUND(E8188,4))</f>
        <v>0.104</v>
      </c>
      <c r="G8188" s="110">
        <f>IF('3A-Rail transport'!$T$57="no","not applicable (Q3a.2.6 answered with 'no')",ROUND(E8188,4))</f>
        <v>0.104</v>
      </c>
      <c r="S8188" s="110">
        <f t="shared" si="454"/>
        <v>0.10400000000000008</v>
      </c>
      <c r="T8188" s="110">
        <f>IF('3B-Air transport'!$T$66="no","not applicable (Q3b.1.6 answered with 'no')",ROUND(S8188,4))</f>
        <v>0.104</v>
      </c>
      <c r="U8188" s="110">
        <f>IF('3B-Air transport'!$T$67="no","not applicable (Q3b.1.6 answered with 'no')",ROUND(S8188,4))</f>
        <v>0.104</v>
      </c>
      <c r="V8188" s="110">
        <f>IF('3B-Air transport'!$T$68="no","not applicable (Q3b.1.6 answered with 'no')",ROUND(S8188,4))</f>
        <v>0.104</v>
      </c>
      <c r="AB8188" s="110">
        <f t="shared" si="455"/>
        <v>0.10400000000000008</v>
      </c>
      <c r="AC8188" s="110">
        <f>IF('3C-Water transport'!$T$56="no","not applicable (Q3c.1.6 answered with 'no')",ROUND(AB8188,4))</f>
        <v>0.104</v>
      </c>
      <c r="AD8188" s="110">
        <f>IF('3C-Water transport'!$T$57="no","not applicable (Q3c.1.6 answered with 'no')",ROUND(AB8188,4))</f>
        <v>0.104</v>
      </c>
      <c r="AE8188" s="110">
        <f>IF('3C-Water transport'!$T$58="no","not applicable (Q3c.1.6 answered with 'no')",ROUND(AB8188,4))</f>
        <v>0.104</v>
      </c>
    </row>
    <row r="8189" spans="5:31" x14ac:dyDescent="0.25">
      <c r="E8189" s="110">
        <f t="shared" si="453"/>
        <v>0.10500000000000008</v>
      </c>
      <c r="F8189" s="110">
        <f>IF('3A-Rail transport'!$T$56="no","not applicable (Q3a.2.6 answered with 'no')",ROUND(E8189,4))</f>
        <v>0.105</v>
      </c>
      <c r="G8189" s="110">
        <f>IF('3A-Rail transport'!$T$57="no","not applicable (Q3a.2.6 answered with 'no')",ROUND(E8189,4))</f>
        <v>0.105</v>
      </c>
      <c r="S8189" s="110">
        <f t="shared" si="454"/>
        <v>0.10500000000000008</v>
      </c>
      <c r="T8189" s="110">
        <f>IF('3B-Air transport'!$T$66="no","not applicable (Q3b.1.6 answered with 'no')",ROUND(S8189,4))</f>
        <v>0.105</v>
      </c>
      <c r="U8189" s="110">
        <f>IF('3B-Air transport'!$T$67="no","not applicable (Q3b.1.6 answered with 'no')",ROUND(S8189,4))</f>
        <v>0.105</v>
      </c>
      <c r="V8189" s="110">
        <f>IF('3B-Air transport'!$T$68="no","not applicable (Q3b.1.6 answered with 'no')",ROUND(S8189,4))</f>
        <v>0.105</v>
      </c>
      <c r="AB8189" s="110">
        <f t="shared" si="455"/>
        <v>0.10500000000000008</v>
      </c>
      <c r="AC8189" s="110">
        <f>IF('3C-Water transport'!$T$56="no","not applicable (Q3c.1.6 answered with 'no')",ROUND(AB8189,4))</f>
        <v>0.105</v>
      </c>
      <c r="AD8189" s="110">
        <f>IF('3C-Water transport'!$T$57="no","not applicable (Q3c.1.6 answered with 'no')",ROUND(AB8189,4))</f>
        <v>0.105</v>
      </c>
      <c r="AE8189" s="110">
        <f>IF('3C-Water transport'!$T$58="no","not applicable (Q3c.1.6 answered with 'no')",ROUND(AB8189,4))</f>
        <v>0.105</v>
      </c>
    </row>
    <row r="8190" spans="5:31" x14ac:dyDescent="0.25">
      <c r="E8190" s="110">
        <f t="shared" si="453"/>
        <v>0.10600000000000008</v>
      </c>
      <c r="F8190" s="110">
        <f>IF('3A-Rail transport'!$T$56="no","not applicable (Q3a.2.6 answered with 'no')",ROUND(E8190,4))</f>
        <v>0.106</v>
      </c>
      <c r="G8190" s="110">
        <f>IF('3A-Rail transport'!$T$57="no","not applicable (Q3a.2.6 answered with 'no')",ROUND(E8190,4))</f>
        <v>0.106</v>
      </c>
      <c r="S8190" s="110">
        <f t="shared" si="454"/>
        <v>0.10600000000000008</v>
      </c>
      <c r="T8190" s="110">
        <f>IF('3B-Air transport'!$T$66="no","not applicable (Q3b.1.6 answered with 'no')",ROUND(S8190,4))</f>
        <v>0.106</v>
      </c>
      <c r="U8190" s="110">
        <f>IF('3B-Air transport'!$T$67="no","not applicable (Q3b.1.6 answered with 'no')",ROUND(S8190,4))</f>
        <v>0.106</v>
      </c>
      <c r="V8190" s="110">
        <f>IF('3B-Air transport'!$T$68="no","not applicable (Q3b.1.6 answered with 'no')",ROUND(S8190,4))</f>
        <v>0.106</v>
      </c>
      <c r="AB8190" s="110">
        <f t="shared" si="455"/>
        <v>0.10600000000000008</v>
      </c>
      <c r="AC8190" s="110">
        <f>IF('3C-Water transport'!$T$56="no","not applicable (Q3c.1.6 answered with 'no')",ROUND(AB8190,4))</f>
        <v>0.106</v>
      </c>
      <c r="AD8190" s="110">
        <f>IF('3C-Water transport'!$T$57="no","not applicable (Q3c.1.6 answered with 'no')",ROUND(AB8190,4))</f>
        <v>0.106</v>
      </c>
      <c r="AE8190" s="110">
        <f>IF('3C-Water transport'!$T$58="no","not applicable (Q3c.1.6 answered with 'no')",ROUND(AB8190,4))</f>
        <v>0.106</v>
      </c>
    </row>
    <row r="8191" spans="5:31" x14ac:dyDescent="0.25">
      <c r="E8191" s="110">
        <f t="shared" si="453"/>
        <v>0.10700000000000008</v>
      </c>
      <c r="F8191" s="110">
        <f>IF('3A-Rail transport'!$T$56="no","not applicable (Q3a.2.6 answered with 'no')",ROUND(E8191,4))</f>
        <v>0.107</v>
      </c>
      <c r="G8191" s="110">
        <f>IF('3A-Rail transport'!$T$57="no","not applicable (Q3a.2.6 answered with 'no')",ROUND(E8191,4))</f>
        <v>0.107</v>
      </c>
      <c r="S8191" s="110">
        <f t="shared" si="454"/>
        <v>0.10700000000000008</v>
      </c>
      <c r="T8191" s="110">
        <f>IF('3B-Air transport'!$T$66="no","not applicable (Q3b.1.6 answered with 'no')",ROUND(S8191,4))</f>
        <v>0.107</v>
      </c>
      <c r="U8191" s="110">
        <f>IF('3B-Air transport'!$T$67="no","not applicable (Q3b.1.6 answered with 'no')",ROUND(S8191,4))</f>
        <v>0.107</v>
      </c>
      <c r="V8191" s="110">
        <f>IF('3B-Air transport'!$T$68="no","not applicable (Q3b.1.6 answered with 'no')",ROUND(S8191,4))</f>
        <v>0.107</v>
      </c>
      <c r="AB8191" s="110">
        <f t="shared" si="455"/>
        <v>0.10700000000000008</v>
      </c>
      <c r="AC8191" s="110">
        <f>IF('3C-Water transport'!$T$56="no","not applicable (Q3c.1.6 answered with 'no')",ROUND(AB8191,4))</f>
        <v>0.107</v>
      </c>
      <c r="AD8191" s="110">
        <f>IF('3C-Water transport'!$T$57="no","not applicable (Q3c.1.6 answered with 'no')",ROUND(AB8191,4))</f>
        <v>0.107</v>
      </c>
      <c r="AE8191" s="110">
        <f>IF('3C-Water transport'!$T$58="no","not applicable (Q3c.1.6 answered with 'no')",ROUND(AB8191,4))</f>
        <v>0.107</v>
      </c>
    </row>
    <row r="8192" spans="5:31" x14ac:dyDescent="0.25">
      <c r="E8192" s="110">
        <f t="shared" si="453"/>
        <v>0.10800000000000008</v>
      </c>
      <c r="F8192" s="110">
        <f>IF('3A-Rail transport'!$T$56="no","not applicable (Q3a.2.6 answered with 'no')",ROUND(E8192,4))</f>
        <v>0.108</v>
      </c>
      <c r="G8192" s="110">
        <f>IF('3A-Rail transport'!$T$57="no","not applicable (Q3a.2.6 answered with 'no')",ROUND(E8192,4))</f>
        <v>0.108</v>
      </c>
      <c r="S8192" s="110">
        <f t="shared" si="454"/>
        <v>0.10800000000000008</v>
      </c>
      <c r="T8192" s="110">
        <f>IF('3B-Air transport'!$T$66="no","not applicable (Q3b.1.6 answered with 'no')",ROUND(S8192,4))</f>
        <v>0.108</v>
      </c>
      <c r="U8192" s="110">
        <f>IF('3B-Air transport'!$T$67="no","not applicable (Q3b.1.6 answered with 'no')",ROUND(S8192,4))</f>
        <v>0.108</v>
      </c>
      <c r="V8192" s="110">
        <f>IF('3B-Air transport'!$T$68="no","not applicable (Q3b.1.6 answered with 'no')",ROUND(S8192,4))</f>
        <v>0.108</v>
      </c>
      <c r="AB8192" s="110">
        <f t="shared" si="455"/>
        <v>0.10800000000000008</v>
      </c>
      <c r="AC8192" s="110">
        <f>IF('3C-Water transport'!$T$56="no","not applicable (Q3c.1.6 answered with 'no')",ROUND(AB8192,4))</f>
        <v>0.108</v>
      </c>
      <c r="AD8192" s="110">
        <f>IF('3C-Water transport'!$T$57="no","not applicable (Q3c.1.6 answered with 'no')",ROUND(AB8192,4))</f>
        <v>0.108</v>
      </c>
      <c r="AE8192" s="110">
        <f>IF('3C-Water transport'!$T$58="no","not applicable (Q3c.1.6 answered with 'no')",ROUND(AB8192,4))</f>
        <v>0.108</v>
      </c>
    </row>
    <row r="8193" spans="5:31" x14ac:dyDescent="0.25">
      <c r="E8193" s="110">
        <f t="shared" si="453"/>
        <v>0.10900000000000008</v>
      </c>
      <c r="F8193" s="110">
        <f>IF('3A-Rail transport'!$T$56="no","not applicable (Q3a.2.6 answered with 'no')",ROUND(E8193,4))</f>
        <v>0.109</v>
      </c>
      <c r="G8193" s="110">
        <f>IF('3A-Rail transport'!$T$57="no","not applicable (Q3a.2.6 answered with 'no')",ROUND(E8193,4))</f>
        <v>0.109</v>
      </c>
      <c r="S8193" s="110">
        <f t="shared" si="454"/>
        <v>0.10900000000000008</v>
      </c>
      <c r="T8193" s="110">
        <f>IF('3B-Air transport'!$T$66="no","not applicable (Q3b.1.6 answered with 'no')",ROUND(S8193,4))</f>
        <v>0.109</v>
      </c>
      <c r="U8193" s="110">
        <f>IF('3B-Air transport'!$T$67="no","not applicable (Q3b.1.6 answered with 'no')",ROUND(S8193,4))</f>
        <v>0.109</v>
      </c>
      <c r="V8193" s="110">
        <f>IF('3B-Air transport'!$T$68="no","not applicable (Q3b.1.6 answered with 'no')",ROUND(S8193,4))</f>
        <v>0.109</v>
      </c>
      <c r="AB8193" s="110">
        <f t="shared" si="455"/>
        <v>0.10900000000000008</v>
      </c>
      <c r="AC8193" s="110">
        <f>IF('3C-Water transport'!$T$56="no","not applicable (Q3c.1.6 answered with 'no')",ROUND(AB8193,4))</f>
        <v>0.109</v>
      </c>
      <c r="AD8193" s="110">
        <f>IF('3C-Water transport'!$T$57="no","not applicable (Q3c.1.6 answered with 'no')",ROUND(AB8193,4))</f>
        <v>0.109</v>
      </c>
      <c r="AE8193" s="110">
        <f>IF('3C-Water transport'!$T$58="no","not applicable (Q3c.1.6 answered with 'no')",ROUND(AB8193,4))</f>
        <v>0.109</v>
      </c>
    </row>
    <row r="8194" spans="5:31" x14ac:dyDescent="0.25">
      <c r="E8194" s="110">
        <f t="shared" si="453"/>
        <v>0.11000000000000008</v>
      </c>
      <c r="F8194" s="110">
        <f>IF('3A-Rail transport'!$T$56="no","not applicable (Q3a.2.6 answered with 'no')",ROUND(E8194,4))</f>
        <v>0.11</v>
      </c>
      <c r="G8194" s="110">
        <f>IF('3A-Rail transport'!$T$57="no","not applicable (Q3a.2.6 answered with 'no')",ROUND(E8194,4))</f>
        <v>0.11</v>
      </c>
      <c r="S8194" s="110">
        <f t="shared" si="454"/>
        <v>0.11000000000000008</v>
      </c>
      <c r="T8194" s="110">
        <f>IF('3B-Air transport'!$T$66="no","not applicable (Q3b.1.6 answered with 'no')",ROUND(S8194,4))</f>
        <v>0.11</v>
      </c>
      <c r="U8194" s="110">
        <f>IF('3B-Air transport'!$T$67="no","not applicable (Q3b.1.6 answered with 'no')",ROUND(S8194,4))</f>
        <v>0.11</v>
      </c>
      <c r="V8194" s="110">
        <f>IF('3B-Air transport'!$T$68="no","not applicable (Q3b.1.6 answered with 'no')",ROUND(S8194,4))</f>
        <v>0.11</v>
      </c>
      <c r="AB8194" s="110">
        <f t="shared" si="455"/>
        <v>0.11000000000000008</v>
      </c>
      <c r="AC8194" s="110">
        <f>IF('3C-Water transport'!$T$56="no","not applicable (Q3c.1.6 answered with 'no')",ROUND(AB8194,4))</f>
        <v>0.11</v>
      </c>
      <c r="AD8194" s="110">
        <f>IF('3C-Water transport'!$T$57="no","not applicable (Q3c.1.6 answered with 'no')",ROUND(AB8194,4))</f>
        <v>0.11</v>
      </c>
      <c r="AE8194" s="110">
        <f>IF('3C-Water transport'!$T$58="no","not applicable (Q3c.1.6 answered with 'no')",ROUND(AB8194,4))</f>
        <v>0.11</v>
      </c>
    </row>
    <row r="8195" spans="5:31" x14ac:dyDescent="0.25">
      <c r="E8195" s="110">
        <f t="shared" si="453"/>
        <v>0.11100000000000008</v>
      </c>
      <c r="F8195" s="110">
        <f>IF('3A-Rail transport'!$T$56="no","not applicable (Q3a.2.6 answered with 'no')",ROUND(E8195,4))</f>
        <v>0.111</v>
      </c>
      <c r="G8195" s="110">
        <f>IF('3A-Rail transport'!$T$57="no","not applicable (Q3a.2.6 answered with 'no')",ROUND(E8195,4))</f>
        <v>0.111</v>
      </c>
      <c r="S8195" s="110">
        <f t="shared" si="454"/>
        <v>0.11100000000000008</v>
      </c>
      <c r="T8195" s="110">
        <f>IF('3B-Air transport'!$T$66="no","not applicable (Q3b.1.6 answered with 'no')",ROUND(S8195,4))</f>
        <v>0.111</v>
      </c>
      <c r="U8195" s="110">
        <f>IF('3B-Air transport'!$T$67="no","not applicable (Q3b.1.6 answered with 'no')",ROUND(S8195,4))</f>
        <v>0.111</v>
      </c>
      <c r="V8195" s="110">
        <f>IF('3B-Air transport'!$T$68="no","not applicable (Q3b.1.6 answered with 'no')",ROUND(S8195,4))</f>
        <v>0.111</v>
      </c>
      <c r="AB8195" s="110">
        <f t="shared" si="455"/>
        <v>0.11100000000000008</v>
      </c>
      <c r="AC8195" s="110">
        <f>IF('3C-Water transport'!$T$56="no","not applicable (Q3c.1.6 answered with 'no')",ROUND(AB8195,4))</f>
        <v>0.111</v>
      </c>
      <c r="AD8195" s="110">
        <f>IF('3C-Water transport'!$T$57="no","not applicable (Q3c.1.6 answered with 'no')",ROUND(AB8195,4))</f>
        <v>0.111</v>
      </c>
      <c r="AE8195" s="110">
        <f>IF('3C-Water transport'!$T$58="no","not applicable (Q3c.1.6 answered with 'no')",ROUND(AB8195,4))</f>
        <v>0.111</v>
      </c>
    </row>
    <row r="8196" spans="5:31" x14ac:dyDescent="0.25">
      <c r="E8196" s="110">
        <f t="shared" si="453"/>
        <v>0.11200000000000009</v>
      </c>
      <c r="F8196" s="110">
        <f>IF('3A-Rail transport'!$T$56="no","not applicable (Q3a.2.6 answered with 'no')",ROUND(E8196,4))</f>
        <v>0.112</v>
      </c>
      <c r="G8196" s="110">
        <f>IF('3A-Rail transport'!$T$57="no","not applicable (Q3a.2.6 answered with 'no')",ROUND(E8196,4))</f>
        <v>0.112</v>
      </c>
      <c r="S8196" s="110">
        <f t="shared" si="454"/>
        <v>0.11200000000000009</v>
      </c>
      <c r="T8196" s="110">
        <f>IF('3B-Air transport'!$T$66="no","not applicable (Q3b.1.6 answered with 'no')",ROUND(S8196,4))</f>
        <v>0.112</v>
      </c>
      <c r="U8196" s="110">
        <f>IF('3B-Air transport'!$T$67="no","not applicable (Q3b.1.6 answered with 'no')",ROUND(S8196,4))</f>
        <v>0.112</v>
      </c>
      <c r="V8196" s="110">
        <f>IF('3B-Air transport'!$T$68="no","not applicable (Q3b.1.6 answered with 'no')",ROUND(S8196,4))</f>
        <v>0.112</v>
      </c>
      <c r="AB8196" s="110">
        <f t="shared" si="455"/>
        <v>0.11200000000000009</v>
      </c>
      <c r="AC8196" s="110">
        <f>IF('3C-Water transport'!$T$56="no","not applicable (Q3c.1.6 answered with 'no')",ROUND(AB8196,4))</f>
        <v>0.112</v>
      </c>
      <c r="AD8196" s="110">
        <f>IF('3C-Water transport'!$T$57="no","not applicable (Q3c.1.6 answered with 'no')",ROUND(AB8196,4))</f>
        <v>0.112</v>
      </c>
      <c r="AE8196" s="110">
        <f>IF('3C-Water transport'!$T$58="no","not applicable (Q3c.1.6 answered with 'no')",ROUND(AB8196,4))</f>
        <v>0.112</v>
      </c>
    </row>
    <row r="8197" spans="5:31" x14ac:dyDescent="0.25">
      <c r="E8197" s="110">
        <f t="shared" si="453"/>
        <v>0.11300000000000009</v>
      </c>
      <c r="F8197" s="110">
        <f>IF('3A-Rail transport'!$T$56="no","not applicable (Q3a.2.6 answered with 'no')",ROUND(E8197,4))</f>
        <v>0.113</v>
      </c>
      <c r="G8197" s="110">
        <f>IF('3A-Rail transport'!$T$57="no","not applicable (Q3a.2.6 answered with 'no')",ROUND(E8197,4))</f>
        <v>0.113</v>
      </c>
      <c r="S8197" s="110">
        <f t="shared" si="454"/>
        <v>0.11300000000000009</v>
      </c>
      <c r="T8197" s="110">
        <f>IF('3B-Air transport'!$T$66="no","not applicable (Q3b.1.6 answered with 'no')",ROUND(S8197,4))</f>
        <v>0.113</v>
      </c>
      <c r="U8197" s="110">
        <f>IF('3B-Air transport'!$T$67="no","not applicable (Q3b.1.6 answered with 'no')",ROUND(S8197,4))</f>
        <v>0.113</v>
      </c>
      <c r="V8197" s="110">
        <f>IF('3B-Air transport'!$T$68="no","not applicable (Q3b.1.6 answered with 'no')",ROUND(S8197,4))</f>
        <v>0.113</v>
      </c>
      <c r="AB8197" s="110">
        <f t="shared" si="455"/>
        <v>0.11300000000000009</v>
      </c>
      <c r="AC8197" s="110">
        <f>IF('3C-Water transport'!$T$56="no","not applicable (Q3c.1.6 answered with 'no')",ROUND(AB8197,4))</f>
        <v>0.113</v>
      </c>
      <c r="AD8197" s="110">
        <f>IF('3C-Water transport'!$T$57="no","not applicable (Q3c.1.6 answered with 'no')",ROUND(AB8197,4))</f>
        <v>0.113</v>
      </c>
      <c r="AE8197" s="110">
        <f>IF('3C-Water transport'!$T$58="no","not applicable (Q3c.1.6 answered with 'no')",ROUND(AB8197,4))</f>
        <v>0.113</v>
      </c>
    </row>
    <row r="8198" spans="5:31" x14ac:dyDescent="0.25">
      <c r="E8198" s="110">
        <f t="shared" si="453"/>
        <v>0.11400000000000009</v>
      </c>
      <c r="F8198" s="110">
        <f>IF('3A-Rail transport'!$T$56="no","not applicable (Q3a.2.6 answered with 'no')",ROUND(E8198,4))</f>
        <v>0.114</v>
      </c>
      <c r="G8198" s="110">
        <f>IF('3A-Rail transport'!$T$57="no","not applicable (Q3a.2.6 answered with 'no')",ROUND(E8198,4))</f>
        <v>0.114</v>
      </c>
      <c r="S8198" s="110">
        <f t="shared" si="454"/>
        <v>0.11400000000000009</v>
      </c>
      <c r="T8198" s="110">
        <f>IF('3B-Air transport'!$T$66="no","not applicable (Q3b.1.6 answered with 'no')",ROUND(S8198,4))</f>
        <v>0.114</v>
      </c>
      <c r="U8198" s="110">
        <f>IF('3B-Air transport'!$T$67="no","not applicable (Q3b.1.6 answered with 'no')",ROUND(S8198,4))</f>
        <v>0.114</v>
      </c>
      <c r="V8198" s="110">
        <f>IF('3B-Air transport'!$T$68="no","not applicable (Q3b.1.6 answered with 'no')",ROUND(S8198,4))</f>
        <v>0.114</v>
      </c>
      <c r="AB8198" s="110">
        <f t="shared" si="455"/>
        <v>0.11400000000000009</v>
      </c>
      <c r="AC8198" s="110">
        <f>IF('3C-Water transport'!$T$56="no","not applicable (Q3c.1.6 answered with 'no')",ROUND(AB8198,4))</f>
        <v>0.114</v>
      </c>
      <c r="AD8198" s="110">
        <f>IF('3C-Water transport'!$T$57="no","not applicable (Q3c.1.6 answered with 'no')",ROUND(AB8198,4))</f>
        <v>0.114</v>
      </c>
      <c r="AE8198" s="110">
        <f>IF('3C-Water transport'!$T$58="no","not applicable (Q3c.1.6 answered with 'no')",ROUND(AB8198,4))</f>
        <v>0.114</v>
      </c>
    </row>
    <row r="8199" spans="5:31" x14ac:dyDescent="0.25">
      <c r="E8199" s="110">
        <f t="shared" si="453"/>
        <v>0.11500000000000009</v>
      </c>
      <c r="F8199" s="110">
        <f>IF('3A-Rail transport'!$T$56="no","not applicable (Q3a.2.6 answered with 'no')",ROUND(E8199,4))</f>
        <v>0.115</v>
      </c>
      <c r="G8199" s="110">
        <f>IF('3A-Rail transport'!$T$57="no","not applicable (Q3a.2.6 answered with 'no')",ROUND(E8199,4))</f>
        <v>0.115</v>
      </c>
      <c r="S8199" s="110">
        <f t="shared" si="454"/>
        <v>0.11500000000000009</v>
      </c>
      <c r="T8199" s="110">
        <f>IF('3B-Air transport'!$T$66="no","not applicable (Q3b.1.6 answered with 'no')",ROUND(S8199,4))</f>
        <v>0.115</v>
      </c>
      <c r="U8199" s="110">
        <f>IF('3B-Air transport'!$T$67="no","not applicable (Q3b.1.6 answered with 'no')",ROUND(S8199,4))</f>
        <v>0.115</v>
      </c>
      <c r="V8199" s="110">
        <f>IF('3B-Air transport'!$T$68="no","not applicable (Q3b.1.6 answered with 'no')",ROUND(S8199,4))</f>
        <v>0.115</v>
      </c>
      <c r="AB8199" s="110">
        <f t="shared" si="455"/>
        <v>0.11500000000000009</v>
      </c>
      <c r="AC8199" s="110">
        <f>IF('3C-Water transport'!$T$56="no","not applicable (Q3c.1.6 answered with 'no')",ROUND(AB8199,4))</f>
        <v>0.115</v>
      </c>
      <c r="AD8199" s="110">
        <f>IF('3C-Water transport'!$T$57="no","not applicable (Q3c.1.6 answered with 'no')",ROUND(AB8199,4))</f>
        <v>0.115</v>
      </c>
      <c r="AE8199" s="110">
        <f>IF('3C-Water transport'!$T$58="no","not applicable (Q3c.1.6 answered with 'no')",ROUND(AB8199,4))</f>
        <v>0.115</v>
      </c>
    </row>
    <row r="8200" spans="5:31" x14ac:dyDescent="0.25">
      <c r="E8200" s="110">
        <f t="shared" si="453"/>
        <v>0.11600000000000009</v>
      </c>
      <c r="F8200" s="110">
        <f>IF('3A-Rail transport'!$T$56="no","not applicable (Q3a.2.6 answered with 'no')",ROUND(E8200,4))</f>
        <v>0.11600000000000001</v>
      </c>
      <c r="G8200" s="110">
        <f>IF('3A-Rail transport'!$T$57="no","not applicable (Q3a.2.6 answered with 'no')",ROUND(E8200,4))</f>
        <v>0.11600000000000001</v>
      </c>
      <c r="S8200" s="110">
        <f t="shared" si="454"/>
        <v>0.11600000000000009</v>
      </c>
      <c r="T8200" s="110">
        <f>IF('3B-Air transport'!$T$66="no","not applicable (Q3b.1.6 answered with 'no')",ROUND(S8200,4))</f>
        <v>0.11600000000000001</v>
      </c>
      <c r="U8200" s="110">
        <f>IF('3B-Air transport'!$T$67="no","not applicable (Q3b.1.6 answered with 'no')",ROUND(S8200,4))</f>
        <v>0.11600000000000001</v>
      </c>
      <c r="V8200" s="110">
        <f>IF('3B-Air transport'!$T$68="no","not applicable (Q3b.1.6 answered with 'no')",ROUND(S8200,4))</f>
        <v>0.11600000000000001</v>
      </c>
      <c r="AB8200" s="110">
        <f t="shared" si="455"/>
        <v>0.11600000000000009</v>
      </c>
      <c r="AC8200" s="110">
        <f>IF('3C-Water transport'!$T$56="no","not applicable (Q3c.1.6 answered with 'no')",ROUND(AB8200,4))</f>
        <v>0.11600000000000001</v>
      </c>
      <c r="AD8200" s="110">
        <f>IF('3C-Water transport'!$T$57="no","not applicable (Q3c.1.6 answered with 'no')",ROUND(AB8200,4))</f>
        <v>0.11600000000000001</v>
      </c>
      <c r="AE8200" s="110">
        <f>IF('3C-Water transport'!$T$58="no","not applicable (Q3c.1.6 answered with 'no')",ROUND(AB8200,4))</f>
        <v>0.11600000000000001</v>
      </c>
    </row>
    <row r="8201" spans="5:31" x14ac:dyDescent="0.25">
      <c r="E8201" s="110">
        <f t="shared" si="453"/>
        <v>0.11700000000000009</v>
      </c>
      <c r="F8201" s="110">
        <f>IF('3A-Rail transport'!$T$56="no","not applicable (Q3a.2.6 answered with 'no')",ROUND(E8201,4))</f>
        <v>0.11700000000000001</v>
      </c>
      <c r="G8201" s="110">
        <f>IF('3A-Rail transport'!$T$57="no","not applicable (Q3a.2.6 answered with 'no')",ROUND(E8201,4))</f>
        <v>0.11700000000000001</v>
      </c>
      <c r="S8201" s="110">
        <f t="shared" si="454"/>
        <v>0.11700000000000009</v>
      </c>
      <c r="T8201" s="110">
        <f>IF('3B-Air transport'!$T$66="no","not applicable (Q3b.1.6 answered with 'no')",ROUND(S8201,4))</f>
        <v>0.11700000000000001</v>
      </c>
      <c r="U8201" s="110">
        <f>IF('3B-Air transport'!$T$67="no","not applicable (Q3b.1.6 answered with 'no')",ROUND(S8201,4))</f>
        <v>0.11700000000000001</v>
      </c>
      <c r="V8201" s="110">
        <f>IF('3B-Air transport'!$T$68="no","not applicable (Q3b.1.6 answered with 'no')",ROUND(S8201,4))</f>
        <v>0.11700000000000001</v>
      </c>
      <c r="AB8201" s="110">
        <f t="shared" si="455"/>
        <v>0.11700000000000009</v>
      </c>
      <c r="AC8201" s="110">
        <f>IF('3C-Water transport'!$T$56="no","not applicable (Q3c.1.6 answered with 'no')",ROUND(AB8201,4))</f>
        <v>0.11700000000000001</v>
      </c>
      <c r="AD8201" s="110">
        <f>IF('3C-Water transport'!$T$57="no","not applicable (Q3c.1.6 answered with 'no')",ROUND(AB8201,4))</f>
        <v>0.11700000000000001</v>
      </c>
      <c r="AE8201" s="110">
        <f>IF('3C-Water transport'!$T$58="no","not applicable (Q3c.1.6 answered with 'no')",ROUND(AB8201,4))</f>
        <v>0.11700000000000001</v>
      </c>
    </row>
    <row r="8202" spans="5:31" x14ac:dyDescent="0.25">
      <c r="E8202" s="110">
        <f t="shared" si="453"/>
        <v>0.11800000000000009</v>
      </c>
      <c r="F8202" s="110">
        <f>IF('3A-Rail transport'!$T$56="no","not applicable (Q3a.2.6 answered with 'no')",ROUND(E8202,4))</f>
        <v>0.11799999999999999</v>
      </c>
      <c r="G8202" s="110">
        <f>IF('3A-Rail transport'!$T$57="no","not applicable (Q3a.2.6 answered with 'no')",ROUND(E8202,4))</f>
        <v>0.11799999999999999</v>
      </c>
      <c r="S8202" s="110">
        <f t="shared" si="454"/>
        <v>0.11800000000000009</v>
      </c>
      <c r="T8202" s="110">
        <f>IF('3B-Air transport'!$T$66="no","not applicable (Q3b.1.6 answered with 'no')",ROUND(S8202,4))</f>
        <v>0.11799999999999999</v>
      </c>
      <c r="U8202" s="110">
        <f>IF('3B-Air transport'!$T$67="no","not applicable (Q3b.1.6 answered with 'no')",ROUND(S8202,4))</f>
        <v>0.11799999999999999</v>
      </c>
      <c r="V8202" s="110">
        <f>IF('3B-Air transport'!$T$68="no","not applicable (Q3b.1.6 answered with 'no')",ROUND(S8202,4))</f>
        <v>0.11799999999999999</v>
      </c>
      <c r="AB8202" s="110">
        <f t="shared" si="455"/>
        <v>0.11800000000000009</v>
      </c>
      <c r="AC8202" s="110">
        <f>IF('3C-Water transport'!$T$56="no","not applicable (Q3c.1.6 answered with 'no')",ROUND(AB8202,4))</f>
        <v>0.11799999999999999</v>
      </c>
      <c r="AD8202" s="110">
        <f>IF('3C-Water transport'!$T$57="no","not applicable (Q3c.1.6 answered with 'no')",ROUND(AB8202,4))</f>
        <v>0.11799999999999999</v>
      </c>
      <c r="AE8202" s="110">
        <f>IF('3C-Water transport'!$T$58="no","not applicable (Q3c.1.6 answered with 'no')",ROUND(AB8202,4))</f>
        <v>0.11799999999999999</v>
      </c>
    </row>
    <row r="8203" spans="5:31" x14ac:dyDescent="0.25">
      <c r="E8203" s="110">
        <f t="shared" si="453"/>
        <v>0.11900000000000009</v>
      </c>
      <c r="F8203" s="110">
        <f>IF('3A-Rail transport'!$T$56="no","not applicable (Q3a.2.6 answered with 'no')",ROUND(E8203,4))</f>
        <v>0.11899999999999999</v>
      </c>
      <c r="G8203" s="110">
        <f>IF('3A-Rail transport'!$T$57="no","not applicable (Q3a.2.6 answered with 'no')",ROUND(E8203,4))</f>
        <v>0.11899999999999999</v>
      </c>
      <c r="S8203" s="110">
        <f t="shared" si="454"/>
        <v>0.11900000000000009</v>
      </c>
      <c r="T8203" s="110">
        <f>IF('3B-Air transport'!$T$66="no","not applicable (Q3b.1.6 answered with 'no')",ROUND(S8203,4))</f>
        <v>0.11899999999999999</v>
      </c>
      <c r="U8203" s="110">
        <f>IF('3B-Air transport'!$T$67="no","not applicable (Q3b.1.6 answered with 'no')",ROUND(S8203,4))</f>
        <v>0.11899999999999999</v>
      </c>
      <c r="V8203" s="110">
        <f>IF('3B-Air transport'!$T$68="no","not applicable (Q3b.1.6 answered with 'no')",ROUND(S8203,4))</f>
        <v>0.11899999999999999</v>
      </c>
      <c r="AB8203" s="110">
        <f t="shared" si="455"/>
        <v>0.11900000000000009</v>
      </c>
      <c r="AC8203" s="110">
        <f>IF('3C-Water transport'!$T$56="no","not applicable (Q3c.1.6 answered with 'no')",ROUND(AB8203,4))</f>
        <v>0.11899999999999999</v>
      </c>
      <c r="AD8203" s="110">
        <f>IF('3C-Water transport'!$T$57="no","not applicable (Q3c.1.6 answered with 'no')",ROUND(AB8203,4))</f>
        <v>0.11899999999999999</v>
      </c>
      <c r="AE8203" s="110">
        <f>IF('3C-Water transport'!$T$58="no","not applicable (Q3c.1.6 answered with 'no')",ROUND(AB8203,4))</f>
        <v>0.11899999999999999</v>
      </c>
    </row>
    <row r="8204" spans="5:31" x14ac:dyDescent="0.25">
      <c r="E8204" s="110">
        <f t="shared" si="453"/>
        <v>0.12000000000000009</v>
      </c>
      <c r="F8204" s="110">
        <f>IF('3A-Rail transport'!$T$56="no","not applicable (Q3a.2.6 answered with 'no')",ROUND(E8204,4))</f>
        <v>0.12</v>
      </c>
      <c r="G8204" s="110">
        <f>IF('3A-Rail transport'!$T$57="no","not applicable (Q3a.2.6 answered with 'no')",ROUND(E8204,4))</f>
        <v>0.12</v>
      </c>
      <c r="S8204" s="110">
        <f t="shared" si="454"/>
        <v>0.12000000000000009</v>
      </c>
      <c r="T8204" s="110">
        <f>IF('3B-Air transport'!$T$66="no","not applicable (Q3b.1.6 answered with 'no')",ROUND(S8204,4))</f>
        <v>0.12</v>
      </c>
      <c r="U8204" s="110">
        <f>IF('3B-Air transport'!$T$67="no","not applicable (Q3b.1.6 answered with 'no')",ROUND(S8204,4))</f>
        <v>0.12</v>
      </c>
      <c r="V8204" s="110">
        <f>IF('3B-Air transport'!$T$68="no","not applicable (Q3b.1.6 answered with 'no')",ROUND(S8204,4))</f>
        <v>0.12</v>
      </c>
      <c r="AB8204" s="110">
        <f t="shared" si="455"/>
        <v>0.12000000000000009</v>
      </c>
      <c r="AC8204" s="110">
        <f>IF('3C-Water transport'!$T$56="no","not applicable (Q3c.1.6 answered with 'no')",ROUND(AB8204,4))</f>
        <v>0.12</v>
      </c>
      <c r="AD8204" s="110">
        <f>IF('3C-Water transport'!$T$57="no","not applicable (Q3c.1.6 answered with 'no')",ROUND(AB8204,4))</f>
        <v>0.12</v>
      </c>
      <c r="AE8204" s="110">
        <f>IF('3C-Water transport'!$T$58="no","not applicable (Q3c.1.6 answered with 'no')",ROUND(AB8204,4))</f>
        <v>0.12</v>
      </c>
    </row>
    <row r="8205" spans="5:31" x14ac:dyDescent="0.25">
      <c r="E8205" s="110">
        <f t="shared" si="453"/>
        <v>0.12100000000000009</v>
      </c>
      <c r="F8205" s="110">
        <f>IF('3A-Rail transport'!$T$56="no","not applicable (Q3a.2.6 answered with 'no')",ROUND(E8205,4))</f>
        <v>0.121</v>
      </c>
      <c r="G8205" s="110">
        <f>IF('3A-Rail transport'!$T$57="no","not applicable (Q3a.2.6 answered with 'no')",ROUND(E8205,4))</f>
        <v>0.121</v>
      </c>
      <c r="S8205" s="110">
        <f t="shared" si="454"/>
        <v>0.12100000000000009</v>
      </c>
      <c r="T8205" s="110">
        <f>IF('3B-Air transport'!$T$66="no","not applicable (Q3b.1.6 answered with 'no')",ROUND(S8205,4))</f>
        <v>0.121</v>
      </c>
      <c r="U8205" s="110">
        <f>IF('3B-Air transport'!$T$67="no","not applicable (Q3b.1.6 answered with 'no')",ROUND(S8205,4))</f>
        <v>0.121</v>
      </c>
      <c r="V8205" s="110">
        <f>IF('3B-Air transport'!$T$68="no","not applicable (Q3b.1.6 answered with 'no')",ROUND(S8205,4))</f>
        <v>0.121</v>
      </c>
      <c r="AB8205" s="110">
        <f t="shared" si="455"/>
        <v>0.12100000000000009</v>
      </c>
      <c r="AC8205" s="110">
        <f>IF('3C-Water transport'!$T$56="no","not applicable (Q3c.1.6 answered with 'no')",ROUND(AB8205,4))</f>
        <v>0.121</v>
      </c>
      <c r="AD8205" s="110">
        <f>IF('3C-Water transport'!$T$57="no","not applicable (Q3c.1.6 answered with 'no')",ROUND(AB8205,4))</f>
        <v>0.121</v>
      </c>
      <c r="AE8205" s="110">
        <f>IF('3C-Water transport'!$T$58="no","not applicable (Q3c.1.6 answered with 'no')",ROUND(AB8205,4))</f>
        <v>0.121</v>
      </c>
    </row>
    <row r="8206" spans="5:31" x14ac:dyDescent="0.25">
      <c r="E8206" s="110">
        <f t="shared" si="453"/>
        <v>0.12200000000000009</v>
      </c>
      <c r="F8206" s="110">
        <f>IF('3A-Rail transport'!$T$56="no","not applicable (Q3a.2.6 answered with 'no')",ROUND(E8206,4))</f>
        <v>0.122</v>
      </c>
      <c r="G8206" s="110">
        <f>IF('3A-Rail transport'!$T$57="no","not applicable (Q3a.2.6 answered with 'no')",ROUND(E8206,4))</f>
        <v>0.122</v>
      </c>
      <c r="S8206" s="110">
        <f t="shared" si="454"/>
        <v>0.12200000000000009</v>
      </c>
      <c r="T8206" s="110">
        <f>IF('3B-Air transport'!$T$66="no","not applicable (Q3b.1.6 answered with 'no')",ROUND(S8206,4))</f>
        <v>0.122</v>
      </c>
      <c r="U8206" s="110">
        <f>IF('3B-Air transport'!$T$67="no","not applicable (Q3b.1.6 answered with 'no')",ROUND(S8206,4))</f>
        <v>0.122</v>
      </c>
      <c r="V8206" s="110">
        <f>IF('3B-Air transport'!$T$68="no","not applicable (Q3b.1.6 answered with 'no')",ROUND(S8206,4))</f>
        <v>0.122</v>
      </c>
      <c r="AB8206" s="110">
        <f t="shared" si="455"/>
        <v>0.12200000000000009</v>
      </c>
      <c r="AC8206" s="110">
        <f>IF('3C-Water transport'!$T$56="no","not applicable (Q3c.1.6 answered with 'no')",ROUND(AB8206,4))</f>
        <v>0.122</v>
      </c>
      <c r="AD8206" s="110">
        <f>IF('3C-Water transport'!$T$57="no","not applicable (Q3c.1.6 answered with 'no')",ROUND(AB8206,4))</f>
        <v>0.122</v>
      </c>
      <c r="AE8206" s="110">
        <f>IF('3C-Water transport'!$T$58="no","not applicable (Q3c.1.6 answered with 'no')",ROUND(AB8206,4))</f>
        <v>0.122</v>
      </c>
    </row>
    <row r="8207" spans="5:31" x14ac:dyDescent="0.25">
      <c r="E8207" s="110">
        <f t="shared" si="453"/>
        <v>0.1230000000000001</v>
      </c>
      <c r="F8207" s="110">
        <f>IF('3A-Rail transport'!$T$56="no","not applicable (Q3a.2.6 answered with 'no')",ROUND(E8207,4))</f>
        <v>0.123</v>
      </c>
      <c r="G8207" s="110">
        <f>IF('3A-Rail transport'!$T$57="no","not applicable (Q3a.2.6 answered with 'no')",ROUND(E8207,4))</f>
        <v>0.123</v>
      </c>
      <c r="S8207" s="110">
        <f t="shared" si="454"/>
        <v>0.1230000000000001</v>
      </c>
      <c r="T8207" s="110">
        <f>IF('3B-Air transport'!$T$66="no","not applicable (Q3b.1.6 answered with 'no')",ROUND(S8207,4))</f>
        <v>0.123</v>
      </c>
      <c r="U8207" s="110">
        <f>IF('3B-Air transport'!$T$67="no","not applicable (Q3b.1.6 answered with 'no')",ROUND(S8207,4))</f>
        <v>0.123</v>
      </c>
      <c r="V8207" s="110">
        <f>IF('3B-Air transport'!$T$68="no","not applicable (Q3b.1.6 answered with 'no')",ROUND(S8207,4))</f>
        <v>0.123</v>
      </c>
      <c r="AB8207" s="110">
        <f t="shared" si="455"/>
        <v>0.1230000000000001</v>
      </c>
      <c r="AC8207" s="110">
        <f>IF('3C-Water transport'!$T$56="no","not applicable (Q3c.1.6 answered with 'no')",ROUND(AB8207,4))</f>
        <v>0.123</v>
      </c>
      <c r="AD8207" s="110">
        <f>IF('3C-Water transport'!$T$57="no","not applicable (Q3c.1.6 answered with 'no')",ROUND(AB8207,4))</f>
        <v>0.123</v>
      </c>
      <c r="AE8207" s="110">
        <f>IF('3C-Water transport'!$T$58="no","not applicable (Q3c.1.6 answered with 'no')",ROUND(AB8207,4))</f>
        <v>0.123</v>
      </c>
    </row>
    <row r="8208" spans="5:31" x14ac:dyDescent="0.25">
      <c r="E8208" s="110">
        <f t="shared" si="453"/>
        <v>0.1240000000000001</v>
      </c>
      <c r="F8208" s="110">
        <f>IF('3A-Rail transport'!$T$56="no","not applicable (Q3a.2.6 answered with 'no')",ROUND(E8208,4))</f>
        <v>0.124</v>
      </c>
      <c r="G8208" s="110">
        <f>IF('3A-Rail transport'!$T$57="no","not applicable (Q3a.2.6 answered with 'no')",ROUND(E8208,4))</f>
        <v>0.124</v>
      </c>
      <c r="S8208" s="110">
        <f t="shared" si="454"/>
        <v>0.1240000000000001</v>
      </c>
      <c r="T8208" s="110">
        <f>IF('3B-Air transport'!$T$66="no","not applicable (Q3b.1.6 answered with 'no')",ROUND(S8208,4))</f>
        <v>0.124</v>
      </c>
      <c r="U8208" s="110">
        <f>IF('3B-Air transport'!$T$67="no","not applicable (Q3b.1.6 answered with 'no')",ROUND(S8208,4))</f>
        <v>0.124</v>
      </c>
      <c r="V8208" s="110">
        <f>IF('3B-Air transport'!$T$68="no","not applicable (Q3b.1.6 answered with 'no')",ROUND(S8208,4))</f>
        <v>0.124</v>
      </c>
      <c r="AB8208" s="110">
        <f t="shared" si="455"/>
        <v>0.1240000000000001</v>
      </c>
      <c r="AC8208" s="110">
        <f>IF('3C-Water transport'!$T$56="no","not applicable (Q3c.1.6 answered with 'no')",ROUND(AB8208,4))</f>
        <v>0.124</v>
      </c>
      <c r="AD8208" s="110">
        <f>IF('3C-Water transport'!$T$57="no","not applicable (Q3c.1.6 answered with 'no')",ROUND(AB8208,4))</f>
        <v>0.124</v>
      </c>
      <c r="AE8208" s="110">
        <f>IF('3C-Water transport'!$T$58="no","not applicable (Q3c.1.6 answered with 'no')",ROUND(AB8208,4))</f>
        <v>0.124</v>
      </c>
    </row>
    <row r="8209" spans="5:31" x14ac:dyDescent="0.25">
      <c r="E8209" s="110">
        <f t="shared" si="453"/>
        <v>0.12500000000000008</v>
      </c>
      <c r="F8209" s="110">
        <f>IF('3A-Rail transport'!$T$56="no","not applicable (Q3a.2.6 answered with 'no')",ROUND(E8209,4))</f>
        <v>0.125</v>
      </c>
      <c r="G8209" s="110">
        <f>IF('3A-Rail transport'!$T$57="no","not applicable (Q3a.2.6 answered with 'no')",ROUND(E8209,4))</f>
        <v>0.125</v>
      </c>
      <c r="S8209" s="110">
        <f t="shared" si="454"/>
        <v>0.12500000000000008</v>
      </c>
      <c r="T8209" s="110">
        <f>IF('3B-Air transport'!$T$66="no","not applicable (Q3b.1.6 answered with 'no')",ROUND(S8209,4))</f>
        <v>0.125</v>
      </c>
      <c r="U8209" s="110">
        <f>IF('3B-Air transport'!$T$67="no","not applicable (Q3b.1.6 answered with 'no')",ROUND(S8209,4))</f>
        <v>0.125</v>
      </c>
      <c r="V8209" s="110">
        <f>IF('3B-Air transport'!$T$68="no","not applicable (Q3b.1.6 answered with 'no')",ROUND(S8209,4))</f>
        <v>0.125</v>
      </c>
      <c r="AB8209" s="110">
        <f t="shared" si="455"/>
        <v>0.12500000000000008</v>
      </c>
      <c r="AC8209" s="110">
        <f>IF('3C-Water transport'!$T$56="no","not applicable (Q3c.1.6 answered with 'no')",ROUND(AB8209,4))</f>
        <v>0.125</v>
      </c>
      <c r="AD8209" s="110">
        <f>IF('3C-Water transport'!$T$57="no","not applicable (Q3c.1.6 answered with 'no')",ROUND(AB8209,4))</f>
        <v>0.125</v>
      </c>
      <c r="AE8209" s="110">
        <f>IF('3C-Water transport'!$T$58="no","not applicable (Q3c.1.6 answered with 'no')",ROUND(AB8209,4))</f>
        <v>0.125</v>
      </c>
    </row>
    <row r="8210" spans="5:31" x14ac:dyDescent="0.25">
      <c r="E8210" s="110">
        <f t="shared" si="453"/>
        <v>0.12600000000000008</v>
      </c>
      <c r="F8210" s="110">
        <f>IF('3A-Rail transport'!$T$56="no","not applicable (Q3a.2.6 answered with 'no')",ROUND(E8210,4))</f>
        <v>0.126</v>
      </c>
      <c r="G8210" s="110">
        <f>IF('3A-Rail transport'!$T$57="no","not applicable (Q3a.2.6 answered with 'no')",ROUND(E8210,4))</f>
        <v>0.126</v>
      </c>
      <c r="S8210" s="110">
        <f t="shared" si="454"/>
        <v>0.12600000000000008</v>
      </c>
      <c r="T8210" s="110">
        <f>IF('3B-Air transport'!$T$66="no","not applicable (Q3b.1.6 answered with 'no')",ROUND(S8210,4))</f>
        <v>0.126</v>
      </c>
      <c r="U8210" s="110">
        <f>IF('3B-Air transport'!$T$67="no","not applicable (Q3b.1.6 answered with 'no')",ROUND(S8210,4))</f>
        <v>0.126</v>
      </c>
      <c r="V8210" s="110">
        <f>IF('3B-Air transport'!$T$68="no","not applicable (Q3b.1.6 answered with 'no')",ROUND(S8210,4))</f>
        <v>0.126</v>
      </c>
      <c r="AB8210" s="110">
        <f t="shared" si="455"/>
        <v>0.12600000000000008</v>
      </c>
      <c r="AC8210" s="110">
        <f>IF('3C-Water transport'!$T$56="no","not applicable (Q3c.1.6 answered with 'no')",ROUND(AB8210,4))</f>
        <v>0.126</v>
      </c>
      <c r="AD8210" s="110">
        <f>IF('3C-Water transport'!$T$57="no","not applicable (Q3c.1.6 answered with 'no')",ROUND(AB8210,4))</f>
        <v>0.126</v>
      </c>
      <c r="AE8210" s="110">
        <f>IF('3C-Water transport'!$T$58="no","not applicable (Q3c.1.6 answered with 'no')",ROUND(AB8210,4))</f>
        <v>0.126</v>
      </c>
    </row>
    <row r="8211" spans="5:31" x14ac:dyDescent="0.25">
      <c r="E8211" s="110">
        <f t="shared" si="453"/>
        <v>0.12700000000000009</v>
      </c>
      <c r="F8211" s="110">
        <f>IF('3A-Rail transport'!$T$56="no","not applicable (Q3a.2.6 answered with 'no')",ROUND(E8211,4))</f>
        <v>0.127</v>
      </c>
      <c r="G8211" s="110">
        <f>IF('3A-Rail transport'!$T$57="no","not applicable (Q3a.2.6 answered with 'no')",ROUND(E8211,4))</f>
        <v>0.127</v>
      </c>
      <c r="S8211" s="110">
        <f t="shared" si="454"/>
        <v>0.12700000000000009</v>
      </c>
      <c r="T8211" s="110">
        <f>IF('3B-Air transport'!$T$66="no","not applicable (Q3b.1.6 answered with 'no')",ROUND(S8211,4))</f>
        <v>0.127</v>
      </c>
      <c r="U8211" s="110">
        <f>IF('3B-Air transport'!$T$67="no","not applicable (Q3b.1.6 answered with 'no')",ROUND(S8211,4))</f>
        <v>0.127</v>
      </c>
      <c r="V8211" s="110">
        <f>IF('3B-Air transport'!$T$68="no","not applicable (Q3b.1.6 answered with 'no')",ROUND(S8211,4))</f>
        <v>0.127</v>
      </c>
      <c r="AB8211" s="110">
        <f t="shared" si="455"/>
        <v>0.12700000000000009</v>
      </c>
      <c r="AC8211" s="110">
        <f>IF('3C-Water transport'!$T$56="no","not applicable (Q3c.1.6 answered with 'no')",ROUND(AB8211,4))</f>
        <v>0.127</v>
      </c>
      <c r="AD8211" s="110">
        <f>IF('3C-Water transport'!$T$57="no","not applicable (Q3c.1.6 answered with 'no')",ROUND(AB8211,4))</f>
        <v>0.127</v>
      </c>
      <c r="AE8211" s="110">
        <f>IF('3C-Water transport'!$T$58="no","not applicable (Q3c.1.6 answered with 'no')",ROUND(AB8211,4))</f>
        <v>0.127</v>
      </c>
    </row>
    <row r="8212" spans="5:31" x14ac:dyDescent="0.25">
      <c r="E8212" s="110">
        <f t="shared" si="453"/>
        <v>0.12800000000000009</v>
      </c>
      <c r="F8212" s="110">
        <f>IF('3A-Rail transport'!$T$56="no","not applicable (Q3a.2.6 answered with 'no')",ROUND(E8212,4))</f>
        <v>0.128</v>
      </c>
      <c r="G8212" s="110">
        <f>IF('3A-Rail transport'!$T$57="no","not applicable (Q3a.2.6 answered with 'no')",ROUND(E8212,4))</f>
        <v>0.128</v>
      </c>
      <c r="S8212" s="110">
        <f t="shared" si="454"/>
        <v>0.12800000000000009</v>
      </c>
      <c r="T8212" s="110">
        <f>IF('3B-Air transport'!$T$66="no","not applicable (Q3b.1.6 answered with 'no')",ROUND(S8212,4))</f>
        <v>0.128</v>
      </c>
      <c r="U8212" s="110">
        <f>IF('3B-Air transport'!$T$67="no","not applicable (Q3b.1.6 answered with 'no')",ROUND(S8212,4))</f>
        <v>0.128</v>
      </c>
      <c r="V8212" s="110">
        <f>IF('3B-Air transport'!$T$68="no","not applicable (Q3b.1.6 answered with 'no')",ROUND(S8212,4))</f>
        <v>0.128</v>
      </c>
      <c r="AB8212" s="110">
        <f t="shared" si="455"/>
        <v>0.12800000000000009</v>
      </c>
      <c r="AC8212" s="110">
        <f>IF('3C-Water transport'!$T$56="no","not applicable (Q3c.1.6 answered with 'no')",ROUND(AB8212,4))</f>
        <v>0.128</v>
      </c>
      <c r="AD8212" s="110">
        <f>IF('3C-Water transport'!$T$57="no","not applicable (Q3c.1.6 answered with 'no')",ROUND(AB8212,4))</f>
        <v>0.128</v>
      </c>
      <c r="AE8212" s="110">
        <f>IF('3C-Water transport'!$T$58="no","not applicable (Q3c.1.6 answered with 'no')",ROUND(AB8212,4))</f>
        <v>0.128</v>
      </c>
    </row>
    <row r="8213" spans="5:31" x14ac:dyDescent="0.25">
      <c r="E8213" s="110">
        <f t="shared" ref="E8213:E8276" si="456">E8212+0.001</f>
        <v>0.12900000000000009</v>
      </c>
      <c r="F8213" s="110">
        <f>IF('3A-Rail transport'!$T$56="no","not applicable (Q3a.2.6 answered with 'no')",ROUND(E8213,4))</f>
        <v>0.129</v>
      </c>
      <c r="G8213" s="110">
        <f>IF('3A-Rail transport'!$T$57="no","not applicable (Q3a.2.6 answered with 'no')",ROUND(E8213,4))</f>
        <v>0.129</v>
      </c>
      <c r="S8213" s="110">
        <f t="shared" ref="S8213:S8276" si="457">S8212+0.001</f>
        <v>0.12900000000000009</v>
      </c>
      <c r="T8213" s="110">
        <f>IF('3B-Air transport'!$T$66="no","not applicable (Q3b.1.6 answered with 'no')",ROUND(S8213,4))</f>
        <v>0.129</v>
      </c>
      <c r="U8213" s="110">
        <f>IF('3B-Air transport'!$T$67="no","not applicable (Q3b.1.6 answered with 'no')",ROUND(S8213,4))</f>
        <v>0.129</v>
      </c>
      <c r="V8213" s="110">
        <f>IF('3B-Air transport'!$T$68="no","not applicable (Q3b.1.6 answered with 'no')",ROUND(S8213,4))</f>
        <v>0.129</v>
      </c>
      <c r="AB8213" s="110">
        <f t="shared" ref="AB8213:AB8276" si="458">AB8212+0.001</f>
        <v>0.12900000000000009</v>
      </c>
      <c r="AC8213" s="110">
        <f>IF('3C-Water transport'!$T$56="no","not applicable (Q3c.1.6 answered with 'no')",ROUND(AB8213,4))</f>
        <v>0.129</v>
      </c>
      <c r="AD8213" s="110">
        <f>IF('3C-Water transport'!$T$57="no","not applicable (Q3c.1.6 answered with 'no')",ROUND(AB8213,4))</f>
        <v>0.129</v>
      </c>
      <c r="AE8213" s="110">
        <f>IF('3C-Water transport'!$T$58="no","not applicable (Q3c.1.6 answered with 'no')",ROUND(AB8213,4))</f>
        <v>0.129</v>
      </c>
    </row>
    <row r="8214" spans="5:31" x14ac:dyDescent="0.25">
      <c r="E8214" s="110">
        <f t="shared" si="456"/>
        <v>0.13000000000000009</v>
      </c>
      <c r="F8214" s="110">
        <f>IF('3A-Rail transport'!$T$56="no","not applicable (Q3a.2.6 answered with 'no')",ROUND(E8214,4))</f>
        <v>0.13</v>
      </c>
      <c r="G8214" s="110">
        <f>IF('3A-Rail transport'!$T$57="no","not applicable (Q3a.2.6 answered with 'no')",ROUND(E8214,4))</f>
        <v>0.13</v>
      </c>
      <c r="S8214" s="110">
        <f t="shared" si="457"/>
        <v>0.13000000000000009</v>
      </c>
      <c r="T8214" s="110">
        <f>IF('3B-Air transport'!$T$66="no","not applicable (Q3b.1.6 answered with 'no')",ROUND(S8214,4))</f>
        <v>0.13</v>
      </c>
      <c r="U8214" s="110">
        <f>IF('3B-Air transport'!$T$67="no","not applicable (Q3b.1.6 answered with 'no')",ROUND(S8214,4))</f>
        <v>0.13</v>
      </c>
      <c r="V8214" s="110">
        <f>IF('3B-Air transport'!$T$68="no","not applicable (Q3b.1.6 answered with 'no')",ROUND(S8214,4))</f>
        <v>0.13</v>
      </c>
      <c r="AB8214" s="110">
        <f t="shared" si="458"/>
        <v>0.13000000000000009</v>
      </c>
      <c r="AC8214" s="110">
        <f>IF('3C-Water transport'!$T$56="no","not applicable (Q3c.1.6 answered with 'no')",ROUND(AB8214,4))</f>
        <v>0.13</v>
      </c>
      <c r="AD8214" s="110">
        <f>IF('3C-Water transport'!$T$57="no","not applicable (Q3c.1.6 answered with 'no')",ROUND(AB8214,4))</f>
        <v>0.13</v>
      </c>
      <c r="AE8214" s="110">
        <f>IF('3C-Water transport'!$T$58="no","not applicable (Q3c.1.6 answered with 'no')",ROUND(AB8214,4))</f>
        <v>0.13</v>
      </c>
    </row>
    <row r="8215" spans="5:31" x14ac:dyDescent="0.25">
      <c r="E8215" s="110">
        <f t="shared" si="456"/>
        <v>0.13100000000000009</v>
      </c>
      <c r="F8215" s="110">
        <f>IF('3A-Rail transport'!$T$56="no","not applicable (Q3a.2.6 answered with 'no')",ROUND(E8215,4))</f>
        <v>0.13100000000000001</v>
      </c>
      <c r="G8215" s="110">
        <f>IF('3A-Rail transport'!$T$57="no","not applicable (Q3a.2.6 answered with 'no')",ROUND(E8215,4))</f>
        <v>0.13100000000000001</v>
      </c>
      <c r="S8215" s="110">
        <f t="shared" si="457"/>
        <v>0.13100000000000009</v>
      </c>
      <c r="T8215" s="110">
        <f>IF('3B-Air transport'!$T$66="no","not applicable (Q3b.1.6 answered with 'no')",ROUND(S8215,4))</f>
        <v>0.13100000000000001</v>
      </c>
      <c r="U8215" s="110">
        <f>IF('3B-Air transport'!$T$67="no","not applicable (Q3b.1.6 answered with 'no')",ROUND(S8215,4))</f>
        <v>0.13100000000000001</v>
      </c>
      <c r="V8215" s="110">
        <f>IF('3B-Air transport'!$T$68="no","not applicable (Q3b.1.6 answered with 'no')",ROUND(S8215,4))</f>
        <v>0.13100000000000001</v>
      </c>
      <c r="AB8215" s="110">
        <f t="shared" si="458"/>
        <v>0.13100000000000009</v>
      </c>
      <c r="AC8215" s="110">
        <f>IF('3C-Water transport'!$T$56="no","not applicable (Q3c.1.6 answered with 'no')",ROUND(AB8215,4))</f>
        <v>0.13100000000000001</v>
      </c>
      <c r="AD8215" s="110">
        <f>IF('3C-Water transport'!$T$57="no","not applicable (Q3c.1.6 answered with 'no')",ROUND(AB8215,4))</f>
        <v>0.13100000000000001</v>
      </c>
      <c r="AE8215" s="110">
        <f>IF('3C-Water transport'!$T$58="no","not applicable (Q3c.1.6 answered with 'no')",ROUND(AB8215,4))</f>
        <v>0.13100000000000001</v>
      </c>
    </row>
    <row r="8216" spans="5:31" x14ac:dyDescent="0.25">
      <c r="E8216" s="110">
        <f t="shared" si="456"/>
        <v>0.13200000000000009</v>
      </c>
      <c r="F8216" s="110">
        <f>IF('3A-Rail transport'!$T$56="no","not applicable (Q3a.2.6 answered with 'no')",ROUND(E8216,4))</f>
        <v>0.13200000000000001</v>
      </c>
      <c r="G8216" s="110">
        <f>IF('3A-Rail transport'!$T$57="no","not applicable (Q3a.2.6 answered with 'no')",ROUND(E8216,4))</f>
        <v>0.13200000000000001</v>
      </c>
      <c r="S8216" s="110">
        <f t="shared" si="457"/>
        <v>0.13200000000000009</v>
      </c>
      <c r="T8216" s="110">
        <f>IF('3B-Air transport'!$T$66="no","not applicable (Q3b.1.6 answered with 'no')",ROUND(S8216,4))</f>
        <v>0.13200000000000001</v>
      </c>
      <c r="U8216" s="110">
        <f>IF('3B-Air transport'!$T$67="no","not applicable (Q3b.1.6 answered with 'no')",ROUND(S8216,4))</f>
        <v>0.13200000000000001</v>
      </c>
      <c r="V8216" s="110">
        <f>IF('3B-Air transport'!$T$68="no","not applicable (Q3b.1.6 answered with 'no')",ROUND(S8216,4))</f>
        <v>0.13200000000000001</v>
      </c>
      <c r="AB8216" s="110">
        <f t="shared" si="458"/>
        <v>0.13200000000000009</v>
      </c>
      <c r="AC8216" s="110">
        <f>IF('3C-Water transport'!$T$56="no","not applicable (Q3c.1.6 answered with 'no')",ROUND(AB8216,4))</f>
        <v>0.13200000000000001</v>
      </c>
      <c r="AD8216" s="110">
        <f>IF('3C-Water transport'!$T$57="no","not applicable (Q3c.1.6 answered with 'no')",ROUND(AB8216,4))</f>
        <v>0.13200000000000001</v>
      </c>
      <c r="AE8216" s="110">
        <f>IF('3C-Water transport'!$T$58="no","not applicable (Q3c.1.6 answered with 'no')",ROUND(AB8216,4))</f>
        <v>0.13200000000000001</v>
      </c>
    </row>
    <row r="8217" spans="5:31" x14ac:dyDescent="0.25">
      <c r="E8217" s="110">
        <f t="shared" si="456"/>
        <v>0.13300000000000009</v>
      </c>
      <c r="F8217" s="110">
        <f>IF('3A-Rail transport'!$T$56="no","not applicable (Q3a.2.6 answered with 'no')",ROUND(E8217,4))</f>
        <v>0.13300000000000001</v>
      </c>
      <c r="G8217" s="110">
        <f>IF('3A-Rail transport'!$T$57="no","not applicable (Q3a.2.6 answered with 'no')",ROUND(E8217,4))</f>
        <v>0.13300000000000001</v>
      </c>
      <c r="S8217" s="110">
        <f t="shared" si="457"/>
        <v>0.13300000000000009</v>
      </c>
      <c r="T8217" s="110">
        <f>IF('3B-Air transport'!$T$66="no","not applicable (Q3b.1.6 answered with 'no')",ROUND(S8217,4))</f>
        <v>0.13300000000000001</v>
      </c>
      <c r="U8217" s="110">
        <f>IF('3B-Air transport'!$T$67="no","not applicable (Q3b.1.6 answered with 'no')",ROUND(S8217,4))</f>
        <v>0.13300000000000001</v>
      </c>
      <c r="V8217" s="110">
        <f>IF('3B-Air transport'!$T$68="no","not applicable (Q3b.1.6 answered with 'no')",ROUND(S8217,4))</f>
        <v>0.13300000000000001</v>
      </c>
      <c r="AB8217" s="110">
        <f t="shared" si="458"/>
        <v>0.13300000000000009</v>
      </c>
      <c r="AC8217" s="110">
        <f>IF('3C-Water transport'!$T$56="no","not applicable (Q3c.1.6 answered with 'no')",ROUND(AB8217,4))</f>
        <v>0.13300000000000001</v>
      </c>
      <c r="AD8217" s="110">
        <f>IF('3C-Water transport'!$T$57="no","not applicable (Q3c.1.6 answered with 'no')",ROUND(AB8217,4))</f>
        <v>0.13300000000000001</v>
      </c>
      <c r="AE8217" s="110">
        <f>IF('3C-Water transport'!$T$58="no","not applicable (Q3c.1.6 answered with 'no')",ROUND(AB8217,4))</f>
        <v>0.13300000000000001</v>
      </c>
    </row>
    <row r="8218" spans="5:31" x14ac:dyDescent="0.25">
      <c r="E8218" s="110">
        <f t="shared" si="456"/>
        <v>0.13400000000000009</v>
      </c>
      <c r="F8218" s="110">
        <f>IF('3A-Rail transport'!$T$56="no","not applicable (Q3a.2.6 answered with 'no')",ROUND(E8218,4))</f>
        <v>0.13400000000000001</v>
      </c>
      <c r="G8218" s="110">
        <f>IF('3A-Rail transport'!$T$57="no","not applicable (Q3a.2.6 answered with 'no')",ROUND(E8218,4))</f>
        <v>0.13400000000000001</v>
      </c>
      <c r="S8218" s="110">
        <f t="shared" si="457"/>
        <v>0.13400000000000009</v>
      </c>
      <c r="T8218" s="110">
        <f>IF('3B-Air transport'!$T$66="no","not applicable (Q3b.1.6 answered with 'no')",ROUND(S8218,4))</f>
        <v>0.13400000000000001</v>
      </c>
      <c r="U8218" s="110">
        <f>IF('3B-Air transport'!$T$67="no","not applicable (Q3b.1.6 answered with 'no')",ROUND(S8218,4))</f>
        <v>0.13400000000000001</v>
      </c>
      <c r="V8218" s="110">
        <f>IF('3B-Air transport'!$T$68="no","not applicable (Q3b.1.6 answered with 'no')",ROUND(S8218,4))</f>
        <v>0.13400000000000001</v>
      </c>
      <c r="AB8218" s="110">
        <f t="shared" si="458"/>
        <v>0.13400000000000009</v>
      </c>
      <c r="AC8218" s="110">
        <f>IF('3C-Water transport'!$T$56="no","not applicable (Q3c.1.6 answered with 'no')",ROUND(AB8218,4))</f>
        <v>0.13400000000000001</v>
      </c>
      <c r="AD8218" s="110">
        <f>IF('3C-Water transport'!$T$57="no","not applicable (Q3c.1.6 answered with 'no')",ROUND(AB8218,4))</f>
        <v>0.13400000000000001</v>
      </c>
      <c r="AE8218" s="110">
        <f>IF('3C-Water transport'!$T$58="no","not applicable (Q3c.1.6 answered with 'no')",ROUND(AB8218,4))</f>
        <v>0.13400000000000001</v>
      </c>
    </row>
    <row r="8219" spans="5:31" x14ac:dyDescent="0.25">
      <c r="E8219" s="110">
        <f t="shared" si="456"/>
        <v>0.13500000000000009</v>
      </c>
      <c r="F8219" s="110">
        <f>IF('3A-Rail transport'!$T$56="no","not applicable (Q3a.2.6 answered with 'no')",ROUND(E8219,4))</f>
        <v>0.13500000000000001</v>
      </c>
      <c r="G8219" s="110">
        <f>IF('3A-Rail transport'!$T$57="no","not applicable (Q3a.2.6 answered with 'no')",ROUND(E8219,4))</f>
        <v>0.13500000000000001</v>
      </c>
      <c r="S8219" s="110">
        <f t="shared" si="457"/>
        <v>0.13500000000000009</v>
      </c>
      <c r="T8219" s="110">
        <f>IF('3B-Air transport'!$T$66="no","not applicable (Q3b.1.6 answered with 'no')",ROUND(S8219,4))</f>
        <v>0.13500000000000001</v>
      </c>
      <c r="U8219" s="110">
        <f>IF('3B-Air transport'!$T$67="no","not applicable (Q3b.1.6 answered with 'no')",ROUND(S8219,4))</f>
        <v>0.13500000000000001</v>
      </c>
      <c r="V8219" s="110">
        <f>IF('3B-Air transport'!$T$68="no","not applicable (Q3b.1.6 answered with 'no')",ROUND(S8219,4))</f>
        <v>0.13500000000000001</v>
      </c>
      <c r="AB8219" s="110">
        <f t="shared" si="458"/>
        <v>0.13500000000000009</v>
      </c>
      <c r="AC8219" s="110">
        <f>IF('3C-Water transport'!$T$56="no","not applicable (Q3c.1.6 answered with 'no')",ROUND(AB8219,4))</f>
        <v>0.13500000000000001</v>
      </c>
      <c r="AD8219" s="110">
        <f>IF('3C-Water transport'!$T$57="no","not applicable (Q3c.1.6 answered with 'no')",ROUND(AB8219,4))</f>
        <v>0.13500000000000001</v>
      </c>
      <c r="AE8219" s="110">
        <f>IF('3C-Water transport'!$T$58="no","not applicable (Q3c.1.6 answered with 'no')",ROUND(AB8219,4))</f>
        <v>0.13500000000000001</v>
      </c>
    </row>
    <row r="8220" spans="5:31" x14ac:dyDescent="0.25">
      <c r="E8220" s="110">
        <f t="shared" si="456"/>
        <v>0.13600000000000009</v>
      </c>
      <c r="F8220" s="110">
        <f>IF('3A-Rail transport'!$T$56="no","not applicable (Q3a.2.6 answered with 'no')",ROUND(E8220,4))</f>
        <v>0.13600000000000001</v>
      </c>
      <c r="G8220" s="110">
        <f>IF('3A-Rail transport'!$T$57="no","not applicable (Q3a.2.6 answered with 'no')",ROUND(E8220,4))</f>
        <v>0.13600000000000001</v>
      </c>
      <c r="S8220" s="110">
        <f t="shared" si="457"/>
        <v>0.13600000000000009</v>
      </c>
      <c r="T8220" s="110">
        <f>IF('3B-Air transport'!$T$66="no","not applicable (Q3b.1.6 answered with 'no')",ROUND(S8220,4))</f>
        <v>0.13600000000000001</v>
      </c>
      <c r="U8220" s="110">
        <f>IF('3B-Air transport'!$T$67="no","not applicable (Q3b.1.6 answered with 'no')",ROUND(S8220,4))</f>
        <v>0.13600000000000001</v>
      </c>
      <c r="V8220" s="110">
        <f>IF('3B-Air transport'!$T$68="no","not applicable (Q3b.1.6 answered with 'no')",ROUND(S8220,4))</f>
        <v>0.13600000000000001</v>
      </c>
      <c r="AB8220" s="110">
        <f t="shared" si="458"/>
        <v>0.13600000000000009</v>
      </c>
      <c r="AC8220" s="110">
        <f>IF('3C-Water transport'!$T$56="no","not applicable (Q3c.1.6 answered with 'no')",ROUND(AB8220,4))</f>
        <v>0.13600000000000001</v>
      </c>
      <c r="AD8220" s="110">
        <f>IF('3C-Water transport'!$T$57="no","not applicable (Q3c.1.6 answered with 'no')",ROUND(AB8220,4))</f>
        <v>0.13600000000000001</v>
      </c>
      <c r="AE8220" s="110">
        <f>IF('3C-Water transport'!$T$58="no","not applicable (Q3c.1.6 answered with 'no')",ROUND(AB8220,4))</f>
        <v>0.13600000000000001</v>
      </c>
    </row>
    <row r="8221" spans="5:31" x14ac:dyDescent="0.25">
      <c r="E8221" s="110">
        <f t="shared" si="456"/>
        <v>0.13700000000000009</v>
      </c>
      <c r="F8221" s="110">
        <f>IF('3A-Rail transport'!$T$56="no","not applicable (Q3a.2.6 answered with 'no')",ROUND(E8221,4))</f>
        <v>0.13700000000000001</v>
      </c>
      <c r="G8221" s="110">
        <f>IF('3A-Rail transport'!$T$57="no","not applicable (Q3a.2.6 answered with 'no')",ROUND(E8221,4))</f>
        <v>0.13700000000000001</v>
      </c>
      <c r="S8221" s="110">
        <f t="shared" si="457"/>
        <v>0.13700000000000009</v>
      </c>
      <c r="T8221" s="110">
        <f>IF('3B-Air transport'!$T$66="no","not applicable (Q3b.1.6 answered with 'no')",ROUND(S8221,4))</f>
        <v>0.13700000000000001</v>
      </c>
      <c r="U8221" s="110">
        <f>IF('3B-Air transport'!$T$67="no","not applicable (Q3b.1.6 answered with 'no')",ROUND(S8221,4))</f>
        <v>0.13700000000000001</v>
      </c>
      <c r="V8221" s="110">
        <f>IF('3B-Air transport'!$T$68="no","not applicable (Q3b.1.6 answered with 'no')",ROUND(S8221,4))</f>
        <v>0.13700000000000001</v>
      </c>
      <c r="AB8221" s="110">
        <f t="shared" si="458"/>
        <v>0.13700000000000009</v>
      </c>
      <c r="AC8221" s="110">
        <f>IF('3C-Water transport'!$T$56="no","not applicable (Q3c.1.6 answered with 'no')",ROUND(AB8221,4))</f>
        <v>0.13700000000000001</v>
      </c>
      <c r="AD8221" s="110">
        <f>IF('3C-Water transport'!$T$57="no","not applicable (Q3c.1.6 answered with 'no')",ROUND(AB8221,4))</f>
        <v>0.13700000000000001</v>
      </c>
      <c r="AE8221" s="110">
        <f>IF('3C-Water transport'!$T$58="no","not applicable (Q3c.1.6 answered with 'no')",ROUND(AB8221,4))</f>
        <v>0.13700000000000001</v>
      </c>
    </row>
    <row r="8222" spans="5:31" x14ac:dyDescent="0.25">
      <c r="E8222" s="110">
        <f t="shared" si="456"/>
        <v>0.13800000000000009</v>
      </c>
      <c r="F8222" s="110">
        <f>IF('3A-Rail transport'!$T$56="no","not applicable (Q3a.2.6 answered with 'no')",ROUND(E8222,4))</f>
        <v>0.13800000000000001</v>
      </c>
      <c r="G8222" s="110">
        <f>IF('3A-Rail transport'!$T$57="no","not applicable (Q3a.2.6 answered with 'no')",ROUND(E8222,4))</f>
        <v>0.13800000000000001</v>
      </c>
      <c r="S8222" s="110">
        <f t="shared" si="457"/>
        <v>0.13800000000000009</v>
      </c>
      <c r="T8222" s="110">
        <f>IF('3B-Air transport'!$T$66="no","not applicable (Q3b.1.6 answered with 'no')",ROUND(S8222,4))</f>
        <v>0.13800000000000001</v>
      </c>
      <c r="U8222" s="110">
        <f>IF('3B-Air transport'!$T$67="no","not applicable (Q3b.1.6 answered with 'no')",ROUND(S8222,4))</f>
        <v>0.13800000000000001</v>
      </c>
      <c r="V8222" s="110">
        <f>IF('3B-Air transport'!$T$68="no","not applicable (Q3b.1.6 answered with 'no')",ROUND(S8222,4))</f>
        <v>0.13800000000000001</v>
      </c>
      <c r="AB8222" s="110">
        <f t="shared" si="458"/>
        <v>0.13800000000000009</v>
      </c>
      <c r="AC8222" s="110">
        <f>IF('3C-Water transport'!$T$56="no","not applicable (Q3c.1.6 answered with 'no')",ROUND(AB8222,4))</f>
        <v>0.13800000000000001</v>
      </c>
      <c r="AD8222" s="110">
        <f>IF('3C-Water transport'!$T$57="no","not applicable (Q3c.1.6 answered with 'no')",ROUND(AB8222,4))</f>
        <v>0.13800000000000001</v>
      </c>
      <c r="AE8222" s="110">
        <f>IF('3C-Water transport'!$T$58="no","not applicable (Q3c.1.6 answered with 'no')",ROUND(AB8222,4))</f>
        <v>0.13800000000000001</v>
      </c>
    </row>
    <row r="8223" spans="5:31" x14ac:dyDescent="0.25">
      <c r="E8223" s="110">
        <f t="shared" si="456"/>
        <v>0.1390000000000001</v>
      </c>
      <c r="F8223" s="110">
        <f>IF('3A-Rail transport'!$T$56="no","not applicable (Q3a.2.6 answered with 'no')",ROUND(E8223,4))</f>
        <v>0.13900000000000001</v>
      </c>
      <c r="G8223" s="110">
        <f>IF('3A-Rail transport'!$T$57="no","not applicable (Q3a.2.6 answered with 'no')",ROUND(E8223,4))</f>
        <v>0.13900000000000001</v>
      </c>
      <c r="S8223" s="110">
        <f t="shared" si="457"/>
        <v>0.1390000000000001</v>
      </c>
      <c r="T8223" s="110">
        <f>IF('3B-Air transport'!$T$66="no","not applicable (Q3b.1.6 answered with 'no')",ROUND(S8223,4))</f>
        <v>0.13900000000000001</v>
      </c>
      <c r="U8223" s="110">
        <f>IF('3B-Air transport'!$T$67="no","not applicable (Q3b.1.6 answered with 'no')",ROUND(S8223,4))</f>
        <v>0.13900000000000001</v>
      </c>
      <c r="V8223" s="110">
        <f>IF('3B-Air transport'!$T$68="no","not applicable (Q3b.1.6 answered with 'no')",ROUND(S8223,4))</f>
        <v>0.13900000000000001</v>
      </c>
      <c r="AB8223" s="110">
        <f t="shared" si="458"/>
        <v>0.1390000000000001</v>
      </c>
      <c r="AC8223" s="110">
        <f>IF('3C-Water transport'!$T$56="no","not applicable (Q3c.1.6 answered with 'no')",ROUND(AB8223,4))</f>
        <v>0.13900000000000001</v>
      </c>
      <c r="AD8223" s="110">
        <f>IF('3C-Water transport'!$T$57="no","not applicable (Q3c.1.6 answered with 'no')",ROUND(AB8223,4))</f>
        <v>0.13900000000000001</v>
      </c>
      <c r="AE8223" s="110">
        <f>IF('3C-Water transport'!$T$58="no","not applicable (Q3c.1.6 answered with 'no')",ROUND(AB8223,4))</f>
        <v>0.13900000000000001</v>
      </c>
    </row>
    <row r="8224" spans="5:31" x14ac:dyDescent="0.25">
      <c r="E8224" s="110">
        <f t="shared" si="456"/>
        <v>0.1400000000000001</v>
      </c>
      <c r="F8224" s="110">
        <f>IF('3A-Rail transport'!$T$56="no","not applicable (Q3a.2.6 answered with 'no')",ROUND(E8224,4))</f>
        <v>0.14000000000000001</v>
      </c>
      <c r="G8224" s="110">
        <f>IF('3A-Rail transport'!$T$57="no","not applicable (Q3a.2.6 answered with 'no')",ROUND(E8224,4))</f>
        <v>0.14000000000000001</v>
      </c>
      <c r="S8224" s="110">
        <f t="shared" si="457"/>
        <v>0.1400000000000001</v>
      </c>
      <c r="T8224" s="110">
        <f>IF('3B-Air transport'!$T$66="no","not applicable (Q3b.1.6 answered with 'no')",ROUND(S8224,4))</f>
        <v>0.14000000000000001</v>
      </c>
      <c r="U8224" s="110">
        <f>IF('3B-Air transport'!$T$67="no","not applicable (Q3b.1.6 answered with 'no')",ROUND(S8224,4))</f>
        <v>0.14000000000000001</v>
      </c>
      <c r="V8224" s="110">
        <f>IF('3B-Air transport'!$T$68="no","not applicable (Q3b.1.6 answered with 'no')",ROUND(S8224,4))</f>
        <v>0.14000000000000001</v>
      </c>
      <c r="AB8224" s="110">
        <f t="shared" si="458"/>
        <v>0.1400000000000001</v>
      </c>
      <c r="AC8224" s="110">
        <f>IF('3C-Water transport'!$T$56="no","not applicable (Q3c.1.6 answered with 'no')",ROUND(AB8224,4))</f>
        <v>0.14000000000000001</v>
      </c>
      <c r="AD8224" s="110">
        <f>IF('3C-Water transport'!$T$57="no","not applicable (Q3c.1.6 answered with 'no')",ROUND(AB8224,4))</f>
        <v>0.14000000000000001</v>
      </c>
      <c r="AE8224" s="110">
        <f>IF('3C-Water transport'!$T$58="no","not applicable (Q3c.1.6 answered with 'no')",ROUND(AB8224,4))</f>
        <v>0.14000000000000001</v>
      </c>
    </row>
    <row r="8225" spans="5:31" x14ac:dyDescent="0.25">
      <c r="E8225" s="110">
        <f t="shared" si="456"/>
        <v>0.1410000000000001</v>
      </c>
      <c r="F8225" s="110">
        <f>IF('3A-Rail transport'!$T$56="no","not applicable (Q3a.2.6 answered with 'no')",ROUND(E8225,4))</f>
        <v>0.14099999999999999</v>
      </c>
      <c r="G8225" s="110">
        <f>IF('3A-Rail transport'!$T$57="no","not applicable (Q3a.2.6 answered with 'no')",ROUND(E8225,4))</f>
        <v>0.14099999999999999</v>
      </c>
      <c r="S8225" s="110">
        <f t="shared" si="457"/>
        <v>0.1410000000000001</v>
      </c>
      <c r="T8225" s="110">
        <f>IF('3B-Air transport'!$T$66="no","not applicable (Q3b.1.6 answered with 'no')",ROUND(S8225,4))</f>
        <v>0.14099999999999999</v>
      </c>
      <c r="U8225" s="110">
        <f>IF('3B-Air transport'!$T$67="no","not applicable (Q3b.1.6 answered with 'no')",ROUND(S8225,4))</f>
        <v>0.14099999999999999</v>
      </c>
      <c r="V8225" s="110">
        <f>IF('3B-Air transport'!$T$68="no","not applicable (Q3b.1.6 answered with 'no')",ROUND(S8225,4))</f>
        <v>0.14099999999999999</v>
      </c>
      <c r="AB8225" s="110">
        <f t="shared" si="458"/>
        <v>0.1410000000000001</v>
      </c>
      <c r="AC8225" s="110">
        <f>IF('3C-Water transport'!$T$56="no","not applicable (Q3c.1.6 answered with 'no')",ROUND(AB8225,4))</f>
        <v>0.14099999999999999</v>
      </c>
      <c r="AD8225" s="110">
        <f>IF('3C-Water transport'!$T$57="no","not applicable (Q3c.1.6 answered with 'no')",ROUND(AB8225,4))</f>
        <v>0.14099999999999999</v>
      </c>
      <c r="AE8225" s="110">
        <f>IF('3C-Water transport'!$T$58="no","not applicable (Q3c.1.6 answered with 'no')",ROUND(AB8225,4))</f>
        <v>0.14099999999999999</v>
      </c>
    </row>
    <row r="8226" spans="5:31" x14ac:dyDescent="0.25">
      <c r="E8226" s="110">
        <f t="shared" si="456"/>
        <v>0.1420000000000001</v>
      </c>
      <c r="F8226" s="110">
        <f>IF('3A-Rail transport'!$T$56="no","not applicable (Q3a.2.6 answered with 'no')",ROUND(E8226,4))</f>
        <v>0.14199999999999999</v>
      </c>
      <c r="G8226" s="110">
        <f>IF('3A-Rail transport'!$T$57="no","not applicable (Q3a.2.6 answered with 'no')",ROUND(E8226,4))</f>
        <v>0.14199999999999999</v>
      </c>
      <c r="S8226" s="110">
        <f t="shared" si="457"/>
        <v>0.1420000000000001</v>
      </c>
      <c r="T8226" s="110">
        <f>IF('3B-Air transport'!$T$66="no","not applicable (Q3b.1.6 answered with 'no')",ROUND(S8226,4))</f>
        <v>0.14199999999999999</v>
      </c>
      <c r="U8226" s="110">
        <f>IF('3B-Air transport'!$T$67="no","not applicable (Q3b.1.6 answered with 'no')",ROUND(S8226,4))</f>
        <v>0.14199999999999999</v>
      </c>
      <c r="V8226" s="110">
        <f>IF('3B-Air transport'!$T$68="no","not applicable (Q3b.1.6 answered with 'no')",ROUND(S8226,4))</f>
        <v>0.14199999999999999</v>
      </c>
      <c r="AB8226" s="110">
        <f t="shared" si="458"/>
        <v>0.1420000000000001</v>
      </c>
      <c r="AC8226" s="110">
        <f>IF('3C-Water transport'!$T$56="no","not applicable (Q3c.1.6 answered with 'no')",ROUND(AB8226,4))</f>
        <v>0.14199999999999999</v>
      </c>
      <c r="AD8226" s="110">
        <f>IF('3C-Water transport'!$T$57="no","not applicable (Q3c.1.6 answered with 'no')",ROUND(AB8226,4))</f>
        <v>0.14199999999999999</v>
      </c>
      <c r="AE8226" s="110">
        <f>IF('3C-Water transport'!$T$58="no","not applicable (Q3c.1.6 answered with 'no')",ROUND(AB8226,4))</f>
        <v>0.14199999999999999</v>
      </c>
    </row>
    <row r="8227" spans="5:31" x14ac:dyDescent="0.25">
      <c r="E8227" s="110">
        <f t="shared" si="456"/>
        <v>0.1430000000000001</v>
      </c>
      <c r="F8227" s="110">
        <f>IF('3A-Rail transport'!$T$56="no","not applicable (Q3a.2.6 answered with 'no')",ROUND(E8227,4))</f>
        <v>0.14299999999999999</v>
      </c>
      <c r="G8227" s="110">
        <f>IF('3A-Rail transport'!$T$57="no","not applicable (Q3a.2.6 answered with 'no')",ROUND(E8227,4))</f>
        <v>0.14299999999999999</v>
      </c>
      <c r="S8227" s="110">
        <f t="shared" si="457"/>
        <v>0.1430000000000001</v>
      </c>
      <c r="T8227" s="110">
        <f>IF('3B-Air transport'!$T$66="no","not applicable (Q3b.1.6 answered with 'no')",ROUND(S8227,4))</f>
        <v>0.14299999999999999</v>
      </c>
      <c r="U8227" s="110">
        <f>IF('3B-Air transport'!$T$67="no","not applicable (Q3b.1.6 answered with 'no')",ROUND(S8227,4))</f>
        <v>0.14299999999999999</v>
      </c>
      <c r="V8227" s="110">
        <f>IF('3B-Air transport'!$T$68="no","not applicable (Q3b.1.6 answered with 'no')",ROUND(S8227,4))</f>
        <v>0.14299999999999999</v>
      </c>
      <c r="AB8227" s="110">
        <f t="shared" si="458"/>
        <v>0.1430000000000001</v>
      </c>
      <c r="AC8227" s="110">
        <f>IF('3C-Water transport'!$T$56="no","not applicable (Q3c.1.6 answered with 'no')",ROUND(AB8227,4))</f>
        <v>0.14299999999999999</v>
      </c>
      <c r="AD8227" s="110">
        <f>IF('3C-Water transport'!$T$57="no","not applicable (Q3c.1.6 answered with 'no')",ROUND(AB8227,4))</f>
        <v>0.14299999999999999</v>
      </c>
      <c r="AE8227" s="110">
        <f>IF('3C-Water transport'!$T$58="no","not applicable (Q3c.1.6 answered with 'no')",ROUND(AB8227,4))</f>
        <v>0.14299999999999999</v>
      </c>
    </row>
    <row r="8228" spans="5:31" x14ac:dyDescent="0.25">
      <c r="E8228" s="110">
        <f t="shared" si="456"/>
        <v>0.1440000000000001</v>
      </c>
      <c r="F8228" s="110">
        <f>IF('3A-Rail transport'!$T$56="no","not applicable (Q3a.2.6 answered with 'no')",ROUND(E8228,4))</f>
        <v>0.14399999999999999</v>
      </c>
      <c r="G8228" s="110">
        <f>IF('3A-Rail transport'!$T$57="no","not applicable (Q3a.2.6 answered with 'no')",ROUND(E8228,4))</f>
        <v>0.14399999999999999</v>
      </c>
      <c r="S8228" s="110">
        <f t="shared" si="457"/>
        <v>0.1440000000000001</v>
      </c>
      <c r="T8228" s="110">
        <f>IF('3B-Air transport'!$T$66="no","not applicable (Q3b.1.6 answered with 'no')",ROUND(S8228,4))</f>
        <v>0.14399999999999999</v>
      </c>
      <c r="U8228" s="110">
        <f>IF('3B-Air transport'!$T$67="no","not applicable (Q3b.1.6 answered with 'no')",ROUND(S8228,4))</f>
        <v>0.14399999999999999</v>
      </c>
      <c r="V8228" s="110">
        <f>IF('3B-Air transport'!$T$68="no","not applicable (Q3b.1.6 answered with 'no')",ROUND(S8228,4))</f>
        <v>0.14399999999999999</v>
      </c>
      <c r="AB8228" s="110">
        <f t="shared" si="458"/>
        <v>0.1440000000000001</v>
      </c>
      <c r="AC8228" s="110">
        <f>IF('3C-Water transport'!$T$56="no","not applicable (Q3c.1.6 answered with 'no')",ROUND(AB8228,4))</f>
        <v>0.14399999999999999</v>
      </c>
      <c r="AD8228" s="110">
        <f>IF('3C-Water transport'!$T$57="no","not applicable (Q3c.1.6 answered with 'no')",ROUND(AB8228,4))</f>
        <v>0.14399999999999999</v>
      </c>
      <c r="AE8228" s="110">
        <f>IF('3C-Water transport'!$T$58="no","not applicable (Q3c.1.6 answered with 'no')",ROUND(AB8228,4))</f>
        <v>0.14399999999999999</v>
      </c>
    </row>
    <row r="8229" spans="5:31" x14ac:dyDescent="0.25">
      <c r="E8229" s="110">
        <f t="shared" si="456"/>
        <v>0.1450000000000001</v>
      </c>
      <c r="F8229" s="110">
        <f>IF('3A-Rail transport'!$T$56="no","not applicable (Q3a.2.6 answered with 'no')",ROUND(E8229,4))</f>
        <v>0.14499999999999999</v>
      </c>
      <c r="G8229" s="110">
        <f>IF('3A-Rail transport'!$T$57="no","not applicable (Q3a.2.6 answered with 'no')",ROUND(E8229,4))</f>
        <v>0.14499999999999999</v>
      </c>
      <c r="S8229" s="110">
        <f t="shared" si="457"/>
        <v>0.1450000000000001</v>
      </c>
      <c r="T8229" s="110">
        <f>IF('3B-Air transport'!$T$66="no","not applicable (Q3b.1.6 answered with 'no')",ROUND(S8229,4))</f>
        <v>0.14499999999999999</v>
      </c>
      <c r="U8229" s="110">
        <f>IF('3B-Air transport'!$T$67="no","not applicable (Q3b.1.6 answered with 'no')",ROUND(S8229,4))</f>
        <v>0.14499999999999999</v>
      </c>
      <c r="V8229" s="110">
        <f>IF('3B-Air transport'!$T$68="no","not applicable (Q3b.1.6 answered with 'no')",ROUND(S8229,4))</f>
        <v>0.14499999999999999</v>
      </c>
      <c r="AB8229" s="110">
        <f t="shared" si="458"/>
        <v>0.1450000000000001</v>
      </c>
      <c r="AC8229" s="110">
        <f>IF('3C-Water transport'!$T$56="no","not applicable (Q3c.1.6 answered with 'no')",ROUND(AB8229,4))</f>
        <v>0.14499999999999999</v>
      </c>
      <c r="AD8229" s="110">
        <f>IF('3C-Water transport'!$T$57="no","not applicable (Q3c.1.6 answered with 'no')",ROUND(AB8229,4))</f>
        <v>0.14499999999999999</v>
      </c>
      <c r="AE8229" s="110">
        <f>IF('3C-Water transport'!$T$58="no","not applicable (Q3c.1.6 answered with 'no')",ROUND(AB8229,4))</f>
        <v>0.14499999999999999</v>
      </c>
    </row>
    <row r="8230" spans="5:31" x14ac:dyDescent="0.25">
      <c r="E8230" s="110">
        <f t="shared" si="456"/>
        <v>0.1460000000000001</v>
      </c>
      <c r="F8230" s="110">
        <f>IF('3A-Rail transport'!$T$56="no","not applicable (Q3a.2.6 answered with 'no')",ROUND(E8230,4))</f>
        <v>0.14599999999999999</v>
      </c>
      <c r="G8230" s="110">
        <f>IF('3A-Rail transport'!$T$57="no","not applicable (Q3a.2.6 answered with 'no')",ROUND(E8230,4))</f>
        <v>0.14599999999999999</v>
      </c>
      <c r="S8230" s="110">
        <f t="shared" si="457"/>
        <v>0.1460000000000001</v>
      </c>
      <c r="T8230" s="110">
        <f>IF('3B-Air transport'!$T$66="no","not applicable (Q3b.1.6 answered with 'no')",ROUND(S8230,4))</f>
        <v>0.14599999999999999</v>
      </c>
      <c r="U8230" s="110">
        <f>IF('3B-Air transport'!$T$67="no","not applicable (Q3b.1.6 answered with 'no')",ROUND(S8230,4))</f>
        <v>0.14599999999999999</v>
      </c>
      <c r="V8230" s="110">
        <f>IF('3B-Air transport'!$T$68="no","not applicable (Q3b.1.6 answered with 'no')",ROUND(S8230,4))</f>
        <v>0.14599999999999999</v>
      </c>
      <c r="AB8230" s="110">
        <f t="shared" si="458"/>
        <v>0.1460000000000001</v>
      </c>
      <c r="AC8230" s="110">
        <f>IF('3C-Water transport'!$T$56="no","not applicable (Q3c.1.6 answered with 'no')",ROUND(AB8230,4))</f>
        <v>0.14599999999999999</v>
      </c>
      <c r="AD8230" s="110">
        <f>IF('3C-Water transport'!$T$57="no","not applicable (Q3c.1.6 answered with 'no')",ROUND(AB8230,4))</f>
        <v>0.14599999999999999</v>
      </c>
      <c r="AE8230" s="110">
        <f>IF('3C-Water transport'!$T$58="no","not applicable (Q3c.1.6 answered with 'no')",ROUND(AB8230,4))</f>
        <v>0.14599999999999999</v>
      </c>
    </row>
    <row r="8231" spans="5:31" x14ac:dyDescent="0.25">
      <c r="E8231" s="110">
        <f t="shared" si="456"/>
        <v>0.1470000000000001</v>
      </c>
      <c r="F8231" s="110">
        <f>IF('3A-Rail transport'!$T$56="no","not applicable (Q3a.2.6 answered with 'no')",ROUND(E8231,4))</f>
        <v>0.14699999999999999</v>
      </c>
      <c r="G8231" s="110">
        <f>IF('3A-Rail transport'!$T$57="no","not applicable (Q3a.2.6 answered with 'no')",ROUND(E8231,4))</f>
        <v>0.14699999999999999</v>
      </c>
      <c r="S8231" s="110">
        <f t="shared" si="457"/>
        <v>0.1470000000000001</v>
      </c>
      <c r="T8231" s="110">
        <f>IF('3B-Air transport'!$T$66="no","not applicable (Q3b.1.6 answered with 'no')",ROUND(S8231,4))</f>
        <v>0.14699999999999999</v>
      </c>
      <c r="U8231" s="110">
        <f>IF('3B-Air transport'!$T$67="no","not applicable (Q3b.1.6 answered with 'no')",ROUND(S8231,4))</f>
        <v>0.14699999999999999</v>
      </c>
      <c r="V8231" s="110">
        <f>IF('3B-Air transport'!$T$68="no","not applicable (Q3b.1.6 answered with 'no')",ROUND(S8231,4))</f>
        <v>0.14699999999999999</v>
      </c>
      <c r="AB8231" s="110">
        <f t="shared" si="458"/>
        <v>0.1470000000000001</v>
      </c>
      <c r="AC8231" s="110">
        <f>IF('3C-Water transport'!$T$56="no","not applicable (Q3c.1.6 answered with 'no')",ROUND(AB8231,4))</f>
        <v>0.14699999999999999</v>
      </c>
      <c r="AD8231" s="110">
        <f>IF('3C-Water transport'!$T$57="no","not applicable (Q3c.1.6 answered with 'no')",ROUND(AB8231,4))</f>
        <v>0.14699999999999999</v>
      </c>
      <c r="AE8231" s="110">
        <f>IF('3C-Water transport'!$T$58="no","not applicable (Q3c.1.6 answered with 'no')",ROUND(AB8231,4))</f>
        <v>0.14699999999999999</v>
      </c>
    </row>
    <row r="8232" spans="5:31" x14ac:dyDescent="0.25">
      <c r="E8232" s="110">
        <f t="shared" si="456"/>
        <v>0.1480000000000001</v>
      </c>
      <c r="F8232" s="110">
        <f>IF('3A-Rail transport'!$T$56="no","not applicable (Q3a.2.6 answered with 'no')",ROUND(E8232,4))</f>
        <v>0.14799999999999999</v>
      </c>
      <c r="G8232" s="110">
        <f>IF('3A-Rail transport'!$T$57="no","not applicable (Q3a.2.6 answered with 'no')",ROUND(E8232,4))</f>
        <v>0.14799999999999999</v>
      </c>
      <c r="S8232" s="110">
        <f t="shared" si="457"/>
        <v>0.1480000000000001</v>
      </c>
      <c r="T8232" s="110">
        <f>IF('3B-Air transport'!$T$66="no","not applicable (Q3b.1.6 answered with 'no')",ROUND(S8232,4))</f>
        <v>0.14799999999999999</v>
      </c>
      <c r="U8232" s="110">
        <f>IF('3B-Air transport'!$T$67="no","not applicable (Q3b.1.6 answered with 'no')",ROUND(S8232,4))</f>
        <v>0.14799999999999999</v>
      </c>
      <c r="V8232" s="110">
        <f>IF('3B-Air transport'!$T$68="no","not applicable (Q3b.1.6 answered with 'no')",ROUND(S8232,4))</f>
        <v>0.14799999999999999</v>
      </c>
      <c r="AB8232" s="110">
        <f t="shared" si="458"/>
        <v>0.1480000000000001</v>
      </c>
      <c r="AC8232" s="110">
        <f>IF('3C-Water transport'!$T$56="no","not applicable (Q3c.1.6 answered with 'no')",ROUND(AB8232,4))</f>
        <v>0.14799999999999999</v>
      </c>
      <c r="AD8232" s="110">
        <f>IF('3C-Water transport'!$T$57="no","not applicable (Q3c.1.6 answered with 'no')",ROUND(AB8232,4))</f>
        <v>0.14799999999999999</v>
      </c>
      <c r="AE8232" s="110">
        <f>IF('3C-Water transport'!$T$58="no","not applicable (Q3c.1.6 answered with 'no')",ROUND(AB8232,4))</f>
        <v>0.14799999999999999</v>
      </c>
    </row>
    <row r="8233" spans="5:31" x14ac:dyDescent="0.25">
      <c r="E8233" s="110">
        <f t="shared" si="456"/>
        <v>0.1490000000000001</v>
      </c>
      <c r="F8233" s="110">
        <f>IF('3A-Rail transport'!$T$56="no","not applicable (Q3a.2.6 answered with 'no')",ROUND(E8233,4))</f>
        <v>0.14899999999999999</v>
      </c>
      <c r="G8233" s="110">
        <f>IF('3A-Rail transport'!$T$57="no","not applicable (Q3a.2.6 answered with 'no')",ROUND(E8233,4))</f>
        <v>0.14899999999999999</v>
      </c>
      <c r="S8233" s="110">
        <f t="shared" si="457"/>
        <v>0.1490000000000001</v>
      </c>
      <c r="T8233" s="110">
        <f>IF('3B-Air transport'!$T$66="no","not applicable (Q3b.1.6 answered with 'no')",ROUND(S8233,4))</f>
        <v>0.14899999999999999</v>
      </c>
      <c r="U8233" s="110">
        <f>IF('3B-Air transport'!$T$67="no","not applicable (Q3b.1.6 answered with 'no')",ROUND(S8233,4))</f>
        <v>0.14899999999999999</v>
      </c>
      <c r="V8233" s="110">
        <f>IF('3B-Air transport'!$T$68="no","not applicable (Q3b.1.6 answered with 'no')",ROUND(S8233,4))</f>
        <v>0.14899999999999999</v>
      </c>
      <c r="AB8233" s="110">
        <f t="shared" si="458"/>
        <v>0.1490000000000001</v>
      </c>
      <c r="AC8233" s="110">
        <f>IF('3C-Water transport'!$T$56="no","not applicable (Q3c.1.6 answered with 'no')",ROUND(AB8233,4))</f>
        <v>0.14899999999999999</v>
      </c>
      <c r="AD8233" s="110">
        <f>IF('3C-Water transport'!$T$57="no","not applicable (Q3c.1.6 answered with 'no')",ROUND(AB8233,4))</f>
        <v>0.14899999999999999</v>
      </c>
      <c r="AE8233" s="110">
        <f>IF('3C-Water transport'!$T$58="no","not applicable (Q3c.1.6 answered with 'no')",ROUND(AB8233,4))</f>
        <v>0.14899999999999999</v>
      </c>
    </row>
    <row r="8234" spans="5:31" x14ac:dyDescent="0.25">
      <c r="E8234" s="110">
        <f t="shared" si="456"/>
        <v>0.15000000000000011</v>
      </c>
      <c r="F8234" s="110">
        <f>IF('3A-Rail transport'!$T$56="no","not applicable (Q3a.2.6 answered with 'no')",ROUND(E8234,4))</f>
        <v>0.15</v>
      </c>
      <c r="G8234" s="110">
        <f>IF('3A-Rail transport'!$T$57="no","not applicable (Q3a.2.6 answered with 'no')",ROUND(E8234,4))</f>
        <v>0.15</v>
      </c>
      <c r="S8234" s="110">
        <f t="shared" si="457"/>
        <v>0.15000000000000011</v>
      </c>
      <c r="T8234" s="110">
        <f>IF('3B-Air transport'!$T$66="no","not applicable (Q3b.1.6 answered with 'no')",ROUND(S8234,4))</f>
        <v>0.15</v>
      </c>
      <c r="U8234" s="110">
        <f>IF('3B-Air transport'!$T$67="no","not applicable (Q3b.1.6 answered with 'no')",ROUND(S8234,4))</f>
        <v>0.15</v>
      </c>
      <c r="V8234" s="110">
        <f>IF('3B-Air transport'!$T$68="no","not applicable (Q3b.1.6 answered with 'no')",ROUND(S8234,4))</f>
        <v>0.15</v>
      </c>
      <c r="AB8234" s="110">
        <f t="shared" si="458"/>
        <v>0.15000000000000011</v>
      </c>
      <c r="AC8234" s="110">
        <f>IF('3C-Water transport'!$T$56="no","not applicable (Q3c.1.6 answered with 'no')",ROUND(AB8234,4))</f>
        <v>0.15</v>
      </c>
      <c r="AD8234" s="110">
        <f>IF('3C-Water transport'!$T$57="no","not applicable (Q3c.1.6 answered with 'no')",ROUND(AB8234,4))</f>
        <v>0.15</v>
      </c>
      <c r="AE8234" s="110">
        <f>IF('3C-Water transport'!$T$58="no","not applicable (Q3c.1.6 answered with 'no')",ROUND(AB8234,4))</f>
        <v>0.15</v>
      </c>
    </row>
    <row r="8235" spans="5:31" x14ac:dyDescent="0.25">
      <c r="E8235" s="110">
        <f t="shared" si="456"/>
        <v>0.15100000000000011</v>
      </c>
      <c r="F8235" s="110">
        <f>IF('3A-Rail transport'!$T$56="no","not applicable (Q3a.2.6 answered with 'no')",ROUND(E8235,4))</f>
        <v>0.151</v>
      </c>
      <c r="G8235" s="110">
        <f>IF('3A-Rail transport'!$T$57="no","not applicable (Q3a.2.6 answered with 'no')",ROUND(E8235,4))</f>
        <v>0.151</v>
      </c>
      <c r="S8235" s="110">
        <f t="shared" si="457"/>
        <v>0.15100000000000011</v>
      </c>
      <c r="T8235" s="110">
        <f>IF('3B-Air transport'!$T$66="no","not applicable (Q3b.1.6 answered with 'no')",ROUND(S8235,4))</f>
        <v>0.151</v>
      </c>
      <c r="U8235" s="110">
        <f>IF('3B-Air transport'!$T$67="no","not applicable (Q3b.1.6 answered with 'no')",ROUND(S8235,4))</f>
        <v>0.151</v>
      </c>
      <c r="V8235" s="110">
        <f>IF('3B-Air transport'!$T$68="no","not applicable (Q3b.1.6 answered with 'no')",ROUND(S8235,4))</f>
        <v>0.151</v>
      </c>
      <c r="AB8235" s="110">
        <f t="shared" si="458"/>
        <v>0.15100000000000011</v>
      </c>
      <c r="AC8235" s="110">
        <f>IF('3C-Water transport'!$T$56="no","not applicable (Q3c.1.6 answered with 'no')",ROUND(AB8235,4))</f>
        <v>0.151</v>
      </c>
      <c r="AD8235" s="110">
        <f>IF('3C-Water transport'!$T$57="no","not applicable (Q3c.1.6 answered with 'no')",ROUND(AB8235,4))</f>
        <v>0.151</v>
      </c>
      <c r="AE8235" s="110">
        <f>IF('3C-Water transport'!$T$58="no","not applicable (Q3c.1.6 answered with 'no')",ROUND(AB8235,4))</f>
        <v>0.151</v>
      </c>
    </row>
    <row r="8236" spans="5:31" x14ac:dyDescent="0.25">
      <c r="E8236" s="110">
        <f t="shared" si="456"/>
        <v>0.15200000000000011</v>
      </c>
      <c r="F8236" s="110">
        <f>IF('3A-Rail transport'!$T$56="no","not applicable (Q3a.2.6 answered with 'no')",ROUND(E8236,4))</f>
        <v>0.152</v>
      </c>
      <c r="G8236" s="110">
        <f>IF('3A-Rail transport'!$T$57="no","not applicable (Q3a.2.6 answered with 'no')",ROUND(E8236,4))</f>
        <v>0.152</v>
      </c>
      <c r="S8236" s="110">
        <f t="shared" si="457"/>
        <v>0.15200000000000011</v>
      </c>
      <c r="T8236" s="110">
        <f>IF('3B-Air transport'!$T$66="no","not applicable (Q3b.1.6 answered with 'no')",ROUND(S8236,4))</f>
        <v>0.152</v>
      </c>
      <c r="U8236" s="110">
        <f>IF('3B-Air transport'!$T$67="no","not applicable (Q3b.1.6 answered with 'no')",ROUND(S8236,4))</f>
        <v>0.152</v>
      </c>
      <c r="V8236" s="110">
        <f>IF('3B-Air transport'!$T$68="no","not applicable (Q3b.1.6 answered with 'no')",ROUND(S8236,4))</f>
        <v>0.152</v>
      </c>
      <c r="AB8236" s="110">
        <f t="shared" si="458"/>
        <v>0.15200000000000011</v>
      </c>
      <c r="AC8236" s="110">
        <f>IF('3C-Water transport'!$T$56="no","not applicable (Q3c.1.6 answered with 'no')",ROUND(AB8236,4))</f>
        <v>0.152</v>
      </c>
      <c r="AD8236" s="110">
        <f>IF('3C-Water transport'!$T$57="no","not applicable (Q3c.1.6 answered with 'no')",ROUND(AB8236,4))</f>
        <v>0.152</v>
      </c>
      <c r="AE8236" s="110">
        <f>IF('3C-Water transport'!$T$58="no","not applicable (Q3c.1.6 answered with 'no')",ROUND(AB8236,4))</f>
        <v>0.152</v>
      </c>
    </row>
    <row r="8237" spans="5:31" x14ac:dyDescent="0.25">
      <c r="E8237" s="110">
        <f t="shared" si="456"/>
        <v>0.15300000000000011</v>
      </c>
      <c r="F8237" s="110">
        <f>IF('3A-Rail transport'!$T$56="no","not applicable (Q3a.2.6 answered with 'no')",ROUND(E8237,4))</f>
        <v>0.153</v>
      </c>
      <c r="G8237" s="110">
        <f>IF('3A-Rail transport'!$T$57="no","not applicable (Q3a.2.6 answered with 'no')",ROUND(E8237,4))</f>
        <v>0.153</v>
      </c>
      <c r="S8237" s="110">
        <f t="shared" si="457"/>
        <v>0.15300000000000011</v>
      </c>
      <c r="T8237" s="110">
        <f>IF('3B-Air transport'!$T$66="no","not applicable (Q3b.1.6 answered with 'no')",ROUND(S8237,4))</f>
        <v>0.153</v>
      </c>
      <c r="U8237" s="110">
        <f>IF('3B-Air transport'!$T$67="no","not applicable (Q3b.1.6 answered with 'no')",ROUND(S8237,4))</f>
        <v>0.153</v>
      </c>
      <c r="V8237" s="110">
        <f>IF('3B-Air transport'!$T$68="no","not applicable (Q3b.1.6 answered with 'no')",ROUND(S8237,4))</f>
        <v>0.153</v>
      </c>
      <c r="AB8237" s="110">
        <f t="shared" si="458"/>
        <v>0.15300000000000011</v>
      </c>
      <c r="AC8237" s="110">
        <f>IF('3C-Water transport'!$T$56="no","not applicable (Q3c.1.6 answered with 'no')",ROUND(AB8237,4))</f>
        <v>0.153</v>
      </c>
      <c r="AD8237" s="110">
        <f>IF('3C-Water transport'!$T$57="no","not applicable (Q3c.1.6 answered with 'no')",ROUND(AB8237,4))</f>
        <v>0.153</v>
      </c>
      <c r="AE8237" s="110">
        <f>IF('3C-Water transport'!$T$58="no","not applicable (Q3c.1.6 answered with 'no')",ROUND(AB8237,4))</f>
        <v>0.153</v>
      </c>
    </row>
    <row r="8238" spans="5:31" x14ac:dyDescent="0.25">
      <c r="E8238" s="110">
        <f t="shared" si="456"/>
        <v>0.15400000000000011</v>
      </c>
      <c r="F8238" s="110">
        <f>IF('3A-Rail transport'!$T$56="no","not applicable (Q3a.2.6 answered with 'no')",ROUND(E8238,4))</f>
        <v>0.154</v>
      </c>
      <c r="G8238" s="110">
        <f>IF('3A-Rail transport'!$T$57="no","not applicable (Q3a.2.6 answered with 'no')",ROUND(E8238,4))</f>
        <v>0.154</v>
      </c>
      <c r="S8238" s="110">
        <f t="shared" si="457"/>
        <v>0.15400000000000011</v>
      </c>
      <c r="T8238" s="110">
        <f>IF('3B-Air transport'!$T$66="no","not applicable (Q3b.1.6 answered with 'no')",ROUND(S8238,4))</f>
        <v>0.154</v>
      </c>
      <c r="U8238" s="110">
        <f>IF('3B-Air transport'!$T$67="no","not applicable (Q3b.1.6 answered with 'no')",ROUND(S8238,4))</f>
        <v>0.154</v>
      </c>
      <c r="V8238" s="110">
        <f>IF('3B-Air transport'!$T$68="no","not applicable (Q3b.1.6 answered with 'no')",ROUND(S8238,4))</f>
        <v>0.154</v>
      </c>
      <c r="AB8238" s="110">
        <f t="shared" si="458"/>
        <v>0.15400000000000011</v>
      </c>
      <c r="AC8238" s="110">
        <f>IF('3C-Water transport'!$T$56="no","not applicable (Q3c.1.6 answered with 'no')",ROUND(AB8238,4))</f>
        <v>0.154</v>
      </c>
      <c r="AD8238" s="110">
        <f>IF('3C-Water transport'!$T$57="no","not applicable (Q3c.1.6 answered with 'no')",ROUND(AB8238,4))</f>
        <v>0.154</v>
      </c>
      <c r="AE8238" s="110">
        <f>IF('3C-Water transport'!$T$58="no","not applicable (Q3c.1.6 answered with 'no')",ROUND(AB8238,4))</f>
        <v>0.154</v>
      </c>
    </row>
    <row r="8239" spans="5:31" x14ac:dyDescent="0.25">
      <c r="E8239" s="110">
        <f t="shared" si="456"/>
        <v>0.15500000000000011</v>
      </c>
      <c r="F8239" s="110">
        <f>IF('3A-Rail transport'!$T$56="no","not applicable (Q3a.2.6 answered with 'no')",ROUND(E8239,4))</f>
        <v>0.155</v>
      </c>
      <c r="G8239" s="110">
        <f>IF('3A-Rail transport'!$T$57="no","not applicable (Q3a.2.6 answered with 'no')",ROUND(E8239,4))</f>
        <v>0.155</v>
      </c>
      <c r="S8239" s="110">
        <f t="shared" si="457"/>
        <v>0.15500000000000011</v>
      </c>
      <c r="T8239" s="110">
        <f>IF('3B-Air transport'!$T$66="no","not applicable (Q3b.1.6 answered with 'no')",ROUND(S8239,4))</f>
        <v>0.155</v>
      </c>
      <c r="U8239" s="110">
        <f>IF('3B-Air transport'!$T$67="no","not applicable (Q3b.1.6 answered with 'no')",ROUND(S8239,4))</f>
        <v>0.155</v>
      </c>
      <c r="V8239" s="110">
        <f>IF('3B-Air transport'!$T$68="no","not applicable (Q3b.1.6 answered with 'no')",ROUND(S8239,4))</f>
        <v>0.155</v>
      </c>
      <c r="AB8239" s="110">
        <f t="shared" si="458"/>
        <v>0.15500000000000011</v>
      </c>
      <c r="AC8239" s="110">
        <f>IF('3C-Water transport'!$T$56="no","not applicable (Q3c.1.6 answered with 'no')",ROUND(AB8239,4))</f>
        <v>0.155</v>
      </c>
      <c r="AD8239" s="110">
        <f>IF('3C-Water transport'!$T$57="no","not applicable (Q3c.1.6 answered with 'no')",ROUND(AB8239,4))</f>
        <v>0.155</v>
      </c>
      <c r="AE8239" s="110">
        <f>IF('3C-Water transport'!$T$58="no","not applicable (Q3c.1.6 answered with 'no')",ROUND(AB8239,4))</f>
        <v>0.155</v>
      </c>
    </row>
    <row r="8240" spans="5:31" x14ac:dyDescent="0.25">
      <c r="E8240" s="110">
        <f t="shared" si="456"/>
        <v>0.15600000000000011</v>
      </c>
      <c r="F8240" s="110">
        <f>IF('3A-Rail transport'!$T$56="no","not applicable (Q3a.2.6 answered with 'no')",ROUND(E8240,4))</f>
        <v>0.156</v>
      </c>
      <c r="G8240" s="110">
        <f>IF('3A-Rail transport'!$T$57="no","not applicable (Q3a.2.6 answered with 'no')",ROUND(E8240,4))</f>
        <v>0.156</v>
      </c>
      <c r="S8240" s="110">
        <f t="shared" si="457"/>
        <v>0.15600000000000011</v>
      </c>
      <c r="T8240" s="110">
        <f>IF('3B-Air transport'!$T$66="no","not applicable (Q3b.1.6 answered with 'no')",ROUND(S8240,4))</f>
        <v>0.156</v>
      </c>
      <c r="U8240" s="110">
        <f>IF('3B-Air transport'!$T$67="no","not applicable (Q3b.1.6 answered with 'no')",ROUND(S8240,4))</f>
        <v>0.156</v>
      </c>
      <c r="V8240" s="110">
        <f>IF('3B-Air transport'!$T$68="no","not applicable (Q3b.1.6 answered with 'no')",ROUND(S8240,4))</f>
        <v>0.156</v>
      </c>
      <c r="AB8240" s="110">
        <f t="shared" si="458"/>
        <v>0.15600000000000011</v>
      </c>
      <c r="AC8240" s="110">
        <f>IF('3C-Water transport'!$T$56="no","not applicable (Q3c.1.6 answered with 'no')",ROUND(AB8240,4))</f>
        <v>0.156</v>
      </c>
      <c r="AD8240" s="110">
        <f>IF('3C-Water transport'!$T$57="no","not applicable (Q3c.1.6 answered with 'no')",ROUND(AB8240,4))</f>
        <v>0.156</v>
      </c>
      <c r="AE8240" s="110">
        <f>IF('3C-Water transport'!$T$58="no","not applicable (Q3c.1.6 answered with 'no')",ROUND(AB8240,4))</f>
        <v>0.156</v>
      </c>
    </row>
    <row r="8241" spans="5:31" x14ac:dyDescent="0.25">
      <c r="E8241" s="110">
        <f t="shared" si="456"/>
        <v>0.15700000000000011</v>
      </c>
      <c r="F8241" s="110">
        <f>IF('3A-Rail transport'!$T$56="no","not applicable (Q3a.2.6 answered with 'no')",ROUND(E8241,4))</f>
        <v>0.157</v>
      </c>
      <c r="G8241" s="110">
        <f>IF('3A-Rail transport'!$T$57="no","not applicable (Q3a.2.6 answered with 'no')",ROUND(E8241,4))</f>
        <v>0.157</v>
      </c>
      <c r="S8241" s="110">
        <f t="shared" si="457"/>
        <v>0.15700000000000011</v>
      </c>
      <c r="T8241" s="110">
        <f>IF('3B-Air transport'!$T$66="no","not applicable (Q3b.1.6 answered with 'no')",ROUND(S8241,4))</f>
        <v>0.157</v>
      </c>
      <c r="U8241" s="110">
        <f>IF('3B-Air transport'!$T$67="no","not applicable (Q3b.1.6 answered with 'no')",ROUND(S8241,4))</f>
        <v>0.157</v>
      </c>
      <c r="V8241" s="110">
        <f>IF('3B-Air transport'!$T$68="no","not applicable (Q3b.1.6 answered with 'no')",ROUND(S8241,4))</f>
        <v>0.157</v>
      </c>
      <c r="AB8241" s="110">
        <f t="shared" si="458"/>
        <v>0.15700000000000011</v>
      </c>
      <c r="AC8241" s="110">
        <f>IF('3C-Water transport'!$T$56="no","not applicable (Q3c.1.6 answered with 'no')",ROUND(AB8241,4))</f>
        <v>0.157</v>
      </c>
      <c r="AD8241" s="110">
        <f>IF('3C-Water transport'!$T$57="no","not applicable (Q3c.1.6 answered with 'no')",ROUND(AB8241,4))</f>
        <v>0.157</v>
      </c>
      <c r="AE8241" s="110">
        <f>IF('3C-Water transport'!$T$58="no","not applicable (Q3c.1.6 answered with 'no')",ROUND(AB8241,4))</f>
        <v>0.157</v>
      </c>
    </row>
    <row r="8242" spans="5:31" x14ac:dyDescent="0.25">
      <c r="E8242" s="110">
        <f t="shared" si="456"/>
        <v>0.15800000000000011</v>
      </c>
      <c r="F8242" s="110">
        <f>IF('3A-Rail transport'!$T$56="no","not applicable (Q3a.2.6 answered with 'no')",ROUND(E8242,4))</f>
        <v>0.158</v>
      </c>
      <c r="G8242" s="110">
        <f>IF('3A-Rail transport'!$T$57="no","not applicable (Q3a.2.6 answered with 'no')",ROUND(E8242,4))</f>
        <v>0.158</v>
      </c>
      <c r="S8242" s="110">
        <f t="shared" si="457"/>
        <v>0.15800000000000011</v>
      </c>
      <c r="T8242" s="110">
        <f>IF('3B-Air transport'!$T$66="no","not applicable (Q3b.1.6 answered with 'no')",ROUND(S8242,4))</f>
        <v>0.158</v>
      </c>
      <c r="U8242" s="110">
        <f>IF('3B-Air transport'!$T$67="no","not applicable (Q3b.1.6 answered with 'no')",ROUND(S8242,4))</f>
        <v>0.158</v>
      </c>
      <c r="V8242" s="110">
        <f>IF('3B-Air transport'!$T$68="no","not applicable (Q3b.1.6 answered with 'no')",ROUND(S8242,4))</f>
        <v>0.158</v>
      </c>
      <c r="AB8242" s="110">
        <f t="shared" si="458"/>
        <v>0.15800000000000011</v>
      </c>
      <c r="AC8242" s="110">
        <f>IF('3C-Water transport'!$T$56="no","not applicable (Q3c.1.6 answered with 'no')",ROUND(AB8242,4))</f>
        <v>0.158</v>
      </c>
      <c r="AD8242" s="110">
        <f>IF('3C-Water transport'!$T$57="no","not applicable (Q3c.1.6 answered with 'no')",ROUND(AB8242,4))</f>
        <v>0.158</v>
      </c>
      <c r="AE8242" s="110">
        <f>IF('3C-Water transport'!$T$58="no","not applicable (Q3c.1.6 answered with 'no')",ROUND(AB8242,4))</f>
        <v>0.158</v>
      </c>
    </row>
    <row r="8243" spans="5:31" x14ac:dyDescent="0.25">
      <c r="E8243" s="110">
        <f t="shared" si="456"/>
        <v>0.15900000000000011</v>
      </c>
      <c r="F8243" s="110">
        <f>IF('3A-Rail transport'!$T$56="no","not applicable (Q3a.2.6 answered with 'no')",ROUND(E8243,4))</f>
        <v>0.159</v>
      </c>
      <c r="G8243" s="110">
        <f>IF('3A-Rail transport'!$T$57="no","not applicable (Q3a.2.6 answered with 'no')",ROUND(E8243,4))</f>
        <v>0.159</v>
      </c>
      <c r="S8243" s="110">
        <f t="shared" si="457"/>
        <v>0.15900000000000011</v>
      </c>
      <c r="T8243" s="110">
        <f>IF('3B-Air transport'!$T$66="no","not applicable (Q3b.1.6 answered with 'no')",ROUND(S8243,4))</f>
        <v>0.159</v>
      </c>
      <c r="U8243" s="110">
        <f>IF('3B-Air transport'!$T$67="no","not applicable (Q3b.1.6 answered with 'no')",ROUND(S8243,4))</f>
        <v>0.159</v>
      </c>
      <c r="V8243" s="110">
        <f>IF('3B-Air transport'!$T$68="no","not applicable (Q3b.1.6 answered with 'no')",ROUND(S8243,4))</f>
        <v>0.159</v>
      </c>
      <c r="AB8243" s="110">
        <f t="shared" si="458"/>
        <v>0.15900000000000011</v>
      </c>
      <c r="AC8243" s="110">
        <f>IF('3C-Water transport'!$T$56="no","not applicable (Q3c.1.6 answered with 'no')",ROUND(AB8243,4))</f>
        <v>0.159</v>
      </c>
      <c r="AD8243" s="110">
        <f>IF('3C-Water transport'!$T$57="no","not applicable (Q3c.1.6 answered with 'no')",ROUND(AB8243,4))</f>
        <v>0.159</v>
      </c>
      <c r="AE8243" s="110">
        <f>IF('3C-Water transport'!$T$58="no","not applicable (Q3c.1.6 answered with 'no')",ROUND(AB8243,4))</f>
        <v>0.159</v>
      </c>
    </row>
    <row r="8244" spans="5:31" x14ac:dyDescent="0.25">
      <c r="E8244" s="110">
        <f t="shared" si="456"/>
        <v>0.16000000000000011</v>
      </c>
      <c r="F8244" s="110">
        <f>IF('3A-Rail transport'!$T$56="no","not applicable (Q3a.2.6 answered with 'no')",ROUND(E8244,4))</f>
        <v>0.16</v>
      </c>
      <c r="G8244" s="110">
        <f>IF('3A-Rail transport'!$T$57="no","not applicable (Q3a.2.6 answered with 'no')",ROUND(E8244,4))</f>
        <v>0.16</v>
      </c>
      <c r="S8244" s="110">
        <f t="shared" si="457"/>
        <v>0.16000000000000011</v>
      </c>
      <c r="T8244" s="110">
        <f>IF('3B-Air transport'!$T$66="no","not applicable (Q3b.1.6 answered with 'no')",ROUND(S8244,4))</f>
        <v>0.16</v>
      </c>
      <c r="U8244" s="110">
        <f>IF('3B-Air transport'!$T$67="no","not applicable (Q3b.1.6 answered with 'no')",ROUND(S8244,4))</f>
        <v>0.16</v>
      </c>
      <c r="V8244" s="110">
        <f>IF('3B-Air transport'!$T$68="no","not applicable (Q3b.1.6 answered with 'no')",ROUND(S8244,4))</f>
        <v>0.16</v>
      </c>
      <c r="AB8244" s="110">
        <f t="shared" si="458"/>
        <v>0.16000000000000011</v>
      </c>
      <c r="AC8244" s="110">
        <f>IF('3C-Water transport'!$T$56="no","not applicable (Q3c.1.6 answered with 'no')",ROUND(AB8244,4))</f>
        <v>0.16</v>
      </c>
      <c r="AD8244" s="110">
        <f>IF('3C-Water transport'!$T$57="no","not applicable (Q3c.1.6 answered with 'no')",ROUND(AB8244,4))</f>
        <v>0.16</v>
      </c>
      <c r="AE8244" s="110">
        <f>IF('3C-Water transport'!$T$58="no","not applicable (Q3c.1.6 answered with 'no')",ROUND(AB8244,4))</f>
        <v>0.16</v>
      </c>
    </row>
    <row r="8245" spans="5:31" x14ac:dyDescent="0.25">
      <c r="E8245" s="110">
        <f t="shared" si="456"/>
        <v>0.16100000000000012</v>
      </c>
      <c r="F8245" s="110">
        <f>IF('3A-Rail transport'!$T$56="no","not applicable (Q3a.2.6 answered with 'no')",ROUND(E8245,4))</f>
        <v>0.161</v>
      </c>
      <c r="G8245" s="110">
        <f>IF('3A-Rail transport'!$T$57="no","not applicable (Q3a.2.6 answered with 'no')",ROUND(E8245,4))</f>
        <v>0.161</v>
      </c>
      <c r="S8245" s="110">
        <f t="shared" si="457"/>
        <v>0.16100000000000012</v>
      </c>
      <c r="T8245" s="110">
        <f>IF('3B-Air transport'!$T$66="no","not applicable (Q3b.1.6 answered with 'no')",ROUND(S8245,4))</f>
        <v>0.161</v>
      </c>
      <c r="U8245" s="110">
        <f>IF('3B-Air transport'!$T$67="no","not applicable (Q3b.1.6 answered with 'no')",ROUND(S8245,4))</f>
        <v>0.161</v>
      </c>
      <c r="V8245" s="110">
        <f>IF('3B-Air transport'!$T$68="no","not applicable (Q3b.1.6 answered with 'no')",ROUND(S8245,4))</f>
        <v>0.161</v>
      </c>
      <c r="AB8245" s="110">
        <f t="shared" si="458"/>
        <v>0.16100000000000012</v>
      </c>
      <c r="AC8245" s="110">
        <f>IF('3C-Water transport'!$T$56="no","not applicable (Q3c.1.6 answered with 'no')",ROUND(AB8245,4))</f>
        <v>0.161</v>
      </c>
      <c r="AD8245" s="110">
        <f>IF('3C-Water transport'!$T$57="no","not applicable (Q3c.1.6 answered with 'no')",ROUND(AB8245,4))</f>
        <v>0.161</v>
      </c>
      <c r="AE8245" s="110">
        <f>IF('3C-Water transport'!$T$58="no","not applicable (Q3c.1.6 answered with 'no')",ROUND(AB8245,4))</f>
        <v>0.161</v>
      </c>
    </row>
    <row r="8246" spans="5:31" x14ac:dyDescent="0.25">
      <c r="E8246" s="110">
        <f t="shared" si="456"/>
        <v>0.16200000000000012</v>
      </c>
      <c r="F8246" s="110">
        <f>IF('3A-Rail transport'!$T$56="no","not applicable (Q3a.2.6 answered with 'no')",ROUND(E8246,4))</f>
        <v>0.16200000000000001</v>
      </c>
      <c r="G8246" s="110">
        <f>IF('3A-Rail transport'!$T$57="no","not applicable (Q3a.2.6 answered with 'no')",ROUND(E8246,4))</f>
        <v>0.16200000000000001</v>
      </c>
      <c r="S8246" s="110">
        <f t="shared" si="457"/>
        <v>0.16200000000000012</v>
      </c>
      <c r="T8246" s="110">
        <f>IF('3B-Air transport'!$T$66="no","not applicable (Q3b.1.6 answered with 'no')",ROUND(S8246,4))</f>
        <v>0.16200000000000001</v>
      </c>
      <c r="U8246" s="110">
        <f>IF('3B-Air transport'!$T$67="no","not applicable (Q3b.1.6 answered with 'no')",ROUND(S8246,4))</f>
        <v>0.16200000000000001</v>
      </c>
      <c r="V8246" s="110">
        <f>IF('3B-Air transport'!$T$68="no","not applicable (Q3b.1.6 answered with 'no')",ROUND(S8246,4))</f>
        <v>0.16200000000000001</v>
      </c>
      <c r="AB8246" s="110">
        <f t="shared" si="458"/>
        <v>0.16200000000000012</v>
      </c>
      <c r="AC8246" s="110">
        <f>IF('3C-Water transport'!$T$56="no","not applicable (Q3c.1.6 answered with 'no')",ROUND(AB8246,4))</f>
        <v>0.16200000000000001</v>
      </c>
      <c r="AD8246" s="110">
        <f>IF('3C-Water transport'!$T$57="no","not applicable (Q3c.1.6 answered with 'no')",ROUND(AB8246,4))</f>
        <v>0.16200000000000001</v>
      </c>
      <c r="AE8246" s="110">
        <f>IF('3C-Water transport'!$T$58="no","not applicable (Q3c.1.6 answered with 'no')",ROUND(AB8246,4))</f>
        <v>0.16200000000000001</v>
      </c>
    </row>
    <row r="8247" spans="5:31" x14ac:dyDescent="0.25">
      <c r="E8247" s="110">
        <f t="shared" si="456"/>
        <v>0.16300000000000012</v>
      </c>
      <c r="F8247" s="110">
        <f>IF('3A-Rail transport'!$T$56="no","not applicable (Q3a.2.6 answered with 'no')",ROUND(E8247,4))</f>
        <v>0.16300000000000001</v>
      </c>
      <c r="G8247" s="110">
        <f>IF('3A-Rail transport'!$T$57="no","not applicable (Q3a.2.6 answered with 'no')",ROUND(E8247,4))</f>
        <v>0.16300000000000001</v>
      </c>
      <c r="S8247" s="110">
        <f t="shared" si="457"/>
        <v>0.16300000000000012</v>
      </c>
      <c r="T8247" s="110">
        <f>IF('3B-Air transport'!$T$66="no","not applicable (Q3b.1.6 answered with 'no')",ROUND(S8247,4))</f>
        <v>0.16300000000000001</v>
      </c>
      <c r="U8247" s="110">
        <f>IF('3B-Air transport'!$T$67="no","not applicable (Q3b.1.6 answered with 'no')",ROUND(S8247,4))</f>
        <v>0.16300000000000001</v>
      </c>
      <c r="V8247" s="110">
        <f>IF('3B-Air transport'!$T$68="no","not applicable (Q3b.1.6 answered with 'no')",ROUND(S8247,4))</f>
        <v>0.16300000000000001</v>
      </c>
      <c r="AB8247" s="110">
        <f t="shared" si="458"/>
        <v>0.16300000000000012</v>
      </c>
      <c r="AC8247" s="110">
        <f>IF('3C-Water transport'!$T$56="no","not applicable (Q3c.1.6 answered with 'no')",ROUND(AB8247,4))</f>
        <v>0.16300000000000001</v>
      </c>
      <c r="AD8247" s="110">
        <f>IF('3C-Water transport'!$T$57="no","not applicable (Q3c.1.6 answered with 'no')",ROUND(AB8247,4))</f>
        <v>0.16300000000000001</v>
      </c>
      <c r="AE8247" s="110">
        <f>IF('3C-Water transport'!$T$58="no","not applicable (Q3c.1.6 answered with 'no')",ROUND(AB8247,4))</f>
        <v>0.16300000000000001</v>
      </c>
    </row>
    <row r="8248" spans="5:31" x14ac:dyDescent="0.25">
      <c r="E8248" s="110">
        <f t="shared" si="456"/>
        <v>0.16400000000000012</v>
      </c>
      <c r="F8248" s="110">
        <f>IF('3A-Rail transport'!$T$56="no","not applicable (Q3a.2.6 answered with 'no')",ROUND(E8248,4))</f>
        <v>0.16400000000000001</v>
      </c>
      <c r="G8248" s="110">
        <f>IF('3A-Rail transport'!$T$57="no","not applicable (Q3a.2.6 answered with 'no')",ROUND(E8248,4))</f>
        <v>0.16400000000000001</v>
      </c>
      <c r="S8248" s="110">
        <f t="shared" si="457"/>
        <v>0.16400000000000012</v>
      </c>
      <c r="T8248" s="110">
        <f>IF('3B-Air transport'!$T$66="no","not applicable (Q3b.1.6 answered with 'no')",ROUND(S8248,4))</f>
        <v>0.16400000000000001</v>
      </c>
      <c r="U8248" s="110">
        <f>IF('3B-Air transport'!$T$67="no","not applicable (Q3b.1.6 answered with 'no')",ROUND(S8248,4))</f>
        <v>0.16400000000000001</v>
      </c>
      <c r="V8248" s="110">
        <f>IF('3B-Air transport'!$T$68="no","not applicable (Q3b.1.6 answered with 'no')",ROUND(S8248,4))</f>
        <v>0.16400000000000001</v>
      </c>
      <c r="AB8248" s="110">
        <f t="shared" si="458"/>
        <v>0.16400000000000012</v>
      </c>
      <c r="AC8248" s="110">
        <f>IF('3C-Water transport'!$T$56="no","not applicable (Q3c.1.6 answered with 'no')",ROUND(AB8248,4))</f>
        <v>0.16400000000000001</v>
      </c>
      <c r="AD8248" s="110">
        <f>IF('3C-Water transport'!$T$57="no","not applicable (Q3c.1.6 answered with 'no')",ROUND(AB8248,4))</f>
        <v>0.16400000000000001</v>
      </c>
      <c r="AE8248" s="110">
        <f>IF('3C-Water transport'!$T$58="no","not applicable (Q3c.1.6 answered with 'no')",ROUND(AB8248,4))</f>
        <v>0.16400000000000001</v>
      </c>
    </row>
    <row r="8249" spans="5:31" x14ac:dyDescent="0.25">
      <c r="E8249" s="110">
        <f t="shared" si="456"/>
        <v>0.16500000000000012</v>
      </c>
      <c r="F8249" s="110">
        <f>IF('3A-Rail transport'!$T$56="no","not applicable (Q3a.2.6 answered with 'no')",ROUND(E8249,4))</f>
        <v>0.16500000000000001</v>
      </c>
      <c r="G8249" s="110">
        <f>IF('3A-Rail transport'!$T$57="no","not applicable (Q3a.2.6 answered with 'no')",ROUND(E8249,4))</f>
        <v>0.16500000000000001</v>
      </c>
      <c r="S8249" s="110">
        <f t="shared" si="457"/>
        <v>0.16500000000000012</v>
      </c>
      <c r="T8249" s="110">
        <f>IF('3B-Air transport'!$T$66="no","not applicable (Q3b.1.6 answered with 'no')",ROUND(S8249,4))</f>
        <v>0.16500000000000001</v>
      </c>
      <c r="U8249" s="110">
        <f>IF('3B-Air transport'!$T$67="no","not applicable (Q3b.1.6 answered with 'no')",ROUND(S8249,4))</f>
        <v>0.16500000000000001</v>
      </c>
      <c r="V8249" s="110">
        <f>IF('3B-Air transport'!$T$68="no","not applicable (Q3b.1.6 answered with 'no')",ROUND(S8249,4))</f>
        <v>0.16500000000000001</v>
      </c>
      <c r="AB8249" s="110">
        <f t="shared" si="458"/>
        <v>0.16500000000000012</v>
      </c>
      <c r="AC8249" s="110">
        <f>IF('3C-Water transport'!$T$56="no","not applicable (Q3c.1.6 answered with 'no')",ROUND(AB8249,4))</f>
        <v>0.16500000000000001</v>
      </c>
      <c r="AD8249" s="110">
        <f>IF('3C-Water transport'!$T$57="no","not applicable (Q3c.1.6 answered with 'no')",ROUND(AB8249,4))</f>
        <v>0.16500000000000001</v>
      </c>
      <c r="AE8249" s="110">
        <f>IF('3C-Water transport'!$T$58="no","not applicable (Q3c.1.6 answered with 'no')",ROUND(AB8249,4))</f>
        <v>0.16500000000000001</v>
      </c>
    </row>
    <row r="8250" spans="5:31" x14ac:dyDescent="0.25">
      <c r="E8250" s="110">
        <f t="shared" si="456"/>
        <v>0.16600000000000012</v>
      </c>
      <c r="F8250" s="110">
        <f>IF('3A-Rail transport'!$T$56="no","not applicable (Q3a.2.6 answered with 'no')",ROUND(E8250,4))</f>
        <v>0.16600000000000001</v>
      </c>
      <c r="G8250" s="110">
        <f>IF('3A-Rail transport'!$T$57="no","not applicable (Q3a.2.6 answered with 'no')",ROUND(E8250,4))</f>
        <v>0.16600000000000001</v>
      </c>
      <c r="S8250" s="110">
        <f t="shared" si="457"/>
        <v>0.16600000000000012</v>
      </c>
      <c r="T8250" s="110">
        <f>IF('3B-Air transport'!$T$66="no","not applicable (Q3b.1.6 answered with 'no')",ROUND(S8250,4))</f>
        <v>0.16600000000000001</v>
      </c>
      <c r="U8250" s="110">
        <f>IF('3B-Air transport'!$T$67="no","not applicable (Q3b.1.6 answered with 'no')",ROUND(S8250,4))</f>
        <v>0.16600000000000001</v>
      </c>
      <c r="V8250" s="110">
        <f>IF('3B-Air transport'!$T$68="no","not applicable (Q3b.1.6 answered with 'no')",ROUND(S8250,4))</f>
        <v>0.16600000000000001</v>
      </c>
      <c r="AB8250" s="110">
        <f t="shared" si="458"/>
        <v>0.16600000000000012</v>
      </c>
      <c r="AC8250" s="110">
        <f>IF('3C-Water transport'!$T$56="no","not applicable (Q3c.1.6 answered with 'no')",ROUND(AB8250,4))</f>
        <v>0.16600000000000001</v>
      </c>
      <c r="AD8250" s="110">
        <f>IF('3C-Water transport'!$T$57="no","not applicable (Q3c.1.6 answered with 'no')",ROUND(AB8250,4))</f>
        <v>0.16600000000000001</v>
      </c>
      <c r="AE8250" s="110">
        <f>IF('3C-Water transport'!$T$58="no","not applicable (Q3c.1.6 answered with 'no')",ROUND(AB8250,4))</f>
        <v>0.16600000000000001</v>
      </c>
    </row>
    <row r="8251" spans="5:31" x14ac:dyDescent="0.25">
      <c r="E8251" s="110">
        <f t="shared" si="456"/>
        <v>0.16700000000000012</v>
      </c>
      <c r="F8251" s="110">
        <f>IF('3A-Rail transport'!$T$56="no","not applicable (Q3a.2.6 answered with 'no')",ROUND(E8251,4))</f>
        <v>0.16700000000000001</v>
      </c>
      <c r="G8251" s="110">
        <f>IF('3A-Rail transport'!$T$57="no","not applicable (Q3a.2.6 answered with 'no')",ROUND(E8251,4))</f>
        <v>0.16700000000000001</v>
      </c>
      <c r="S8251" s="110">
        <f t="shared" si="457"/>
        <v>0.16700000000000012</v>
      </c>
      <c r="T8251" s="110">
        <f>IF('3B-Air transport'!$T$66="no","not applicable (Q3b.1.6 answered with 'no')",ROUND(S8251,4))</f>
        <v>0.16700000000000001</v>
      </c>
      <c r="U8251" s="110">
        <f>IF('3B-Air transport'!$T$67="no","not applicable (Q3b.1.6 answered with 'no')",ROUND(S8251,4))</f>
        <v>0.16700000000000001</v>
      </c>
      <c r="V8251" s="110">
        <f>IF('3B-Air transport'!$T$68="no","not applicable (Q3b.1.6 answered with 'no')",ROUND(S8251,4))</f>
        <v>0.16700000000000001</v>
      </c>
      <c r="AB8251" s="110">
        <f t="shared" si="458"/>
        <v>0.16700000000000012</v>
      </c>
      <c r="AC8251" s="110">
        <f>IF('3C-Water transport'!$T$56="no","not applicable (Q3c.1.6 answered with 'no')",ROUND(AB8251,4))</f>
        <v>0.16700000000000001</v>
      </c>
      <c r="AD8251" s="110">
        <f>IF('3C-Water transport'!$T$57="no","not applicable (Q3c.1.6 answered with 'no')",ROUND(AB8251,4))</f>
        <v>0.16700000000000001</v>
      </c>
      <c r="AE8251" s="110">
        <f>IF('3C-Water transport'!$T$58="no","not applicable (Q3c.1.6 answered with 'no')",ROUND(AB8251,4))</f>
        <v>0.16700000000000001</v>
      </c>
    </row>
    <row r="8252" spans="5:31" x14ac:dyDescent="0.25">
      <c r="E8252" s="110">
        <f t="shared" si="456"/>
        <v>0.16800000000000012</v>
      </c>
      <c r="F8252" s="110">
        <f>IF('3A-Rail transport'!$T$56="no","not applicable (Q3a.2.6 answered with 'no')",ROUND(E8252,4))</f>
        <v>0.16800000000000001</v>
      </c>
      <c r="G8252" s="110">
        <f>IF('3A-Rail transport'!$T$57="no","not applicable (Q3a.2.6 answered with 'no')",ROUND(E8252,4))</f>
        <v>0.16800000000000001</v>
      </c>
      <c r="S8252" s="110">
        <f t="shared" si="457"/>
        <v>0.16800000000000012</v>
      </c>
      <c r="T8252" s="110">
        <f>IF('3B-Air transport'!$T$66="no","not applicable (Q3b.1.6 answered with 'no')",ROUND(S8252,4))</f>
        <v>0.16800000000000001</v>
      </c>
      <c r="U8252" s="110">
        <f>IF('3B-Air transport'!$T$67="no","not applicable (Q3b.1.6 answered with 'no')",ROUND(S8252,4))</f>
        <v>0.16800000000000001</v>
      </c>
      <c r="V8252" s="110">
        <f>IF('3B-Air transport'!$T$68="no","not applicable (Q3b.1.6 answered with 'no')",ROUND(S8252,4))</f>
        <v>0.16800000000000001</v>
      </c>
      <c r="AB8252" s="110">
        <f t="shared" si="458"/>
        <v>0.16800000000000012</v>
      </c>
      <c r="AC8252" s="110">
        <f>IF('3C-Water transport'!$T$56="no","not applicable (Q3c.1.6 answered with 'no')",ROUND(AB8252,4))</f>
        <v>0.16800000000000001</v>
      </c>
      <c r="AD8252" s="110">
        <f>IF('3C-Water transport'!$T$57="no","not applicable (Q3c.1.6 answered with 'no')",ROUND(AB8252,4))</f>
        <v>0.16800000000000001</v>
      </c>
      <c r="AE8252" s="110">
        <f>IF('3C-Water transport'!$T$58="no","not applicable (Q3c.1.6 answered with 'no')",ROUND(AB8252,4))</f>
        <v>0.16800000000000001</v>
      </c>
    </row>
    <row r="8253" spans="5:31" x14ac:dyDescent="0.25">
      <c r="E8253" s="110">
        <f t="shared" si="456"/>
        <v>0.16900000000000012</v>
      </c>
      <c r="F8253" s="110">
        <f>IF('3A-Rail transport'!$T$56="no","not applicable (Q3a.2.6 answered with 'no')",ROUND(E8253,4))</f>
        <v>0.16900000000000001</v>
      </c>
      <c r="G8253" s="110">
        <f>IF('3A-Rail transport'!$T$57="no","not applicable (Q3a.2.6 answered with 'no')",ROUND(E8253,4))</f>
        <v>0.16900000000000001</v>
      </c>
      <c r="S8253" s="110">
        <f t="shared" si="457"/>
        <v>0.16900000000000012</v>
      </c>
      <c r="T8253" s="110">
        <f>IF('3B-Air transport'!$T$66="no","not applicable (Q3b.1.6 answered with 'no')",ROUND(S8253,4))</f>
        <v>0.16900000000000001</v>
      </c>
      <c r="U8253" s="110">
        <f>IF('3B-Air transport'!$T$67="no","not applicable (Q3b.1.6 answered with 'no')",ROUND(S8253,4))</f>
        <v>0.16900000000000001</v>
      </c>
      <c r="V8253" s="110">
        <f>IF('3B-Air transport'!$T$68="no","not applicable (Q3b.1.6 answered with 'no')",ROUND(S8253,4))</f>
        <v>0.16900000000000001</v>
      </c>
      <c r="AB8253" s="110">
        <f t="shared" si="458"/>
        <v>0.16900000000000012</v>
      </c>
      <c r="AC8253" s="110">
        <f>IF('3C-Water transport'!$T$56="no","not applicable (Q3c.1.6 answered with 'no')",ROUND(AB8253,4))</f>
        <v>0.16900000000000001</v>
      </c>
      <c r="AD8253" s="110">
        <f>IF('3C-Water transport'!$T$57="no","not applicable (Q3c.1.6 answered with 'no')",ROUND(AB8253,4))</f>
        <v>0.16900000000000001</v>
      </c>
      <c r="AE8253" s="110">
        <f>IF('3C-Water transport'!$T$58="no","not applicable (Q3c.1.6 answered with 'no')",ROUND(AB8253,4))</f>
        <v>0.16900000000000001</v>
      </c>
    </row>
    <row r="8254" spans="5:31" x14ac:dyDescent="0.25">
      <c r="E8254" s="110">
        <f t="shared" si="456"/>
        <v>0.17000000000000012</v>
      </c>
      <c r="F8254" s="110">
        <f>IF('3A-Rail transport'!$T$56="no","not applicable (Q3a.2.6 answered with 'no')",ROUND(E8254,4))</f>
        <v>0.17</v>
      </c>
      <c r="G8254" s="110">
        <f>IF('3A-Rail transport'!$T$57="no","not applicable (Q3a.2.6 answered with 'no')",ROUND(E8254,4))</f>
        <v>0.17</v>
      </c>
      <c r="S8254" s="110">
        <f t="shared" si="457"/>
        <v>0.17000000000000012</v>
      </c>
      <c r="T8254" s="110">
        <f>IF('3B-Air transport'!$T$66="no","not applicable (Q3b.1.6 answered with 'no')",ROUND(S8254,4))</f>
        <v>0.17</v>
      </c>
      <c r="U8254" s="110">
        <f>IF('3B-Air transport'!$T$67="no","not applicable (Q3b.1.6 answered with 'no')",ROUND(S8254,4))</f>
        <v>0.17</v>
      </c>
      <c r="V8254" s="110">
        <f>IF('3B-Air transport'!$T$68="no","not applicable (Q3b.1.6 answered with 'no')",ROUND(S8254,4))</f>
        <v>0.17</v>
      </c>
      <c r="AB8254" s="110">
        <f t="shared" si="458"/>
        <v>0.17000000000000012</v>
      </c>
      <c r="AC8254" s="110">
        <f>IF('3C-Water transport'!$T$56="no","not applicable (Q3c.1.6 answered with 'no')",ROUND(AB8254,4))</f>
        <v>0.17</v>
      </c>
      <c r="AD8254" s="110">
        <f>IF('3C-Water transport'!$T$57="no","not applicable (Q3c.1.6 answered with 'no')",ROUND(AB8254,4))</f>
        <v>0.17</v>
      </c>
      <c r="AE8254" s="110">
        <f>IF('3C-Water transport'!$T$58="no","not applicable (Q3c.1.6 answered with 'no')",ROUND(AB8254,4))</f>
        <v>0.17</v>
      </c>
    </row>
    <row r="8255" spans="5:31" x14ac:dyDescent="0.25">
      <c r="E8255" s="110">
        <f t="shared" si="456"/>
        <v>0.17100000000000012</v>
      </c>
      <c r="F8255" s="110">
        <f>IF('3A-Rail transport'!$T$56="no","not applicable (Q3a.2.6 answered with 'no')",ROUND(E8255,4))</f>
        <v>0.17100000000000001</v>
      </c>
      <c r="G8255" s="110">
        <f>IF('3A-Rail transport'!$T$57="no","not applicable (Q3a.2.6 answered with 'no')",ROUND(E8255,4))</f>
        <v>0.17100000000000001</v>
      </c>
      <c r="S8255" s="110">
        <f t="shared" si="457"/>
        <v>0.17100000000000012</v>
      </c>
      <c r="T8255" s="110">
        <f>IF('3B-Air transport'!$T$66="no","not applicable (Q3b.1.6 answered with 'no')",ROUND(S8255,4))</f>
        <v>0.17100000000000001</v>
      </c>
      <c r="U8255" s="110">
        <f>IF('3B-Air transport'!$T$67="no","not applicable (Q3b.1.6 answered with 'no')",ROUND(S8255,4))</f>
        <v>0.17100000000000001</v>
      </c>
      <c r="V8255" s="110">
        <f>IF('3B-Air transport'!$T$68="no","not applicable (Q3b.1.6 answered with 'no')",ROUND(S8255,4))</f>
        <v>0.17100000000000001</v>
      </c>
      <c r="AB8255" s="110">
        <f t="shared" si="458"/>
        <v>0.17100000000000012</v>
      </c>
      <c r="AC8255" s="110">
        <f>IF('3C-Water transport'!$T$56="no","not applicable (Q3c.1.6 answered with 'no')",ROUND(AB8255,4))</f>
        <v>0.17100000000000001</v>
      </c>
      <c r="AD8255" s="110">
        <f>IF('3C-Water transport'!$T$57="no","not applicable (Q3c.1.6 answered with 'no')",ROUND(AB8255,4))</f>
        <v>0.17100000000000001</v>
      </c>
      <c r="AE8255" s="110">
        <f>IF('3C-Water transport'!$T$58="no","not applicable (Q3c.1.6 answered with 'no')",ROUND(AB8255,4))</f>
        <v>0.17100000000000001</v>
      </c>
    </row>
    <row r="8256" spans="5:31" x14ac:dyDescent="0.25">
      <c r="E8256" s="110">
        <f t="shared" si="456"/>
        <v>0.17200000000000013</v>
      </c>
      <c r="F8256" s="110">
        <f>IF('3A-Rail transport'!$T$56="no","not applicable (Q3a.2.6 answered with 'no')",ROUND(E8256,4))</f>
        <v>0.17199999999999999</v>
      </c>
      <c r="G8256" s="110">
        <f>IF('3A-Rail transport'!$T$57="no","not applicable (Q3a.2.6 answered with 'no')",ROUND(E8256,4))</f>
        <v>0.17199999999999999</v>
      </c>
      <c r="S8256" s="110">
        <f t="shared" si="457"/>
        <v>0.17200000000000013</v>
      </c>
      <c r="T8256" s="110">
        <f>IF('3B-Air transport'!$T$66="no","not applicable (Q3b.1.6 answered with 'no')",ROUND(S8256,4))</f>
        <v>0.17199999999999999</v>
      </c>
      <c r="U8256" s="110">
        <f>IF('3B-Air transport'!$T$67="no","not applicable (Q3b.1.6 answered with 'no')",ROUND(S8256,4))</f>
        <v>0.17199999999999999</v>
      </c>
      <c r="V8256" s="110">
        <f>IF('3B-Air transport'!$T$68="no","not applicable (Q3b.1.6 answered with 'no')",ROUND(S8256,4))</f>
        <v>0.17199999999999999</v>
      </c>
      <c r="AB8256" s="110">
        <f t="shared" si="458"/>
        <v>0.17200000000000013</v>
      </c>
      <c r="AC8256" s="110">
        <f>IF('3C-Water transport'!$T$56="no","not applicable (Q3c.1.6 answered with 'no')",ROUND(AB8256,4))</f>
        <v>0.17199999999999999</v>
      </c>
      <c r="AD8256" s="110">
        <f>IF('3C-Water transport'!$T$57="no","not applicable (Q3c.1.6 answered with 'no')",ROUND(AB8256,4))</f>
        <v>0.17199999999999999</v>
      </c>
      <c r="AE8256" s="110">
        <f>IF('3C-Water transport'!$T$58="no","not applicable (Q3c.1.6 answered with 'no')",ROUND(AB8256,4))</f>
        <v>0.17199999999999999</v>
      </c>
    </row>
    <row r="8257" spans="5:31" x14ac:dyDescent="0.25">
      <c r="E8257" s="110">
        <f t="shared" si="456"/>
        <v>0.17300000000000013</v>
      </c>
      <c r="F8257" s="110">
        <f>IF('3A-Rail transport'!$T$56="no","not applicable (Q3a.2.6 answered with 'no')",ROUND(E8257,4))</f>
        <v>0.17299999999999999</v>
      </c>
      <c r="G8257" s="110">
        <f>IF('3A-Rail transport'!$T$57="no","not applicable (Q3a.2.6 answered with 'no')",ROUND(E8257,4))</f>
        <v>0.17299999999999999</v>
      </c>
      <c r="S8257" s="110">
        <f t="shared" si="457"/>
        <v>0.17300000000000013</v>
      </c>
      <c r="T8257" s="110">
        <f>IF('3B-Air transport'!$T$66="no","not applicable (Q3b.1.6 answered with 'no')",ROUND(S8257,4))</f>
        <v>0.17299999999999999</v>
      </c>
      <c r="U8257" s="110">
        <f>IF('3B-Air transport'!$T$67="no","not applicable (Q3b.1.6 answered with 'no')",ROUND(S8257,4))</f>
        <v>0.17299999999999999</v>
      </c>
      <c r="V8257" s="110">
        <f>IF('3B-Air transport'!$T$68="no","not applicable (Q3b.1.6 answered with 'no')",ROUND(S8257,4))</f>
        <v>0.17299999999999999</v>
      </c>
      <c r="AB8257" s="110">
        <f t="shared" si="458"/>
        <v>0.17300000000000013</v>
      </c>
      <c r="AC8257" s="110">
        <f>IF('3C-Water transport'!$T$56="no","not applicable (Q3c.1.6 answered with 'no')",ROUND(AB8257,4))</f>
        <v>0.17299999999999999</v>
      </c>
      <c r="AD8257" s="110">
        <f>IF('3C-Water transport'!$T$57="no","not applicable (Q3c.1.6 answered with 'no')",ROUND(AB8257,4))</f>
        <v>0.17299999999999999</v>
      </c>
      <c r="AE8257" s="110">
        <f>IF('3C-Water transport'!$T$58="no","not applicable (Q3c.1.6 answered with 'no')",ROUND(AB8257,4))</f>
        <v>0.17299999999999999</v>
      </c>
    </row>
    <row r="8258" spans="5:31" x14ac:dyDescent="0.25">
      <c r="E8258" s="110">
        <f t="shared" si="456"/>
        <v>0.17400000000000013</v>
      </c>
      <c r="F8258" s="110">
        <f>IF('3A-Rail transport'!$T$56="no","not applicable (Q3a.2.6 answered with 'no')",ROUND(E8258,4))</f>
        <v>0.17399999999999999</v>
      </c>
      <c r="G8258" s="110">
        <f>IF('3A-Rail transport'!$T$57="no","not applicable (Q3a.2.6 answered with 'no')",ROUND(E8258,4))</f>
        <v>0.17399999999999999</v>
      </c>
      <c r="S8258" s="110">
        <f t="shared" si="457"/>
        <v>0.17400000000000013</v>
      </c>
      <c r="T8258" s="110">
        <f>IF('3B-Air transport'!$T$66="no","not applicable (Q3b.1.6 answered with 'no')",ROUND(S8258,4))</f>
        <v>0.17399999999999999</v>
      </c>
      <c r="U8258" s="110">
        <f>IF('3B-Air transport'!$T$67="no","not applicable (Q3b.1.6 answered with 'no')",ROUND(S8258,4))</f>
        <v>0.17399999999999999</v>
      </c>
      <c r="V8258" s="110">
        <f>IF('3B-Air transport'!$T$68="no","not applicable (Q3b.1.6 answered with 'no')",ROUND(S8258,4))</f>
        <v>0.17399999999999999</v>
      </c>
      <c r="AB8258" s="110">
        <f t="shared" si="458"/>
        <v>0.17400000000000013</v>
      </c>
      <c r="AC8258" s="110">
        <f>IF('3C-Water transport'!$T$56="no","not applicable (Q3c.1.6 answered with 'no')",ROUND(AB8258,4))</f>
        <v>0.17399999999999999</v>
      </c>
      <c r="AD8258" s="110">
        <f>IF('3C-Water transport'!$T$57="no","not applicable (Q3c.1.6 answered with 'no')",ROUND(AB8258,4))</f>
        <v>0.17399999999999999</v>
      </c>
      <c r="AE8258" s="110">
        <f>IF('3C-Water transport'!$T$58="no","not applicable (Q3c.1.6 answered with 'no')",ROUND(AB8258,4))</f>
        <v>0.17399999999999999</v>
      </c>
    </row>
    <row r="8259" spans="5:31" x14ac:dyDescent="0.25">
      <c r="E8259" s="110">
        <f t="shared" si="456"/>
        <v>0.17500000000000013</v>
      </c>
      <c r="F8259" s="110">
        <f>IF('3A-Rail transport'!$T$56="no","not applicable (Q3a.2.6 answered with 'no')",ROUND(E8259,4))</f>
        <v>0.17499999999999999</v>
      </c>
      <c r="G8259" s="110">
        <f>IF('3A-Rail transport'!$T$57="no","not applicable (Q3a.2.6 answered with 'no')",ROUND(E8259,4))</f>
        <v>0.17499999999999999</v>
      </c>
      <c r="S8259" s="110">
        <f t="shared" si="457"/>
        <v>0.17500000000000013</v>
      </c>
      <c r="T8259" s="110">
        <f>IF('3B-Air transport'!$T$66="no","not applicable (Q3b.1.6 answered with 'no')",ROUND(S8259,4))</f>
        <v>0.17499999999999999</v>
      </c>
      <c r="U8259" s="110">
        <f>IF('3B-Air transport'!$T$67="no","not applicable (Q3b.1.6 answered with 'no')",ROUND(S8259,4))</f>
        <v>0.17499999999999999</v>
      </c>
      <c r="V8259" s="110">
        <f>IF('3B-Air transport'!$T$68="no","not applicable (Q3b.1.6 answered with 'no')",ROUND(S8259,4))</f>
        <v>0.17499999999999999</v>
      </c>
      <c r="AB8259" s="110">
        <f t="shared" si="458"/>
        <v>0.17500000000000013</v>
      </c>
      <c r="AC8259" s="110">
        <f>IF('3C-Water transport'!$T$56="no","not applicable (Q3c.1.6 answered with 'no')",ROUND(AB8259,4))</f>
        <v>0.17499999999999999</v>
      </c>
      <c r="AD8259" s="110">
        <f>IF('3C-Water transport'!$T$57="no","not applicable (Q3c.1.6 answered with 'no')",ROUND(AB8259,4))</f>
        <v>0.17499999999999999</v>
      </c>
      <c r="AE8259" s="110">
        <f>IF('3C-Water transport'!$T$58="no","not applicable (Q3c.1.6 answered with 'no')",ROUND(AB8259,4))</f>
        <v>0.17499999999999999</v>
      </c>
    </row>
    <row r="8260" spans="5:31" x14ac:dyDescent="0.25">
      <c r="E8260" s="110">
        <f t="shared" si="456"/>
        <v>0.17600000000000013</v>
      </c>
      <c r="F8260" s="110">
        <f>IF('3A-Rail transport'!$T$56="no","not applicable (Q3a.2.6 answered with 'no')",ROUND(E8260,4))</f>
        <v>0.17599999999999999</v>
      </c>
      <c r="G8260" s="110">
        <f>IF('3A-Rail transport'!$T$57="no","not applicable (Q3a.2.6 answered with 'no')",ROUND(E8260,4))</f>
        <v>0.17599999999999999</v>
      </c>
      <c r="S8260" s="110">
        <f t="shared" si="457"/>
        <v>0.17600000000000013</v>
      </c>
      <c r="T8260" s="110">
        <f>IF('3B-Air transport'!$T$66="no","not applicable (Q3b.1.6 answered with 'no')",ROUND(S8260,4))</f>
        <v>0.17599999999999999</v>
      </c>
      <c r="U8260" s="110">
        <f>IF('3B-Air transport'!$T$67="no","not applicable (Q3b.1.6 answered with 'no')",ROUND(S8260,4))</f>
        <v>0.17599999999999999</v>
      </c>
      <c r="V8260" s="110">
        <f>IF('3B-Air transport'!$T$68="no","not applicable (Q3b.1.6 answered with 'no')",ROUND(S8260,4))</f>
        <v>0.17599999999999999</v>
      </c>
      <c r="AB8260" s="110">
        <f t="shared" si="458"/>
        <v>0.17600000000000013</v>
      </c>
      <c r="AC8260" s="110">
        <f>IF('3C-Water transport'!$T$56="no","not applicable (Q3c.1.6 answered with 'no')",ROUND(AB8260,4))</f>
        <v>0.17599999999999999</v>
      </c>
      <c r="AD8260" s="110">
        <f>IF('3C-Water transport'!$T$57="no","not applicable (Q3c.1.6 answered with 'no')",ROUND(AB8260,4))</f>
        <v>0.17599999999999999</v>
      </c>
      <c r="AE8260" s="110">
        <f>IF('3C-Water transport'!$T$58="no","not applicable (Q3c.1.6 answered with 'no')",ROUND(AB8260,4))</f>
        <v>0.17599999999999999</v>
      </c>
    </row>
    <row r="8261" spans="5:31" x14ac:dyDescent="0.25">
      <c r="E8261" s="110">
        <f t="shared" si="456"/>
        <v>0.17700000000000013</v>
      </c>
      <c r="F8261" s="110">
        <f>IF('3A-Rail transport'!$T$56="no","not applicable (Q3a.2.6 answered with 'no')",ROUND(E8261,4))</f>
        <v>0.17699999999999999</v>
      </c>
      <c r="G8261" s="110">
        <f>IF('3A-Rail transport'!$T$57="no","not applicable (Q3a.2.6 answered with 'no')",ROUND(E8261,4))</f>
        <v>0.17699999999999999</v>
      </c>
      <c r="S8261" s="110">
        <f t="shared" si="457"/>
        <v>0.17700000000000013</v>
      </c>
      <c r="T8261" s="110">
        <f>IF('3B-Air transport'!$T$66="no","not applicable (Q3b.1.6 answered with 'no')",ROUND(S8261,4))</f>
        <v>0.17699999999999999</v>
      </c>
      <c r="U8261" s="110">
        <f>IF('3B-Air transport'!$T$67="no","not applicable (Q3b.1.6 answered with 'no')",ROUND(S8261,4))</f>
        <v>0.17699999999999999</v>
      </c>
      <c r="V8261" s="110">
        <f>IF('3B-Air transport'!$T$68="no","not applicable (Q3b.1.6 answered with 'no')",ROUND(S8261,4))</f>
        <v>0.17699999999999999</v>
      </c>
      <c r="AB8261" s="110">
        <f t="shared" si="458"/>
        <v>0.17700000000000013</v>
      </c>
      <c r="AC8261" s="110">
        <f>IF('3C-Water transport'!$T$56="no","not applicable (Q3c.1.6 answered with 'no')",ROUND(AB8261,4))</f>
        <v>0.17699999999999999</v>
      </c>
      <c r="AD8261" s="110">
        <f>IF('3C-Water transport'!$T$57="no","not applicable (Q3c.1.6 answered with 'no')",ROUND(AB8261,4))</f>
        <v>0.17699999999999999</v>
      </c>
      <c r="AE8261" s="110">
        <f>IF('3C-Water transport'!$T$58="no","not applicable (Q3c.1.6 answered with 'no')",ROUND(AB8261,4))</f>
        <v>0.17699999999999999</v>
      </c>
    </row>
    <row r="8262" spans="5:31" x14ac:dyDescent="0.25">
      <c r="E8262" s="110">
        <f t="shared" si="456"/>
        <v>0.17800000000000013</v>
      </c>
      <c r="F8262" s="110">
        <f>IF('3A-Rail transport'!$T$56="no","not applicable (Q3a.2.6 answered with 'no')",ROUND(E8262,4))</f>
        <v>0.17799999999999999</v>
      </c>
      <c r="G8262" s="110">
        <f>IF('3A-Rail transport'!$T$57="no","not applicable (Q3a.2.6 answered with 'no')",ROUND(E8262,4))</f>
        <v>0.17799999999999999</v>
      </c>
      <c r="S8262" s="110">
        <f t="shared" si="457"/>
        <v>0.17800000000000013</v>
      </c>
      <c r="T8262" s="110">
        <f>IF('3B-Air transport'!$T$66="no","not applicable (Q3b.1.6 answered with 'no')",ROUND(S8262,4))</f>
        <v>0.17799999999999999</v>
      </c>
      <c r="U8262" s="110">
        <f>IF('3B-Air transport'!$T$67="no","not applicable (Q3b.1.6 answered with 'no')",ROUND(S8262,4))</f>
        <v>0.17799999999999999</v>
      </c>
      <c r="V8262" s="110">
        <f>IF('3B-Air transport'!$T$68="no","not applicable (Q3b.1.6 answered with 'no')",ROUND(S8262,4))</f>
        <v>0.17799999999999999</v>
      </c>
      <c r="AB8262" s="110">
        <f t="shared" si="458"/>
        <v>0.17800000000000013</v>
      </c>
      <c r="AC8262" s="110">
        <f>IF('3C-Water transport'!$T$56="no","not applicable (Q3c.1.6 answered with 'no')",ROUND(AB8262,4))</f>
        <v>0.17799999999999999</v>
      </c>
      <c r="AD8262" s="110">
        <f>IF('3C-Water transport'!$T$57="no","not applicable (Q3c.1.6 answered with 'no')",ROUND(AB8262,4))</f>
        <v>0.17799999999999999</v>
      </c>
      <c r="AE8262" s="110">
        <f>IF('3C-Water transport'!$T$58="no","not applicable (Q3c.1.6 answered with 'no')",ROUND(AB8262,4))</f>
        <v>0.17799999999999999</v>
      </c>
    </row>
    <row r="8263" spans="5:31" x14ac:dyDescent="0.25">
      <c r="E8263" s="110">
        <f t="shared" si="456"/>
        <v>0.17900000000000013</v>
      </c>
      <c r="F8263" s="110">
        <f>IF('3A-Rail transport'!$T$56="no","not applicable (Q3a.2.6 answered with 'no')",ROUND(E8263,4))</f>
        <v>0.17899999999999999</v>
      </c>
      <c r="G8263" s="110">
        <f>IF('3A-Rail transport'!$T$57="no","not applicable (Q3a.2.6 answered with 'no')",ROUND(E8263,4))</f>
        <v>0.17899999999999999</v>
      </c>
      <c r="S8263" s="110">
        <f t="shared" si="457"/>
        <v>0.17900000000000013</v>
      </c>
      <c r="T8263" s="110">
        <f>IF('3B-Air transport'!$T$66="no","not applicable (Q3b.1.6 answered with 'no')",ROUND(S8263,4))</f>
        <v>0.17899999999999999</v>
      </c>
      <c r="U8263" s="110">
        <f>IF('3B-Air transport'!$T$67="no","not applicable (Q3b.1.6 answered with 'no')",ROUND(S8263,4))</f>
        <v>0.17899999999999999</v>
      </c>
      <c r="V8263" s="110">
        <f>IF('3B-Air transport'!$T$68="no","not applicable (Q3b.1.6 answered with 'no')",ROUND(S8263,4))</f>
        <v>0.17899999999999999</v>
      </c>
      <c r="AB8263" s="110">
        <f t="shared" si="458"/>
        <v>0.17900000000000013</v>
      </c>
      <c r="AC8263" s="110">
        <f>IF('3C-Water transport'!$T$56="no","not applicable (Q3c.1.6 answered with 'no')",ROUND(AB8263,4))</f>
        <v>0.17899999999999999</v>
      </c>
      <c r="AD8263" s="110">
        <f>IF('3C-Water transport'!$T$57="no","not applicable (Q3c.1.6 answered with 'no')",ROUND(AB8263,4))</f>
        <v>0.17899999999999999</v>
      </c>
      <c r="AE8263" s="110">
        <f>IF('3C-Water transport'!$T$58="no","not applicable (Q3c.1.6 answered with 'no')",ROUND(AB8263,4))</f>
        <v>0.17899999999999999</v>
      </c>
    </row>
    <row r="8264" spans="5:31" x14ac:dyDescent="0.25">
      <c r="E8264" s="110">
        <f t="shared" si="456"/>
        <v>0.18000000000000013</v>
      </c>
      <c r="F8264" s="110">
        <f>IF('3A-Rail transport'!$T$56="no","not applicable (Q3a.2.6 answered with 'no')",ROUND(E8264,4))</f>
        <v>0.18</v>
      </c>
      <c r="G8264" s="110">
        <f>IF('3A-Rail transport'!$T$57="no","not applicable (Q3a.2.6 answered with 'no')",ROUND(E8264,4))</f>
        <v>0.18</v>
      </c>
      <c r="S8264" s="110">
        <f t="shared" si="457"/>
        <v>0.18000000000000013</v>
      </c>
      <c r="T8264" s="110">
        <f>IF('3B-Air transport'!$T$66="no","not applicable (Q3b.1.6 answered with 'no')",ROUND(S8264,4))</f>
        <v>0.18</v>
      </c>
      <c r="U8264" s="110">
        <f>IF('3B-Air transport'!$T$67="no","not applicable (Q3b.1.6 answered with 'no')",ROUND(S8264,4))</f>
        <v>0.18</v>
      </c>
      <c r="V8264" s="110">
        <f>IF('3B-Air transport'!$T$68="no","not applicable (Q3b.1.6 answered with 'no')",ROUND(S8264,4))</f>
        <v>0.18</v>
      </c>
      <c r="AB8264" s="110">
        <f t="shared" si="458"/>
        <v>0.18000000000000013</v>
      </c>
      <c r="AC8264" s="110">
        <f>IF('3C-Water transport'!$T$56="no","not applicable (Q3c.1.6 answered with 'no')",ROUND(AB8264,4))</f>
        <v>0.18</v>
      </c>
      <c r="AD8264" s="110">
        <f>IF('3C-Water transport'!$T$57="no","not applicable (Q3c.1.6 answered with 'no')",ROUND(AB8264,4))</f>
        <v>0.18</v>
      </c>
      <c r="AE8264" s="110">
        <f>IF('3C-Water transport'!$T$58="no","not applicable (Q3c.1.6 answered with 'no')",ROUND(AB8264,4))</f>
        <v>0.18</v>
      </c>
    </row>
    <row r="8265" spans="5:31" x14ac:dyDescent="0.25">
      <c r="E8265" s="110">
        <f t="shared" si="456"/>
        <v>0.18100000000000013</v>
      </c>
      <c r="F8265" s="110">
        <f>IF('3A-Rail transport'!$T$56="no","not applicable (Q3a.2.6 answered with 'no')",ROUND(E8265,4))</f>
        <v>0.18099999999999999</v>
      </c>
      <c r="G8265" s="110">
        <f>IF('3A-Rail transport'!$T$57="no","not applicable (Q3a.2.6 answered with 'no')",ROUND(E8265,4))</f>
        <v>0.18099999999999999</v>
      </c>
      <c r="S8265" s="110">
        <f t="shared" si="457"/>
        <v>0.18100000000000013</v>
      </c>
      <c r="T8265" s="110">
        <f>IF('3B-Air transport'!$T$66="no","not applicable (Q3b.1.6 answered with 'no')",ROUND(S8265,4))</f>
        <v>0.18099999999999999</v>
      </c>
      <c r="U8265" s="110">
        <f>IF('3B-Air transport'!$T$67="no","not applicable (Q3b.1.6 answered with 'no')",ROUND(S8265,4))</f>
        <v>0.18099999999999999</v>
      </c>
      <c r="V8265" s="110">
        <f>IF('3B-Air transport'!$T$68="no","not applicable (Q3b.1.6 answered with 'no')",ROUND(S8265,4))</f>
        <v>0.18099999999999999</v>
      </c>
      <c r="AB8265" s="110">
        <f t="shared" si="458"/>
        <v>0.18100000000000013</v>
      </c>
      <c r="AC8265" s="110">
        <f>IF('3C-Water transport'!$T$56="no","not applicable (Q3c.1.6 answered with 'no')",ROUND(AB8265,4))</f>
        <v>0.18099999999999999</v>
      </c>
      <c r="AD8265" s="110">
        <f>IF('3C-Water transport'!$T$57="no","not applicable (Q3c.1.6 answered with 'no')",ROUND(AB8265,4))</f>
        <v>0.18099999999999999</v>
      </c>
      <c r="AE8265" s="110">
        <f>IF('3C-Water transport'!$T$58="no","not applicable (Q3c.1.6 answered with 'no')",ROUND(AB8265,4))</f>
        <v>0.18099999999999999</v>
      </c>
    </row>
    <row r="8266" spans="5:31" x14ac:dyDescent="0.25">
      <c r="E8266" s="110">
        <f t="shared" si="456"/>
        <v>0.18200000000000013</v>
      </c>
      <c r="F8266" s="110">
        <f>IF('3A-Rail transport'!$T$56="no","not applicable (Q3a.2.6 answered with 'no')",ROUND(E8266,4))</f>
        <v>0.182</v>
      </c>
      <c r="G8266" s="110">
        <f>IF('3A-Rail transport'!$T$57="no","not applicable (Q3a.2.6 answered with 'no')",ROUND(E8266,4))</f>
        <v>0.182</v>
      </c>
      <c r="S8266" s="110">
        <f t="shared" si="457"/>
        <v>0.18200000000000013</v>
      </c>
      <c r="T8266" s="110">
        <f>IF('3B-Air transport'!$T$66="no","not applicable (Q3b.1.6 answered with 'no')",ROUND(S8266,4))</f>
        <v>0.182</v>
      </c>
      <c r="U8266" s="110">
        <f>IF('3B-Air transport'!$T$67="no","not applicable (Q3b.1.6 answered with 'no')",ROUND(S8266,4))</f>
        <v>0.182</v>
      </c>
      <c r="V8266" s="110">
        <f>IF('3B-Air transport'!$T$68="no","not applicable (Q3b.1.6 answered with 'no')",ROUND(S8266,4))</f>
        <v>0.182</v>
      </c>
      <c r="AB8266" s="110">
        <f t="shared" si="458"/>
        <v>0.18200000000000013</v>
      </c>
      <c r="AC8266" s="110">
        <f>IF('3C-Water transport'!$T$56="no","not applicable (Q3c.1.6 answered with 'no')",ROUND(AB8266,4))</f>
        <v>0.182</v>
      </c>
      <c r="AD8266" s="110">
        <f>IF('3C-Water transport'!$T$57="no","not applicable (Q3c.1.6 answered with 'no')",ROUND(AB8266,4))</f>
        <v>0.182</v>
      </c>
      <c r="AE8266" s="110">
        <f>IF('3C-Water transport'!$T$58="no","not applicable (Q3c.1.6 answered with 'no')",ROUND(AB8266,4))</f>
        <v>0.182</v>
      </c>
    </row>
    <row r="8267" spans="5:31" x14ac:dyDescent="0.25">
      <c r="E8267" s="110">
        <f t="shared" si="456"/>
        <v>0.18300000000000013</v>
      </c>
      <c r="F8267" s="110">
        <f>IF('3A-Rail transport'!$T$56="no","not applicable (Q3a.2.6 answered with 'no')",ROUND(E8267,4))</f>
        <v>0.183</v>
      </c>
      <c r="G8267" s="110">
        <f>IF('3A-Rail transport'!$T$57="no","not applicable (Q3a.2.6 answered with 'no')",ROUND(E8267,4))</f>
        <v>0.183</v>
      </c>
      <c r="S8267" s="110">
        <f t="shared" si="457"/>
        <v>0.18300000000000013</v>
      </c>
      <c r="T8267" s="110">
        <f>IF('3B-Air transport'!$T$66="no","not applicable (Q3b.1.6 answered with 'no')",ROUND(S8267,4))</f>
        <v>0.183</v>
      </c>
      <c r="U8267" s="110">
        <f>IF('3B-Air transport'!$T$67="no","not applicable (Q3b.1.6 answered with 'no')",ROUND(S8267,4))</f>
        <v>0.183</v>
      </c>
      <c r="V8267" s="110">
        <f>IF('3B-Air transport'!$T$68="no","not applicable (Q3b.1.6 answered with 'no')",ROUND(S8267,4))</f>
        <v>0.183</v>
      </c>
      <c r="AB8267" s="110">
        <f t="shared" si="458"/>
        <v>0.18300000000000013</v>
      </c>
      <c r="AC8267" s="110">
        <f>IF('3C-Water transport'!$T$56="no","not applicable (Q3c.1.6 answered with 'no')",ROUND(AB8267,4))</f>
        <v>0.183</v>
      </c>
      <c r="AD8267" s="110">
        <f>IF('3C-Water transport'!$T$57="no","not applicable (Q3c.1.6 answered with 'no')",ROUND(AB8267,4))</f>
        <v>0.183</v>
      </c>
      <c r="AE8267" s="110">
        <f>IF('3C-Water transport'!$T$58="no","not applicable (Q3c.1.6 answered with 'no')",ROUND(AB8267,4))</f>
        <v>0.183</v>
      </c>
    </row>
    <row r="8268" spans="5:31" x14ac:dyDescent="0.25">
      <c r="E8268" s="110">
        <f t="shared" si="456"/>
        <v>0.18400000000000014</v>
      </c>
      <c r="F8268" s="110">
        <f>IF('3A-Rail transport'!$T$56="no","not applicable (Q3a.2.6 answered with 'no')",ROUND(E8268,4))</f>
        <v>0.184</v>
      </c>
      <c r="G8268" s="110">
        <f>IF('3A-Rail transport'!$T$57="no","not applicable (Q3a.2.6 answered with 'no')",ROUND(E8268,4))</f>
        <v>0.184</v>
      </c>
      <c r="S8268" s="110">
        <f t="shared" si="457"/>
        <v>0.18400000000000014</v>
      </c>
      <c r="T8268" s="110">
        <f>IF('3B-Air transport'!$T$66="no","not applicable (Q3b.1.6 answered with 'no')",ROUND(S8268,4))</f>
        <v>0.184</v>
      </c>
      <c r="U8268" s="110">
        <f>IF('3B-Air transport'!$T$67="no","not applicable (Q3b.1.6 answered with 'no')",ROUND(S8268,4))</f>
        <v>0.184</v>
      </c>
      <c r="V8268" s="110">
        <f>IF('3B-Air transport'!$T$68="no","not applicable (Q3b.1.6 answered with 'no')",ROUND(S8268,4))</f>
        <v>0.184</v>
      </c>
      <c r="AB8268" s="110">
        <f t="shared" si="458"/>
        <v>0.18400000000000014</v>
      </c>
      <c r="AC8268" s="110">
        <f>IF('3C-Water transport'!$T$56="no","not applicable (Q3c.1.6 answered with 'no')",ROUND(AB8268,4))</f>
        <v>0.184</v>
      </c>
      <c r="AD8268" s="110">
        <f>IF('3C-Water transport'!$T$57="no","not applicable (Q3c.1.6 answered with 'no')",ROUND(AB8268,4))</f>
        <v>0.184</v>
      </c>
      <c r="AE8268" s="110">
        <f>IF('3C-Water transport'!$T$58="no","not applicable (Q3c.1.6 answered with 'no')",ROUND(AB8268,4))</f>
        <v>0.184</v>
      </c>
    </row>
    <row r="8269" spans="5:31" x14ac:dyDescent="0.25">
      <c r="E8269" s="110">
        <f t="shared" si="456"/>
        <v>0.18500000000000014</v>
      </c>
      <c r="F8269" s="110">
        <f>IF('3A-Rail transport'!$T$56="no","not applicable (Q3a.2.6 answered with 'no')",ROUND(E8269,4))</f>
        <v>0.185</v>
      </c>
      <c r="G8269" s="110">
        <f>IF('3A-Rail transport'!$T$57="no","not applicable (Q3a.2.6 answered with 'no')",ROUND(E8269,4))</f>
        <v>0.185</v>
      </c>
      <c r="S8269" s="110">
        <f t="shared" si="457"/>
        <v>0.18500000000000014</v>
      </c>
      <c r="T8269" s="110">
        <f>IF('3B-Air transport'!$T$66="no","not applicable (Q3b.1.6 answered with 'no')",ROUND(S8269,4))</f>
        <v>0.185</v>
      </c>
      <c r="U8269" s="110">
        <f>IF('3B-Air transport'!$T$67="no","not applicable (Q3b.1.6 answered with 'no')",ROUND(S8269,4))</f>
        <v>0.185</v>
      </c>
      <c r="V8269" s="110">
        <f>IF('3B-Air transport'!$T$68="no","not applicable (Q3b.1.6 answered with 'no')",ROUND(S8269,4))</f>
        <v>0.185</v>
      </c>
      <c r="AB8269" s="110">
        <f t="shared" si="458"/>
        <v>0.18500000000000014</v>
      </c>
      <c r="AC8269" s="110">
        <f>IF('3C-Water transport'!$T$56="no","not applicable (Q3c.1.6 answered with 'no')",ROUND(AB8269,4))</f>
        <v>0.185</v>
      </c>
      <c r="AD8269" s="110">
        <f>IF('3C-Water transport'!$T$57="no","not applicable (Q3c.1.6 answered with 'no')",ROUND(AB8269,4))</f>
        <v>0.185</v>
      </c>
      <c r="AE8269" s="110">
        <f>IF('3C-Water transport'!$T$58="no","not applicable (Q3c.1.6 answered with 'no')",ROUND(AB8269,4))</f>
        <v>0.185</v>
      </c>
    </row>
    <row r="8270" spans="5:31" x14ac:dyDescent="0.25">
      <c r="E8270" s="110">
        <f t="shared" si="456"/>
        <v>0.18600000000000014</v>
      </c>
      <c r="F8270" s="110">
        <f>IF('3A-Rail transport'!$T$56="no","not applicable (Q3a.2.6 answered with 'no')",ROUND(E8270,4))</f>
        <v>0.186</v>
      </c>
      <c r="G8270" s="110">
        <f>IF('3A-Rail transport'!$T$57="no","not applicable (Q3a.2.6 answered with 'no')",ROUND(E8270,4))</f>
        <v>0.186</v>
      </c>
      <c r="S8270" s="110">
        <f t="shared" si="457"/>
        <v>0.18600000000000014</v>
      </c>
      <c r="T8270" s="110">
        <f>IF('3B-Air transport'!$T$66="no","not applicable (Q3b.1.6 answered with 'no')",ROUND(S8270,4))</f>
        <v>0.186</v>
      </c>
      <c r="U8270" s="110">
        <f>IF('3B-Air transport'!$T$67="no","not applicable (Q3b.1.6 answered with 'no')",ROUND(S8270,4))</f>
        <v>0.186</v>
      </c>
      <c r="V8270" s="110">
        <f>IF('3B-Air transport'!$T$68="no","not applicable (Q3b.1.6 answered with 'no')",ROUND(S8270,4))</f>
        <v>0.186</v>
      </c>
      <c r="AB8270" s="110">
        <f t="shared" si="458"/>
        <v>0.18600000000000014</v>
      </c>
      <c r="AC8270" s="110">
        <f>IF('3C-Water transport'!$T$56="no","not applicable (Q3c.1.6 answered with 'no')",ROUND(AB8270,4))</f>
        <v>0.186</v>
      </c>
      <c r="AD8270" s="110">
        <f>IF('3C-Water transport'!$T$57="no","not applicable (Q3c.1.6 answered with 'no')",ROUND(AB8270,4))</f>
        <v>0.186</v>
      </c>
      <c r="AE8270" s="110">
        <f>IF('3C-Water transport'!$T$58="no","not applicable (Q3c.1.6 answered with 'no')",ROUND(AB8270,4))</f>
        <v>0.186</v>
      </c>
    </row>
    <row r="8271" spans="5:31" x14ac:dyDescent="0.25">
      <c r="E8271" s="110">
        <f t="shared" si="456"/>
        <v>0.18700000000000014</v>
      </c>
      <c r="F8271" s="110">
        <f>IF('3A-Rail transport'!$T$56="no","not applicable (Q3a.2.6 answered with 'no')",ROUND(E8271,4))</f>
        <v>0.187</v>
      </c>
      <c r="G8271" s="110">
        <f>IF('3A-Rail transport'!$T$57="no","not applicable (Q3a.2.6 answered with 'no')",ROUND(E8271,4))</f>
        <v>0.187</v>
      </c>
      <c r="S8271" s="110">
        <f t="shared" si="457"/>
        <v>0.18700000000000014</v>
      </c>
      <c r="T8271" s="110">
        <f>IF('3B-Air transport'!$T$66="no","not applicable (Q3b.1.6 answered with 'no')",ROUND(S8271,4))</f>
        <v>0.187</v>
      </c>
      <c r="U8271" s="110">
        <f>IF('3B-Air transport'!$T$67="no","not applicable (Q3b.1.6 answered with 'no')",ROUND(S8271,4))</f>
        <v>0.187</v>
      </c>
      <c r="V8271" s="110">
        <f>IF('3B-Air transport'!$T$68="no","not applicable (Q3b.1.6 answered with 'no')",ROUND(S8271,4))</f>
        <v>0.187</v>
      </c>
      <c r="AB8271" s="110">
        <f t="shared" si="458"/>
        <v>0.18700000000000014</v>
      </c>
      <c r="AC8271" s="110">
        <f>IF('3C-Water transport'!$T$56="no","not applicable (Q3c.1.6 answered with 'no')",ROUND(AB8271,4))</f>
        <v>0.187</v>
      </c>
      <c r="AD8271" s="110">
        <f>IF('3C-Water transport'!$T$57="no","not applicable (Q3c.1.6 answered with 'no')",ROUND(AB8271,4))</f>
        <v>0.187</v>
      </c>
      <c r="AE8271" s="110">
        <f>IF('3C-Water transport'!$T$58="no","not applicable (Q3c.1.6 answered with 'no')",ROUND(AB8271,4))</f>
        <v>0.187</v>
      </c>
    </row>
    <row r="8272" spans="5:31" x14ac:dyDescent="0.25">
      <c r="E8272" s="110">
        <f t="shared" si="456"/>
        <v>0.18800000000000014</v>
      </c>
      <c r="F8272" s="110">
        <f>IF('3A-Rail transport'!$T$56="no","not applicable (Q3a.2.6 answered with 'no')",ROUND(E8272,4))</f>
        <v>0.188</v>
      </c>
      <c r="G8272" s="110">
        <f>IF('3A-Rail transport'!$T$57="no","not applicable (Q3a.2.6 answered with 'no')",ROUND(E8272,4))</f>
        <v>0.188</v>
      </c>
      <c r="S8272" s="110">
        <f t="shared" si="457"/>
        <v>0.18800000000000014</v>
      </c>
      <c r="T8272" s="110">
        <f>IF('3B-Air transport'!$T$66="no","not applicable (Q3b.1.6 answered with 'no')",ROUND(S8272,4))</f>
        <v>0.188</v>
      </c>
      <c r="U8272" s="110">
        <f>IF('3B-Air transport'!$T$67="no","not applicable (Q3b.1.6 answered with 'no')",ROUND(S8272,4))</f>
        <v>0.188</v>
      </c>
      <c r="V8272" s="110">
        <f>IF('3B-Air transport'!$T$68="no","not applicable (Q3b.1.6 answered with 'no')",ROUND(S8272,4))</f>
        <v>0.188</v>
      </c>
      <c r="AB8272" s="110">
        <f t="shared" si="458"/>
        <v>0.18800000000000014</v>
      </c>
      <c r="AC8272" s="110">
        <f>IF('3C-Water transport'!$T$56="no","not applicable (Q3c.1.6 answered with 'no')",ROUND(AB8272,4))</f>
        <v>0.188</v>
      </c>
      <c r="AD8272" s="110">
        <f>IF('3C-Water transport'!$T$57="no","not applicable (Q3c.1.6 answered with 'no')",ROUND(AB8272,4))</f>
        <v>0.188</v>
      </c>
      <c r="AE8272" s="110">
        <f>IF('3C-Water transport'!$T$58="no","not applicable (Q3c.1.6 answered with 'no')",ROUND(AB8272,4))</f>
        <v>0.188</v>
      </c>
    </row>
    <row r="8273" spans="5:31" x14ac:dyDescent="0.25">
      <c r="E8273" s="110">
        <f t="shared" si="456"/>
        <v>0.18900000000000014</v>
      </c>
      <c r="F8273" s="110">
        <f>IF('3A-Rail transport'!$T$56="no","not applicable (Q3a.2.6 answered with 'no')",ROUND(E8273,4))</f>
        <v>0.189</v>
      </c>
      <c r="G8273" s="110">
        <f>IF('3A-Rail transport'!$T$57="no","not applicable (Q3a.2.6 answered with 'no')",ROUND(E8273,4))</f>
        <v>0.189</v>
      </c>
      <c r="S8273" s="110">
        <f t="shared" si="457"/>
        <v>0.18900000000000014</v>
      </c>
      <c r="T8273" s="110">
        <f>IF('3B-Air transport'!$T$66="no","not applicable (Q3b.1.6 answered with 'no')",ROUND(S8273,4))</f>
        <v>0.189</v>
      </c>
      <c r="U8273" s="110">
        <f>IF('3B-Air transport'!$T$67="no","not applicable (Q3b.1.6 answered with 'no')",ROUND(S8273,4))</f>
        <v>0.189</v>
      </c>
      <c r="V8273" s="110">
        <f>IF('3B-Air transport'!$T$68="no","not applicable (Q3b.1.6 answered with 'no')",ROUND(S8273,4))</f>
        <v>0.189</v>
      </c>
      <c r="AB8273" s="110">
        <f t="shared" si="458"/>
        <v>0.18900000000000014</v>
      </c>
      <c r="AC8273" s="110">
        <f>IF('3C-Water transport'!$T$56="no","not applicable (Q3c.1.6 answered with 'no')",ROUND(AB8273,4))</f>
        <v>0.189</v>
      </c>
      <c r="AD8273" s="110">
        <f>IF('3C-Water transport'!$T$57="no","not applicable (Q3c.1.6 answered with 'no')",ROUND(AB8273,4))</f>
        <v>0.189</v>
      </c>
      <c r="AE8273" s="110">
        <f>IF('3C-Water transport'!$T$58="no","not applicable (Q3c.1.6 answered with 'no')",ROUND(AB8273,4))</f>
        <v>0.189</v>
      </c>
    </row>
    <row r="8274" spans="5:31" x14ac:dyDescent="0.25">
      <c r="E8274" s="110">
        <f t="shared" si="456"/>
        <v>0.19000000000000014</v>
      </c>
      <c r="F8274" s="110">
        <f>IF('3A-Rail transport'!$T$56="no","not applicable (Q3a.2.6 answered with 'no')",ROUND(E8274,4))</f>
        <v>0.19</v>
      </c>
      <c r="G8274" s="110">
        <f>IF('3A-Rail transport'!$T$57="no","not applicable (Q3a.2.6 answered with 'no')",ROUND(E8274,4))</f>
        <v>0.19</v>
      </c>
      <c r="S8274" s="110">
        <f t="shared" si="457"/>
        <v>0.19000000000000014</v>
      </c>
      <c r="T8274" s="110">
        <f>IF('3B-Air transport'!$T$66="no","not applicable (Q3b.1.6 answered with 'no')",ROUND(S8274,4))</f>
        <v>0.19</v>
      </c>
      <c r="U8274" s="110">
        <f>IF('3B-Air transport'!$T$67="no","not applicable (Q3b.1.6 answered with 'no')",ROUND(S8274,4))</f>
        <v>0.19</v>
      </c>
      <c r="V8274" s="110">
        <f>IF('3B-Air transport'!$T$68="no","not applicable (Q3b.1.6 answered with 'no')",ROUND(S8274,4))</f>
        <v>0.19</v>
      </c>
      <c r="AB8274" s="110">
        <f t="shared" si="458"/>
        <v>0.19000000000000014</v>
      </c>
      <c r="AC8274" s="110">
        <f>IF('3C-Water transport'!$T$56="no","not applicable (Q3c.1.6 answered with 'no')",ROUND(AB8274,4))</f>
        <v>0.19</v>
      </c>
      <c r="AD8274" s="110">
        <f>IF('3C-Water transport'!$T$57="no","not applicable (Q3c.1.6 answered with 'no')",ROUND(AB8274,4))</f>
        <v>0.19</v>
      </c>
      <c r="AE8274" s="110">
        <f>IF('3C-Water transport'!$T$58="no","not applicable (Q3c.1.6 answered with 'no')",ROUND(AB8274,4))</f>
        <v>0.19</v>
      </c>
    </row>
    <row r="8275" spans="5:31" x14ac:dyDescent="0.25">
      <c r="E8275" s="110">
        <f t="shared" si="456"/>
        <v>0.19100000000000014</v>
      </c>
      <c r="F8275" s="110">
        <f>IF('3A-Rail transport'!$T$56="no","not applicable (Q3a.2.6 answered with 'no')",ROUND(E8275,4))</f>
        <v>0.191</v>
      </c>
      <c r="G8275" s="110">
        <f>IF('3A-Rail transport'!$T$57="no","not applicable (Q3a.2.6 answered with 'no')",ROUND(E8275,4))</f>
        <v>0.191</v>
      </c>
      <c r="S8275" s="110">
        <f t="shared" si="457"/>
        <v>0.19100000000000014</v>
      </c>
      <c r="T8275" s="110">
        <f>IF('3B-Air transport'!$T$66="no","not applicable (Q3b.1.6 answered with 'no')",ROUND(S8275,4))</f>
        <v>0.191</v>
      </c>
      <c r="U8275" s="110">
        <f>IF('3B-Air transport'!$T$67="no","not applicable (Q3b.1.6 answered with 'no')",ROUND(S8275,4))</f>
        <v>0.191</v>
      </c>
      <c r="V8275" s="110">
        <f>IF('3B-Air transport'!$T$68="no","not applicable (Q3b.1.6 answered with 'no')",ROUND(S8275,4))</f>
        <v>0.191</v>
      </c>
      <c r="AB8275" s="110">
        <f t="shared" si="458"/>
        <v>0.19100000000000014</v>
      </c>
      <c r="AC8275" s="110">
        <f>IF('3C-Water transport'!$T$56="no","not applicable (Q3c.1.6 answered with 'no')",ROUND(AB8275,4))</f>
        <v>0.191</v>
      </c>
      <c r="AD8275" s="110">
        <f>IF('3C-Water transport'!$T$57="no","not applicable (Q3c.1.6 answered with 'no')",ROUND(AB8275,4))</f>
        <v>0.191</v>
      </c>
      <c r="AE8275" s="110">
        <f>IF('3C-Water transport'!$T$58="no","not applicable (Q3c.1.6 answered with 'no')",ROUND(AB8275,4))</f>
        <v>0.191</v>
      </c>
    </row>
    <row r="8276" spans="5:31" x14ac:dyDescent="0.25">
      <c r="E8276" s="110">
        <f t="shared" si="456"/>
        <v>0.19200000000000014</v>
      </c>
      <c r="F8276" s="110">
        <f>IF('3A-Rail transport'!$T$56="no","not applicable (Q3a.2.6 answered with 'no')",ROUND(E8276,4))</f>
        <v>0.192</v>
      </c>
      <c r="G8276" s="110">
        <f>IF('3A-Rail transport'!$T$57="no","not applicable (Q3a.2.6 answered with 'no')",ROUND(E8276,4))</f>
        <v>0.192</v>
      </c>
      <c r="S8276" s="110">
        <f t="shared" si="457"/>
        <v>0.19200000000000014</v>
      </c>
      <c r="T8276" s="110">
        <f>IF('3B-Air transport'!$T$66="no","not applicable (Q3b.1.6 answered with 'no')",ROUND(S8276,4))</f>
        <v>0.192</v>
      </c>
      <c r="U8276" s="110">
        <f>IF('3B-Air transport'!$T$67="no","not applicable (Q3b.1.6 answered with 'no')",ROUND(S8276,4))</f>
        <v>0.192</v>
      </c>
      <c r="V8276" s="110">
        <f>IF('3B-Air transport'!$T$68="no","not applicable (Q3b.1.6 answered with 'no')",ROUND(S8276,4))</f>
        <v>0.192</v>
      </c>
      <c r="AB8276" s="110">
        <f t="shared" si="458"/>
        <v>0.19200000000000014</v>
      </c>
      <c r="AC8276" s="110">
        <f>IF('3C-Water transport'!$T$56="no","not applicable (Q3c.1.6 answered with 'no')",ROUND(AB8276,4))</f>
        <v>0.192</v>
      </c>
      <c r="AD8276" s="110">
        <f>IF('3C-Water transport'!$T$57="no","not applicable (Q3c.1.6 answered with 'no')",ROUND(AB8276,4))</f>
        <v>0.192</v>
      </c>
      <c r="AE8276" s="110">
        <f>IF('3C-Water transport'!$T$58="no","not applicable (Q3c.1.6 answered with 'no')",ROUND(AB8276,4))</f>
        <v>0.192</v>
      </c>
    </row>
    <row r="8277" spans="5:31" x14ac:dyDescent="0.25">
      <c r="E8277" s="110">
        <f t="shared" ref="E8277:E8340" si="459">E8276+0.001</f>
        <v>0.19300000000000014</v>
      </c>
      <c r="F8277" s="110">
        <f>IF('3A-Rail transport'!$T$56="no","not applicable (Q3a.2.6 answered with 'no')",ROUND(E8277,4))</f>
        <v>0.193</v>
      </c>
      <c r="G8277" s="110">
        <f>IF('3A-Rail transport'!$T$57="no","not applicable (Q3a.2.6 answered with 'no')",ROUND(E8277,4))</f>
        <v>0.193</v>
      </c>
      <c r="S8277" s="110">
        <f t="shared" ref="S8277:S8340" si="460">S8276+0.001</f>
        <v>0.19300000000000014</v>
      </c>
      <c r="T8277" s="110">
        <f>IF('3B-Air transport'!$T$66="no","not applicable (Q3b.1.6 answered with 'no')",ROUND(S8277,4))</f>
        <v>0.193</v>
      </c>
      <c r="U8277" s="110">
        <f>IF('3B-Air transport'!$T$67="no","not applicable (Q3b.1.6 answered with 'no')",ROUND(S8277,4))</f>
        <v>0.193</v>
      </c>
      <c r="V8277" s="110">
        <f>IF('3B-Air transport'!$T$68="no","not applicable (Q3b.1.6 answered with 'no')",ROUND(S8277,4))</f>
        <v>0.193</v>
      </c>
      <c r="AB8277" s="110">
        <f t="shared" ref="AB8277:AB8340" si="461">AB8276+0.001</f>
        <v>0.19300000000000014</v>
      </c>
      <c r="AC8277" s="110">
        <f>IF('3C-Water transport'!$T$56="no","not applicable (Q3c.1.6 answered with 'no')",ROUND(AB8277,4))</f>
        <v>0.193</v>
      </c>
      <c r="AD8277" s="110">
        <f>IF('3C-Water transport'!$T$57="no","not applicable (Q3c.1.6 answered with 'no')",ROUND(AB8277,4))</f>
        <v>0.193</v>
      </c>
      <c r="AE8277" s="110">
        <f>IF('3C-Water transport'!$T$58="no","not applicable (Q3c.1.6 answered with 'no')",ROUND(AB8277,4))</f>
        <v>0.193</v>
      </c>
    </row>
    <row r="8278" spans="5:31" x14ac:dyDescent="0.25">
      <c r="E8278" s="110">
        <f t="shared" si="459"/>
        <v>0.19400000000000014</v>
      </c>
      <c r="F8278" s="110">
        <f>IF('3A-Rail transport'!$T$56="no","not applicable (Q3a.2.6 answered with 'no')",ROUND(E8278,4))</f>
        <v>0.19400000000000001</v>
      </c>
      <c r="G8278" s="110">
        <f>IF('3A-Rail transport'!$T$57="no","not applicable (Q3a.2.6 answered with 'no')",ROUND(E8278,4))</f>
        <v>0.19400000000000001</v>
      </c>
      <c r="S8278" s="110">
        <f t="shared" si="460"/>
        <v>0.19400000000000014</v>
      </c>
      <c r="T8278" s="110">
        <f>IF('3B-Air transport'!$T$66="no","not applicable (Q3b.1.6 answered with 'no')",ROUND(S8278,4))</f>
        <v>0.19400000000000001</v>
      </c>
      <c r="U8278" s="110">
        <f>IF('3B-Air transport'!$T$67="no","not applicable (Q3b.1.6 answered with 'no')",ROUND(S8278,4))</f>
        <v>0.19400000000000001</v>
      </c>
      <c r="V8278" s="110">
        <f>IF('3B-Air transport'!$T$68="no","not applicable (Q3b.1.6 answered with 'no')",ROUND(S8278,4))</f>
        <v>0.19400000000000001</v>
      </c>
      <c r="AB8278" s="110">
        <f t="shared" si="461"/>
        <v>0.19400000000000014</v>
      </c>
      <c r="AC8278" s="110">
        <f>IF('3C-Water transport'!$T$56="no","not applicable (Q3c.1.6 answered with 'no')",ROUND(AB8278,4))</f>
        <v>0.19400000000000001</v>
      </c>
      <c r="AD8278" s="110">
        <f>IF('3C-Water transport'!$T$57="no","not applicable (Q3c.1.6 answered with 'no')",ROUND(AB8278,4))</f>
        <v>0.19400000000000001</v>
      </c>
      <c r="AE8278" s="110">
        <f>IF('3C-Water transport'!$T$58="no","not applicable (Q3c.1.6 answered with 'no')",ROUND(AB8278,4))</f>
        <v>0.19400000000000001</v>
      </c>
    </row>
    <row r="8279" spans="5:31" x14ac:dyDescent="0.25">
      <c r="E8279" s="110">
        <f t="shared" si="459"/>
        <v>0.19500000000000015</v>
      </c>
      <c r="F8279" s="110">
        <f>IF('3A-Rail transport'!$T$56="no","not applicable (Q3a.2.6 answered with 'no')",ROUND(E8279,4))</f>
        <v>0.19500000000000001</v>
      </c>
      <c r="G8279" s="110">
        <f>IF('3A-Rail transport'!$T$57="no","not applicable (Q3a.2.6 answered with 'no')",ROUND(E8279,4))</f>
        <v>0.19500000000000001</v>
      </c>
      <c r="S8279" s="110">
        <f t="shared" si="460"/>
        <v>0.19500000000000015</v>
      </c>
      <c r="T8279" s="110">
        <f>IF('3B-Air transport'!$T$66="no","not applicable (Q3b.1.6 answered with 'no')",ROUND(S8279,4))</f>
        <v>0.19500000000000001</v>
      </c>
      <c r="U8279" s="110">
        <f>IF('3B-Air transport'!$T$67="no","not applicable (Q3b.1.6 answered with 'no')",ROUND(S8279,4))</f>
        <v>0.19500000000000001</v>
      </c>
      <c r="V8279" s="110">
        <f>IF('3B-Air transport'!$T$68="no","not applicable (Q3b.1.6 answered with 'no')",ROUND(S8279,4))</f>
        <v>0.19500000000000001</v>
      </c>
      <c r="AB8279" s="110">
        <f t="shared" si="461"/>
        <v>0.19500000000000015</v>
      </c>
      <c r="AC8279" s="110">
        <f>IF('3C-Water transport'!$T$56="no","not applicable (Q3c.1.6 answered with 'no')",ROUND(AB8279,4))</f>
        <v>0.19500000000000001</v>
      </c>
      <c r="AD8279" s="110">
        <f>IF('3C-Water transport'!$T$57="no","not applicable (Q3c.1.6 answered with 'no')",ROUND(AB8279,4))</f>
        <v>0.19500000000000001</v>
      </c>
      <c r="AE8279" s="110">
        <f>IF('3C-Water transport'!$T$58="no","not applicable (Q3c.1.6 answered with 'no')",ROUND(AB8279,4))</f>
        <v>0.19500000000000001</v>
      </c>
    </row>
    <row r="8280" spans="5:31" x14ac:dyDescent="0.25">
      <c r="E8280" s="110">
        <f t="shared" si="459"/>
        <v>0.19600000000000015</v>
      </c>
      <c r="F8280" s="110">
        <f>IF('3A-Rail transport'!$T$56="no","not applicable (Q3a.2.6 answered with 'no')",ROUND(E8280,4))</f>
        <v>0.19600000000000001</v>
      </c>
      <c r="G8280" s="110">
        <f>IF('3A-Rail transport'!$T$57="no","not applicable (Q3a.2.6 answered with 'no')",ROUND(E8280,4))</f>
        <v>0.19600000000000001</v>
      </c>
      <c r="S8280" s="110">
        <f t="shared" si="460"/>
        <v>0.19600000000000015</v>
      </c>
      <c r="T8280" s="110">
        <f>IF('3B-Air transport'!$T$66="no","not applicable (Q3b.1.6 answered with 'no')",ROUND(S8280,4))</f>
        <v>0.19600000000000001</v>
      </c>
      <c r="U8280" s="110">
        <f>IF('3B-Air transport'!$T$67="no","not applicable (Q3b.1.6 answered with 'no')",ROUND(S8280,4))</f>
        <v>0.19600000000000001</v>
      </c>
      <c r="V8280" s="110">
        <f>IF('3B-Air transport'!$T$68="no","not applicable (Q3b.1.6 answered with 'no')",ROUND(S8280,4))</f>
        <v>0.19600000000000001</v>
      </c>
      <c r="AB8280" s="110">
        <f t="shared" si="461"/>
        <v>0.19600000000000015</v>
      </c>
      <c r="AC8280" s="110">
        <f>IF('3C-Water transport'!$T$56="no","not applicable (Q3c.1.6 answered with 'no')",ROUND(AB8280,4))</f>
        <v>0.19600000000000001</v>
      </c>
      <c r="AD8280" s="110">
        <f>IF('3C-Water transport'!$T$57="no","not applicable (Q3c.1.6 answered with 'no')",ROUND(AB8280,4))</f>
        <v>0.19600000000000001</v>
      </c>
      <c r="AE8280" s="110">
        <f>IF('3C-Water transport'!$T$58="no","not applicable (Q3c.1.6 answered with 'no')",ROUND(AB8280,4))</f>
        <v>0.19600000000000001</v>
      </c>
    </row>
    <row r="8281" spans="5:31" x14ac:dyDescent="0.25">
      <c r="E8281" s="110">
        <f t="shared" si="459"/>
        <v>0.19700000000000015</v>
      </c>
      <c r="F8281" s="110">
        <f>IF('3A-Rail transport'!$T$56="no","not applicable (Q3a.2.6 answered with 'no')",ROUND(E8281,4))</f>
        <v>0.19700000000000001</v>
      </c>
      <c r="G8281" s="110">
        <f>IF('3A-Rail transport'!$T$57="no","not applicable (Q3a.2.6 answered with 'no')",ROUND(E8281,4))</f>
        <v>0.19700000000000001</v>
      </c>
      <c r="S8281" s="110">
        <f t="shared" si="460"/>
        <v>0.19700000000000015</v>
      </c>
      <c r="T8281" s="110">
        <f>IF('3B-Air transport'!$T$66="no","not applicable (Q3b.1.6 answered with 'no')",ROUND(S8281,4))</f>
        <v>0.19700000000000001</v>
      </c>
      <c r="U8281" s="110">
        <f>IF('3B-Air transport'!$T$67="no","not applicable (Q3b.1.6 answered with 'no')",ROUND(S8281,4))</f>
        <v>0.19700000000000001</v>
      </c>
      <c r="V8281" s="110">
        <f>IF('3B-Air transport'!$T$68="no","not applicable (Q3b.1.6 answered with 'no')",ROUND(S8281,4))</f>
        <v>0.19700000000000001</v>
      </c>
      <c r="AB8281" s="110">
        <f t="shared" si="461"/>
        <v>0.19700000000000015</v>
      </c>
      <c r="AC8281" s="110">
        <f>IF('3C-Water transport'!$T$56="no","not applicable (Q3c.1.6 answered with 'no')",ROUND(AB8281,4))</f>
        <v>0.19700000000000001</v>
      </c>
      <c r="AD8281" s="110">
        <f>IF('3C-Water transport'!$T$57="no","not applicable (Q3c.1.6 answered with 'no')",ROUND(AB8281,4))</f>
        <v>0.19700000000000001</v>
      </c>
      <c r="AE8281" s="110">
        <f>IF('3C-Water transport'!$T$58="no","not applicable (Q3c.1.6 answered with 'no')",ROUND(AB8281,4))</f>
        <v>0.19700000000000001</v>
      </c>
    </row>
    <row r="8282" spans="5:31" x14ac:dyDescent="0.25">
      <c r="E8282" s="110">
        <f t="shared" si="459"/>
        <v>0.19800000000000015</v>
      </c>
      <c r="F8282" s="110">
        <f>IF('3A-Rail transport'!$T$56="no","not applicable (Q3a.2.6 answered with 'no')",ROUND(E8282,4))</f>
        <v>0.19800000000000001</v>
      </c>
      <c r="G8282" s="110">
        <f>IF('3A-Rail transport'!$T$57="no","not applicable (Q3a.2.6 answered with 'no')",ROUND(E8282,4))</f>
        <v>0.19800000000000001</v>
      </c>
      <c r="S8282" s="110">
        <f t="shared" si="460"/>
        <v>0.19800000000000015</v>
      </c>
      <c r="T8282" s="110">
        <f>IF('3B-Air transport'!$T$66="no","not applicable (Q3b.1.6 answered with 'no')",ROUND(S8282,4))</f>
        <v>0.19800000000000001</v>
      </c>
      <c r="U8282" s="110">
        <f>IF('3B-Air transport'!$T$67="no","not applicable (Q3b.1.6 answered with 'no')",ROUND(S8282,4))</f>
        <v>0.19800000000000001</v>
      </c>
      <c r="V8282" s="110">
        <f>IF('3B-Air transport'!$T$68="no","not applicable (Q3b.1.6 answered with 'no')",ROUND(S8282,4))</f>
        <v>0.19800000000000001</v>
      </c>
      <c r="AB8282" s="110">
        <f t="shared" si="461"/>
        <v>0.19800000000000015</v>
      </c>
      <c r="AC8282" s="110">
        <f>IF('3C-Water transport'!$T$56="no","not applicable (Q3c.1.6 answered with 'no')",ROUND(AB8282,4))</f>
        <v>0.19800000000000001</v>
      </c>
      <c r="AD8282" s="110">
        <f>IF('3C-Water transport'!$T$57="no","not applicable (Q3c.1.6 answered with 'no')",ROUND(AB8282,4))</f>
        <v>0.19800000000000001</v>
      </c>
      <c r="AE8282" s="110">
        <f>IF('3C-Water transport'!$T$58="no","not applicable (Q3c.1.6 answered with 'no')",ROUND(AB8282,4))</f>
        <v>0.19800000000000001</v>
      </c>
    </row>
    <row r="8283" spans="5:31" x14ac:dyDescent="0.25">
      <c r="E8283" s="110">
        <f t="shared" si="459"/>
        <v>0.19900000000000015</v>
      </c>
      <c r="F8283" s="110">
        <f>IF('3A-Rail transport'!$T$56="no","not applicable (Q3a.2.6 answered with 'no')",ROUND(E8283,4))</f>
        <v>0.19900000000000001</v>
      </c>
      <c r="G8283" s="110">
        <f>IF('3A-Rail transport'!$T$57="no","not applicable (Q3a.2.6 answered with 'no')",ROUND(E8283,4))</f>
        <v>0.19900000000000001</v>
      </c>
      <c r="S8283" s="110">
        <f t="shared" si="460"/>
        <v>0.19900000000000015</v>
      </c>
      <c r="T8283" s="110">
        <f>IF('3B-Air transport'!$T$66="no","not applicable (Q3b.1.6 answered with 'no')",ROUND(S8283,4))</f>
        <v>0.19900000000000001</v>
      </c>
      <c r="U8283" s="110">
        <f>IF('3B-Air transport'!$T$67="no","not applicable (Q3b.1.6 answered with 'no')",ROUND(S8283,4))</f>
        <v>0.19900000000000001</v>
      </c>
      <c r="V8283" s="110">
        <f>IF('3B-Air transport'!$T$68="no","not applicable (Q3b.1.6 answered with 'no')",ROUND(S8283,4))</f>
        <v>0.19900000000000001</v>
      </c>
      <c r="AB8283" s="110">
        <f t="shared" si="461"/>
        <v>0.19900000000000015</v>
      </c>
      <c r="AC8283" s="110">
        <f>IF('3C-Water transport'!$T$56="no","not applicable (Q3c.1.6 answered with 'no')",ROUND(AB8283,4))</f>
        <v>0.19900000000000001</v>
      </c>
      <c r="AD8283" s="110">
        <f>IF('3C-Water transport'!$T$57="no","not applicable (Q3c.1.6 answered with 'no')",ROUND(AB8283,4))</f>
        <v>0.19900000000000001</v>
      </c>
      <c r="AE8283" s="110">
        <f>IF('3C-Water transport'!$T$58="no","not applicable (Q3c.1.6 answered with 'no')",ROUND(AB8283,4))</f>
        <v>0.19900000000000001</v>
      </c>
    </row>
    <row r="8284" spans="5:31" x14ac:dyDescent="0.25">
      <c r="E8284" s="110">
        <f t="shared" si="459"/>
        <v>0.20000000000000015</v>
      </c>
      <c r="F8284" s="110">
        <f>IF('3A-Rail transport'!$T$56="no","not applicable (Q3a.2.6 answered with 'no')",ROUND(E8284,4))</f>
        <v>0.2</v>
      </c>
      <c r="G8284" s="110">
        <f>IF('3A-Rail transport'!$T$57="no","not applicable (Q3a.2.6 answered with 'no')",ROUND(E8284,4))</f>
        <v>0.2</v>
      </c>
      <c r="S8284" s="110">
        <f t="shared" si="460"/>
        <v>0.20000000000000015</v>
      </c>
      <c r="T8284" s="110">
        <f>IF('3B-Air transport'!$T$66="no","not applicable (Q3b.1.6 answered with 'no')",ROUND(S8284,4))</f>
        <v>0.2</v>
      </c>
      <c r="U8284" s="110">
        <f>IF('3B-Air transport'!$T$67="no","not applicable (Q3b.1.6 answered with 'no')",ROUND(S8284,4))</f>
        <v>0.2</v>
      </c>
      <c r="V8284" s="110">
        <f>IF('3B-Air transport'!$T$68="no","not applicable (Q3b.1.6 answered with 'no')",ROUND(S8284,4))</f>
        <v>0.2</v>
      </c>
      <c r="AB8284" s="110">
        <f t="shared" si="461"/>
        <v>0.20000000000000015</v>
      </c>
      <c r="AC8284" s="110">
        <f>IF('3C-Water transport'!$T$56="no","not applicable (Q3c.1.6 answered with 'no')",ROUND(AB8284,4))</f>
        <v>0.2</v>
      </c>
      <c r="AD8284" s="110">
        <f>IF('3C-Water transport'!$T$57="no","not applicable (Q3c.1.6 answered with 'no')",ROUND(AB8284,4))</f>
        <v>0.2</v>
      </c>
      <c r="AE8284" s="110">
        <f>IF('3C-Water transport'!$T$58="no","not applicable (Q3c.1.6 answered with 'no')",ROUND(AB8284,4))</f>
        <v>0.2</v>
      </c>
    </row>
    <row r="8285" spans="5:31" x14ac:dyDescent="0.25">
      <c r="E8285" s="110">
        <f t="shared" si="459"/>
        <v>0.20100000000000015</v>
      </c>
      <c r="F8285" s="110">
        <f>IF('3A-Rail transport'!$T$56="no","not applicable (Q3a.2.6 answered with 'no')",ROUND(E8285,4))</f>
        <v>0.20100000000000001</v>
      </c>
      <c r="G8285" s="110">
        <f>IF('3A-Rail transport'!$T$57="no","not applicable (Q3a.2.6 answered with 'no')",ROUND(E8285,4))</f>
        <v>0.20100000000000001</v>
      </c>
      <c r="S8285" s="110">
        <f t="shared" si="460"/>
        <v>0.20100000000000015</v>
      </c>
      <c r="T8285" s="110">
        <f>IF('3B-Air transport'!$T$66="no","not applicable (Q3b.1.6 answered with 'no')",ROUND(S8285,4))</f>
        <v>0.20100000000000001</v>
      </c>
      <c r="U8285" s="110">
        <f>IF('3B-Air transport'!$T$67="no","not applicable (Q3b.1.6 answered with 'no')",ROUND(S8285,4))</f>
        <v>0.20100000000000001</v>
      </c>
      <c r="V8285" s="110">
        <f>IF('3B-Air transport'!$T$68="no","not applicable (Q3b.1.6 answered with 'no')",ROUND(S8285,4))</f>
        <v>0.20100000000000001</v>
      </c>
      <c r="AB8285" s="110">
        <f t="shared" si="461"/>
        <v>0.20100000000000015</v>
      </c>
      <c r="AC8285" s="110">
        <f>IF('3C-Water transport'!$T$56="no","not applicable (Q3c.1.6 answered with 'no')",ROUND(AB8285,4))</f>
        <v>0.20100000000000001</v>
      </c>
      <c r="AD8285" s="110">
        <f>IF('3C-Water transport'!$T$57="no","not applicable (Q3c.1.6 answered with 'no')",ROUND(AB8285,4))</f>
        <v>0.20100000000000001</v>
      </c>
      <c r="AE8285" s="110">
        <f>IF('3C-Water transport'!$T$58="no","not applicable (Q3c.1.6 answered with 'no')",ROUND(AB8285,4))</f>
        <v>0.20100000000000001</v>
      </c>
    </row>
    <row r="8286" spans="5:31" x14ac:dyDescent="0.25">
      <c r="E8286" s="110">
        <f t="shared" si="459"/>
        <v>0.20200000000000015</v>
      </c>
      <c r="F8286" s="110">
        <f>IF('3A-Rail transport'!$T$56="no","not applicable (Q3a.2.6 answered with 'no')",ROUND(E8286,4))</f>
        <v>0.20200000000000001</v>
      </c>
      <c r="G8286" s="110">
        <f>IF('3A-Rail transport'!$T$57="no","not applicable (Q3a.2.6 answered with 'no')",ROUND(E8286,4))</f>
        <v>0.20200000000000001</v>
      </c>
      <c r="S8286" s="110">
        <f t="shared" si="460"/>
        <v>0.20200000000000015</v>
      </c>
      <c r="T8286" s="110">
        <f>IF('3B-Air transport'!$T$66="no","not applicable (Q3b.1.6 answered with 'no')",ROUND(S8286,4))</f>
        <v>0.20200000000000001</v>
      </c>
      <c r="U8286" s="110">
        <f>IF('3B-Air transport'!$T$67="no","not applicable (Q3b.1.6 answered with 'no')",ROUND(S8286,4))</f>
        <v>0.20200000000000001</v>
      </c>
      <c r="V8286" s="110">
        <f>IF('3B-Air transport'!$T$68="no","not applicable (Q3b.1.6 answered with 'no')",ROUND(S8286,4))</f>
        <v>0.20200000000000001</v>
      </c>
      <c r="AB8286" s="110">
        <f t="shared" si="461"/>
        <v>0.20200000000000015</v>
      </c>
      <c r="AC8286" s="110">
        <f>IF('3C-Water transport'!$T$56="no","not applicable (Q3c.1.6 answered with 'no')",ROUND(AB8286,4))</f>
        <v>0.20200000000000001</v>
      </c>
      <c r="AD8286" s="110">
        <f>IF('3C-Water transport'!$T$57="no","not applicable (Q3c.1.6 answered with 'no')",ROUND(AB8286,4))</f>
        <v>0.20200000000000001</v>
      </c>
      <c r="AE8286" s="110">
        <f>IF('3C-Water transport'!$T$58="no","not applicable (Q3c.1.6 answered with 'no')",ROUND(AB8286,4))</f>
        <v>0.20200000000000001</v>
      </c>
    </row>
    <row r="8287" spans="5:31" x14ac:dyDescent="0.25">
      <c r="E8287" s="110">
        <f t="shared" si="459"/>
        <v>0.20300000000000015</v>
      </c>
      <c r="F8287" s="110">
        <f>IF('3A-Rail transport'!$T$56="no","not applicable (Q3a.2.6 answered with 'no')",ROUND(E8287,4))</f>
        <v>0.20300000000000001</v>
      </c>
      <c r="G8287" s="110">
        <f>IF('3A-Rail transport'!$T$57="no","not applicable (Q3a.2.6 answered with 'no')",ROUND(E8287,4))</f>
        <v>0.20300000000000001</v>
      </c>
      <c r="S8287" s="110">
        <f t="shared" si="460"/>
        <v>0.20300000000000015</v>
      </c>
      <c r="T8287" s="110">
        <f>IF('3B-Air transport'!$T$66="no","not applicable (Q3b.1.6 answered with 'no')",ROUND(S8287,4))</f>
        <v>0.20300000000000001</v>
      </c>
      <c r="U8287" s="110">
        <f>IF('3B-Air transport'!$T$67="no","not applicable (Q3b.1.6 answered with 'no')",ROUND(S8287,4))</f>
        <v>0.20300000000000001</v>
      </c>
      <c r="V8287" s="110">
        <f>IF('3B-Air transport'!$T$68="no","not applicable (Q3b.1.6 answered with 'no')",ROUND(S8287,4))</f>
        <v>0.20300000000000001</v>
      </c>
      <c r="AB8287" s="110">
        <f t="shared" si="461"/>
        <v>0.20300000000000015</v>
      </c>
      <c r="AC8287" s="110">
        <f>IF('3C-Water transport'!$T$56="no","not applicable (Q3c.1.6 answered with 'no')",ROUND(AB8287,4))</f>
        <v>0.20300000000000001</v>
      </c>
      <c r="AD8287" s="110">
        <f>IF('3C-Water transport'!$T$57="no","not applicable (Q3c.1.6 answered with 'no')",ROUND(AB8287,4))</f>
        <v>0.20300000000000001</v>
      </c>
      <c r="AE8287" s="110">
        <f>IF('3C-Water transport'!$T$58="no","not applicable (Q3c.1.6 answered with 'no')",ROUND(AB8287,4))</f>
        <v>0.20300000000000001</v>
      </c>
    </row>
    <row r="8288" spans="5:31" x14ac:dyDescent="0.25">
      <c r="E8288" s="110">
        <f t="shared" si="459"/>
        <v>0.20400000000000015</v>
      </c>
      <c r="F8288" s="110">
        <f>IF('3A-Rail transport'!$T$56="no","not applicable (Q3a.2.6 answered with 'no')",ROUND(E8288,4))</f>
        <v>0.20399999999999999</v>
      </c>
      <c r="G8288" s="110">
        <f>IF('3A-Rail transport'!$T$57="no","not applicable (Q3a.2.6 answered with 'no')",ROUND(E8288,4))</f>
        <v>0.20399999999999999</v>
      </c>
      <c r="S8288" s="110">
        <f t="shared" si="460"/>
        <v>0.20400000000000015</v>
      </c>
      <c r="T8288" s="110">
        <f>IF('3B-Air transport'!$T$66="no","not applicable (Q3b.1.6 answered with 'no')",ROUND(S8288,4))</f>
        <v>0.20399999999999999</v>
      </c>
      <c r="U8288" s="110">
        <f>IF('3B-Air transport'!$T$67="no","not applicable (Q3b.1.6 answered with 'no')",ROUND(S8288,4))</f>
        <v>0.20399999999999999</v>
      </c>
      <c r="V8288" s="110">
        <f>IF('3B-Air transport'!$T$68="no","not applicable (Q3b.1.6 answered with 'no')",ROUND(S8288,4))</f>
        <v>0.20399999999999999</v>
      </c>
      <c r="AB8288" s="110">
        <f t="shared" si="461"/>
        <v>0.20400000000000015</v>
      </c>
      <c r="AC8288" s="110">
        <f>IF('3C-Water transport'!$T$56="no","not applicable (Q3c.1.6 answered with 'no')",ROUND(AB8288,4))</f>
        <v>0.20399999999999999</v>
      </c>
      <c r="AD8288" s="110">
        <f>IF('3C-Water transport'!$T$57="no","not applicable (Q3c.1.6 answered with 'no')",ROUND(AB8288,4))</f>
        <v>0.20399999999999999</v>
      </c>
      <c r="AE8288" s="110">
        <f>IF('3C-Water transport'!$T$58="no","not applicable (Q3c.1.6 answered with 'no')",ROUND(AB8288,4))</f>
        <v>0.20399999999999999</v>
      </c>
    </row>
    <row r="8289" spans="5:31" x14ac:dyDescent="0.25">
      <c r="E8289" s="110">
        <f t="shared" si="459"/>
        <v>0.20500000000000015</v>
      </c>
      <c r="F8289" s="110">
        <f>IF('3A-Rail transport'!$T$56="no","not applicable (Q3a.2.6 answered with 'no')",ROUND(E8289,4))</f>
        <v>0.20499999999999999</v>
      </c>
      <c r="G8289" s="110">
        <f>IF('3A-Rail transport'!$T$57="no","not applicable (Q3a.2.6 answered with 'no')",ROUND(E8289,4))</f>
        <v>0.20499999999999999</v>
      </c>
      <c r="S8289" s="110">
        <f t="shared" si="460"/>
        <v>0.20500000000000015</v>
      </c>
      <c r="T8289" s="110">
        <f>IF('3B-Air transport'!$T$66="no","not applicable (Q3b.1.6 answered with 'no')",ROUND(S8289,4))</f>
        <v>0.20499999999999999</v>
      </c>
      <c r="U8289" s="110">
        <f>IF('3B-Air transport'!$T$67="no","not applicable (Q3b.1.6 answered with 'no')",ROUND(S8289,4))</f>
        <v>0.20499999999999999</v>
      </c>
      <c r="V8289" s="110">
        <f>IF('3B-Air transport'!$T$68="no","not applicable (Q3b.1.6 answered with 'no')",ROUND(S8289,4))</f>
        <v>0.20499999999999999</v>
      </c>
      <c r="AB8289" s="110">
        <f t="shared" si="461"/>
        <v>0.20500000000000015</v>
      </c>
      <c r="AC8289" s="110">
        <f>IF('3C-Water transport'!$T$56="no","not applicable (Q3c.1.6 answered with 'no')",ROUND(AB8289,4))</f>
        <v>0.20499999999999999</v>
      </c>
      <c r="AD8289" s="110">
        <f>IF('3C-Water transport'!$T$57="no","not applicable (Q3c.1.6 answered with 'no')",ROUND(AB8289,4))</f>
        <v>0.20499999999999999</v>
      </c>
      <c r="AE8289" s="110">
        <f>IF('3C-Water transport'!$T$58="no","not applicable (Q3c.1.6 answered with 'no')",ROUND(AB8289,4))</f>
        <v>0.20499999999999999</v>
      </c>
    </row>
    <row r="8290" spans="5:31" x14ac:dyDescent="0.25">
      <c r="E8290" s="110">
        <f t="shared" si="459"/>
        <v>0.20600000000000016</v>
      </c>
      <c r="F8290" s="110">
        <f>IF('3A-Rail transport'!$T$56="no","not applicable (Q3a.2.6 answered with 'no')",ROUND(E8290,4))</f>
        <v>0.20599999999999999</v>
      </c>
      <c r="G8290" s="110">
        <f>IF('3A-Rail transport'!$T$57="no","not applicable (Q3a.2.6 answered with 'no')",ROUND(E8290,4))</f>
        <v>0.20599999999999999</v>
      </c>
      <c r="S8290" s="110">
        <f t="shared" si="460"/>
        <v>0.20600000000000016</v>
      </c>
      <c r="T8290" s="110">
        <f>IF('3B-Air transport'!$T$66="no","not applicable (Q3b.1.6 answered with 'no')",ROUND(S8290,4))</f>
        <v>0.20599999999999999</v>
      </c>
      <c r="U8290" s="110">
        <f>IF('3B-Air transport'!$T$67="no","not applicable (Q3b.1.6 answered with 'no')",ROUND(S8290,4))</f>
        <v>0.20599999999999999</v>
      </c>
      <c r="V8290" s="110">
        <f>IF('3B-Air transport'!$T$68="no","not applicable (Q3b.1.6 answered with 'no')",ROUND(S8290,4))</f>
        <v>0.20599999999999999</v>
      </c>
      <c r="AB8290" s="110">
        <f t="shared" si="461"/>
        <v>0.20600000000000016</v>
      </c>
      <c r="AC8290" s="110">
        <f>IF('3C-Water transport'!$T$56="no","not applicable (Q3c.1.6 answered with 'no')",ROUND(AB8290,4))</f>
        <v>0.20599999999999999</v>
      </c>
      <c r="AD8290" s="110">
        <f>IF('3C-Water transport'!$T$57="no","not applicable (Q3c.1.6 answered with 'no')",ROUND(AB8290,4))</f>
        <v>0.20599999999999999</v>
      </c>
      <c r="AE8290" s="110">
        <f>IF('3C-Water transport'!$T$58="no","not applicable (Q3c.1.6 answered with 'no')",ROUND(AB8290,4))</f>
        <v>0.20599999999999999</v>
      </c>
    </row>
    <row r="8291" spans="5:31" x14ac:dyDescent="0.25">
      <c r="E8291" s="110">
        <f t="shared" si="459"/>
        <v>0.20700000000000016</v>
      </c>
      <c r="F8291" s="110">
        <f>IF('3A-Rail transport'!$T$56="no","not applicable (Q3a.2.6 answered with 'no')",ROUND(E8291,4))</f>
        <v>0.20699999999999999</v>
      </c>
      <c r="G8291" s="110">
        <f>IF('3A-Rail transport'!$T$57="no","not applicable (Q3a.2.6 answered with 'no')",ROUND(E8291,4))</f>
        <v>0.20699999999999999</v>
      </c>
      <c r="S8291" s="110">
        <f t="shared" si="460"/>
        <v>0.20700000000000016</v>
      </c>
      <c r="T8291" s="110">
        <f>IF('3B-Air transport'!$T$66="no","not applicable (Q3b.1.6 answered with 'no')",ROUND(S8291,4))</f>
        <v>0.20699999999999999</v>
      </c>
      <c r="U8291" s="110">
        <f>IF('3B-Air transport'!$T$67="no","not applicable (Q3b.1.6 answered with 'no')",ROUND(S8291,4))</f>
        <v>0.20699999999999999</v>
      </c>
      <c r="V8291" s="110">
        <f>IF('3B-Air transport'!$T$68="no","not applicable (Q3b.1.6 answered with 'no')",ROUND(S8291,4))</f>
        <v>0.20699999999999999</v>
      </c>
      <c r="AB8291" s="110">
        <f t="shared" si="461"/>
        <v>0.20700000000000016</v>
      </c>
      <c r="AC8291" s="110">
        <f>IF('3C-Water transport'!$T$56="no","not applicable (Q3c.1.6 answered with 'no')",ROUND(AB8291,4))</f>
        <v>0.20699999999999999</v>
      </c>
      <c r="AD8291" s="110">
        <f>IF('3C-Water transport'!$T$57="no","not applicable (Q3c.1.6 answered with 'no')",ROUND(AB8291,4))</f>
        <v>0.20699999999999999</v>
      </c>
      <c r="AE8291" s="110">
        <f>IF('3C-Water transport'!$T$58="no","not applicable (Q3c.1.6 answered with 'no')",ROUND(AB8291,4))</f>
        <v>0.20699999999999999</v>
      </c>
    </row>
    <row r="8292" spans="5:31" x14ac:dyDescent="0.25">
      <c r="E8292" s="110">
        <f t="shared" si="459"/>
        <v>0.20800000000000016</v>
      </c>
      <c r="F8292" s="110">
        <f>IF('3A-Rail transport'!$T$56="no","not applicable (Q3a.2.6 answered with 'no')",ROUND(E8292,4))</f>
        <v>0.20799999999999999</v>
      </c>
      <c r="G8292" s="110">
        <f>IF('3A-Rail transport'!$T$57="no","not applicable (Q3a.2.6 answered with 'no')",ROUND(E8292,4))</f>
        <v>0.20799999999999999</v>
      </c>
      <c r="S8292" s="110">
        <f t="shared" si="460"/>
        <v>0.20800000000000016</v>
      </c>
      <c r="T8292" s="110">
        <f>IF('3B-Air transport'!$T$66="no","not applicable (Q3b.1.6 answered with 'no')",ROUND(S8292,4))</f>
        <v>0.20799999999999999</v>
      </c>
      <c r="U8292" s="110">
        <f>IF('3B-Air transport'!$T$67="no","not applicable (Q3b.1.6 answered with 'no')",ROUND(S8292,4))</f>
        <v>0.20799999999999999</v>
      </c>
      <c r="V8292" s="110">
        <f>IF('3B-Air transport'!$T$68="no","not applicable (Q3b.1.6 answered with 'no')",ROUND(S8292,4))</f>
        <v>0.20799999999999999</v>
      </c>
      <c r="AB8292" s="110">
        <f t="shared" si="461"/>
        <v>0.20800000000000016</v>
      </c>
      <c r="AC8292" s="110">
        <f>IF('3C-Water transport'!$T$56="no","not applicable (Q3c.1.6 answered with 'no')",ROUND(AB8292,4))</f>
        <v>0.20799999999999999</v>
      </c>
      <c r="AD8292" s="110">
        <f>IF('3C-Water transport'!$T$57="no","not applicable (Q3c.1.6 answered with 'no')",ROUND(AB8292,4))</f>
        <v>0.20799999999999999</v>
      </c>
      <c r="AE8292" s="110">
        <f>IF('3C-Water transport'!$T$58="no","not applicable (Q3c.1.6 answered with 'no')",ROUND(AB8292,4))</f>
        <v>0.20799999999999999</v>
      </c>
    </row>
    <row r="8293" spans="5:31" x14ac:dyDescent="0.25">
      <c r="E8293" s="110">
        <f t="shared" si="459"/>
        <v>0.20900000000000016</v>
      </c>
      <c r="F8293" s="110">
        <f>IF('3A-Rail transport'!$T$56="no","not applicable (Q3a.2.6 answered with 'no')",ROUND(E8293,4))</f>
        <v>0.20899999999999999</v>
      </c>
      <c r="G8293" s="110">
        <f>IF('3A-Rail transport'!$T$57="no","not applicable (Q3a.2.6 answered with 'no')",ROUND(E8293,4))</f>
        <v>0.20899999999999999</v>
      </c>
      <c r="S8293" s="110">
        <f t="shared" si="460"/>
        <v>0.20900000000000016</v>
      </c>
      <c r="T8293" s="110">
        <f>IF('3B-Air transport'!$T$66="no","not applicable (Q3b.1.6 answered with 'no')",ROUND(S8293,4))</f>
        <v>0.20899999999999999</v>
      </c>
      <c r="U8293" s="110">
        <f>IF('3B-Air transport'!$T$67="no","not applicable (Q3b.1.6 answered with 'no')",ROUND(S8293,4))</f>
        <v>0.20899999999999999</v>
      </c>
      <c r="V8293" s="110">
        <f>IF('3B-Air transport'!$T$68="no","not applicable (Q3b.1.6 answered with 'no')",ROUND(S8293,4))</f>
        <v>0.20899999999999999</v>
      </c>
      <c r="AB8293" s="110">
        <f t="shared" si="461"/>
        <v>0.20900000000000016</v>
      </c>
      <c r="AC8293" s="110">
        <f>IF('3C-Water transport'!$T$56="no","not applicable (Q3c.1.6 answered with 'no')",ROUND(AB8293,4))</f>
        <v>0.20899999999999999</v>
      </c>
      <c r="AD8293" s="110">
        <f>IF('3C-Water transport'!$T$57="no","not applicable (Q3c.1.6 answered with 'no')",ROUND(AB8293,4))</f>
        <v>0.20899999999999999</v>
      </c>
      <c r="AE8293" s="110">
        <f>IF('3C-Water transport'!$T$58="no","not applicable (Q3c.1.6 answered with 'no')",ROUND(AB8293,4))</f>
        <v>0.20899999999999999</v>
      </c>
    </row>
    <row r="8294" spans="5:31" x14ac:dyDescent="0.25">
      <c r="E8294" s="110">
        <f t="shared" si="459"/>
        <v>0.21000000000000016</v>
      </c>
      <c r="F8294" s="110">
        <f>IF('3A-Rail transport'!$T$56="no","not applicable (Q3a.2.6 answered with 'no')",ROUND(E8294,4))</f>
        <v>0.21</v>
      </c>
      <c r="G8294" s="110">
        <f>IF('3A-Rail transport'!$T$57="no","not applicable (Q3a.2.6 answered with 'no')",ROUND(E8294,4))</f>
        <v>0.21</v>
      </c>
      <c r="S8294" s="110">
        <f t="shared" si="460"/>
        <v>0.21000000000000016</v>
      </c>
      <c r="T8294" s="110">
        <f>IF('3B-Air transport'!$T$66="no","not applicable (Q3b.1.6 answered with 'no')",ROUND(S8294,4))</f>
        <v>0.21</v>
      </c>
      <c r="U8294" s="110">
        <f>IF('3B-Air transport'!$T$67="no","not applicable (Q3b.1.6 answered with 'no')",ROUND(S8294,4))</f>
        <v>0.21</v>
      </c>
      <c r="V8294" s="110">
        <f>IF('3B-Air transport'!$T$68="no","not applicable (Q3b.1.6 answered with 'no')",ROUND(S8294,4))</f>
        <v>0.21</v>
      </c>
      <c r="AB8294" s="110">
        <f t="shared" si="461"/>
        <v>0.21000000000000016</v>
      </c>
      <c r="AC8294" s="110">
        <f>IF('3C-Water transport'!$T$56="no","not applicable (Q3c.1.6 answered with 'no')",ROUND(AB8294,4))</f>
        <v>0.21</v>
      </c>
      <c r="AD8294" s="110">
        <f>IF('3C-Water transport'!$T$57="no","not applicable (Q3c.1.6 answered with 'no')",ROUND(AB8294,4))</f>
        <v>0.21</v>
      </c>
      <c r="AE8294" s="110">
        <f>IF('3C-Water transport'!$T$58="no","not applicable (Q3c.1.6 answered with 'no')",ROUND(AB8294,4))</f>
        <v>0.21</v>
      </c>
    </row>
    <row r="8295" spans="5:31" x14ac:dyDescent="0.25">
      <c r="E8295" s="110">
        <f t="shared" si="459"/>
        <v>0.21100000000000016</v>
      </c>
      <c r="F8295" s="110">
        <f>IF('3A-Rail transport'!$T$56="no","not applicable (Q3a.2.6 answered with 'no')",ROUND(E8295,4))</f>
        <v>0.21099999999999999</v>
      </c>
      <c r="G8295" s="110">
        <f>IF('3A-Rail transport'!$T$57="no","not applicable (Q3a.2.6 answered with 'no')",ROUND(E8295,4))</f>
        <v>0.21099999999999999</v>
      </c>
      <c r="S8295" s="110">
        <f t="shared" si="460"/>
        <v>0.21100000000000016</v>
      </c>
      <c r="T8295" s="110">
        <f>IF('3B-Air transport'!$T$66="no","not applicable (Q3b.1.6 answered with 'no')",ROUND(S8295,4))</f>
        <v>0.21099999999999999</v>
      </c>
      <c r="U8295" s="110">
        <f>IF('3B-Air transport'!$T$67="no","not applicable (Q3b.1.6 answered with 'no')",ROUND(S8295,4))</f>
        <v>0.21099999999999999</v>
      </c>
      <c r="V8295" s="110">
        <f>IF('3B-Air transport'!$T$68="no","not applicable (Q3b.1.6 answered with 'no')",ROUND(S8295,4))</f>
        <v>0.21099999999999999</v>
      </c>
      <c r="AB8295" s="110">
        <f t="shared" si="461"/>
        <v>0.21100000000000016</v>
      </c>
      <c r="AC8295" s="110">
        <f>IF('3C-Water transport'!$T$56="no","not applicable (Q3c.1.6 answered with 'no')",ROUND(AB8295,4))</f>
        <v>0.21099999999999999</v>
      </c>
      <c r="AD8295" s="110">
        <f>IF('3C-Water transport'!$T$57="no","not applicable (Q3c.1.6 answered with 'no')",ROUND(AB8295,4))</f>
        <v>0.21099999999999999</v>
      </c>
      <c r="AE8295" s="110">
        <f>IF('3C-Water transport'!$T$58="no","not applicable (Q3c.1.6 answered with 'no')",ROUND(AB8295,4))</f>
        <v>0.21099999999999999</v>
      </c>
    </row>
    <row r="8296" spans="5:31" x14ac:dyDescent="0.25">
      <c r="E8296" s="110">
        <f t="shared" si="459"/>
        <v>0.21200000000000016</v>
      </c>
      <c r="F8296" s="110">
        <f>IF('3A-Rail transport'!$T$56="no","not applicable (Q3a.2.6 answered with 'no')",ROUND(E8296,4))</f>
        <v>0.21199999999999999</v>
      </c>
      <c r="G8296" s="110">
        <f>IF('3A-Rail transport'!$T$57="no","not applicable (Q3a.2.6 answered with 'no')",ROUND(E8296,4))</f>
        <v>0.21199999999999999</v>
      </c>
      <c r="S8296" s="110">
        <f t="shared" si="460"/>
        <v>0.21200000000000016</v>
      </c>
      <c r="T8296" s="110">
        <f>IF('3B-Air transport'!$T$66="no","not applicable (Q3b.1.6 answered with 'no')",ROUND(S8296,4))</f>
        <v>0.21199999999999999</v>
      </c>
      <c r="U8296" s="110">
        <f>IF('3B-Air transport'!$T$67="no","not applicable (Q3b.1.6 answered with 'no')",ROUND(S8296,4))</f>
        <v>0.21199999999999999</v>
      </c>
      <c r="V8296" s="110">
        <f>IF('3B-Air transport'!$T$68="no","not applicable (Q3b.1.6 answered with 'no')",ROUND(S8296,4))</f>
        <v>0.21199999999999999</v>
      </c>
      <c r="AB8296" s="110">
        <f t="shared" si="461"/>
        <v>0.21200000000000016</v>
      </c>
      <c r="AC8296" s="110">
        <f>IF('3C-Water transport'!$T$56="no","not applicable (Q3c.1.6 answered with 'no')",ROUND(AB8296,4))</f>
        <v>0.21199999999999999</v>
      </c>
      <c r="AD8296" s="110">
        <f>IF('3C-Water transport'!$T$57="no","not applicable (Q3c.1.6 answered with 'no')",ROUND(AB8296,4))</f>
        <v>0.21199999999999999</v>
      </c>
      <c r="AE8296" s="110">
        <f>IF('3C-Water transport'!$T$58="no","not applicable (Q3c.1.6 answered with 'no')",ROUND(AB8296,4))</f>
        <v>0.21199999999999999</v>
      </c>
    </row>
    <row r="8297" spans="5:31" x14ac:dyDescent="0.25">
      <c r="E8297" s="110">
        <f t="shared" si="459"/>
        <v>0.21300000000000016</v>
      </c>
      <c r="F8297" s="110">
        <f>IF('3A-Rail transport'!$T$56="no","not applicable (Q3a.2.6 answered with 'no')",ROUND(E8297,4))</f>
        <v>0.21299999999999999</v>
      </c>
      <c r="G8297" s="110">
        <f>IF('3A-Rail transport'!$T$57="no","not applicable (Q3a.2.6 answered with 'no')",ROUND(E8297,4))</f>
        <v>0.21299999999999999</v>
      </c>
      <c r="S8297" s="110">
        <f t="shared" si="460"/>
        <v>0.21300000000000016</v>
      </c>
      <c r="T8297" s="110">
        <f>IF('3B-Air transport'!$T$66="no","not applicable (Q3b.1.6 answered with 'no')",ROUND(S8297,4))</f>
        <v>0.21299999999999999</v>
      </c>
      <c r="U8297" s="110">
        <f>IF('3B-Air transport'!$T$67="no","not applicable (Q3b.1.6 answered with 'no')",ROUND(S8297,4))</f>
        <v>0.21299999999999999</v>
      </c>
      <c r="V8297" s="110">
        <f>IF('3B-Air transport'!$T$68="no","not applicable (Q3b.1.6 answered with 'no')",ROUND(S8297,4))</f>
        <v>0.21299999999999999</v>
      </c>
      <c r="AB8297" s="110">
        <f t="shared" si="461"/>
        <v>0.21300000000000016</v>
      </c>
      <c r="AC8297" s="110">
        <f>IF('3C-Water transport'!$T$56="no","not applicable (Q3c.1.6 answered with 'no')",ROUND(AB8297,4))</f>
        <v>0.21299999999999999</v>
      </c>
      <c r="AD8297" s="110">
        <f>IF('3C-Water transport'!$T$57="no","not applicable (Q3c.1.6 answered with 'no')",ROUND(AB8297,4))</f>
        <v>0.21299999999999999</v>
      </c>
      <c r="AE8297" s="110">
        <f>IF('3C-Water transport'!$T$58="no","not applicable (Q3c.1.6 answered with 'no')",ROUND(AB8297,4))</f>
        <v>0.21299999999999999</v>
      </c>
    </row>
    <row r="8298" spans="5:31" x14ac:dyDescent="0.25">
      <c r="E8298" s="110">
        <f t="shared" si="459"/>
        <v>0.21400000000000016</v>
      </c>
      <c r="F8298" s="110">
        <f>IF('3A-Rail transport'!$T$56="no","not applicable (Q3a.2.6 answered with 'no')",ROUND(E8298,4))</f>
        <v>0.214</v>
      </c>
      <c r="G8298" s="110">
        <f>IF('3A-Rail transport'!$T$57="no","not applicable (Q3a.2.6 answered with 'no')",ROUND(E8298,4))</f>
        <v>0.214</v>
      </c>
      <c r="S8298" s="110">
        <f t="shared" si="460"/>
        <v>0.21400000000000016</v>
      </c>
      <c r="T8298" s="110">
        <f>IF('3B-Air transport'!$T$66="no","not applicable (Q3b.1.6 answered with 'no')",ROUND(S8298,4))</f>
        <v>0.214</v>
      </c>
      <c r="U8298" s="110">
        <f>IF('3B-Air transport'!$T$67="no","not applicable (Q3b.1.6 answered with 'no')",ROUND(S8298,4))</f>
        <v>0.214</v>
      </c>
      <c r="V8298" s="110">
        <f>IF('3B-Air transport'!$T$68="no","not applicable (Q3b.1.6 answered with 'no')",ROUND(S8298,4))</f>
        <v>0.214</v>
      </c>
      <c r="AB8298" s="110">
        <f t="shared" si="461"/>
        <v>0.21400000000000016</v>
      </c>
      <c r="AC8298" s="110">
        <f>IF('3C-Water transport'!$T$56="no","not applicable (Q3c.1.6 answered with 'no')",ROUND(AB8298,4))</f>
        <v>0.214</v>
      </c>
      <c r="AD8298" s="110">
        <f>IF('3C-Water transport'!$T$57="no","not applicable (Q3c.1.6 answered with 'no')",ROUND(AB8298,4))</f>
        <v>0.214</v>
      </c>
      <c r="AE8298" s="110">
        <f>IF('3C-Water transport'!$T$58="no","not applicable (Q3c.1.6 answered with 'no')",ROUND(AB8298,4))</f>
        <v>0.214</v>
      </c>
    </row>
    <row r="8299" spans="5:31" x14ac:dyDescent="0.25">
      <c r="E8299" s="110">
        <f t="shared" si="459"/>
        <v>0.21500000000000016</v>
      </c>
      <c r="F8299" s="110">
        <f>IF('3A-Rail transport'!$T$56="no","not applicable (Q3a.2.6 answered with 'no')",ROUND(E8299,4))</f>
        <v>0.215</v>
      </c>
      <c r="G8299" s="110">
        <f>IF('3A-Rail transport'!$T$57="no","not applicable (Q3a.2.6 answered with 'no')",ROUND(E8299,4))</f>
        <v>0.215</v>
      </c>
      <c r="S8299" s="110">
        <f t="shared" si="460"/>
        <v>0.21500000000000016</v>
      </c>
      <c r="T8299" s="110">
        <f>IF('3B-Air transport'!$T$66="no","not applicable (Q3b.1.6 answered with 'no')",ROUND(S8299,4))</f>
        <v>0.215</v>
      </c>
      <c r="U8299" s="110">
        <f>IF('3B-Air transport'!$T$67="no","not applicable (Q3b.1.6 answered with 'no')",ROUND(S8299,4))</f>
        <v>0.215</v>
      </c>
      <c r="V8299" s="110">
        <f>IF('3B-Air transport'!$T$68="no","not applicable (Q3b.1.6 answered with 'no')",ROUND(S8299,4))</f>
        <v>0.215</v>
      </c>
      <c r="AB8299" s="110">
        <f t="shared" si="461"/>
        <v>0.21500000000000016</v>
      </c>
      <c r="AC8299" s="110">
        <f>IF('3C-Water transport'!$T$56="no","not applicable (Q3c.1.6 answered with 'no')",ROUND(AB8299,4))</f>
        <v>0.215</v>
      </c>
      <c r="AD8299" s="110">
        <f>IF('3C-Water transport'!$T$57="no","not applicable (Q3c.1.6 answered with 'no')",ROUND(AB8299,4))</f>
        <v>0.215</v>
      </c>
      <c r="AE8299" s="110">
        <f>IF('3C-Water transport'!$T$58="no","not applicable (Q3c.1.6 answered with 'no')",ROUND(AB8299,4))</f>
        <v>0.215</v>
      </c>
    </row>
    <row r="8300" spans="5:31" x14ac:dyDescent="0.25">
      <c r="E8300" s="110">
        <f t="shared" si="459"/>
        <v>0.21600000000000016</v>
      </c>
      <c r="F8300" s="110">
        <f>IF('3A-Rail transport'!$T$56="no","not applicable (Q3a.2.6 answered with 'no')",ROUND(E8300,4))</f>
        <v>0.216</v>
      </c>
      <c r="G8300" s="110">
        <f>IF('3A-Rail transport'!$T$57="no","not applicable (Q3a.2.6 answered with 'no')",ROUND(E8300,4))</f>
        <v>0.216</v>
      </c>
      <c r="S8300" s="110">
        <f t="shared" si="460"/>
        <v>0.21600000000000016</v>
      </c>
      <c r="T8300" s="110">
        <f>IF('3B-Air transport'!$T$66="no","not applicable (Q3b.1.6 answered with 'no')",ROUND(S8300,4))</f>
        <v>0.216</v>
      </c>
      <c r="U8300" s="110">
        <f>IF('3B-Air transport'!$T$67="no","not applicable (Q3b.1.6 answered with 'no')",ROUND(S8300,4))</f>
        <v>0.216</v>
      </c>
      <c r="V8300" s="110">
        <f>IF('3B-Air transport'!$T$68="no","not applicable (Q3b.1.6 answered with 'no')",ROUND(S8300,4))</f>
        <v>0.216</v>
      </c>
      <c r="AB8300" s="110">
        <f t="shared" si="461"/>
        <v>0.21600000000000016</v>
      </c>
      <c r="AC8300" s="110">
        <f>IF('3C-Water transport'!$T$56="no","not applicable (Q3c.1.6 answered with 'no')",ROUND(AB8300,4))</f>
        <v>0.216</v>
      </c>
      <c r="AD8300" s="110">
        <f>IF('3C-Water transport'!$T$57="no","not applicable (Q3c.1.6 answered with 'no')",ROUND(AB8300,4))</f>
        <v>0.216</v>
      </c>
      <c r="AE8300" s="110">
        <f>IF('3C-Water transport'!$T$58="no","not applicable (Q3c.1.6 answered with 'no')",ROUND(AB8300,4))</f>
        <v>0.216</v>
      </c>
    </row>
    <row r="8301" spans="5:31" x14ac:dyDescent="0.25">
      <c r="E8301" s="110">
        <f t="shared" si="459"/>
        <v>0.21700000000000016</v>
      </c>
      <c r="F8301" s="110">
        <f>IF('3A-Rail transport'!$T$56="no","not applicable (Q3a.2.6 answered with 'no')",ROUND(E8301,4))</f>
        <v>0.217</v>
      </c>
      <c r="G8301" s="110">
        <f>IF('3A-Rail transport'!$T$57="no","not applicable (Q3a.2.6 answered with 'no')",ROUND(E8301,4))</f>
        <v>0.217</v>
      </c>
      <c r="S8301" s="110">
        <f t="shared" si="460"/>
        <v>0.21700000000000016</v>
      </c>
      <c r="T8301" s="110">
        <f>IF('3B-Air transport'!$T$66="no","not applicable (Q3b.1.6 answered with 'no')",ROUND(S8301,4))</f>
        <v>0.217</v>
      </c>
      <c r="U8301" s="110">
        <f>IF('3B-Air transport'!$T$67="no","not applicable (Q3b.1.6 answered with 'no')",ROUND(S8301,4))</f>
        <v>0.217</v>
      </c>
      <c r="V8301" s="110">
        <f>IF('3B-Air transport'!$T$68="no","not applicable (Q3b.1.6 answered with 'no')",ROUND(S8301,4))</f>
        <v>0.217</v>
      </c>
      <c r="AB8301" s="110">
        <f t="shared" si="461"/>
        <v>0.21700000000000016</v>
      </c>
      <c r="AC8301" s="110">
        <f>IF('3C-Water transport'!$T$56="no","not applicable (Q3c.1.6 answered with 'no')",ROUND(AB8301,4))</f>
        <v>0.217</v>
      </c>
      <c r="AD8301" s="110">
        <f>IF('3C-Water transport'!$T$57="no","not applicable (Q3c.1.6 answered with 'no')",ROUND(AB8301,4))</f>
        <v>0.217</v>
      </c>
      <c r="AE8301" s="110">
        <f>IF('3C-Water transport'!$T$58="no","not applicable (Q3c.1.6 answered with 'no')",ROUND(AB8301,4))</f>
        <v>0.217</v>
      </c>
    </row>
    <row r="8302" spans="5:31" x14ac:dyDescent="0.25">
      <c r="E8302" s="110">
        <f t="shared" si="459"/>
        <v>0.21800000000000017</v>
      </c>
      <c r="F8302" s="110">
        <f>IF('3A-Rail transport'!$T$56="no","not applicable (Q3a.2.6 answered with 'no')",ROUND(E8302,4))</f>
        <v>0.218</v>
      </c>
      <c r="G8302" s="110">
        <f>IF('3A-Rail transport'!$T$57="no","not applicable (Q3a.2.6 answered with 'no')",ROUND(E8302,4))</f>
        <v>0.218</v>
      </c>
      <c r="S8302" s="110">
        <f t="shared" si="460"/>
        <v>0.21800000000000017</v>
      </c>
      <c r="T8302" s="110">
        <f>IF('3B-Air transport'!$T$66="no","not applicable (Q3b.1.6 answered with 'no')",ROUND(S8302,4))</f>
        <v>0.218</v>
      </c>
      <c r="U8302" s="110">
        <f>IF('3B-Air transport'!$T$67="no","not applicable (Q3b.1.6 answered with 'no')",ROUND(S8302,4))</f>
        <v>0.218</v>
      </c>
      <c r="V8302" s="110">
        <f>IF('3B-Air transport'!$T$68="no","not applicable (Q3b.1.6 answered with 'no')",ROUND(S8302,4))</f>
        <v>0.218</v>
      </c>
      <c r="AB8302" s="110">
        <f t="shared" si="461"/>
        <v>0.21800000000000017</v>
      </c>
      <c r="AC8302" s="110">
        <f>IF('3C-Water transport'!$T$56="no","not applicable (Q3c.1.6 answered with 'no')",ROUND(AB8302,4))</f>
        <v>0.218</v>
      </c>
      <c r="AD8302" s="110">
        <f>IF('3C-Water transport'!$T$57="no","not applicable (Q3c.1.6 answered with 'no')",ROUND(AB8302,4))</f>
        <v>0.218</v>
      </c>
      <c r="AE8302" s="110">
        <f>IF('3C-Water transport'!$T$58="no","not applicable (Q3c.1.6 answered with 'no')",ROUND(AB8302,4))</f>
        <v>0.218</v>
      </c>
    </row>
    <row r="8303" spans="5:31" x14ac:dyDescent="0.25">
      <c r="E8303" s="110">
        <f t="shared" si="459"/>
        <v>0.21900000000000017</v>
      </c>
      <c r="F8303" s="110">
        <f>IF('3A-Rail transport'!$T$56="no","not applicable (Q3a.2.6 answered with 'no')",ROUND(E8303,4))</f>
        <v>0.219</v>
      </c>
      <c r="G8303" s="110">
        <f>IF('3A-Rail transport'!$T$57="no","not applicable (Q3a.2.6 answered with 'no')",ROUND(E8303,4))</f>
        <v>0.219</v>
      </c>
      <c r="S8303" s="110">
        <f t="shared" si="460"/>
        <v>0.21900000000000017</v>
      </c>
      <c r="T8303" s="110">
        <f>IF('3B-Air transport'!$T$66="no","not applicable (Q3b.1.6 answered with 'no')",ROUND(S8303,4))</f>
        <v>0.219</v>
      </c>
      <c r="U8303" s="110">
        <f>IF('3B-Air transport'!$T$67="no","not applicable (Q3b.1.6 answered with 'no')",ROUND(S8303,4))</f>
        <v>0.219</v>
      </c>
      <c r="V8303" s="110">
        <f>IF('3B-Air transport'!$T$68="no","not applicable (Q3b.1.6 answered with 'no')",ROUND(S8303,4))</f>
        <v>0.219</v>
      </c>
      <c r="AB8303" s="110">
        <f t="shared" si="461"/>
        <v>0.21900000000000017</v>
      </c>
      <c r="AC8303" s="110">
        <f>IF('3C-Water transport'!$T$56="no","not applicable (Q3c.1.6 answered with 'no')",ROUND(AB8303,4))</f>
        <v>0.219</v>
      </c>
      <c r="AD8303" s="110">
        <f>IF('3C-Water transport'!$T$57="no","not applicable (Q3c.1.6 answered with 'no')",ROUND(AB8303,4))</f>
        <v>0.219</v>
      </c>
      <c r="AE8303" s="110">
        <f>IF('3C-Water transport'!$T$58="no","not applicable (Q3c.1.6 answered with 'no')",ROUND(AB8303,4))</f>
        <v>0.219</v>
      </c>
    </row>
    <row r="8304" spans="5:31" x14ac:dyDescent="0.25">
      <c r="E8304" s="110">
        <f t="shared" si="459"/>
        <v>0.22000000000000017</v>
      </c>
      <c r="F8304" s="110">
        <f>IF('3A-Rail transport'!$T$56="no","not applicable (Q3a.2.6 answered with 'no')",ROUND(E8304,4))</f>
        <v>0.22</v>
      </c>
      <c r="G8304" s="110">
        <f>IF('3A-Rail transport'!$T$57="no","not applicable (Q3a.2.6 answered with 'no')",ROUND(E8304,4))</f>
        <v>0.22</v>
      </c>
      <c r="S8304" s="110">
        <f t="shared" si="460"/>
        <v>0.22000000000000017</v>
      </c>
      <c r="T8304" s="110">
        <f>IF('3B-Air transport'!$T$66="no","not applicable (Q3b.1.6 answered with 'no')",ROUND(S8304,4))</f>
        <v>0.22</v>
      </c>
      <c r="U8304" s="110">
        <f>IF('3B-Air transport'!$T$67="no","not applicable (Q3b.1.6 answered with 'no')",ROUND(S8304,4))</f>
        <v>0.22</v>
      </c>
      <c r="V8304" s="110">
        <f>IF('3B-Air transport'!$T$68="no","not applicable (Q3b.1.6 answered with 'no')",ROUND(S8304,4))</f>
        <v>0.22</v>
      </c>
      <c r="AB8304" s="110">
        <f t="shared" si="461"/>
        <v>0.22000000000000017</v>
      </c>
      <c r="AC8304" s="110">
        <f>IF('3C-Water transport'!$T$56="no","not applicable (Q3c.1.6 answered with 'no')",ROUND(AB8304,4))</f>
        <v>0.22</v>
      </c>
      <c r="AD8304" s="110">
        <f>IF('3C-Water transport'!$T$57="no","not applicable (Q3c.1.6 answered with 'no')",ROUND(AB8304,4))</f>
        <v>0.22</v>
      </c>
      <c r="AE8304" s="110">
        <f>IF('3C-Water transport'!$T$58="no","not applicable (Q3c.1.6 answered with 'no')",ROUND(AB8304,4))</f>
        <v>0.22</v>
      </c>
    </row>
    <row r="8305" spans="5:31" x14ac:dyDescent="0.25">
      <c r="E8305" s="110">
        <f t="shared" si="459"/>
        <v>0.22100000000000017</v>
      </c>
      <c r="F8305" s="110">
        <f>IF('3A-Rail transport'!$T$56="no","not applicable (Q3a.2.6 answered with 'no')",ROUND(E8305,4))</f>
        <v>0.221</v>
      </c>
      <c r="G8305" s="110">
        <f>IF('3A-Rail transport'!$T$57="no","not applicable (Q3a.2.6 answered with 'no')",ROUND(E8305,4))</f>
        <v>0.221</v>
      </c>
      <c r="S8305" s="110">
        <f t="shared" si="460"/>
        <v>0.22100000000000017</v>
      </c>
      <c r="T8305" s="110">
        <f>IF('3B-Air transport'!$T$66="no","not applicable (Q3b.1.6 answered with 'no')",ROUND(S8305,4))</f>
        <v>0.221</v>
      </c>
      <c r="U8305" s="110">
        <f>IF('3B-Air transport'!$T$67="no","not applicable (Q3b.1.6 answered with 'no')",ROUND(S8305,4))</f>
        <v>0.221</v>
      </c>
      <c r="V8305" s="110">
        <f>IF('3B-Air transport'!$T$68="no","not applicable (Q3b.1.6 answered with 'no')",ROUND(S8305,4))</f>
        <v>0.221</v>
      </c>
      <c r="AB8305" s="110">
        <f t="shared" si="461"/>
        <v>0.22100000000000017</v>
      </c>
      <c r="AC8305" s="110">
        <f>IF('3C-Water transport'!$T$56="no","not applicable (Q3c.1.6 answered with 'no')",ROUND(AB8305,4))</f>
        <v>0.221</v>
      </c>
      <c r="AD8305" s="110">
        <f>IF('3C-Water transport'!$T$57="no","not applicable (Q3c.1.6 answered with 'no')",ROUND(AB8305,4))</f>
        <v>0.221</v>
      </c>
      <c r="AE8305" s="110">
        <f>IF('3C-Water transport'!$T$58="no","not applicable (Q3c.1.6 answered with 'no')",ROUND(AB8305,4))</f>
        <v>0.221</v>
      </c>
    </row>
    <row r="8306" spans="5:31" x14ac:dyDescent="0.25">
      <c r="E8306" s="110">
        <f t="shared" si="459"/>
        <v>0.22200000000000017</v>
      </c>
      <c r="F8306" s="110">
        <f>IF('3A-Rail transport'!$T$56="no","not applicable (Q3a.2.6 answered with 'no')",ROUND(E8306,4))</f>
        <v>0.222</v>
      </c>
      <c r="G8306" s="110">
        <f>IF('3A-Rail transport'!$T$57="no","not applicable (Q3a.2.6 answered with 'no')",ROUND(E8306,4))</f>
        <v>0.222</v>
      </c>
      <c r="S8306" s="110">
        <f t="shared" si="460"/>
        <v>0.22200000000000017</v>
      </c>
      <c r="T8306" s="110">
        <f>IF('3B-Air transport'!$T$66="no","not applicable (Q3b.1.6 answered with 'no')",ROUND(S8306,4))</f>
        <v>0.222</v>
      </c>
      <c r="U8306" s="110">
        <f>IF('3B-Air transport'!$T$67="no","not applicable (Q3b.1.6 answered with 'no')",ROUND(S8306,4))</f>
        <v>0.222</v>
      </c>
      <c r="V8306" s="110">
        <f>IF('3B-Air transport'!$T$68="no","not applicable (Q3b.1.6 answered with 'no')",ROUND(S8306,4))</f>
        <v>0.222</v>
      </c>
      <c r="AB8306" s="110">
        <f t="shared" si="461"/>
        <v>0.22200000000000017</v>
      </c>
      <c r="AC8306" s="110">
        <f>IF('3C-Water transport'!$T$56="no","not applicable (Q3c.1.6 answered with 'no')",ROUND(AB8306,4))</f>
        <v>0.222</v>
      </c>
      <c r="AD8306" s="110">
        <f>IF('3C-Water transport'!$T$57="no","not applicable (Q3c.1.6 answered with 'no')",ROUND(AB8306,4))</f>
        <v>0.222</v>
      </c>
      <c r="AE8306" s="110">
        <f>IF('3C-Water transport'!$T$58="no","not applicable (Q3c.1.6 answered with 'no')",ROUND(AB8306,4))</f>
        <v>0.222</v>
      </c>
    </row>
    <row r="8307" spans="5:31" x14ac:dyDescent="0.25">
      <c r="E8307" s="110">
        <f t="shared" si="459"/>
        <v>0.22300000000000017</v>
      </c>
      <c r="F8307" s="110">
        <f>IF('3A-Rail transport'!$T$56="no","not applicable (Q3a.2.6 answered with 'no')",ROUND(E8307,4))</f>
        <v>0.223</v>
      </c>
      <c r="G8307" s="110">
        <f>IF('3A-Rail transport'!$T$57="no","not applicable (Q3a.2.6 answered with 'no')",ROUND(E8307,4))</f>
        <v>0.223</v>
      </c>
      <c r="S8307" s="110">
        <f t="shared" si="460"/>
        <v>0.22300000000000017</v>
      </c>
      <c r="T8307" s="110">
        <f>IF('3B-Air transport'!$T$66="no","not applicable (Q3b.1.6 answered with 'no')",ROUND(S8307,4))</f>
        <v>0.223</v>
      </c>
      <c r="U8307" s="110">
        <f>IF('3B-Air transport'!$T$67="no","not applicable (Q3b.1.6 answered with 'no')",ROUND(S8307,4))</f>
        <v>0.223</v>
      </c>
      <c r="V8307" s="110">
        <f>IF('3B-Air transport'!$T$68="no","not applicable (Q3b.1.6 answered with 'no')",ROUND(S8307,4))</f>
        <v>0.223</v>
      </c>
      <c r="AB8307" s="110">
        <f t="shared" si="461"/>
        <v>0.22300000000000017</v>
      </c>
      <c r="AC8307" s="110">
        <f>IF('3C-Water transport'!$T$56="no","not applicable (Q3c.1.6 answered with 'no')",ROUND(AB8307,4))</f>
        <v>0.223</v>
      </c>
      <c r="AD8307" s="110">
        <f>IF('3C-Water transport'!$T$57="no","not applicable (Q3c.1.6 answered with 'no')",ROUND(AB8307,4))</f>
        <v>0.223</v>
      </c>
      <c r="AE8307" s="110">
        <f>IF('3C-Water transport'!$T$58="no","not applicable (Q3c.1.6 answered with 'no')",ROUND(AB8307,4))</f>
        <v>0.223</v>
      </c>
    </row>
    <row r="8308" spans="5:31" x14ac:dyDescent="0.25">
      <c r="E8308" s="110">
        <f t="shared" si="459"/>
        <v>0.22400000000000017</v>
      </c>
      <c r="F8308" s="110">
        <f>IF('3A-Rail transport'!$T$56="no","not applicable (Q3a.2.6 answered with 'no')",ROUND(E8308,4))</f>
        <v>0.224</v>
      </c>
      <c r="G8308" s="110">
        <f>IF('3A-Rail transport'!$T$57="no","not applicable (Q3a.2.6 answered with 'no')",ROUND(E8308,4))</f>
        <v>0.224</v>
      </c>
      <c r="S8308" s="110">
        <f t="shared" si="460"/>
        <v>0.22400000000000017</v>
      </c>
      <c r="T8308" s="110">
        <f>IF('3B-Air transport'!$T$66="no","not applicable (Q3b.1.6 answered with 'no')",ROUND(S8308,4))</f>
        <v>0.224</v>
      </c>
      <c r="U8308" s="110">
        <f>IF('3B-Air transport'!$T$67="no","not applicable (Q3b.1.6 answered with 'no')",ROUND(S8308,4))</f>
        <v>0.224</v>
      </c>
      <c r="V8308" s="110">
        <f>IF('3B-Air transport'!$T$68="no","not applicable (Q3b.1.6 answered with 'no')",ROUND(S8308,4))</f>
        <v>0.224</v>
      </c>
      <c r="AB8308" s="110">
        <f t="shared" si="461"/>
        <v>0.22400000000000017</v>
      </c>
      <c r="AC8308" s="110">
        <f>IF('3C-Water transport'!$T$56="no","not applicable (Q3c.1.6 answered with 'no')",ROUND(AB8308,4))</f>
        <v>0.224</v>
      </c>
      <c r="AD8308" s="110">
        <f>IF('3C-Water transport'!$T$57="no","not applicable (Q3c.1.6 answered with 'no')",ROUND(AB8308,4))</f>
        <v>0.224</v>
      </c>
      <c r="AE8308" s="110">
        <f>IF('3C-Water transport'!$T$58="no","not applicable (Q3c.1.6 answered with 'no')",ROUND(AB8308,4))</f>
        <v>0.224</v>
      </c>
    </row>
    <row r="8309" spans="5:31" x14ac:dyDescent="0.25">
      <c r="E8309" s="110">
        <f t="shared" si="459"/>
        <v>0.22500000000000017</v>
      </c>
      <c r="F8309" s="110">
        <f>IF('3A-Rail transport'!$T$56="no","not applicable (Q3a.2.6 answered with 'no')",ROUND(E8309,4))</f>
        <v>0.22500000000000001</v>
      </c>
      <c r="G8309" s="110">
        <f>IF('3A-Rail transport'!$T$57="no","not applicable (Q3a.2.6 answered with 'no')",ROUND(E8309,4))</f>
        <v>0.22500000000000001</v>
      </c>
      <c r="S8309" s="110">
        <f t="shared" si="460"/>
        <v>0.22500000000000017</v>
      </c>
      <c r="T8309" s="110">
        <f>IF('3B-Air transport'!$T$66="no","not applicable (Q3b.1.6 answered with 'no')",ROUND(S8309,4))</f>
        <v>0.22500000000000001</v>
      </c>
      <c r="U8309" s="110">
        <f>IF('3B-Air transport'!$T$67="no","not applicable (Q3b.1.6 answered with 'no')",ROUND(S8309,4))</f>
        <v>0.22500000000000001</v>
      </c>
      <c r="V8309" s="110">
        <f>IF('3B-Air transport'!$T$68="no","not applicable (Q3b.1.6 answered with 'no')",ROUND(S8309,4))</f>
        <v>0.22500000000000001</v>
      </c>
      <c r="AB8309" s="110">
        <f t="shared" si="461"/>
        <v>0.22500000000000017</v>
      </c>
      <c r="AC8309" s="110">
        <f>IF('3C-Water transport'!$T$56="no","not applicable (Q3c.1.6 answered with 'no')",ROUND(AB8309,4))</f>
        <v>0.22500000000000001</v>
      </c>
      <c r="AD8309" s="110">
        <f>IF('3C-Water transport'!$T$57="no","not applicable (Q3c.1.6 answered with 'no')",ROUND(AB8309,4))</f>
        <v>0.22500000000000001</v>
      </c>
      <c r="AE8309" s="110">
        <f>IF('3C-Water transport'!$T$58="no","not applicable (Q3c.1.6 answered with 'no')",ROUND(AB8309,4))</f>
        <v>0.22500000000000001</v>
      </c>
    </row>
    <row r="8310" spans="5:31" x14ac:dyDescent="0.25">
      <c r="E8310" s="110">
        <f t="shared" si="459"/>
        <v>0.22600000000000017</v>
      </c>
      <c r="F8310" s="110">
        <f>IF('3A-Rail transport'!$T$56="no","not applicable (Q3a.2.6 answered with 'no')",ROUND(E8310,4))</f>
        <v>0.22600000000000001</v>
      </c>
      <c r="G8310" s="110">
        <f>IF('3A-Rail transport'!$T$57="no","not applicable (Q3a.2.6 answered with 'no')",ROUND(E8310,4))</f>
        <v>0.22600000000000001</v>
      </c>
      <c r="S8310" s="110">
        <f t="shared" si="460"/>
        <v>0.22600000000000017</v>
      </c>
      <c r="T8310" s="110">
        <f>IF('3B-Air transport'!$T$66="no","not applicable (Q3b.1.6 answered with 'no')",ROUND(S8310,4))</f>
        <v>0.22600000000000001</v>
      </c>
      <c r="U8310" s="110">
        <f>IF('3B-Air transport'!$T$67="no","not applicable (Q3b.1.6 answered with 'no')",ROUND(S8310,4))</f>
        <v>0.22600000000000001</v>
      </c>
      <c r="V8310" s="110">
        <f>IF('3B-Air transport'!$T$68="no","not applicable (Q3b.1.6 answered with 'no')",ROUND(S8310,4))</f>
        <v>0.22600000000000001</v>
      </c>
      <c r="AB8310" s="110">
        <f t="shared" si="461"/>
        <v>0.22600000000000017</v>
      </c>
      <c r="AC8310" s="110">
        <f>IF('3C-Water transport'!$T$56="no","not applicable (Q3c.1.6 answered with 'no')",ROUND(AB8310,4))</f>
        <v>0.22600000000000001</v>
      </c>
      <c r="AD8310" s="110">
        <f>IF('3C-Water transport'!$T$57="no","not applicable (Q3c.1.6 answered with 'no')",ROUND(AB8310,4))</f>
        <v>0.22600000000000001</v>
      </c>
      <c r="AE8310" s="110">
        <f>IF('3C-Water transport'!$T$58="no","not applicable (Q3c.1.6 answered with 'no')",ROUND(AB8310,4))</f>
        <v>0.22600000000000001</v>
      </c>
    </row>
    <row r="8311" spans="5:31" x14ac:dyDescent="0.25">
      <c r="E8311" s="110">
        <f t="shared" si="459"/>
        <v>0.22700000000000017</v>
      </c>
      <c r="F8311" s="110">
        <f>IF('3A-Rail transport'!$T$56="no","not applicable (Q3a.2.6 answered with 'no')",ROUND(E8311,4))</f>
        <v>0.22700000000000001</v>
      </c>
      <c r="G8311" s="110">
        <f>IF('3A-Rail transport'!$T$57="no","not applicable (Q3a.2.6 answered with 'no')",ROUND(E8311,4))</f>
        <v>0.22700000000000001</v>
      </c>
      <c r="S8311" s="110">
        <f t="shared" si="460"/>
        <v>0.22700000000000017</v>
      </c>
      <c r="T8311" s="110">
        <f>IF('3B-Air transport'!$T$66="no","not applicable (Q3b.1.6 answered with 'no')",ROUND(S8311,4))</f>
        <v>0.22700000000000001</v>
      </c>
      <c r="U8311" s="110">
        <f>IF('3B-Air transport'!$T$67="no","not applicable (Q3b.1.6 answered with 'no')",ROUND(S8311,4))</f>
        <v>0.22700000000000001</v>
      </c>
      <c r="V8311" s="110">
        <f>IF('3B-Air transport'!$T$68="no","not applicable (Q3b.1.6 answered with 'no')",ROUND(S8311,4))</f>
        <v>0.22700000000000001</v>
      </c>
      <c r="AB8311" s="110">
        <f t="shared" si="461"/>
        <v>0.22700000000000017</v>
      </c>
      <c r="AC8311" s="110">
        <f>IF('3C-Water transport'!$T$56="no","not applicable (Q3c.1.6 answered with 'no')",ROUND(AB8311,4))</f>
        <v>0.22700000000000001</v>
      </c>
      <c r="AD8311" s="110">
        <f>IF('3C-Water transport'!$T$57="no","not applicable (Q3c.1.6 answered with 'no')",ROUND(AB8311,4))</f>
        <v>0.22700000000000001</v>
      </c>
      <c r="AE8311" s="110">
        <f>IF('3C-Water transport'!$T$58="no","not applicable (Q3c.1.6 answered with 'no')",ROUND(AB8311,4))</f>
        <v>0.22700000000000001</v>
      </c>
    </row>
    <row r="8312" spans="5:31" x14ac:dyDescent="0.25">
      <c r="E8312" s="110">
        <f t="shared" si="459"/>
        <v>0.22800000000000017</v>
      </c>
      <c r="F8312" s="110">
        <f>IF('3A-Rail transport'!$T$56="no","not applicable (Q3a.2.6 answered with 'no')",ROUND(E8312,4))</f>
        <v>0.22800000000000001</v>
      </c>
      <c r="G8312" s="110">
        <f>IF('3A-Rail transport'!$T$57="no","not applicable (Q3a.2.6 answered with 'no')",ROUND(E8312,4))</f>
        <v>0.22800000000000001</v>
      </c>
      <c r="S8312" s="110">
        <f t="shared" si="460"/>
        <v>0.22800000000000017</v>
      </c>
      <c r="T8312" s="110">
        <f>IF('3B-Air transport'!$T$66="no","not applicable (Q3b.1.6 answered with 'no')",ROUND(S8312,4))</f>
        <v>0.22800000000000001</v>
      </c>
      <c r="U8312" s="110">
        <f>IF('3B-Air transport'!$T$67="no","not applicable (Q3b.1.6 answered with 'no')",ROUND(S8312,4))</f>
        <v>0.22800000000000001</v>
      </c>
      <c r="V8312" s="110">
        <f>IF('3B-Air transport'!$T$68="no","not applicable (Q3b.1.6 answered with 'no')",ROUND(S8312,4))</f>
        <v>0.22800000000000001</v>
      </c>
      <c r="AB8312" s="110">
        <f t="shared" si="461"/>
        <v>0.22800000000000017</v>
      </c>
      <c r="AC8312" s="110">
        <f>IF('3C-Water transport'!$T$56="no","not applicable (Q3c.1.6 answered with 'no')",ROUND(AB8312,4))</f>
        <v>0.22800000000000001</v>
      </c>
      <c r="AD8312" s="110">
        <f>IF('3C-Water transport'!$T$57="no","not applicable (Q3c.1.6 answered with 'no')",ROUND(AB8312,4))</f>
        <v>0.22800000000000001</v>
      </c>
      <c r="AE8312" s="110">
        <f>IF('3C-Water transport'!$T$58="no","not applicable (Q3c.1.6 answered with 'no')",ROUND(AB8312,4))</f>
        <v>0.22800000000000001</v>
      </c>
    </row>
    <row r="8313" spans="5:31" x14ac:dyDescent="0.25">
      <c r="E8313" s="110">
        <f t="shared" si="459"/>
        <v>0.22900000000000018</v>
      </c>
      <c r="F8313" s="110">
        <f>IF('3A-Rail transport'!$T$56="no","not applicable (Q3a.2.6 answered with 'no')",ROUND(E8313,4))</f>
        <v>0.22900000000000001</v>
      </c>
      <c r="G8313" s="110">
        <f>IF('3A-Rail transport'!$T$57="no","not applicable (Q3a.2.6 answered with 'no')",ROUND(E8313,4))</f>
        <v>0.22900000000000001</v>
      </c>
      <c r="S8313" s="110">
        <f t="shared" si="460"/>
        <v>0.22900000000000018</v>
      </c>
      <c r="T8313" s="110">
        <f>IF('3B-Air transport'!$T$66="no","not applicable (Q3b.1.6 answered with 'no')",ROUND(S8313,4))</f>
        <v>0.22900000000000001</v>
      </c>
      <c r="U8313" s="110">
        <f>IF('3B-Air transport'!$T$67="no","not applicable (Q3b.1.6 answered with 'no')",ROUND(S8313,4))</f>
        <v>0.22900000000000001</v>
      </c>
      <c r="V8313" s="110">
        <f>IF('3B-Air transport'!$T$68="no","not applicable (Q3b.1.6 answered with 'no')",ROUND(S8313,4))</f>
        <v>0.22900000000000001</v>
      </c>
      <c r="AB8313" s="110">
        <f t="shared" si="461"/>
        <v>0.22900000000000018</v>
      </c>
      <c r="AC8313" s="110">
        <f>IF('3C-Water transport'!$T$56="no","not applicable (Q3c.1.6 answered with 'no')",ROUND(AB8313,4))</f>
        <v>0.22900000000000001</v>
      </c>
      <c r="AD8313" s="110">
        <f>IF('3C-Water transport'!$T$57="no","not applicable (Q3c.1.6 answered with 'no')",ROUND(AB8313,4))</f>
        <v>0.22900000000000001</v>
      </c>
      <c r="AE8313" s="110">
        <f>IF('3C-Water transport'!$T$58="no","not applicable (Q3c.1.6 answered with 'no')",ROUND(AB8313,4))</f>
        <v>0.22900000000000001</v>
      </c>
    </row>
    <row r="8314" spans="5:31" x14ac:dyDescent="0.25">
      <c r="E8314" s="110">
        <f t="shared" si="459"/>
        <v>0.23000000000000018</v>
      </c>
      <c r="F8314" s="110">
        <f>IF('3A-Rail transport'!$T$56="no","not applicable (Q3a.2.6 answered with 'no')",ROUND(E8314,4))</f>
        <v>0.23</v>
      </c>
      <c r="G8314" s="110">
        <f>IF('3A-Rail transport'!$T$57="no","not applicable (Q3a.2.6 answered with 'no')",ROUND(E8314,4))</f>
        <v>0.23</v>
      </c>
      <c r="S8314" s="110">
        <f t="shared" si="460"/>
        <v>0.23000000000000018</v>
      </c>
      <c r="T8314" s="110">
        <f>IF('3B-Air transport'!$T$66="no","not applicable (Q3b.1.6 answered with 'no')",ROUND(S8314,4))</f>
        <v>0.23</v>
      </c>
      <c r="U8314" s="110">
        <f>IF('3B-Air transport'!$T$67="no","not applicable (Q3b.1.6 answered with 'no')",ROUND(S8314,4))</f>
        <v>0.23</v>
      </c>
      <c r="V8314" s="110">
        <f>IF('3B-Air transport'!$T$68="no","not applicable (Q3b.1.6 answered with 'no')",ROUND(S8314,4))</f>
        <v>0.23</v>
      </c>
      <c r="AB8314" s="110">
        <f t="shared" si="461"/>
        <v>0.23000000000000018</v>
      </c>
      <c r="AC8314" s="110">
        <f>IF('3C-Water transport'!$T$56="no","not applicable (Q3c.1.6 answered with 'no')",ROUND(AB8314,4))</f>
        <v>0.23</v>
      </c>
      <c r="AD8314" s="110">
        <f>IF('3C-Water transport'!$T$57="no","not applicable (Q3c.1.6 answered with 'no')",ROUND(AB8314,4))</f>
        <v>0.23</v>
      </c>
      <c r="AE8314" s="110">
        <f>IF('3C-Water transport'!$T$58="no","not applicable (Q3c.1.6 answered with 'no')",ROUND(AB8314,4))</f>
        <v>0.23</v>
      </c>
    </row>
    <row r="8315" spans="5:31" x14ac:dyDescent="0.25">
      <c r="E8315" s="110">
        <f t="shared" si="459"/>
        <v>0.23100000000000018</v>
      </c>
      <c r="F8315" s="110">
        <f>IF('3A-Rail transport'!$T$56="no","not applicable (Q3a.2.6 answered with 'no')",ROUND(E8315,4))</f>
        <v>0.23100000000000001</v>
      </c>
      <c r="G8315" s="110">
        <f>IF('3A-Rail transport'!$T$57="no","not applicable (Q3a.2.6 answered with 'no')",ROUND(E8315,4))</f>
        <v>0.23100000000000001</v>
      </c>
      <c r="S8315" s="110">
        <f t="shared" si="460"/>
        <v>0.23100000000000018</v>
      </c>
      <c r="T8315" s="110">
        <f>IF('3B-Air transport'!$T$66="no","not applicable (Q3b.1.6 answered with 'no')",ROUND(S8315,4))</f>
        <v>0.23100000000000001</v>
      </c>
      <c r="U8315" s="110">
        <f>IF('3B-Air transport'!$T$67="no","not applicable (Q3b.1.6 answered with 'no')",ROUND(S8315,4))</f>
        <v>0.23100000000000001</v>
      </c>
      <c r="V8315" s="110">
        <f>IF('3B-Air transport'!$T$68="no","not applicable (Q3b.1.6 answered with 'no')",ROUND(S8315,4))</f>
        <v>0.23100000000000001</v>
      </c>
      <c r="AB8315" s="110">
        <f t="shared" si="461"/>
        <v>0.23100000000000018</v>
      </c>
      <c r="AC8315" s="110">
        <f>IF('3C-Water transport'!$T$56="no","not applicable (Q3c.1.6 answered with 'no')",ROUND(AB8315,4))</f>
        <v>0.23100000000000001</v>
      </c>
      <c r="AD8315" s="110">
        <f>IF('3C-Water transport'!$T$57="no","not applicable (Q3c.1.6 answered with 'no')",ROUND(AB8315,4))</f>
        <v>0.23100000000000001</v>
      </c>
      <c r="AE8315" s="110">
        <f>IF('3C-Water transport'!$T$58="no","not applicable (Q3c.1.6 answered with 'no')",ROUND(AB8315,4))</f>
        <v>0.23100000000000001</v>
      </c>
    </row>
    <row r="8316" spans="5:31" x14ac:dyDescent="0.25">
      <c r="E8316" s="110">
        <f t="shared" si="459"/>
        <v>0.23200000000000018</v>
      </c>
      <c r="F8316" s="110">
        <f>IF('3A-Rail transport'!$T$56="no","not applicable (Q3a.2.6 answered with 'no')",ROUND(E8316,4))</f>
        <v>0.23200000000000001</v>
      </c>
      <c r="G8316" s="110">
        <f>IF('3A-Rail transport'!$T$57="no","not applicable (Q3a.2.6 answered with 'no')",ROUND(E8316,4))</f>
        <v>0.23200000000000001</v>
      </c>
      <c r="S8316" s="110">
        <f t="shared" si="460"/>
        <v>0.23200000000000018</v>
      </c>
      <c r="T8316" s="110">
        <f>IF('3B-Air transport'!$T$66="no","not applicable (Q3b.1.6 answered with 'no')",ROUND(S8316,4))</f>
        <v>0.23200000000000001</v>
      </c>
      <c r="U8316" s="110">
        <f>IF('3B-Air transport'!$T$67="no","not applicable (Q3b.1.6 answered with 'no')",ROUND(S8316,4))</f>
        <v>0.23200000000000001</v>
      </c>
      <c r="V8316" s="110">
        <f>IF('3B-Air transport'!$T$68="no","not applicable (Q3b.1.6 answered with 'no')",ROUND(S8316,4))</f>
        <v>0.23200000000000001</v>
      </c>
      <c r="AB8316" s="110">
        <f t="shared" si="461"/>
        <v>0.23200000000000018</v>
      </c>
      <c r="AC8316" s="110">
        <f>IF('3C-Water transport'!$T$56="no","not applicable (Q3c.1.6 answered with 'no')",ROUND(AB8316,4))</f>
        <v>0.23200000000000001</v>
      </c>
      <c r="AD8316" s="110">
        <f>IF('3C-Water transport'!$T$57="no","not applicable (Q3c.1.6 answered with 'no')",ROUND(AB8316,4))</f>
        <v>0.23200000000000001</v>
      </c>
      <c r="AE8316" s="110">
        <f>IF('3C-Water transport'!$T$58="no","not applicable (Q3c.1.6 answered with 'no')",ROUND(AB8316,4))</f>
        <v>0.23200000000000001</v>
      </c>
    </row>
    <row r="8317" spans="5:31" x14ac:dyDescent="0.25">
      <c r="E8317" s="110">
        <f t="shared" si="459"/>
        <v>0.23300000000000018</v>
      </c>
      <c r="F8317" s="110">
        <f>IF('3A-Rail transport'!$T$56="no","not applicable (Q3a.2.6 answered with 'no')",ROUND(E8317,4))</f>
        <v>0.23300000000000001</v>
      </c>
      <c r="G8317" s="110">
        <f>IF('3A-Rail transport'!$T$57="no","not applicable (Q3a.2.6 answered with 'no')",ROUND(E8317,4))</f>
        <v>0.23300000000000001</v>
      </c>
      <c r="S8317" s="110">
        <f t="shared" si="460"/>
        <v>0.23300000000000018</v>
      </c>
      <c r="T8317" s="110">
        <f>IF('3B-Air transport'!$T$66="no","not applicable (Q3b.1.6 answered with 'no')",ROUND(S8317,4))</f>
        <v>0.23300000000000001</v>
      </c>
      <c r="U8317" s="110">
        <f>IF('3B-Air transport'!$T$67="no","not applicable (Q3b.1.6 answered with 'no')",ROUND(S8317,4))</f>
        <v>0.23300000000000001</v>
      </c>
      <c r="V8317" s="110">
        <f>IF('3B-Air transport'!$T$68="no","not applicable (Q3b.1.6 answered with 'no')",ROUND(S8317,4))</f>
        <v>0.23300000000000001</v>
      </c>
      <c r="AB8317" s="110">
        <f t="shared" si="461"/>
        <v>0.23300000000000018</v>
      </c>
      <c r="AC8317" s="110">
        <f>IF('3C-Water transport'!$T$56="no","not applicable (Q3c.1.6 answered with 'no')",ROUND(AB8317,4))</f>
        <v>0.23300000000000001</v>
      </c>
      <c r="AD8317" s="110">
        <f>IF('3C-Water transport'!$T$57="no","not applicable (Q3c.1.6 answered with 'no')",ROUND(AB8317,4))</f>
        <v>0.23300000000000001</v>
      </c>
      <c r="AE8317" s="110">
        <f>IF('3C-Water transport'!$T$58="no","not applicable (Q3c.1.6 answered with 'no')",ROUND(AB8317,4))</f>
        <v>0.23300000000000001</v>
      </c>
    </row>
    <row r="8318" spans="5:31" x14ac:dyDescent="0.25">
      <c r="E8318" s="110">
        <f t="shared" si="459"/>
        <v>0.23400000000000018</v>
      </c>
      <c r="F8318" s="110">
        <f>IF('3A-Rail transport'!$T$56="no","not applicable (Q3a.2.6 answered with 'no')",ROUND(E8318,4))</f>
        <v>0.23400000000000001</v>
      </c>
      <c r="G8318" s="110">
        <f>IF('3A-Rail transport'!$T$57="no","not applicable (Q3a.2.6 answered with 'no')",ROUND(E8318,4))</f>
        <v>0.23400000000000001</v>
      </c>
      <c r="S8318" s="110">
        <f t="shared" si="460"/>
        <v>0.23400000000000018</v>
      </c>
      <c r="T8318" s="110">
        <f>IF('3B-Air transport'!$T$66="no","not applicable (Q3b.1.6 answered with 'no')",ROUND(S8318,4))</f>
        <v>0.23400000000000001</v>
      </c>
      <c r="U8318" s="110">
        <f>IF('3B-Air transport'!$T$67="no","not applicable (Q3b.1.6 answered with 'no')",ROUND(S8318,4))</f>
        <v>0.23400000000000001</v>
      </c>
      <c r="V8318" s="110">
        <f>IF('3B-Air transport'!$T$68="no","not applicable (Q3b.1.6 answered with 'no')",ROUND(S8318,4))</f>
        <v>0.23400000000000001</v>
      </c>
      <c r="AB8318" s="110">
        <f t="shared" si="461"/>
        <v>0.23400000000000018</v>
      </c>
      <c r="AC8318" s="110">
        <f>IF('3C-Water transport'!$T$56="no","not applicable (Q3c.1.6 answered with 'no')",ROUND(AB8318,4))</f>
        <v>0.23400000000000001</v>
      </c>
      <c r="AD8318" s="110">
        <f>IF('3C-Water transport'!$T$57="no","not applicable (Q3c.1.6 answered with 'no')",ROUND(AB8318,4))</f>
        <v>0.23400000000000001</v>
      </c>
      <c r="AE8318" s="110">
        <f>IF('3C-Water transport'!$T$58="no","not applicable (Q3c.1.6 answered with 'no')",ROUND(AB8318,4))</f>
        <v>0.23400000000000001</v>
      </c>
    </row>
    <row r="8319" spans="5:31" x14ac:dyDescent="0.25">
      <c r="E8319" s="110">
        <f t="shared" si="459"/>
        <v>0.23500000000000018</v>
      </c>
      <c r="F8319" s="110">
        <f>IF('3A-Rail transport'!$T$56="no","not applicable (Q3a.2.6 answered with 'no')",ROUND(E8319,4))</f>
        <v>0.23499999999999999</v>
      </c>
      <c r="G8319" s="110">
        <f>IF('3A-Rail transport'!$T$57="no","not applicable (Q3a.2.6 answered with 'no')",ROUND(E8319,4))</f>
        <v>0.23499999999999999</v>
      </c>
      <c r="S8319" s="110">
        <f t="shared" si="460"/>
        <v>0.23500000000000018</v>
      </c>
      <c r="T8319" s="110">
        <f>IF('3B-Air transport'!$T$66="no","not applicable (Q3b.1.6 answered with 'no')",ROUND(S8319,4))</f>
        <v>0.23499999999999999</v>
      </c>
      <c r="U8319" s="110">
        <f>IF('3B-Air transport'!$T$67="no","not applicable (Q3b.1.6 answered with 'no')",ROUND(S8319,4))</f>
        <v>0.23499999999999999</v>
      </c>
      <c r="V8319" s="110">
        <f>IF('3B-Air transport'!$T$68="no","not applicable (Q3b.1.6 answered with 'no')",ROUND(S8319,4))</f>
        <v>0.23499999999999999</v>
      </c>
      <c r="AB8319" s="110">
        <f t="shared" si="461"/>
        <v>0.23500000000000018</v>
      </c>
      <c r="AC8319" s="110">
        <f>IF('3C-Water transport'!$T$56="no","not applicable (Q3c.1.6 answered with 'no')",ROUND(AB8319,4))</f>
        <v>0.23499999999999999</v>
      </c>
      <c r="AD8319" s="110">
        <f>IF('3C-Water transport'!$T$57="no","not applicable (Q3c.1.6 answered with 'no')",ROUND(AB8319,4))</f>
        <v>0.23499999999999999</v>
      </c>
      <c r="AE8319" s="110">
        <f>IF('3C-Water transport'!$T$58="no","not applicable (Q3c.1.6 answered with 'no')",ROUND(AB8319,4))</f>
        <v>0.23499999999999999</v>
      </c>
    </row>
    <row r="8320" spans="5:31" x14ac:dyDescent="0.25">
      <c r="E8320" s="110">
        <f t="shared" si="459"/>
        <v>0.23600000000000018</v>
      </c>
      <c r="F8320" s="110">
        <f>IF('3A-Rail transport'!$T$56="no","not applicable (Q3a.2.6 answered with 'no')",ROUND(E8320,4))</f>
        <v>0.23599999999999999</v>
      </c>
      <c r="G8320" s="110">
        <f>IF('3A-Rail transport'!$T$57="no","not applicable (Q3a.2.6 answered with 'no')",ROUND(E8320,4))</f>
        <v>0.23599999999999999</v>
      </c>
      <c r="S8320" s="110">
        <f t="shared" si="460"/>
        <v>0.23600000000000018</v>
      </c>
      <c r="T8320" s="110">
        <f>IF('3B-Air transport'!$T$66="no","not applicable (Q3b.1.6 answered with 'no')",ROUND(S8320,4))</f>
        <v>0.23599999999999999</v>
      </c>
      <c r="U8320" s="110">
        <f>IF('3B-Air transport'!$T$67="no","not applicable (Q3b.1.6 answered with 'no')",ROUND(S8320,4))</f>
        <v>0.23599999999999999</v>
      </c>
      <c r="V8320" s="110">
        <f>IF('3B-Air transport'!$T$68="no","not applicable (Q3b.1.6 answered with 'no')",ROUND(S8320,4))</f>
        <v>0.23599999999999999</v>
      </c>
      <c r="AB8320" s="110">
        <f t="shared" si="461"/>
        <v>0.23600000000000018</v>
      </c>
      <c r="AC8320" s="110">
        <f>IF('3C-Water transport'!$T$56="no","not applicable (Q3c.1.6 answered with 'no')",ROUND(AB8320,4))</f>
        <v>0.23599999999999999</v>
      </c>
      <c r="AD8320" s="110">
        <f>IF('3C-Water transport'!$T$57="no","not applicable (Q3c.1.6 answered with 'no')",ROUND(AB8320,4))</f>
        <v>0.23599999999999999</v>
      </c>
      <c r="AE8320" s="110">
        <f>IF('3C-Water transport'!$T$58="no","not applicable (Q3c.1.6 answered with 'no')",ROUND(AB8320,4))</f>
        <v>0.23599999999999999</v>
      </c>
    </row>
    <row r="8321" spans="5:31" x14ac:dyDescent="0.25">
      <c r="E8321" s="110">
        <f t="shared" si="459"/>
        <v>0.23700000000000018</v>
      </c>
      <c r="F8321" s="110">
        <f>IF('3A-Rail transport'!$T$56="no","not applicable (Q3a.2.6 answered with 'no')",ROUND(E8321,4))</f>
        <v>0.23699999999999999</v>
      </c>
      <c r="G8321" s="110">
        <f>IF('3A-Rail transport'!$T$57="no","not applicable (Q3a.2.6 answered with 'no')",ROUND(E8321,4))</f>
        <v>0.23699999999999999</v>
      </c>
      <c r="S8321" s="110">
        <f t="shared" si="460"/>
        <v>0.23700000000000018</v>
      </c>
      <c r="T8321" s="110">
        <f>IF('3B-Air transport'!$T$66="no","not applicable (Q3b.1.6 answered with 'no')",ROUND(S8321,4))</f>
        <v>0.23699999999999999</v>
      </c>
      <c r="U8321" s="110">
        <f>IF('3B-Air transport'!$T$67="no","not applicable (Q3b.1.6 answered with 'no')",ROUND(S8321,4))</f>
        <v>0.23699999999999999</v>
      </c>
      <c r="V8321" s="110">
        <f>IF('3B-Air transport'!$T$68="no","not applicable (Q3b.1.6 answered with 'no')",ROUND(S8321,4))</f>
        <v>0.23699999999999999</v>
      </c>
      <c r="AB8321" s="110">
        <f t="shared" si="461"/>
        <v>0.23700000000000018</v>
      </c>
      <c r="AC8321" s="110">
        <f>IF('3C-Water transport'!$T$56="no","not applicable (Q3c.1.6 answered with 'no')",ROUND(AB8321,4))</f>
        <v>0.23699999999999999</v>
      </c>
      <c r="AD8321" s="110">
        <f>IF('3C-Water transport'!$T$57="no","not applicable (Q3c.1.6 answered with 'no')",ROUND(AB8321,4))</f>
        <v>0.23699999999999999</v>
      </c>
      <c r="AE8321" s="110">
        <f>IF('3C-Water transport'!$T$58="no","not applicable (Q3c.1.6 answered with 'no')",ROUND(AB8321,4))</f>
        <v>0.23699999999999999</v>
      </c>
    </row>
    <row r="8322" spans="5:31" x14ac:dyDescent="0.25">
      <c r="E8322" s="110">
        <f t="shared" si="459"/>
        <v>0.23800000000000018</v>
      </c>
      <c r="F8322" s="110">
        <f>IF('3A-Rail transport'!$T$56="no","not applicable (Q3a.2.6 answered with 'no')",ROUND(E8322,4))</f>
        <v>0.23799999999999999</v>
      </c>
      <c r="G8322" s="110">
        <f>IF('3A-Rail transport'!$T$57="no","not applicable (Q3a.2.6 answered with 'no')",ROUND(E8322,4))</f>
        <v>0.23799999999999999</v>
      </c>
      <c r="S8322" s="110">
        <f t="shared" si="460"/>
        <v>0.23800000000000018</v>
      </c>
      <c r="T8322" s="110">
        <f>IF('3B-Air transport'!$T$66="no","not applicable (Q3b.1.6 answered with 'no')",ROUND(S8322,4))</f>
        <v>0.23799999999999999</v>
      </c>
      <c r="U8322" s="110">
        <f>IF('3B-Air transport'!$T$67="no","not applicable (Q3b.1.6 answered with 'no')",ROUND(S8322,4))</f>
        <v>0.23799999999999999</v>
      </c>
      <c r="V8322" s="110">
        <f>IF('3B-Air transport'!$T$68="no","not applicable (Q3b.1.6 answered with 'no')",ROUND(S8322,4))</f>
        <v>0.23799999999999999</v>
      </c>
      <c r="AB8322" s="110">
        <f t="shared" si="461"/>
        <v>0.23800000000000018</v>
      </c>
      <c r="AC8322" s="110">
        <f>IF('3C-Water transport'!$T$56="no","not applicable (Q3c.1.6 answered with 'no')",ROUND(AB8322,4))</f>
        <v>0.23799999999999999</v>
      </c>
      <c r="AD8322" s="110">
        <f>IF('3C-Water transport'!$T$57="no","not applicable (Q3c.1.6 answered with 'no')",ROUND(AB8322,4))</f>
        <v>0.23799999999999999</v>
      </c>
      <c r="AE8322" s="110">
        <f>IF('3C-Water transport'!$T$58="no","not applicable (Q3c.1.6 answered with 'no')",ROUND(AB8322,4))</f>
        <v>0.23799999999999999</v>
      </c>
    </row>
    <row r="8323" spans="5:31" x14ac:dyDescent="0.25">
      <c r="E8323" s="110">
        <f t="shared" si="459"/>
        <v>0.23900000000000018</v>
      </c>
      <c r="F8323" s="110">
        <f>IF('3A-Rail transport'!$T$56="no","not applicable (Q3a.2.6 answered with 'no')",ROUND(E8323,4))</f>
        <v>0.23899999999999999</v>
      </c>
      <c r="G8323" s="110">
        <f>IF('3A-Rail transport'!$T$57="no","not applicable (Q3a.2.6 answered with 'no')",ROUND(E8323,4))</f>
        <v>0.23899999999999999</v>
      </c>
      <c r="S8323" s="110">
        <f t="shared" si="460"/>
        <v>0.23900000000000018</v>
      </c>
      <c r="T8323" s="110">
        <f>IF('3B-Air transport'!$T$66="no","not applicable (Q3b.1.6 answered with 'no')",ROUND(S8323,4))</f>
        <v>0.23899999999999999</v>
      </c>
      <c r="U8323" s="110">
        <f>IF('3B-Air transport'!$T$67="no","not applicable (Q3b.1.6 answered with 'no')",ROUND(S8323,4))</f>
        <v>0.23899999999999999</v>
      </c>
      <c r="V8323" s="110">
        <f>IF('3B-Air transport'!$T$68="no","not applicable (Q3b.1.6 answered with 'no')",ROUND(S8323,4))</f>
        <v>0.23899999999999999</v>
      </c>
      <c r="AB8323" s="110">
        <f t="shared" si="461"/>
        <v>0.23900000000000018</v>
      </c>
      <c r="AC8323" s="110">
        <f>IF('3C-Water transport'!$T$56="no","not applicable (Q3c.1.6 answered with 'no')",ROUND(AB8323,4))</f>
        <v>0.23899999999999999</v>
      </c>
      <c r="AD8323" s="110">
        <f>IF('3C-Water transport'!$T$57="no","not applicable (Q3c.1.6 answered with 'no')",ROUND(AB8323,4))</f>
        <v>0.23899999999999999</v>
      </c>
      <c r="AE8323" s="110">
        <f>IF('3C-Water transport'!$T$58="no","not applicable (Q3c.1.6 answered with 'no')",ROUND(AB8323,4))</f>
        <v>0.23899999999999999</v>
      </c>
    </row>
    <row r="8324" spans="5:31" x14ac:dyDescent="0.25">
      <c r="E8324" s="110">
        <f t="shared" si="459"/>
        <v>0.24000000000000019</v>
      </c>
      <c r="F8324" s="110">
        <f>IF('3A-Rail transport'!$T$56="no","not applicable (Q3a.2.6 answered with 'no')",ROUND(E8324,4))</f>
        <v>0.24</v>
      </c>
      <c r="G8324" s="110">
        <f>IF('3A-Rail transport'!$T$57="no","not applicable (Q3a.2.6 answered with 'no')",ROUND(E8324,4))</f>
        <v>0.24</v>
      </c>
      <c r="S8324" s="110">
        <f t="shared" si="460"/>
        <v>0.24000000000000019</v>
      </c>
      <c r="T8324" s="110">
        <f>IF('3B-Air transport'!$T$66="no","not applicable (Q3b.1.6 answered with 'no')",ROUND(S8324,4))</f>
        <v>0.24</v>
      </c>
      <c r="U8324" s="110">
        <f>IF('3B-Air transport'!$T$67="no","not applicable (Q3b.1.6 answered with 'no')",ROUND(S8324,4))</f>
        <v>0.24</v>
      </c>
      <c r="V8324" s="110">
        <f>IF('3B-Air transport'!$T$68="no","not applicable (Q3b.1.6 answered with 'no')",ROUND(S8324,4))</f>
        <v>0.24</v>
      </c>
      <c r="AB8324" s="110">
        <f t="shared" si="461"/>
        <v>0.24000000000000019</v>
      </c>
      <c r="AC8324" s="110">
        <f>IF('3C-Water transport'!$T$56="no","not applicable (Q3c.1.6 answered with 'no')",ROUND(AB8324,4))</f>
        <v>0.24</v>
      </c>
      <c r="AD8324" s="110">
        <f>IF('3C-Water transport'!$T$57="no","not applicable (Q3c.1.6 answered with 'no')",ROUND(AB8324,4))</f>
        <v>0.24</v>
      </c>
      <c r="AE8324" s="110">
        <f>IF('3C-Water transport'!$T$58="no","not applicable (Q3c.1.6 answered with 'no')",ROUND(AB8324,4))</f>
        <v>0.24</v>
      </c>
    </row>
    <row r="8325" spans="5:31" x14ac:dyDescent="0.25">
      <c r="E8325" s="110">
        <f t="shared" si="459"/>
        <v>0.24100000000000019</v>
      </c>
      <c r="F8325" s="110">
        <f>IF('3A-Rail transport'!$T$56="no","not applicable (Q3a.2.6 answered with 'no')",ROUND(E8325,4))</f>
        <v>0.24099999999999999</v>
      </c>
      <c r="G8325" s="110">
        <f>IF('3A-Rail transport'!$T$57="no","not applicable (Q3a.2.6 answered with 'no')",ROUND(E8325,4))</f>
        <v>0.24099999999999999</v>
      </c>
      <c r="S8325" s="110">
        <f t="shared" si="460"/>
        <v>0.24100000000000019</v>
      </c>
      <c r="T8325" s="110">
        <f>IF('3B-Air transport'!$T$66="no","not applicable (Q3b.1.6 answered with 'no')",ROUND(S8325,4))</f>
        <v>0.24099999999999999</v>
      </c>
      <c r="U8325" s="110">
        <f>IF('3B-Air transport'!$T$67="no","not applicable (Q3b.1.6 answered with 'no')",ROUND(S8325,4))</f>
        <v>0.24099999999999999</v>
      </c>
      <c r="V8325" s="110">
        <f>IF('3B-Air transport'!$T$68="no","not applicable (Q3b.1.6 answered with 'no')",ROUND(S8325,4))</f>
        <v>0.24099999999999999</v>
      </c>
      <c r="AB8325" s="110">
        <f t="shared" si="461"/>
        <v>0.24100000000000019</v>
      </c>
      <c r="AC8325" s="110">
        <f>IF('3C-Water transport'!$T$56="no","not applicable (Q3c.1.6 answered with 'no')",ROUND(AB8325,4))</f>
        <v>0.24099999999999999</v>
      </c>
      <c r="AD8325" s="110">
        <f>IF('3C-Water transport'!$T$57="no","not applicable (Q3c.1.6 answered with 'no')",ROUND(AB8325,4))</f>
        <v>0.24099999999999999</v>
      </c>
      <c r="AE8325" s="110">
        <f>IF('3C-Water transport'!$T$58="no","not applicable (Q3c.1.6 answered with 'no')",ROUND(AB8325,4))</f>
        <v>0.24099999999999999</v>
      </c>
    </row>
    <row r="8326" spans="5:31" x14ac:dyDescent="0.25">
      <c r="E8326" s="110">
        <f t="shared" si="459"/>
        <v>0.24200000000000019</v>
      </c>
      <c r="F8326" s="110">
        <f>IF('3A-Rail transport'!$T$56="no","not applicable (Q3a.2.6 answered with 'no')",ROUND(E8326,4))</f>
        <v>0.24199999999999999</v>
      </c>
      <c r="G8326" s="110">
        <f>IF('3A-Rail transport'!$T$57="no","not applicable (Q3a.2.6 answered with 'no')",ROUND(E8326,4))</f>
        <v>0.24199999999999999</v>
      </c>
      <c r="S8326" s="110">
        <f t="shared" si="460"/>
        <v>0.24200000000000019</v>
      </c>
      <c r="T8326" s="110">
        <f>IF('3B-Air transport'!$T$66="no","not applicable (Q3b.1.6 answered with 'no')",ROUND(S8326,4))</f>
        <v>0.24199999999999999</v>
      </c>
      <c r="U8326" s="110">
        <f>IF('3B-Air transport'!$T$67="no","not applicable (Q3b.1.6 answered with 'no')",ROUND(S8326,4))</f>
        <v>0.24199999999999999</v>
      </c>
      <c r="V8326" s="110">
        <f>IF('3B-Air transport'!$T$68="no","not applicable (Q3b.1.6 answered with 'no')",ROUND(S8326,4))</f>
        <v>0.24199999999999999</v>
      </c>
      <c r="AB8326" s="110">
        <f t="shared" si="461"/>
        <v>0.24200000000000019</v>
      </c>
      <c r="AC8326" s="110">
        <f>IF('3C-Water transport'!$T$56="no","not applicable (Q3c.1.6 answered with 'no')",ROUND(AB8326,4))</f>
        <v>0.24199999999999999</v>
      </c>
      <c r="AD8326" s="110">
        <f>IF('3C-Water transport'!$T$57="no","not applicable (Q3c.1.6 answered with 'no')",ROUND(AB8326,4))</f>
        <v>0.24199999999999999</v>
      </c>
      <c r="AE8326" s="110">
        <f>IF('3C-Water transport'!$T$58="no","not applicable (Q3c.1.6 answered with 'no')",ROUND(AB8326,4))</f>
        <v>0.24199999999999999</v>
      </c>
    </row>
    <row r="8327" spans="5:31" x14ac:dyDescent="0.25">
      <c r="E8327" s="110">
        <f t="shared" si="459"/>
        <v>0.24300000000000019</v>
      </c>
      <c r="F8327" s="110">
        <f>IF('3A-Rail transport'!$T$56="no","not applicable (Q3a.2.6 answered with 'no')",ROUND(E8327,4))</f>
        <v>0.24299999999999999</v>
      </c>
      <c r="G8327" s="110">
        <f>IF('3A-Rail transport'!$T$57="no","not applicable (Q3a.2.6 answered with 'no')",ROUND(E8327,4))</f>
        <v>0.24299999999999999</v>
      </c>
      <c r="S8327" s="110">
        <f t="shared" si="460"/>
        <v>0.24300000000000019</v>
      </c>
      <c r="T8327" s="110">
        <f>IF('3B-Air transport'!$T$66="no","not applicable (Q3b.1.6 answered with 'no')",ROUND(S8327,4))</f>
        <v>0.24299999999999999</v>
      </c>
      <c r="U8327" s="110">
        <f>IF('3B-Air transport'!$T$67="no","not applicable (Q3b.1.6 answered with 'no')",ROUND(S8327,4))</f>
        <v>0.24299999999999999</v>
      </c>
      <c r="V8327" s="110">
        <f>IF('3B-Air transport'!$T$68="no","not applicable (Q3b.1.6 answered with 'no')",ROUND(S8327,4))</f>
        <v>0.24299999999999999</v>
      </c>
      <c r="AB8327" s="110">
        <f t="shared" si="461"/>
        <v>0.24300000000000019</v>
      </c>
      <c r="AC8327" s="110">
        <f>IF('3C-Water transport'!$T$56="no","not applicable (Q3c.1.6 answered with 'no')",ROUND(AB8327,4))</f>
        <v>0.24299999999999999</v>
      </c>
      <c r="AD8327" s="110">
        <f>IF('3C-Water transport'!$T$57="no","not applicable (Q3c.1.6 answered with 'no')",ROUND(AB8327,4))</f>
        <v>0.24299999999999999</v>
      </c>
      <c r="AE8327" s="110">
        <f>IF('3C-Water transport'!$T$58="no","not applicable (Q3c.1.6 answered with 'no')",ROUND(AB8327,4))</f>
        <v>0.24299999999999999</v>
      </c>
    </row>
    <row r="8328" spans="5:31" x14ac:dyDescent="0.25">
      <c r="E8328" s="110">
        <f t="shared" si="459"/>
        <v>0.24400000000000019</v>
      </c>
      <c r="F8328" s="110">
        <f>IF('3A-Rail transport'!$T$56="no","not applicable (Q3a.2.6 answered with 'no')",ROUND(E8328,4))</f>
        <v>0.24399999999999999</v>
      </c>
      <c r="G8328" s="110">
        <f>IF('3A-Rail transport'!$T$57="no","not applicable (Q3a.2.6 answered with 'no')",ROUND(E8328,4))</f>
        <v>0.24399999999999999</v>
      </c>
      <c r="S8328" s="110">
        <f t="shared" si="460"/>
        <v>0.24400000000000019</v>
      </c>
      <c r="T8328" s="110">
        <f>IF('3B-Air transport'!$T$66="no","not applicable (Q3b.1.6 answered with 'no')",ROUND(S8328,4))</f>
        <v>0.24399999999999999</v>
      </c>
      <c r="U8328" s="110">
        <f>IF('3B-Air transport'!$T$67="no","not applicable (Q3b.1.6 answered with 'no')",ROUND(S8328,4))</f>
        <v>0.24399999999999999</v>
      </c>
      <c r="V8328" s="110">
        <f>IF('3B-Air transport'!$T$68="no","not applicable (Q3b.1.6 answered with 'no')",ROUND(S8328,4))</f>
        <v>0.24399999999999999</v>
      </c>
      <c r="AB8328" s="110">
        <f t="shared" si="461"/>
        <v>0.24400000000000019</v>
      </c>
      <c r="AC8328" s="110">
        <f>IF('3C-Water transport'!$T$56="no","not applicable (Q3c.1.6 answered with 'no')",ROUND(AB8328,4))</f>
        <v>0.24399999999999999</v>
      </c>
      <c r="AD8328" s="110">
        <f>IF('3C-Water transport'!$T$57="no","not applicable (Q3c.1.6 answered with 'no')",ROUND(AB8328,4))</f>
        <v>0.24399999999999999</v>
      </c>
      <c r="AE8328" s="110">
        <f>IF('3C-Water transport'!$T$58="no","not applicable (Q3c.1.6 answered with 'no')",ROUND(AB8328,4))</f>
        <v>0.24399999999999999</v>
      </c>
    </row>
    <row r="8329" spans="5:31" x14ac:dyDescent="0.25">
      <c r="E8329" s="110">
        <f t="shared" si="459"/>
        <v>0.24500000000000019</v>
      </c>
      <c r="F8329" s="110">
        <f>IF('3A-Rail transport'!$T$56="no","not applicable (Q3a.2.6 answered with 'no')",ROUND(E8329,4))</f>
        <v>0.245</v>
      </c>
      <c r="G8329" s="110">
        <f>IF('3A-Rail transport'!$T$57="no","not applicable (Q3a.2.6 answered with 'no')",ROUND(E8329,4))</f>
        <v>0.245</v>
      </c>
      <c r="S8329" s="110">
        <f t="shared" si="460"/>
        <v>0.24500000000000019</v>
      </c>
      <c r="T8329" s="110">
        <f>IF('3B-Air transport'!$T$66="no","not applicable (Q3b.1.6 answered with 'no')",ROUND(S8329,4))</f>
        <v>0.245</v>
      </c>
      <c r="U8329" s="110">
        <f>IF('3B-Air transport'!$T$67="no","not applicable (Q3b.1.6 answered with 'no')",ROUND(S8329,4))</f>
        <v>0.245</v>
      </c>
      <c r="V8329" s="110">
        <f>IF('3B-Air transport'!$T$68="no","not applicable (Q3b.1.6 answered with 'no')",ROUND(S8329,4))</f>
        <v>0.245</v>
      </c>
      <c r="AB8329" s="110">
        <f t="shared" si="461"/>
        <v>0.24500000000000019</v>
      </c>
      <c r="AC8329" s="110">
        <f>IF('3C-Water transport'!$T$56="no","not applicable (Q3c.1.6 answered with 'no')",ROUND(AB8329,4))</f>
        <v>0.245</v>
      </c>
      <c r="AD8329" s="110">
        <f>IF('3C-Water transport'!$T$57="no","not applicable (Q3c.1.6 answered with 'no')",ROUND(AB8329,4))</f>
        <v>0.245</v>
      </c>
      <c r="AE8329" s="110">
        <f>IF('3C-Water transport'!$T$58="no","not applicable (Q3c.1.6 answered with 'no')",ROUND(AB8329,4))</f>
        <v>0.245</v>
      </c>
    </row>
    <row r="8330" spans="5:31" x14ac:dyDescent="0.25">
      <c r="E8330" s="110">
        <f t="shared" si="459"/>
        <v>0.24600000000000019</v>
      </c>
      <c r="F8330" s="110">
        <f>IF('3A-Rail transport'!$T$56="no","not applicable (Q3a.2.6 answered with 'no')",ROUND(E8330,4))</f>
        <v>0.246</v>
      </c>
      <c r="G8330" s="110">
        <f>IF('3A-Rail transport'!$T$57="no","not applicable (Q3a.2.6 answered with 'no')",ROUND(E8330,4))</f>
        <v>0.246</v>
      </c>
      <c r="S8330" s="110">
        <f t="shared" si="460"/>
        <v>0.24600000000000019</v>
      </c>
      <c r="T8330" s="110">
        <f>IF('3B-Air transport'!$T$66="no","not applicable (Q3b.1.6 answered with 'no')",ROUND(S8330,4))</f>
        <v>0.246</v>
      </c>
      <c r="U8330" s="110">
        <f>IF('3B-Air transport'!$T$67="no","not applicable (Q3b.1.6 answered with 'no')",ROUND(S8330,4))</f>
        <v>0.246</v>
      </c>
      <c r="V8330" s="110">
        <f>IF('3B-Air transport'!$T$68="no","not applicable (Q3b.1.6 answered with 'no')",ROUND(S8330,4))</f>
        <v>0.246</v>
      </c>
      <c r="AB8330" s="110">
        <f t="shared" si="461"/>
        <v>0.24600000000000019</v>
      </c>
      <c r="AC8330" s="110">
        <f>IF('3C-Water transport'!$T$56="no","not applicable (Q3c.1.6 answered with 'no')",ROUND(AB8330,4))</f>
        <v>0.246</v>
      </c>
      <c r="AD8330" s="110">
        <f>IF('3C-Water transport'!$T$57="no","not applicable (Q3c.1.6 answered with 'no')",ROUND(AB8330,4))</f>
        <v>0.246</v>
      </c>
      <c r="AE8330" s="110">
        <f>IF('3C-Water transport'!$T$58="no","not applicable (Q3c.1.6 answered with 'no')",ROUND(AB8330,4))</f>
        <v>0.246</v>
      </c>
    </row>
    <row r="8331" spans="5:31" x14ac:dyDescent="0.25">
      <c r="E8331" s="110">
        <f t="shared" si="459"/>
        <v>0.24700000000000019</v>
      </c>
      <c r="F8331" s="110">
        <f>IF('3A-Rail transport'!$T$56="no","not applicable (Q3a.2.6 answered with 'no')",ROUND(E8331,4))</f>
        <v>0.247</v>
      </c>
      <c r="G8331" s="110">
        <f>IF('3A-Rail transport'!$T$57="no","not applicable (Q3a.2.6 answered with 'no')",ROUND(E8331,4))</f>
        <v>0.247</v>
      </c>
      <c r="S8331" s="110">
        <f t="shared" si="460"/>
        <v>0.24700000000000019</v>
      </c>
      <c r="T8331" s="110">
        <f>IF('3B-Air transport'!$T$66="no","not applicable (Q3b.1.6 answered with 'no')",ROUND(S8331,4))</f>
        <v>0.247</v>
      </c>
      <c r="U8331" s="110">
        <f>IF('3B-Air transport'!$T$67="no","not applicable (Q3b.1.6 answered with 'no')",ROUND(S8331,4))</f>
        <v>0.247</v>
      </c>
      <c r="V8331" s="110">
        <f>IF('3B-Air transport'!$T$68="no","not applicable (Q3b.1.6 answered with 'no')",ROUND(S8331,4))</f>
        <v>0.247</v>
      </c>
      <c r="AB8331" s="110">
        <f t="shared" si="461"/>
        <v>0.24700000000000019</v>
      </c>
      <c r="AC8331" s="110">
        <f>IF('3C-Water transport'!$T$56="no","not applicable (Q3c.1.6 answered with 'no')",ROUND(AB8331,4))</f>
        <v>0.247</v>
      </c>
      <c r="AD8331" s="110">
        <f>IF('3C-Water transport'!$T$57="no","not applicable (Q3c.1.6 answered with 'no')",ROUND(AB8331,4))</f>
        <v>0.247</v>
      </c>
      <c r="AE8331" s="110">
        <f>IF('3C-Water transport'!$T$58="no","not applicable (Q3c.1.6 answered with 'no')",ROUND(AB8331,4))</f>
        <v>0.247</v>
      </c>
    </row>
    <row r="8332" spans="5:31" x14ac:dyDescent="0.25">
      <c r="E8332" s="110">
        <f t="shared" si="459"/>
        <v>0.24800000000000019</v>
      </c>
      <c r="F8332" s="110">
        <f>IF('3A-Rail transport'!$T$56="no","not applicable (Q3a.2.6 answered with 'no')",ROUND(E8332,4))</f>
        <v>0.248</v>
      </c>
      <c r="G8332" s="110">
        <f>IF('3A-Rail transport'!$T$57="no","not applicable (Q3a.2.6 answered with 'no')",ROUND(E8332,4))</f>
        <v>0.248</v>
      </c>
      <c r="S8332" s="110">
        <f t="shared" si="460"/>
        <v>0.24800000000000019</v>
      </c>
      <c r="T8332" s="110">
        <f>IF('3B-Air transport'!$T$66="no","not applicable (Q3b.1.6 answered with 'no')",ROUND(S8332,4))</f>
        <v>0.248</v>
      </c>
      <c r="U8332" s="110">
        <f>IF('3B-Air transport'!$T$67="no","not applicable (Q3b.1.6 answered with 'no')",ROUND(S8332,4))</f>
        <v>0.248</v>
      </c>
      <c r="V8332" s="110">
        <f>IF('3B-Air transport'!$T$68="no","not applicable (Q3b.1.6 answered with 'no')",ROUND(S8332,4))</f>
        <v>0.248</v>
      </c>
      <c r="AB8332" s="110">
        <f t="shared" si="461"/>
        <v>0.24800000000000019</v>
      </c>
      <c r="AC8332" s="110">
        <f>IF('3C-Water transport'!$T$56="no","not applicable (Q3c.1.6 answered with 'no')",ROUND(AB8332,4))</f>
        <v>0.248</v>
      </c>
      <c r="AD8332" s="110">
        <f>IF('3C-Water transport'!$T$57="no","not applicable (Q3c.1.6 answered with 'no')",ROUND(AB8332,4))</f>
        <v>0.248</v>
      </c>
      <c r="AE8332" s="110">
        <f>IF('3C-Water transport'!$T$58="no","not applicable (Q3c.1.6 answered with 'no')",ROUND(AB8332,4))</f>
        <v>0.248</v>
      </c>
    </row>
    <row r="8333" spans="5:31" x14ac:dyDescent="0.25">
      <c r="E8333" s="110">
        <f t="shared" si="459"/>
        <v>0.24900000000000019</v>
      </c>
      <c r="F8333" s="110">
        <f>IF('3A-Rail transport'!$T$56="no","not applicable (Q3a.2.6 answered with 'no')",ROUND(E8333,4))</f>
        <v>0.249</v>
      </c>
      <c r="G8333" s="110">
        <f>IF('3A-Rail transport'!$T$57="no","not applicable (Q3a.2.6 answered with 'no')",ROUND(E8333,4))</f>
        <v>0.249</v>
      </c>
      <c r="S8333" s="110">
        <f t="shared" si="460"/>
        <v>0.24900000000000019</v>
      </c>
      <c r="T8333" s="110">
        <f>IF('3B-Air transport'!$T$66="no","not applicable (Q3b.1.6 answered with 'no')",ROUND(S8333,4))</f>
        <v>0.249</v>
      </c>
      <c r="U8333" s="110">
        <f>IF('3B-Air transport'!$T$67="no","not applicable (Q3b.1.6 answered with 'no')",ROUND(S8333,4))</f>
        <v>0.249</v>
      </c>
      <c r="V8333" s="110">
        <f>IF('3B-Air transport'!$T$68="no","not applicable (Q3b.1.6 answered with 'no')",ROUND(S8333,4))</f>
        <v>0.249</v>
      </c>
      <c r="AB8333" s="110">
        <f t="shared" si="461"/>
        <v>0.24900000000000019</v>
      </c>
      <c r="AC8333" s="110">
        <f>IF('3C-Water transport'!$T$56="no","not applicable (Q3c.1.6 answered with 'no')",ROUND(AB8333,4))</f>
        <v>0.249</v>
      </c>
      <c r="AD8333" s="110">
        <f>IF('3C-Water transport'!$T$57="no","not applicable (Q3c.1.6 answered with 'no')",ROUND(AB8333,4))</f>
        <v>0.249</v>
      </c>
      <c r="AE8333" s="110">
        <f>IF('3C-Water transport'!$T$58="no","not applicable (Q3c.1.6 answered with 'no')",ROUND(AB8333,4))</f>
        <v>0.249</v>
      </c>
    </row>
    <row r="8334" spans="5:31" x14ac:dyDescent="0.25">
      <c r="E8334" s="110">
        <f t="shared" si="459"/>
        <v>0.25000000000000017</v>
      </c>
      <c r="F8334" s="110">
        <f>IF('3A-Rail transport'!$T$56="no","not applicable (Q3a.2.6 answered with 'no')",ROUND(E8334,4))</f>
        <v>0.25</v>
      </c>
      <c r="G8334" s="110">
        <f>IF('3A-Rail transport'!$T$57="no","not applicable (Q3a.2.6 answered with 'no')",ROUND(E8334,4))</f>
        <v>0.25</v>
      </c>
      <c r="S8334" s="110">
        <f t="shared" si="460"/>
        <v>0.25000000000000017</v>
      </c>
      <c r="T8334" s="110">
        <f>IF('3B-Air transport'!$T$66="no","not applicable (Q3b.1.6 answered with 'no')",ROUND(S8334,4))</f>
        <v>0.25</v>
      </c>
      <c r="U8334" s="110">
        <f>IF('3B-Air transport'!$T$67="no","not applicable (Q3b.1.6 answered with 'no')",ROUND(S8334,4))</f>
        <v>0.25</v>
      </c>
      <c r="V8334" s="110">
        <f>IF('3B-Air transport'!$T$68="no","not applicable (Q3b.1.6 answered with 'no')",ROUND(S8334,4))</f>
        <v>0.25</v>
      </c>
      <c r="AB8334" s="110">
        <f t="shared" si="461"/>
        <v>0.25000000000000017</v>
      </c>
      <c r="AC8334" s="110">
        <f>IF('3C-Water transport'!$T$56="no","not applicable (Q3c.1.6 answered with 'no')",ROUND(AB8334,4))</f>
        <v>0.25</v>
      </c>
      <c r="AD8334" s="110">
        <f>IF('3C-Water transport'!$T$57="no","not applicable (Q3c.1.6 answered with 'no')",ROUND(AB8334,4))</f>
        <v>0.25</v>
      </c>
      <c r="AE8334" s="110">
        <f>IF('3C-Water transport'!$T$58="no","not applicable (Q3c.1.6 answered with 'no')",ROUND(AB8334,4))</f>
        <v>0.25</v>
      </c>
    </row>
    <row r="8335" spans="5:31" x14ac:dyDescent="0.25">
      <c r="E8335" s="110">
        <f t="shared" si="459"/>
        <v>0.25100000000000017</v>
      </c>
      <c r="F8335" s="110">
        <f>IF('3A-Rail transport'!$T$56="no","not applicable (Q3a.2.6 answered with 'no')",ROUND(E8335,4))</f>
        <v>0.251</v>
      </c>
      <c r="G8335" s="110">
        <f>IF('3A-Rail transport'!$T$57="no","not applicable (Q3a.2.6 answered with 'no')",ROUND(E8335,4))</f>
        <v>0.251</v>
      </c>
      <c r="S8335" s="110">
        <f t="shared" si="460"/>
        <v>0.25100000000000017</v>
      </c>
      <c r="T8335" s="110">
        <f>IF('3B-Air transport'!$T$66="no","not applicable (Q3b.1.6 answered with 'no')",ROUND(S8335,4))</f>
        <v>0.251</v>
      </c>
      <c r="U8335" s="110">
        <f>IF('3B-Air transport'!$T$67="no","not applicable (Q3b.1.6 answered with 'no')",ROUND(S8335,4))</f>
        <v>0.251</v>
      </c>
      <c r="V8335" s="110">
        <f>IF('3B-Air transport'!$T$68="no","not applicable (Q3b.1.6 answered with 'no')",ROUND(S8335,4))</f>
        <v>0.251</v>
      </c>
      <c r="AB8335" s="110">
        <f t="shared" si="461"/>
        <v>0.25100000000000017</v>
      </c>
      <c r="AC8335" s="110">
        <f>IF('3C-Water transport'!$T$56="no","not applicable (Q3c.1.6 answered with 'no')",ROUND(AB8335,4))</f>
        <v>0.251</v>
      </c>
      <c r="AD8335" s="110">
        <f>IF('3C-Water transport'!$T$57="no","not applicable (Q3c.1.6 answered with 'no')",ROUND(AB8335,4))</f>
        <v>0.251</v>
      </c>
      <c r="AE8335" s="110">
        <f>IF('3C-Water transport'!$T$58="no","not applicable (Q3c.1.6 answered with 'no')",ROUND(AB8335,4))</f>
        <v>0.251</v>
      </c>
    </row>
    <row r="8336" spans="5:31" x14ac:dyDescent="0.25">
      <c r="E8336" s="110">
        <f t="shared" si="459"/>
        <v>0.25200000000000017</v>
      </c>
      <c r="F8336" s="110">
        <f>IF('3A-Rail transport'!$T$56="no","not applicable (Q3a.2.6 answered with 'no')",ROUND(E8336,4))</f>
        <v>0.252</v>
      </c>
      <c r="G8336" s="110">
        <f>IF('3A-Rail transport'!$T$57="no","not applicable (Q3a.2.6 answered with 'no')",ROUND(E8336,4))</f>
        <v>0.252</v>
      </c>
      <c r="S8336" s="110">
        <f t="shared" si="460"/>
        <v>0.25200000000000017</v>
      </c>
      <c r="T8336" s="110">
        <f>IF('3B-Air transport'!$T$66="no","not applicable (Q3b.1.6 answered with 'no')",ROUND(S8336,4))</f>
        <v>0.252</v>
      </c>
      <c r="U8336" s="110">
        <f>IF('3B-Air transport'!$T$67="no","not applicable (Q3b.1.6 answered with 'no')",ROUND(S8336,4))</f>
        <v>0.252</v>
      </c>
      <c r="V8336" s="110">
        <f>IF('3B-Air transport'!$T$68="no","not applicable (Q3b.1.6 answered with 'no')",ROUND(S8336,4))</f>
        <v>0.252</v>
      </c>
      <c r="AB8336" s="110">
        <f t="shared" si="461"/>
        <v>0.25200000000000017</v>
      </c>
      <c r="AC8336" s="110">
        <f>IF('3C-Water transport'!$T$56="no","not applicable (Q3c.1.6 answered with 'no')",ROUND(AB8336,4))</f>
        <v>0.252</v>
      </c>
      <c r="AD8336" s="110">
        <f>IF('3C-Water transport'!$T$57="no","not applicable (Q3c.1.6 answered with 'no')",ROUND(AB8336,4))</f>
        <v>0.252</v>
      </c>
      <c r="AE8336" s="110">
        <f>IF('3C-Water transport'!$T$58="no","not applicable (Q3c.1.6 answered with 'no')",ROUND(AB8336,4))</f>
        <v>0.252</v>
      </c>
    </row>
    <row r="8337" spans="5:31" x14ac:dyDescent="0.25">
      <c r="E8337" s="110">
        <f t="shared" si="459"/>
        <v>0.25300000000000017</v>
      </c>
      <c r="F8337" s="110">
        <f>IF('3A-Rail transport'!$T$56="no","not applicable (Q3a.2.6 answered with 'no')",ROUND(E8337,4))</f>
        <v>0.253</v>
      </c>
      <c r="G8337" s="110">
        <f>IF('3A-Rail transport'!$T$57="no","not applicable (Q3a.2.6 answered with 'no')",ROUND(E8337,4))</f>
        <v>0.253</v>
      </c>
      <c r="S8337" s="110">
        <f t="shared" si="460"/>
        <v>0.25300000000000017</v>
      </c>
      <c r="T8337" s="110">
        <f>IF('3B-Air transport'!$T$66="no","not applicable (Q3b.1.6 answered with 'no')",ROUND(S8337,4))</f>
        <v>0.253</v>
      </c>
      <c r="U8337" s="110">
        <f>IF('3B-Air transport'!$T$67="no","not applicable (Q3b.1.6 answered with 'no')",ROUND(S8337,4))</f>
        <v>0.253</v>
      </c>
      <c r="V8337" s="110">
        <f>IF('3B-Air transport'!$T$68="no","not applicable (Q3b.1.6 answered with 'no')",ROUND(S8337,4))</f>
        <v>0.253</v>
      </c>
      <c r="AB8337" s="110">
        <f t="shared" si="461"/>
        <v>0.25300000000000017</v>
      </c>
      <c r="AC8337" s="110">
        <f>IF('3C-Water transport'!$T$56="no","not applicable (Q3c.1.6 answered with 'no')",ROUND(AB8337,4))</f>
        <v>0.253</v>
      </c>
      <c r="AD8337" s="110">
        <f>IF('3C-Water transport'!$T$57="no","not applicable (Q3c.1.6 answered with 'no')",ROUND(AB8337,4))</f>
        <v>0.253</v>
      </c>
      <c r="AE8337" s="110">
        <f>IF('3C-Water transport'!$T$58="no","not applicable (Q3c.1.6 answered with 'no')",ROUND(AB8337,4))</f>
        <v>0.253</v>
      </c>
    </row>
    <row r="8338" spans="5:31" x14ac:dyDescent="0.25">
      <c r="E8338" s="110">
        <f t="shared" si="459"/>
        <v>0.25400000000000017</v>
      </c>
      <c r="F8338" s="110">
        <f>IF('3A-Rail transport'!$T$56="no","not applicable (Q3a.2.6 answered with 'no')",ROUND(E8338,4))</f>
        <v>0.254</v>
      </c>
      <c r="G8338" s="110">
        <f>IF('3A-Rail transport'!$T$57="no","not applicable (Q3a.2.6 answered with 'no')",ROUND(E8338,4))</f>
        <v>0.254</v>
      </c>
      <c r="S8338" s="110">
        <f t="shared" si="460"/>
        <v>0.25400000000000017</v>
      </c>
      <c r="T8338" s="110">
        <f>IF('3B-Air transport'!$T$66="no","not applicable (Q3b.1.6 answered with 'no')",ROUND(S8338,4))</f>
        <v>0.254</v>
      </c>
      <c r="U8338" s="110">
        <f>IF('3B-Air transport'!$T$67="no","not applicable (Q3b.1.6 answered with 'no')",ROUND(S8338,4))</f>
        <v>0.254</v>
      </c>
      <c r="V8338" s="110">
        <f>IF('3B-Air transport'!$T$68="no","not applicable (Q3b.1.6 answered with 'no')",ROUND(S8338,4))</f>
        <v>0.254</v>
      </c>
      <c r="AB8338" s="110">
        <f t="shared" si="461"/>
        <v>0.25400000000000017</v>
      </c>
      <c r="AC8338" s="110">
        <f>IF('3C-Water transport'!$T$56="no","not applicable (Q3c.1.6 answered with 'no')",ROUND(AB8338,4))</f>
        <v>0.254</v>
      </c>
      <c r="AD8338" s="110">
        <f>IF('3C-Water transport'!$T$57="no","not applicable (Q3c.1.6 answered with 'no')",ROUND(AB8338,4))</f>
        <v>0.254</v>
      </c>
      <c r="AE8338" s="110">
        <f>IF('3C-Water transport'!$T$58="no","not applicable (Q3c.1.6 answered with 'no')",ROUND(AB8338,4))</f>
        <v>0.254</v>
      </c>
    </row>
    <row r="8339" spans="5:31" x14ac:dyDescent="0.25">
      <c r="E8339" s="110">
        <f t="shared" si="459"/>
        <v>0.25500000000000017</v>
      </c>
      <c r="F8339" s="110">
        <f>IF('3A-Rail transport'!$T$56="no","not applicable (Q3a.2.6 answered with 'no')",ROUND(E8339,4))</f>
        <v>0.255</v>
      </c>
      <c r="G8339" s="110">
        <f>IF('3A-Rail transport'!$T$57="no","not applicable (Q3a.2.6 answered with 'no')",ROUND(E8339,4))</f>
        <v>0.255</v>
      </c>
      <c r="S8339" s="110">
        <f t="shared" si="460"/>
        <v>0.25500000000000017</v>
      </c>
      <c r="T8339" s="110">
        <f>IF('3B-Air transport'!$T$66="no","not applicable (Q3b.1.6 answered with 'no')",ROUND(S8339,4))</f>
        <v>0.255</v>
      </c>
      <c r="U8339" s="110">
        <f>IF('3B-Air transport'!$T$67="no","not applicable (Q3b.1.6 answered with 'no')",ROUND(S8339,4))</f>
        <v>0.255</v>
      </c>
      <c r="V8339" s="110">
        <f>IF('3B-Air transport'!$T$68="no","not applicable (Q3b.1.6 answered with 'no')",ROUND(S8339,4))</f>
        <v>0.255</v>
      </c>
      <c r="AB8339" s="110">
        <f t="shared" si="461"/>
        <v>0.25500000000000017</v>
      </c>
      <c r="AC8339" s="110">
        <f>IF('3C-Water transport'!$T$56="no","not applicable (Q3c.1.6 answered with 'no')",ROUND(AB8339,4))</f>
        <v>0.255</v>
      </c>
      <c r="AD8339" s="110">
        <f>IF('3C-Water transport'!$T$57="no","not applicable (Q3c.1.6 answered with 'no')",ROUND(AB8339,4))</f>
        <v>0.255</v>
      </c>
      <c r="AE8339" s="110">
        <f>IF('3C-Water transport'!$T$58="no","not applicable (Q3c.1.6 answered with 'no')",ROUND(AB8339,4))</f>
        <v>0.255</v>
      </c>
    </row>
    <row r="8340" spans="5:31" x14ac:dyDescent="0.25">
      <c r="E8340" s="110">
        <f t="shared" si="459"/>
        <v>0.25600000000000017</v>
      </c>
      <c r="F8340" s="110">
        <f>IF('3A-Rail transport'!$T$56="no","not applicable (Q3a.2.6 answered with 'no')",ROUND(E8340,4))</f>
        <v>0.25600000000000001</v>
      </c>
      <c r="G8340" s="110">
        <f>IF('3A-Rail transport'!$T$57="no","not applicable (Q3a.2.6 answered with 'no')",ROUND(E8340,4))</f>
        <v>0.25600000000000001</v>
      </c>
      <c r="S8340" s="110">
        <f t="shared" si="460"/>
        <v>0.25600000000000017</v>
      </c>
      <c r="T8340" s="110">
        <f>IF('3B-Air transport'!$T$66="no","not applicable (Q3b.1.6 answered with 'no')",ROUND(S8340,4))</f>
        <v>0.25600000000000001</v>
      </c>
      <c r="U8340" s="110">
        <f>IF('3B-Air transport'!$T$67="no","not applicable (Q3b.1.6 answered with 'no')",ROUND(S8340,4))</f>
        <v>0.25600000000000001</v>
      </c>
      <c r="V8340" s="110">
        <f>IF('3B-Air transport'!$T$68="no","not applicable (Q3b.1.6 answered with 'no')",ROUND(S8340,4))</f>
        <v>0.25600000000000001</v>
      </c>
      <c r="AB8340" s="110">
        <f t="shared" si="461"/>
        <v>0.25600000000000017</v>
      </c>
      <c r="AC8340" s="110">
        <f>IF('3C-Water transport'!$T$56="no","not applicable (Q3c.1.6 answered with 'no')",ROUND(AB8340,4))</f>
        <v>0.25600000000000001</v>
      </c>
      <c r="AD8340" s="110">
        <f>IF('3C-Water transport'!$T$57="no","not applicable (Q3c.1.6 answered with 'no')",ROUND(AB8340,4))</f>
        <v>0.25600000000000001</v>
      </c>
      <c r="AE8340" s="110">
        <f>IF('3C-Water transport'!$T$58="no","not applicable (Q3c.1.6 answered with 'no')",ROUND(AB8340,4))</f>
        <v>0.25600000000000001</v>
      </c>
    </row>
    <row r="8341" spans="5:31" x14ac:dyDescent="0.25">
      <c r="E8341" s="110">
        <f t="shared" ref="E8341:E8404" si="462">E8340+0.001</f>
        <v>0.25700000000000017</v>
      </c>
      <c r="F8341" s="110">
        <f>IF('3A-Rail transport'!$T$56="no","not applicable (Q3a.2.6 answered with 'no')",ROUND(E8341,4))</f>
        <v>0.25700000000000001</v>
      </c>
      <c r="G8341" s="110">
        <f>IF('3A-Rail transport'!$T$57="no","not applicable (Q3a.2.6 answered with 'no')",ROUND(E8341,4))</f>
        <v>0.25700000000000001</v>
      </c>
      <c r="S8341" s="110">
        <f t="shared" ref="S8341:S8404" si="463">S8340+0.001</f>
        <v>0.25700000000000017</v>
      </c>
      <c r="T8341" s="110">
        <f>IF('3B-Air transport'!$T$66="no","not applicable (Q3b.1.6 answered with 'no')",ROUND(S8341,4))</f>
        <v>0.25700000000000001</v>
      </c>
      <c r="U8341" s="110">
        <f>IF('3B-Air transport'!$T$67="no","not applicable (Q3b.1.6 answered with 'no')",ROUND(S8341,4))</f>
        <v>0.25700000000000001</v>
      </c>
      <c r="V8341" s="110">
        <f>IF('3B-Air transport'!$T$68="no","not applicable (Q3b.1.6 answered with 'no')",ROUND(S8341,4))</f>
        <v>0.25700000000000001</v>
      </c>
      <c r="AB8341" s="110">
        <f t="shared" ref="AB8341:AB8404" si="464">AB8340+0.001</f>
        <v>0.25700000000000017</v>
      </c>
      <c r="AC8341" s="110">
        <f>IF('3C-Water transport'!$T$56="no","not applicable (Q3c.1.6 answered with 'no')",ROUND(AB8341,4))</f>
        <v>0.25700000000000001</v>
      </c>
      <c r="AD8341" s="110">
        <f>IF('3C-Water transport'!$T$57="no","not applicable (Q3c.1.6 answered with 'no')",ROUND(AB8341,4))</f>
        <v>0.25700000000000001</v>
      </c>
      <c r="AE8341" s="110">
        <f>IF('3C-Water transport'!$T$58="no","not applicable (Q3c.1.6 answered with 'no')",ROUND(AB8341,4))</f>
        <v>0.25700000000000001</v>
      </c>
    </row>
    <row r="8342" spans="5:31" x14ac:dyDescent="0.25">
      <c r="E8342" s="110">
        <f t="shared" si="462"/>
        <v>0.25800000000000017</v>
      </c>
      <c r="F8342" s="110">
        <f>IF('3A-Rail transport'!$T$56="no","not applicable (Q3a.2.6 answered with 'no')",ROUND(E8342,4))</f>
        <v>0.25800000000000001</v>
      </c>
      <c r="G8342" s="110">
        <f>IF('3A-Rail transport'!$T$57="no","not applicable (Q3a.2.6 answered with 'no')",ROUND(E8342,4))</f>
        <v>0.25800000000000001</v>
      </c>
      <c r="S8342" s="110">
        <f t="shared" si="463"/>
        <v>0.25800000000000017</v>
      </c>
      <c r="T8342" s="110">
        <f>IF('3B-Air transport'!$T$66="no","not applicable (Q3b.1.6 answered with 'no')",ROUND(S8342,4))</f>
        <v>0.25800000000000001</v>
      </c>
      <c r="U8342" s="110">
        <f>IF('3B-Air transport'!$T$67="no","not applicable (Q3b.1.6 answered with 'no')",ROUND(S8342,4))</f>
        <v>0.25800000000000001</v>
      </c>
      <c r="V8342" s="110">
        <f>IF('3B-Air transport'!$T$68="no","not applicable (Q3b.1.6 answered with 'no')",ROUND(S8342,4))</f>
        <v>0.25800000000000001</v>
      </c>
      <c r="AB8342" s="110">
        <f t="shared" si="464"/>
        <v>0.25800000000000017</v>
      </c>
      <c r="AC8342" s="110">
        <f>IF('3C-Water transport'!$T$56="no","not applicable (Q3c.1.6 answered with 'no')",ROUND(AB8342,4))</f>
        <v>0.25800000000000001</v>
      </c>
      <c r="AD8342" s="110">
        <f>IF('3C-Water transport'!$T$57="no","not applicable (Q3c.1.6 answered with 'no')",ROUND(AB8342,4))</f>
        <v>0.25800000000000001</v>
      </c>
      <c r="AE8342" s="110">
        <f>IF('3C-Water transport'!$T$58="no","not applicable (Q3c.1.6 answered with 'no')",ROUND(AB8342,4))</f>
        <v>0.25800000000000001</v>
      </c>
    </row>
    <row r="8343" spans="5:31" x14ac:dyDescent="0.25">
      <c r="E8343" s="110">
        <f t="shared" si="462"/>
        <v>0.25900000000000017</v>
      </c>
      <c r="F8343" s="110">
        <f>IF('3A-Rail transport'!$T$56="no","not applicable (Q3a.2.6 answered with 'no')",ROUND(E8343,4))</f>
        <v>0.25900000000000001</v>
      </c>
      <c r="G8343" s="110">
        <f>IF('3A-Rail transport'!$T$57="no","not applicable (Q3a.2.6 answered with 'no')",ROUND(E8343,4))</f>
        <v>0.25900000000000001</v>
      </c>
      <c r="S8343" s="110">
        <f t="shared" si="463"/>
        <v>0.25900000000000017</v>
      </c>
      <c r="T8343" s="110">
        <f>IF('3B-Air transport'!$T$66="no","not applicable (Q3b.1.6 answered with 'no')",ROUND(S8343,4))</f>
        <v>0.25900000000000001</v>
      </c>
      <c r="U8343" s="110">
        <f>IF('3B-Air transport'!$T$67="no","not applicable (Q3b.1.6 answered with 'no')",ROUND(S8343,4))</f>
        <v>0.25900000000000001</v>
      </c>
      <c r="V8343" s="110">
        <f>IF('3B-Air transport'!$T$68="no","not applicable (Q3b.1.6 answered with 'no')",ROUND(S8343,4))</f>
        <v>0.25900000000000001</v>
      </c>
      <c r="AB8343" s="110">
        <f t="shared" si="464"/>
        <v>0.25900000000000017</v>
      </c>
      <c r="AC8343" s="110">
        <f>IF('3C-Water transport'!$T$56="no","not applicable (Q3c.1.6 answered with 'no')",ROUND(AB8343,4))</f>
        <v>0.25900000000000001</v>
      </c>
      <c r="AD8343" s="110">
        <f>IF('3C-Water transport'!$T$57="no","not applicable (Q3c.1.6 answered with 'no')",ROUND(AB8343,4))</f>
        <v>0.25900000000000001</v>
      </c>
      <c r="AE8343" s="110">
        <f>IF('3C-Water transport'!$T$58="no","not applicable (Q3c.1.6 answered with 'no')",ROUND(AB8343,4))</f>
        <v>0.25900000000000001</v>
      </c>
    </row>
    <row r="8344" spans="5:31" x14ac:dyDescent="0.25">
      <c r="E8344" s="110">
        <f t="shared" si="462"/>
        <v>0.26000000000000018</v>
      </c>
      <c r="F8344" s="110">
        <f>IF('3A-Rail transport'!$T$56="no","not applicable (Q3a.2.6 answered with 'no')",ROUND(E8344,4))</f>
        <v>0.26</v>
      </c>
      <c r="G8344" s="110">
        <f>IF('3A-Rail transport'!$T$57="no","not applicable (Q3a.2.6 answered with 'no')",ROUND(E8344,4))</f>
        <v>0.26</v>
      </c>
      <c r="S8344" s="110">
        <f t="shared" si="463"/>
        <v>0.26000000000000018</v>
      </c>
      <c r="T8344" s="110">
        <f>IF('3B-Air transport'!$T$66="no","not applicable (Q3b.1.6 answered with 'no')",ROUND(S8344,4))</f>
        <v>0.26</v>
      </c>
      <c r="U8344" s="110">
        <f>IF('3B-Air transport'!$T$67="no","not applicable (Q3b.1.6 answered with 'no')",ROUND(S8344,4))</f>
        <v>0.26</v>
      </c>
      <c r="V8344" s="110">
        <f>IF('3B-Air transport'!$T$68="no","not applicable (Q3b.1.6 answered with 'no')",ROUND(S8344,4))</f>
        <v>0.26</v>
      </c>
      <c r="AB8344" s="110">
        <f t="shared" si="464"/>
        <v>0.26000000000000018</v>
      </c>
      <c r="AC8344" s="110">
        <f>IF('3C-Water transport'!$T$56="no","not applicable (Q3c.1.6 answered with 'no')",ROUND(AB8344,4))</f>
        <v>0.26</v>
      </c>
      <c r="AD8344" s="110">
        <f>IF('3C-Water transport'!$T$57="no","not applicable (Q3c.1.6 answered with 'no')",ROUND(AB8344,4))</f>
        <v>0.26</v>
      </c>
      <c r="AE8344" s="110">
        <f>IF('3C-Water transport'!$T$58="no","not applicable (Q3c.1.6 answered with 'no')",ROUND(AB8344,4))</f>
        <v>0.26</v>
      </c>
    </row>
    <row r="8345" spans="5:31" x14ac:dyDescent="0.25">
      <c r="E8345" s="110">
        <f t="shared" si="462"/>
        <v>0.26100000000000018</v>
      </c>
      <c r="F8345" s="110">
        <f>IF('3A-Rail transport'!$T$56="no","not applicable (Q3a.2.6 answered with 'no')",ROUND(E8345,4))</f>
        <v>0.26100000000000001</v>
      </c>
      <c r="G8345" s="110">
        <f>IF('3A-Rail transport'!$T$57="no","not applicable (Q3a.2.6 answered with 'no')",ROUND(E8345,4))</f>
        <v>0.26100000000000001</v>
      </c>
      <c r="S8345" s="110">
        <f t="shared" si="463"/>
        <v>0.26100000000000018</v>
      </c>
      <c r="T8345" s="110">
        <f>IF('3B-Air transport'!$T$66="no","not applicable (Q3b.1.6 answered with 'no')",ROUND(S8345,4))</f>
        <v>0.26100000000000001</v>
      </c>
      <c r="U8345" s="110">
        <f>IF('3B-Air transport'!$T$67="no","not applicable (Q3b.1.6 answered with 'no')",ROUND(S8345,4))</f>
        <v>0.26100000000000001</v>
      </c>
      <c r="V8345" s="110">
        <f>IF('3B-Air transport'!$T$68="no","not applicable (Q3b.1.6 answered with 'no')",ROUND(S8345,4))</f>
        <v>0.26100000000000001</v>
      </c>
      <c r="AB8345" s="110">
        <f t="shared" si="464"/>
        <v>0.26100000000000018</v>
      </c>
      <c r="AC8345" s="110">
        <f>IF('3C-Water transport'!$T$56="no","not applicable (Q3c.1.6 answered with 'no')",ROUND(AB8345,4))</f>
        <v>0.26100000000000001</v>
      </c>
      <c r="AD8345" s="110">
        <f>IF('3C-Water transport'!$T$57="no","not applicable (Q3c.1.6 answered with 'no')",ROUND(AB8345,4))</f>
        <v>0.26100000000000001</v>
      </c>
      <c r="AE8345" s="110">
        <f>IF('3C-Water transport'!$T$58="no","not applicable (Q3c.1.6 answered with 'no')",ROUND(AB8345,4))</f>
        <v>0.26100000000000001</v>
      </c>
    </row>
    <row r="8346" spans="5:31" x14ac:dyDescent="0.25">
      <c r="E8346" s="110">
        <f t="shared" si="462"/>
        <v>0.26200000000000018</v>
      </c>
      <c r="F8346" s="110">
        <f>IF('3A-Rail transport'!$T$56="no","not applicable (Q3a.2.6 answered with 'no')",ROUND(E8346,4))</f>
        <v>0.26200000000000001</v>
      </c>
      <c r="G8346" s="110">
        <f>IF('3A-Rail transport'!$T$57="no","not applicable (Q3a.2.6 answered with 'no')",ROUND(E8346,4))</f>
        <v>0.26200000000000001</v>
      </c>
      <c r="S8346" s="110">
        <f t="shared" si="463"/>
        <v>0.26200000000000018</v>
      </c>
      <c r="T8346" s="110">
        <f>IF('3B-Air transport'!$T$66="no","not applicable (Q3b.1.6 answered with 'no')",ROUND(S8346,4))</f>
        <v>0.26200000000000001</v>
      </c>
      <c r="U8346" s="110">
        <f>IF('3B-Air transport'!$T$67="no","not applicable (Q3b.1.6 answered with 'no')",ROUND(S8346,4))</f>
        <v>0.26200000000000001</v>
      </c>
      <c r="V8346" s="110">
        <f>IF('3B-Air transport'!$T$68="no","not applicable (Q3b.1.6 answered with 'no')",ROUND(S8346,4))</f>
        <v>0.26200000000000001</v>
      </c>
      <c r="AB8346" s="110">
        <f t="shared" si="464"/>
        <v>0.26200000000000018</v>
      </c>
      <c r="AC8346" s="110">
        <f>IF('3C-Water transport'!$T$56="no","not applicable (Q3c.1.6 answered with 'no')",ROUND(AB8346,4))</f>
        <v>0.26200000000000001</v>
      </c>
      <c r="AD8346" s="110">
        <f>IF('3C-Water transport'!$T$57="no","not applicable (Q3c.1.6 answered with 'no')",ROUND(AB8346,4))</f>
        <v>0.26200000000000001</v>
      </c>
      <c r="AE8346" s="110">
        <f>IF('3C-Water transport'!$T$58="no","not applicable (Q3c.1.6 answered with 'no')",ROUND(AB8346,4))</f>
        <v>0.26200000000000001</v>
      </c>
    </row>
    <row r="8347" spans="5:31" x14ac:dyDescent="0.25">
      <c r="E8347" s="110">
        <f t="shared" si="462"/>
        <v>0.26300000000000018</v>
      </c>
      <c r="F8347" s="110">
        <f>IF('3A-Rail transport'!$T$56="no","not applicable (Q3a.2.6 answered with 'no')",ROUND(E8347,4))</f>
        <v>0.26300000000000001</v>
      </c>
      <c r="G8347" s="110">
        <f>IF('3A-Rail transport'!$T$57="no","not applicable (Q3a.2.6 answered with 'no')",ROUND(E8347,4))</f>
        <v>0.26300000000000001</v>
      </c>
      <c r="S8347" s="110">
        <f t="shared" si="463"/>
        <v>0.26300000000000018</v>
      </c>
      <c r="T8347" s="110">
        <f>IF('3B-Air transport'!$T$66="no","not applicable (Q3b.1.6 answered with 'no')",ROUND(S8347,4))</f>
        <v>0.26300000000000001</v>
      </c>
      <c r="U8347" s="110">
        <f>IF('3B-Air transport'!$T$67="no","not applicable (Q3b.1.6 answered with 'no')",ROUND(S8347,4))</f>
        <v>0.26300000000000001</v>
      </c>
      <c r="V8347" s="110">
        <f>IF('3B-Air transport'!$T$68="no","not applicable (Q3b.1.6 answered with 'no')",ROUND(S8347,4))</f>
        <v>0.26300000000000001</v>
      </c>
      <c r="AB8347" s="110">
        <f t="shared" si="464"/>
        <v>0.26300000000000018</v>
      </c>
      <c r="AC8347" s="110">
        <f>IF('3C-Water transport'!$T$56="no","not applicable (Q3c.1.6 answered with 'no')",ROUND(AB8347,4))</f>
        <v>0.26300000000000001</v>
      </c>
      <c r="AD8347" s="110">
        <f>IF('3C-Water transport'!$T$57="no","not applicable (Q3c.1.6 answered with 'no')",ROUND(AB8347,4))</f>
        <v>0.26300000000000001</v>
      </c>
      <c r="AE8347" s="110">
        <f>IF('3C-Water transport'!$T$58="no","not applicable (Q3c.1.6 answered with 'no')",ROUND(AB8347,4))</f>
        <v>0.26300000000000001</v>
      </c>
    </row>
    <row r="8348" spans="5:31" x14ac:dyDescent="0.25">
      <c r="E8348" s="110">
        <f t="shared" si="462"/>
        <v>0.26400000000000018</v>
      </c>
      <c r="F8348" s="110">
        <f>IF('3A-Rail transport'!$T$56="no","not applicable (Q3a.2.6 answered with 'no')",ROUND(E8348,4))</f>
        <v>0.26400000000000001</v>
      </c>
      <c r="G8348" s="110">
        <f>IF('3A-Rail transport'!$T$57="no","not applicable (Q3a.2.6 answered with 'no')",ROUND(E8348,4))</f>
        <v>0.26400000000000001</v>
      </c>
      <c r="S8348" s="110">
        <f t="shared" si="463"/>
        <v>0.26400000000000018</v>
      </c>
      <c r="T8348" s="110">
        <f>IF('3B-Air transport'!$T$66="no","not applicable (Q3b.1.6 answered with 'no')",ROUND(S8348,4))</f>
        <v>0.26400000000000001</v>
      </c>
      <c r="U8348" s="110">
        <f>IF('3B-Air transport'!$T$67="no","not applicable (Q3b.1.6 answered with 'no')",ROUND(S8348,4))</f>
        <v>0.26400000000000001</v>
      </c>
      <c r="V8348" s="110">
        <f>IF('3B-Air transport'!$T$68="no","not applicable (Q3b.1.6 answered with 'no')",ROUND(S8348,4))</f>
        <v>0.26400000000000001</v>
      </c>
      <c r="AB8348" s="110">
        <f t="shared" si="464"/>
        <v>0.26400000000000018</v>
      </c>
      <c r="AC8348" s="110">
        <f>IF('3C-Water transport'!$T$56="no","not applicable (Q3c.1.6 answered with 'no')",ROUND(AB8348,4))</f>
        <v>0.26400000000000001</v>
      </c>
      <c r="AD8348" s="110">
        <f>IF('3C-Water transport'!$T$57="no","not applicable (Q3c.1.6 answered with 'no')",ROUND(AB8348,4))</f>
        <v>0.26400000000000001</v>
      </c>
      <c r="AE8348" s="110">
        <f>IF('3C-Water transport'!$T$58="no","not applicable (Q3c.1.6 answered with 'no')",ROUND(AB8348,4))</f>
        <v>0.26400000000000001</v>
      </c>
    </row>
    <row r="8349" spans="5:31" x14ac:dyDescent="0.25">
      <c r="E8349" s="110">
        <f t="shared" si="462"/>
        <v>0.26500000000000018</v>
      </c>
      <c r="F8349" s="110">
        <f>IF('3A-Rail transport'!$T$56="no","not applicable (Q3a.2.6 answered with 'no')",ROUND(E8349,4))</f>
        <v>0.26500000000000001</v>
      </c>
      <c r="G8349" s="110">
        <f>IF('3A-Rail transport'!$T$57="no","not applicable (Q3a.2.6 answered with 'no')",ROUND(E8349,4))</f>
        <v>0.26500000000000001</v>
      </c>
      <c r="S8349" s="110">
        <f t="shared" si="463"/>
        <v>0.26500000000000018</v>
      </c>
      <c r="T8349" s="110">
        <f>IF('3B-Air transport'!$T$66="no","not applicable (Q3b.1.6 answered with 'no')",ROUND(S8349,4))</f>
        <v>0.26500000000000001</v>
      </c>
      <c r="U8349" s="110">
        <f>IF('3B-Air transport'!$T$67="no","not applicable (Q3b.1.6 answered with 'no')",ROUND(S8349,4))</f>
        <v>0.26500000000000001</v>
      </c>
      <c r="V8349" s="110">
        <f>IF('3B-Air transport'!$T$68="no","not applicable (Q3b.1.6 answered with 'no')",ROUND(S8349,4))</f>
        <v>0.26500000000000001</v>
      </c>
      <c r="AB8349" s="110">
        <f t="shared" si="464"/>
        <v>0.26500000000000018</v>
      </c>
      <c r="AC8349" s="110">
        <f>IF('3C-Water transport'!$T$56="no","not applicable (Q3c.1.6 answered with 'no')",ROUND(AB8349,4))</f>
        <v>0.26500000000000001</v>
      </c>
      <c r="AD8349" s="110">
        <f>IF('3C-Water transport'!$T$57="no","not applicable (Q3c.1.6 answered with 'no')",ROUND(AB8349,4))</f>
        <v>0.26500000000000001</v>
      </c>
      <c r="AE8349" s="110">
        <f>IF('3C-Water transport'!$T$58="no","not applicable (Q3c.1.6 answered with 'no')",ROUND(AB8349,4))</f>
        <v>0.26500000000000001</v>
      </c>
    </row>
    <row r="8350" spans="5:31" x14ac:dyDescent="0.25">
      <c r="E8350" s="110">
        <f t="shared" si="462"/>
        <v>0.26600000000000018</v>
      </c>
      <c r="F8350" s="110">
        <f>IF('3A-Rail transport'!$T$56="no","not applicable (Q3a.2.6 answered with 'no')",ROUND(E8350,4))</f>
        <v>0.26600000000000001</v>
      </c>
      <c r="G8350" s="110">
        <f>IF('3A-Rail transport'!$T$57="no","not applicable (Q3a.2.6 answered with 'no')",ROUND(E8350,4))</f>
        <v>0.26600000000000001</v>
      </c>
      <c r="S8350" s="110">
        <f t="shared" si="463"/>
        <v>0.26600000000000018</v>
      </c>
      <c r="T8350" s="110">
        <f>IF('3B-Air transport'!$T$66="no","not applicable (Q3b.1.6 answered with 'no')",ROUND(S8350,4))</f>
        <v>0.26600000000000001</v>
      </c>
      <c r="U8350" s="110">
        <f>IF('3B-Air transport'!$T$67="no","not applicable (Q3b.1.6 answered with 'no')",ROUND(S8350,4))</f>
        <v>0.26600000000000001</v>
      </c>
      <c r="V8350" s="110">
        <f>IF('3B-Air transport'!$T$68="no","not applicable (Q3b.1.6 answered with 'no')",ROUND(S8350,4))</f>
        <v>0.26600000000000001</v>
      </c>
      <c r="AB8350" s="110">
        <f t="shared" si="464"/>
        <v>0.26600000000000018</v>
      </c>
      <c r="AC8350" s="110">
        <f>IF('3C-Water transport'!$T$56="no","not applicable (Q3c.1.6 answered with 'no')",ROUND(AB8350,4))</f>
        <v>0.26600000000000001</v>
      </c>
      <c r="AD8350" s="110">
        <f>IF('3C-Water transport'!$T$57="no","not applicable (Q3c.1.6 answered with 'no')",ROUND(AB8350,4))</f>
        <v>0.26600000000000001</v>
      </c>
      <c r="AE8350" s="110">
        <f>IF('3C-Water transport'!$T$58="no","not applicable (Q3c.1.6 answered with 'no')",ROUND(AB8350,4))</f>
        <v>0.26600000000000001</v>
      </c>
    </row>
    <row r="8351" spans="5:31" x14ac:dyDescent="0.25">
      <c r="E8351" s="110">
        <f t="shared" si="462"/>
        <v>0.26700000000000018</v>
      </c>
      <c r="F8351" s="110">
        <f>IF('3A-Rail transport'!$T$56="no","not applicable (Q3a.2.6 answered with 'no')",ROUND(E8351,4))</f>
        <v>0.26700000000000002</v>
      </c>
      <c r="G8351" s="110">
        <f>IF('3A-Rail transport'!$T$57="no","not applicable (Q3a.2.6 answered with 'no')",ROUND(E8351,4))</f>
        <v>0.26700000000000002</v>
      </c>
      <c r="S8351" s="110">
        <f t="shared" si="463"/>
        <v>0.26700000000000018</v>
      </c>
      <c r="T8351" s="110">
        <f>IF('3B-Air transport'!$T$66="no","not applicable (Q3b.1.6 answered with 'no')",ROUND(S8351,4))</f>
        <v>0.26700000000000002</v>
      </c>
      <c r="U8351" s="110">
        <f>IF('3B-Air transport'!$T$67="no","not applicable (Q3b.1.6 answered with 'no')",ROUND(S8351,4))</f>
        <v>0.26700000000000002</v>
      </c>
      <c r="V8351" s="110">
        <f>IF('3B-Air transport'!$T$68="no","not applicable (Q3b.1.6 answered with 'no')",ROUND(S8351,4))</f>
        <v>0.26700000000000002</v>
      </c>
      <c r="AB8351" s="110">
        <f t="shared" si="464"/>
        <v>0.26700000000000018</v>
      </c>
      <c r="AC8351" s="110">
        <f>IF('3C-Water transport'!$T$56="no","not applicable (Q3c.1.6 answered with 'no')",ROUND(AB8351,4))</f>
        <v>0.26700000000000002</v>
      </c>
      <c r="AD8351" s="110">
        <f>IF('3C-Water transport'!$T$57="no","not applicable (Q3c.1.6 answered with 'no')",ROUND(AB8351,4))</f>
        <v>0.26700000000000002</v>
      </c>
      <c r="AE8351" s="110">
        <f>IF('3C-Water transport'!$T$58="no","not applicable (Q3c.1.6 answered with 'no')",ROUND(AB8351,4))</f>
        <v>0.26700000000000002</v>
      </c>
    </row>
    <row r="8352" spans="5:31" x14ac:dyDescent="0.25">
      <c r="E8352" s="110">
        <f t="shared" si="462"/>
        <v>0.26800000000000018</v>
      </c>
      <c r="F8352" s="110">
        <f>IF('3A-Rail transport'!$T$56="no","not applicable (Q3a.2.6 answered with 'no')",ROUND(E8352,4))</f>
        <v>0.26800000000000002</v>
      </c>
      <c r="G8352" s="110">
        <f>IF('3A-Rail transport'!$T$57="no","not applicable (Q3a.2.6 answered with 'no')",ROUND(E8352,4))</f>
        <v>0.26800000000000002</v>
      </c>
      <c r="S8352" s="110">
        <f t="shared" si="463"/>
        <v>0.26800000000000018</v>
      </c>
      <c r="T8352" s="110">
        <f>IF('3B-Air transport'!$T$66="no","not applicable (Q3b.1.6 answered with 'no')",ROUND(S8352,4))</f>
        <v>0.26800000000000002</v>
      </c>
      <c r="U8352" s="110">
        <f>IF('3B-Air transport'!$T$67="no","not applicable (Q3b.1.6 answered with 'no')",ROUND(S8352,4))</f>
        <v>0.26800000000000002</v>
      </c>
      <c r="V8352" s="110">
        <f>IF('3B-Air transport'!$T$68="no","not applicable (Q3b.1.6 answered with 'no')",ROUND(S8352,4))</f>
        <v>0.26800000000000002</v>
      </c>
      <c r="AB8352" s="110">
        <f t="shared" si="464"/>
        <v>0.26800000000000018</v>
      </c>
      <c r="AC8352" s="110">
        <f>IF('3C-Water transport'!$T$56="no","not applicable (Q3c.1.6 answered with 'no')",ROUND(AB8352,4))</f>
        <v>0.26800000000000002</v>
      </c>
      <c r="AD8352" s="110">
        <f>IF('3C-Water transport'!$T$57="no","not applicable (Q3c.1.6 answered with 'no')",ROUND(AB8352,4))</f>
        <v>0.26800000000000002</v>
      </c>
      <c r="AE8352" s="110">
        <f>IF('3C-Water transport'!$T$58="no","not applicable (Q3c.1.6 answered with 'no')",ROUND(AB8352,4))</f>
        <v>0.26800000000000002</v>
      </c>
    </row>
    <row r="8353" spans="5:31" x14ac:dyDescent="0.25">
      <c r="E8353" s="110">
        <f t="shared" si="462"/>
        <v>0.26900000000000018</v>
      </c>
      <c r="F8353" s="110">
        <f>IF('3A-Rail transport'!$T$56="no","not applicable (Q3a.2.6 answered with 'no')",ROUND(E8353,4))</f>
        <v>0.26900000000000002</v>
      </c>
      <c r="G8353" s="110">
        <f>IF('3A-Rail transport'!$T$57="no","not applicable (Q3a.2.6 answered with 'no')",ROUND(E8353,4))</f>
        <v>0.26900000000000002</v>
      </c>
      <c r="S8353" s="110">
        <f t="shared" si="463"/>
        <v>0.26900000000000018</v>
      </c>
      <c r="T8353" s="110">
        <f>IF('3B-Air transport'!$T$66="no","not applicable (Q3b.1.6 answered with 'no')",ROUND(S8353,4))</f>
        <v>0.26900000000000002</v>
      </c>
      <c r="U8353" s="110">
        <f>IF('3B-Air transport'!$T$67="no","not applicable (Q3b.1.6 answered with 'no')",ROUND(S8353,4))</f>
        <v>0.26900000000000002</v>
      </c>
      <c r="V8353" s="110">
        <f>IF('3B-Air transport'!$T$68="no","not applicable (Q3b.1.6 answered with 'no')",ROUND(S8353,4))</f>
        <v>0.26900000000000002</v>
      </c>
      <c r="AB8353" s="110">
        <f t="shared" si="464"/>
        <v>0.26900000000000018</v>
      </c>
      <c r="AC8353" s="110">
        <f>IF('3C-Water transport'!$T$56="no","not applicable (Q3c.1.6 answered with 'no')",ROUND(AB8353,4))</f>
        <v>0.26900000000000002</v>
      </c>
      <c r="AD8353" s="110">
        <f>IF('3C-Water transport'!$T$57="no","not applicable (Q3c.1.6 answered with 'no')",ROUND(AB8353,4))</f>
        <v>0.26900000000000002</v>
      </c>
      <c r="AE8353" s="110">
        <f>IF('3C-Water transport'!$T$58="no","not applicable (Q3c.1.6 answered with 'no')",ROUND(AB8353,4))</f>
        <v>0.26900000000000002</v>
      </c>
    </row>
    <row r="8354" spans="5:31" x14ac:dyDescent="0.25">
      <c r="E8354" s="110">
        <f t="shared" si="462"/>
        <v>0.27000000000000018</v>
      </c>
      <c r="F8354" s="110">
        <f>IF('3A-Rail transport'!$T$56="no","not applicable (Q3a.2.6 answered with 'no')",ROUND(E8354,4))</f>
        <v>0.27</v>
      </c>
      <c r="G8354" s="110">
        <f>IF('3A-Rail transport'!$T$57="no","not applicable (Q3a.2.6 answered with 'no')",ROUND(E8354,4))</f>
        <v>0.27</v>
      </c>
      <c r="S8354" s="110">
        <f t="shared" si="463"/>
        <v>0.27000000000000018</v>
      </c>
      <c r="T8354" s="110">
        <f>IF('3B-Air transport'!$T$66="no","not applicable (Q3b.1.6 answered with 'no')",ROUND(S8354,4))</f>
        <v>0.27</v>
      </c>
      <c r="U8354" s="110">
        <f>IF('3B-Air transport'!$T$67="no","not applicable (Q3b.1.6 answered with 'no')",ROUND(S8354,4))</f>
        <v>0.27</v>
      </c>
      <c r="V8354" s="110">
        <f>IF('3B-Air transport'!$T$68="no","not applicable (Q3b.1.6 answered with 'no')",ROUND(S8354,4))</f>
        <v>0.27</v>
      </c>
      <c r="AB8354" s="110">
        <f t="shared" si="464"/>
        <v>0.27000000000000018</v>
      </c>
      <c r="AC8354" s="110">
        <f>IF('3C-Water transport'!$T$56="no","not applicable (Q3c.1.6 answered with 'no')",ROUND(AB8354,4))</f>
        <v>0.27</v>
      </c>
      <c r="AD8354" s="110">
        <f>IF('3C-Water transport'!$T$57="no","not applicable (Q3c.1.6 answered with 'no')",ROUND(AB8354,4))</f>
        <v>0.27</v>
      </c>
      <c r="AE8354" s="110">
        <f>IF('3C-Water transport'!$T$58="no","not applicable (Q3c.1.6 answered with 'no')",ROUND(AB8354,4))</f>
        <v>0.27</v>
      </c>
    </row>
    <row r="8355" spans="5:31" x14ac:dyDescent="0.25">
      <c r="E8355" s="110">
        <f t="shared" si="462"/>
        <v>0.27100000000000019</v>
      </c>
      <c r="F8355" s="110">
        <f>IF('3A-Rail transport'!$T$56="no","not applicable (Q3a.2.6 answered with 'no')",ROUND(E8355,4))</f>
        <v>0.27100000000000002</v>
      </c>
      <c r="G8355" s="110">
        <f>IF('3A-Rail transport'!$T$57="no","not applicable (Q3a.2.6 answered with 'no')",ROUND(E8355,4))</f>
        <v>0.27100000000000002</v>
      </c>
      <c r="S8355" s="110">
        <f t="shared" si="463"/>
        <v>0.27100000000000019</v>
      </c>
      <c r="T8355" s="110">
        <f>IF('3B-Air transport'!$T$66="no","not applicable (Q3b.1.6 answered with 'no')",ROUND(S8355,4))</f>
        <v>0.27100000000000002</v>
      </c>
      <c r="U8355" s="110">
        <f>IF('3B-Air transport'!$T$67="no","not applicable (Q3b.1.6 answered with 'no')",ROUND(S8355,4))</f>
        <v>0.27100000000000002</v>
      </c>
      <c r="V8355" s="110">
        <f>IF('3B-Air transport'!$T$68="no","not applicable (Q3b.1.6 answered with 'no')",ROUND(S8355,4))</f>
        <v>0.27100000000000002</v>
      </c>
      <c r="AB8355" s="110">
        <f t="shared" si="464"/>
        <v>0.27100000000000019</v>
      </c>
      <c r="AC8355" s="110">
        <f>IF('3C-Water transport'!$T$56="no","not applicable (Q3c.1.6 answered with 'no')",ROUND(AB8355,4))</f>
        <v>0.27100000000000002</v>
      </c>
      <c r="AD8355" s="110">
        <f>IF('3C-Water transport'!$T$57="no","not applicable (Q3c.1.6 answered with 'no')",ROUND(AB8355,4))</f>
        <v>0.27100000000000002</v>
      </c>
      <c r="AE8355" s="110">
        <f>IF('3C-Water transport'!$T$58="no","not applicable (Q3c.1.6 answered with 'no')",ROUND(AB8355,4))</f>
        <v>0.27100000000000002</v>
      </c>
    </row>
    <row r="8356" spans="5:31" x14ac:dyDescent="0.25">
      <c r="E8356" s="110">
        <f t="shared" si="462"/>
        <v>0.27200000000000019</v>
      </c>
      <c r="F8356" s="110">
        <f>IF('3A-Rail transport'!$T$56="no","not applicable (Q3a.2.6 answered with 'no')",ROUND(E8356,4))</f>
        <v>0.27200000000000002</v>
      </c>
      <c r="G8356" s="110">
        <f>IF('3A-Rail transport'!$T$57="no","not applicable (Q3a.2.6 answered with 'no')",ROUND(E8356,4))</f>
        <v>0.27200000000000002</v>
      </c>
      <c r="S8356" s="110">
        <f t="shared" si="463"/>
        <v>0.27200000000000019</v>
      </c>
      <c r="T8356" s="110">
        <f>IF('3B-Air transport'!$T$66="no","not applicable (Q3b.1.6 answered with 'no')",ROUND(S8356,4))</f>
        <v>0.27200000000000002</v>
      </c>
      <c r="U8356" s="110">
        <f>IF('3B-Air transport'!$T$67="no","not applicable (Q3b.1.6 answered with 'no')",ROUND(S8356,4))</f>
        <v>0.27200000000000002</v>
      </c>
      <c r="V8356" s="110">
        <f>IF('3B-Air transport'!$T$68="no","not applicable (Q3b.1.6 answered with 'no')",ROUND(S8356,4))</f>
        <v>0.27200000000000002</v>
      </c>
      <c r="AB8356" s="110">
        <f t="shared" si="464"/>
        <v>0.27200000000000019</v>
      </c>
      <c r="AC8356" s="110">
        <f>IF('3C-Water transport'!$T$56="no","not applicable (Q3c.1.6 answered with 'no')",ROUND(AB8356,4))</f>
        <v>0.27200000000000002</v>
      </c>
      <c r="AD8356" s="110">
        <f>IF('3C-Water transport'!$T$57="no","not applicable (Q3c.1.6 answered with 'no')",ROUND(AB8356,4))</f>
        <v>0.27200000000000002</v>
      </c>
      <c r="AE8356" s="110">
        <f>IF('3C-Water transport'!$T$58="no","not applicable (Q3c.1.6 answered with 'no')",ROUND(AB8356,4))</f>
        <v>0.27200000000000002</v>
      </c>
    </row>
    <row r="8357" spans="5:31" x14ac:dyDescent="0.25">
      <c r="E8357" s="110">
        <f t="shared" si="462"/>
        <v>0.27300000000000019</v>
      </c>
      <c r="F8357" s="110">
        <f>IF('3A-Rail transport'!$T$56="no","not applicable (Q3a.2.6 answered with 'no')",ROUND(E8357,4))</f>
        <v>0.27300000000000002</v>
      </c>
      <c r="G8357" s="110">
        <f>IF('3A-Rail transport'!$T$57="no","not applicable (Q3a.2.6 answered with 'no')",ROUND(E8357,4))</f>
        <v>0.27300000000000002</v>
      </c>
      <c r="S8357" s="110">
        <f t="shared" si="463"/>
        <v>0.27300000000000019</v>
      </c>
      <c r="T8357" s="110">
        <f>IF('3B-Air transport'!$T$66="no","not applicable (Q3b.1.6 answered with 'no')",ROUND(S8357,4))</f>
        <v>0.27300000000000002</v>
      </c>
      <c r="U8357" s="110">
        <f>IF('3B-Air transport'!$T$67="no","not applicable (Q3b.1.6 answered with 'no')",ROUND(S8357,4))</f>
        <v>0.27300000000000002</v>
      </c>
      <c r="V8357" s="110">
        <f>IF('3B-Air transport'!$T$68="no","not applicable (Q3b.1.6 answered with 'no')",ROUND(S8357,4))</f>
        <v>0.27300000000000002</v>
      </c>
      <c r="AB8357" s="110">
        <f t="shared" si="464"/>
        <v>0.27300000000000019</v>
      </c>
      <c r="AC8357" s="110">
        <f>IF('3C-Water transport'!$T$56="no","not applicable (Q3c.1.6 answered with 'no')",ROUND(AB8357,4))</f>
        <v>0.27300000000000002</v>
      </c>
      <c r="AD8357" s="110">
        <f>IF('3C-Water transport'!$T$57="no","not applicable (Q3c.1.6 answered with 'no')",ROUND(AB8357,4))</f>
        <v>0.27300000000000002</v>
      </c>
      <c r="AE8357" s="110">
        <f>IF('3C-Water transport'!$T$58="no","not applicable (Q3c.1.6 answered with 'no')",ROUND(AB8357,4))</f>
        <v>0.27300000000000002</v>
      </c>
    </row>
    <row r="8358" spans="5:31" x14ac:dyDescent="0.25">
      <c r="E8358" s="110">
        <f t="shared" si="462"/>
        <v>0.27400000000000019</v>
      </c>
      <c r="F8358" s="110">
        <f>IF('3A-Rail transport'!$T$56="no","not applicable (Q3a.2.6 answered with 'no')",ROUND(E8358,4))</f>
        <v>0.27400000000000002</v>
      </c>
      <c r="G8358" s="110">
        <f>IF('3A-Rail transport'!$T$57="no","not applicable (Q3a.2.6 answered with 'no')",ROUND(E8358,4))</f>
        <v>0.27400000000000002</v>
      </c>
      <c r="S8358" s="110">
        <f t="shared" si="463"/>
        <v>0.27400000000000019</v>
      </c>
      <c r="T8358" s="110">
        <f>IF('3B-Air transport'!$T$66="no","not applicable (Q3b.1.6 answered with 'no')",ROUND(S8358,4))</f>
        <v>0.27400000000000002</v>
      </c>
      <c r="U8358" s="110">
        <f>IF('3B-Air transport'!$T$67="no","not applicable (Q3b.1.6 answered with 'no')",ROUND(S8358,4))</f>
        <v>0.27400000000000002</v>
      </c>
      <c r="V8358" s="110">
        <f>IF('3B-Air transport'!$T$68="no","not applicable (Q3b.1.6 answered with 'no')",ROUND(S8358,4))</f>
        <v>0.27400000000000002</v>
      </c>
      <c r="AB8358" s="110">
        <f t="shared" si="464"/>
        <v>0.27400000000000019</v>
      </c>
      <c r="AC8358" s="110">
        <f>IF('3C-Water transport'!$T$56="no","not applicable (Q3c.1.6 answered with 'no')",ROUND(AB8358,4))</f>
        <v>0.27400000000000002</v>
      </c>
      <c r="AD8358" s="110">
        <f>IF('3C-Water transport'!$T$57="no","not applicable (Q3c.1.6 answered with 'no')",ROUND(AB8358,4))</f>
        <v>0.27400000000000002</v>
      </c>
      <c r="AE8358" s="110">
        <f>IF('3C-Water transport'!$T$58="no","not applicable (Q3c.1.6 answered with 'no')",ROUND(AB8358,4))</f>
        <v>0.27400000000000002</v>
      </c>
    </row>
    <row r="8359" spans="5:31" x14ac:dyDescent="0.25">
      <c r="E8359" s="110">
        <f t="shared" si="462"/>
        <v>0.27500000000000019</v>
      </c>
      <c r="F8359" s="110">
        <f>IF('3A-Rail transport'!$T$56="no","not applicable (Q3a.2.6 answered with 'no')",ROUND(E8359,4))</f>
        <v>0.27500000000000002</v>
      </c>
      <c r="G8359" s="110">
        <f>IF('3A-Rail transport'!$T$57="no","not applicable (Q3a.2.6 answered with 'no')",ROUND(E8359,4))</f>
        <v>0.27500000000000002</v>
      </c>
      <c r="S8359" s="110">
        <f t="shared" si="463"/>
        <v>0.27500000000000019</v>
      </c>
      <c r="T8359" s="110">
        <f>IF('3B-Air transport'!$T$66="no","not applicable (Q3b.1.6 answered with 'no')",ROUND(S8359,4))</f>
        <v>0.27500000000000002</v>
      </c>
      <c r="U8359" s="110">
        <f>IF('3B-Air transport'!$T$67="no","not applicable (Q3b.1.6 answered with 'no')",ROUND(S8359,4))</f>
        <v>0.27500000000000002</v>
      </c>
      <c r="V8359" s="110">
        <f>IF('3B-Air transport'!$T$68="no","not applicable (Q3b.1.6 answered with 'no')",ROUND(S8359,4))</f>
        <v>0.27500000000000002</v>
      </c>
      <c r="AB8359" s="110">
        <f t="shared" si="464"/>
        <v>0.27500000000000019</v>
      </c>
      <c r="AC8359" s="110">
        <f>IF('3C-Water transport'!$T$56="no","not applicable (Q3c.1.6 answered with 'no')",ROUND(AB8359,4))</f>
        <v>0.27500000000000002</v>
      </c>
      <c r="AD8359" s="110">
        <f>IF('3C-Water transport'!$T$57="no","not applicable (Q3c.1.6 answered with 'no')",ROUND(AB8359,4))</f>
        <v>0.27500000000000002</v>
      </c>
      <c r="AE8359" s="110">
        <f>IF('3C-Water transport'!$T$58="no","not applicable (Q3c.1.6 answered with 'no')",ROUND(AB8359,4))</f>
        <v>0.27500000000000002</v>
      </c>
    </row>
    <row r="8360" spans="5:31" x14ac:dyDescent="0.25">
      <c r="E8360" s="110">
        <f t="shared" si="462"/>
        <v>0.27600000000000019</v>
      </c>
      <c r="F8360" s="110">
        <f>IF('3A-Rail transport'!$T$56="no","not applicable (Q3a.2.6 answered with 'no')",ROUND(E8360,4))</f>
        <v>0.27600000000000002</v>
      </c>
      <c r="G8360" s="110">
        <f>IF('3A-Rail transport'!$T$57="no","not applicable (Q3a.2.6 answered with 'no')",ROUND(E8360,4))</f>
        <v>0.27600000000000002</v>
      </c>
      <c r="S8360" s="110">
        <f t="shared" si="463"/>
        <v>0.27600000000000019</v>
      </c>
      <c r="T8360" s="110">
        <f>IF('3B-Air transport'!$T$66="no","not applicable (Q3b.1.6 answered with 'no')",ROUND(S8360,4))</f>
        <v>0.27600000000000002</v>
      </c>
      <c r="U8360" s="110">
        <f>IF('3B-Air transport'!$T$67="no","not applicable (Q3b.1.6 answered with 'no')",ROUND(S8360,4))</f>
        <v>0.27600000000000002</v>
      </c>
      <c r="V8360" s="110">
        <f>IF('3B-Air transport'!$T$68="no","not applicable (Q3b.1.6 answered with 'no')",ROUND(S8360,4))</f>
        <v>0.27600000000000002</v>
      </c>
      <c r="AB8360" s="110">
        <f t="shared" si="464"/>
        <v>0.27600000000000019</v>
      </c>
      <c r="AC8360" s="110">
        <f>IF('3C-Water transport'!$T$56="no","not applicable (Q3c.1.6 answered with 'no')",ROUND(AB8360,4))</f>
        <v>0.27600000000000002</v>
      </c>
      <c r="AD8360" s="110">
        <f>IF('3C-Water transport'!$T$57="no","not applicable (Q3c.1.6 answered with 'no')",ROUND(AB8360,4))</f>
        <v>0.27600000000000002</v>
      </c>
      <c r="AE8360" s="110">
        <f>IF('3C-Water transport'!$T$58="no","not applicable (Q3c.1.6 answered with 'no')",ROUND(AB8360,4))</f>
        <v>0.27600000000000002</v>
      </c>
    </row>
    <row r="8361" spans="5:31" x14ac:dyDescent="0.25">
      <c r="E8361" s="110">
        <f t="shared" si="462"/>
        <v>0.27700000000000019</v>
      </c>
      <c r="F8361" s="110">
        <f>IF('3A-Rail transport'!$T$56="no","not applicable (Q3a.2.6 answered with 'no')",ROUND(E8361,4))</f>
        <v>0.27700000000000002</v>
      </c>
      <c r="G8361" s="110">
        <f>IF('3A-Rail transport'!$T$57="no","not applicable (Q3a.2.6 answered with 'no')",ROUND(E8361,4))</f>
        <v>0.27700000000000002</v>
      </c>
      <c r="S8361" s="110">
        <f t="shared" si="463"/>
        <v>0.27700000000000019</v>
      </c>
      <c r="T8361" s="110">
        <f>IF('3B-Air transport'!$T$66="no","not applicable (Q3b.1.6 answered with 'no')",ROUND(S8361,4))</f>
        <v>0.27700000000000002</v>
      </c>
      <c r="U8361" s="110">
        <f>IF('3B-Air transport'!$T$67="no","not applicable (Q3b.1.6 answered with 'no')",ROUND(S8361,4))</f>
        <v>0.27700000000000002</v>
      </c>
      <c r="V8361" s="110">
        <f>IF('3B-Air transport'!$T$68="no","not applicable (Q3b.1.6 answered with 'no')",ROUND(S8361,4))</f>
        <v>0.27700000000000002</v>
      </c>
      <c r="AB8361" s="110">
        <f t="shared" si="464"/>
        <v>0.27700000000000019</v>
      </c>
      <c r="AC8361" s="110">
        <f>IF('3C-Water transport'!$T$56="no","not applicable (Q3c.1.6 answered with 'no')",ROUND(AB8361,4))</f>
        <v>0.27700000000000002</v>
      </c>
      <c r="AD8361" s="110">
        <f>IF('3C-Water transport'!$T$57="no","not applicable (Q3c.1.6 answered with 'no')",ROUND(AB8361,4))</f>
        <v>0.27700000000000002</v>
      </c>
      <c r="AE8361" s="110">
        <f>IF('3C-Water transport'!$T$58="no","not applicable (Q3c.1.6 answered with 'no')",ROUND(AB8361,4))</f>
        <v>0.27700000000000002</v>
      </c>
    </row>
    <row r="8362" spans="5:31" x14ac:dyDescent="0.25">
      <c r="E8362" s="110">
        <f t="shared" si="462"/>
        <v>0.27800000000000019</v>
      </c>
      <c r="F8362" s="110">
        <f>IF('3A-Rail transport'!$T$56="no","not applicable (Q3a.2.6 answered with 'no')",ROUND(E8362,4))</f>
        <v>0.27800000000000002</v>
      </c>
      <c r="G8362" s="110">
        <f>IF('3A-Rail transport'!$T$57="no","not applicable (Q3a.2.6 answered with 'no')",ROUND(E8362,4))</f>
        <v>0.27800000000000002</v>
      </c>
      <c r="S8362" s="110">
        <f t="shared" si="463"/>
        <v>0.27800000000000019</v>
      </c>
      <c r="T8362" s="110">
        <f>IF('3B-Air transport'!$T$66="no","not applicable (Q3b.1.6 answered with 'no')",ROUND(S8362,4))</f>
        <v>0.27800000000000002</v>
      </c>
      <c r="U8362" s="110">
        <f>IF('3B-Air transport'!$T$67="no","not applicable (Q3b.1.6 answered with 'no')",ROUND(S8362,4))</f>
        <v>0.27800000000000002</v>
      </c>
      <c r="V8362" s="110">
        <f>IF('3B-Air transport'!$T$68="no","not applicable (Q3b.1.6 answered with 'no')",ROUND(S8362,4))</f>
        <v>0.27800000000000002</v>
      </c>
      <c r="AB8362" s="110">
        <f t="shared" si="464"/>
        <v>0.27800000000000019</v>
      </c>
      <c r="AC8362" s="110">
        <f>IF('3C-Water transport'!$T$56="no","not applicable (Q3c.1.6 answered with 'no')",ROUND(AB8362,4))</f>
        <v>0.27800000000000002</v>
      </c>
      <c r="AD8362" s="110">
        <f>IF('3C-Water transport'!$T$57="no","not applicable (Q3c.1.6 answered with 'no')",ROUND(AB8362,4))</f>
        <v>0.27800000000000002</v>
      </c>
      <c r="AE8362" s="110">
        <f>IF('3C-Water transport'!$T$58="no","not applicable (Q3c.1.6 answered with 'no')",ROUND(AB8362,4))</f>
        <v>0.27800000000000002</v>
      </c>
    </row>
    <row r="8363" spans="5:31" x14ac:dyDescent="0.25">
      <c r="E8363" s="110">
        <f t="shared" si="462"/>
        <v>0.27900000000000019</v>
      </c>
      <c r="F8363" s="110">
        <f>IF('3A-Rail transport'!$T$56="no","not applicable (Q3a.2.6 answered with 'no')",ROUND(E8363,4))</f>
        <v>0.27900000000000003</v>
      </c>
      <c r="G8363" s="110">
        <f>IF('3A-Rail transport'!$T$57="no","not applicable (Q3a.2.6 answered with 'no')",ROUND(E8363,4))</f>
        <v>0.27900000000000003</v>
      </c>
      <c r="S8363" s="110">
        <f t="shared" si="463"/>
        <v>0.27900000000000019</v>
      </c>
      <c r="T8363" s="110">
        <f>IF('3B-Air transport'!$T$66="no","not applicable (Q3b.1.6 answered with 'no')",ROUND(S8363,4))</f>
        <v>0.27900000000000003</v>
      </c>
      <c r="U8363" s="110">
        <f>IF('3B-Air transport'!$T$67="no","not applicable (Q3b.1.6 answered with 'no')",ROUND(S8363,4))</f>
        <v>0.27900000000000003</v>
      </c>
      <c r="V8363" s="110">
        <f>IF('3B-Air transport'!$T$68="no","not applicable (Q3b.1.6 answered with 'no')",ROUND(S8363,4))</f>
        <v>0.27900000000000003</v>
      </c>
      <c r="AB8363" s="110">
        <f t="shared" si="464"/>
        <v>0.27900000000000019</v>
      </c>
      <c r="AC8363" s="110">
        <f>IF('3C-Water transport'!$T$56="no","not applicable (Q3c.1.6 answered with 'no')",ROUND(AB8363,4))</f>
        <v>0.27900000000000003</v>
      </c>
      <c r="AD8363" s="110">
        <f>IF('3C-Water transport'!$T$57="no","not applicable (Q3c.1.6 answered with 'no')",ROUND(AB8363,4))</f>
        <v>0.27900000000000003</v>
      </c>
      <c r="AE8363" s="110">
        <f>IF('3C-Water transport'!$T$58="no","not applicable (Q3c.1.6 answered with 'no')",ROUND(AB8363,4))</f>
        <v>0.27900000000000003</v>
      </c>
    </row>
    <row r="8364" spans="5:31" x14ac:dyDescent="0.25">
      <c r="E8364" s="110">
        <f t="shared" si="462"/>
        <v>0.28000000000000019</v>
      </c>
      <c r="F8364" s="110">
        <f>IF('3A-Rail transport'!$T$56="no","not applicable (Q3a.2.6 answered with 'no')",ROUND(E8364,4))</f>
        <v>0.28000000000000003</v>
      </c>
      <c r="G8364" s="110">
        <f>IF('3A-Rail transport'!$T$57="no","not applicable (Q3a.2.6 answered with 'no')",ROUND(E8364,4))</f>
        <v>0.28000000000000003</v>
      </c>
      <c r="S8364" s="110">
        <f t="shared" si="463"/>
        <v>0.28000000000000019</v>
      </c>
      <c r="T8364" s="110">
        <f>IF('3B-Air transport'!$T$66="no","not applicable (Q3b.1.6 answered with 'no')",ROUND(S8364,4))</f>
        <v>0.28000000000000003</v>
      </c>
      <c r="U8364" s="110">
        <f>IF('3B-Air transport'!$T$67="no","not applicable (Q3b.1.6 answered with 'no')",ROUND(S8364,4))</f>
        <v>0.28000000000000003</v>
      </c>
      <c r="V8364" s="110">
        <f>IF('3B-Air transport'!$T$68="no","not applicable (Q3b.1.6 answered with 'no')",ROUND(S8364,4))</f>
        <v>0.28000000000000003</v>
      </c>
      <c r="AB8364" s="110">
        <f t="shared" si="464"/>
        <v>0.28000000000000019</v>
      </c>
      <c r="AC8364" s="110">
        <f>IF('3C-Water transport'!$T$56="no","not applicable (Q3c.1.6 answered with 'no')",ROUND(AB8364,4))</f>
        <v>0.28000000000000003</v>
      </c>
      <c r="AD8364" s="110">
        <f>IF('3C-Water transport'!$T$57="no","not applicable (Q3c.1.6 answered with 'no')",ROUND(AB8364,4))</f>
        <v>0.28000000000000003</v>
      </c>
      <c r="AE8364" s="110">
        <f>IF('3C-Water transport'!$T$58="no","not applicable (Q3c.1.6 answered with 'no')",ROUND(AB8364,4))</f>
        <v>0.28000000000000003</v>
      </c>
    </row>
    <row r="8365" spans="5:31" x14ac:dyDescent="0.25">
      <c r="E8365" s="110">
        <f t="shared" si="462"/>
        <v>0.28100000000000019</v>
      </c>
      <c r="F8365" s="110">
        <f>IF('3A-Rail transport'!$T$56="no","not applicable (Q3a.2.6 answered with 'no')",ROUND(E8365,4))</f>
        <v>0.28100000000000003</v>
      </c>
      <c r="G8365" s="110">
        <f>IF('3A-Rail transport'!$T$57="no","not applicable (Q3a.2.6 answered with 'no')",ROUND(E8365,4))</f>
        <v>0.28100000000000003</v>
      </c>
      <c r="S8365" s="110">
        <f t="shared" si="463"/>
        <v>0.28100000000000019</v>
      </c>
      <c r="T8365" s="110">
        <f>IF('3B-Air transport'!$T$66="no","not applicable (Q3b.1.6 answered with 'no')",ROUND(S8365,4))</f>
        <v>0.28100000000000003</v>
      </c>
      <c r="U8365" s="110">
        <f>IF('3B-Air transport'!$T$67="no","not applicable (Q3b.1.6 answered with 'no')",ROUND(S8365,4))</f>
        <v>0.28100000000000003</v>
      </c>
      <c r="V8365" s="110">
        <f>IF('3B-Air transport'!$T$68="no","not applicable (Q3b.1.6 answered with 'no')",ROUND(S8365,4))</f>
        <v>0.28100000000000003</v>
      </c>
      <c r="AB8365" s="110">
        <f t="shared" si="464"/>
        <v>0.28100000000000019</v>
      </c>
      <c r="AC8365" s="110">
        <f>IF('3C-Water transport'!$T$56="no","not applicable (Q3c.1.6 answered with 'no')",ROUND(AB8365,4))</f>
        <v>0.28100000000000003</v>
      </c>
      <c r="AD8365" s="110">
        <f>IF('3C-Water transport'!$T$57="no","not applicable (Q3c.1.6 answered with 'no')",ROUND(AB8365,4))</f>
        <v>0.28100000000000003</v>
      </c>
      <c r="AE8365" s="110">
        <f>IF('3C-Water transport'!$T$58="no","not applicable (Q3c.1.6 answered with 'no')",ROUND(AB8365,4))</f>
        <v>0.28100000000000003</v>
      </c>
    </row>
    <row r="8366" spans="5:31" x14ac:dyDescent="0.25">
      <c r="E8366" s="110">
        <f t="shared" si="462"/>
        <v>0.28200000000000019</v>
      </c>
      <c r="F8366" s="110">
        <f>IF('3A-Rail transport'!$T$56="no","not applicable (Q3a.2.6 answered with 'no')",ROUND(E8366,4))</f>
        <v>0.28199999999999997</v>
      </c>
      <c r="G8366" s="110">
        <f>IF('3A-Rail transport'!$T$57="no","not applicable (Q3a.2.6 answered with 'no')",ROUND(E8366,4))</f>
        <v>0.28199999999999997</v>
      </c>
      <c r="S8366" s="110">
        <f t="shared" si="463"/>
        <v>0.28200000000000019</v>
      </c>
      <c r="T8366" s="110">
        <f>IF('3B-Air transport'!$T$66="no","not applicable (Q3b.1.6 answered with 'no')",ROUND(S8366,4))</f>
        <v>0.28199999999999997</v>
      </c>
      <c r="U8366" s="110">
        <f>IF('3B-Air transport'!$T$67="no","not applicable (Q3b.1.6 answered with 'no')",ROUND(S8366,4))</f>
        <v>0.28199999999999997</v>
      </c>
      <c r="V8366" s="110">
        <f>IF('3B-Air transport'!$T$68="no","not applicable (Q3b.1.6 answered with 'no')",ROUND(S8366,4))</f>
        <v>0.28199999999999997</v>
      </c>
      <c r="AB8366" s="110">
        <f t="shared" si="464"/>
        <v>0.28200000000000019</v>
      </c>
      <c r="AC8366" s="110">
        <f>IF('3C-Water transport'!$T$56="no","not applicable (Q3c.1.6 answered with 'no')",ROUND(AB8366,4))</f>
        <v>0.28199999999999997</v>
      </c>
      <c r="AD8366" s="110">
        <f>IF('3C-Water transport'!$T$57="no","not applicable (Q3c.1.6 answered with 'no')",ROUND(AB8366,4))</f>
        <v>0.28199999999999997</v>
      </c>
      <c r="AE8366" s="110">
        <f>IF('3C-Water transport'!$T$58="no","not applicable (Q3c.1.6 answered with 'no')",ROUND(AB8366,4))</f>
        <v>0.28199999999999997</v>
      </c>
    </row>
    <row r="8367" spans="5:31" x14ac:dyDescent="0.25">
      <c r="E8367" s="110">
        <f t="shared" si="462"/>
        <v>0.2830000000000002</v>
      </c>
      <c r="F8367" s="110">
        <f>IF('3A-Rail transport'!$T$56="no","not applicable (Q3a.2.6 answered with 'no')",ROUND(E8367,4))</f>
        <v>0.28299999999999997</v>
      </c>
      <c r="G8367" s="110">
        <f>IF('3A-Rail transport'!$T$57="no","not applicable (Q3a.2.6 answered with 'no')",ROUND(E8367,4))</f>
        <v>0.28299999999999997</v>
      </c>
      <c r="S8367" s="110">
        <f t="shared" si="463"/>
        <v>0.2830000000000002</v>
      </c>
      <c r="T8367" s="110">
        <f>IF('3B-Air transport'!$T$66="no","not applicable (Q3b.1.6 answered with 'no')",ROUND(S8367,4))</f>
        <v>0.28299999999999997</v>
      </c>
      <c r="U8367" s="110">
        <f>IF('3B-Air transport'!$T$67="no","not applicable (Q3b.1.6 answered with 'no')",ROUND(S8367,4))</f>
        <v>0.28299999999999997</v>
      </c>
      <c r="V8367" s="110">
        <f>IF('3B-Air transport'!$T$68="no","not applicable (Q3b.1.6 answered with 'no')",ROUND(S8367,4))</f>
        <v>0.28299999999999997</v>
      </c>
      <c r="AB8367" s="110">
        <f t="shared" si="464"/>
        <v>0.2830000000000002</v>
      </c>
      <c r="AC8367" s="110">
        <f>IF('3C-Water transport'!$T$56="no","not applicable (Q3c.1.6 answered with 'no')",ROUND(AB8367,4))</f>
        <v>0.28299999999999997</v>
      </c>
      <c r="AD8367" s="110">
        <f>IF('3C-Water transport'!$T$57="no","not applicable (Q3c.1.6 answered with 'no')",ROUND(AB8367,4))</f>
        <v>0.28299999999999997</v>
      </c>
      <c r="AE8367" s="110">
        <f>IF('3C-Water transport'!$T$58="no","not applicable (Q3c.1.6 answered with 'no')",ROUND(AB8367,4))</f>
        <v>0.28299999999999997</v>
      </c>
    </row>
    <row r="8368" spans="5:31" x14ac:dyDescent="0.25">
      <c r="E8368" s="110">
        <f t="shared" si="462"/>
        <v>0.2840000000000002</v>
      </c>
      <c r="F8368" s="110">
        <f>IF('3A-Rail transport'!$T$56="no","not applicable (Q3a.2.6 answered with 'no')",ROUND(E8368,4))</f>
        <v>0.28399999999999997</v>
      </c>
      <c r="G8368" s="110">
        <f>IF('3A-Rail transport'!$T$57="no","not applicable (Q3a.2.6 answered with 'no')",ROUND(E8368,4))</f>
        <v>0.28399999999999997</v>
      </c>
      <c r="S8368" s="110">
        <f t="shared" si="463"/>
        <v>0.2840000000000002</v>
      </c>
      <c r="T8368" s="110">
        <f>IF('3B-Air transport'!$T$66="no","not applicable (Q3b.1.6 answered with 'no')",ROUND(S8368,4))</f>
        <v>0.28399999999999997</v>
      </c>
      <c r="U8368" s="110">
        <f>IF('3B-Air transport'!$T$67="no","not applicable (Q3b.1.6 answered with 'no')",ROUND(S8368,4))</f>
        <v>0.28399999999999997</v>
      </c>
      <c r="V8368" s="110">
        <f>IF('3B-Air transport'!$T$68="no","not applicable (Q3b.1.6 answered with 'no')",ROUND(S8368,4))</f>
        <v>0.28399999999999997</v>
      </c>
      <c r="AB8368" s="110">
        <f t="shared" si="464"/>
        <v>0.2840000000000002</v>
      </c>
      <c r="AC8368" s="110">
        <f>IF('3C-Water transport'!$T$56="no","not applicable (Q3c.1.6 answered with 'no')",ROUND(AB8368,4))</f>
        <v>0.28399999999999997</v>
      </c>
      <c r="AD8368" s="110">
        <f>IF('3C-Water transport'!$T$57="no","not applicable (Q3c.1.6 answered with 'no')",ROUND(AB8368,4))</f>
        <v>0.28399999999999997</v>
      </c>
      <c r="AE8368" s="110">
        <f>IF('3C-Water transport'!$T$58="no","not applicable (Q3c.1.6 answered with 'no')",ROUND(AB8368,4))</f>
        <v>0.28399999999999997</v>
      </c>
    </row>
    <row r="8369" spans="5:31" x14ac:dyDescent="0.25">
      <c r="E8369" s="110">
        <f t="shared" si="462"/>
        <v>0.2850000000000002</v>
      </c>
      <c r="F8369" s="110">
        <f>IF('3A-Rail transport'!$T$56="no","not applicable (Q3a.2.6 answered with 'no')",ROUND(E8369,4))</f>
        <v>0.28499999999999998</v>
      </c>
      <c r="G8369" s="110">
        <f>IF('3A-Rail transport'!$T$57="no","not applicable (Q3a.2.6 answered with 'no')",ROUND(E8369,4))</f>
        <v>0.28499999999999998</v>
      </c>
      <c r="S8369" s="110">
        <f t="shared" si="463"/>
        <v>0.2850000000000002</v>
      </c>
      <c r="T8369" s="110">
        <f>IF('3B-Air transport'!$T$66="no","not applicable (Q3b.1.6 answered with 'no')",ROUND(S8369,4))</f>
        <v>0.28499999999999998</v>
      </c>
      <c r="U8369" s="110">
        <f>IF('3B-Air transport'!$T$67="no","not applicable (Q3b.1.6 answered with 'no')",ROUND(S8369,4))</f>
        <v>0.28499999999999998</v>
      </c>
      <c r="V8369" s="110">
        <f>IF('3B-Air transport'!$T$68="no","not applicable (Q3b.1.6 answered with 'no')",ROUND(S8369,4))</f>
        <v>0.28499999999999998</v>
      </c>
      <c r="AB8369" s="110">
        <f t="shared" si="464"/>
        <v>0.2850000000000002</v>
      </c>
      <c r="AC8369" s="110">
        <f>IF('3C-Water transport'!$T$56="no","not applicable (Q3c.1.6 answered with 'no')",ROUND(AB8369,4))</f>
        <v>0.28499999999999998</v>
      </c>
      <c r="AD8369" s="110">
        <f>IF('3C-Water transport'!$T$57="no","not applicable (Q3c.1.6 answered with 'no')",ROUND(AB8369,4))</f>
        <v>0.28499999999999998</v>
      </c>
      <c r="AE8369" s="110">
        <f>IF('3C-Water transport'!$T$58="no","not applicable (Q3c.1.6 answered with 'no')",ROUND(AB8369,4))</f>
        <v>0.28499999999999998</v>
      </c>
    </row>
    <row r="8370" spans="5:31" x14ac:dyDescent="0.25">
      <c r="E8370" s="110">
        <f t="shared" si="462"/>
        <v>0.2860000000000002</v>
      </c>
      <c r="F8370" s="110">
        <f>IF('3A-Rail transport'!$T$56="no","not applicable (Q3a.2.6 answered with 'no')",ROUND(E8370,4))</f>
        <v>0.28599999999999998</v>
      </c>
      <c r="G8370" s="110">
        <f>IF('3A-Rail transport'!$T$57="no","not applicable (Q3a.2.6 answered with 'no')",ROUND(E8370,4))</f>
        <v>0.28599999999999998</v>
      </c>
      <c r="S8370" s="110">
        <f t="shared" si="463"/>
        <v>0.2860000000000002</v>
      </c>
      <c r="T8370" s="110">
        <f>IF('3B-Air transport'!$T$66="no","not applicable (Q3b.1.6 answered with 'no')",ROUND(S8370,4))</f>
        <v>0.28599999999999998</v>
      </c>
      <c r="U8370" s="110">
        <f>IF('3B-Air transport'!$T$67="no","not applicable (Q3b.1.6 answered with 'no')",ROUND(S8370,4))</f>
        <v>0.28599999999999998</v>
      </c>
      <c r="V8370" s="110">
        <f>IF('3B-Air transport'!$T$68="no","not applicable (Q3b.1.6 answered with 'no')",ROUND(S8370,4))</f>
        <v>0.28599999999999998</v>
      </c>
      <c r="AB8370" s="110">
        <f t="shared" si="464"/>
        <v>0.2860000000000002</v>
      </c>
      <c r="AC8370" s="110">
        <f>IF('3C-Water transport'!$T$56="no","not applicable (Q3c.1.6 answered with 'no')",ROUND(AB8370,4))</f>
        <v>0.28599999999999998</v>
      </c>
      <c r="AD8370" s="110">
        <f>IF('3C-Water transport'!$T$57="no","not applicable (Q3c.1.6 answered with 'no')",ROUND(AB8370,4))</f>
        <v>0.28599999999999998</v>
      </c>
      <c r="AE8370" s="110">
        <f>IF('3C-Water transport'!$T$58="no","not applicable (Q3c.1.6 answered with 'no')",ROUND(AB8370,4))</f>
        <v>0.28599999999999998</v>
      </c>
    </row>
    <row r="8371" spans="5:31" x14ac:dyDescent="0.25">
      <c r="E8371" s="110">
        <f t="shared" si="462"/>
        <v>0.2870000000000002</v>
      </c>
      <c r="F8371" s="110">
        <f>IF('3A-Rail transport'!$T$56="no","not applicable (Q3a.2.6 answered with 'no')",ROUND(E8371,4))</f>
        <v>0.28699999999999998</v>
      </c>
      <c r="G8371" s="110">
        <f>IF('3A-Rail transport'!$T$57="no","not applicable (Q3a.2.6 answered with 'no')",ROUND(E8371,4))</f>
        <v>0.28699999999999998</v>
      </c>
      <c r="S8371" s="110">
        <f t="shared" si="463"/>
        <v>0.2870000000000002</v>
      </c>
      <c r="T8371" s="110">
        <f>IF('3B-Air transport'!$T$66="no","not applicable (Q3b.1.6 answered with 'no')",ROUND(S8371,4))</f>
        <v>0.28699999999999998</v>
      </c>
      <c r="U8371" s="110">
        <f>IF('3B-Air transport'!$T$67="no","not applicable (Q3b.1.6 answered with 'no')",ROUND(S8371,4))</f>
        <v>0.28699999999999998</v>
      </c>
      <c r="V8371" s="110">
        <f>IF('3B-Air transport'!$T$68="no","not applicable (Q3b.1.6 answered with 'no')",ROUND(S8371,4))</f>
        <v>0.28699999999999998</v>
      </c>
      <c r="AB8371" s="110">
        <f t="shared" si="464"/>
        <v>0.2870000000000002</v>
      </c>
      <c r="AC8371" s="110">
        <f>IF('3C-Water transport'!$T$56="no","not applicable (Q3c.1.6 answered with 'no')",ROUND(AB8371,4))</f>
        <v>0.28699999999999998</v>
      </c>
      <c r="AD8371" s="110">
        <f>IF('3C-Water transport'!$T$57="no","not applicable (Q3c.1.6 answered with 'no')",ROUND(AB8371,4))</f>
        <v>0.28699999999999998</v>
      </c>
      <c r="AE8371" s="110">
        <f>IF('3C-Water transport'!$T$58="no","not applicable (Q3c.1.6 answered with 'no')",ROUND(AB8371,4))</f>
        <v>0.28699999999999998</v>
      </c>
    </row>
    <row r="8372" spans="5:31" x14ac:dyDescent="0.25">
      <c r="E8372" s="110">
        <f t="shared" si="462"/>
        <v>0.2880000000000002</v>
      </c>
      <c r="F8372" s="110">
        <f>IF('3A-Rail transport'!$T$56="no","not applicable (Q3a.2.6 answered with 'no')",ROUND(E8372,4))</f>
        <v>0.28799999999999998</v>
      </c>
      <c r="G8372" s="110">
        <f>IF('3A-Rail transport'!$T$57="no","not applicable (Q3a.2.6 answered with 'no')",ROUND(E8372,4))</f>
        <v>0.28799999999999998</v>
      </c>
      <c r="S8372" s="110">
        <f t="shared" si="463"/>
        <v>0.2880000000000002</v>
      </c>
      <c r="T8372" s="110">
        <f>IF('3B-Air transport'!$T$66="no","not applicable (Q3b.1.6 answered with 'no')",ROUND(S8372,4))</f>
        <v>0.28799999999999998</v>
      </c>
      <c r="U8372" s="110">
        <f>IF('3B-Air transport'!$T$67="no","not applicable (Q3b.1.6 answered with 'no')",ROUND(S8372,4))</f>
        <v>0.28799999999999998</v>
      </c>
      <c r="V8372" s="110">
        <f>IF('3B-Air transport'!$T$68="no","not applicable (Q3b.1.6 answered with 'no')",ROUND(S8372,4))</f>
        <v>0.28799999999999998</v>
      </c>
      <c r="AB8372" s="110">
        <f t="shared" si="464"/>
        <v>0.2880000000000002</v>
      </c>
      <c r="AC8372" s="110">
        <f>IF('3C-Water transport'!$T$56="no","not applicable (Q3c.1.6 answered with 'no')",ROUND(AB8372,4))</f>
        <v>0.28799999999999998</v>
      </c>
      <c r="AD8372" s="110">
        <f>IF('3C-Water transport'!$T$57="no","not applicable (Q3c.1.6 answered with 'no')",ROUND(AB8372,4))</f>
        <v>0.28799999999999998</v>
      </c>
      <c r="AE8372" s="110">
        <f>IF('3C-Water transport'!$T$58="no","not applicable (Q3c.1.6 answered with 'no')",ROUND(AB8372,4))</f>
        <v>0.28799999999999998</v>
      </c>
    </row>
    <row r="8373" spans="5:31" x14ac:dyDescent="0.25">
      <c r="E8373" s="110">
        <f t="shared" si="462"/>
        <v>0.2890000000000002</v>
      </c>
      <c r="F8373" s="110">
        <f>IF('3A-Rail transport'!$T$56="no","not applicable (Q3a.2.6 answered with 'no')",ROUND(E8373,4))</f>
        <v>0.28899999999999998</v>
      </c>
      <c r="G8373" s="110">
        <f>IF('3A-Rail transport'!$T$57="no","not applicable (Q3a.2.6 answered with 'no')",ROUND(E8373,4))</f>
        <v>0.28899999999999998</v>
      </c>
      <c r="S8373" s="110">
        <f t="shared" si="463"/>
        <v>0.2890000000000002</v>
      </c>
      <c r="T8373" s="110">
        <f>IF('3B-Air transport'!$T$66="no","not applicable (Q3b.1.6 answered with 'no')",ROUND(S8373,4))</f>
        <v>0.28899999999999998</v>
      </c>
      <c r="U8373" s="110">
        <f>IF('3B-Air transport'!$T$67="no","not applicable (Q3b.1.6 answered with 'no')",ROUND(S8373,4))</f>
        <v>0.28899999999999998</v>
      </c>
      <c r="V8373" s="110">
        <f>IF('3B-Air transport'!$T$68="no","not applicable (Q3b.1.6 answered with 'no')",ROUND(S8373,4))</f>
        <v>0.28899999999999998</v>
      </c>
      <c r="AB8373" s="110">
        <f t="shared" si="464"/>
        <v>0.2890000000000002</v>
      </c>
      <c r="AC8373" s="110">
        <f>IF('3C-Water transport'!$T$56="no","not applicable (Q3c.1.6 answered with 'no')",ROUND(AB8373,4))</f>
        <v>0.28899999999999998</v>
      </c>
      <c r="AD8373" s="110">
        <f>IF('3C-Water transport'!$T$57="no","not applicable (Q3c.1.6 answered with 'no')",ROUND(AB8373,4))</f>
        <v>0.28899999999999998</v>
      </c>
      <c r="AE8373" s="110">
        <f>IF('3C-Water transport'!$T$58="no","not applicable (Q3c.1.6 answered with 'no')",ROUND(AB8373,4))</f>
        <v>0.28899999999999998</v>
      </c>
    </row>
    <row r="8374" spans="5:31" x14ac:dyDescent="0.25">
      <c r="E8374" s="110">
        <f t="shared" si="462"/>
        <v>0.2900000000000002</v>
      </c>
      <c r="F8374" s="110">
        <f>IF('3A-Rail transport'!$T$56="no","not applicable (Q3a.2.6 answered with 'no')",ROUND(E8374,4))</f>
        <v>0.28999999999999998</v>
      </c>
      <c r="G8374" s="110">
        <f>IF('3A-Rail transport'!$T$57="no","not applicable (Q3a.2.6 answered with 'no')",ROUND(E8374,4))</f>
        <v>0.28999999999999998</v>
      </c>
      <c r="S8374" s="110">
        <f t="shared" si="463"/>
        <v>0.2900000000000002</v>
      </c>
      <c r="T8374" s="110">
        <f>IF('3B-Air transport'!$T$66="no","not applicable (Q3b.1.6 answered with 'no')",ROUND(S8374,4))</f>
        <v>0.28999999999999998</v>
      </c>
      <c r="U8374" s="110">
        <f>IF('3B-Air transport'!$T$67="no","not applicable (Q3b.1.6 answered with 'no')",ROUND(S8374,4))</f>
        <v>0.28999999999999998</v>
      </c>
      <c r="V8374" s="110">
        <f>IF('3B-Air transport'!$T$68="no","not applicable (Q3b.1.6 answered with 'no')",ROUND(S8374,4))</f>
        <v>0.28999999999999998</v>
      </c>
      <c r="AB8374" s="110">
        <f t="shared" si="464"/>
        <v>0.2900000000000002</v>
      </c>
      <c r="AC8374" s="110">
        <f>IF('3C-Water transport'!$T$56="no","not applicable (Q3c.1.6 answered with 'no')",ROUND(AB8374,4))</f>
        <v>0.28999999999999998</v>
      </c>
      <c r="AD8374" s="110">
        <f>IF('3C-Water transport'!$T$57="no","not applicable (Q3c.1.6 answered with 'no')",ROUND(AB8374,4))</f>
        <v>0.28999999999999998</v>
      </c>
      <c r="AE8374" s="110">
        <f>IF('3C-Water transport'!$T$58="no","not applicable (Q3c.1.6 answered with 'no')",ROUND(AB8374,4))</f>
        <v>0.28999999999999998</v>
      </c>
    </row>
    <row r="8375" spans="5:31" x14ac:dyDescent="0.25">
      <c r="E8375" s="110">
        <f t="shared" si="462"/>
        <v>0.2910000000000002</v>
      </c>
      <c r="F8375" s="110">
        <f>IF('3A-Rail transport'!$T$56="no","not applicable (Q3a.2.6 answered with 'no')",ROUND(E8375,4))</f>
        <v>0.29099999999999998</v>
      </c>
      <c r="G8375" s="110">
        <f>IF('3A-Rail transport'!$T$57="no","not applicable (Q3a.2.6 answered with 'no')",ROUND(E8375,4))</f>
        <v>0.29099999999999998</v>
      </c>
      <c r="S8375" s="110">
        <f t="shared" si="463"/>
        <v>0.2910000000000002</v>
      </c>
      <c r="T8375" s="110">
        <f>IF('3B-Air transport'!$T$66="no","not applicable (Q3b.1.6 answered with 'no')",ROUND(S8375,4))</f>
        <v>0.29099999999999998</v>
      </c>
      <c r="U8375" s="110">
        <f>IF('3B-Air transport'!$T$67="no","not applicable (Q3b.1.6 answered with 'no')",ROUND(S8375,4))</f>
        <v>0.29099999999999998</v>
      </c>
      <c r="V8375" s="110">
        <f>IF('3B-Air transport'!$T$68="no","not applicable (Q3b.1.6 answered with 'no')",ROUND(S8375,4))</f>
        <v>0.29099999999999998</v>
      </c>
      <c r="AB8375" s="110">
        <f t="shared" si="464"/>
        <v>0.2910000000000002</v>
      </c>
      <c r="AC8375" s="110">
        <f>IF('3C-Water transport'!$T$56="no","not applicable (Q3c.1.6 answered with 'no')",ROUND(AB8375,4))</f>
        <v>0.29099999999999998</v>
      </c>
      <c r="AD8375" s="110">
        <f>IF('3C-Water transport'!$T$57="no","not applicable (Q3c.1.6 answered with 'no')",ROUND(AB8375,4))</f>
        <v>0.29099999999999998</v>
      </c>
      <c r="AE8375" s="110">
        <f>IF('3C-Water transport'!$T$58="no","not applicable (Q3c.1.6 answered with 'no')",ROUND(AB8375,4))</f>
        <v>0.29099999999999998</v>
      </c>
    </row>
    <row r="8376" spans="5:31" x14ac:dyDescent="0.25">
      <c r="E8376" s="110">
        <f t="shared" si="462"/>
        <v>0.2920000000000002</v>
      </c>
      <c r="F8376" s="110">
        <f>IF('3A-Rail transport'!$T$56="no","not applicable (Q3a.2.6 answered with 'no')",ROUND(E8376,4))</f>
        <v>0.29199999999999998</v>
      </c>
      <c r="G8376" s="110">
        <f>IF('3A-Rail transport'!$T$57="no","not applicable (Q3a.2.6 answered with 'no')",ROUND(E8376,4))</f>
        <v>0.29199999999999998</v>
      </c>
      <c r="S8376" s="110">
        <f t="shared" si="463"/>
        <v>0.2920000000000002</v>
      </c>
      <c r="T8376" s="110">
        <f>IF('3B-Air transport'!$T$66="no","not applicable (Q3b.1.6 answered with 'no')",ROUND(S8376,4))</f>
        <v>0.29199999999999998</v>
      </c>
      <c r="U8376" s="110">
        <f>IF('3B-Air transport'!$T$67="no","not applicable (Q3b.1.6 answered with 'no')",ROUND(S8376,4))</f>
        <v>0.29199999999999998</v>
      </c>
      <c r="V8376" s="110">
        <f>IF('3B-Air transport'!$T$68="no","not applicable (Q3b.1.6 answered with 'no')",ROUND(S8376,4))</f>
        <v>0.29199999999999998</v>
      </c>
      <c r="AB8376" s="110">
        <f t="shared" si="464"/>
        <v>0.2920000000000002</v>
      </c>
      <c r="AC8376" s="110">
        <f>IF('3C-Water transport'!$T$56="no","not applicable (Q3c.1.6 answered with 'no')",ROUND(AB8376,4))</f>
        <v>0.29199999999999998</v>
      </c>
      <c r="AD8376" s="110">
        <f>IF('3C-Water transport'!$T$57="no","not applicable (Q3c.1.6 answered with 'no')",ROUND(AB8376,4))</f>
        <v>0.29199999999999998</v>
      </c>
      <c r="AE8376" s="110">
        <f>IF('3C-Water transport'!$T$58="no","not applicable (Q3c.1.6 answered with 'no')",ROUND(AB8376,4))</f>
        <v>0.29199999999999998</v>
      </c>
    </row>
    <row r="8377" spans="5:31" x14ac:dyDescent="0.25">
      <c r="E8377" s="110">
        <f t="shared" si="462"/>
        <v>0.2930000000000002</v>
      </c>
      <c r="F8377" s="110">
        <f>IF('3A-Rail transport'!$T$56="no","not applicable (Q3a.2.6 answered with 'no')",ROUND(E8377,4))</f>
        <v>0.29299999999999998</v>
      </c>
      <c r="G8377" s="110">
        <f>IF('3A-Rail transport'!$T$57="no","not applicable (Q3a.2.6 answered with 'no')",ROUND(E8377,4))</f>
        <v>0.29299999999999998</v>
      </c>
      <c r="S8377" s="110">
        <f t="shared" si="463"/>
        <v>0.2930000000000002</v>
      </c>
      <c r="T8377" s="110">
        <f>IF('3B-Air transport'!$T$66="no","not applicable (Q3b.1.6 answered with 'no')",ROUND(S8377,4))</f>
        <v>0.29299999999999998</v>
      </c>
      <c r="U8377" s="110">
        <f>IF('3B-Air transport'!$T$67="no","not applicable (Q3b.1.6 answered with 'no')",ROUND(S8377,4))</f>
        <v>0.29299999999999998</v>
      </c>
      <c r="V8377" s="110">
        <f>IF('3B-Air transport'!$T$68="no","not applicable (Q3b.1.6 answered with 'no')",ROUND(S8377,4))</f>
        <v>0.29299999999999998</v>
      </c>
      <c r="AB8377" s="110">
        <f t="shared" si="464"/>
        <v>0.2930000000000002</v>
      </c>
      <c r="AC8377" s="110">
        <f>IF('3C-Water transport'!$T$56="no","not applicable (Q3c.1.6 answered with 'no')",ROUND(AB8377,4))</f>
        <v>0.29299999999999998</v>
      </c>
      <c r="AD8377" s="110">
        <f>IF('3C-Water transport'!$T$57="no","not applicable (Q3c.1.6 answered with 'no')",ROUND(AB8377,4))</f>
        <v>0.29299999999999998</v>
      </c>
      <c r="AE8377" s="110">
        <f>IF('3C-Water transport'!$T$58="no","not applicable (Q3c.1.6 answered with 'no')",ROUND(AB8377,4))</f>
        <v>0.29299999999999998</v>
      </c>
    </row>
    <row r="8378" spans="5:31" x14ac:dyDescent="0.25">
      <c r="E8378" s="110">
        <f t="shared" si="462"/>
        <v>0.29400000000000021</v>
      </c>
      <c r="F8378" s="110">
        <f>IF('3A-Rail transport'!$T$56="no","not applicable (Q3a.2.6 answered with 'no')",ROUND(E8378,4))</f>
        <v>0.29399999999999998</v>
      </c>
      <c r="G8378" s="110">
        <f>IF('3A-Rail transport'!$T$57="no","not applicable (Q3a.2.6 answered with 'no')",ROUND(E8378,4))</f>
        <v>0.29399999999999998</v>
      </c>
      <c r="S8378" s="110">
        <f t="shared" si="463"/>
        <v>0.29400000000000021</v>
      </c>
      <c r="T8378" s="110">
        <f>IF('3B-Air transport'!$T$66="no","not applicable (Q3b.1.6 answered with 'no')",ROUND(S8378,4))</f>
        <v>0.29399999999999998</v>
      </c>
      <c r="U8378" s="110">
        <f>IF('3B-Air transport'!$T$67="no","not applicable (Q3b.1.6 answered with 'no')",ROUND(S8378,4))</f>
        <v>0.29399999999999998</v>
      </c>
      <c r="V8378" s="110">
        <f>IF('3B-Air transport'!$T$68="no","not applicable (Q3b.1.6 answered with 'no')",ROUND(S8378,4))</f>
        <v>0.29399999999999998</v>
      </c>
      <c r="AB8378" s="110">
        <f t="shared" si="464"/>
        <v>0.29400000000000021</v>
      </c>
      <c r="AC8378" s="110">
        <f>IF('3C-Water transport'!$T$56="no","not applicable (Q3c.1.6 answered with 'no')",ROUND(AB8378,4))</f>
        <v>0.29399999999999998</v>
      </c>
      <c r="AD8378" s="110">
        <f>IF('3C-Water transport'!$T$57="no","not applicable (Q3c.1.6 answered with 'no')",ROUND(AB8378,4))</f>
        <v>0.29399999999999998</v>
      </c>
      <c r="AE8378" s="110">
        <f>IF('3C-Water transport'!$T$58="no","not applicable (Q3c.1.6 answered with 'no')",ROUND(AB8378,4))</f>
        <v>0.29399999999999998</v>
      </c>
    </row>
    <row r="8379" spans="5:31" x14ac:dyDescent="0.25">
      <c r="E8379" s="110">
        <f t="shared" si="462"/>
        <v>0.29500000000000021</v>
      </c>
      <c r="F8379" s="110">
        <f>IF('3A-Rail transport'!$T$56="no","not applicable (Q3a.2.6 answered with 'no')",ROUND(E8379,4))</f>
        <v>0.29499999999999998</v>
      </c>
      <c r="G8379" s="110">
        <f>IF('3A-Rail transport'!$T$57="no","not applicable (Q3a.2.6 answered with 'no')",ROUND(E8379,4))</f>
        <v>0.29499999999999998</v>
      </c>
      <c r="S8379" s="110">
        <f t="shared" si="463"/>
        <v>0.29500000000000021</v>
      </c>
      <c r="T8379" s="110">
        <f>IF('3B-Air transport'!$T$66="no","not applicable (Q3b.1.6 answered with 'no')",ROUND(S8379,4))</f>
        <v>0.29499999999999998</v>
      </c>
      <c r="U8379" s="110">
        <f>IF('3B-Air transport'!$T$67="no","not applicable (Q3b.1.6 answered with 'no')",ROUND(S8379,4))</f>
        <v>0.29499999999999998</v>
      </c>
      <c r="V8379" s="110">
        <f>IF('3B-Air transport'!$T$68="no","not applicable (Q3b.1.6 answered with 'no')",ROUND(S8379,4))</f>
        <v>0.29499999999999998</v>
      </c>
      <c r="AB8379" s="110">
        <f t="shared" si="464"/>
        <v>0.29500000000000021</v>
      </c>
      <c r="AC8379" s="110">
        <f>IF('3C-Water transport'!$T$56="no","not applicable (Q3c.1.6 answered with 'no')",ROUND(AB8379,4))</f>
        <v>0.29499999999999998</v>
      </c>
      <c r="AD8379" s="110">
        <f>IF('3C-Water transport'!$T$57="no","not applicable (Q3c.1.6 answered with 'no')",ROUND(AB8379,4))</f>
        <v>0.29499999999999998</v>
      </c>
      <c r="AE8379" s="110">
        <f>IF('3C-Water transport'!$T$58="no","not applicable (Q3c.1.6 answered with 'no')",ROUND(AB8379,4))</f>
        <v>0.29499999999999998</v>
      </c>
    </row>
    <row r="8380" spans="5:31" x14ac:dyDescent="0.25">
      <c r="E8380" s="110">
        <f t="shared" si="462"/>
        <v>0.29600000000000021</v>
      </c>
      <c r="F8380" s="110">
        <f>IF('3A-Rail transport'!$T$56="no","not applicable (Q3a.2.6 answered with 'no')",ROUND(E8380,4))</f>
        <v>0.29599999999999999</v>
      </c>
      <c r="G8380" s="110">
        <f>IF('3A-Rail transport'!$T$57="no","not applicable (Q3a.2.6 answered with 'no')",ROUND(E8380,4))</f>
        <v>0.29599999999999999</v>
      </c>
      <c r="S8380" s="110">
        <f t="shared" si="463"/>
        <v>0.29600000000000021</v>
      </c>
      <c r="T8380" s="110">
        <f>IF('3B-Air transport'!$T$66="no","not applicable (Q3b.1.6 answered with 'no')",ROUND(S8380,4))</f>
        <v>0.29599999999999999</v>
      </c>
      <c r="U8380" s="110">
        <f>IF('3B-Air transport'!$T$67="no","not applicable (Q3b.1.6 answered with 'no')",ROUND(S8380,4))</f>
        <v>0.29599999999999999</v>
      </c>
      <c r="V8380" s="110">
        <f>IF('3B-Air transport'!$T$68="no","not applicable (Q3b.1.6 answered with 'no')",ROUND(S8380,4))</f>
        <v>0.29599999999999999</v>
      </c>
      <c r="AB8380" s="110">
        <f t="shared" si="464"/>
        <v>0.29600000000000021</v>
      </c>
      <c r="AC8380" s="110">
        <f>IF('3C-Water transport'!$T$56="no","not applicable (Q3c.1.6 answered with 'no')",ROUND(AB8380,4))</f>
        <v>0.29599999999999999</v>
      </c>
      <c r="AD8380" s="110">
        <f>IF('3C-Water transport'!$T$57="no","not applicable (Q3c.1.6 answered with 'no')",ROUND(AB8380,4))</f>
        <v>0.29599999999999999</v>
      </c>
      <c r="AE8380" s="110">
        <f>IF('3C-Water transport'!$T$58="no","not applicable (Q3c.1.6 answered with 'no')",ROUND(AB8380,4))</f>
        <v>0.29599999999999999</v>
      </c>
    </row>
    <row r="8381" spans="5:31" x14ac:dyDescent="0.25">
      <c r="E8381" s="110">
        <f t="shared" si="462"/>
        <v>0.29700000000000021</v>
      </c>
      <c r="F8381" s="110">
        <f>IF('3A-Rail transport'!$T$56="no","not applicable (Q3a.2.6 answered with 'no')",ROUND(E8381,4))</f>
        <v>0.29699999999999999</v>
      </c>
      <c r="G8381" s="110">
        <f>IF('3A-Rail transport'!$T$57="no","not applicable (Q3a.2.6 answered with 'no')",ROUND(E8381,4))</f>
        <v>0.29699999999999999</v>
      </c>
      <c r="S8381" s="110">
        <f t="shared" si="463"/>
        <v>0.29700000000000021</v>
      </c>
      <c r="T8381" s="110">
        <f>IF('3B-Air transport'!$T$66="no","not applicable (Q3b.1.6 answered with 'no')",ROUND(S8381,4))</f>
        <v>0.29699999999999999</v>
      </c>
      <c r="U8381" s="110">
        <f>IF('3B-Air transport'!$T$67="no","not applicable (Q3b.1.6 answered with 'no')",ROUND(S8381,4))</f>
        <v>0.29699999999999999</v>
      </c>
      <c r="V8381" s="110">
        <f>IF('3B-Air transport'!$T$68="no","not applicable (Q3b.1.6 answered with 'no')",ROUND(S8381,4))</f>
        <v>0.29699999999999999</v>
      </c>
      <c r="AB8381" s="110">
        <f t="shared" si="464"/>
        <v>0.29700000000000021</v>
      </c>
      <c r="AC8381" s="110">
        <f>IF('3C-Water transport'!$T$56="no","not applicable (Q3c.1.6 answered with 'no')",ROUND(AB8381,4))</f>
        <v>0.29699999999999999</v>
      </c>
      <c r="AD8381" s="110">
        <f>IF('3C-Water transport'!$T$57="no","not applicable (Q3c.1.6 answered with 'no')",ROUND(AB8381,4))</f>
        <v>0.29699999999999999</v>
      </c>
      <c r="AE8381" s="110">
        <f>IF('3C-Water transport'!$T$58="no","not applicable (Q3c.1.6 answered with 'no')",ROUND(AB8381,4))</f>
        <v>0.29699999999999999</v>
      </c>
    </row>
    <row r="8382" spans="5:31" x14ac:dyDescent="0.25">
      <c r="E8382" s="110">
        <f t="shared" si="462"/>
        <v>0.29800000000000021</v>
      </c>
      <c r="F8382" s="110">
        <f>IF('3A-Rail transport'!$T$56="no","not applicable (Q3a.2.6 answered with 'no')",ROUND(E8382,4))</f>
        <v>0.29799999999999999</v>
      </c>
      <c r="G8382" s="110">
        <f>IF('3A-Rail transport'!$T$57="no","not applicable (Q3a.2.6 answered with 'no')",ROUND(E8382,4))</f>
        <v>0.29799999999999999</v>
      </c>
      <c r="S8382" s="110">
        <f t="shared" si="463"/>
        <v>0.29800000000000021</v>
      </c>
      <c r="T8382" s="110">
        <f>IF('3B-Air transport'!$T$66="no","not applicable (Q3b.1.6 answered with 'no')",ROUND(S8382,4))</f>
        <v>0.29799999999999999</v>
      </c>
      <c r="U8382" s="110">
        <f>IF('3B-Air transport'!$T$67="no","not applicable (Q3b.1.6 answered with 'no')",ROUND(S8382,4))</f>
        <v>0.29799999999999999</v>
      </c>
      <c r="V8382" s="110">
        <f>IF('3B-Air transport'!$T$68="no","not applicable (Q3b.1.6 answered with 'no')",ROUND(S8382,4))</f>
        <v>0.29799999999999999</v>
      </c>
      <c r="AB8382" s="110">
        <f t="shared" si="464"/>
        <v>0.29800000000000021</v>
      </c>
      <c r="AC8382" s="110">
        <f>IF('3C-Water transport'!$T$56="no","not applicable (Q3c.1.6 answered with 'no')",ROUND(AB8382,4))</f>
        <v>0.29799999999999999</v>
      </c>
      <c r="AD8382" s="110">
        <f>IF('3C-Water transport'!$T$57="no","not applicable (Q3c.1.6 answered with 'no')",ROUND(AB8382,4))</f>
        <v>0.29799999999999999</v>
      </c>
      <c r="AE8382" s="110">
        <f>IF('3C-Water transport'!$T$58="no","not applicable (Q3c.1.6 answered with 'no')",ROUND(AB8382,4))</f>
        <v>0.29799999999999999</v>
      </c>
    </row>
    <row r="8383" spans="5:31" x14ac:dyDescent="0.25">
      <c r="E8383" s="110">
        <f t="shared" si="462"/>
        <v>0.29900000000000021</v>
      </c>
      <c r="F8383" s="110">
        <f>IF('3A-Rail transport'!$T$56="no","not applicable (Q3a.2.6 answered with 'no')",ROUND(E8383,4))</f>
        <v>0.29899999999999999</v>
      </c>
      <c r="G8383" s="110">
        <f>IF('3A-Rail transport'!$T$57="no","not applicable (Q3a.2.6 answered with 'no')",ROUND(E8383,4))</f>
        <v>0.29899999999999999</v>
      </c>
      <c r="S8383" s="110">
        <f t="shared" si="463"/>
        <v>0.29900000000000021</v>
      </c>
      <c r="T8383" s="110">
        <f>IF('3B-Air transport'!$T$66="no","not applicable (Q3b.1.6 answered with 'no')",ROUND(S8383,4))</f>
        <v>0.29899999999999999</v>
      </c>
      <c r="U8383" s="110">
        <f>IF('3B-Air transport'!$T$67="no","not applicable (Q3b.1.6 answered with 'no')",ROUND(S8383,4))</f>
        <v>0.29899999999999999</v>
      </c>
      <c r="V8383" s="110">
        <f>IF('3B-Air transport'!$T$68="no","not applicable (Q3b.1.6 answered with 'no')",ROUND(S8383,4))</f>
        <v>0.29899999999999999</v>
      </c>
      <c r="AB8383" s="110">
        <f t="shared" si="464"/>
        <v>0.29900000000000021</v>
      </c>
      <c r="AC8383" s="110">
        <f>IF('3C-Water transport'!$T$56="no","not applicable (Q3c.1.6 answered with 'no')",ROUND(AB8383,4))</f>
        <v>0.29899999999999999</v>
      </c>
      <c r="AD8383" s="110">
        <f>IF('3C-Water transport'!$T$57="no","not applicable (Q3c.1.6 answered with 'no')",ROUND(AB8383,4))</f>
        <v>0.29899999999999999</v>
      </c>
      <c r="AE8383" s="110">
        <f>IF('3C-Water transport'!$T$58="no","not applicable (Q3c.1.6 answered with 'no')",ROUND(AB8383,4))</f>
        <v>0.29899999999999999</v>
      </c>
    </row>
    <row r="8384" spans="5:31" x14ac:dyDescent="0.25">
      <c r="E8384" s="110">
        <f t="shared" si="462"/>
        <v>0.30000000000000021</v>
      </c>
      <c r="F8384" s="110">
        <f>IF('3A-Rail transport'!$T$56="no","not applicable (Q3a.2.6 answered with 'no')",ROUND(E8384,4))</f>
        <v>0.3</v>
      </c>
      <c r="G8384" s="110">
        <f>IF('3A-Rail transport'!$T$57="no","not applicable (Q3a.2.6 answered with 'no')",ROUND(E8384,4))</f>
        <v>0.3</v>
      </c>
      <c r="S8384" s="110">
        <f t="shared" si="463"/>
        <v>0.30000000000000021</v>
      </c>
      <c r="T8384" s="110">
        <f>IF('3B-Air transport'!$T$66="no","not applicable (Q3b.1.6 answered with 'no')",ROUND(S8384,4))</f>
        <v>0.3</v>
      </c>
      <c r="U8384" s="110">
        <f>IF('3B-Air transport'!$T$67="no","not applicable (Q3b.1.6 answered with 'no')",ROUND(S8384,4))</f>
        <v>0.3</v>
      </c>
      <c r="V8384" s="110">
        <f>IF('3B-Air transport'!$T$68="no","not applicable (Q3b.1.6 answered with 'no')",ROUND(S8384,4))</f>
        <v>0.3</v>
      </c>
      <c r="AB8384" s="110">
        <f t="shared" si="464"/>
        <v>0.30000000000000021</v>
      </c>
      <c r="AC8384" s="110">
        <f>IF('3C-Water transport'!$T$56="no","not applicable (Q3c.1.6 answered with 'no')",ROUND(AB8384,4))</f>
        <v>0.3</v>
      </c>
      <c r="AD8384" s="110">
        <f>IF('3C-Water transport'!$T$57="no","not applicable (Q3c.1.6 answered with 'no')",ROUND(AB8384,4))</f>
        <v>0.3</v>
      </c>
      <c r="AE8384" s="110">
        <f>IF('3C-Water transport'!$T$58="no","not applicable (Q3c.1.6 answered with 'no')",ROUND(AB8384,4))</f>
        <v>0.3</v>
      </c>
    </row>
    <row r="8385" spans="5:31" x14ac:dyDescent="0.25">
      <c r="E8385" s="110">
        <f t="shared" si="462"/>
        <v>0.30100000000000021</v>
      </c>
      <c r="F8385" s="110">
        <f>IF('3A-Rail transport'!$T$56="no","not applicable (Q3a.2.6 answered with 'no')",ROUND(E8385,4))</f>
        <v>0.30099999999999999</v>
      </c>
      <c r="G8385" s="110">
        <f>IF('3A-Rail transport'!$T$57="no","not applicable (Q3a.2.6 answered with 'no')",ROUND(E8385,4))</f>
        <v>0.30099999999999999</v>
      </c>
      <c r="S8385" s="110">
        <f t="shared" si="463"/>
        <v>0.30100000000000021</v>
      </c>
      <c r="T8385" s="110">
        <f>IF('3B-Air transport'!$T$66="no","not applicable (Q3b.1.6 answered with 'no')",ROUND(S8385,4))</f>
        <v>0.30099999999999999</v>
      </c>
      <c r="U8385" s="110">
        <f>IF('3B-Air transport'!$T$67="no","not applicable (Q3b.1.6 answered with 'no')",ROUND(S8385,4))</f>
        <v>0.30099999999999999</v>
      </c>
      <c r="V8385" s="110">
        <f>IF('3B-Air transport'!$T$68="no","not applicable (Q3b.1.6 answered with 'no')",ROUND(S8385,4))</f>
        <v>0.30099999999999999</v>
      </c>
      <c r="AB8385" s="110">
        <f t="shared" si="464"/>
        <v>0.30100000000000021</v>
      </c>
      <c r="AC8385" s="110">
        <f>IF('3C-Water transport'!$T$56="no","not applicable (Q3c.1.6 answered with 'no')",ROUND(AB8385,4))</f>
        <v>0.30099999999999999</v>
      </c>
      <c r="AD8385" s="110">
        <f>IF('3C-Water transport'!$T$57="no","not applicable (Q3c.1.6 answered with 'no')",ROUND(AB8385,4))</f>
        <v>0.30099999999999999</v>
      </c>
      <c r="AE8385" s="110">
        <f>IF('3C-Water transport'!$T$58="no","not applicable (Q3c.1.6 answered with 'no')",ROUND(AB8385,4))</f>
        <v>0.30099999999999999</v>
      </c>
    </row>
    <row r="8386" spans="5:31" x14ac:dyDescent="0.25">
      <c r="E8386" s="110">
        <f t="shared" si="462"/>
        <v>0.30200000000000021</v>
      </c>
      <c r="F8386" s="110">
        <f>IF('3A-Rail transport'!$T$56="no","not applicable (Q3a.2.6 answered with 'no')",ROUND(E8386,4))</f>
        <v>0.30199999999999999</v>
      </c>
      <c r="G8386" s="110">
        <f>IF('3A-Rail transport'!$T$57="no","not applicable (Q3a.2.6 answered with 'no')",ROUND(E8386,4))</f>
        <v>0.30199999999999999</v>
      </c>
      <c r="S8386" s="110">
        <f t="shared" si="463"/>
        <v>0.30200000000000021</v>
      </c>
      <c r="T8386" s="110">
        <f>IF('3B-Air transport'!$T$66="no","not applicable (Q3b.1.6 answered with 'no')",ROUND(S8386,4))</f>
        <v>0.30199999999999999</v>
      </c>
      <c r="U8386" s="110">
        <f>IF('3B-Air transport'!$T$67="no","not applicable (Q3b.1.6 answered with 'no')",ROUND(S8386,4))</f>
        <v>0.30199999999999999</v>
      </c>
      <c r="V8386" s="110">
        <f>IF('3B-Air transport'!$T$68="no","not applicable (Q3b.1.6 answered with 'no')",ROUND(S8386,4))</f>
        <v>0.30199999999999999</v>
      </c>
      <c r="AB8386" s="110">
        <f t="shared" si="464"/>
        <v>0.30200000000000021</v>
      </c>
      <c r="AC8386" s="110">
        <f>IF('3C-Water transport'!$T$56="no","not applicable (Q3c.1.6 answered with 'no')",ROUND(AB8386,4))</f>
        <v>0.30199999999999999</v>
      </c>
      <c r="AD8386" s="110">
        <f>IF('3C-Water transport'!$T$57="no","not applicable (Q3c.1.6 answered with 'no')",ROUND(AB8386,4))</f>
        <v>0.30199999999999999</v>
      </c>
      <c r="AE8386" s="110">
        <f>IF('3C-Water transport'!$T$58="no","not applicable (Q3c.1.6 answered with 'no')",ROUND(AB8386,4))</f>
        <v>0.30199999999999999</v>
      </c>
    </row>
    <row r="8387" spans="5:31" x14ac:dyDescent="0.25">
      <c r="E8387" s="110">
        <f t="shared" si="462"/>
        <v>0.30300000000000021</v>
      </c>
      <c r="F8387" s="110">
        <f>IF('3A-Rail transport'!$T$56="no","not applicable (Q3a.2.6 answered with 'no')",ROUND(E8387,4))</f>
        <v>0.30299999999999999</v>
      </c>
      <c r="G8387" s="110">
        <f>IF('3A-Rail transport'!$T$57="no","not applicable (Q3a.2.6 answered with 'no')",ROUND(E8387,4))</f>
        <v>0.30299999999999999</v>
      </c>
      <c r="S8387" s="110">
        <f t="shared" si="463"/>
        <v>0.30300000000000021</v>
      </c>
      <c r="T8387" s="110">
        <f>IF('3B-Air transport'!$T$66="no","not applicable (Q3b.1.6 answered with 'no')",ROUND(S8387,4))</f>
        <v>0.30299999999999999</v>
      </c>
      <c r="U8387" s="110">
        <f>IF('3B-Air transport'!$T$67="no","not applicable (Q3b.1.6 answered with 'no')",ROUND(S8387,4))</f>
        <v>0.30299999999999999</v>
      </c>
      <c r="V8387" s="110">
        <f>IF('3B-Air transport'!$T$68="no","not applicable (Q3b.1.6 answered with 'no')",ROUND(S8387,4))</f>
        <v>0.30299999999999999</v>
      </c>
      <c r="AB8387" s="110">
        <f t="shared" si="464"/>
        <v>0.30300000000000021</v>
      </c>
      <c r="AC8387" s="110">
        <f>IF('3C-Water transport'!$T$56="no","not applicable (Q3c.1.6 answered with 'no')",ROUND(AB8387,4))</f>
        <v>0.30299999999999999</v>
      </c>
      <c r="AD8387" s="110">
        <f>IF('3C-Water transport'!$T$57="no","not applicable (Q3c.1.6 answered with 'no')",ROUND(AB8387,4))</f>
        <v>0.30299999999999999</v>
      </c>
      <c r="AE8387" s="110">
        <f>IF('3C-Water transport'!$T$58="no","not applicable (Q3c.1.6 answered with 'no')",ROUND(AB8387,4))</f>
        <v>0.30299999999999999</v>
      </c>
    </row>
    <row r="8388" spans="5:31" x14ac:dyDescent="0.25">
      <c r="E8388" s="110">
        <f t="shared" si="462"/>
        <v>0.30400000000000021</v>
      </c>
      <c r="F8388" s="110">
        <f>IF('3A-Rail transport'!$T$56="no","not applicable (Q3a.2.6 answered with 'no')",ROUND(E8388,4))</f>
        <v>0.30399999999999999</v>
      </c>
      <c r="G8388" s="110">
        <f>IF('3A-Rail transport'!$T$57="no","not applicable (Q3a.2.6 answered with 'no')",ROUND(E8388,4))</f>
        <v>0.30399999999999999</v>
      </c>
      <c r="S8388" s="110">
        <f t="shared" si="463"/>
        <v>0.30400000000000021</v>
      </c>
      <c r="T8388" s="110">
        <f>IF('3B-Air transport'!$T$66="no","not applicable (Q3b.1.6 answered with 'no')",ROUND(S8388,4))</f>
        <v>0.30399999999999999</v>
      </c>
      <c r="U8388" s="110">
        <f>IF('3B-Air transport'!$T$67="no","not applicable (Q3b.1.6 answered with 'no')",ROUND(S8388,4))</f>
        <v>0.30399999999999999</v>
      </c>
      <c r="V8388" s="110">
        <f>IF('3B-Air transport'!$T$68="no","not applicable (Q3b.1.6 answered with 'no')",ROUND(S8388,4))</f>
        <v>0.30399999999999999</v>
      </c>
      <c r="AB8388" s="110">
        <f t="shared" si="464"/>
        <v>0.30400000000000021</v>
      </c>
      <c r="AC8388" s="110">
        <f>IF('3C-Water transport'!$T$56="no","not applicable (Q3c.1.6 answered with 'no')",ROUND(AB8388,4))</f>
        <v>0.30399999999999999</v>
      </c>
      <c r="AD8388" s="110">
        <f>IF('3C-Water transport'!$T$57="no","not applicable (Q3c.1.6 answered with 'no')",ROUND(AB8388,4))</f>
        <v>0.30399999999999999</v>
      </c>
      <c r="AE8388" s="110">
        <f>IF('3C-Water transport'!$T$58="no","not applicable (Q3c.1.6 answered with 'no')",ROUND(AB8388,4))</f>
        <v>0.30399999999999999</v>
      </c>
    </row>
    <row r="8389" spans="5:31" x14ac:dyDescent="0.25">
      <c r="E8389" s="110">
        <f t="shared" si="462"/>
        <v>0.30500000000000022</v>
      </c>
      <c r="F8389" s="110">
        <f>IF('3A-Rail transport'!$T$56="no","not applicable (Q3a.2.6 answered with 'no')",ROUND(E8389,4))</f>
        <v>0.30499999999999999</v>
      </c>
      <c r="G8389" s="110">
        <f>IF('3A-Rail transport'!$T$57="no","not applicable (Q3a.2.6 answered with 'no')",ROUND(E8389,4))</f>
        <v>0.30499999999999999</v>
      </c>
      <c r="S8389" s="110">
        <f t="shared" si="463"/>
        <v>0.30500000000000022</v>
      </c>
      <c r="T8389" s="110">
        <f>IF('3B-Air transport'!$T$66="no","not applicable (Q3b.1.6 answered with 'no')",ROUND(S8389,4))</f>
        <v>0.30499999999999999</v>
      </c>
      <c r="U8389" s="110">
        <f>IF('3B-Air transport'!$T$67="no","not applicable (Q3b.1.6 answered with 'no')",ROUND(S8389,4))</f>
        <v>0.30499999999999999</v>
      </c>
      <c r="V8389" s="110">
        <f>IF('3B-Air transport'!$T$68="no","not applicable (Q3b.1.6 answered with 'no')",ROUND(S8389,4))</f>
        <v>0.30499999999999999</v>
      </c>
      <c r="AB8389" s="110">
        <f t="shared" si="464"/>
        <v>0.30500000000000022</v>
      </c>
      <c r="AC8389" s="110">
        <f>IF('3C-Water transport'!$T$56="no","not applicable (Q3c.1.6 answered with 'no')",ROUND(AB8389,4))</f>
        <v>0.30499999999999999</v>
      </c>
      <c r="AD8389" s="110">
        <f>IF('3C-Water transport'!$T$57="no","not applicable (Q3c.1.6 answered with 'no')",ROUND(AB8389,4))</f>
        <v>0.30499999999999999</v>
      </c>
      <c r="AE8389" s="110">
        <f>IF('3C-Water transport'!$T$58="no","not applicable (Q3c.1.6 answered with 'no')",ROUND(AB8389,4))</f>
        <v>0.30499999999999999</v>
      </c>
    </row>
    <row r="8390" spans="5:31" x14ac:dyDescent="0.25">
      <c r="E8390" s="110">
        <f t="shared" si="462"/>
        <v>0.30600000000000022</v>
      </c>
      <c r="F8390" s="110">
        <f>IF('3A-Rail transport'!$T$56="no","not applicable (Q3a.2.6 answered with 'no')",ROUND(E8390,4))</f>
        <v>0.30599999999999999</v>
      </c>
      <c r="G8390" s="110">
        <f>IF('3A-Rail transport'!$T$57="no","not applicable (Q3a.2.6 answered with 'no')",ROUND(E8390,4))</f>
        <v>0.30599999999999999</v>
      </c>
      <c r="S8390" s="110">
        <f t="shared" si="463"/>
        <v>0.30600000000000022</v>
      </c>
      <c r="T8390" s="110">
        <f>IF('3B-Air transport'!$T$66="no","not applicable (Q3b.1.6 answered with 'no')",ROUND(S8390,4))</f>
        <v>0.30599999999999999</v>
      </c>
      <c r="U8390" s="110">
        <f>IF('3B-Air transport'!$T$67="no","not applicable (Q3b.1.6 answered with 'no')",ROUND(S8390,4))</f>
        <v>0.30599999999999999</v>
      </c>
      <c r="V8390" s="110">
        <f>IF('3B-Air transport'!$T$68="no","not applicable (Q3b.1.6 answered with 'no')",ROUND(S8390,4))</f>
        <v>0.30599999999999999</v>
      </c>
      <c r="AB8390" s="110">
        <f t="shared" si="464"/>
        <v>0.30600000000000022</v>
      </c>
      <c r="AC8390" s="110">
        <f>IF('3C-Water transport'!$T$56="no","not applicable (Q3c.1.6 answered with 'no')",ROUND(AB8390,4))</f>
        <v>0.30599999999999999</v>
      </c>
      <c r="AD8390" s="110">
        <f>IF('3C-Water transport'!$T$57="no","not applicable (Q3c.1.6 answered with 'no')",ROUND(AB8390,4))</f>
        <v>0.30599999999999999</v>
      </c>
      <c r="AE8390" s="110">
        <f>IF('3C-Water transport'!$T$58="no","not applicable (Q3c.1.6 answered with 'no')",ROUND(AB8390,4))</f>
        <v>0.30599999999999999</v>
      </c>
    </row>
    <row r="8391" spans="5:31" x14ac:dyDescent="0.25">
      <c r="E8391" s="110">
        <f t="shared" si="462"/>
        <v>0.30700000000000022</v>
      </c>
      <c r="F8391" s="110">
        <f>IF('3A-Rail transport'!$T$56="no","not applicable (Q3a.2.6 answered with 'no')",ROUND(E8391,4))</f>
        <v>0.307</v>
      </c>
      <c r="G8391" s="110">
        <f>IF('3A-Rail transport'!$T$57="no","not applicable (Q3a.2.6 answered with 'no')",ROUND(E8391,4))</f>
        <v>0.307</v>
      </c>
      <c r="S8391" s="110">
        <f t="shared" si="463"/>
        <v>0.30700000000000022</v>
      </c>
      <c r="T8391" s="110">
        <f>IF('3B-Air transport'!$T$66="no","not applicable (Q3b.1.6 answered with 'no')",ROUND(S8391,4))</f>
        <v>0.307</v>
      </c>
      <c r="U8391" s="110">
        <f>IF('3B-Air transport'!$T$67="no","not applicable (Q3b.1.6 answered with 'no')",ROUND(S8391,4))</f>
        <v>0.307</v>
      </c>
      <c r="V8391" s="110">
        <f>IF('3B-Air transport'!$T$68="no","not applicable (Q3b.1.6 answered with 'no')",ROUND(S8391,4))</f>
        <v>0.307</v>
      </c>
      <c r="AB8391" s="110">
        <f t="shared" si="464"/>
        <v>0.30700000000000022</v>
      </c>
      <c r="AC8391" s="110">
        <f>IF('3C-Water transport'!$T$56="no","not applicable (Q3c.1.6 answered with 'no')",ROUND(AB8391,4))</f>
        <v>0.307</v>
      </c>
      <c r="AD8391" s="110">
        <f>IF('3C-Water transport'!$T$57="no","not applicable (Q3c.1.6 answered with 'no')",ROUND(AB8391,4))</f>
        <v>0.307</v>
      </c>
      <c r="AE8391" s="110">
        <f>IF('3C-Water transport'!$T$58="no","not applicable (Q3c.1.6 answered with 'no')",ROUND(AB8391,4))</f>
        <v>0.307</v>
      </c>
    </row>
    <row r="8392" spans="5:31" x14ac:dyDescent="0.25">
      <c r="E8392" s="110">
        <f t="shared" si="462"/>
        <v>0.30800000000000022</v>
      </c>
      <c r="F8392" s="110">
        <f>IF('3A-Rail transport'!$T$56="no","not applicable (Q3a.2.6 answered with 'no')",ROUND(E8392,4))</f>
        <v>0.308</v>
      </c>
      <c r="G8392" s="110">
        <f>IF('3A-Rail transport'!$T$57="no","not applicable (Q3a.2.6 answered with 'no')",ROUND(E8392,4))</f>
        <v>0.308</v>
      </c>
      <c r="S8392" s="110">
        <f t="shared" si="463"/>
        <v>0.30800000000000022</v>
      </c>
      <c r="T8392" s="110">
        <f>IF('3B-Air transport'!$T$66="no","not applicable (Q3b.1.6 answered with 'no')",ROUND(S8392,4))</f>
        <v>0.308</v>
      </c>
      <c r="U8392" s="110">
        <f>IF('3B-Air transport'!$T$67="no","not applicable (Q3b.1.6 answered with 'no')",ROUND(S8392,4))</f>
        <v>0.308</v>
      </c>
      <c r="V8392" s="110">
        <f>IF('3B-Air transport'!$T$68="no","not applicable (Q3b.1.6 answered with 'no')",ROUND(S8392,4))</f>
        <v>0.308</v>
      </c>
      <c r="AB8392" s="110">
        <f t="shared" si="464"/>
        <v>0.30800000000000022</v>
      </c>
      <c r="AC8392" s="110">
        <f>IF('3C-Water transport'!$T$56="no","not applicable (Q3c.1.6 answered with 'no')",ROUND(AB8392,4))</f>
        <v>0.308</v>
      </c>
      <c r="AD8392" s="110">
        <f>IF('3C-Water transport'!$T$57="no","not applicable (Q3c.1.6 answered with 'no')",ROUND(AB8392,4))</f>
        <v>0.308</v>
      </c>
      <c r="AE8392" s="110">
        <f>IF('3C-Water transport'!$T$58="no","not applicable (Q3c.1.6 answered with 'no')",ROUND(AB8392,4))</f>
        <v>0.308</v>
      </c>
    </row>
    <row r="8393" spans="5:31" x14ac:dyDescent="0.25">
      <c r="E8393" s="110">
        <f t="shared" si="462"/>
        <v>0.30900000000000022</v>
      </c>
      <c r="F8393" s="110">
        <f>IF('3A-Rail transport'!$T$56="no","not applicable (Q3a.2.6 answered with 'no')",ROUND(E8393,4))</f>
        <v>0.309</v>
      </c>
      <c r="G8393" s="110">
        <f>IF('3A-Rail transport'!$T$57="no","not applicable (Q3a.2.6 answered with 'no')",ROUND(E8393,4))</f>
        <v>0.309</v>
      </c>
      <c r="S8393" s="110">
        <f t="shared" si="463"/>
        <v>0.30900000000000022</v>
      </c>
      <c r="T8393" s="110">
        <f>IF('3B-Air transport'!$T$66="no","not applicable (Q3b.1.6 answered with 'no')",ROUND(S8393,4))</f>
        <v>0.309</v>
      </c>
      <c r="U8393" s="110">
        <f>IF('3B-Air transport'!$T$67="no","not applicable (Q3b.1.6 answered with 'no')",ROUND(S8393,4))</f>
        <v>0.309</v>
      </c>
      <c r="V8393" s="110">
        <f>IF('3B-Air transport'!$T$68="no","not applicable (Q3b.1.6 answered with 'no')",ROUND(S8393,4))</f>
        <v>0.309</v>
      </c>
      <c r="AB8393" s="110">
        <f t="shared" si="464"/>
        <v>0.30900000000000022</v>
      </c>
      <c r="AC8393" s="110">
        <f>IF('3C-Water transport'!$T$56="no","not applicable (Q3c.1.6 answered with 'no')",ROUND(AB8393,4))</f>
        <v>0.309</v>
      </c>
      <c r="AD8393" s="110">
        <f>IF('3C-Water transport'!$T$57="no","not applicable (Q3c.1.6 answered with 'no')",ROUND(AB8393,4))</f>
        <v>0.309</v>
      </c>
      <c r="AE8393" s="110">
        <f>IF('3C-Water transport'!$T$58="no","not applicable (Q3c.1.6 answered with 'no')",ROUND(AB8393,4))</f>
        <v>0.309</v>
      </c>
    </row>
    <row r="8394" spans="5:31" x14ac:dyDescent="0.25">
      <c r="E8394" s="110">
        <f t="shared" si="462"/>
        <v>0.31000000000000022</v>
      </c>
      <c r="F8394" s="110">
        <f>IF('3A-Rail transport'!$T$56="no","not applicable (Q3a.2.6 answered with 'no')",ROUND(E8394,4))</f>
        <v>0.31</v>
      </c>
      <c r="G8394" s="110">
        <f>IF('3A-Rail transport'!$T$57="no","not applicable (Q3a.2.6 answered with 'no')",ROUND(E8394,4))</f>
        <v>0.31</v>
      </c>
      <c r="S8394" s="110">
        <f t="shared" si="463"/>
        <v>0.31000000000000022</v>
      </c>
      <c r="T8394" s="110">
        <f>IF('3B-Air transport'!$T$66="no","not applicable (Q3b.1.6 answered with 'no')",ROUND(S8394,4))</f>
        <v>0.31</v>
      </c>
      <c r="U8394" s="110">
        <f>IF('3B-Air transport'!$T$67="no","not applicable (Q3b.1.6 answered with 'no')",ROUND(S8394,4))</f>
        <v>0.31</v>
      </c>
      <c r="V8394" s="110">
        <f>IF('3B-Air transport'!$T$68="no","not applicable (Q3b.1.6 answered with 'no')",ROUND(S8394,4))</f>
        <v>0.31</v>
      </c>
      <c r="AB8394" s="110">
        <f t="shared" si="464"/>
        <v>0.31000000000000022</v>
      </c>
      <c r="AC8394" s="110">
        <f>IF('3C-Water transport'!$T$56="no","not applicable (Q3c.1.6 answered with 'no')",ROUND(AB8394,4))</f>
        <v>0.31</v>
      </c>
      <c r="AD8394" s="110">
        <f>IF('3C-Water transport'!$T$57="no","not applicable (Q3c.1.6 answered with 'no')",ROUND(AB8394,4))</f>
        <v>0.31</v>
      </c>
      <c r="AE8394" s="110">
        <f>IF('3C-Water transport'!$T$58="no","not applicable (Q3c.1.6 answered with 'no')",ROUND(AB8394,4))</f>
        <v>0.31</v>
      </c>
    </row>
    <row r="8395" spans="5:31" x14ac:dyDescent="0.25">
      <c r="E8395" s="110">
        <f t="shared" si="462"/>
        <v>0.31100000000000022</v>
      </c>
      <c r="F8395" s="110">
        <f>IF('3A-Rail transport'!$T$56="no","not applicable (Q3a.2.6 answered with 'no')",ROUND(E8395,4))</f>
        <v>0.311</v>
      </c>
      <c r="G8395" s="110">
        <f>IF('3A-Rail transport'!$T$57="no","not applicable (Q3a.2.6 answered with 'no')",ROUND(E8395,4))</f>
        <v>0.311</v>
      </c>
      <c r="S8395" s="110">
        <f t="shared" si="463"/>
        <v>0.31100000000000022</v>
      </c>
      <c r="T8395" s="110">
        <f>IF('3B-Air transport'!$T$66="no","not applicable (Q3b.1.6 answered with 'no')",ROUND(S8395,4))</f>
        <v>0.311</v>
      </c>
      <c r="U8395" s="110">
        <f>IF('3B-Air transport'!$T$67="no","not applicable (Q3b.1.6 answered with 'no')",ROUND(S8395,4))</f>
        <v>0.311</v>
      </c>
      <c r="V8395" s="110">
        <f>IF('3B-Air transport'!$T$68="no","not applicable (Q3b.1.6 answered with 'no')",ROUND(S8395,4))</f>
        <v>0.311</v>
      </c>
      <c r="AB8395" s="110">
        <f t="shared" si="464"/>
        <v>0.31100000000000022</v>
      </c>
      <c r="AC8395" s="110">
        <f>IF('3C-Water transport'!$T$56="no","not applicable (Q3c.1.6 answered with 'no')",ROUND(AB8395,4))</f>
        <v>0.311</v>
      </c>
      <c r="AD8395" s="110">
        <f>IF('3C-Water transport'!$T$57="no","not applicable (Q3c.1.6 answered with 'no')",ROUND(AB8395,4))</f>
        <v>0.311</v>
      </c>
      <c r="AE8395" s="110">
        <f>IF('3C-Water transport'!$T$58="no","not applicable (Q3c.1.6 answered with 'no')",ROUND(AB8395,4))</f>
        <v>0.311</v>
      </c>
    </row>
    <row r="8396" spans="5:31" x14ac:dyDescent="0.25">
      <c r="E8396" s="110">
        <f t="shared" si="462"/>
        <v>0.31200000000000022</v>
      </c>
      <c r="F8396" s="110">
        <f>IF('3A-Rail transport'!$T$56="no","not applicable (Q3a.2.6 answered with 'no')",ROUND(E8396,4))</f>
        <v>0.312</v>
      </c>
      <c r="G8396" s="110">
        <f>IF('3A-Rail transport'!$T$57="no","not applicable (Q3a.2.6 answered with 'no')",ROUND(E8396,4))</f>
        <v>0.312</v>
      </c>
      <c r="S8396" s="110">
        <f t="shared" si="463"/>
        <v>0.31200000000000022</v>
      </c>
      <c r="T8396" s="110">
        <f>IF('3B-Air transport'!$T$66="no","not applicable (Q3b.1.6 answered with 'no')",ROUND(S8396,4))</f>
        <v>0.312</v>
      </c>
      <c r="U8396" s="110">
        <f>IF('3B-Air transport'!$T$67="no","not applicable (Q3b.1.6 answered with 'no')",ROUND(S8396,4))</f>
        <v>0.312</v>
      </c>
      <c r="V8396" s="110">
        <f>IF('3B-Air transport'!$T$68="no","not applicable (Q3b.1.6 answered with 'no')",ROUND(S8396,4))</f>
        <v>0.312</v>
      </c>
      <c r="AB8396" s="110">
        <f t="shared" si="464"/>
        <v>0.31200000000000022</v>
      </c>
      <c r="AC8396" s="110">
        <f>IF('3C-Water transport'!$T$56="no","not applicable (Q3c.1.6 answered with 'no')",ROUND(AB8396,4))</f>
        <v>0.312</v>
      </c>
      <c r="AD8396" s="110">
        <f>IF('3C-Water transport'!$T$57="no","not applicable (Q3c.1.6 answered with 'no')",ROUND(AB8396,4))</f>
        <v>0.312</v>
      </c>
      <c r="AE8396" s="110">
        <f>IF('3C-Water transport'!$T$58="no","not applicable (Q3c.1.6 answered with 'no')",ROUND(AB8396,4))</f>
        <v>0.312</v>
      </c>
    </row>
    <row r="8397" spans="5:31" x14ac:dyDescent="0.25">
      <c r="E8397" s="110">
        <f t="shared" si="462"/>
        <v>0.31300000000000022</v>
      </c>
      <c r="F8397" s="110">
        <f>IF('3A-Rail transport'!$T$56="no","not applicable (Q3a.2.6 answered with 'no')",ROUND(E8397,4))</f>
        <v>0.313</v>
      </c>
      <c r="G8397" s="110">
        <f>IF('3A-Rail transport'!$T$57="no","not applicable (Q3a.2.6 answered with 'no')",ROUND(E8397,4))</f>
        <v>0.313</v>
      </c>
      <c r="S8397" s="110">
        <f t="shared" si="463"/>
        <v>0.31300000000000022</v>
      </c>
      <c r="T8397" s="110">
        <f>IF('3B-Air transport'!$T$66="no","not applicable (Q3b.1.6 answered with 'no')",ROUND(S8397,4))</f>
        <v>0.313</v>
      </c>
      <c r="U8397" s="110">
        <f>IF('3B-Air transport'!$T$67="no","not applicable (Q3b.1.6 answered with 'no')",ROUND(S8397,4))</f>
        <v>0.313</v>
      </c>
      <c r="V8397" s="110">
        <f>IF('3B-Air transport'!$T$68="no","not applicable (Q3b.1.6 answered with 'no')",ROUND(S8397,4))</f>
        <v>0.313</v>
      </c>
      <c r="AB8397" s="110">
        <f t="shared" si="464"/>
        <v>0.31300000000000022</v>
      </c>
      <c r="AC8397" s="110">
        <f>IF('3C-Water transport'!$T$56="no","not applicable (Q3c.1.6 answered with 'no')",ROUND(AB8397,4))</f>
        <v>0.313</v>
      </c>
      <c r="AD8397" s="110">
        <f>IF('3C-Water transport'!$T$57="no","not applicable (Q3c.1.6 answered with 'no')",ROUND(AB8397,4))</f>
        <v>0.313</v>
      </c>
      <c r="AE8397" s="110">
        <f>IF('3C-Water transport'!$T$58="no","not applicable (Q3c.1.6 answered with 'no')",ROUND(AB8397,4))</f>
        <v>0.313</v>
      </c>
    </row>
    <row r="8398" spans="5:31" x14ac:dyDescent="0.25">
      <c r="E8398" s="110">
        <f t="shared" si="462"/>
        <v>0.31400000000000022</v>
      </c>
      <c r="F8398" s="110">
        <f>IF('3A-Rail transport'!$T$56="no","not applicable (Q3a.2.6 answered with 'no')",ROUND(E8398,4))</f>
        <v>0.314</v>
      </c>
      <c r="G8398" s="110">
        <f>IF('3A-Rail transport'!$T$57="no","not applicable (Q3a.2.6 answered with 'no')",ROUND(E8398,4))</f>
        <v>0.314</v>
      </c>
      <c r="S8398" s="110">
        <f t="shared" si="463"/>
        <v>0.31400000000000022</v>
      </c>
      <c r="T8398" s="110">
        <f>IF('3B-Air transport'!$T$66="no","not applicable (Q3b.1.6 answered with 'no')",ROUND(S8398,4))</f>
        <v>0.314</v>
      </c>
      <c r="U8398" s="110">
        <f>IF('3B-Air transport'!$T$67="no","not applicable (Q3b.1.6 answered with 'no')",ROUND(S8398,4))</f>
        <v>0.314</v>
      </c>
      <c r="V8398" s="110">
        <f>IF('3B-Air transport'!$T$68="no","not applicable (Q3b.1.6 answered with 'no')",ROUND(S8398,4))</f>
        <v>0.314</v>
      </c>
      <c r="AB8398" s="110">
        <f t="shared" si="464"/>
        <v>0.31400000000000022</v>
      </c>
      <c r="AC8398" s="110">
        <f>IF('3C-Water transport'!$T$56="no","not applicable (Q3c.1.6 answered with 'no')",ROUND(AB8398,4))</f>
        <v>0.314</v>
      </c>
      <c r="AD8398" s="110">
        <f>IF('3C-Water transport'!$T$57="no","not applicable (Q3c.1.6 answered with 'no')",ROUND(AB8398,4))</f>
        <v>0.314</v>
      </c>
      <c r="AE8398" s="110">
        <f>IF('3C-Water transport'!$T$58="no","not applicable (Q3c.1.6 answered with 'no')",ROUND(AB8398,4))</f>
        <v>0.314</v>
      </c>
    </row>
    <row r="8399" spans="5:31" x14ac:dyDescent="0.25">
      <c r="E8399" s="110">
        <f t="shared" si="462"/>
        <v>0.31500000000000022</v>
      </c>
      <c r="F8399" s="110">
        <f>IF('3A-Rail transport'!$T$56="no","not applicable (Q3a.2.6 answered with 'no')",ROUND(E8399,4))</f>
        <v>0.315</v>
      </c>
      <c r="G8399" s="110">
        <f>IF('3A-Rail transport'!$T$57="no","not applicable (Q3a.2.6 answered with 'no')",ROUND(E8399,4))</f>
        <v>0.315</v>
      </c>
      <c r="S8399" s="110">
        <f t="shared" si="463"/>
        <v>0.31500000000000022</v>
      </c>
      <c r="T8399" s="110">
        <f>IF('3B-Air transport'!$T$66="no","not applicable (Q3b.1.6 answered with 'no')",ROUND(S8399,4))</f>
        <v>0.315</v>
      </c>
      <c r="U8399" s="110">
        <f>IF('3B-Air transport'!$T$67="no","not applicable (Q3b.1.6 answered with 'no')",ROUND(S8399,4))</f>
        <v>0.315</v>
      </c>
      <c r="V8399" s="110">
        <f>IF('3B-Air transport'!$T$68="no","not applicable (Q3b.1.6 answered with 'no')",ROUND(S8399,4))</f>
        <v>0.315</v>
      </c>
      <c r="AB8399" s="110">
        <f t="shared" si="464"/>
        <v>0.31500000000000022</v>
      </c>
      <c r="AC8399" s="110">
        <f>IF('3C-Water transport'!$T$56="no","not applicable (Q3c.1.6 answered with 'no')",ROUND(AB8399,4))</f>
        <v>0.315</v>
      </c>
      <c r="AD8399" s="110">
        <f>IF('3C-Water transport'!$T$57="no","not applicable (Q3c.1.6 answered with 'no')",ROUND(AB8399,4))</f>
        <v>0.315</v>
      </c>
      <c r="AE8399" s="110">
        <f>IF('3C-Water transport'!$T$58="no","not applicable (Q3c.1.6 answered with 'no')",ROUND(AB8399,4))</f>
        <v>0.315</v>
      </c>
    </row>
    <row r="8400" spans="5:31" x14ac:dyDescent="0.25">
      <c r="E8400" s="110">
        <f t="shared" si="462"/>
        <v>0.31600000000000023</v>
      </c>
      <c r="F8400" s="110">
        <f>IF('3A-Rail transport'!$T$56="no","not applicable (Q3a.2.6 answered with 'no')",ROUND(E8400,4))</f>
        <v>0.316</v>
      </c>
      <c r="G8400" s="110">
        <f>IF('3A-Rail transport'!$T$57="no","not applicable (Q3a.2.6 answered with 'no')",ROUND(E8400,4))</f>
        <v>0.316</v>
      </c>
      <c r="S8400" s="110">
        <f t="shared" si="463"/>
        <v>0.31600000000000023</v>
      </c>
      <c r="T8400" s="110">
        <f>IF('3B-Air transport'!$T$66="no","not applicable (Q3b.1.6 answered with 'no')",ROUND(S8400,4))</f>
        <v>0.316</v>
      </c>
      <c r="U8400" s="110">
        <f>IF('3B-Air transport'!$T$67="no","not applicable (Q3b.1.6 answered with 'no')",ROUND(S8400,4))</f>
        <v>0.316</v>
      </c>
      <c r="V8400" s="110">
        <f>IF('3B-Air transport'!$T$68="no","not applicable (Q3b.1.6 answered with 'no')",ROUND(S8400,4))</f>
        <v>0.316</v>
      </c>
      <c r="AB8400" s="110">
        <f t="shared" si="464"/>
        <v>0.31600000000000023</v>
      </c>
      <c r="AC8400" s="110">
        <f>IF('3C-Water transport'!$T$56="no","not applicable (Q3c.1.6 answered with 'no')",ROUND(AB8400,4))</f>
        <v>0.316</v>
      </c>
      <c r="AD8400" s="110">
        <f>IF('3C-Water transport'!$T$57="no","not applicable (Q3c.1.6 answered with 'no')",ROUND(AB8400,4))</f>
        <v>0.316</v>
      </c>
      <c r="AE8400" s="110">
        <f>IF('3C-Water transport'!$T$58="no","not applicable (Q3c.1.6 answered with 'no')",ROUND(AB8400,4))</f>
        <v>0.316</v>
      </c>
    </row>
    <row r="8401" spans="5:31" x14ac:dyDescent="0.25">
      <c r="E8401" s="110">
        <f t="shared" si="462"/>
        <v>0.31700000000000023</v>
      </c>
      <c r="F8401" s="110">
        <f>IF('3A-Rail transport'!$T$56="no","not applicable (Q3a.2.6 answered with 'no')",ROUND(E8401,4))</f>
        <v>0.317</v>
      </c>
      <c r="G8401" s="110">
        <f>IF('3A-Rail transport'!$T$57="no","not applicable (Q3a.2.6 answered with 'no')",ROUND(E8401,4))</f>
        <v>0.317</v>
      </c>
      <c r="S8401" s="110">
        <f t="shared" si="463"/>
        <v>0.31700000000000023</v>
      </c>
      <c r="T8401" s="110">
        <f>IF('3B-Air transport'!$T$66="no","not applicable (Q3b.1.6 answered with 'no')",ROUND(S8401,4))</f>
        <v>0.317</v>
      </c>
      <c r="U8401" s="110">
        <f>IF('3B-Air transport'!$T$67="no","not applicable (Q3b.1.6 answered with 'no')",ROUND(S8401,4))</f>
        <v>0.317</v>
      </c>
      <c r="V8401" s="110">
        <f>IF('3B-Air transport'!$T$68="no","not applicable (Q3b.1.6 answered with 'no')",ROUND(S8401,4))</f>
        <v>0.317</v>
      </c>
      <c r="AB8401" s="110">
        <f t="shared" si="464"/>
        <v>0.31700000000000023</v>
      </c>
      <c r="AC8401" s="110">
        <f>IF('3C-Water transport'!$T$56="no","not applicable (Q3c.1.6 answered with 'no')",ROUND(AB8401,4))</f>
        <v>0.317</v>
      </c>
      <c r="AD8401" s="110">
        <f>IF('3C-Water transport'!$T$57="no","not applicable (Q3c.1.6 answered with 'no')",ROUND(AB8401,4))</f>
        <v>0.317</v>
      </c>
      <c r="AE8401" s="110">
        <f>IF('3C-Water transport'!$T$58="no","not applicable (Q3c.1.6 answered with 'no')",ROUND(AB8401,4))</f>
        <v>0.317</v>
      </c>
    </row>
    <row r="8402" spans="5:31" x14ac:dyDescent="0.25">
      <c r="E8402" s="110">
        <f t="shared" si="462"/>
        <v>0.31800000000000023</v>
      </c>
      <c r="F8402" s="110">
        <f>IF('3A-Rail transport'!$T$56="no","not applicable (Q3a.2.6 answered with 'no')",ROUND(E8402,4))</f>
        <v>0.318</v>
      </c>
      <c r="G8402" s="110">
        <f>IF('3A-Rail transport'!$T$57="no","not applicable (Q3a.2.6 answered with 'no')",ROUND(E8402,4))</f>
        <v>0.318</v>
      </c>
      <c r="S8402" s="110">
        <f t="shared" si="463"/>
        <v>0.31800000000000023</v>
      </c>
      <c r="T8402" s="110">
        <f>IF('3B-Air transport'!$T$66="no","not applicable (Q3b.1.6 answered with 'no')",ROUND(S8402,4))</f>
        <v>0.318</v>
      </c>
      <c r="U8402" s="110">
        <f>IF('3B-Air transport'!$T$67="no","not applicable (Q3b.1.6 answered with 'no')",ROUND(S8402,4))</f>
        <v>0.318</v>
      </c>
      <c r="V8402" s="110">
        <f>IF('3B-Air transport'!$T$68="no","not applicable (Q3b.1.6 answered with 'no')",ROUND(S8402,4))</f>
        <v>0.318</v>
      </c>
      <c r="AB8402" s="110">
        <f t="shared" si="464"/>
        <v>0.31800000000000023</v>
      </c>
      <c r="AC8402" s="110">
        <f>IF('3C-Water transport'!$T$56="no","not applicable (Q3c.1.6 answered with 'no')",ROUND(AB8402,4))</f>
        <v>0.318</v>
      </c>
      <c r="AD8402" s="110">
        <f>IF('3C-Water transport'!$T$57="no","not applicable (Q3c.1.6 answered with 'no')",ROUND(AB8402,4))</f>
        <v>0.318</v>
      </c>
      <c r="AE8402" s="110">
        <f>IF('3C-Water transport'!$T$58="no","not applicable (Q3c.1.6 answered with 'no')",ROUND(AB8402,4))</f>
        <v>0.318</v>
      </c>
    </row>
    <row r="8403" spans="5:31" x14ac:dyDescent="0.25">
      <c r="E8403" s="110">
        <f t="shared" si="462"/>
        <v>0.31900000000000023</v>
      </c>
      <c r="F8403" s="110">
        <f>IF('3A-Rail transport'!$T$56="no","not applicable (Q3a.2.6 answered with 'no')",ROUND(E8403,4))</f>
        <v>0.31900000000000001</v>
      </c>
      <c r="G8403" s="110">
        <f>IF('3A-Rail transport'!$T$57="no","not applicable (Q3a.2.6 answered with 'no')",ROUND(E8403,4))</f>
        <v>0.31900000000000001</v>
      </c>
      <c r="S8403" s="110">
        <f t="shared" si="463"/>
        <v>0.31900000000000023</v>
      </c>
      <c r="T8403" s="110">
        <f>IF('3B-Air transport'!$T$66="no","not applicable (Q3b.1.6 answered with 'no')",ROUND(S8403,4))</f>
        <v>0.31900000000000001</v>
      </c>
      <c r="U8403" s="110">
        <f>IF('3B-Air transport'!$T$67="no","not applicable (Q3b.1.6 answered with 'no')",ROUND(S8403,4))</f>
        <v>0.31900000000000001</v>
      </c>
      <c r="V8403" s="110">
        <f>IF('3B-Air transport'!$T$68="no","not applicable (Q3b.1.6 answered with 'no')",ROUND(S8403,4))</f>
        <v>0.31900000000000001</v>
      </c>
      <c r="AB8403" s="110">
        <f t="shared" si="464"/>
        <v>0.31900000000000023</v>
      </c>
      <c r="AC8403" s="110">
        <f>IF('3C-Water transport'!$T$56="no","not applicable (Q3c.1.6 answered with 'no')",ROUND(AB8403,4))</f>
        <v>0.31900000000000001</v>
      </c>
      <c r="AD8403" s="110">
        <f>IF('3C-Water transport'!$T$57="no","not applicable (Q3c.1.6 answered with 'no')",ROUND(AB8403,4))</f>
        <v>0.31900000000000001</v>
      </c>
      <c r="AE8403" s="110">
        <f>IF('3C-Water transport'!$T$58="no","not applicable (Q3c.1.6 answered with 'no')",ROUND(AB8403,4))</f>
        <v>0.31900000000000001</v>
      </c>
    </row>
    <row r="8404" spans="5:31" x14ac:dyDescent="0.25">
      <c r="E8404" s="110">
        <f t="shared" si="462"/>
        <v>0.32000000000000023</v>
      </c>
      <c r="F8404" s="110">
        <f>IF('3A-Rail transport'!$T$56="no","not applicable (Q3a.2.6 answered with 'no')",ROUND(E8404,4))</f>
        <v>0.32</v>
      </c>
      <c r="G8404" s="110">
        <f>IF('3A-Rail transport'!$T$57="no","not applicable (Q3a.2.6 answered with 'no')",ROUND(E8404,4))</f>
        <v>0.32</v>
      </c>
      <c r="S8404" s="110">
        <f t="shared" si="463"/>
        <v>0.32000000000000023</v>
      </c>
      <c r="T8404" s="110">
        <f>IF('3B-Air transport'!$T$66="no","not applicable (Q3b.1.6 answered with 'no')",ROUND(S8404,4))</f>
        <v>0.32</v>
      </c>
      <c r="U8404" s="110">
        <f>IF('3B-Air transport'!$T$67="no","not applicable (Q3b.1.6 answered with 'no')",ROUND(S8404,4))</f>
        <v>0.32</v>
      </c>
      <c r="V8404" s="110">
        <f>IF('3B-Air transport'!$T$68="no","not applicable (Q3b.1.6 answered with 'no')",ROUND(S8404,4))</f>
        <v>0.32</v>
      </c>
      <c r="AB8404" s="110">
        <f t="shared" si="464"/>
        <v>0.32000000000000023</v>
      </c>
      <c r="AC8404" s="110">
        <f>IF('3C-Water transport'!$T$56="no","not applicable (Q3c.1.6 answered with 'no')",ROUND(AB8404,4))</f>
        <v>0.32</v>
      </c>
      <c r="AD8404" s="110">
        <f>IF('3C-Water transport'!$T$57="no","not applicable (Q3c.1.6 answered with 'no')",ROUND(AB8404,4))</f>
        <v>0.32</v>
      </c>
      <c r="AE8404" s="110">
        <f>IF('3C-Water transport'!$T$58="no","not applicable (Q3c.1.6 answered with 'no')",ROUND(AB8404,4))</f>
        <v>0.32</v>
      </c>
    </row>
    <row r="8405" spans="5:31" x14ac:dyDescent="0.25">
      <c r="E8405" s="110">
        <f t="shared" ref="E8405:E8468" si="465">E8404+0.001</f>
        <v>0.32100000000000023</v>
      </c>
      <c r="F8405" s="110">
        <f>IF('3A-Rail transport'!$T$56="no","not applicable (Q3a.2.6 answered with 'no')",ROUND(E8405,4))</f>
        <v>0.32100000000000001</v>
      </c>
      <c r="G8405" s="110">
        <f>IF('3A-Rail transport'!$T$57="no","not applicable (Q3a.2.6 answered with 'no')",ROUND(E8405,4))</f>
        <v>0.32100000000000001</v>
      </c>
      <c r="S8405" s="110">
        <f t="shared" ref="S8405:S8468" si="466">S8404+0.001</f>
        <v>0.32100000000000023</v>
      </c>
      <c r="T8405" s="110">
        <f>IF('3B-Air transport'!$T$66="no","not applicable (Q3b.1.6 answered with 'no')",ROUND(S8405,4))</f>
        <v>0.32100000000000001</v>
      </c>
      <c r="U8405" s="110">
        <f>IF('3B-Air transport'!$T$67="no","not applicable (Q3b.1.6 answered with 'no')",ROUND(S8405,4))</f>
        <v>0.32100000000000001</v>
      </c>
      <c r="V8405" s="110">
        <f>IF('3B-Air transport'!$T$68="no","not applicable (Q3b.1.6 answered with 'no')",ROUND(S8405,4))</f>
        <v>0.32100000000000001</v>
      </c>
      <c r="AB8405" s="110">
        <f t="shared" ref="AB8405:AB8468" si="467">AB8404+0.001</f>
        <v>0.32100000000000023</v>
      </c>
      <c r="AC8405" s="110">
        <f>IF('3C-Water transport'!$T$56="no","not applicable (Q3c.1.6 answered with 'no')",ROUND(AB8405,4))</f>
        <v>0.32100000000000001</v>
      </c>
      <c r="AD8405" s="110">
        <f>IF('3C-Water transport'!$T$57="no","not applicable (Q3c.1.6 answered with 'no')",ROUND(AB8405,4))</f>
        <v>0.32100000000000001</v>
      </c>
      <c r="AE8405" s="110">
        <f>IF('3C-Water transport'!$T$58="no","not applicable (Q3c.1.6 answered with 'no')",ROUND(AB8405,4))</f>
        <v>0.32100000000000001</v>
      </c>
    </row>
    <row r="8406" spans="5:31" x14ac:dyDescent="0.25">
      <c r="E8406" s="110">
        <f t="shared" si="465"/>
        <v>0.32200000000000023</v>
      </c>
      <c r="F8406" s="110">
        <f>IF('3A-Rail transport'!$T$56="no","not applicable (Q3a.2.6 answered with 'no')",ROUND(E8406,4))</f>
        <v>0.32200000000000001</v>
      </c>
      <c r="G8406" s="110">
        <f>IF('3A-Rail transport'!$T$57="no","not applicable (Q3a.2.6 answered with 'no')",ROUND(E8406,4))</f>
        <v>0.32200000000000001</v>
      </c>
      <c r="S8406" s="110">
        <f t="shared" si="466"/>
        <v>0.32200000000000023</v>
      </c>
      <c r="T8406" s="110">
        <f>IF('3B-Air transport'!$T$66="no","not applicable (Q3b.1.6 answered with 'no')",ROUND(S8406,4))</f>
        <v>0.32200000000000001</v>
      </c>
      <c r="U8406" s="110">
        <f>IF('3B-Air transport'!$T$67="no","not applicable (Q3b.1.6 answered with 'no')",ROUND(S8406,4))</f>
        <v>0.32200000000000001</v>
      </c>
      <c r="V8406" s="110">
        <f>IF('3B-Air transport'!$T$68="no","not applicable (Q3b.1.6 answered with 'no')",ROUND(S8406,4))</f>
        <v>0.32200000000000001</v>
      </c>
      <c r="AB8406" s="110">
        <f t="shared" si="467"/>
        <v>0.32200000000000023</v>
      </c>
      <c r="AC8406" s="110">
        <f>IF('3C-Water transport'!$T$56="no","not applicable (Q3c.1.6 answered with 'no')",ROUND(AB8406,4))</f>
        <v>0.32200000000000001</v>
      </c>
      <c r="AD8406" s="110">
        <f>IF('3C-Water transport'!$T$57="no","not applicable (Q3c.1.6 answered with 'no')",ROUND(AB8406,4))</f>
        <v>0.32200000000000001</v>
      </c>
      <c r="AE8406" s="110">
        <f>IF('3C-Water transport'!$T$58="no","not applicable (Q3c.1.6 answered with 'no')",ROUND(AB8406,4))</f>
        <v>0.32200000000000001</v>
      </c>
    </row>
    <row r="8407" spans="5:31" x14ac:dyDescent="0.25">
      <c r="E8407" s="110">
        <f t="shared" si="465"/>
        <v>0.32300000000000023</v>
      </c>
      <c r="F8407" s="110">
        <f>IF('3A-Rail transport'!$T$56="no","not applicable (Q3a.2.6 answered with 'no')",ROUND(E8407,4))</f>
        <v>0.32300000000000001</v>
      </c>
      <c r="G8407" s="110">
        <f>IF('3A-Rail transport'!$T$57="no","not applicable (Q3a.2.6 answered with 'no')",ROUND(E8407,4))</f>
        <v>0.32300000000000001</v>
      </c>
      <c r="S8407" s="110">
        <f t="shared" si="466"/>
        <v>0.32300000000000023</v>
      </c>
      <c r="T8407" s="110">
        <f>IF('3B-Air transport'!$T$66="no","not applicable (Q3b.1.6 answered with 'no')",ROUND(S8407,4))</f>
        <v>0.32300000000000001</v>
      </c>
      <c r="U8407" s="110">
        <f>IF('3B-Air transport'!$T$67="no","not applicable (Q3b.1.6 answered with 'no')",ROUND(S8407,4))</f>
        <v>0.32300000000000001</v>
      </c>
      <c r="V8407" s="110">
        <f>IF('3B-Air transport'!$T$68="no","not applicable (Q3b.1.6 answered with 'no')",ROUND(S8407,4))</f>
        <v>0.32300000000000001</v>
      </c>
      <c r="AB8407" s="110">
        <f t="shared" si="467"/>
        <v>0.32300000000000023</v>
      </c>
      <c r="AC8407" s="110">
        <f>IF('3C-Water transport'!$T$56="no","not applicable (Q3c.1.6 answered with 'no')",ROUND(AB8407,4))</f>
        <v>0.32300000000000001</v>
      </c>
      <c r="AD8407" s="110">
        <f>IF('3C-Water transport'!$T$57="no","not applicable (Q3c.1.6 answered with 'no')",ROUND(AB8407,4))</f>
        <v>0.32300000000000001</v>
      </c>
      <c r="AE8407" s="110">
        <f>IF('3C-Water transport'!$T$58="no","not applicable (Q3c.1.6 answered with 'no')",ROUND(AB8407,4))</f>
        <v>0.32300000000000001</v>
      </c>
    </row>
    <row r="8408" spans="5:31" x14ac:dyDescent="0.25">
      <c r="E8408" s="110">
        <f t="shared" si="465"/>
        <v>0.32400000000000023</v>
      </c>
      <c r="F8408" s="110">
        <f>IF('3A-Rail transport'!$T$56="no","not applicable (Q3a.2.6 answered with 'no')",ROUND(E8408,4))</f>
        <v>0.32400000000000001</v>
      </c>
      <c r="G8408" s="110">
        <f>IF('3A-Rail transport'!$T$57="no","not applicable (Q3a.2.6 answered with 'no')",ROUND(E8408,4))</f>
        <v>0.32400000000000001</v>
      </c>
      <c r="S8408" s="110">
        <f t="shared" si="466"/>
        <v>0.32400000000000023</v>
      </c>
      <c r="T8408" s="110">
        <f>IF('3B-Air transport'!$T$66="no","not applicable (Q3b.1.6 answered with 'no')",ROUND(S8408,4))</f>
        <v>0.32400000000000001</v>
      </c>
      <c r="U8408" s="110">
        <f>IF('3B-Air transport'!$T$67="no","not applicable (Q3b.1.6 answered with 'no')",ROUND(S8408,4))</f>
        <v>0.32400000000000001</v>
      </c>
      <c r="V8408" s="110">
        <f>IF('3B-Air transport'!$T$68="no","not applicable (Q3b.1.6 answered with 'no')",ROUND(S8408,4))</f>
        <v>0.32400000000000001</v>
      </c>
      <c r="AB8408" s="110">
        <f t="shared" si="467"/>
        <v>0.32400000000000023</v>
      </c>
      <c r="AC8408" s="110">
        <f>IF('3C-Water transport'!$T$56="no","not applicable (Q3c.1.6 answered with 'no')",ROUND(AB8408,4))</f>
        <v>0.32400000000000001</v>
      </c>
      <c r="AD8408" s="110">
        <f>IF('3C-Water transport'!$T$57="no","not applicable (Q3c.1.6 answered with 'no')",ROUND(AB8408,4))</f>
        <v>0.32400000000000001</v>
      </c>
      <c r="AE8408" s="110">
        <f>IF('3C-Water transport'!$T$58="no","not applicable (Q3c.1.6 answered with 'no')",ROUND(AB8408,4))</f>
        <v>0.32400000000000001</v>
      </c>
    </row>
    <row r="8409" spans="5:31" x14ac:dyDescent="0.25">
      <c r="E8409" s="110">
        <f t="shared" si="465"/>
        <v>0.32500000000000023</v>
      </c>
      <c r="F8409" s="110">
        <f>IF('3A-Rail transport'!$T$56="no","not applicable (Q3a.2.6 answered with 'no')",ROUND(E8409,4))</f>
        <v>0.32500000000000001</v>
      </c>
      <c r="G8409" s="110">
        <f>IF('3A-Rail transport'!$T$57="no","not applicable (Q3a.2.6 answered with 'no')",ROUND(E8409,4))</f>
        <v>0.32500000000000001</v>
      </c>
      <c r="S8409" s="110">
        <f t="shared" si="466"/>
        <v>0.32500000000000023</v>
      </c>
      <c r="T8409" s="110">
        <f>IF('3B-Air transport'!$T$66="no","not applicable (Q3b.1.6 answered with 'no')",ROUND(S8409,4))</f>
        <v>0.32500000000000001</v>
      </c>
      <c r="U8409" s="110">
        <f>IF('3B-Air transport'!$T$67="no","not applicable (Q3b.1.6 answered with 'no')",ROUND(S8409,4))</f>
        <v>0.32500000000000001</v>
      </c>
      <c r="V8409" s="110">
        <f>IF('3B-Air transport'!$T$68="no","not applicable (Q3b.1.6 answered with 'no')",ROUND(S8409,4))</f>
        <v>0.32500000000000001</v>
      </c>
      <c r="AB8409" s="110">
        <f t="shared" si="467"/>
        <v>0.32500000000000023</v>
      </c>
      <c r="AC8409" s="110">
        <f>IF('3C-Water transport'!$T$56="no","not applicable (Q3c.1.6 answered with 'no')",ROUND(AB8409,4))</f>
        <v>0.32500000000000001</v>
      </c>
      <c r="AD8409" s="110">
        <f>IF('3C-Water transport'!$T$57="no","not applicable (Q3c.1.6 answered with 'no')",ROUND(AB8409,4))</f>
        <v>0.32500000000000001</v>
      </c>
      <c r="AE8409" s="110">
        <f>IF('3C-Water transport'!$T$58="no","not applicable (Q3c.1.6 answered with 'no')",ROUND(AB8409,4))</f>
        <v>0.32500000000000001</v>
      </c>
    </row>
    <row r="8410" spans="5:31" x14ac:dyDescent="0.25">
      <c r="E8410" s="110">
        <f t="shared" si="465"/>
        <v>0.32600000000000023</v>
      </c>
      <c r="F8410" s="110">
        <f>IF('3A-Rail transport'!$T$56="no","not applicable (Q3a.2.6 answered with 'no')",ROUND(E8410,4))</f>
        <v>0.32600000000000001</v>
      </c>
      <c r="G8410" s="110">
        <f>IF('3A-Rail transport'!$T$57="no","not applicable (Q3a.2.6 answered with 'no')",ROUND(E8410,4))</f>
        <v>0.32600000000000001</v>
      </c>
      <c r="S8410" s="110">
        <f t="shared" si="466"/>
        <v>0.32600000000000023</v>
      </c>
      <c r="T8410" s="110">
        <f>IF('3B-Air transport'!$T$66="no","not applicable (Q3b.1.6 answered with 'no')",ROUND(S8410,4))</f>
        <v>0.32600000000000001</v>
      </c>
      <c r="U8410" s="110">
        <f>IF('3B-Air transport'!$T$67="no","not applicable (Q3b.1.6 answered with 'no')",ROUND(S8410,4))</f>
        <v>0.32600000000000001</v>
      </c>
      <c r="V8410" s="110">
        <f>IF('3B-Air transport'!$T$68="no","not applicable (Q3b.1.6 answered with 'no')",ROUND(S8410,4))</f>
        <v>0.32600000000000001</v>
      </c>
      <c r="AB8410" s="110">
        <f t="shared" si="467"/>
        <v>0.32600000000000023</v>
      </c>
      <c r="AC8410" s="110">
        <f>IF('3C-Water transport'!$T$56="no","not applicable (Q3c.1.6 answered with 'no')",ROUND(AB8410,4))</f>
        <v>0.32600000000000001</v>
      </c>
      <c r="AD8410" s="110">
        <f>IF('3C-Water transport'!$T$57="no","not applicable (Q3c.1.6 answered with 'no')",ROUND(AB8410,4))</f>
        <v>0.32600000000000001</v>
      </c>
      <c r="AE8410" s="110">
        <f>IF('3C-Water transport'!$T$58="no","not applicable (Q3c.1.6 answered with 'no')",ROUND(AB8410,4))</f>
        <v>0.32600000000000001</v>
      </c>
    </row>
    <row r="8411" spans="5:31" x14ac:dyDescent="0.25">
      <c r="E8411" s="110">
        <f t="shared" si="465"/>
        <v>0.32700000000000023</v>
      </c>
      <c r="F8411" s="110">
        <f>IF('3A-Rail transport'!$T$56="no","not applicable (Q3a.2.6 answered with 'no')",ROUND(E8411,4))</f>
        <v>0.32700000000000001</v>
      </c>
      <c r="G8411" s="110">
        <f>IF('3A-Rail transport'!$T$57="no","not applicable (Q3a.2.6 answered with 'no')",ROUND(E8411,4))</f>
        <v>0.32700000000000001</v>
      </c>
      <c r="S8411" s="110">
        <f t="shared" si="466"/>
        <v>0.32700000000000023</v>
      </c>
      <c r="T8411" s="110">
        <f>IF('3B-Air transport'!$T$66="no","not applicable (Q3b.1.6 answered with 'no')",ROUND(S8411,4))</f>
        <v>0.32700000000000001</v>
      </c>
      <c r="U8411" s="110">
        <f>IF('3B-Air transport'!$T$67="no","not applicable (Q3b.1.6 answered with 'no')",ROUND(S8411,4))</f>
        <v>0.32700000000000001</v>
      </c>
      <c r="V8411" s="110">
        <f>IF('3B-Air transport'!$T$68="no","not applicable (Q3b.1.6 answered with 'no')",ROUND(S8411,4))</f>
        <v>0.32700000000000001</v>
      </c>
      <c r="AB8411" s="110">
        <f t="shared" si="467"/>
        <v>0.32700000000000023</v>
      </c>
      <c r="AC8411" s="110">
        <f>IF('3C-Water transport'!$T$56="no","not applicable (Q3c.1.6 answered with 'no')",ROUND(AB8411,4))</f>
        <v>0.32700000000000001</v>
      </c>
      <c r="AD8411" s="110">
        <f>IF('3C-Water transport'!$T$57="no","not applicable (Q3c.1.6 answered with 'no')",ROUND(AB8411,4))</f>
        <v>0.32700000000000001</v>
      </c>
      <c r="AE8411" s="110">
        <f>IF('3C-Water transport'!$T$58="no","not applicable (Q3c.1.6 answered with 'no')",ROUND(AB8411,4))</f>
        <v>0.32700000000000001</v>
      </c>
    </row>
    <row r="8412" spans="5:31" x14ac:dyDescent="0.25">
      <c r="E8412" s="110">
        <f t="shared" si="465"/>
        <v>0.32800000000000024</v>
      </c>
      <c r="F8412" s="110">
        <f>IF('3A-Rail transport'!$T$56="no","not applicable (Q3a.2.6 answered with 'no')",ROUND(E8412,4))</f>
        <v>0.32800000000000001</v>
      </c>
      <c r="G8412" s="110">
        <f>IF('3A-Rail transport'!$T$57="no","not applicable (Q3a.2.6 answered with 'no')",ROUND(E8412,4))</f>
        <v>0.32800000000000001</v>
      </c>
      <c r="S8412" s="110">
        <f t="shared" si="466"/>
        <v>0.32800000000000024</v>
      </c>
      <c r="T8412" s="110">
        <f>IF('3B-Air transport'!$T$66="no","not applicable (Q3b.1.6 answered with 'no')",ROUND(S8412,4))</f>
        <v>0.32800000000000001</v>
      </c>
      <c r="U8412" s="110">
        <f>IF('3B-Air transport'!$T$67="no","not applicable (Q3b.1.6 answered with 'no')",ROUND(S8412,4))</f>
        <v>0.32800000000000001</v>
      </c>
      <c r="V8412" s="110">
        <f>IF('3B-Air transport'!$T$68="no","not applicable (Q3b.1.6 answered with 'no')",ROUND(S8412,4))</f>
        <v>0.32800000000000001</v>
      </c>
      <c r="AB8412" s="110">
        <f t="shared" si="467"/>
        <v>0.32800000000000024</v>
      </c>
      <c r="AC8412" s="110">
        <f>IF('3C-Water transport'!$T$56="no","not applicable (Q3c.1.6 answered with 'no')",ROUND(AB8412,4))</f>
        <v>0.32800000000000001</v>
      </c>
      <c r="AD8412" s="110">
        <f>IF('3C-Water transport'!$T$57="no","not applicable (Q3c.1.6 answered with 'no')",ROUND(AB8412,4))</f>
        <v>0.32800000000000001</v>
      </c>
      <c r="AE8412" s="110">
        <f>IF('3C-Water transport'!$T$58="no","not applicable (Q3c.1.6 answered with 'no')",ROUND(AB8412,4))</f>
        <v>0.32800000000000001</v>
      </c>
    </row>
    <row r="8413" spans="5:31" x14ac:dyDescent="0.25">
      <c r="E8413" s="110">
        <f t="shared" si="465"/>
        <v>0.32900000000000024</v>
      </c>
      <c r="F8413" s="110">
        <f>IF('3A-Rail transport'!$T$56="no","not applicable (Q3a.2.6 answered with 'no')",ROUND(E8413,4))</f>
        <v>0.32900000000000001</v>
      </c>
      <c r="G8413" s="110">
        <f>IF('3A-Rail transport'!$T$57="no","not applicable (Q3a.2.6 answered with 'no')",ROUND(E8413,4))</f>
        <v>0.32900000000000001</v>
      </c>
      <c r="S8413" s="110">
        <f t="shared" si="466"/>
        <v>0.32900000000000024</v>
      </c>
      <c r="T8413" s="110">
        <f>IF('3B-Air transport'!$T$66="no","not applicable (Q3b.1.6 answered with 'no')",ROUND(S8413,4))</f>
        <v>0.32900000000000001</v>
      </c>
      <c r="U8413" s="110">
        <f>IF('3B-Air transport'!$T$67="no","not applicable (Q3b.1.6 answered with 'no')",ROUND(S8413,4))</f>
        <v>0.32900000000000001</v>
      </c>
      <c r="V8413" s="110">
        <f>IF('3B-Air transport'!$T$68="no","not applicable (Q3b.1.6 answered with 'no')",ROUND(S8413,4))</f>
        <v>0.32900000000000001</v>
      </c>
      <c r="AB8413" s="110">
        <f t="shared" si="467"/>
        <v>0.32900000000000024</v>
      </c>
      <c r="AC8413" s="110">
        <f>IF('3C-Water transport'!$T$56="no","not applicable (Q3c.1.6 answered with 'no')",ROUND(AB8413,4))</f>
        <v>0.32900000000000001</v>
      </c>
      <c r="AD8413" s="110">
        <f>IF('3C-Water transport'!$T$57="no","not applicable (Q3c.1.6 answered with 'no')",ROUND(AB8413,4))</f>
        <v>0.32900000000000001</v>
      </c>
      <c r="AE8413" s="110">
        <f>IF('3C-Water transport'!$T$58="no","not applicable (Q3c.1.6 answered with 'no')",ROUND(AB8413,4))</f>
        <v>0.32900000000000001</v>
      </c>
    </row>
    <row r="8414" spans="5:31" x14ac:dyDescent="0.25">
      <c r="E8414" s="110">
        <f t="shared" si="465"/>
        <v>0.33000000000000024</v>
      </c>
      <c r="F8414" s="110">
        <f>IF('3A-Rail transport'!$T$56="no","not applicable (Q3a.2.6 answered with 'no')",ROUND(E8414,4))</f>
        <v>0.33</v>
      </c>
      <c r="G8414" s="110">
        <f>IF('3A-Rail transport'!$T$57="no","not applicable (Q3a.2.6 answered with 'no')",ROUND(E8414,4))</f>
        <v>0.33</v>
      </c>
      <c r="S8414" s="110">
        <f t="shared" si="466"/>
        <v>0.33000000000000024</v>
      </c>
      <c r="T8414" s="110">
        <f>IF('3B-Air transport'!$T$66="no","not applicable (Q3b.1.6 answered with 'no')",ROUND(S8414,4))</f>
        <v>0.33</v>
      </c>
      <c r="U8414" s="110">
        <f>IF('3B-Air transport'!$T$67="no","not applicable (Q3b.1.6 answered with 'no')",ROUND(S8414,4))</f>
        <v>0.33</v>
      </c>
      <c r="V8414" s="110">
        <f>IF('3B-Air transport'!$T$68="no","not applicable (Q3b.1.6 answered with 'no')",ROUND(S8414,4))</f>
        <v>0.33</v>
      </c>
      <c r="AB8414" s="110">
        <f t="shared" si="467"/>
        <v>0.33000000000000024</v>
      </c>
      <c r="AC8414" s="110">
        <f>IF('3C-Water transport'!$T$56="no","not applicable (Q3c.1.6 answered with 'no')",ROUND(AB8414,4))</f>
        <v>0.33</v>
      </c>
      <c r="AD8414" s="110">
        <f>IF('3C-Water transport'!$T$57="no","not applicable (Q3c.1.6 answered with 'no')",ROUND(AB8414,4))</f>
        <v>0.33</v>
      </c>
      <c r="AE8414" s="110">
        <f>IF('3C-Water transport'!$T$58="no","not applicable (Q3c.1.6 answered with 'no')",ROUND(AB8414,4))</f>
        <v>0.33</v>
      </c>
    </row>
    <row r="8415" spans="5:31" x14ac:dyDescent="0.25">
      <c r="E8415" s="110">
        <f t="shared" si="465"/>
        <v>0.33100000000000024</v>
      </c>
      <c r="F8415" s="110">
        <f>IF('3A-Rail transport'!$T$56="no","not applicable (Q3a.2.6 answered with 'no')",ROUND(E8415,4))</f>
        <v>0.33100000000000002</v>
      </c>
      <c r="G8415" s="110">
        <f>IF('3A-Rail transport'!$T$57="no","not applicable (Q3a.2.6 answered with 'no')",ROUND(E8415,4))</f>
        <v>0.33100000000000002</v>
      </c>
      <c r="S8415" s="110">
        <f t="shared" si="466"/>
        <v>0.33100000000000024</v>
      </c>
      <c r="T8415" s="110">
        <f>IF('3B-Air transport'!$T$66="no","not applicable (Q3b.1.6 answered with 'no')",ROUND(S8415,4))</f>
        <v>0.33100000000000002</v>
      </c>
      <c r="U8415" s="110">
        <f>IF('3B-Air transport'!$T$67="no","not applicable (Q3b.1.6 answered with 'no')",ROUND(S8415,4))</f>
        <v>0.33100000000000002</v>
      </c>
      <c r="V8415" s="110">
        <f>IF('3B-Air transport'!$T$68="no","not applicable (Q3b.1.6 answered with 'no')",ROUND(S8415,4))</f>
        <v>0.33100000000000002</v>
      </c>
      <c r="AB8415" s="110">
        <f t="shared" si="467"/>
        <v>0.33100000000000024</v>
      </c>
      <c r="AC8415" s="110">
        <f>IF('3C-Water transport'!$T$56="no","not applicable (Q3c.1.6 answered with 'no')",ROUND(AB8415,4))</f>
        <v>0.33100000000000002</v>
      </c>
      <c r="AD8415" s="110">
        <f>IF('3C-Water transport'!$T$57="no","not applicable (Q3c.1.6 answered with 'no')",ROUND(AB8415,4))</f>
        <v>0.33100000000000002</v>
      </c>
      <c r="AE8415" s="110">
        <f>IF('3C-Water transport'!$T$58="no","not applicable (Q3c.1.6 answered with 'no')",ROUND(AB8415,4))</f>
        <v>0.33100000000000002</v>
      </c>
    </row>
    <row r="8416" spans="5:31" x14ac:dyDescent="0.25">
      <c r="E8416" s="110">
        <f t="shared" si="465"/>
        <v>0.33200000000000024</v>
      </c>
      <c r="F8416" s="110">
        <f>IF('3A-Rail transport'!$T$56="no","not applicable (Q3a.2.6 answered with 'no')",ROUND(E8416,4))</f>
        <v>0.33200000000000002</v>
      </c>
      <c r="G8416" s="110">
        <f>IF('3A-Rail transport'!$T$57="no","not applicable (Q3a.2.6 answered with 'no')",ROUND(E8416,4))</f>
        <v>0.33200000000000002</v>
      </c>
      <c r="S8416" s="110">
        <f t="shared" si="466"/>
        <v>0.33200000000000024</v>
      </c>
      <c r="T8416" s="110">
        <f>IF('3B-Air transport'!$T$66="no","not applicable (Q3b.1.6 answered with 'no')",ROUND(S8416,4))</f>
        <v>0.33200000000000002</v>
      </c>
      <c r="U8416" s="110">
        <f>IF('3B-Air transport'!$T$67="no","not applicable (Q3b.1.6 answered with 'no')",ROUND(S8416,4))</f>
        <v>0.33200000000000002</v>
      </c>
      <c r="V8416" s="110">
        <f>IF('3B-Air transport'!$T$68="no","not applicable (Q3b.1.6 answered with 'no')",ROUND(S8416,4))</f>
        <v>0.33200000000000002</v>
      </c>
      <c r="AB8416" s="110">
        <f t="shared" si="467"/>
        <v>0.33200000000000024</v>
      </c>
      <c r="AC8416" s="110">
        <f>IF('3C-Water transport'!$T$56="no","not applicable (Q3c.1.6 answered with 'no')",ROUND(AB8416,4))</f>
        <v>0.33200000000000002</v>
      </c>
      <c r="AD8416" s="110">
        <f>IF('3C-Water transport'!$T$57="no","not applicable (Q3c.1.6 answered with 'no')",ROUND(AB8416,4))</f>
        <v>0.33200000000000002</v>
      </c>
      <c r="AE8416" s="110">
        <f>IF('3C-Water transport'!$T$58="no","not applicable (Q3c.1.6 answered with 'no')",ROUND(AB8416,4))</f>
        <v>0.33200000000000002</v>
      </c>
    </row>
    <row r="8417" spans="5:31" x14ac:dyDescent="0.25">
      <c r="E8417" s="110">
        <f t="shared" si="465"/>
        <v>0.33300000000000024</v>
      </c>
      <c r="F8417" s="110">
        <f>IF('3A-Rail transport'!$T$56="no","not applicable (Q3a.2.6 answered with 'no')",ROUND(E8417,4))</f>
        <v>0.33300000000000002</v>
      </c>
      <c r="G8417" s="110">
        <f>IF('3A-Rail transport'!$T$57="no","not applicable (Q3a.2.6 answered with 'no')",ROUND(E8417,4))</f>
        <v>0.33300000000000002</v>
      </c>
      <c r="S8417" s="110">
        <f t="shared" si="466"/>
        <v>0.33300000000000024</v>
      </c>
      <c r="T8417" s="110">
        <f>IF('3B-Air transport'!$T$66="no","not applicable (Q3b.1.6 answered with 'no')",ROUND(S8417,4))</f>
        <v>0.33300000000000002</v>
      </c>
      <c r="U8417" s="110">
        <f>IF('3B-Air transport'!$T$67="no","not applicable (Q3b.1.6 answered with 'no')",ROUND(S8417,4))</f>
        <v>0.33300000000000002</v>
      </c>
      <c r="V8417" s="110">
        <f>IF('3B-Air transport'!$T$68="no","not applicable (Q3b.1.6 answered with 'no')",ROUND(S8417,4))</f>
        <v>0.33300000000000002</v>
      </c>
      <c r="AB8417" s="110">
        <f t="shared" si="467"/>
        <v>0.33300000000000024</v>
      </c>
      <c r="AC8417" s="110">
        <f>IF('3C-Water transport'!$T$56="no","not applicable (Q3c.1.6 answered with 'no')",ROUND(AB8417,4))</f>
        <v>0.33300000000000002</v>
      </c>
      <c r="AD8417" s="110">
        <f>IF('3C-Water transport'!$T$57="no","not applicable (Q3c.1.6 answered with 'no')",ROUND(AB8417,4))</f>
        <v>0.33300000000000002</v>
      </c>
      <c r="AE8417" s="110">
        <f>IF('3C-Water transport'!$T$58="no","not applicable (Q3c.1.6 answered with 'no')",ROUND(AB8417,4))</f>
        <v>0.33300000000000002</v>
      </c>
    </row>
    <row r="8418" spans="5:31" x14ac:dyDescent="0.25">
      <c r="E8418" s="110">
        <f t="shared" si="465"/>
        <v>0.33400000000000024</v>
      </c>
      <c r="F8418" s="110">
        <f>IF('3A-Rail transport'!$T$56="no","not applicable (Q3a.2.6 answered with 'no')",ROUND(E8418,4))</f>
        <v>0.33400000000000002</v>
      </c>
      <c r="G8418" s="110">
        <f>IF('3A-Rail transport'!$T$57="no","not applicable (Q3a.2.6 answered with 'no')",ROUND(E8418,4))</f>
        <v>0.33400000000000002</v>
      </c>
      <c r="S8418" s="110">
        <f t="shared" si="466"/>
        <v>0.33400000000000024</v>
      </c>
      <c r="T8418" s="110">
        <f>IF('3B-Air transport'!$T$66="no","not applicable (Q3b.1.6 answered with 'no')",ROUND(S8418,4))</f>
        <v>0.33400000000000002</v>
      </c>
      <c r="U8418" s="110">
        <f>IF('3B-Air transport'!$T$67="no","not applicable (Q3b.1.6 answered with 'no')",ROUND(S8418,4))</f>
        <v>0.33400000000000002</v>
      </c>
      <c r="V8418" s="110">
        <f>IF('3B-Air transport'!$T$68="no","not applicable (Q3b.1.6 answered with 'no')",ROUND(S8418,4))</f>
        <v>0.33400000000000002</v>
      </c>
      <c r="AB8418" s="110">
        <f t="shared" si="467"/>
        <v>0.33400000000000024</v>
      </c>
      <c r="AC8418" s="110">
        <f>IF('3C-Water transport'!$T$56="no","not applicable (Q3c.1.6 answered with 'no')",ROUND(AB8418,4))</f>
        <v>0.33400000000000002</v>
      </c>
      <c r="AD8418" s="110">
        <f>IF('3C-Water transport'!$T$57="no","not applicable (Q3c.1.6 answered with 'no')",ROUND(AB8418,4))</f>
        <v>0.33400000000000002</v>
      </c>
      <c r="AE8418" s="110">
        <f>IF('3C-Water transport'!$T$58="no","not applicable (Q3c.1.6 answered with 'no')",ROUND(AB8418,4))</f>
        <v>0.33400000000000002</v>
      </c>
    </row>
    <row r="8419" spans="5:31" x14ac:dyDescent="0.25">
      <c r="E8419" s="110">
        <f t="shared" si="465"/>
        <v>0.33500000000000024</v>
      </c>
      <c r="F8419" s="110">
        <f>IF('3A-Rail transport'!$T$56="no","not applicable (Q3a.2.6 answered with 'no')",ROUND(E8419,4))</f>
        <v>0.33500000000000002</v>
      </c>
      <c r="G8419" s="110">
        <f>IF('3A-Rail transport'!$T$57="no","not applicable (Q3a.2.6 answered with 'no')",ROUND(E8419,4))</f>
        <v>0.33500000000000002</v>
      </c>
      <c r="S8419" s="110">
        <f t="shared" si="466"/>
        <v>0.33500000000000024</v>
      </c>
      <c r="T8419" s="110">
        <f>IF('3B-Air transport'!$T$66="no","not applicable (Q3b.1.6 answered with 'no')",ROUND(S8419,4))</f>
        <v>0.33500000000000002</v>
      </c>
      <c r="U8419" s="110">
        <f>IF('3B-Air transport'!$T$67="no","not applicable (Q3b.1.6 answered with 'no')",ROUND(S8419,4))</f>
        <v>0.33500000000000002</v>
      </c>
      <c r="V8419" s="110">
        <f>IF('3B-Air transport'!$T$68="no","not applicable (Q3b.1.6 answered with 'no')",ROUND(S8419,4))</f>
        <v>0.33500000000000002</v>
      </c>
      <c r="AB8419" s="110">
        <f t="shared" si="467"/>
        <v>0.33500000000000024</v>
      </c>
      <c r="AC8419" s="110">
        <f>IF('3C-Water transport'!$T$56="no","not applicable (Q3c.1.6 answered with 'no')",ROUND(AB8419,4))</f>
        <v>0.33500000000000002</v>
      </c>
      <c r="AD8419" s="110">
        <f>IF('3C-Water transport'!$T$57="no","not applicable (Q3c.1.6 answered with 'no')",ROUND(AB8419,4))</f>
        <v>0.33500000000000002</v>
      </c>
      <c r="AE8419" s="110">
        <f>IF('3C-Water transport'!$T$58="no","not applicable (Q3c.1.6 answered with 'no')",ROUND(AB8419,4))</f>
        <v>0.33500000000000002</v>
      </c>
    </row>
    <row r="8420" spans="5:31" x14ac:dyDescent="0.25">
      <c r="E8420" s="110">
        <f t="shared" si="465"/>
        <v>0.33600000000000024</v>
      </c>
      <c r="F8420" s="110">
        <f>IF('3A-Rail transport'!$T$56="no","not applicable (Q3a.2.6 answered with 'no')",ROUND(E8420,4))</f>
        <v>0.33600000000000002</v>
      </c>
      <c r="G8420" s="110">
        <f>IF('3A-Rail transport'!$T$57="no","not applicable (Q3a.2.6 answered with 'no')",ROUND(E8420,4))</f>
        <v>0.33600000000000002</v>
      </c>
      <c r="S8420" s="110">
        <f t="shared" si="466"/>
        <v>0.33600000000000024</v>
      </c>
      <c r="T8420" s="110">
        <f>IF('3B-Air transport'!$T$66="no","not applicable (Q3b.1.6 answered with 'no')",ROUND(S8420,4))</f>
        <v>0.33600000000000002</v>
      </c>
      <c r="U8420" s="110">
        <f>IF('3B-Air transport'!$T$67="no","not applicable (Q3b.1.6 answered with 'no')",ROUND(S8420,4))</f>
        <v>0.33600000000000002</v>
      </c>
      <c r="V8420" s="110">
        <f>IF('3B-Air transport'!$T$68="no","not applicable (Q3b.1.6 answered with 'no')",ROUND(S8420,4))</f>
        <v>0.33600000000000002</v>
      </c>
      <c r="AB8420" s="110">
        <f t="shared" si="467"/>
        <v>0.33600000000000024</v>
      </c>
      <c r="AC8420" s="110">
        <f>IF('3C-Water transport'!$T$56="no","not applicable (Q3c.1.6 answered with 'no')",ROUND(AB8420,4))</f>
        <v>0.33600000000000002</v>
      </c>
      <c r="AD8420" s="110">
        <f>IF('3C-Water transport'!$T$57="no","not applicable (Q3c.1.6 answered with 'no')",ROUND(AB8420,4))</f>
        <v>0.33600000000000002</v>
      </c>
      <c r="AE8420" s="110">
        <f>IF('3C-Water transport'!$T$58="no","not applicable (Q3c.1.6 answered with 'no')",ROUND(AB8420,4))</f>
        <v>0.33600000000000002</v>
      </c>
    </row>
    <row r="8421" spans="5:31" x14ac:dyDescent="0.25">
      <c r="E8421" s="110">
        <f t="shared" si="465"/>
        <v>0.33700000000000024</v>
      </c>
      <c r="F8421" s="110">
        <f>IF('3A-Rail transport'!$T$56="no","not applicable (Q3a.2.6 answered with 'no')",ROUND(E8421,4))</f>
        <v>0.33700000000000002</v>
      </c>
      <c r="G8421" s="110">
        <f>IF('3A-Rail transport'!$T$57="no","not applicable (Q3a.2.6 answered with 'no')",ROUND(E8421,4))</f>
        <v>0.33700000000000002</v>
      </c>
      <c r="S8421" s="110">
        <f t="shared" si="466"/>
        <v>0.33700000000000024</v>
      </c>
      <c r="T8421" s="110">
        <f>IF('3B-Air transport'!$T$66="no","not applicable (Q3b.1.6 answered with 'no')",ROUND(S8421,4))</f>
        <v>0.33700000000000002</v>
      </c>
      <c r="U8421" s="110">
        <f>IF('3B-Air transport'!$T$67="no","not applicable (Q3b.1.6 answered with 'no')",ROUND(S8421,4))</f>
        <v>0.33700000000000002</v>
      </c>
      <c r="V8421" s="110">
        <f>IF('3B-Air transport'!$T$68="no","not applicable (Q3b.1.6 answered with 'no')",ROUND(S8421,4))</f>
        <v>0.33700000000000002</v>
      </c>
      <c r="AB8421" s="110">
        <f t="shared" si="467"/>
        <v>0.33700000000000024</v>
      </c>
      <c r="AC8421" s="110">
        <f>IF('3C-Water transport'!$T$56="no","not applicable (Q3c.1.6 answered with 'no')",ROUND(AB8421,4))</f>
        <v>0.33700000000000002</v>
      </c>
      <c r="AD8421" s="110">
        <f>IF('3C-Water transport'!$T$57="no","not applicable (Q3c.1.6 answered with 'no')",ROUND(AB8421,4))</f>
        <v>0.33700000000000002</v>
      </c>
      <c r="AE8421" s="110">
        <f>IF('3C-Water transport'!$T$58="no","not applicable (Q3c.1.6 answered with 'no')",ROUND(AB8421,4))</f>
        <v>0.33700000000000002</v>
      </c>
    </row>
    <row r="8422" spans="5:31" x14ac:dyDescent="0.25">
      <c r="E8422" s="110">
        <f t="shared" si="465"/>
        <v>0.33800000000000024</v>
      </c>
      <c r="F8422" s="110">
        <f>IF('3A-Rail transport'!$T$56="no","not applicable (Q3a.2.6 answered with 'no')",ROUND(E8422,4))</f>
        <v>0.33800000000000002</v>
      </c>
      <c r="G8422" s="110">
        <f>IF('3A-Rail transport'!$T$57="no","not applicable (Q3a.2.6 answered with 'no')",ROUND(E8422,4))</f>
        <v>0.33800000000000002</v>
      </c>
      <c r="S8422" s="110">
        <f t="shared" si="466"/>
        <v>0.33800000000000024</v>
      </c>
      <c r="T8422" s="110">
        <f>IF('3B-Air transport'!$T$66="no","not applicable (Q3b.1.6 answered with 'no')",ROUND(S8422,4))</f>
        <v>0.33800000000000002</v>
      </c>
      <c r="U8422" s="110">
        <f>IF('3B-Air transport'!$T$67="no","not applicable (Q3b.1.6 answered with 'no')",ROUND(S8422,4))</f>
        <v>0.33800000000000002</v>
      </c>
      <c r="V8422" s="110">
        <f>IF('3B-Air transport'!$T$68="no","not applicable (Q3b.1.6 answered with 'no')",ROUND(S8422,4))</f>
        <v>0.33800000000000002</v>
      </c>
      <c r="AB8422" s="110">
        <f t="shared" si="467"/>
        <v>0.33800000000000024</v>
      </c>
      <c r="AC8422" s="110">
        <f>IF('3C-Water transport'!$T$56="no","not applicable (Q3c.1.6 answered with 'no')",ROUND(AB8422,4))</f>
        <v>0.33800000000000002</v>
      </c>
      <c r="AD8422" s="110">
        <f>IF('3C-Water transport'!$T$57="no","not applicable (Q3c.1.6 answered with 'no')",ROUND(AB8422,4))</f>
        <v>0.33800000000000002</v>
      </c>
      <c r="AE8422" s="110">
        <f>IF('3C-Water transport'!$T$58="no","not applicable (Q3c.1.6 answered with 'no')",ROUND(AB8422,4))</f>
        <v>0.33800000000000002</v>
      </c>
    </row>
    <row r="8423" spans="5:31" x14ac:dyDescent="0.25">
      <c r="E8423" s="110">
        <f t="shared" si="465"/>
        <v>0.33900000000000025</v>
      </c>
      <c r="F8423" s="110">
        <f>IF('3A-Rail transport'!$T$56="no","not applicable (Q3a.2.6 answered with 'no')",ROUND(E8423,4))</f>
        <v>0.33900000000000002</v>
      </c>
      <c r="G8423" s="110">
        <f>IF('3A-Rail transport'!$T$57="no","not applicable (Q3a.2.6 answered with 'no')",ROUND(E8423,4))</f>
        <v>0.33900000000000002</v>
      </c>
      <c r="S8423" s="110">
        <f t="shared" si="466"/>
        <v>0.33900000000000025</v>
      </c>
      <c r="T8423" s="110">
        <f>IF('3B-Air transport'!$T$66="no","not applicable (Q3b.1.6 answered with 'no')",ROUND(S8423,4))</f>
        <v>0.33900000000000002</v>
      </c>
      <c r="U8423" s="110">
        <f>IF('3B-Air transport'!$T$67="no","not applicable (Q3b.1.6 answered with 'no')",ROUND(S8423,4))</f>
        <v>0.33900000000000002</v>
      </c>
      <c r="V8423" s="110">
        <f>IF('3B-Air transport'!$T$68="no","not applicable (Q3b.1.6 answered with 'no')",ROUND(S8423,4))</f>
        <v>0.33900000000000002</v>
      </c>
      <c r="AB8423" s="110">
        <f t="shared" si="467"/>
        <v>0.33900000000000025</v>
      </c>
      <c r="AC8423" s="110">
        <f>IF('3C-Water transport'!$T$56="no","not applicable (Q3c.1.6 answered with 'no')",ROUND(AB8423,4))</f>
        <v>0.33900000000000002</v>
      </c>
      <c r="AD8423" s="110">
        <f>IF('3C-Water transport'!$T$57="no","not applicable (Q3c.1.6 answered with 'no')",ROUND(AB8423,4))</f>
        <v>0.33900000000000002</v>
      </c>
      <c r="AE8423" s="110">
        <f>IF('3C-Water transport'!$T$58="no","not applicable (Q3c.1.6 answered with 'no')",ROUND(AB8423,4))</f>
        <v>0.33900000000000002</v>
      </c>
    </row>
    <row r="8424" spans="5:31" x14ac:dyDescent="0.25">
      <c r="E8424" s="110">
        <f t="shared" si="465"/>
        <v>0.34000000000000025</v>
      </c>
      <c r="F8424" s="110">
        <f>IF('3A-Rail transport'!$T$56="no","not applicable (Q3a.2.6 answered with 'no')",ROUND(E8424,4))</f>
        <v>0.34</v>
      </c>
      <c r="G8424" s="110">
        <f>IF('3A-Rail transport'!$T$57="no","not applicable (Q3a.2.6 answered with 'no')",ROUND(E8424,4))</f>
        <v>0.34</v>
      </c>
      <c r="S8424" s="110">
        <f t="shared" si="466"/>
        <v>0.34000000000000025</v>
      </c>
      <c r="T8424" s="110">
        <f>IF('3B-Air transport'!$T$66="no","not applicable (Q3b.1.6 answered with 'no')",ROUND(S8424,4))</f>
        <v>0.34</v>
      </c>
      <c r="U8424" s="110">
        <f>IF('3B-Air transport'!$T$67="no","not applicable (Q3b.1.6 answered with 'no')",ROUND(S8424,4))</f>
        <v>0.34</v>
      </c>
      <c r="V8424" s="110">
        <f>IF('3B-Air transport'!$T$68="no","not applicable (Q3b.1.6 answered with 'no')",ROUND(S8424,4))</f>
        <v>0.34</v>
      </c>
      <c r="AB8424" s="110">
        <f t="shared" si="467"/>
        <v>0.34000000000000025</v>
      </c>
      <c r="AC8424" s="110">
        <f>IF('3C-Water transport'!$T$56="no","not applicable (Q3c.1.6 answered with 'no')",ROUND(AB8424,4))</f>
        <v>0.34</v>
      </c>
      <c r="AD8424" s="110">
        <f>IF('3C-Water transport'!$T$57="no","not applicable (Q3c.1.6 answered with 'no')",ROUND(AB8424,4))</f>
        <v>0.34</v>
      </c>
      <c r="AE8424" s="110">
        <f>IF('3C-Water transport'!$T$58="no","not applicable (Q3c.1.6 answered with 'no')",ROUND(AB8424,4))</f>
        <v>0.34</v>
      </c>
    </row>
    <row r="8425" spans="5:31" x14ac:dyDescent="0.25">
      <c r="E8425" s="110">
        <f t="shared" si="465"/>
        <v>0.34100000000000025</v>
      </c>
      <c r="F8425" s="110">
        <f>IF('3A-Rail transport'!$T$56="no","not applicable (Q3a.2.6 answered with 'no')",ROUND(E8425,4))</f>
        <v>0.34100000000000003</v>
      </c>
      <c r="G8425" s="110">
        <f>IF('3A-Rail transport'!$T$57="no","not applicable (Q3a.2.6 answered with 'no')",ROUND(E8425,4))</f>
        <v>0.34100000000000003</v>
      </c>
      <c r="S8425" s="110">
        <f t="shared" si="466"/>
        <v>0.34100000000000025</v>
      </c>
      <c r="T8425" s="110">
        <f>IF('3B-Air transport'!$T$66="no","not applicable (Q3b.1.6 answered with 'no')",ROUND(S8425,4))</f>
        <v>0.34100000000000003</v>
      </c>
      <c r="U8425" s="110">
        <f>IF('3B-Air transport'!$T$67="no","not applicable (Q3b.1.6 answered with 'no')",ROUND(S8425,4))</f>
        <v>0.34100000000000003</v>
      </c>
      <c r="V8425" s="110">
        <f>IF('3B-Air transport'!$T$68="no","not applicable (Q3b.1.6 answered with 'no')",ROUND(S8425,4))</f>
        <v>0.34100000000000003</v>
      </c>
      <c r="AB8425" s="110">
        <f t="shared" si="467"/>
        <v>0.34100000000000025</v>
      </c>
      <c r="AC8425" s="110">
        <f>IF('3C-Water transport'!$T$56="no","not applicable (Q3c.1.6 answered with 'no')",ROUND(AB8425,4))</f>
        <v>0.34100000000000003</v>
      </c>
      <c r="AD8425" s="110">
        <f>IF('3C-Water transport'!$T$57="no","not applicable (Q3c.1.6 answered with 'no')",ROUND(AB8425,4))</f>
        <v>0.34100000000000003</v>
      </c>
      <c r="AE8425" s="110">
        <f>IF('3C-Water transport'!$T$58="no","not applicable (Q3c.1.6 answered with 'no')",ROUND(AB8425,4))</f>
        <v>0.34100000000000003</v>
      </c>
    </row>
    <row r="8426" spans="5:31" x14ac:dyDescent="0.25">
      <c r="E8426" s="110">
        <f t="shared" si="465"/>
        <v>0.34200000000000025</v>
      </c>
      <c r="F8426" s="110">
        <f>IF('3A-Rail transport'!$T$56="no","not applicable (Q3a.2.6 answered with 'no')",ROUND(E8426,4))</f>
        <v>0.34200000000000003</v>
      </c>
      <c r="G8426" s="110">
        <f>IF('3A-Rail transport'!$T$57="no","not applicable (Q3a.2.6 answered with 'no')",ROUND(E8426,4))</f>
        <v>0.34200000000000003</v>
      </c>
      <c r="S8426" s="110">
        <f t="shared" si="466"/>
        <v>0.34200000000000025</v>
      </c>
      <c r="T8426" s="110">
        <f>IF('3B-Air transport'!$T$66="no","not applicable (Q3b.1.6 answered with 'no')",ROUND(S8426,4))</f>
        <v>0.34200000000000003</v>
      </c>
      <c r="U8426" s="110">
        <f>IF('3B-Air transport'!$T$67="no","not applicable (Q3b.1.6 answered with 'no')",ROUND(S8426,4))</f>
        <v>0.34200000000000003</v>
      </c>
      <c r="V8426" s="110">
        <f>IF('3B-Air transport'!$T$68="no","not applicable (Q3b.1.6 answered with 'no')",ROUND(S8426,4))</f>
        <v>0.34200000000000003</v>
      </c>
      <c r="AB8426" s="110">
        <f t="shared" si="467"/>
        <v>0.34200000000000025</v>
      </c>
      <c r="AC8426" s="110">
        <f>IF('3C-Water transport'!$T$56="no","not applicable (Q3c.1.6 answered with 'no')",ROUND(AB8426,4))</f>
        <v>0.34200000000000003</v>
      </c>
      <c r="AD8426" s="110">
        <f>IF('3C-Water transport'!$T$57="no","not applicable (Q3c.1.6 answered with 'no')",ROUND(AB8426,4))</f>
        <v>0.34200000000000003</v>
      </c>
      <c r="AE8426" s="110">
        <f>IF('3C-Water transport'!$T$58="no","not applicable (Q3c.1.6 answered with 'no')",ROUND(AB8426,4))</f>
        <v>0.34200000000000003</v>
      </c>
    </row>
    <row r="8427" spans="5:31" x14ac:dyDescent="0.25">
      <c r="E8427" s="110">
        <f t="shared" si="465"/>
        <v>0.34300000000000025</v>
      </c>
      <c r="F8427" s="110">
        <f>IF('3A-Rail transport'!$T$56="no","not applicable (Q3a.2.6 answered with 'no')",ROUND(E8427,4))</f>
        <v>0.34300000000000003</v>
      </c>
      <c r="G8427" s="110">
        <f>IF('3A-Rail transport'!$T$57="no","not applicable (Q3a.2.6 answered with 'no')",ROUND(E8427,4))</f>
        <v>0.34300000000000003</v>
      </c>
      <c r="S8427" s="110">
        <f t="shared" si="466"/>
        <v>0.34300000000000025</v>
      </c>
      <c r="T8427" s="110">
        <f>IF('3B-Air transport'!$T$66="no","not applicable (Q3b.1.6 answered with 'no')",ROUND(S8427,4))</f>
        <v>0.34300000000000003</v>
      </c>
      <c r="U8427" s="110">
        <f>IF('3B-Air transport'!$T$67="no","not applicable (Q3b.1.6 answered with 'no')",ROUND(S8427,4))</f>
        <v>0.34300000000000003</v>
      </c>
      <c r="V8427" s="110">
        <f>IF('3B-Air transport'!$T$68="no","not applicable (Q3b.1.6 answered with 'no')",ROUND(S8427,4))</f>
        <v>0.34300000000000003</v>
      </c>
      <c r="AB8427" s="110">
        <f t="shared" si="467"/>
        <v>0.34300000000000025</v>
      </c>
      <c r="AC8427" s="110">
        <f>IF('3C-Water transport'!$T$56="no","not applicable (Q3c.1.6 answered with 'no')",ROUND(AB8427,4))</f>
        <v>0.34300000000000003</v>
      </c>
      <c r="AD8427" s="110">
        <f>IF('3C-Water transport'!$T$57="no","not applicable (Q3c.1.6 answered with 'no')",ROUND(AB8427,4))</f>
        <v>0.34300000000000003</v>
      </c>
      <c r="AE8427" s="110">
        <f>IF('3C-Water transport'!$T$58="no","not applicable (Q3c.1.6 answered with 'no')",ROUND(AB8427,4))</f>
        <v>0.34300000000000003</v>
      </c>
    </row>
    <row r="8428" spans="5:31" x14ac:dyDescent="0.25">
      <c r="E8428" s="110">
        <f t="shared" si="465"/>
        <v>0.34400000000000025</v>
      </c>
      <c r="F8428" s="110">
        <f>IF('3A-Rail transport'!$T$56="no","not applicable (Q3a.2.6 answered with 'no')",ROUND(E8428,4))</f>
        <v>0.34399999999999997</v>
      </c>
      <c r="G8428" s="110">
        <f>IF('3A-Rail transport'!$T$57="no","not applicable (Q3a.2.6 answered with 'no')",ROUND(E8428,4))</f>
        <v>0.34399999999999997</v>
      </c>
      <c r="S8428" s="110">
        <f t="shared" si="466"/>
        <v>0.34400000000000025</v>
      </c>
      <c r="T8428" s="110">
        <f>IF('3B-Air transport'!$T$66="no","not applicable (Q3b.1.6 answered with 'no')",ROUND(S8428,4))</f>
        <v>0.34399999999999997</v>
      </c>
      <c r="U8428" s="110">
        <f>IF('3B-Air transport'!$T$67="no","not applicable (Q3b.1.6 answered with 'no')",ROUND(S8428,4))</f>
        <v>0.34399999999999997</v>
      </c>
      <c r="V8428" s="110">
        <f>IF('3B-Air transport'!$T$68="no","not applicable (Q3b.1.6 answered with 'no')",ROUND(S8428,4))</f>
        <v>0.34399999999999997</v>
      </c>
      <c r="AB8428" s="110">
        <f t="shared" si="467"/>
        <v>0.34400000000000025</v>
      </c>
      <c r="AC8428" s="110">
        <f>IF('3C-Water transport'!$T$56="no","not applicable (Q3c.1.6 answered with 'no')",ROUND(AB8428,4))</f>
        <v>0.34399999999999997</v>
      </c>
      <c r="AD8428" s="110">
        <f>IF('3C-Water transport'!$T$57="no","not applicable (Q3c.1.6 answered with 'no')",ROUND(AB8428,4))</f>
        <v>0.34399999999999997</v>
      </c>
      <c r="AE8428" s="110">
        <f>IF('3C-Water transport'!$T$58="no","not applicable (Q3c.1.6 answered with 'no')",ROUND(AB8428,4))</f>
        <v>0.34399999999999997</v>
      </c>
    </row>
    <row r="8429" spans="5:31" x14ac:dyDescent="0.25">
      <c r="E8429" s="110">
        <f t="shared" si="465"/>
        <v>0.34500000000000025</v>
      </c>
      <c r="F8429" s="110">
        <f>IF('3A-Rail transport'!$T$56="no","not applicable (Q3a.2.6 answered with 'no')",ROUND(E8429,4))</f>
        <v>0.34499999999999997</v>
      </c>
      <c r="G8429" s="110">
        <f>IF('3A-Rail transport'!$T$57="no","not applicable (Q3a.2.6 answered with 'no')",ROUND(E8429,4))</f>
        <v>0.34499999999999997</v>
      </c>
      <c r="S8429" s="110">
        <f t="shared" si="466"/>
        <v>0.34500000000000025</v>
      </c>
      <c r="T8429" s="110">
        <f>IF('3B-Air transport'!$T$66="no","not applicable (Q3b.1.6 answered with 'no')",ROUND(S8429,4))</f>
        <v>0.34499999999999997</v>
      </c>
      <c r="U8429" s="110">
        <f>IF('3B-Air transport'!$T$67="no","not applicable (Q3b.1.6 answered with 'no')",ROUND(S8429,4))</f>
        <v>0.34499999999999997</v>
      </c>
      <c r="V8429" s="110">
        <f>IF('3B-Air transport'!$T$68="no","not applicable (Q3b.1.6 answered with 'no')",ROUND(S8429,4))</f>
        <v>0.34499999999999997</v>
      </c>
      <c r="AB8429" s="110">
        <f t="shared" si="467"/>
        <v>0.34500000000000025</v>
      </c>
      <c r="AC8429" s="110">
        <f>IF('3C-Water transport'!$T$56="no","not applicable (Q3c.1.6 answered with 'no')",ROUND(AB8429,4))</f>
        <v>0.34499999999999997</v>
      </c>
      <c r="AD8429" s="110">
        <f>IF('3C-Water transport'!$T$57="no","not applicable (Q3c.1.6 answered with 'no')",ROUND(AB8429,4))</f>
        <v>0.34499999999999997</v>
      </c>
      <c r="AE8429" s="110">
        <f>IF('3C-Water transport'!$T$58="no","not applicable (Q3c.1.6 answered with 'no')",ROUND(AB8429,4))</f>
        <v>0.34499999999999997</v>
      </c>
    </row>
    <row r="8430" spans="5:31" x14ac:dyDescent="0.25">
      <c r="E8430" s="110">
        <f t="shared" si="465"/>
        <v>0.34600000000000025</v>
      </c>
      <c r="F8430" s="110">
        <f>IF('3A-Rail transport'!$T$56="no","not applicable (Q3a.2.6 answered with 'no')",ROUND(E8430,4))</f>
        <v>0.34599999999999997</v>
      </c>
      <c r="G8430" s="110">
        <f>IF('3A-Rail transport'!$T$57="no","not applicable (Q3a.2.6 answered with 'no')",ROUND(E8430,4))</f>
        <v>0.34599999999999997</v>
      </c>
      <c r="S8430" s="110">
        <f t="shared" si="466"/>
        <v>0.34600000000000025</v>
      </c>
      <c r="T8430" s="110">
        <f>IF('3B-Air transport'!$T$66="no","not applicable (Q3b.1.6 answered with 'no')",ROUND(S8430,4))</f>
        <v>0.34599999999999997</v>
      </c>
      <c r="U8430" s="110">
        <f>IF('3B-Air transport'!$T$67="no","not applicable (Q3b.1.6 answered with 'no')",ROUND(S8430,4))</f>
        <v>0.34599999999999997</v>
      </c>
      <c r="V8430" s="110">
        <f>IF('3B-Air transport'!$T$68="no","not applicable (Q3b.1.6 answered with 'no')",ROUND(S8430,4))</f>
        <v>0.34599999999999997</v>
      </c>
      <c r="AB8430" s="110">
        <f t="shared" si="467"/>
        <v>0.34600000000000025</v>
      </c>
      <c r="AC8430" s="110">
        <f>IF('3C-Water transport'!$T$56="no","not applicable (Q3c.1.6 answered with 'no')",ROUND(AB8430,4))</f>
        <v>0.34599999999999997</v>
      </c>
      <c r="AD8430" s="110">
        <f>IF('3C-Water transport'!$T$57="no","not applicable (Q3c.1.6 answered with 'no')",ROUND(AB8430,4))</f>
        <v>0.34599999999999997</v>
      </c>
      <c r="AE8430" s="110">
        <f>IF('3C-Water transport'!$T$58="no","not applicable (Q3c.1.6 answered with 'no')",ROUND(AB8430,4))</f>
        <v>0.34599999999999997</v>
      </c>
    </row>
    <row r="8431" spans="5:31" x14ac:dyDescent="0.25">
      <c r="E8431" s="110">
        <f t="shared" si="465"/>
        <v>0.34700000000000025</v>
      </c>
      <c r="F8431" s="110">
        <f>IF('3A-Rail transport'!$T$56="no","not applicable (Q3a.2.6 answered with 'no')",ROUND(E8431,4))</f>
        <v>0.34699999999999998</v>
      </c>
      <c r="G8431" s="110">
        <f>IF('3A-Rail transport'!$T$57="no","not applicable (Q3a.2.6 answered with 'no')",ROUND(E8431,4))</f>
        <v>0.34699999999999998</v>
      </c>
      <c r="S8431" s="110">
        <f t="shared" si="466"/>
        <v>0.34700000000000025</v>
      </c>
      <c r="T8431" s="110">
        <f>IF('3B-Air transport'!$T$66="no","not applicable (Q3b.1.6 answered with 'no')",ROUND(S8431,4))</f>
        <v>0.34699999999999998</v>
      </c>
      <c r="U8431" s="110">
        <f>IF('3B-Air transport'!$T$67="no","not applicable (Q3b.1.6 answered with 'no')",ROUND(S8431,4))</f>
        <v>0.34699999999999998</v>
      </c>
      <c r="V8431" s="110">
        <f>IF('3B-Air transport'!$T$68="no","not applicable (Q3b.1.6 answered with 'no')",ROUND(S8431,4))</f>
        <v>0.34699999999999998</v>
      </c>
      <c r="AB8431" s="110">
        <f t="shared" si="467"/>
        <v>0.34700000000000025</v>
      </c>
      <c r="AC8431" s="110">
        <f>IF('3C-Water transport'!$T$56="no","not applicable (Q3c.1.6 answered with 'no')",ROUND(AB8431,4))</f>
        <v>0.34699999999999998</v>
      </c>
      <c r="AD8431" s="110">
        <f>IF('3C-Water transport'!$T$57="no","not applicable (Q3c.1.6 answered with 'no')",ROUND(AB8431,4))</f>
        <v>0.34699999999999998</v>
      </c>
      <c r="AE8431" s="110">
        <f>IF('3C-Water transport'!$T$58="no","not applicable (Q3c.1.6 answered with 'no')",ROUND(AB8431,4))</f>
        <v>0.34699999999999998</v>
      </c>
    </row>
    <row r="8432" spans="5:31" x14ac:dyDescent="0.25">
      <c r="E8432" s="110">
        <f t="shared" si="465"/>
        <v>0.34800000000000025</v>
      </c>
      <c r="F8432" s="110">
        <f>IF('3A-Rail transport'!$T$56="no","not applicable (Q3a.2.6 answered with 'no')",ROUND(E8432,4))</f>
        <v>0.34799999999999998</v>
      </c>
      <c r="G8432" s="110">
        <f>IF('3A-Rail transport'!$T$57="no","not applicable (Q3a.2.6 answered with 'no')",ROUND(E8432,4))</f>
        <v>0.34799999999999998</v>
      </c>
      <c r="S8432" s="110">
        <f t="shared" si="466"/>
        <v>0.34800000000000025</v>
      </c>
      <c r="T8432" s="110">
        <f>IF('3B-Air transport'!$T$66="no","not applicable (Q3b.1.6 answered with 'no')",ROUND(S8432,4))</f>
        <v>0.34799999999999998</v>
      </c>
      <c r="U8432" s="110">
        <f>IF('3B-Air transport'!$T$67="no","not applicable (Q3b.1.6 answered with 'no')",ROUND(S8432,4))</f>
        <v>0.34799999999999998</v>
      </c>
      <c r="V8432" s="110">
        <f>IF('3B-Air transport'!$T$68="no","not applicable (Q3b.1.6 answered with 'no')",ROUND(S8432,4))</f>
        <v>0.34799999999999998</v>
      </c>
      <c r="AB8432" s="110">
        <f t="shared" si="467"/>
        <v>0.34800000000000025</v>
      </c>
      <c r="AC8432" s="110">
        <f>IF('3C-Water transport'!$T$56="no","not applicable (Q3c.1.6 answered with 'no')",ROUND(AB8432,4))</f>
        <v>0.34799999999999998</v>
      </c>
      <c r="AD8432" s="110">
        <f>IF('3C-Water transport'!$T$57="no","not applicable (Q3c.1.6 answered with 'no')",ROUND(AB8432,4))</f>
        <v>0.34799999999999998</v>
      </c>
      <c r="AE8432" s="110">
        <f>IF('3C-Water transport'!$T$58="no","not applicable (Q3c.1.6 answered with 'no')",ROUND(AB8432,4))</f>
        <v>0.34799999999999998</v>
      </c>
    </row>
    <row r="8433" spans="5:31" x14ac:dyDescent="0.25">
      <c r="E8433" s="110">
        <f t="shared" si="465"/>
        <v>0.34900000000000025</v>
      </c>
      <c r="F8433" s="110">
        <f>IF('3A-Rail transport'!$T$56="no","not applicable (Q3a.2.6 answered with 'no')",ROUND(E8433,4))</f>
        <v>0.34899999999999998</v>
      </c>
      <c r="G8433" s="110">
        <f>IF('3A-Rail transport'!$T$57="no","not applicable (Q3a.2.6 answered with 'no')",ROUND(E8433,4))</f>
        <v>0.34899999999999998</v>
      </c>
      <c r="S8433" s="110">
        <f t="shared" si="466"/>
        <v>0.34900000000000025</v>
      </c>
      <c r="T8433" s="110">
        <f>IF('3B-Air transport'!$T$66="no","not applicable (Q3b.1.6 answered with 'no')",ROUND(S8433,4))</f>
        <v>0.34899999999999998</v>
      </c>
      <c r="U8433" s="110">
        <f>IF('3B-Air transport'!$T$67="no","not applicable (Q3b.1.6 answered with 'no')",ROUND(S8433,4))</f>
        <v>0.34899999999999998</v>
      </c>
      <c r="V8433" s="110">
        <f>IF('3B-Air transport'!$T$68="no","not applicable (Q3b.1.6 answered with 'no')",ROUND(S8433,4))</f>
        <v>0.34899999999999998</v>
      </c>
      <c r="AB8433" s="110">
        <f t="shared" si="467"/>
        <v>0.34900000000000025</v>
      </c>
      <c r="AC8433" s="110">
        <f>IF('3C-Water transport'!$T$56="no","not applicable (Q3c.1.6 answered with 'no')",ROUND(AB8433,4))</f>
        <v>0.34899999999999998</v>
      </c>
      <c r="AD8433" s="110">
        <f>IF('3C-Water transport'!$T$57="no","not applicable (Q3c.1.6 answered with 'no')",ROUND(AB8433,4))</f>
        <v>0.34899999999999998</v>
      </c>
      <c r="AE8433" s="110">
        <f>IF('3C-Water transport'!$T$58="no","not applicable (Q3c.1.6 answered with 'no')",ROUND(AB8433,4))</f>
        <v>0.34899999999999998</v>
      </c>
    </row>
    <row r="8434" spans="5:31" x14ac:dyDescent="0.25">
      <c r="E8434" s="110">
        <f t="shared" si="465"/>
        <v>0.35000000000000026</v>
      </c>
      <c r="F8434" s="110">
        <f>IF('3A-Rail transport'!$T$56="no","not applicable (Q3a.2.6 answered with 'no')",ROUND(E8434,4))</f>
        <v>0.35</v>
      </c>
      <c r="G8434" s="110">
        <f>IF('3A-Rail transport'!$T$57="no","not applicable (Q3a.2.6 answered with 'no')",ROUND(E8434,4))</f>
        <v>0.35</v>
      </c>
      <c r="S8434" s="110">
        <f t="shared" si="466"/>
        <v>0.35000000000000026</v>
      </c>
      <c r="T8434" s="110">
        <f>IF('3B-Air transport'!$T$66="no","not applicable (Q3b.1.6 answered with 'no')",ROUND(S8434,4))</f>
        <v>0.35</v>
      </c>
      <c r="U8434" s="110">
        <f>IF('3B-Air transport'!$T$67="no","not applicable (Q3b.1.6 answered with 'no')",ROUND(S8434,4))</f>
        <v>0.35</v>
      </c>
      <c r="V8434" s="110">
        <f>IF('3B-Air transport'!$T$68="no","not applicable (Q3b.1.6 answered with 'no')",ROUND(S8434,4))</f>
        <v>0.35</v>
      </c>
      <c r="AB8434" s="110">
        <f t="shared" si="467"/>
        <v>0.35000000000000026</v>
      </c>
      <c r="AC8434" s="110">
        <f>IF('3C-Water transport'!$T$56="no","not applicable (Q3c.1.6 answered with 'no')",ROUND(AB8434,4))</f>
        <v>0.35</v>
      </c>
      <c r="AD8434" s="110">
        <f>IF('3C-Water transport'!$T$57="no","not applicable (Q3c.1.6 answered with 'no')",ROUND(AB8434,4))</f>
        <v>0.35</v>
      </c>
      <c r="AE8434" s="110">
        <f>IF('3C-Water transport'!$T$58="no","not applicable (Q3c.1.6 answered with 'no')",ROUND(AB8434,4))</f>
        <v>0.35</v>
      </c>
    </row>
    <row r="8435" spans="5:31" x14ac:dyDescent="0.25">
      <c r="E8435" s="110">
        <f t="shared" si="465"/>
        <v>0.35100000000000026</v>
      </c>
      <c r="F8435" s="110">
        <f>IF('3A-Rail transport'!$T$56="no","not applicable (Q3a.2.6 answered with 'no')",ROUND(E8435,4))</f>
        <v>0.35099999999999998</v>
      </c>
      <c r="G8435" s="110">
        <f>IF('3A-Rail transport'!$T$57="no","not applicable (Q3a.2.6 answered with 'no')",ROUND(E8435,4))</f>
        <v>0.35099999999999998</v>
      </c>
      <c r="S8435" s="110">
        <f t="shared" si="466"/>
        <v>0.35100000000000026</v>
      </c>
      <c r="T8435" s="110">
        <f>IF('3B-Air transport'!$T$66="no","not applicable (Q3b.1.6 answered with 'no')",ROUND(S8435,4))</f>
        <v>0.35099999999999998</v>
      </c>
      <c r="U8435" s="110">
        <f>IF('3B-Air transport'!$T$67="no","not applicable (Q3b.1.6 answered with 'no')",ROUND(S8435,4))</f>
        <v>0.35099999999999998</v>
      </c>
      <c r="V8435" s="110">
        <f>IF('3B-Air transport'!$T$68="no","not applicable (Q3b.1.6 answered with 'no')",ROUND(S8435,4))</f>
        <v>0.35099999999999998</v>
      </c>
      <c r="AB8435" s="110">
        <f t="shared" si="467"/>
        <v>0.35100000000000026</v>
      </c>
      <c r="AC8435" s="110">
        <f>IF('3C-Water transport'!$T$56="no","not applicable (Q3c.1.6 answered with 'no')",ROUND(AB8435,4))</f>
        <v>0.35099999999999998</v>
      </c>
      <c r="AD8435" s="110">
        <f>IF('3C-Water transport'!$T$57="no","not applicable (Q3c.1.6 answered with 'no')",ROUND(AB8435,4))</f>
        <v>0.35099999999999998</v>
      </c>
      <c r="AE8435" s="110">
        <f>IF('3C-Water transport'!$T$58="no","not applicable (Q3c.1.6 answered with 'no')",ROUND(AB8435,4))</f>
        <v>0.35099999999999998</v>
      </c>
    </row>
    <row r="8436" spans="5:31" x14ac:dyDescent="0.25">
      <c r="E8436" s="110">
        <f t="shared" si="465"/>
        <v>0.35200000000000026</v>
      </c>
      <c r="F8436" s="110">
        <f>IF('3A-Rail transport'!$T$56="no","not applicable (Q3a.2.6 answered with 'no')",ROUND(E8436,4))</f>
        <v>0.35199999999999998</v>
      </c>
      <c r="G8436" s="110">
        <f>IF('3A-Rail transport'!$T$57="no","not applicable (Q3a.2.6 answered with 'no')",ROUND(E8436,4))</f>
        <v>0.35199999999999998</v>
      </c>
      <c r="S8436" s="110">
        <f t="shared" si="466"/>
        <v>0.35200000000000026</v>
      </c>
      <c r="T8436" s="110">
        <f>IF('3B-Air transport'!$T$66="no","not applicable (Q3b.1.6 answered with 'no')",ROUND(S8436,4))</f>
        <v>0.35199999999999998</v>
      </c>
      <c r="U8436" s="110">
        <f>IF('3B-Air transport'!$T$67="no","not applicable (Q3b.1.6 answered with 'no')",ROUND(S8436,4))</f>
        <v>0.35199999999999998</v>
      </c>
      <c r="V8436" s="110">
        <f>IF('3B-Air transport'!$T$68="no","not applicable (Q3b.1.6 answered with 'no')",ROUND(S8436,4))</f>
        <v>0.35199999999999998</v>
      </c>
      <c r="AB8436" s="110">
        <f t="shared" si="467"/>
        <v>0.35200000000000026</v>
      </c>
      <c r="AC8436" s="110">
        <f>IF('3C-Water transport'!$T$56="no","not applicable (Q3c.1.6 answered with 'no')",ROUND(AB8436,4))</f>
        <v>0.35199999999999998</v>
      </c>
      <c r="AD8436" s="110">
        <f>IF('3C-Water transport'!$T$57="no","not applicable (Q3c.1.6 answered with 'no')",ROUND(AB8436,4))</f>
        <v>0.35199999999999998</v>
      </c>
      <c r="AE8436" s="110">
        <f>IF('3C-Water transport'!$T$58="no","not applicable (Q3c.1.6 answered with 'no')",ROUND(AB8436,4))</f>
        <v>0.35199999999999998</v>
      </c>
    </row>
    <row r="8437" spans="5:31" x14ac:dyDescent="0.25">
      <c r="E8437" s="110">
        <f t="shared" si="465"/>
        <v>0.35300000000000026</v>
      </c>
      <c r="F8437" s="110">
        <f>IF('3A-Rail transport'!$T$56="no","not applicable (Q3a.2.6 answered with 'no')",ROUND(E8437,4))</f>
        <v>0.35299999999999998</v>
      </c>
      <c r="G8437" s="110">
        <f>IF('3A-Rail transport'!$T$57="no","not applicable (Q3a.2.6 answered with 'no')",ROUND(E8437,4))</f>
        <v>0.35299999999999998</v>
      </c>
      <c r="S8437" s="110">
        <f t="shared" si="466"/>
        <v>0.35300000000000026</v>
      </c>
      <c r="T8437" s="110">
        <f>IF('3B-Air transport'!$T$66="no","not applicable (Q3b.1.6 answered with 'no')",ROUND(S8437,4))</f>
        <v>0.35299999999999998</v>
      </c>
      <c r="U8437" s="110">
        <f>IF('3B-Air transport'!$T$67="no","not applicable (Q3b.1.6 answered with 'no')",ROUND(S8437,4))</f>
        <v>0.35299999999999998</v>
      </c>
      <c r="V8437" s="110">
        <f>IF('3B-Air transport'!$T$68="no","not applicable (Q3b.1.6 answered with 'no')",ROUND(S8437,4))</f>
        <v>0.35299999999999998</v>
      </c>
      <c r="AB8437" s="110">
        <f t="shared" si="467"/>
        <v>0.35300000000000026</v>
      </c>
      <c r="AC8437" s="110">
        <f>IF('3C-Water transport'!$T$56="no","not applicable (Q3c.1.6 answered with 'no')",ROUND(AB8437,4))</f>
        <v>0.35299999999999998</v>
      </c>
      <c r="AD8437" s="110">
        <f>IF('3C-Water transport'!$T$57="no","not applicable (Q3c.1.6 answered with 'no')",ROUND(AB8437,4))</f>
        <v>0.35299999999999998</v>
      </c>
      <c r="AE8437" s="110">
        <f>IF('3C-Water transport'!$T$58="no","not applicable (Q3c.1.6 answered with 'no')",ROUND(AB8437,4))</f>
        <v>0.35299999999999998</v>
      </c>
    </row>
    <row r="8438" spans="5:31" x14ac:dyDescent="0.25">
      <c r="E8438" s="110">
        <f t="shared" si="465"/>
        <v>0.35400000000000026</v>
      </c>
      <c r="F8438" s="110">
        <f>IF('3A-Rail transport'!$T$56="no","not applicable (Q3a.2.6 answered with 'no')",ROUND(E8438,4))</f>
        <v>0.35399999999999998</v>
      </c>
      <c r="G8438" s="110">
        <f>IF('3A-Rail transport'!$T$57="no","not applicable (Q3a.2.6 answered with 'no')",ROUND(E8438,4))</f>
        <v>0.35399999999999998</v>
      </c>
      <c r="S8438" s="110">
        <f t="shared" si="466"/>
        <v>0.35400000000000026</v>
      </c>
      <c r="T8438" s="110">
        <f>IF('3B-Air transport'!$T$66="no","not applicable (Q3b.1.6 answered with 'no')",ROUND(S8438,4))</f>
        <v>0.35399999999999998</v>
      </c>
      <c r="U8438" s="110">
        <f>IF('3B-Air transport'!$T$67="no","not applicable (Q3b.1.6 answered with 'no')",ROUND(S8438,4))</f>
        <v>0.35399999999999998</v>
      </c>
      <c r="V8438" s="110">
        <f>IF('3B-Air transport'!$T$68="no","not applicable (Q3b.1.6 answered with 'no')",ROUND(S8438,4))</f>
        <v>0.35399999999999998</v>
      </c>
      <c r="AB8438" s="110">
        <f t="shared" si="467"/>
        <v>0.35400000000000026</v>
      </c>
      <c r="AC8438" s="110">
        <f>IF('3C-Water transport'!$T$56="no","not applicable (Q3c.1.6 answered with 'no')",ROUND(AB8438,4))</f>
        <v>0.35399999999999998</v>
      </c>
      <c r="AD8438" s="110">
        <f>IF('3C-Water transport'!$T$57="no","not applicable (Q3c.1.6 answered with 'no')",ROUND(AB8438,4))</f>
        <v>0.35399999999999998</v>
      </c>
      <c r="AE8438" s="110">
        <f>IF('3C-Water transport'!$T$58="no","not applicable (Q3c.1.6 answered with 'no')",ROUND(AB8438,4))</f>
        <v>0.35399999999999998</v>
      </c>
    </row>
    <row r="8439" spans="5:31" x14ac:dyDescent="0.25">
      <c r="E8439" s="110">
        <f t="shared" si="465"/>
        <v>0.35500000000000026</v>
      </c>
      <c r="F8439" s="110">
        <f>IF('3A-Rail transport'!$T$56="no","not applicable (Q3a.2.6 answered with 'no')",ROUND(E8439,4))</f>
        <v>0.35499999999999998</v>
      </c>
      <c r="G8439" s="110">
        <f>IF('3A-Rail transport'!$T$57="no","not applicable (Q3a.2.6 answered with 'no')",ROUND(E8439,4))</f>
        <v>0.35499999999999998</v>
      </c>
      <c r="S8439" s="110">
        <f t="shared" si="466"/>
        <v>0.35500000000000026</v>
      </c>
      <c r="T8439" s="110">
        <f>IF('3B-Air transport'!$T$66="no","not applicable (Q3b.1.6 answered with 'no')",ROUND(S8439,4))</f>
        <v>0.35499999999999998</v>
      </c>
      <c r="U8439" s="110">
        <f>IF('3B-Air transport'!$T$67="no","not applicable (Q3b.1.6 answered with 'no')",ROUND(S8439,4))</f>
        <v>0.35499999999999998</v>
      </c>
      <c r="V8439" s="110">
        <f>IF('3B-Air transport'!$T$68="no","not applicable (Q3b.1.6 answered with 'no')",ROUND(S8439,4))</f>
        <v>0.35499999999999998</v>
      </c>
      <c r="AB8439" s="110">
        <f t="shared" si="467"/>
        <v>0.35500000000000026</v>
      </c>
      <c r="AC8439" s="110">
        <f>IF('3C-Water transport'!$T$56="no","not applicable (Q3c.1.6 answered with 'no')",ROUND(AB8439,4))</f>
        <v>0.35499999999999998</v>
      </c>
      <c r="AD8439" s="110">
        <f>IF('3C-Water transport'!$T$57="no","not applicable (Q3c.1.6 answered with 'no')",ROUND(AB8439,4))</f>
        <v>0.35499999999999998</v>
      </c>
      <c r="AE8439" s="110">
        <f>IF('3C-Water transport'!$T$58="no","not applicable (Q3c.1.6 answered with 'no')",ROUND(AB8439,4))</f>
        <v>0.35499999999999998</v>
      </c>
    </row>
    <row r="8440" spans="5:31" x14ac:dyDescent="0.25">
      <c r="E8440" s="110">
        <f t="shared" si="465"/>
        <v>0.35600000000000026</v>
      </c>
      <c r="F8440" s="110">
        <f>IF('3A-Rail transport'!$T$56="no","not applicable (Q3a.2.6 answered with 'no')",ROUND(E8440,4))</f>
        <v>0.35599999999999998</v>
      </c>
      <c r="G8440" s="110">
        <f>IF('3A-Rail transport'!$T$57="no","not applicable (Q3a.2.6 answered with 'no')",ROUND(E8440,4))</f>
        <v>0.35599999999999998</v>
      </c>
      <c r="S8440" s="110">
        <f t="shared" si="466"/>
        <v>0.35600000000000026</v>
      </c>
      <c r="T8440" s="110">
        <f>IF('3B-Air transport'!$T$66="no","not applicable (Q3b.1.6 answered with 'no')",ROUND(S8440,4))</f>
        <v>0.35599999999999998</v>
      </c>
      <c r="U8440" s="110">
        <f>IF('3B-Air transport'!$T$67="no","not applicable (Q3b.1.6 answered with 'no')",ROUND(S8440,4))</f>
        <v>0.35599999999999998</v>
      </c>
      <c r="V8440" s="110">
        <f>IF('3B-Air transport'!$T$68="no","not applicable (Q3b.1.6 answered with 'no')",ROUND(S8440,4))</f>
        <v>0.35599999999999998</v>
      </c>
      <c r="AB8440" s="110">
        <f t="shared" si="467"/>
        <v>0.35600000000000026</v>
      </c>
      <c r="AC8440" s="110">
        <f>IF('3C-Water transport'!$T$56="no","not applicable (Q3c.1.6 answered with 'no')",ROUND(AB8440,4))</f>
        <v>0.35599999999999998</v>
      </c>
      <c r="AD8440" s="110">
        <f>IF('3C-Water transport'!$T$57="no","not applicable (Q3c.1.6 answered with 'no')",ROUND(AB8440,4))</f>
        <v>0.35599999999999998</v>
      </c>
      <c r="AE8440" s="110">
        <f>IF('3C-Water transport'!$T$58="no","not applicable (Q3c.1.6 answered with 'no')",ROUND(AB8440,4))</f>
        <v>0.35599999999999998</v>
      </c>
    </row>
    <row r="8441" spans="5:31" x14ac:dyDescent="0.25">
      <c r="E8441" s="110">
        <f t="shared" si="465"/>
        <v>0.35700000000000026</v>
      </c>
      <c r="F8441" s="110">
        <f>IF('3A-Rail transport'!$T$56="no","not applicable (Q3a.2.6 answered with 'no')",ROUND(E8441,4))</f>
        <v>0.35699999999999998</v>
      </c>
      <c r="G8441" s="110">
        <f>IF('3A-Rail transport'!$T$57="no","not applicable (Q3a.2.6 answered with 'no')",ROUND(E8441,4))</f>
        <v>0.35699999999999998</v>
      </c>
      <c r="S8441" s="110">
        <f t="shared" si="466"/>
        <v>0.35700000000000026</v>
      </c>
      <c r="T8441" s="110">
        <f>IF('3B-Air transport'!$T$66="no","not applicable (Q3b.1.6 answered with 'no')",ROUND(S8441,4))</f>
        <v>0.35699999999999998</v>
      </c>
      <c r="U8441" s="110">
        <f>IF('3B-Air transport'!$T$67="no","not applicable (Q3b.1.6 answered with 'no')",ROUND(S8441,4))</f>
        <v>0.35699999999999998</v>
      </c>
      <c r="V8441" s="110">
        <f>IF('3B-Air transport'!$T$68="no","not applicable (Q3b.1.6 answered with 'no')",ROUND(S8441,4))</f>
        <v>0.35699999999999998</v>
      </c>
      <c r="AB8441" s="110">
        <f t="shared" si="467"/>
        <v>0.35700000000000026</v>
      </c>
      <c r="AC8441" s="110">
        <f>IF('3C-Water transport'!$T$56="no","not applicable (Q3c.1.6 answered with 'no')",ROUND(AB8441,4))</f>
        <v>0.35699999999999998</v>
      </c>
      <c r="AD8441" s="110">
        <f>IF('3C-Water transport'!$T$57="no","not applicable (Q3c.1.6 answered with 'no')",ROUND(AB8441,4))</f>
        <v>0.35699999999999998</v>
      </c>
      <c r="AE8441" s="110">
        <f>IF('3C-Water transport'!$T$58="no","not applicable (Q3c.1.6 answered with 'no')",ROUND(AB8441,4))</f>
        <v>0.35699999999999998</v>
      </c>
    </row>
    <row r="8442" spans="5:31" x14ac:dyDescent="0.25">
      <c r="E8442" s="110">
        <f t="shared" si="465"/>
        <v>0.35800000000000026</v>
      </c>
      <c r="F8442" s="110">
        <f>IF('3A-Rail transport'!$T$56="no","not applicable (Q3a.2.6 answered with 'no')",ROUND(E8442,4))</f>
        <v>0.35799999999999998</v>
      </c>
      <c r="G8442" s="110">
        <f>IF('3A-Rail transport'!$T$57="no","not applicable (Q3a.2.6 answered with 'no')",ROUND(E8442,4))</f>
        <v>0.35799999999999998</v>
      </c>
      <c r="S8442" s="110">
        <f t="shared" si="466"/>
        <v>0.35800000000000026</v>
      </c>
      <c r="T8442" s="110">
        <f>IF('3B-Air transport'!$T$66="no","not applicable (Q3b.1.6 answered with 'no')",ROUND(S8442,4))</f>
        <v>0.35799999999999998</v>
      </c>
      <c r="U8442" s="110">
        <f>IF('3B-Air transport'!$T$67="no","not applicable (Q3b.1.6 answered with 'no')",ROUND(S8442,4))</f>
        <v>0.35799999999999998</v>
      </c>
      <c r="V8442" s="110">
        <f>IF('3B-Air transport'!$T$68="no","not applicable (Q3b.1.6 answered with 'no')",ROUND(S8442,4))</f>
        <v>0.35799999999999998</v>
      </c>
      <c r="AB8442" s="110">
        <f t="shared" si="467"/>
        <v>0.35800000000000026</v>
      </c>
      <c r="AC8442" s="110">
        <f>IF('3C-Water transport'!$T$56="no","not applicable (Q3c.1.6 answered with 'no')",ROUND(AB8442,4))</f>
        <v>0.35799999999999998</v>
      </c>
      <c r="AD8442" s="110">
        <f>IF('3C-Water transport'!$T$57="no","not applicable (Q3c.1.6 answered with 'no')",ROUND(AB8442,4))</f>
        <v>0.35799999999999998</v>
      </c>
      <c r="AE8442" s="110">
        <f>IF('3C-Water transport'!$T$58="no","not applicable (Q3c.1.6 answered with 'no')",ROUND(AB8442,4))</f>
        <v>0.35799999999999998</v>
      </c>
    </row>
    <row r="8443" spans="5:31" x14ac:dyDescent="0.25">
      <c r="E8443" s="110">
        <f t="shared" si="465"/>
        <v>0.35900000000000026</v>
      </c>
      <c r="F8443" s="110">
        <f>IF('3A-Rail transport'!$T$56="no","not applicable (Q3a.2.6 answered with 'no')",ROUND(E8443,4))</f>
        <v>0.35899999999999999</v>
      </c>
      <c r="G8443" s="110">
        <f>IF('3A-Rail transport'!$T$57="no","not applicable (Q3a.2.6 answered with 'no')",ROUND(E8443,4))</f>
        <v>0.35899999999999999</v>
      </c>
      <c r="S8443" s="110">
        <f t="shared" si="466"/>
        <v>0.35900000000000026</v>
      </c>
      <c r="T8443" s="110">
        <f>IF('3B-Air transport'!$T$66="no","not applicable (Q3b.1.6 answered with 'no')",ROUND(S8443,4))</f>
        <v>0.35899999999999999</v>
      </c>
      <c r="U8443" s="110">
        <f>IF('3B-Air transport'!$T$67="no","not applicable (Q3b.1.6 answered with 'no')",ROUND(S8443,4))</f>
        <v>0.35899999999999999</v>
      </c>
      <c r="V8443" s="110">
        <f>IF('3B-Air transport'!$T$68="no","not applicable (Q3b.1.6 answered with 'no')",ROUND(S8443,4))</f>
        <v>0.35899999999999999</v>
      </c>
      <c r="AB8443" s="110">
        <f t="shared" si="467"/>
        <v>0.35900000000000026</v>
      </c>
      <c r="AC8443" s="110">
        <f>IF('3C-Water transport'!$T$56="no","not applicable (Q3c.1.6 answered with 'no')",ROUND(AB8443,4))</f>
        <v>0.35899999999999999</v>
      </c>
      <c r="AD8443" s="110">
        <f>IF('3C-Water transport'!$T$57="no","not applicable (Q3c.1.6 answered with 'no')",ROUND(AB8443,4))</f>
        <v>0.35899999999999999</v>
      </c>
      <c r="AE8443" s="110">
        <f>IF('3C-Water transport'!$T$58="no","not applicable (Q3c.1.6 answered with 'no')",ROUND(AB8443,4))</f>
        <v>0.35899999999999999</v>
      </c>
    </row>
    <row r="8444" spans="5:31" x14ac:dyDescent="0.25">
      <c r="E8444" s="110">
        <f t="shared" si="465"/>
        <v>0.36000000000000026</v>
      </c>
      <c r="F8444" s="110">
        <f>IF('3A-Rail transport'!$T$56="no","not applicable (Q3a.2.6 answered with 'no')",ROUND(E8444,4))</f>
        <v>0.36</v>
      </c>
      <c r="G8444" s="110">
        <f>IF('3A-Rail transport'!$T$57="no","not applicable (Q3a.2.6 answered with 'no')",ROUND(E8444,4))</f>
        <v>0.36</v>
      </c>
      <c r="S8444" s="110">
        <f t="shared" si="466"/>
        <v>0.36000000000000026</v>
      </c>
      <c r="T8444" s="110">
        <f>IF('3B-Air transport'!$T$66="no","not applicable (Q3b.1.6 answered with 'no')",ROUND(S8444,4))</f>
        <v>0.36</v>
      </c>
      <c r="U8444" s="110">
        <f>IF('3B-Air transport'!$T$67="no","not applicable (Q3b.1.6 answered with 'no')",ROUND(S8444,4))</f>
        <v>0.36</v>
      </c>
      <c r="V8444" s="110">
        <f>IF('3B-Air transport'!$T$68="no","not applicable (Q3b.1.6 answered with 'no')",ROUND(S8444,4))</f>
        <v>0.36</v>
      </c>
      <c r="AB8444" s="110">
        <f t="shared" si="467"/>
        <v>0.36000000000000026</v>
      </c>
      <c r="AC8444" s="110">
        <f>IF('3C-Water transport'!$T$56="no","not applicable (Q3c.1.6 answered with 'no')",ROUND(AB8444,4))</f>
        <v>0.36</v>
      </c>
      <c r="AD8444" s="110">
        <f>IF('3C-Water transport'!$T$57="no","not applicable (Q3c.1.6 answered with 'no')",ROUND(AB8444,4))</f>
        <v>0.36</v>
      </c>
      <c r="AE8444" s="110">
        <f>IF('3C-Water transport'!$T$58="no","not applicable (Q3c.1.6 answered with 'no')",ROUND(AB8444,4))</f>
        <v>0.36</v>
      </c>
    </row>
    <row r="8445" spans="5:31" x14ac:dyDescent="0.25">
      <c r="E8445" s="110">
        <f t="shared" si="465"/>
        <v>0.36100000000000027</v>
      </c>
      <c r="F8445" s="110">
        <f>IF('3A-Rail transport'!$T$56="no","not applicable (Q3a.2.6 answered with 'no')",ROUND(E8445,4))</f>
        <v>0.36099999999999999</v>
      </c>
      <c r="G8445" s="110">
        <f>IF('3A-Rail transport'!$T$57="no","not applicable (Q3a.2.6 answered with 'no')",ROUND(E8445,4))</f>
        <v>0.36099999999999999</v>
      </c>
      <c r="S8445" s="110">
        <f t="shared" si="466"/>
        <v>0.36100000000000027</v>
      </c>
      <c r="T8445" s="110">
        <f>IF('3B-Air transport'!$T$66="no","not applicable (Q3b.1.6 answered with 'no')",ROUND(S8445,4))</f>
        <v>0.36099999999999999</v>
      </c>
      <c r="U8445" s="110">
        <f>IF('3B-Air transport'!$T$67="no","not applicable (Q3b.1.6 answered with 'no')",ROUND(S8445,4))</f>
        <v>0.36099999999999999</v>
      </c>
      <c r="V8445" s="110">
        <f>IF('3B-Air transport'!$T$68="no","not applicable (Q3b.1.6 answered with 'no')",ROUND(S8445,4))</f>
        <v>0.36099999999999999</v>
      </c>
      <c r="AB8445" s="110">
        <f t="shared" si="467"/>
        <v>0.36100000000000027</v>
      </c>
      <c r="AC8445" s="110">
        <f>IF('3C-Water transport'!$T$56="no","not applicable (Q3c.1.6 answered with 'no')",ROUND(AB8445,4))</f>
        <v>0.36099999999999999</v>
      </c>
      <c r="AD8445" s="110">
        <f>IF('3C-Water transport'!$T$57="no","not applicable (Q3c.1.6 answered with 'no')",ROUND(AB8445,4))</f>
        <v>0.36099999999999999</v>
      </c>
      <c r="AE8445" s="110">
        <f>IF('3C-Water transport'!$T$58="no","not applicable (Q3c.1.6 answered with 'no')",ROUND(AB8445,4))</f>
        <v>0.36099999999999999</v>
      </c>
    </row>
    <row r="8446" spans="5:31" x14ac:dyDescent="0.25">
      <c r="E8446" s="110">
        <f t="shared" si="465"/>
        <v>0.36200000000000027</v>
      </c>
      <c r="F8446" s="110">
        <f>IF('3A-Rail transport'!$T$56="no","not applicable (Q3a.2.6 answered with 'no')",ROUND(E8446,4))</f>
        <v>0.36199999999999999</v>
      </c>
      <c r="G8446" s="110">
        <f>IF('3A-Rail transport'!$T$57="no","not applicable (Q3a.2.6 answered with 'no')",ROUND(E8446,4))</f>
        <v>0.36199999999999999</v>
      </c>
      <c r="S8446" s="110">
        <f t="shared" si="466"/>
        <v>0.36200000000000027</v>
      </c>
      <c r="T8446" s="110">
        <f>IF('3B-Air transport'!$T$66="no","not applicable (Q3b.1.6 answered with 'no')",ROUND(S8446,4))</f>
        <v>0.36199999999999999</v>
      </c>
      <c r="U8446" s="110">
        <f>IF('3B-Air transport'!$T$67="no","not applicable (Q3b.1.6 answered with 'no')",ROUND(S8446,4))</f>
        <v>0.36199999999999999</v>
      </c>
      <c r="V8446" s="110">
        <f>IF('3B-Air transport'!$T$68="no","not applicable (Q3b.1.6 answered with 'no')",ROUND(S8446,4))</f>
        <v>0.36199999999999999</v>
      </c>
      <c r="AB8446" s="110">
        <f t="shared" si="467"/>
        <v>0.36200000000000027</v>
      </c>
      <c r="AC8446" s="110">
        <f>IF('3C-Water transport'!$T$56="no","not applicable (Q3c.1.6 answered with 'no')",ROUND(AB8446,4))</f>
        <v>0.36199999999999999</v>
      </c>
      <c r="AD8446" s="110">
        <f>IF('3C-Water transport'!$T$57="no","not applicable (Q3c.1.6 answered with 'no')",ROUND(AB8446,4))</f>
        <v>0.36199999999999999</v>
      </c>
      <c r="AE8446" s="110">
        <f>IF('3C-Water transport'!$T$58="no","not applicable (Q3c.1.6 answered with 'no')",ROUND(AB8446,4))</f>
        <v>0.36199999999999999</v>
      </c>
    </row>
    <row r="8447" spans="5:31" x14ac:dyDescent="0.25">
      <c r="E8447" s="110">
        <f t="shared" si="465"/>
        <v>0.36300000000000027</v>
      </c>
      <c r="F8447" s="110">
        <f>IF('3A-Rail transport'!$T$56="no","not applicable (Q3a.2.6 answered with 'no')",ROUND(E8447,4))</f>
        <v>0.36299999999999999</v>
      </c>
      <c r="G8447" s="110">
        <f>IF('3A-Rail transport'!$T$57="no","not applicable (Q3a.2.6 answered with 'no')",ROUND(E8447,4))</f>
        <v>0.36299999999999999</v>
      </c>
      <c r="S8447" s="110">
        <f t="shared" si="466"/>
        <v>0.36300000000000027</v>
      </c>
      <c r="T8447" s="110">
        <f>IF('3B-Air transport'!$T$66="no","not applicable (Q3b.1.6 answered with 'no')",ROUND(S8447,4))</f>
        <v>0.36299999999999999</v>
      </c>
      <c r="U8447" s="110">
        <f>IF('3B-Air transport'!$T$67="no","not applicable (Q3b.1.6 answered with 'no')",ROUND(S8447,4))</f>
        <v>0.36299999999999999</v>
      </c>
      <c r="V8447" s="110">
        <f>IF('3B-Air transport'!$T$68="no","not applicable (Q3b.1.6 answered with 'no')",ROUND(S8447,4))</f>
        <v>0.36299999999999999</v>
      </c>
      <c r="AB8447" s="110">
        <f t="shared" si="467"/>
        <v>0.36300000000000027</v>
      </c>
      <c r="AC8447" s="110">
        <f>IF('3C-Water transport'!$T$56="no","not applicable (Q3c.1.6 answered with 'no')",ROUND(AB8447,4))</f>
        <v>0.36299999999999999</v>
      </c>
      <c r="AD8447" s="110">
        <f>IF('3C-Water transport'!$T$57="no","not applicable (Q3c.1.6 answered with 'no')",ROUND(AB8447,4))</f>
        <v>0.36299999999999999</v>
      </c>
      <c r="AE8447" s="110">
        <f>IF('3C-Water transport'!$T$58="no","not applicable (Q3c.1.6 answered with 'no')",ROUND(AB8447,4))</f>
        <v>0.36299999999999999</v>
      </c>
    </row>
    <row r="8448" spans="5:31" x14ac:dyDescent="0.25">
      <c r="E8448" s="110">
        <f t="shared" si="465"/>
        <v>0.36400000000000027</v>
      </c>
      <c r="F8448" s="110">
        <f>IF('3A-Rail transport'!$T$56="no","not applicable (Q3a.2.6 answered with 'no')",ROUND(E8448,4))</f>
        <v>0.36399999999999999</v>
      </c>
      <c r="G8448" s="110">
        <f>IF('3A-Rail transport'!$T$57="no","not applicable (Q3a.2.6 answered with 'no')",ROUND(E8448,4))</f>
        <v>0.36399999999999999</v>
      </c>
      <c r="S8448" s="110">
        <f t="shared" si="466"/>
        <v>0.36400000000000027</v>
      </c>
      <c r="T8448" s="110">
        <f>IF('3B-Air transport'!$T$66="no","not applicable (Q3b.1.6 answered with 'no')",ROUND(S8448,4))</f>
        <v>0.36399999999999999</v>
      </c>
      <c r="U8448" s="110">
        <f>IF('3B-Air transport'!$T$67="no","not applicable (Q3b.1.6 answered with 'no')",ROUND(S8448,4))</f>
        <v>0.36399999999999999</v>
      </c>
      <c r="V8448" s="110">
        <f>IF('3B-Air transport'!$T$68="no","not applicable (Q3b.1.6 answered with 'no')",ROUND(S8448,4))</f>
        <v>0.36399999999999999</v>
      </c>
      <c r="AB8448" s="110">
        <f t="shared" si="467"/>
        <v>0.36400000000000027</v>
      </c>
      <c r="AC8448" s="110">
        <f>IF('3C-Water transport'!$T$56="no","not applicable (Q3c.1.6 answered with 'no')",ROUND(AB8448,4))</f>
        <v>0.36399999999999999</v>
      </c>
      <c r="AD8448" s="110">
        <f>IF('3C-Water transport'!$T$57="no","not applicable (Q3c.1.6 answered with 'no')",ROUND(AB8448,4))</f>
        <v>0.36399999999999999</v>
      </c>
      <c r="AE8448" s="110">
        <f>IF('3C-Water transport'!$T$58="no","not applicable (Q3c.1.6 answered with 'no')",ROUND(AB8448,4))</f>
        <v>0.36399999999999999</v>
      </c>
    </row>
    <row r="8449" spans="5:31" x14ac:dyDescent="0.25">
      <c r="E8449" s="110">
        <f t="shared" si="465"/>
        <v>0.36500000000000027</v>
      </c>
      <c r="F8449" s="110">
        <f>IF('3A-Rail transport'!$T$56="no","not applicable (Q3a.2.6 answered with 'no')",ROUND(E8449,4))</f>
        <v>0.36499999999999999</v>
      </c>
      <c r="G8449" s="110">
        <f>IF('3A-Rail transport'!$T$57="no","not applicable (Q3a.2.6 answered with 'no')",ROUND(E8449,4))</f>
        <v>0.36499999999999999</v>
      </c>
      <c r="S8449" s="110">
        <f t="shared" si="466"/>
        <v>0.36500000000000027</v>
      </c>
      <c r="T8449" s="110">
        <f>IF('3B-Air transport'!$T$66="no","not applicable (Q3b.1.6 answered with 'no')",ROUND(S8449,4))</f>
        <v>0.36499999999999999</v>
      </c>
      <c r="U8449" s="110">
        <f>IF('3B-Air transport'!$T$67="no","not applicable (Q3b.1.6 answered with 'no')",ROUND(S8449,4))</f>
        <v>0.36499999999999999</v>
      </c>
      <c r="V8449" s="110">
        <f>IF('3B-Air transport'!$T$68="no","not applicable (Q3b.1.6 answered with 'no')",ROUND(S8449,4))</f>
        <v>0.36499999999999999</v>
      </c>
      <c r="AB8449" s="110">
        <f t="shared" si="467"/>
        <v>0.36500000000000027</v>
      </c>
      <c r="AC8449" s="110">
        <f>IF('3C-Water transport'!$T$56="no","not applicable (Q3c.1.6 answered with 'no')",ROUND(AB8449,4))</f>
        <v>0.36499999999999999</v>
      </c>
      <c r="AD8449" s="110">
        <f>IF('3C-Water transport'!$T$57="no","not applicable (Q3c.1.6 answered with 'no')",ROUND(AB8449,4))</f>
        <v>0.36499999999999999</v>
      </c>
      <c r="AE8449" s="110">
        <f>IF('3C-Water transport'!$T$58="no","not applicable (Q3c.1.6 answered with 'no')",ROUND(AB8449,4))</f>
        <v>0.36499999999999999</v>
      </c>
    </row>
    <row r="8450" spans="5:31" x14ac:dyDescent="0.25">
      <c r="E8450" s="110">
        <f t="shared" si="465"/>
        <v>0.36600000000000027</v>
      </c>
      <c r="F8450" s="110">
        <f>IF('3A-Rail transport'!$T$56="no","not applicable (Q3a.2.6 answered with 'no')",ROUND(E8450,4))</f>
        <v>0.36599999999999999</v>
      </c>
      <c r="G8450" s="110">
        <f>IF('3A-Rail transport'!$T$57="no","not applicable (Q3a.2.6 answered with 'no')",ROUND(E8450,4))</f>
        <v>0.36599999999999999</v>
      </c>
      <c r="S8450" s="110">
        <f t="shared" si="466"/>
        <v>0.36600000000000027</v>
      </c>
      <c r="T8450" s="110">
        <f>IF('3B-Air transport'!$T$66="no","not applicable (Q3b.1.6 answered with 'no')",ROUND(S8450,4))</f>
        <v>0.36599999999999999</v>
      </c>
      <c r="U8450" s="110">
        <f>IF('3B-Air transport'!$T$67="no","not applicable (Q3b.1.6 answered with 'no')",ROUND(S8450,4))</f>
        <v>0.36599999999999999</v>
      </c>
      <c r="V8450" s="110">
        <f>IF('3B-Air transport'!$T$68="no","not applicable (Q3b.1.6 answered with 'no')",ROUND(S8450,4))</f>
        <v>0.36599999999999999</v>
      </c>
      <c r="AB8450" s="110">
        <f t="shared" si="467"/>
        <v>0.36600000000000027</v>
      </c>
      <c r="AC8450" s="110">
        <f>IF('3C-Water transport'!$T$56="no","not applicable (Q3c.1.6 answered with 'no')",ROUND(AB8450,4))</f>
        <v>0.36599999999999999</v>
      </c>
      <c r="AD8450" s="110">
        <f>IF('3C-Water transport'!$T$57="no","not applicable (Q3c.1.6 answered with 'no')",ROUND(AB8450,4))</f>
        <v>0.36599999999999999</v>
      </c>
      <c r="AE8450" s="110">
        <f>IF('3C-Water transport'!$T$58="no","not applicable (Q3c.1.6 answered with 'no')",ROUND(AB8450,4))</f>
        <v>0.36599999999999999</v>
      </c>
    </row>
    <row r="8451" spans="5:31" x14ac:dyDescent="0.25">
      <c r="E8451" s="110">
        <f t="shared" si="465"/>
        <v>0.36700000000000027</v>
      </c>
      <c r="F8451" s="110">
        <f>IF('3A-Rail transport'!$T$56="no","not applicable (Q3a.2.6 answered with 'no')",ROUND(E8451,4))</f>
        <v>0.36699999999999999</v>
      </c>
      <c r="G8451" s="110">
        <f>IF('3A-Rail transport'!$T$57="no","not applicable (Q3a.2.6 answered with 'no')",ROUND(E8451,4))</f>
        <v>0.36699999999999999</v>
      </c>
      <c r="S8451" s="110">
        <f t="shared" si="466"/>
        <v>0.36700000000000027</v>
      </c>
      <c r="T8451" s="110">
        <f>IF('3B-Air transport'!$T$66="no","not applicable (Q3b.1.6 answered with 'no')",ROUND(S8451,4))</f>
        <v>0.36699999999999999</v>
      </c>
      <c r="U8451" s="110">
        <f>IF('3B-Air transport'!$T$67="no","not applicable (Q3b.1.6 answered with 'no')",ROUND(S8451,4))</f>
        <v>0.36699999999999999</v>
      </c>
      <c r="V8451" s="110">
        <f>IF('3B-Air transport'!$T$68="no","not applicable (Q3b.1.6 answered with 'no')",ROUND(S8451,4))</f>
        <v>0.36699999999999999</v>
      </c>
      <c r="AB8451" s="110">
        <f t="shared" si="467"/>
        <v>0.36700000000000027</v>
      </c>
      <c r="AC8451" s="110">
        <f>IF('3C-Water transport'!$T$56="no","not applicable (Q3c.1.6 answered with 'no')",ROUND(AB8451,4))</f>
        <v>0.36699999999999999</v>
      </c>
      <c r="AD8451" s="110">
        <f>IF('3C-Water transport'!$T$57="no","not applicable (Q3c.1.6 answered with 'no')",ROUND(AB8451,4))</f>
        <v>0.36699999999999999</v>
      </c>
      <c r="AE8451" s="110">
        <f>IF('3C-Water transport'!$T$58="no","not applicable (Q3c.1.6 answered with 'no')",ROUND(AB8451,4))</f>
        <v>0.36699999999999999</v>
      </c>
    </row>
    <row r="8452" spans="5:31" x14ac:dyDescent="0.25">
      <c r="E8452" s="110">
        <f t="shared" si="465"/>
        <v>0.36800000000000027</v>
      </c>
      <c r="F8452" s="110">
        <f>IF('3A-Rail transport'!$T$56="no","not applicable (Q3a.2.6 answered with 'no')",ROUND(E8452,4))</f>
        <v>0.36799999999999999</v>
      </c>
      <c r="G8452" s="110">
        <f>IF('3A-Rail transport'!$T$57="no","not applicable (Q3a.2.6 answered with 'no')",ROUND(E8452,4))</f>
        <v>0.36799999999999999</v>
      </c>
      <c r="S8452" s="110">
        <f t="shared" si="466"/>
        <v>0.36800000000000027</v>
      </c>
      <c r="T8452" s="110">
        <f>IF('3B-Air transport'!$T$66="no","not applicable (Q3b.1.6 answered with 'no')",ROUND(S8452,4))</f>
        <v>0.36799999999999999</v>
      </c>
      <c r="U8452" s="110">
        <f>IF('3B-Air transport'!$T$67="no","not applicable (Q3b.1.6 answered with 'no')",ROUND(S8452,4))</f>
        <v>0.36799999999999999</v>
      </c>
      <c r="V8452" s="110">
        <f>IF('3B-Air transport'!$T$68="no","not applicable (Q3b.1.6 answered with 'no')",ROUND(S8452,4))</f>
        <v>0.36799999999999999</v>
      </c>
      <c r="AB8452" s="110">
        <f t="shared" si="467"/>
        <v>0.36800000000000027</v>
      </c>
      <c r="AC8452" s="110">
        <f>IF('3C-Water transport'!$T$56="no","not applicable (Q3c.1.6 answered with 'no')",ROUND(AB8452,4))</f>
        <v>0.36799999999999999</v>
      </c>
      <c r="AD8452" s="110">
        <f>IF('3C-Water transport'!$T$57="no","not applicable (Q3c.1.6 answered with 'no')",ROUND(AB8452,4))</f>
        <v>0.36799999999999999</v>
      </c>
      <c r="AE8452" s="110">
        <f>IF('3C-Water transport'!$T$58="no","not applicable (Q3c.1.6 answered with 'no')",ROUND(AB8452,4))</f>
        <v>0.36799999999999999</v>
      </c>
    </row>
    <row r="8453" spans="5:31" x14ac:dyDescent="0.25">
      <c r="E8453" s="110">
        <f t="shared" si="465"/>
        <v>0.36900000000000027</v>
      </c>
      <c r="F8453" s="110">
        <f>IF('3A-Rail transport'!$T$56="no","not applicable (Q3a.2.6 answered with 'no')",ROUND(E8453,4))</f>
        <v>0.36899999999999999</v>
      </c>
      <c r="G8453" s="110">
        <f>IF('3A-Rail transport'!$T$57="no","not applicable (Q3a.2.6 answered with 'no')",ROUND(E8453,4))</f>
        <v>0.36899999999999999</v>
      </c>
      <c r="S8453" s="110">
        <f t="shared" si="466"/>
        <v>0.36900000000000027</v>
      </c>
      <c r="T8453" s="110">
        <f>IF('3B-Air transport'!$T$66="no","not applicable (Q3b.1.6 answered with 'no')",ROUND(S8453,4))</f>
        <v>0.36899999999999999</v>
      </c>
      <c r="U8453" s="110">
        <f>IF('3B-Air transport'!$T$67="no","not applicable (Q3b.1.6 answered with 'no')",ROUND(S8453,4))</f>
        <v>0.36899999999999999</v>
      </c>
      <c r="V8453" s="110">
        <f>IF('3B-Air transport'!$T$68="no","not applicable (Q3b.1.6 answered with 'no')",ROUND(S8453,4))</f>
        <v>0.36899999999999999</v>
      </c>
      <c r="AB8453" s="110">
        <f t="shared" si="467"/>
        <v>0.36900000000000027</v>
      </c>
      <c r="AC8453" s="110">
        <f>IF('3C-Water transport'!$T$56="no","not applicable (Q3c.1.6 answered with 'no')",ROUND(AB8453,4))</f>
        <v>0.36899999999999999</v>
      </c>
      <c r="AD8453" s="110">
        <f>IF('3C-Water transport'!$T$57="no","not applicable (Q3c.1.6 answered with 'no')",ROUND(AB8453,4))</f>
        <v>0.36899999999999999</v>
      </c>
      <c r="AE8453" s="110">
        <f>IF('3C-Water transport'!$T$58="no","not applicable (Q3c.1.6 answered with 'no')",ROUND(AB8453,4))</f>
        <v>0.36899999999999999</v>
      </c>
    </row>
    <row r="8454" spans="5:31" x14ac:dyDescent="0.25">
      <c r="E8454" s="110">
        <f t="shared" si="465"/>
        <v>0.37000000000000027</v>
      </c>
      <c r="F8454" s="110">
        <f>IF('3A-Rail transport'!$T$56="no","not applicable (Q3a.2.6 answered with 'no')",ROUND(E8454,4))</f>
        <v>0.37</v>
      </c>
      <c r="G8454" s="110">
        <f>IF('3A-Rail transport'!$T$57="no","not applicable (Q3a.2.6 answered with 'no')",ROUND(E8454,4))</f>
        <v>0.37</v>
      </c>
      <c r="S8454" s="110">
        <f t="shared" si="466"/>
        <v>0.37000000000000027</v>
      </c>
      <c r="T8454" s="110">
        <f>IF('3B-Air transport'!$T$66="no","not applicable (Q3b.1.6 answered with 'no')",ROUND(S8454,4))</f>
        <v>0.37</v>
      </c>
      <c r="U8454" s="110">
        <f>IF('3B-Air transport'!$T$67="no","not applicable (Q3b.1.6 answered with 'no')",ROUND(S8454,4))</f>
        <v>0.37</v>
      </c>
      <c r="V8454" s="110">
        <f>IF('3B-Air transport'!$T$68="no","not applicable (Q3b.1.6 answered with 'no')",ROUND(S8454,4))</f>
        <v>0.37</v>
      </c>
      <c r="AB8454" s="110">
        <f t="shared" si="467"/>
        <v>0.37000000000000027</v>
      </c>
      <c r="AC8454" s="110">
        <f>IF('3C-Water transport'!$T$56="no","not applicable (Q3c.1.6 answered with 'no')",ROUND(AB8454,4))</f>
        <v>0.37</v>
      </c>
      <c r="AD8454" s="110">
        <f>IF('3C-Water transport'!$T$57="no","not applicable (Q3c.1.6 answered with 'no')",ROUND(AB8454,4))</f>
        <v>0.37</v>
      </c>
      <c r="AE8454" s="110">
        <f>IF('3C-Water transport'!$T$58="no","not applicable (Q3c.1.6 answered with 'no')",ROUND(AB8454,4))</f>
        <v>0.37</v>
      </c>
    </row>
    <row r="8455" spans="5:31" x14ac:dyDescent="0.25">
      <c r="E8455" s="110">
        <f t="shared" si="465"/>
        <v>0.37100000000000027</v>
      </c>
      <c r="F8455" s="110">
        <f>IF('3A-Rail transport'!$T$56="no","not applicable (Q3a.2.6 answered with 'no')",ROUND(E8455,4))</f>
        <v>0.371</v>
      </c>
      <c r="G8455" s="110">
        <f>IF('3A-Rail transport'!$T$57="no","not applicable (Q3a.2.6 answered with 'no')",ROUND(E8455,4))</f>
        <v>0.371</v>
      </c>
      <c r="S8455" s="110">
        <f t="shared" si="466"/>
        <v>0.37100000000000027</v>
      </c>
      <c r="T8455" s="110">
        <f>IF('3B-Air transport'!$T$66="no","not applicable (Q3b.1.6 answered with 'no')",ROUND(S8455,4))</f>
        <v>0.371</v>
      </c>
      <c r="U8455" s="110">
        <f>IF('3B-Air transport'!$T$67="no","not applicable (Q3b.1.6 answered with 'no')",ROUND(S8455,4))</f>
        <v>0.371</v>
      </c>
      <c r="V8455" s="110">
        <f>IF('3B-Air transport'!$T$68="no","not applicable (Q3b.1.6 answered with 'no')",ROUND(S8455,4))</f>
        <v>0.371</v>
      </c>
      <c r="AB8455" s="110">
        <f t="shared" si="467"/>
        <v>0.37100000000000027</v>
      </c>
      <c r="AC8455" s="110">
        <f>IF('3C-Water transport'!$T$56="no","not applicable (Q3c.1.6 answered with 'no')",ROUND(AB8455,4))</f>
        <v>0.371</v>
      </c>
      <c r="AD8455" s="110">
        <f>IF('3C-Water transport'!$T$57="no","not applicable (Q3c.1.6 answered with 'no')",ROUND(AB8455,4))</f>
        <v>0.371</v>
      </c>
      <c r="AE8455" s="110">
        <f>IF('3C-Water transport'!$T$58="no","not applicable (Q3c.1.6 answered with 'no')",ROUND(AB8455,4))</f>
        <v>0.371</v>
      </c>
    </row>
    <row r="8456" spans="5:31" x14ac:dyDescent="0.25">
      <c r="E8456" s="110">
        <f t="shared" si="465"/>
        <v>0.37200000000000027</v>
      </c>
      <c r="F8456" s="110">
        <f>IF('3A-Rail transport'!$T$56="no","not applicable (Q3a.2.6 answered with 'no')",ROUND(E8456,4))</f>
        <v>0.372</v>
      </c>
      <c r="G8456" s="110">
        <f>IF('3A-Rail transport'!$T$57="no","not applicable (Q3a.2.6 answered with 'no')",ROUND(E8456,4))</f>
        <v>0.372</v>
      </c>
      <c r="S8456" s="110">
        <f t="shared" si="466"/>
        <v>0.37200000000000027</v>
      </c>
      <c r="T8456" s="110">
        <f>IF('3B-Air transport'!$T$66="no","not applicable (Q3b.1.6 answered with 'no')",ROUND(S8456,4))</f>
        <v>0.372</v>
      </c>
      <c r="U8456" s="110">
        <f>IF('3B-Air transport'!$T$67="no","not applicable (Q3b.1.6 answered with 'no')",ROUND(S8456,4))</f>
        <v>0.372</v>
      </c>
      <c r="V8456" s="110">
        <f>IF('3B-Air transport'!$T$68="no","not applicable (Q3b.1.6 answered with 'no')",ROUND(S8456,4))</f>
        <v>0.372</v>
      </c>
      <c r="AB8456" s="110">
        <f t="shared" si="467"/>
        <v>0.37200000000000027</v>
      </c>
      <c r="AC8456" s="110">
        <f>IF('3C-Water transport'!$T$56="no","not applicable (Q3c.1.6 answered with 'no')",ROUND(AB8456,4))</f>
        <v>0.372</v>
      </c>
      <c r="AD8456" s="110">
        <f>IF('3C-Water transport'!$T$57="no","not applicable (Q3c.1.6 answered with 'no')",ROUND(AB8456,4))</f>
        <v>0.372</v>
      </c>
      <c r="AE8456" s="110">
        <f>IF('3C-Water transport'!$T$58="no","not applicable (Q3c.1.6 answered with 'no')",ROUND(AB8456,4))</f>
        <v>0.372</v>
      </c>
    </row>
    <row r="8457" spans="5:31" x14ac:dyDescent="0.25">
      <c r="E8457" s="110">
        <f t="shared" si="465"/>
        <v>0.37300000000000028</v>
      </c>
      <c r="F8457" s="110">
        <f>IF('3A-Rail transport'!$T$56="no","not applicable (Q3a.2.6 answered with 'no')",ROUND(E8457,4))</f>
        <v>0.373</v>
      </c>
      <c r="G8457" s="110">
        <f>IF('3A-Rail transport'!$T$57="no","not applicable (Q3a.2.6 answered with 'no')",ROUND(E8457,4))</f>
        <v>0.373</v>
      </c>
      <c r="S8457" s="110">
        <f t="shared" si="466"/>
        <v>0.37300000000000028</v>
      </c>
      <c r="T8457" s="110">
        <f>IF('3B-Air transport'!$T$66="no","not applicable (Q3b.1.6 answered with 'no')",ROUND(S8457,4))</f>
        <v>0.373</v>
      </c>
      <c r="U8457" s="110">
        <f>IF('3B-Air transport'!$T$67="no","not applicable (Q3b.1.6 answered with 'no')",ROUND(S8457,4))</f>
        <v>0.373</v>
      </c>
      <c r="V8457" s="110">
        <f>IF('3B-Air transport'!$T$68="no","not applicable (Q3b.1.6 answered with 'no')",ROUND(S8457,4))</f>
        <v>0.373</v>
      </c>
      <c r="AB8457" s="110">
        <f t="shared" si="467"/>
        <v>0.37300000000000028</v>
      </c>
      <c r="AC8457" s="110">
        <f>IF('3C-Water transport'!$T$56="no","not applicable (Q3c.1.6 answered with 'no')",ROUND(AB8457,4))</f>
        <v>0.373</v>
      </c>
      <c r="AD8457" s="110">
        <f>IF('3C-Water transport'!$T$57="no","not applicable (Q3c.1.6 answered with 'no')",ROUND(AB8457,4))</f>
        <v>0.373</v>
      </c>
      <c r="AE8457" s="110">
        <f>IF('3C-Water transport'!$T$58="no","not applicable (Q3c.1.6 answered with 'no')",ROUND(AB8457,4))</f>
        <v>0.373</v>
      </c>
    </row>
    <row r="8458" spans="5:31" x14ac:dyDescent="0.25">
      <c r="E8458" s="110">
        <f t="shared" si="465"/>
        <v>0.37400000000000028</v>
      </c>
      <c r="F8458" s="110">
        <f>IF('3A-Rail transport'!$T$56="no","not applicable (Q3a.2.6 answered with 'no')",ROUND(E8458,4))</f>
        <v>0.374</v>
      </c>
      <c r="G8458" s="110">
        <f>IF('3A-Rail transport'!$T$57="no","not applicable (Q3a.2.6 answered with 'no')",ROUND(E8458,4))</f>
        <v>0.374</v>
      </c>
      <c r="S8458" s="110">
        <f t="shared" si="466"/>
        <v>0.37400000000000028</v>
      </c>
      <c r="T8458" s="110">
        <f>IF('3B-Air transport'!$T$66="no","not applicable (Q3b.1.6 answered with 'no')",ROUND(S8458,4))</f>
        <v>0.374</v>
      </c>
      <c r="U8458" s="110">
        <f>IF('3B-Air transport'!$T$67="no","not applicable (Q3b.1.6 answered with 'no')",ROUND(S8458,4))</f>
        <v>0.374</v>
      </c>
      <c r="V8458" s="110">
        <f>IF('3B-Air transport'!$T$68="no","not applicable (Q3b.1.6 answered with 'no')",ROUND(S8458,4))</f>
        <v>0.374</v>
      </c>
      <c r="AB8458" s="110">
        <f t="shared" si="467"/>
        <v>0.37400000000000028</v>
      </c>
      <c r="AC8458" s="110">
        <f>IF('3C-Water transport'!$T$56="no","not applicable (Q3c.1.6 answered with 'no')",ROUND(AB8458,4))</f>
        <v>0.374</v>
      </c>
      <c r="AD8458" s="110">
        <f>IF('3C-Water transport'!$T$57="no","not applicable (Q3c.1.6 answered with 'no')",ROUND(AB8458,4))</f>
        <v>0.374</v>
      </c>
      <c r="AE8458" s="110">
        <f>IF('3C-Water transport'!$T$58="no","not applicable (Q3c.1.6 answered with 'no')",ROUND(AB8458,4))</f>
        <v>0.374</v>
      </c>
    </row>
    <row r="8459" spans="5:31" x14ac:dyDescent="0.25">
      <c r="E8459" s="110">
        <f t="shared" si="465"/>
        <v>0.37500000000000028</v>
      </c>
      <c r="F8459" s="110">
        <f>IF('3A-Rail transport'!$T$56="no","not applicable (Q3a.2.6 answered with 'no')",ROUND(E8459,4))</f>
        <v>0.375</v>
      </c>
      <c r="G8459" s="110">
        <f>IF('3A-Rail transport'!$T$57="no","not applicable (Q3a.2.6 answered with 'no')",ROUND(E8459,4))</f>
        <v>0.375</v>
      </c>
      <c r="S8459" s="110">
        <f t="shared" si="466"/>
        <v>0.37500000000000028</v>
      </c>
      <c r="T8459" s="110">
        <f>IF('3B-Air transport'!$T$66="no","not applicable (Q3b.1.6 answered with 'no')",ROUND(S8459,4))</f>
        <v>0.375</v>
      </c>
      <c r="U8459" s="110">
        <f>IF('3B-Air transport'!$T$67="no","not applicable (Q3b.1.6 answered with 'no')",ROUND(S8459,4))</f>
        <v>0.375</v>
      </c>
      <c r="V8459" s="110">
        <f>IF('3B-Air transport'!$T$68="no","not applicable (Q3b.1.6 answered with 'no')",ROUND(S8459,4))</f>
        <v>0.375</v>
      </c>
      <c r="AB8459" s="110">
        <f t="shared" si="467"/>
        <v>0.37500000000000028</v>
      </c>
      <c r="AC8459" s="110">
        <f>IF('3C-Water transport'!$T$56="no","not applicable (Q3c.1.6 answered with 'no')",ROUND(AB8459,4))</f>
        <v>0.375</v>
      </c>
      <c r="AD8459" s="110">
        <f>IF('3C-Water transport'!$T$57="no","not applicable (Q3c.1.6 answered with 'no')",ROUND(AB8459,4))</f>
        <v>0.375</v>
      </c>
      <c r="AE8459" s="110">
        <f>IF('3C-Water transport'!$T$58="no","not applicable (Q3c.1.6 answered with 'no')",ROUND(AB8459,4))</f>
        <v>0.375</v>
      </c>
    </row>
    <row r="8460" spans="5:31" x14ac:dyDescent="0.25">
      <c r="E8460" s="110">
        <f t="shared" si="465"/>
        <v>0.37600000000000028</v>
      </c>
      <c r="F8460" s="110">
        <f>IF('3A-Rail transport'!$T$56="no","not applicable (Q3a.2.6 answered with 'no')",ROUND(E8460,4))</f>
        <v>0.376</v>
      </c>
      <c r="G8460" s="110">
        <f>IF('3A-Rail transport'!$T$57="no","not applicable (Q3a.2.6 answered with 'no')",ROUND(E8460,4))</f>
        <v>0.376</v>
      </c>
      <c r="S8460" s="110">
        <f t="shared" si="466"/>
        <v>0.37600000000000028</v>
      </c>
      <c r="T8460" s="110">
        <f>IF('3B-Air transport'!$T$66="no","not applicable (Q3b.1.6 answered with 'no')",ROUND(S8460,4))</f>
        <v>0.376</v>
      </c>
      <c r="U8460" s="110">
        <f>IF('3B-Air transport'!$T$67="no","not applicable (Q3b.1.6 answered with 'no')",ROUND(S8460,4))</f>
        <v>0.376</v>
      </c>
      <c r="V8460" s="110">
        <f>IF('3B-Air transport'!$T$68="no","not applicable (Q3b.1.6 answered with 'no')",ROUND(S8460,4))</f>
        <v>0.376</v>
      </c>
      <c r="AB8460" s="110">
        <f t="shared" si="467"/>
        <v>0.37600000000000028</v>
      </c>
      <c r="AC8460" s="110">
        <f>IF('3C-Water transport'!$T$56="no","not applicable (Q3c.1.6 answered with 'no')",ROUND(AB8460,4))</f>
        <v>0.376</v>
      </c>
      <c r="AD8460" s="110">
        <f>IF('3C-Water transport'!$T$57="no","not applicable (Q3c.1.6 answered with 'no')",ROUND(AB8460,4))</f>
        <v>0.376</v>
      </c>
      <c r="AE8460" s="110">
        <f>IF('3C-Water transport'!$T$58="no","not applicable (Q3c.1.6 answered with 'no')",ROUND(AB8460,4))</f>
        <v>0.376</v>
      </c>
    </row>
    <row r="8461" spans="5:31" x14ac:dyDescent="0.25">
      <c r="E8461" s="110">
        <f t="shared" si="465"/>
        <v>0.37700000000000028</v>
      </c>
      <c r="F8461" s="110">
        <f>IF('3A-Rail transport'!$T$56="no","not applicable (Q3a.2.6 answered with 'no')",ROUND(E8461,4))</f>
        <v>0.377</v>
      </c>
      <c r="G8461" s="110">
        <f>IF('3A-Rail transport'!$T$57="no","not applicable (Q3a.2.6 answered with 'no')",ROUND(E8461,4))</f>
        <v>0.377</v>
      </c>
      <c r="S8461" s="110">
        <f t="shared" si="466"/>
        <v>0.37700000000000028</v>
      </c>
      <c r="T8461" s="110">
        <f>IF('3B-Air transport'!$T$66="no","not applicable (Q3b.1.6 answered with 'no')",ROUND(S8461,4))</f>
        <v>0.377</v>
      </c>
      <c r="U8461" s="110">
        <f>IF('3B-Air transport'!$T$67="no","not applicable (Q3b.1.6 answered with 'no')",ROUND(S8461,4))</f>
        <v>0.377</v>
      </c>
      <c r="V8461" s="110">
        <f>IF('3B-Air transport'!$T$68="no","not applicable (Q3b.1.6 answered with 'no')",ROUND(S8461,4))</f>
        <v>0.377</v>
      </c>
      <c r="AB8461" s="110">
        <f t="shared" si="467"/>
        <v>0.37700000000000028</v>
      </c>
      <c r="AC8461" s="110">
        <f>IF('3C-Water transport'!$T$56="no","not applicable (Q3c.1.6 answered with 'no')",ROUND(AB8461,4))</f>
        <v>0.377</v>
      </c>
      <c r="AD8461" s="110">
        <f>IF('3C-Water transport'!$T$57="no","not applicable (Q3c.1.6 answered with 'no')",ROUND(AB8461,4))</f>
        <v>0.377</v>
      </c>
      <c r="AE8461" s="110">
        <f>IF('3C-Water transport'!$T$58="no","not applicable (Q3c.1.6 answered with 'no')",ROUND(AB8461,4))</f>
        <v>0.377</v>
      </c>
    </row>
    <row r="8462" spans="5:31" x14ac:dyDescent="0.25">
      <c r="E8462" s="110">
        <f t="shared" si="465"/>
        <v>0.37800000000000028</v>
      </c>
      <c r="F8462" s="110">
        <f>IF('3A-Rail transport'!$T$56="no","not applicable (Q3a.2.6 answered with 'no')",ROUND(E8462,4))</f>
        <v>0.378</v>
      </c>
      <c r="G8462" s="110">
        <f>IF('3A-Rail transport'!$T$57="no","not applicable (Q3a.2.6 answered with 'no')",ROUND(E8462,4))</f>
        <v>0.378</v>
      </c>
      <c r="S8462" s="110">
        <f t="shared" si="466"/>
        <v>0.37800000000000028</v>
      </c>
      <c r="T8462" s="110">
        <f>IF('3B-Air transport'!$T$66="no","not applicable (Q3b.1.6 answered with 'no')",ROUND(S8462,4))</f>
        <v>0.378</v>
      </c>
      <c r="U8462" s="110">
        <f>IF('3B-Air transport'!$T$67="no","not applicable (Q3b.1.6 answered with 'no')",ROUND(S8462,4))</f>
        <v>0.378</v>
      </c>
      <c r="V8462" s="110">
        <f>IF('3B-Air transport'!$T$68="no","not applicable (Q3b.1.6 answered with 'no')",ROUND(S8462,4))</f>
        <v>0.378</v>
      </c>
      <c r="AB8462" s="110">
        <f t="shared" si="467"/>
        <v>0.37800000000000028</v>
      </c>
      <c r="AC8462" s="110">
        <f>IF('3C-Water transport'!$T$56="no","not applicable (Q3c.1.6 answered with 'no')",ROUND(AB8462,4))</f>
        <v>0.378</v>
      </c>
      <c r="AD8462" s="110">
        <f>IF('3C-Water transport'!$T$57="no","not applicable (Q3c.1.6 answered with 'no')",ROUND(AB8462,4))</f>
        <v>0.378</v>
      </c>
      <c r="AE8462" s="110">
        <f>IF('3C-Water transport'!$T$58="no","not applicable (Q3c.1.6 answered with 'no')",ROUND(AB8462,4))</f>
        <v>0.378</v>
      </c>
    </row>
    <row r="8463" spans="5:31" x14ac:dyDescent="0.25">
      <c r="E8463" s="110">
        <f t="shared" si="465"/>
        <v>0.37900000000000028</v>
      </c>
      <c r="F8463" s="110">
        <f>IF('3A-Rail transport'!$T$56="no","not applicable (Q3a.2.6 answered with 'no')",ROUND(E8463,4))</f>
        <v>0.379</v>
      </c>
      <c r="G8463" s="110">
        <f>IF('3A-Rail transport'!$T$57="no","not applicable (Q3a.2.6 answered with 'no')",ROUND(E8463,4))</f>
        <v>0.379</v>
      </c>
      <c r="S8463" s="110">
        <f t="shared" si="466"/>
        <v>0.37900000000000028</v>
      </c>
      <c r="T8463" s="110">
        <f>IF('3B-Air transport'!$T$66="no","not applicable (Q3b.1.6 answered with 'no')",ROUND(S8463,4))</f>
        <v>0.379</v>
      </c>
      <c r="U8463" s="110">
        <f>IF('3B-Air transport'!$T$67="no","not applicable (Q3b.1.6 answered with 'no')",ROUND(S8463,4))</f>
        <v>0.379</v>
      </c>
      <c r="V8463" s="110">
        <f>IF('3B-Air transport'!$T$68="no","not applicable (Q3b.1.6 answered with 'no')",ROUND(S8463,4))</f>
        <v>0.379</v>
      </c>
      <c r="AB8463" s="110">
        <f t="shared" si="467"/>
        <v>0.37900000000000028</v>
      </c>
      <c r="AC8463" s="110">
        <f>IF('3C-Water transport'!$T$56="no","not applicable (Q3c.1.6 answered with 'no')",ROUND(AB8463,4))</f>
        <v>0.379</v>
      </c>
      <c r="AD8463" s="110">
        <f>IF('3C-Water transport'!$T$57="no","not applicable (Q3c.1.6 answered with 'no')",ROUND(AB8463,4))</f>
        <v>0.379</v>
      </c>
      <c r="AE8463" s="110">
        <f>IF('3C-Water transport'!$T$58="no","not applicable (Q3c.1.6 answered with 'no')",ROUND(AB8463,4))</f>
        <v>0.379</v>
      </c>
    </row>
    <row r="8464" spans="5:31" x14ac:dyDescent="0.25">
      <c r="E8464" s="110">
        <f t="shared" si="465"/>
        <v>0.38000000000000028</v>
      </c>
      <c r="F8464" s="110">
        <f>IF('3A-Rail transport'!$T$56="no","not applicable (Q3a.2.6 answered with 'no')",ROUND(E8464,4))</f>
        <v>0.38</v>
      </c>
      <c r="G8464" s="110">
        <f>IF('3A-Rail transport'!$T$57="no","not applicable (Q3a.2.6 answered with 'no')",ROUND(E8464,4))</f>
        <v>0.38</v>
      </c>
      <c r="S8464" s="110">
        <f t="shared" si="466"/>
        <v>0.38000000000000028</v>
      </c>
      <c r="T8464" s="110">
        <f>IF('3B-Air transport'!$T$66="no","not applicable (Q3b.1.6 answered with 'no')",ROUND(S8464,4))</f>
        <v>0.38</v>
      </c>
      <c r="U8464" s="110">
        <f>IF('3B-Air transport'!$T$67="no","not applicable (Q3b.1.6 answered with 'no')",ROUND(S8464,4))</f>
        <v>0.38</v>
      </c>
      <c r="V8464" s="110">
        <f>IF('3B-Air transport'!$T$68="no","not applicable (Q3b.1.6 answered with 'no')",ROUND(S8464,4))</f>
        <v>0.38</v>
      </c>
      <c r="AB8464" s="110">
        <f t="shared" si="467"/>
        <v>0.38000000000000028</v>
      </c>
      <c r="AC8464" s="110">
        <f>IF('3C-Water transport'!$T$56="no","not applicable (Q3c.1.6 answered with 'no')",ROUND(AB8464,4))</f>
        <v>0.38</v>
      </c>
      <c r="AD8464" s="110">
        <f>IF('3C-Water transport'!$T$57="no","not applicable (Q3c.1.6 answered with 'no')",ROUND(AB8464,4))</f>
        <v>0.38</v>
      </c>
      <c r="AE8464" s="110">
        <f>IF('3C-Water transport'!$T$58="no","not applicable (Q3c.1.6 answered with 'no')",ROUND(AB8464,4))</f>
        <v>0.38</v>
      </c>
    </row>
    <row r="8465" spans="5:31" x14ac:dyDescent="0.25">
      <c r="E8465" s="110">
        <f t="shared" si="465"/>
        <v>0.38100000000000028</v>
      </c>
      <c r="F8465" s="110">
        <f>IF('3A-Rail transport'!$T$56="no","not applicable (Q3a.2.6 answered with 'no')",ROUND(E8465,4))</f>
        <v>0.38100000000000001</v>
      </c>
      <c r="G8465" s="110">
        <f>IF('3A-Rail transport'!$T$57="no","not applicable (Q3a.2.6 answered with 'no')",ROUND(E8465,4))</f>
        <v>0.38100000000000001</v>
      </c>
      <c r="S8465" s="110">
        <f t="shared" si="466"/>
        <v>0.38100000000000028</v>
      </c>
      <c r="T8465" s="110">
        <f>IF('3B-Air transport'!$T$66="no","not applicable (Q3b.1.6 answered with 'no')",ROUND(S8465,4))</f>
        <v>0.38100000000000001</v>
      </c>
      <c r="U8465" s="110">
        <f>IF('3B-Air transport'!$T$67="no","not applicable (Q3b.1.6 answered with 'no')",ROUND(S8465,4))</f>
        <v>0.38100000000000001</v>
      </c>
      <c r="V8465" s="110">
        <f>IF('3B-Air transport'!$T$68="no","not applicable (Q3b.1.6 answered with 'no')",ROUND(S8465,4))</f>
        <v>0.38100000000000001</v>
      </c>
      <c r="AB8465" s="110">
        <f t="shared" si="467"/>
        <v>0.38100000000000028</v>
      </c>
      <c r="AC8465" s="110">
        <f>IF('3C-Water transport'!$T$56="no","not applicable (Q3c.1.6 answered with 'no')",ROUND(AB8465,4))</f>
        <v>0.38100000000000001</v>
      </c>
      <c r="AD8465" s="110">
        <f>IF('3C-Water transport'!$T$57="no","not applicable (Q3c.1.6 answered with 'no')",ROUND(AB8465,4))</f>
        <v>0.38100000000000001</v>
      </c>
      <c r="AE8465" s="110">
        <f>IF('3C-Water transport'!$T$58="no","not applicable (Q3c.1.6 answered with 'no')",ROUND(AB8465,4))</f>
        <v>0.38100000000000001</v>
      </c>
    </row>
    <row r="8466" spans="5:31" x14ac:dyDescent="0.25">
      <c r="E8466" s="110">
        <f t="shared" si="465"/>
        <v>0.38200000000000028</v>
      </c>
      <c r="F8466" s="110">
        <f>IF('3A-Rail transport'!$T$56="no","not applicable (Q3a.2.6 answered with 'no')",ROUND(E8466,4))</f>
        <v>0.38200000000000001</v>
      </c>
      <c r="G8466" s="110">
        <f>IF('3A-Rail transport'!$T$57="no","not applicable (Q3a.2.6 answered with 'no')",ROUND(E8466,4))</f>
        <v>0.38200000000000001</v>
      </c>
      <c r="S8466" s="110">
        <f t="shared" si="466"/>
        <v>0.38200000000000028</v>
      </c>
      <c r="T8466" s="110">
        <f>IF('3B-Air transport'!$T$66="no","not applicable (Q3b.1.6 answered with 'no')",ROUND(S8466,4))</f>
        <v>0.38200000000000001</v>
      </c>
      <c r="U8466" s="110">
        <f>IF('3B-Air transport'!$T$67="no","not applicable (Q3b.1.6 answered with 'no')",ROUND(S8466,4))</f>
        <v>0.38200000000000001</v>
      </c>
      <c r="V8466" s="110">
        <f>IF('3B-Air transport'!$T$68="no","not applicable (Q3b.1.6 answered with 'no')",ROUND(S8466,4))</f>
        <v>0.38200000000000001</v>
      </c>
      <c r="AB8466" s="110">
        <f t="shared" si="467"/>
        <v>0.38200000000000028</v>
      </c>
      <c r="AC8466" s="110">
        <f>IF('3C-Water transport'!$T$56="no","not applicable (Q3c.1.6 answered with 'no')",ROUND(AB8466,4))</f>
        <v>0.38200000000000001</v>
      </c>
      <c r="AD8466" s="110">
        <f>IF('3C-Water transport'!$T$57="no","not applicable (Q3c.1.6 answered with 'no')",ROUND(AB8466,4))</f>
        <v>0.38200000000000001</v>
      </c>
      <c r="AE8466" s="110">
        <f>IF('3C-Water transport'!$T$58="no","not applicable (Q3c.1.6 answered with 'no')",ROUND(AB8466,4))</f>
        <v>0.38200000000000001</v>
      </c>
    </row>
    <row r="8467" spans="5:31" x14ac:dyDescent="0.25">
      <c r="E8467" s="110">
        <f t="shared" si="465"/>
        <v>0.38300000000000028</v>
      </c>
      <c r="F8467" s="110">
        <f>IF('3A-Rail transport'!$T$56="no","not applicable (Q3a.2.6 answered with 'no')",ROUND(E8467,4))</f>
        <v>0.38300000000000001</v>
      </c>
      <c r="G8467" s="110">
        <f>IF('3A-Rail transport'!$T$57="no","not applicable (Q3a.2.6 answered with 'no')",ROUND(E8467,4))</f>
        <v>0.38300000000000001</v>
      </c>
      <c r="S8467" s="110">
        <f t="shared" si="466"/>
        <v>0.38300000000000028</v>
      </c>
      <c r="T8467" s="110">
        <f>IF('3B-Air transport'!$T$66="no","not applicable (Q3b.1.6 answered with 'no')",ROUND(S8467,4))</f>
        <v>0.38300000000000001</v>
      </c>
      <c r="U8467" s="110">
        <f>IF('3B-Air transport'!$T$67="no","not applicable (Q3b.1.6 answered with 'no')",ROUND(S8467,4))</f>
        <v>0.38300000000000001</v>
      </c>
      <c r="V8467" s="110">
        <f>IF('3B-Air transport'!$T$68="no","not applicable (Q3b.1.6 answered with 'no')",ROUND(S8467,4))</f>
        <v>0.38300000000000001</v>
      </c>
      <c r="AB8467" s="110">
        <f t="shared" si="467"/>
        <v>0.38300000000000028</v>
      </c>
      <c r="AC8467" s="110">
        <f>IF('3C-Water transport'!$T$56="no","not applicable (Q3c.1.6 answered with 'no')",ROUND(AB8467,4))</f>
        <v>0.38300000000000001</v>
      </c>
      <c r="AD8467" s="110">
        <f>IF('3C-Water transport'!$T$57="no","not applicable (Q3c.1.6 answered with 'no')",ROUND(AB8467,4))</f>
        <v>0.38300000000000001</v>
      </c>
      <c r="AE8467" s="110">
        <f>IF('3C-Water transport'!$T$58="no","not applicable (Q3c.1.6 answered with 'no')",ROUND(AB8467,4))</f>
        <v>0.38300000000000001</v>
      </c>
    </row>
    <row r="8468" spans="5:31" x14ac:dyDescent="0.25">
      <c r="E8468" s="110">
        <f t="shared" si="465"/>
        <v>0.38400000000000029</v>
      </c>
      <c r="F8468" s="110">
        <f>IF('3A-Rail transport'!$T$56="no","not applicable (Q3a.2.6 answered with 'no')",ROUND(E8468,4))</f>
        <v>0.38400000000000001</v>
      </c>
      <c r="G8468" s="110">
        <f>IF('3A-Rail transport'!$T$57="no","not applicable (Q3a.2.6 answered with 'no')",ROUND(E8468,4))</f>
        <v>0.38400000000000001</v>
      </c>
      <c r="S8468" s="110">
        <f t="shared" si="466"/>
        <v>0.38400000000000029</v>
      </c>
      <c r="T8468" s="110">
        <f>IF('3B-Air transport'!$T$66="no","not applicable (Q3b.1.6 answered with 'no')",ROUND(S8468,4))</f>
        <v>0.38400000000000001</v>
      </c>
      <c r="U8468" s="110">
        <f>IF('3B-Air transport'!$T$67="no","not applicable (Q3b.1.6 answered with 'no')",ROUND(S8468,4))</f>
        <v>0.38400000000000001</v>
      </c>
      <c r="V8468" s="110">
        <f>IF('3B-Air transport'!$T$68="no","not applicable (Q3b.1.6 answered with 'no')",ROUND(S8468,4))</f>
        <v>0.38400000000000001</v>
      </c>
      <c r="AB8468" s="110">
        <f t="shared" si="467"/>
        <v>0.38400000000000029</v>
      </c>
      <c r="AC8468" s="110">
        <f>IF('3C-Water transport'!$T$56="no","not applicable (Q3c.1.6 answered with 'no')",ROUND(AB8468,4))</f>
        <v>0.38400000000000001</v>
      </c>
      <c r="AD8468" s="110">
        <f>IF('3C-Water transport'!$T$57="no","not applicable (Q3c.1.6 answered with 'no')",ROUND(AB8468,4))</f>
        <v>0.38400000000000001</v>
      </c>
      <c r="AE8468" s="110">
        <f>IF('3C-Water transport'!$T$58="no","not applicable (Q3c.1.6 answered with 'no')",ROUND(AB8468,4))</f>
        <v>0.38400000000000001</v>
      </c>
    </row>
    <row r="8469" spans="5:31" x14ac:dyDescent="0.25">
      <c r="E8469" s="110">
        <f t="shared" ref="E8469:E8532" si="468">E8468+0.001</f>
        <v>0.38500000000000029</v>
      </c>
      <c r="F8469" s="110">
        <f>IF('3A-Rail transport'!$T$56="no","not applicable (Q3a.2.6 answered with 'no')",ROUND(E8469,4))</f>
        <v>0.38500000000000001</v>
      </c>
      <c r="G8469" s="110">
        <f>IF('3A-Rail transport'!$T$57="no","not applicable (Q3a.2.6 answered with 'no')",ROUND(E8469,4))</f>
        <v>0.38500000000000001</v>
      </c>
      <c r="S8469" s="110">
        <f t="shared" ref="S8469:S8532" si="469">S8468+0.001</f>
        <v>0.38500000000000029</v>
      </c>
      <c r="T8469" s="110">
        <f>IF('3B-Air transport'!$T$66="no","not applicable (Q3b.1.6 answered with 'no')",ROUND(S8469,4))</f>
        <v>0.38500000000000001</v>
      </c>
      <c r="U8469" s="110">
        <f>IF('3B-Air transport'!$T$67="no","not applicable (Q3b.1.6 answered with 'no')",ROUND(S8469,4))</f>
        <v>0.38500000000000001</v>
      </c>
      <c r="V8469" s="110">
        <f>IF('3B-Air transport'!$T$68="no","not applicable (Q3b.1.6 answered with 'no')",ROUND(S8469,4))</f>
        <v>0.38500000000000001</v>
      </c>
      <c r="AB8469" s="110">
        <f t="shared" ref="AB8469:AB8532" si="470">AB8468+0.001</f>
        <v>0.38500000000000029</v>
      </c>
      <c r="AC8469" s="110">
        <f>IF('3C-Water transport'!$T$56="no","not applicable (Q3c.1.6 answered with 'no')",ROUND(AB8469,4))</f>
        <v>0.38500000000000001</v>
      </c>
      <c r="AD8469" s="110">
        <f>IF('3C-Water transport'!$T$57="no","not applicable (Q3c.1.6 answered with 'no')",ROUND(AB8469,4))</f>
        <v>0.38500000000000001</v>
      </c>
      <c r="AE8469" s="110">
        <f>IF('3C-Water transport'!$T$58="no","not applicable (Q3c.1.6 answered with 'no')",ROUND(AB8469,4))</f>
        <v>0.38500000000000001</v>
      </c>
    </row>
    <row r="8470" spans="5:31" x14ac:dyDescent="0.25">
      <c r="E8470" s="110">
        <f t="shared" si="468"/>
        <v>0.38600000000000029</v>
      </c>
      <c r="F8470" s="110">
        <f>IF('3A-Rail transport'!$T$56="no","not applicable (Q3a.2.6 answered with 'no')",ROUND(E8470,4))</f>
        <v>0.38600000000000001</v>
      </c>
      <c r="G8470" s="110">
        <f>IF('3A-Rail transport'!$T$57="no","not applicable (Q3a.2.6 answered with 'no')",ROUND(E8470,4))</f>
        <v>0.38600000000000001</v>
      </c>
      <c r="S8470" s="110">
        <f t="shared" si="469"/>
        <v>0.38600000000000029</v>
      </c>
      <c r="T8470" s="110">
        <f>IF('3B-Air transport'!$T$66="no","not applicable (Q3b.1.6 answered with 'no')",ROUND(S8470,4))</f>
        <v>0.38600000000000001</v>
      </c>
      <c r="U8470" s="110">
        <f>IF('3B-Air transport'!$T$67="no","not applicable (Q3b.1.6 answered with 'no')",ROUND(S8470,4))</f>
        <v>0.38600000000000001</v>
      </c>
      <c r="V8470" s="110">
        <f>IF('3B-Air transport'!$T$68="no","not applicable (Q3b.1.6 answered with 'no')",ROUND(S8470,4))</f>
        <v>0.38600000000000001</v>
      </c>
      <c r="AB8470" s="110">
        <f t="shared" si="470"/>
        <v>0.38600000000000029</v>
      </c>
      <c r="AC8470" s="110">
        <f>IF('3C-Water transport'!$T$56="no","not applicable (Q3c.1.6 answered with 'no')",ROUND(AB8470,4))</f>
        <v>0.38600000000000001</v>
      </c>
      <c r="AD8470" s="110">
        <f>IF('3C-Water transport'!$T$57="no","not applicable (Q3c.1.6 answered with 'no')",ROUND(AB8470,4))</f>
        <v>0.38600000000000001</v>
      </c>
      <c r="AE8470" s="110">
        <f>IF('3C-Water transport'!$T$58="no","not applicable (Q3c.1.6 answered with 'no')",ROUND(AB8470,4))</f>
        <v>0.38600000000000001</v>
      </c>
    </row>
    <row r="8471" spans="5:31" x14ac:dyDescent="0.25">
      <c r="E8471" s="110">
        <f t="shared" si="468"/>
        <v>0.38700000000000029</v>
      </c>
      <c r="F8471" s="110">
        <f>IF('3A-Rail transport'!$T$56="no","not applicable (Q3a.2.6 answered with 'no')",ROUND(E8471,4))</f>
        <v>0.38700000000000001</v>
      </c>
      <c r="G8471" s="110">
        <f>IF('3A-Rail transport'!$T$57="no","not applicable (Q3a.2.6 answered with 'no')",ROUND(E8471,4))</f>
        <v>0.38700000000000001</v>
      </c>
      <c r="S8471" s="110">
        <f t="shared" si="469"/>
        <v>0.38700000000000029</v>
      </c>
      <c r="T8471" s="110">
        <f>IF('3B-Air transport'!$T$66="no","not applicable (Q3b.1.6 answered with 'no')",ROUND(S8471,4))</f>
        <v>0.38700000000000001</v>
      </c>
      <c r="U8471" s="110">
        <f>IF('3B-Air transport'!$T$67="no","not applicable (Q3b.1.6 answered with 'no')",ROUND(S8471,4))</f>
        <v>0.38700000000000001</v>
      </c>
      <c r="V8471" s="110">
        <f>IF('3B-Air transport'!$T$68="no","not applicable (Q3b.1.6 answered with 'no')",ROUND(S8471,4))</f>
        <v>0.38700000000000001</v>
      </c>
      <c r="AB8471" s="110">
        <f t="shared" si="470"/>
        <v>0.38700000000000029</v>
      </c>
      <c r="AC8471" s="110">
        <f>IF('3C-Water transport'!$T$56="no","not applicable (Q3c.1.6 answered with 'no')",ROUND(AB8471,4))</f>
        <v>0.38700000000000001</v>
      </c>
      <c r="AD8471" s="110">
        <f>IF('3C-Water transport'!$T$57="no","not applicable (Q3c.1.6 answered with 'no')",ROUND(AB8471,4))</f>
        <v>0.38700000000000001</v>
      </c>
      <c r="AE8471" s="110">
        <f>IF('3C-Water transport'!$T$58="no","not applicable (Q3c.1.6 answered with 'no')",ROUND(AB8471,4))</f>
        <v>0.38700000000000001</v>
      </c>
    </row>
    <row r="8472" spans="5:31" x14ac:dyDescent="0.25">
      <c r="E8472" s="110">
        <f t="shared" si="468"/>
        <v>0.38800000000000029</v>
      </c>
      <c r="F8472" s="110">
        <f>IF('3A-Rail transport'!$T$56="no","not applicable (Q3a.2.6 answered with 'no')",ROUND(E8472,4))</f>
        <v>0.38800000000000001</v>
      </c>
      <c r="G8472" s="110">
        <f>IF('3A-Rail transport'!$T$57="no","not applicable (Q3a.2.6 answered with 'no')",ROUND(E8472,4))</f>
        <v>0.38800000000000001</v>
      </c>
      <c r="S8472" s="110">
        <f t="shared" si="469"/>
        <v>0.38800000000000029</v>
      </c>
      <c r="T8472" s="110">
        <f>IF('3B-Air transport'!$T$66="no","not applicable (Q3b.1.6 answered with 'no')",ROUND(S8472,4))</f>
        <v>0.38800000000000001</v>
      </c>
      <c r="U8472" s="110">
        <f>IF('3B-Air transport'!$T$67="no","not applicable (Q3b.1.6 answered with 'no')",ROUND(S8472,4))</f>
        <v>0.38800000000000001</v>
      </c>
      <c r="V8472" s="110">
        <f>IF('3B-Air transport'!$T$68="no","not applicable (Q3b.1.6 answered with 'no')",ROUND(S8472,4))</f>
        <v>0.38800000000000001</v>
      </c>
      <c r="AB8472" s="110">
        <f t="shared" si="470"/>
        <v>0.38800000000000029</v>
      </c>
      <c r="AC8472" s="110">
        <f>IF('3C-Water transport'!$T$56="no","not applicable (Q3c.1.6 answered with 'no')",ROUND(AB8472,4))</f>
        <v>0.38800000000000001</v>
      </c>
      <c r="AD8472" s="110">
        <f>IF('3C-Water transport'!$T$57="no","not applicable (Q3c.1.6 answered with 'no')",ROUND(AB8472,4))</f>
        <v>0.38800000000000001</v>
      </c>
      <c r="AE8472" s="110">
        <f>IF('3C-Water transport'!$T$58="no","not applicable (Q3c.1.6 answered with 'no')",ROUND(AB8472,4))</f>
        <v>0.38800000000000001</v>
      </c>
    </row>
    <row r="8473" spans="5:31" x14ac:dyDescent="0.25">
      <c r="E8473" s="110">
        <f t="shared" si="468"/>
        <v>0.38900000000000029</v>
      </c>
      <c r="F8473" s="110">
        <f>IF('3A-Rail transport'!$T$56="no","not applicable (Q3a.2.6 answered with 'no')",ROUND(E8473,4))</f>
        <v>0.38900000000000001</v>
      </c>
      <c r="G8473" s="110">
        <f>IF('3A-Rail transport'!$T$57="no","not applicable (Q3a.2.6 answered with 'no')",ROUND(E8473,4))</f>
        <v>0.38900000000000001</v>
      </c>
      <c r="S8473" s="110">
        <f t="shared" si="469"/>
        <v>0.38900000000000029</v>
      </c>
      <c r="T8473" s="110">
        <f>IF('3B-Air transport'!$T$66="no","not applicable (Q3b.1.6 answered with 'no')",ROUND(S8473,4))</f>
        <v>0.38900000000000001</v>
      </c>
      <c r="U8473" s="110">
        <f>IF('3B-Air transport'!$T$67="no","not applicable (Q3b.1.6 answered with 'no')",ROUND(S8473,4))</f>
        <v>0.38900000000000001</v>
      </c>
      <c r="V8473" s="110">
        <f>IF('3B-Air transport'!$T$68="no","not applicable (Q3b.1.6 answered with 'no')",ROUND(S8473,4))</f>
        <v>0.38900000000000001</v>
      </c>
      <c r="AB8473" s="110">
        <f t="shared" si="470"/>
        <v>0.38900000000000029</v>
      </c>
      <c r="AC8473" s="110">
        <f>IF('3C-Water transport'!$T$56="no","not applicable (Q3c.1.6 answered with 'no')",ROUND(AB8473,4))</f>
        <v>0.38900000000000001</v>
      </c>
      <c r="AD8473" s="110">
        <f>IF('3C-Water transport'!$T$57="no","not applicable (Q3c.1.6 answered with 'no')",ROUND(AB8473,4))</f>
        <v>0.38900000000000001</v>
      </c>
      <c r="AE8473" s="110">
        <f>IF('3C-Water transport'!$T$58="no","not applicable (Q3c.1.6 answered with 'no')",ROUND(AB8473,4))</f>
        <v>0.38900000000000001</v>
      </c>
    </row>
    <row r="8474" spans="5:31" x14ac:dyDescent="0.25">
      <c r="E8474" s="110">
        <f t="shared" si="468"/>
        <v>0.39000000000000029</v>
      </c>
      <c r="F8474" s="110">
        <f>IF('3A-Rail transport'!$T$56="no","not applicable (Q3a.2.6 answered with 'no')",ROUND(E8474,4))</f>
        <v>0.39</v>
      </c>
      <c r="G8474" s="110">
        <f>IF('3A-Rail transport'!$T$57="no","not applicable (Q3a.2.6 answered with 'no')",ROUND(E8474,4))</f>
        <v>0.39</v>
      </c>
      <c r="S8474" s="110">
        <f t="shared" si="469"/>
        <v>0.39000000000000029</v>
      </c>
      <c r="T8474" s="110">
        <f>IF('3B-Air transport'!$T$66="no","not applicable (Q3b.1.6 answered with 'no')",ROUND(S8474,4))</f>
        <v>0.39</v>
      </c>
      <c r="U8474" s="110">
        <f>IF('3B-Air transport'!$T$67="no","not applicable (Q3b.1.6 answered with 'no')",ROUND(S8474,4))</f>
        <v>0.39</v>
      </c>
      <c r="V8474" s="110">
        <f>IF('3B-Air transport'!$T$68="no","not applicable (Q3b.1.6 answered with 'no')",ROUND(S8474,4))</f>
        <v>0.39</v>
      </c>
      <c r="AB8474" s="110">
        <f t="shared" si="470"/>
        <v>0.39000000000000029</v>
      </c>
      <c r="AC8474" s="110">
        <f>IF('3C-Water transport'!$T$56="no","not applicable (Q3c.1.6 answered with 'no')",ROUND(AB8474,4))</f>
        <v>0.39</v>
      </c>
      <c r="AD8474" s="110">
        <f>IF('3C-Water transport'!$T$57="no","not applicable (Q3c.1.6 answered with 'no')",ROUND(AB8474,4))</f>
        <v>0.39</v>
      </c>
      <c r="AE8474" s="110">
        <f>IF('3C-Water transport'!$T$58="no","not applicable (Q3c.1.6 answered with 'no')",ROUND(AB8474,4))</f>
        <v>0.39</v>
      </c>
    </row>
    <row r="8475" spans="5:31" x14ac:dyDescent="0.25">
      <c r="E8475" s="110">
        <f t="shared" si="468"/>
        <v>0.39100000000000029</v>
      </c>
      <c r="F8475" s="110">
        <f>IF('3A-Rail transport'!$T$56="no","not applicable (Q3a.2.6 answered with 'no')",ROUND(E8475,4))</f>
        <v>0.39100000000000001</v>
      </c>
      <c r="G8475" s="110">
        <f>IF('3A-Rail transport'!$T$57="no","not applicable (Q3a.2.6 answered with 'no')",ROUND(E8475,4))</f>
        <v>0.39100000000000001</v>
      </c>
      <c r="S8475" s="110">
        <f t="shared" si="469"/>
        <v>0.39100000000000029</v>
      </c>
      <c r="T8475" s="110">
        <f>IF('3B-Air transport'!$T$66="no","not applicable (Q3b.1.6 answered with 'no')",ROUND(S8475,4))</f>
        <v>0.39100000000000001</v>
      </c>
      <c r="U8475" s="110">
        <f>IF('3B-Air transport'!$T$67="no","not applicable (Q3b.1.6 answered with 'no')",ROUND(S8475,4))</f>
        <v>0.39100000000000001</v>
      </c>
      <c r="V8475" s="110">
        <f>IF('3B-Air transport'!$T$68="no","not applicable (Q3b.1.6 answered with 'no')",ROUND(S8475,4))</f>
        <v>0.39100000000000001</v>
      </c>
      <c r="AB8475" s="110">
        <f t="shared" si="470"/>
        <v>0.39100000000000029</v>
      </c>
      <c r="AC8475" s="110">
        <f>IF('3C-Water transport'!$T$56="no","not applicable (Q3c.1.6 answered with 'no')",ROUND(AB8475,4))</f>
        <v>0.39100000000000001</v>
      </c>
      <c r="AD8475" s="110">
        <f>IF('3C-Water transport'!$T$57="no","not applicable (Q3c.1.6 answered with 'no')",ROUND(AB8475,4))</f>
        <v>0.39100000000000001</v>
      </c>
      <c r="AE8475" s="110">
        <f>IF('3C-Water transport'!$T$58="no","not applicable (Q3c.1.6 answered with 'no')",ROUND(AB8475,4))</f>
        <v>0.39100000000000001</v>
      </c>
    </row>
    <row r="8476" spans="5:31" x14ac:dyDescent="0.25">
      <c r="E8476" s="110">
        <f t="shared" si="468"/>
        <v>0.39200000000000029</v>
      </c>
      <c r="F8476" s="110">
        <f>IF('3A-Rail transport'!$T$56="no","not applicable (Q3a.2.6 answered with 'no')",ROUND(E8476,4))</f>
        <v>0.39200000000000002</v>
      </c>
      <c r="G8476" s="110">
        <f>IF('3A-Rail transport'!$T$57="no","not applicable (Q3a.2.6 answered with 'no')",ROUND(E8476,4))</f>
        <v>0.39200000000000002</v>
      </c>
      <c r="S8476" s="110">
        <f t="shared" si="469"/>
        <v>0.39200000000000029</v>
      </c>
      <c r="T8476" s="110">
        <f>IF('3B-Air transport'!$T$66="no","not applicable (Q3b.1.6 answered with 'no')",ROUND(S8476,4))</f>
        <v>0.39200000000000002</v>
      </c>
      <c r="U8476" s="110">
        <f>IF('3B-Air transport'!$T$67="no","not applicable (Q3b.1.6 answered with 'no')",ROUND(S8476,4))</f>
        <v>0.39200000000000002</v>
      </c>
      <c r="V8476" s="110">
        <f>IF('3B-Air transport'!$T$68="no","not applicable (Q3b.1.6 answered with 'no')",ROUND(S8476,4))</f>
        <v>0.39200000000000002</v>
      </c>
      <c r="AB8476" s="110">
        <f t="shared" si="470"/>
        <v>0.39200000000000029</v>
      </c>
      <c r="AC8476" s="110">
        <f>IF('3C-Water transport'!$T$56="no","not applicable (Q3c.1.6 answered with 'no')",ROUND(AB8476,4))</f>
        <v>0.39200000000000002</v>
      </c>
      <c r="AD8476" s="110">
        <f>IF('3C-Water transport'!$T$57="no","not applicable (Q3c.1.6 answered with 'no')",ROUND(AB8476,4))</f>
        <v>0.39200000000000002</v>
      </c>
      <c r="AE8476" s="110">
        <f>IF('3C-Water transport'!$T$58="no","not applicable (Q3c.1.6 answered with 'no')",ROUND(AB8476,4))</f>
        <v>0.39200000000000002</v>
      </c>
    </row>
    <row r="8477" spans="5:31" x14ac:dyDescent="0.25">
      <c r="E8477" s="110">
        <f t="shared" si="468"/>
        <v>0.39300000000000029</v>
      </c>
      <c r="F8477" s="110">
        <f>IF('3A-Rail transport'!$T$56="no","not applicable (Q3a.2.6 answered with 'no')",ROUND(E8477,4))</f>
        <v>0.39300000000000002</v>
      </c>
      <c r="G8477" s="110">
        <f>IF('3A-Rail transport'!$T$57="no","not applicable (Q3a.2.6 answered with 'no')",ROUND(E8477,4))</f>
        <v>0.39300000000000002</v>
      </c>
      <c r="S8477" s="110">
        <f t="shared" si="469"/>
        <v>0.39300000000000029</v>
      </c>
      <c r="T8477" s="110">
        <f>IF('3B-Air transport'!$T$66="no","not applicable (Q3b.1.6 answered with 'no')",ROUND(S8477,4))</f>
        <v>0.39300000000000002</v>
      </c>
      <c r="U8477" s="110">
        <f>IF('3B-Air transport'!$T$67="no","not applicable (Q3b.1.6 answered with 'no')",ROUND(S8477,4))</f>
        <v>0.39300000000000002</v>
      </c>
      <c r="V8477" s="110">
        <f>IF('3B-Air transport'!$T$68="no","not applicable (Q3b.1.6 answered with 'no')",ROUND(S8477,4))</f>
        <v>0.39300000000000002</v>
      </c>
      <c r="AB8477" s="110">
        <f t="shared" si="470"/>
        <v>0.39300000000000029</v>
      </c>
      <c r="AC8477" s="110">
        <f>IF('3C-Water transport'!$T$56="no","not applicable (Q3c.1.6 answered with 'no')",ROUND(AB8477,4))</f>
        <v>0.39300000000000002</v>
      </c>
      <c r="AD8477" s="110">
        <f>IF('3C-Water transport'!$T$57="no","not applicable (Q3c.1.6 answered with 'no')",ROUND(AB8477,4))</f>
        <v>0.39300000000000002</v>
      </c>
      <c r="AE8477" s="110">
        <f>IF('3C-Water transport'!$T$58="no","not applicable (Q3c.1.6 answered with 'no')",ROUND(AB8477,4))</f>
        <v>0.39300000000000002</v>
      </c>
    </row>
    <row r="8478" spans="5:31" x14ac:dyDescent="0.25">
      <c r="E8478" s="110">
        <f t="shared" si="468"/>
        <v>0.39400000000000029</v>
      </c>
      <c r="F8478" s="110">
        <f>IF('3A-Rail transport'!$T$56="no","not applicable (Q3a.2.6 answered with 'no')",ROUND(E8478,4))</f>
        <v>0.39400000000000002</v>
      </c>
      <c r="G8478" s="110">
        <f>IF('3A-Rail transport'!$T$57="no","not applicable (Q3a.2.6 answered with 'no')",ROUND(E8478,4))</f>
        <v>0.39400000000000002</v>
      </c>
      <c r="S8478" s="110">
        <f t="shared" si="469"/>
        <v>0.39400000000000029</v>
      </c>
      <c r="T8478" s="110">
        <f>IF('3B-Air transport'!$T$66="no","not applicable (Q3b.1.6 answered with 'no')",ROUND(S8478,4))</f>
        <v>0.39400000000000002</v>
      </c>
      <c r="U8478" s="110">
        <f>IF('3B-Air transport'!$T$67="no","not applicable (Q3b.1.6 answered with 'no')",ROUND(S8478,4))</f>
        <v>0.39400000000000002</v>
      </c>
      <c r="V8478" s="110">
        <f>IF('3B-Air transport'!$T$68="no","not applicable (Q3b.1.6 answered with 'no')",ROUND(S8478,4))</f>
        <v>0.39400000000000002</v>
      </c>
      <c r="AB8478" s="110">
        <f t="shared" si="470"/>
        <v>0.39400000000000029</v>
      </c>
      <c r="AC8478" s="110">
        <f>IF('3C-Water transport'!$T$56="no","not applicable (Q3c.1.6 answered with 'no')",ROUND(AB8478,4))</f>
        <v>0.39400000000000002</v>
      </c>
      <c r="AD8478" s="110">
        <f>IF('3C-Water transport'!$T$57="no","not applicable (Q3c.1.6 answered with 'no')",ROUND(AB8478,4))</f>
        <v>0.39400000000000002</v>
      </c>
      <c r="AE8478" s="110">
        <f>IF('3C-Water transport'!$T$58="no","not applicable (Q3c.1.6 answered with 'no')",ROUND(AB8478,4))</f>
        <v>0.39400000000000002</v>
      </c>
    </row>
    <row r="8479" spans="5:31" x14ac:dyDescent="0.25">
      <c r="E8479" s="110">
        <f t="shared" si="468"/>
        <v>0.3950000000000003</v>
      </c>
      <c r="F8479" s="110">
        <f>IF('3A-Rail transport'!$T$56="no","not applicable (Q3a.2.6 answered with 'no')",ROUND(E8479,4))</f>
        <v>0.39500000000000002</v>
      </c>
      <c r="G8479" s="110">
        <f>IF('3A-Rail transport'!$T$57="no","not applicable (Q3a.2.6 answered with 'no')",ROUND(E8479,4))</f>
        <v>0.39500000000000002</v>
      </c>
      <c r="S8479" s="110">
        <f t="shared" si="469"/>
        <v>0.3950000000000003</v>
      </c>
      <c r="T8479" s="110">
        <f>IF('3B-Air transport'!$T$66="no","not applicable (Q3b.1.6 answered with 'no')",ROUND(S8479,4))</f>
        <v>0.39500000000000002</v>
      </c>
      <c r="U8479" s="110">
        <f>IF('3B-Air transport'!$T$67="no","not applicable (Q3b.1.6 answered with 'no')",ROUND(S8479,4))</f>
        <v>0.39500000000000002</v>
      </c>
      <c r="V8479" s="110">
        <f>IF('3B-Air transport'!$T$68="no","not applicable (Q3b.1.6 answered with 'no')",ROUND(S8479,4))</f>
        <v>0.39500000000000002</v>
      </c>
      <c r="AB8479" s="110">
        <f t="shared" si="470"/>
        <v>0.3950000000000003</v>
      </c>
      <c r="AC8479" s="110">
        <f>IF('3C-Water transport'!$T$56="no","not applicable (Q3c.1.6 answered with 'no')",ROUND(AB8479,4))</f>
        <v>0.39500000000000002</v>
      </c>
      <c r="AD8479" s="110">
        <f>IF('3C-Water transport'!$T$57="no","not applicable (Q3c.1.6 answered with 'no')",ROUND(AB8479,4))</f>
        <v>0.39500000000000002</v>
      </c>
      <c r="AE8479" s="110">
        <f>IF('3C-Water transport'!$T$58="no","not applicable (Q3c.1.6 answered with 'no')",ROUND(AB8479,4))</f>
        <v>0.39500000000000002</v>
      </c>
    </row>
    <row r="8480" spans="5:31" x14ac:dyDescent="0.25">
      <c r="E8480" s="110">
        <f t="shared" si="468"/>
        <v>0.3960000000000003</v>
      </c>
      <c r="F8480" s="110">
        <f>IF('3A-Rail transport'!$T$56="no","not applicable (Q3a.2.6 answered with 'no')",ROUND(E8480,4))</f>
        <v>0.39600000000000002</v>
      </c>
      <c r="G8480" s="110">
        <f>IF('3A-Rail transport'!$T$57="no","not applicable (Q3a.2.6 answered with 'no')",ROUND(E8480,4))</f>
        <v>0.39600000000000002</v>
      </c>
      <c r="S8480" s="110">
        <f t="shared" si="469"/>
        <v>0.3960000000000003</v>
      </c>
      <c r="T8480" s="110">
        <f>IF('3B-Air transport'!$T$66="no","not applicable (Q3b.1.6 answered with 'no')",ROUND(S8480,4))</f>
        <v>0.39600000000000002</v>
      </c>
      <c r="U8480" s="110">
        <f>IF('3B-Air transport'!$T$67="no","not applicable (Q3b.1.6 answered with 'no')",ROUND(S8480,4))</f>
        <v>0.39600000000000002</v>
      </c>
      <c r="V8480" s="110">
        <f>IF('3B-Air transport'!$T$68="no","not applicable (Q3b.1.6 answered with 'no')",ROUND(S8480,4))</f>
        <v>0.39600000000000002</v>
      </c>
      <c r="AB8480" s="110">
        <f t="shared" si="470"/>
        <v>0.3960000000000003</v>
      </c>
      <c r="AC8480" s="110">
        <f>IF('3C-Water transport'!$T$56="no","not applicable (Q3c.1.6 answered with 'no')",ROUND(AB8480,4))</f>
        <v>0.39600000000000002</v>
      </c>
      <c r="AD8480" s="110">
        <f>IF('3C-Water transport'!$T$57="no","not applicable (Q3c.1.6 answered with 'no')",ROUND(AB8480,4))</f>
        <v>0.39600000000000002</v>
      </c>
      <c r="AE8480" s="110">
        <f>IF('3C-Water transport'!$T$58="no","not applicable (Q3c.1.6 answered with 'no')",ROUND(AB8480,4))</f>
        <v>0.39600000000000002</v>
      </c>
    </row>
    <row r="8481" spans="5:31" x14ac:dyDescent="0.25">
      <c r="E8481" s="110">
        <f t="shared" si="468"/>
        <v>0.3970000000000003</v>
      </c>
      <c r="F8481" s="110">
        <f>IF('3A-Rail transport'!$T$56="no","not applicable (Q3a.2.6 answered with 'no')",ROUND(E8481,4))</f>
        <v>0.39700000000000002</v>
      </c>
      <c r="G8481" s="110">
        <f>IF('3A-Rail transport'!$T$57="no","not applicable (Q3a.2.6 answered with 'no')",ROUND(E8481,4))</f>
        <v>0.39700000000000002</v>
      </c>
      <c r="S8481" s="110">
        <f t="shared" si="469"/>
        <v>0.3970000000000003</v>
      </c>
      <c r="T8481" s="110">
        <f>IF('3B-Air transport'!$T$66="no","not applicable (Q3b.1.6 answered with 'no')",ROUND(S8481,4))</f>
        <v>0.39700000000000002</v>
      </c>
      <c r="U8481" s="110">
        <f>IF('3B-Air transport'!$T$67="no","not applicable (Q3b.1.6 answered with 'no')",ROUND(S8481,4))</f>
        <v>0.39700000000000002</v>
      </c>
      <c r="V8481" s="110">
        <f>IF('3B-Air transport'!$T$68="no","not applicable (Q3b.1.6 answered with 'no')",ROUND(S8481,4))</f>
        <v>0.39700000000000002</v>
      </c>
      <c r="AB8481" s="110">
        <f t="shared" si="470"/>
        <v>0.3970000000000003</v>
      </c>
      <c r="AC8481" s="110">
        <f>IF('3C-Water transport'!$T$56="no","not applicable (Q3c.1.6 answered with 'no')",ROUND(AB8481,4))</f>
        <v>0.39700000000000002</v>
      </c>
      <c r="AD8481" s="110">
        <f>IF('3C-Water transport'!$T$57="no","not applicable (Q3c.1.6 answered with 'no')",ROUND(AB8481,4))</f>
        <v>0.39700000000000002</v>
      </c>
      <c r="AE8481" s="110">
        <f>IF('3C-Water transport'!$T$58="no","not applicable (Q3c.1.6 answered with 'no')",ROUND(AB8481,4))</f>
        <v>0.39700000000000002</v>
      </c>
    </row>
    <row r="8482" spans="5:31" x14ac:dyDescent="0.25">
      <c r="E8482" s="110">
        <f t="shared" si="468"/>
        <v>0.3980000000000003</v>
      </c>
      <c r="F8482" s="110">
        <f>IF('3A-Rail transport'!$T$56="no","not applicable (Q3a.2.6 answered with 'no')",ROUND(E8482,4))</f>
        <v>0.39800000000000002</v>
      </c>
      <c r="G8482" s="110">
        <f>IF('3A-Rail transport'!$T$57="no","not applicable (Q3a.2.6 answered with 'no')",ROUND(E8482,4))</f>
        <v>0.39800000000000002</v>
      </c>
      <c r="S8482" s="110">
        <f t="shared" si="469"/>
        <v>0.3980000000000003</v>
      </c>
      <c r="T8482" s="110">
        <f>IF('3B-Air transport'!$T$66="no","not applicable (Q3b.1.6 answered with 'no')",ROUND(S8482,4))</f>
        <v>0.39800000000000002</v>
      </c>
      <c r="U8482" s="110">
        <f>IF('3B-Air transport'!$T$67="no","not applicable (Q3b.1.6 answered with 'no')",ROUND(S8482,4))</f>
        <v>0.39800000000000002</v>
      </c>
      <c r="V8482" s="110">
        <f>IF('3B-Air transport'!$T$68="no","not applicable (Q3b.1.6 answered with 'no')",ROUND(S8482,4))</f>
        <v>0.39800000000000002</v>
      </c>
      <c r="AB8482" s="110">
        <f t="shared" si="470"/>
        <v>0.3980000000000003</v>
      </c>
      <c r="AC8482" s="110">
        <f>IF('3C-Water transport'!$T$56="no","not applicable (Q3c.1.6 answered with 'no')",ROUND(AB8482,4))</f>
        <v>0.39800000000000002</v>
      </c>
      <c r="AD8482" s="110">
        <f>IF('3C-Water transport'!$T$57="no","not applicable (Q3c.1.6 answered with 'no')",ROUND(AB8482,4))</f>
        <v>0.39800000000000002</v>
      </c>
      <c r="AE8482" s="110">
        <f>IF('3C-Water transport'!$T$58="no","not applicable (Q3c.1.6 answered with 'no')",ROUND(AB8482,4))</f>
        <v>0.39800000000000002</v>
      </c>
    </row>
    <row r="8483" spans="5:31" x14ac:dyDescent="0.25">
      <c r="E8483" s="110">
        <f t="shared" si="468"/>
        <v>0.3990000000000003</v>
      </c>
      <c r="F8483" s="110">
        <f>IF('3A-Rail transport'!$T$56="no","not applicable (Q3a.2.6 answered with 'no')",ROUND(E8483,4))</f>
        <v>0.39900000000000002</v>
      </c>
      <c r="G8483" s="110">
        <f>IF('3A-Rail transport'!$T$57="no","not applicable (Q3a.2.6 answered with 'no')",ROUND(E8483,4))</f>
        <v>0.39900000000000002</v>
      </c>
      <c r="S8483" s="110">
        <f t="shared" si="469"/>
        <v>0.3990000000000003</v>
      </c>
      <c r="T8483" s="110">
        <f>IF('3B-Air transport'!$T$66="no","not applicable (Q3b.1.6 answered with 'no')",ROUND(S8483,4))</f>
        <v>0.39900000000000002</v>
      </c>
      <c r="U8483" s="110">
        <f>IF('3B-Air transport'!$T$67="no","not applicable (Q3b.1.6 answered with 'no')",ROUND(S8483,4))</f>
        <v>0.39900000000000002</v>
      </c>
      <c r="V8483" s="110">
        <f>IF('3B-Air transport'!$T$68="no","not applicable (Q3b.1.6 answered with 'no')",ROUND(S8483,4))</f>
        <v>0.39900000000000002</v>
      </c>
      <c r="AB8483" s="110">
        <f t="shared" si="470"/>
        <v>0.3990000000000003</v>
      </c>
      <c r="AC8483" s="110">
        <f>IF('3C-Water transport'!$T$56="no","not applicable (Q3c.1.6 answered with 'no')",ROUND(AB8483,4))</f>
        <v>0.39900000000000002</v>
      </c>
      <c r="AD8483" s="110">
        <f>IF('3C-Water transport'!$T$57="no","not applicable (Q3c.1.6 answered with 'no')",ROUND(AB8483,4))</f>
        <v>0.39900000000000002</v>
      </c>
      <c r="AE8483" s="110">
        <f>IF('3C-Water transport'!$T$58="no","not applicable (Q3c.1.6 answered with 'no')",ROUND(AB8483,4))</f>
        <v>0.39900000000000002</v>
      </c>
    </row>
    <row r="8484" spans="5:31" x14ac:dyDescent="0.25">
      <c r="E8484" s="110">
        <f t="shared" si="468"/>
        <v>0.4000000000000003</v>
      </c>
      <c r="F8484" s="110">
        <f>IF('3A-Rail transport'!$T$56="no","not applicable (Q3a.2.6 answered with 'no')",ROUND(E8484,4))</f>
        <v>0.4</v>
      </c>
      <c r="G8484" s="110">
        <f>IF('3A-Rail transport'!$T$57="no","not applicable (Q3a.2.6 answered with 'no')",ROUND(E8484,4))</f>
        <v>0.4</v>
      </c>
      <c r="S8484" s="110">
        <f t="shared" si="469"/>
        <v>0.4000000000000003</v>
      </c>
      <c r="T8484" s="110">
        <f>IF('3B-Air transport'!$T$66="no","not applicable (Q3b.1.6 answered with 'no')",ROUND(S8484,4))</f>
        <v>0.4</v>
      </c>
      <c r="U8484" s="110">
        <f>IF('3B-Air transport'!$T$67="no","not applicable (Q3b.1.6 answered with 'no')",ROUND(S8484,4))</f>
        <v>0.4</v>
      </c>
      <c r="V8484" s="110">
        <f>IF('3B-Air transport'!$T$68="no","not applicable (Q3b.1.6 answered with 'no')",ROUND(S8484,4))</f>
        <v>0.4</v>
      </c>
      <c r="AB8484" s="110">
        <f t="shared" si="470"/>
        <v>0.4000000000000003</v>
      </c>
      <c r="AC8484" s="110">
        <f>IF('3C-Water transport'!$T$56="no","not applicable (Q3c.1.6 answered with 'no')",ROUND(AB8484,4))</f>
        <v>0.4</v>
      </c>
      <c r="AD8484" s="110">
        <f>IF('3C-Water transport'!$T$57="no","not applicable (Q3c.1.6 answered with 'no')",ROUND(AB8484,4))</f>
        <v>0.4</v>
      </c>
      <c r="AE8484" s="110">
        <f>IF('3C-Water transport'!$T$58="no","not applicable (Q3c.1.6 answered with 'no')",ROUND(AB8484,4))</f>
        <v>0.4</v>
      </c>
    </row>
    <row r="8485" spans="5:31" x14ac:dyDescent="0.25">
      <c r="E8485" s="110">
        <f t="shared" si="468"/>
        <v>0.4010000000000003</v>
      </c>
      <c r="F8485" s="110">
        <f>IF('3A-Rail transport'!$T$56="no","not applicable (Q3a.2.6 answered with 'no')",ROUND(E8485,4))</f>
        <v>0.40100000000000002</v>
      </c>
      <c r="G8485" s="110">
        <f>IF('3A-Rail transport'!$T$57="no","not applicable (Q3a.2.6 answered with 'no')",ROUND(E8485,4))</f>
        <v>0.40100000000000002</v>
      </c>
      <c r="S8485" s="110">
        <f t="shared" si="469"/>
        <v>0.4010000000000003</v>
      </c>
      <c r="T8485" s="110">
        <f>IF('3B-Air transport'!$T$66="no","not applicable (Q3b.1.6 answered with 'no')",ROUND(S8485,4))</f>
        <v>0.40100000000000002</v>
      </c>
      <c r="U8485" s="110">
        <f>IF('3B-Air transport'!$T$67="no","not applicable (Q3b.1.6 answered with 'no')",ROUND(S8485,4))</f>
        <v>0.40100000000000002</v>
      </c>
      <c r="V8485" s="110">
        <f>IF('3B-Air transport'!$T$68="no","not applicable (Q3b.1.6 answered with 'no')",ROUND(S8485,4))</f>
        <v>0.40100000000000002</v>
      </c>
      <c r="AB8485" s="110">
        <f t="shared" si="470"/>
        <v>0.4010000000000003</v>
      </c>
      <c r="AC8485" s="110">
        <f>IF('3C-Water transport'!$T$56="no","not applicable (Q3c.1.6 answered with 'no')",ROUND(AB8485,4))</f>
        <v>0.40100000000000002</v>
      </c>
      <c r="AD8485" s="110">
        <f>IF('3C-Water transport'!$T$57="no","not applicable (Q3c.1.6 answered with 'no')",ROUND(AB8485,4))</f>
        <v>0.40100000000000002</v>
      </c>
      <c r="AE8485" s="110">
        <f>IF('3C-Water transport'!$T$58="no","not applicable (Q3c.1.6 answered with 'no')",ROUND(AB8485,4))</f>
        <v>0.40100000000000002</v>
      </c>
    </row>
    <row r="8486" spans="5:31" x14ac:dyDescent="0.25">
      <c r="E8486" s="110">
        <f t="shared" si="468"/>
        <v>0.4020000000000003</v>
      </c>
      <c r="F8486" s="110">
        <f>IF('3A-Rail transport'!$T$56="no","not applicable (Q3a.2.6 answered with 'no')",ROUND(E8486,4))</f>
        <v>0.40200000000000002</v>
      </c>
      <c r="G8486" s="110">
        <f>IF('3A-Rail transport'!$T$57="no","not applicable (Q3a.2.6 answered with 'no')",ROUND(E8486,4))</f>
        <v>0.40200000000000002</v>
      </c>
      <c r="S8486" s="110">
        <f t="shared" si="469"/>
        <v>0.4020000000000003</v>
      </c>
      <c r="T8486" s="110">
        <f>IF('3B-Air transport'!$T$66="no","not applicable (Q3b.1.6 answered with 'no')",ROUND(S8486,4))</f>
        <v>0.40200000000000002</v>
      </c>
      <c r="U8486" s="110">
        <f>IF('3B-Air transport'!$T$67="no","not applicable (Q3b.1.6 answered with 'no')",ROUND(S8486,4))</f>
        <v>0.40200000000000002</v>
      </c>
      <c r="V8486" s="110">
        <f>IF('3B-Air transport'!$T$68="no","not applicable (Q3b.1.6 answered with 'no')",ROUND(S8486,4))</f>
        <v>0.40200000000000002</v>
      </c>
      <c r="AB8486" s="110">
        <f t="shared" si="470"/>
        <v>0.4020000000000003</v>
      </c>
      <c r="AC8486" s="110">
        <f>IF('3C-Water transport'!$T$56="no","not applicable (Q3c.1.6 answered with 'no')",ROUND(AB8486,4))</f>
        <v>0.40200000000000002</v>
      </c>
      <c r="AD8486" s="110">
        <f>IF('3C-Water transport'!$T$57="no","not applicable (Q3c.1.6 answered with 'no')",ROUND(AB8486,4))</f>
        <v>0.40200000000000002</v>
      </c>
      <c r="AE8486" s="110">
        <f>IF('3C-Water transport'!$T$58="no","not applicable (Q3c.1.6 answered with 'no')",ROUND(AB8486,4))</f>
        <v>0.40200000000000002</v>
      </c>
    </row>
    <row r="8487" spans="5:31" x14ac:dyDescent="0.25">
      <c r="E8487" s="110">
        <f t="shared" si="468"/>
        <v>0.4030000000000003</v>
      </c>
      <c r="F8487" s="110">
        <f>IF('3A-Rail transport'!$T$56="no","not applicable (Q3a.2.6 answered with 'no')",ROUND(E8487,4))</f>
        <v>0.40300000000000002</v>
      </c>
      <c r="G8487" s="110">
        <f>IF('3A-Rail transport'!$T$57="no","not applicable (Q3a.2.6 answered with 'no')",ROUND(E8487,4))</f>
        <v>0.40300000000000002</v>
      </c>
      <c r="S8487" s="110">
        <f t="shared" si="469"/>
        <v>0.4030000000000003</v>
      </c>
      <c r="T8487" s="110">
        <f>IF('3B-Air transport'!$T$66="no","not applicable (Q3b.1.6 answered with 'no')",ROUND(S8487,4))</f>
        <v>0.40300000000000002</v>
      </c>
      <c r="U8487" s="110">
        <f>IF('3B-Air transport'!$T$67="no","not applicable (Q3b.1.6 answered with 'no')",ROUND(S8487,4))</f>
        <v>0.40300000000000002</v>
      </c>
      <c r="V8487" s="110">
        <f>IF('3B-Air transport'!$T$68="no","not applicable (Q3b.1.6 answered with 'no')",ROUND(S8487,4))</f>
        <v>0.40300000000000002</v>
      </c>
      <c r="AB8487" s="110">
        <f t="shared" si="470"/>
        <v>0.4030000000000003</v>
      </c>
      <c r="AC8487" s="110">
        <f>IF('3C-Water transport'!$T$56="no","not applicable (Q3c.1.6 answered with 'no')",ROUND(AB8487,4))</f>
        <v>0.40300000000000002</v>
      </c>
      <c r="AD8487" s="110">
        <f>IF('3C-Water transport'!$T$57="no","not applicable (Q3c.1.6 answered with 'no')",ROUND(AB8487,4))</f>
        <v>0.40300000000000002</v>
      </c>
      <c r="AE8487" s="110">
        <f>IF('3C-Water transport'!$T$58="no","not applicable (Q3c.1.6 answered with 'no')",ROUND(AB8487,4))</f>
        <v>0.40300000000000002</v>
      </c>
    </row>
    <row r="8488" spans="5:31" x14ac:dyDescent="0.25">
      <c r="E8488" s="110">
        <f t="shared" si="468"/>
        <v>0.4040000000000003</v>
      </c>
      <c r="F8488" s="110">
        <f>IF('3A-Rail transport'!$T$56="no","not applicable (Q3a.2.6 answered with 'no')",ROUND(E8488,4))</f>
        <v>0.40400000000000003</v>
      </c>
      <c r="G8488" s="110">
        <f>IF('3A-Rail transport'!$T$57="no","not applicable (Q3a.2.6 answered with 'no')",ROUND(E8488,4))</f>
        <v>0.40400000000000003</v>
      </c>
      <c r="S8488" s="110">
        <f t="shared" si="469"/>
        <v>0.4040000000000003</v>
      </c>
      <c r="T8488" s="110">
        <f>IF('3B-Air transport'!$T$66="no","not applicable (Q3b.1.6 answered with 'no')",ROUND(S8488,4))</f>
        <v>0.40400000000000003</v>
      </c>
      <c r="U8488" s="110">
        <f>IF('3B-Air transport'!$T$67="no","not applicable (Q3b.1.6 answered with 'no')",ROUND(S8488,4))</f>
        <v>0.40400000000000003</v>
      </c>
      <c r="V8488" s="110">
        <f>IF('3B-Air transport'!$T$68="no","not applicable (Q3b.1.6 answered with 'no')",ROUND(S8488,4))</f>
        <v>0.40400000000000003</v>
      </c>
      <c r="AB8488" s="110">
        <f t="shared" si="470"/>
        <v>0.4040000000000003</v>
      </c>
      <c r="AC8488" s="110">
        <f>IF('3C-Water transport'!$T$56="no","not applicable (Q3c.1.6 answered with 'no')",ROUND(AB8488,4))</f>
        <v>0.40400000000000003</v>
      </c>
      <c r="AD8488" s="110">
        <f>IF('3C-Water transport'!$T$57="no","not applicable (Q3c.1.6 answered with 'no')",ROUND(AB8488,4))</f>
        <v>0.40400000000000003</v>
      </c>
      <c r="AE8488" s="110">
        <f>IF('3C-Water transport'!$T$58="no","not applicable (Q3c.1.6 answered with 'no')",ROUND(AB8488,4))</f>
        <v>0.40400000000000003</v>
      </c>
    </row>
    <row r="8489" spans="5:31" x14ac:dyDescent="0.25">
      <c r="E8489" s="110">
        <f t="shared" si="468"/>
        <v>0.4050000000000003</v>
      </c>
      <c r="F8489" s="110">
        <f>IF('3A-Rail transport'!$T$56="no","not applicable (Q3a.2.6 answered with 'no')",ROUND(E8489,4))</f>
        <v>0.40500000000000003</v>
      </c>
      <c r="G8489" s="110">
        <f>IF('3A-Rail transport'!$T$57="no","not applicable (Q3a.2.6 answered with 'no')",ROUND(E8489,4))</f>
        <v>0.40500000000000003</v>
      </c>
      <c r="S8489" s="110">
        <f t="shared" si="469"/>
        <v>0.4050000000000003</v>
      </c>
      <c r="T8489" s="110">
        <f>IF('3B-Air transport'!$T$66="no","not applicable (Q3b.1.6 answered with 'no')",ROUND(S8489,4))</f>
        <v>0.40500000000000003</v>
      </c>
      <c r="U8489" s="110">
        <f>IF('3B-Air transport'!$T$67="no","not applicable (Q3b.1.6 answered with 'no')",ROUND(S8489,4))</f>
        <v>0.40500000000000003</v>
      </c>
      <c r="V8489" s="110">
        <f>IF('3B-Air transport'!$T$68="no","not applicable (Q3b.1.6 answered with 'no')",ROUND(S8489,4))</f>
        <v>0.40500000000000003</v>
      </c>
      <c r="AB8489" s="110">
        <f t="shared" si="470"/>
        <v>0.4050000000000003</v>
      </c>
      <c r="AC8489" s="110">
        <f>IF('3C-Water transport'!$T$56="no","not applicable (Q3c.1.6 answered with 'no')",ROUND(AB8489,4))</f>
        <v>0.40500000000000003</v>
      </c>
      <c r="AD8489" s="110">
        <f>IF('3C-Water transport'!$T$57="no","not applicable (Q3c.1.6 answered with 'no')",ROUND(AB8489,4))</f>
        <v>0.40500000000000003</v>
      </c>
      <c r="AE8489" s="110">
        <f>IF('3C-Water transport'!$T$58="no","not applicable (Q3c.1.6 answered with 'no')",ROUND(AB8489,4))</f>
        <v>0.40500000000000003</v>
      </c>
    </row>
    <row r="8490" spans="5:31" x14ac:dyDescent="0.25">
      <c r="E8490" s="110">
        <f t="shared" si="468"/>
        <v>0.40600000000000031</v>
      </c>
      <c r="F8490" s="110">
        <f>IF('3A-Rail transport'!$T$56="no","not applicable (Q3a.2.6 answered with 'no')",ROUND(E8490,4))</f>
        <v>0.40600000000000003</v>
      </c>
      <c r="G8490" s="110">
        <f>IF('3A-Rail transport'!$T$57="no","not applicable (Q3a.2.6 answered with 'no')",ROUND(E8490,4))</f>
        <v>0.40600000000000003</v>
      </c>
      <c r="S8490" s="110">
        <f t="shared" si="469"/>
        <v>0.40600000000000031</v>
      </c>
      <c r="T8490" s="110">
        <f>IF('3B-Air transport'!$T$66="no","not applicable (Q3b.1.6 answered with 'no')",ROUND(S8490,4))</f>
        <v>0.40600000000000003</v>
      </c>
      <c r="U8490" s="110">
        <f>IF('3B-Air transport'!$T$67="no","not applicable (Q3b.1.6 answered with 'no')",ROUND(S8490,4))</f>
        <v>0.40600000000000003</v>
      </c>
      <c r="V8490" s="110">
        <f>IF('3B-Air transport'!$T$68="no","not applicable (Q3b.1.6 answered with 'no')",ROUND(S8490,4))</f>
        <v>0.40600000000000003</v>
      </c>
      <c r="AB8490" s="110">
        <f t="shared" si="470"/>
        <v>0.40600000000000031</v>
      </c>
      <c r="AC8490" s="110">
        <f>IF('3C-Water transport'!$T$56="no","not applicable (Q3c.1.6 answered with 'no')",ROUND(AB8490,4))</f>
        <v>0.40600000000000003</v>
      </c>
      <c r="AD8490" s="110">
        <f>IF('3C-Water transport'!$T$57="no","not applicable (Q3c.1.6 answered with 'no')",ROUND(AB8490,4))</f>
        <v>0.40600000000000003</v>
      </c>
      <c r="AE8490" s="110">
        <f>IF('3C-Water transport'!$T$58="no","not applicable (Q3c.1.6 answered with 'no')",ROUND(AB8490,4))</f>
        <v>0.40600000000000003</v>
      </c>
    </row>
    <row r="8491" spans="5:31" x14ac:dyDescent="0.25">
      <c r="E8491" s="110">
        <f t="shared" si="468"/>
        <v>0.40700000000000031</v>
      </c>
      <c r="F8491" s="110">
        <f>IF('3A-Rail transport'!$T$56="no","not applicable (Q3a.2.6 answered with 'no')",ROUND(E8491,4))</f>
        <v>0.40699999999999997</v>
      </c>
      <c r="G8491" s="110">
        <f>IF('3A-Rail transport'!$T$57="no","not applicable (Q3a.2.6 answered with 'no')",ROUND(E8491,4))</f>
        <v>0.40699999999999997</v>
      </c>
      <c r="S8491" s="110">
        <f t="shared" si="469"/>
        <v>0.40700000000000031</v>
      </c>
      <c r="T8491" s="110">
        <f>IF('3B-Air transport'!$T$66="no","not applicable (Q3b.1.6 answered with 'no')",ROUND(S8491,4))</f>
        <v>0.40699999999999997</v>
      </c>
      <c r="U8491" s="110">
        <f>IF('3B-Air transport'!$T$67="no","not applicable (Q3b.1.6 answered with 'no')",ROUND(S8491,4))</f>
        <v>0.40699999999999997</v>
      </c>
      <c r="V8491" s="110">
        <f>IF('3B-Air transport'!$T$68="no","not applicable (Q3b.1.6 answered with 'no')",ROUND(S8491,4))</f>
        <v>0.40699999999999997</v>
      </c>
      <c r="AB8491" s="110">
        <f t="shared" si="470"/>
        <v>0.40700000000000031</v>
      </c>
      <c r="AC8491" s="110">
        <f>IF('3C-Water transport'!$T$56="no","not applicable (Q3c.1.6 answered with 'no')",ROUND(AB8491,4))</f>
        <v>0.40699999999999997</v>
      </c>
      <c r="AD8491" s="110">
        <f>IF('3C-Water transport'!$T$57="no","not applicable (Q3c.1.6 answered with 'no')",ROUND(AB8491,4))</f>
        <v>0.40699999999999997</v>
      </c>
      <c r="AE8491" s="110">
        <f>IF('3C-Water transport'!$T$58="no","not applicable (Q3c.1.6 answered with 'no')",ROUND(AB8491,4))</f>
        <v>0.40699999999999997</v>
      </c>
    </row>
    <row r="8492" spans="5:31" x14ac:dyDescent="0.25">
      <c r="E8492" s="110">
        <f t="shared" si="468"/>
        <v>0.40800000000000031</v>
      </c>
      <c r="F8492" s="110">
        <f>IF('3A-Rail transport'!$T$56="no","not applicable (Q3a.2.6 answered with 'no')",ROUND(E8492,4))</f>
        <v>0.40799999999999997</v>
      </c>
      <c r="G8492" s="110">
        <f>IF('3A-Rail transport'!$T$57="no","not applicable (Q3a.2.6 answered with 'no')",ROUND(E8492,4))</f>
        <v>0.40799999999999997</v>
      </c>
      <c r="S8492" s="110">
        <f t="shared" si="469"/>
        <v>0.40800000000000031</v>
      </c>
      <c r="T8492" s="110">
        <f>IF('3B-Air transport'!$T$66="no","not applicable (Q3b.1.6 answered with 'no')",ROUND(S8492,4))</f>
        <v>0.40799999999999997</v>
      </c>
      <c r="U8492" s="110">
        <f>IF('3B-Air transport'!$T$67="no","not applicable (Q3b.1.6 answered with 'no')",ROUND(S8492,4))</f>
        <v>0.40799999999999997</v>
      </c>
      <c r="V8492" s="110">
        <f>IF('3B-Air transport'!$T$68="no","not applicable (Q3b.1.6 answered with 'no')",ROUND(S8492,4))</f>
        <v>0.40799999999999997</v>
      </c>
      <c r="AB8492" s="110">
        <f t="shared" si="470"/>
        <v>0.40800000000000031</v>
      </c>
      <c r="AC8492" s="110">
        <f>IF('3C-Water transport'!$T$56="no","not applicable (Q3c.1.6 answered with 'no')",ROUND(AB8492,4))</f>
        <v>0.40799999999999997</v>
      </c>
      <c r="AD8492" s="110">
        <f>IF('3C-Water transport'!$T$57="no","not applicable (Q3c.1.6 answered with 'no')",ROUND(AB8492,4))</f>
        <v>0.40799999999999997</v>
      </c>
      <c r="AE8492" s="110">
        <f>IF('3C-Water transport'!$T$58="no","not applicable (Q3c.1.6 answered with 'no')",ROUND(AB8492,4))</f>
        <v>0.40799999999999997</v>
      </c>
    </row>
    <row r="8493" spans="5:31" x14ac:dyDescent="0.25">
      <c r="E8493" s="110">
        <f t="shared" si="468"/>
        <v>0.40900000000000031</v>
      </c>
      <c r="F8493" s="110">
        <f>IF('3A-Rail transport'!$T$56="no","not applicable (Q3a.2.6 answered with 'no')",ROUND(E8493,4))</f>
        <v>0.40899999999999997</v>
      </c>
      <c r="G8493" s="110">
        <f>IF('3A-Rail transport'!$T$57="no","not applicable (Q3a.2.6 answered with 'no')",ROUND(E8493,4))</f>
        <v>0.40899999999999997</v>
      </c>
      <c r="S8493" s="110">
        <f t="shared" si="469"/>
        <v>0.40900000000000031</v>
      </c>
      <c r="T8493" s="110">
        <f>IF('3B-Air transport'!$T$66="no","not applicable (Q3b.1.6 answered with 'no')",ROUND(S8493,4))</f>
        <v>0.40899999999999997</v>
      </c>
      <c r="U8493" s="110">
        <f>IF('3B-Air transport'!$T$67="no","not applicable (Q3b.1.6 answered with 'no')",ROUND(S8493,4))</f>
        <v>0.40899999999999997</v>
      </c>
      <c r="V8493" s="110">
        <f>IF('3B-Air transport'!$T$68="no","not applicable (Q3b.1.6 answered with 'no')",ROUND(S8493,4))</f>
        <v>0.40899999999999997</v>
      </c>
      <c r="AB8493" s="110">
        <f t="shared" si="470"/>
        <v>0.40900000000000031</v>
      </c>
      <c r="AC8493" s="110">
        <f>IF('3C-Water transport'!$T$56="no","not applicable (Q3c.1.6 answered with 'no')",ROUND(AB8493,4))</f>
        <v>0.40899999999999997</v>
      </c>
      <c r="AD8493" s="110">
        <f>IF('3C-Water transport'!$T$57="no","not applicable (Q3c.1.6 answered with 'no')",ROUND(AB8493,4))</f>
        <v>0.40899999999999997</v>
      </c>
      <c r="AE8493" s="110">
        <f>IF('3C-Water transport'!$T$58="no","not applicable (Q3c.1.6 answered with 'no')",ROUND(AB8493,4))</f>
        <v>0.40899999999999997</v>
      </c>
    </row>
    <row r="8494" spans="5:31" x14ac:dyDescent="0.25">
      <c r="E8494" s="110">
        <f t="shared" si="468"/>
        <v>0.41000000000000031</v>
      </c>
      <c r="F8494" s="110">
        <f>IF('3A-Rail transport'!$T$56="no","not applicable (Q3a.2.6 answered with 'no')",ROUND(E8494,4))</f>
        <v>0.41</v>
      </c>
      <c r="G8494" s="110">
        <f>IF('3A-Rail transport'!$T$57="no","not applicable (Q3a.2.6 answered with 'no')",ROUND(E8494,4))</f>
        <v>0.41</v>
      </c>
      <c r="S8494" s="110">
        <f t="shared" si="469"/>
        <v>0.41000000000000031</v>
      </c>
      <c r="T8494" s="110">
        <f>IF('3B-Air transport'!$T$66="no","not applicable (Q3b.1.6 answered with 'no')",ROUND(S8494,4))</f>
        <v>0.41</v>
      </c>
      <c r="U8494" s="110">
        <f>IF('3B-Air transport'!$T$67="no","not applicable (Q3b.1.6 answered with 'no')",ROUND(S8494,4))</f>
        <v>0.41</v>
      </c>
      <c r="V8494" s="110">
        <f>IF('3B-Air transport'!$T$68="no","not applicable (Q3b.1.6 answered with 'no')",ROUND(S8494,4))</f>
        <v>0.41</v>
      </c>
      <c r="AB8494" s="110">
        <f t="shared" si="470"/>
        <v>0.41000000000000031</v>
      </c>
      <c r="AC8494" s="110">
        <f>IF('3C-Water transport'!$T$56="no","not applicable (Q3c.1.6 answered with 'no')",ROUND(AB8494,4))</f>
        <v>0.41</v>
      </c>
      <c r="AD8494" s="110">
        <f>IF('3C-Water transport'!$T$57="no","not applicable (Q3c.1.6 answered with 'no')",ROUND(AB8494,4))</f>
        <v>0.41</v>
      </c>
      <c r="AE8494" s="110">
        <f>IF('3C-Water transport'!$T$58="no","not applicable (Q3c.1.6 answered with 'no')",ROUND(AB8494,4))</f>
        <v>0.41</v>
      </c>
    </row>
    <row r="8495" spans="5:31" x14ac:dyDescent="0.25">
      <c r="E8495" s="110">
        <f t="shared" si="468"/>
        <v>0.41100000000000031</v>
      </c>
      <c r="F8495" s="110">
        <f>IF('3A-Rail transport'!$T$56="no","not applicable (Q3a.2.6 answered with 'no')",ROUND(E8495,4))</f>
        <v>0.41099999999999998</v>
      </c>
      <c r="G8495" s="110">
        <f>IF('3A-Rail transport'!$T$57="no","not applicable (Q3a.2.6 answered with 'no')",ROUND(E8495,4))</f>
        <v>0.41099999999999998</v>
      </c>
      <c r="S8495" s="110">
        <f t="shared" si="469"/>
        <v>0.41100000000000031</v>
      </c>
      <c r="T8495" s="110">
        <f>IF('3B-Air transport'!$T$66="no","not applicable (Q3b.1.6 answered with 'no')",ROUND(S8495,4))</f>
        <v>0.41099999999999998</v>
      </c>
      <c r="U8495" s="110">
        <f>IF('3B-Air transport'!$T$67="no","not applicable (Q3b.1.6 answered with 'no')",ROUND(S8495,4))</f>
        <v>0.41099999999999998</v>
      </c>
      <c r="V8495" s="110">
        <f>IF('3B-Air transport'!$T$68="no","not applicable (Q3b.1.6 answered with 'no')",ROUND(S8495,4))</f>
        <v>0.41099999999999998</v>
      </c>
      <c r="AB8495" s="110">
        <f t="shared" si="470"/>
        <v>0.41100000000000031</v>
      </c>
      <c r="AC8495" s="110">
        <f>IF('3C-Water transport'!$T$56="no","not applicable (Q3c.1.6 answered with 'no')",ROUND(AB8495,4))</f>
        <v>0.41099999999999998</v>
      </c>
      <c r="AD8495" s="110">
        <f>IF('3C-Water transport'!$T$57="no","not applicable (Q3c.1.6 answered with 'no')",ROUND(AB8495,4))</f>
        <v>0.41099999999999998</v>
      </c>
      <c r="AE8495" s="110">
        <f>IF('3C-Water transport'!$T$58="no","not applicable (Q3c.1.6 answered with 'no')",ROUND(AB8495,4))</f>
        <v>0.41099999999999998</v>
      </c>
    </row>
    <row r="8496" spans="5:31" x14ac:dyDescent="0.25">
      <c r="E8496" s="110">
        <f t="shared" si="468"/>
        <v>0.41200000000000031</v>
      </c>
      <c r="F8496" s="110">
        <f>IF('3A-Rail transport'!$T$56="no","not applicable (Q3a.2.6 answered with 'no')",ROUND(E8496,4))</f>
        <v>0.41199999999999998</v>
      </c>
      <c r="G8496" s="110">
        <f>IF('3A-Rail transport'!$T$57="no","not applicable (Q3a.2.6 answered with 'no')",ROUND(E8496,4))</f>
        <v>0.41199999999999998</v>
      </c>
      <c r="S8496" s="110">
        <f t="shared" si="469"/>
        <v>0.41200000000000031</v>
      </c>
      <c r="T8496" s="110">
        <f>IF('3B-Air transport'!$T$66="no","not applicable (Q3b.1.6 answered with 'no')",ROUND(S8496,4))</f>
        <v>0.41199999999999998</v>
      </c>
      <c r="U8496" s="110">
        <f>IF('3B-Air transport'!$T$67="no","not applicable (Q3b.1.6 answered with 'no')",ROUND(S8496,4))</f>
        <v>0.41199999999999998</v>
      </c>
      <c r="V8496" s="110">
        <f>IF('3B-Air transport'!$T$68="no","not applicable (Q3b.1.6 answered with 'no')",ROUND(S8496,4))</f>
        <v>0.41199999999999998</v>
      </c>
      <c r="AB8496" s="110">
        <f t="shared" si="470"/>
        <v>0.41200000000000031</v>
      </c>
      <c r="AC8496" s="110">
        <f>IF('3C-Water transport'!$T$56="no","not applicable (Q3c.1.6 answered with 'no')",ROUND(AB8496,4))</f>
        <v>0.41199999999999998</v>
      </c>
      <c r="AD8496" s="110">
        <f>IF('3C-Water transport'!$T$57="no","not applicable (Q3c.1.6 answered with 'no')",ROUND(AB8496,4))</f>
        <v>0.41199999999999998</v>
      </c>
      <c r="AE8496" s="110">
        <f>IF('3C-Water transport'!$T$58="no","not applicable (Q3c.1.6 answered with 'no')",ROUND(AB8496,4))</f>
        <v>0.41199999999999998</v>
      </c>
    </row>
    <row r="8497" spans="5:31" x14ac:dyDescent="0.25">
      <c r="E8497" s="110">
        <f t="shared" si="468"/>
        <v>0.41300000000000031</v>
      </c>
      <c r="F8497" s="110">
        <f>IF('3A-Rail transport'!$T$56="no","not applicable (Q3a.2.6 answered with 'no')",ROUND(E8497,4))</f>
        <v>0.41299999999999998</v>
      </c>
      <c r="G8497" s="110">
        <f>IF('3A-Rail transport'!$T$57="no","not applicable (Q3a.2.6 answered with 'no')",ROUND(E8497,4))</f>
        <v>0.41299999999999998</v>
      </c>
      <c r="S8497" s="110">
        <f t="shared" si="469"/>
        <v>0.41300000000000031</v>
      </c>
      <c r="T8497" s="110">
        <f>IF('3B-Air transport'!$T$66="no","not applicable (Q3b.1.6 answered with 'no')",ROUND(S8497,4))</f>
        <v>0.41299999999999998</v>
      </c>
      <c r="U8497" s="110">
        <f>IF('3B-Air transport'!$T$67="no","not applicable (Q3b.1.6 answered with 'no')",ROUND(S8497,4))</f>
        <v>0.41299999999999998</v>
      </c>
      <c r="V8497" s="110">
        <f>IF('3B-Air transport'!$T$68="no","not applicable (Q3b.1.6 answered with 'no')",ROUND(S8497,4))</f>
        <v>0.41299999999999998</v>
      </c>
      <c r="AB8497" s="110">
        <f t="shared" si="470"/>
        <v>0.41300000000000031</v>
      </c>
      <c r="AC8497" s="110">
        <f>IF('3C-Water transport'!$T$56="no","not applicable (Q3c.1.6 answered with 'no')",ROUND(AB8497,4))</f>
        <v>0.41299999999999998</v>
      </c>
      <c r="AD8497" s="110">
        <f>IF('3C-Water transport'!$T$57="no","not applicable (Q3c.1.6 answered with 'no')",ROUND(AB8497,4))</f>
        <v>0.41299999999999998</v>
      </c>
      <c r="AE8497" s="110">
        <f>IF('3C-Water transport'!$T$58="no","not applicable (Q3c.1.6 answered with 'no')",ROUND(AB8497,4))</f>
        <v>0.41299999999999998</v>
      </c>
    </row>
    <row r="8498" spans="5:31" x14ac:dyDescent="0.25">
      <c r="E8498" s="110">
        <f t="shared" si="468"/>
        <v>0.41400000000000031</v>
      </c>
      <c r="F8498" s="110">
        <f>IF('3A-Rail transport'!$T$56="no","not applicable (Q3a.2.6 answered with 'no')",ROUND(E8498,4))</f>
        <v>0.41399999999999998</v>
      </c>
      <c r="G8498" s="110">
        <f>IF('3A-Rail transport'!$T$57="no","not applicable (Q3a.2.6 answered with 'no')",ROUND(E8498,4))</f>
        <v>0.41399999999999998</v>
      </c>
      <c r="S8498" s="110">
        <f t="shared" si="469"/>
        <v>0.41400000000000031</v>
      </c>
      <c r="T8498" s="110">
        <f>IF('3B-Air transport'!$T$66="no","not applicable (Q3b.1.6 answered with 'no')",ROUND(S8498,4))</f>
        <v>0.41399999999999998</v>
      </c>
      <c r="U8498" s="110">
        <f>IF('3B-Air transport'!$T$67="no","not applicable (Q3b.1.6 answered with 'no')",ROUND(S8498,4))</f>
        <v>0.41399999999999998</v>
      </c>
      <c r="V8498" s="110">
        <f>IF('3B-Air transport'!$T$68="no","not applicable (Q3b.1.6 answered with 'no')",ROUND(S8498,4))</f>
        <v>0.41399999999999998</v>
      </c>
      <c r="AB8498" s="110">
        <f t="shared" si="470"/>
        <v>0.41400000000000031</v>
      </c>
      <c r="AC8498" s="110">
        <f>IF('3C-Water transport'!$T$56="no","not applicable (Q3c.1.6 answered with 'no')",ROUND(AB8498,4))</f>
        <v>0.41399999999999998</v>
      </c>
      <c r="AD8498" s="110">
        <f>IF('3C-Water transport'!$T$57="no","not applicable (Q3c.1.6 answered with 'no')",ROUND(AB8498,4))</f>
        <v>0.41399999999999998</v>
      </c>
      <c r="AE8498" s="110">
        <f>IF('3C-Water transport'!$T$58="no","not applicable (Q3c.1.6 answered with 'no')",ROUND(AB8498,4))</f>
        <v>0.41399999999999998</v>
      </c>
    </row>
    <row r="8499" spans="5:31" x14ac:dyDescent="0.25">
      <c r="E8499" s="110">
        <f t="shared" si="468"/>
        <v>0.41500000000000031</v>
      </c>
      <c r="F8499" s="110">
        <f>IF('3A-Rail transport'!$T$56="no","not applicable (Q3a.2.6 answered with 'no')",ROUND(E8499,4))</f>
        <v>0.41499999999999998</v>
      </c>
      <c r="G8499" s="110">
        <f>IF('3A-Rail transport'!$T$57="no","not applicable (Q3a.2.6 answered with 'no')",ROUND(E8499,4))</f>
        <v>0.41499999999999998</v>
      </c>
      <c r="S8499" s="110">
        <f t="shared" si="469"/>
        <v>0.41500000000000031</v>
      </c>
      <c r="T8499" s="110">
        <f>IF('3B-Air transport'!$T$66="no","not applicable (Q3b.1.6 answered with 'no')",ROUND(S8499,4))</f>
        <v>0.41499999999999998</v>
      </c>
      <c r="U8499" s="110">
        <f>IF('3B-Air transport'!$T$67="no","not applicable (Q3b.1.6 answered with 'no')",ROUND(S8499,4))</f>
        <v>0.41499999999999998</v>
      </c>
      <c r="V8499" s="110">
        <f>IF('3B-Air transport'!$T$68="no","not applicable (Q3b.1.6 answered with 'no')",ROUND(S8499,4))</f>
        <v>0.41499999999999998</v>
      </c>
      <c r="AB8499" s="110">
        <f t="shared" si="470"/>
        <v>0.41500000000000031</v>
      </c>
      <c r="AC8499" s="110">
        <f>IF('3C-Water transport'!$T$56="no","not applicable (Q3c.1.6 answered with 'no')",ROUND(AB8499,4))</f>
        <v>0.41499999999999998</v>
      </c>
      <c r="AD8499" s="110">
        <f>IF('3C-Water transport'!$T$57="no","not applicable (Q3c.1.6 answered with 'no')",ROUND(AB8499,4))</f>
        <v>0.41499999999999998</v>
      </c>
      <c r="AE8499" s="110">
        <f>IF('3C-Water transport'!$T$58="no","not applicable (Q3c.1.6 answered with 'no')",ROUND(AB8499,4))</f>
        <v>0.41499999999999998</v>
      </c>
    </row>
    <row r="8500" spans="5:31" x14ac:dyDescent="0.25">
      <c r="E8500" s="110">
        <f t="shared" si="468"/>
        <v>0.41600000000000031</v>
      </c>
      <c r="F8500" s="110">
        <f>IF('3A-Rail transport'!$T$56="no","not applicable (Q3a.2.6 answered with 'no')",ROUND(E8500,4))</f>
        <v>0.41599999999999998</v>
      </c>
      <c r="G8500" s="110">
        <f>IF('3A-Rail transport'!$T$57="no","not applicable (Q3a.2.6 answered with 'no')",ROUND(E8500,4))</f>
        <v>0.41599999999999998</v>
      </c>
      <c r="S8500" s="110">
        <f t="shared" si="469"/>
        <v>0.41600000000000031</v>
      </c>
      <c r="T8500" s="110">
        <f>IF('3B-Air transport'!$T$66="no","not applicable (Q3b.1.6 answered with 'no')",ROUND(S8500,4))</f>
        <v>0.41599999999999998</v>
      </c>
      <c r="U8500" s="110">
        <f>IF('3B-Air transport'!$T$67="no","not applicable (Q3b.1.6 answered with 'no')",ROUND(S8500,4))</f>
        <v>0.41599999999999998</v>
      </c>
      <c r="V8500" s="110">
        <f>IF('3B-Air transport'!$T$68="no","not applicable (Q3b.1.6 answered with 'no')",ROUND(S8500,4))</f>
        <v>0.41599999999999998</v>
      </c>
      <c r="AB8500" s="110">
        <f t="shared" si="470"/>
        <v>0.41600000000000031</v>
      </c>
      <c r="AC8500" s="110">
        <f>IF('3C-Water transport'!$T$56="no","not applicable (Q3c.1.6 answered with 'no')",ROUND(AB8500,4))</f>
        <v>0.41599999999999998</v>
      </c>
      <c r="AD8500" s="110">
        <f>IF('3C-Water transport'!$T$57="no","not applicable (Q3c.1.6 answered with 'no')",ROUND(AB8500,4))</f>
        <v>0.41599999999999998</v>
      </c>
      <c r="AE8500" s="110">
        <f>IF('3C-Water transport'!$T$58="no","not applicable (Q3c.1.6 answered with 'no')",ROUND(AB8500,4))</f>
        <v>0.41599999999999998</v>
      </c>
    </row>
    <row r="8501" spans="5:31" x14ac:dyDescent="0.25">
      <c r="E8501" s="110">
        <f t="shared" si="468"/>
        <v>0.41700000000000031</v>
      </c>
      <c r="F8501" s="110">
        <f>IF('3A-Rail transport'!$T$56="no","not applicable (Q3a.2.6 answered with 'no')",ROUND(E8501,4))</f>
        <v>0.41699999999999998</v>
      </c>
      <c r="G8501" s="110">
        <f>IF('3A-Rail transport'!$T$57="no","not applicable (Q3a.2.6 answered with 'no')",ROUND(E8501,4))</f>
        <v>0.41699999999999998</v>
      </c>
      <c r="S8501" s="110">
        <f t="shared" si="469"/>
        <v>0.41700000000000031</v>
      </c>
      <c r="T8501" s="110">
        <f>IF('3B-Air transport'!$T$66="no","not applicable (Q3b.1.6 answered with 'no')",ROUND(S8501,4))</f>
        <v>0.41699999999999998</v>
      </c>
      <c r="U8501" s="110">
        <f>IF('3B-Air transport'!$T$67="no","not applicable (Q3b.1.6 answered with 'no')",ROUND(S8501,4))</f>
        <v>0.41699999999999998</v>
      </c>
      <c r="V8501" s="110">
        <f>IF('3B-Air transport'!$T$68="no","not applicable (Q3b.1.6 answered with 'no')",ROUND(S8501,4))</f>
        <v>0.41699999999999998</v>
      </c>
      <c r="AB8501" s="110">
        <f t="shared" si="470"/>
        <v>0.41700000000000031</v>
      </c>
      <c r="AC8501" s="110">
        <f>IF('3C-Water transport'!$T$56="no","not applicable (Q3c.1.6 answered with 'no')",ROUND(AB8501,4))</f>
        <v>0.41699999999999998</v>
      </c>
      <c r="AD8501" s="110">
        <f>IF('3C-Water transport'!$T$57="no","not applicable (Q3c.1.6 answered with 'no')",ROUND(AB8501,4))</f>
        <v>0.41699999999999998</v>
      </c>
      <c r="AE8501" s="110">
        <f>IF('3C-Water transport'!$T$58="no","not applicable (Q3c.1.6 answered with 'no')",ROUND(AB8501,4))</f>
        <v>0.41699999999999998</v>
      </c>
    </row>
    <row r="8502" spans="5:31" x14ac:dyDescent="0.25">
      <c r="E8502" s="110">
        <f t="shared" si="468"/>
        <v>0.41800000000000032</v>
      </c>
      <c r="F8502" s="110">
        <f>IF('3A-Rail transport'!$T$56="no","not applicable (Q3a.2.6 answered with 'no')",ROUND(E8502,4))</f>
        <v>0.41799999999999998</v>
      </c>
      <c r="G8502" s="110">
        <f>IF('3A-Rail transport'!$T$57="no","not applicable (Q3a.2.6 answered with 'no')",ROUND(E8502,4))</f>
        <v>0.41799999999999998</v>
      </c>
      <c r="S8502" s="110">
        <f t="shared" si="469"/>
        <v>0.41800000000000032</v>
      </c>
      <c r="T8502" s="110">
        <f>IF('3B-Air transport'!$T$66="no","not applicable (Q3b.1.6 answered with 'no')",ROUND(S8502,4))</f>
        <v>0.41799999999999998</v>
      </c>
      <c r="U8502" s="110">
        <f>IF('3B-Air transport'!$T$67="no","not applicable (Q3b.1.6 answered with 'no')",ROUND(S8502,4))</f>
        <v>0.41799999999999998</v>
      </c>
      <c r="V8502" s="110">
        <f>IF('3B-Air transport'!$T$68="no","not applicable (Q3b.1.6 answered with 'no')",ROUND(S8502,4))</f>
        <v>0.41799999999999998</v>
      </c>
      <c r="AB8502" s="110">
        <f t="shared" si="470"/>
        <v>0.41800000000000032</v>
      </c>
      <c r="AC8502" s="110">
        <f>IF('3C-Water transport'!$T$56="no","not applicable (Q3c.1.6 answered with 'no')",ROUND(AB8502,4))</f>
        <v>0.41799999999999998</v>
      </c>
      <c r="AD8502" s="110">
        <f>IF('3C-Water transport'!$T$57="no","not applicable (Q3c.1.6 answered with 'no')",ROUND(AB8502,4))</f>
        <v>0.41799999999999998</v>
      </c>
      <c r="AE8502" s="110">
        <f>IF('3C-Water transport'!$T$58="no","not applicable (Q3c.1.6 answered with 'no')",ROUND(AB8502,4))</f>
        <v>0.41799999999999998</v>
      </c>
    </row>
    <row r="8503" spans="5:31" x14ac:dyDescent="0.25">
      <c r="E8503" s="110">
        <f t="shared" si="468"/>
        <v>0.41900000000000032</v>
      </c>
      <c r="F8503" s="110">
        <f>IF('3A-Rail transport'!$T$56="no","not applicable (Q3a.2.6 answered with 'no')",ROUND(E8503,4))</f>
        <v>0.41899999999999998</v>
      </c>
      <c r="G8503" s="110">
        <f>IF('3A-Rail transport'!$T$57="no","not applicable (Q3a.2.6 answered with 'no')",ROUND(E8503,4))</f>
        <v>0.41899999999999998</v>
      </c>
      <c r="S8503" s="110">
        <f t="shared" si="469"/>
        <v>0.41900000000000032</v>
      </c>
      <c r="T8503" s="110">
        <f>IF('3B-Air transport'!$T$66="no","not applicable (Q3b.1.6 answered with 'no')",ROUND(S8503,4))</f>
        <v>0.41899999999999998</v>
      </c>
      <c r="U8503" s="110">
        <f>IF('3B-Air transport'!$T$67="no","not applicable (Q3b.1.6 answered with 'no')",ROUND(S8503,4))</f>
        <v>0.41899999999999998</v>
      </c>
      <c r="V8503" s="110">
        <f>IF('3B-Air transport'!$T$68="no","not applicable (Q3b.1.6 answered with 'no')",ROUND(S8503,4))</f>
        <v>0.41899999999999998</v>
      </c>
      <c r="AB8503" s="110">
        <f t="shared" si="470"/>
        <v>0.41900000000000032</v>
      </c>
      <c r="AC8503" s="110">
        <f>IF('3C-Water transport'!$T$56="no","not applicable (Q3c.1.6 answered with 'no')",ROUND(AB8503,4))</f>
        <v>0.41899999999999998</v>
      </c>
      <c r="AD8503" s="110">
        <f>IF('3C-Water transport'!$T$57="no","not applicable (Q3c.1.6 answered with 'no')",ROUND(AB8503,4))</f>
        <v>0.41899999999999998</v>
      </c>
      <c r="AE8503" s="110">
        <f>IF('3C-Water transport'!$T$58="no","not applicable (Q3c.1.6 answered with 'no')",ROUND(AB8503,4))</f>
        <v>0.41899999999999998</v>
      </c>
    </row>
    <row r="8504" spans="5:31" x14ac:dyDescent="0.25">
      <c r="E8504" s="110">
        <f t="shared" si="468"/>
        <v>0.42000000000000032</v>
      </c>
      <c r="F8504" s="110">
        <f>IF('3A-Rail transport'!$T$56="no","not applicable (Q3a.2.6 answered with 'no')",ROUND(E8504,4))</f>
        <v>0.42</v>
      </c>
      <c r="G8504" s="110">
        <f>IF('3A-Rail transport'!$T$57="no","not applicable (Q3a.2.6 answered with 'no')",ROUND(E8504,4))</f>
        <v>0.42</v>
      </c>
      <c r="S8504" s="110">
        <f t="shared" si="469"/>
        <v>0.42000000000000032</v>
      </c>
      <c r="T8504" s="110">
        <f>IF('3B-Air transport'!$T$66="no","not applicable (Q3b.1.6 answered with 'no')",ROUND(S8504,4))</f>
        <v>0.42</v>
      </c>
      <c r="U8504" s="110">
        <f>IF('3B-Air transport'!$T$67="no","not applicable (Q3b.1.6 answered with 'no')",ROUND(S8504,4))</f>
        <v>0.42</v>
      </c>
      <c r="V8504" s="110">
        <f>IF('3B-Air transport'!$T$68="no","not applicable (Q3b.1.6 answered with 'no')",ROUND(S8504,4))</f>
        <v>0.42</v>
      </c>
      <c r="AB8504" s="110">
        <f t="shared" si="470"/>
        <v>0.42000000000000032</v>
      </c>
      <c r="AC8504" s="110">
        <f>IF('3C-Water transport'!$T$56="no","not applicable (Q3c.1.6 answered with 'no')",ROUND(AB8504,4))</f>
        <v>0.42</v>
      </c>
      <c r="AD8504" s="110">
        <f>IF('3C-Water transport'!$T$57="no","not applicable (Q3c.1.6 answered with 'no')",ROUND(AB8504,4))</f>
        <v>0.42</v>
      </c>
      <c r="AE8504" s="110">
        <f>IF('3C-Water transport'!$T$58="no","not applicable (Q3c.1.6 answered with 'no')",ROUND(AB8504,4))</f>
        <v>0.42</v>
      </c>
    </row>
    <row r="8505" spans="5:31" x14ac:dyDescent="0.25">
      <c r="E8505" s="110">
        <f t="shared" si="468"/>
        <v>0.42100000000000032</v>
      </c>
      <c r="F8505" s="110">
        <f>IF('3A-Rail transport'!$T$56="no","not applicable (Q3a.2.6 answered with 'no')",ROUND(E8505,4))</f>
        <v>0.42099999999999999</v>
      </c>
      <c r="G8505" s="110">
        <f>IF('3A-Rail transport'!$T$57="no","not applicable (Q3a.2.6 answered with 'no')",ROUND(E8505,4))</f>
        <v>0.42099999999999999</v>
      </c>
      <c r="S8505" s="110">
        <f t="shared" si="469"/>
        <v>0.42100000000000032</v>
      </c>
      <c r="T8505" s="110">
        <f>IF('3B-Air transport'!$T$66="no","not applicable (Q3b.1.6 answered with 'no')",ROUND(S8505,4))</f>
        <v>0.42099999999999999</v>
      </c>
      <c r="U8505" s="110">
        <f>IF('3B-Air transport'!$T$67="no","not applicable (Q3b.1.6 answered with 'no')",ROUND(S8505,4))</f>
        <v>0.42099999999999999</v>
      </c>
      <c r="V8505" s="110">
        <f>IF('3B-Air transport'!$T$68="no","not applicable (Q3b.1.6 answered with 'no')",ROUND(S8505,4))</f>
        <v>0.42099999999999999</v>
      </c>
      <c r="AB8505" s="110">
        <f t="shared" si="470"/>
        <v>0.42100000000000032</v>
      </c>
      <c r="AC8505" s="110">
        <f>IF('3C-Water transport'!$T$56="no","not applicable (Q3c.1.6 answered with 'no')",ROUND(AB8505,4))</f>
        <v>0.42099999999999999</v>
      </c>
      <c r="AD8505" s="110">
        <f>IF('3C-Water transport'!$T$57="no","not applicable (Q3c.1.6 answered with 'no')",ROUND(AB8505,4))</f>
        <v>0.42099999999999999</v>
      </c>
      <c r="AE8505" s="110">
        <f>IF('3C-Water transport'!$T$58="no","not applicable (Q3c.1.6 answered with 'no')",ROUND(AB8505,4))</f>
        <v>0.42099999999999999</v>
      </c>
    </row>
    <row r="8506" spans="5:31" x14ac:dyDescent="0.25">
      <c r="E8506" s="110">
        <f t="shared" si="468"/>
        <v>0.42200000000000032</v>
      </c>
      <c r="F8506" s="110">
        <f>IF('3A-Rail transport'!$T$56="no","not applicable (Q3a.2.6 answered with 'no')",ROUND(E8506,4))</f>
        <v>0.42199999999999999</v>
      </c>
      <c r="G8506" s="110">
        <f>IF('3A-Rail transport'!$T$57="no","not applicable (Q3a.2.6 answered with 'no')",ROUND(E8506,4))</f>
        <v>0.42199999999999999</v>
      </c>
      <c r="S8506" s="110">
        <f t="shared" si="469"/>
        <v>0.42200000000000032</v>
      </c>
      <c r="T8506" s="110">
        <f>IF('3B-Air transport'!$T$66="no","not applicable (Q3b.1.6 answered with 'no')",ROUND(S8506,4))</f>
        <v>0.42199999999999999</v>
      </c>
      <c r="U8506" s="110">
        <f>IF('3B-Air transport'!$T$67="no","not applicable (Q3b.1.6 answered with 'no')",ROUND(S8506,4))</f>
        <v>0.42199999999999999</v>
      </c>
      <c r="V8506" s="110">
        <f>IF('3B-Air transport'!$T$68="no","not applicable (Q3b.1.6 answered with 'no')",ROUND(S8506,4))</f>
        <v>0.42199999999999999</v>
      </c>
      <c r="AB8506" s="110">
        <f t="shared" si="470"/>
        <v>0.42200000000000032</v>
      </c>
      <c r="AC8506" s="110">
        <f>IF('3C-Water transport'!$T$56="no","not applicable (Q3c.1.6 answered with 'no')",ROUND(AB8506,4))</f>
        <v>0.42199999999999999</v>
      </c>
      <c r="AD8506" s="110">
        <f>IF('3C-Water transport'!$T$57="no","not applicable (Q3c.1.6 answered with 'no')",ROUND(AB8506,4))</f>
        <v>0.42199999999999999</v>
      </c>
      <c r="AE8506" s="110">
        <f>IF('3C-Water transport'!$T$58="no","not applicable (Q3c.1.6 answered with 'no')",ROUND(AB8506,4))</f>
        <v>0.42199999999999999</v>
      </c>
    </row>
    <row r="8507" spans="5:31" x14ac:dyDescent="0.25">
      <c r="E8507" s="110">
        <f t="shared" si="468"/>
        <v>0.42300000000000032</v>
      </c>
      <c r="F8507" s="110">
        <f>IF('3A-Rail transport'!$T$56="no","not applicable (Q3a.2.6 answered with 'no')",ROUND(E8507,4))</f>
        <v>0.42299999999999999</v>
      </c>
      <c r="G8507" s="110">
        <f>IF('3A-Rail transport'!$T$57="no","not applicable (Q3a.2.6 answered with 'no')",ROUND(E8507,4))</f>
        <v>0.42299999999999999</v>
      </c>
      <c r="S8507" s="110">
        <f t="shared" si="469"/>
        <v>0.42300000000000032</v>
      </c>
      <c r="T8507" s="110">
        <f>IF('3B-Air transport'!$T$66="no","not applicable (Q3b.1.6 answered with 'no')",ROUND(S8507,4))</f>
        <v>0.42299999999999999</v>
      </c>
      <c r="U8507" s="110">
        <f>IF('3B-Air transport'!$T$67="no","not applicable (Q3b.1.6 answered with 'no')",ROUND(S8507,4))</f>
        <v>0.42299999999999999</v>
      </c>
      <c r="V8507" s="110">
        <f>IF('3B-Air transport'!$T$68="no","not applicable (Q3b.1.6 answered with 'no')",ROUND(S8507,4))</f>
        <v>0.42299999999999999</v>
      </c>
      <c r="AB8507" s="110">
        <f t="shared" si="470"/>
        <v>0.42300000000000032</v>
      </c>
      <c r="AC8507" s="110">
        <f>IF('3C-Water transport'!$T$56="no","not applicable (Q3c.1.6 answered with 'no')",ROUND(AB8507,4))</f>
        <v>0.42299999999999999</v>
      </c>
      <c r="AD8507" s="110">
        <f>IF('3C-Water transport'!$T$57="no","not applicable (Q3c.1.6 answered with 'no')",ROUND(AB8507,4))</f>
        <v>0.42299999999999999</v>
      </c>
      <c r="AE8507" s="110">
        <f>IF('3C-Water transport'!$T$58="no","not applicable (Q3c.1.6 answered with 'no')",ROUND(AB8507,4))</f>
        <v>0.42299999999999999</v>
      </c>
    </row>
    <row r="8508" spans="5:31" x14ac:dyDescent="0.25">
      <c r="E8508" s="110">
        <f t="shared" si="468"/>
        <v>0.42400000000000032</v>
      </c>
      <c r="F8508" s="110">
        <f>IF('3A-Rail transport'!$T$56="no","not applicable (Q3a.2.6 answered with 'no')",ROUND(E8508,4))</f>
        <v>0.42399999999999999</v>
      </c>
      <c r="G8508" s="110">
        <f>IF('3A-Rail transport'!$T$57="no","not applicable (Q3a.2.6 answered with 'no')",ROUND(E8508,4))</f>
        <v>0.42399999999999999</v>
      </c>
      <c r="S8508" s="110">
        <f t="shared" si="469"/>
        <v>0.42400000000000032</v>
      </c>
      <c r="T8508" s="110">
        <f>IF('3B-Air transport'!$T$66="no","not applicable (Q3b.1.6 answered with 'no')",ROUND(S8508,4))</f>
        <v>0.42399999999999999</v>
      </c>
      <c r="U8508" s="110">
        <f>IF('3B-Air transport'!$T$67="no","not applicable (Q3b.1.6 answered with 'no')",ROUND(S8508,4))</f>
        <v>0.42399999999999999</v>
      </c>
      <c r="V8508" s="110">
        <f>IF('3B-Air transport'!$T$68="no","not applicable (Q3b.1.6 answered with 'no')",ROUND(S8508,4))</f>
        <v>0.42399999999999999</v>
      </c>
      <c r="AB8508" s="110">
        <f t="shared" si="470"/>
        <v>0.42400000000000032</v>
      </c>
      <c r="AC8508" s="110">
        <f>IF('3C-Water transport'!$T$56="no","not applicable (Q3c.1.6 answered with 'no')",ROUND(AB8508,4))</f>
        <v>0.42399999999999999</v>
      </c>
      <c r="AD8508" s="110">
        <f>IF('3C-Water transport'!$T$57="no","not applicable (Q3c.1.6 answered with 'no')",ROUND(AB8508,4))</f>
        <v>0.42399999999999999</v>
      </c>
      <c r="AE8508" s="110">
        <f>IF('3C-Water transport'!$T$58="no","not applicable (Q3c.1.6 answered with 'no')",ROUND(AB8508,4))</f>
        <v>0.42399999999999999</v>
      </c>
    </row>
    <row r="8509" spans="5:31" x14ac:dyDescent="0.25">
      <c r="E8509" s="110">
        <f t="shared" si="468"/>
        <v>0.42500000000000032</v>
      </c>
      <c r="F8509" s="110">
        <f>IF('3A-Rail transport'!$T$56="no","not applicable (Q3a.2.6 answered with 'no')",ROUND(E8509,4))</f>
        <v>0.42499999999999999</v>
      </c>
      <c r="G8509" s="110">
        <f>IF('3A-Rail transport'!$T$57="no","not applicable (Q3a.2.6 answered with 'no')",ROUND(E8509,4))</f>
        <v>0.42499999999999999</v>
      </c>
      <c r="S8509" s="110">
        <f t="shared" si="469"/>
        <v>0.42500000000000032</v>
      </c>
      <c r="T8509" s="110">
        <f>IF('3B-Air transport'!$T$66="no","not applicable (Q3b.1.6 answered with 'no')",ROUND(S8509,4))</f>
        <v>0.42499999999999999</v>
      </c>
      <c r="U8509" s="110">
        <f>IF('3B-Air transport'!$T$67="no","not applicable (Q3b.1.6 answered with 'no')",ROUND(S8509,4))</f>
        <v>0.42499999999999999</v>
      </c>
      <c r="V8509" s="110">
        <f>IF('3B-Air transport'!$T$68="no","not applicable (Q3b.1.6 answered with 'no')",ROUND(S8509,4))</f>
        <v>0.42499999999999999</v>
      </c>
      <c r="AB8509" s="110">
        <f t="shared" si="470"/>
        <v>0.42500000000000032</v>
      </c>
      <c r="AC8509" s="110">
        <f>IF('3C-Water transport'!$T$56="no","not applicable (Q3c.1.6 answered with 'no')",ROUND(AB8509,4))</f>
        <v>0.42499999999999999</v>
      </c>
      <c r="AD8509" s="110">
        <f>IF('3C-Water transport'!$T$57="no","not applicable (Q3c.1.6 answered with 'no')",ROUND(AB8509,4))</f>
        <v>0.42499999999999999</v>
      </c>
      <c r="AE8509" s="110">
        <f>IF('3C-Water transport'!$T$58="no","not applicable (Q3c.1.6 answered with 'no')",ROUND(AB8509,4))</f>
        <v>0.42499999999999999</v>
      </c>
    </row>
    <row r="8510" spans="5:31" x14ac:dyDescent="0.25">
      <c r="E8510" s="110">
        <f t="shared" si="468"/>
        <v>0.42600000000000032</v>
      </c>
      <c r="F8510" s="110">
        <f>IF('3A-Rail transport'!$T$56="no","not applicable (Q3a.2.6 answered with 'no')",ROUND(E8510,4))</f>
        <v>0.42599999999999999</v>
      </c>
      <c r="G8510" s="110">
        <f>IF('3A-Rail transport'!$T$57="no","not applicable (Q3a.2.6 answered with 'no')",ROUND(E8510,4))</f>
        <v>0.42599999999999999</v>
      </c>
      <c r="S8510" s="110">
        <f t="shared" si="469"/>
        <v>0.42600000000000032</v>
      </c>
      <c r="T8510" s="110">
        <f>IF('3B-Air transport'!$T$66="no","not applicable (Q3b.1.6 answered with 'no')",ROUND(S8510,4))</f>
        <v>0.42599999999999999</v>
      </c>
      <c r="U8510" s="110">
        <f>IF('3B-Air transport'!$T$67="no","not applicable (Q3b.1.6 answered with 'no')",ROUND(S8510,4))</f>
        <v>0.42599999999999999</v>
      </c>
      <c r="V8510" s="110">
        <f>IF('3B-Air transport'!$T$68="no","not applicable (Q3b.1.6 answered with 'no')",ROUND(S8510,4))</f>
        <v>0.42599999999999999</v>
      </c>
      <c r="AB8510" s="110">
        <f t="shared" si="470"/>
        <v>0.42600000000000032</v>
      </c>
      <c r="AC8510" s="110">
        <f>IF('3C-Water transport'!$T$56="no","not applicable (Q3c.1.6 answered with 'no')",ROUND(AB8510,4))</f>
        <v>0.42599999999999999</v>
      </c>
      <c r="AD8510" s="110">
        <f>IF('3C-Water transport'!$T$57="no","not applicable (Q3c.1.6 answered with 'no')",ROUND(AB8510,4))</f>
        <v>0.42599999999999999</v>
      </c>
      <c r="AE8510" s="110">
        <f>IF('3C-Water transport'!$T$58="no","not applicable (Q3c.1.6 answered with 'no')",ROUND(AB8510,4))</f>
        <v>0.42599999999999999</v>
      </c>
    </row>
    <row r="8511" spans="5:31" x14ac:dyDescent="0.25">
      <c r="E8511" s="110">
        <f t="shared" si="468"/>
        <v>0.42700000000000032</v>
      </c>
      <c r="F8511" s="110">
        <f>IF('3A-Rail transport'!$T$56="no","not applicable (Q3a.2.6 answered with 'no')",ROUND(E8511,4))</f>
        <v>0.42699999999999999</v>
      </c>
      <c r="G8511" s="110">
        <f>IF('3A-Rail transport'!$T$57="no","not applicable (Q3a.2.6 answered with 'no')",ROUND(E8511,4))</f>
        <v>0.42699999999999999</v>
      </c>
      <c r="S8511" s="110">
        <f t="shared" si="469"/>
        <v>0.42700000000000032</v>
      </c>
      <c r="T8511" s="110">
        <f>IF('3B-Air transport'!$T$66="no","not applicable (Q3b.1.6 answered with 'no')",ROUND(S8511,4))</f>
        <v>0.42699999999999999</v>
      </c>
      <c r="U8511" s="110">
        <f>IF('3B-Air transport'!$T$67="no","not applicable (Q3b.1.6 answered with 'no')",ROUND(S8511,4))</f>
        <v>0.42699999999999999</v>
      </c>
      <c r="V8511" s="110">
        <f>IF('3B-Air transport'!$T$68="no","not applicable (Q3b.1.6 answered with 'no')",ROUND(S8511,4))</f>
        <v>0.42699999999999999</v>
      </c>
      <c r="AB8511" s="110">
        <f t="shared" si="470"/>
        <v>0.42700000000000032</v>
      </c>
      <c r="AC8511" s="110">
        <f>IF('3C-Water transport'!$T$56="no","not applicable (Q3c.1.6 answered with 'no')",ROUND(AB8511,4))</f>
        <v>0.42699999999999999</v>
      </c>
      <c r="AD8511" s="110">
        <f>IF('3C-Water transport'!$T$57="no","not applicable (Q3c.1.6 answered with 'no')",ROUND(AB8511,4))</f>
        <v>0.42699999999999999</v>
      </c>
      <c r="AE8511" s="110">
        <f>IF('3C-Water transport'!$T$58="no","not applicable (Q3c.1.6 answered with 'no')",ROUND(AB8511,4))</f>
        <v>0.42699999999999999</v>
      </c>
    </row>
    <row r="8512" spans="5:31" x14ac:dyDescent="0.25">
      <c r="E8512" s="110">
        <f t="shared" si="468"/>
        <v>0.42800000000000032</v>
      </c>
      <c r="F8512" s="110">
        <f>IF('3A-Rail transport'!$T$56="no","not applicable (Q3a.2.6 answered with 'no')",ROUND(E8512,4))</f>
        <v>0.42799999999999999</v>
      </c>
      <c r="G8512" s="110">
        <f>IF('3A-Rail transport'!$T$57="no","not applicable (Q3a.2.6 answered with 'no')",ROUND(E8512,4))</f>
        <v>0.42799999999999999</v>
      </c>
      <c r="S8512" s="110">
        <f t="shared" si="469"/>
        <v>0.42800000000000032</v>
      </c>
      <c r="T8512" s="110">
        <f>IF('3B-Air transport'!$T$66="no","not applicable (Q3b.1.6 answered with 'no')",ROUND(S8512,4))</f>
        <v>0.42799999999999999</v>
      </c>
      <c r="U8512" s="110">
        <f>IF('3B-Air transport'!$T$67="no","not applicable (Q3b.1.6 answered with 'no')",ROUND(S8512,4))</f>
        <v>0.42799999999999999</v>
      </c>
      <c r="V8512" s="110">
        <f>IF('3B-Air transport'!$T$68="no","not applicable (Q3b.1.6 answered with 'no')",ROUND(S8512,4))</f>
        <v>0.42799999999999999</v>
      </c>
      <c r="AB8512" s="110">
        <f t="shared" si="470"/>
        <v>0.42800000000000032</v>
      </c>
      <c r="AC8512" s="110">
        <f>IF('3C-Water transport'!$T$56="no","not applicable (Q3c.1.6 answered with 'no')",ROUND(AB8512,4))</f>
        <v>0.42799999999999999</v>
      </c>
      <c r="AD8512" s="110">
        <f>IF('3C-Water transport'!$T$57="no","not applicable (Q3c.1.6 answered with 'no')",ROUND(AB8512,4))</f>
        <v>0.42799999999999999</v>
      </c>
      <c r="AE8512" s="110">
        <f>IF('3C-Water transport'!$T$58="no","not applicable (Q3c.1.6 answered with 'no')",ROUND(AB8512,4))</f>
        <v>0.42799999999999999</v>
      </c>
    </row>
    <row r="8513" spans="5:31" x14ac:dyDescent="0.25">
      <c r="E8513" s="110">
        <f t="shared" si="468"/>
        <v>0.42900000000000033</v>
      </c>
      <c r="F8513" s="110">
        <f>IF('3A-Rail transport'!$T$56="no","not applicable (Q3a.2.6 answered with 'no')",ROUND(E8513,4))</f>
        <v>0.42899999999999999</v>
      </c>
      <c r="G8513" s="110">
        <f>IF('3A-Rail transport'!$T$57="no","not applicable (Q3a.2.6 answered with 'no')",ROUND(E8513,4))</f>
        <v>0.42899999999999999</v>
      </c>
      <c r="S8513" s="110">
        <f t="shared" si="469"/>
        <v>0.42900000000000033</v>
      </c>
      <c r="T8513" s="110">
        <f>IF('3B-Air transport'!$T$66="no","not applicable (Q3b.1.6 answered with 'no')",ROUND(S8513,4))</f>
        <v>0.42899999999999999</v>
      </c>
      <c r="U8513" s="110">
        <f>IF('3B-Air transport'!$T$67="no","not applicable (Q3b.1.6 answered with 'no')",ROUND(S8513,4))</f>
        <v>0.42899999999999999</v>
      </c>
      <c r="V8513" s="110">
        <f>IF('3B-Air transport'!$T$68="no","not applicable (Q3b.1.6 answered with 'no')",ROUND(S8513,4))</f>
        <v>0.42899999999999999</v>
      </c>
      <c r="AB8513" s="110">
        <f t="shared" si="470"/>
        <v>0.42900000000000033</v>
      </c>
      <c r="AC8513" s="110">
        <f>IF('3C-Water transport'!$T$56="no","not applicable (Q3c.1.6 answered with 'no')",ROUND(AB8513,4))</f>
        <v>0.42899999999999999</v>
      </c>
      <c r="AD8513" s="110">
        <f>IF('3C-Water transport'!$T$57="no","not applicable (Q3c.1.6 answered with 'no')",ROUND(AB8513,4))</f>
        <v>0.42899999999999999</v>
      </c>
      <c r="AE8513" s="110">
        <f>IF('3C-Water transport'!$T$58="no","not applicable (Q3c.1.6 answered with 'no')",ROUND(AB8513,4))</f>
        <v>0.42899999999999999</v>
      </c>
    </row>
    <row r="8514" spans="5:31" x14ac:dyDescent="0.25">
      <c r="E8514" s="110">
        <f t="shared" si="468"/>
        <v>0.43000000000000033</v>
      </c>
      <c r="F8514" s="110">
        <f>IF('3A-Rail transport'!$T$56="no","not applicable (Q3a.2.6 answered with 'no')",ROUND(E8514,4))</f>
        <v>0.43</v>
      </c>
      <c r="G8514" s="110">
        <f>IF('3A-Rail transport'!$T$57="no","not applicable (Q3a.2.6 answered with 'no')",ROUND(E8514,4))</f>
        <v>0.43</v>
      </c>
      <c r="S8514" s="110">
        <f t="shared" si="469"/>
        <v>0.43000000000000033</v>
      </c>
      <c r="T8514" s="110">
        <f>IF('3B-Air transport'!$T$66="no","not applicable (Q3b.1.6 answered with 'no')",ROUND(S8514,4))</f>
        <v>0.43</v>
      </c>
      <c r="U8514" s="110">
        <f>IF('3B-Air transport'!$T$67="no","not applicable (Q3b.1.6 answered with 'no')",ROUND(S8514,4))</f>
        <v>0.43</v>
      </c>
      <c r="V8514" s="110">
        <f>IF('3B-Air transport'!$T$68="no","not applicable (Q3b.1.6 answered with 'no')",ROUND(S8514,4))</f>
        <v>0.43</v>
      </c>
      <c r="AB8514" s="110">
        <f t="shared" si="470"/>
        <v>0.43000000000000033</v>
      </c>
      <c r="AC8514" s="110">
        <f>IF('3C-Water transport'!$T$56="no","not applicable (Q3c.1.6 answered with 'no')",ROUND(AB8514,4))</f>
        <v>0.43</v>
      </c>
      <c r="AD8514" s="110">
        <f>IF('3C-Water transport'!$T$57="no","not applicable (Q3c.1.6 answered with 'no')",ROUND(AB8514,4))</f>
        <v>0.43</v>
      </c>
      <c r="AE8514" s="110">
        <f>IF('3C-Water transport'!$T$58="no","not applicable (Q3c.1.6 answered with 'no')",ROUND(AB8514,4))</f>
        <v>0.43</v>
      </c>
    </row>
    <row r="8515" spans="5:31" x14ac:dyDescent="0.25">
      <c r="E8515" s="110">
        <f t="shared" si="468"/>
        <v>0.43100000000000033</v>
      </c>
      <c r="F8515" s="110">
        <f>IF('3A-Rail transport'!$T$56="no","not applicable (Q3a.2.6 answered with 'no')",ROUND(E8515,4))</f>
        <v>0.43099999999999999</v>
      </c>
      <c r="G8515" s="110">
        <f>IF('3A-Rail transport'!$T$57="no","not applicable (Q3a.2.6 answered with 'no')",ROUND(E8515,4))</f>
        <v>0.43099999999999999</v>
      </c>
      <c r="S8515" s="110">
        <f t="shared" si="469"/>
        <v>0.43100000000000033</v>
      </c>
      <c r="T8515" s="110">
        <f>IF('3B-Air transport'!$T$66="no","not applicable (Q3b.1.6 answered with 'no')",ROUND(S8515,4))</f>
        <v>0.43099999999999999</v>
      </c>
      <c r="U8515" s="110">
        <f>IF('3B-Air transport'!$T$67="no","not applicable (Q3b.1.6 answered with 'no')",ROUND(S8515,4))</f>
        <v>0.43099999999999999</v>
      </c>
      <c r="V8515" s="110">
        <f>IF('3B-Air transport'!$T$68="no","not applicable (Q3b.1.6 answered with 'no')",ROUND(S8515,4))</f>
        <v>0.43099999999999999</v>
      </c>
      <c r="AB8515" s="110">
        <f t="shared" si="470"/>
        <v>0.43100000000000033</v>
      </c>
      <c r="AC8515" s="110">
        <f>IF('3C-Water transport'!$T$56="no","not applicable (Q3c.1.6 answered with 'no')",ROUND(AB8515,4))</f>
        <v>0.43099999999999999</v>
      </c>
      <c r="AD8515" s="110">
        <f>IF('3C-Water transport'!$T$57="no","not applicable (Q3c.1.6 answered with 'no')",ROUND(AB8515,4))</f>
        <v>0.43099999999999999</v>
      </c>
      <c r="AE8515" s="110">
        <f>IF('3C-Water transport'!$T$58="no","not applicable (Q3c.1.6 answered with 'no')",ROUND(AB8515,4))</f>
        <v>0.43099999999999999</v>
      </c>
    </row>
    <row r="8516" spans="5:31" x14ac:dyDescent="0.25">
      <c r="E8516" s="110">
        <f t="shared" si="468"/>
        <v>0.43200000000000033</v>
      </c>
      <c r="F8516" s="110">
        <f>IF('3A-Rail transport'!$T$56="no","not applicable (Q3a.2.6 answered with 'no')",ROUND(E8516,4))</f>
        <v>0.432</v>
      </c>
      <c r="G8516" s="110">
        <f>IF('3A-Rail transport'!$T$57="no","not applicable (Q3a.2.6 answered with 'no')",ROUND(E8516,4))</f>
        <v>0.432</v>
      </c>
      <c r="S8516" s="110">
        <f t="shared" si="469"/>
        <v>0.43200000000000033</v>
      </c>
      <c r="T8516" s="110">
        <f>IF('3B-Air transport'!$T$66="no","not applicable (Q3b.1.6 answered with 'no')",ROUND(S8516,4))</f>
        <v>0.432</v>
      </c>
      <c r="U8516" s="110">
        <f>IF('3B-Air transport'!$T$67="no","not applicable (Q3b.1.6 answered with 'no')",ROUND(S8516,4))</f>
        <v>0.432</v>
      </c>
      <c r="V8516" s="110">
        <f>IF('3B-Air transport'!$T$68="no","not applicable (Q3b.1.6 answered with 'no')",ROUND(S8516,4))</f>
        <v>0.432</v>
      </c>
      <c r="AB8516" s="110">
        <f t="shared" si="470"/>
        <v>0.43200000000000033</v>
      </c>
      <c r="AC8516" s="110">
        <f>IF('3C-Water transport'!$T$56="no","not applicable (Q3c.1.6 answered with 'no')",ROUND(AB8516,4))</f>
        <v>0.432</v>
      </c>
      <c r="AD8516" s="110">
        <f>IF('3C-Water transport'!$T$57="no","not applicable (Q3c.1.6 answered with 'no')",ROUND(AB8516,4))</f>
        <v>0.432</v>
      </c>
      <c r="AE8516" s="110">
        <f>IF('3C-Water transport'!$T$58="no","not applicable (Q3c.1.6 answered with 'no')",ROUND(AB8516,4))</f>
        <v>0.432</v>
      </c>
    </row>
    <row r="8517" spans="5:31" x14ac:dyDescent="0.25">
      <c r="E8517" s="110">
        <f t="shared" si="468"/>
        <v>0.43300000000000033</v>
      </c>
      <c r="F8517" s="110">
        <f>IF('3A-Rail transport'!$T$56="no","not applicable (Q3a.2.6 answered with 'no')",ROUND(E8517,4))</f>
        <v>0.433</v>
      </c>
      <c r="G8517" s="110">
        <f>IF('3A-Rail transport'!$T$57="no","not applicable (Q3a.2.6 answered with 'no')",ROUND(E8517,4))</f>
        <v>0.433</v>
      </c>
      <c r="S8517" s="110">
        <f t="shared" si="469"/>
        <v>0.43300000000000033</v>
      </c>
      <c r="T8517" s="110">
        <f>IF('3B-Air transport'!$T$66="no","not applicable (Q3b.1.6 answered with 'no')",ROUND(S8517,4))</f>
        <v>0.433</v>
      </c>
      <c r="U8517" s="110">
        <f>IF('3B-Air transport'!$T$67="no","not applicable (Q3b.1.6 answered with 'no')",ROUND(S8517,4))</f>
        <v>0.433</v>
      </c>
      <c r="V8517" s="110">
        <f>IF('3B-Air transport'!$T$68="no","not applicable (Q3b.1.6 answered with 'no')",ROUND(S8517,4))</f>
        <v>0.433</v>
      </c>
      <c r="AB8517" s="110">
        <f t="shared" si="470"/>
        <v>0.43300000000000033</v>
      </c>
      <c r="AC8517" s="110">
        <f>IF('3C-Water transport'!$T$56="no","not applicable (Q3c.1.6 answered with 'no')",ROUND(AB8517,4))</f>
        <v>0.433</v>
      </c>
      <c r="AD8517" s="110">
        <f>IF('3C-Water transport'!$T$57="no","not applicable (Q3c.1.6 answered with 'no')",ROUND(AB8517,4))</f>
        <v>0.433</v>
      </c>
      <c r="AE8517" s="110">
        <f>IF('3C-Water transport'!$T$58="no","not applicable (Q3c.1.6 answered with 'no')",ROUND(AB8517,4))</f>
        <v>0.433</v>
      </c>
    </row>
    <row r="8518" spans="5:31" x14ac:dyDescent="0.25">
      <c r="E8518" s="110">
        <f t="shared" si="468"/>
        <v>0.43400000000000033</v>
      </c>
      <c r="F8518" s="110">
        <f>IF('3A-Rail transport'!$T$56="no","not applicable (Q3a.2.6 answered with 'no')",ROUND(E8518,4))</f>
        <v>0.434</v>
      </c>
      <c r="G8518" s="110">
        <f>IF('3A-Rail transport'!$T$57="no","not applicable (Q3a.2.6 answered with 'no')",ROUND(E8518,4))</f>
        <v>0.434</v>
      </c>
      <c r="S8518" s="110">
        <f t="shared" si="469"/>
        <v>0.43400000000000033</v>
      </c>
      <c r="T8518" s="110">
        <f>IF('3B-Air transport'!$T$66="no","not applicable (Q3b.1.6 answered with 'no')",ROUND(S8518,4))</f>
        <v>0.434</v>
      </c>
      <c r="U8518" s="110">
        <f>IF('3B-Air transport'!$T$67="no","not applicable (Q3b.1.6 answered with 'no')",ROUND(S8518,4))</f>
        <v>0.434</v>
      </c>
      <c r="V8518" s="110">
        <f>IF('3B-Air transport'!$T$68="no","not applicable (Q3b.1.6 answered with 'no')",ROUND(S8518,4))</f>
        <v>0.434</v>
      </c>
      <c r="AB8518" s="110">
        <f t="shared" si="470"/>
        <v>0.43400000000000033</v>
      </c>
      <c r="AC8518" s="110">
        <f>IF('3C-Water transport'!$T$56="no","not applicable (Q3c.1.6 answered with 'no')",ROUND(AB8518,4))</f>
        <v>0.434</v>
      </c>
      <c r="AD8518" s="110">
        <f>IF('3C-Water transport'!$T$57="no","not applicable (Q3c.1.6 answered with 'no')",ROUND(AB8518,4))</f>
        <v>0.434</v>
      </c>
      <c r="AE8518" s="110">
        <f>IF('3C-Water transport'!$T$58="no","not applicable (Q3c.1.6 answered with 'no')",ROUND(AB8518,4))</f>
        <v>0.434</v>
      </c>
    </row>
    <row r="8519" spans="5:31" x14ac:dyDescent="0.25">
      <c r="E8519" s="110">
        <f t="shared" si="468"/>
        <v>0.43500000000000033</v>
      </c>
      <c r="F8519" s="110">
        <f>IF('3A-Rail transport'!$T$56="no","not applicable (Q3a.2.6 answered with 'no')",ROUND(E8519,4))</f>
        <v>0.435</v>
      </c>
      <c r="G8519" s="110">
        <f>IF('3A-Rail transport'!$T$57="no","not applicable (Q3a.2.6 answered with 'no')",ROUND(E8519,4))</f>
        <v>0.435</v>
      </c>
      <c r="S8519" s="110">
        <f t="shared" si="469"/>
        <v>0.43500000000000033</v>
      </c>
      <c r="T8519" s="110">
        <f>IF('3B-Air transport'!$T$66="no","not applicable (Q3b.1.6 answered with 'no')",ROUND(S8519,4))</f>
        <v>0.435</v>
      </c>
      <c r="U8519" s="110">
        <f>IF('3B-Air transport'!$T$67="no","not applicable (Q3b.1.6 answered with 'no')",ROUND(S8519,4))</f>
        <v>0.435</v>
      </c>
      <c r="V8519" s="110">
        <f>IF('3B-Air transport'!$T$68="no","not applicable (Q3b.1.6 answered with 'no')",ROUND(S8519,4))</f>
        <v>0.435</v>
      </c>
      <c r="AB8519" s="110">
        <f t="shared" si="470"/>
        <v>0.43500000000000033</v>
      </c>
      <c r="AC8519" s="110">
        <f>IF('3C-Water transport'!$T$56="no","not applicable (Q3c.1.6 answered with 'no')",ROUND(AB8519,4))</f>
        <v>0.435</v>
      </c>
      <c r="AD8519" s="110">
        <f>IF('3C-Water transport'!$T$57="no","not applicable (Q3c.1.6 answered with 'no')",ROUND(AB8519,4))</f>
        <v>0.435</v>
      </c>
      <c r="AE8519" s="110">
        <f>IF('3C-Water transport'!$T$58="no","not applicable (Q3c.1.6 answered with 'no')",ROUND(AB8519,4))</f>
        <v>0.435</v>
      </c>
    </row>
    <row r="8520" spans="5:31" x14ac:dyDescent="0.25">
      <c r="E8520" s="110">
        <f t="shared" si="468"/>
        <v>0.43600000000000033</v>
      </c>
      <c r="F8520" s="110">
        <f>IF('3A-Rail transport'!$T$56="no","not applicable (Q3a.2.6 answered with 'no')",ROUND(E8520,4))</f>
        <v>0.436</v>
      </c>
      <c r="G8520" s="110">
        <f>IF('3A-Rail transport'!$T$57="no","not applicable (Q3a.2.6 answered with 'no')",ROUND(E8520,4))</f>
        <v>0.436</v>
      </c>
      <c r="S8520" s="110">
        <f t="shared" si="469"/>
        <v>0.43600000000000033</v>
      </c>
      <c r="T8520" s="110">
        <f>IF('3B-Air transport'!$T$66="no","not applicable (Q3b.1.6 answered with 'no')",ROUND(S8520,4))</f>
        <v>0.436</v>
      </c>
      <c r="U8520" s="110">
        <f>IF('3B-Air transport'!$T$67="no","not applicable (Q3b.1.6 answered with 'no')",ROUND(S8520,4))</f>
        <v>0.436</v>
      </c>
      <c r="V8520" s="110">
        <f>IF('3B-Air transport'!$T$68="no","not applicable (Q3b.1.6 answered with 'no')",ROUND(S8520,4))</f>
        <v>0.436</v>
      </c>
      <c r="AB8520" s="110">
        <f t="shared" si="470"/>
        <v>0.43600000000000033</v>
      </c>
      <c r="AC8520" s="110">
        <f>IF('3C-Water transport'!$T$56="no","not applicable (Q3c.1.6 answered with 'no')",ROUND(AB8520,4))</f>
        <v>0.436</v>
      </c>
      <c r="AD8520" s="110">
        <f>IF('3C-Water transport'!$T$57="no","not applicable (Q3c.1.6 answered with 'no')",ROUND(AB8520,4))</f>
        <v>0.436</v>
      </c>
      <c r="AE8520" s="110">
        <f>IF('3C-Water transport'!$T$58="no","not applicable (Q3c.1.6 answered with 'no')",ROUND(AB8520,4))</f>
        <v>0.436</v>
      </c>
    </row>
    <row r="8521" spans="5:31" x14ac:dyDescent="0.25">
      <c r="E8521" s="110">
        <f t="shared" si="468"/>
        <v>0.43700000000000033</v>
      </c>
      <c r="F8521" s="110">
        <f>IF('3A-Rail transport'!$T$56="no","not applicable (Q3a.2.6 answered with 'no')",ROUND(E8521,4))</f>
        <v>0.437</v>
      </c>
      <c r="G8521" s="110">
        <f>IF('3A-Rail transport'!$T$57="no","not applicable (Q3a.2.6 answered with 'no')",ROUND(E8521,4))</f>
        <v>0.437</v>
      </c>
      <c r="S8521" s="110">
        <f t="shared" si="469"/>
        <v>0.43700000000000033</v>
      </c>
      <c r="T8521" s="110">
        <f>IF('3B-Air transport'!$T$66="no","not applicable (Q3b.1.6 answered with 'no')",ROUND(S8521,4))</f>
        <v>0.437</v>
      </c>
      <c r="U8521" s="110">
        <f>IF('3B-Air transport'!$T$67="no","not applicable (Q3b.1.6 answered with 'no')",ROUND(S8521,4))</f>
        <v>0.437</v>
      </c>
      <c r="V8521" s="110">
        <f>IF('3B-Air transport'!$T$68="no","not applicable (Q3b.1.6 answered with 'no')",ROUND(S8521,4))</f>
        <v>0.437</v>
      </c>
      <c r="AB8521" s="110">
        <f t="shared" si="470"/>
        <v>0.43700000000000033</v>
      </c>
      <c r="AC8521" s="110">
        <f>IF('3C-Water transport'!$T$56="no","not applicable (Q3c.1.6 answered with 'no')",ROUND(AB8521,4))</f>
        <v>0.437</v>
      </c>
      <c r="AD8521" s="110">
        <f>IF('3C-Water transport'!$T$57="no","not applicable (Q3c.1.6 answered with 'no')",ROUND(AB8521,4))</f>
        <v>0.437</v>
      </c>
      <c r="AE8521" s="110">
        <f>IF('3C-Water transport'!$T$58="no","not applicable (Q3c.1.6 answered with 'no')",ROUND(AB8521,4))</f>
        <v>0.437</v>
      </c>
    </row>
    <row r="8522" spans="5:31" x14ac:dyDescent="0.25">
      <c r="E8522" s="110">
        <f t="shared" si="468"/>
        <v>0.43800000000000033</v>
      </c>
      <c r="F8522" s="110">
        <f>IF('3A-Rail transport'!$T$56="no","not applicable (Q3a.2.6 answered with 'no')",ROUND(E8522,4))</f>
        <v>0.438</v>
      </c>
      <c r="G8522" s="110">
        <f>IF('3A-Rail transport'!$T$57="no","not applicable (Q3a.2.6 answered with 'no')",ROUND(E8522,4))</f>
        <v>0.438</v>
      </c>
      <c r="S8522" s="110">
        <f t="shared" si="469"/>
        <v>0.43800000000000033</v>
      </c>
      <c r="T8522" s="110">
        <f>IF('3B-Air transport'!$T$66="no","not applicable (Q3b.1.6 answered with 'no')",ROUND(S8522,4))</f>
        <v>0.438</v>
      </c>
      <c r="U8522" s="110">
        <f>IF('3B-Air transport'!$T$67="no","not applicable (Q3b.1.6 answered with 'no')",ROUND(S8522,4))</f>
        <v>0.438</v>
      </c>
      <c r="V8522" s="110">
        <f>IF('3B-Air transport'!$T$68="no","not applicable (Q3b.1.6 answered with 'no')",ROUND(S8522,4))</f>
        <v>0.438</v>
      </c>
      <c r="AB8522" s="110">
        <f t="shared" si="470"/>
        <v>0.43800000000000033</v>
      </c>
      <c r="AC8522" s="110">
        <f>IF('3C-Water transport'!$T$56="no","not applicable (Q3c.1.6 answered with 'no')",ROUND(AB8522,4))</f>
        <v>0.438</v>
      </c>
      <c r="AD8522" s="110">
        <f>IF('3C-Water transport'!$T$57="no","not applicable (Q3c.1.6 answered with 'no')",ROUND(AB8522,4))</f>
        <v>0.438</v>
      </c>
      <c r="AE8522" s="110">
        <f>IF('3C-Water transport'!$T$58="no","not applicable (Q3c.1.6 answered with 'no')",ROUND(AB8522,4))</f>
        <v>0.438</v>
      </c>
    </row>
    <row r="8523" spans="5:31" x14ac:dyDescent="0.25">
      <c r="E8523" s="110">
        <f t="shared" si="468"/>
        <v>0.43900000000000033</v>
      </c>
      <c r="F8523" s="110">
        <f>IF('3A-Rail transport'!$T$56="no","not applicable (Q3a.2.6 answered with 'no')",ROUND(E8523,4))</f>
        <v>0.439</v>
      </c>
      <c r="G8523" s="110">
        <f>IF('3A-Rail transport'!$T$57="no","not applicable (Q3a.2.6 answered with 'no')",ROUND(E8523,4))</f>
        <v>0.439</v>
      </c>
      <c r="S8523" s="110">
        <f t="shared" si="469"/>
        <v>0.43900000000000033</v>
      </c>
      <c r="T8523" s="110">
        <f>IF('3B-Air transport'!$T$66="no","not applicable (Q3b.1.6 answered with 'no')",ROUND(S8523,4))</f>
        <v>0.439</v>
      </c>
      <c r="U8523" s="110">
        <f>IF('3B-Air transport'!$T$67="no","not applicable (Q3b.1.6 answered with 'no')",ROUND(S8523,4))</f>
        <v>0.439</v>
      </c>
      <c r="V8523" s="110">
        <f>IF('3B-Air transport'!$T$68="no","not applicable (Q3b.1.6 answered with 'no')",ROUND(S8523,4))</f>
        <v>0.439</v>
      </c>
      <c r="AB8523" s="110">
        <f t="shared" si="470"/>
        <v>0.43900000000000033</v>
      </c>
      <c r="AC8523" s="110">
        <f>IF('3C-Water transport'!$T$56="no","not applicable (Q3c.1.6 answered with 'no')",ROUND(AB8523,4))</f>
        <v>0.439</v>
      </c>
      <c r="AD8523" s="110">
        <f>IF('3C-Water transport'!$T$57="no","not applicable (Q3c.1.6 answered with 'no')",ROUND(AB8523,4))</f>
        <v>0.439</v>
      </c>
      <c r="AE8523" s="110">
        <f>IF('3C-Water transport'!$T$58="no","not applicable (Q3c.1.6 answered with 'no')",ROUND(AB8523,4))</f>
        <v>0.439</v>
      </c>
    </row>
    <row r="8524" spans="5:31" x14ac:dyDescent="0.25">
      <c r="E8524" s="110">
        <f t="shared" si="468"/>
        <v>0.44000000000000034</v>
      </c>
      <c r="F8524" s="110">
        <f>IF('3A-Rail transport'!$T$56="no","not applicable (Q3a.2.6 answered with 'no')",ROUND(E8524,4))</f>
        <v>0.44</v>
      </c>
      <c r="G8524" s="110">
        <f>IF('3A-Rail transport'!$T$57="no","not applicable (Q3a.2.6 answered with 'no')",ROUND(E8524,4))</f>
        <v>0.44</v>
      </c>
      <c r="S8524" s="110">
        <f t="shared" si="469"/>
        <v>0.44000000000000034</v>
      </c>
      <c r="T8524" s="110">
        <f>IF('3B-Air transport'!$T$66="no","not applicable (Q3b.1.6 answered with 'no')",ROUND(S8524,4))</f>
        <v>0.44</v>
      </c>
      <c r="U8524" s="110">
        <f>IF('3B-Air transport'!$T$67="no","not applicable (Q3b.1.6 answered with 'no')",ROUND(S8524,4))</f>
        <v>0.44</v>
      </c>
      <c r="V8524" s="110">
        <f>IF('3B-Air transport'!$T$68="no","not applicable (Q3b.1.6 answered with 'no')",ROUND(S8524,4))</f>
        <v>0.44</v>
      </c>
      <c r="AB8524" s="110">
        <f t="shared" si="470"/>
        <v>0.44000000000000034</v>
      </c>
      <c r="AC8524" s="110">
        <f>IF('3C-Water transport'!$T$56="no","not applicable (Q3c.1.6 answered with 'no')",ROUND(AB8524,4))</f>
        <v>0.44</v>
      </c>
      <c r="AD8524" s="110">
        <f>IF('3C-Water transport'!$T$57="no","not applicable (Q3c.1.6 answered with 'no')",ROUND(AB8524,4))</f>
        <v>0.44</v>
      </c>
      <c r="AE8524" s="110">
        <f>IF('3C-Water transport'!$T$58="no","not applicable (Q3c.1.6 answered with 'no')",ROUND(AB8524,4))</f>
        <v>0.44</v>
      </c>
    </row>
    <row r="8525" spans="5:31" x14ac:dyDescent="0.25">
      <c r="E8525" s="110">
        <f t="shared" si="468"/>
        <v>0.44100000000000034</v>
      </c>
      <c r="F8525" s="110">
        <f>IF('3A-Rail transport'!$T$56="no","not applicable (Q3a.2.6 answered with 'no')",ROUND(E8525,4))</f>
        <v>0.441</v>
      </c>
      <c r="G8525" s="110">
        <f>IF('3A-Rail transport'!$T$57="no","not applicable (Q3a.2.6 answered with 'no')",ROUND(E8525,4))</f>
        <v>0.441</v>
      </c>
      <c r="S8525" s="110">
        <f t="shared" si="469"/>
        <v>0.44100000000000034</v>
      </c>
      <c r="T8525" s="110">
        <f>IF('3B-Air transport'!$T$66="no","not applicable (Q3b.1.6 answered with 'no')",ROUND(S8525,4))</f>
        <v>0.441</v>
      </c>
      <c r="U8525" s="110">
        <f>IF('3B-Air transport'!$T$67="no","not applicable (Q3b.1.6 answered with 'no')",ROUND(S8525,4))</f>
        <v>0.441</v>
      </c>
      <c r="V8525" s="110">
        <f>IF('3B-Air transport'!$T$68="no","not applicable (Q3b.1.6 answered with 'no')",ROUND(S8525,4))</f>
        <v>0.441</v>
      </c>
      <c r="AB8525" s="110">
        <f t="shared" si="470"/>
        <v>0.44100000000000034</v>
      </c>
      <c r="AC8525" s="110">
        <f>IF('3C-Water transport'!$T$56="no","not applicable (Q3c.1.6 answered with 'no')",ROUND(AB8525,4))</f>
        <v>0.441</v>
      </c>
      <c r="AD8525" s="110">
        <f>IF('3C-Water transport'!$T$57="no","not applicable (Q3c.1.6 answered with 'no')",ROUND(AB8525,4))</f>
        <v>0.441</v>
      </c>
      <c r="AE8525" s="110">
        <f>IF('3C-Water transport'!$T$58="no","not applicable (Q3c.1.6 answered with 'no')",ROUND(AB8525,4))</f>
        <v>0.441</v>
      </c>
    </row>
    <row r="8526" spans="5:31" x14ac:dyDescent="0.25">
      <c r="E8526" s="110">
        <f t="shared" si="468"/>
        <v>0.44200000000000034</v>
      </c>
      <c r="F8526" s="110">
        <f>IF('3A-Rail transport'!$T$56="no","not applicable (Q3a.2.6 answered with 'no')",ROUND(E8526,4))</f>
        <v>0.442</v>
      </c>
      <c r="G8526" s="110">
        <f>IF('3A-Rail transport'!$T$57="no","not applicable (Q3a.2.6 answered with 'no')",ROUND(E8526,4))</f>
        <v>0.442</v>
      </c>
      <c r="S8526" s="110">
        <f t="shared" si="469"/>
        <v>0.44200000000000034</v>
      </c>
      <c r="T8526" s="110">
        <f>IF('3B-Air transport'!$T$66="no","not applicable (Q3b.1.6 answered with 'no')",ROUND(S8526,4))</f>
        <v>0.442</v>
      </c>
      <c r="U8526" s="110">
        <f>IF('3B-Air transport'!$T$67="no","not applicable (Q3b.1.6 answered with 'no')",ROUND(S8526,4))</f>
        <v>0.442</v>
      </c>
      <c r="V8526" s="110">
        <f>IF('3B-Air transport'!$T$68="no","not applicable (Q3b.1.6 answered with 'no')",ROUND(S8526,4))</f>
        <v>0.442</v>
      </c>
      <c r="AB8526" s="110">
        <f t="shared" si="470"/>
        <v>0.44200000000000034</v>
      </c>
      <c r="AC8526" s="110">
        <f>IF('3C-Water transport'!$T$56="no","not applicable (Q3c.1.6 answered with 'no')",ROUND(AB8526,4))</f>
        <v>0.442</v>
      </c>
      <c r="AD8526" s="110">
        <f>IF('3C-Water transport'!$T$57="no","not applicable (Q3c.1.6 answered with 'no')",ROUND(AB8526,4))</f>
        <v>0.442</v>
      </c>
      <c r="AE8526" s="110">
        <f>IF('3C-Water transport'!$T$58="no","not applicable (Q3c.1.6 answered with 'no')",ROUND(AB8526,4))</f>
        <v>0.442</v>
      </c>
    </row>
    <row r="8527" spans="5:31" x14ac:dyDescent="0.25">
      <c r="E8527" s="110">
        <f t="shared" si="468"/>
        <v>0.44300000000000034</v>
      </c>
      <c r="F8527" s="110">
        <f>IF('3A-Rail transport'!$T$56="no","not applicable (Q3a.2.6 answered with 'no')",ROUND(E8527,4))</f>
        <v>0.443</v>
      </c>
      <c r="G8527" s="110">
        <f>IF('3A-Rail transport'!$T$57="no","not applicable (Q3a.2.6 answered with 'no')",ROUND(E8527,4))</f>
        <v>0.443</v>
      </c>
      <c r="S8527" s="110">
        <f t="shared" si="469"/>
        <v>0.44300000000000034</v>
      </c>
      <c r="T8527" s="110">
        <f>IF('3B-Air transport'!$T$66="no","not applicable (Q3b.1.6 answered with 'no')",ROUND(S8527,4))</f>
        <v>0.443</v>
      </c>
      <c r="U8527" s="110">
        <f>IF('3B-Air transport'!$T$67="no","not applicable (Q3b.1.6 answered with 'no')",ROUND(S8527,4))</f>
        <v>0.443</v>
      </c>
      <c r="V8527" s="110">
        <f>IF('3B-Air transport'!$T$68="no","not applicable (Q3b.1.6 answered with 'no')",ROUND(S8527,4))</f>
        <v>0.443</v>
      </c>
      <c r="AB8527" s="110">
        <f t="shared" si="470"/>
        <v>0.44300000000000034</v>
      </c>
      <c r="AC8527" s="110">
        <f>IF('3C-Water transport'!$T$56="no","not applicable (Q3c.1.6 answered with 'no')",ROUND(AB8527,4))</f>
        <v>0.443</v>
      </c>
      <c r="AD8527" s="110">
        <f>IF('3C-Water transport'!$T$57="no","not applicable (Q3c.1.6 answered with 'no')",ROUND(AB8527,4))</f>
        <v>0.443</v>
      </c>
      <c r="AE8527" s="110">
        <f>IF('3C-Water transport'!$T$58="no","not applicable (Q3c.1.6 answered with 'no')",ROUND(AB8527,4))</f>
        <v>0.443</v>
      </c>
    </row>
    <row r="8528" spans="5:31" x14ac:dyDescent="0.25">
      <c r="E8528" s="110">
        <f t="shared" si="468"/>
        <v>0.44400000000000034</v>
      </c>
      <c r="F8528" s="110">
        <f>IF('3A-Rail transport'!$T$56="no","not applicable (Q3a.2.6 answered with 'no')",ROUND(E8528,4))</f>
        <v>0.44400000000000001</v>
      </c>
      <c r="G8528" s="110">
        <f>IF('3A-Rail transport'!$T$57="no","not applicable (Q3a.2.6 answered with 'no')",ROUND(E8528,4))</f>
        <v>0.44400000000000001</v>
      </c>
      <c r="S8528" s="110">
        <f t="shared" si="469"/>
        <v>0.44400000000000034</v>
      </c>
      <c r="T8528" s="110">
        <f>IF('3B-Air transport'!$T$66="no","not applicable (Q3b.1.6 answered with 'no')",ROUND(S8528,4))</f>
        <v>0.44400000000000001</v>
      </c>
      <c r="U8528" s="110">
        <f>IF('3B-Air transport'!$T$67="no","not applicable (Q3b.1.6 answered with 'no')",ROUND(S8528,4))</f>
        <v>0.44400000000000001</v>
      </c>
      <c r="V8528" s="110">
        <f>IF('3B-Air transport'!$T$68="no","not applicable (Q3b.1.6 answered with 'no')",ROUND(S8528,4))</f>
        <v>0.44400000000000001</v>
      </c>
      <c r="AB8528" s="110">
        <f t="shared" si="470"/>
        <v>0.44400000000000034</v>
      </c>
      <c r="AC8528" s="110">
        <f>IF('3C-Water transport'!$T$56="no","not applicable (Q3c.1.6 answered with 'no')",ROUND(AB8528,4))</f>
        <v>0.44400000000000001</v>
      </c>
      <c r="AD8528" s="110">
        <f>IF('3C-Water transport'!$T$57="no","not applicable (Q3c.1.6 answered with 'no')",ROUND(AB8528,4))</f>
        <v>0.44400000000000001</v>
      </c>
      <c r="AE8528" s="110">
        <f>IF('3C-Water transport'!$T$58="no","not applicable (Q3c.1.6 answered with 'no')",ROUND(AB8528,4))</f>
        <v>0.44400000000000001</v>
      </c>
    </row>
    <row r="8529" spans="5:31" x14ac:dyDescent="0.25">
      <c r="E8529" s="110">
        <f t="shared" si="468"/>
        <v>0.44500000000000034</v>
      </c>
      <c r="F8529" s="110">
        <f>IF('3A-Rail transport'!$T$56="no","not applicable (Q3a.2.6 answered with 'no')",ROUND(E8529,4))</f>
        <v>0.44500000000000001</v>
      </c>
      <c r="G8529" s="110">
        <f>IF('3A-Rail transport'!$T$57="no","not applicable (Q3a.2.6 answered with 'no')",ROUND(E8529,4))</f>
        <v>0.44500000000000001</v>
      </c>
      <c r="S8529" s="110">
        <f t="shared" si="469"/>
        <v>0.44500000000000034</v>
      </c>
      <c r="T8529" s="110">
        <f>IF('3B-Air transport'!$T$66="no","not applicable (Q3b.1.6 answered with 'no')",ROUND(S8529,4))</f>
        <v>0.44500000000000001</v>
      </c>
      <c r="U8529" s="110">
        <f>IF('3B-Air transport'!$T$67="no","not applicable (Q3b.1.6 answered with 'no')",ROUND(S8529,4))</f>
        <v>0.44500000000000001</v>
      </c>
      <c r="V8529" s="110">
        <f>IF('3B-Air transport'!$T$68="no","not applicable (Q3b.1.6 answered with 'no')",ROUND(S8529,4))</f>
        <v>0.44500000000000001</v>
      </c>
      <c r="AB8529" s="110">
        <f t="shared" si="470"/>
        <v>0.44500000000000034</v>
      </c>
      <c r="AC8529" s="110">
        <f>IF('3C-Water transport'!$T$56="no","not applicable (Q3c.1.6 answered with 'no')",ROUND(AB8529,4))</f>
        <v>0.44500000000000001</v>
      </c>
      <c r="AD8529" s="110">
        <f>IF('3C-Water transport'!$T$57="no","not applicable (Q3c.1.6 answered with 'no')",ROUND(AB8529,4))</f>
        <v>0.44500000000000001</v>
      </c>
      <c r="AE8529" s="110">
        <f>IF('3C-Water transport'!$T$58="no","not applicable (Q3c.1.6 answered with 'no')",ROUND(AB8529,4))</f>
        <v>0.44500000000000001</v>
      </c>
    </row>
    <row r="8530" spans="5:31" x14ac:dyDescent="0.25">
      <c r="E8530" s="110">
        <f t="shared" si="468"/>
        <v>0.44600000000000034</v>
      </c>
      <c r="F8530" s="110">
        <f>IF('3A-Rail transport'!$T$56="no","not applicable (Q3a.2.6 answered with 'no')",ROUND(E8530,4))</f>
        <v>0.44600000000000001</v>
      </c>
      <c r="G8530" s="110">
        <f>IF('3A-Rail transport'!$T$57="no","not applicable (Q3a.2.6 answered with 'no')",ROUND(E8530,4))</f>
        <v>0.44600000000000001</v>
      </c>
      <c r="S8530" s="110">
        <f t="shared" si="469"/>
        <v>0.44600000000000034</v>
      </c>
      <c r="T8530" s="110">
        <f>IF('3B-Air transport'!$T$66="no","not applicable (Q3b.1.6 answered with 'no')",ROUND(S8530,4))</f>
        <v>0.44600000000000001</v>
      </c>
      <c r="U8530" s="110">
        <f>IF('3B-Air transport'!$T$67="no","not applicable (Q3b.1.6 answered with 'no')",ROUND(S8530,4))</f>
        <v>0.44600000000000001</v>
      </c>
      <c r="V8530" s="110">
        <f>IF('3B-Air transport'!$T$68="no","not applicable (Q3b.1.6 answered with 'no')",ROUND(S8530,4))</f>
        <v>0.44600000000000001</v>
      </c>
      <c r="AB8530" s="110">
        <f t="shared" si="470"/>
        <v>0.44600000000000034</v>
      </c>
      <c r="AC8530" s="110">
        <f>IF('3C-Water transport'!$T$56="no","not applicable (Q3c.1.6 answered with 'no')",ROUND(AB8530,4))</f>
        <v>0.44600000000000001</v>
      </c>
      <c r="AD8530" s="110">
        <f>IF('3C-Water transport'!$T$57="no","not applicable (Q3c.1.6 answered with 'no')",ROUND(AB8530,4))</f>
        <v>0.44600000000000001</v>
      </c>
      <c r="AE8530" s="110">
        <f>IF('3C-Water transport'!$T$58="no","not applicable (Q3c.1.6 answered with 'no')",ROUND(AB8530,4))</f>
        <v>0.44600000000000001</v>
      </c>
    </row>
    <row r="8531" spans="5:31" x14ac:dyDescent="0.25">
      <c r="E8531" s="110">
        <f t="shared" si="468"/>
        <v>0.44700000000000034</v>
      </c>
      <c r="F8531" s="110">
        <f>IF('3A-Rail transport'!$T$56="no","not applicable (Q3a.2.6 answered with 'no')",ROUND(E8531,4))</f>
        <v>0.44700000000000001</v>
      </c>
      <c r="G8531" s="110">
        <f>IF('3A-Rail transport'!$T$57="no","not applicable (Q3a.2.6 answered with 'no')",ROUND(E8531,4))</f>
        <v>0.44700000000000001</v>
      </c>
      <c r="S8531" s="110">
        <f t="shared" si="469"/>
        <v>0.44700000000000034</v>
      </c>
      <c r="T8531" s="110">
        <f>IF('3B-Air transport'!$T$66="no","not applicable (Q3b.1.6 answered with 'no')",ROUND(S8531,4))</f>
        <v>0.44700000000000001</v>
      </c>
      <c r="U8531" s="110">
        <f>IF('3B-Air transport'!$T$67="no","not applicable (Q3b.1.6 answered with 'no')",ROUND(S8531,4))</f>
        <v>0.44700000000000001</v>
      </c>
      <c r="V8531" s="110">
        <f>IF('3B-Air transport'!$T$68="no","not applicable (Q3b.1.6 answered with 'no')",ROUND(S8531,4))</f>
        <v>0.44700000000000001</v>
      </c>
      <c r="AB8531" s="110">
        <f t="shared" si="470"/>
        <v>0.44700000000000034</v>
      </c>
      <c r="AC8531" s="110">
        <f>IF('3C-Water transport'!$T$56="no","not applicable (Q3c.1.6 answered with 'no')",ROUND(AB8531,4))</f>
        <v>0.44700000000000001</v>
      </c>
      <c r="AD8531" s="110">
        <f>IF('3C-Water transport'!$T$57="no","not applicable (Q3c.1.6 answered with 'no')",ROUND(AB8531,4))</f>
        <v>0.44700000000000001</v>
      </c>
      <c r="AE8531" s="110">
        <f>IF('3C-Water transport'!$T$58="no","not applicable (Q3c.1.6 answered with 'no')",ROUND(AB8531,4))</f>
        <v>0.44700000000000001</v>
      </c>
    </row>
    <row r="8532" spans="5:31" x14ac:dyDescent="0.25">
      <c r="E8532" s="110">
        <f t="shared" si="468"/>
        <v>0.44800000000000034</v>
      </c>
      <c r="F8532" s="110">
        <f>IF('3A-Rail transport'!$T$56="no","not applicable (Q3a.2.6 answered with 'no')",ROUND(E8532,4))</f>
        <v>0.44800000000000001</v>
      </c>
      <c r="G8532" s="110">
        <f>IF('3A-Rail transport'!$T$57="no","not applicable (Q3a.2.6 answered with 'no')",ROUND(E8532,4))</f>
        <v>0.44800000000000001</v>
      </c>
      <c r="S8532" s="110">
        <f t="shared" si="469"/>
        <v>0.44800000000000034</v>
      </c>
      <c r="T8532" s="110">
        <f>IF('3B-Air transport'!$T$66="no","not applicable (Q3b.1.6 answered with 'no')",ROUND(S8532,4))</f>
        <v>0.44800000000000001</v>
      </c>
      <c r="U8532" s="110">
        <f>IF('3B-Air transport'!$T$67="no","not applicable (Q3b.1.6 answered with 'no')",ROUND(S8532,4))</f>
        <v>0.44800000000000001</v>
      </c>
      <c r="V8532" s="110">
        <f>IF('3B-Air transport'!$T$68="no","not applicable (Q3b.1.6 answered with 'no')",ROUND(S8532,4))</f>
        <v>0.44800000000000001</v>
      </c>
      <c r="AB8532" s="110">
        <f t="shared" si="470"/>
        <v>0.44800000000000034</v>
      </c>
      <c r="AC8532" s="110">
        <f>IF('3C-Water transport'!$T$56="no","not applicable (Q3c.1.6 answered with 'no')",ROUND(AB8532,4))</f>
        <v>0.44800000000000001</v>
      </c>
      <c r="AD8532" s="110">
        <f>IF('3C-Water transport'!$T$57="no","not applicable (Q3c.1.6 answered with 'no')",ROUND(AB8532,4))</f>
        <v>0.44800000000000001</v>
      </c>
      <c r="AE8532" s="110">
        <f>IF('3C-Water transport'!$T$58="no","not applicable (Q3c.1.6 answered with 'no')",ROUND(AB8532,4))</f>
        <v>0.44800000000000001</v>
      </c>
    </row>
    <row r="8533" spans="5:31" x14ac:dyDescent="0.25">
      <c r="E8533" s="110">
        <f t="shared" ref="E8533:E8596" si="471">E8532+0.001</f>
        <v>0.44900000000000034</v>
      </c>
      <c r="F8533" s="110">
        <f>IF('3A-Rail transport'!$T$56="no","not applicable (Q3a.2.6 answered with 'no')",ROUND(E8533,4))</f>
        <v>0.44900000000000001</v>
      </c>
      <c r="G8533" s="110">
        <f>IF('3A-Rail transport'!$T$57="no","not applicable (Q3a.2.6 answered with 'no')",ROUND(E8533,4))</f>
        <v>0.44900000000000001</v>
      </c>
      <c r="S8533" s="110">
        <f t="shared" ref="S8533:S8596" si="472">S8532+0.001</f>
        <v>0.44900000000000034</v>
      </c>
      <c r="T8533" s="110">
        <f>IF('3B-Air transport'!$T$66="no","not applicable (Q3b.1.6 answered with 'no')",ROUND(S8533,4))</f>
        <v>0.44900000000000001</v>
      </c>
      <c r="U8533" s="110">
        <f>IF('3B-Air transport'!$T$67="no","not applicable (Q3b.1.6 answered with 'no')",ROUND(S8533,4))</f>
        <v>0.44900000000000001</v>
      </c>
      <c r="V8533" s="110">
        <f>IF('3B-Air transport'!$T$68="no","not applicable (Q3b.1.6 answered with 'no')",ROUND(S8533,4))</f>
        <v>0.44900000000000001</v>
      </c>
      <c r="AB8533" s="110">
        <f t="shared" ref="AB8533:AB8596" si="473">AB8532+0.001</f>
        <v>0.44900000000000034</v>
      </c>
      <c r="AC8533" s="110">
        <f>IF('3C-Water transport'!$T$56="no","not applicable (Q3c.1.6 answered with 'no')",ROUND(AB8533,4))</f>
        <v>0.44900000000000001</v>
      </c>
      <c r="AD8533" s="110">
        <f>IF('3C-Water transport'!$T$57="no","not applicable (Q3c.1.6 answered with 'no')",ROUND(AB8533,4))</f>
        <v>0.44900000000000001</v>
      </c>
      <c r="AE8533" s="110">
        <f>IF('3C-Water transport'!$T$58="no","not applicable (Q3c.1.6 answered with 'no')",ROUND(AB8533,4))</f>
        <v>0.44900000000000001</v>
      </c>
    </row>
    <row r="8534" spans="5:31" x14ac:dyDescent="0.25">
      <c r="E8534" s="110">
        <f t="shared" si="471"/>
        <v>0.45000000000000034</v>
      </c>
      <c r="F8534" s="110">
        <f>IF('3A-Rail transport'!$T$56="no","not applicable (Q3a.2.6 answered with 'no')",ROUND(E8534,4))</f>
        <v>0.45</v>
      </c>
      <c r="G8534" s="110">
        <f>IF('3A-Rail transport'!$T$57="no","not applicable (Q3a.2.6 answered with 'no')",ROUND(E8534,4))</f>
        <v>0.45</v>
      </c>
      <c r="S8534" s="110">
        <f t="shared" si="472"/>
        <v>0.45000000000000034</v>
      </c>
      <c r="T8534" s="110">
        <f>IF('3B-Air transport'!$T$66="no","not applicable (Q3b.1.6 answered with 'no')",ROUND(S8534,4))</f>
        <v>0.45</v>
      </c>
      <c r="U8534" s="110">
        <f>IF('3B-Air transport'!$T$67="no","not applicable (Q3b.1.6 answered with 'no')",ROUND(S8534,4))</f>
        <v>0.45</v>
      </c>
      <c r="V8534" s="110">
        <f>IF('3B-Air transport'!$T$68="no","not applicable (Q3b.1.6 answered with 'no')",ROUND(S8534,4))</f>
        <v>0.45</v>
      </c>
      <c r="AB8534" s="110">
        <f t="shared" si="473"/>
        <v>0.45000000000000034</v>
      </c>
      <c r="AC8534" s="110">
        <f>IF('3C-Water transport'!$T$56="no","not applicable (Q3c.1.6 answered with 'no')",ROUND(AB8534,4))</f>
        <v>0.45</v>
      </c>
      <c r="AD8534" s="110">
        <f>IF('3C-Water transport'!$T$57="no","not applicable (Q3c.1.6 answered with 'no')",ROUND(AB8534,4))</f>
        <v>0.45</v>
      </c>
      <c r="AE8534" s="110">
        <f>IF('3C-Water transport'!$T$58="no","not applicable (Q3c.1.6 answered with 'no')",ROUND(AB8534,4))</f>
        <v>0.45</v>
      </c>
    </row>
    <row r="8535" spans="5:31" x14ac:dyDescent="0.25">
      <c r="E8535" s="110">
        <f t="shared" si="471"/>
        <v>0.45100000000000035</v>
      </c>
      <c r="F8535" s="110">
        <f>IF('3A-Rail transport'!$T$56="no","not applicable (Q3a.2.6 answered with 'no')",ROUND(E8535,4))</f>
        <v>0.45100000000000001</v>
      </c>
      <c r="G8535" s="110">
        <f>IF('3A-Rail transport'!$T$57="no","not applicable (Q3a.2.6 answered with 'no')",ROUND(E8535,4))</f>
        <v>0.45100000000000001</v>
      </c>
      <c r="S8535" s="110">
        <f t="shared" si="472"/>
        <v>0.45100000000000035</v>
      </c>
      <c r="T8535" s="110">
        <f>IF('3B-Air transport'!$T$66="no","not applicable (Q3b.1.6 answered with 'no')",ROUND(S8535,4))</f>
        <v>0.45100000000000001</v>
      </c>
      <c r="U8535" s="110">
        <f>IF('3B-Air transport'!$T$67="no","not applicable (Q3b.1.6 answered with 'no')",ROUND(S8535,4))</f>
        <v>0.45100000000000001</v>
      </c>
      <c r="V8535" s="110">
        <f>IF('3B-Air transport'!$T$68="no","not applicable (Q3b.1.6 answered with 'no')",ROUND(S8535,4))</f>
        <v>0.45100000000000001</v>
      </c>
      <c r="AB8535" s="110">
        <f t="shared" si="473"/>
        <v>0.45100000000000035</v>
      </c>
      <c r="AC8535" s="110">
        <f>IF('3C-Water transport'!$T$56="no","not applicable (Q3c.1.6 answered with 'no')",ROUND(AB8535,4))</f>
        <v>0.45100000000000001</v>
      </c>
      <c r="AD8535" s="110">
        <f>IF('3C-Water transport'!$T$57="no","not applicable (Q3c.1.6 answered with 'no')",ROUND(AB8535,4))</f>
        <v>0.45100000000000001</v>
      </c>
      <c r="AE8535" s="110">
        <f>IF('3C-Water transport'!$T$58="no","not applicable (Q3c.1.6 answered with 'no')",ROUND(AB8535,4))</f>
        <v>0.45100000000000001</v>
      </c>
    </row>
    <row r="8536" spans="5:31" x14ac:dyDescent="0.25">
      <c r="E8536" s="110">
        <f t="shared" si="471"/>
        <v>0.45200000000000035</v>
      </c>
      <c r="F8536" s="110">
        <f>IF('3A-Rail transport'!$T$56="no","not applicable (Q3a.2.6 answered with 'no')",ROUND(E8536,4))</f>
        <v>0.45200000000000001</v>
      </c>
      <c r="G8536" s="110">
        <f>IF('3A-Rail transport'!$T$57="no","not applicable (Q3a.2.6 answered with 'no')",ROUND(E8536,4))</f>
        <v>0.45200000000000001</v>
      </c>
      <c r="S8536" s="110">
        <f t="shared" si="472"/>
        <v>0.45200000000000035</v>
      </c>
      <c r="T8536" s="110">
        <f>IF('3B-Air transport'!$T$66="no","not applicable (Q3b.1.6 answered with 'no')",ROUND(S8536,4))</f>
        <v>0.45200000000000001</v>
      </c>
      <c r="U8536" s="110">
        <f>IF('3B-Air transport'!$T$67="no","not applicable (Q3b.1.6 answered with 'no')",ROUND(S8536,4))</f>
        <v>0.45200000000000001</v>
      </c>
      <c r="V8536" s="110">
        <f>IF('3B-Air transport'!$T$68="no","not applicable (Q3b.1.6 answered with 'no')",ROUND(S8536,4))</f>
        <v>0.45200000000000001</v>
      </c>
      <c r="AB8536" s="110">
        <f t="shared" si="473"/>
        <v>0.45200000000000035</v>
      </c>
      <c r="AC8536" s="110">
        <f>IF('3C-Water transport'!$T$56="no","not applicable (Q3c.1.6 answered with 'no')",ROUND(AB8536,4))</f>
        <v>0.45200000000000001</v>
      </c>
      <c r="AD8536" s="110">
        <f>IF('3C-Water transport'!$T$57="no","not applicable (Q3c.1.6 answered with 'no')",ROUND(AB8536,4))</f>
        <v>0.45200000000000001</v>
      </c>
      <c r="AE8536" s="110">
        <f>IF('3C-Water transport'!$T$58="no","not applicable (Q3c.1.6 answered with 'no')",ROUND(AB8536,4))</f>
        <v>0.45200000000000001</v>
      </c>
    </row>
    <row r="8537" spans="5:31" x14ac:dyDescent="0.25">
      <c r="E8537" s="110">
        <f t="shared" si="471"/>
        <v>0.45300000000000035</v>
      </c>
      <c r="F8537" s="110">
        <f>IF('3A-Rail transport'!$T$56="no","not applicable (Q3a.2.6 answered with 'no')",ROUND(E8537,4))</f>
        <v>0.45300000000000001</v>
      </c>
      <c r="G8537" s="110">
        <f>IF('3A-Rail transport'!$T$57="no","not applicable (Q3a.2.6 answered with 'no')",ROUND(E8537,4))</f>
        <v>0.45300000000000001</v>
      </c>
      <c r="S8537" s="110">
        <f t="shared" si="472"/>
        <v>0.45300000000000035</v>
      </c>
      <c r="T8537" s="110">
        <f>IF('3B-Air transport'!$T$66="no","not applicable (Q3b.1.6 answered with 'no')",ROUND(S8537,4))</f>
        <v>0.45300000000000001</v>
      </c>
      <c r="U8537" s="110">
        <f>IF('3B-Air transport'!$T$67="no","not applicable (Q3b.1.6 answered with 'no')",ROUND(S8537,4))</f>
        <v>0.45300000000000001</v>
      </c>
      <c r="V8537" s="110">
        <f>IF('3B-Air transport'!$T$68="no","not applicable (Q3b.1.6 answered with 'no')",ROUND(S8537,4))</f>
        <v>0.45300000000000001</v>
      </c>
      <c r="AB8537" s="110">
        <f t="shared" si="473"/>
        <v>0.45300000000000035</v>
      </c>
      <c r="AC8537" s="110">
        <f>IF('3C-Water transport'!$T$56="no","not applicable (Q3c.1.6 answered with 'no')",ROUND(AB8537,4))</f>
        <v>0.45300000000000001</v>
      </c>
      <c r="AD8537" s="110">
        <f>IF('3C-Water transport'!$T$57="no","not applicable (Q3c.1.6 answered with 'no')",ROUND(AB8537,4))</f>
        <v>0.45300000000000001</v>
      </c>
      <c r="AE8537" s="110">
        <f>IF('3C-Water transport'!$T$58="no","not applicable (Q3c.1.6 answered with 'no')",ROUND(AB8537,4))</f>
        <v>0.45300000000000001</v>
      </c>
    </row>
    <row r="8538" spans="5:31" x14ac:dyDescent="0.25">
      <c r="E8538" s="110">
        <f t="shared" si="471"/>
        <v>0.45400000000000035</v>
      </c>
      <c r="F8538" s="110">
        <f>IF('3A-Rail transport'!$T$56="no","not applicable (Q3a.2.6 answered with 'no')",ROUND(E8538,4))</f>
        <v>0.45400000000000001</v>
      </c>
      <c r="G8538" s="110">
        <f>IF('3A-Rail transport'!$T$57="no","not applicable (Q3a.2.6 answered with 'no')",ROUND(E8538,4))</f>
        <v>0.45400000000000001</v>
      </c>
      <c r="S8538" s="110">
        <f t="shared" si="472"/>
        <v>0.45400000000000035</v>
      </c>
      <c r="T8538" s="110">
        <f>IF('3B-Air transport'!$T$66="no","not applicable (Q3b.1.6 answered with 'no')",ROUND(S8538,4))</f>
        <v>0.45400000000000001</v>
      </c>
      <c r="U8538" s="110">
        <f>IF('3B-Air transport'!$T$67="no","not applicable (Q3b.1.6 answered with 'no')",ROUND(S8538,4))</f>
        <v>0.45400000000000001</v>
      </c>
      <c r="V8538" s="110">
        <f>IF('3B-Air transport'!$T$68="no","not applicable (Q3b.1.6 answered with 'no')",ROUND(S8538,4))</f>
        <v>0.45400000000000001</v>
      </c>
      <c r="AB8538" s="110">
        <f t="shared" si="473"/>
        <v>0.45400000000000035</v>
      </c>
      <c r="AC8538" s="110">
        <f>IF('3C-Water transport'!$T$56="no","not applicable (Q3c.1.6 answered with 'no')",ROUND(AB8538,4))</f>
        <v>0.45400000000000001</v>
      </c>
      <c r="AD8538" s="110">
        <f>IF('3C-Water transport'!$T$57="no","not applicable (Q3c.1.6 answered with 'no')",ROUND(AB8538,4))</f>
        <v>0.45400000000000001</v>
      </c>
      <c r="AE8538" s="110">
        <f>IF('3C-Water transport'!$T$58="no","not applicable (Q3c.1.6 answered with 'no')",ROUND(AB8538,4))</f>
        <v>0.45400000000000001</v>
      </c>
    </row>
    <row r="8539" spans="5:31" x14ac:dyDescent="0.25">
      <c r="E8539" s="110">
        <f t="shared" si="471"/>
        <v>0.45500000000000035</v>
      </c>
      <c r="F8539" s="110">
        <f>IF('3A-Rail transport'!$T$56="no","not applicable (Q3a.2.6 answered with 'no')",ROUND(E8539,4))</f>
        <v>0.45500000000000002</v>
      </c>
      <c r="G8539" s="110">
        <f>IF('3A-Rail transport'!$T$57="no","not applicable (Q3a.2.6 answered with 'no')",ROUND(E8539,4))</f>
        <v>0.45500000000000002</v>
      </c>
      <c r="S8539" s="110">
        <f t="shared" si="472"/>
        <v>0.45500000000000035</v>
      </c>
      <c r="T8539" s="110">
        <f>IF('3B-Air transport'!$T$66="no","not applicable (Q3b.1.6 answered with 'no')",ROUND(S8539,4))</f>
        <v>0.45500000000000002</v>
      </c>
      <c r="U8539" s="110">
        <f>IF('3B-Air transport'!$T$67="no","not applicable (Q3b.1.6 answered with 'no')",ROUND(S8539,4))</f>
        <v>0.45500000000000002</v>
      </c>
      <c r="V8539" s="110">
        <f>IF('3B-Air transport'!$T$68="no","not applicable (Q3b.1.6 answered with 'no')",ROUND(S8539,4))</f>
        <v>0.45500000000000002</v>
      </c>
      <c r="AB8539" s="110">
        <f t="shared" si="473"/>
        <v>0.45500000000000035</v>
      </c>
      <c r="AC8539" s="110">
        <f>IF('3C-Water transport'!$T$56="no","not applicable (Q3c.1.6 answered with 'no')",ROUND(AB8539,4))</f>
        <v>0.45500000000000002</v>
      </c>
      <c r="AD8539" s="110">
        <f>IF('3C-Water transport'!$T$57="no","not applicable (Q3c.1.6 answered with 'no')",ROUND(AB8539,4))</f>
        <v>0.45500000000000002</v>
      </c>
      <c r="AE8539" s="110">
        <f>IF('3C-Water transport'!$T$58="no","not applicable (Q3c.1.6 answered with 'no')",ROUND(AB8539,4))</f>
        <v>0.45500000000000002</v>
      </c>
    </row>
    <row r="8540" spans="5:31" x14ac:dyDescent="0.25">
      <c r="E8540" s="110">
        <f t="shared" si="471"/>
        <v>0.45600000000000035</v>
      </c>
      <c r="F8540" s="110">
        <f>IF('3A-Rail transport'!$T$56="no","not applicable (Q3a.2.6 answered with 'no')",ROUND(E8540,4))</f>
        <v>0.45600000000000002</v>
      </c>
      <c r="G8540" s="110">
        <f>IF('3A-Rail transport'!$T$57="no","not applicable (Q3a.2.6 answered with 'no')",ROUND(E8540,4))</f>
        <v>0.45600000000000002</v>
      </c>
      <c r="S8540" s="110">
        <f t="shared" si="472"/>
        <v>0.45600000000000035</v>
      </c>
      <c r="T8540" s="110">
        <f>IF('3B-Air transport'!$T$66="no","not applicable (Q3b.1.6 answered with 'no')",ROUND(S8540,4))</f>
        <v>0.45600000000000002</v>
      </c>
      <c r="U8540" s="110">
        <f>IF('3B-Air transport'!$T$67="no","not applicable (Q3b.1.6 answered with 'no')",ROUND(S8540,4))</f>
        <v>0.45600000000000002</v>
      </c>
      <c r="V8540" s="110">
        <f>IF('3B-Air transport'!$T$68="no","not applicable (Q3b.1.6 answered with 'no')",ROUND(S8540,4))</f>
        <v>0.45600000000000002</v>
      </c>
      <c r="AB8540" s="110">
        <f t="shared" si="473"/>
        <v>0.45600000000000035</v>
      </c>
      <c r="AC8540" s="110">
        <f>IF('3C-Water transport'!$T$56="no","not applicable (Q3c.1.6 answered with 'no')",ROUND(AB8540,4))</f>
        <v>0.45600000000000002</v>
      </c>
      <c r="AD8540" s="110">
        <f>IF('3C-Water transport'!$T$57="no","not applicable (Q3c.1.6 answered with 'no')",ROUND(AB8540,4))</f>
        <v>0.45600000000000002</v>
      </c>
      <c r="AE8540" s="110">
        <f>IF('3C-Water transport'!$T$58="no","not applicable (Q3c.1.6 answered with 'no')",ROUND(AB8540,4))</f>
        <v>0.45600000000000002</v>
      </c>
    </row>
    <row r="8541" spans="5:31" x14ac:dyDescent="0.25">
      <c r="E8541" s="110">
        <f t="shared" si="471"/>
        <v>0.45700000000000035</v>
      </c>
      <c r="F8541" s="110">
        <f>IF('3A-Rail transport'!$T$56="no","not applicable (Q3a.2.6 answered with 'no')",ROUND(E8541,4))</f>
        <v>0.45700000000000002</v>
      </c>
      <c r="G8541" s="110">
        <f>IF('3A-Rail transport'!$T$57="no","not applicable (Q3a.2.6 answered with 'no')",ROUND(E8541,4))</f>
        <v>0.45700000000000002</v>
      </c>
      <c r="S8541" s="110">
        <f t="shared" si="472"/>
        <v>0.45700000000000035</v>
      </c>
      <c r="T8541" s="110">
        <f>IF('3B-Air transport'!$T$66="no","not applicable (Q3b.1.6 answered with 'no')",ROUND(S8541,4))</f>
        <v>0.45700000000000002</v>
      </c>
      <c r="U8541" s="110">
        <f>IF('3B-Air transport'!$T$67="no","not applicable (Q3b.1.6 answered with 'no')",ROUND(S8541,4))</f>
        <v>0.45700000000000002</v>
      </c>
      <c r="V8541" s="110">
        <f>IF('3B-Air transport'!$T$68="no","not applicable (Q3b.1.6 answered with 'no')",ROUND(S8541,4))</f>
        <v>0.45700000000000002</v>
      </c>
      <c r="AB8541" s="110">
        <f t="shared" si="473"/>
        <v>0.45700000000000035</v>
      </c>
      <c r="AC8541" s="110">
        <f>IF('3C-Water transport'!$T$56="no","not applicable (Q3c.1.6 answered with 'no')",ROUND(AB8541,4))</f>
        <v>0.45700000000000002</v>
      </c>
      <c r="AD8541" s="110">
        <f>IF('3C-Water transport'!$T$57="no","not applicable (Q3c.1.6 answered with 'no')",ROUND(AB8541,4))</f>
        <v>0.45700000000000002</v>
      </c>
      <c r="AE8541" s="110">
        <f>IF('3C-Water transport'!$T$58="no","not applicable (Q3c.1.6 answered with 'no')",ROUND(AB8541,4))</f>
        <v>0.45700000000000002</v>
      </c>
    </row>
    <row r="8542" spans="5:31" x14ac:dyDescent="0.25">
      <c r="E8542" s="110">
        <f t="shared" si="471"/>
        <v>0.45800000000000035</v>
      </c>
      <c r="F8542" s="110">
        <f>IF('3A-Rail transport'!$T$56="no","not applicable (Q3a.2.6 answered with 'no')",ROUND(E8542,4))</f>
        <v>0.45800000000000002</v>
      </c>
      <c r="G8542" s="110">
        <f>IF('3A-Rail transport'!$T$57="no","not applicable (Q3a.2.6 answered with 'no')",ROUND(E8542,4))</f>
        <v>0.45800000000000002</v>
      </c>
      <c r="S8542" s="110">
        <f t="shared" si="472"/>
        <v>0.45800000000000035</v>
      </c>
      <c r="T8542" s="110">
        <f>IF('3B-Air transport'!$T$66="no","not applicable (Q3b.1.6 answered with 'no')",ROUND(S8542,4))</f>
        <v>0.45800000000000002</v>
      </c>
      <c r="U8542" s="110">
        <f>IF('3B-Air transport'!$T$67="no","not applicable (Q3b.1.6 answered with 'no')",ROUND(S8542,4))</f>
        <v>0.45800000000000002</v>
      </c>
      <c r="V8542" s="110">
        <f>IF('3B-Air transport'!$T$68="no","not applicable (Q3b.1.6 answered with 'no')",ROUND(S8542,4))</f>
        <v>0.45800000000000002</v>
      </c>
      <c r="AB8542" s="110">
        <f t="shared" si="473"/>
        <v>0.45800000000000035</v>
      </c>
      <c r="AC8542" s="110">
        <f>IF('3C-Water transport'!$T$56="no","not applicable (Q3c.1.6 answered with 'no')",ROUND(AB8542,4))</f>
        <v>0.45800000000000002</v>
      </c>
      <c r="AD8542" s="110">
        <f>IF('3C-Water transport'!$T$57="no","not applicable (Q3c.1.6 answered with 'no')",ROUND(AB8542,4))</f>
        <v>0.45800000000000002</v>
      </c>
      <c r="AE8542" s="110">
        <f>IF('3C-Water transport'!$T$58="no","not applicable (Q3c.1.6 answered with 'no')",ROUND(AB8542,4))</f>
        <v>0.45800000000000002</v>
      </c>
    </row>
    <row r="8543" spans="5:31" x14ac:dyDescent="0.25">
      <c r="E8543" s="110">
        <f t="shared" si="471"/>
        <v>0.45900000000000035</v>
      </c>
      <c r="F8543" s="110">
        <f>IF('3A-Rail transport'!$T$56="no","not applicable (Q3a.2.6 answered with 'no')",ROUND(E8543,4))</f>
        <v>0.45900000000000002</v>
      </c>
      <c r="G8543" s="110">
        <f>IF('3A-Rail transport'!$T$57="no","not applicable (Q3a.2.6 answered with 'no')",ROUND(E8543,4))</f>
        <v>0.45900000000000002</v>
      </c>
      <c r="S8543" s="110">
        <f t="shared" si="472"/>
        <v>0.45900000000000035</v>
      </c>
      <c r="T8543" s="110">
        <f>IF('3B-Air transport'!$T$66="no","not applicable (Q3b.1.6 answered with 'no')",ROUND(S8543,4))</f>
        <v>0.45900000000000002</v>
      </c>
      <c r="U8543" s="110">
        <f>IF('3B-Air transport'!$T$67="no","not applicable (Q3b.1.6 answered with 'no')",ROUND(S8543,4))</f>
        <v>0.45900000000000002</v>
      </c>
      <c r="V8543" s="110">
        <f>IF('3B-Air transport'!$T$68="no","not applicable (Q3b.1.6 answered with 'no')",ROUND(S8543,4))</f>
        <v>0.45900000000000002</v>
      </c>
      <c r="AB8543" s="110">
        <f t="shared" si="473"/>
        <v>0.45900000000000035</v>
      </c>
      <c r="AC8543" s="110">
        <f>IF('3C-Water transport'!$T$56="no","not applicable (Q3c.1.6 answered with 'no')",ROUND(AB8543,4))</f>
        <v>0.45900000000000002</v>
      </c>
      <c r="AD8543" s="110">
        <f>IF('3C-Water transport'!$T$57="no","not applicable (Q3c.1.6 answered with 'no')",ROUND(AB8543,4))</f>
        <v>0.45900000000000002</v>
      </c>
      <c r="AE8543" s="110">
        <f>IF('3C-Water transport'!$T$58="no","not applicable (Q3c.1.6 answered with 'no')",ROUND(AB8543,4))</f>
        <v>0.45900000000000002</v>
      </c>
    </row>
    <row r="8544" spans="5:31" x14ac:dyDescent="0.25">
      <c r="E8544" s="110">
        <f t="shared" si="471"/>
        <v>0.46000000000000035</v>
      </c>
      <c r="F8544" s="110">
        <f>IF('3A-Rail transport'!$T$56="no","not applicable (Q3a.2.6 answered with 'no')",ROUND(E8544,4))</f>
        <v>0.46</v>
      </c>
      <c r="G8544" s="110">
        <f>IF('3A-Rail transport'!$T$57="no","not applicable (Q3a.2.6 answered with 'no')",ROUND(E8544,4))</f>
        <v>0.46</v>
      </c>
      <c r="S8544" s="110">
        <f t="shared" si="472"/>
        <v>0.46000000000000035</v>
      </c>
      <c r="T8544" s="110">
        <f>IF('3B-Air transport'!$T$66="no","not applicable (Q3b.1.6 answered with 'no')",ROUND(S8544,4))</f>
        <v>0.46</v>
      </c>
      <c r="U8544" s="110">
        <f>IF('3B-Air transport'!$T$67="no","not applicable (Q3b.1.6 answered with 'no')",ROUND(S8544,4))</f>
        <v>0.46</v>
      </c>
      <c r="V8544" s="110">
        <f>IF('3B-Air transport'!$T$68="no","not applicable (Q3b.1.6 answered with 'no')",ROUND(S8544,4))</f>
        <v>0.46</v>
      </c>
      <c r="AB8544" s="110">
        <f t="shared" si="473"/>
        <v>0.46000000000000035</v>
      </c>
      <c r="AC8544" s="110">
        <f>IF('3C-Water transport'!$T$56="no","not applicable (Q3c.1.6 answered with 'no')",ROUND(AB8544,4))</f>
        <v>0.46</v>
      </c>
      <c r="AD8544" s="110">
        <f>IF('3C-Water transport'!$T$57="no","not applicable (Q3c.1.6 answered with 'no')",ROUND(AB8544,4))</f>
        <v>0.46</v>
      </c>
      <c r="AE8544" s="110">
        <f>IF('3C-Water transport'!$T$58="no","not applicable (Q3c.1.6 answered with 'no')",ROUND(AB8544,4))</f>
        <v>0.46</v>
      </c>
    </row>
    <row r="8545" spans="5:31" x14ac:dyDescent="0.25">
      <c r="E8545" s="110">
        <f t="shared" si="471"/>
        <v>0.46100000000000035</v>
      </c>
      <c r="F8545" s="110">
        <f>IF('3A-Rail transport'!$T$56="no","not applicable (Q3a.2.6 answered with 'no')",ROUND(E8545,4))</f>
        <v>0.46100000000000002</v>
      </c>
      <c r="G8545" s="110">
        <f>IF('3A-Rail transport'!$T$57="no","not applicable (Q3a.2.6 answered with 'no')",ROUND(E8545,4))</f>
        <v>0.46100000000000002</v>
      </c>
      <c r="S8545" s="110">
        <f t="shared" si="472"/>
        <v>0.46100000000000035</v>
      </c>
      <c r="T8545" s="110">
        <f>IF('3B-Air transport'!$T$66="no","not applicable (Q3b.1.6 answered with 'no')",ROUND(S8545,4))</f>
        <v>0.46100000000000002</v>
      </c>
      <c r="U8545" s="110">
        <f>IF('3B-Air transport'!$T$67="no","not applicable (Q3b.1.6 answered with 'no')",ROUND(S8545,4))</f>
        <v>0.46100000000000002</v>
      </c>
      <c r="V8545" s="110">
        <f>IF('3B-Air transport'!$T$68="no","not applicable (Q3b.1.6 answered with 'no')",ROUND(S8545,4))</f>
        <v>0.46100000000000002</v>
      </c>
      <c r="AB8545" s="110">
        <f t="shared" si="473"/>
        <v>0.46100000000000035</v>
      </c>
      <c r="AC8545" s="110">
        <f>IF('3C-Water transport'!$T$56="no","not applicable (Q3c.1.6 answered with 'no')",ROUND(AB8545,4))</f>
        <v>0.46100000000000002</v>
      </c>
      <c r="AD8545" s="110">
        <f>IF('3C-Water transport'!$T$57="no","not applicable (Q3c.1.6 answered with 'no')",ROUND(AB8545,4))</f>
        <v>0.46100000000000002</v>
      </c>
      <c r="AE8545" s="110">
        <f>IF('3C-Water transport'!$T$58="no","not applicable (Q3c.1.6 answered with 'no')",ROUND(AB8545,4))</f>
        <v>0.46100000000000002</v>
      </c>
    </row>
    <row r="8546" spans="5:31" x14ac:dyDescent="0.25">
      <c r="E8546" s="110">
        <f t="shared" si="471"/>
        <v>0.46200000000000035</v>
      </c>
      <c r="F8546" s="110">
        <f>IF('3A-Rail transport'!$T$56="no","not applicable (Q3a.2.6 answered with 'no')",ROUND(E8546,4))</f>
        <v>0.46200000000000002</v>
      </c>
      <c r="G8546" s="110">
        <f>IF('3A-Rail transport'!$T$57="no","not applicable (Q3a.2.6 answered with 'no')",ROUND(E8546,4))</f>
        <v>0.46200000000000002</v>
      </c>
      <c r="S8546" s="110">
        <f t="shared" si="472"/>
        <v>0.46200000000000035</v>
      </c>
      <c r="T8546" s="110">
        <f>IF('3B-Air transport'!$T$66="no","not applicable (Q3b.1.6 answered with 'no')",ROUND(S8546,4))</f>
        <v>0.46200000000000002</v>
      </c>
      <c r="U8546" s="110">
        <f>IF('3B-Air transport'!$T$67="no","not applicable (Q3b.1.6 answered with 'no')",ROUND(S8546,4))</f>
        <v>0.46200000000000002</v>
      </c>
      <c r="V8546" s="110">
        <f>IF('3B-Air transport'!$T$68="no","not applicable (Q3b.1.6 answered with 'no')",ROUND(S8546,4))</f>
        <v>0.46200000000000002</v>
      </c>
      <c r="AB8546" s="110">
        <f t="shared" si="473"/>
        <v>0.46200000000000035</v>
      </c>
      <c r="AC8546" s="110">
        <f>IF('3C-Water transport'!$T$56="no","not applicable (Q3c.1.6 answered with 'no')",ROUND(AB8546,4))</f>
        <v>0.46200000000000002</v>
      </c>
      <c r="AD8546" s="110">
        <f>IF('3C-Water transport'!$T$57="no","not applicable (Q3c.1.6 answered with 'no')",ROUND(AB8546,4))</f>
        <v>0.46200000000000002</v>
      </c>
      <c r="AE8546" s="110">
        <f>IF('3C-Water transport'!$T$58="no","not applicable (Q3c.1.6 answered with 'no')",ROUND(AB8546,4))</f>
        <v>0.46200000000000002</v>
      </c>
    </row>
    <row r="8547" spans="5:31" x14ac:dyDescent="0.25">
      <c r="E8547" s="110">
        <f t="shared" si="471"/>
        <v>0.46300000000000036</v>
      </c>
      <c r="F8547" s="110">
        <f>IF('3A-Rail transport'!$T$56="no","not applicable (Q3a.2.6 answered with 'no')",ROUND(E8547,4))</f>
        <v>0.46300000000000002</v>
      </c>
      <c r="G8547" s="110">
        <f>IF('3A-Rail transport'!$T$57="no","not applicable (Q3a.2.6 answered with 'no')",ROUND(E8547,4))</f>
        <v>0.46300000000000002</v>
      </c>
      <c r="S8547" s="110">
        <f t="shared" si="472"/>
        <v>0.46300000000000036</v>
      </c>
      <c r="T8547" s="110">
        <f>IF('3B-Air transport'!$T$66="no","not applicable (Q3b.1.6 answered with 'no')",ROUND(S8547,4))</f>
        <v>0.46300000000000002</v>
      </c>
      <c r="U8547" s="110">
        <f>IF('3B-Air transport'!$T$67="no","not applicable (Q3b.1.6 answered with 'no')",ROUND(S8547,4))</f>
        <v>0.46300000000000002</v>
      </c>
      <c r="V8547" s="110">
        <f>IF('3B-Air transport'!$T$68="no","not applicable (Q3b.1.6 answered with 'no')",ROUND(S8547,4))</f>
        <v>0.46300000000000002</v>
      </c>
      <c r="AB8547" s="110">
        <f t="shared" si="473"/>
        <v>0.46300000000000036</v>
      </c>
      <c r="AC8547" s="110">
        <f>IF('3C-Water transport'!$T$56="no","not applicable (Q3c.1.6 answered with 'no')",ROUND(AB8547,4))</f>
        <v>0.46300000000000002</v>
      </c>
      <c r="AD8547" s="110">
        <f>IF('3C-Water transport'!$T$57="no","not applicable (Q3c.1.6 answered with 'no')",ROUND(AB8547,4))</f>
        <v>0.46300000000000002</v>
      </c>
      <c r="AE8547" s="110">
        <f>IF('3C-Water transport'!$T$58="no","not applicable (Q3c.1.6 answered with 'no')",ROUND(AB8547,4))</f>
        <v>0.46300000000000002</v>
      </c>
    </row>
    <row r="8548" spans="5:31" x14ac:dyDescent="0.25">
      <c r="E8548" s="110">
        <f t="shared" si="471"/>
        <v>0.46400000000000036</v>
      </c>
      <c r="F8548" s="110">
        <f>IF('3A-Rail transport'!$T$56="no","not applicable (Q3a.2.6 answered with 'no')",ROUND(E8548,4))</f>
        <v>0.46400000000000002</v>
      </c>
      <c r="G8548" s="110">
        <f>IF('3A-Rail transport'!$T$57="no","not applicable (Q3a.2.6 answered with 'no')",ROUND(E8548,4))</f>
        <v>0.46400000000000002</v>
      </c>
      <c r="S8548" s="110">
        <f t="shared" si="472"/>
        <v>0.46400000000000036</v>
      </c>
      <c r="T8548" s="110">
        <f>IF('3B-Air transport'!$T$66="no","not applicable (Q3b.1.6 answered with 'no')",ROUND(S8548,4))</f>
        <v>0.46400000000000002</v>
      </c>
      <c r="U8548" s="110">
        <f>IF('3B-Air transport'!$T$67="no","not applicable (Q3b.1.6 answered with 'no')",ROUND(S8548,4))</f>
        <v>0.46400000000000002</v>
      </c>
      <c r="V8548" s="110">
        <f>IF('3B-Air transport'!$T$68="no","not applicable (Q3b.1.6 answered with 'no')",ROUND(S8548,4))</f>
        <v>0.46400000000000002</v>
      </c>
      <c r="AB8548" s="110">
        <f t="shared" si="473"/>
        <v>0.46400000000000036</v>
      </c>
      <c r="AC8548" s="110">
        <f>IF('3C-Water transport'!$T$56="no","not applicable (Q3c.1.6 answered with 'no')",ROUND(AB8548,4))</f>
        <v>0.46400000000000002</v>
      </c>
      <c r="AD8548" s="110">
        <f>IF('3C-Water transport'!$T$57="no","not applicable (Q3c.1.6 answered with 'no')",ROUND(AB8548,4))</f>
        <v>0.46400000000000002</v>
      </c>
      <c r="AE8548" s="110">
        <f>IF('3C-Water transport'!$T$58="no","not applicable (Q3c.1.6 answered with 'no')",ROUND(AB8548,4))</f>
        <v>0.46400000000000002</v>
      </c>
    </row>
    <row r="8549" spans="5:31" x14ac:dyDescent="0.25">
      <c r="E8549" s="110">
        <f t="shared" si="471"/>
        <v>0.46500000000000036</v>
      </c>
      <c r="F8549" s="110">
        <f>IF('3A-Rail transport'!$T$56="no","not applicable (Q3a.2.6 answered with 'no')",ROUND(E8549,4))</f>
        <v>0.46500000000000002</v>
      </c>
      <c r="G8549" s="110">
        <f>IF('3A-Rail transport'!$T$57="no","not applicable (Q3a.2.6 answered with 'no')",ROUND(E8549,4))</f>
        <v>0.46500000000000002</v>
      </c>
      <c r="S8549" s="110">
        <f t="shared" si="472"/>
        <v>0.46500000000000036</v>
      </c>
      <c r="T8549" s="110">
        <f>IF('3B-Air transport'!$T$66="no","not applicable (Q3b.1.6 answered with 'no')",ROUND(S8549,4))</f>
        <v>0.46500000000000002</v>
      </c>
      <c r="U8549" s="110">
        <f>IF('3B-Air transport'!$T$67="no","not applicable (Q3b.1.6 answered with 'no')",ROUND(S8549,4))</f>
        <v>0.46500000000000002</v>
      </c>
      <c r="V8549" s="110">
        <f>IF('3B-Air transport'!$T$68="no","not applicable (Q3b.1.6 answered with 'no')",ROUND(S8549,4))</f>
        <v>0.46500000000000002</v>
      </c>
      <c r="AB8549" s="110">
        <f t="shared" si="473"/>
        <v>0.46500000000000036</v>
      </c>
      <c r="AC8549" s="110">
        <f>IF('3C-Water transport'!$T$56="no","not applicable (Q3c.1.6 answered with 'no')",ROUND(AB8549,4))</f>
        <v>0.46500000000000002</v>
      </c>
      <c r="AD8549" s="110">
        <f>IF('3C-Water transport'!$T$57="no","not applicable (Q3c.1.6 answered with 'no')",ROUND(AB8549,4))</f>
        <v>0.46500000000000002</v>
      </c>
      <c r="AE8549" s="110">
        <f>IF('3C-Water transport'!$T$58="no","not applicable (Q3c.1.6 answered with 'no')",ROUND(AB8549,4))</f>
        <v>0.46500000000000002</v>
      </c>
    </row>
    <row r="8550" spans="5:31" x14ac:dyDescent="0.25">
      <c r="E8550" s="110">
        <f t="shared" si="471"/>
        <v>0.46600000000000036</v>
      </c>
      <c r="F8550" s="110">
        <f>IF('3A-Rail transport'!$T$56="no","not applicable (Q3a.2.6 answered with 'no')",ROUND(E8550,4))</f>
        <v>0.46600000000000003</v>
      </c>
      <c r="G8550" s="110">
        <f>IF('3A-Rail transport'!$T$57="no","not applicable (Q3a.2.6 answered with 'no')",ROUND(E8550,4))</f>
        <v>0.46600000000000003</v>
      </c>
      <c r="S8550" s="110">
        <f t="shared" si="472"/>
        <v>0.46600000000000036</v>
      </c>
      <c r="T8550" s="110">
        <f>IF('3B-Air transport'!$T$66="no","not applicable (Q3b.1.6 answered with 'no')",ROUND(S8550,4))</f>
        <v>0.46600000000000003</v>
      </c>
      <c r="U8550" s="110">
        <f>IF('3B-Air transport'!$T$67="no","not applicable (Q3b.1.6 answered with 'no')",ROUND(S8550,4))</f>
        <v>0.46600000000000003</v>
      </c>
      <c r="V8550" s="110">
        <f>IF('3B-Air transport'!$T$68="no","not applicable (Q3b.1.6 answered with 'no')",ROUND(S8550,4))</f>
        <v>0.46600000000000003</v>
      </c>
      <c r="AB8550" s="110">
        <f t="shared" si="473"/>
        <v>0.46600000000000036</v>
      </c>
      <c r="AC8550" s="110">
        <f>IF('3C-Water transport'!$T$56="no","not applicable (Q3c.1.6 answered with 'no')",ROUND(AB8550,4))</f>
        <v>0.46600000000000003</v>
      </c>
      <c r="AD8550" s="110">
        <f>IF('3C-Water transport'!$T$57="no","not applicable (Q3c.1.6 answered with 'no')",ROUND(AB8550,4))</f>
        <v>0.46600000000000003</v>
      </c>
      <c r="AE8550" s="110">
        <f>IF('3C-Water transport'!$T$58="no","not applicable (Q3c.1.6 answered with 'no')",ROUND(AB8550,4))</f>
        <v>0.46600000000000003</v>
      </c>
    </row>
    <row r="8551" spans="5:31" x14ac:dyDescent="0.25">
      <c r="E8551" s="110">
        <f t="shared" si="471"/>
        <v>0.46700000000000036</v>
      </c>
      <c r="F8551" s="110">
        <f>IF('3A-Rail transport'!$T$56="no","not applicable (Q3a.2.6 answered with 'no')",ROUND(E8551,4))</f>
        <v>0.46700000000000003</v>
      </c>
      <c r="G8551" s="110">
        <f>IF('3A-Rail transport'!$T$57="no","not applicable (Q3a.2.6 answered with 'no')",ROUND(E8551,4))</f>
        <v>0.46700000000000003</v>
      </c>
      <c r="S8551" s="110">
        <f t="shared" si="472"/>
        <v>0.46700000000000036</v>
      </c>
      <c r="T8551" s="110">
        <f>IF('3B-Air transport'!$T$66="no","not applicable (Q3b.1.6 answered with 'no')",ROUND(S8551,4))</f>
        <v>0.46700000000000003</v>
      </c>
      <c r="U8551" s="110">
        <f>IF('3B-Air transport'!$T$67="no","not applicable (Q3b.1.6 answered with 'no')",ROUND(S8551,4))</f>
        <v>0.46700000000000003</v>
      </c>
      <c r="V8551" s="110">
        <f>IF('3B-Air transport'!$T$68="no","not applicable (Q3b.1.6 answered with 'no')",ROUND(S8551,4))</f>
        <v>0.46700000000000003</v>
      </c>
      <c r="AB8551" s="110">
        <f t="shared" si="473"/>
        <v>0.46700000000000036</v>
      </c>
      <c r="AC8551" s="110">
        <f>IF('3C-Water transport'!$T$56="no","not applicable (Q3c.1.6 answered with 'no')",ROUND(AB8551,4))</f>
        <v>0.46700000000000003</v>
      </c>
      <c r="AD8551" s="110">
        <f>IF('3C-Water transport'!$T$57="no","not applicable (Q3c.1.6 answered with 'no')",ROUND(AB8551,4))</f>
        <v>0.46700000000000003</v>
      </c>
      <c r="AE8551" s="110">
        <f>IF('3C-Water transport'!$T$58="no","not applicable (Q3c.1.6 answered with 'no')",ROUND(AB8551,4))</f>
        <v>0.46700000000000003</v>
      </c>
    </row>
    <row r="8552" spans="5:31" x14ac:dyDescent="0.25">
      <c r="E8552" s="110">
        <f t="shared" si="471"/>
        <v>0.46800000000000036</v>
      </c>
      <c r="F8552" s="110">
        <f>IF('3A-Rail transport'!$T$56="no","not applicable (Q3a.2.6 answered with 'no')",ROUND(E8552,4))</f>
        <v>0.46800000000000003</v>
      </c>
      <c r="G8552" s="110">
        <f>IF('3A-Rail transport'!$T$57="no","not applicable (Q3a.2.6 answered with 'no')",ROUND(E8552,4))</f>
        <v>0.46800000000000003</v>
      </c>
      <c r="S8552" s="110">
        <f t="shared" si="472"/>
        <v>0.46800000000000036</v>
      </c>
      <c r="T8552" s="110">
        <f>IF('3B-Air transport'!$T$66="no","not applicable (Q3b.1.6 answered with 'no')",ROUND(S8552,4))</f>
        <v>0.46800000000000003</v>
      </c>
      <c r="U8552" s="110">
        <f>IF('3B-Air transport'!$T$67="no","not applicable (Q3b.1.6 answered with 'no')",ROUND(S8552,4))</f>
        <v>0.46800000000000003</v>
      </c>
      <c r="V8552" s="110">
        <f>IF('3B-Air transport'!$T$68="no","not applicable (Q3b.1.6 answered with 'no')",ROUND(S8552,4))</f>
        <v>0.46800000000000003</v>
      </c>
      <c r="AB8552" s="110">
        <f t="shared" si="473"/>
        <v>0.46800000000000036</v>
      </c>
      <c r="AC8552" s="110">
        <f>IF('3C-Water transport'!$T$56="no","not applicable (Q3c.1.6 answered with 'no')",ROUND(AB8552,4))</f>
        <v>0.46800000000000003</v>
      </c>
      <c r="AD8552" s="110">
        <f>IF('3C-Water transport'!$T$57="no","not applicable (Q3c.1.6 answered with 'no')",ROUND(AB8552,4))</f>
        <v>0.46800000000000003</v>
      </c>
      <c r="AE8552" s="110">
        <f>IF('3C-Water transport'!$T$58="no","not applicable (Q3c.1.6 answered with 'no')",ROUND(AB8552,4))</f>
        <v>0.46800000000000003</v>
      </c>
    </row>
    <row r="8553" spans="5:31" x14ac:dyDescent="0.25">
      <c r="E8553" s="110">
        <f t="shared" si="471"/>
        <v>0.46900000000000036</v>
      </c>
      <c r="F8553" s="110">
        <f>IF('3A-Rail transport'!$T$56="no","not applicable (Q3a.2.6 answered with 'no')",ROUND(E8553,4))</f>
        <v>0.46899999999999997</v>
      </c>
      <c r="G8553" s="110">
        <f>IF('3A-Rail transport'!$T$57="no","not applicable (Q3a.2.6 answered with 'no')",ROUND(E8553,4))</f>
        <v>0.46899999999999997</v>
      </c>
      <c r="S8553" s="110">
        <f t="shared" si="472"/>
        <v>0.46900000000000036</v>
      </c>
      <c r="T8553" s="110">
        <f>IF('3B-Air transport'!$T$66="no","not applicable (Q3b.1.6 answered with 'no')",ROUND(S8553,4))</f>
        <v>0.46899999999999997</v>
      </c>
      <c r="U8553" s="110">
        <f>IF('3B-Air transport'!$T$67="no","not applicable (Q3b.1.6 answered with 'no')",ROUND(S8553,4))</f>
        <v>0.46899999999999997</v>
      </c>
      <c r="V8553" s="110">
        <f>IF('3B-Air transport'!$T$68="no","not applicable (Q3b.1.6 answered with 'no')",ROUND(S8553,4))</f>
        <v>0.46899999999999997</v>
      </c>
      <c r="AB8553" s="110">
        <f t="shared" si="473"/>
        <v>0.46900000000000036</v>
      </c>
      <c r="AC8553" s="110">
        <f>IF('3C-Water transport'!$T$56="no","not applicable (Q3c.1.6 answered with 'no')",ROUND(AB8553,4))</f>
        <v>0.46899999999999997</v>
      </c>
      <c r="AD8553" s="110">
        <f>IF('3C-Water transport'!$T$57="no","not applicable (Q3c.1.6 answered with 'no')",ROUND(AB8553,4))</f>
        <v>0.46899999999999997</v>
      </c>
      <c r="AE8553" s="110">
        <f>IF('3C-Water transport'!$T$58="no","not applicable (Q3c.1.6 answered with 'no')",ROUND(AB8553,4))</f>
        <v>0.46899999999999997</v>
      </c>
    </row>
    <row r="8554" spans="5:31" x14ac:dyDescent="0.25">
      <c r="E8554" s="110">
        <f t="shared" si="471"/>
        <v>0.47000000000000036</v>
      </c>
      <c r="F8554" s="110">
        <f>IF('3A-Rail transport'!$T$56="no","not applicable (Q3a.2.6 answered with 'no')",ROUND(E8554,4))</f>
        <v>0.47</v>
      </c>
      <c r="G8554" s="110">
        <f>IF('3A-Rail transport'!$T$57="no","not applicable (Q3a.2.6 answered with 'no')",ROUND(E8554,4))</f>
        <v>0.47</v>
      </c>
      <c r="S8554" s="110">
        <f t="shared" si="472"/>
        <v>0.47000000000000036</v>
      </c>
      <c r="T8554" s="110">
        <f>IF('3B-Air transport'!$T$66="no","not applicable (Q3b.1.6 answered with 'no')",ROUND(S8554,4))</f>
        <v>0.47</v>
      </c>
      <c r="U8554" s="110">
        <f>IF('3B-Air transport'!$T$67="no","not applicable (Q3b.1.6 answered with 'no')",ROUND(S8554,4))</f>
        <v>0.47</v>
      </c>
      <c r="V8554" s="110">
        <f>IF('3B-Air transport'!$T$68="no","not applicable (Q3b.1.6 answered with 'no')",ROUND(S8554,4))</f>
        <v>0.47</v>
      </c>
      <c r="AB8554" s="110">
        <f t="shared" si="473"/>
        <v>0.47000000000000036</v>
      </c>
      <c r="AC8554" s="110">
        <f>IF('3C-Water transport'!$T$56="no","not applicable (Q3c.1.6 answered with 'no')",ROUND(AB8554,4))</f>
        <v>0.47</v>
      </c>
      <c r="AD8554" s="110">
        <f>IF('3C-Water transport'!$T$57="no","not applicable (Q3c.1.6 answered with 'no')",ROUND(AB8554,4))</f>
        <v>0.47</v>
      </c>
      <c r="AE8554" s="110">
        <f>IF('3C-Water transport'!$T$58="no","not applicable (Q3c.1.6 answered with 'no')",ROUND(AB8554,4))</f>
        <v>0.47</v>
      </c>
    </row>
    <row r="8555" spans="5:31" x14ac:dyDescent="0.25">
      <c r="E8555" s="110">
        <f t="shared" si="471"/>
        <v>0.47100000000000036</v>
      </c>
      <c r="F8555" s="110">
        <f>IF('3A-Rail transport'!$T$56="no","not applicable (Q3a.2.6 answered with 'no')",ROUND(E8555,4))</f>
        <v>0.47099999999999997</v>
      </c>
      <c r="G8555" s="110">
        <f>IF('3A-Rail transport'!$T$57="no","not applicable (Q3a.2.6 answered with 'no')",ROUND(E8555,4))</f>
        <v>0.47099999999999997</v>
      </c>
      <c r="S8555" s="110">
        <f t="shared" si="472"/>
        <v>0.47100000000000036</v>
      </c>
      <c r="T8555" s="110">
        <f>IF('3B-Air transport'!$T$66="no","not applicable (Q3b.1.6 answered with 'no')",ROUND(S8555,4))</f>
        <v>0.47099999999999997</v>
      </c>
      <c r="U8555" s="110">
        <f>IF('3B-Air transport'!$T$67="no","not applicable (Q3b.1.6 answered with 'no')",ROUND(S8555,4))</f>
        <v>0.47099999999999997</v>
      </c>
      <c r="V8555" s="110">
        <f>IF('3B-Air transport'!$T$68="no","not applicable (Q3b.1.6 answered with 'no')",ROUND(S8555,4))</f>
        <v>0.47099999999999997</v>
      </c>
      <c r="AB8555" s="110">
        <f t="shared" si="473"/>
        <v>0.47100000000000036</v>
      </c>
      <c r="AC8555" s="110">
        <f>IF('3C-Water transport'!$T$56="no","not applicable (Q3c.1.6 answered with 'no')",ROUND(AB8555,4))</f>
        <v>0.47099999999999997</v>
      </c>
      <c r="AD8555" s="110">
        <f>IF('3C-Water transport'!$T$57="no","not applicable (Q3c.1.6 answered with 'no')",ROUND(AB8555,4))</f>
        <v>0.47099999999999997</v>
      </c>
      <c r="AE8555" s="110">
        <f>IF('3C-Water transport'!$T$58="no","not applicable (Q3c.1.6 answered with 'no')",ROUND(AB8555,4))</f>
        <v>0.47099999999999997</v>
      </c>
    </row>
    <row r="8556" spans="5:31" x14ac:dyDescent="0.25">
      <c r="E8556" s="110">
        <f t="shared" si="471"/>
        <v>0.47200000000000036</v>
      </c>
      <c r="F8556" s="110">
        <f>IF('3A-Rail transport'!$T$56="no","not applicable (Q3a.2.6 answered with 'no')",ROUND(E8556,4))</f>
        <v>0.47199999999999998</v>
      </c>
      <c r="G8556" s="110">
        <f>IF('3A-Rail transport'!$T$57="no","not applicable (Q3a.2.6 answered with 'no')",ROUND(E8556,4))</f>
        <v>0.47199999999999998</v>
      </c>
      <c r="S8556" s="110">
        <f t="shared" si="472"/>
        <v>0.47200000000000036</v>
      </c>
      <c r="T8556" s="110">
        <f>IF('3B-Air transport'!$T$66="no","not applicable (Q3b.1.6 answered with 'no')",ROUND(S8556,4))</f>
        <v>0.47199999999999998</v>
      </c>
      <c r="U8556" s="110">
        <f>IF('3B-Air transport'!$T$67="no","not applicable (Q3b.1.6 answered with 'no')",ROUND(S8556,4))</f>
        <v>0.47199999999999998</v>
      </c>
      <c r="V8556" s="110">
        <f>IF('3B-Air transport'!$T$68="no","not applicable (Q3b.1.6 answered with 'no')",ROUND(S8556,4))</f>
        <v>0.47199999999999998</v>
      </c>
      <c r="AB8556" s="110">
        <f t="shared" si="473"/>
        <v>0.47200000000000036</v>
      </c>
      <c r="AC8556" s="110">
        <f>IF('3C-Water transport'!$T$56="no","not applicable (Q3c.1.6 answered with 'no')",ROUND(AB8556,4))</f>
        <v>0.47199999999999998</v>
      </c>
      <c r="AD8556" s="110">
        <f>IF('3C-Water transport'!$T$57="no","not applicable (Q3c.1.6 answered with 'no')",ROUND(AB8556,4))</f>
        <v>0.47199999999999998</v>
      </c>
      <c r="AE8556" s="110">
        <f>IF('3C-Water transport'!$T$58="no","not applicable (Q3c.1.6 answered with 'no')",ROUND(AB8556,4))</f>
        <v>0.47199999999999998</v>
      </c>
    </row>
    <row r="8557" spans="5:31" x14ac:dyDescent="0.25">
      <c r="E8557" s="110">
        <f t="shared" si="471"/>
        <v>0.47300000000000036</v>
      </c>
      <c r="F8557" s="110">
        <f>IF('3A-Rail transport'!$T$56="no","not applicable (Q3a.2.6 answered with 'no')",ROUND(E8557,4))</f>
        <v>0.47299999999999998</v>
      </c>
      <c r="G8557" s="110">
        <f>IF('3A-Rail transport'!$T$57="no","not applicable (Q3a.2.6 answered with 'no')",ROUND(E8557,4))</f>
        <v>0.47299999999999998</v>
      </c>
      <c r="S8557" s="110">
        <f t="shared" si="472"/>
        <v>0.47300000000000036</v>
      </c>
      <c r="T8557" s="110">
        <f>IF('3B-Air transport'!$T$66="no","not applicable (Q3b.1.6 answered with 'no')",ROUND(S8557,4))</f>
        <v>0.47299999999999998</v>
      </c>
      <c r="U8557" s="110">
        <f>IF('3B-Air transport'!$T$67="no","not applicable (Q3b.1.6 answered with 'no')",ROUND(S8557,4))</f>
        <v>0.47299999999999998</v>
      </c>
      <c r="V8557" s="110">
        <f>IF('3B-Air transport'!$T$68="no","not applicable (Q3b.1.6 answered with 'no')",ROUND(S8557,4))</f>
        <v>0.47299999999999998</v>
      </c>
      <c r="AB8557" s="110">
        <f t="shared" si="473"/>
        <v>0.47300000000000036</v>
      </c>
      <c r="AC8557" s="110">
        <f>IF('3C-Water transport'!$T$56="no","not applicable (Q3c.1.6 answered with 'no')",ROUND(AB8557,4))</f>
        <v>0.47299999999999998</v>
      </c>
      <c r="AD8557" s="110">
        <f>IF('3C-Water transport'!$T$57="no","not applicable (Q3c.1.6 answered with 'no')",ROUND(AB8557,4))</f>
        <v>0.47299999999999998</v>
      </c>
      <c r="AE8557" s="110">
        <f>IF('3C-Water transport'!$T$58="no","not applicable (Q3c.1.6 answered with 'no')",ROUND(AB8557,4))</f>
        <v>0.47299999999999998</v>
      </c>
    </row>
    <row r="8558" spans="5:31" x14ac:dyDescent="0.25">
      <c r="E8558" s="110">
        <f t="shared" si="471"/>
        <v>0.47400000000000037</v>
      </c>
      <c r="F8558" s="110">
        <f>IF('3A-Rail transport'!$T$56="no","not applicable (Q3a.2.6 answered with 'no')",ROUND(E8558,4))</f>
        <v>0.47399999999999998</v>
      </c>
      <c r="G8558" s="110">
        <f>IF('3A-Rail transport'!$T$57="no","not applicable (Q3a.2.6 answered with 'no')",ROUND(E8558,4))</f>
        <v>0.47399999999999998</v>
      </c>
      <c r="S8558" s="110">
        <f t="shared" si="472"/>
        <v>0.47400000000000037</v>
      </c>
      <c r="T8558" s="110">
        <f>IF('3B-Air transport'!$T$66="no","not applicable (Q3b.1.6 answered with 'no')",ROUND(S8558,4))</f>
        <v>0.47399999999999998</v>
      </c>
      <c r="U8558" s="110">
        <f>IF('3B-Air transport'!$T$67="no","not applicable (Q3b.1.6 answered with 'no')",ROUND(S8558,4))</f>
        <v>0.47399999999999998</v>
      </c>
      <c r="V8558" s="110">
        <f>IF('3B-Air transport'!$T$68="no","not applicable (Q3b.1.6 answered with 'no')",ROUND(S8558,4))</f>
        <v>0.47399999999999998</v>
      </c>
      <c r="AB8558" s="110">
        <f t="shared" si="473"/>
        <v>0.47400000000000037</v>
      </c>
      <c r="AC8558" s="110">
        <f>IF('3C-Water transport'!$T$56="no","not applicable (Q3c.1.6 answered with 'no')",ROUND(AB8558,4))</f>
        <v>0.47399999999999998</v>
      </c>
      <c r="AD8558" s="110">
        <f>IF('3C-Water transport'!$T$57="no","not applicable (Q3c.1.6 answered with 'no')",ROUND(AB8558,4))</f>
        <v>0.47399999999999998</v>
      </c>
      <c r="AE8558" s="110">
        <f>IF('3C-Water transport'!$T$58="no","not applicable (Q3c.1.6 answered with 'no')",ROUND(AB8558,4))</f>
        <v>0.47399999999999998</v>
      </c>
    </row>
    <row r="8559" spans="5:31" x14ac:dyDescent="0.25">
      <c r="E8559" s="110">
        <f t="shared" si="471"/>
        <v>0.47500000000000037</v>
      </c>
      <c r="F8559" s="110">
        <f>IF('3A-Rail transport'!$T$56="no","not applicable (Q3a.2.6 answered with 'no')",ROUND(E8559,4))</f>
        <v>0.47499999999999998</v>
      </c>
      <c r="G8559" s="110">
        <f>IF('3A-Rail transport'!$T$57="no","not applicable (Q3a.2.6 answered with 'no')",ROUND(E8559,4))</f>
        <v>0.47499999999999998</v>
      </c>
      <c r="S8559" s="110">
        <f t="shared" si="472"/>
        <v>0.47500000000000037</v>
      </c>
      <c r="T8559" s="110">
        <f>IF('3B-Air transport'!$T$66="no","not applicable (Q3b.1.6 answered with 'no')",ROUND(S8559,4))</f>
        <v>0.47499999999999998</v>
      </c>
      <c r="U8559" s="110">
        <f>IF('3B-Air transport'!$T$67="no","not applicable (Q3b.1.6 answered with 'no')",ROUND(S8559,4))</f>
        <v>0.47499999999999998</v>
      </c>
      <c r="V8559" s="110">
        <f>IF('3B-Air transport'!$T$68="no","not applicable (Q3b.1.6 answered with 'no')",ROUND(S8559,4))</f>
        <v>0.47499999999999998</v>
      </c>
      <c r="AB8559" s="110">
        <f t="shared" si="473"/>
        <v>0.47500000000000037</v>
      </c>
      <c r="AC8559" s="110">
        <f>IF('3C-Water transport'!$T$56="no","not applicable (Q3c.1.6 answered with 'no')",ROUND(AB8559,4))</f>
        <v>0.47499999999999998</v>
      </c>
      <c r="AD8559" s="110">
        <f>IF('3C-Water transport'!$T$57="no","not applicable (Q3c.1.6 answered with 'no')",ROUND(AB8559,4))</f>
        <v>0.47499999999999998</v>
      </c>
      <c r="AE8559" s="110">
        <f>IF('3C-Water transport'!$T$58="no","not applicable (Q3c.1.6 answered with 'no')",ROUND(AB8559,4))</f>
        <v>0.47499999999999998</v>
      </c>
    </row>
    <row r="8560" spans="5:31" x14ac:dyDescent="0.25">
      <c r="E8560" s="110">
        <f t="shared" si="471"/>
        <v>0.47600000000000037</v>
      </c>
      <c r="F8560" s="110">
        <f>IF('3A-Rail transport'!$T$56="no","not applicable (Q3a.2.6 answered with 'no')",ROUND(E8560,4))</f>
        <v>0.47599999999999998</v>
      </c>
      <c r="G8560" s="110">
        <f>IF('3A-Rail transport'!$T$57="no","not applicable (Q3a.2.6 answered with 'no')",ROUND(E8560,4))</f>
        <v>0.47599999999999998</v>
      </c>
      <c r="S8560" s="110">
        <f t="shared" si="472"/>
        <v>0.47600000000000037</v>
      </c>
      <c r="T8560" s="110">
        <f>IF('3B-Air transport'!$T$66="no","not applicable (Q3b.1.6 answered with 'no')",ROUND(S8560,4))</f>
        <v>0.47599999999999998</v>
      </c>
      <c r="U8560" s="110">
        <f>IF('3B-Air transport'!$T$67="no","not applicable (Q3b.1.6 answered with 'no')",ROUND(S8560,4))</f>
        <v>0.47599999999999998</v>
      </c>
      <c r="V8560" s="110">
        <f>IF('3B-Air transport'!$T$68="no","not applicable (Q3b.1.6 answered with 'no')",ROUND(S8560,4))</f>
        <v>0.47599999999999998</v>
      </c>
      <c r="AB8560" s="110">
        <f t="shared" si="473"/>
        <v>0.47600000000000037</v>
      </c>
      <c r="AC8560" s="110">
        <f>IF('3C-Water transport'!$T$56="no","not applicable (Q3c.1.6 answered with 'no')",ROUND(AB8560,4))</f>
        <v>0.47599999999999998</v>
      </c>
      <c r="AD8560" s="110">
        <f>IF('3C-Water transport'!$T$57="no","not applicable (Q3c.1.6 answered with 'no')",ROUND(AB8560,4))</f>
        <v>0.47599999999999998</v>
      </c>
      <c r="AE8560" s="110">
        <f>IF('3C-Water transport'!$T$58="no","not applicable (Q3c.1.6 answered with 'no')",ROUND(AB8560,4))</f>
        <v>0.47599999999999998</v>
      </c>
    </row>
    <row r="8561" spans="5:31" x14ac:dyDescent="0.25">
      <c r="E8561" s="110">
        <f t="shared" si="471"/>
        <v>0.47700000000000037</v>
      </c>
      <c r="F8561" s="110">
        <f>IF('3A-Rail transport'!$T$56="no","not applicable (Q3a.2.6 answered with 'no')",ROUND(E8561,4))</f>
        <v>0.47699999999999998</v>
      </c>
      <c r="G8561" s="110">
        <f>IF('3A-Rail transport'!$T$57="no","not applicable (Q3a.2.6 answered with 'no')",ROUND(E8561,4))</f>
        <v>0.47699999999999998</v>
      </c>
      <c r="S8561" s="110">
        <f t="shared" si="472"/>
        <v>0.47700000000000037</v>
      </c>
      <c r="T8561" s="110">
        <f>IF('3B-Air transport'!$T$66="no","not applicable (Q3b.1.6 answered with 'no')",ROUND(S8561,4))</f>
        <v>0.47699999999999998</v>
      </c>
      <c r="U8561" s="110">
        <f>IF('3B-Air transport'!$T$67="no","not applicable (Q3b.1.6 answered with 'no')",ROUND(S8561,4))</f>
        <v>0.47699999999999998</v>
      </c>
      <c r="V8561" s="110">
        <f>IF('3B-Air transport'!$T$68="no","not applicable (Q3b.1.6 answered with 'no')",ROUND(S8561,4))</f>
        <v>0.47699999999999998</v>
      </c>
      <c r="AB8561" s="110">
        <f t="shared" si="473"/>
        <v>0.47700000000000037</v>
      </c>
      <c r="AC8561" s="110">
        <f>IF('3C-Water transport'!$T$56="no","not applicable (Q3c.1.6 answered with 'no')",ROUND(AB8561,4))</f>
        <v>0.47699999999999998</v>
      </c>
      <c r="AD8561" s="110">
        <f>IF('3C-Water transport'!$T$57="no","not applicable (Q3c.1.6 answered with 'no')",ROUND(AB8561,4))</f>
        <v>0.47699999999999998</v>
      </c>
      <c r="AE8561" s="110">
        <f>IF('3C-Water transport'!$T$58="no","not applicable (Q3c.1.6 answered with 'no')",ROUND(AB8561,4))</f>
        <v>0.47699999999999998</v>
      </c>
    </row>
    <row r="8562" spans="5:31" x14ac:dyDescent="0.25">
      <c r="E8562" s="110">
        <f t="shared" si="471"/>
        <v>0.47800000000000037</v>
      </c>
      <c r="F8562" s="110">
        <f>IF('3A-Rail transport'!$T$56="no","not applicable (Q3a.2.6 answered with 'no')",ROUND(E8562,4))</f>
        <v>0.47799999999999998</v>
      </c>
      <c r="G8562" s="110">
        <f>IF('3A-Rail transport'!$T$57="no","not applicable (Q3a.2.6 answered with 'no')",ROUND(E8562,4))</f>
        <v>0.47799999999999998</v>
      </c>
      <c r="S8562" s="110">
        <f t="shared" si="472"/>
        <v>0.47800000000000037</v>
      </c>
      <c r="T8562" s="110">
        <f>IF('3B-Air transport'!$T$66="no","not applicable (Q3b.1.6 answered with 'no')",ROUND(S8562,4))</f>
        <v>0.47799999999999998</v>
      </c>
      <c r="U8562" s="110">
        <f>IF('3B-Air transport'!$T$67="no","not applicable (Q3b.1.6 answered with 'no')",ROUND(S8562,4))</f>
        <v>0.47799999999999998</v>
      </c>
      <c r="V8562" s="110">
        <f>IF('3B-Air transport'!$T$68="no","not applicable (Q3b.1.6 answered with 'no')",ROUND(S8562,4))</f>
        <v>0.47799999999999998</v>
      </c>
      <c r="AB8562" s="110">
        <f t="shared" si="473"/>
        <v>0.47800000000000037</v>
      </c>
      <c r="AC8562" s="110">
        <f>IF('3C-Water transport'!$T$56="no","not applicable (Q3c.1.6 answered with 'no')",ROUND(AB8562,4))</f>
        <v>0.47799999999999998</v>
      </c>
      <c r="AD8562" s="110">
        <f>IF('3C-Water transport'!$T$57="no","not applicable (Q3c.1.6 answered with 'no')",ROUND(AB8562,4))</f>
        <v>0.47799999999999998</v>
      </c>
      <c r="AE8562" s="110">
        <f>IF('3C-Water transport'!$T$58="no","not applicable (Q3c.1.6 answered with 'no')",ROUND(AB8562,4))</f>
        <v>0.47799999999999998</v>
      </c>
    </row>
    <row r="8563" spans="5:31" x14ac:dyDescent="0.25">
      <c r="E8563" s="110">
        <f t="shared" si="471"/>
        <v>0.47900000000000037</v>
      </c>
      <c r="F8563" s="110">
        <f>IF('3A-Rail transport'!$T$56="no","not applicable (Q3a.2.6 answered with 'no')",ROUND(E8563,4))</f>
        <v>0.47899999999999998</v>
      </c>
      <c r="G8563" s="110">
        <f>IF('3A-Rail transport'!$T$57="no","not applicable (Q3a.2.6 answered with 'no')",ROUND(E8563,4))</f>
        <v>0.47899999999999998</v>
      </c>
      <c r="S8563" s="110">
        <f t="shared" si="472"/>
        <v>0.47900000000000037</v>
      </c>
      <c r="T8563" s="110">
        <f>IF('3B-Air transport'!$T$66="no","not applicable (Q3b.1.6 answered with 'no')",ROUND(S8563,4))</f>
        <v>0.47899999999999998</v>
      </c>
      <c r="U8563" s="110">
        <f>IF('3B-Air transport'!$T$67="no","not applicable (Q3b.1.6 answered with 'no')",ROUND(S8563,4))</f>
        <v>0.47899999999999998</v>
      </c>
      <c r="V8563" s="110">
        <f>IF('3B-Air transport'!$T$68="no","not applicable (Q3b.1.6 answered with 'no')",ROUND(S8563,4))</f>
        <v>0.47899999999999998</v>
      </c>
      <c r="AB8563" s="110">
        <f t="shared" si="473"/>
        <v>0.47900000000000037</v>
      </c>
      <c r="AC8563" s="110">
        <f>IF('3C-Water transport'!$T$56="no","not applicable (Q3c.1.6 answered with 'no')",ROUND(AB8563,4))</f>
        <v>0.47899999999999998</v>
      </c>
      <c r="AD8563" s="110">
        <f>IF('3C-Water transport'!$T$57="no","not applicable (Q3c.1.6 answered with 'no')",ROUND(AB8563,4))</f>
        <v>0.47899999999999998</v>
      </c>
      <c r="AE8563" s="110">
        <f>IF('3C-Water transport'!$T$58="no","not applicable (Q3c.1.6 answered with 'no')",ROUND(AB8563,4))</f>
        <v>0.47899999999999998</v>
      </c>
    </row>
    <row r="8564" spans="5:31" x14ac:dyDescent="0.25">
      <c r="E8564" s="110">
        <f t="shared" si="471"/>
        <v>0.48000000000000037</v>
      </c>
      <c r="F8564" s="110">
        <f>IF('3A-Rail transport'!$T$56="no","not applicable (Q3a.2.6 answered with 'no')",ROUND(E8564,4))</f>
        <v>0.48</v>
      </c>
      <c r="G8564" s="110">
        <f>IF('3A-Rail transport'!$T$57="no","not applicable (Q3a.2.6 answered with 'no')",ROUND(E8564,4))</f>
        <v>0.48</v>
      </c>
      <c r="S8564" s="110">
        <f t="shared" si="472"/>
        <v>0.48000000000000037</v>
      </c>
      <c r="T8564" s="110">
        <f>IF('3B-Air transport'!$T$66="no","not applicable (Q3b.1.6 answered with 'no')",ROUND(S8564,4))</f>
        <v>0.48</v>
      </c>
      <c r="U8564" s="110">
        <f>IF('3B-Air transport'!$T$67="no","not applicable (Q3b.1.6 answered with 'no')",ROUND(S8564,4))</f>
        <v>0.48</v>
      </c>
      <c r="V8564" s="110">
        <f>IF('3B-Air transport'!$T$68="no","not applicable (Q3b.1.6 answered with 'no')",ROUND(S8564,4))</f>
        <v>0.48</v>
      </c>
      <c r="AB8564" s="110">
        <f t="shared" si="473"/>
        <v>0.48000000000000037</v>
      </c>
      <c r="AC8564" s="110">
        <f>IF('3C-Water transport'!$T$56="no","not applicable (Q3c.1.6 answered with 'no')",ROUND(AB8564,4))</f>
        <v>0.48</v>
      </c>
      <c r="AD8564" s="110">
        <f>IF('3C-Water transport'!$T$57="no","not applicable (Q3c.1.6 answered with 'no')",ROUND(AB8564,4))</f>
        <v>0.48</v>
      </c>
      <c r="AE8564" s="110">
        <f>IF('3C-Water transport'!$T$58="no","not applicable (Q3c.1.6 answered with 'no')",ROUND(AB8564,4))</f>
        <v>0.48</v>
      </c>
    </row>
    <row r="8565" spans="5:31" x14ac:dyDescent="0.25">
      <c r="E8565" s="110">
        <f t="shared" si="471"/>
        <v>0.48100000000000037</v>
      </c>
      <c r="F8565" s="110">
        <f>IF('3A-Rail transport'!$T$56="no","not applicable (Q3a.2.6 answered with 'no')",ROUND(E8565,4))</f>
        <v>0.48099999999999998</v>
      </c>
      <c r="G8565" s="110">
        <f>IF('3A-Rail transport'!$T$57="no","not applicable (Q3a.2.6 answered with 'no')",ROUND(E8565,4))</f>
        <v>0.48099999999999998</v>
      </c>
      <c r="S8565" s="110">
        <f t="shared" si="472"/>
        <v>0.48100000000000037</v>
      </c>
      <c r="T8565" s="110">
        <f>IF('3B-Air transport'!$T$66="no","not applicable (Q3b.1.6 answered with 'no')",ROUND(S8565,4))</f>
        <v>0.48099999999999998</v>
      </c>
      <c r="U8565" s="110">
        <f>IF('3B-Air transport'!$T$67="no","not applicable (Q3b.1.6 answered with 'no')",ROUND(S8565,4))</f>
        <v>0.48099999999999998</v>
      </c>
      <c r="V8565" s="110">
        <f>IF('3B-Air transport'!$T$68="no","not applicable (Q3b.1.6 answered with 'no')",ROUND(S8565,4))</f>
        <v>0.48099999999999998</v>
      </c>
      <c r="AB8565" s="110">
        <f t="shared" si="473"/>
        <v>0.48100000000000037</v>
      </c>
      <c r="AC8565" s="110">
        <f>IF('3C-Water transport'!$T$56="no","not applicable (Q3c.1.6 answered with 'no')",ROUND(AB8565,4))</f>
        <v>0.48099999999999998</v>
      </c>
      <c r="AD8565" s="110">
        <f>IF('3C-Water transport'!$T$57="no","not applicable (Q3c.1.6 answered with 'no')",ROUND(AB8565,4))</f>
        <v>0.48099999999999998</v>
      </c>
      <c r="AE8565" s="110">
        <f>IF('3C-Water transport'!$T$58="no","not applicable (Q3c.1.6 answered with 'no')",ROUND(AB8565,4))</f>
        <v>0.48099999999999998</v>
      </c>
    </row>
    <row r="8566" spans="5:31" x14ac:dyDescent="0.25">
      <c r="E8566" s="110">
        <f t="shared" si="471"/>
        <v>0.48200000000000037</v>
      </c>
      <c r="F8566" s="110">
        <f>IF('3A-Rail transport'!$T$56="no","not applicable (Q3a.2.6 answered with 'no')",ROUND(E8566,4))</f>
        <v>0.48199999999999998</v>
      </c>
      <c r="G8566" s="110">
        <f>IF('3A-Rail transport'!$T$57="no","not applicable (Q3a.2.6 answered with 'no')",ROUND(E8566,4))</f>
        <v>0.48199999999999998</v>
      </c>
      <c r="S8566" s="110">
        <f t="shared" si="472"/>
        <v>0.48200000000000037</v>
      </c>
      <c r="T8566" s="110">
        <f>IF('3B-Air transport'!$T$66="no","not applicable (Q3b.1.6 answered with 'no')",ROUND(S8566,4))</f>
        <v>0.48199999999999998</v>
      </c>
      <c r="U8566" s="110">
        <f>IF('3B-Air transport'!$T$67="no","not applicable (Q3b.1.6 answered with 'no')",ROUND(S8566,4))</f>
        <v>0.48199999999999998</v>
      </c>
      <c r="V8566" s="110">
        <f>IF('3B-Air transport'!$T$68="no","not applicable (Q3b.1.6 answered with 'no')",ROUND(S8566,4))</f>
        <v>0.48199999999999998</v>
      </c>
      <c r="AB8566" s="110">
        <f t="shared" si="473"/>
        <v>0.48200000000000037</v>
      </c>
      <c r="AC8566" s="110">
        <f>IF('3C-Water transport'!$T$56="no","not applicable (Q3c.1.6 answered with 'no')",ROUND(AB8566,4))</f>
        <v>0.48199999999999998</v>
      </c>
      <c r="AD8566" s="110">
        <f>IF('3C-Water transport'!$T$57="no","not applicable (Q3c.1.6 answered with 'no')",ROUND(AB8566,4))</f>
        <v>0.48199999999999998</v>
      </c>
      <c r="AE8566" s="110">
        <f>IF('3C-Water transport'!$T$58="no","not applicable (Q3c.1.6 answered with 'no')",ROUND(AB8566,4))</f>
        <v>0.48199999999999998</v>
      </c>
    </row>
    <row r="8567" spans="5:31" x14ac:dyDescent="0.25">
      <c r="E8567" s="110">
        <f t="shared" si="471"/>
        <v>0.48300000000000037</v>
      </c>
      <c r="F8567" s="110">
        <f>IF('3A-Rail transport'!$T$56="no","not applicable (Q3a.2.6 answered with 'no')",ROUND(E8567,4))</f>
        <v>0.48299999999999998</v>
      </c>
      <c r="G8567" s="110">
        <f>IF('3A-Rail transport'!$T$57="no","not applicable (Q3a.2.6 answered with 'no')",ROUND(E8567,4))</f>
        <v>0.48299999999999998</v>
      </c>
      <c r="S8567" s="110">
        <f t="shared" si="472"/>
        <v>0.48300000000000037</v>
      </c>
      <c r="T8567" s="110">
        <f>IF('3B-Air transport'!$T$66="no","not applicable (Q3b.1.6 answered with 'no')",ROUND(S8567,4))</f>
        <v>0.48299999999999998</v>
      </c>
      <c r="U8567" s="110">
        <f>IF('3B-Air transport'!$T$67="no","not applicable (Q3b.1.6 answered with 'no')",ROUND(S8567,4))</f>
        <v>0.48299999999999998</v>
      </c>
      <c r="V8567" s="110">
        <f>IF('3B-Air transport'!$T$68="no","not applicable (Q3b.1.6 answered with 'no')",ROUND(S8567,4))</f>
        <v>0.48299999999999998</v>
      </c>
      <c r="AB8567" s="110">
        <f t="shared" si="473"/>
        <v>0.48300000000000037</v>
      </c>
      <c r="AC8567" s="110">
        <f>IF('3C-Water transport'!$T$56="no","not applicable (Q3c.1.6 answered with 'no')",ROUND(AB8567,4))</f>
        <v>0.48299999999999998</v>
      </c>
      <c r="AD8567" s="110">
        <f>IF('3C-Water transport'!$T$57="no","not applicable (Q3c.1.6 answered with 'no')",ROUND(AB8567,4))</f>
        <v>0.48299999999999998</v>
      </c>
      <c r="AE8567" s="110">
        <f>IF('3C-Water transport'!$T$58="no","not applicable (Q3c.1.6 answered with 'no')",ROUND(AB8567,4))</f>
        <v>0.48299999999999998</v>
      </c>
    </row>
    <row r="8568" spans="5:31" x14ac:dyDescent="0.25">
      <c r="E8568" s="110">
        <f t="shared" si="471"/>
        <v>0.48400000000000037</v>
      </c>
      <c r="F8568" s="110">
        <f>IF('3A-Rail transport'!$T$56="no","not applicable (Q3a.2.6 answered with 'no')",ROUND(E8568,4))</f>
        <v>0.48399999999999999</v>
      </c>
      <c r="G8568" s="110">
        <f>IF('3A-Rail transport'!$T$57="no","not applicable (Q3a.2.6 answered with 'no')",ROUND(E8568,4))</f>
        <v>0.48399999999999999</v>
      </c>
      <c r="S8568" s="110">
        <f t="shared" si="472"/>
        <v>0.48400000000000037</v>
      </c>
      <c r="T8568" s="110">
        <f>IF('3B-Air transport'!$T$66="no","not applicable (Q3b.1.6 answered with 'no')",ROUND(S8568,4))</f>
        <v>0.48399999999999999</v>
      </c>
      <c r="U8568" s="110">
        <f>IF('3B-Air transport'!$T$67="no","not applicable (Q3b.1.6 answered with 'no')",ROUND(S8568,4))</f>
        <v>0.48399999999999999</v>
      </c>
      <c r="V8568" s="110">
        <f>IF('3B-Air transport'!$T$68="no","not applicable (Q3b.1.6 answered with 'no')",ROUND(S8568,4))</f>
        <v>0.48399999999999999</v>
      </c>
      <c r="AB8568" s="110">
        <f t="shared" si="473"/>
        <v>0.48400000000000037</v>
      </c>
      <c r="AC8568" s="110">
        <f>IF('3C-Water transport'!$T$56="no","not applicable (Q3c.1.6 answered with 'no')",ROUND(AB8568,4))</f>
        <v>0.48399999999999999</v>
      </c>
      <c r="AD8568" s="110">
        <f>IF('3C-Water transport'!$T$57="no","not applicable (Q3c.1.6 answered with 'no')",ROUND(AB8568,4))</f>
        <v>0.48399999999999999</v>
      </c>
      <c r="AE8568" s="110">
        <f>IF('3C-Water transport'!$T$58="no","not applicable (Q3c.1.6 answered with 'no')",ROUND(AB8568,4))</f>
        <v>0.48399999999999999</v>
      </c>
    </row>
    <row r="8569" spans="5:31" x14ac:dyDescent="0.25">
      <c r="E8569" s="110">
        <f t="shared" si="471"/>
        <v>0.48500000000000038</v>
      </c>
      <c r="F8569" s="110">
        <f>IF('3A-Rail transport'!$T$56="no","not applicable (Q3a.2.6 answered with 'no')",ROUND(E8569,4))</f>
        <v>0.48499999999999999</v>
      </c>
      <c r="G8569" s="110">
        <f>IF('3A-Rail transport'!$T$57="no","not applicable (Q3a.2.6 answered with 'no')",ROUND(E8569,4))</f>
        <v>0.48499999999999999</v>
      </c>
      <c r="S8569" s="110">
        <f t="shared" si="472"/>
        <v>0.48500000000000038</v>
      </c>
      <c r="T8569" s="110">
        <f>IF('3B-Air transport'!$T$66="no","not applicable (Q3b.1.6 answered with 'no')",ROUND(S8569,4))</f>
        <v>0.48499999999999999</v>
      </c>
      <c r="U8569" s="110">
        <f>IF('3B-Air transport'!$T$67="no","not applicable (Q3b.1.6 answered with 'no')",ROUND(S8569,4))</f>
        <v>0.48499999999999999</v>
      </c>
      <c r="V8569" s="110">
        <f>IF('3B-Air transport'!$T$68="no","not applicable (Q3b.1.6 answered with 'no')",ROUND(S8569,4))</f>
        <v>0.48499999999999999</v>
      </c>
      <c r="AB8569" s="110">
        <f t="shared" si="473"/>
        <v>0.48500000000000038</v>
      </c>
      <c r="AC8569" s="110">
        <f>IF('3C-Water transport'!$T$56="no","not applicable (Q3c.1.6 answered with 'no')",ROUND(AB8569,4))</f>
        <v>0.48499999999999999</v>
      </c>
      <c r="AD8569" s="110">
        <f>IF('3C-Water transport'!$T$57="no","not applicable (Q3c.1.6 answered with 'no')",ROUND(AB8569,4))</f>
        <v>0.48499999999999999</v>
      </c>
      <c r="AE8569" s="110">
        <f>IF('3C-Water transport'!$T$58="no","not applicable (Q3c.1.6 answered with 'no')",ROUND(AB8569,4))</f>
        <v>0.48499999999999999</v>
      </c>
    </row>
    <row r="8570" spans="5:31" x14ac:dyDescent="0.25">
      <c r="E8570" s="110">
        <f t="shared" si="471"/>
        <v>0.48600000000000038</v>
      </c>
      <c r="F8570" s="110">
        <f>IF('3A-Rail transport'!$T$56="no","not applicable (Q3a.2.6 answered with 'no')",ROUND(E8570,4))</f>
        <v>0.48599999999999999</v>
      </c>
      <c r="G8570" s="110">
        <f>IF('3A-Rail transport'!$T$57="no","not applicable (Q3a.2.6 answered with 'no')",ROUND(E8570,4))</f>
        <v>0.48599999999999999</v>
      </c>
      <c r="S8570" s="110">
        <f t="shared" si="472"/>
        <v>0.48600000000000038</v>
      </c>
      <c r="T8570" s="110">
        <f>IF('3B-Air transport'!$T$66="no","not applicable (Q3b.1.6 answered with 'no')",ROUND(S8570,4))</f>
        <v>0.48599999999999999</v>
      </c>
      <c r="U8570" s="110">
        <f>IF('3B-Air transport'!$T$67="no","not applicable (Q3b.1.6 answered with 'no')",ROUND(S8570,4))</f>
        <v>0.48599999999999999</v>
      </c>
      <c r="V8570" s="110">
        <f>IF('3B-Air transport'!$T$68="no","not applicable (Q3b.1.6 answered with 'no')",ROUND(S8570,4))</f>
        <v>0.48599999999999999</v>
      </c>
      <c r="AB8570" s="110">
        <f t="shared" si="473"/>
        <v>0.48600000000000038</v>
      </c>
      <c r="AC8570" s="110">
        <f>IF('3C-Water transport'!$T$56="no","not applicable (Q3c.1.6 answered with 'no')",ROUND(AB8570,4))</f>
        <v>0.48599999999999999</v>
      </c>
      <c r="AD8570" s="110">
        <f>IF('3C-Water transport'!$T$57="no","not applicable (Q3c.1.6 answered with 'no')",ROUND(AB8570,4))</f>
        <v>0.48599999999999999</v>
      </c>
      <c r="AE8570" s="110">
        <f>IF('3C-Water transport'!$T$58="no","not applicable (Q3c.1.6 answered with 'no')",ROUND(AB8570,4))</f>
        <v>0.48599999999999999</v>
      </c>
    </row>
    <row r="8571" spans="5:31" x14ac:dyDescent="0.25">
      <c r="E8571" s="110">
        <f t="shared" si="471"/>
        <v>0.48700000000000038</v>
      </c>
      <c r="F8571" s="110">
        <f>IF('3A-Rail transport'!$T$56="no","not applicable (Q3a.2.6 answered with 'no')",ROUND(E8571,4))</f>
        <v>0.48699999999999999</v>
      </c>
      <c r="G8571" s="110">
        <f>IF('3A-Rail transport'!$T$57="no","not applicable (Q3a.2.6 answered with 'no')",ROUND(E8571,4))</f>
        <v>0.48699999999999999</v>
      </c>
      <c r="S8571" s="110">
        <f t="shared" si="472"/>
        <v>0.48700000000000038</v>
      </c>
      <c r="T8571" s="110">
        <f>IF('3B-Air transport'!$T$66="no","not applicable (Q3b.1.6 answered with 'no')",ROUND(S8571,4))</f>
        <v>0.48699999999999999</v>
      </c>
      <c r="U8571" s="110">
        <f>IF('3B-Air transport'!$T$67="no","not applicable (Q3b.1.6 answered with 'no')",ROUND(S8571,4))</f>
        <v>0.48699999999999999</v>
      </c>
      <c r="V8571" s="110">
        <f>IF('3B-Air transport'!$T$68="no","not applicable (Q3b.1.6 answered with 'no')",ROUND(S8571,4))</f>
        <v>0.48699999999999999</v>
      </c>
      <c r="AB8571" s="110">
        <f t="shared" si="473"/>
        <v>0.48700000000000038</v>
      </c>
      <c r="AC8571" s="110">
        <f>IF('3C-Water transport'!$T$56="no","not applicable (Q3c.1.6 answered with 'no')",ROUND(AB8571,4))</f>
        <v>0.48699999999999999</v>
      </c>
      <c r="AD8571" s="110">
        <f>IF('3C-Water transport'!$T$57="no","not applicable (Q3c.1.6 answered with 'no')",ROUND(AB8571,4))</f>
        <v>0.48699999999999999</v>
      </c>
      <c r="AE8571" s="110">
        <f>IF('3C-Water transport'!$T$58="no","not applicable (Q3c.1.6 answered with 'no')",ROUND(AB8571,4))</f>
        <v>0.48699999999999999</v>
      </c>
    </row>
    <row r="8572" spans="5:31" x14ac:dyDescent="0.25">
      <c r="E8572" s="110">
        <f t="shared" si="471"/>
        <v>0.48800000000000038</v>
      </c>
      <c r="F8572" s="110">
        <f>IF('3A-Rail transport'!$T$56="no","not applicable (Q3a.2.6 answered with 'no')",ROUND(E8572,4))</f>
        <v>0.48799999999999999</v>
      </c>
      <c r="G8572" s="110">
        <f>IF('3A-Rail transport'!$T$57="no","not applicable (Q3a.2.6 answered with 'no')",ROUND(E8572,4))</f>
        <v>0.48799999999999999</v>
      </c>
      <c r="S8572" s="110">
        <f t="shared" si="472"/>
        <v>0.48800000000000038</v>
      </c>
      <c r="T8572" s="110">
        <f>IF('3B-Air transport'!$T$66="no","not applicable (Q3b.1.6 answered with 'no')",ROUND(S8572,4))</f>
        <v>0.48799999999999999</v>
      </c>
      <c r="U8572" s="110">
        <f>IF('3B-Air transport'!$T$67="no","not applicable (Q3b.1.6 answered with 'no')",ROUND(S8572,4))</f>
        <v>0.48799999999999999</v>
      </c>
      <c r="V8572" s="110">
        <f>IF('3B-Air transport'!$T$68="no","not applicable (Q3b.1.6 answered with 'no')",ROUND(S8572,4))</f>
        <v>0.48799999999999999</v>
      </c>
      <c r="AB8572" s="110">
        <f t="shared" si="473"/>
        <v>0.48800000000000038</v>
      </c>
      <c r="AC8572" s="110">
        <f>IF('3C-Water transport'!$T$56="no","not applicable (Q3c.1.6 answered with 'no')",ROUND(AB8572,4))</f>
        <v>0.48799999999999999</v>
      </c>
      <c r="AD8572" s="110">
        <f>IF('3C-Water transport'!$T$57="no","not applicable (Q3c.1.6 answered with 'no')",ROUND(AB8572,4))</f>
        <v>0.48799999999999999</v>
      </c>
      <c r="AE8572" s="110">
        <f>IF('3C-Water transport'!$T$58="no","not applicable (Q3c.1.6 answered with 'no')",ROUND(AB8572,4))</f>
        <v>0.48799999999999999</v>
      </c>
    </row>
    <row r="8573" spans="5:31" x14ac:dyDescent="0.25">
      <c r="E8573" s="110">
        <f t="shared" si="471"/>
        <v>0.48900000000000038</v>
      </c>
      <c r="F8573" s="110">
        <f>IF('3A-Rail transport'!$T$56="no","not applicable (Q3a.2.6 answered with 'no')",ROUND(E8573,4))</f>
        <v>0.48899999999999999</v>
      </c>
      <c r="G8573" s="110">
        <f>IF('3A-Rail transport'!$T$57="no","not applicable (Q3a.2.6 answered with 'no')",ROUND(E8573,4))</f>
        <v>0.48899999999999999</v>
      </c>
      <c r="S8573" s="110">
        <f t="shared" si="472"/>
        <v>0.48900000000000038</v>
      </c>
      <c r="T8573" s="110">
        <f>IF('3B-Air transport'!$T$66="no","not applicable (Q3b.1.6 answered with 'no')",ROUND(S8573,4))</f>
        <v>0.48899999999999999</v>
      </c>
      <c r="U8573" s="110">
        <f>IF('3B-Air transport'!$T$67="no","not applicable (Q3b.1.6 answered with 'no')",ROUND(S8573,4))</f>
        <v>0.48899999999999999</v>
      </c>
      <c r="V8573" s="110">
        <f>IF('3B-Air transport'!$T$68="no","not applicable (Q3b.1.6 answered with 'no')",ROUND(S8573,4))</f>
        <v>0.48899999999999999</v>
      </c>
      <c r="AB8573" s="110">
        <f t="shared" si="473"/>
        <v>0.48900000000000038</v>
      </c>
      <c r="AC8573" s="110">
        <f>IF('3C-Water transport'!$T$56="no","not applicable (Q3c.1.6 answered with 'no')",ROUND(AB8573,4))</f>
        <v>0.48899999999999999</v>
      </c>
      <c r="AD8573" s="110">
        <f>IF('3C-Water transport'!$T$57="no","not applicable (Q3c.1.6 answered with 'no')",ROUND(AB8573,4))</f>
        <v>0.48899999999999999</v>
      </c>
      <c r="AE8573" s="110">
        <f>IF('3C-Water transport'!$T$58="no","not applicable (Q3c.1.6 answered with 'no')",ROUND(AB8573,4))</f>
        <v>0.48899999999999999</v>
      </c>
    </row>
    <row r="8574" spans="5:31" x14ac:dyDescent="0.25">
      <c r="E8574" s="110">
        <f t="shared" si="471"/>
        <v>0.49000000000000038</v>
      </c>
      <c r="F8574" s="110">
        <f>IF('3A-Rail transport'!$T$56="no","not applicable (Q3a.2.6 answered with 'no')",ROUND(E8574,4))</f>
        <v>0.49</v>
      </c>
      <c r="G8574" s="110">
        <f>IF('3A-Rail transport'!$T$57="no","not applicable (Q3a.2.6 answered with 'no')",ROUND(E8574,4))</f>
        <v>0.49</v>
      </c>
      <c r="S8574" s="110">
        <f t="shared" si="472"/>
        <v>0.49000000000000038</v>
      </c>
      <c r="T8574" s="110">
        <f>IF('3B-Air transport'!$T$66="no","not applicable (Q3b.1.6 answered with 'no')",ROUND(S8574,4))</f>
        <v>0.49</v>
      </c>
      <c r="U8574" s="110">
        <f>IF('3B-Air transport'!$T$67="no","not applicable (Q3b.1.6 answered with 'no')",ROUND(S8574,4))</f>
        <v>0.49</v>
      </c>
      <c r="V8574" s="110">
        <f>IF('3B-Air transport'!$T$68="no","not applicable (Q3b.1.6 answered with 'no')",ROUND(S8574,4))</f>
        <v>0.49</v>
      </c>
      <c r="AB8574" s="110">
        <f t="shared" si="473"/>
        <v>0.49000000000000038</v>
      </c>
      <c r="AC8574" s="110">
        <f>IF('3C-Water transport'!$T$56="no","not applicable (Q3c.1.6 answered with 'no')",ROUND(AB8574,4))</f>
        <v>0.49</v>
      </c>
      <c r="AD8574" s="110">
        <f>IF('3C-Water transport'!$T$57="no","not applicable (Q3c.1.6 answered with 'no')",ROUND(AB8574,4))</f>
        <v>0.49</v>
      </c>
      <c r="AE8574" s="110">
        <f>IF('3C-Water transport'!$T$58="no","not applicable (Q3c.1.6 answered with 'no')",ROUND(AB8574,4))</f>
        <v>0.49</v>
      </c>
    </row>
    <row r="8575" spans="5:31" x14ac:dyDescent="0.25">
      <c r="E8575" s="110">
        <f t="shared" si="471"/>
        <v>0.49100000000000038</v>
      </c>
      <c r="F8575" s="110">
        <f>IF('3A-Rail transport'!$T$56="no","not applicable (Q3a.2.6 answered with 'no')",ROUND(E8575,4))</f>
        <v>0.49099999999999999</v>
      </c>
      <c r="G8575" s="110">
        <f>IF('3A-Rail transport'!$T$57="no","not applicable (Q3a.2.6 answered with 'no')",ROUND(E8575,4))</f>
        <v>0.49099999999999999</v>
      </c>
      <c r="S8575" s="110">
        <f t="shared" si="472"/>
        <v>0.49100000000000038</v>
      </c>
      <c r="T8575" s="110">
        <f>IF('3B-Air transport'!$T$66="no","not applicable (Q3b.1.6 answered with 'no')",ROUND(S8575,4))</f>
        <v>0.49099999999999999</v>
      </c>
      <c r="U8575" s="110">
        <f>IF('3B-Air transport'!$T$67="no","not applicable (Q3b.1.6 answered with 'no')",ROUND(S8575,4))</f>
        <v>0.49099999999999999</v>
      </c>
      <c r="V8575" s="110">
        <f>IF('3B-Air transport'!$T$68="no","not applicable (Q3b.1.6 answered with 'no')",ROUND(S8575,4))</f>
        <v>0.49099999999999999</v>
      </c>
      <c r="AB8575" s="110">
        <f t="shared" si="473"/>
        <v>0.49100000000000038</v>
      </c>
      <c r="AC8575" s="110">
        <f>IF('3C-Water transport'!$T$56="no","not applicable (Q3c.1.6 answered with 'no')",ROUND(AB8575,4))</f>
        <v>0.49099999999999999</v>
      </c>
      <c r="AD8575" s="110">
        <f>IF('3C-Water transport'!$T$57="no","not applicable (Q3c.1.6 answered with 'no')",ROUND(AB8575,4))</f>
        <v>0.49099999999999999</v>
      </c>
      <c r="AE8575" s="110">
        <f>IF('3C-Water transport'!$T$58="no","not applicable (Q3c.1.6 answered with 'no')",ROUND(AB8575,4))</f>
        <v>0.49099999999999999</v>
      </c>
    </row>
    <row r="8576" spans="5:31" x14ac:dyDescent="0.25">
      <c r="E8576" s="110">
        <f t="shared" si="471"/>
        <v>0.49200000000000038</v>
      </c>
      <c r="F8576" s="110">
        <f>IF('3A-Rail transport'!$T$56="no","not applicable (Q3a.2.6 answered with 'no')",ROUND(E8576,4))</f>
        <v>0.49199999999999999</v>
      </c>
      <c r="G8576" s="110">
        <f>IF('3A-Rail transport'!$T$57="no","not applicable (Q3a.2.6 answered with 'no')",ROUND(E8576,4))</f>
        <v>0.49199999999999999</v>
      </c>
      <c r="S8576" s="110">
        <f t="shared" si="472"/>
        <v>0.49200000000000038</v>
      </c>
      <c r="T8576" s="110">
        <f>IF('3B-Air transport'!$T$66="no","not applicable (Q3b.1.6 answered with 'no')",ROUND(S8576,4))</f>
        <v>0.49199999999999999</v>
      </c>
      <c r="U8576" s="110">
        <f>IF('3B-Air transport'!$T$67="no","not applicable (Q3b.1.6 answered with 'no')",ROUND(S8576,4))</f>
        <v>0.49199999999999999</v>
      </c>
      <c r="V8576" s="110">
        <f>IF('3B-Air transport'!$T$68="no","not applicable (Q3b.1.6 answered with 'no')",ROUND(S8576,4))</f>
        <v>0.49199999999999999</v>
      </c>
      <c r="AB8576" s="110">
        <f t="shared" si="473"/>
        <v>0.49200000000000038</v>
      </c>
      <c r="AC8576" s="110">
        <f>IF('3C-Water transport'!$T$56="no","not applicable (Q3c.1.6 answered with 'no')",ROUND(AB8576,4))</f>
        <v>0.49199999999999999</v>
      </c>
      <c r="AD8576" s="110">
        <f>IF('3C-Water transport'!$T$57="no","not applicable (Q3c.1.6 answered with 'no')",ROUND(AB8576,4))</f>
        <v>0.49199999999999999</v>
      </c>
      <c r="AE8576" s="110">
        <f>IF('3C-Water transport'!$T$58="no","not applicable (Q3c.1.6 answered with 'no')",ROUND(AB8576,4))</f>
        <v>0.49199999999999999</v>
      </c>
    </row>
    <row r="8577" spans="5:31" x14ac:dyDescent="0.25">
      <c r="E8577" s="110">
        <f t="shared" si="471"/>
        <v>0.49300000000000038</v>
      </c>
      <c r="F8577" s="110">
        <f>IF('3A-Rail transport'!$T$56="no","not applicable (Q3a.2.6 answered with 'no')",ROUND(E8577,4))</f>
        <v>0.49299999999999999</v>
      </c>
      <c r="G8577" s="110">
        <f>IF('3A-Rail transport'!$T$57="no","not applicable (Q3a.2.6 answered with 'no')",ROUND(E8577,4))</f>
        <v>0.49299999999999999</v>
      </c>
      <c r="S8577" s="110">
        <f t="shared" si="472"/>
        <v>0.49300000000000038</v>
      </c>
      <c r="T8577" s="110">
        <f>IF('3B-Air transport'!$T$66="no","not applicable (Q3b.1.6 answered with 'no')",ROUND(S8577,4))</f>
        <v>0.49299999999999999</v>
      </c>
      <c r="U8577" s="110">
        <f>IF('3B-Air transport'!$T$67="no","not applicable (Q3b.1.6 answered with 'no')",ROUND(S8577,4))</f>
        <v>0.49299999999999999</v>
      </c>
      <c r="V8577" s="110">
        <f>IF('3B-Air transport'!$T$68="no","not applicable (Q3b.1.6 answered with 'no')",ROUND(S8577,4))</f>
        <v>0.49299999999999999</v>
      </c>
      <c r="AB8577" s="110">
        <f t="shared" si="473"/>
        <v>0.49300000000000038</v>
      </c>
      <c r="AC8577" s="110">
        <f>IF('3C-Water transport'!$T$56="no","not applicable (Q3c.1.6 answered with 'no')",ROUND(AB8577,4))</f>
        <v>0.49299999999999999</v>
      </c>
      <c r="AD8577" s="110">
        <f>IF('3C-Water transport'!$T$57="no","not applicable (Q3c.1.6 answered with 'no')",ROUND(AB8577,4))</f>
        <v>0.49299999999999999</v>
      </c>
      <c r="AE8577" s="110">
        <f>IF('3C-Water transport'!$T$58="no","not applicable (Q3c.1.6 answered with 'no')",ROUND(AB8577,4))</f>
        <v>0.49299999999999999</v>
      </c>
    </row>
    <row r="8578" spans="5:31" x14ac:dyDescent="0.25">
      <c r="E8578" s="110">
        <f t="shared" si="471"/>
        <v>0.49400000000000038</v>
      </c>
      <c r="F8578" s="110">
        <f>IF('3A-Rail transport'!$T$56="no","not applicable (Q3a.2.6 answered with 'no')",ROUND(E8578,4))</f>
        <v>0.49399999999999999</v>
      </c>
      <c r="G8578" s="110">
        <f>IF('3A-Rail transport'!$T$57="no","not applicable (Q3a.2.6 answered with 'no')",ROUND(E8578,4))</f>
        <v>0.49399999999999999</v>
      </c>
      <c r="S8578" s="110">
        <f t="shared" si="472"/>
        <v>0.49400000000000038</v>
      </c>
      <c r="T8578" s="110">
        <f>IF('3B-Air transport'!$T$66="no","not applicable (Q3b.1.6 answered with 'no')",ROUND(S8578,4))</f>
        <v>0.49399999999999999</v>
      </c>
      <c r="U8578" s="110">
        <f>IF('3B-Air transport'!$T$67="no","not applicable (Q3b.1.6 answered with 'no')",ROUND(S8578,4))</f>
        <v>0.49399999999999999</v>
      </c>
      <c r="V8578" s="110">
        <f>IF('3B-Air transport'!$T$68="no","not applicable (Q3b.1.6 answered with 'no')",ROUND(S8578,4))</f>
        <v>0.49399999999999999</v>
      </c>
      <c r="AB8578" s="110">
        <f t="shared" si="473"/>
        <v>0.49400000000000038</v>
      </c>
      <c r="AC8578" s="110">
        <f>IF('3C-Water transport'!$T$56="no","not applicable (Q3c.1.6 answered with 'no')",ROUND(AB8578,4))</f>
        <v>0.49399999999999999</v>
      </c>
      <c r="AD8578" s="110">
        <f>IF('3C-Water transport'!$T$57="no","not applicable (Q3c.1.6 answered with 'no')",ROUND(AB8578,4))</f>
        <v>0.49399999999999999</v>
      </c>
      <c r="AE8578" s="110">
        <f>IF('3C-Water transport'!$T$58="no","not applicable (Q3c.1.6 answered with 'no')",ROUND(AB8578,4))</f>
        <v>0.49399999999999999</v>
      </c>
    </row>
    <row r="8579" spans="5:31" x14ac:dyDescent="0.25">
      <c r="E8579" s="110">
        <f t="shared" si="471"/>
        <v>0.49500000000000038</v>
      </c>
      <c r="F8579" s="110">
        <f>IF('3A-Rail transport'!$T$56="no","not applicable (Q3a.2.6 answered with 'no')",ROUND(E8579,4))</f>
        <v>0.495</v>
      </c>
      <c r="G8579" s="110">
        <f>IF('3A-Rail transport'!$T$57="no","not applicable (Q3a.2.6 answered with 'no')",ROUND(E8579,4))</f>
        <v>0.495</v>
      </c>
      <c r="S8579" s="110">
        <f t="shared" si="472"/>
        <v>0.49500000000000038</v>
      </c>
      <c r="T8579" s="110">
        <f>IF('3B-Air transport'!$T$66="no","not applicable (Q3b.1.6 answered with 'no')",ROUND(S8579,4))</f>
        <v>0.495</v>
      </c>
      <c r="U8579" s="110">
        <f>IF('3B-Air transport'!$T$67="no","not applicable (Q3b.1.6 answered with 'no')",ROUND(S8579,4))</f>
        <v>0.495</v>
      </c>
      <c r="V8579" s="110">
        <f>IF('3B-Air transport'!$T$68="no","not applicable (Q3b.1.6 answered with 'no')",ROUND(S8579,4))</f>
        <v>0.495</v>
      </c>
      <c r="AB8579" s="110">
        <f t="shared" si="473"/>
        <v>0.49500000000000038</v>
      </c>
      <c r="AC8579" s="110">
        <f>IF('3C-Water transport'!$T$56="no","not applicable (Q3c.1.6 answered with 'no')",ROUND(AB8579,4))</f>
        <v>0.495</v>
      </c>
      <c r="AD8579" s="110">
        <f>IF('3C-Water transport'!$T$57="no","not applicable (Q3c.1.6 answered with 'no')",ROUND(AB8579,4))</f>
        <v>0.495</v>
      </c>
      <c r="AE8579" s="110">
        <f>IF('3C-Water transport'!$T$58="no","not applicable (Q3c.1.6 answered with 'no')",ROUND(AB8579,4))</f>
        <v>0.495</v>
      </c>
    </row>
    <row r="8580" spans="5:31" x14ac:dyDescent="0.25">
      <c r="E8580" s="110">
        <f t="shared" si="471"/>
        <v>0.49600000000000039</v>
      </c>
      <c r="F8580" s="110">
        <f>IF('3A-Rail transport'!$T$56="no","not applicable (Q3a.2.6 answered with 'no')",ROUND(E8580,4))</f>
        <v>0.496</v>
      </c>
      <c r="G8580" s="110">
        <f>IF('3A-Rail transport'!$T$57="no","not applicable (Q3a.2.6 answered with 'no')",ROUND(E8580,4))</f>
        <v>0.496</v>
      </c>
      <c r="S8580" s="110">
        <f t="shared" si="472"/>
        <v>0.49600000000000039</v>
      </c>
      <c r="T8580" s="110">
        <f>IF('3B-Air transport'!$T$66="no","not applicable (Q3b.1.6 answered with 'no')",ROUND(S8580,4))</f>
        <v>0.496</v>
      </c>
      <c r="U8580" s="110">
        <f>IF('3B-Air transport'!$T$67="no","not applicable (Q3b.1.6 answered with 'no')",ROUND(S8580,4))</f>
        <v>0.496</v>
      </c>
      <c r="V8580" s="110">
        <f>IF('3B-Air transport'!$T$68="no","not applicable (Q3b.1.6 answered with 'no')",ROUND(S8580,4))</f>
        <v>0.496</v>
      </c>
      <c r="AB8580" s="110">
        <f t="shared" si="473"/>
        <v>0.49600000000000039</v>
      </c>
      <c r="AC8580" s="110">
        <f>IF('3C-Water transport'!$T$56="no","not applicable (Q3c.1.6 answered with 'no')",ROUND(AB8580,4))</f>
        <v>0.496</v>
      </c>
      <c r="AD8580" s="110">
        <f>IF('3C-Water transport'!$T$57="no","not applicable (Q3c.1.6 answered with 'no')",ROUND(AB8580,4))</f>
        <v>0.496</v>
      </c>
      <c r="AE8580" s="110">
        <f>IF('3C-Water transport'!$T$58="no","not applicable (Q3c.1.6 answered with 'no')",ROUND(AB8580,4))</f>
        <v>0.496</v>
      </c>
    </row>
    <row r="8581" spans="5:31" x14ac:dyDescent="0.25">
      <c r="E8581" s="110">
        <f t="shared" si="471"/>
        <v>0.49700000000000039</v>
      </c>
      <c r="F8581" s="110">
        <f>IF('3A-Rail transport'!$T$56="no","not applicable (Q3a.2.6 answered with 'no')",ROUND(E8581,4))</f>
        <v>0.497</v>
      </c>
      <c r="G8581" s="110">
        <f>IF('3A-Rail transport'!$T$57="no","not applicable (Q3a.2.6 answered with 'no')",ROUND(E8581,4))</f>
        <v>0.497</v>
      </c>
      <c r="S8581" s="110">
        <f t="shared" si="472"/>
        <v>0.49700000000000039</v>
      </c>
      <c r="T8581" s="110">
        <f>IF('3B-Air transport'!$T$66="no","not applicable (Q3b.1.6 answered with 'no')",ROUND(S8581,4))</f>
        <v>0.497</v>
      </c>
      <c r="U8581" s="110">
        <f>IF('3B-Air transport'!$T$67="no","not applicable (Q3b.1.6 answered with 'no')",ROUND(S8581,4))</f>
        <v>0.497</v>
      </c>
      <c r="V8581" s="110">
        <f>IF('3B-Air transport'!$T$68="no","not applicable (Q3b.1.6 answered with 'no')",ROUND(S8581,4))</f>
        <v>0.497</v>
      </c>
      <c r="AB8581" s="110">
        <f t="shared" si="473"/>
        <v>0.49700000000000039</v>
      </c>
      <c r="AC8581" s="110">
        <f>IF('3C-Water transport'!$T$56="no","not applicable (Q3c.1.6 answered with 'no')",ROUND(AB8581,4))</f>
        <v>0.497</v>
      </c>
      <c r="AD8581" s="110">
        <f>IF('3C-Water transport'!$T$57="no","not applicable (Q3c.1.6 answered with 'no')",ROUND(AB8581,4))</f>
        <v>0.497</v>
      </c>
      <c r="AE8581" s="110">
        <f>IF('3C-Water transport'!$T$58="no","not applicable (Q3c.1.6 answered with 'no')",ROUND(AB8581,4))</f>
        <v>0.497</v>
      </c>
    </row>
    <row r="8582" spans="5:31" x14ac:dyDescent="0.25">
      <c r="E8582" s="110">
        <f t="shared" si="471"/>
        <v>0.49800000000000039</v>
      </c>
      <c r="F8582" s="110">
        <f>IF('3A-Rail transport'!$T$56="no","not applicable (Q3a.2.6 answered with 'no')",ROUND(E8582,4))</f>
        <v>0.498</v>
      </c>
      <c r="G8582" s="110">
        <f>IF('3A-Rail transport'!$T$57="no","not applicable (Q3a.2.6 answered with 'no')",ROUND(E8582,4))</f>
        <v>0.498</v>
      </c>
      <c r="S8582" s="110">
        <f t="shared" si="472"/>
        <v>0.49800000000000039</v>
      </c>
      <c r="T8582" s="110">
        <f>IF('3B-Air transport'!$T$66="no","not applicable (Q3b.1.6 answered with 'no')",ROUND(S8582,4))</f>
        <v>0.498</v>
      </c>
      <c r="U8582" s="110">
        <f>IF('3B-Air transport'!$T$67="no","not applicable (Q3b.1.6 answered with 'no')",ROUND(S8582,4))</f>
        <v>0.498</v>
      </c>
      <c r="V8582" s="110">
        <f>IF('3B-Air transport'!$T$68="no","not applicable (Q3b.1.6 answered with 'no')",ROUND(S8582,4))</f>
        <v>0.498</v>
      </c>
      <c r="AB8582" s="110">
        <f t="shared" si="473"/>
        <v>0.49800000000000039</v>
      </c>
      <c r="AC8582" s="110">
        <f>IF('3C-Water transport'!$T$56="no","not applicable (Q3c.1.6 answered with 'no')",ROUND(AB8582,4))</f>
        <v>0.498</v>
      </c>
      <c r="AD8582" s="110">
        <f>IF('3C-Water transport'!$T$57="no","not applicable (Q3c.1.6 answered with 'no')",ROUND(AB8582,4))</f>
        <v>0.498</v>
      </c>
      <c r="AE8582" s="110">
        <f>IF('3C-Water transport'!$T$58="no","not applicable (Q3c.1.6 answered with 'no')",ROUND(AB8582,4))</f>
        <v>0.498</v>
      </c>
    </row>
    <row r="8583" spans="5:31" x14ac:dyDescent="0.25">
      <c r="E8583" s="110">
        <f t="shared" si="471"/>
        <v>0.49900000000000039</v>
      </c>
      <c r="F8583" s="110">
        <f>IF('3A-Rail transport'!$T$56="no","not applicable (Q3a.2.6 answered with 'no')",ROUND(E8583,4))</f>
        <v>0.499</v>
      </c>
      <c r="G8583" s="110">
        <f>IF('3A-Rail transport'!$T$57="no","not applicable (Q3a.2.6 answered with 'no')",ROUND(E8583,4))</f>
        <v>0.499</v>
      </c>
      <c r="S8583" s="110">
        <f t="shared" si="472"/>
        <v>0.49900000000000039</v>
      </c>
      <c r="T8583" s="110">
        <f>IF('3B-Air transport'!$T$66="no","not applicable (Q3b.1.6 answered with 'no')",ROUND(S8583,4))</f>
        <v>0.499</v>
      </c>
      <c r="U8583" s="110">
        <f>IF('3B-Air transport'!$T$67="no","not applicable (Q3b.1.6 answered with 'no')",ROUND(S8583,4))</f>
        <v>0.499</v>
      </c>
      <c r="V8583" s="110">
        <f>IF('3B-Air transport'!$T$68="no","not applicable (Q3b.1.6 answered with 'no')",ROUND(S8583,4))</f>
        <v>0.499</v>
      </c>
      <c r="AB8583" s="110">
        <f t="shared" si="473"/>
        <v>0.49900000000000039</v>
      </c>
      <c r="AC8583" s="110">
        <f>IF('3C-Water transport'!$T$56="no","not applicable (Q3c.1.6 answered with 'no')",ROUND(AB8583,4))</f>
        <v>0.499</v>
      </c>
      <c r="AD8583" s="110">
        <f>IF('3C-Water transport'!$T$57="no","not applicable (Q3c.1.6 answered with 'no')",ROUND(AB8583,4))</f>
        <v>0.499</v>
      </c>
      <c r="AE8583" s="110">
        <f>IF('3C-Water transport'!$T$58="no","not applicable (Q3c.1.6 answered with 'no')",ROUND(AB8583,4))</f>
        <v>0.499</v>
      </c>
    </row>
    <row r="8584" spans="5:31" x14ac:dyDescent="0.25">
      <c r="E8584" s="110">
        <f t="shared" si="471"/>
        <v>0.50000000000000033</v>
      </c>
      <c r="F8584" s="110">
        <f>IF('3A-Rail transport'!$T$56="no","not applicable (Q3a.2.6 answered with 'no')",ROUND(E8584,4))</f>
        <v>0.5</v>
      </c>
      <c r="G8584" s="110">
        <f>IF('3A-Rail transport'!$T$57="no","not applicable (Q3a.2.6 answered with 'no')",ROUND(E8584,4))</f>
        <v>0.5</v>
      </c>
      <c r="S8584" s="110">
        <f t="shared" si="472"/>
        <v>0.50000000000000033</v>
      </c>
      <c r="T8584" s="110">
        <f>IF('3B-Air transport'!$T$66="no","not applicable (Q3b.1.6 answered with 'no')",ROUND(S8584,4))</f>
        <v>0.5</v>
      </c>
      <c r="U8584" s="110">
        <f>IF('3B-Air transport'!$T$67="no","not applicable (Q3b.1.6 answered with 'no')",ROUND(S8584,4))</f>
        <v>0.5</v>
      </c>
      <c r="V8584" s="110">
        <f>IF('3B-Air transport'!$T$68="no","not applicable (Q3b.1.6 answered with 'no')",ROUND(S8584,4))</f>
        <v>0.5</v>
      </c>
      <c r="AB8584" s="110">
        <f t="shared" si="473"/>
        <v>0.50000000000000033</v>
      </c>
      <c r="AC8584" s="110">
        <f>IF('3C-Water transport'!$T$56="no","not applicable (Q3c.1.6 answered with 'no')",ROUND(AB8584,4))</f>
        <v>0.5</v>
      </c>
      <c r="AD8584" s="110">
        <f>IF('3C-Water transport'!$T$57="no","not applicable (Q3c.1.6 answered with 'no')",ROUND(AB8584,4))</f>
        <v>0.5</v>
      </c>
      <c r="AE8584" s="110">
        <f>IF('3C-Water transport'!$T$58="no","not applicable (Q3c.1.6 answered with 'no')",ROUND(AB8584,4))</f>
        <v>0.5</v>
      </c>
    </row>
    <row r="8585" spans="5:31" x14ac:dyDescent="0.25">
      <c r="E8585" s="110">
        <f t="shared" si="471"/>
        <v>0.50100000000000033</v>
      </c>
      <c r="F8585" s="110">
        <f>IF('3A-Rail transport'!$T$56="no","not applicable (Q3a.2.6 answered with 'no')",ROUND(E8585,4))</f>
        <v>0.501</v>
      </c>
      <c r="G8585" s="110">
        <f>IF('3A-Rail transport'!$T$57="no","not applicable (Q3a.2.6 answered with 'no')",ROUND(E8585,4))</f>
        <v>0.501</v>
      </c>
      <c r="S8585" s="110">
        <f t="shared" si="472"/>
        <v>0.50100000000000033</v>
      </c>
      <c r="T8585" s="110">
        <f>IF('3B-Air transport'!$T$66="no","not applicable (Q3b.1.6 answered with 'no')",ROUND(S8585,4))</f>
        <v>0.501</v>
      </c>
      <c r="U8585" s="110">
        <f>IF('3B-Air transport'!$T$67="no","not applicable (Q3b.1.6 answered with 'no')",ROUND(S8585,4))</f>
        <v>0.501</v>
      </c>
      <c r="V8585" s="110">
        <f>IF('3B-Air transport'!$T$68="no","not applicable (Q3b.1.6 answered with 'no')",ROUND(S8585,4))</f>
        <v>0.501</v>
      </c>
      <c r="AB8585" s="110">
        <f t="shared" si="473"/>
        <v>0.50100000000000033</v>
      </c>
      <c r="AC8585" s="110">
        <f>IF('3C-Water transport'!$T$56="no","not applicable (Q3c.1.6 answered with 'no')",ROUND(AB8585,4))</f>
        <v>0.501</v>
      </c>
      <c r="AD8585" s="110">
        <f>IF('3C-Water transport'!$T$57="no","not applicable (Q3c.1.6 answered with 'no')",ROUND(AB8585,4))</f>
        <v>0.501</v>
      </c>
      <c r="AE8585" s="110">
        <f>IF('3C-Water transport'!$T$58="no","not applicable (Q3c.1.6 answered with 'no')",ROUND(AB8585,4))</f>
        <v>0.501</v>
      </c>
    </row>
    <row r="8586" spans="5:31" x14ac:dyDescent="0.25">
      <c r="E8586" s="110">
        <f t="shared" si="471"/>
        <v>0.50200000000000033</v>
      </c>
      <c r="F8586" s="110">
        <f>IF('3A-Rail transport'!$T$56="no","not applicable (Q3a.2.6 answered with 'no')",ROUND(E8586,4))</f>
        <v>0.502</v>
      </c>
      <c r="G8586" s="110">
        <f>IF('3A-Rail transport'!$T$57="no","not applicable (Q3a.2.6 answered with 'no')",ROUND(E8586,4))</f>
        <v>0.502</v>
      </c>
      <c r="S8586" s="110">
        <f t="shared" si="472"/>
        <v>0.50200000000000033</v>
      </c>
      <c r="T8586" s="110">
        <f>IF('3B-Air transport'!$T$66="no","not applicable (Q3b.1.6 answered with 'no')",ROUND(S8586,4))</f>
        <v>0.502</v>
      </c>
      <c r="U8586" s="110">
        <f>IF('3B-Air transport'!$T$67="no","not applicable (Q3b.1.6 answered with 'no')",ROUND(S8586,4))</f>
        <v>0.502</v>
      </c>
      <c r="V8586" s="110">
        <f>IF('3B-Air transport'!$T$68="no","not applicable (Q3b.1.6 answered with 'no')",ROUND(S8586,4))</f>
        <v>0.502</v>
      </c>
      <c r="AB8586" s="110">
        <f t="shared" si="473"/>
        <v>0.50200000000000033</v>
      </c>
      <c r="AC8586" s="110">
        <f>IF('3C-Water transport'!$T$56="no","not applicable (Q3c.1.6 answered with 'no')",ROUND(AB8586,4))</f>
        <v>0.502</v>
      </c>
      <c r="AD8586" s="110">
        <f>IF('3C-Water transport'!$T$57="no","not applicable (Q3c.1.6 answered with 'no')",ROUND(AB8586,4))</f>
        <v>0.502</v>
      </c>
      <c r="AE8586" s="110">
        <f>IF('3C-Water transport'!$T$58="no","not applicable (Q3c.1.6 answered with 'no')",ROUND(AB8586,4))</f>
        <v>0.502</v>
      </c>
    </row>
    <row r="8587" spans="5:31" x14ac:dyDescent="0.25">
      <c r="E8587" s="110">
        <f t="shared" si="471"/>
        <v>0.50300000000000034</v>
      </c>
      <c r="F8587" s="110">
        <f>IF('3A-Rail transport'!$T$56="no","not applicable (Q3a.2.6 answered with 'no')",ROUND(E8587,4))</f>
        <v>0.503</v>
      </c>
      <c r="G8587" s="110">
        <f>IF('3A-Rail transport'!$T$57="no","not applicable (Q3a.2.6 answered with 'no')",ROUND(E8587,4))</f>
        <v>0.503</v>
      </c>
      <c r="S8587" s="110">
        <f t="shared" si="472"/>
        <v>0.50300000000000034</v>
      </c>
      <c r="T8587" s="110">
        <f>IF('3B-Air transport'!$T$66="no","not applicable (Q3b.1.6 answered with 'no')",ROUND(S8587,4))</f>
        <v>0.503</v>
      </c>
      <c r="U8587" s="110">
        <f>IF('3B-Air transport'!$T$67="no","not applicable (Q3b.1.6 answered with 'no')",ROUND(S8587,4))</f>
        <v>0.503</v>
      </c>
      <c r="V8587" s="110">
        <f>IF('3B-Air transport'!$T$68="no","not applicable (Q3b.1.6 answered with 'no')",ROUND(S8587,4))</f>
        <v>0.503</v>
      </c>
      <c r="AB8587" s="110">
        <f t="shared" si="473"/>
        <v>0.50300000000000034</v>
      </c>
      <c r="AC8587" s="110">
        <f>IF('3C-Water transport'!$T$56="no","not applicable (Q3c.1.6 answered with 'no')",ROUND(AB8587,4))</f>
        <v>0.503</v>
      </c>
      <c r="AD8587" s="110">
        <f>IF('3C-Water transport'!$T$57="no","not applicable (Q3c.1.6 answered with 'no')",ROUND(AB8587,4))</f>
        <v>0.503</v>
      </c>
      <c r="AE8587" s="110">
        <f>IF('3C-Water transport'!$T$58="no","not applicable (Q3c.1.6 answered with 'no')",ROUND(AB8587,4))</f>
        <v>0.503</v>
      </c>
    </row>
    <row r="8588" spans="5:31" x14ac:dyDescent="0.25">
      <c r="E8588" s="110">
        <f t="shared" si="471"/>
        <v>0.50400000000000034</v>
      </c>
      <c r="F8588" s="110">
        <f>IF('3A-Rail transport'!$T$56="no","not applicable (Q3a.2.6 answered with 'no')",ROUND(E8588,4))</f>
        <v>0.504</v>
      </c>
      <c r="G8588" s="110">
        <f>IF('3A-Rail transport'!$T$57="no","not applicable (Q3a.2.6 answered with 'no')",ROUND(E8588,4))</f>
        <v>0.504</v>
      </c>
      <c r="S8588" s="110">
        <f t="shared" si="472"/>
        <v>0.50400000000000034</v>
      </c>
      <c r="T8588" s="110">
        <f>IF('3B-Air transport'!$T$66="no","not applicable (Q3b.1.6 answered with 'no')",ROUND(S8588,4))</f>
        <v>0.504</v>
      </c>
      <c r="U8588" s="110">
        <f>IF('3B-Air transport'!$T$67="no","not applicable (Q3b.1.6 answered with 'no')",ROUND(S8588,4))</f>
        <v>0.504</v>
      </c>
      <c r="V8588" s="110">
        <f>IF('3B-Air transport'!$T$68="no","not applicable (Q3b.1.6 answered with 'no')",ROUND(S8588,4))</f>
        <v>0.504</v>
      </c>
      <c r="AB8588" s="110">
        <f t="shared" si="473"/>
        <v>0.50400000000000034</v>
      </c>
      <c r="AC8588" s="110">
        <f>IF('3C-Water transport'!$T$56="no","not applicable (Q3c.1.6 answered with 'no')",ROUND(AB8588,4))</f>
        <v>0.504</v>
      </c>
      <c r="AD8588" s="110">
        <f>IF('3C-Water transport'!$T$57="no","not applicable (Q3c.1.6 answered with 'no')",ROUND(AB8588,4))</f>
        <v>0.504</v>
      </c>
      <c r="AE8588" s="110">
        <f>IF('3C-Water transport'!$T$58="no","not applicable (Q3c.1.6 answered with 'no')",ROUND(AB8588,4))</f>
        <v>0.504</v>
      </c>
    </row>
    <row r="8589" spans="5:31" x14ac:dyDescent="0.25">
      <c r="E8589" s="110">
        <f t="shared" si="471"/>
        <v>0.50500000000000034</v>
      </c>
      <c r="F8589" s="110">
        <f>IF('3A-Rail transport'!$T$56="no","not applicable (Q3a.2.6 answered with 'no')",ROUND(E8589,4))</f>
        <v>0.505</v>
      </c>
      <c r="G8589" s="110">
        <f>IF('3A-Rail transport'!$T$57="no","not applicable (Q3a.2.6 answered with 'no')",ROUND(E8589,4))</f>
        <v>0.505</v>
      </c>
      <c r="S8589" s="110">
        <f t="shared" si="472"/>
        <v>0.50500000000000034</v>
      </c>
      <c r="T8589" s="110">
        <f>IF('3B-Air transport'!$T$66="no","not applicable (Q3b.1.6 answered with 'no')",ROUND(S8589,4))</f>
        <v>0.505</v>
      </c>
      <c r="U8589" s="110">
        <f>IF('3B-Air transport'!$T$67="no","not applicable (Q3b.1.6 answered with 'no')",ROUND(S8589,4))</f>
        <v>0.505</v>
      </c>
      <c r="V8589" s="110">
        <f>IF('3B-Air transport'!$T$68="no","not applicable (Q3b.1.6 answered with 'no')",ROUND(S8589,4))</f>
        <v>0.505</v>
      </c>
      <c r="AB8589" s="110">
        <f t="shared" si="473"/>
        <v>0.50500000000000034</v>
      </c>
      <c r="AC8589" s="110">
        <f>IF('3C-Water transport'!$T$56="no","not applicable (Q3c.1.6 answered with 'no')",ROUND(AB8589,4))</f>
        <v>0.505</v>
      </c>
      <c r="AD8589" s="110">
        <f>IF('3C-Water transport'!$T$57="no","not applicable (Q3c.1.6 answered with 'no')",ROUND(AB8589,4))</f>
        <v>0.505</v>
      </c>
      <c r="AE8589" s="110">
        <f>IF('3C-Water transport'!$T$58="no","not applicable (Q3c.1.6 answered with 'no')",ROUND(AB8589,4))</f>
        <v>0.505</v>
      </c>
    </row>
    <row r="8590" spans="5:31" x14ac:dyDescent="0.25">
      <c r="E8590" s="110">
        <f t="shared" si="471"/>
        <v>0.50600000000000034</v>
      </c>
      <c r="F8590" s="110">
        <f>IF('3A-Rail transport'!$T$56="no","not applicable (Q3a.2.6 answered with 'no')",ROUND(E8590,4))</f>
        <v>0.50600000000000001</v>
      </c>
      <c r="G8590" s="110">
        <f>IF('3A-Rail transport'!$T$57="no","not applicable (Q3a.2.6 answered with 'no')",ROUND(E8590,4))</f>
        <v>0.50600000000000001</v>
      </c>
      <c r="S8590" s="110">
        <f t="shared" si="472"/>
        <v>0.50600000000000034</v>
      </c>
      <c r="T8590" s="110">
        <f>IF('3B-Air transport'!$T$66="no","not applicable (Q3b.1.6 answered with 'no')",ROUND(S8590,4))</f>
        <v>0.50600000000000001</v>
      </c>
      <c r="U8590" s="110">
        <f>IF('3B-Air transport'!$T$67="no","not applicable (Q3b.1.6 answered with 'no')",ROUND(S8590,4))</f>
        <v>0.50600000000000001</v>
      </c>
      <c r="V8590" s="110">
        <f>IF('3B-Air transport'!$T$68="no","not applicable (Q3b.1.6 answered with 'no')",ROUND(S8590,4))</f>
        <v>0.50600000000000001</v>
      </c>
      <c r="AB8590" s="110">
        <f t="shared" si="473"/>
        <v>0.50600000000000034</v>
      </c>
      <c r="AC8590" s="110">
        <f>IF('3C-Water transport'!$T$56="no","not applicable (Q3c.1.6 answered with 'no')",ROUND(AB8590,4))</f>
        <v>0.50600000000000001</v>
      </c>
      <c r="AD8590" s="110">
        <f>IF('3C-Water transport'!$T$57="no","not applicable (Q3c.1.6 answered with 'no')",ROUND(AB8590,4))</f>
        <v>0.50600000000000001</v>
      </c>
      <c r="AE8590" s="110">
        <f>IF('3C-Water transport'!$T$58="no","not applicable (Q3c.1.6 answered with 'no')",ROUND(AB8590,4))</f>
        <v>0.50600000000000001</v>
      </c>
    </row>
    <row r="8591" spans="5:31" x14ac:dyDescent="0.25">
      <c r="E8591" s="110">
        <f t="shared" si="471"/>
        <v>0.50700000000000034</v>
      </c>
      <c r="F8591" s="110">
        <f>IF('3A-Rail transport'!$T$56="no","not applicable (Q3a.2.6 answered with 'no')",ROUND(E8591,4))</f>
        <v>0.50700000000000001</v>
      </c>
      <c r="G8591" s="110">
        <f>IF('3A-Rail transport'!$T$57="no","not applicable (Q3a.2.6 answered with 'no')",ROUND(E8591,4))</f>
        <v>0.50700000000000001</v>
      </c>
      <c r="S8591" s="110">
        <f t="shared" si="472"/>
        <v>0.50700000000000034</v>
      </c>
      <c r="T8591" s="110">
        <f>IF('3B-Air transport'!$T$66="no","not applicable (Q3b.1.6 answered with 'no')",ROUND(S8591,4))</f>
        <v>0.50700000000000001</v>
      </c>
      <c r="U8591" s="110">
        <f>IF('3B-Air transport'!$T$67="no","not applicable (Q3b.1.6 answered with 'no')",ROUND(S8591,4))</f>
        <v>0.50700000000000001</v>
      </c>
      <c r="V8591" s="110">
        <f>IF('3B-Air transport'!$T$68="no","not applicable (Q3b.1.6 answered with 'no')",ROUND(S8591,4))</f>
        <v>0.50700000000000001</v>
      </c>
      <c r="AB8591" s="110">
        <f t="shared" si="473"/>
        <v>0.50700000000000034</v>
      </c>
      <c r="AC8591" s="110">
        <f>IF('3C-Water transport'!$T$56="no","not applicable (Q3c.1.6 answered with 'no')",ROUND(AB8591,4))</f>
        <v>0.50700000000000001</v>
      </c>
      <c r="AD8591" s="110">
        <f>IF('3C-Water transport'!$T$57="no","not applicable (Q3c.1.6 answered with 'no')",ROUND(AB8591,4))</f>
        <v>0.50700000000000001</v>
      </c>
      <c r="AE8591" s="110">
        <f>IF('3C-Water transport'!$T$58="no","not applicable (Q3c.1.6 answered with 'no')",ROUND(AB8591,4))</f>
        <v>0.50700000000000001</v>
      </c>
    </row>
    <row r="8592" spans="5:31" x14ac:dyDescent="0.25">
      <c r="E8592" s="110">
        <f t="shared" si="471"/>
        <v>0.50800000000000034</v>
      </c>
      <c r="F8592" s="110">
        <f>IF('3A-Rail transport'!$T$56="no","not applicable (Q3a.2.6 answered with 'no')",ROUND(E8592,4))</f>
        <v>0.50800000000000001</v>
      </c>
      <c r="G8592" s="110">
        <f>IF('3A-Rail transport'!$T$57="no","not applicable (Q3a.2.6 answered with 'no')",ROUND(E8592,4))</f>
        <v>0.50800000000000001</v>
      </c>
      <c r="S8592" s="110">
        <f t="shared" si="472"/>
        <v>0.50800000000000034</v>
      </c>
      <c r="T8592" s="110">
        <f>IF('3B-Air transport'!$T$66="no","not applicable (Q3b.1.6 answered with 'no')",ROUND(S8592,4))</f>
        <v>0.50800000000000001</v>
      </c>
      <c r="U8592" s="110">
        <f>IF('3B-Air transport'!$T$67="no","not applicable (Q3b.1.6 answered with 'no')",ROUND(S8592,4))</f>
        <v>0.50800000000000001</v>
      </c>
      <c r="V8592" s="110">
        <f>IF('3B-Air transport'!$T$68="no","not applicable (Q3b.1.6 answered with 'no')",ROUND(S8592,4))</f>
        <v>0.50800000000000001</v>
      </c>
      <c r="AB8592" s="110">
        <f t="shared" si="473"/>
        <v>0.50800000000000034</v>
      </c>
      <c r="AC8592" s="110">
        <f>IF('3C-Water transport'!$T$56="no","not applicable (Q3c.1.6 answered with 'no')",ROUND(AB8592,4))</f>
        <v>0.50800000000000001</v>
      </c>
      <c r="AD8592" s="110">
        <f>IF('3C-Water transport'!$T$57="no","not applicable (Q3c.1.6 answered with 'no')",ROUND(AB8592,4))</f>
        <v>0.50800000000000001</v>
      </c>
      <c r="AE8592" s="110">
        <f>IF('3C-Water transport'!$T$58="no","not applicable (Q3c.1.6 answered with 'no')",ROUND(AB8592,4))</f>
        <v>0.50800000000000001</v>
      </c>
    </row>
    <row r="8593" spans="5:31" x14ac:dyDescent="0.25">
      <c r="E8593" s="110">
        <f t="shared" si="471"/>
        <v>0.50900000000000034</v>
      </c>
      <c r="F8593" s="110">
        <f>IF('3A-Rail transport'!$T$56="no","not applicable (Q3a.2.6 answered with 'no')",ROUND(E8593,4))</f>
        <v>0.50900000000000001</v>
      </c>
      <c r="G8593" s="110">
        <f>IF('3A-Rail transport'!$T$57="no","not applicable (Q3a.2.6 answered with 'no')",ROUND(E8593,4))</f>
        <v>0.50900000000000001</v>
      </c>
      <c r="S8593" s="110">
        <f t="shared" si="472"/>
        <v>0.50900000000000034</v>
      </c>
      <c r="T8593" s="110">
        <f>IF('3B-Air transport'!$T$66="no","not applicable (Q3b.1.6 answered with 'no')",ROUND(S8593,4))</f>
        <v>0.50900000000000001</v>
      </c>
      <c r="U8593" s="110">
        <f>IF('3B-Air transport'!$T$67="no","not applicable (Q3b.1.6 answered with 'no')",ROUND(S8593,4))</f>
        <v>0.50900000000000001</v>
      </c>
      <c r="V8593" s="110">
        <f>IF('3B-Air transport'!$T$68="no","not applicable (Q3b.1.6 answered with 'no')",ROUND(S8593,4))</f>
        <v>0.50900000000000001</v>
      </c>
      <c r="AB8593" s="110">
        <f t="shared" si="473"/>
        <v>0.50900000000000034</v>
      </c>
      <c r="AC8593" s="110">
        <f>IF('3C-Water transport'!$T$56="no","not applicable (Q3c.1.6 answered with 'no')",ROUND(AB8593,4))</f>
        <v>0.50900000000000001</v>
      </c>
      <c r="AD8593" s="110">
        <f>IF('3C-Water transport'!$T$57="no","not applicable (Q3c.1.6 answered with 'no')",ROUND(AB8593,4))</f>
        <v>0.50900000000000001</v>
      </c>
      <c r="AE8593" s="110">
        <f>IF('3C-Water transport'!$T$58="no","not applicable (Q3c.1.6 answered with 'no')",ROUND(AB8593,4))</f>
        <v>0.50900000000000001</v>
      </c>
    </row>
    <row r="8594" spans="5:31" x14ac:dyDescent="0.25">
      <c r="E8594" s="110">
        <f t="shared" si="471"/>
        <v>0.51000000000000034</v>
      </c>
      <c r="F8594" s="110">
        <f>IF('3A-Rail transport'!$T$56="no","not applicable (Q3a.2.6 answered with 'no')",ROUND(E8594,4))</f>
        <v>0.51</v>
      </c>
      <c r="G8594" s="110">
        <f>IF('3A-Rail transport'!$T$57="no","not applicable (Q3a.2.6 answered with 'no')",ROUND(E8594,4))</f>
        <v>0.51</v>
      </c>
      <c r="S8594" s="110">
        <f t="shared" si="472"/>
        <v>0.51000000000000034</v>
      </c>
      <c r="T8594" s="110">
        <f>IF('3B-Air transport'!$T$66="no","not applicable (Q3b.1.6 answered with 'no')",ROUND(S8594,4))</f>
        <v>0.51</v>
      </c>
      <c r="U8594" s="110">
        <f>IF('3B-Air transport'!$T$67="no","not applicable (Q3b.1.6 answered with 'no')",ROUND(S8594,4))</f>
        <v>0.51</v>
      </c>
      <c r="V8594" s="110">
        <f>IF('3B-Air transport'!$T$68="no","not applicable (Q3b.1.6 answered with 'no')",ROUND(S8594,4))</f>
        <v>0.51</v>
      </c>
      <c r="AB8594" s="110">
        <f t="shared" si="473"/>
        <v>0.51000000000000034</v>
      </c>
      <c r="AC8594" s="110">
        <f>IF('3C-Water transport'!$T$56="no","not applicable (Q3c.1.6 answered with 'no')",ROUND(AB8594,4))</f>
        <v>0.51</v>
      </c>
      <c r="AD8594" s="110">
        <f>IF('3C-Water transport'!$T$57="no","not applicable (Q3c.1.6 answered with 'no')",ROUND(AB8594,4))</f>
        <v>0.51</v>
      </c>
      <c r="AE8594" s="110">
        <f>IF('3C-Water transport'!$T$58="no","not applicable (Q3c.1.6 answered with 'no')",ROUND(AB8594,4))</f>
        <v>0.51</v>
      </c>
    </row>
    <row r="8595" spans="5:31" x14ac:dyDescent="0.25">
      <c r="E8595" s="110">
        <f t="shared" si="471"/>
        <v>0.51100000000000034</v>
      </c>
      <c r="F8595" s="110">
        <f>IF('3A-Rail transport'!$T$56="no","not applicable (Q3a.2.6 answered with 'no')",ROUND(E8595,4))</f>
        <v>0.51100000000000001</v>
      </c>
      <c r="G8595" s="110">
        <f>IF('3A-Rail transport'!$T$57="no","not applicable (Q3a.2.6 answered with 'no')",ROUND(E8595,4))</f>
        <v>0.51100000000000001</v>
      </c>
      <c r="S8595" s="110">
        <f t="shared" si="472"/>
        <v>0.51100000000000034</v>
      </c>
      <c r="T8595" s="110">
        <f>IF('3B-Air transport'!$T$66="no","not applicable (Q3b.1.6 answered with 'no')",ROUND(S8595,4))</f>
        <v>0.51100000000000001</v>
      </c>
      <c r="U8595" s="110">
        <f>IF('3B-Air transport'!$T$67="no","not applicable (Q3b.1.6 answered with 'no')",ROUND(S8595,4))</f>
        <v>0.51100000000000001</v>
      </c>
      <c r="V8595" s="110">
        <f>IF('3B-Air transport'!$T$68="no","not applicable (Q3b.1.6 answered with 'no')",ROUND(S8595,4))</f>
        <v>0.51100000000000001</v>
      </c>
      <c r="AB8595" s="110">
        <f t="shared" si="473"/>
        <v>0.51100000000000034</v>
      </c>
      <c r="AC8595" s="110">
        <f>IF('3C-Water transport'!$T$56="no","not applicable (Q3c.1.6 answered with 'no')",ROUND(AB8595,4))</f>
        <v>0.51100000000000001</v>
      </c>
      <c r="AD8595" s="110">
        <f>IF('3C-Water transport'!$T$57="no","not applicable (Q3c.1.6 answered with 'no')",ROUND(AB8595,4))</f>
        <v>0.51100000000000001</v>
      </c>
      <c r="AE8595" s="110">
        <f>IF('3C-Water transport'!$T$58="no","not applicable (Q3c.1.6 answered with 'no')",ROUND(AB8595,4))</f>
        <v>0.51100000000000001</v>
      </c>
    </row>
    <row r="8596" spans="5:31" x14ac:dyDescent="0.25">
      <c r="E8596" s="110">
        <f t="shared" si="471"/>
        <v>0.51200000000000034</v>
      </c>
      <c r="F8596" s="110">
        <f>IF('3A-Rail transport'!$T$56="no","not applicable (Q3a.2.6 answered with 'no')",ROUND(E8596,4))</f>
        <v>0.51200000000000001</v>
      </c>
      <c r="G8596" s="110">
        <f>IF('3A-Rail transport'!$T$57="no","not applicable (Q3a.2.6 answered with 'no')",ROUND(E8596,4))</f>
        <v>0.51200000000000001</v>
      </c>
      <c r="S8596" s="110">
        <f t="shared" si="472"/>
        <v>0.51200000000000034</v>
      </c>
      <c r="T8596" s="110">
        <f>IF('3B-Air transport'!$T$66="no","not applicable (Q3b.1.6 answered with 'no')",ROUND(S8596,4))</f>
        <v>0.51200000000000001</v>
      </c>
      <c r="U8596" s="110">
        <f>IF('3B-Air transport'!$T$67="no","not applicable (Q3b.1.6 answered with 'no')",ROUND(S8596,4))</f>
        <v>0.51200000000000001</v>
      </c>
      <c r="V8596" s="110">
        <f>IF('3B-Air transport'!$T$68="no","not applicable (Q3b.1.6 answered with 'no')",ROUND(S8596,4))</f>
        <v>0.51200000000000001</v>
      </c>
      <c r="AB8596" s="110">
        <f t="shared" si="473"/>
        <v>0.51200000000000034</v>
      </c>
      <c r="AC8596" s="110">
        <f>IF('3C-Water transport'!$T$56="no","not applicable (Q3c.1.6 answered with 'no')",ROUND(AB8596,4))</f>
        <v>0.51200000000000001</v>
      </c>
      <c r="AD8596" s="110">
        <f>IF('3C-Water transport'!$T$57="no","not applicable (Q3c.1.6 answered with 'no')",ROUND(AB8596,4))</f>
        <v>0.51200000000000001</v>
      </c>
      <c r="AE8596" s="110">
        <f>IF('3C-Water transport'!$T$58="no","not applicable (Q3c.1.6 answered with 'no')",ROUND(AB8596,4))</f>
        <v>0.51200000000000001</v>
      </c>
    </row>
    <row r="8597" spans="5:31" x14ac:dyDescent="0.25">
      <c r="E8597" s="110">
        <f t="shared" ref="E8597:E8660" si="474">E8596+0.001</f>
        <v>0.51300000000000034</v>
      </c>
      <c r="F8597" s="110">
        <f>IF('3A-Rail transport'!$T$56="no","not applicable (Q3a.2.6 answered with 'no')",ROUND(E8597,4))</f>
        <v>0.51300000000000001</v>
      </c>
      <c r="G8597" s="110">
        <f>IF('3A-Rail transport'!$T$57="no","not applicable (Q3a.2.6 answered with 'no')",ROUND(E8597,4))</f>
        <v>0.51300000000000001</v>
      </c>
      <c r="S8597" s="110">
        <f t="shared" ref="S8597:S8660" si="475">S8596+0.001</f>
        <v>0.51300000000000034</v>
      </c>
      <c r="T8597" s="110">
        <f>IF('3B-Air transport'!$T$66="no","not applicable (Q3b.1.6 answered with 'no')",ROUND(S8597,4))</f>
        <v>0.51300000000000001</v>
      </c>
      <c r="U8597" s="110">
        <f>IF('3B-Air transport'!$T$67="no","not applicable (Q3b.1.6 answered with 'no')",ROUND(S8597,4))</f>
        <v>0.51300000000000001</v>
      </c>
      <c r="V8597" s="110">
        <f>IF('3B-Air transport'!$T$68="no","not applicable (Q3b.1.6 answered with 'no')",ROUND(S8597,4))</f>
        <v>0.51300000000000001</v>
      </c>
      <c r="AB8597" s="110">
        <f t="shared" ref="AB8597:AB8660" si="476">AB8596+0.001</f>
        <v>0.51300000000000034</v>
      </c>
      <c r="AC8597" s="110">
        <f>IF('3C-Water transport'!$T$56="no","not applicable (Q3c.1.6 answered with 'no')",ROUND(AB8597,4))</f>
        <v>0.51300000000000001</v>
      </c>
      <c r="AD8597" s="110">
        <f>IF('3C-Water transport'!$T$57="no","not applicable (Q3c.1.6 answered with 'no')",ROUND(AB8597,4))</f>
        <v>0.51300000000000001</v>
      </c>
      <c r="AE8597" s="110">
        <f>IF('3C-Water transport'!$T$58="no","not applicable (Q3c.1.6 answered with 'no')",ROUND(AB8597,4))</f>
        <v>0.51300000000000001</v>
      </c>
    </row>
    <row r="8598" spans="5:31" x14ac:dyDescent="0.25">
      <c r="E8598" s="110">
        <f t="shared" si="474"/>
        <v>0.51400000000000035</v>
      </c>
      <c r="F8598" s="110">
        <f>IF('3A-Rail transport'!$T$56="no","not applicable (Q3a.2.6 answered with 'no')",ROUND(E8598,4))</f>
        <v>0.51400000000000001</v>
      </c>
      <c r="G8598" s="110">
        <f>IF('3A-Rail transport'!$T$57="no","not applicable (Q3a.2.6 answered with 'no')",ROUND(E8598,4))</f>
        <v>0.51400000000000001</v>
      </c>
      <c r="S8598" s="110">
        <f t="shared" si="475"/>
        <v>0.51400000000000035</v>
      </c>
      <c r="T8598" s="110">
        <f>IF('3B-Air transport'!$T$66="no","not applicable (Q3b.1.6 answered with 'no')",ROUND(S8598,4))</f>
        <v>0.51400000000000001</v>
      </c>
      <c r="U8598" s="110">
        <f>IF('3B-Air transport'!$T$67="no","not applicable (Q3b.1.6 answered with 'no')",ROUND(S8598,4))</f>
        <v>0.51400000000000001</v>
      </c>
      <c r="V8598" s="110">
        <f>IF('3B-Air transport'!$T$68="no","not applicable (Q3b.1.6 answered with 'no')",ROUND(S8598,4))</f>
        <v>0.51400000000000001</v>
      </c>
      <c r="AB8598" s="110">
        <f t="shared" si="476"/>
        <v>0.51400000000000035</v>
      </c>
      <c r="AC8598" s="110">
        <f>IF('3C-Water transport'!$T$56="no","not applicable (Q3c.1.6 answered with 'no')",ROUND(AB8598,4))</f>
        <v>0.51400000000000001</v>
      </c>
      <c r="AD8598" s="110">
        <f>IF('3C-Water transport'!$T$57="no","not applicable (Q3c.1.6 answered with 'no')",ROUND(AB8598,4))</f>
        <v>0.51400000000000001</v>
      </c>
      <c r="AE8598" s="110">
        <f>IF('3C-Water transport'!$T$58="no","not applicable (Q3c.1.6 answered with 'no')",ROUND(AB8598,4))</f>
        <v>0.51400000000000001</v>
      </c>
    </row>
    <row r="8599" spans="5:31" x14ac:dyDescent="0.25">
      <c r="E8599" s="110">
        <f t="shared" si="474"/>
        <v>0.51500000000000035</v>
      </c>
      <c r="F8599" s="110">
        <f>IF('3A-Rail transport'!$T$56="no","not applicable (Q3a.2.6 answered with 'no')",ROUND(E8599,4))</f>
        <v>0.51500000000000001</v>
      </c>
      <c r="G8599" s="110">
        <f>IF('3A-Rail transport'!$T$57="no","not applicable (Q3a.2.6 answered with 'no')",ROUND(E8599,4))</f>
        <v>0.51500000000000001</v>
      </c>
      <c r="S8599" s="110">
        <f t="shared" si="475"/>
        <v>0.51500000000000035</v>
      </c>
      <c r="T8599" s="110">
        <f>IF('3B-Air transport'!$T$66="no","not applicable (Q3b.1.6 answered with 'no')",ROUND(S8599,4))</f>
        <v>0.51500000000000001</v>
      </c>
      <c r="U8599" s="110">
        <f>IF('3B-Air transport'!$T$67="no","not applicable (Q3b.1.6 answered with 'no')",ROUND(S8599,4))</f>
        <v>0.51500000000000001</v>
      </c>
      <c r="V8599" s="110">
        <f>IF('3B-Air transport'!$T$68="no","not applicable (Q3b.1.6 answered with 'no')",ROUND(S8599,4))</f>
        <v>0.51500000000000001</v>
      </c>
      <c r="AB8599" s="110">
        <f t="shared" si="476"/>
        <v>0.51500000000000035</v>
      </c>
      <c r="AC8599" s="110">
        <f>IF('3C-Water transport'!$T$56="no","not applicable (Q3c.1.6 answered with 'no')",ROUND(AB8599,4))</f>
        <v>0.51500000000000001</v>
      </c>
      <c r="AD8599" s="110">
        <f>IF('3C-Water transport'!$T$57="no","not applicable (Q3c.1.6 answered with 'no')",ROUND(AB8599,4))</f>
        <v>0.51500000000000001</v>
      </c>
      <c r="AE8599" s="110">
        <f>IF('3C-Water transport'!$T$58="no","not applicable (Q3c.1.6 answered with 'no')",ROUND(AB8599,4))</f>
        <v>0.51500000000000001</v>
      </c>
    </row>
    <row r="8600" spans="5:31" x14ac:dyDescent="0.25">
      <c r="E8600" s="110">
        <f t="shared" si="474"/>
        <v>0.51600000000000035</v>
      </c>
      <c r="F8600" s="110">
        <f>IF('3A-Rail transport'!$T$56="no","not applicable (Q3a.2.6 answered with 'no')",ROUND(E8600,4))</f>
        <v>0.51600000000000001</v>
      </c>
      <c r="G8600" s="110">
        <f>IF('3A-Rail transport'!$T$57="no","not applicable (Q3a.2.6 answered with 'no')",ROUND(E8600,4))</f>
        <v>0.51600000000000001</v>
      </c>
      <c r="S8600" s="110">
        <f t="shared" si="475"/>
        <v>0.51600000000000035</v>
      </c>
      <c r="T8600" s="110">
        <f>IF('3B-Air transport'!$T$66="no","not applicable (Q3b.1.6 answered with 'no')",ROUND(S8600,4))</f>
        <v>0.51600000000000001</v>
      </c>
      <c r="U8600" s="110">
        <f>IF('3B-Air transport'!$T$67="no","not applicable (Q3b.1.6 answered with 'no')",ROUND(S8600,4))</f>
        <v>0.51600000000000001</v>
      </c>
      <c r="V8600" s="110">
        <f>IF('3B-Air transport'!$T$68="no","not applicable (Q3b.1.6 answered with 'no')",ROUND(S8600,4))</f>
        <v>0.51600000000000001</v>
      </c>
      <c r="AB8600" s="110">
        <f t="shared" si="476"/>
        <v>0.51600000000000035</v>
      </c>
      <c r="AC8600" s="110">
        <f>IF('3C-Water transport'!$T$56="no","not applicable (Q3c.1.6 answered with 'no')",ROUND(AB8600,4))</f>
        <v>0.51600000000000001</v>
      </c>
      <c r="AD8600" s="110">
        <f>IF('3C-Water transport'!$T$57="no","not applicable (Q3c.1.6 answered with 'no')",ROUND(AB8600,4))</f>
        <v>0.51600000000000001</v>
      </c>
      <c r="AE8600" s="110">
        <f>IF('3C-Water transport'!$T$58="no","not applicable (Q3c.1.6 answered with 'no')",ROUND(AB8600,4))</f>
        <v>0.51600000000000001</v>
      </c>
    </row>
    <row r="8601" spans="5:31" x14ac:dyDescent="0.25">
      <c r="E8601" s="110">
        <f t="shared" si="474"/>
        <v>0.51700000000000035</v>
      </c>
      <c r="F8601" s="110">
        <f>IF('3A-Rail transport'!$T$56="no","not applicable (Q3a.2.6 answered with 'no')",ROUND(E8601,4))</f>
        <v>0.51700000000000002</v>
      </c>
      <c r="G8601" s="110">
        <f>IF('3A-Rail transport'!$T$57="no","not applicable (Q3a.2.6 answered with 'no')",ROUND(E8601,4))</f>
        <v>0.51700000000000002</v>
      </c>
      <c r="S8601" s="110">
        <f t="shared" si="475"/>
        <v>0.51700000000000035</v>
      </c>
      <c r="T8601" s="110">
        <f>IF('3B-Air transport'!$T$66="no","not applicable (Q3b.1.6 answered with 'no')",ROUND(S8601,4))</f>
        <v>0.51700000000000002</v>
      </c>
      <c r="U8601" s="110">
        <f>IF('3B-Air transport'!$T$67="no","not applicable (Q3b.1.6 answered with 'no')",ROUND(S8601,4))</f>
        <v>0.51700000000000002</v>
      </c>
      <c r="V8601" s="110">
        <f>IF('3B-Air transport'!$T$68="no","not applicable (Q3b.1.6 answered with 'no')",ROUND(S8601,4))</f>
        <v>0.51700000000000002</v>
      </c>
      <c r="AB8601" s="110">
        <f t="shared" si="476"/>
        <v>0.51700000000000035</v>
      </c>
      <c r="AC8601" s="110">
        <f>IF('3C-Water transport'!$T$56="no","not applicable (Q3c.1.6 answered with 'no')",ROUND(AB8601,4))</f>
        <v>0.51700000000000002</v>
      </c>
      <c r="AD8601" s="110">
        <f>IF('3C-Water transport'!$T$57="no","not applicable (Q3c.1.6 answered with 'no')",ROUND(AB8601,4))</f>
        <v>0.51700000000000002</v>
      </c>
      <c r="AE8601" s="110">
        <f>IF('3C-Water transport'!$T$58="no","not applicable (Q3c.1.6 answered with 'no')",ROUND(AB8601,4))</f>
        <v>0.51700000000000002</v>
      </c>
    </row>
    <row r="8602" spans="5:31" x14ac:dyDescent="0.25">
      <c r="E8602" s="110">
        <f t="shared" si="474"/>
        <v>0.51800000000000035</v>
      </c>
      <c r="F8602" s="110">
        <f>IF('3A-Rail transport'!$T$56="no","not applicable (Q3a.2.6 answered with 'no')",ROUND(E8602,4))</f>
        <v>0.51800000000000002</v>
      </c>
      <c r="G8602" s="110">
        <f>IF('3A-Rail transport'!$T$57="no","not applicable (Q3a.2.6 answered with 'no')",ROUND(E8602,4))</f>
        <v>0.51800000000000002</v>
      </c>
      <c r="S8602" s="110">
        <f t="shared" si="475"/>
        <v>0.51800000000000035</v>
      </c>
      <c r="T8602" s="110">
        <f>IF('3B-Air transport'!$T$66="no","not applicable (Q3b.1.6 answered with 'no')",ROUND(S8602,4))</f>
        <v>0.51800000000000002</v>
      </c>
      <c r="U8602" s="110">
        <f>IF('3B-Air transport'!$T$67="no","not applicable (Q3b.1.6 answered with 'no')",ROUND(S8602,4))</f>
        <v>0.51800000000000002</v>
      </c>
      <c r="V8602" s="110">
        <f>IF('3B-Air transport'!$T$68="no","not applicable (Q3b.1.6 answered with 'no')",ROUND(S8602,4))</f>
        <v>0.51800000000000002</v>
      </c>
      <c r="AB8602" s="110">
        <f t="shared" si="476"/>
        <v>0.51800000000000035</v>
      </c>
      <c r="AC8602" s="110">
        <f>IF('3C-Water transport'!$T$56="no","not applicable (Q3c.1.6 answered with 'no')",ROUND(AB8602,4))</f>
        <v>0.51800000000000002</v>
      </c>
      <c r="AD8602" s="110">
        <f>IF('3C-Water transport'!$T$57="no","not applicable (Q3c.1.6 answered with 'no')",ROUND(AB8602,4))</f>
        <v>0.51800000000000002</v>
      </c>
      <c r="AE8602" s="110">
        <f>IF('3C-Water transport'!$T$58="no","not applicable (Q3c.1.6 answered with 'no')",ROUND(AB8602,4))</f>
        <v>0.51800000000000002</v>
      </c>
    </row>
    <row r="8603" spans="5:31" x14ac:dyDescent="0.25">
      <c r="E8603" s="110">
        <f t="shared" si="474"/>
        <v>0.51900000000000035</v>
      </c>
      <c r="F8603" s="110">
        <f>IF('3A-Rail transport'!$T$56="no","not applicable (Q3a.2.6 answered with 'no')",ROUND(E8603,4))</f>
        <v>0.51900000000000002</v>
      </c>
      <c r="G8603" s="110">
        <f>IF('3A-Rail transport'!$T$57="no","not applicable (Q3a.2.6 answered with 'no')",ROUND(E8603,4))</f>
        <v>0.51900000000000002</v>
      </c>
      <c r="S8603" s="110">
        <f t="shared" si="475"/>
        <v>0.51900000000000035</v>
      </c>
      <c r="T8603" s="110">
        <f>IF('3B-Air transport'!$T$66="no","not applicable (Q3b.1.6 answered with 'no')",ROUND(S8603,4))</f>
        <v>0.51900000000000002</v>
      </c>
      <c r="U8603" s="110">
        <f>IF('3B-Air transport'!$T$67="no","not applicable (Q3b.1.6 answered with 'no')",ROUND(S8603,4))</f>
        <v>0.51900000000000002</v>
      </c>
      <c r="V8603" s="110">
        <f>IF('3B-Air transport'!$T$68="no","not applicable (Q3b.1.6 answered with 'no')",ROUND(S8603,4))</f>
        <v>0.51900000000000002</v>
      </c>
      <c r="AB8603" s="110">
        <f t="shared" si="476"/>
        <v>0.51900000000000035</v>
      </c>
      <c r="AC8603" s="110">
        <f>IF('3C-Water transport'!$T$56="no","not applicable (Q3c.1.6 answered with 'no')",ROUND(AB8603,4))</f>
        <v>0.51900000000000002</v>
      </c>
      <c r="AD8603" s="110">
        <f>IF('3C-Water transport'!$T$57="no","not applicable (Q3c.1.6 answered with 'no')",ROUND(AB8603,4))</f>
        <v>0.51900000000000002</v>
      </c>
      <c r="AE8603" s="110">
        <f>IF('3C-Water transport'!$T$58="no","not applicable (Q3c.1.6 answered with 'no')",ROUND(AB8603,4))</f>
        <v>0.51900000000000002</v>
      </c>
    </row>
    <row r="8604" spans="5:31" x14ac:dyDescent="0.25">
      <c r="E8604" s="110">
        <f t="shared" si="474"/>
        <v>0.52000000000000035</v>
      </c>
      <c r="F8604" s="110">
        <f>IF('3A-Rail transport'!$T$56="no","not applicable (Q3a.2.6 answered with 'no')",ROUND(E8604,4))</f>
        <v>0.52</v>
      </c>
      <c r="G8604" s="110">
        <f>IF('3A-Rail transport'!$T$57="no","not applicable (Q3a.2.6 answered with 'no')",ROUND(E8604,4))</f>
        <v>0.52</v>
      </c>
      <c r="S8604" s="110">
        <f t="shared" si="475"/>
        <v>0.52000000000000035</v>
      </c>
      <c r="T8604" s="110">
        <f>IF('3B-Air transport'!$T$66="no","not applicable (Q3b.1.6 answered with 'no')",ROUND(S8604,4))</f>
        <v>0.52</v>
      </c>
      <c r="U8604" s="110">
        <f>IF('3B-Air transport'!$T$67="no","not applicable (Q3b.1.6 answered with 'no')",ROUND(S8604,4))</f>
        <v>0.52</v>
      </c>
      <c r="V8604" s="110">
        <f>IF('3B-Air transport'!$T$68="no","not applicable (Q3b.1.6 answered with 'no')",ROUND(S8604,4))</f>
        <v>0.52</v>
      </c>
      <c r="AB8604" s="110">
        <f t="shared" si="476"/>
        <v>0.52000000000000035</v>
      </c>
      <c r="AC8604" s="110">
        <f>IF('3C-Water transport'!$T$56="no","not applicable (Q3c.1.6 answered with 'no')",ROUND(AB8604,4))</f>
        <v>0.52</v>
      </c>
      <c r="AD8604" s="110">
        <f>IF('3C-Water transport'!$T$57="no","not applicable (Q3c.1.6 answered with 'no')",ROUND(AB8604,4))</f>
        <v>0.52</v>
      </c>
      <c r="AE8604" s="110">
        <f>IF('3C-Water transport'!$T$58="no","not applicable (Q3c.1.6 answered with 'no')",ROUND(AB8604,4))</f>
        <v>0.52</v>
      </c>
    </row>
    <row r="8605" spans="5:31" x14ac:dyDescent="0.25">
      <c r="E8605" s="110">
        <f t="shared" si="474"/>
        <v>0.52100000000000035</v>
      </c>
      <c r="F8605" s="110">
        <f>IF('3A-Rail transport'!$T$56="no","not applicable (Q3a.2.6 answered with 'no')",ROUND(E8605,4))</f>
        <v>0.52100000000000002</v>
      </c>
      <c r="G8605" s="110">
        <f>IF('3A-Rail transport'!$T$57="no","not applicable (Q3a.2.6 answered with 'no')",ROUND(E8605,4))</f>
        <v>0.52100000000000002</v>
      </c>
      <c r="S8605" s="110">
        <f t="shared" si="475"/>
        <v>0.52100000000000035</v>
      </c>
      <c r="T8605" s="110">
        <f>IF('3B-Air transport'!$T$66="no","not applicable (Q3b.1.6 answered with 'no')",ROUND(S8605,4))</f>
        <v>0.52100000000000002</v>
      </c>
      <c r="U8605" s="110">
        <f>IF('3B-Air transport'!$T$67="no","not applicable (Q3b.1.6 answered with 'no')",ROUND(S8605,4))</f>
        <v>0.52100000000000002</v>
      </c>
      <c r="V8605" s="110">
        <f>IF('3B-Air transport'!$T$68="no","not applicable (Q3b.1.6 answered with 'no')",ROUND(S8605,4))</f>
        <v>0.52100000000000002</v>
      </c>
      <c r="AB8605" s="110">
        <f t="shared" si="476"/>
        <v>0.52100000000000035</v>
      </c>
      <c r="AC8605" s="110">
        <f>IF('3C-Water transport'!$T$56="no","not applicable (Q3c.1.6 answered with 'no')",ROUND(AB8605,4))</f>
        <v>0.52100000000000002</v>
      </c>
      <c r="AD8605" s="110">
        <f>IF('3C-Water transport'!$T$57="no","not applicable (Q3c.1.6 answered with 'no')",ROUND(AB8605,4))</f>
        <v>0.52100000000000002</v>
      </c>
      <c r="AE8605" s="110">
        <f>IF('3C-Water transport'!$T$58="no","not applicable (Q3c.1.6 answered with 'no')",ROUND(AB8605,4))</f>
        <v>0.52100000000000002</v>
      </c>
    </row>
    <row r="8606" spans="5:31" x14ac:dyDescent="0.25">
      <c r="E8606" s="110">
        <f t="shared" si="474"/>
        <v>0.52200000000000035</v>
      </c>
      <c r="F8606" s="110">
        <f>IF('3A-Rail transport'!$T$56="no","not applicable (Q3a.2.6 answered with 'no')",ROUND(E8606,4))</f>
        <v>0.52200000000000002</v>
      </c>
      <c r="G8606" s="110">
        <f>IF('3A-Rail transport'!$T$57="no","not applicable (Q3a.2.6 answered with 'no')",ROUND(E8606,4))</f>
        <v>0.52200000000000002</v>
      </c>
      <c r="S8606" s="110">
        <f t="shared" si="475"/>
        <v>0.52200000000000035</v>
      </c>
      <c r="T8606" s="110">
        <f>IF('3B-Air transport'!$T$66="no","not applicable (Q3b.1.6 answered with 'no')",ROUND(S8606,4))</f>
        <v>0.52200000000000002</v>
      </c>
      <c r="U8606" s="110">
        <f>IF('3B-Air transport'!$T$67="no","not applicable (Q3b.1.6 answered with 'no')",ROUND(S8606,4))</f>
        <v>0.52200000000000002</v>
      </c>
      <c r="V8606" s="110">
        <f>IF('3B-Air transport'!$T$68="no","not applicable (Q3b.1.6 answered with 'no')",ROUND(S8606,4))</f>
        <v>0.52200000000000002</v>
      </c>
      <c r="AB8606" s="110">
        <f t="shared" si="476"/>
        <v>0.52200000000000035</v>
      </c>
      <c r="AC8606" s="110">
        <f>IF('3C-Water transport'!$T$56="no","not applicable (Q3c.1.6 answered with 'no')",ROUND(AB8606,4))</f>
        <v>0.52200000000000002</v>
      </c>
      <c r="AD8606" s="110">
        <f>IF('3C-Water transport'!$T$57="no","not applicable (Q3c.1.6 answered with 'no')",ROUND(AB8606,4))</f>
        <v>0.52200000000000002</v>
      </c>
      <c r="AE8606" s="110">
        <f>IF('3C-Water transport'!$T$58="no","not applicable (Q3c.1.6 answered with 'no')",ROUND(AB8606,4))</f>
        <v>0.52200000000000002</v>
      </c>
    </row>
    <row r="8607" spans="5:31" x14ac:dyDescent="0.25">
      <c r="E8607" s="110">
        <f t="shared" si="474"/>
        <v>0.52300000000000035</v>
      </c>
      <c r="F8607" s="110">
        <f>IF('3A-Rail transport'!$T$56="no","not applicable (Q3a.2.6 answered with 'no')",ROUND(E8607,4))</f>
        <v>0.52300000000000002</v>
      </c>
      <c r="G8607" s="110">
        <f>IF('3A-Rail transport'!$T$57="no","not applicable (Q3a.2.6 answered with 'no')",ROUND(E8607,4))</f>
        <v>0.52300000000000002</v>
      </c>
      <c r="S8607" s="110">
        <f t="shared" si="475"/>
        <v>0.52300000000000035</v>
      </c>
      <c r="T8607" s="110">
        <f>IF('3B-Air transport'!$T$66="no","not applicable (Q3b.1.6 answered with 'no')",ROUND(S8607,4))</f>
        <v>0.52300000000000002</v>
      </c>
      <c r="U8607" s="110">
        <f>IF('3B-Air transport'!$T$67="no","not applicable (Q3b.1.6 answered with 'no')",ROUND(S8607,4))</f>
        <v>0.52300000000000002</v>
      </c>
      <c r="V8607" s="110">
        <f>IF('3B-Air transport'!$T$68="no","not applicable (Q3b.1.6 answered with 'no')",ROUND(S8607,4))</f>
        <v>0.52300000000000002</v>
      </c>
      <c r="AB8607" s="110">
        <f t="shared" si="476"/>
        <v>0.52300000000000035</v>
      </c>
      <c r="AC8607" s="110">
        <f>IF('3C-Water transport'!$T$56="no","not applicable (Q3c.1.6 answered with 'no')",ROUND(AB8607,4))</f>
        <v>0.52300000000000002</v>
      </c>
      <c r="AD8607" s="110">
        <f>IF('3C-Water transport'!$T$57="no","not applicable (Q3c.1.6 answered with 'no')",ROUND(AB8607,4))</f>
        <v>0.52300000000000002</v>
      </c>
      <c r="AE8607" s="110">
        <f>IF('3C-Water transport'!$T$58="no","not applicable (Q3c.1.6 answered with 'no')",ROUND(AB8607,4))</f>
        <v>0.52300000000000002</v>
      </c>
    </row>
    <row r="8608" spans="5:31" x14ac:dyDescent="0.25">
      <c r="E8608" s="110">
        <f t="shared" si="474"/>
        <v>0.52400000000000035</v>
      </c>
      <c r="F8608" s="110">
        <f>IF('3A-Rail transport'!$T$56="no","not applicable (Q3a.2.6 answered with 'no')",ROUND(E8608,4))</f>
        <v>0.52400000000000002</v>
      </c>
      <c r="G8608" s="110">
        <f>IF('3A-Rail transport'!$T$57="no","not applicable (Q3a.2.6 answered with 'no')",ROUND(E8608,4))</f>
        <v>0.52400000000000002</v>
      </c>
      <c r="S8608" s="110">
        <f t="shared" si="475"/>
        <v>0.52400000000000035</v>
      </c>
      <c r="T8608" s="110">
        <f>IF('3B-Air transport'!$T$66="no","not applicable (Q3b.1.6 answered with 'no')",ROUND(S8608,4))</f>
        <v>0.52400000000000002</v>
      </c>
      <c r="U8608" s="110">
        <f>IF('3B-Air transport'!$T$67="no","not applicable (Q3b.1.6 answered with 'no')",ROUND(S8608,4))</f>
        <v>0.52400000000000002</v>
      </c>
      <c r="V8608" s="110">
        <f>IF('3B-Air transport'!$T$68="no","not applicable (Q3b.1.6 answered with 'no')",ROUND(S8608,4))</f>
        <v>0.52400000000000002</v>
      </c>
      <c r="AB8608" s="110">
        <f t="shared" si="476"/>
        <v>0.52400000000000035</v>
      </c>
      <c r="AC8608" s="110">
        <f>IF('3C-Water transport'!$T$56="no","not applicable (Q3c.1.6 answered with 'no')",ROUND(AB8608,4))</f>
        <v>0.52400000000000002</v>
      </c>
      <c r="AD8608" s="110">
        <f>IF('3C-Water transport'!$T$57="no","not applicable (Q3c.1.6 answered with 'no')",ROUND(AB8608,4))</f>
        <v>0.52400000000000002</v>
      </c>
      <c r="AE8608" s="110">
        <f>IF('3C-Water transport'!$T$58="no","not applicable (Q3c.1.6 answered with 'no')",ROUND(AB8608,4))</f>
        <v>0.52400000000000002</v>
      </c>
    </row>
    <row r="8609" spans="5:31" x14ac:dyDescent="0.25">
      <c r="E8609" s="110">
        <f t="shared" si="474"/>
        <v>0.52500000000000036</v>
      </c>
      <c r="F8609" s="110">
        <f>IF('3A-Rail transport'!$T$56="no","not applicable (Q3a.2.6 answered with 'no')",ROUND(E8609,4))</f>
        <v>0.52500000000000002</v>
      </c>
      <c r="G8609" s="110">
        <f>IF('3A-Rail transport'!$T$57="no","not applicable (Q3a.2.6 answered with 'no')",ROUND(E8609,4))</f>
        <v>0.52500000000000002</v>
      </c>
      <c r="S8609" s="110">
        <f t="shared" si="475"/>
        <v>0.52500000000000036</v>
      </c>
      <c r="T8609" s="110">
        <f>IF('3B-Air transport'!$T$66="no","not applicable (Q3b.1.6 answered with 'no')",ROUND(S8609,4))</f>
        <v>0.52500000000000002</v>
      </c>
      <c r="U8609" s="110">
        <f>IF('3B-Air transport'!$T$67="no","not applicable (Q3b.1.6 answered with 'no')",ROUND(S8609,4))</f>
        <v>0.52500000000000002</v>
      </c>
      <c r="V8609" s="110">
        <f>IF('3B-Air transport'!$T$68="no","not applicable (Q3b.1.6 answered with 'no')",ROUND(S8609,4))</f>
        <v>0.52500000000000002</v>
      </c>
      <c r="AB8609" s="110">
        <f t="shared" si="476"/>
        <v>0.52500000000000036</v>
      </c>
      <c r="AC8609" s="110">
        <f>IF('3C-Water transport'!$T$56="no","not applicable (Q3c.1.6 answered with 'no')",ROUND(AB8609,4))</f>
        <v>0.52500000000000002</v>
      </c>
      <c r="AD8609" s="110">
        <f>IF('3C-Water transport'!$T$57="no","not applicable (Q3c.1.6 answered with 'no')",ROUND(AB8609,4))</f>
        <v>0.52500000000000002</v>
      </c>
      <c r="AE8609" s="110">
        <f>IF('3C-Water transport'!$T$58="no","not applicable (Q3c.1.6 answered with 'no')",ROUND(AB8609,4))</f>
        <v>0.52500000000000002</v>
      </c>
    </row>
    <row r="8610" spans="5:31" x14ac:dyDescent="0.25">
      <c r="E8610" s="110">
        <f t="shared" si="474"/>
        <v>0.52600000000000036</v>
      </c>
      <c r="F8610" s="110">
        <f>IF('3A-Rail transport'!$T$56="no","not applicable (Q3a.2.6 answered with 'no')",ROUND(E8610,4))</f>
        <v>0.52600000000000002</v>
      </c>
      <c r="G8610" s="110">
        <f>IF('3A-Rail transport'!$T$57="no","not applicable (Q3a.2.6 answered with 'no')",ROUND(E8610,4))</f>
        <v>0.52600000000000002</v>
      </c>
      <c r="S8610" s="110">
        <f t="shared" si="475"/>
        <v>0.52600000000000036</v>
      </c>
      <c r="T8610" s="110">
        <f>IF('3B-Air transport'!$T$66="no","not applicable (Q3b.1.6 answered with 'no')",ROUND(S8610,4))</f>
        <v>0.52600000000000002</v>
      </c>
      <c r="U8610" s="110">
        <f>IF('3B-Air transport'!$T$67="no","not applicable (Q3b.1.6 answered with 'no')",ROUND(S8610,4))</f>
        <v>0.52600000000000002</v>
      </c>
      <c r="V8610" s="110">
        <f>IF('3B-Air transport'!$T$68="no","not applicable (Q3b.1.6 answered with 'no')",ROUND(S8610,4))</f>
        <v>0.52600000000000002</v>
      </c>
      <c r="AB8610" s="110">
        <f t="shared" si="476"/>
        <v>0.52600000000000036</v>
      </c>
      <c r="AC8610" s="110">
        <f>IF('3C-Water transport'!$T$56="no","not applicable (Q3c.1.6 answered with 'no')",ROUND(AB8610,4))</f>
        <v>0.52600000000000002</v>
      </c>
      <c r="AD8610" s="110">
        <f>IF('3C-Water transport'!$T$57="no","not applicable (Q3c.1.6 answered with 'no')",ROUND(AB8610,4))</f>
        <v>0.52600000000000002</v>
      </c>
      <c r="AE8610" s="110">
        <f>IF('3C-Water transport'!$T$58="no","not applicable (Q3c.1.6 answered with 'no')",ROUND(AB8610,4))</f>
        <v>0.52600000000000002</v>
      </c>
    </row>
    <row r="8611" spans="5:31" x14ac:dyDescent="0.25">
      <c r="E8611" s="110">
        <f t="shared" si="474"/>
        <v>0.52700000000000036</v>
      </c>
      <c r="F8611" s="110">
        <f>IF('3A-Rail transport'!$T$56="no","not applicable (Q3a.2.6 answered with 'no')",ROUND(E8611,4))</f>
        <v>0.52700000000000002</v>
      </c>
      <c r="G8611" s="110">
        <f>IF('3A-Rail transport'!$T$57="no","not applicable (Q3a.2.6 answered with 'no')",ROUND(E8611,4))</f>
        <v>0.52700000000000002</v>
      </c>
      <c r="S8611" s="110">
        <f t="shared" si="475"/>
        <v>0.52700000000000036</v>
      </c>
      <c r="T8611" s="110">
        <f>IF('3B-Air transport'!$T$66="no","not applicable (Q3b.1.6 answered with 'no')",ROUND(S8611,4))</f>
        <v>0.52700000000000002</v>
      </c>
      <c r="U8611" s="110">
        <f>IF('3B-Air transport'!$T$67="no","not applicable (Q3b.1.6 answered with 'no')",ROUND(S8611,4))</f>
        <v>0.52700000000000002</v>
      </c>
      <c r="V8611" s="110">
        <f>IF('3B-Air transport'!$T$68="no","not applicable (Q3b.1.6 answered with 'no')",ROUND(S8611,4))</f>
        <v>0.52700000000000002</v>
      </c>
      <c r="AB8611" s="110">
        <f t="shared" si="476"/>
        <v>0.52700000000000036</v>
      </c>
      <c r="AC8611" s="110">
        <f>IF('3C-Water transport'!$T$56="no","not applicable (Q3c.1.6 answered with 'no')",ROUND(AB8611,4))</f>
        <v>0.52700000000000002</v>
      </c>
      <c r="AD8611" s="110">
        <f>IF('3C-Water transport'!$T$57="no","not applicable (Q3c.1.6 answered with 'no')",ROUND(AB8611,4))</f>
        <v>0.52700000000000002</v>
      </c>
      <c r="AE8611" s="110">
        <f>IF('3C-Water transport'!$T$58="no","not applicable (Q3c.1.6 answered with 'no')",ROUND(AB8611,4))</f>
        <v>0.52700000000000002</v>
      </c>
    </row>
    <row r="8612" spans="5:31" x14ac:dyDescent="0.25">
      <c r="E8612" s="110">
        <f t="shared" si="474"/>
        <v>0.52800000000000036</v>
      </c>
      <c r="F8612" s="110">
        <f>IF('3A-Rail transport'!$T$56="no","not applicable (Q3a.2.6 answered with 'no')",ROUND(E8612,4))</f>
        <v>0.52800000000000002</v>
      </c>
      <c r="G8612" s="110">
        <f>IF('3A-Rail transport'!$T$57="no","not applicable (Q3a.2.6 answered with 'no')",ROUND(E8612,4))</f>
        <v>0.52800000000000002</v>
      </c>
      <c r="S8612" s="110">
        <f t="shared" si="475"/>
        <v>0.52800000000000036</v>
      </c>
      <c r="T8612" s="110">
        <f>IF('3B-Air transport'!$T$66="no","not applicable (Q3b.1.6 answered with 'no')",ROUND(S8612,4))</f>
        <v>0.52800000000000002</v>
      </c>
      <c r="U8612" s="110">
        <f>IF('3B-Air transport'!$T$67="no","not applicable (Q3b.1.6 answered with 'no')",ROUND(S8612,4))</f>
        <v>0.52800000000000002</v>
      </c>
      <c r="V8612" s="110">
        <f>IF('3B-Air transport'!$T$68="no","not applicable (Q3b.1.6 answered with 'no')",ROUND(S8612,4))</f>
        <v>0.52800000000000002</v>
      </c>
      <c r="AB8612" s="110">
        <f t="shared" si="476"/>
        <v>0.52800000000000036</v>
      </c>
      <c r="AC8612" s="110">
        <f>IF('3C-Water transport'!$T$56="no","not applicable (Q3c.1.6 answered with 'no')",ROUND(AB8612,4))</f>
        <v>0.52800000000000002</v>
      </c>
      <c r="AD8612" s="110">
        <f>IF('3C-Water transport'!$T$57="no","not applicable (Q3c.1.6 answered with 'no')",ROUND(AB8612,4))</f>
        <v>0.52800000000000002</v>
      </c>
      <c r="AE8612" s="110">
        <f>IF('3C-Water transport'!$T$58="no","not applicable (Q3c.1.6 answered with 'no')",ROUND(AB8612,4))</f>
        <v>0.52800000000000002</v>
      </c>
    </row>
    <row r="8613" spans="5:31" x14ac:dyDescent="0.25">
      <c r="E8613" s="110">
        <f t="shared" si="474"/>
        <v>0.52900000000000036</v>
      </c>
      <c r="F8613" s="110">
        <f>IF('3A-Rail transport'!$T$56="no","not applicable (Q3a.2.6 answered with 'no')",ROUND(E8613,4))</f>
        <v>0.52900000000000003</v>
      </c>
      <c r="G8613" s="110">
        <f>IF('3A-Rail transport'!$T$57="no","not applicable (Q3a.2.6 answered with 'no')",ROUND(E8613,4))</f>
        <v>0.52900000000000003</v>
      </c>
      <c r="S8613" s="110">
        <f t="shared" si="475"/>
        <v>0.52900000000000036</v>
      </c>
      <c r="T8613" s="110">
        <f>IF('3B-Air transport'!$T$66="no","not applicable (Q3b.1.6 answered with 'no')",ROUND(S8613,4))</f>
        <v>0.52900000000000003</v>
      </c>
      <c r="U8613" s="110">
        <f>IF('3B-Air transport'!$T$67="no","not applicable (Q3b.1.6 answered with 'no')",ROUND(S8613,4))</f>
        <v>0.52900000000000003</v>
      </c>
      <c r="V8613" s="110">
        <f>IF('3B-Air transport'!$T$68="no","not applicable (Q3b.1.6 answered with 'no')",ROUND(S8613,4))</f>
        <v>0.52900000000000003</v>
      </c>
      <c r="AB8613" s="110">
        <f t="shared" si="476"/>
        <v>0.52900000000000036</v>
      </c>
      <c r="AC8613" s="110">
        <f>IF('3C-Water transport'!$T$56="no","not applicable (Q3c.1.6 answered with 'no')",ROUND(AB8613,4))</f>
        <v>0.52900000000000003</v>
      </c>
      <c r="AD8613" s="110">
        <f>IF('3C-Water transport'!$T$57="no","not applicable (Q3c.1.6 answered with 'no')",ROUND(AB8613,4))</f>
        <v>0.52900000000000003</v>
      </c>
      <c r="AE8613" s="110">
        <f>IF('3C-Water transport'!$T$58="no","not applicable (Q3c.1.6 answered with 'no')",ROUND(AB8613,4))</f>
        <v>0.52900000000000003</v>
      </c>
    </row>
    <row r="8614" spans="5:31" x14ac:dyDescent="0.25">
      <c r="E8614" s="110">
        <f t="shared" si="474"/>
        <v>0.53000000000000036</v>
      </c>
      <c r="F8614" s="110">
        <f>IF('3A-Rail transport'!$T$56="no","not applicable (Q3a.2.6 answered with 'no')",ROUND(E8614,4))</f>
        <v>0.53</v>
      </c>
      <c r="G8614" s="110">
        <f>IF('3A-Rail transport'!$T$57="no","not applicable (Q3a.2.6 answered with 'no')",ROUND(E8614,4))</f>
        <v>0.53</v>
      </c>
      <c r="S8614" s="110">
        <f t="shared" si="475"/>
        <v>0.53000000000000036</v>
      </c>
      <c r="T8614" s="110">
        <f>IF('3B-Air transport'!$T$66="no","not applicable (Q3b.1.6 answered with 'no')",ROUND(S8614,4))</f>
        <v>0.53</v>
      </c>
      <c r="U8614" s="110">
        <f>IF('3B-Air transport'!$T$67="no","not applicable (Q3b.1.6 answered with 'no')",ROUND(S8614,4))</f>
        <v>0.53</v>
      </c>
      <c r="V8614" s="110">
        <f>IF('3B-Air transport'!$T$68="no","not applicable (Q3b.1.6 answered with 'no')",ROUND(S8614,4))</f>
        <v>0.53</v>
      </c>
      <c r="AB8614" s="110">
        <f t="shared" si="476"/>
        <v>0.53000000000000036</v>
      </c>
      <c r="AC8614" s="110">
        <f>IF('3C-Water transport'!$T$56="no","not applicable (Q3c.1.6 answered with 'no')",ROUND(AB8614,4))</f>
        <v>0.53</v>
      </c>
      <c r="AD8614" s="110">
        <f>IF('3C-Water transport'!$T$57="no","not applicable (Q3c.1.6 answered with 'no')",ROUND(AB8614,4))</f>
        <v>0.53</v>
      </c>
      <c r="AE8614" s="110">
        <f>IF('3C-Water transport'!$T$58="no","not applicable (Q3c.1.6 answered with 'no')",ROUND(AB8614,4))</f>
        <v>0.53</v>
      </c>
    </row>
    <row r="8615" spans="5:31" x14ac:dyDescent="0.25">
      <c r="E8615" s="110">
        <f t="shared" si="474"/>
        <v>0.53100000000000036</v>
      </c>
      <c r="F8615" s="110">
        <f>IF('3A-Rail transport'!$T$56="no","not applicable (Q3a.2.6 answered with 'no')",ROUND(E8615,4))</f>
        <v>0.53100000000000003</v>
      </c>
      <c r="G8615" s="110">
        <f>IF('3A-Rail transport'!$T$57="no","not applicable (Q3a.2.6 answered with 'no')",ROUND(E8615,4))</f>
        <v>0.53100000000000003</v>
      </c>
      <c r="S8615" s="110">
        <f t="shared" si="475"/>
        <v>0.53100000000000036</v>
      </c>
      <c r="T8615" s="110">
        <f>IF('3B-Air transport'!$T$66="no","not applicable (Q3b.1.6 answered with 'no')",ROUND(S8615,4))</f>
        <v>0.53100000000000003</v>
      </c>
      <c r="U8615" s="110">
        <f>IF('3B-Air transport'!$T$67="no","not applicable (Q3b.1.6 answered with 'no')",ROUND(S8615,4))</f>
        <v>0.53100000000000003</v>
      </c>
      <c r="V8615" s="110">
        <f>IF('3B-Air transport'!$T$68="no","not applicable (Q3b.1.6 answered with 'no')",ROUND(S8615,4))</f>
        <v>0.53100000000000003</v>
      </c>
      <c r="AB8615" s="110">
        <f t="shared" si="476"/>
        <v>0.53100000000000036</v>
      </c>
      <c r="AC8615" s="110">
        <f>IF('3C-Water transport'!$T$56="no","not applicable (Q3c.1.6 answered with 'no')",ROUND(AB8615,4))</f>
        <v>0.53100000000000003</v>
      </c>
      <c r="AD8615" s="110">
        <f>IF('3C-Water transport'!$T$57="no","not applicable (Q3c.1.6 answered with 'no')",ROUND(AB8615,4))</f>
        <v>0.53100000000000003</v>
      </c>
      <c r="AE8615" s="110">
        <f>IF('3C-Water transport'!$T$58="no","not applicable (Q3c.1.6 answered with 'no')",ROUND(AB8615,4))</f>
        <v>0.53100000000000003</v>
      </c>
    </row>
    <row r="8616" spans="5:31" x14ac:dyDescent="0.25">
      <c r="E8616" s="110">
        <f t="shared" si="474"/>
        <v>0.53200000000000036</v>
      </c>
      <c r="F8616" s="110">
        <f>IF('3A-Rail transport'!$T$56="no","not applicable (Q3a.2.6 answered with 'no')",ROUND(E8616,4))</f>
        <v>0.53200000000000003</v>
      </c>
      <c r="G8616" s="110">
        <f>IF('3A-Rail transport'!$T$57="no","not applicable (Q3a.2.6 answered with 'no')",ROUND(E8616,4))</f>
        <v>0.53200000000000003</v>
      </c>
      <c r="S8616" s="110">
        <f t="shared" si="475"/>
        <v>0.53200000000000036</v>
      </c>
      <c r="T8616" s="110">
        <f>IF('3B-Air transport'!$T$66="no","not applicable (Q3b.1.6 answered with 'no')",ROUND(S8616,4))</f>
        <v>0.53200000000000003</v>
      </c>
      <c r="U8616" s="110">
        <f>IF('3B-Air transport'!$T$67="no","not applicable (Q3b.1.6 answered with 'no')",ROUND(S8616,4))</f>
        <v>0.53200000000000003</v>
      </c>
      <c r="V8616" s="110">
        <f>IF('3B-Air transport'!$T$68="no","not applicable (Q3b.1.6 answered with 'no')",ROUND(S8616,4))</f>
        <v>0.53200000000000003</v>
      </c>
      <c r="AB8616" s="110">
        <f t="shared" si="476"/>
        <v>0.53200000000000036</v>
      </c>
      <c r="AC8616" s="110">
        <f>IF('3C-Water transport'!$T$56="no","not applicable (Q3c.1.6 answered with 'no')",ROUND(AB8616,4))</f>
        <v>0.53200000000000003</v>
      </c>
      <c r="AD8616" s="110">
        <f>IF('3C-Water transport'!$T$57="no","not applicable (Q3c.1.6 answered with 'no')",ROUND(AB8616,4))</f>
        <v>0.53200000000000003</v>
      </c>
      <c r="AE8616" s="110">
        <f>IF('3C-Water transport'!$T$58="no","not applicable (Q3c.1.6 answered with 'no')",ROUND(AB8616,4))</f>
        <v>0.53200000000000003</v>
      </c>
    </row>
    <row r="8617" spans="5:31" x14ac:dyDescent="0.25">
      <c r="E8617" s="110">
        <f t="shared" si="474"/>
        <v>0.53300000000000036</v>
      </c>
      <c r="F8617" s="110">
        <f>IF('3A-Rail transport'!$T$56="no","not applicable (Q3a.2.6 answered with 'no')",ROUND(E8617,4))</f>
        <v>0.53300000000000003</v>
      </c>
      <c r="G8617" s="110">
        <f>IF('3A-Rail transport'!$T$57="no","not applicable (Q3a.2.6 answered with 'no')",ROUND(E8617,4))</f>
        <v>0.53300000000000003</v>
      </c>
      <c r="S8617" s="110">
        <f t="shared" si="475"/>
        <v>0.53300000000000036</v>
      </c>
      <c r="T8617" s="110">
        <f>IF('3B-Air transport'!$T$66="no","not applicable (Q3b.1.6 answered with 'no')",ROUND(S8617,4))</f>
        <v>0.53300000000000003</v>
      </c>
      <c r="U8617" s="110">
        <f>IF('3B-Air transport'!$T$67="no","not applicable (Q3b.1.6 answered with 'no')",ROUND(S8617,4))</f>
        <v>0.53300000000000003</v>
      </c>
      <c r="V8617" s="110">
        <f>IF('3B-Air transport'!$T$68="no","not applicable (Q3b.1.6 answered with 'no')",ROUND(S8617,4))</f>
        <v>0.53300000000000003</v>
      </c>
      <c r="AB8617" s="110">
        <f t="shared" si="476"/>
        <v>0.53300000000000036</v>
      </c>
      <c r="AC8617" s="110">
        <f>IF('3C-Water transport'!$T$56="no","not applicable (Q3c.1.6 answered with 'no')",ROUND(AB8617,4))</f>
        <v>0.53300000000000003</v>
      </c>
      <c r="AD8617" s="110">
        <f>IF('3C-Water transport'!$T$57="no","not applicable (Q3c.1.6 answered with 'no')",ROUND(AB8617,4))</f>
        <v>0.53300000000000003</v>
      </c>
      <c r="AE8617" s="110">
        <f>IF('3C-Water transport'!$T$58="no","not applicable (Q3c.1.6 answered with 'no')",ROUND(AB8617,4))</f>
        <v>0.53300000000000003</v>
      </c>
    </row>
    <row r="8618" spans="5:31" x14ac:dyDescent="0.25">
      <c r="E8618" s="110">
        <f t="shared" si="474"/>
        <v>0.53400000000000036</v>
      </c>
      <c r="F8618" s="110">
        <f>IF('3A-Rail transport'!$T$56="no","not applicable (Q3a.2.6 answered with 'no')",ROUND(E8618,4))</f>
        <v>0.53400000000000003</v>
      </c>
      <c r="G8618" s="110">
        <f>IF('3A-Rail transport'!$T$57="no","not applicable (Q3a.2.6 answered with 'no')",ROUND(E8618,4))</f>
        <v>0.53400000000000003</v>
      </c>
      <c r="S8618" s="110">
        <f t="shared" si="475"/>
        <v>0.53400000000000036</v>
      </c>
      <c r="T8618" s="110">
        <f>IF('3B-Air transport'!$T$66="no","not applicable (Q3b.1.6 answered with 'no')",ROUND(S8618,4))</f>
        <v>0.53400000000000003</v>
      </c>
      <c r="U8618" s="110">
        <f>IF('3B-Air transport'!$T$67="no","not applicable (Q3b.1.6 answered with 'no')",ROUND(S8618,4))</f>
        <v>0.53400000000000003</v>
      </c>
      <c r="V8618" s="110">
        <f>IF('3B-Air transport'!$T$68="no","not applicable (Q3b.1.6 answered with 'no')",ROUND(S8618,4))</f>
        <v>0.53400000000000003</v>
      </c>
      <c r="AB8618" s="110">
        <f t="shared" si="476"/>
        <v>0.53400000000000036</v>
      </c>
      <c r="AC8618" s="110">
        <f>IF('3C-Water transport'!$T$56="no","not applicable (Q3c.1.6 answered with 'no')",ROUND(AB8618,4))</f>
        <v>0.53400000000000003</v>
      </c>
      <c r="AD8618" s="110">
        <f>IF('3C-Water transport'!$T$57="no","not applicable (Q3c.1.6 answered with 'no')",ROUND(AB8618,4))</f>
        <v>0.53400000000000003</v>
      </c>
      <c r="AE8618" s="110">
        <f>IF('3C-Water transport'!$T$58="no","not applicable (Q3c.1.6 answered with 'no')",ROUND(AB8618,4))</f>
        <v>0.53400000000000003</v>
      </c>
    </row>
    <row r="8619" spans="5:31" x14ac:dyDescent="0.25">
      <c r="E8619" s="110">
        <f t="shared" si="474"/>
        <v>0.53500000000000036</v>
      </c>
      <c r="F8619" s="110">
        <f>IF('3A-Rail transport'!$T$56="no","not applicable (Q3a.2.6 answered with 'no')",ROUND(E8619,4))</f>
        <v>0.53500000000000003</v>
      </c>
      <c r="G8619" s="110">
        <f>IF('3A-Rail transport'!$T$57="no","not applicable (Q3a.2.6 answered with 'no')",ROUND(E8619,4))</f>
        <v>0.53500000000000003</v>
      </c>
      <c r="S8619" s="110">
        <f t="shared" si="475"/>
        <v>0.53500000000000036</v>
      </c>
      <c r="T8619" s="110">
        <f>IF('3B-Air transport'!$T$66="no","not applicable (Q3b.1.6 answered with 'no')",ROUND(S8619,4))</f>
        <v>0.53500000000000003</v>
      </c>
      <c r="U8619" s="110">
        <f>IF('3B-Air transport'!$T$67="no","not applicable (Q3b.1.6 answered with 'no')",ROUND(S8619,4))</f>
        <v>0.53500000000000003</v>
      </c>
      <c r="V8619" s="110">
        <f>IF('3B-Air transport'!$T$68="no","not applicable (Q3b.1.6 answered with 'no')",ROUND(S8619,4))</f>
        <v>0.53500000000000003</v>
      </c>
      <c r="AB8619" s="110">
        <f t="shared" si="476"/>
        <v>0.53500000000000036</v>
      </c>
      <c r="AC8619" s="110">
        <f>IF('3C-Water transport'!$T$56="no","not applicable (Q3c.1.6 answered with 'no')",ROUND(AB8619,4))</f>
        <v>0.53500000000000003</v>
      </c>
      <c r="AD8619" s="110">
        <f>IF('3C-Water transport'!$T$57="no","not applicable (Q3c.1.6 answered with 'no')",ROUND(AB8619,4))</f>
        <v>0.53500000000000003</v>
      </c>
      <c r="AE8619" s="110">
        <f>IF('3C-Water transport'!$T$58="no","not applicable (Q3c.1.6 answered with 'no')",ROUND(AB8619,4))</f>
        <v>0.53500000000000003</v>
      </c>
    </row>
    <row r="8620" spans="5:31" x14ac:dyDescent="0.25">
      <c r="E8620" s="110">
        <f t="shared" si="474"/>
        <v>0.53600000000000037</v>
      </c>
      <c r="F8620" s="110">
        <f>IF('3A-Rail transport'!$T$56="no","not applicable (Q3a.2.6 answered with 'no')",ROUND(E8620,4))</f>
        <v>0.53600000000000003</v>
      </c>
      <c r="G8620" s="110">
        <f>IF('3A-Rail transport'!$T$57="no","not applicable (Q3a.2.6 answered with 'no')",ROUND(E8620,4))</f>
        <v>0.53600000000000003</v>
      </c>
      <c r="S8620" s="110">
        <f t="shared" si="475"/>
        <v>0.53600000000000037</v>
      </c>
      <c r="T8620" s="110">
        <f>IF('3B-Air transport'!$T$66="no","not applicable (Q3b.1.6 answered with 'no')",ROUND(S8620,4))</f>
        <v>0.53600000000000003</v>
      </c>
      <c r="U8620" s="110">
        <f>IF('3B-Air transport'!$T$67="no","not applicable (Q3b.1.6 answered with 'no')",ROUND(S8620,4))</f>
        <v>0.53600000000000003</v>
      </c>
      <c r="V8620" s="110">
        <f>IF('3B-Air transport'!$T$68="no","not applicable (Q3b.1.6 answered with 'no')",ROUND(S8620,4))</f>
        <v>0.53600000000000003</v>
      </c>
      <c r="AB8620" s="110">
        <f t="shared" si="476"/>
        <v>0.53600000000000037</v>
      </c>
      <c r="AC8620" s="110">
        <f>IF('3C-Water transport'!$T$56="no","not applicable (Q3c.1.6 answered with 'no')",ROUND(AB8620,4))</f>
        <v>0.53600000000000003</v>
      </c>
      <c r="AD8620" s="110">
        <f>IF('3C-Water transport'!$T$57="no","not applicable (Q3c.1.6 answered with 'no')",ROUND(AB8620,4))</f>
        <v>0.53600000000000003</v>
      </c>
      <c r="AE8620" s="110">
        <f>IF('3C-Water transport'!$T$58="no","not applicable (Q3c.1.6 answered with 'no')",ROUND(AB8620,4))</f>
        <v>0.53600000000000003</v>
      </c>
    </row>
    <row r="8621" spans="5:31" x14ac:dyDescent="0.25">
      <c r="E8621" s="110">
        <f t="shared" si="474"/>
        <v>0.53700000000000037</v>
      </c>
      <c r="F8621" s="110">
        <f>IF('3A-Rail transport'!$T$56="no","not applicable (Q3a.2.6 answered with 'no')",ROUND(E8621,4))</f>
        <v>0.53700000000000003</v>
      </c>
      <c r="G8621" s="110">
        <f>IF('3A-Rail transport'!$T$57="no","not applicable (Q3a.2.6 answered with 'no')",ROUND(E8621,4))</f>
        <v>0.53700000000000003</v>
      </c>
      <c r="S8621" s="110">
        <f t="shared" si="475"/>
        <v>0.53700000000000037</v>
      </c>
      <c r="T8621" s="110">
        <f>IF('3B-Air transport'!$T$66="no","not applicable (Q3b.1.6 answered with 'no')",ROUND(S8621,4))</f>
        <v>0.53700000000000003</v>
      </c>
      <c r="U8621" s="110">
        <f>IF('3B-Air transport'!$T$67="no","not applicable (Q3b.1.6 answered with 'no')",ROUND(S8621,4))</f>
        <v>0.53700000000000003</v>
      </c>
      <c r="V8621" s="110">
        <f>IF('3B-Air transport'!$T$68="no","not applicable (Q3b.1.6 answered with 'no')",ROUND(S8621,4))</f>
        <v>0.53700000000000003</v>
      </c>
      <c r="AB8621" s="110">
        <f t="shared" si="476"/>
        <v>0.53700000000000037</v>
      </c>
      <c r="AC8621" s="110">
        <f>IF('3C-Water transport'!$T$56="no","not applicable (Q3c.1.6 answered with 'no')",ROUND(AB8621,4))</f>
        <v>0.53700000000000003</v>
      </c>
      <c r="AD8621" s="110">
        <f>IF('3C-Water transport'!$T$57="no","not applicable (Q3c.1.6 answered with 'no')",ROUND(AB8621,4))</f>
        <v>0.53700000000000003</v>
      </c>
      <c r="AE8621" s="110">
        <f>IF('3C-Water transport'!$T$58="no","not applicable (Q3c.1.6 answered with 'no')",ROUND(AB8621,4))</f>
        <v>0.53700000000000003</v>
      </c>
    </row>
    <row r="8622" spans="5:31" x14ac:dyDescent="0.25">
      <c r="E8622" s="110">
        <f t="shared" si="474"/>
        <v>0.53800000000000037</v>
      </c>
      <c r="F8622" s="110">
        <f>IF('3A-Rail transport'!$T$56="no","not applicable (Q3a.2.6 answered with 'no')",ROUND(E8622,4))</f>
        <v>0.53800000000000003</v>
      </c>
      <c r="G8622" s="110">
        <f>IF('3A-Rail transport'!$T$57="no","not applicable (Q3a.2.6 answered with 'no')",ROUND(E8622,4))</f>
        <v>0.53800000000000003</v>
      </c>
      <c r="S8622" s="110">
        <f t="shared" si="475"/>
        <v>0.53800000000000037</v>
      </c>
      <c r="T8622" s="110">
        <f>IF('3B-Air transport'!$T$66="no","not applicable (Q3b.1.6 answered with 'no')",ROUND(S8622,4))</f>
        <v>0.53800000000000003</v>
      </c>
      <c r="U8622" s="110">
        <f>IF('3B-Air transport'!$T$67="no","not applicable (Q3b.1.6 answered with 'no')",ROUND(S8622,4))</f>
        <v>0.53800000000000003</v>
      </c>
      <c r="V8622" s="110">
        <f>IF('3B-Air transport'!$T$68="no","not applicable (Q3b.1.6 answered with 'no')",ROUND(S8622,4))</f>
        <v>0.53800000000000003</v>
      </c>
      <c r="AB8622" s="110">
        <f t="shared" si="476"/>
        <v>0.53800000000000037</v>
      </c>
      <c r="AC8622" s="110">
        <f>IF('3C-Water transport'!$T$56="no","not applicable (Q3c.1.6 answered with 'no')",ROUND(AB8622,4))</f>
        <v>0.53800000000000003</v>
      </c>
      <c r="AD8622" s="110">
        <f>IF('3C-Water transport'!$T$57="no","not applicable (Q3c.1.6 answered with 'no')",ROUND(AB8622,4))</f>
        <v>0.53800000000000003</v>
      </c>
      <c r="AE8622" s="110">
        <f>IF('3C-Water transport'!$T$58="no","not applicable (Q3c.1.6 answered with 'no')",ROUND(AB8622,4))</f>
        <v>0.53800000000000003</v>
      </c>
    </row>
    <row r="8623" spans="5:31" x14ac:dyDescent="0.25">
      <c r="E8623" s="110">
        <f t="shared" si="474"/>
        <v>0.53900000000000037</v>
      </c>
      <c r="F8623" s="110">
        <f>IF('3A-Rail transport'!$T$56="no","not applicable (Q3a.2.6 answered with 'no')",ROUND(E8623,4))</f>
        <v>0.53900000000000003</v>
      </c>
      <c r="G8623" s="110">
        <f>IF('3A-Rail transport'!$T$57="no","not applicable (Q3a.2.6 answered with 'no')",ROUND(E8623,4))</f>
        <v>0.53900000000000003</v>
      </c>
      <c r="S8623" s="110">
        <f t="shared" si="475"/>
        <v>0.53900000000000037</v>
      </c>
      <c r="T8623" s="110">
        <f>IF('3B-Air transport'!$T$66="no","not applicable (Q3b.1.6 answered with 'no')",ROUND(S8623,4))</f>
        <v>0.53900000000000003</v>
      </c>
      <c r="U8623" s="110">
        <f>IF('3B-Air transport'!$T$67="no","not applicable (Q3b.1.6 answered with 'no')",ROUND(S8623,4))</f>
        <v>0.53900000000000003</v>
      </c>
      <c r="V8623" s="110">
        <f>IF('3B-Air transport'!$T$68="no","not applicable (Q3b.1.6 answered with 'no')",ROUND(S8623,4))</f>
        <v>0.53900000000000003</v>
      </c>
      <c r="AB8623" s="110">
        <f t="shared" si="476"/>
        <v>0.53900000000000037</v>
      </c>
      <c r="AC8623" s="110">
        <f>IF('3C-Water transport'!$T$56="no","not applicable (Q3c.1.6 answered with 'no')",ROUND(AB8623,4))</f>
        <v>0.53900000000000003</v>
      </c>
      <c r="AD8623" s="110">
        <f>IF('3C-Water transport'!$T$57="no","not applicable (Q3c.1.6 answered with 'no')",ROUND(AB8623,4))</f>
        <v>0.53900000000000003</v>
      </c>
      <c r="AE8623" s="110">
        <f>IF('3C-Water transport'!$T$58="no","not applicable (Q3c.1.6 answered with 'no')",ROUND(AB8623,4))</f>
        <v>0.53900000000000003</v>
      </c>
    </row>
    <row r="8624" spans="5:31" x14ac:dyDescent="0.25">
      <c r="E8624" s="110">
        <f t="shared" si="474"/>
        <v>0.54000000000000037</v>
      </c>
      <c r="F8624" s="110">
        <f>IF('3A-Rail transport'!$T$56="no","not applicable (Q3a.2.6 answered with 'no')",ROUND(E8624,4))</f>
        <v>0.54</v>
      </c>
      <c r="G8624" s="110">
        <f>IF('3A-Rail transport'!$T$57="no","not applicable (Q3a.2.6 answered with 'no')",ROUND(E8624,4))</f>
        <v>0.54</v>
      </c>
      <c r="S8624" s="110">
        <f t="shared" si="475"/>
        <v>0.54000000000000037</v>
      </c>
      <c r="T8624" s="110">
        <f>IF('3B-Air transport'!$T$66="no","not applicable (Q3b.1.6 answered with 'no')",ROUND(S8624,4))</f>
        <v>0.54</v>
      </c>
      <c r="U8624" s="110">
        <f>IF('3B-Air transport'!$T$67="no","not applicable (Q3b.1.6 answered with 'no')",ROUND(S8624,4))</f>
        <v>0.54</v>
      </c>
      <c r="V8624" s="110">
        <f>IF('3B-Air transport'!$T$68="no","not applicable (Q3b.1.6 answered with 'no')",ROUND(S8624,4))</f>
        <v>0.54</v>
      </c>
      <c r="AB8624" s="110">
        <f t="shared" si="476"/>
        <v>0.54000000000000037</v>
      </c>
      <c r="AC8624" s="110">
        <f>IF('3C-Water transport'!$T$56="no","not applicable (Q3c.1.6 answered with 'no')",ROUND(AB8624,4))</f>
        <v>0.54</v>
      </c>
      <c r="AD8624" s="110">
        <f>IF('3C-Water transport'!$T$57="no","not applicable (Q3c.1.6 answered with 'no')",ROUND(AB8624,4))</f>
        <v>0.54</v>
      </c>
      <c r="AE8624" s="110">
        <f>IF('3C-Water transport'!$T$58="no","not applicable (Q3c.1.6 answered with 'no')",ROUND(AB8624,4))</f>
        <v>0.54</v>
      </c>
    </row>
    <row r="8625" spans="5:31" x14ac:dyDescent="0.25">
      <c r="E8625" s="110">
        <f t="shared" si="474"/>
        <v>0.54100000000000037</v>
      </c>
      <c r="F8625" s="110">
        <f>IF('3A-Rail transport'!$T$56="no","not applicable (Q3a.2.6 answered with 'no')",ROUND(E8625,4))</f>
        <v>0.54100000000000004</v>
      </c>
      <c r="G8625" s="110">
        <f>IF('3A-Rail transport'!$T$57="no","not applicable (Q3a.2.6 answered with 'no')",ROUND(E8625,4))</f>
        <v>0.54100000000000004</v>
      </c>
      <c r="S8625" s="110">
        <f t="shared" si="475"/>
        <v>0.54100000000000037</v>
      </c>
      <c r="T8625" s="110">
        <f>IF('3B-Air transport'!$T$66="no","not applicable (Q3b.1.6 answered with 'no')",ROUND(S8625,4))</f>
        <v>0.54100000000000004</v>
      </c>
      <c r="U8625" s="110">
        <f>IF('3B-Air transport'!$T$67="no","not applicable (Q3b.1.6 answered with 'no')",ROUND(S8625,4))</f>
        <v>0.54100000000000004</v>
      </c>
      <c r="V8625" s="110">
        <f>IF('3B-Air transport'!$T$68="no","not applicable (Q3b.1.6 answered with 'no')",ROUND(S8625,4))</f>
        <v>0.54100000000000004</v>
      </c>
      <c r="AB8625" s="110">
        <f t="shared" si="476"/>
        <v>0.54100000000000037</v>
      </c>
      <c r="AC8625" s="110">
        <f>IF('3C-Water transport'!$T$56="no","not applicable (Q3c.1.6 answered with 'no')",ROUND(AB8625,4))</f>
        <v>0.54100000000000004</v>
      </c>
      <c r="AD8625" s="110">
        <f>IF('3C-Water transport'!$T$57="no","not applicable (Q3c.1.6 answered with 'no')",ROUND(AB8625,4))</f>
        <v>0.54100000000000004</v>
      </c>
      <c r="AE8625" s="110">
        <f>IF('3C-Water transport'!$T$58="no","not applicable (Q3c.1.6 answered with 'no')",ROUND(AB8625,4))</f>
        <v>0.54100000000000004</v>
      </c>
    </row>
    <row r="8626" spans="5:31" x14ac:dyDescent="0.25">
      <c r="E8626" s="110">
        <f t="shared" si="474"/>
        <v>0.54200000000000037</v>
      </c>
      <c r="F8626" s="110">
        <f>IF('3A-Rail transport'!$T$56="no","not applicable (Q3a.2.6 answered with 'no')",ROUND(E8626,4))</f>
        <v>0.54200000000000004</v>
      </c>
      <c r="G8626" s="110">
        <f>IF('3A-Rail transport'!$T$57="no","not applicable (Q3a.2.6 answered with 'no')",ROUND(E8626,4))</f>
        <v>0.54200000000000004</v>
      </c>
      <c r="S8626" s="110">
        <f t="shared" si="475"/>
        <v>0.54200000000000037</v>
      </c>
      <c r="T8626" s="110">
        <f>IF('3B-Air transport'!$T$66="no","not applicable (Q3b.1.6 answered with 'no')",ROUND(S8626,4))</f>
        <v>0.54200000000000004</v>
      </c>
      <c r="U8626" s="110">
        <f>IF('3B-Air transport'!$T$67="no","not applicable (Q3b.1.6 answered with 'no')",ROUND(S8626,4))</f>
        <v>0.54200000000000004</v>
      </c>
      <c r="V8626" s="110">
        <f>IF('3B-Air transport'!$T$68="no","not applicable (Q3b.1.6 answered with 'no')",ROUND(S8626,4))</f>
        <v>0.54200000000000004</v>
      </c>
      <c r="AB8626" s="110">
        <f t="shared" si="476"/>
        <v>0.54200000000000037</v>
      </c>
      <c r="AC8626" s="110">
        <f>IF('3C-Water transport'!$T$56="no","not applicable (Q3c.1.6 answered with 'no')",ROUND(AB8626,4))</f>
        <v>0.54200000000000004</v>
      </c>
      <c r="AD8626" s="110">
        <f>IF('3C-Water transport'!$T$57="no","not applicable (Q3c.1.6 answered with 'no')",ROUND(AB8626,4))</f>
        <v>0.54200000000000004</v>
      </c>
      <c r="AE8626" s="110">
        <f>IF('3C-Water transport'!$T$58="no","not applicable (Q3c.1.6 answered with 'no')",ROUND(AB8626,4))</f>
        <v>0.54200000000000004</v>
      </c>
    </row>
    <row r="8627" spans="5:31" x14ac:dyDescent="0.25">
      <c r="E8627" s="110">
        <f t="shared" si="474"/>
        <v>0.54300000000000037</v>
      </c>
      <c r="F8627" s="110">
        <f>IF('3A-Rail transport'!$T$56="no","not applicable (Q3a.2.6 answered with 'no')",ROUND(E8627,4))</f>
        <v>0.54300000000000004</v>
      </c>
      <c r="G8627" s="110">
        <f>IF('3A-Rail transport'!$T$57="no","not applicable (Q3a.2.6 answered with 'no')",ROUND(E8627,4))</f>
        <v>0.54300000000000004</v>
      </c>
      <c r="S8627" s="110">
        <f t="shared" si="475"/>
        <v>0.54300000000000037</v>
      </c>
      <c r="T8627" s="110">
        <f>IF('3B-Air transport'!$T$66="no","not applicable (Q3b.1.6 answered with 'no')",ROUND(S8627,4))</f>
        <v>0.54300000000000004</v>
      </c>
      <c r="U8627" s="110">
        <f>IF('3B-Air transport'!$T$67="no","not applicable (Q3b.1.6 answered with 'no')",ROUND(S8627,4))</f>
        <v>0.54300000000000004</v>
      </c>
      <c r="V8627" s="110">
        <f>IF('3B-Air transport'!$T$68="no","not applicable (Q3b.1.6 answered with 'no')",ROUND(S8627,4))</f>
        <v>0.54300000000000004</v>
      </c>
      <c r="AB8627" s="110">
        <f t="shared" si="476"/>
        <v>0.54300000000000037</v>
      </c>
      <c r="AC8627" s="110">
        <f>IF('3C-Water transport'!$T$56="no","not applicable (Q3c.1.6 answered with 'no')",ROUND(AB8627,4))</f>
        <v>0.54300000000000004</v>
      </c>
      <c r="AD8627" s="110">
        <f>IF('3C-Water transport'!$T$57="no","not applicable (Q3c.1.6 answered with 'no')",ROUND(AB8627,4))</f>
        <v>0.54300000000000004</v>
      </c>
      <c r="AE8627" s="110">
        <f>IF('3C-Water transport'!$T$58="no","not applicable (Q3c.1.6 answered with 'no')",ROUND(AB8627,4))</f>
        <v>0.54300000000000004</v>
      </c>
    </row>
    <row r="8628" spans="5:31" x14ac:dyDescent="0.25">
      <c r="E8628" s="110">
        <f t="shared" si="474"/>
        <v>0.54400000000000037</v>
      </c>
      <c r="F8628" s="110">
        <f>IF('3A-Rail transport'!$T$56="no","not applicable (Q3a.2.6 answered with 'no')",ROUND(E8628,4))</f>
        <v>0.54400000000000004</v>
      </c>
      <c r="G8628" s="110">
        <f>IF('3A-Rail transport'!$T$57="no","not applicable (Q3a.2.6 answered with 'no')",ROUND(E8628,4))</f>
        <v>0.54400000000000004</v>
      </c>
      <c r="S8628" s="110">
        <f t="shared" si="475"/>
        <v>0.54400000000000037</v>
      </c>
      <c r="T8628" s="110">
        <f>IF('3B-Air transport'!$T$66="no","not applicable (Q3b.1.6 answered with 'no')",ROUND(S8628,4))</f>
        <v>0.54400000000000004</v>
      </c>
      <c r="U8628" s="110">
        <f>IF('3B-Air transport'!$T$67="no","not applicable (Q3b.1.6 answered with 'no')",ROUND(S8628,4))</f>
        <v>0.54400000000000004</v>
      </c>
      <c r="V8628" s="110">
        <f>IF('3B-Air transport'!$T$68="no","not applicable (Q3b.1.6 answered with 'no')",ROUND(S8628,4))</f>
        <v>0.54400000000000004</v>
      </c>
      <c r="AB8628" s="110">
        <f t="shared" si="476"/>
        <v>0.54400000000000037</v>
      </c>
      <c r="AC8628" s="110">
        <f>IF('3C-Water transport'!$T$56="no","not applicable (Q3c.1.6 answered with 'no')",ROUND(AB8628,4))</f>
        <v>0.54400000000000004</v>
      </c>
      <c r="AD8628" s="110">
        <f>IF('3C-Water transport'!$T$57="no","not applicable (Q3c.1.6 answered with 'no')",ROUND(AB8628,4))</f>
        <v>0.54400000000000004</v>
      </c>
      <c r="AE8628" s="110">
        <f>IF('3C-Water transport'!$T$58="no","not applicable (Q3c.1.6 answered with 'no')",ROUND(AB8628,4))</f>
        <v>0.54400000000000004</v>
      </c>
    </row>
    <row r="8629" spans="5:31" x14ac:dyDescent="0.25">
      <c r="E8629" s="110">
        <f t="shared" si="474"/>
        <v>0.54500000000000037</v>
      </c>
      <c r="F8629" s="110">
        <f>IF('3A-Rail transport'!$T$56="no","not applicable (Q3a.2.6 answered with 'no')",ROUND(E8629,4))</f>
        <v>0.54500000000000004</v>
      </c>
      <c r="G8629" s="110">
        <f>IF('3A-Rail transport'!$T$57="no","not applicable (Q3a.2.6 answered with 'no')",ROUND(E8629,4))</f>
        <v>0.54500000000000004</v>
      </c>
      <c r="S8629" s="110">
        <f t="shared" si="475"/>
        <v>0.54500000000000037</v>
      </c>
      <c r="T8629" s="110">
        <f>IF('3B-Air transport'!$T$66="no","not applicable (Q3b.1.6 answered with 'no')",ROUND(S8629,4))</f>
        <v>0.54500000000000004</v>
      </c>
      <c r="U8629" s="110">
        <f>IF('3B-Air transport'!$T$67="no","not applicable (Q3b.1.6 answered with 'no')",ROUND(S8629,4))</f>
        <v>0.54500000000000004</v>
      </c>
      <c r="V8629" s="110">
        <f>IF('3B-Air transport'!$T$68="no","not applicable (Q3b.1.6 answered with 'no')",ROUND(S8629,4))</f>
        <v>0.54500000000000004</v>
      </c>
      <c r="AB8629" s="110">
        <f t="shared" si="476"/>
        <v>0.54500000000000037</v>
      </c>
      <c r="AC8629" s="110">
        <f>IF('3C-Water transport'!$T$56="no","not applicable (Q3c.1.6 answered with 'no')",ROUND(AB8629,4))</f>
        <v>0.54500000000000004</v>
      </c>
      <c r="AD8629" s="110">
        <f>IF('3C-Water transport'!$T$57="no","not applicable (Q3c.1.6 answered with 'no')",ROUND(AB8629,4))</f>
        <v>0.54500000000000004</v>
      </c>
      <c r="AE8629" s="110">
        <f>IF('3C-Water transport'!$T$58="no","not applicable (Q3c.1.6 answered with 'no')",ROUND(AB8629,4))</f>
        <v>0.54500000000000004</v>
      </c>
    </row>
    <row r="8630" spans="5:31" x14ac:dyDescent="0.25">
      <c r="E8630" s="110">
        <f t="shared" si="474"/>
        <v>0.54600000000000037</v>
      </c>
      <c r="F8630" s="110">
        <f>IF('3A-Rail transport'!$T$56="no","not applicable (Q3a.2.6 answered with 'no')",ROUND(E8630,4))</f>
        <v>0.54600000000000004</v>
      </c>
      <c r="G8630" s="110">
        <f>IF('3A-Rail transport'!$T$57="no","not applicable (Q3a.2.6 answered with 'no')",ROUND(E8630,4))</f>
        <v>0.54600000000000004</v>
      </c>
      <c r="S8630" s="110">
        <f t="shared" si="475"/>
        <v>0.54600000000000037</v>
      </c>
      <c r="T8630" s="110">
        <f>IF('3B-Air transport'!$T$66="no","not applicable (Q3b.1.6 answered with 'no')",ROUND(S8630,4))</f>
        <v>0.54600000000000004</v>
      </c>
      <c r="U8630" s="110">
        <f>IF('3B-Air transport'!$T$67="no","not applicable (Q3b.1.6 answered with 'no')",ROUND(S8630,4))</f>
        <v>0.54600000000000004</v>
      </c>
      <c r="V8630" s="110">
        <f>IF('3B-Air transport'!$T$68="no","not applicable (Q3b.1.6 answered with 'no')",ROUND(S8630,4))</f>
        <v>0.54600000000000004</v>
      </c>
      <c r="AB8630" s="110">
        <f t="shared" si="476"/>
        <v>0.54600000000000037</v>
      </c>
      <c r="AC8630" s="110">
        <f>IF('3C-Water transport'!$T$56="no","not applicable (Q3c.1.6 answered with 'no')",ROUND(AB8630,4))</f>
        <v>0.54600000000000004</v>
      </c>
      <c r="AD8630" s="110">
        <f>IF('3C-Water transport'!$T$57="no","not applicable (Q3c.1.6 answered with 'no')",ROUND(AB8630,4))</f>
        <v>0.54600000000000004</v>
      </c>
      <c r="AE8630" s="110">
        <f>IF('3C-Water transport'!$T$58="no","not applicable (Q3c.1.6 answered with 'no')",ROUND(AB8630,4))</f>
        <v>0.54600000000000004</v>
      </c>
    </row>
    <row r="8631" spans="5:31" x14ac:dyDescent="0.25">
      <c r="E8631" s="110">
        <f t="shared" si="474"/>
        <v>0.54700000000000037</v>
      </c>
      <c r="F8631" s="110">
        <f>IF('3A-Rail transport'!$T$56="no","not applicable (Q3a.2.6 answered with 'no')",ROUND(E8631,4))</f>
        <v>0.54700000000000004</v>
      </c>
      <c r="G8631" s="110">
        <f>IF('3A-Rail transport'!$T$57="no","not applicable (Q3a.2.6 answered with 'no')",ROUND(E8631,4))</f>
        <v>0.54700000000000004</v>
      </c>
      <c r="S8631" s="110">
        <f t="shared" si="475"/>
        <v>0.54700000000000037</v>
      </c>
      <c r="T8631" s="110">
        <f>IF('3B-Air transport'!$T$66="no","not applicable (Q3b.1.6 answered with 'no')",ROUND(S8631,4))</f>
        <v>0.54700000000000004</v>
      </c>
      <c r="U8631" s="110">
        <f>IF('3B-Air transport'!$T$67="no","not applicable (Q3b.1.6 answered with 'no')",ROUND(S8631,4))</f>
        <v>0.54700000000000004</v>
      </c>
      <c r="V8631" s="110">
        <f>IF('3B-Air transport'!$T$68="no","not applicable (Q3b.1.6 answered with 'no')",ROUND(S8631,4))</f>
        <v>0.54700000000000004</v>
      </c>
      <c r="AB8631" s="110">
        <f t="shared" si="476"/>
        <v>0.54700000000000037</v>
      </c>
      <c r="AC8631" s="110">
        <f>IF('3C-Water transport'!$T$56="no","not applicable (Q3c.1.6 answered with 'no')",ROUND(AB8631,4))</f>
        <v>0.54700000000000004</v>
      </c>
      <c r="AD8631" s="110">
        <f>IF('3C-Water transport'!$T$57="no","not applicable (Q3c.1.6 answered with 'no')",ROUND(AB8631,4))</f>
        <v>0.54700000000000004</v>
      </c>
      <c r="AE8631" s="110">
        <f>IF('3C-Water transport'!$T$58="no","not applicable (Q3c.1.6 answered with 'no')",ROUND(AB8631,4))</f>
        <v>0.54700000000000004</v>
      </c>
    </row>
    <row r="8632" spans="5:31" x14ac:dyDescent="0.25">
      <c r="E8632" s="110">
        <f t="shared" si="474"/>
        <v>0.54800000000000038</v>
      </c>
      <c r="F8632" s="110">
        <f>IF('3A-Rail transport'!$T$56="no","not applicable (Q3a.2.6 answered with 'no')",ROUND(E8632,4))</f>
        <v>0.54800000000000004</v>
      </c>
      <c r="G8632" s="110">
        <f>IF('3A-Rail transport'!$T$57="no","not applicable (Q3a.2.6 answered with 'no')",ROUND(E8632,4))</f>
        <v>0.54800000000000004</v>
      </c>
      <c r="S8632" s="110">
        <f t="shared" si="475"/>
        <v>0.54800000000000038</v>
      </c>
      <c r="T8632" s="110">
        <f>IF('3B-Air transport'!$T$66="no","not applicable (Q3b.1.6 answered with 'no')",ROUND(S8632,4))</f>
        <v>0.54800000000000004</v>
      </c>
      <c r="U8632" s="110">
        <f>IF('3B-Air transport'!$T$67="no","not applicable (Q3b.1.6 answered with 'no')",ROUND(S8632,4))</f>
        <v>0.54800000000000004</v>
      </c>
      <c r="V8632" s="110">
        <f>IF('3B-Air transport'!$T$68="no","not applicable (Q3b.1.6 answered with 'no')",ROUND(S8632,4))</f>
        <v>0.54800000000000004</v>
      </c>
      <c r="AB8632" s="110">
        <f t="shared" si="476"/>
        <v>0.54800000000000038</v>
      </c>
      <c r="AC8632" s="110">
        <f>IF('3C-Water transport'!$T$56="no","not applicable (Q3c.1.6 answered with 'no')",ROUND(AB8632,4))</f>
        <v>0.54800000000000004</v>
      </c>
      <c r="AD8632" s="110">
        <f>IF('3C-Water transport'!$T$57="no","not applicable (Q3c.1.6 answered with 'no')",ROUND(AB8632,4))</f>
        <v>0.54800000000000004</v>
      </c>
      <c r="AE8632" s="110">
        <f>IF('3C-Water transport'!$T$58="no","not applicable (Q3c.1.6 answered with 'no')",ROUND(AB8632,4))</f>
        <v>0.54800000000000004</v>
      </c>
    </row>
    <row r="8633" spans="5:31" x14ac:dyDescent="0.25">
      <c r="E8633" s="110">
        <f t="shared" si="474"/>
        <v>0.54900000000000038</v>
      </c>
      <c r="F8633" s="110">
        <f>IF('3A-Rail transport'!$T$56="no","not applicable (Q3a.2.6 answered with 'no')",ROUND(E8633,4))</f>
        <v>0.54900000000000004</v>
      </c>
      <c r="G8633" s="110">
        <f>IF('3A-Rail transport'!$T$57="no","not applicable (Q3a.2.6 answered with 'no')",ROUND(E8633,4))</f>
        <v>0.54900000000000004</v>
      </c>
      <c r="S8633" s="110">
        <f t="shared" si="475"/>
        <v>0.54900000000000038</v>
      </c>
      <c r="T8633" s="110">
        <f>IF('3B-Air transport'!$T$66="no","not applicable (Q3b.1.6 answered with 'no')",ROUND(S8633,4))</f>
        <v>0.54900000000000004</v>
      </c>
      <c r="U8633" s="110">
        <f>IF('3B-Air transport'!$T$67="no","not applicable (Q3b.1.6 answered with 'no')",ROUND(S8633,4))</f>
        <v>0.54900000000000004</v>
      </c>
      <c r="V8633" s="110">
        <f>IF('3B-Air transport'!$T$68="no","not applicable (Q3b.1.6 answered with 'no')",ROUND(S8633,4))</f>
        <v>0.54900000000000004</v>
      </c>
      <c r="AB8633" s="110">
        <f t="shared" si="476"/>
        <v>0.54900000000000038</v>
      </c>
      <c r="AC8633" s="110">
        <f>IF('3C-Water transport'!$T$56="no","not applicable (Q3c.1.6 answered with 'no')",ROUND(AB8633,4))</f>
        <v>0.54900000000000004</v>
      </c>
      <c r="AD8633" s="110">
        <f>IF('3C-Water transport'!$T$57="no","not applicable (Q3c.1.6 answered with 'no')",ROUND(AB8633,4))</f>
        <v>0.54900000000000004</v>
      </c>
      <c r="AE8633" s="110">
        <f>IF('3C-Water transport'!$T$58="no","not applicable (Q3c.1.6 answered with 'no')",ROUND(AB8633,4))</f>
        <v>0.54900000000000004</v>
      </c>
    </row>
    <row r="8634" spans="5:31" x14ac:dyDescent="0.25">
      <c r="E8634" s="110">
        <f t="shared" si="474"/>
        <v>0.55000000000000038</v>
      </c>
      <c r="F8634" s="110">
        <f>IF('3A-Rail transport'!$T$56="no","not applicable (Q3a.2.6 answered with 'no')",ROUND(E8634,4))</f>
        <v>0.55000000000000004</v>
      </c>
      <c r="G8634" s="110">
        <f>IF('3A-Rail transport'!$T$57="no","not applicable (Q3a.2.6 answered with 'no')",ROUND(E8634,4))</f>
        <v>0.55000000000000004</v>
      </c>
      <c r="S8634" s="110">
        <f t="shared" si="475"/>
        <v>0.55000000000000038</v>
      </c>
      <c r="T8634" s="110">
        <f>IF('3B-Air transport'!$T$66="no","not applicable (Q3b.1.6 answered with 'no')",ROUND(S8634,4))</f>
        <v>0.55000000000000004</v>
      </c>
      <c r="U8634" s="110">
        <f>IF('3B-Air transport'!$T$67="no","not applicable (Q3b.1.6 answered with 'no')",ROUND(S8634,4))</f>
        <v>0.55000000000000004</v>
      </c>
      <c r="V8634" s="110">
        <f>IF('3B-Air transport'!$T$68="no","not applicable (Q3b.1.6 answered with 'no')",ROUND(S8634,4))</f>
        <v>0.55000000000000004</v>
      </c>
      <c r="AB8634" s="110">
        <f t="shared" si="476"/>
        <v>0.55000000000000038</v>
      </c>
      <c r="AC8634" s="110">
        <f>IF('3C-Water transport'!$T$56="no","not applicable (Q3c.1.6 answered with 'no')",ROUND(AB8634,4))</f>
        <v>0.55000000000000004</v>
      </c>
      <c r="AD8634" s="110">
        <f>IF('3C-Water transport'!$T$57="no","not applicable (Q3c.1.6 answered with 'no')",ROUND(AB8634,4))</f>
        <v>0.55000000000000004</v>
      </c>
      <c r="AE8634" s="110">
        <f>IF('3C-Water transport'!$T$58="no","not applicable (Q3c.1.6 answered with 'no')",ROUND(AB8634,4))</f>
        <v>0.55000000000000004</v>
      </c>
    </row>
    <row r="8635" spans="5:31" x14ac:dyDescent="0.25">
      <c r="E8635" s="110">
        <f t="shared" si="474"/>
        <v>0.55100000000000038</v>
      </c>
      <c r="F8635" s="110">
        <f>IF('3A-Rail transport'!$T$56="no","not applicable (Q3a.2.6 answered with 'no')",ROUND(E8635,4))</f>
        <v>0.55100000000000005</v>
      </c>
      <c r="G8635" s="110">
        <f>IF('3A-Rail transport'!$T$57="no","not applicable (Q3a.2.6 answered with 'no')",ROUND(E8635,4))</f>
        <v>0.55100000000000005</v>
      </c>
      <c r="S8635" s="110">
        <f t="shared" si="475"/>
        <v>0.55100000000000038</v>
      </c>
      <c r="T8635" s="110">
        <f>IF('3B-Air transport'!$T$66="no","not applicable (Q3b.1.6 answered with 'no')",ROUND(S8635,4))</f>
        <v>0.55100000000000005</v>
      </c>
      <c r="U8635" s="110">
        <f>IF('3B-Air transport'!$T$67="no","not applicable (Q3b.1.6 answered with 'no')",ROUND(S8635,4))</f>
        <v>0.55100000000000005</v>
      </c>
      <c r="V8635" s="110">
        <f>IF('3B-Air transport'!$T$68="no","not applicable (Q3b.1.6 answered with 'no')",ROUND(S8635,4))</f>
        <v>0.55100000000000005</v>
      </c>
      <c r="AB8635" s="110">
        <f t="shared" si="476"/>
        <v>0.55100000000000038</v>
      </c>
      <c r="AC8635" s="110">
        <f>IF('3C-Water transport'!$T$56="no","not applicable (Q3c.1.6 answered with 'no')",ROUND(AB8635,4))</f>
        <v>0.55100000000000005</v>
      </c>
      <c r="AD8635" s="110">
        <f>IF('3C-Water transport'!$T$57="no","not applicable (Q3c.1.6 answered with 'no')",ROUND(AB8635,4))</f>
        <v>0.55100000000000005</v>
      </c>
      <c r="AE8635" s="110">
        <f>IF('3C-Water transport'!$T$58="no","not applicable (Q3c.1.6 answered with 'no')",ROUND(AB8635,4))</f>
        <v>0.55100000000000005</v>
      </c>
    </row>
    <row r="8636" spans="5:31" x14ac:dyDescent="0.25">
      <c r="E8636" s="110">
        <f t="shared" si="474"/>
        <v>0.55200000000000038</v>
      </c>
      <c r="F8636" s="110">
        <f>IF('3A-Rail transport'!$T$56="no","not applicable (Q3a.2.6 answered with 'no')",ROUND(E8636,4))</f>
        <v>0.55200000000000005</v>
      </c>
      <c r="G8636" s="110">
        <f>IF('3A-Rail transport'!$T$57="no","not applicable (Q3a.2.6 answered with 'no')",ROUND(E8636,4))</f>
        <v>0.55200000000000005</v>
      </c>
      <c r="S8636" s="110">
        <f t="shared" si="475"/>
        <v>0.55200000000000038</v>
      </c>
      <c r="T8636" s="110">
        <f>IF('3B-Air transport'!$T$66="no","not applicable (Q3b.1.6 answered with 'no')",ROUND(S8636,4))</f>
        <v>0.55200000000000005</v>
      </c>
      <c r="U8636" s="110">
        <f>IF('3B-Air transport'!$T$67="no","not applicable (Q3b.1.6 answered with 'no')",ROUND(S8636,4))</f>
        <v>0.55200000000000005</v>
      </c>
      <c r="V8636" s="110">
        <f>IF('3B-Air transport'!$T$68="no","not applicable (Q3b.1.6 answered with 'no')",ROUND(S8636,4))</f>
        <v>0.55200000000000005</v>
      </c>
      <c r="AB8636" s="110">
        <f t="shared" si="476"/>
        <v>0.55200000000000038</v>
      </c>
      <c r="AC8636" s="110">
        <f>IF('3C-Water transport'!$T$56="no","not applicable (Q3c.1.6 answered with 'no')",ROUND(AB8636,4))</f>
        <v>0.55200000000000005</v>
      </c>
      <c r="AD8636" s="110">
        <f>IF('3C-Water transport'!$T$57="no","not applicable (Q3c.1.6 answered with 'no')",ROUND(AB8636,4))</f>
        <v>0.55200000000000005</v>
      </c>
      <c r="AE8636" s="110">
        <f>IF('3C-Water transport'!$T$58="no","not applicable (Q3c.1.6 answered with 'no')",ROUND(AB8636,4))</f>
        <v>0.55200000000000005</v>
      </c>
    </row>
    <row r="8637" spans="5:31" x14ac:dyDescent="0.25">
      <c r="E8637" s="110">
        <f t="shared" si="474"/>
        <v>0.55300000000000038</v>
      </c>
      <c r="F8637" s="110">
        <f>IF('3A-Rail transport'!$T$56="no","not applicable (Q3a.2.6 answered with 'no')",ROUND(E8637,4))</f>
        <v>0.55300000000000005</v>
      </c>
      <c r="G8637" s="110">
        <f>IF('3A-Rail transport'!$T$57="no","not applicable (Q3a.2.6 answered with 'no')",ROUND(E8637,4))</f>
        <v>0.55300000000000005</v>
      </c>
      <c r="S8637" s="110">
        <f t="shared" si="475"/>
        <v>0.55300000000000038</v>
      </c>
      <c r="T8637" s="110">
        <f>IF('3B-Air transport'!$T$66="no","not applicable (Q3b.1.6 answered with 'no')",ROUND(S8637,4))</f>
        <v>0.55300000000000005</v>
      </c>
      <c r="U8637" s="110">
        <f>IF('3B-Air transport'!$T$67="no","not applicable (Q3b.1.6 answered with 'no')",ROUND(S8637,4))</f>
        <v>0.55300000000000005</v>
      </c>
      <c r="V8637" s="110">
        <f>IF('3B-Air transport'!$T$68="no","not applicable (Q3b.1.6 answered with 'no')",ROUND(S8637,4))</f>
        <v>0.55300000000000005</v>
      </c>
      <c r="AB8637" s="110">
        <f t="shared" si="476"/>
        <v>0.55300000000000038</v>
      </c>
      <c r="AC8637" s="110">
        <f>IF('3C-Water transport'!$T$56="no","not applicable (Q3c.1.6 answered with 'no')",ROUND(AB8637,4))</f>
        <v>0.55300000000000005</v>
      </c>
      <c r="AD8637" s="110">
        <f>IF('3C-Water transport'!$T$57="no","not applicable (Q3c.1.6 answered with 'no')",ROUND(AB8637,4))</f>
        <v>0.55300000000000005</v>
      </c>
      <c r="AE8637" s="110">
        <f>IF('3C-Water transport'!$T$58="no","not applicable (Q3c.1.6 answered with 'no')",ROUND(AB8637,4))</f>
        <v>0.55300000000000005</v>
      </c>
    </row>
    <row r="8638" spans="5:31" x14ac:dyDescent="0.25">
      <c r="E8638" s="110">
        <f t="shared" si="474"/>
        <v>0.55400000000000038</v>
      </c>
      <c r="F8638" s="110">
        <f>IF('3A-Rail transport'!$T$56="no","not applicable (Q3a.2.6 answered with 'no')",ROUND(E8638,4))</f>
        <v>0.55400000000000005</v>
      </c>
      <c r="G8638" s="110">
        <f>IF('3A-Rail transport'!$T$57="no","not applicable (Q3a.2.6 answered with 'no')",ROUND(E8638,4))</f>
        <v>0.55400000000000005</v>
      </c>
      <c r="S8638" s="110">
        <f t="shared" si="475"/>
        <v>0.55400000000000038</v>
      </c>
      <c r="T8638" s="110">
        <f>IF('3B-Air transport'!$T$66="no","not applicable (Q3b.1.6 answered with 'no')",ROUND(S8638,4))</f>
        <v>0.55400000000000005</v>
      </c>
      <c r="U8638" s="110">
        <f>IF('3B-Air transport'!$T$67="no","not applicable (Q3b.1.6 answered with 'no')",ROUND(S8638,4))</f>
        <v>0.55400000000000005</v>
      </c>
      <c r="V8638" s="110">
        <f>IF('3B-Air transport'!$T$68="no","not applicable (Q3b.1.6 answered with 'no')",ROUND(S8638,4))</f>
        <v>0.55400000000000005</v>
      </c>
      <c r="AB8638" s="110">
        <f t="shared" si="476"/>
        <v>0.55400000000000038</v>
      </c>
      <c r="AC8638" s="110">
        <f>IF('3C-Water transport'!$T$56="no","not applicable (Q3c.1.6 answered with 'no')",ROUND(AB8638,4))</f>
        <v>0.55400000000000005</v>
      </c>
      <c r="AD8638" s="110">
        <f>IF('3C-Water transport'!$T$57="no","not applicable (Q3c.1.6 answered with 'no')",ROUND(AB8638,4))</f>
        <v>0.55400000000000005</v>
      </c>
      <c r="AE8638" s="110">
        <f>IF('3C-Water transport'!$T$58="no","not applicable (Q3c.1.6 answered with 'no')",ROUND(AB8638,4))</f>
        <v>0.55400000000000005</v>
      </c>
    </row>
    <row r="8639" spans="5:31" x14ac:dyDescent="0.25">
      <c r="E8639" s="110">
        <f t="shared" si="474"/>
        <v>0.55500000000000038</v>
      </c>
      <c r="F8639" s="110">
        <f>IF('3A-Rail transport'!$T$56="no","not applicable (Q3a.2.6 answered with 'no')",ROUND(E8639,4))</f>
        <v>0.55500000000000005</v>
      </c>
      <c r="G8639" s="110">
        <f>IF('3A-Rail transport'!$T$57="no","not applicable (Q3a.2.6 answered with 'no')",ROUND(E8639,4))</f>
        <v>0.55500000000000005</v>
      </c>
      <c r="S8639" s="110">
        <f t="shared" si="475"/>
        <v>0.55500000000000038</v>
      </c>
      <c r="T8639" s="110">
        <f>IF('3B-Air transport'!$T$66="no","not applicable (Q3b.1.6 answered with 'no')",ROUND(S8639,4))</f>
        <v>0.55500000000000005</v>
      </c>
      <c r="U8639" s="110">
        <f>IF('3B-Air transport'!$T$67="no","not applicable (Q3b.1.6 answered with 'no')",ROUND(S8639,4))</f>
        <v>0.55500000000000005</v>
      </c>
      <c r="V8639" s="110">
        <f>IF('3B-Air transport'!$T$68="no","not applicable (Q3b.1.6 answered with 'no')",ROUND(S8639,4))</f>
        <v>0.55500000000000005</v>
      </c>
      <c r="AB8639" s="110">
        <f t="shared" si="476"/>
        <v>0.55500000000000038</v>
      </c>
      <c r="AC8639" s="110">
        <f>IF('3C-Water transport'!$T$56="no","not applicable (Q3c.1.6 answered with 'no')",ROUND(AB8639,4))</f>
        <v>0.55500000000000005</v>
      </c>
      <c r="AD8639" s="110">
        <f>IF('3C-Water transport'!$T$57="no","not applicable (Q3c.1.6 answered with 'no')",ROUND(AB8639,4))</f>
        <v>0.55500000000000005</v>
      </c>
      <c r="AE8639" s="110">
        <f>IF('3C-Water transport'!$T$58="no","not applicable (Q3c.1.6 answered with 'no')",ROUND(AB8639,4))</f>
        <v>0.55500000000000005</v>
      </c>
    </row>
    <row r="8640" spans="5:31" x14ac:dyDescent="0.25">
      <c r="E8640" s="110">
        <f t="shared" si="474"/>
        <v>0.55600000000000038</v>
      </c>
      <c r="F8640" s="110">
        <f>IF('3A-Rail transport'!$T$56="no","not applicable (Q3a.2.6 answered with 'no')",ROUND(E8640,4))</f>
        <v>0.55600000000000005</v>
      </c>
      <c r="G8640" s="110">
        <f>IF('3A-Rail transport'!$T$57="no","not applicable (Q3a.2.6 answered with 'no')",ROUND(E8640,4))</f>
        <v>0.55600000000000005</v>
      </c>
      <c r="S8640" s="110">
        <f t="shared" si="475"/>
        <v>0.55600000000000038</v>
      </c>
      <c r="T8640" s="110">
        <f>IF('3B-Air transport'!$T$66="no","not applicable (Q3b.1.6 answered with 'no')",ROUND(S8640,4))</f>
        <v>0.55600000000000005</v>
      </c>
      <c r="U8640" s="110">
        <f>IF('3B-Air transport'!$T$67="no","not applicable (Q3b.1.6 answered with 'no')",ROUND(S8640,4))</f>
        <v>0.55600000000000005</v>
      </c>
      <c r="V8640" s="110">
        <f>IF('3B-Air transport'!$T$68="no","not applicable (Q3b.1.6 answered with 'no')",ROUND(S8640,4))</f>
        <v>0.55600000000000005</v>
      </c>
      <c r="AB8640" s="110">
        <f t="shared" si="476"/>
        <v>0.55600000000000038</v>
      </c>
      <c r="AC8640" s="110">
        <f>IF('3C-Water transport'!$T$56="no","not applicable (Q3c.1.6 answered with 'no')",ROUND(AB8640,4))</f>
        <v>0.55600000000000005</v>
      </c>
      <c r="AD8640" s="110">
        <f>IF('3C-Water transport'!$T$57="no","not applicable (Q3c.1.6 answered with 'no')",ROUND(AB8640,4))</f>
        <v>0.55600000000000005</v>
      </c>
      <c r="AE8640" s="110">
        <f>IF('3C-Water transport'!$T$58="no","not applicable (Q3c.1.6 answered with 'no')",ROUND(AB8640,4))</f>
        <v>0.55600000000000005</v>
      </c>
    </row>
    <row r="8641" spans="5:31" x14ac:dyDescent="0.25">
      <c r="E8641" s="110">
        <f t="shared" si="474"/>
        <v>0.55700000000000038</v>
      </c>
      <c r="F8641" s="110">
        <f>IF('3A-Rail transport'!$T$56="no","not applicable (Q3a.2.6 answered with 'no')",ROUND(E8641,4))</f>
        <v>0.55700000000000005</v>
      </c>
      <c r="G8641" s="110">
        <f>IF('3A-Rail transport'!$T$57="no","not applicable (Q3a.2.6 answered with 'no')",ROUND(E8641,4))</f>
        <v>0.55700000000000005</v>
      </c>
      <c r="S8641" s="110">
        <f t="shared" si="475"/>
        <v>0.55700000000000038</v>
      </c>
      <c r="T8641" s="110">
        <f>IF('3B-Air transport'!$T$66="no","not applicable (Q3b.1.6 answered with 'no')",ROUND(S8641,4))</f>
        <v>0.55700000000000005</v>
      </c>
      <c r="U8641" s="110">
        <f>IF('3B-Air transport'!$T$67="no","not applicable (Q3b.1.6 answered with 'no')",ROUND(S8641,4))</f>
        <v>0.55700000000000005</v>
      </c>
      <c r="V8641" s="110">
        <f>IF('3B-Air transport'!$T$68="no","not applicable (Q3b.1.6 answered with 'no')",ROUND(S8641,4))</f>
        <v>0.55700000000000005</v>
      </c>
      <c r="AB8641" s="110">
        <f t="shared" si="476"/>
        <v>0.55700000000000038</v>
      </c>
      <c r="AC8641" s="110">
        <f>IF('3C-Water transport'!$T$56="no","not applicable (Q3c.1.6 answered with 'no')",ROUND(AB8641,4))</f>
        <v>0.55700000000000005</v>
      </c>
      <c r="AD8641" s="110">
        <f>IF('3C-Water transport'!$T$57="no","not applicable (Q3c.1.6 answered with 'no')",ROUND(AB8641,4))</f>
        <v>0.55700000000000005</v>
      </c>
      <c r="AE8641" s="110">
        <f>IF('3C-Water transport'!$T$58="no","not applicable (Q3c.1.6 answered with 'no')",ROUND(AB8641,4))</f>
        <v>0.55700000000000005</v>
      </c>
    </row>
    <row r="8642" spans="5:31" x14ac:dyDescent="0.25">
      <c r="E8642" s="110">
        <f t="shared" si="474"/>
        <v>0.55800000000000038</v>
      </c>
      <c r="F8642" s="110">
        <f>IF('3A-Rail transport'!$T$56="no","not applicable (Q3a.2.6 answered with 'no')",ROUND(E8642,4))</f>
        <v>0.55800000000000005</v>
      </c>
      <c r="G8642" s="110">
        <f>IF('3A-Rail transport'!$T$57="no","not applicable (Q3a.2.6 answered with 'no')",ROUND(E8642,4))</f>
        <v>0.55800000000000005</v>
      </c>
      <c r="S8642" s="110">
        <f t="shared" si="475"/>
        <v>0.55800000000000038</v>
      </c>
      <c r="T8642" s="110">
        <f>IF('3B-Air transport'!$T$66="no","not applicable (Q3b.1.6 answered with 'no')",ROUND(S8642,4))</f>
        <v>0.55800000000000005</v>
      </c>
      <c r="U8642" s="110">
        <f>IF('3B-Air transport'!$T$67="no","not applicable (Q3b.1.6 answered with 'no')",ROUND(S8642,4))</f>
        <v>0.55800000000000005</v>
      </c>
      <c r="V8642" s="110">
        <f>IF('3B-Air transport'!$T$68="no","not applicable (Q3b.1.6 answered with 'no')",ROUND(S8642,4))</f>
        <v>0.55800000000000005</v>
      </c>
      <c r="AB8642" s="110">
        <f t="shared" si="476"/>
        <v>0.55800000000000038</v>
      </c>
      <c r="AC8642" s="110">
        <f>IF('3C-Water transport'!$T$56="no","not applicable (Q3c.1.6 answered with 'no')",ROUND(AB8642,4))</f>
        <v>0.55800000000000005</v>
      </c>
      <c r="AD8642" s="110">
        <f>IF('3C-Water transport'!$T$57="no","not applicable (Q3c.1.6 answered with 'no')",ROUND(AB8642,4))</f>
        <v>0.55800000000000005</v>
      </c>
      <c r="AE8642" s="110">
        <f>IF('3C-Water transport'!$T$58="no","not applicable (Q3c.1.6 answered with 'no')",ROUND(AB8642,4))</f>
        <v>0.55800000000000005</v>
      </c>
    </row>
    <row r="8643" spans="5:31" x14ac:dyDescent="0.25">
      <c r="E8643" s="110">
        <f t="shared" si="474"/>
        <v>0.55900000000000039</v>
      </c>
      <c r="F8643" s="110">
        <f>IF('3A-Rail transport'!$T$56="no","not applicable (Q3a.2.6 answered with 'no')",ROUND(E8643,4))</f>
        <v>0.55900000000000005</v>
      </c>
      <c r="G8643" s="110">
        <f>IF('3A-Rail transport'!$T$57="no","not applicable (Q3a.2.6 answered with 'no')",ROUND(E8643,4))</f>
        <v>0.55900000000000005</v>
      </c>
      <c r="S8643" s="110">
        <f t="shared" si="475"/>
        <v>0.55900000000000039</v>
      </c>
      <c r="T8643" s="110">
        <f>IF('3B-Air transport'!$T$66="no","not applicable (Q3b.1.6 answered with 'no')",ROUND(S8643,4))</f>
        <v>0.55900000000000005</v>
      </c>
      <c r="U8643" s="110">
        <f>IF('3B-Air transport'!$T$67="no","not applicable (Q3b.1.6 answered with 'no')",ROUND(S8643,4))</f>
        <v>0.55900000000000005</v>
      </c>
      <c r="V8643" s="110">
        <f>IF('3B-Air transport'!$T$68="no","not applicable (Q3b.1.6 answered with 'no')",ROUND(S8643,4))</f>
        <v>0.55900000000000005</v>
      </c>
      <c r="AB8643" s="110">
        <f t="shared" si="476"/>
        <v>0.55900000000000039</v>
      </c>
      <c r="AC8643" s="110">
        <f>IF('3C-Water transport'!$T$56="no","not applicable (Q3c.1.6 answered with 'no')",ROUND(AB8643,4))</f>
        <v>0.55900000000000005</v>
      </c>
      <c r="AD8643" s="110">
        <f>IF('3C-Water transport'!$T$57="no","not applicable (Q3c.1.6 answered with 'no')",ROUND(AB8643,4))</f>
        <v>0.55900000000000005</v>
      </c>
      <c r="AE8643" s="110">
        <f>IF('3C-Water transport'!$T$58="no","not applicable (Q3c.1.6 answered with 'no')",ROUND(AB8643,4))</f>
        <v>0.55900000000000005</v>
      </c>
    </row>
    <row r="8644" spans="5:31" x14ac:dyDescent="0.25">
      <c r="E8644" s="110">
        <f t="shared" si="474"/>
        <v>0.56000000000000039</v>
      </c>
      <c r="F8644" s="110">
        <f>IF('3A-Rail transport'!$T$56="no","not applicable (Q3a.2.6 answered with 'no')",ROUND(E8644,4))</f>
        <v>0.56000000000000005</v>
      </c>
      <c r="G8644" s="110">
        <f>IF('3A-Rail transport'!$T$57="no","not applicable (Q3a.2.6 answered with 'no')",ROUND(E8644,4))</f>
        <v>0.56000000000000005</v>
      </c>
      <c r="S8644" s="110">
        <f t="shared" si="475"/>
        <v>0.56000000000000039</v>
      </c>
      <c r="T8644" s="110">
        <f>IF('3B-Air transport'!$T$66="no","not applicable (Q3b.1.6 answered with 'no')",ROUND(S8644,4))</f>
        <v>0.56000000000000005</v>
      </c>
      <c r="U8644" s="110">
        <f>IF('3B-Air transport'!$T$67="no","not applicable (Q3b.1.6 answered with 'no')",ROUND(S8644,4))</f>
        <v>0.56000000000000005</v>
      </c>
      <c r="V8644" s="110">
        <f>IF('3B-Air transport'!$T$68="no","not applicable (Q3b.1.6 answered with 'no')",ROUND(S8644,4))</f>
        <v>0.56000000000000005</v>
      </c>
      <c r="AB8644" s="110">
        <f t="shared" si="476"/>
        <v>0.56000000000000039</v>
      </c>
      <c r="AC8644" s="110">
        <f>IF('3C-Water transport'!$T$56="no","not applicable (Q3c.1.6 answered with 'no')",ROUND(AB8644,4))</f>
        <v>0.56000000000000005</v>
      </c>
      <c r="AD8644" s="110">
        <f>IF('3C-Water transport'!$T$57="no","not applicable (Q3c.1.6 answered with 'no')",ROUND(AB8644,4))</f>
        <v>0.56000000000000005</v>
      </c>
      <c r="AE8644" s="110">
        <f>IF('3C-Water transport'!$T$58="no","not applicable (Q3c.1.6 answered with 'no')",ROUND(AB8644,4))</f>
        <v>0.56000000000000005</v>
      </c>
    </row>
    <row r="8645" spans="5:31" x14ac:dyDescent="0.25">
      <c r="E8645" s="110">
        <f t="shared" si="474"/>
        <v>0.56100000000000039</v>
      </c>
      <c r="F8645" s="110">
        <f>IF('3A-Rail transport'!$T$56="no","not applicable (Q3a.2.6 answered with 'no')",ROUND(E8645,4))</f>
        <v>0.56100000000000005</v>
      </c>
      <c r="G8645" s="110">
        <f>IF('3A-Rail transport'!$T$57="no","not applicable (Q3a.2.6 answered with 'no')",ROUND(E8645,4))</f>
        <v>0.56100000000000005</v>
      </c>
      <c r="S8645" s="110">
        <f t="shared" si="475"/>
        <v>0.56100000000000039</v>
      </c>
      <c r="T8645" s="110">
        <f>IF('3B-Air transport'!$T$66="no","not applicable (Q3b.1.6 answered with 'no')",ROUND(S8645,4))</f>
        <v>0.56100000000000005</v>
      </c>
      <c r="U8645" s="110">
        <f>IF('3B-Air transport'!$T$67="no","not applicable (Q3b.1.6 answered with 'no')",ROUND(S8645,4))</f>
        <v>0.56100000000000005</v>
      </c>
      <c r="V8645" s="110">
        <f>IF('3B-Air transport'!$T$68="no","not applicable (Q3b.1.6 answered with 'no')",ROUND(S8645,4))</f>
        <v>0.56100000000000005</v>
      </c>
      <c r="AB8645" s="110">
        <f t="shared" si="476"/>
        <v>0.56100000000000039</v>
      </c>
      <c r="AC8645" s="110">
        <f>IF('3C-Water transport'!$T$56="no","not applicable (Q3c.1.6 answered with 'no')",ROUND(AB8645,4))</f>
        <v>0.56100000000000005</v>
      </c>
      <c r="AD8645" s="110">
        <f>IF('3C-Water transport'!$T$57="no","not applicable (Q3c.1.6 answered with 'no')",ROUND(AB8645,4))</f>
        <v>0.56100000000000005</v>
      </c>
      <c r="AE8645" s="110">
        <f>IF('3C-Water transport'!$T$58="no","not applicable (Q3c.1.6 answered with 'no')",ROUND(AB8645,4))</f>
        <v>0.56100000000000005</v>
      </c>
    </row>
    <row r="8646" spans="5:31" x14ac:dyDescent="0.25">
      <c r="E8646" s="110">
        <f t="shared" si="474"/>
        <v>0.56200000000000039</v>
      </c>
      <c r="F8646" s="110">
        <f>IF('3A-Rail transport'!$T$56="no","not applicable (Q3a.2.6 answered with 'no')",ROUND(E8646,4))</f>
        <v>0.56200000000000006</v>
      </c>
      <c r="G8646" s="110">
        <f>IF('3A-Rail transport'!$T$57="no","not applicable (Q3a.2.6 answered with 'no')",ROUND(E8646,4))</f>
        <v>0.56200000000000006</v>
      </c>
      <c r="S8646" s="110">
        <f t="shared" si="475"/>
        <v>0.56200000000000039</v>
      </c>
      <c r="T8646" s="110">
        <f>IF('3B-Air transport'!$T$66="no","not applicable (Q3b.1.6 answered with 'no')",ROUND(S8646,4))</f>
        <v>0.56200000000000006</v>
      </c>
      <c r="U8646" s="110">
        <f>IF('3B-Air transport'!$T$67="no","not applicable (Q3b.1.6 answered with 'no')",ROUND(S8646,4))</f>
        <v>0.56200000000000006</v>
      </c>
      <c r="V8646" s="110">
        <f>IF('3B-Air transport'!$T$68="no","not applicable (Q3b.1.6 answered with 'no')",ROUND(S8646,4))</f>
        <v>0.56200000000000006</v>
      </c>
      <c r="AB8646" s="110">
        <f t="shared" si="476"/>
        <v>0.56200000000000039</v>
      </c>
      <c r="AC8646" s="110">
        <f>IF('3C-Water transport'!$T$56="no","not applicable (Q3c.1.6 answered with 'no')",ROUND(AB8646,4))</f>
        <v>0.56200000000000006</v>
      </c>
      <c r="AD8646" s="110">
        <f>IF('3C-Water transport'!$T$57="no","not applicable (Q3c.1.6 answered with 'no')",ROUND(AB8646,4))</f>
        <v>0.56200000000000006</v>
      </c>
      <c r="AE8646" s="110">
        <f>IF('3C-Water transport'!$T$58="no","not applicable (Q3c.1.6 answered with 'no')",ROUND(AB8646,4))</f>
        <v>0.56200000000000006</v>
      </c>
    </row>
    <row r="8647" spans="5:31" x14ac:dyDescent="0.25">
      <c r="E8647" s="110">
        <f t="shared" si="474"/>
        <v>0.56300000000000039</v>
      </c>
      <c r="F8647" s="110">
        <f>IF('3A-Rail transport'!$T$56="no","not applicable (Q3a.2.6 answered with 'no')",ROUND(E8647,4))</f>
        <v>0.56299999999999994</v>
      </c>
      <c r="G8647" s="110">
        <f>IF('3A-Rail transport'!$T$57="no","not applicable (Q3a.2.6 answered with 'no')",ROUND(E8647,4))</f>
        <v>0.56299999999999994</v>
      </c>
      <c r="S8647" s="110">
        <f t="shared" si="475"/>
        <v>0.56300000000000039</v>
      </c>
      <c r="T8647" s="110">
        <f>IF('3B-Air transport'!$T$66="no","not applicable (Q3b.1.6 answered with 'no')",ROUND(S8647,4))</f>
        <v>0.56299999999999994</v>
      </c>
      <c r="U8647" s="110">
        <f>IF('3B-Air transport'!$T$67="no","not applicable (Q3b.1.6 answered with 'no')",ROUND(S8647,4))</f>
        <v>0.56299999999999994</v>
      </c>
      <c r="V8647" s="110">
        <f>IF('3B-Air transport'!$T$68="no","not applicable (Q3b.1.6 answered with 'no')",ROUND(S8647,4))</f>
        <v>0.56299999999999994</v>
      </c>
      <c r="AB8647" s="110">
        <f t="shared" si="476"/>
        <v>0.56300000000000039</v>
      </c>
      <c r="AC8647" s="110">
        <f>IF('3C-Water transport'!$T$56="no","not applicable (Q3c.1.6 answered with 'no')",ROUND(AB8647,4))</f>
        <v>0.56299999999999994</v>
      </c>
      <c r="AD8647" s="110">
        <f>IF('3C-Water transport'!$T$57="no","not applicable (Q3c.1.6 answered with 'no')",ROUND(AB8647,4))</f>
        <v>0.56299999999999994</v>
      </c>
      <c r="AE8647" s="110">
        <f>IF('3C-Water transport'!$T$58="no","not applicable (Q3c.1.6 answered with 'no')",ROUND(AB8647,4))</f>
        <v>0.56299999999999994</v>
      </c>
    </row>
    <row r="8648" spans="5:31" x14ac:dyDescent="0.25">
      <c r="E8648" s="110">
        <f t="shared" si="474"/>
        <v>0.56400000000000039</v>
      </c>
      <c r="F8648" s="110">
        <f>IF('3A-Rail transport'!$T$56="no","not applicable (Q3a.2.6 answered with 'no')",ROUND(E8648,4))</f>
        <v>0.56399999999999995</v>
      </c>
      <c r="G8648" s="110">
        <f>IF('3A-Rail transport'!$T$57="no","not applicable (Q3a.2.6 answered with 'no')",ROUND(E8648,4))</f>
        <v>0.56399999999999995</v>
      </c>
      <c r="S8648" s="110">
        <f t="shared" si="475"/>
        <v>0.56400000000000039</v>
      </c>
      <c r="T8648" s="110">
        <f>IF('3B-Air transport'!$T$66="no","not applicable (Q3b.1.6 answered with 'no')",ROUND(S8648,4))</f>
        <v>0.56399999999999995</v>
      </c>
      <c r="U8648" s="110">
        <f>IF('3B-Air transport'!$T$67="no","not applicable (Q3b.1.6 answered with 'no')",ROUND(S8648,4))</f>
        <v>0.56399999999999995</v>
      </c>
      <c r="V8648" s="110">
        <f>IF('3B-Air transport'!$T$68="no","not applicable (Q3b.1.6 answered with 'no')",ROUND(S8648,4))</f>
        <v>0.56399999999999995</v>
      </c>
      <c r="AB8648" s="110">
        <f t="shared" si="476"/>
        <v>0.56400000000000039</v>
      </c>
      <c r="AC8648" s="110">
        <f>IF('3C-Water transport'!$T$56="no","not applicable (Q3c.1.6 answered with 'no')",ROUND(AB8648,4))</f>
        <v>0.56399999999999995</v>
      </c>
      <c r="AD8648" s="110">
        <f>IF('3C-Water transport'!$T$57="no","not applicable (Q3c.1.6 answered with 'no')",ROUND(AB8648,4))</f>
        <v>0.56399999999999995</v>
      </c>
      <c r="AE8648" s="110">
        <f>IF('3C-Water transport'!$T$58="no","not applicable (Q3c.1.6 answered with 'no')",ROUND(AB8648,4))</f>
        <v>0.56399999999999995</v>
      </c>
    </row>
    <row r="8649" spans="5:31" x14ac:dyDescent="0.25">
      <c r="E8649" s="110">
        <f t="shared" si="474"/>
        <v>0.56500000000000039</v>
      </c>
      <c r="F8649" s="110">
        <f>IF('3A-Rail transport'!$T$56="no","not applicable (Q3a.2.6 answered with 'no')",ROUND(E8649,4))</f>
        <v>0.56499999999999995</v>
      </c>
      <c r="G8649" s="110">
        <f>IF('3A-Rail transport'!$T$57="no","not applicable (Q3a.2.6 answered with 'no')",ROUND(E8649,4))</f>
        <v>0.56499999999999995</v>
      </c>
      <c r="S8649" s="110">
        <f t="shared" si="475"/>
        <v>0.56500000000000039</v>
      </c>
      <c r="T8649" s="110">
        <f>IF('3B-Air transport'!$T$66="no","not applicable (Q3b.1.6 answered with 'no')",ROUND(S8649,4))</f>
        <v>0.56499999999999995</v>
      </c>
      <c r="U8649" s="110">
        <f>IF('3B-Air transport'!$T$67="no","not applicable (Q3b.1.6 answered with 'no')",ROUND(S8649,4))</f>
        <v>0.56499999999999995</v>
      </c>
      <c r="V8649" s="110">
        <f>IF('3B-Air transport'!$T$68="no","not applicable (Q3b.1.6 answered with 'no')",ROUND(S8649,4))</f>
        <v>0.56499999999999995</v>
      </c>
      <c r="AB8649" s="110">
        <f t="shared" si="476"/>
        <v>0.56500000000000039</v>
      </c>
      <c r="AC8649" s="110">
        <f>IF('3C-Water transport'!$T$56="no","not applicable (Q3c.1.6 answered with 'no')",ROUND(AB8649,4))</f>
        <v>0.56499999999999995</v>
      </c>
      <c r="AD8649" s="110">
        <f>IF('3C-Water transport'!$T$57="no","not applicable (Q3c.1.6 answered with 'no')",ROUND(AB8649,4))</f>
        <v>0.56499999999999995</v>
      </c>
      <c r="AE8649" s="110">
        <f>IF('3C-Water transport'!$T$58="no","not applicable (Q3c.1.6 answered with 'no')",ROUND(AB8649,4))</f>
        <v>0.56499999999999995</v>
      </c>
    </row>
    <row r="8650" spans="5:31" x14ac:dyDescent="0.25">
      <c r="E8650" s="110">
        <f t="shared" si="474"/>
        <v>0.56600000000000039</v>
      </c>
      <c r="F8650" s="110">
        <f>IF('3A-Rail transport'!$T$56="no","not applicable (Q3a.2.6 answered with 'no')",ROUND(E8650,4))</f>
        <v>0.56599999999999995</v>
      </c>
      <c r="G8650" s="110">
        <f>IF('3A-Rail transport'!$T$57="no","not applicable (Q3a.2.6 answered with 'no')",ROUND(E8650,4))</f>
        <v>0.56599999999999995</v>
      </c>
      <c r="S8650" s="110">
        <f t="shared" si="475"/>
        <v>0.56600000000000039</v>
      </c>
      <c r="T8650" s="110">
        <f>IF('3B-Air transport'!$T$66="no","not applicable (Q3b.1.6 answered with 'no')",ROUND(S8650,4))</f>
        <v>0.56599999999999995</v>
      </c>
      <c r="U8650" s="110">
        <f>IF('3B-Air transport'!$T$67="no","not applicable (Q3b.1.6 answered with 'no')",ROUND(S8650,4))</f>
        <v>0.56599999999999995</v>
      </c>
      <c r="V8650" s="110">
        <f>IF('3B-Air transport'!$T$68="no","not applicable (Q3b.1.6 answered with 'no')",ROUND(S8650,4))</f>
        <v>0.56599999999999995</v>
      </c>
      <c r="AB8650" s="110">
        <f t="shared" si="476"/>
        <v>0.56600000000000039</v>
      </c>
      <c r="AC8650" s="110">
        <f>IF('3C-Water transport'!$T$56="no","not applicable (Q3c.1.6 answered with 'no')",ROUND(AB8650,4))</f>
        <v>0.56599999999999995</v>
      </c>
      <c r="AD8650" s="110">
        <f>IF('3C-Water transport'!$T$57="no","not applicable (Q3c.1.6 answered with 'no')",ROUND(AB8650,4))</f>
        <v>0.56599999999999995</v>
      </c>
      <c r="AE8650" s="110">
        <f>IF('3C-Water transport'!$T$58="no","not applicable (Q3c.1.6 answered with 'no')",ROUND(AB8650,4))</f>
        <v>0.56599999999999995</v>
      </c>
    </row>
    <row r="8651" spans="5:31" x14ac:dyDescent="0.25">
      <c r="E8651" s="110">
        <f t="shared" si="474"/>
        <v>0.56700000000000039</v>
      </c>
      <c r="F8651" s="110">
        <f>IF('3A-Rail transport'!$T$56="no","not applicable (Q3a.2.6 answered with 'no')",ROUND(E8651,4))</f>
        <v>0.56699999999999995</v>
      </c>
      <c r="G8651" s="110">
        <f>IF('3A-Rail transport'!$T$57="no","not applicable (Q3a.2.6 answered with 'no')",ROUND(E8651,4))</f>
        <v>0.56699999999999995</v>
      </c>
      <c r="S8651" s="110">
        <f t="shared" si="475"/>
        <v>0.56700000000000039</v>
      </c>
      <c r="T8651" s="110">
        <f>IF('3B-Air transport'!$T$66="no","not applicable (Q3b.1.6 answered with 'no')",ROUND(S8651,4))</f>
        <v>0.56699999999999995</v>
      </c>
      <c r="U8651" s="110">
        <f>IF('3B-Air transport'!$T$67="no","not applicable (Q3b.1.6 answered with 'no')",ROUND(S8651,4))</f>
        <v>0.56699999999999995</v>
      </c>
      <c r="V8651" s="110">
        <f>IF('3B-Air transport'!$T$68="no","not applicable (Q3b.1.6 answered with 'no')",ROUND(S8651,4))</f>
        <v>0.56699999999999995</v>
      </c>
      <c r="AB8651" s="110">
        <f t="shared" si="476"/>
        <v>0.56700000000000039</v>
      </c>
      <c r="AC8651" s="110">
        <f>IF('3C-Water transport'!$T$56="no","not applicable (Q3c.1.6 answered with 'no')",ROUND(AB8651,4))</f>
        <v>0.56699999999999995</v>
      </c>
      <c r="AD8651" s="110">
        <f>IF('3C-Water transport'!$T$57="no","not applicable (Q3c.1.6 answered with 'no')",ROUND(AB8651,4))</f>
        <v>0.56699999999999995</v>
      </c>
      <c r="AE8651" s="110">
        <f>IF('3C-Water transport'!$T$58="no","not applicable (Q3c.1.6 answered with 'no')",ROUND(AB8651,4))</f>
        <v>0.56699999999999995</v>
      </c>
    </row>
    <row r="8652" spans="5:31" x14ac:dyDescent="0.25">
      <c r="E8652" s="110">
        <f t="shared" si="474"/>
        <v>0.56800000000000039</v>
      </c>
      <c r="F8652" s="110">
        <f>IF('3A-Rail transport'!$T$56="no","not applicable (Q3a.2.6 answered with 'no')",ROUND(E8652,4))</f>
        <v>0.56799999999999995</v>
      </c>
      <c r="G8652" s="110">
        <f>IF('3A-Rail transport'!$T$57="no","not applicable (Q3a.2.6 answered with 'no')",ROUND(E8652,4))</f>
        <v>0.56799999999999995</v>
      </c>
      <c r="S8652" s="110">
        <f t="shared" si="475"/>
        <v>0.56800000000000039</v>
      </c>
      <c r="T8652" s="110">
        <f>IF('3B-Air transport'!$T$66="no","not applicable (Q3b.1.6 answered with 'no')",ROUND(S8652,4))</f>
        <v>0.56799999999999995</v>
      </c>
      <c r="U8652" s="110">
        <f>IF('3B-Air transport'!$T$67="no","not applicable (Q3b.1.6 answered with 'no')",ROUND(S8652,4))</f>
        <v>0.56799999999999995</v>
      </c>
      <c r="V8652" s="110">
        <f>IF('3B-Air transport'!$T$68="no","not applicable (Q3b.1.6 answered with 'no')",ROUND(S8652,4))</f>
        <v>0.56799999999999995</v>
      </c>
      <c r="AB8652" s="110">
        <f t="shared" si="476"/>
        <v>0.56800000000000039</v>
      </c>
      <c r="AC8652" s="110">
        <f>IF('3C-Water transport'!$T$56="no","not applicable (Q3c.1.6 answered with 'no')",ROUND(AB8652,4))</f>
        <v>0.56799999999999995</v>
      </c>
      <c r="AD8652" s="110">
        <f>IF('3C-Water transport'!$T$57="no","not applicable (Q3c.1.6 answered with 'no')",ROUND(AB8652,4))</f>
        <v>0.56799999999999995</v>
      </c>
      <c r="AE8652" s="110">
        <f>IF('3C-Water transport'!$T$58="no","not applicable (Q3c.1.6 answered with 'no')",ROUND(AB8652,4))</f>
        <v>0.56799999999999995</v>
      </c>
    </row>
    <row r="8653" spans="5:31" x14ac:dyDescent="0.25">
      <c r="E8653" s="110">
        <f t="shared" si="474"/>
        <v>0.56900000000000039</v>
      </c>
      <c r="F8653" s="110">
        <f>IF('3A-Rail transport'!$T$56="no","not applicable (Q3a.2.6 answered with 'no')",ROUND(E8653,4))</f>
        <v>0.56899999999999995</v>
      </c>
      <c r="G8653" s="110">
        <f>IF('3A-Rail transport'!$T$57="no","not applicable (Q3a.2.6 answered with 'no')",ROUND(E8653,4))</f>
        <v>0.56899999999999995</v>
      </c>
      <c r="S8653" s="110">
        <f t="shared" si="475"/>
        <v>0.56900000000000039</v>
      </c>
      <c r="T8653" s="110">
        <f>IF('3B-Air transport'!$T$66="no","not applicable (Q3b.1.6 answered with 'no')",ROUND(S8653,4))</f>
        <v>0.56899999999999995</v>
      </c>
      <c r="U8653" s="110">
        <f>IF('3B-Air transport'!$T$67="no","not applicable (Q3b.1.6 answered with 'no')",ROUND(S8653,4))</f>
        <v>0.56899999999999995</v>
      </c>
      <c r="V8653" s="110">
        <f>IF('3B-Air transport'!$T$68="no","not applicable (Q3b.1.6 answered with 'no')",ROUND(S8653,4))</f>
        <v>0.56899999999999995</v>
      </c>
      <c r="AB8653" s="110">
        <f t="shared" si="476"/>
        <v>0.56900000000000039</v>
      </c>
      <c r="AC8653" s="110">
        <f>IF('3C-Water transport'!$T$56="no","not applicable (Q3c.1.6 answered with 'no')",ROUND(AB8653,4))</f>
        <v>0.56899999999999995</v>
      </c>
      <c r="AD8653" s="110">
        <f>IF('3C-Water transport'!$T$57="no","not applicable (Q3c.1.6 answered with 'no')",ROUND(AB8653,4))</f>
        <v>0.56899999999999995</v>
      </c>
      <c r="AE8653" s="110">
        <f>IF('3C-Water transport'!$T$58="no","not applicable (Q3c.1.6 answered with 'no')",ROUND(AB8653,4))</f>
        <v>0.56899999999999995</v>
      </c>
    </row>
    <row r="8654" spans="5:31" x14ac:dyDescent="0.25">
      <c r="E8654" s="110">
        <f t="shared" si="474"/>
        <v>0.5700000000000004</v>
      </c>
      <c r="F8654" s="110">
        <f>IF('3A-Rail transport'!$T$56="no","not applicable (Q3a.2.6 answered with 'no')",ROUND(E8654,4))</f>
        <v>0.56999999999999995</v>
      </c>
      <c r="G8654" s="110">
        <f>IF('3A-Rail transport'!$T$57="no","not applicable (Q3a.2.6 answered with 'no')",ROUND(E8654,4))</f>
        <v>0.56999999999999995</v>
      </c>
      <c r="S8654" s="110">
        <f t="shared" si="475"/>
        <v>0.5700000000000004</v>
      </c>
      <c r="T8654" s="110">
        <f>IF('3B-Air transport'!$T$66="no","not applicable (Q3b.1.6 answered with 'no')",ROUND(S8654,4))</f>
        <v>0.56999999999999995</v>
      </c>
      <c r="U8654" s="110">
        <f>IF('3B-Air transport'!$T$67="no","not applicable (Q3b.1.6 answered with 'no')",ROUND(S8654,4))</f>
        <v>0.56999999999999995</v>
      </c>
      <c r="V8654" s="110">
        <f>IF('3B-Air transport'!$T$68="no","not applicable (Q3b.1.6 answered with 'no')",ROUND(S8654,4))</f>
        <v>0.56999999999999995</v>
      </c>
      <c r="AB8654" s="110">
        <f t="shared" si="476"/>
        <v>0.5700000000000004</v>
      </c>
      <c r="AC8654" s="110">
        <f>IF('3C-Water transport'!$T$56="no","not applicable (Q3c.1.6 answered with 'no')",ROUND(AB8654,4))</f>
        <v>0.56999999999999995</v>
      </c>
      <c r="AD8654" s="110">
        <f>IF('3C-Water transport'!$T$57="no","not applicable (Q3c.1.6 answered with 'no')",ROUND(AB8654,4))</f>
        <v>0.56999999999999995</v>
      </c>
      <c r="AE8654" s="110">
        <f>IF('3C-Water transport'!$T$58="no","not applicable (Q3c.1.6 answered with 'no')",ROUND(AB8654,4))</f>
        <v>0.56999999999999995</v>
      </c>
    </row>
    <row r="8655" spans="5:31" x14ac:dyDescent="0.25">
      <c r="E8655" s="110">
        <f t="shared" si="474"/>
        <v>0.5710000000000004</v>
      </c>
      <c r="F8655" s="110">
        <f>IF('3A-Rail transport'!$T$56="no","not applicable (Q3a.2.6 answered with 'no')",ROUND(E8655,4))</f>
        <v>0.57099999999999995</v>
      </c>
      <c r="G8655" s="110">
        <f>IF('3A-Rail transport'!$T$57="no","not applicable (Q3a.2.6 answered with 'no')",ROUND(E8655,4))</f>
        <v>0.57099999999999995</v>
      </c>
      <c r="S8655" s="110">
        <f t="shared" si="475"/>
        <v>0.5710000000000004</v>
      </c>
      <c r="T8655" s="110">
        <f>IF('3B-Air transport'!$T$66="no","not applicable (Q3b.1.6 answered with 'no')",ROUND(S8655,4))</f>
        <v>0.57099999999999995</v>
      </c>
      <c r="U8655" s="110">
        <f>IF('3B-Air transport'!$T$67="no","not applicable (Q3b.1.6 answered with 'no')",ROUND(S8655,4))</f>
        <v>0.57099999999999995</v>
      </c>
      <c r="V8655" s="110">
        <f>IF('3B-Air transport'!$T$68="no","not applicable (Q3b.1.6 answered with 'no')",ROUND(S8655,4))</f>
        <v>0.57099999999999995</v>
      </c>
      <c r="AB8655" s="110">
        <f t="shared" si="476"/>
        <v>0.5710000000000004</v>
      </c>
      <c r="AC8655" s="110">
        <f>IF('3C-Water transport'!$T$56="no","not applicable (Q3c.1.6 answered with 'no')",ROUND(AB8655,4))</f>
        <v>0.57099999999999995</v>
      </c>
      <c r="AD8655" s="110">
        <f>IF('3C-Water transport'!$T$57="no","not applicable (Q3c.1.6 answered with 'no')",ROUND(AB8655,4))</f>
        <v>0.57099999999999995</v>
      </c>
      <c r="AE8655" s="110">
        <f>IF('3C-Water transport'!$T$58="no","not applicable (Q3c.1.6 answered with 'no')",ROUND(AB8655,4))</f>
        <v>0.57099999999999995</v>
      </c>
    </row>
    <row r="8656" spans="5:31" x14ac:dyDescent="0.25">
      <c r="E8656" s="110">
        <f t="shared" si="474"/>
        <v>0.5720000000000004</v>
      </c>
      <c r="F8656" s="110">
        <f>IF('3A-Rail transport'!$T$56="no","not applicable (Q3a.2.6 answered with 'no')",ROUND(E8656,4))</f>
        <v>0.57199999999999995</v>
      </c>
      <c r="G8656" s="110">
        <f>IF('3A-Rail transport'!$T$57="no","not applicable (Q3a.2.6 answered with 'no')",ROUND(E8656,4))</f>
        <v>0.57199999999999995</v>
      </c>
      <c r="S8656" s="110">
        <f t="shared" si="475"/>
        <v>0.5720000000000004</v>
      </c>
      <c r="T8656" s="110">
        <f>IF('3B-Air transport'!$T$66="no","not applicable (Q3b.1.6 answered with 'no')",ROUND(S8656,4))</f>
        <v>0.57199999999999995</v>
      </c>
      <c r="U8656" s="110">
        <f>IF('3B-Air transport'!$T$67="no","not applicable (Q3b.1.6 answered with 'no')",ROUND(S8656,4))</f>
        <v>0.57199999999999995</v>
      </c>
      <c r="V8656" s="110">
        <f>IF('3B-Air transport'!$T$68="no","not applicable (Q3b.1.6 answered with 'no')",ROUND(S8656,4))</f>
        <v>0.57199999999999995</v>
      </c>
      <c r="AB8656" s="110">
        <f t="shared" si="476"/>
        <v>0.5720000000000004</v>
      </c>
      <c r="AC8656" s="110">
        <f>IF('3C-Water transport'!$T$56="no","not applicable (Q3c.1.6 answered with 'no')",ROUND(AB8656,4))</f>
        <v>0.57199999999999995</v>
      </c>
      <c r="AD8656" s="110">
        <f>IF('3C-Water transport'!$T$57="no","not applicable (Q3c.1.6 answered with 'no')",ROUND(AB8656,4))</f>
        <v>0.57199999999999995</v>
      </c>
      <c r="AE8656" s="110">
        <f>IF('3C-Water transport'!$T$58="no","not applicable (Q3c.1.6 answered with 'no')",ROUND(AB8656,4))</f>
        <v>0.57199999999999995</v>
      </c>
    </row>
    <row r="8657" spans="5:31" x14ac:dyDescent="0.25">
      <c r="E8657" s="110">
        <f t="shared" si="474"/>
        <v>0.5730000000000004</v>
      </c>
      <c r="F8657" s="110">
        <f>IF('3A-Rail transport'!$T$56="no","not applicable (Q3a.2.6 answered with 'no')",ROUND(E8657,4))</f>
        <v>0.57299999999999995</v>
      </c>
      <c r="G8657" s="110">
        <f>IF('3A-Rail transport'!$T$57="no","not applicable (Q3a.2.6 answered with 'no')",ROUND(E8657,4))</f>
        <v>0.57299999999999995</v>
      </c>
      <c r="S8657" s="110">
        <f t="shared" si="475"/>
        <v>0.5730000000000004</v>
      </c>
      <c r="T8657" s="110">
        <f>IF('3B-Air transport'!$T$66="no","not applicable (Q3b.1.6 answered with 'no')",ROUND(S8657,4))</f>
        <v>0.57299999999999995</v>
      </c>
      <c r="U8657" s="110">
        <f>IF('3B-Air transport'!$T$67="no","not applicable (Q3b.1.6 answered with 'no')",ROUND(S8657,4))</f>
        <v>0.57299999999999995</v>
      </c>
      <c r="V8657" s="110">
        <f>IF('3B-Air transport'!$T$68="no","not applicable (Q3b.1.6 answered with 'no')",ROUND(S8657,4))</f>
        <v>0.57299999999999995</v>
      </c>
      <c r="AB8657" s="110">
        <f t="shared" si="476"/>
        <v>0.5730000000000004</v>
      </c>
      <c r="AC8657" s="110">
        <f>IF('3C-Water transport'!$T$56="no","not applicable (Q3c.1.6 answered with 'no')",ROUND(AB8657,4))</f>
        <v>0.57299999999999995</v>
      </c>
      <c r="AD8657" s="110">
        <f>IF('3C-Water transport'!$T$57="no","not applicable (Q3c.1.6 answered with 'no')",ROUND(AB8657,4))</f>
        <v>0.57299999999999995</v>
      </c>
      <c r="AE8657" s="110">
        <f>IF('3C-Water transport'!$T$58="no","not applicable (Q3c.1.6 answered with 'no')",ROUND(AB8657,4))</f>
        <v>0.57299999999999995</v>
      </c>
    </row>
    <row r="8658" spans="5:31" x14ac:dyDescent="0.25">
      <c r="E8658" s="110">
        <f t="shared" si="474"/>
        <v>0.5740000000000004</v>
      </c>
      <c r="F8658" s="110">
        <f>IF('3A-Rail transport'!$T$56="no","not applicable (Q3a.2.6 answered with 'no')",ROUND(E8658,4))</f>
        <v>0.57399999999999995</v>
      </c>
      <c r="G8658" s="110">
        <f>IF('3A-Rail transport'!$T$57="no","not applicable (Q3a.2.6 answered with 'no')",ROUND(E8658,4))</f>
        <v>0.57399999999999995</v>
      </c>
      <c r="S8658" s="110">
        <f t="shared" si="475"/>
        <v>0.5740000000000004</v>
      </c>
      <c r="T8658" s="110">
        <f>IF('3B-Air transport'!$T$66="no","not applicable (Q3b.1.6 answered with 'no')",ROUND(S8658,4))</f>
        <v>0.57399999999999995</v>
      </c>
      <c r="U8658" s="110">
        <f>IF('3B-Air transport'!$T$67="no","not applicable (Q3b.1.6 answered with 'no')",ROUND(S8658,4))</f>
        <v>0.57399999999999995</v>
      </c>
      <c r="V8658" s="110">
        <f>IF('3B-Air transport'!$T$68="no","not applicable (Q3b.1.6 answered with 'no')",ROUND(S8658,4))</f>
        <v>0.57399999999999995</v>
      </c>
      <c r="AB8658" s="110">
        <f t="shared" si="476"/>
        <v>0.5740000000000004</v>
      </c>
      <c r="AC8658" s="110">
        <f>IF('3C-Water transport'!$T$56="no","not applicable (Q3c.1.6 answered with 'no')",ROUND(AB8658,4))</f>
        <v>0.57399999999999995</v>
      </c>
      <c r="AD8658" s="110">
        <f>IF('3C-Water transport'!$T$57="no","not applicable (Q3c.1.6 answered with 'no')",ROUND(AB8658,4))</f>
        <v>0.57399999999999995</v>
      </c>
      <c r="AE8658" s="110">
        <f>IF('3C-Water transport'!$T$58="no","not applicable (Q3c.1.6 answered with 'no')",ROUND(AB8658,4))</f>
        <v>0.57399999999999995</v>
      </c>
    </row>
    <row r="8659" spans="5:31" x14ac:dyDescent="0.25">
      <c r="E8659" s="110">
        <f t="shared" si="474"/>
        <v>0.5750000000000004</v>
      </c>
      <c r="F8659" s="110">
        <f>IF('3A-Rail transport'!$T$56="no","not applicable (Q3a.2.6 answered with 'no')",ROUND(E8659,4))</f>
        <v>0.57499999999999996</v>
      </c>
      <c r="G8659" s="110">
        <f>IF('3A-Rail transport'!$T$57="no","not applicable (Q3a.2.6 answered with 'no')",ROUND(E8659,4))</f>
        <v>0.57499999999999996</v>
      </c>
      <c r="S8659" s="110">
        <f t="shared" si="475"/>
        <v>0.5750000000000004</v>
      </c>
      <c r="T8659" s="110">
        <f>IF('3B-Air transport'!$T$66="no","not applicable (Q3b.1.6 answered with 'no')",ROUND(S8659,4))</f>
        <v>0.57499999999999996</v>
      </c>
      <c r="U8659" s="110">
        <f>IF('3B-Air transport'!$T$67="no","not applicable (Q3b.1.6 answered with 'no')",ROUND(S8659,4))</f>
        <v>0.57499999999999996</v>
      </c>
      <c r="V8659" s="110">
        <f>IF('3B-Air transport'!$T$68="no","not applicable (Q3b.1.6 answered with 'no')",ROUND(S8659,4))</f>
        <v>0.57499999999999996</v>
      </c>
      <c r="AB8659" s="110">
        <f t="shared" si="476"/>
        <v>0.5750000000000004</v>
      </c>
      <c r="AC8659" s="110">
        <f>IF('3C-Water transport'!$T$56="no","not applicable (Q3c.1.6 answered with 'no')",ROUND(AB8659,4))</f>
        <v>0.57499999999999996</v>
      </c>
      <c r="AD8659" s="110">
        <f>IF('3C-Water transport'!$T$57="no","not applicable (Q3c.1.6 answered with 'no')",ROUND(AB8659,4))</f>
        <v>0.57499999999999996</v>
      </c>
      <c r="AE8659" s="110">
        <f>IF('3C-Water transport'!$T$58="no","not applicable (Q3c.1.6 answered with 'no')",ROUND(AB8659,4))</f>
        <v>0.57499999999999996</v>
      </c>
    </row>
    <row r="8660" spans="5:31" x14ac:dyDescent="0.25">
      <c r="E8660" s="110">
        <f t="shared" si="474"/>
        <v>0.5760000000000004</v>
      </c>
      <c r="F8660" s="110">
        <f>IF('3A-Rail transport'!$T$56="no","not applicable (Q3a.2.6 answered with 'no')",ROUND(E8660,4))</f>
        <v>0.57599999999999996</v>
      </c>
      <c r="G8660" s="110">
        <f>IF('3A-Rail transport'!$T$57="no","not applicable (Q3a.2.6 answered with 'no')",ROUND(E8660,4))</f>
        <v>0.57599999999999996</v>
      </c>
      <c r="S8660" s="110">
        <f t="shared" si="475"/>
        <v>0.5760000000000004</v>
      </c>
      <c r="T8660" s="110">
        <f>IF('3B-Air transport'!$T$66="no","not applicable (Q3b.1.6 answered with 'no')",ROUND(S8660,4))</f>
        <v>0.57599999999999996</v>
      </c>
      <c r="U8660" s="110">
        <f>IF('3B-Air transport'!$T$67="no","not applicable (Q3b.1.6 answered with 'no')",ROUND(S8660,4))</f>
        <v>0.57599999999999996</v>
      </c>
      <c r="V8660" s="110">
        <f>IF('3B-Air transport'!$T$68="no","not applicable (Q3b.1.6 answered with 'no')",ROUND(S8660,4))</f>
        <v>0.57599999999999996</v>
      </c>
      <c r="AB8660" s="110">
        <f t="shared" si="476"/>
        <v>0.5760000000000004</v>
      </c>
      <c r="AC8660" s="110">
        <f>IF('3C-Water transport'!$T$56="no","not applicable (Q3c.1.6 answered with 'no')",ROUND(AB8660,4))</f>
        <v>0.57599999999999996</v>
      </c>
      <c r="AD8660" s="110">
        <f>IF('3C-Water transport'!$T$57="no","not applicable (Q3c.1.6 answered with 'no')",ROUND(AB8660,4))</f>
        <v>0.57599999999999996</v>
      </c>
      <c r="AE8660" s="110">
        <f>IF('3C-Water transport'!$T$58="no","not applicable (Q3c.1.6 answered with 'no')",ROUND(AB8660,4))</f>
        <v>0.57599999999999996</v>
      </c>
    </row>
    <row r="8661" spans="5:31" x14ac:dyDescent="0.25">
      <c r="E8661" s="110">
        <f t="shared" ref="E8661:E8724" si="477">E8660+0.001</f>
        <v>0.5770000000000004</v>
      </c>
      <c r="F8661" s="110">
        <f>IF('3A-Rail transport'!$T$56="no","not applicable (Q3a.2.6 answered with 'no')",ROUND(E8661,4))</f>
        <v>0.57699999999999996</v>
      </c>
      <c r="G8661" s="110">
        <f>IF('3A-Rail transport'!$T$57="no","not applicable (Q3a.2.6 answered with 'no')",ROUND(E8661,4))</f>
        <v>0.57699999999999996</v>
      </c>
      <c r="S8661" s="110">
        <f t="shared" ref="S8661:S8724" si="478">S8660+0.001</f>
        <v>0.5770000000000004</v>
      </c>
      <c r="T8661" s="110">
        <f>IF('3B-Air transport'!$T$66="no","not applicable (Q3b.1.6 answered with 'no')",ROUND(S8661,4))</f>
        <v>0.57699999999999996</v>
      </c>
      <c r="U8661" s="110">
        <f>IF('3B-Air transport'!$T$67="no","not applicable (Q3b.1.6 answered with 'no')",ROUND(S8661,4))</f>
        <v>0.57699999999999996</v>
      </c>
      <c r="V8661" s="110">
        <f>IF('3B-Air transport'!$T$68="no","not applicable (Q3b.1.6 answered with 'no')",ROUND(S8661,4))</f>
        <v>0.57699999999999996</v>
      </c>
      <c r="AB8661" s="110">
        <f t="shared" ref="AB8661:AB8724" si="479">AB8660+0.001</f>
        <v>0.5770000000000004</v>
      </c>
      <c r="AC8661" s="110">
        <f>IF('3C-Water transport'!$T$56="no","not applicable (Q3c.1.6 answered with 'no')",ROUND(AB8661,4))</f>
        <v>0.57699999999999996</v>
      </c>
      <c r="AD8661" s="110">
        <f>IF('3C-Water transport'!$T$57="no","not applicable (Q3c.1.6 answered with 'no')",ROUND(AB8661,4))</f>
        <v>0.57699999999999996</v>
      </c>
      <c r="AE8661" s="110">
        <f>IF('3C-Water transport'!$T$58="no","not applicable (Q3c.1.6 answered with 'no')",ROUND(AB8661,4))</f>
        <v>0.57699999999999996</v>
      </c>
    </row>
    <row r="8662" spans="5:31" x14ac:dyDescent="0.25">
      <c r="E8662" s="110">
        <f t="shared" si="477"/>
        <v>0.5780000000000004</v>
      </c>
      <c r="F8662" s="110">
        <f>IF('3A-Rail transport'!$T$56="no","not applicable (Q3a.2.6 answered with 'no')",ROUND(E8662,4))</f>
        <v>0.57799999999999996</v>
      </c>
      <c r="G8662" s="110">
        <f>IF('3A-Rail transport'!$T$57="no","not applicable (Q3a.2.6 answered with 'no')",ROUND(E8662,4))</f>
        <v>0.57799999999999996</v>
      </c>
      <c r="S8662" s="110">
        <f t="shared" si="478"/>
        <v>0.5780000000000004</v>
      </c>
      <c r="T8662" s="110">
        <f>IF('3B-Air transport'!$T$66="no","not applicable (Q3b.1.6 answered with 'no')",ROUND(S8662,4))</f>
        <v>0.57799999999999996</v>
      </c>
      <c r="U8662" s="110">
        <f>IF('3B-Air transport'!$T$67="no","not applicable (Q3b.1.6 answered with 'no')",ROUND(S8662,4))</f>
        <v>0.57799999999999996</v>
      </c>
      <c r="V8662" s="110">
        <f>IF('3B-Air transport'!$T$68="no","not applicable (Q3b.1.6 answered with 'no')",ROUND(S8662,4))</f>
        <v>0.57799999999999996</v>
      </c>
      <c r="AB8662" s="110">
        <f t="shared" si="479"/>
        <v>0.5780000000000004</v>
      </c>
      <c r="AC8662" s="110">
        <f>IF('3C-Water transport'!$T$56="no","not applicable (Q3c.1.6 answered with 'no')",ROUND(AB8662,4))</f>
        <v>0.57799999999999996</v>
      </c>
      <c r="AD8662" s="110">
        <f>IF('3C-Water transport'!$T$57="no","not applicable (Q3c.1.6 answered with 'no')",ROUND(AB8662,4))</f>
        <v>0.57799999999999996</v>
      </c>
      <c r="AE8662" s="110">
        <f>IF('3C-Water transport'!$T$58="no","not applicable (Q3c.1.6 answered with 'no')",ROUND(AB8662,4))</f>
        <v>0.57799999999999996</v>
      </c>
    </row>
    <row r="8663" spans="5:31" x14ac:dyDescent="0.25">
      <c r="E8663" s="110">
        <f t="shared" si="477"/>
        <v>0.5790000000000004</v>
      </c>
      <c r="F8663" s="110">
        <f>IF('3A-Rail transport'!$T$56="no","not applicable (Q3a.2.6 answered with 'no')",ROUND(E8663,4))</f>
        <v>0.57899999999999996</v>
      </c>
      <c r="G8663" s="110">
        <f>IF('3A-Rail transport'!$T$57="no","not applicable (Q3a.2.6 answered with 'no')",ROUND(E8663,4))</f>
        <v>0.57899999999999996</v>
      </c>
      <c r="S8663" s="110">
        <f t="shared" si="478"/>
        <v>0.5790000000000004</v>
      </c>
      <c r="T8663" s="110">
        <f>IF('3B-Air transport'!$T$66="no","not applicable (Q3b.1.6 answered with 'no')",ROUND(S8663,4))</f>
        <v>0.57899999999999996</v>
      </c>
      <c r="U8663" s="110">
        <f>IF('3B-Air transport'!$T$67="no","not applicable (Q3b.1.6 answered with 'no')",ROUND(S8663,4))</f>
        <v>0.57899999999999996</v>
      </c>
      <c r="V8663" s="110">
        <f>IF('3B-Air transport'!$T$68="no","not applicable (Q3b.1.6 answered with 'no')",ROUND(S8663,4))</f>
        <v>0.57899999999999996</v>
      </c>
      <c r="AB8663" s="110">
        <f t="shared" si="479"/>
        <v>0.5790000000000004</v>
      </c>
      <c r="AC8663" s="110">
        <f>IF('3C-Water transport'!$T$56="no","not applicable (Q3c.1.6 answered with 'no')",ROUND(AB8663,4))</f>
        <v>0.57899999999999996</v>
      </c>
      <c r="AD8663" s="110">
        <f>IF('3C-Water transport'!$T$57="no","not applicable (Q3c.1.6 answered with 'no')",ROUND(AB8663,4))</f>
        <v>0.57899999999999996</v>
      </c>
      <c r="AE8663" s="110">
        <f>IF('3C-Water transport'!$T$58="no","not applicable (Q3c.1.6 answered with 'no')",ROUND(AB8663,4))</f>
        <v>0.57899999999999996</v>
      </c>
    </row>
    <row r="8664" spans="5:31" x14ac:dyDescent="0.25">
      <c r="E8664" s="110">
        <f t="shared" si="477"/>
        <v>0.5800000000000004</v>
      </c>
      <c r="F8664" s="110">
        <f>IF('3A-Rail transport'!$T$56="no","not applicable (Q3a.2.6 answered with 'no')",ROUND(E8664,4))</f>
        <v>0.57999999999999996</v>
      </c>
      <c r="G8664" s="110">
        <f>IF('3A-Rail transport'!$T$57="no","not applicable (Q3a.2.6 answered with 'no')",ROUND(E8664,4))</f>
        <v>0.57999999999999996</v>
      </c>
      <c r="S8664" s="110">
        <f t="shared" si="478"/>
        <v>0.5800000000000004</v>
      </c>
      <c r="T8664" s="110">
        <f>IF('3B-Air transport'!$T$66="no","not applicable (Q3b.1.6 answered with 'no')",ROUND(S8664,4))</f>
        <v>0.57999999999999996</v>
      </c>
      <c r="U8664" s="110">
        <f>IF('3B-Air transport'!$T$67="no","not applicable (Q3b.1.6 answered with 'no')",ROUND(S8664,4))</f>
        <v>0.57999999999999996</v>
      </c>
      <c r="V8664" s="110">
        <f>IF('3B-Air transport'!$T$68="no","not applicable (Q3b.1.6 answered with 'no')",ROUND(S8664,4))</f>
        <v>0.57999999999999996</v>
      </c>
      <c r="AB8664" s="110">
        <f t="shared" si="479"/>
        <v>0.5800000000000004</v>
      </c>
      <c r="AC8664" s="110">
        <f>IF('3C-Water transport'!$T$56="no","not applicable (Q3c.1.6 answered with 'no')",ROUND(AB8664,4))</f>
        <v>0.57999999999999996</v>
      </c>
      <c r="AD8664" s="110">
        <f>IF('3C-Water transport'!$T$57="no","not applicable (Q3c.1.6 answered with 'no')",ROUND(AB8664,4))</f>
        <v>0.57999999999999996</v>
      </c>
      <c r="AE8664" s="110">
        <f>IF('3C-Water transport'!$T$58="no","not applicable (Q3c.1.6 answered with 'no')",ROUND(AB8664,4))</f>
        <v>0.57999999999999996</v>
      </c>
    </row>
    <row r="8665" spans="5:31" x14ac:dyDescent="0.25">
      <c r="E8665" s="110">
        <f t="shared" si="477"/>
        <v>0.58100000000000041</v>
      </c>
      <c r="F8665" s="110">
        <f>IF('3A-Rail transport'!$T$56="no","not applicable (Q3a.2.6 answered with 'no')",ROUND(E8665,4))</f>
        <v>0.58099999999999996</v>
      </c>
      <c r="G8665" s="110">
        <f>IF('3A-Rail transport'!$T$57="no","not applicable (Q3a.2.6 answered with 'no')",ROUND(E8665,4))</f>
        <v>0.58099999999999996</v>
      </c>
      <c r="S8665" s="110">
        <f t="shared" si="478"/>
        <v>0.58100000000000041</v>
      </c>
      <c r="T8665" s="110">
        <f>IF('3B-Air transport'!$T$66="no","not applicable (Q3b.1.6 answered with 'no')",ROUND(S8665,4))</f>
        <v>0.58099999999999996</v>
      </c>
      <c r="U8665" s="110">
        <f>IF('3B-Air transport'!$T$67="no","not applicable (Q3b.1.6 answered with 'no')",ROUND(S8665,4))</f>
        <v>0.58099999999999996</v>
      </c>
      <c r="V8665" s="110">
        <f>IF('3B-Air transport'!$T$68="no","not applicable (Q3b.1.6 answered with 'no')",ROUND(S8665,4))</f>
        <v>0.58099999999999996</v>
      </c>
      <c r="AB8665" s="110">
        <f t="shared" si="479"/>
        <v>0.58100000000000041</v>
      </c>
      <c r="AC8665" s="110">
        <f>IF('3C-Water transport'!$T$56="no","not applicable (Q3c.1.6 answered with 'no')",ROUND(AB8665,4))</f>
        <v>0.58099999999999996</v>
      </c>
      <c r="AD8665" s="110">
        <f>IF('3C-Water transport'!$T$57="no","not applicable (Q3c.1.6 answered with 'no')",ROUND(AB8665,4))</f>
        <v>0.58099999999999996</v>
      </c>
      <c r="AE8665" s="110">
        <f>IF('3C-Water transport'!$T$58="no","not applicable (Q3c.1.6 answered with 'no')",ROUND(AB8665,4))</f>
        <v>0.58099999999999996</v>
      </c>
    </row>
    <row r="8666" spans="5:31" x14ac:dyDescent="0.25">
      <c r="E8666" s="110">
        <f t="shared" si="477"/>
        <v>0.58200000000000041</v>
      </c>
      <c r="F8666" s="110">
        <f>IF('3A-Rail transport'!$T$56="no","not applicable (Q3a.2.6 answered with 'no')",ROUND(E8666,4))</f>
        <v>0.58199999999999996</v>
      </c>
      <c r="G8666" s="110">
        <f>IF('3A-Rail transport'!$T$57="no","not applicable (Q3a.2.6 answered with 'no')",ROUND(E8666,4))</f>
        <v>0.58199999999999996</v>
      </c>
      <c r="S8666" s="110">
        <f t="shared" si="478"/>
        <v>0.58200000000000041</v>
      </c>
      <c r="T8666" s="110">
        <f>IF('3B-Air transport'!$T$66="no","not applicable (Q3b.1.6 answered with 'no')",ROUND(S8666,4))</f>
        <v>0.58199999999999996</v>
      </c>
      <c r="U8666" s="110">
        <f>IF('3B-Air transport'!$T$67="no","not applicable (Q3b.1.6 answered with 'no')",ROUND(S8666,4))</f>
        <v>0.58199999999999996</v>
      </c>
      <c r="V8666" s="110">
        <f>IF('3B-Air transport'!$T$68="no","not applicable (Q3b.1.6 answered with 'no')",ROUND(S8666,4))</f>
        <v>0.58199999999999996</v>
      </c>
      <c r="AB8666" s="110">
        <f t="shared" si="479"/>
        <v>0.58200000000000041</v>
      </c>
      <c r="AC8666" s="110">
        <f>IF('3C-Water transport'!$T$56="no","not applicable (Q3c.1.6 answered with 'no')",ROUND(AB8666,4))</f>
        <v>0.58199999999999996</v>
      </c>
      <c r="AD8666" s="110">
        <f>IF('3C-Water transport'!$T$57="no","not applicable (Q3c.1.6 answered with 'no')",ROUND(AB8666,4))</f>
        <v>0.58199999999999996</v>
      </c>
      <c r="AE8666" s="110">
        <f>IF('3C-Water transport'!$T$58="no","not applicable (Q3c.1.6 answered with 'no')",ROUND(AB8666,4))</f>
        <v>0.58199999999999996</v>
      </c>
    </row>
    <row r="8667" spans="5:31" x14ac:dyDescent="0.25">
      <c r="E8667" s="110">
        <f t="shared" si="477"/>
        <v>0.58300000000000041</v>
      </c>
      <c r="F8667" s="110">
        <f>IF('3A-Rail transport'!$T$56="no","not applicable (Q3a.2.6 answered with 'no')",ROUND(E8667,4))</f>
        <v>0.58299999999999996</v>
      </c>
      <c r="G8667" s="110">
        <f>IF('3A-Rail transport'!$T$57="no","not applicable (Q3a.2.6 answered with 'no')",ROUND(E8667,4))</f>
        <v>0.58299999999999996</v>
      </c>
      <c r="S8667" s="110">
        <f t="shared" si="478"/>
        <v>0.58300000000000041</v>
      </c>
      <c r="T8667" s="110">
        <f>IF('3B-Air transport'!$T$66="no","not applicable (Q3b.1.6 answered with 'no')",ROUND(S8667,4))</f>
        <v>0.58299999999999996</v>
      </c>
      <c r="U8667" s="110">
        <f>IF('3B-Air transport'!$T$67="no","not applicable (Q3b.1.6 answered with 'no')",ROUND(S8667,4))</f>
        <v>0.58299999999999996</v>
      </c>
      <c r="V8667" s="110">
        <f>IF('3B-Air transport'!$T$68="no","not applicable (Q3b.1.6 answered with 'no')",ROUND(S8667,4))</f>
        <v>0.58299999999999996</v>
      </c>
      <c r="AB8667" s="110">
        <f t="shared" si="479"/>
        <v>0.58300000000000041</v>
      </c>
      <c r="AC8667" s="110">
        <f>IF('3C-Water transport'!$T$56="no","not applicable (Q3c.1.6 answered with 'no')",ROUND(AB8667,4))</f>
        <v>0.58299999999999996</v>
      </c>
      <c r="AD8667" s="110">
        <f>IF('3C-Water transport'!$T$57="no","not applicable (Q3c.1.6 answered with 'no')",ROUND(AB8667,4))</f>
        <v>0.58299999999999996</v>
      </c>
      <c r="AE8667" s="110">
        <f>IF('3C-Water transport'!$T$58="no","not applicable (Q3c.1.6 answered with 'no')",ROUND(AB8667,4))</f>
        <v>0.58299999999999996</v>
      </c>
    </row>
    <row r="8668" spans="5:31" x14ac:dyDescent="0.25">
      <c r="E8668" s="110">
        <f t="shared" si="477"/>
        <v>0.58400000000000041</v>
      </c>
      <c r="F8668" s="110">
        <f>IF('3A-Rail transport'!$T$56="no","not applicable (Q3a.2.6 answered with 'no')",ROUND(E8668,4))</f>
        <v>0.58399999999999996</v>
      </c>
      <c r="G8668" s="110">
        <f>IF('3A-Rail transport'!$T$57="no","not applicable (Q3a.2.6 answered with 'no')",ROUND(E8668,4))</f>
        <v>0.58399999999999996</v>
      </c>
      <c r="S8668" s="110">
        <f t="shared" si="478"/>
        <v>0.58400000000000041</v>
      </c>
      <c r="T8668" s="110">
        <f>IF('3B-Air transport'!$T$66="no","not applicable (Q3b.1.6 answered with 'no')",ROUND(S8668,4))</f>
        <v>0.58399999999999996</v>
      </c>
      <c r="U8668" s="110">
        <f>IF('3B-Air transport'!$T$67="no","not applicable (Q3b.1.6 answered with 'no')",ROUND(S8668,4))</f>
        <v>0.58399999999999996</v>
      </c>
      <c r="V8668" s="110">
        <f>IF('3B-Air transport'!$T$68="no","not applicable (Q3b.1.6 answered with 'no')",ROUND(S8668,4))</f>
        <v>0.58399999999999996</v>
      </c>
      <c r="AB8668" s="110">
        <f t="shared" si="479"/>
        <v>0.58400000000000041</v>
      </c>
      <c r="AC8668" s="110">
        <f>IF('3C-Water transport'!$T$56="no","not applicable (Q3c.1.6 answered with 'no')",ROUND(AB8668,4))</f>
        <v>0.58399999999999996</v>
      </c>
      <c r="AD8668" s="110">
        <f>IF('3C-Water transport'!$T$57="no","not applicable (Q3c.1.6 answered with 'no')",ROUND(AB8668,4))</f>
        <v>0.58399999999999996</v>
      </c>
      <c r="AE8668" s="110">
        <f>IF('3C-Water transport'!$T$58="no","not applicable (Q3c.1.6 answered with 'no')",ROUND(AB8668,4))</f>
        <v>0.58399999999999996</v>
      </c>
    </row>
    <row r="8669" spans="5:31" x14ac:dyDescent="0.25">
      <c r="E8669" s="110">
        <f t="shared" si="477"/>
        <v>0.58500000000000041</v>
      </c>
      <c r="F8669" s="110">
        <f>IF('3A-Rail transport'!$T$56="no","not applicable (Q3a.2.6 answered with 'no')",ROUND(E8669,4))</f>
        <v>0.58499999999999996</v>
      </c>
      <c r="G8669" s="110">
        <f>IF('3A-Rail transport'!$T$57="no","not applicable (Q3a.2.6 answered with 'no')",ROUND(E8669,4))</f>
        <v>0.58499999999999996</v>
      </c>
      <c r="S8669" s="110">
        <f t="shared" si="478"/>
        <v>0.58500000000000041</v>
      </c>
      <c r="T8669" s="110">
        <f>IF('3B-Air transport'!$T$66="no","not applicable (Q3b.1.6 answered with 'no')",ROUND(S8669,4))</f>
        <v>0.58499999999999996</v>
      </c>
      <c r="U8669" s="110">
        <f>IF('3B-Air transport'!$T$67="no","not applicable (Q3b.1.6 answered with 'no')",ROUND(S8669,4))</f>
        <v>0.58499999999999996</v>
      </c>
      <c r="V8669" s="110">
        <f>IF('3B-Air transport'!$T$68="no","not applicable (Q3b.1.6 answered with 'no')",ROUND(S8669,4))</f>
        <v>0.58499999999999996</v>
      </c>
      <c r="AB8669" s="110">
        <f t="shared" si="479"/>
        <v>0.58500000000000041</v>
      </c>
      <c r="AC8669" s="110">
        <f>IF('3C-Water transport'!$T$56="no","not applicable (Q3c.1.6 answered with 'no')",ROUND(AB8669,4))</f>
        <v>0.58499999999999996</v>
      </c>
      <c r="AD8669" s="110">
        <f>IF('3C-Water transport'!$T$57="no","not applicable (Q3c.1.6 answered with 'no')",ROUND(AB8669,4))</f>
        <v>0.58499999999999996</v>
      </c>
      <c r="AE8669" s="110">
        <f>IF('3C-Water transport'!$T$58="no","not applicable (Q3c.1.6 answered with 'no')",ROUND(AB8669,4))</f>
        <v>0.58499999999999996</v>
      </c>
    </row>
    <row r="8670" spans="5:31" x14ac:dyDescent="0.25">
      <c r="E8670" s="110">
        <f t="shared" si="477"/>
        <v>0.58600000000000041</v>
      </c>
      <c r="F8670" s="110">
        <f>IF('3A-Rail transport'!$T$56="no","not applicable (Q3a.2.6 answered with 'no')",ROUND(E8670,4))</f>
        <v>0.58599999999999997</v>
      </c>
      <c r="G8670" s="110">
        <f>IF('3A-Rail transport'!$T$57="no","not applicable (Q3a.2.6 answered with 'no')",ROUND(E8670,4))</f>
        <v>0.58599999999999997</v>
      </c>
      <c r="S8670" s="110">
        <f t="shared" si="478"/>
        <v>0.58600000000000041</v>
      </c>
      <c r="T8670" s="110">
        <f>IF('3B-Air transport'!$T$66="no","not applicable (Q3b.1.6 answered with 'no')",ROUND(S8670,4))</f>
        <v>0.58599999999999997</v>
      </c>
      <c r="U8670" s="110">
        <f>IF('3B-Air transport'!$T$67="no","not applicable (Q3b.1.6 answered with 'no')",ROUND(S8670,4))</f>
        <v>0.58599999999999997</v>
      </c>
      <c r="V8670" s="110">
        <f>IF('3B-Air transport'!$T$68="no","not applicable (Q3b.1.6 answered with 'no')",ROUND(S8670,4))</f>
        <v>0.58599999999999997</v>
      </c>
      <c r="AB8670" s="110">
        <f t="shared" si="479"/>
        <v>0.58600000000000041</v>
      </c>
      <c r="AC8670" s="110">
        <f>IF('3C-Water transport'!$T$56="no","not applicable (Q3c.1.6 answered with 'no')",ROUND(AB8670,4))</f>
        <v>0.58599999999999997</v>
      </c>
      <c r="AD8670" s="110">
        <f>IF('3C-Water transport'!$T$57="no","not applicable (Q3c.1.6 answered with 'no')",ROUND(AB8670,4))</f>
        <v>0.58599999999999997</v>
      </c>
      <c r="AE8670" s="110">
        <f>IF('3C-Water transport'!$T$58="no","not applicable (Q3c.1.6 answered with 'no')",ROUND(AB8670,4))</f>
        <v>0.58599999999999997</v>
      </c>
    </row>
    <row r="8671" spans="5:31" x14ac:dyDescent="0.25">
      <c r="E8671" s="110">
        <f t="shared" si="477"/>
        <v>0.58700000000000041</v>
      </c>
      <c r="F8671" s="110">
        <f>IF('3A-Rail transport'!$T$56="no","not applicable (Q3a.2.6 answered with 'no')",ROUND(E8671,4))</f>
        <v>0.58699999999999997</v>
      </c>
      <c r="G8671" s="110">
        <f>IF('3A-Rail transport'!$T$57="no","not applicable (Q3a.2.6 answered with 'no')",ROUND(E8671,4))</f>
        <v>0.58699999999999997</v>
      </c>
      <c r="S8671" s="110">
        <f t="shared" si="478"/>
        <v>0.58700000000000041</v>
      </c>
      <c r="T8671" s="110">
        <f>IF('3B-Air transport'!$T$66="no","not applicable (Q3b.1.6 answered with 'no')",ROUND(S8671,4))</f>
        <v>0.58699999999999997</v>
      </c>
      <c r="U8671" s="110">
        <f>IF('3B-Air transport'!$T$67="no","not applicable (Q3b.1.6 answered with 'no')",ROUND(S8671,4))</f>
        <v>0.58699999999999997</v>
      </c>
      <c r="V8671" s="110">
        <f>IF('3B-Air transport'!$T$68="no","not applicable (Q3b.1.6 answered with 'no')",ROUND(S8671,4))</f>
        <v>0.58699999999999997</v>
      </c>
      <c r="AB8671" s="110">
        <f t="shared" si="479"/>
        <v>0.58700000000000041</v>
      </c>
      <c r="AC8671" s="110">
        <f>IF('3C-Water transport'!$T$56="no","not applicable (Q3c.1.6 answered with 'no')",ROUND(AB8671,4))</f>
        <v>0.58699999999999997</v>
      </c>
      <c r="AD8671" s="110">
        <f>IF('3C-Water transport'!$T$57="no","not applicable (Q3c.1.6 answered with 'no')",ROUND(AB8671,4))</f>
        <v>0.58699999999999997</v>
      </c>
      <c r="AE8671" s="110">
        <f>IF('3C-Water transport'!$T$58="no","not applicable (Q3c.1.6 answered with 'no')",ROUND(AB8671,4))</f>
        <v>0.58699999999999997</v>
      </c>
    </row>
    <row r="8672" spans="5:31" x14ac:dyDescent="0.25">
      <c r="E8672" s="110">
        <f t="shared" si="477"/>
        <v>0.58800000000000041</v>
      </c>
      <c r="F8672" s="110">
        <f>IF('3A-Rail transport'!$T$56="no","not applicable (Q3a.2.6 answered with 'no')",ROUND(E8672,4))</f>
        <v>0.58799999999999997</v>
      </c>
      <c r="G8672" s="110">
        <f>IF('3A-Rail transport'!$T$57="no","not applicable (Q3a.2.6 answered with 'no')",ROUND(E8672,4))</f>
        <v>0.58799999999999997</v>
      </c>
      <c r="S8672" s="110">
        <f t="shared" si="478"/>
        <v>0.58800000000000041</v>
      </c>
      <c r="T8672" s="110">
        <f>IF('3B-Air transport'!$T$66="no","not applicable (Q3b.1.6 answered with 'no')",ROUND(S8672,4))</f>
        <v>0.58799999999999997</v>
      </c>
      <c r="U8672" s="110">
        <f>IF('3B-Air transport'!$T$67="no","not applicable (Q3b.1.6 answered with 'no')",ROUND(S8672,4))</f>
        <v>0.58799999999999997</v>
      </c>
      <c r="V8672" s="110">
        <f>IF('3B-Air transport'!$T$68="no","not applicable (Q3b.1.6 answered with 'no')",ROUND(S8672,4))</f>
        <v>0.58799999999999997</v>
      </c>
      <c r="AB8672" s="110">
        <f t="shared" si="479"/>
        <v>0.58800000000000041</v>
      </c>
      <c r="AC8672" s="110">
        <f>IF('3C-Water transport'!$T$56="no","not applicable (Q3c.1.6 answered with 'no')",ROUND(AB8672,4))</f>
        <v>0.58799999999999997</v>
      </c>
      <c r="AD8672" s="110">
        <f>IF('3C-Water transport'!$T$57="no","not applicable (Q3c.1.6 answered with 'no')",ROUND(AB8672,4))</f>
        <v>0.58799999999999997</v>
      </c>
      <c r="AE8672" s="110">
        <f>IF('3C-Water transport'!$T$58="no","not applicable (Q3c.1.6 answered with 'no')",ROUND(AB8672,4))</f>
        <v>0.58799999999999997</v>
      </c>
    </row>
    <row r="8673" spans="5:31" x14ac:dyDescent="0.25">
      <c r="E8673" s="110">
        <f t="shared" si="477"/>
        <v>0.58900000000000041</v>
      </c>
      <c r="F8673" s="110">
        <f>IF('3A-Rail transport'!$T$56="no","not applicable (Q3a.2.6 answered with 'no')",ROUND(E8673,4))</f>
        <v>0.58899999999999997</v>
      </c>
      <c r="G8673" s="110">
        <f>IF('3A-Rail transport'!$T$57="no","not applicable (Q3a.2.6 answered with 'no')",ROUND(E8673,4))</f>
        <v>0.58899999999999997</v>
      </c>
      <c r="S8673" s="110">
        <f t="shared" si="478"/>
        <v>0.58900000000000041</v>
      </c>
      <c r="T8673" s="110">
        <f>IF('3B-Air transport'!$T$66="no","not applicable (Q3b.1.6 answered with 'no')",ROUND(S8673,4))</f>
        <v>0.58899999999999997</v>
      </c>
      <c r="U8673" s="110">
        <f>IF('3B-Air transport'!$T$67="no","not applicable (Q3b.1.6 answered with 'no')",ROUND(S8673,4))</f>
        <v>0.58899999999999997</v>
      </c>
      <c r="V8673" s="110">
        <f>IF('3B-Air transport'!$T$68="no","not applicable (Q3b.1.6 answered with 'no')",ROUND(S8673,4))</f>
        <v>0.58899999999999997</v>
      </c>
      <c r="AB8673" s="110">
        <f t="shared" si="479"/>
        <v>0.58900000000000041</v>
      </c>
      <c r="AC8673" s="110">
        <f>IF('3C-Water transport'!$T$56="no","not applicable (Q3c.1.6 answered with 'no')",ROUND(AB8673,4))</f>
        <v>0.58899999999999997</v>
      </c>
      <c r="AD8673" s="110">
        <f>IF('3C-Water transport'!$T$57="no","not applicable (Q3c.1.6 answered with 'no')",ROUND(AB8673,4))</f>
        <v>0.58899999999999997</v>
      </c>
      <c r="AE8673" s="110">
        <f>IF('3C-Water transport'!$T$58="no","not applicable (Q3c.1.6 answered with 'no')",ROUND(AB8673,4))</f>
        <v>0.58899999999999997</v>
      </c>
    </row>
    <row r="8674" spans="5:31" x14ac:dyDescent="0.25">
      <c r="E8674" s="110">
        <f t="shared" si="477"/>
        <v>0.59000000000000041</v>
      </c>
      <c r="F8674" s="110">
        <f>IF('3A-Rail transport'!$T$56="no","not applicable (Q3a.2.6 answered with 'no')",ROUND(E8674,4))</f>
        <v>0.59</v>
      </c>
      <c r="G8674" s="110">
        <f>IF('3A-Rail transport'!$T$57="no","not applicable (Q3a.2.6 answered with 'no')",ROUND(E8674,4))</f>
        <v>0.59</v>
      </c>
      <c r="S8674" s="110">
        <f t="shared" si="478"/>
        <v>0.59000000000000041</v>
      </c>
      <c r="T8674" s="110">
        <f>IF('3B-Air transport'!$T$66="no","not applicable (Q3b.1.6 answered with 'no')",ROUND(S8674,4))</f>
        <v>0.59</v>
      </c>
      <c r="U8674" s="110">
        <f>IF('3B-Air transport'!$T$67="no","not applicable (Q3b.1.6 answered with 'no')",ROUND(S8674,4))</f>
        <v>0.59</v>
      </c>
      <c r="V8674" s="110">
        <f>IF('3B-Air transport'!$T$68="no","not applicable (Q3b.1.6 answered with 'no')",ROUND(S8674,4))</f>
        <v>0.59</v>
      </c>
      <c r="AB8674" s="110">
        <f t="shared" si="479"/>
        <v>0.59000000000000041</v>
      </c>
      <c r="AC8674" s="110">
        <f>IF('3C-Water transport'!$T$56="no","not applicable (Q3c.1.6 answered with 'no')",ROUND(AB8674,4))</f>
        <v>0.59</v>
      </c>
      <c r="AD8674" s="110">
        <f>IF('3C-Water transport'!$T$57="no","not applicable (Q3c.1.6 answered with 'no')",ROUND(AB8674,4))</f>
        <v>0.59</v>
      </c>
      <c r="AE8674" s="110">
        <f>IF('3C-Water transport'!$T$58="no","not applicable (Q3c.1.6 answered with 'no')",ROUND(AB8674,4))</f>
        <v>0.59</v>
      </c>
    </row>
    <row r="8675" spans="5:31" x14ac:dyDescent="0.25">
      <c r="E8675" s="110">
        <f t="shared" si="477"/>
        <v>0.59100000000000041</v>
      </c>
      <c r="F8675" s="110">
        <f>IF('3A-Rail transport'!$T$56="no","not applicable (Q3a.2.6 answered with 'no')",ROUND(E8675,4))</f>
        <v>0.59099999999999997</v>
      </c>
      <c r="G8675" s="110">
        <f>IF('3A-Rail transport'!$T$57="no","not applicable (Q3a.2.6 answered with 'no')",ROUND(E8675,4))</f>
        <v>0.59099999999999997</v>
      </c>
      <c r="S8675" s="110">
        <f t="shared" si="478"/>
        <v>0.59100000000000041</v>
      </c>
      <c r="T8675" s="110">
        <f>IF('3B-Air transport'!$T$66="no","not applicable (Q3b.1.6 answered with 'no')",ROUND(S8675,4))</f>
        <v>0.59099999999999997</v>
      </c>
      <c r="U8675" s="110">
        <f>IF('3B-Air transport'!$T$67="no","not applicable (Q3b.1.6 answered with 'no')",ROUND(S8675,4))</f>
        <v>0.59099999999999997</v>
      </c>
      <c r="V8675" s="110">
        <f>IF('3B-Air transport'!$T$68="no","not applicable (Q3b.1.6 answered with 'no')",ROUND(S8675,4))</f>
        <v>0.59099999999999997</v>
      </c>
      <c r="AB8675" s="110">
        <f t="shared" si="479"/>
        <v>0.59100000000000041</v>
      </c>
      <c r="AC8675" s="110">
        <f>IF('3C-Water transport'!$T$56="no","not applicable (Q3c.1.6 answered with 'no')",ROUND(AB8675,4))</f>
        <v>0.59099999999999997</v>
      </c>
      <c r="AD8675" s="110">
        <f>IF('3C-Water transport'!$T$57="no","not applicable (Q3c.1.6 answered with 'no')",ROUND(AB8675,4))</f>
        <v>0.59099999999999997</v>
      </c>
      <c r="AE8675" s="110">
        <f>IF('3C-Water transport'!$T$58="no","not applicable (Q3c.1.6 answered with 'no')",ROUND(AB8675,4))</f>
        <v>0.59099999999999997</v>
      </c>
    </row>
    <row r="8676" spans="5:31" x14ac:dyDescent="0.25">
      <c r="E8676" s="110">
        <f t="shared" si="477"/>
        <v>0.59200000000000041</v>
      </c>
      <c r="F8676" s="110">
        <f>IF('3A-Rail transport'!$T$56="no","not applicable (Q3a.2.6 answered with 'no')",ROUND(E8676,4))</f>
        <v>0.59199999999999997</v>
      </c>
      <c r="G8676" s="110">
        <f>IF('3A-Rail transport'!$T$57="no","not applicable (Q3a.2.6 answered with 'no')",ROUND(E8676,4))</f>
        <v>0.59199999999999997</v>
      </c>
      <c r="S8676" s="110">
        <f t="shared" si="478"/>
        <v>0.59200000000000041</v>
      </c>
      <c r="T8676" s="110">
        <f>IF('3B-Air transport'!$T$66="no","not applicable (Q3b.1.6 answered with 'no')",ROUND(S8676,4))</f>
        <v>0.59199999999999997</v>
      </c>
      <c r="U8676" s="110">
        <f>IF('3B-Air transport'!$T$67="no","not applicable (Q3b.1.6 answered with 'no')",ROUND(S8676,4))</f>
        <v>0.59199999999999997</v>
      </c>
      <c r="V8676" s="110">
        <f>IF('3B-Air transport'!$T$68="no","not applicable (Q3b.1.6 answered with 'no')",ROUND(S8676,4))</f>
        <v>0.59199999999999997</v>
      </c>
      <c r="AB8676" s="110">
        <f t="shared" si="479"/>
        <v>0.59200000000000041</v>
      </c>
      <c r="AC8676" s="110">
        <f>IF('3C-Water transport'!$T$56="no","not applicable (Q3c.1.6 answered with 'no')",ROUND(AB8676,4))</f>
        <v>0.59199999999999997</v>
      </c>
      <c r="AD8676" s="110">
        <f>IF('3C-Water transport'!$T$57="no","not applicable (Q3c.1.6 answered with 'no')",ROUND(AB8676,4))</f>
        <v>0.59199999999999997</v>
      </c>
      <c r="AE8676" s="110">
        <f>IF('3C-Water transport'!$T$58="no","not applicable (Q3c.1.6 answered with 'no')",ROUND(AB8676,4))</f>
        <v>0.59199999999999997</v>
      </c>
    </row>
    <row r="8677" spans="5:31" x14ac:dyDescent="0.25">
      <c r="E8677" s="110">
        <f t="shared" si="477"/>
        <v>0.59300000000000042</v>
      </c>
      <c r="F8677" s="110">
        <f>IF('3A-Rail transport'!$T$56="no","not applicable (Q3a.2.6 answered with 'no')",ROUND(E8677,4))</f>
        <v>0.59299999999999997</v>
      </c>
      <c r="G8677" s="110">
        <f>IF('3A-Rail transport'!$T$57="no","not applicable (Q3a.2.6 answered with 'no')",ROUND(E8677,4))</f>
        <v>0.59299999999999997</v>
      </c>
      <c r="S8677" s="110">
        <f t="shared" si="478"/>
        <v>0.59300000000000042</v>
      </c>
      <c r="T8677" s="110">
        <f>IF('3B-Air transport'!$T$66="no","not applicable (Q3b.1.6 answered with 'no')",ROUND(S8677,4))</f>
        <v>0.59299999999999997</v>
      </c>
      <c r="U8677" s="110">
        <f>IF('3B-Air transport'!$T$67="no","not applicable (Q3b.1.6 answered with 'no')",ROUND(S8677,4))</f>
        <v>0.59299999999999997</v>
      </c>
      <c r="V8677" s="110">
        <f>IF('3B-Air transport'!$T$68="no","not applicable (Q3b.1.6 answered with 'no')",ROUND(S8677,4))</f>
        <v>0.59299999999999997</v>
      </c>
      <c r="AB8677" s="110">
        <f t="shared" si="479"/>
        <v>0.59300000000000042</v>
      </c>
      <c r="AC8677" s="110">
        <f>IF('3C-Water transport'!$T$56="no","not applicable (Q3c.1.6 answered with 'no')",ROUND(AB8677,4))</f>
        <v>0.59299999999999997</v>
      </c>
      <c r="AD8677" s="110">
        <f>IF('3C-Water transport'!$T$57="no","not applicable (Q3c.1.6 answered with 'no')",ROUND(AB8677,4))</f>
        <v>0.59299999999999997</v>
      </c>
      <c r="AE8677" s="110">
        <f>IF('3C-Water transport'!$T$58="no","not applicable (Q3c.1.6 answered with 'no')",ROUND(AB8677,4))</f>
        <v>0.59299999999999997</v>
      </c>
    </row>
    <row r="8678" spans="5:31" x14ac:dyDescent="0.25">
      <c r="E8678" s="110">
        <f t="shared" si="477"/>
        <v>0.59400000000000042</v>
      </c>
      <c r="F8678" s="110">
        <f>IF('3A-Rail transport'!$T$56="no","not applicable (Q3a.2.6 answered with 'no')",ROUND(E8678,4))</f>
        <v>0.59399999999999997</v>
      </c>
      <c r="G8678" s="110">
        <f>IF('3A-Rail transport'!$T$57="no","not applicable (Q3a.2.6 answered with 'no')",ROUND(E8678,4))</f>
        <v>0.59399999999999997</v>
      </c>
      <c r="S8678" s="110">
        <f t="shared" si="478"/>
        <v>0.59400000000000042</v>
      </c>
      <c r="T8678" s="110">
        <f>IF('3B-Air transport'!$T$66="no","not applicable (Q3b.1.6 answered with 'no')",ROUND(S8678,4))</f>
        <v>0.59399999999999997</v>
      </c>
      <c r="U8678" s="110">
        <f>IF('3B-Air transport'!$T$67="no","not applicable (Q3b.1.6 answered with 'no')",ROUND(S8678,4))</f>
        <v>0.59399999999999997</v>
      </c>
      <c r="V8678" s="110">
        <f>IF('3B-Air transport'!$T$68="no","not applicable (Q3b.1.6 answered with 'no')",ROUND(S8678,4))</f>
        <v>0.59399999999999997</v>
      </c>
      <c r="AB8678" s="110">
        <f t="shared" si="479"/>
        <v>0.59400000000000042</v>
      </c>
      <c r="AC8678" s="110">
        <f>IF('3C-Water transport'!$T$56="no","not applicable (Q3c.1.6 answered with 'no')",ROUND(AB8678,4))</f>
        <v>0.59399999999999997</v>
      </c>
      <c r="AD8678" s="110">
        <f>IF('3C-Water transport'!$T$57="no","not applicable (Q3c.1.6 answered with 'no')",ROUND(AB8678,4))</f>
        <v>0.59399999999999997</v>
      </c>
      <c r="AE8678" s="110">
        <f>IF('3C-Water transport'!$T$58="no","not applicable (Q3c.1.6 answered with 'no')",ROUND(AB8678,4))</f>
        <v>0.59399999999999997</v>
      </c>
    </row>
    <row r="8679" spans="5:31" x14ac:dyDescent="0.25">
      <c r="E8679" s="110">
        <f t="shared" si="477"/>
        <v>0.59500000000000042</v>
      </c>
      <c r="F8679" s="110">
        <f>IF('3A-Rail transport'!$T$56="no","not applicable (Q3a.2.6 answered with 'no')",ROUND(E8679,4))</f>
        <v>0.59499999999999997</v>
      </c>
      <c r="G8679" s="110">
        <f>IF('3A-Rail transport'!$T$57="no","not applicable (Q3a.2.6 answered with 'no')",ROUND(E8679,4))</f>
        <v>0.59499999999999997</v>
      </c>
      <c r="S8679" s="110">
        <f t="shared" si="478"/>
        <v>0.59500000000000042</v>
      </c>
      <c r="T8679" s="110">
        <f>IF('3B-Air transport'!$T$66="no","not applicable (Q3b.1.6 answered with 'no')",ROUND(S8679,4))</f>
        <v>0.59499999999999997</v>
      </c>
      <c r="U8679" s="110">
        <f>IF('3B-Air transport'!$T$67="no","not applicable (Q3b.1.6 answered with 'no')",ROUND(S8679,4))</f>
        <v>0.59499999999999997</v>
      </c>
      <c r="V8679" s="110">
        <f>IF('3B-Air transport'!$T$68="no","not applicable (Q3b.1.6 answered with 'no')",ROUND(S8679,4))</f>
        <v>0.59499999999999997</v>
      </c>
      <c r="AB8679" s="110">
        <f t="shared" si="479"/>
        <v>0.59500000000000042</v>
      </c>
      <c r="AC8679" s="110">
        <f>IF('3C-Water transport'!$T$56="no","not applicable (Q3c.1.6 answered with 'no')",ROUND(AB8679,4))</f>
        <v>0.59499999999999997</v>
      </c>
      <c r="AD8679" s="110">
        <f>IF('3C-Water transport'!$T$57="no","not applicable (Q3c.1.6 answered with 'no')",ROUND(AB8679,4))</f>
        <v>0.59499999999999997</v>
      </c>
      <c r="AE8679" s="110">
        <f>IF('3C-Water transport'!$T$58="no","not applicable (Q3c.1.6 answered with 'no')",ROUND(AB8679,4))</f>
        <v>0.59499999999999997</v>
      </c>
    </row>
    <row r="8680" spans="5:31" x14ac:dyDescent="0.25">
      <c r="E8680" s="110">
        <f t="shared" si="477"/>
        <v>0.59600000000000042</v>
      </c>
      <c r="F8680" s="110">
        <f>IF('3A-Rail transport'!$T$56="no","not applicable (Q3a.2.6 answered with 'no')",ROUND(E8680,4))</f>
        <v>0.59599999999999997</v>
      </c>
      <c r="G8680" s="110">
        <f>IF('3A-Rail transport'!$T$57="no","not applicable (Q3a.2.6 answered with 'no')",ROUND(E8680,4))</f>
        <v>0.59599999999999997</v>
      </c>
      <c r="S8680" s="110">
        <f t="shared" si="478"/>
        <v>0.59600000000000042</v>
      </c>
      <c r="T8680" s="110">
        <f>IF('3B-Air transport'!$T$66="no","not applicable (Q3b.1.6 answered with 'no')",ROUND(S8680,4))</f>
        <v>0.59599999999999997</v>
      </c>
      <c r="U8680" s="110">
        <f>IF('3B-Air transport'!$T$67="no","not applicable (Q3b.1.6 answered with 'no')",ROUND(S8680,4))</f>
        <v>0.59599999999999997</v>
      </c>
      <c r="V8680" s="110">
        <f>IF('3B-Air transport'!$T$68="no","not applicable (Q3b.1.6 answered with 'no')",ROUND(S8680,4))</f>
        <v>0.59599999999999997</v>
      </c>
      <c r="AB8680" s="110">
        <f t="shared" si="479"/>
        <v>0.59600000000000042</v>
      </c>
      <c r="AC8680" s="110">
        <f>IF('3C-Water transport'!$T$56="no","not applicable (Q3c.1.6 answered with 'no')",ROUND(AB8680,4))</f>
        <v>0.59599999999999997</v>
      </c>
      <c r="AD8680" s="110">
        <f>IF('3C-Water transport'!$T$57="no","not applicable (Q3c.1.6 answered with 'no')",ROUND(AB8680,4))</f>
        <v>0.59599999999999997</v>
      </c>
      <c r="AE8680" s="110">
        <f>IF('3C-Water transport'!$T$58="no","not applicable (Q3c.1.6 answered with 'no')",ROUND(AB8680,4))</f>
        <v>0.59599999999999997</v>
      </c>
    </row>
    <row r="8681" spans="5:31" x14ac:dyDescent="0.25">
      <c r="E8681" s="110">
        <f t="shared" si="477"/>
        <v>0.59700000000000042</v>
      </c>
      <c r="F8681" s="110">
        <f>IF('3A-Rail transport'!$T$56="no","not applicable (Q3a.2.6 answered with 'no')",ROUND(E8681,4))</f>
        <v>0.59699999999999998</v>
      </c>
      <c r="G8681" s="110">
        <f>IF('3A-Rail transport'!$T$57="no","not applicable (Q3a.2.6 answered with 'no')",ROUND(E8681,4))</f>
        <v>0.59699999999999998</v>
      </c>
      <c r="S8681" s="110">
        <f t="shared" si="478"/>
        <v>0.59700000000000042</v>
      </c>
      <c r="T8681" s="110">
        <f>IF('3B-Air transport'!$T$66="no","not applicable (Q3b.1.6 answered with 'no')",ROUND(S8681,4))</f>
        <v>0.59699999999999998</v>
      </c>
      <c r="U8681" s="110">
        <f>IF('3B-Air transport'!$T$67="no","not applicable (Q3b.1.6 answered with 'no')",ROUND(S8681,4))</f>
        <v>0.59699999999999998</v>
      </c>
      <c r="V8681" s="110">
        <f>IF('3B-Air transport'!$T$68="no","not applicable (Q3b.1.6 answered with 'no')",ROUND(S8681,4))</f>
        <v>0.59699999999999998</v>
      </c>
      <c r="AB8681" s="110">
        <f t="shared" si="479"/>
        <v>0.59700000000000042</v>
      </c>
      <c r="AC8681" s="110">
        <f>IF('3C-Water transport'!$T$56="no","not applicable (Q3c.1.6 answered with 'no')",ROUND(AB8681,4))</f>
        <v>0.59699999999999998</v>
      </c>
      <c r="AD8681" s="110">
        <f>IF('3C-Water transport'!$T$57="no","not applicable (Q3c.1.6 answered with 'no')",ROUND(AB8681,4))</f>
        <v>0.59699999999999998</v>
      </c>
      <c r="AE8681" s="110">
        <f>IF('3C-Water transport'!$T$58="no","not applicable (Q3c.1.6 answered with 'no')",ROUND(AB8681,4))</f>
        <v>0.59699999999999998</v>
      </c>
    </row>
    <row r="8682" spans="5:31" x14ac:dyDescent="0.25">
      <c r="E8682" s="110">
        <f t="shared" si="477"/>
        <v>0.59800000000000042</v>
      </c>
      <c r="F8682" s="110">
        <f>IF('3A-Rail transport'!$T$56="no","not applicable (Q3a.2.6 answered with 'no')",ROUND(E8682,4))</f>
        <v>0.59799999999999998</v>
      </c>
      <c r="G8682" s="110">
        <f>IF('3A-Rail transport'!$T$57="no","not applicable (Q3a.2.6 answered with 'no')",ROUND(E8682,4))</f>
        <v>0.59799999999999998</v>
      </c>
      <c r="S8682" s="110">
        <f t="shared" si="478"/>
        <v>0.59800000000000042</v>
      </c>
      <c r="T8682" s="110">
        <f>IF('3B-Air transport'!$T$66="no","not applicable (Q3b.1.6 answered with 'no')",ROUND(S8682,4))</f>
        <v>0.59799999999999998</v>
      </c>
      <c r="U8682" s="110">
        <f>IF('3B-Air transport'!$T$67="no","not applicable (Q3b.1.6 answered with 'no')",ROUND(S8682,4))</f>
        <v>0.59799999999999998</v>
      </c>
      <c r="V8682" s="110">
        <f>IF('3B-Air transport'!$T$68="no","not applicable (Q3b.1.6 answered with 'no')",ROUND(S8682,4))</f>
        <v>0.59799999999999998</v>
      </c>
      <c r="AB8682" s="110">
        <f t="shared" si="479"/>
        <v>0.59800000000000042</v>
      </c>
      <c r="AC8682" s="110">
        <f>IF('3C-Water transport'!$T$56="no","not applicable (Q3c.1.6 answered with 'no')",ROUND(AB8682,4))</f>
        <v>0.59799999999999998</v>
      </c>
      <c r="AD8682" s="110">
        <f>IF('3C-Water transport'!$T$57="no","not applicable (Q3c.1.6 answered with 'no')",ROUND(AB8682,4))</f>
        <v>0.59799999999999998</v>
      </c>
      <c r="AE8682" s="110">
        <f>IF('3C-Water transport'!$T$58="no","not applicable (Q3c.1.6 answered with 'no')",ROUND(AB8682,4))</f>
        <v>0.59799999999999998</v>
      </c>
    </row>
    <row r="8683" spans="5:31" x14ac:dyDescent="0.25">
      <c r="E8683" s="110">
        <f t="shared" si="477"/>
        <v>0.59900000000000042</v>
      </c>
      <c r="F8683" s="110">
        <f>IF('3A-Rail transport'!$T$56="no","not applicable (Q3a.2.6 answered with 'no')",ROUND(E8683,4))</f>
        <v>0.59899999999999998</v>
      </c>
      <c r="G8683" s="110">
        <f>IF('3A-Rail transport'!$T$57="no","not applicable (Q3a.2.6 answered with 'no')",ROUND(E8683,4))</f>
        <v>0.59899999999999998</v>
      </c>
      <c r="S8683" s="110">
        <f t="shared" si="478"/>
        <v>0.59900000000000042</v>
      </c>
      <c r="T8683" s="110">
        <f>IF('3B-Air transport'!$T$66="no","not applicable (Q3b.1.6 answered with 'no')",ROUND(S8683,4))</f>
        <v>0.59899999999999998</v>
      </c>
      <c r="U8683" s="110">
        <f>IF('3B-Air transport'!$T$67="no","not applicable (Q3b.1.6 answered with 'no')",ROUND(S8683,4))</f>
        <v>0.59899999999999998</v>
      </c>
      <c r="V8683" s="110">
        <f>IF('3B-Air transport'!$T$68="no","not applicable (Q3b.1.6 answered with 'no')",ROUND(S8683,4))</f>
        <v>0.59899999999999998</v>
      </c>
      <c r="AB8683" s="110">
        <f t="shared" si="479"/>
        <v>0.59900000000000042</v>
      </c>
      <c r="AC8683" s="110">
        <f>IF('3C-Water transport'!$T$56="no","not applicable (Q3c.1.6 answered with 'no')",ROUND(AB8683,4))</f>
        <v>0.59899999999999998</v>
      </c>
      <c r="AD8683" s="110">
        <f>IF('3C-Water transport'!$T$57="no","not applicable (Q3c.1.6 answered with 'no')",ROUND(AB8683,4))</f>
        <v>0.59899999999999998</v>
      </c>
      <c r="AE8683" s="110">
        <f>IF('3C-Water transport'!$T$58="no","not applicable (Q3c.1.6 answered with 'no')",ROUND(AB8683,4))</f>
        <v>0.59899999999999998</v>
      </c>
    </row>
    <row r="8684" spans="5:31" x14ac:dyDescent="0.25">
      <c r="E8684" s="110">
        <f t="shared" si="477"/>
        <v>0.60000000000000042</v>
      </c>
      <c r="F8684" s="110">
        <f>IF('3A-Rail transport'!$T$56="no","not applicable (Q3a.2.6 answered with 'no')",ROUND(E8684,4))</f>
        <v>0.6</v>
      </c>
      <c r="G8684" s="110">
        <f>IF('3A-Rail transport'!$T$57="no","not applicable (Q3a.2.6 answered with 'no')",ROUND(E8684,4))</f>
        <v>0.6</v>
      </c>
      <c r="S8684" s="110">
        <f t="shared" si="478"/>
        <v>0.60000000000000042</v>
      </c>
      <c r="T8684" s="110">
        <f>IF('3B-Air transport'!$T$66="no","not applicable (Q3b.1.6 answered with 'no')",ROUND(S8684,4))</f>
        <v>0.6</v>
      </c>
      <c r="U8684" s="110">
        <f>IF('3B-Air transport'!$T$67="no","not applicable (Q3b.1.6 answered with 'no')",ROUND(S8684,4))</f>
        <v>0.6</v>
      </c>
      <c r="V8684" s="110">
        <f>IF('3B-Air transport'!$T$68="no","not applicable (Q3b.1.6 answered with 'no')",ROUND(S8684,4))</f>
        <v>0.6</v>
      </c>
      <c r="AB8684" s="110">
        <f t="shared" si="479"/>
        <v>0.60000000000000042</v>
      </c>
      <c r="AC8684" s="110">
        <f>IF('3C-Water transport'!$T$56="no","not applicable (Q3c.1.6 answered with 'no')",ROUND(AB8684,4))</f>
        <v>0.6</v>
      </c>
      <c r="AD8684" s="110">
        <f>IF('3C-Water transport'!$T$57="no","not applicable (Q3c.1.6 answered with 'no')",ROUND(AB8684,4))</f>
        <v>0.6</v>
      </c>
      <c r="AE8684" s="110">
        <f>IF('3C-Water transport'!$T$58="no","not applicable (Q3c.1.6 answered with 'no')",ROUND(AB8684,4))</f>
        <v>0.6</v>
      </c>
    </row>
    <row r="8685" spans="5:31" x14ac:dyDescent="0.25">
      <c r="E8685" s="110">
        <f t="shared" si="477"/>
        <v>0.60100000000000042</v>
      </c>
      <c r="F8685" s="110">
        <f>IF('3A-Rail transport'!$T$56="no","not applicable (Q3a.2.6 answered with 'no')",ROUND(E8685,4))</f>
        <v>0.60099999999999998</v>
      </c>
      <c r="G8685" s="110">
        <f>IF('3A-Rail transport'!$T$57="no","not applicable (Q3a.2.6 answered with 'no')",ROUND(E8685,4))</f>
        <v>0.60099999999999998</v>
      </c>
      <c r="S8685" s="110">
        <f t="shared" si="478"/>
        <v>0.60100000000000042</v>
      </c>
      <c r="T8685" s="110">
        <f>IF('3B-Air transport'!$T$66="no","not applicable (Q3b.1.6 answered with 'no')",ROUND(S8685,4))</f>
        <v>0.60099999999999998</v>
      </c>
      <c r="U8685" s="110">
        <f>IF('3B-Air transport'!$T$67="no","not applicable (Q3b.1.6 answered with 'no')",ROUND(S8685,4))</f>
        <v>0.60099999999999998</v>
      </c>
      <c r="V8685" s="110">
        <f>IF('3B-Air transport'!$T$68="no","not applicable (Q3b.1.6 answered with 'no')",ROUND(S8685,4))</f>
        <v>0.60099999999999998</v>
      </c>
      <c r="AB8685" s="110">
        <f t="shared" si="479"/>
        <v>0.60100000000000042</v>
      </c>
      <c r="AC8685" s="110">
        <f>IF('3C-Water transport'!$T$56="no","not applicable (Q3c.1.6 answered with 'no')",ROUND(AB8685,4))</f>
        <v>0.60099999999999998</v>
      </c>
      <c r="AD8685" s="110">
        <f>IF('3C-Water transport'!$T$57="no","not applicable (Q3c.1.6 answered with 'no')",ROUND(AB8685,4))</f>
        <v>0.60099999999999998</v>
      </c>
      <c r="AE8685" s="110">
        <f>IF('3C-Water transport'!$T$58="no","not applicable (Q3c.1.6 answered with 'no')",ROUND(AB8685,4))</f>
        <v>0.60099999999999998</v>
      </c>
    </row>
    <row r="8686" spans="5:31" x14ac:dyDescent="0.25">
      <c r="E8686" s="110">
        <f t="shared" si="477"/>
        <v>0.60200000000000042</v>
      </c>
      <c r="F8686" s="110">
        <f>IF('3A-Rail transport'!$T$56="no","not applicable (Q3a.2.6 answered with 'no')",ROUND(E8686,4))</f>
        <v>0.60199999999999998</v>
      </c>
      <c r="G8686" s="110">
        <f>IF('3A-Rail transport'!$T$57="no","not applicable (Q3a.2.6 answered with 'no')",ROUND(E8686,4))</f>
        <v>0.60199999999999998</v>
      </c>
      <c r="S8686" s="110">
        <f t="shared" si="478"/>
        <v>0.60200000000000042</v>
      </c>
      <c r="T8686" s="110">
        <f>IF('3B-Air transport'!$T$66="no","not applicable (Q3b.1.6 answered with 'no')",ROUND(S8686,4))</f>
        <v>0.60199999999999998</v>
      </c>
      <c r="U8686" s="110">
        <f>IF('3B-Air transport'!$T$67="no","not applicable (Q3b.1.6 answered with 'no')",ROUND(S8686,4))</f>
        <v>0.60199999999999998</v>
      </c>
      <c r="V8686" s="110">
        <f>IF('3B-Air transport'!$T$68="no","not applicable (Q3b.1.6 answered with 'no')",ROUND(S8686,4))</f>
        <v>0.60199999999999998</v>
      </c>
      <c r="AB8686" s="110">
        <f t="shared" si="479"/>
        <v>0.60200000000000042</v>
      </c>
      <c r="AC8686" s="110">
        <f>IF('3C-Water transport'!$T$56="no","not applicable (Q3c.1.6 answered with 'no')",ROUND(AB8686,4))</f>
        <v>0.60199999999999998</v>
      </c>
      <c r="AD8686" s="110">
        <f>IF('3C-Water transport'!$T$57="no","not applicable (Q3c.1.6 answered with 'no')",ROUND(AB8686,4))</f>
        <v>0.60199999999999998</v>
      </c>
      <c r="AE8686" s="110">
        <f>IF('3C-Water transport'!$T$58="no","not applicable (Q3c.1.6 answered with 'no')",ROUND(AB8686,4))</f>
        <v>0.60199999999999998</v>
      </c>
    </row>
    <row r="8687" spans="5:31" x14ac:dyDescent="0.25">
      <c r="E8687" s="110">
        <f t="shared" si="477"/>
        <v>0.60300000000000042</v>
      </c>
      <c r="F8687" s="110">
        <f>IF('3A-Rail transport'!$T$56="no","not applicable (Q3a.2.6 answered with 'no')",ROUND(E8687,4))</f>
        <v>0.60299999999999998</v>
      </c>
      <c r="G8687" s="110">
        <f>IF('3A-Rail transport'!$T$57="no","not applicable (Q3a.2.6 answered with 'no')",ROUND(E8687,4))</f>
        <v>0.60299999999999998</v>
      </c>
      <c r="S8687" s="110">
        <f t="shared" si="478"/>
        <v>0.60300000000000042</v>
      </c>
      <c r="T8687" s="110">
        <f>IF('3B-Air transport'!$T$66="no","not applicable (Q3b.1.6 answered with 'no')",ROUND(S8687,4))</f>
        <v>0.60299999999999998</v>
      </c>
      <c r="U8687" s="110">
        <f>IF('3B-Air transport'!$T$67="no","not applicable (Q3b.1.6 answered with 'no')",ROUND(S8687,4))</f>
        <v>0.60299999999999998</v>
      </c>
      <c r="V8687" s="110">
        <f>IF('3B-Air transport'!$T$68="no","not applicable (Q3b.1.6 answered with 'no')",ROUND(S8687,4))</f>
        <v>0.60299999999999998</v>
      </c>
      <c r="AB8687" s="110">
        <f t="shared" si="479"/>
        <v>0.60300000000000042</v>
      </c>
      <c r="AC8687" s="110">
        <f>IF('3C-Water transport'!$T$56="no","not applicable (Q3c.1.6 answered with 'no')",ROUND(AB8687,4))</f>
        <v>0.60299999999999998</v>
      </c>
      <c r="AD8687" s="110">
        <f>IF('3C-Water transport'!$T$57="no","not applicable (Q3c.1.6 answered with 'no')",ROUND(AB8687,4))</f>
        <v>0.60299999999999998</v>
      </c>
      <c r="AE8687" s="110">
        <f>IF('3C-Water transport'!$T$58="no","not applicable (Q3c.1.6 answered with 'no')",ROUND(AB8687,4))</f>
        <v>0.60299999999999998</v>
      </c>
    </row>
    <row r="8688" spans="5:31" x14ac:dyDescent="0.25">
      <c r="E8688" s="110">
        <f t="shared" si="477"/>
        <v>0.60400000000000043</v>
      </c>
      <c r="F8688" s="110">
        <f>IF('3A-Rail transport'!$T$56="no","not applicable (Q3a.2.6 answered with 'no')",ROUND(E8688,4))</f>
        <v>0.60399999999999998</v>
      </c>
      <c r="G8688" s="110">
        <f>IF('3A-Rail transport'!$T$57="no","not applicable (Q3a.2.6 answered with 'no')",ROUND(E8688,4))</f>
        <v>0.60399999999999998</v>
      </c>
      <c r="S8688" s="110">
        <f t="shared" si="478"/>
        <v>0.60400000000000043</v>
      </c>
      <c r="T8688" s="110">
        <f>IF('3B-Air transport'!$T$66="no","not applicable (Q3b.1.6 answered with 'no')",ROUND(S8688,4))</f>
        <v>0.60399999999999998</v>
      </c>
      <c r="U8688" s="110">
        <f>IF('3B-Air transport'!$T$67="no","not applicable (Q3b.1.6 answered with 'no')",ROUND(S8688,4))</f>
        <v>0.60399999999999998</v>
      </c>
      <c r="V8688" s="110">
        <f>IF('3B-Air transport'!$T$68="no","not applicable (Q3b.1.6 answered with 'no')",ROUND(S8688,4))</f>
        <v>0.60399999999999998</v>
      </c>
      <c r="AB8688" s="110">
        <f t="shared" si="479"/>
        <v>0.60400000000000043</v>
      </c>
      <c r="AC8688" s="110">
        <f>IF('3C-Water transport'!$T$56="no","not applicable (Q3c.1.6 answered with 'no')",ROUND(AB8688,4))</f>
        <v>0.60399999999999998</v>
      </c>
      <c r="AD8688" s="110">
        <f>IF('3C-Water transport'!$T$57="no","not applicable (Q3c.1.6 answered with 'no')",ROUND(AB8688,4))</f>
        <v>0.60399999999999998</v>
      </c>
      <c r="AE8688" s="110">
        <f>IF('3C-Water transport'!$T$58="no","not applicable (Q3c.1.6 answered with 'no')",ROUND(AB8688,4))</f>
        <v>0.60399999999999998</v>
      </c>
    </row>
    <row r="8689" spans="5:31" x14ac:dyDescent="0.25">
      <c r="E8689" s="110">
        <f t="shared" si="477"/>
        <v>0.60500000000000043</v>
      </c>
      <c r="F8689" s="110">
        <f>IF('3A-Rail transport'!$T$56="no","not applicable (Q3a.2.6 answered with 'no')",ROUND(E8689,4))</f>
        <v>0.60499999999999998</v>
      </c>
      <c r="G8689" s="110">
        <f>IF('3A-Rail transport'!$T$57="no","not applicable (Q3a.2.6 answered with 'no')",ROUND(E8689,4))</f>
        <v>0.60499999999999998</v>
      </c>
      <c r="S8689" s="110">
        <f t="shared" si="478"/>
        <v>0.60500000000000043</v>
      </c>
      <c r="T8689" s="110">
        <f>IF('3B-Air transport'!$T$66="no","not applicable (Q3b.1.6 answered with 'no')",ROUND(S8689,4))</f>
        <v>0.60499999999999998</v>
      </c>
      <c r="U8689" s="110">
        <f>IF('3B-Air transport'!$T$67="no","not applicable (Q3b.1.6 answered with 'no')",ROUND(S8689,4))</f>
        <v>0.60499999999999998</v>
      </c>
      <c r="V8689" s="110">
        <f>IF('3B-Air transport'!$T$68="no","not applicable (Q3b.1.6 answered with 'no')",ROUND(S8689,4))</f>
        <v>0.60499999999999998</v>
      </c>
      <c r="AB8689" s="110">
        <f t="shared" si="479"/>
        <v>0.60500000000000043</v>
      </c>
      <c r="AC8689" s="110">
        <f>IF('3C-Water transport'!$T$56="no","not applicable (Q3c.1.6 answered with 'no')",ROUND(AB8689,4))</f>
        <v>0.60499999999999998</v>
      </c>
      <c r="AD8689" s="110">
        <f>IF('3C-Water transport'!$T$57="no","not applicable (Q3c.1.6 answered with 'no')",ROUND(AB8689,4))</f>
        <v>0.60499999999999998</v>
      </c>
      <c r="AE8689" s="110">
        <f>IF('3C-Water transport'!$T$58="no","not applicable (Q3c.1.6 answered with 'no')",ROUND(AB8689,4))</f>
        <v>0.60499999999999998</v>
      </c>
    </row>
    <row r="8690" spans="5:31" x14ac:dyDescent="0.25">
      <c r="E8690" s="110">
        <f t="shared" si="477"/>
        <v>0.60600000000000043</v>
      </c>
      <c r="F8690" s="110">
        <f>IF('3A-Rail transport'!$T$56="no","not applicable (Q3a.2.6 answered with 'no')",ROUND(E8690,4))</f>
        <v>0.60599999999999998</v>
      </c>
      <c r="G8690" s="110">
        <f>IF('3A-Rail transport'!$T$57="no","not applicable (Q3a.2.6 answered with 'no')",ROUND(E8690,4))</f>
        <v>0.60599999999999998</v>
      </c>
      <c r="S8690" s="110">
        <f t="shared" si="478"/>
        <v>0.60600000000000043</v>
      </c>
      <c r="T8690" s="110">
        <f>IF('3B-Air transport'!$T$66="no","not applicable (Q3b.1.6 answered with 'no')",ROUND(S8690,4))</f>
        <v>0.60599999999999998</v>
      </c>
      <c r="U8690" s="110">
        <f>IF('3B-Air transport'!$T$67="no","not applicable (Q3b.1.6 answered with 'no')",ROUND(S8690,4))</f>
        <v>0.60599999999999998</v>
      </c>
      <c r="V8690" s="110">
        <f>IF('3B-Air transport'!$T$68="no","not applicable (Q3b.1.6 answered with 'no')",ROUND(S8690,4))</f>
        <v>0.60599999999999998</v>
      </c>
      <c r="AB8690" s="110">
        <f t="shared" si="479"/>
        <v>0.60600000000000043</v>
      </c>
      <c r="AC8690" s="110">
        <f>IF('3C-Water transport'!$T$56="no","not applicable (Q3c.1.6 answered with 'no')",ROUND(AB8690,4))</f>
        <v>0.60599999999999998</v>
      </c>
      <c r="AD8690" s="110">
        <f>IF('3C-Water transport'!$T$57="no","not applicable (Q3c.1.6 answered with 'no')",ROUND(AB8690,4))</f>
        <v>0.60599999999999998</v>
      </c>
      <c r="AE8690" s="110">
        <f>IF('3C-Water transport'!$T$58="no","not applicable (Q3c.1.6 answered with 'no')",ROUND(AB8690,4))</f>
        <v>0.60599999999999998</v>
      </c>
    </row>
    <row r="8691" spans="5:31" x14ac:dyDescent="0.25">
      <c r="E8691" s="110">
        <f t="shared" si="477"/>
        <v>0.60700000000000043</v>
      </c>
      <c r="F8691" s="110">
        <f>IF('3A-Rail transport'!$T$56="no","not applicable (Q3a.2.6 answered with 'no')",ROUND(E8691,4))</f>
        <v>0.60699999999999998</v>
      </c>
      <c r="G8691" s="110">
        <f>IF('3A-Rail transport'!$T$57="no","not applicable (Q3a.2.6 answered with 'no')",ROUND(E8691,4))</f>
        <v>0.60699999999999998</v>
      </c>
      <c r="S8691" s="110">
        <f t="shared" si="478"/>
        <v>0.60700000000000043</v>
      </c>
      <c r="T8691" s="110">
        <f>IF('3B-Air transport'!$T$66="no","not applicable (Q3b.1.6 answered with 'no')",ROUND(S8691,4))</f>
        <v>0.60699999999999998</v>
      </c>
      <c r="U8691" s="110">
        <f>IF('3B-Air transport'!$T$67="no","not applicable (Q3b.1.6 answered with 'no')",ROUND(S8691,4))</f>
        <v>0.60699999999999998</v>
      </c>
      <c r="V8691" s="110">
        <f>IF('3B-Air transport'!$T$68="no","not applicable (Q3b.1.6 answered with 'no')",ROUND(S8691,4))</f>
        <v>0.60699999999999998</v>
      </c>
      <c r="AB8691" s="110">
        <f t="shared" si="479"/>
        <v>0.60700000000000043</v>
      </c>
      <c r="AC8691" s="110">
        <f>IF('3C-Water transport'!$T$56="no","not applicable (Q3c.1.6 answered with 'no')",ROUND(AB8691,4))</f>
        <v>0.60699999999999998</v>
      </c>
      <c r="AD8691" s="110">
        <f>IF('3C-Water transport'!$T$57="no","not applicable (Q3c.1.6 answered with 'no')",ROUND(AB8691,4))</f>
        <v>0.60699999999999998</v>
      </c>
      <c r="AE8691" s="110">
        <f>IF('3C-Water transport'!$T$58="no","not applicable (Q3c.1.6 answered with 'no')",ROUND(AB8691,4))</f>
        <v>0.60699999999999998</v>
      </c>
    </row>
    <row r="8692" spans="5:31" x14ac:dyDescent="0.25">
      <c r="E8692" s="110">
        <f t="shared" si="477"/>
        <v>0.60800000000000043</v>
      </c>
      <c r="F8692" s="110">
        <f>IF('3A-Rail transport'!$T$56="no","not applicable (Q3a.2.6 answered with 'no')",ROUND(E8692,4))</f>
        <v>0.60799999999999998</v>
      </c>
      <c r="G8692" s="110">
        <f>IF('3A-Rail transport'!$T$57="no","not applicable (Q3a.2.6 answered with 'no')",ROUND(E8692,4))</f>
        <v>0.60799999999999998</v>
      </c>
      <c r="S8692" s="110">
        <f t="shared" si="478"/>
        <v>0.60800000000000043</v>
      </c>
      <c r="T8692" s="110">
        <f>IF('3B-Air transport'!$T$66="no","not applicable (Q3b.1.6 answered with 'no')",ROUND(S8692,4))</f>
        <v>0.60799999999999998</v>
      </c>
      <c r="U8692" s="110">
        <f>IF('3B-Air transport'!$T$67="no","not applicable (Q3b.1.6 answered with 'no')",ROUND(S8692,4))</f>
        <v>0.60799999999999998</v>
      </c>
      <c r="V8692" s="110">
        <f>IF('3B-Air transport'!$T$68="no","not applicable (Q3b.1.6 answered with 'no')",ROUND(S8692,4))</f>
        <v>0.60799999999999998</v>
      </c>
      <c r="AB8692" s="110">
        <f t="shared" si="479"/>
        <v>0.60800000000000043</v>
      </c>
      <c r="AC8692" s="110">
        <f>IF('3C-Water transport'!$T$56="no","not applicable (Q3c.1.6 answered with 'no')",ROUND(AB8692,4))</f>
        <v>0.60799999999999998</v>
      </c>
      <c r="AD8692" s="110">
        <f>IF('3C-Water transport'!$T$57="no","not applicable (Q3c.1.6 answered with 'no')",ROUND(AB8692,4))</f>
        <v>0.60799999999999998</v>
      </c>
      <c r="AE8692" s="110">
        <f>IF('3C-Water transport'!$T$58="no","not applicable (Q3c.1.6 answered with 'no')",ROUND(AB8692,4))</f>
        <v>0.60799999999999998</v>
      </c>
    </row>
    <row r="8693" spans="5:31" x14ac:dyDescent="0.25">
      <c r="E8693" s="110">
        <f t="shared" si="477"/>
        <v>0.60900000000000043</v>
      </c>
      <c r="F8693" s="110">
        <f>IF('3A-Rail transport'!$T$56="no","not applicable (Q3a.2.6 answered with 'no')",ROUND(E8693,4))</f>
        <v>0.60899999999999999</v>
      </c>
      <c r="G8693" s="110">
        <f>IF('3A-Rail transport'!$T$57="no","not applicable (Q3a.2.6 answered with 'no')",ROUND(E8693,4))</f>
        <v>0.60899999999999999</v>
      </c>
      <c r="S8693" s="110">
        <f t="shared" si="478"/>
        <v>0.60900000000000043</v>
      </c>
      <c r="T8693" s="110">
        <f>IF('3B-Air transport'!$T$66="no","not applicable (Q3b.1.6 answered with 'no')",ROUND(S8693,4))</f>
        <v>0.60899999999999999</v>
      </c>
      <c r="U8693" s="110">
        <f>IF('3B-Air transport'!$T$67="no","not applicable (Q3b.1.6 answered with 'no')",ROUND(S8693,4))</f>
        <v>0.60899999999999999</v>
      </c>
      <c r="V8693" s="110">
        <f>IF('3B-Air transport'!$T$68="no","not applicable (Q3b.1.6 answered with 'no')",ROUND(S8693,4))</f>
        <v>0.60899999999999999</v>
      </c>
      <c r="AB8693" s="110">
        <f t="shared" si="479"/>
        <v>0.60900000000000043</v>
      </c>
      <c r="AC8693" s="110">
        <f>IF('3C-Water transport'!$T$56="no","not applicable (Q3c.1.6 answered with 'no')",ROUND(AB8693,4))</f>
        <v>0.60899999999999999</v>
      </c>
      <c r="AD8693" s="110">
        <f>IF('3C-Water transport'!$T$57="no","not applicable (Q3c.1.6 answered with 'no')",ROUND(AB8693,4))</f>
        <v>0.60899999999999999</v>
      </c>
      <c r="AE8693" s="110">
        <f>IF('3C-Water transport'!$T$58="no","not applicable (Q3c.1.6 answered with 'no')",ROUND(AB8693,4))</f>
        <v>0.60899999999999999</v>
      </c>
    </row>
    <row r="8694" spans="5:31" x14ac:dyDescent="0.25">
      <c r="E8694" s="110">
        <f t="shared" si="477"/>
        <v>0.61000000000000043</v>
      </c>
      <c r="F8694" s="110">
        <f>IF('3A-Rail transport'!$T$56="no","not applicable (Q3a.2.6 answered with 'no')",ROUND(E8694,4))</f>
        <v>0.61</v>
      </c>
      <c r="G8694" s="110">
        <f>IF('3A-Rail transport'!$T$57="no","not applicable (Q3a.2.6 answered with 'no')",ROUND(E8694,4))</f>
        <v>0.61</v>
      </c>
      <c r="S8694" s="110">
        <f t="shared" si="478"/>
        <v>0.61000000000000043</v>
      </c>
      <c r="T8694" s="110">
        <f>IF('3B-Air transport'!$T$66="no","not applicable (Q3b.1.6 answered with 'no')",ROUND(S8694,4))</f>
        <v>0.61</v>
      </c>
      <c r="U8694" s="110">
        <f>IF('3B-Air transport'!$T$67="no","not applicable (Q3b.1.6 answered with 'no')",ROUND(S8694,4))</f>
        <v>0.61</v>
      </c>
      <c r="V8694" s="110">
        <f>IF('3B-Air transport'!$T$68="no","not applicable (Q3b.1.6 answered with 'no')",ROUND(S8694,4))</f>
        <v>0.61</v>
      </c>
      <c r="AB8694" s="110">
        <f t="shared" si="479"/>
        <v>0.61000000000000043</v>
      </c>
      <c r="AC8694" s="110">
        <f>IF('3C-Water transport'!$T$56="no","not applicable (Q3c.1.6 answered with 'no')",ROUND(AB8694,4))</f>
        <v>0.61</v>
      </c>
      <c r="AD8694" s="110">
        <f>IF('3C-Water transport'!$T$57="no","not applicable (Q3c.1.6 answered with 'no')",ROUND(AB8694,4))</f>
        <v>0.61</v>
      </c>
      <c r="AE8694" s="110">
        <f>IF('3C-Water transport'!$T$58="no","not applicable (Q3c.1.6 answered with 'no')",ROUND(AB8694,4))</f>
        <v>0.61</v>
      </c>
    </row>
    <row r="8695" spans="5:31" x14ac:dyDescent="0.25">
      <c r="E8695" s="110">
        <f t="shared" si="477"/>
        <v>0.61100000000000043</v>
      </c>
      <c r="F8695" s="110">
        <f>IF('3A-Rail transport'!$T$56="no","not applicable (Q3a.2.6 answered with 'no')",ROUND(E8695,4))</f>
        <v>0.61099999999999999</v>
      </c>
      <c r="G8695" s="110">
        <f>IF('3A-Rail transport'!$T$57="no","not applicable (Q3a.2.6 answered with 'no')",ROUND(E8695,4))</f>
        <v>0.61099999999999999</v>
      </c>
      <c r="S8695" s="110">
        <f t="shared" si="478"/>
        <v>0.61100000000000043</v>
      </c>
      <c r="T8695" s="110">
        <f>IF('3B-Air transport'!$T$66="no","not applicable (Q3b.1.6 answered with 'no')",ROUND(S8695,4))</f>
        <v>0.61099999999999999</v>
      </c>
      <c r="U8695" s="110">
        <f>IF('3B-Air transport'!$T$67="no","not applicable (Q3b.1.6 answered with 'no')",ROUND(S8695,4))</f>
        <v>0.61099999999999999</v>
      </c>
      <c r="V8695" s="110">
        <f>IF('3B-Air transport'!$T$68="no","not applicable (Q3b.1.6 answered with 'no')",ROUND(S8695,4))</f>
        <v>0.61099999999999999</v>
      </c>
      <c r="AB8695" s="110">
        <f t="shared" si="479"/>
        <v>0.61100000000000043</v>
      </c>
      <c r="AC8695" s="110">
        <f>IF('3C-Water transport'!$T$56="no","not applicable (Q3c.1.6 answered with 'no')",ROUND(AB8695,4))</f>
        <v>0.61099999999999999</v>
      </c>
      <c r="AD8695" s="110">
        <f>IF('3C-Water transport'!$T$57="no","not applicable (Q3c.1.6 answered with 'no')",ROUND(AB8695,4))</f>
        <v>0.61099999999999999</v>
      </c>
      <c r="AE8695" s="110">
        <f>IF('3C-Water transport'!$T$58="no","not applicable (Q3c.1.6 answered with 'no')",ROUND(AB8695,4))</f>
        <v>0.61099999999999999</v>
      </c>
    </row>
    <row r="8696" spans="5:31" x14ac:dyDescent="0.25">
      <c r="E8696" s="110">
        <f t="shared" si="477"/>
        <v>0.61200000000000043</v>
      </c>
      <c r="F8696" s="110">
        <f>IF('3A-Rail transport'!$T$56="no","not applicable (Q3a.2.6 answered with 'no')",ROUND(E8696,4))</f>
        <v>0.61199999999999999</v>
      </c>
      <c r="G8696" s="110">
        <f>IF('3A-Rail transport'!$T$57="no","not applicable (Q3a.2.6 answered with 'no')",ROUND(E8696,4))</f>
        <v>0.61199999999999999</v>
      </c>
      <c r="S8696" s="110">
        <f t="shared" si="478"/>
        <v>0.61200000000000043</v>
      </c>
      <c r="T8696" s="110">
        <f>IF('3B-Air transport'!$T$66="no","not applicable (Q3b.1.6 answered with 'no')",ROUND(S8696,4))</f>
        <v>0.61199999999999999</v>
      </c>
      <c r="U8696" s="110">
        <f>IF('3B-Air transport'!$T$67="no","not applicable (Q3b.1.6 answered with 'no')",ROUND(S8696,4))</f>
        <v>0.61199999999999999</v>
      </c>
      <c r="V8696" s="110">
        <f>IF('3B-Air transport'!$T$68="no","not applicable (Q3b.1.6 answered with 'no')",ROUND(S8696,4))</f>
        <v>0.61199999999999999</v>
      </c>
      <c r="AB8696" s="110">
        <f t="shared" si="479"/>
        <v>0.61200000000000043</v>
      </c>
      <c r="AC8696" s="110">
        <f>IF('3C-Water transport'!$T$56="no","not applicable (Q3c.1.6 answered with 'no')",ROUND(AB8696,4))</f>
        <v>0.61199999999999999</v>
      </c>
      <c r="AD8696" s="110">
        <f>IF('3C-Water transport'!$T$57="no","not applicable (Q3c.1.6 answered with 'no')",ROUND(AB8696,4))</f>
        <v>0.61199999999999999</v>
      </c>
      <c r="AE8696" s="110">
        <f>IF('3C-Water transport'!$T$58="no","not applicable (Q3c.1.6 answered with 'no')",ROUND(AB8696,4))</f>
        <v>0.61199999999999999</v>
      </c>
    </row>
    <row r="8697" spans="5:31" x14ac:dyDescent="0.25">
      <c r="E8697" s="110">
        <f t="shared" si="477"/>
        <v>0.61300000000000043</v>
      </c>
      <c r="F8697" s="110">
        <f>IF('3A-Rail transport'!$T$56="no","not applicable (Q3a.2.6 answered with 'no')",ROUND(E8697,4))</f>
        <v>0.61299999999999999</v>
      </c>
      <c r="G8697" s="110">
        <f>IF('3A-Rail transport'!$T$57="no","not applicable (Q3a.2.6 answered with 'no')",ROUND(E8697,4))</f>
        <v>0.61299999999999999</v>
      </c>
      <c r="S8697" s="110">
        <f t="shared" si="478"/>
        <v>0.61300000000000043</v>
      </c>
      <c r="T8697" s="110">
        <f>IF('3B-Air transport'!$T$66="no","not applicable (Q3b.1.6 answered with 'no')",ROUND(S8697,4))</f>
        <v>0.61299999999999999</v>
      </c>
      <c r="U8697" s="110">
        <f>IF('3B-Air transport'!$T$67="no","not applicable (Q3b.1.6 answered with 'no')",ROUND(S8697,4))</f>
        <v>0.61299999999999999</v>
      </c>
      <c r="V8697" s="110">
        <f>IF('3B-Air transport'!$T$68="no","not applicable (Q3b.1.6 answered with 'no')",ROUND(S8697,4))</f>
        <v>0.61299999999999999</v>
      </c>
      <c r="AB8697" s="110">
        <f t="shared" si="479"/>
        <v>0.61300000000000043</v>
      </c>
      <c r="AC8697" s="110">
        <f>IF('3C-Water transport'!$T$56="no","not applicable (Q3c.1.6 answered with 'no')",ROUND(AB8697,4))</f>
        <v>0.61299999999999999</v>
      </c>
      <c r="AD8697" s="110">
        <f>IF('3C-Water transport'!$T$57="no","not applicable (Q3c.1.6 answered with 'no')",ROUND(AB8697,4))</f>
        <v>0.61299999999999999</v>
      </c>
      <c r="AE8697" s="110">
        <f>IF('3C-Water transport'!$T$58="no","not applicable (Q3c.1.6 answered with 'no')",ROUND(AB8697,4))</f>
        <v>0.61299999999999999</v>
      </c>
    </row>
    <row r="8698" spans="5:31" x14ac:dyDescent="0.25">
      <c r="E8698" s="110">
        <f t="shared" si="477"/>
        <v>0.61400000000000043</v>
      </c>
      <c r="F8698" s="110">
        <f>IF('3A-Rail transport'!$T$56="no","not applicable (Q3a.2.6 answered with 'no')",ROUND(E8698,4))</f>
        <v>0.61399999999999999</v>
      </c>
      <c r="G8698" s="110">
        <f>IF('3A-Rail transport'!$T$57="no","not applicable (Q3a.2.6 answered with 'no')",ROUND(E8698,4))</f>
        <v>0.61399999999999999</v>
      </c>
      <c r="S8698" s="110">
        <f t="shared" si="478"/>
        <v>0.61400000000000043</v>
      </c>
      <c r="T8698" s="110">
        <f>IF('3B-Air transport'!$T$66="no","not applicable (Q3b.1.6 answered with 'no')",ROUND(S8698,4))</f>
        <v>0.61399999999999999</v>
      </c>
      <c r="U8698" s="110">
        <f>IF('3B-Air transport'!$T$67="no","not applicable (Q3b.1.6 answered with 'no')",ROUND(S8698,4))</f>
        <v>0.61399999999999999</v>
      </c>
      <c r="V8698" s="110">
        <f>IF('3B-Air transport'!$T$68="no","not applicable (Q3b.1.6 answered with 'no')",ROUND(S8698,4))</f>
        <v>0.61399999999999999</v>
      </c>
      <c r="AB8698" s="110">
        <f t="shared" si="479"/>
        <v>0.61400000000000043</v>
      </c>
      <c r="AC8698" s="110">
        <f>IF('3C-Water transport'!$T$56="no","not applicable (Q3c.1.6 answered with 'no')",ROUND(AB8698,4))</f>
        <v>0.61399999999999999</v>
      </c>
      <c r="AD8698" s="110">
        <f>IF('3C-Water transport'!$T$57="no","not applicable (Q3c.1.6 answered with 'no')",ROUND(AB8698,4))</f>
        <v>0.61399999999999999</v>
      </c>
      <c r="AE8698" s="110">
        <f>IF('3C-Water transport'!$T$58="no","not applicable (Q3c.1.6 answered with 'no')",ROUND(AB8698,4))</f>
        <v>0.61399999999999999</v>
      </c>
    </row>
    <row r="8699" spans="5:31" x14ac:dyDescent="0.25">
      <c r="E8699" s="110">
        <f t="shared" si="477"/>
        <v>0.61500000000000044</v>
      </c>
      <c r="F8699" s="110">
        <f>IF('3A-Rail transport'!$T$56="no","not applicable (Q3a.2.6 answered with 'no')",ROUND(E8699,4))</f>
        <v>0.61499999999999999</v>
      </c>
      <c r="G8699" s="110">
        <f>IF('3A-Rail transport'!$T$57="no","not applicable (Q3a.2.6 answered with 'no')",ROUND(E8699,4))</f>
        <v>0.61499999999999999</v>
      </c>
      <c r="S8699" s="110">
        <f t="shared" si="478"/>
        <v>0.61500000000000044</v>
      </c>
      <c r="T8699" s="110">
        <f>IF('3B-Air transport'!$T$66="no","not applicable (Q3b.1.6 answered with 'no')",ROUND(S8699,4))</f>
        <v>0.61499999999999999</v>
      </c>
      <c r="U8699" s="110">
        <f>IF('3B-Air transport'!$T$67="no","not applicable (Q3b.1.6 answered with 'no')",ROUND(S8699,4))</f>
        <v>0.61499999999999999</v>
      </c>
      <c r="V8699" s="110">
        <f>IF('3B-Air transport'!$T$68="no","not applicable (Q3b.1.6 answered with 'no')",ROUND(S8699,4))</f>
        <v>0.61499999999999999</v>
      </c>
      <c r="AB8699" s="110">
        <f t="shared" si="479"/>
        <v>0.61500000000000044</v>
      </c>
      <c r="AC8699" s="110">
        <f>IF('3C-Water transport'!$T$56="no","not applicable (Q3c.1.6 answered with 'no')",ROUND(AB8699,4))</f>
        <v>0.61499999999999999</v>
      </c>
      <c r="AD8699" s="110">
        <f>IF('3C-Water transport'!$T$57="no","not applicable (Q3c.1.6 answered with 'no')",ROUND(AB8699,4))</f>
        <v>0.61499999999999999</v>
      </c>
      <c r="AE8699" s="110">
        <f>IF('3C-Water transport'!$T$58="no","not applicable (Q3c.1.6 answered with 'no')",ROUND(AB8699,4))</f>
        <v>0.61499999999999999</v>
      </c>
    </row>
    <row r="8700" spans="5:31" x14ac:dyDescent="0.25">
      <c r="E8700" s="110">
        <f t="shared" si="477"/>
        <v>0.61600000000000044</v>
      </c>
      <c r="F8700" s="110">
        <f>IF('3A-Rail transport'!$T$56="no","not applicable (Q3a.2.6 answered with 'no')",ROUND(E8700,4))</f>
        <v>0.61599999999999999</v>
      </c>
      <c r="G8700" s="110">
        <f>IF('3A-Rail transport'!$T$57="no","not applicable (Q3a.2.6 answered with 'no')",ROUND(E8700,4))</f>
        <v>0.61599999999999999</v>
      </c>
      <c r="S8700" s="110">
        <f t="shared" si="478"/>
        <v>0.61600000000000044</v>
      </c>
      <c r="T8700" s="110">
        <f>IF('3B-Air transport'!$T$66="no","not applicable (Q3b.1.6 answered with 'no')",ROUND(S8700,4))</f>
        <v>0.61599999999999999</v>
      </c>
      <c r="U8700" s="110">
        <f>IF('3B-Air transport'!$T$67="no","not applicable (Q3b.1.6 answered with 'no')",ROUND(S8700,4))</f>
        <v>0.61599999999999999</v>
      </c>
      <c r="V8700" s="110">
        <f>IF('3B-Air transport'!$T$68="no","not applicable (Q3b.1.6 answered with 'no')",ROUND(S8700,4))</f>
        <v>0.61599999999999999</v>
      </c>
      <c r="AB8700" s="110">
        <f t="shared" si="479"/>
        <v>0.61600000000000044</v>
      </c>
      <c r="AC8700" s="110">
        <f>IF('3C-Water transport'!$T$56="no","not applicable (Q3c.1.6 answered with 'no')",ROUND(AB8700,4))</f>
        <v>0.61599999999999999</v>
      </c>
      <c r="AD8700" s="110">
        <f>IF('3C-Water transport'!$T$57="no","not applicable (Q3c.1.6 answered with 'no')",ROUND(AB8700,4))</f>
        <v>0.61599999999999999</v>
      </c>
      <c r="AE8700" s="110">
        <f>IF('3C-Water transport'!$T$58="no","not applicable (Q3c.1.6 answered with 'no')",ROUND(AB8700,4))</f>
        <v>0.61599999999999999</v>
      </c>
    </row>
    <row r="8701" spans="5:31" x14ac:dyDescent="0.25">
      <c r="E8701" s="110">
        <f t="shared" si="477"/>
        <v>0.61700000000000044</v>
      </c>
      <c r="F8701" s="110">
        <f>IF('3A-Rail transport'!$T$56="no","not applicable (Q3a.2.6 answered with 'no')",ROUND(E8701,4))</f>
        <v>0.61699999999999999</v>
      </c>
      <c r="G8701" s="110">
        <f>IF('3A-Rail transport'!$T$57="no","not applicable (Q3a.2.6 answered with 'no')",ROUND(E8701,4))</f>
        <v>0.61699999999999999</v>
      </c>
      <c r="S8701" s="110">
        <f t="shared" si="478"/>
        <v>0.61700000000000044</v>
      </c>
      <c r="T8701" s="110">
        <f>IF('3B-Air transport'!$T$66="no","not applicable (Q3b.1.6 answered with 'no')",ROUND(S8701,4))</f>
        <v>0.61699999999999999</v>
      </c>
      <c r="U8701" s="110">
        <f>IF('3B-Air transport'!$T$67="no","not applicable (Q3b.1.6 answered with 'no')",ROUND(S8701,4))</f>
        <v>0.61699999999999999</v>
      </c>
      <c r="V8701" s="110">
        <f>IF('3B-Air transport'!$T$68="no","not applicable (Q3b.1.6 answered with 'no')",ROUND(S8701,4))</f>
        <v>0.61699999999999999</v>
      </c>
      <c r="AB8701" s="110">
        <f t="shared" si="479"/>
        <v>0.61700000000000044</v>
      </c>
      <c r="AC8701" s="110">
        <f>IF('3C-Water transport'!$T$56="no","not applicable (Q3c.1.6 answered with 'no')",ROUND(AB8701,4))</f>
        <v>0.61699999999999999</v>
      </c>
      <c r="AD8701" s="110">
        <f>IF('3C-Water transport'!$T$57="no","not applicable (Q3c.1.6 answered with 'no')",ROUND(AB8701,4))</f>
        <v>0.61699999999999999</v>
      </c>
      <c r="AE8701" s="110">
        <f>IF('3C-Water transport'!$T$58="no","not applicable (Q3c.1.6 answered with 'no')",ROUND(AB8701,4))</f>
        <v>0.61699999999999999</v>
      </c>
    </row>
    <row r="8702" spans="5:31" x14ac:dyDescent="0.25">
      <c r="E8702" s="110">
        <f t="shared" si="477"/>
        <v>0.61800000000000044</v>
      </c>
      <c r="F8702" s="110">
        <f>IF('3A-Rail transport'!$T$56="no","not applicable (Q3a.2.6 answered with 'no')",ROUND(E8702,4))</f>
        <v>0.61799999999999999</v>
      </c>
      <c r="G8702" s="110">
        <f>IF('3A-Rail transport'!$T$57="no","not applicable (Q3a.2.6 answered with 'no')",ROUND(E8702,4))</f>
        <v>0.61799999999999999</v>
      </c>
      <c r="S8702" s="110">
        <f t="shared" si="478"/>
        <v>0.61800000000000044</v>
      </c>
      <c r="T8702" s="110">
        <f>IF('3B-Air transport'!$T$66="no","not applicable (Q3b.1.6 answered with 'no')",ROUND(S8702,4))</f>
        <v>0.61799999999999999</v>
      </c>
      <c r="U8702" s="110">
        <f>IF('3B-Air transport'!$T$67="no","not applicable (Q3b.1.6 answered with 'no')",ROUND(S8702,4))</f>
        <v>0.61799999999999999</v>
      </c>
      <c r="V8702" s="110">
        <f>IF('3B-Air transport'!$T$68="no","not applicable (Q3b.1.6 answered with 'no')",ROUND(S8702,4))</f>
        <v>0.61799999999999999</v>
      </c>
      <c r="AB8702" s="110">
        <f t="shared" si="479"/>
        <v>0.61800000000000044</v>
      </c>
      <c r="AC8702" s="110">
        <f>IF('3C-Water transport'!$T$56="no","not applicable (Q3c.1.6 answered with 'no')",ROUND(AB8702,4))</f>
        <v>0.61799999999999999</v>
      </c>
      <c r="AD8702" s="110">
        <f>IF('3C-Water transport'!$T$57="no","not applicable (Q3c.1.6 answered with 'no')",ROUND(AB8702,4))</f>
        <v>0.61799999999999999</v>
      </c>
      <c r="AE8702" s="110">
        <f>IF('3C-Water transport'!$T$58="no","not applicable (Q3c.1.6 answered with 'no')",ROUND(AB8702,4))</f>
        <v>0.61799999999999999</v>
      </c>
    </row>
    <row r="8703" spans="5:31" x14ac:dyDescent="0.25">
      <c r="E8703" s="110">
        <f t="shared" si="477"/>
        <v>0.61900000000000044</v>
      </c>
      <c r="F8703" s="110">
        <f>IF('3A-Rail transport'!$T$56="no","not applicable (Q3a.2.6 answered with 'no')",ROUND(E8703,4))</f>
        <v>0.61899999999999999</v>
      </c>
      <c r="G8703" s="110">
        <f>IF('3A-Rail transport'!$T$57="no","not applicable (Q3a.2.6 answered with 'no')",ROUND(E8703,4))</f>
        <v>0.61899999999999999</v>
      </c>
      <c r="S8703" s="110">
        <f t="shared" si="478"/>
        <v>0.61900000000000044</v>
      </c>
      <c r="T8703" s="110">
        <f>IF('3B-Air transport'!$T$66="no","not applicable (Q3b.1.6 answered with 'no')",ROUND(S8703,4))</f>
        <v>0.61899999999999999</v>
      </c>
      <c r="U8703" s="110">
        <f>IF('3B-Air transport'!$T$67="no","not applicable (Q3b.1.6 answered with 'no')",ROUND(S8703,4))</f>
        <v>0.61899999999999999</v>
      </c>
      <c r="V8703" s="110">
        <f>IF('3B-Air transport'!$T$68="no","not applicable (Q3b.1.6 answered with 'no')",ROUND(S8703,4))</f>
        <v>0.61899999999999999</v>
      </c>
      <c r="AB8703" s="110">
        <f t="shared" si="479"/>
        <v>0.61900000000000044</v>
      </c>
      <c r="AC8703" s="110">
        <f>IF('3C-Water transport'!$T$56="no","not applicable (Q3c.1.6 answered with 'no')",ROUND(AB8703,4))</f>
        <v>0.61899999999999999</v>
      </c>
      <c r="AD8703" s="110">
        <f>IF('3C-Water transport'!$T$57="no","not applicable (Q3c.1.6 answered with 'no')",ROUND(AB8703,4))</f>
        <v>0.61899999999999999</v>
      </c>
      <c r="AE8703" s="110">
        <f>IF('3C-Water transport'!$T$58="no","not applicable (Q3c.1.6 answered with 'no')",ROUND(AB8703,4))</f>
        <v>0.61899999999999999</v>
      </c>
    </row>
    <row r="8704" spans="5:31" x14ac:dyDescent="0.25">
      <c r="E8704" s="110">
        <f t="shared" si="477"/>
        <v>0.62000000000000044</v>
      </c>
      <c r="F8704" s="110">
        <f>IF('3A-Rail transport'!$T$56="no","not applicable (Q3a.2.6 answered with 'no')",ROUND(E8704,4))</f>
        <v>0.62</v>
      </c>
      <c r="G8704" s="110">
        <f>IF('3A-Rail transport'!$T$57="no","not applicable (Q3a.2.6 answered with 'no')",ROUND(E8704,4))</f>
        <v>0.62</v>
      </c>
      <c r="S8704" s="110">
        <f t="shared" si="478"/>
        <v>0.62000000000000044</v>
      </c>
      <c r="T8704" s="110">
        <f>IF('3B-Air transport'!$T$66="no","not applicable (Q3b.1.6 answered with 'no')",ROUND(S8704,4))</f>
        <v>0.62</v>
      </c>
      <c r="U8704" s="110">
        <f>IF('3B-Air transport'!$T$67="no","not applicable (Q3b.1.6 answered with 'no')",ROUND(S8704,4))</f>
        <v>0.62</v>
      </c>
      <c r="V8704" s="110">
        <f>IF('3B-Air transport'!$T$68="no","not applicable (Q3b.1.6 answered with 'no')",ROUND(S8704,4))</f>
        <v>0.62</v>
      </c>
      <c r="AB8704" s="110">
        <f t="shared" si="479"/>
        <v>0.62000000000000044</v>
      </c>
      <c r="AC8704" s="110">
        <f>IF('3C-Water transport'!$T$56="no","not applicable (Q3c.1.6 answered with 'no')",ROUND(AB8704,4))</f>
        <v>0.62</v>
      </c>
      <c r="AD8704" s="110">
        <f>IF('3C-Water transport'!$T$57="no","not applicable (Q3c.1.6 answered with 'no')",ROUND(AB8704,4))</f>
        <v>0.62</v>
      </c>
      <c r="AE8704" s="110">
        <f>IF('3C-Water transport'!$T$58="no","not applicable (Q3c.1.6 answered with 'no')",ROUND(AB8704,4))</f>
        <v>0.62</v>
      </c>
    </row>
    <row r="8705" spans="5:31" x14ac:dyDescent="0.25">
      <c r="E8705" s="110">
        <f t="shared" si="477"/>
        <v>0.62100000000000044</v>
      </c>
      <c r="F8705" s="110">
        <f>IF('3A-Rail transport'!$T$56="no","not applicable (Q3a.2.6 answered with 'no')",ROUND(E8705,4))</f>
        <v>0.621</v>
      </c>
      <c r="G8705" s="110">
        <f>IF('3A-Rail transport'!$T$57="no","not applicable (Q3a.2.6 answered with 'no')",ROUND(E8705,4))</f>
        <v>0.621</v>
      </c>
      <c r="S8705" s="110">
        <f t="shared" si="478"/>
        <v>0.62100000000000044</v>
      </c>
      <c r="T8705" s="110">
        <f>IF('3B-Air transport'!$T$66="no","not applicable (Q3b.1.6 answered with 'no')",ROUND(S8705,4))</f>
        <v>0.621</v>
      </c>
      <c r="U8705" s="110">
        <f>IF('3B-Air transport'!$T$67="no","not applicable (Q3b.1.6 answered with 'no')",ROUND(S8705,4))</f>
        <v>0.621</v>
      </c>
      <c r="V8705" s="110">
        <f>IF('3B-Air transport'!$T$68="no","not applicable (Q3b.1.6 answered with 'no')",ROUND(S8705,4))</f>
        <v>0.621</v>
      </c>
      <c r="AB8705" s="110">
        <f t="shared" si="479"/>
        <v>0.62100000000000044</v>
      </c>
      <c r="AC8705" s="110">
        <f>IF('3C-Water transport'!$T$56="no","not applicable (Q3c.1.6 answered with 'no')",ROUND(AB8705,4))</f>
        <v>0.621</v>
      </c>
      <c r="AD8705" s="110">
        <f>IF('3C-Water transport'!$T$57="no","not applicable (Q3c.1.6 answered with 'no')",ROUND(AB8705,4))</f>
        <v>0.621</v>
      </c>
      <c r="AE8705" s="110">
        <f>IF('3C-Water transport'!$T$58="no","not applicable (Q3c.1.6 answered with 'no')",ROUND(AB8705,4))</f>
        <v>0.621</v>
      </c>
    </row>
    <row r="8706" spans="5:31" x14ac:dyDescent="0.25">
      <c r="E8706" s="110">
        <f t="shared" si="477"/>
        <v>0.62200000000000044</v>
      </c>
      <c r="F8706" s="110">
        <f>IF('3A-Rail transport'!$T$56="no","not applicable (Q3a.2.6 answered with 'no')",ROUND(E8706,4))</f>
        <v>0.622</v>
      </c>
      <c r="G8706" s="110">
        <f>IF('3A-Rail transport'!$T$57="no","not applicable (Q3a.2.6 answered with 'no')",ROUND(E8706,4))</f>
        <v>0.622</v>
      </c>
      <c r="S8706" s="110">
        <f t="shared" si="478"/>
        <v>0.62200000000000044</v>
      </c>
      <c r="T8706" s="110">
        <f>IF('3B-Air transport'!$T$66="no","not applicable (Q3b.1.6 answered with 'no')",ROUND(S8706,4))</f>
        <v>0.622</v>
      </c>
      <c r="U8706" s="110">
        <f>IF('3B-Air transport'!$T$67="no","not applicable (Q3b.1.6 answered with 'no')",ROUND(S8706,4))</f>
        <v>0.622</v>
      </c>
      <c r="V8706" s="110">
        <f>IF('3B-Air transport'!$T$68="no","not applicable (Q3b.1.6 answered with 'no')",ROUND(S8706,4))</f>
        <v>0.622</v>
      </c>
      <c r="AB8706" s="110">
        <f t="shared" si="479"/>
        <v>0.62200000000000044</v>
      </c>
      <c r="AC8706" s="110">
        <f>IF('3C-Water transport'!$T$56="no","not applicable (Q3c.1.6 answered with 'no')",ROUND(AB8706,4))</f>
        <v>0.622</v>
      </c>
      <c r="AD8706" s="110">
        <f>IF('3C-Water transport'!$T$57="no","not applicable (Q3c.1.6 answered with 'no')",ROUND(AB8706,4))</f>
        <v>0.622</v>
      </c>
      <c r="AE8706" s="110">
        <f>IF('3C-Water transport'!$T$58="no","not applicable (Q3c.1.6 answered with 'no')",ROUND(AB8706,4))</f>
        <v>0.622</v>
      </c>
    </row>
    <row r="8707" spans="5:31" x14ac:dyDescent="0.25">
      <c r="E8707" s="110">
        <f t="shared" si="477"/>
        <v>0.62300000000000044</v>
      </c>
      <c r="F8707" s="110">
        <f>IF('3A-Rail transport'!$T$56="no","not applicable (Q3a.2.6 answered with 'no')",ROUND(E8707,4))</f>
        <v>0.623</v>
      </c>
      <c r="G8707" s="110">
        <f>IF('3A-Rail transport'!$T$57="no","not applicable (Q3a.2.6 answered with 'no')",ROUND(E8707,4))</f>
        <v>0.623</v>
      </c>
      <c r="S8707" s="110">
        <f t="shared" si="478"/>
        <v>0.62300000000000044</v>
      </c>
      <c r="T8707" s="110">
        <f>IF('3B-Air transport'!$T$66="no","not applicable (Q3b.1.6 answered with 'no')",ROUND(S8707,4))</f>
        <v>0.623</v>
      </c>
      <c r="U8707" s="110">
        <f>IF('3B-Air transport'!$T$67="no","not applicable (Q3b.1.6 answered with 'no')",ROUND(S8707,4))</f>
        <v>0.623</v>
      </c>
      <c r="V8707" s="110">
        <f>IF('3B-Air transport'!$T$68="no","not applicable (Q3b.1.6 answered with 'no')",ROUND(S8707,4))</f>
        <v>0.623</v>
      </c>
      <c r="AB8707" s="110">
        <f t="shared" si="479"/>
        <v>0.62300000000000044</v>
      </c>
      <c r="AC8707" s="110">
        <f>IF('3C-Water transport'!$T$56="no","not applicable (Q3c.1.6 answered with 'no')",ROUND(AB8707,4))</f>
        <v>0.623</v>
      </c>
      <c r="AD8707" s="110">
        <f>IF('3C-Water transport'!$T$57="no","not applicable (Q3c.1.6 answered with 'no')",ROUND(AB8707,4))</f>
        <v>0.623</v>
      </c>
      <c r="AE8707" s="110">
        <f>IF('3C-Water transport'!$T$58="no","not applicable (Q3c.1.6 answered with 'no')",ROUND(AB8707,4))</f>
        <v>0.623</v>
      </c>
    </row>
    <row r="8708" spans="5:31" x14ac:dyDescent="0.25">
      <c r="E8708" s="110">
        <f t="shared" si="477"/>
        <v>0.62400000000000044</v>
      </c>
      <c r="F8708" s="110">
        <f>IF('3A-Rail transport'!$T$56="no","not applicable (Q3a.2.6 answered with 'no')",ROUND(E8708,4))</f>
        <v>0.624</v>
      </c>
      <c r="G8708" s="110">
        <f>IF('3A-Rail transport'!$T$57="no","not applicable (Q3a.2.6 answered with 'no')",ROUND(E8708,4))</f>
        <v>0.624</v>
      </c>
      <c r="S8708" s="110">
        <f t="shared" si="478"/>
        <v>0.62400000000000044</v>
      </c>
      <c r="T8708" s="110">
        <f>IF('3B-Air transport'!$T$66="no","not applicable (Q3b.1.6 answered with 'no')",ROUND(S8708,4))</f>
        <v>0.624</v>
      </c>
      <c r="U8708" s="110">
        <f>IF('3B-Air transport'!$T$67="no","not applicable (Q3b.1.6 answered with 'no')",ROUND(S8708,4))</f>
        <v>0.624</v>
      </c>
      <c r="V8708" s="110">
        <f>IF('3B-Air transport'!$T$68="no","not applicable (Q3b.1.6 answered with 'no')",ROUND(S8708,4))</f>
        <v>0.624</v>
      </c>
      <c r="AB8708" s="110">
        <f t="shared" si="479"/>
        <v>0.62400000000000044</v>
      </c>
      <c r="AC8708" s="110">
        <f>IF('3C-Water transport'!$T$56="no","not applicable (Q3c.1.6 answered with 'no')",ROUND(AB8708,4))</f>
        <v>0.624</v>
      </c>
      <c r="AD8708" s="110">
        <f>IF('3C-Water transport'!$T$57="no","not applicable (Q3c.1.6 answered with 'no')",ROUND(AB8708,4))</f>
        <v>0.624</v>
      </c>
      <c r="AE8708" s="110">
        <f>IF('3C-Water transport'!$T$58="no","not applicable (Q3c.1.6 answered with 'no')",ROUND(AB8708,4))</f>
        <v>0.624</v>
      </c>
    </row>
    <row r="8709" spans="5:31" x14ac:dyDescent="0.25">
      <c r="E8709" s="110">
        <f t="shared" si="477"/>
        <v>0.62500000000000044</v>
      </c>
      <c r="F8709" s="110">
        <f>IF('3A-Rail transport'!$T$56="no","not applicable (Q3a.2.6 answered with 'no')",ROUND(E8709,4))</f>
        <v>0.625</v>
      </c>
      <c r="G8709" s="110">
        <f>IF('3A-Rail transport'!$T$57="no","not applicable (Q3a.2.6 answered with 'no')",ROUND(E8709,4))</f>
        <v>0.625</v>
      </c>
      <c r="S8709" s="110">
        <f t="shared" si="478"/>
        <v>0.62500000000000044</v>
      </c>
      <c r="T8709" s="110">
        <f>IF('3B-Air transport'!$T$66="no","not applicable (Q3b.1.6 answered with 'no')",ROUND(S8709,4))</f>
        <v>0.625</v>
      </c>
      <c r="U8709" s="110">
        <f>IF('3B-Air transport'!$T$67="no","not applicable (Q3b.1.6 answered with 'no')",ROUND(S8709,4))</f>
        <v>0.625</v>
      </c>
      <c r="V8709" s="110">
        <f>IF('3B-Air transport'!$T$68="no","not applicable (Q3b.1.6 answered with 'no')",ROUND(S8709,4))</f>
        <v>0.625</v>
      </c>
      <c r="AB8709" s="110">
        <f t="shared" si="479"/>
        <v>0.62500000000000044</v>
      </c>
      <c r="AC8709" s="110">
        <f>IF('3C-Water transport'!$T$56="no","not applicable (Q3c.1.6 answered with 'no')",ROUND(AB8709,4))</f>
        <v>0.625</v>
      </c>
      <c r="AD8709" s="110">
        <f>IF('3C-Water transport'!$T$57="no","not applicable (Q3c.1.6 answered with 'no')",ROUND(AB8709,4))</f>
        <v>0.625</v>
      </c>
      <c r="AE8709" s="110">
        <f>IF('3C-Water transport'!$T$58="no","not applicable (Q3c.1.6 answered with 'no')",ROUND(AB8709,4))</f>
        <v>0.625</v>
      </c>
    </row>
    <row r="8710" spans="5:31" x14ac:dyDescent="0.25">
      <c r="E8710" s="110">
        <f t="shared" si="477"/>
        <v>0.62600000000000044</v>
      </c>
      <c r="F8710" s="110">
        <f>IF('3A-Rail transport'!$T$56="no","not applicable (Q3a.2.6 answered with 'no')",ROUND(E8710,4))</f>
        <v>0.626</v>
      </c>
      <c r="G8710" s="110">
        <f>IF('3A-Rail transport'!$T$57="no","not applicable (Q3a.2.6 answered with 'no')",ROUND(E8710,4))</f>
        <v>0.626</v>
      </c>
      <c r="S8710" s="110">
        <f t="shared" si="478"/>
        <v>0.62600000000000044</v>
      </c>
      <c r="T8710" s="110">
        <f>IF('3B-Air transport'!$T$66="no","not applicable (Q3b.1.6 answered with 'no')",ROUND(S8710,4))</f>
        <v>0.626</v>
      </c>
      <c r="U8710" s="110">
        <f>IF('3B-Air transport'!$T$67="no","not applicable (Q3b.1.6 answered with 'no')",ROUND(S8710,4))</f>
        <v>0.626</v>
      </c>
      <c r="V8710" s="110">
        <f>IF('3B-Air transport'!$T$68="no","not applicable (Q3b.1.6 answered with 'no')",ROUND(S8710,4))</f>
        <v>0.626</v>
      </c>
      <c r="AB8710" s="110">
        <f t="shared" si="479"/>
        <v>0.62600000000000044</v>
      </c>
      <c r="AC8710" s="110">
        <f>IF('3C-Water transport'!$T$56="no","not applicable (Q3c.1.6 answered with 'no')",ROUND(AB8710,4))</f>
        <v>0.626</v>
      </c>
      <c r="AD8710" s="110">
        <f>IF('3C-Water transport'!$T$57="no","not applicable (Q3c.1.6 answered with 'no')",ROUND(AB8710,4))</f>
        <v>0.626</v>
      </c>
      <c r="AE8710" s="110">
        <f>IF('3C-Water transport'!$T$58="no","not applicable (Q3c.1.6 answered with 'no')",ROUND(AB8710,4))</f>
        <v>0.626</v>
      </c>
    </row>
    <row r="8711" spans="5:31" x14ac:dyDescent="0.25">
      <c r="E8711" s="110">
        <f t="shared" si="477"/>
        <v>0.62700000000000045</v>
      </c>
      <c r="F8711" s="110">
        <f>IF('3A-Rail transport'!$T$56="no","not applicable (Q3a.2.6 answered with 'no')",ROUND(E8711,4))</f>
        <v>0.627</v>
      </c>
      <c r="G8711" s="110">
        <f>IF('3A-Rail transport'!$T$57="no","not applicable (Q3a.2.6 answered with 'no')",ROUND(E8711,4))</f>
        <v>0.627</v>
      </c>
      <c r="S8711" s="110">
        <f t="shared" si="478"/>
        <v>0.62700000000000045</v>
      </c>
      <c r="T8711" s="110">
        <f>IF('3B-Air transport'!$T$66="no","not applicable (Q3b.1.6 answered with 'no')",ROUND(S8711,4))</f>
        <v>0.627</v>
      </c>
      <c r="U8711" s="110">
        <f>IF('3B-Air transport'!$T$67="no","not applicable (Q3b.1.6 answered with 'no')",ROUND(S8711,4))</f>
        <v>0.627</v>
      </c>
      <c r="V8711" s="110">
        <f>IF('3B-Air transport'!$T$68="no","not applicable (Q3b.1.6 answered with 'no')",ROUND(S8711,4))</f>
        <v>0.627</v>
      </c>
      <c r="AB8711" s="110">
        <f t="shared" si="479"/>
        <v>0.62700000000000045</v>
      </c>
      <c r="AC8711" s="110">
        <f>IF('3C-Water transport'!$T$56="no","not applicable (Q3c.1.6 answered with 'no')",ROUND(AB8711,4))</f>
        <v>0.627</v>
      </c>
      <c r="AD8711" s="110">
        <f>IF('3C-Water transport'!$T$57="no","not applicable (Q3c.1.6 answered with 'no')",ROUND(AB8711,4))</f>
        <v>0.627</v>
      </c>
      <c r="AE8711" s="110">
        <f>IF('3C-Water transport'!$T$58="no","not applicable (Q3c.1.6 answered with 'no')",ROUND(AB8711,4))</f>
        <v>0.627</v>
      </c>
    </row>
    <row r="8712" spans="5:31" x14ac:dyDescent="0.25">
      <c r="E8712" s="110">
        <f t="shared" si="477"/>
        <v>0.62800000000000045</v>
      </c>
      <c r="F8712" s="110">
        <f>IF('3A-Rail transport'!$T$56="no","not applicable (Q3a.2.6 answered with 'no')",ROUND(E8712,4))</f>
        <v>0.628</v>
      </c>
      <c r="G8712" s="110">
        <f>IF('3A-Rail transport'!$T$57="no","not applicable (Q3a.2.6 answered with 'no')",ROUND(E8712,4))</f>
        <v>0.628</v>
      </c>
      <c r="S8712" s="110">
        <f t="shared" si="478"/>
        <v>0.62800000000000045</v>
      </c>
      <c r="T8712" s="110">
        <f>IF('3B-Air transport'!$T$66="no","not applicable (Q3b.1.6 answered with 'no')",ROUND(S8712,4))</f>
        <v>0.628</v>
      </c>
      <c r="U8712" s="110">
        <f>IF('3B-Air transport'!$T$67="no","not applicable (Q3b.1.6 answered with 'no')",ROUND(S8712,4))</f>
        <v>0.628</v>
      </c>
      <c r="V8712" s="110">
        <f>IF('3B-Air transport'!$T$68="no","not applicable (Q3b.1.6 answered with 'no')",ROUND(S8712,4))</f>
        <v>0.628</v>
      </c>
      <c r="AB8712" s="110">
        <f t="shared" si="479"/>
        <v>0.62800000000000045</v>
      </c>
      <c r="AC8712" s="110">
        <f>IF('3C-Water transport'!$T$56="no","not applicable (Q3c.1.6 answered with 'no')",ROUND(AB8712,4))</f>
        <v>0.628</v>
      </c>
      <c r="AD8712" s="110">
        <f>IF('3C-Water transport'!$T$57="no","not applicable (Q3c.1.6 answered with 'no')",ROUND(AB8712,4))</f>
        <v>0.628</v>
      </c>
      <c r="AE8712" s="110">
        <f>IF('3C-Water transport'!$T$58="no","not applicable (Q3c.1.6 answered with 'no')",ROUND(AB8712,4))</f>
        <v>0.628</v>
      </c>
    </row>
    <row r="8713" spans="5:31" x14ac:dyDescent="0.25">
      <c r="E8713" s="110">
        <f t="shared" si="477"/>
        <v>0.62900000000000045</v>
      </c>
      <c r="F8713" s="110">
        <f>IF('3A-Rail transport'!$T$56="no","not applicable (Q3a.2.6 answered with 'no')",ROUND(E8713,4))</f>
        <v>0.629</v>
      </c>
      <c r="G8713" s="110">
        <f>IF('3A-Rail transport'!$T$57="no","not applicable (Q3a.2.6 answered with 'no')",ROUND(E8713,4))</f>
        <v>0.629</v>
      </c>
      <c r="S8713" s="110">
        <f t="shared" si="478"/>
        <v>0.62900000000000045</v>
      </c>
      <c r="T8713" s="110">
        <f>IF('3B-Air transport'!$T$66="no","not applicable (Q3b.1.6 answered with 'no')",ROUND(S8713,4))</f>
        <v>0.629</v>
      </c>
      <c r="U8713" s="110">
        <f>IF('3B-Air transport'!$T$67="no","not applicable (Q3b.1.6 answered with 'no')",ROUND(S8713,4))</f>
        <v>0.629</v>
      </c>
      <c r="V8713" s="110">
        <f>IF('3B-Air transport'!$T$68="no","not applicable (Q3b.1.6 answered with 'no')",ROUND(S8713,4))</f>
        <v>0.629</v>
      </c>
      <c r="AB8713" s="110">
        <f t="shared" si="479"/>
        <v>0.62900000000000045</v>
      </c>
      <c r="AC8713" s="110">
        <f>IF('3C-Water transport'!$T$56="no","not applicable (Q3c.1.6 answered with 'no')",ROUND(AB8713,4))</f>
        <v>0.629</v>
      </c>
      <c r="AD8713" s="110">
        <f>IF('3C-Water transport'!$T$57="no","not applicable (Q3c.1.6 answered with 'no')",ROUND(AB8713,4))</f>
        <v>0.629</v>
      </c>
      <c r="AE8713" s="110">
        <f>IF('3C-Water transport'!$T$58="no","not applicable (Q3c.1.6 answered with 'no')",ROUND(AB8713,4))</f>
        <v>0.629</v>
      </c>
    </row>
    <row r="8714" spans="5:31" x14ac:dyDescent="0.25">
      <c r="E8714" s="110">
        <f t="shared" si="477"/>
        <v>0.63000000000000045</v>
      </c>
      <c r="F8714" s="110">
        <f>IF('3A-Rail transport'!$T$56="no","not applicable (Q3a.2.6 answered with 'no')",ROUND(E8714,4))</f>
        <v>0.63</v>
      </c>
      <c r="G8714" s="110">
        <f>IF('3A-Rail transport'!$T$57="no","not applicable (Q3a.2.6 answered with 'no')",ROUND(E8714,4))</f>
        <v>0.63</v>
      </c>
      <c r="S8714" s="110">
        <f t="shared" si="478"/>
        <v>0.63000000000000045</v>
      </c>
      <c r="T8714" s="110">
        <f>IF('3B-Air transport'!$T$66="no","not applicable (Q3b.1.6 answered with 'no')",ROUND(S8714,4))</f>
        <v>0.63</v>
      </c>
      <c r="U8714" s="110">
        <f>IF('3B-Air transport'!$T$67="no","not applicable (Q3b.1.6 answered with 'no')",ROUND(S8714,4))</f>
        <v>0.63</v>
      </c>
      <c r="V8714" s="110">
        <f>IF('3B-Air transport'!$T$68="no","not applicable (Q3b.1.6 answered with 'no')",ROUND(S8714,4))</f>
        <v>0.63</v>
      </c>
      <c r="AB8714" s="110">
        <f t="shared" si="479"/>
        <v>0.63000000000000045</v>
      </c>
      <c r="AC8714" s="110">
        <f>IF('3C-Water transport'!$T$56="no","not applicable (Q3c.1.6 answered with 'no')",ROUND(AB8714,4))</f>
        <v>0.63</v>
      </c>
      <c r="AD8714" s="110">
        <f>IF('3C-Water transport'!$T$57="no","not applicable (Q3c.1.6 answered with 'no')",ROUND(AB8714,4))</f>
        <v>0.63</v>
      </c>
      <c r="AE8714" s="110">
        <f>IF('3C-Water transport'!$T$58="no","not applicable (Q3c.1.6 answered with 'no')",ROUND(AB8714,4))</f>
        <v>0.63</v>
      </c>
    </row>
    <row r="8715" spans="5:31" x14ac:dyDescent="0.25">
      <c r="E8715" s="110">
        <f t="shared" si="477"/>
        <v>0.63100000000000045</v>
      </c>
      <c r="F8715" s="110">
        <f>IF('3A-Rail transport'!$T$56="no","not applicable (Q3a.2.6 answered with 'no')",ROUND(E8715,4))</f>
        <v>0.63100000000000001</v>
      </c>
      <c r="G8715" s="110">
        <f>IF('3A-Rail transport'!$T$57="no","not applicable (Q3a.2.6 answered with 'no')",ROUND(E8715,4))</f>
        <v>0.63100000000000001</v>
      </c>
      <c r="S8715" s="110">
        <f t="shared" si="478"/>
        <v>0.63100000000000045</v>
      </c>
      <c r="T8715" s="110">
        <f>IF('3B-Air transport'!$T$66="no","not applicable (Q3b.1.6 answered with 'no')",ROUND(S8715,4))</f>
        <v>0.63100000000000001</v>
      </c>
      <c r="U8715" s="110">
        <f>IF('3B-Air transport'!$T$67="no","not applicable (Q3b.1.6 answered with 'no')",ROUND(S8715,4))</f>
        <v>0.63100000000000001</v>
      </c>
      <c r="V8715" s="110">
        <f>IF('3B-Air transport'!$T$68="no","not applicable (Q3b.1.6 answered with 'no')",ROUND(S8715,4))</f>
        <v>0.63100000000000001</v>
      </c>
      <c r="AB8715" s="110">
        <f t="shared" si="479"/>
        <v>0.63100000000000045</v>
      </c>
      <c r="AC8715" s="110">
        <f>IF('3C-Water transport'!$T$56="no","not applicable (Q3c.1.6 answered with 'no')",ROUND(AB8715,4))</f>
        <v>0.63100000000000001</v>
      </c>
      <c r="AD8715" s="110">
        <f>IF('3C-Water transport'!$T$57="no","not applicable (Q3c.1.6 answered with 'no')",ROUND(AB8715,4))</f>
        <v>0.63100000000000001</v>
      </c>
      <c r="AE8715" s="110">
        <f>IF('3C-Water transport'!$T$58="no","not applicable (Q3c.1.6 answered with 'no')",ROUND(AB8715,4))</f>
        <v>0.63100000000000001</v>
      </c>
    </row>
    <row r="8716" spans="5:31" x14ac:dyDescent="0.25">
      <c r="E8716" s="110">
        <f t="shared" si="477"/>
        <v>0.63200000000000045</v>
      </c>
      <c r="F8716" s="110">
        <f>IF('3A-Rail transport'!$T$56="no","not applicable (Q3a.2.6 answered with 'no')",ROUND(E8716,4))</f>
        <v>0.63200000000000001</v>
      </c>
      <c r="G8716" s="110">
        <f>IF('3A-Rail transport'!$T$57="no","not applicable (Q3a.2.6 answered with 'no')",ROUND(E8716,4))</f>
        <v>0.63200000000000001</v>
      </c>
      <c r="S8716" s="110">
        <f t="shared" si="478"/>
        <v>0.63200000000000045</v>
      </c>
      <c r="T8716" s="110">
        <f>IF('3B-Air transport'!$T$66="no","not applicable (Q3b.1.6 answered with 'no')",ROUND(S8716,4))</f>
        <v>0.63200000000000001</v>
      </c>
      <c r="U8716" s="110">
        <f>IF('3B-Air transport'!$T$67="no","not applicable (Q3b.1.6 answered with 'no')",ROUND(S8716,4))</f>
        <v>0.63200000000000001</v>
      </c>
      <c r="V8716" s="110">
        <f>IF('3B-Air transport'!$T$68="no","not applicable (Q3b.1.6 answered with 'no')",ROUND(S8716,4))</f>
        <v>0.63200000000000001</v>
      </c>
      <c r="AB8716" s="110">
        <f t="shared" si="479"/>
        <v>0.63200000000000045</v>
      </c>
      <c r="AC8716" s="110">
        <f>IF('3C-Water transport'!$T$56="no","not applicable (Q3c.1.6 answered with 'no')",ROUND(AB8716,4))</f>
        <v>0.63200000000000001</v>
      </c>
      <c r="AD8716" s="110">
        <f>IF('3C-Water transport'!$T$57="no","not applicable (Q3c.1.6 answered with 'no')",ROUND(AB8716,4))</f>
        <v>0.63200000000000001</v>
      </c>
      <c r="AE8716" s="110">
        <f>IF('3C-Water transport'!$T$58="no","not applicable (Q3c.1.6 answered with 'no')",ROUND(AB8716,4))</f>
        <v>0.63200000000000001</v>
      </c>
    </row>
    <row r="8717" spans="5:31" x14ac:dyDescent="0.25">
      <c r="E8717" s="110">
        <f t="shared" si="477"/>
        <v>0.63300000000000045</v>
      </c>
      <c r="F8717" s="110">
        <f>IF('3A-Rail transport'!$T$56="no","not applicable (Q3a.2.6 answered with 'no')",ROUND(E8717,4))</f>
        <v>0.63300000000000001</v>
      </c>
      <c r="G8717" s="110">
        <f>IF('3A-Rail transport'!$T$57="no","not applicable (Q3a.2.6 answered with 'no')",ROUND(E8717,4))</f>
        <v>0.63300000000000001</v>
      </c>
      <c r="S8717" s="110">
        <f t="shared" si="478"/>
        <v>0.63300000000000045</v>
      </c>
      <c r="T8717" s="110">
        <f>IF('3B-Air transport'!$T$66="no","not applicable (Q3b.1.6 answered with 'no')",ROUND(S8717,4))</f>
        <v>0.63300000000000001</v>
      </c>
      <c r="U8717" s="110">
        <f>IF('3B-Air transport'!$T$67="no","not applicable (Q3b.1.6 answered with 'no')",ROUND(S8717,4))</f>
        <v>0.63300000000000001</v>
      </c>
      <c r="V8717" s="110">
        <f>IF('3B-Air transport'!$T$68="no","not applicable (Q3b.1.6 answered with 'no')",ROUND(S8717,4))</f>
        <v>0.63300000000000001</v>
      </c>
      <c r="AB8717" s="110">
        <f t="shared" si="479"/>
        <v>0.63300000000000045</v>
      </c>
      <c r="AC8717" s="110">
        <f>IF('3C-Water transport'!$T$56="no","not applicable (Q3c.1.6 answered with 'no')",ROUND(AB8717,4))</f>
        <v>0.63300000000000001</v>
      </c>
      <c r="AD8717" s="110">
        <f>IF('3C-Water transport'!$T$57="no","not applicable (Q3c.1.6 answered with 'no')",ROUND(AB8717,4))</f>
        <v>0.63300000000000001</v>
      </c>
      <c r="AE8717" s="110">
        <f>IF('3C-Water transport'!$T$58="no","not applicable (Q3c.1.6 answered with 'no')",ROUND(AB8717,4))</f>
        <v>0.63300000000000001</v>
      </c>
    </row>
    <row r="8718" spans="5:31" x14ac:dyDescent="0.25">
      <c r="E8718" s="110">
        <f t="shared" si="477"/>
        <v>0.63400000000000045</v>
      </c>
      <c r="F8718" s="110">
        <f>IF('3A-Rail transport'!$T$56="no","not applicable (Q3a.2.6 answered with 'no')",ROUND(E8718,4))</f>
        <v>0.63400000000000001</v>
      </c>
      <c r="G8718" s="110">
        <f>IF('3A-Rail transport'!$T$57="no","not applicable (Q3a.2.6 answered with 'no')",ROUND(E8718,4))</f>
        <v>0.63400000000000001</v>
      </c>
      <c r="S8718" s="110">
        <f t="shared" si="478"/>
        <v>0.63400000000000045</v>
      </c>
      <c r="T8718" s="110">
        <f>IF('3B-Air transport'!$T$66="no","not applicable (Q3b.1.6 answered with 'no')",ROUND(S8718,4))</f>
        <v>0.63400000000000001</v>
      </c>
      <c r="U8718" s="110">
        <f>IF('3B-Air transport'!$T$67="no","not applicable (Q3b.1.6 answered with 'no')",ROUND(S8718,4))</f>
        <v>0.63400000000000001</v>
      </c>
      <c r="V8718" s="110">
        <f>IF('3B-Air transport'!$T$68="no","not applicable (Q3b.1.6 answered with 'no')",ROUND(S8718,4))</f>
        <v>0.63400000000000001</v>
      </c>
      <c r="AB8718" s="110">
        <f t="shared" si="479"/>
        <v>0.63400000000000045</v>
      </c>
      <c r="AC8718" s="110">
        <f>IF('3C-Water transport'!$T$56="no","not applicable (Q3c.1.6 answered with 'no')",ROUND(AB8718,4))</f>
        <v>0.63400000000000001</v>
      </c>
      <c r="AD8718" s="110">
        <f>IF('3C-Water transport'!$T$57="no","not applicable (Q3c.1.6 answered with 'no')",ROUND(AB8718,4))</f>
        <v>0.63400000000000001</v>
      </c>
      <c r="AE8718" s="110">
        <f>IF('3C-Water transport'!$T$58="no","not applicable (Q3c.1.6 answered with 'no')",ROUND(AB8718,4))</f>
        <v>0.63400000000000001</v>
      </c>
    </row>
    <row r="8719" spans="5:31" x14ac:dyDescent="0.25">
      <c r="E8719" s="110">
        <f t="shared" si="477"/>
        <v>0.63500000000000045</v>
      </c>
      <c r="F8719" s="110">
        <f>IF('3A-Rail transport'!$T$56="no","not applicable (Q3a.2.6 answered with 'no')",ROUND(E8719,4))</f>
        <v>0.63500000000000001</v>
      </c>
      <c r="G8719" s="110">
        <f>IF('3A-Rail transport'!$T$57="no","not applicable (Q3a.2.6 answered with 'no')",ROUND(E8719,4))</f>
        <v>0.63500000000000001</v>
      </c>
      <c r="S8719" s="110">
        <f t="shared" si="478"/>
        <v>0.63500000000000045</v>
      </c>
      <c r="T8719" s="110">
        <f>IF('3B-Air transport'!$T$66="no","not applicable (Q3b.1.6 answered with 'no')",ROUND(S8719,4))</f>
        <v>0.63500000000000001</v>
      </c>
      <c r="U8719" s="110">
        <f>IF('3B-Air transport'!$T$67="no","not applicable (Q3b.1.6 answered with 'no')",ROUND(S8719,4))</f>
        <v>0.63500000000000001</v>
      </c>
      <c r="V8719" s="110">
        <f>IF('3B-Air transport'!$T$68="no","not applicable (Q3b.1.6 answered with 'no')",ROUND(S8719,4))</f>
        <v>0.63500000000000001</v>
      </c>
      <c r="AB8719" s="110">
        <f t="shared" si="479"/>
        <v>0.63500000000000045</v>
      </c>
      <c r="AC8719" s="110">
        <f>IF('3C-Water transport'!$T$56="no","not applicable (Q3c.1.6 answered with 'no')",ROUND(AB8719,4))</f>
        <v>0.63500000000000001</v>
      </c>
      <c r="AD8719" s="110">
        <f>IF('3C-Water transport'!$T$57="no","not applicable (Q3c.1.6 answered with 'no')",ROUND(AB8719,4))</f>
        <v>0.63500000000000001</v>
      </c>
      <c r="AE8719" s="110">
        <f>IF('3C-Water transport'!$T$58="no","not applicable (Q3c.1.6 answered with 'no')",ROUND(AB8719,4))</f>
        <v>0.63500000000000001</v>
      </c>
    </row>
    <row r="8720" spans="5:31" x14ac:dyDescent="0.25">
      <c r="E8720" s="110">
        <f t="shared" si="477"/>
        <v>0.63600000000000045</v>
      </c>
      <c r="F8720" s="110">
        <f>IF('3A-Rail transport'!$T$56="no","not applicable (Q3a.2.6 answered with 'no')",ROUND(E8720,4))</f>
        <v>0.63600000000000001</v>
      </c>
      <c r="G8720" s="110">
        <f>IF('3A-Rail transport'!$T$57="no","not applicable (Q3a.2.6 answered with 'no')",ROUND(E8720,4))</f>
        <v>0.63600000000000001</v>
      </c>
      <c r="S8720" s="110">
        <f t="shared" si="478"/>
        <v>0.63600000000000045</v>
      </c>
      <c r="T8720" s="110">
        <f>IF('3B-Air transport'!$T$66="no","not applicable (Q3b.1.6 answered with 'no')",ROUND(S8720,4))</f>
        <v>0.63600000000000001</v>
      </c>
      <c r="U8720" s="110">
        <f>IF('3B-Air transport'!$T$67="no","not applicable (Q3b.1.6 answered with 'no')",ROUND(S8720,4))</f>
        <v>0.63600000000000001</v>
      </c>
      <c r="V8720" s="110">
        <f>IF('3B-Air transport'!$T$68="no","not applicable (Q3b.1.6 answered with 'no')",ROUND(S8720,4))</f>
        <v>0.63600000000000001</v>
      </c>
      <c r="AB8720" s="110">
        <f t="shared" si="479"/>
        <v>0.63600000000000045</v>
      </c>
      <c r="AC8720" s="110">
        <f>IF('3C-Water transport'!$T$56="no","not applicable (Q3c.1.6 answered with 'no')",ROUND(AB8720,4))</f>
        <v>0.63600000000000001</v>
      </c>
      <c r="AD8720" s="110">
        <f>IF('3C-Water transport'!$T$57="no","not applicable (Q3c.1.6 answered with 'no')",ROUND(AB8720,4))</f>
        <v>0.63600000000000001</v>
      </c>
      <c r="AE8720" s="110">
        <f>IF('3C-Water transport'!$T$58="no","not applicable (Q3c.1.6 answered with 'no')",ROUND(AB8720,4))</f>
        <v>0.63600000000000001</v>
      </c>
    </row>
    <row r="8721" spans="5:31" x14ac:dyDescent="0.25">
      <c r="E8721" s="110">
        <f t="shared" si="477"/>
        <v>0.63700000000000045</v>
      </c>
      <c r="F8721" s="110">
        <f>IF('3A-Rail transport'!$T$56="no","not applicable (Q3a.2.6 answered with 'no')",ROUND(E8721,4))</f>
        <v>0.63700000000000001</v>
      </c>
      <c r="G8721" s="110">
        <f>IF('3A-Rail transport'!$T$57="no","not applicable (Q3a.2.6 answered with 'no')",ROUND(E8721,4))</f>
        <v>0.63700000000000001</v>
      </c>
      <c r="S8721" s="110">
        <f t="shared" si="478"/>
        <v>0.63700000000000045</v>
      </c>
      <c r="T8721" s="110">
        <f>IF('3B-Air transport'!$T$66="no","not applicable (Q3b.1.6 answered with 'no')",ROUND(S8721,4))</f>
        <v>0.63700000000000001</v>
      </c>
      <c r="U8721" s="110">
        <f>IF('3B-Air transport'!$T$67="no","not applicable (Q3b.1.6 answered with 'no')",ROUND(S8721,4))</f>
        <v>0.63700000000000001</v>
      </c>
      <c r="V8721" s="110">
        <f>IF('3B-Air transport'!$T$68="no","not applicable (Q3b.1.6 answered with 'no')",ROUND(S8721,4))</f>
        <v>0.63700000000000001</v>
      </c>
      <c r="AB8721" s="110">
        <f t="shared" si="479"/>
        <v>0.63700000000000045</v>
      </c>
      <c r="AC8721" s="110">
        <f>IF('3C-Water transport'!$T$56="no","not applicable (Q3c.1.6 answered with 'no')",ROUND(AB8721,4))</f>
        <v>0.63700000000000001</v>
      </c>
      <c r="AD8721" s="110">
        <f>IF('3C-Water transport'!$T$57="no","not applicable (Q3c.1.6 answered with 'no')",ROUND(AB8721,4))</f>
        <v>0.63700000000000001</v>
      </c>
      <c r="AE8721" s="110">
        <f>IF('3C-Water transport'!$T$58="no","not applicable (Q3c.1.6 answered with 'no')",ROUND(AB8721,4))</f>
        <v>0.63700000000000001</v>
      </c>
    </row>
    <row r="8722" spans="5:31" x14ac:dyDescent="0.25">
      <c r="E8722" s="110">
        <f t="shared" si="477"/>
        <v>0.63800000000000046</v>
      </c>
      <c r="F8722" s="110">
        <f>IF('3A-Rail transport'!$T$56="no","not applicable (Q3a.2.6 answered with 'no')",ROUND(E8722,4))</f>
        <v>0.63800000000000001</v>
      </c>
      <c r="G8722" s="110">
        <f>IF('3A-Rail transport'!$T$57="no","not applicable (Q3a.2.6 answered with 'no')",ROUND(E8722,4))</f>
        <v>0.63800000000000001</v>
      </c>
      <c r="S8722" s="110">
        <f t="shared" si="478"/>
        <v>0.63800000000000046</v>
      </c>
      <c r="T8722" s="110">
        <f>IF('3B-Air transport'!$T$66="no","not applicable (Q3b.1.6 answered with 'no')",ROUND(S8722,4))</f>
        <v>0.63800000000000001</v>
      </c>
      <c r="U8722" s="110">
        <f>IF('3B-Air transport'!$T$67="no","not applicable (Q3b.1.6 answered with 'no')",ROUND(S8722,4))</f>
        <v>0.63800000000000001</v>
      </c>
      <c r="V8722" s="110">
        <f>IF('3B-Air transport'!$T$68="no","not applicable (Q3b.1.6 answered with 'no')",ROUND(S8722,4))</f>
        <v>0.63800000000000001</v>
      </c>
      <c r="AB8722" s="110">
        <f t="shared" si="479"/>
        <v>0.63800000000000046</v>
      </c>
      <c r="AC8722" s="110">
        <f>IF('3C-Water transport'!$T$56="no","not applicable (Q3c.1.6 answered with 'no')",ROUND(AB8722,4))</f>
        <v>0.63800000000000001</v>
      </c>
      <c r="AD8722" s="110">
        <f>IF('3C-Water transport'!$T$57="no","not applicable (Q3c.1.6 answered with 'no')",ROUND(AB8722,4))</f>
        <v>0.63800000000000001</v>
      </c>
      <c r="AE8722" s="110">
        <f>IF('3C-Water transport'!$T$58="no","not applicable (Q3c.1.6 answered with 'no')",ROUND(AB8722,4))</f>
        <v>0.63800000000000001</v>
      </c>
    </row>
    <row r="8723" spans="5:31" x14ac:dyDescent="0.25">
      <c r="E8723" s="110">
        <f t="shared" si="477"/>
        <v>0.63900000000000046</v>
      </c>
      <c r="F8723" s="110">
        <f>IF('3A-Rail transport'!$T$56="no","not applicable (Q3a.2.6 answered with 'no')",ROUND(E8723,4))</f>
        <v>0.63900000000000001</v>
      </c>
      <c r="G8723" s="110">
        <f>IF('3A-Rail transport'!$T$57="no","not applicable (Q3a.2.6 answered with 'no')",ROUND(E8723,4))</f>
        <v>0.63900000000000001</v>
      </c>
      <c r="S8723" s="110">
        <f t="shared" si="478"/>
        <v>0.63900000000000046</v>
      </c>
      <c r="T8723" s="110">
        <f>IF('3B-Air transport'!$T$66="no","not applicable (Q3b.1.6 answered with 'no')",ROUND(S8723,4))</f>
        <v>0.63900000000000001</v>
      </c>
      <c r="U8723" s="110">
        <f>IF('3B-Air transport'!$T$67="no","not applicable (Q3b.1.6 answered with 'no')",ROUND(S8723,4))</f>
        <v>0.63900000000000001</v>
      </c>
      <c r="V8723" s="110">
        <f>IF('3B-Air transport'!$T$68="no","not applicable (Q3b.1.6 answered with 'no')",ROUND(S8723,4))</f>
        <v>0.63900000000000001</v>
      </c>
      <c r="AB8723" s="110">
        <f t="shared" si="479"/>
        <v>0.63900000000000046</v>
      </c>
      <c r="AC8723" s="110">
        <f>IF('3C-Water transport'!$T$56="no","not applicable (Q3c.1.6 answered with 'no')",ROUND(AB8723,4))</f>
        <v>0.63900000000000001</v>
      </c>
      <c r="AD8723" s="110">
        <f>IF('3C-Water transport'!$T$57="no","not applicable (Q3c.1.6 answered with 'no')",ROUND(AB8723,4))</f>
        <v>0.63900000000000001</v>
      </c>
      <c r="AE8723" s="110">
        <f>IF('3C-Water transport'!$T$58="no","not applicable (Q3c.1.6 answered with 'no')",ROUND(AB8723,4))</f>
        <v>0.63900000000000001</v>
      </c>
    </row>
    <row r="8724" spans="5:31" x14ac:dyDescent="0.25">
      <c r="E8724" s="110">
        <f t="shared" si="477"/>
        <v>0.64000000000000046</v>
      </c>
      <c r="F8724" s="110">
        <f>IF('3A-Rail transport'!$T$56="no","not applicable (Q3a.2.6 answered with 'no')",ROUND(E8724,4))</f>
        <v>0.64</v>
      </c>
      <c r="G8724" s="110">
        <f>IF('3A-Rail transport'!$T$57="no","not applicable (Q3a.2.6 answered with 'no')",ROUND(E8724,4))</f>
        <v>0.64</v>
      </c>
      <c r="S8724" s="110">
        <f t="shared" si="478"/>
        <v>0.64000000000000046</v>
      </c>
      <c r="T8724" s="110">
        <f>IF('3B-Air transport'!$T$66="no","not applicable (Q3b.1.6 answered with 'no')",ROUND(S8724,4))</f>
        <v>0.64</v>
      </c>
      <c r="U8724" s="110">
        <f>IF('3B-Air transport'!$T$67="no","not applicable (Q3b.1.6 answered with 'no')",ROUND(S8724,4))</f>
        <v>0.64</v>
      </c>
      <c r="V8724" s="110">
        <f>IF('3B-Air transport'!$T$68="no","not applicable (Q3b.1.6 answered with 'no')",ROUND(S8724,4))</f>
        <v>0.64</v>
      </c>
      <c r="AB8724" s="110">
        <f t="shared" si="479"/>
        <v>0.64000000000000046</v>
      </c>
      <c r="AC8724" s="110">
        <f>IF('3C-Water transport'!$T$56="no","not applicable (Q3c.1.6 answered with 'no')",ROUND(AB8724,4))</f>
        <v>0.64</v>
      </c>
      <c r="AD8724" s="110">
        <f>IF('3C-Water transport'!$T$57="no","not applicable (Q3c.1.6 answered with 'no')",ROUND(AB8724,4))</f>
        <v>0.64</v>
      </c>
      <c r="AE8724" s="110">
        <f>IF('3C-Water transport'!$T$58="no","not applicable (Q3c.1.6 answered with 'no')",ROUND(AB8724,4))</f>
        <v>0.64</v>
      </c>
    </row>
    <row r="8725" spans="5:31" x14ac:dyDescent="0.25">
      <c r="E8725" s="110">
        <f t="shared" ref="E8725:E8788" si="480">E8724+0.001</f>
        <v>0.64100000000000046</v>
      </c>
      <c r="F8725" s="110">
        <f>IF('3A-Rail transport'!$T$56="no","not applicable (Q3a.2.6 answered with 'no')",ROUND(E8725,4))</f>
        <v>0.64100000000000001</v>
      </c>
      <c r="G8725" s="110">
        <f>IF('3A-Rail transport'!$T$57="no","not applicable (Q3a.2.6 answered with 'no')",ROUND(E8725,4))</f>
        <v>0.64100000000000001</v>
      </c>
      <c r="S8725" s="110">
        <f t="shared" ref="S8725:S8788" si="481">S8724+0.001</f>
        <v>0.64100000000000046</v>
      </c>
      <c r="T8725" s="110">
        <f>IF('3B-Air transport'!$T$66="no","not applicable (Q3b.1.6 answered with 'no')",ROUND(S8725,4))</f>
        <v>0.64100000000000001</v>
      </c>
      <c r="U8725" s="110">
        <f>IF('3B-Air transport'!$T$67="no","not applicable (Q3b.1.6 answered with 'no')",ROUND(S8725,4))</f>
        <v>0.64100000000000001</v>
      </c>
      <c r="V8725" s="110">
        <f>IF('3B-Air transport'!$T$68="no","not applicable (Q3b.1.6 answered with 'no')",ROUND(S8725,4))</f>
        <v>0.64100000000000001</v>
      </c>
      <c r="AB8725" s="110">
        <f t="shared" ref="AB8725:AB8788" si="482">AB8724+0.001</f>
        <v>0.64100000000000046</v>
      </c>
      <c r="AC8725" s="110">
        <f>IF('3C-Water transport'!$T$56="no","not applicable (Q3c.1.6 answered with 'no')",ROUND(AB8725,4))</f>
        <v>0.64100000000000001</v>
      </c>
      <c r="AD8725" s="110">
        <f>IF('3C-Water transport'!$T$57="no","not applicable (Q3c.1.6 answered with 'no')",ROUND(AB8725,4))</f>
        <v>0.64100000000000001</v>
      </c>
      <c r="AE8725" s="110">
        <f>IF('3C-Water transport'!$T$58="no","not applicable (Q3c.1.6 answered with 'no')",ROUND(AB8725,4))</f>
        <v>0.64100000000000001</v>
      </c>
    </row>
    <row r="8726" spans="5:31" x14ac:dyDescent="0.25">
      <c r="E8726" s="110">
        <f t="shared" si="480"/>
        <v>0.64200000000000046</v>
      </c>
      <c r="F8726" s="110">
        <f>IF('3A-Rail transport'!$T$56="no","not applicable (Q3a.2.6 answered with 'no')",ROUND(E8726,4))</f>
        <v>0.64200000000000002</v>
      </c>
      <c r="G8726" s="110">
        <f>IF('3A-Rail transport'!$T$57="no","not applicable (Q3a.2.6 answered with 'no')",ROUND(E8726,4))</f>
        <v>0.64200000000000002</v>
      </c>
      <c r="S8726" s="110">
        <f t="shared" si="481"/>
        <v>0.64200000000000046</v>
      </c>
      <c r="T8726" s="110">
        <f>IF('3B-Air transport'!$T$66="no","not applicable (Q3b.1.6 answered with 'no')",ROUND(S8726,4))</f>
        <v>0.64200000000000002</v>
      </c>
      <c r="U8726" s="110">
        <f>IF('3B-Air transport'!$T$67="no","not applicable (Q3b.1.6 answered with 'no')",ROUND(S8726,4))</f>
        <v>0.64200000000000002</v>
      </c>
      <c r="V8726" s="110">
        <f>IF('3B-Air transport'!$T$68="no","not applicable (Q3b.1.6 answered with 'no')",ROUND(S8726,4))</f>
        <v>0.64200000000000002</v>
      </c>
      <c r="AB8726" s="110">
        <f t="shared" si="482"/>
        <v>0.64200000000000046</v>
      </c>
      <c r="AC8726" s="110">
        <f>IF('3C-Water transport'!$T$56="no","not applicable (Q3c.1.6 answered with 'no')",ROUND(AB8726,4))</f>
        <v>0.64200000000000002</v>
      </c>
      <c r="AD8726" s="110">
        <f>IF('3C-Water transport'!$T$57="no","not applicable (Q3c.1.6 answered with 'no')",ROUND(AB8726,4))</f>
        <v>0.64200000000000002</v>
      </c>
      <c r="AE8726" s="110">
        <f>IF('3C-Water transport'!$T$58="no","not applicable (Q3c.1.6 answered with 'no')",ROUND(AB8726,4))</f>
        <v>0.64200000000000002</v>
      </c>
    </row>
    <row r="8727" spans="5:31" x14ac:dyDescent="0.25">
      <c r="E8727" s="110">
        <f t="shared" si="480"/>
        <v>0.64300000000000046</v>
      </c>
      <c r="F8727" s="110">
        <f>IF('3A-Rail transport'!$T$56="no","not applicable (Q3a.2.6 answered with 'no')",ROUND(E8727,4))</f>
        <v>0.64300000000000002</v>
      </c>
      <c r="G8727" s="110">
        <f>IF('3A-Rail transport'!$T$57="no","not applicable (Q3a.2.6 answered with 'no')",ROUND(E8727,4))</f>
        <v>0.64300000000000002</v>
      </c>
      <c r="S8727" s="110">
        <f t="shared" si="481"/>
        <v>0.64300000000000046</v>
      </c>
      <c r="T8727" s="110">
        <f>IF('3B-Air transport'!$T$66="no","not applicable (Q3b.1.6 answered with 'no')",ROUND(S8727,4))</f>
        <v>0.64300000000000002</v>
      </c>
      <c r="U8727" s="110">
        <f>IF('3B-Air transport'!$T$67="no","not applicable (Q3b.1.6 answered with 'no')",ROUND(S8727,4))</f>
        <v>0.64300000000000002</v>
      </c>
      <c r="V8727" s="110">
        <f>IF('3B-Air transport'!$T$68="no","not applicable (Q3b.1.6 answered with 'no')",ROUND(S8727,4))</f>
        <v>0.64300000000000002</v>
      </c>
      <c r="AB8727" s="110">
        <f t="shared" si="482"/>
        <v>0.64300000000000046</v>
      </c>
      <c r="AC8727" s="110">
        <f>IF('3C-Water transport'!$T$56="no","not applicable (Q3c.1.6 answered with 'no')",ROUND(AB8727,4))</f>
        <v>0.64300000000000002</v>
      </c>
      <c r="AD8727" s="110">
        <f>IF('3C-Water transport'!$T$57="no","not applicable (Q3c.1.6 answered with 'no')",ROUND(AB8727,4))</f>
        <v>0.64300000000000002</v>
      </c>
      <c r="AE8727" s="110">
        <f>IF('3C-Water transport'!$T$58="no","not applicable (Q3c.1.6 answered with 'no')",ROUND(AB8727,4))</f>
        <v>0.64300000000000002</v>
      </c>
    </row>
    <row r="8728" spans="5:31" x14ac:dyDescent="0.25">
      <c r="E8728" s="110">
        <f t="shared" si="480"/>
        <v>0.64400000000000046</v>
      </c>
      <c r="F8728" s="110">
        <f>IF('3A-Rail transport'!$T$56="no","not applicable (Q3a.2.6 answered with 'no')",ROUND(E8728,4))</f>
        <v>0.64400000000000002</v>
      </c>
      <c r="G8728" s="110">
        <f>IF('3A-Rail transport'!$T$57="no","not applicable (Q3a.2.6 answered with 'no')",ROUND(E8728,4))</f>
        <v>0.64400000000000002</v>
      </c>
      <c r="S8728" s="110">
        <f t="shared" si="481"/>
        <v>0.64400000000000046</v>
      </c>
      <c r="T8728" s="110">
        <f>IF('3B-Air transport'!$T$66="no","not applicable (Q3b.1.6 answered with 'no')",ROUND(S8728,4))</f>
        <v>0.64400000000000002</v>
      </c>
      <c r="U8728" s="110">
        <f>IF('3B-Air transport'!$T$67="no","not applicable (Q3b.1.6 answered with 'no')",ROUND(S8728,4))</f>
        <v>0.64400000000000002</v>
      </c>
      <c r="V8728" s="110">
        <f>IF('3B-Air transport'!$T$68="no","not applicable (Q3b.1.6 answered with 'no')",ROUND(S8728,4))</f>
        <v>0.64400000000000002</v>
      </c>
      <c r="AB8728" s="110">
        <f t="shared" si="482"/>
        <v>0.64400000000000046</v>
      </c>
      <c r="AC8728" s="110">
        <f>IF('3C-Water transport'!$T$56="no","not applicable (Q3c.1.6 answered with 'no')",ROUND(AB8728,4))</f>
        <v>0.64400000000000002</v>
      </c>
      <c r="AD8728" s="110">
        <f>IF('3C-Water transport'!$T$57="no","not applicable (Q3c.1.6 answered with 'no')",ROUND(AB8728,4))</f>
        <v>0.64400000000000002</v>
      </c>
      <c r="AE8728" s="110">
        <f>IF('3C-Water transport'!$T$58="no","not applicable (Q3c.1.6 answered with 'no')",ROUND(AB8728,4))</f>
        <v>0.64400000000000002</v>
      </c>
    </row>
    <row r="8729" spans="5:31" x14ac:dyDescent="0.25">
      <c r="E8729" s="110">
        <f t="shared" si="480"/>
        <v>0.64500000000000046</v>
      </c>
      <c r="F8729" s="110">
        <f>IF('3A-Rail transport'!$T$56="no","not applicable (Q3a.2.6 answered with 'no')",ROUND(E8729,4))</f>
        <v>0.64500000000000002</v>
      </c>
      <c r="G8729" s="110">
        <f>IF('3A-Rail transport'!$T$57="no","not applicable (Q3a.2.6 answered with 'no')",ROUND(E8729,4))</f>
        <v>0.64500000000000002</v>
      </c>
      <c r="S8729" s="110">
        <f t="shared" si="481"/>
        <v>0.64500000000000046</v>
      </c>
      <c r="T8729" s="110">
        <f>IF('3B-Air transport'!$T$66="no","not applicable (Q3b.1.6 answered with 'no')",ROUND(S8729,4))</f>
        <v>0.64500000000000002</v>
      </c>
      <c r="U8729" s="110">
        <f>IF('3B-Air transport'!$T$67="no","not applicable (Q3b.1.6 answered with 'no')",ROUND(S8729,4))</f>
        <v>0.64500000000000002</v>
      </c>
      <c r="V8729" s="110">
        <f>IF('3B-Air transport'!$T$68="no","not applicable (Q3b.1.6 answered with 'no')",ROUND(S8729,4))</f>
        <v>0.64500000000000002</v>
      </c>
      <c r="AB8729" s="110">
        <f t="shared" si="482"/>
        <v>0.64500000000000046</v>
      </c>
      <c r="AC8729" s="110">
        <f>IF('3C-Water transport'!$T$56="no","not applicable (Q3c.1.6 answered with 'no')",ROUND(AB8729,4))</f>
        <v>0.64500000000000002</v>
      </c>
      <c r="AD8729" s="110">
        <f>IF('3C-Water transport'!$T$57="no","not applicable (Q3c.1.6 answered with 'no')",ROUND(AB8729,4))</f>
        <v>0.64500000000000002</v>
      </c>
      <c r="AE8729" s="110">
        <f>IF('3C-Water transport'!$T$58="no","not applicable (Q3c.1.6 answered with 'no')",ROUND(AB8729,4))</f>
        <v>0.64500000000000002</v>
      </c>
    </row>
    <row r="8730" spans="5:31" x14ac:dyDescent="0.25">
      <c r="E8730" s="110">
        <f t="shared" si="480"/>
        <v>0.64600000000000046</v>
      </c>
      <c r="F8730" s="110">
        <f>IF('3A-Rail transport'!$T$56="no","not applicable (Q3a.2.6 answered with 'no')",ROUND(E8730,4))</f>
        <v>0.64600000000000002</v>
      </c>
      <c r="G8730" s="110">
        <f>IF('3A-Rail transport'!$T$57="no","not applicable (Q3a.2.6 answered with 'no')",ROUND(E8730,4))</f>
        <v>0.64600000000000002</v>
      </c>
      <c r="S8730" s="110">
        <f t="shared" si="481"/>
        <v>0.64600000000000046</v>
      </c>
      <c r="T8730" s="110">
        <f>IF('3B-Air transport'!$T$66="no","not applicable (Q3b.1.6 answered with 'no')",ROUND(S8730,4))</f>
        <v>0.64600000000000002</v>
      </c>
      <c r="U8730" s="110">
        <f>IF('3B-Air transport'!$T$67="no","not applicable (Q3b.1.6 answered with 'no')",ROUND(S8730,4))</f>
        <v>0.64600000000000002</v>
      </c>
      <c r="V8730" s="110">
        <f>IF('3B-Air transport'!$T$68="no","not applicable (Q3b.1.6 answered with 'no')",ROUND(S8730,4))</f>
        <v>0.64600000000000002</v>
      </c>
      <c r="AB8730" s="110">
        <f t="shared" si="482"/>
        <v>0.64600000000000046</v>
      </c>
      <c r="AC8730" s="110">
        <f>IF('3C-Water transport'!$T$56="no","not applicable (Q3c.1.6 answered with 'no')",ROUND(AB8730,4))</f>
        <v>0.64600000000000002</v>
      </c>
      <c r="AD8730" s="110">
        <f>IF('3C-Water transport'!$T$57="no","not applicable (Q3c.1.6 answered with 'no')",ROUND(AB8730,4))</f>
        <v>0.64600000000000002</v>
      </c>
      <c r="AE8730" s="110">
        <f>IF('3C-Water transport'!$T$58="no","not applicable (Q3c.1.6 answered with 'no')",ROUND(AB8730,4))</f>
        <v>0.64600000000000002</v>
      </c>
    </row>
    <row r="8731" spans="5:31" x14ac:dyDescent="0.25">
      <c r="E8731" s="110">
        <f t="shared" si="480"/>
        <v>0.64700000000000046</v>
      </c>
      <c r="F8731" s="110">
        <f>IF('3A-Rail transport'!$T$56="no","not applicable (Q3a.2.6 answered with 'no')",ROUND(E8731,4))</f>
        <v>0.64700000000000002</v>
      </c>
      <c r="G8731" s="110">
        <f>IF('3A-Rail transport'!$T$57="no","not applicable (Q3a.2.6 answered with 'no')",ROUND(E8731,4))</f>
        <v>0.64700000000000002</v>
      </c>
      <c r="S8731" s="110">
        <f t="shared" si="481"/>
        <v>0.64700000000000046</v>
      </c>
      <c r="T8731" s="110">
        <f>IF('3B-Air transport'!$T$66="no","not applicable (Q3b.1.6 answered with 'no')",ROUND(S8731,4))</f>
        <v>0.64700000000000002</v>
      </c>
      <c r="U8731" s="110">
        <f>IF('3B-Air transport'!$T$67="no","not applicable (Q3b.1.6 answered with 'no')",ROUND(S8731,4))</f>
        <v>0.64700000000000002</v>
      </c>
      <c r="V8731" s="110">
        <f>IF('3B-Air transport'!$T$68="no","not applicable (Q3b.1.6 answered with 'no')",ROUND(S8731,4))</f>
        <v>0.64700000000000002</v>
      </c>
      <c r="AB8731" s="110">
        <f t="shared" si="482"/>
        <v>0.64700000000000046</v>
      </c>
      <c r="AC8731" s="110">
        <f>IF('3C-Water transport'!$T$56="no","not applicable (Q3c.1.6 answered with 'no')",ROUND(AB8731,4))</f>
        <v>0.64700000000000002</v>
      </c>
      <c r="AD8731" s="110">
        <f>IF('3C-Water transport'!$T$57="no","not applicable (Q3c.1.6 answered with 'no')",ROUND(AB8731,4))</f>
        <v>0.64700000000000002</v>
      </c>
      <c r="AE8731" s="110">
        <f>IF('3C-Water transport'!$T$58="no","not applicable (Q3c.1.6 answered with 'no')",ROUND(AB8731,4))</f>
        <v>0.64700000000000002</v>
      </c>
    </row>
    <row r="8732" spans="5:31" x14ac:dyDescent="0.25">
      <c r="E8732" s="110">
        <f t="shared" si="480"/>
        <v>0.64800000000000046</v>
      </c>
      <c r="F8732" s="110">
        <f>IF('3A-Rail transport'!$T$56="no","not applicable (Q3a.2.6 answered with 'no')",ROUND(E8732,4))</f>
        <v>0.64800000000000002</v>
      </c>
      <c r="G8732" s="110">
        <f>IF('3A-Rail transport'!$T$57="no","not applicable (Q3a.2.6 answered with 'no')",ROUND(E8732,4))</f>
        <v>0.64800000000000002</v>
      </c>
      <c r="S8732" s="110">
        <f t="shared" si="481"/>
        <v>0.64800000000000046</v>
      </c>
      <c r="T8732" s="110">
        <f>IF('3B-Air transport'!$T$66="no","not applicable (Q3b.1.6 answered with 'no')",ROUND(S8732,4))</f>
        <v>0.64800000000000002</v>
      </c>
      <c r="U8732" s="110">
        <f>IF('3B-Air transport'!$T$67="no","not applicable (Q3b.1.6 answered with 'no')",ROUND(S8732,4))</f>
        <v>0.64800000000000002</v>
      </c>
      <c r="V8732" s="110">
        <f>IF('3B-Air transport'!$T$68="no","not applicable (Q3b.1.6 answered with 'no')",ROUND(S8732,4))</f>
        <v>0.64800000000000002</v>
      </c>
      <c r="AB8732" s="110">
        <f t="shared" si="482"/>
        <v>0.64800000000000046</v>
      </c>
      <c r="AC8732" s="110">
        <f>IF('3C-Water transport'!$T$56="no","not applicable (Q3c.1.6 answered with 'no')",ROUND(AB8732,4))</f>
        <v>0.64800000000000002</v>
      </c>
      <c r="AD8732" s="110">
        <f>IF('3C-Water transport'!$T$57="no","not applicable (Q3c.1.6 answered with 'no')",ROUND(AB8732,4))</f>
        <v>0.64800000000000002</v>
      </c>
      <c r="AE8732" s="110">
        <f>IF('3C-Water transport'!$T$58="no","not applicable (Q3c.1.6 answered with 'no')",ROUND(AB8732,4))</f>
        <v>0.64800000000000002</v>
      </c>
    </row>
    <row r="8733" spans="5:31" x14ac:dyDescent="0.25">
      <c r="E8733" s="110">
        <f t="shared" si="480"/>
        <v>0.64900000000000047</v>
      </c>
      <c r="F8733" s="110">
        <f>IF('3A-Rail transport'!$T$56="no","not applicable (Q3a.2.6 answered with 'no')",ROUND(E8733,4))</f>
        <v>0.64900000000000002</v>
      </c>
      <c r="G8733" s="110">
        <f>IF('3A-Rail transport'!$T$57="no","not applicable (Q3a.2.6 answered with 'no')",ROUND(E8733,4))</f>
        <v>0.64900000000000002</v>
      </c>
      <c r="S8733" s="110">
        <f t="shared" si="481"/>
        <v>0.64900000000000047</v>
      </c>
      <c r="T8733" s="110">
        <f>IF('3B-Air transport'!$T$66="no","not applicable (Q3b.1.6 answered with 'no')",ROUND(S8733,4))</f>
        <v>0.64900000000000002</v>
      </c>
      <c r="U8733" s="110">
        <f>IF('3B-Air transport'!$T$67="no","not applicable (Q3b.1.6 answered with 'no')",ROUND(S8733,4))</f>
        <v>0.64900000000000002</v>
      </c>
      <c r="V8733" s="110">
        <f>IF('3B-Air transport'!$T$68="no","not applicable (Q3b.1.6 answered with 'no')",ROUND(S8733,4))</f>
        <v>0.64900000000000002</v>
      </c>
      <c r="AB8733" s="110">
        <f t="shared" si="482"/>
        <v>0.64900000000000047</v>
      </c>
      <c r="AC8733" s="110">
        <f>IF('3C-Water transport'!$T$56="no","not applicable (Q3c.1.6 answered with 'no')",ROUND(AB8733,4))</f>
        <v>0.64900000000000002</v>
      </c>
      <c r="AD8733" s="110">
        <f>IF('3C-Water transport'!$T$57="no","not applicable (Q3c.1.6 answered with 'no')",ROUND(AB8733,4))</f>
        <v>0.64900000000000002</v>
      </c>
      <c r="AE8733" s="110">
        <f>IF('3C-Water transport'!$T$58="no","not applicable (Q3c.1.6 answered with 'no')",ROUND(AB8733,4))</f>
        <v>0.64900000000000002</v>
      </c>
    </row>
    <row r="8734" spans="5:31" x14ac:dyDescent="0.25">
      <c r="E8734" s="110">
        <f t="shared" si="480"/>
        <v>0.65000000000000047</v>
      </c>
      <c r="F8734" s="110">
        <f>IF('3A-Rail transport'!$T$56="no","not applicable (Q3a.2.6 answered with 'no')",ROUND(E8734,4))</f>
        <v>0.65</v>
      </c>
      <c r="G8734" s="110">
        <f>IF('3A-Rail transport'!$T$57="no","not applicable (Q3a.2.6 answered with 'no')",ROUND(E8734,4))</f>
        <v>0.65</v>
      </c>
      <c r="S8734" s="110">
        <f t="shared" si="481"/>
        <v>0.65000000000000047</v>
      </c>
      <c r="T8734" s="110">
        <f>IF('3B-Air transport'!$T$66="no","not applicable (Q3b.1.6 answered with 'no')",ROUND(S8734,4))</f>
        <v>0.65</v>
      </c>
      <c r="U8734" s="110">
        <f>IF('3B-Air transport'!$T$67="no","not applicable (Q3b.1.6 answered with 'no')",ROUND(S8734,4))</f>
        <v>0.65</v>
      </c>
      <c r="V8734" s="110">
        <f>IF('3B-Air transport'!$T$68="no","not applicable (Q3b.1.6 answered with 'no')",ROUND(S8734,4))</f>
        <v>0.65</v>
      </c>
      <c r="AB8734" s="110">
        <f t="shared" si="482"/>
        <v>0.65000000000000047</v>
      </c>
      <c r="AC8734" s="110">
        <f>IF('3C-Water transport'!$T$56="no","not applicable (Q3c.1.6 answered with 'no')",ROUND(AB8734,4))</f>
        <v>0.65</v>
      </c>
      <c r="AD8734" s="110">
        <f>IF('3C-Water transport'!$T$57="no","not applicable (Q3c.1.6 answered with 'no')",ROUND(AB8734,4))</f>
        <v>0.65</v>
      </c>
      <c r="AE8734" s="110">
        <f>IF('3C-Water transport'!$T$58="no","not applicable (Q3c.1.6 answered with 'no')",ROUND(AB8734,4))</f>
        <v>0.65</v>
      </c>
    </row>
    <row r="8735" spans="5:31" x14ac:dyDescent="0.25">
      <c r="E8735" s="110">
        <f t="shared" si="480"/>
        <v>0.65100000000000047</v>
      </c>
      <c r="F8735" s="110">
        <f>IF('3A-Rail transport'!$T$56="no","not applicable (Q3a.2.6 answered with 'no')",ROUND(E8735,4))</f>
        <v>0.65100000000000002</v>
      </c>
      <c r="G8735" s="110">
        <f>IF('3A-Rail transport'!$T$57="no","not applicable (Q3a.2.6 answered with 'no')",ROUND(E8735,4))</f>
        <v>0.65100000000000002</v>
      </c>
      <c r="S8735" s="110">
        <f t="shared" si="481"/>
        <v>0.65100000000000047</v>
      </c>
      <c r="T8735" s="110">
        <f>IF('3B-Air transport'!$T$66="no","not applicable (Q3b.1.6 answered with 'no')",ROUND(S8735,4))</f>
        <v>0.65100000000000002</v>
      </c>
      <c r="U8735" s="110">
        <f>IF('3B-Air transport'!$T$67="no","not applicable (Q3b.1.6 answered with 'no')",ROUND(S8735,4))</f>
        <v>0.65100000000000002</v>
      </c>
      <c r="V8735" s="110">
        <f>IF('3B-Air transport'!$T$68="no","not applicable (Q3b.1.6 answered with 'no')",ROUND(S8735,4))</f>
        <v>0.65100000000000002</v>
      </c>
      <c r="AB8735" s="110">
        <f t="shared" si="482"/>
        <v>0.65100000000000047</v>
      </c>
      <c r="AC8735" s="110">
        <f>IF('3C-Water transport'!$T$56="no","not applicable (Q3c.1.6 answered with 'no')",ROUND(AB8735,4))</f>
        <v>0.65100000000000002</v>
      </c>
      <c r="AD8735" s="110">
        <f>IF('3C-Water transport'!$T$57="no","not applicable (Q3c.1.6 answered with 'no')",ROUND(AB8735,4))</f>
        <v>0.65100000000000002</v>
      </c>
      <c r="AE8735" s="110">
        <f>IF('3C-Water transport'!$T$58="no","not applicable (Q3c.1.6 answered with 'no')",ROUND(AB8735,4))</f>
        <v>0.65100000000000002</v>
      </c>
    </row>
    <row r="8736" spans="5:31" x14ac:dyDescent="0.25">
      <c r="E8736" s="110">
        <f t="shared" si="480"/>
        <v>0.65200000000000047</v>
      </c>
      <c r="F8736" s="110">
        <f>IF('3A-Rail transport'!$T$56="no","not applicable (Q3a.2.6 answered with 'no')",ROUND(E8736,4))</f>
        <v>0.65200000000000002</v>
      </c>
      <c r="G8736" s="110">
        <f>IF('3A-Rail transport'!$T$57="no","not applicable (Q3a.2.6 answered with 'no')",ROUND(E8736,4))</f>
        <v>0.65200000000000002</v>
      </c>
      <c r="S8736" s="110">
        <f t="shared" si="481"/>
        <v>0.65200000000000047</v>
      </c>
      <c r="T8736" s="110">
        <f>IF('3B-Air transport'!$T$66="no","not applicable (Q3b.1.6 answered with 'no')",ROUND(S8736,4))</f>
        <v>0.65200000000000002</v>
      </c>
      <c r="U8736" s="110">
        <f>IF('3B-Air transport'!$T$67="no","not applicable (Q3b.1.6 answered with 'no')",ROUND(S8736,4))</f>
        <v>0.65200000000000002</v>
      </c>
      <c r="V8736" s="110">
        <f>IF('3B-Air transport'!$T$68="no","not applicable (Q3b.1.6 answered with 'no')",ROUND(S8736,4))</f>
        <v>0.65200000000000002</v>
      </c>
      <c r="AB8736" s="110">
        <f t="shared" si="482"/>
        <v>0.65200000000000047</v>
      </c>
      <c r="AC8736" s="110">
        <f>IF('3C-Water transport'!$T$56="no","not applicable (Q3c.1.6 answered with 'no')",ROUND(AB8736,4))</f>
        <v>0.65200000000000002</v>
      </c>
      <c r="AD8736" s="110">
        <f>IF('3C-Water transport'!$T$57="no","not applicable (Q3c.1.6 answered with 'no')",ROUND(AB8736,4))</f>
        <v>0.65200000000000002</v>
      </c>
      <c r="AE8736" s="110">
        <f>IF('3C-Water transport'!$T$58="no","not applicable (Q3c.1.6 answered with 'no')",ROUND(AB8736,4))</f>
        <v>0.65200000000000002</v>
      </c>
    </row>
    <row r="8737" spans="5:31" x14ac:dyDescent="0.25">
      <c r="E8737" s="110">
        <f t="shared" si="480"/>
        <v>0.65300000000000047</v>
      </c>
      <c r="F8737" s="110">
        <f>IF('3A-Rail transport'!$T$56="no","not applicable (Q3a.2.6 answered with 'no')",ROUND(E8737,4))</f>
        <v>0.65300000000000002</v>
      </c>
      <c r="G8737" s="110">
        <f>IF('3A-Rail transport'!$T$57="no","not applicable (Q3a.2.6 answered with 'no')",ROUND(E8737,4))</f>
        <v>0.65300000000000002</v>
      </c>
      <c r="S8737" s="110">
        <f t="shared" si="481"/>
        <v>0.65300000000000047</v>
      </c>
      <c r="T8737" s="110">
        <f>IF('3B-Air transport'!$T$66="no","not applicable (Q3b.1.6 answered with 'no')",ROUND(S8737,4))</f>
        <v>0.65300000000000002</v>
      </c>
      <c r="U8737" s="110">
        <f>IF('3B-Air transport'!$T$67="no","not applicable (Q3b.1.6 answered with 'no')",ROUND(S8737,4))</f>
        <v>0.65300000000000002</v>
      </c>
      <c r="V8737" s="110">
        <f>IF('3B-Air transport'!$T$68="no","not applicable (Q3b.1.6 answered with 'no')",ROUND(S8737,4))</f>
        <v>0.65300000000000002</v>
      </c>
      <c r="AB8737" s="110">
        <f t="shared" si="482"/>
        <v>0.65300000000000047</v>
      </c>
      <c r="AC8737" s="110">
        <f>IF('3C-Water transport'!$T$56="no","not applicable (Q3c.1.6 answered with 'no')",ROUND(AB8737,4))</f>
        <v>0.65300000000000002</v>
      </c>
      <c r="AD8737" s="110">
        <f>IF('3C-Water transport'!$T$57="no","not applicable (Q3c.1.6 answered with 'no')",ROUND(AB8737,4))</f>
        <v>0.65300000000000002</v>
      </c>
      <c r="AE8737" s="110">
        <f>IF('3C-Water transport'!$T$58="no","not applicable (Q3c.1.6 answered with 'no')",ROUND(AB8737,4))</f>
        <v>0.65300000000000002</v>
      </c>
    </row>
    <row r="8738" spans="5:31" x14ac:dyDescent="0.25">
      <c r="E8738" s="110">
        <f t="shared" si="480"/>
        <v>0.65400000000000047</v>
      </c>
      <c r="F8738" s="110">
        <f>IF('3A-Rail transport'!$T$56="no","not applicable (Q3a.2.6 answered with 'no')",ROUND(E8738,4))</f>
        <v>0.65400000000000003</v>
      </c>
      <c r="G8738" s="110">
        <f>IF('3A-Rail transport'!$T$57="no","not applicable (Q3a.2.6 answered with 'no')",ROUND(E8738,4))</f>
        <v>0.65400000000000003</v>
      </c>
      <c r="S8738" s="110">
        <f t="shared" si="481"/>
        <v>0.65400000000000047</v>
      </c>
      <c r="T8738" s="110">
        <f>IF('3B-Air transport'!$T$66="no","not applicable (Q3b.1.6 answered with 'no')",ROUND(S8738,4))</f>
        <v>0.65400000000000003</v>
      </c>
      <c r="U8738" s="110">
        <f>IF('3B-Air transport'!$T$67="no","not applicable (Q3b.1.6 answered with 'no')",ROUND(S8738,4))</f>
        <v>0.65400000000000003</v>
      </c>
      <c r="V8738" s="110">
        <f>IF('3B-Air transport'!$T$68="no","not applicable (Q3b.1.6 answered with 'no')",ROUND(S8738,4))</f>
        <v>0.65400000000000003</v>
      </c>
      <c r="AB8738" s="110">
        <f t="shared" si="482"/>
        <v>0.65400000000000047</v>
      </c>
      <c r="AC8738" s="110">
        <f>IF('3C-Water transport'!$T$56="no","not applicable (Q3c.1.6 answered with 'no')",ROUND(AB8738,4))</f>
        <v>0.65400000000000003</v>
      </c>
      <c r="AD8738" s="110">
        <f>IF('3C-Water transport'!$T$57="no","not applicable (Q3c.1.6 answered with 'no')",ROUND(AB8738,4))</f>
        <v>0.65400000000000003</v>
      </c>
      <c r="AE8738" s="110">
        <f>IF('3C-Water transport'!$T$58="no","not applicable (Q3c.1.6 answered with 'no')",ROUND(AB8738,4))</f>
        <v>0.65400000000000003</v>
      </c>
    </row>
    <row r="8739" spans="5:31" x14ac:dyDescent="0.25">
      <c r="E8739" s="110">
        <f t="shared" si="480"/>
        <v>0.65500000000000047</v>
      </c>
      <c r="F8739" s="110">
        <f>IF('3A-Rail transport'!$T$56="no","not applicable (Q3a.2.6 answered with 'no')",ROUND(E8739,4))</f>
        <v>0.65500000000000003</v>
      </c>
      <c r="G8739" s="110">
        <f>IF('3A-Rail transport'!$T$57="no","not applicable (Q3a.2.6 answered with 'no')",ROUND(E8739,4))</f>
        <v>0.65500000000000003</v>
      </c>
      <c r="S8739" s="110">
        <f t="shared" si="481"/>
        <v>0.65500000000000047</v>
      </c>
      <c r="T8739" s="110">
        <f>IF('3B-Air transport'!$T$66="no","not applicable (Q3b.1.6 answered with 'no')",ROUND(S8739,4))</f>
        <v>0.65500000000000003</v>
      </c>
      <c r="U8739" s="110">
        <f>IF('3B-Air transport'!$T$67="no","not applicable (Q3b.1.6 answered with 'no')",ROUND(S8739,4))</f>
        <v>0.65500000000000003</v>
      </c>
      <c r="V8739" s="110">
        <f>IF('3B-Air transport'!$T$68="no","not applicable (Q3b.1.6 answered with 'no')",ROUND(S8739,4))</f>
        <v>0.65500000000000003</v>
      </c>
      <c r="AB8739" s="110">
        <f t="shared" si="482"/>
        <v>0.65500000000000047</v>
      </c>
      <c r="AC8739" s="110">
        <f>IF('3C-Water transport'!$T$56="no","not applicable (Q3c.1.6 answered with 'no')",ROUND(AB8739,4))</f>
        <v>0.65500000000000003</v>
      </c>
      <c r="AD8739" s="110">
        <f>IF('3C-Water transport'!$T$57="no","not applicable (Q3c.1.6 answered with 'no')",ROUND(AB8739,4))</f>
        <v>0.65500000000000003</v>
      </c>
      <c r="AE8739" s="110">
        <f>IF('3C-Water transport'!$T$58="no","not applicable (Q3c.1.6 answered with 'no')",ROUND(AB8739,4))</f>
        <v>0.65500000000000003</v>
      </c>
    </row>
    <row r="8740" spans="5:31" x14ac:dyDescent="0.25">
      <c r="E8740" s="110">
        <f t="shared" si="480"/>
        <v>0.65600000000000047</v>
      </c>
      <c r="F8740" s="110">
        <f>IF('3A-Rail transport'!$T$56="no","not applicable (Q3a.2.6 answered with 'no')",ROUND(E8740,4))</f>
        <v>0.65600000000000003</v>
      </c>
      <c r="G8740" s="110">
        <f>IF('3A-Rail transport'!$T$57="no","not applicable (Q3a.2.6 answered with 'no')",ROUND(E8740,4))</f>
        <v>0.65600000000000003</v>
      </c>
      <c r="S8740" s="110">
        <f t="shared" si="481"/>
        <v>0.65600000000000047</v>
      </c>
      <c r="T8740" s="110">
        <f>IF('3B-Air transport'!$T$66="no","not applicable (Q3b.1.6 answered with 'no')",ROUND(S8740,4))</f>
        <v>0.65600000000000003</v>
      </c>
      <c r="U8740" s="110">
        <f>IF('3B-Air transport'!$T$67="no","not applicable (Q3b.1.6 answered with 'no')",ROUND(S8740,4))</f>
        <v>0.65600000000000003</v>
      </c>
      <c r="V8740" s="110">
        <f>IF('3B-Air transport'!$T$68="no","not applicable (Q3b.1.6 answered with 'no')",ROUND(S8740,4))</f>
        <v>0.65600000000000003</v>
      </c>
      <c r="AB8740" s="110">
        <f t="shared" si="482"/>
        <v>0.65600000000000047</v>
      </c>
      <c r="AC8740" s="110">
        <f>IF('3C-Water transport'!$T$56="no","not applicable (Q3c.1.6 answered with 'no')",ROUND(AB8740,4))</f>
        <v>0.65600000000000003</v>
      </c>
      <c r="AD8740" s="110">
        <f>IF('3C-Water transport'!$T$57="no","not applicable (Q3c.1.6 answered with 'no')",ROUND(AB8740,4))</f>
        <v>0.65600000000000003</v>
      </c>
      <c r="AE8740" s="110">
        <f>IF('3C-Water transport'!$T$58="no","not applicable (Q3c.1.6 answered with 'no')",ROUND(AB8740,4))</f>
        <v>0.65600000000000003</v>
      </c>
    </row>
    <row r="8741" spans="5:31" x14ac:dyDescent="0.25">
      <c r="E8741" s="110">
        <f t="shared" si="480"/>
        <v>0.65700000000000047</v>
      </c>
      <c r="F8741" s="110">
        <f>IF('3A-Rail transport'!$T$56="no","not applicable (Q3a.2.6 answered with 'no')",ROUND(E8741,4))</f>
        <v>0.65700000000000003</v>
      </c>
      <c r="G8741" s="110">
        <f>IF('3A-Rail transport'!$T$57="no","not applicable (Q3a.2.6 answered with 'no')",ROUND(E8741,4))</f>
        <v>0.65700000000000003</v>
      </c>
      <c r="S8741" s="110">
        <f t="shared" si="481"/>
        <v>0.65700000000000047</v>
      </c>
      <c r="T8741" s="110">
        <f>IF('3B-Air transport'!$T$66="no","not applicable (Q3b.1.6 answered with 'no')",ROUND(S8741,4))</f>
        <v>0.65700000000000003</v>
      </c>
      <c r="U8741" s="110">
        <f>IF('3B-Air transport'!$T$67="no","not applicable (Q3b.1.6 answered with 'no')",ROUND(S8741,4))</f>
        <v>0.65700000000000003</v>
      </c>
      <c r="V8741" s="110">
        <f>IF('3B-Air transport'!$T$68="no","not applicable (Q3b.1.6 answered with 'no')",ROUND(S8741,4))</f>
        <v>0.65700000000000003</v>
      </c>
      <c r="AB8741" s="110">
        <f t="shared" si="482"/>
        <v>0.65700000000000047</v>
      </c>
      <c r="AC8741" s="110">
        <f>IF('3C-Water transport'!$T$56="no","not applicable (Q3c.1.6 answered with 'no')",ROUND(AB8741,4))</f>
        <v>0.65700000000000003</v>
      </c>
      <c r="AD8741" s="110">
        <f>IF('3C-Water transport'!$T$57="no","not applicable (Q3c.1.6 answered with 'no')",ROUND(AB8741,4))</f>
        <v>0.65700000000000003</v>
      </c>
      <c r="AE8741" s="110">
        <f>IF('3C-Water transport'!$T$58="no","not applicable (Q3c.1.6 answered with 'no')",ROUND(AB8741,4))</f>
        <v>0.65700000000000003</v>
      </c>
    </row>
    <row r="8742" spans="5:31" x14ac:dyDescent="0.25">
      <c r="E8742" s="110">
        <f t="shared" si="480"/>
        <v>0.65800000000000047</v>
      </c>
      <c r="F8742" s="110">
        <f>IF('3A-Rail transport'!$T$56="no","not applicable (Q3a.2.6 answered with 'no')",ROUND(E8742,4))</f>
        <v>0.65800000000000003</v>
      </c>
      <c r="G8742" s="110">
        <f>IF('3A-Rail transport'!$T$57="no","not applicable (Q3a.2.6 answered with 'no')",ROUND(E8742,4))</f>
        <v>0.65800000000000003</v>
      </c>
      <c r="S8742" s="110">
        <f t="shared" si="481"/>
        <v>0.65800000000000047</v>
      </c>
      <c r="T8742" s="110">
        <f>IF('3B-Air transport'!$T$66="no","not applicable (Q3b.1.6 answered with 'no')",ROUND(S8742,4))</f>
        <v>0.65800000000000003</v>
      </c>
      <c r="U8742" s="110">
        <f>IF('3B-Air transport'!$T$67="no","not applicable (Q3b.1.6 answered with 'no')",ROUND(S8742,4))</f>
        <v>0.65800000000000003</v>
      </c>
      <c r="V8742" s="110">
        <f>IF('3B-Air transport'!$T$68="no","not applicable (Q3b.1.6 answered with 'no')",ROUND(S8742,4))</f>
        <v>0.65800000000000003</v>
      </c>
      <c r="AB8742" s="110">
        <f t="shared" si="482"/>
        <v>0.65800000000000047</v>
      </c>
      <c r="AC8742" s="110">
        <f>IF('3C-Water transport'!$T$56="no","not applicable (Q3c.1.6 answered with 'no')",ROUND(AB8742,4))</f>
        <v>0.65800000000000003</v>
      </c>
      <c r="AD8742" s="110">
        <f>IF('3C-Water transport'!$T$57="no","not applicable (Q3c.1.6 answered with 'no')",ROUND(AB8742,4))</f>
        <v>0.65800000000000003</v>
      </c>
      <c r="AE8742" s="110">
        <f>IF('3C-Water transport'!$T$58="no","not applicable (Q3c.1.6 answered with 'no')",ROUND(AB8742,4))</f>
        <v>0.65800000000000003</v>
      </c>
    </row>
    <row r="8743" spans="5:31" x14ac:dyDescent="0.25">
      <c r="E8743" s="110">
        <f t="shared" si="480"/>
        <v>0.65900000000000047</v>
      </c>
      <c r="F8743" s="110">
        <f>IF('3A-Rail transport'!$T$56="no","not applicable (Q3a.2.6 answered with 'no')",ROUND(E8743,4))</f>
        <v>0.65900000000000003</v>
      </c>
      <c r="G8743" s="110">
        <f>IF('3A-Rail transport'!$T$57="no","not applicable (Q3a.2.6 answered with 'no')",ROUND(E8743,4))</f>
        <v>0.65900000000000003</v>
      </c>
      <c r="S8743" s="110">
        <f t="shared" si="481"/>
        <v>0.65900000000000047</v>
      </c>
      <c r="T8743" s="110">
        <f>IF('3B-Air transport'!$T$66="no","not applicable (Q3b.1.6 answered with 'no')",ROUND(S8743,4))</f>
        <v>0.65900000000000003</v>
      </c>
      <c r="U8743" s="110">
        <f>IF('3B-Air transport'!$T$67="no","not applicable (Q3b.1.6 answered with 'no')",ROUND(S8743,4))</f>
        <v>0.65900000000000003</v>
      </c>
      <c r="V8743" s="110">
        <f>IF('3B-Air transport'!$T$68="no","not applicable (Q3b.1.6 answered with 'no')",ROUND(S8743,4))</f>
        <v>0.65900000000000003</v>
      </c>
      <c r="AB8743" s="110">
        <f t="shared" si="482"/>
        <v>0.65900000000000047</v>
      </c>
      <c r="AC8743" s="110">
        <f>IF('3C-Water transport'!$T$56="no","not applicable (Q3c.1.6 answered with 'no')",ROUND(AB8743,4))</f>
        <v>0.65900000000000003</v>
      </c>
      <c r="AD8743" s="110">
        <f>IF('3C-Water transport'!$T$57="no","not applicable (Q3c.1.6 answered with 'no')",ROUND(AB8743,4))</f>
        <v>0.65900000000000003</v>
      </c>
      <c r="AE8743" s="110">
        <f>IF('3C-Water transport'!$T$58="no","not applicable (Q3c.1.6 answered with 'no')",ROUND(AB8743,4))</f>
        <v>0.65900000000000003</v>
      </c>
    </row>
    <row r="8744" spans="5:31" x14ac:dyDescent="0.25">
      <c r="E8744" s="110">
        <f t="shared" si="480"/>
        <v>0.66000000000000048</v>
      </c>
      <c r="F8744" s="110">
        <f>IF('3A-Rail transport'!$T$56="no","not applicable (Q3a.2.6 answered with 'no')",ROUND(E8744,4))</f>
        <v>0.66</v>
      </c>
      <c r="G8744" s="110">
        <f>IF('3A-Rail transport'!$T$57="no","not applicable (Q3a.2.6 answered with 'no')",ROUND(E8744,4))</f>
        <v>0.66</v>
      </c>
      <c r="S8744" s="110">
        <f t="shared" si="481"/>
        <v>0.66000000000000048</v>
      </c>
      <c r="T8744" s="110">
        <f>IF('3B-Air transport'!$T$66="no","not applicable (Q3b.1.6 answered with 'no')",ROUND(S8744,4))</f>
        <v>0.66</v>
      </c>
      <c r="U8744" s="110">
        <f>IF('3B-Air transport'!$T$67="no","not applicable (Q3b.1.6 answered with 'no')",ROUND(S8744,4))</f>
        <v>0.66</v>
      </c>
      <c r="V8744" s="110">
        <f>IF('3B-Air transport'!$T$68="no","not applicable (Q3b.1.6 answered with 'no')",ROUND(S8744,4))</f>
        <v>0.66</v>
      </c>
      <c r="AB8744" s="110">
        <f t="shared" si="482"/>
        <v>0.66000000000000048</v>
      </c>
      <c r="AC8744" s="110">
        <f>IF('3C-Water transport'!$T$56="no","not applicable (Q3c.1.6 answered with 'no')",ROUND(AB8744,4))</f>
        <v>0.66</v>
      </c>
      <c r="AD8744" s="110">
        <f>IF('3C-Water transport'!$T$57="no","not applicable (Q3c.1.6 answered with 'no')",ROUND(AB8744,4))</f>
        <v>0.66</v>
      </c>
      <c r="AE8744" s="110">
        <f>IF('3C-Water transport'!$T$58="no","not applicable (Q3c.1.6 answered with 'no')",ROUND(AB8744,4))</f>
        <v>0.66</v>
      </c>
    </row>
    <row r="8745" spans="5:31" x14ac:dyDescent="0.25">
      <c r="E8745" s="110">
        <f t="shared" si="480"/>
        <v>0.66100000000000048</v>
      </c>
      <c r="F8745" s="110">
        <f>IF('3A-Rail transport'!$T$56="no","not applicable (Q3a.2.6 answered with 'no')",ROUND(E8745,4))</f>
        <v>0.66100000000000003</v>
      </c>
      <c r="G8745" s="110">
        <f>IF('3A-Rail transport'!$T$57="no","not applicable (Q3a.2.6 answered with 'no')",ROUND(E8745,4))</f>
        <v>0.66100000000000003</v>
      </c>
      <c r="S8745" s="110">
        <f t="shared" si="481"/>
        <v>0.66100000000000048</v>
      </c>
      <c r="T8745" s="110">
        <f>IF('3B-Air transport'!$T$66="no","not applicable (Q3b.1.6 answered with 'no')",ROUND(S8745,4))</f>
        <v>0.66100000000000003</v>
      </c>
      <c r="U8745" s="110">
        <f>IF('3B-Air transport'!$T$67="no","not applicable (Q3b.1.6 answered with 'no')",ROUND(S8745,4))</f>
        <v>0.66100000000000003</v>
      </c>
      <c r="V8745" s="110">
        <f>IF('3B-Air transport'!$T$68="no","not applicable (Q3b.1.6 answered with 'no')",ROUND(S8745,4))</f>
        <v>0.66100000000000003</v>
      </c>
      <c r="AB8745" s="110">
        <f t="shared" si="482"/>
        <v>0.66100000000000048</v>
      </c>
      <c r="AC8745" s="110">
        <f>IF('3C-Water transport'!$T$56="no","not applicable (Q3c.1.6 answered with 'no')",ROUND(AB8745,4))</f>
        <v>0.66100000000000003</v>
      </c>
      <c r="AD8745" s="110">
        <f>IF('3C-Water transport'!$T$57="no","not applicable (Q3c.1.6 answered with 'no')",ROUND(AB8745,4))</f>
        <v>0.66100000000000003</v>
      </c>
      <c r="AE8745" s="110">
        <f>IF('3C-Water transport'!$T$58="no","not applicable (Q3c.1.6 answered with 'no')",ROUND(AB8745,4))</f>
        <v>0.66100000000000003</v>
      </c>
    </row>
    <row r="8746" spans="5:31" x14ac:dyDescent="0.25">
      <c r="E8746" s="110">
        <f t="shared" si="480"/>
        <v>0.66200000000000048</v>
      </c>
      <c r="F8746" s="110">
        <f>IF('3A-Rail transport'!$T$56="no","not applicable (Q3a.2.6 answered with 'no')",ROUND(E8746,4))</f>
        <v>0.66200000000000003</v>
      </c>
      <c r="G8746" s="110">
        <f>IF('3A-Rail transport'!$T$57="no","not applicable (Q3a.2.6 answered with 'no')",ROUND(E8746,4))</f>
        <v>0.66200000000000003</v>
      </c>
      <c r="S8746" s="110">
        <f t="shared" si="481"/>
        <v>0.66200000000000048</v>
      </c>
      <c r="T8746" s="110">
        <f>IF('3B-Air transport'!$T$66="no","not applicable (Q3b.1.6 answered with 'no')",ROUND(S8746,4))</f>
        <v>0.66200000000000003</v>
      </c>
      <c r="U8746" s="110">
        <f>IF('3B-Air transport'!$T$67="no","not applicable (Q3b.1.6 answered with 'no')",ROUND(S8746,4))</f>
        <v>0.66200000000000003</v>
      </c>
      <c r="V8746" s="110">
        <f>IF('3B-Air transport'!$T$68="no","not applicable (Q3b.1.6 answered with 'no')",ROUND(S8746,4))</f>
        <v>0.66200000000000003</v>
      </c>
      <c r="AB8746" s="110">
        <f t="shared" si="482"/>
        <v>0.66200000000000048</v>
      </c>
      <c r="AC8746" s="110">
        <f>IF('3C-Water transport'!$T$56="no","not applicable (Q3c.1.6 answered with 'no')",ROUND(AB8746,4))</f>
        <v>0.66200000000000003</v>
      </c>
      <c r="AD8746" s="110">
        <f>IF('3C-Water transport'!$T$57="no","not applicable (Q3c.1.6 answered with 'no')",ROUND(AB8746,4))</f>
        <v>0.66200000000000003</v>
      </c>
      <c r="AE8746" s="110">
        <f>IF('3C-Water transport'!$T$58="no","not applicable (Q3c.1.6 answered with 'no')",ROUND(AB8746,4))</f>
        <v>0.66200000000000003</v>
      </c>
    </row>
    <row r="8747" spans="5:31" x14ac:dyDescent="0.25">
      <c r="E8747" s="110">
        <f t="shared" si="480"/>
        <v>0.66300000000000048</v>
      </c>
      <c r="F8747" s="110">
        <f>IF('3A-Rail transport'!$T$56="no","not applicable (Q3a.2.6 answered with 'no')",ROUND(E8747,4))</f>
        <v>0.66300000000000003</v>
      </c>
      <c r="G8747" s="110">
        <f>IF('3A-Rail transport'!$T$57="no","not applicable (Q3a.2.6 answered with 'no')",ROUND(E8747,4))</f>
        <v>0.66300000000000003</v>
      </c>
      <c r="S8747" s="110">
        <f t="shared" si="481"/>
        <v>0.66300000000000048</v>
      </c>
      <c r="T8747" s="110">
        <f>IF('3B-Air transport'!$T$66="no","not applicable (Q3b.1.6 answered with 'no')",ROUND(S8747,4))</f>
        <v>0.66300000000000003</v>
      </c>
      <c r="U8747" s="110">
        <f>IF('3B-Air transport'!$T$67="no","not applicable (Q3b.1.6 answered with 'no')",ROUND(S8747,4))</f>
        <v>0.66300000000000003</v>
      </c>
      <c r="V8747" s="110">
        <f>IF('3B-Air transport'!$T$68="no","not applicable (Q3b.1.6 answered with 'no')",ROUND(S8747,4))</f>
        <v>0.66300000000000003</v>
      </c>
      <c r="AB8747" s="110">
        <f t="shared" si="482"/>
        <v>0.66300000000000048</v>
      </c>
      <c r="AC8747" s="110">
        <f>IF('3C-Water transport'!$T$56="no","not applicable (Q3c.1.6 answered with 'no')",ROUND(AB8747,4))</f>
        <v>0.66300000000000003</v>
      </c>
      <c r="AD8747" s="110">
        <f>IF('3C-Water transport'!$T$57="no","not applicable (Q3c.1.6 answered with 'no')",ROUND(AB8747,4))</f>
        <v>0.66300000000000003</v>
      </c>
      <c r="AE8747" s="110">
        <f>IF('3C-Water transport'!$T$58="no","not applicable (Q3c.1.6 answered with 'no')",ROUND(AB8747,4))</f>
        <v>0.66300000000000003</v>
      </c>
    </row>
    <row r="8748" spans="5:31" x14ac:dyDescent="0.25">
      <c r="E8748" s="110">
        <f t="shared" si="480"/>
        <v>0.66400000000000048</v>
      </c>
      <c r="F8748" s="110">
        <f>IF('3A-Rail transport'!$T$56="no","not applicable (Q3a.2.6 answered with 'no')",ROUND(E8748,4))</f>
        <v>0.66400000000000003</v>
      </c>
      <c r="G8748" s="110">
        <f>IF('3A-Rail transport'!$T$57="no","not applicable (Q3a.2.6 answered with 'no')",ROUND(E8748,4))</f>
        <v>0.66400000000000003</v>
      </c>
      <c r="S8748" s="110">
        <f t="shared" si="481"/>
        <v>0.66400000000000048</v>
      </c>
      <c r="T8748" s="110">
        <f>IF('3B-Air transport'!$T$66="no","not applicable (Q3b.1.6 answered with 'no')",ROUND(S8748,4))</f>
        <v>0.66400000000000003</v>
      </c>
      <c r="U8748" s="110">
        <f>IF('3B-Air transport'!$T$67="no","not applicable (Q3b.1.6 answered with 'no')",ROUND(S8748,4))</f>
        <v>0.66400000000000003</v>
      </c>
      <c r="V8748" s="110">
        <f>IF('3B-Air transport'!$T$68="no","not applicable (Q3b.1.6 answered with 'no')",ROUND(S8748,4))</f>
        <v>0.66400000000000003</v>
      </c>
      <c r="AB8748" s="110">
        <f t="shared" si="482"/>
        <v>0.66400000000000048</v>
      </c>
      <c r="AC8748" s="110">
        <f>IF('3C-Water transport'!$T$56="no","not applicable (Q3c.1.6 answered with 'no')",ROUND(AB8748,4))</f>
        <v>0.66400000000000003</v>
      </c>
      <c r="AD8748" s="110">
        <f>IF('3C-Water transport'!$T$57="no","not applicable (Q3c.1.6 answered with 'no')",ROUND(AB8748,4))</f>
        <v>0.66400000000000003</v>
      </c>
      <c r="AE8748" s="110">
        <f>IF('3C-Water transport'!$T$58="no","not applicable (Q3c.1.6 answered with 'no')",ROUND(AB8748,4))</f>
        <v>0.66400000000000003</v>
      </c>
    </row>
    <row r="8749" spans="5:31" x14ac:dyDescent="0.25">
      <c r="E8749" s="110">
        <f t="shared" si="480"/>
        <v>0.66500000000000048</v>
      </c>
      <c r="F8749" s="110">
        <f>IF('3A-Rail transport'!$T$56="no","not applicable (Q3a.2.6 answered with 'no')",ROUND(E8749,4))</f>
        <v>0.66500000000000004</v>
      </c>
      <c r="G8749" s="110">
        <f>IF('3A-Rail transport'!$T$57="no","not applicable (Q3a.2.6 answered with 'no')",ROUND(E8749,4))</f>
        <v>0.66500000000000004</v>
      </c>
      <c r="S8749" s="110">
        <f t="shared" si="481"/>
        <v>0.66500000000000048</v>
      </c>
      <c r="T8749" s="110">
        <f>IF('3B-Air transport'!$T$66="no","not applicable (Q3b.1.6 answered with 'no')",ROUND(S8749,4))</f>
        <v>0.66500000000000004</v>
      </c>
      <c r="U8749" s="110">
        <f>IF('3B-Air transport'!$T$67="no","not applicable (Q3b.1.6 answered with 'no')",ROUND(S8749,4))</f>
        <v>0.66500000000000004</v>
      </c>
      <c r="V8749" s="110">
        <f>IF('3B-Air transport'!$T$68="no","not applicable (Q3b.1.6 answered with 'no')",ROUND(S8749,4))</f>
        <v>0.66500000000000004</v>
      </c>
      <c r="AB8749" s="110">
        <f t="shared" si="482"/>
        <v>0.66500000000000048</v>
      </c>
      <c r="AC8749" s="110">
        <f>IF('3C-Water transport'!$T$56="no","not applicable (Q3c.1.6 answered with 'no')",ROUND(AB8749,4))</f>
        <v>0.66500000000000004</v>
      </c>
      <c r="AD8749" s="110">
        <f>IF('3C-Water transport'!$T$57="no","not applicable (Q3c.1.6 answered with 'no')",ROUND(AB8749,4))</f>
        <v>0.66500000000000004</v>
      </c>
      <c r="AE8749" s="110">
        <f>IF('3C-Water transport'!$T$58="no","not applicable (Q3c.1.6 answered with 'no')",ROUND(AB8749,4))</f>
        <v>0.66500000000000004</v>
      </c>
    </row>
    <row r="8750" spans="5:31" x14ac:dyDescent="0.25">
      <c r="E8750" s="110">
        <f t="shared" si="480"/>
        <v>0.66600000000000048</v>
      </c>
      <c r="F8750" s="110">
        <f>IF('3A-Rail transport'!$T$56="no","not applicable (Q3a.2.6 answered with 'no')",ROUND(E8750,4))</f>
        <v>0.66600000000000004</v>
      </c>
      <c r="G8750" s="110">
        <f>IF('3A-Rail transport'!$T$57="no","not applicable (Q3a.2.6 answered with 'no')",ROUND(E8750,4))</f>
        <v>0.66600000000000004</v>
      </c>
      <c r="S8750" s="110">
        <f t="shared" si="481"/>
        <v>0.66600000000000048</v>
      </c>
      <c r="T8750" s="110">
        <f>IF('3B-Air transport'!$T$66="no","not applicable (Q3b.1.6 answered with 'no')",ROUND(S8750,4))</f>
        <v>0.66600000000000004</v>
      </c>
      <c r="U8750" s="110">
        <f>IF('3B-Air transport'!$T$67="no","not applicable (Q3b.1.6 answered with 'no')",ROUND(S8750,4))</f>
        <v>0.66600000000000004</v>
      </c>
      <c r="V8750" s="110">
        <f>IF('3B-Air transport'!$T$68="no","not applicable (Q3b.1.6 answered with 'no')",ROUND(S8750,4))</f>
        <v>0.66600000000000004</v>
      </c>
      <c r="AB8750" s="110">
        <f t="shared" si="482"/>
        <v>0.66600000000000048</v>
      </c>
      <c r="AC8750" s="110">
        <f>IF('3C-Water transport'!$T$56="no","not applicable (Q3c.1.6 answered with 'no')",ROUND(AB8750,4))</f>
        <v>0.66600000000000004</v>
      </c>
      <c r="AD8750" s="110">
        <f>IF('3C-Water transport'!$T$57="no","not applicable (Q3c.1.6 answered with 'no')",ROUND(AB8750,4))</f>
        <v>0.66600000000000004</v>
      </c>
      <c r="AE8750" s="110">
        <f>IF('3C-Water transport'!$T$58="no","not applicable (Q3c.1.6 answered with 'no')",ROUND(AB8750,4))</f>
        <v>0.66600000000000004</v>
      </c>
    </row>
    <row r="8751" spans="5:31" x14ac:dyDescent="0.25">
      <c r="E8751" s="110">
        <f t="shared" si="480"/>
        <v>0.66700000000000048</v>
      </c>
      <c r="F8751" s="110">
        <f>IF('3A-Rail transport'!$T$56="no","not applicable (Q3a.2.6 answered with 'no')",ROUND(E8751,4))</f>
        <v>0.66700000000000004</v>
      </c>
      <c r="G8751" s="110">
        <f>IF('3A-Rail transport'!$T$57="no","not applicable (Q3a.2.6 answered with 'no')",ROUND(E8751,4))</f>
        <v>0.66700000000000004</v>
      </c>
      <c r="S8751" s="110">
        <f t="shared" si="481"/>
        <v>0.66700000000000048</v>
      </c>
      <c r="T8751" s="110">
        <f>IF('3B-Air transport'!$T$66="no","not applicable (Q3b.1.6 answered with 'no')",ROUND(S8751,4))</f>
        <v>0.66700000000000004</v>
      </c>
      <c r="U8751" s="110">
        <f>IF('3B-Air transport'!$T$67="no","not applicable (Q3b.1.6 answered with 'no')",ROUND(S8751,4))</f>
        <v>0.66700000000000004</v>
      </c>
      <c r="V8751" s="110">
        <f>IF('3B-Air transport'!$T$68="no","not applicable (Q3b.1.6 answered with 'no')",ROUND(S8751,4))</f>
        <v>0.66700000000000004</v>
      </c>
      <c r="AB8751" s="110">
        <f t="shared" si="482"/>
        <v>0.66700000000000048</v>
      </c>
      <c r="AC8751" s="110">
        <f>IF('3C-Water transport'!$T$56="no","not applicable (Q3c.1.6 answered with 'no')",ROUND(AB8751,4))</f>
        <v>0.66700000000000004</v>
      </c>
      <c r="AD8751" s="110">
        <f>IF('3C-Water transport'!$T$57="no","not applicable (Q3c.1.6 answered with 'no')",ROUND(AB8751,4))</f>
        <v>0.66700000000000004</v>
      </c>
      <c r="AE8751" s="110">
        <f>IF('3C-Water transport'!$T$58="no","not applicable (Q3c.1.6 answered with 'no')",ROUND(AB8751,4))</f>
        <v>0.66700000000000004</v>
      </c>
    </row>
    <row r="8752" spans="5:31" x14ac:dyDescent="0.25">
      <c r="E8752" s="110">
        <f t="shared" si="480"/>
        <v>0.66800000000000048</v>
      </c>
      <c r="F8752" s="110">
        <f>IF('3A-Rail transport'!$T$56="no","not applicable (Q3a.2.6 answered with 'no')",ROUND(E8752,4))</f>
        <v>0.66800000000000004</v>
      </c>
      <c r="G8752" s="110">
        <f>IF('3A-Rail transport'!$T$57="no","not applicable (Q3a.2.6 answered with 'no')",ROUND(E8752,4))</f>
        <v>0.66800000000000004</v>
      </c>
      <c r="S8752" s="110">
        <f t="shared" si="481"/>
        <v>0.66800000000000048</v>
      </c>
      <c r="T8752" s="110">
        <f>IF('3B-Air transport'!$T$66="no","not applicable (Q3b.1.6 answered with 'no')",ROUND(S8752,4))</f>
        <v>0.66800000000000004</v>
      </c>
      <c r="U8752" s="110">
        <f>IF('3B-Air transport'!$T$67="no","not applicable (Q3b.1.6 answered with 'no')",ROUND(S8752,4))</f>
        <v>0.66800000000000004</v>
      </c>
      <c r="V8752" s="110">
        <f>IF('3B-Air transport'!$T$68="no","not applicable (Q3b.1.6 answered with 'no')",ROUND(S8752,4))</f>
        <v>0.66800000000000004</v>
      </c>
      <c r="AB8752" s="110">
        <f t="shared" si="482"/>
        <v>0.66800000000000048</v>
      </c>
      <c r="AC8752" s="110">
        <f>IF('3C-Water transport'!$T$56="no","not applicable (Q3c.1.6 answered with 'no')",ROUND(AB8752,4))</f>
        <v>0.66800000000000004</v>
      </c>
      <c r="AD8752" s="110">
        <f>IF('3C-Water transport'!$T$57="no","not applicable (Q3c.1.6 answered with 'no')",ROUND(AB8752,4))</f>
        <v>0.66800000000000004</v>
      </c>
      <c r="AE8752" s="110">
        <f>IF('3C-Water transport'!$T$58="no","not applicable (Q3c.1.6 answered with 'no')",ROUND(AB8752,4))</f>
        <v>0.66800000000000004</v>
      </c>
    </row>
    <row r="8753" spans="5:31" x14ac:dyDescent="0.25">
      <c r="E8753" s="110">
        <f t="shared" si="480"/>
        <v>0.66900000000000048</v>
      </c>
      <c r="F8753" s="110">
        <f>IF('3A-Rail transport'!$T$56="no","not applicable (Q3a.2.6 answered with 'no')",ROUND(E8753,4))</f>
        <v>0.66900000000000004</v>
      </c>
      <c r="G8753" s="110">
        <f>IF('3A-Rail transport'!$T$57="no","not applicable (Q3a.2.6 answered with 'no')",ROUND(E8753,4))</f>
        <v>0.66900000000000004</v>
      </c>
      <c r="S8753" s="110">
        <f t="shared" si="481"/>
        <v>0.66900000000000048</v>
      </c>
      <c r="T8753" s="110">
        <f>IF('3B-Air transport'!$T$66="no","not applicable (Q3b.1.6 answered with 'no')",ROUND(S8753,4))</f>
        <v>0.66900000000000004</v>
      </c>
      <c r="U8753" s="110">
        <f>IF('3B-Air transport'!$T$67="no","not applicable (Q3b.1.6 answered with 'no')",ROUND(S8753,4))</f>
        <v>0.66900000000000004</v>
      </c>
      <c r="V8753" s="110">
        <f>IF('3B-Air transport'!$T$68="no","not applicable (Q3b.1.6 answered with 'no')",ROUND(S8753,4))</f>
        <v>0.66900000000000004</v>
      </c>
      <c r="AB8753" s="110">
        <f t="shared" si="482"/>
        <v>0.66900000000000048</v>
      </c>
      <c r="AC8753" s="110">
        <f>IF('3C-Water transport'!$T$56="no","not applicable (Q3c.1.6 answered with 'no')",ROUND(AB8753,4))</f>
        <v>0.66900000000000004</v>
      </c>
      <c r="AD8753" s="110">
        <f>IF('3C-Water transport'!$T$57="no","not applicable (Q3c.1.6 answered with 'no')",ROUND(AB8753,4))</f>
        <v>0.66900000000000004</v>
      </c>
      <c r="AE8753" s="110">
        <f>IF('3C-Water transport'!$T$58="no","not applicable (Q3c.1.6 answered with 'no')",ROUND(AB8753,4))</f>
        <v>0.66900000000000004</v>
      </c>
    </row>
    <row r="8754" spans="5:31" x14ac:dyDescent="0.25">
      <c r="E8754" s="110">
        <f t="shared" si="480"/>
        <v>0.67000000000000048</v>
      </c>
      <c r="F8754" s="110">
        <f>IF('3A-Rail transport'!$T$56="no","not applicable (Q3a.2.6 answered with 'no')",ROUND(E8754,4))</f>
        <v>0.67</v>
      </c>
      <c r="G8754" s="110">
        <f>IF('3A-Rail transport'!$T$57="no","not applicable (Q3a.2.6 answered with 'no')",ROUND(E8754,4))</f>
        <v>0.67</v>
      </c>
      <c r="S8754" s="110">
        <f t="shared" si="481"/>
        <v>0.67000000000000048</v>
      </c>
      <c r="T8754" s="110">
        <f>IF('3B-Air transport'!$T$66="no","not applicable (Q3b.1.6 answered with 'no')",ROUND(S8754,4))</f>
        <v>0.67</v>
      </c>
      <c r="U8754" s="110">
        <f>IF('3B-Air transport'!$T$67="no","not applicable (Q3b.1.6 answered with 'no')",ROUND(S8754,4))</f>
        <v>0.67</v>
      </c>
      <c r="V8754" s="110">
        <f>IF('3B-Air transport'!$T$68="no","not applicable (Q3b.1.6 answered with 'no')",ROUND(S8754,4))</f>
        <v>0.67</v>
      </c>
      <c r="AB8754" s="110">
        <f t="shared" si="482"/>
        <v>0.67000000000000048</v>
      </c>
      <c r="AC8754" s="110">
        <f>IF('3C-Water transport'!$T$56="no","not applicable (Q3c.1.6 answered with 'no')",ROUND(AB8754,4))</f>
        <v>0.67</v>
      </c>
      <c r="AD8754" s="110">
        <f>IF('3C-Water transport'!$T$57="no","not applicable (Q3c.1.6 answered with 'no')",ROUND(AB8754,4))</f>
        <v>0.67</v>
      </c>
      <c r="AE8754" s="110">
        <f>IF('3C-Water transport'!$T$58="no","not applicable (Q3c.1.6 answered with 'no')",ROUND(AB8754,4))</f>
        <v>0.67</v>
      </c>
    </row>
    <row r="8755" spans="5:31" x14ac:dyDescent="0.25">
      <c r="E8755" s="110">
        <f t="shared" si="480"/>
        <v>0.67100000000000048</v>
      </c>
      <c r="F8755" s="110">
        <f>IF('3A-Rail transport'!$T$56="no","not applicable (Q3a.2.6 answered with 'no')",ROUND(E8755,4))</f>
        <v>0.67100000000000004</v>
      </c>
      <c r="G8755" s="110">
        <f>IF('3A-Rail transport'!$T$57="no","not applicable (Q3a.2.6 answered with 'no')",ROUND(E8755,4))</f>
        <v>0.67100000000000004</v>
      </c>
      <c r="S8755" s="110">
        <f t="shared" si="481"/>
        <v>0.67100000000000048</v>
      </c>
      <c r="T8755" s="110">
        <f>IF('3B-Air transport'!$T$66="no","not applicable (Q3b.1.6 answered with 'no')",ROUND(S8755,4))</f>
        <v>0.67100000000000004</v>
      </c>
      <c r="U8755" s="110">
        <f>IF('3B-Air transport'!$T$67="no","not applicable (Q3b.1.6 answered with 'no')",ROUND(S8755,4))</f>
        <v>0.67100000000000004</v>
      </c>
      <c r="V8755" s="110">
        <f>IF('3B-Air transport'!$T$68="no","not applicable (Q3b.1.6 answered with 'no')",ROUND(S8755,4))</f>
        <v>0.67100000000000004</v>
      </c>
      <c r="AB8755" s="110">
        <f t="shared" si="482"/>
        <v>0.67100000000000048</v>
      </c>
      <c r="AC8755" s="110">
        <f>IF('3C-Water transport'!$T$56="no","not applicable (Q3c.1.6 answered with 'no')",ROUND(AB8755,4))</f>
        <v>0.67100000000000004</v>
      </c>
      <c r="AD8755" s="110">
        <f>IF('3C-Water transport'!$T$57="no","not applicable (Q3c.1.6 answered with 'no')",ROUND(AB8755,4))</f>
        <v>0.67100000000000004</v>
      </c>
      <c r="AE8755" s="110">
        <f>IF('3C-Water transport'!$T$58="no","not applicable (Q3c.1.6 answered with 'no')",ROUND(AB8755,4))</f>
        <v>0.67100000000000004</v>
      </c>
    </row>
    <row r="8756" spans="5:31" x14ac:dyDescent="0.25">
      <c r="E8756" s="110">
        <f t="shared" si="480"/>
        <v>0.67200000000000049</v>
      </c>
      <c r="F8756" s="110">
        <f>IF('3A-Rail transport'!$T$56="no","not applicable (Q3a.2.6 answered with 'no')",ROUND(E8756,4))</f>
        <v>0.67200000000000004</v>
      </c>
      <c r="G8756" s="110">
        <f>IF('3A-Rail transport'!$T$57="no","not applicable (Q3a.2.6 answered with 'no')",ROUND(E8756,4))</f>
        <v>0.67200000000000004</v>
      </c>
      <c r="S8756" s="110">
        <f t="shared" si="481"/>
        <v>0.67200000000000049</v>
      </c>
      <c r="T8756" s="110">
        <f>IF('3B-Air transport'!$T$66="no","not applicable (Q3b.1.6 answered with 'no')",ROUND(S8756,4))</f>
        <v>0.67200000000000004</v>
      </c>
      <c r="U8756" s="110">
        <f>IF('3B-Air transport'!$T$67="no","not applicable (Q3b.1.6 answered with 'no')",ROUND(S8756,4))</f>
        <v>0.67200000000000004</v>
      </c>
      <c r="V8756" s="110">
        <f>IF('3B-Air transport'!$T$68="no","not applicable (Q3b.1.6 answered with 'no')",ROUND(S8756,4))</f>
        <v>0.67200000000000004</v>
      </c>
      <c r="AB8756" s="110">
        <f t="shared" si="482"/>
        <v>0.67200000000000049</v>
      </c>
      <c r="AC8756" s="110">
        <f>IF('3C-Water transport'!$T$56="no","not applicable (Q3c.1.6 answered with 'no')",ROUND(AB8756,4))</f>
        <v>0.67200000000000004</v>
      </c>
      <c r="AD8756" s="110">
        <f>IF('3C-Water transport'!$T$57="no","not applicable (Q3c.1.6 answered with 'no')",ROUND(AB8756,4))</f>
        <v>0.67200000000000004</v>
      </c>
      <c r="AE8756" s="110">
        <f>IF('3C-Water transport'!$T$58="no","not applicable (Q3c.1.6 answered with 'no')",ROUND(AB8756,4))</f>
        <v>0.67200000000000004</v>
      </c>
    </row>
    <row r="8757" spans="5:31" x14ac:dyDescent="0.25">
      <c r="E8757" s="110">
        <f t="shared" si="480"/>
        <v>0.67300000000000049</v>
      </c>
      <c r="F8757" s="110">
        <f>IF('3A-Rail transport'!$T$56="no","not applicable (Q3a.2.6 answered with 'no')",ROUND(E8757,4))</f>
        <v>0.67300000000000004</v>
      </c>
      <c r="G8757" s="110">
        <f>IF('3A-Rail transport'!$T$57="no","not applicable (Q3a.2.6 answered with 'no')",ROUND(E8757,4))</f>
        <v>0.67300000000000004</v>
      </c>
      <c r="S8757" s="110">
        <f t="shared" si="481"/>
        <v>0.67300000000000049</v>
      </c>
      <c r="T8757" s="110">
        <f>IF('3B-Air transport'!$T$66="no","not applicable (Q3b.1.6 answered with 'no')",ROUND(S8757,4))</f>
        <v>0.67300000000000004</v>
      </c>
      <c r="U8757" s="110">
        <f>IF('3B-Air transport'!$T$67="no","not applicable (Q3b.1.6 answered with 'no')",ROUND(S8757,4))</f>
        <v>0.67300000000000004</v>
      </c>
      <c r="V8757" s="110">
        <f>IF('3B-Air transport'!$T$68="no","not applicable (Q3b.1.6 answered with 'no')",ROUND(S8757,4))</f>
        <v>0.67300000000000004</v>
      </c>
      <c r="AB8757" s="110">
        <f t="shared" si="482"/>
        <v>0.67300000000000049</v>
      </c>
      <c r="AC8757" s="110">
        <f>IF('3C-Water transport'!$T$56="no","not applicable (Q3c.1.6 answered with 'no')",ROUND(AB8757,4))</f>
        <v>0.67300000000000004</v>
      </c>
      <c r="AD8757" s="110">
        <f>IF('3C-Water transport'!$T$57="no","not applicable (Q3c.1.6 answered with 'no')",ROUND(AB8757,4))</f>
        <v>0.67300000000000004</v>
      </c>
      <c r="AE8757" s="110">
        <f>IF('3C-Water transport'!$T$58="no","not applicable (Q3c.1.6 answered with 'no')",ROUND(AB8757,4))</f>
        <v>0.67300000000000004</v>
      </c>
    </row>
    <row r="8758" spans="5:31" x14ac:dyDescent="0.25">
      <c r="E8758" s="110">
        <f t="shared" si="480"/>
        <v>0.67400000000000049</v>
      </c>
      <c r="F8758" s="110">
        <f>IF('3A-Rail transport'!$T$56="no","not applicable (Q3a.2.6 answered with 'no')",ROUND(E8758,4))</f>
        <v>0.67400000000000004</v>
      </c>
      <c r="G8758" s="110">
        <f>IF('3A-Rail transport'!$T$57="no","not applicable (Q3a.2.6 answered with 'no')",ROUND(E8758,4))</f>
        <v>0.67400000000000004</v>
      </c>
      <c r="S8758" s="110">
        <f t="shared" si="481"/>
        <v>0.67400000000000049</v>
      </c>
      <c r="T8758" s="110">
        <f>IF('3B-Air transport'!$T$66="no","not applicable (Q3b.1.6 answered with 'no')",ROUND(S8758,4))</f>
        <v>0.67400000000000004</v>
      </c>
      <c r="U8758" s="110">
        <f>IF('3B-Air transport'!$T$67="no","not applicable (Q3b.1.6 answered with 'no')",ROUND(S8758,4))</f>
        <v>0.67400000000000004</v>
      </c>
      <c r="V8758" s="110">
        <f>IF('3B-Air transport'!$T$68="no","not applicable (Q3b.1.6 answered with 'no')",ROUND(S8758,4))</f>
        <v>0.67400000000000004</v>
      </c>
      <c r="AB8758" s="110">
        <f t="shared" si="482"/>
        <v>0.67400000000000049</v>
      </c>
      <c r="AC8758" s="110">
        <f>IF('3C-Water transport'!$T$56="no","not applicable (Q3c.1.6 answered with 'no')",ROUND(AB8758,4))</f>
        <v>0.67400000000000004</v>
      </c>
      <c r="AD8758" s="110">
        <f>IF('3C-Water transport'!$T$57="no","not applicable (Q3c.1.6 answered with 'no')",ROUND(AB8758,4))</f>
        <v>0.67400000000000004</v>
      </c>
      <c r="AE8758" s="110">
        <f>IF('3C-Water transport'!$T$58="no","not applicable (Q3c.1.6 answered with 'no')",ROUND(AB8758,4))</f>
        <v>0.67400000000000004</v>
      </c>
    </row>
    <row r="8759" spans="5:31" x14ac:dyDescent="0.25">
      <c r="E8759" s="110">
        <f t="shared" si="480"/>
        <v>0.67500000000000049</v>
      </c>
      <c r="F8759" s="110">
        <f>IF('3A-Rail transport'!$T$56="no","not applicable (Q3a.2.6 answered with 'no')",ROUND(E8759,4))</f>
        <v>0.67500000000000004</v>
      </c>
      <c r="G8759" s="110">
        <f>IF('3A-Rail transport'!$T$57="no","not applicable (Q3a.2.6 answered with 'no')",ROUND(E8759,4))</f>
        <v>0.67500000000000004</v>
      </c>
      <c r="S8759" s="110">
        <f t="shared" si="481"/>
        <v>0.67500000000000049</v>
      </c>
      <c r="T8759" s="110">
        <f>IF('3B-Air transport'!$T$66="no","not applicable (Q3b.1.6 answered with 'no')",ROUND(S8759,4))</f>
        <v>0.67500000000000004</v>
      </c>
      <c r="U8759" s="110">
        <f>IF('3B-Air transport'!$T$67="no","not applicable (Q3b.1.6 answered with 'no')",ROUND(S8759,4))</f>
        <v>0.67500000000000004</v>
      </c>
      <c r="V8759" s="110">
        <f>IF('3B-Air transport'!$T$68="no","not applicable (Q3b.1.6 answered with 'no')",ROUND(S8759,4))</f>
        <v>0.67500000000000004</v>
      </c>
      <c r="AB8759" s="110">
        <f t="shared" si="482"/>
        <v>0.67500000000000049</v>
      </c>
      <c r="AC8759" s="110">
        <f>IF('3C-Water transport'!$T$56="no","not applicable (Q3c.1.6 answered with 'no')",ROUND(AB8759,4))</f>
        <v>0.67500000000000004</v>
      </c>
      <c r="AD8759" s="110">
        <f>IF('3C-Water transport'!$T$57="no","not applicable (Q3c.1.6 answered with 'no')",ROUND(AB8759,4))</f>
        <v>0.67500000000000004</v>
      </c>
      <c r="AE8759" s="110">
        <f>IF('3C-Water transport'!$T$58="no","not applicable (Q3c.1.6 answered with 'no')",ROUND(AB8759,4))</f>
        <v>0.67500000000000004</v>
      </c>
    </row>
    <row r="8760" spans="5:31" x14ac:dyDescent="0.25">
      <c r="E8760" s="110">
        <f t="shared" si="480"/>
        <v>0.67600000000000049</v>
      </c>
      <c r="F8760" s="110">
        <f>IF('3A-Rail transport'!$T$56="no","not applicable (Q3a.2.6 answered with 'no')",ROUND(E8760,4))</f>
        <v>0.67600000000000005</v>
      </c>
      <c r="G8760" s="110">
        <f>IF('3A-Rail transport'!$T$57="no","not applicable (Q3a.2.6 answered with 'no')",ROUND(E8760,4))</f>
        <v>0.67600000000000005</v>
      </c>
      <c r="S8760" s="110">
        <f t="shared" si="481"/>
        <v>0.67600000000000049</v>
      </c>
      <c r="T8760" s="110">
        <f>IF('3B-Air transport'!$T$66="no","not applicable (Q3b.1.6 answered with 'no')",ROUND(S8760,4))</f>
        <v>0.67600000000000005</v>
      </c>
      <c r="U8760" s="110">
        <f>IF('3B-Air transport'!$T$67="no","not applicable (Q3b.1.6 answered with 'no')",ROUND(S8760,4))</f>
        <v>0.67600000000000005</v>
      </c>
      <c r="V8760" s="110">
        <f>IF('3B-Air transport'!$T$68="no","not applicable (Q3b.1.6 answered with 'no')",ROUND(S8760,4))</f>
        <v>0.67600000000000005</v>
      </c>
      <c r="AB8760" s="110">
        <f t="shared" si="482"/>
        <v>0.67600000000000049</v>
      </c>
      <c r="AC8760" s="110">
        <f>IF('3C-Water transport'!$T$56="no","not applicable (Q3c.1.6 answered with 'no')",ROUND(AB8760,4))</f>
        <v>0.67600000000000005</v>
      </c>
      <c r="AD8760" s="110">
        <f>IF('3C-Water transport'!$T$57="no","not applicable (Q3c.1.6 answered with 'no')",ROUND(AB8760,4))</f>
        <v>0.67600000000000005</v>
      </c>
      <c r="AE8760" s="110">
        <f>IF('3C-Water transport'!$T$58="no","not applicable (Q3c.1.6 answered with 'no')",ROUND(AB8760,4))</f>
        <v>0.67600000000000005</v>
      </c>
    </row>
    <row r="8761" spans="5:31" x14ac:dyDescent="0.25">
      <c r="E8761" s="110">
        <f t="shared" si="480"/>
        <v>0.67700000000000049</v>
      </c>
      <c r="F8761" s="110">
        <f>IF('3A-Rail transport'!$T$56="no","not applicable (Q3a.2.6 answered with 'no')",ROUND(E8761,4))</f>
        <v>0.67700000000000005</v>
      </c>
      <c r="G8761" s="110">
        <f>IF('3A-Rail transport'!$T$57="no","not applicable (Q3a.2.6 answered with 'no')",ROUND(E8761,4))</f>
        <v>0.67700000000000005</v>
      </c>
      <c r="S8761" s="110">
        <f t="shared" si="481"/>
        <v>0.67700000000000049</v>
      </c>
      <c r="T8761" s="110">
        <f>IF('3B-Air transport'!$T$66="no","not applicable (Q3b.1.6 answered with 'no')",ROUND(S8761,4))</f>
        <v>0.67700000000000005</v>
      </c>
      <c r="U8761" s="110">
        <f>IF('3B-Air transport'!$T$67="no","not applicable (Q3b.1.6 answered with 'no')",ROUND(S8761,4))</f>
        <v>0.67700000000000005</v>
      </c>
      <c r="V8761" s="110">
        <f>IF('3B-Air transport'!$T$68="no","not applicable (Q3b.1.6 answered with 'no')",ROUND(S8761,4))</f>
        <v>0.67700000000000005</v>
      </c>
      <c r="AB8761" s="110">
        <f t="shared" si="482"/>
        <v>0.67700000000000049</v>
      </c>
      <c r="AC8761" s="110">
        <f>IF('3C-Water transport'!$T$56="no","not applicable (Q3c.1.6 answered with 'no')",ROUND(AB8761,4))</f>
        <v>0.67700000000000005</v>
      </c>
      <c r="AD8761" s="110">
        <f>IF('3C-Water transport'!$T$57="no","not applicable (Q3c.1.6 answered with 'no')",ROUND(AB8761,4))</f>
        <v>0.67700000000000005</v>
      </c>
      <c r="AE8761" s="110">
        <f>IF('3C-Water transport'!$T$58="no","not applicable (Q3c.1.6 answered with 'no')",ROUND(AB8761,4))</f>
        <v>0.67700000000000005</v>
      </c>
    </row>
    <row r="8762" spans="5:31" x14ac:dyDescent="0.25">
      <c r="E8762" s="110">
        <f t="shared" si="480"/>
        <v>0.67800000000000049</v>
      </c>
      <c r="F8762" s="110">
        <f>IF('3A-Rail transport'!$T$56="no","not applicable (Q3a.2.6 answered with 'no')",ROUND(E8762,4))</f>
        <v>0.67800000000000005</v>
      </c>
      <c r="G8762" s="110">
        <f>IF('3A-Rail transport'!$T$57="no","not applicable (Q3a.2.6 answered with 'no')",ROUND(E8762,4))</f>
        <v>0.67800000000000005</v>
      </c>
      <c r="S8762" s="110">
        <f t="shared" si="481"/>
        <v>0.67800000000000049</v>
      </c>
      <c r="T8762" s="110">
        <f>IF('3B-Air transport'!$T$66="no","not applicable (Q3b.1.6 answered with 'no')",ROUND(S8762,4))</f>
        <v>0.67800000000000005</v>
      </c>
      <c r="U8762" s="110">
        <f>IF('3B-Air transport'!$T$67="no","not applicable (Q3b.1.6 answered with 'no')",ROUND(S8762,4))</f>
        <v>0.67800000000000005</v>
      </c>
      <c r="V8762" s="110">
        <f>IF('3B-Air transport'!$T$68="no","not applicable (Q3b.1.6 answered with 'no')",ROUND(S8762,4))</f>
        <v>0.67800000000000005</v>
      </c>
      <c r="AB8762" s="110">
        <f t="shared" si="482"/>
        <v>0.67800000000000049</v>
      </c>
      <c r="AC8762" s="110">
        <f>IF('3C-Water transport'!$T$56="no","not applicable (Q3c.1.6 answered with 'no')",ROUND(AB8762,4))</f>
        <v>0.67800000000000005</v>
      </c>
      <c r="AD8762" s="110">
        <f>IF('3C-Water transport'!$T$57="no","not applicable (Q3c.1.6 answered with 'no')",ROUND(AB8762,4))</f>
        <v>0.67800000000000005</v>
      </c>
      <c r="AE8762" s="110">
        <f>IF('3C-Water transport'!$T$58="no","not applicable (Q3c.1.6 answered with 'no')",ROUND(AB8762,4))</f>
        <v>0.67800000000000005</v>
      </c>
    </row>
    <row r="8763" spans="5:31" x14ac:dyDescent="0.25">
      <c r="E8763" s="110">
        <f t="shared" si="480"/>
        <v>0.67900000000000049</v>
      </c>
      <c r="F8763" s="110">
        <f>IF('3A-Rail transport'!$T$56="no","not applicable (Q3a.2.6 answered with 'no')",ROUND(E8763,4))</f>
        <v>0.67900000000000005</v>
      </c>
      <c r="G8763" s="110">
        <f>IF('3A-Rail transport'!$T$57="no","not applicable (Q3a.2.6 answered with 'no')",ROUND(E8763,4))</f>
        <v>0.67900000000000005</v>
      </c>
      <c r="S8763" s="110">
        <f t="shared" si="481"/>
        <v>0.67900000000000049</v>
      </c>
      <c r="T8763" s="110">
        <f>IF('3B-Air transport'!$T$66="no","not applicable (Q3b.1.6 answered with 'no')",ROUND(S8763,4))</f>
        <v>0.67900000000000005</v>
      </c>
      <c r="U8763" s="110">
        <f>IF('3B-Air transport'!$T$67="no","not applicable (Q3b.1.6 answered with 'no')",ROUND(S8763,4))</f>
        <v>0.67900000000000005</v>
      </c>
      <c r="V8763" s="110">
        <f>IF('3B-Air transport'!$T$68="no","not applicable (Q3b.1.6 answered with 'no')",ROUND(S8763,4))</f>
        <v>0.67900000000000005</v>
      </c>
      <c r="AB8763" s="110">
        <f t="shared" si="482"/>
        <v>0.67900000000000049</v>
      </c>
      <c r="AC8763" s="110">
        <f>IF('3C-Water transport'!$T$56="no","not applicable (Q3c.1.6 answered with 'no')",ROUND(AB8763,4))</f>
        <v>0.67900000000000005</v>
      </c>
      <c r="AD8763" s="110">
        <f>IF('3C-Water transport'!$T$57="no","not applicable (Q3c.1.6 answered with 'no')",ROUND(AB8763,4))</f>
        <v>0.67900000000000005</v>
      </c>
      <c r="AE8763" s="110">
        <f>IF('3C-Water transport'!$T$58="no","not applicable (Q3c.1.6 answered with 'no')",ROUND(AB8763,4))</f>
        <v>0.67900000000000005</v>
      </c>
    </row>
    <row r="8764" spans="5:31" x14ac:dyDescent="0.25">
      <c r="E8764" s="110">
        <f t="shared" si="480"/>
        <v>0.68000000000000049</v>
      </c>
      <c r="F8764" s="110">
        <f>IF('3A-Rail transport'!$T$56="no","not applicable (Q3a.2.6 answered with 'no')",ROUND(E8764,4))</f>
        <v>0.68</v>
      </c>
      <c r="G8764" s="110">
        <f>IF('3A-Rail transport'!$T$57="no","not applicable (Q3a.2.6 answered with 'no')",ROUND(E8764,4))</f>
        <v>0.68</v>
      </c>
      <c r="S8764" s="110">
        <f t="shared" si="481"/>
        <v>0.68000000000000049</v>
      </c>
      <c r="T8764" s="110">
        <f>IF('3B-Air transport'!$T$66="no","not applicable (Q3b.1.6 answered with 'no')",ROUND(S8764,4))</f>
        <v>0.68</v>
      </c>
      <c r="U8764" s="110">
        <f>IF('3B-Air transport'!$T$67="no","not applicable (Q3b.1.6 answered with 'no')",ROUND(S8764,4))</f>
        <v>0.68</v>
      </c>
      <c r="V8764" s="110">
        <f>IF('3B-Air transport'!$T$68="no","not applicable (Q3b.1.6 answered with 'no')",ROUND(S8764,4))</f>
        <v>0.68</v>
      </c>
      <c r="AB8764" s="110">
        <f t="shared" si="482"/>
        <v>0.68000000000000049</v>
      </c>
      <c r="AC8764" s="110">
        <f>IF('3C-Water transport'!$T$56="no","not applicable (Q3c.1.6 answered with 'no')",ROUND(AB8764,4))</f>
        <v>0.68</v>
      </c>
      <c r="AD8764" s="110">
        <f>IF('3C-Water transport'!$T$57="no","not applicable (Q3c.1.6 answered with 'no')",ROUND(AB8764,4))</f>
        <v>0.68</v>
      </c>
      <c r="AE8764" s="110">
        <f>IF('3C-Water transport'!$T$58="no","not applicable (Q3c.1.6 answered with 'no')",ROUND(AB8764,4))</f>
        <v>0.68</v>
      </c>
    </row>
    <row r="8765" spans="5:31" x14ac:dyDescent="0.25">
      <c r="E8765" s="110">
        <f t="shared" si="480"/>
        <v>0.68100000000000049</v>
      </c>
      <c r="F8765" s="110">
        <f>IF('3A-Rail transport'!$T$56="no","not applicable (Q3a.2.6 answered with 'no')",ROUND(E8765,4))</f>
        <v>0.68100000000000005</v>
      </c>
      <c r="G8765" s="110">
        <f>IF('3A-Rail transport'!$T$57="no","not applicable (Q3a.2.6 answered with 'no')",ROUND(E8765,4))</f>
        <v>0.68100000000000005</v>
      </c>
      <c r="S8765" s="110">
        <f t="shared" si="481"/>
        <v>0.68100000000000049</v>
      </c>
      <c r="T8765" s="110">
        <f>IF('3B-Air transport'!$T$66="no","not applicable (Q3b.1.6 answered with 'no')",ROUND(S8765,4))</f>
        <v>0.68100000000000005</v>
      </c>
      <c r="U8765" s="110">
        <f>IF('3B-Air transport'!$T$67="no","not applicable (Q3b.1.6 answered with 'no')",ROUND(S8765,4))</f>
        <v>0.68100000000000005</v>
      </c>
      <c r="V8765" s="110">
        <f>IF('3B-Air transport'!$T$68="no","not applicable (Q3b.1.6 answered with 'no')",ROUND(S8765,4))</f>
        <v>0.68100000000000005</v>
      </c>
      <c r="AB8765" s="110">
        <f t="shared" si="482"/>
        <v>0.68100000000000049</v>
      </c>
      <c r="AC8765" s="110">
        <f>IF('3C-Water transport'!$T$56="no","not applicable (Q3c.1.6 answered with 'no')",ROUND(AB8765,4))</f>
        <v>0.68100000000000005</v>
      </c>
      <c r="AD8765" s="110">
        <f>IF('3C-Water transport'!$T$57="no","not applicable (Q3c.1.6 answered with 'no')",ROUND(AB8765,4))</f>
        <v>0.68100000000000005</v>
      </c>
      <c r="AE8765" s="110">
        <f>IF('3C-Water transport'!$T$58="no","not applicable (Q3c.1.6 answered with 'no')",ROUND(AB8765,4))</f>
        <v>0.68100000000000005</v>
      </c>
    </row>
    <row r="8766" spans="5:31" x14ac:dyDescent="0.25">
      <c r="E8766" s="110">
        <f t="shared" si="480"/>
        <v>0.68200000000000049</v>
      </c>
      <c r="F8766" s="110">
        <f>IF('3A-Rail transport'!$T$56="no","not applicable (Q3a.2.6 answered with 'no')",ROUND(E8766,4))</f>
        <v>0.68200000000000005</v>
      </c>
      <c r="G8766" s="110">
        <f>IF('3A-Rail transport'!$T$57="no","not applicable (Q3a.2.6 answered with 'no')",ROUND(E8766,4))</f>
        <v>0.68200000000000005</v>
      </c>
      <c r="S8766" s="110">
        <f t="shared" si="481"/>
        <v>0.68200000000000049</v>
      </c>
      <c r="T8766" s="110">
        <f>IF('3B-Air transport'!$T$66="no","not applicable (Q3b.1.6 answered with 'no')",ROUND(S8766,4))</f>
        <v>0.68200000000000005</v>
      </c>
      <c r="U8766" s="110">
        <f>IF('3B-Air transport'!$T$67="no","not applicable (Q3b.1.6 answered with 'no')",ROUND(S8766,4))</f>
        <v>0.68200000000000005</v>
      </c>
      <c r="V8766" s="110">
        <f>IF('3B-Air transport'!$T$68="no","not applicable (Q3b.1.6 answered with 'no')",ROUND(S8766,4))</f>
        <v>0.68200000000000005</v>
      </c>
      <c r="AB8766" s="110">
        <f t="shared" si="482"/>
        <v>0.68200000000000049</v>
      </c>
      <c r="AC8766" s="110">
        <f>IF('3C-Water transport'!$T$56="no","not applicable (Q3c.1.6 answered with 'no')",ROUND(AB8766,4))</f>
        <v>0.68200000000000005</v>
      </c>
      <c r="AD8766" s="110">
        <f>IF('3C-Water transport'!$T$57="no","not applicable (Q3c.1.6 answered with 'no')",ROUND(AB8766,4))</f>
        <v>0.68200000000000005</v>
      </c>
      <c r="AE8766" s="110">
        <f>IF('3C-Water transport'!$T$58="no","not applicable (Q3c.1.6 answered with 'no')",ROUND(AB8766,4))</f>
        <v>0.68200000000000005</v>
      </c>
    </row>
    <row r="8767" spans="5:31" x14ac:dyDescent="0.25">
      <c r="E8767" s="110">
        <f t="shared" si="480"/>
        <v>0.6830000000000005</v>
      </c>
      <c r="F8767" s="110">
        <f>IF('3A-Rail transport'!$T$56="no","not applicable (Q3a.2.6 answered with 'no')",ROUND(E8767,4))</f>
        <v>0.68300000000000005</v>
      </c>
      <c r="G8767" s="110">
        <f>IF('3A-Rail transport'!$T$57="no","not applicable (Q3a.2.6 answered with 'no')",ROUND(E8767,4))</f>
        <v>0.68300000000000005</v>
      </c>
      <c r="S8767" s="110">
        <f t="shared" si="481"/>
        <v>0.6830000000000005</v>
      </c>
      <c r="T8767" s="110">
        <f>IF('3B-Air transport'!$T$66="no","not applicable (Q3b.1.6 answered with 'no')",ROUND(S8767,4))</f>
        <v>0.68300000000000005</v>
      </c>
      <c r="U8767" s="110">
        <f>IF('3B-Air transport'!$T$67="no","not applicable (Q3b.1.6 answered with 'no')",ROUND(S8767,4))</f>
        <v>0.68300000000000005</v>
      </c>
      <c r="V8767" s="110">
        <f>IF('3B-Air transport'!$T$68="no","not applicable (Q3b.1.6 answered with 'no')",ROUND(S8767,4))</f>
        <v>0.68300000000000005</v>
      </c>
      <c r="AB8767" s="110">
        <f t="shared" si="482"/>
        <v>0.6830000000000005</v>
      </c>
      <c r="AC8767" s="110">
        <f>IF('3C-Water transport'!$T$56="no","not applicable (Q3c.1.6 answered with 'no')",ROUND(AB8767,4))</f>
        <v>0.68300000000000005</v>
      </c>
      <c r="AD8767" s="110">
        <f>IF('3C-Water transport'!$T$57="no","not applicable (Q3c.1.6 answered with 'no')",ROUND(AB8767,4))</f>
        <v>0.68300000000000005</v>
      </c>
      <c r="AE8767" s="110">
        <f>IF('3C-Water transport'!$T$58="no","not applicable (Q3c.1.6 answered with 'no')",ROUND(AB8767,4))</f>
        <v>0.68300000000000005</v>
      </c>
    </row>
    <row r="8768" spans="5:31" x14ac:dyDescent="0.25">
      <c r="E8768" s="110">
        <f t="shared" si="480"/>
        <v>0.6840000000000005</v>
      </c>
      <c r="F8768" s="110">
        <f>IF('3A-Rail transport'!$T$56="no","not applicable (Q3a.2.6 answered with 'no')",ROUND(E8768,4))</f>
        <v>0.68400000000000005</v>
      </c>
      <c r="G8768" s="110">
        <f>IF('3A-Rail transport'!$T$57="no","not applicable (Q3a.2.6 answered with 'no')",ROUND(E8768,4))</f>
        <v>0.68400000000000005</v>
      </c>
      <c r="S8768" s="110">
        <f t="shared" si="481"/>
        <v>0.6840000000000005</v>
      </c>
      <c r="T8768" s="110">
        <f>IF('3B-Air transport'!$T$66="no","not applicable (Q3b.1.6 answered with 'no')",ROUND(S8768,4))</f>
        <v>0.68400000000000005</v>
      </c>
      <c r="U8768" s="110">
        <f>IF('3B-Air transport'!$T$67="no","not applicable (Q3b.1.6 answered with 'no')",ROUND(S8768,4))</f>
        <v>0.68400000000000005</v>
      </c>
      <c r="V8768" s="110">
        <f>IF('3B-Air transport'!$T$68="no","not applicable (Q3b.1.6 answered with 'no')",ROUND(S8768,4))</f>
        <v>0.68400000000000005</v>
      </c>
      <c r="AB8768" s="110">
        <f t="shared" si="482"/>
        <v>0.6840000000000005</v>
      </c>
      <c r="AC8768" s="110">
        <f>IF('3C-Water transport'!$T$56="no","not applicable (Q3c.1.6 answered with 'no')",ROUND(AB8768,4))</f>
        <v>0.68400000000000005</v>
      </c>
      <c r="AD8768" s="110">
        <f>IF('3C-Water transport'!$T$57="no","not applicable (Q3c.1.6 answered with 'no')",ROUND(AB8768,4))</f>
        <v>0.68400000000000005</v>
      </c>
      <c r="AE8768" s="110">
        <f>IF('3C-Water transport'!$T$58="no","not applicable (Q3c.1.6 answered with 'no')",ROUND(AB8768,4))</f>
        <v>0.68400000000000005</v>
      </c>
    </row>
    <row r="8769" spans="5:31" x14ac:dyDescent="0.25">
      <c r="E8769" s="110">
        <f t="shared" si="480"/>
        <v>0.6850000000000005</v>
      </c>
      <c r="F8769" s="110">
        <f>IF('3A-Rail transport'!$T$56="no","not applicable (Q3a.2.6 answered with 'no')",ROUND(E8769,4))</f>
        <v>0.68500000000000005</v>
      </c>
      <c r="G8769" s="110">
        <f>IF('3A-Rail transport'!$T$57="no","not applicable (Q3a.2.6 answered with 'no')",ROUND(E8769,4))</f>
        <v>0.68500000000000005</v>
      </c>
      <c r="S8769" s="110">
        <f t="shared" si="481"/>
        <v>0.6850000000000005</v>
      </c>
      <c r="T8769" s="110">
        <f>IF('3B-Air transport'!$T$66="no","not applicable (Q3b.1.6 answered with 'no')",ROUND(S8769,4))</f>
        <v>0.68500000000000005</v>
      </c>
      <c r="U8769" s="110">
        <f>IF('3B-Air transport'!$T$67="no","not applicable (Q3b.1.6 answered with 'no')",ROUND(S8769,4))</f>
        <v>0.68500000000000005</v>
      </c>
      <c r="V8769" s="110">
        <f>IF('3B-Air transport'!$T$68="no","not applicable (Q3b.1.6 answered with 'no')",ROUND(S8769,4))</f>
        <v>0.68500000000000005</v>
      </c>
      <c r="AB8769" s="110">
        <f t="shared" si="482"/>
        <v>0.6850000000000005</v>
      </c>
      <c r="AC8769" s="110">
        <f>IF('3C-Water transport'!$T$56="no","not applicable (Q3c.1.6 answered with 'no')",ROUND(AB8769,4))</f>
        <v>0.68500000000000005</v>
      </c>
      <c r="AD8769" s="110">
        <f>IF('3C-Water transport'!$T$57="no","not applicable (Q3c.1.6 answered with 'no')",ROUND(AB8769,4))</f>
        <v>0.68500000000000005</v>
      </c>
      <c r="AE8769" s="110">
        <f>IF('3C-Water transport'!$T$58="no","not applicable (Q3c.1.6 answered with 'no')",ROUND(AB8769,4))</f>
        <v>0.68500000000000005</v>
      </c>
    </row>
    <row r="8770" spans="5:31" x14ac:dyDescent="0.25">
      <c r="E8770" s="110">
        <f t="shared" si="480"/>
        <v>0.6860000000000005</v>
      </c>
      <c r="F8770" s="110">
        <f>IF('3A-Rail transport'!$T$56="no","not applicable (Q3a.2.6 answered with 'no')",ROUND(E8770,4))</f>
        <v>0.68600000000000005</v>
      </c>
      <c r="G8770" s="110">
        <f>IF('3A-Rail transport'!$T$57="no","not applicable (Q3a.2.6 answered with 'no')",ROUND(E8770,4))</f>
        <v>0.68600000000000005</v>
      </c>
      <c r="S8770" s="110">
        <f t="shared" si="481"/>
        <v>0.6860000000000005</v>
      </c>
      <c r="T8770" s="110">
        <f>IF('3B-Air transport'!$T$66="no","not applicable (Q3b.1.6 answered with 'no')",ROUND(S8770,4))</f>
        <v>0.68600000000000005</v>
      </c>
      <c r="U8770" s="110">
        <f>IF('3B-Air transport'!$T$67="no","not applicable (Q3b.1.6 answered with 'no')",ROUND(S8770,4))</f>
        <v>0.68600000000000005</v>
      </c>
      <c r="V8770" s="110">
        <f>IF('3B-Air transport'!$T$68="no","not applicable (Q3b.1.6 answered with 'no')",ROUND(S8770,4))</f>
        <v>0.68600000000000005</v>
      </c>
      <c r="AB8770" s="110">
        <f t="shared" si="482"/>
        <v>0.6860000000000005</v>
      </c>
      <c r="AC8770" s="110">
        <f>IF('3C-Water transport'!$T$56="no","not applicable (Q3c.1.6 answered with 'no')",ROUND(AB8770,4))</f>
        <v>0.68600000000000005</v>
      </c>
      <c r="AD8770" s="110">
        <f>IF('3C-Water transport'!$T$57="no","not applicable (Q3c.1.6 answered with 'no')",ROUND(AB8770,4))</f>
        <v>0.68600000000000005</v>
      </c>
      <c r="AE8770" s="110">
        <f>IF('3C-Water transport'!$T$58="no","not applicable (Q3c.1.6 answered with 'no')",ROUND(AB8770,4))</f>
        <v>0.68600000000000005</v>
      </c>
    </row>
    <row r="8771" spans="5:31" x14ac:dyDescent="0.25">
      <c r="E8771" s="110">
        <f t="shared" si="480"/>
        <v>0.6870000000000005</v>
      </c>
      <c r="F8771" s="110">
        <f>IF('3A-Rail transport'!$T$56="no","not applicable (Q3a.2.6 answered with 'no')",ROUND(E8771,4))</f>
        <v>0.68700000000000006</v>
      </c>
      <c r="G8771" s="110">
        <f>IF('3A-Rail transport'!$T$57="no","not applicable (Q3a.2.6 answered with 'no')",ROUND(E8771,4))</f>
        <v>0.68700000000000006</v>
      </c>
      <c r="S8771" s="110">
        <f t="shared" si="481"/>
        <v>0.6870000000000005</v>
      </c>
      <c r="T8771" s="110">
        <f>IF('3B-Air transport'!$T$66="no","not applicable (Q3b.1.6 answered with 'no')",ROUND(S8771,4))</f>
        <v>0.68700000000000006</v>
      </c>
      <c r="U8771" s="110">
        <f>IF('3B-Air transport'!$T$67="no","not applicable (Q3b.1.6 answered with 'no')",ROUND(S8771,4))</f>
        <v>0.68700000000000006</v>
      </c>
      <c r="V8771" s="110">
        <f>IF('3B-Air transport'!$T$68="no","not applicable (Q3b.1.6 answered with 'no')",ROUND(S8771,4))</f>
        <v>0.68700000000000006</v>
      </c>
      <c r="AB8771" s="110">
        <f t="shared" si="482"/>
        <v>0.6870000000000005</v>
      </c>
      <c r="AC8771" s="110">
        <f>IF('3C-Water transport'!$T$56="no","not applicable (Q3c.1.6 answered with 'no')",ROUND(AB8771,4))</f>
        <v>0.68700000000000006</v>
      </c>
      <c r="AD8771" s="110">
        <f>IF('3C-Water transport'!$T$57="no","not applicable (Q3c.1.6 answered with 'no')",ROUND(AB8771,4))</f>
        <v>0.68700000000000006</v>
      </c>
      <c r="AE8771" s="110">
        <f>IF('3C-Water transport'!$T$58="no","not applicable (Q3c.1.6 answered with 'no')",ROUND(AB8771,4))</f>
        <v>0.68700000000000006</v>
      </c>
    </row>
    <row r="8772" spans="5:31" x14ac:dyDescent="0.25">
      <c r="E8772" s="110">
        <f t="shared" si="480"/>
        <v>0.6880000000000005</v>
      </c>
      <c r="F8772" s="110">
        <f>IF('3A-Rail transport'!$T$56="no","not applicable (Q3a.2.6 answered with 'no')",ROUND(E8772,4))</f>
        <v>0.68799999999999994</v>
      </c>
      <c r="G8772" s="110">
        <f>IF('3A-Rail transport'!$T$57="no","not applicable (Q3a.2.6 answered with 'no')",ROUND(E8772,4))</f>
        <v>0.68799999999999994</v>
      </c>
      <c r="S8772" s="110">
        <f t="shared" si="481"/>
        <v>0.6880000000000005</v>
      </c>
      <c r="T8772" s="110">
        <f>IF('3B-Air transport'!$T$66="no","not applicable (Q3b.1.6 answered with 'no')",ROUND(S8772,4))</f>
        <v>0.68799999999999994</v>
      </c>
      <c r="U8772" s="110">
        <f>IF('3B-Air transport'!$T$67="no","not applicable (Q3b.1.6 answered with 'no')",ROUND(S8772,4))</f>
        <v>0.68799999999999994</v>
      </c>
      <c r="V8772" s="110">
        <f>IF('3B-Air transport'!$T$68="no","not applicable (Q3b.1.6 answered with 'no')",ROUND(S8772,4))</f>
        <v>0.68799999999999994</v>
      </c>
      <c r="AB8772" s="110">
        <f t="shared" si="482"/>
        <v>0.6880000000000005</v>
      </c>
      <c r="AC8772" s="110">
        <f>IF('3C-Water transport'!$T$56="no","not applicable (Q3c.1.6 answered with 'no')",ROUND(AB8772,4))</f>
        <v>0.68799999999999994</v>
      </c>
      <c r="AD8772" s="110">
        <f>IF('3C-Water transport'!$T$57="no","not applicable (Q3c.1.6 answered with 'no')",ROUND(AB8772,4))</f>
        <v>0.68799999999999994</v>
      </c>
      <c r="AE8772" s="110">
        <f>IF('3C-Water transport'!$T$58="no","not applicable (Q3c.1.6 answered with 'no')",ROUND(AB8772,4))</f>
        <v>0.68799999999999994</v>
      </c>
    </row>
    <row r="8773" spans="5:31" x14ac:dyDescent="0.25">
      <c r="E8773" s="110">
        <f t="shared" si="480"/>
        <v>0.6890000000000005</v>
      </c>
      <c r="F8773" s="110">
        <f>IF('3A-Rail transport'!$T$56="no","not applicable (Q3a.2.6 answered with 'no')",ROUND(E8773,4))</f>
        <v>0.68899999999999995</v>
      </c>
      <c r="G8773" s="110">
        <f>IF('3A-Rail transport'!$T$57="no","not applicable (Q3a.2.6 answered with 'no')",ROUND(E8773,4))</f>
        <v>0.68899999999999995</v>
      </c>
      <c r="S8773" s="110">
        <f t="shared" si="481"/>
        <v>0.6890000000000005</v>
      </c>
      <c r="T8773" s="110">
        <f>IF('3B-Air transport'!$T$66="no","not applicable (Q3b.1.6 answered with 'no')",ROUND(S8773,4))</f>
        <v>0.68899999999999995</v>
      </c>
      <c r="U8773" s="110">
        <f>IF('3B-Air transport'!$T$67="no","not applicable (Q3b.1.6 answered with 'no')",ROUND(S8773,4))</f>
        <v>0.68899999999999995</v>
      </c>
      <c r="V8773" s="110">
        <f>IF('3B-Air transport'!$T$68="no","not applicable (Q3b.1.6 answered with 'no')",ROUND(S8773,4))</f>
        <v>0.68899999999999995</v>
      </c>
      <c r="AB8773" s="110">
        <f t="shared" si="482"/>
        <v>0.6890000000000005</v>
      </c>
      <c r="AC8773" s="110">
        <f>IF('3C-Water transport'!$T$56="no","not applicable (Q3c.1.6 answered with 'no')",ROUND(AB8773,4))</f>
        <v>0.68899999999999995</v>
      </c>
      <c r="AD8773" s="110">
        <f>IF('3C-Water transport'!$T$57="no","not applicable (Q3c.1.6 answered with 'no')",ROUND(AB8773,4))</f>
        <v>0.68899999999999995</v>
      </c>
      <c r="AE8773" s="110">
        <f>IF('3C-Water transport'!$T$58="no","not applicable (Q3c.1.6 answered with 'no')",ROUND(AB8773,4))</f>
        <v>0.68899999999999995</v>
      </c>
    </row>
    <row r="8774" spans="5:31" x14ac:dyDescent="0.25">
      <c r="E8774" s="110">
        <f t="shared" si="480"/>
        <v>0.6900000000000005</v>
      </c>
      <c r="F8774" s="110">
        <f>IF('3A-Rail transport'!$T$56="no","not applicable (Q3a.2.6 answered with 'no')",ROUND(E8774,4))</f>
        <v>0.69</v>
      </c>
      <c r="G8774" s="110">
        <f>IF('3A-Rail transport'!$T$57="no","not applicable (Q3a.2.6 answered with 'no')",ROUND(E8774,4))</f>
        <v>0.69</v>
      </c>
      <c r="S8774" s="110">
        <f t="shared" si="481"/>
        <v>0.6900000000000005</v>
      </c>
      <c r="T8774" s="110">
        <f>IF('3B-Air transport'!$T$66="no","not applicable (Q3b.1.6 answered with 'no')",ROUND(S8774,4))</f>
        <v>0.69</v>
      </c>
      <c r="U8774" s="110">
        <f>IF('3B-Air transport'!$T$67="no","not applicable (Q3b.1.6 answered with 'no')",ROUND(S8774,4))</f>
        <v>0.69</v>
      </c>
      <c r="V8774" s="110">
        <f>IF('3B-Air transport'!$T$68="no","not applicable (Q3b.1.6 answered with 'no')",ROUND(S8774,4))</f>
        <v>0.69</v>
      </c>
      <c r="AB8774" s="110">
        <f t="shared" si="482"/>
        <v>0.6900000000000005</v>
      </c>
      <c r="AC8774" s="110">
        <f>IF('3C-Water transport'!$T$56="no","not applicable (Q3c.1.6 answered with 'no')",ROUND(AB8774,4))</f>
        <v>0.69</v>
      </c>
      <c r="AD8774" s="110">
        <f>IF('3C-Water transport'!$T$57="no","not applicable (Q3c.1.6 answered with 'no')",ROUND(AB8774,4))</f>
        <v>0.69</v>
      </c>
      <c r="AE8774" s="110">
        <f>IF('3C-Water transport'!$T$58="no","not applicable (Q3c.1.6 answered with 'no')",ROUND(AB8774,4))</f>
        <v>0.69</v>
      </c>
    </row>
    <row r="8775" spans="5:31" x14ac:dyDescent="0.25">
      <c r="E8775" s="110">
        <f t="shared" si="480"/>
        <v>0.6910000000000005</v>
      </c>
      <c r="F8775" s="110">
        <f>IF('3A-Rail transport'!$T$56="no","not applicable (Q3a.2.6 answered with 'no')",ROUND(E8775,4))</f>
        <v>0.69099999999999995</v>
      </c>
      <c r="G8775" s="110">
        <f>IF('3A-Rail transport'!$T$57="no","not applicable (Q3a.2.6 answered with 'no')",ROUND(E8775,4))</f>
        <v>0.69099999999999995</v>
      </c>
      <c r="S8775" s="110">
        <f t="shared" si="481"/>
        <v>0.6910000000000005</v>
      </c>
      <c r="T8775" s="110">
        <f>IF('3B-Air transport'!$T$66="no","not applicable (Q3b.1.6 answered with 'no')",ROUND(S8775,4))</f>
        <v>0.69099999999999995</v>
      </c>
      <c r="U8775" s="110">
        <f>IF('3B-Air transport'!$T$67="no","not applicable (Q3b.1.6 answered with 'no')",ROUND(S8775,4))</f>
        <v>0.69099999999999995</v>
      </c>
      <c r="V8775" s="110">
        <f>IF('3B-Air transport'!$T$68="no","not applicable (Q3b.1.6 answered with 'no')",ROUND(S8775,4))</f>
        <v>0.69099999999999995</v>
      </c>
      <c r="AB8775" s="110">
        <f t="shared" si="482"/>
        <v>0.6910000000000005</v>
      </c>
      <c r="AC8775" s="110">
        <f>IF('3C-Water transport'!$T$56="no","not applicable (Q3c.1.6 answered with 'no')",ROUND(AB8775,4))</f>
        <v>0.69099999999999995</v>
      </c>
      <c r="AD8775" s="110">
        <f>IF('3C-Water transport'!$T$57="no","not applicable (Q3c.1.6 answered with 'no')",ROUND(AB8775,4))</f>
        <v>0.69099999999999995</v>
      </c>
      <c r="AE8775" s="110">
        <f>IF('3C-Water transport'!$T$58="no","not applicable (Q3c.1.6 answered with 'no')",ROUND(AB8775,4))</f>
        <v>0.69099999999999995</v>
      </c>
    </row>
    <row r="8776" spans="5:31" x14ac:dyDescent="0.25">
      <c r="E8776" s="110">
        <f t="shared" si="480"/>
        <v>0.6920000000000005</v>
      </c>
      <c r="F8776" s="110">
        <f>IF('3A-Rail transport'!$T$56="no","not applicable (Q3a.2.6 answered with 'no')",ROUND(E8776,4))</f>
        <v>0.69199999999999995</v>
      </c>
      <c r="G8776" s="110">
        <f>IF('3A-Rail transport'!$T$57="no","not applicable (Q3a.2.6 answered with 'no')",ROUND(E8776,4))</f>
        <v>0.69199999999999995</v>
      </c>
      <c r="S8776" s="110">
        <f t="shared" si="481"/>
        <v>0.6920000000000005</v>
      </c>
      <c r="T8776" s="110">
        <f>IF('3B-Air transport'!$T$66="no","not applicable (Q3b.1.6 answered with 'no')",ROUND(S8776,4))</f>
        <v>0.69199999999999995</v>
      </c>
      <c r="U8776" s="110">
        <f>IF('3B-Air transport'!$T$67="no","not applicable (Q3b.1.6 answered with 'no')",ROUND(S8776,4))</f>
        <v>0.69199999999999995</v>
      </c>
      <c r="V8776" s="110">
        <f>IF('3B-Air transport'!$T$68="no","not applicable (Q3b.1.6 answered with 'no')",ROUND(S8776,4))</f>
        <v>0.69199999999999995</v>
      </c>
      <c r="AB8776" s="110">
        <f t="shared" si="482"/>
        <v>0.6920000000000005</v>
      </c>
      <c r="AC8776" s="110">
        <f>IF('3C-Water transport'!$T$56="no","not applicable (Q3c.1.6 answered with 'no')",ROUND(AB8776,4))</f>
        <v>0.69199999999999995</v>
      </c>
      <c r="AD8776" s="110">
        <f>IF('3C-Water transport'!$T$57="no","not applicable (Q3c.1.6 answered with 'no')",ROUND(AB8776,4))</f>
        <v>0.69199999999999995</v>
      </c>
      <c r="AE8776" s="110">
        <f>IF('3C-Water transport'!$T$58="no","not applicable (Q3c.1.6 answered with 'no')",ROUND(AB8776,4))</f>
        <v>0.69199999999999995</v>
      </c>
    </row>
    <row r="8777" spans="5:31" x14ac:dyDescent="0.25">
      <c r="E8777" s="110">
        <f t="shared" si="480"/>
        <v>0.6930000000000005</v>
      </c>
      <c r="F8777" s="110">
        <f>IF('3A-Rail transport'!$T$56="no","not applicable (Q3a.2.6 answered with 'no')",ROUND(E8777,4))</f>
        <v>0.69299999999999995</v>
      </c>
      <c r="G8777" s="110">
        <f>IF('3A-Rail transport'!$T$57="no","not applicable (Q3a.2.6 answered with 'no')",ROUND(E8777,4))</f>
        <v>0.69299999999999995</v>
      </c>
      <c r="S8777" s="110">
        <f t="shared" si="481"/>
        <v>0.6930000000000005</v>
      </c>
      <c r="T8777" s="110">
        <f>IF('3B-Air transport'!$T$66="no","not applicable (Q3b.1.6 answered with 'no')",ROUND(S8777,4))</f>
        <v>0.69299999999999995</v>
      </c>
      <c r="U8777" s="110">
        <f>IF('3B-Air transport'!$T$67="no","not applicable (Q3b.1.6 answered with 'no')",ROUND(S8777,4))</f>
        <v>0.69299999999999995</v>
      </c>
      <c r="V8777" s="110">
        <f>IF('3B-Air transport'!$T$68="no","not applicable (Q3b.1.6 answered with 'no')",ROUND(S8777,4))</f>
        <v>0.69299999999999995</v>
      </c>
      <c r="AB8777" s="110">
        <f t="shared" si="482"/>
        <v>0.6930000000000005</v>
      </c>
      <c r="AC8777" s="110">
        <f>IF('3C-Water transport'!$T$56="no","not applicable (Q3c.1.6 answered with 'no')",ROUND(AB8777,4))</f>
        <v>0.69299999999999995</v>
      </c>
      <c r="AD8777" s="110">
        <f>IF('3C-Water transport'!$T$57="no","not applicable (Q3c.1.6 answered with 'no')",ROUND(AB8777,4))</f>
        <v>0.69299999999999995</v>
      </c>
      <c r="AE8777" s="110">
        <f>IF('3C-Water transport'!$T$58="no","not applicable (Q3c.1.6 answered with 'no')",ROUND(AB8777,4))</f>
        <v>0.69299999999999995</v>
      </c>
    </row>
    <row r="8778" spans="5:31" x14ac:dyDescent="0.25">
      <c r="E8778" s="110">
        <f t="shared" si="480"/>
        <v>0.69400000000000051</v>
      </c>
      <c r="F8778" s="110">
        <f>IF('3A-Rail transport'!$T$56="no","not applicable (Q3a.2.6 answered with 'no')",ROUND(E8778,4))</f>
        <v>0.69399999999999995</v>
      </c>
      <c r="G8778" s="110">
        <f>IF('3A-Rail transport'!$T$57="no","not applicable (Q3a.2.6 answered with 'no')",ROUND(E8778,4))</f>
        <v>0.69399999999999995</v>
      </c>
      <c r="S8778" s="110">
        <f t="shared" si="481"/>
        <v>0.69400000000000051</v>
      </c>
      <c r="T8778" s="110">
        <f>IF('3B-Air transport'!$T$66="no","not applicable (Q3b.1.6 answered with 'no')",ROUND(S8778,4))</f>
        <v>0.69399999999999995</v>
      </c>
      <c r="U8778" s="110">
        <f>IF('3B-Air transport'!$T$67="no","not applicable (Q3b.1.6 answered with 'no')",ROUND(S8778,4))</f>
        <v>0.69399999999999995</v>
      </c>
      <c r="V8778" s="110">
        <f>IF('3B-Air transport'!$T$68="no","not applicable (Q3b.1.6 answered with 'no')",ROUND(S8778,4))</f>
        <v>0.69399999999999995</v>
      </c>
      <c r="AB8778" s="110">
        <f t="shared" si="482"/>
        <v>0.69400000000000051</v>
      </c>
      <c r="AC8778" s="110">
        <f>IF('3C-Water transport'!$T$56="no","not applicable (Q3c.1.6 answered with 'no')",ROUND(AB8778,4))</f>
        <v>0.69399999999999995</v>
      </c>
      <c r="AD8778" s="110">
        <f>IF('3C-Water transport'!$T$57="no","not applicable (Q3c.1.6 answered with 'no')",ROUND(AB8778,4))</f>
        <v>0.69399999999999995</v>
      </c>
      <c r="AE8778" s="110">
        <f>IF('3C-Water transport'!$T$58="no","not applicable (Q3c.1.6 answered with 'no')",ROUND(AB8778,4))</f>
        <v>0.69399999999999995</v>
      </c>
    </row>
    <row r="8779" spans="5:31" x14ac:dyDescent="0.25">
      <c r="E8779" s="110">
        <f t="shared" si="480"/>
        <v>0.69500000000000051</v>
      </c>
      <c r="F8779" s="110">
        <f>IF('3A-Rail transport'!$T$56="no","not applicable (Q3a.2.6 answered with 'no')",ROUND(E8779,4))</f>
        <v>0.69499999999999995</v>
      </c>
      <c r="G8779" s="110">
        <f>IF('3A-Rail transport'!$T$57="no","not applicable (Q3a.2.6 answered with 'no')",ROUND(E8779,4))</f>
        <v>0.69499999999999995</v>
      </c>
      <c r="S8779" s="110">
        <f t="shared" si="481"/>
        <v>0.69500000000000051</v>
      </c>
      <c r="T8779" s="110">
        <f>IF('3B-Air transport'!$T$66="no","not applicable (Q3b.1.6 answered with 'no')",ROUND(S8779,4))</f>
        <v>0.69499999999999995</v>
      </c>
      <c r="U8779" s="110">
        <f>IF('3B-Air transport'!$T$67="no","not applicable (Q3b.1.6 answered with 'no')",ROUND(S8779,4))</f>
        <v>0.69499999999999995</v>
      </c>
      <c r="V8779" s="110">
        <f>IF('3B-Air transport'!$T$68="no","not applicable (Q3b.1.6 answered with 'no')",ROUND(S8779,4))</f>
        <v>0.69499999999999995</v>
      </c>
      <c r="AB8779" s="110">
        <f t="shared" si="482"/>
        <v>0.69500000000000051</v>
      </c>
      <c r="AC8779" s="110">
        <f>IF('3C-Water transport'!$T$56="no","not applicable (Q3c.1.6 answered with 'no')",ROUND(AB8779,4))</f>
        <v>0.69499999999999995</v>
      </c>
      <c r="AD8779" s="110">
        <f>IF('3C-Water transport'!$T$57="no","not applicable (Q3c.1.6 answered with 'no')",ROUND(AB8779,4))</f>
        <v>0.69499999999999995</v>
      </c>
      <c r="AE8779" s="110">
        <f>IF('3C-Water transport'!$T$58="no","not applicable (Q3c.1.6 answered with 'no')",ROUND(AB8779,4))</f>
        <v>0.69499999999999995</v>
      </c>
    </row>
    <row r="8780" spans="5:31" x14ac:dyDescent="0.25">
      <c r="E8780" s="110">
        <f t="shared" si="480"/>
        <v>0.69600000000000051</v>
      </c>
      <c r="F8780" s="110">
        <f>IF('3A-Rail transport'!$T$56="no","not applicable (Q3a.2.6 answered with 'no')",ROUND(E8780,4))</f>
        <v>0.69599999999999995</v>
      </c>
      <c r="G8780" s="110">
        <f>IF('3A-Rail transport'!$T$57="no","not applicable (Q3a.2.6 answered with 'no')",ROUND(E8780,4))</f>
        <v>0.69599999999999995</v>
      </c>
      <c r="S8780" s="110">
        <f t="shared" si="481"/>
        <v>0.69600000000000051</v>
      </c>
      <c r="T8780" s="110">
        <f>IF('3B-Air transport'!$T$66="no","not applicable (Q3b.1.6 answered with 'no')",ROUND(S8780,4))</f>
        <v>0.69599999999999995</v>
      </c>
      <c r="U8780" s="110">
        <f>IF('3B-Air transport'!$T$67="no","not applicable (Q3b.1.6 answered with 'no')",ROUND(S8780,4))</f>
        <v>0.69599999999999995</v>
      </c>
      <c r="V8780" s="110">
        <f>IF('3B-Air transport'!$T$68="no","not applicable (Q3b.1.6 answered with 'no')",ROUND(S8780,4))</f>
        <v>0.69599999999999995</v>
      </c>
      <c r="AB8780" s="110">
        <f t="shared" si="482"/>
        <v>0.69600000000000051</v>
      </c>
      <c r="AC8780" s="110">
        <f>IF('3C-Water transport'!$T$56="no","not applicable (Q3c.1.6 answered with 'no')",ROUND(AB8780,4))</f>
        <v>0.69599999999999995</v>
      </c>
      <c r="AD8780" s="110">
        <f>IF('3C-Water transport'!$T$57="no","not applicable (Q3c.1.6 answered with 'no')",ROUND(AB8780,4))</f>
        <v>0.69599999999999995</v>
      </c>
      <c r="AE8780" s="110">
        <f>IF('3C-Water transport'!$T$58="no","not applicable (Q3c.1.6 answered with 'no')",ROUND(AB8780,4))</f>
        <v>0.69599999999999995</v>
      </c>
    </row>
    <row r="8781" spans="5:31" x14ac:dyDescent="0.25">
      <c r="E8781" s="110">
        <f t="shared" si="480"/>
        <v>0.69700000000000051</v>
      </c>
      <c r="F8781" s="110">
        <f>IF('3A-Rail transport'!$T$56="no","not applicable (Q3a.2.6 answered with 'no')",ROUND(E8781,4))</f>
        <v>0.69699999999999995</v>
      </c>
      <c r="G8781" s="110">
        <f>IF('3A-Rail transport'!$T$57="no","not applicable (Q3a.2.6 answered with 'no')",ROUND(E8781,4))</f>
        <v>0.69699999999999995</v>
      </c>
      <c r="S8781" s="110">
        <f t="shared" si="481"/>
        <v>0.69700000000000051</v>
      </c>
      <c r="T8781" s="110">
        <f>IF('3B-Air transport'!$T$66="no","not applicable (Q3b.1.6 answered with 'no')",ROUND(S8781,4))</f>
        <v>0.69699999999999995</v>
      </c>
      <c r="U8781" s="110">
        <f>IF('3B-Air transport'!$T$67="no","not applicable (Q3b.1.6 answered with 'no')",ROUND(S8781,4))</f>
        <v>0.69699999999999995</v>
      </c>
      <c r="V8781" s="110">
        <f>IF('3B-Air transport'!$T$68="no","not applicable (Q3b.1.6 answered with 'no')",ROUND(S8781,4))</f>
        <v>0.69699999999999995</v>
      </c>
      <c r="AB8781" s="110">
        <f t="shared" si="482"/>
        <v>0.69700000000000051</v>
      </c>
      <c r="AC8781" s="110">
        <f>IF('3C-Water transport'!$T$56="no","not applicable (Q3c.1.6 answered with 'no')",ROUND(AB8781,4))</f>
        <v>0.69699999999999995</v>
      </c>
      <c r="AD8781" s="110">
        <f>IF('3C-Water transport'!$T$57="no","not applicable (Q3c.1.6 answered with 'no')",ROUND(AB8781,4))</f>
        <v>0.69699999999999995</v>
      </c>
      <c r="AE8781" s="110">
        <f>IF('3C-Water transport'!$T$58="no","not applicable (Q3c.1.6 answered with 'no')",ROUND(AB8781,4))</f>
        <v>0.69699999999999995</v>
      </c>
    </row>
    <row r="8782" spans="5:31" x14ac:dyDescent="0.25">
      <c r="E8782" s="110">
        <f t="shared" si="480"/>
        <v>0.69800000000000051</v>
      </c>
      <c r="F8782" s="110">
        <f>IF('3A-Rail transport'!$T$56="no","not applicable (Q3a.2.6 answered with 'no')",ROUND(E8782,4))</f>
        <v>0.69799999999999995</v>
      </c>
      <c r="G8782" s="110">
        <f>IF('3A-Rail transport'!$T$57="no","not applicable (Q3a.2.6 answered with 'no')",ROUND(E8782,4))</f>
        <v>0.69799999999999995</v>
      </c>
      <c r="S8782" s="110">
        <f t="shared" si="481"/>
        <v>0.69800000000000051</v>
      </c>
      <c r="T8782" s="110">
        <f>IF('3B-Air transport'!$T$66="no","not applicable (Q3b.1.6 answered with 'no')",ROUND(S8782,4))</f>
        <v>0.69799999999999995</v>
      </c>
      <c r="U8782" s="110">
        <f>IF('3B-Air transport'!$T$67="no","not applicable (Q3b.1.6 answered with 'no')",ROUND(S8782,4))</f>
        <v>0.69799999999999995</v>
      </c>
      <c r="V8782" s="110">
        <f>IF('3B-Air transport'!$T$68="no","not applicable (Q3b.1.6 answered with 'no')",ROUND(S8782,4))</f>
        <v>0.69799999999999995</v>
      </c>
      <c r="AB8782" s="110">
        <f t="shared" si="482"/>
        <v>0.69800000000000051</v>
      </c>
      <c r="AC8782" s="110">
        <f>IF('3C-Water transport'!$T$56="no","not applicable (Q3c.1.6 answered with 'no')",ROUND(AB8782,4))</f>
        <v>0.69799999999999995</v>
      </c>
      <c r="AD8782" s="110">
        <f>IF('3C-Water transport'!$T$57="no","not applicable (Q3c.1.6 answered with 'no')",ROUND(AB8782,4))</f>
        <v>0.69799999999999995</v>
      </c>
      <c r="AE8782" s="110">
        <f>IF('3C-Water transport'!$T$58="no","not applicable (Q3c.1.6 answered with 'no')",ROUND(AB8782,4))</f>
        <v>0.69799999999999995</v>
      </c>
    </row>
    <row r="8783" spans="5:31" x14ac:dyDescent="0.25">
      <c r="E8783" s="110">
        <f t="shared" si="480"/>
        <v>0.69900000000000051</v>
      </c>
      <c r="F8783" s="110">
        <f>IF('3A-Rail transport'!$T$56="no","not applicable (Q3a.2.6 answered with 'no')",ROUND(E8783,4))</f>
        <v>0.69899999999999995</v>
      </c>
      <c r="G8783" s="110">
        <f>IF('3A-Rail transport'!$T$57="no","not applicable (Q3a.2.6 answered with 'no')",ROUND(E8783,4))</f>
        <v>0.69899999999999995</v>
      </c>
      <c r="S8783" s="110">
        <f t="shared" si="481"/>
        <v>0.69900000000000051</v>
      </c>
      <c r="T8783" s="110">
        <f>IF('3B-Air transport'!$T$66="no","not applicable (Q3b.1.6 answered with 'no')",ROUND(S8783,4))</f>
        <v>0.69899999999999995</v>
      </c>
      <c r="U8783" s="110">
        <f>IF('3B-Air transport'!$T$67="no","not applicable (Q3b.1.6 answered with 'no')",ROUND(S8783,4))</f>
        <v>0.69899999999999995</v>
      </c>
      <c r="V8783" s="110">
        <f>IF('3B-Air transport'!$T$68="no","not applicable (Q3b.1.6 answered with 'no')",ROUND(S8783,4))</f>
        <v>0.69899999999999995</v>
      </c>
      <c r="AB8783" s="110">
        <f t="shared" si="482"/>
        <v>0.69900000000000051</v>
      </c>
      <c r="AC8783" s="110">
        <f>IF('3C-Water transport'!$T$56="no","not applicable (Q3c.1.6 answered with 'no')",ROUND(AB8783,4))</f>
        <v>0.69899999999999995</v>
      </c>
      <c r="AD8783" s="110">
        <f>IF('3C-Water transport'!$T$57="no","not applicable (Q3c.1.6 answered with 'no')",ROUND(AB8783,4))</f>
        <v>0.69899999999999995</v>
      </c>
      <c r="AE8783" s="110">
        <f>IF('3C-Water transport'!$T$58="no","not applicable (Q3c.1.6 answered with 'no')",ROUND(AB8783,4))</f>
        <v>0.69899999999999995</v>
      </c>
    </row>
    <row r="8784" spans="5:31" x14ac:dyDescent="0.25">
      <c r="E8784" s="110">
        <f t="shared" si="480"/>
        <v>0.70000000000000051</v>
      </c>
      <c r="F8784" s="110">
        <f>IF('3A-Rail transport'!$T$56="no","not applicable (Q3a.2.6 answered with 'no')",ROUND(E8784,4))</f>
        <v>0.7</v>
      </c>
      <c r="G8784" s="110">
        <f>IF('3A-Rail transport'!$T$57="no","not applicable (Q3a.2.6 answered with 'no')",ROUND(E8784,4))</f>
        <v>0.7</v>
      </c>
      <c r="S8784" s="110">
        <f t="shared" si="481"/>
        <v>0.70000000000000051</v>
      </c>
      <c r="T8784" s="110">
        <f>IF('3B-Air transport'!$T$66="no","not applicable (Q3b.1.6 answered with 'no')",ROUND(S8784,4))</f>
        <v>0.7</v>
      </c>
      <c r="U8784" s="110">
        <f>IF('3B-Air transport'!$T$67="no","not applicable (Q3b.1.6 answered with 'no')",ROUND(S8784,4))</f>
        <v>0.7</v>
      </c>
      <c r="V8784" s="110">
        <f>IF('3B-Air transport'!$T$68="no","not applicable (Q3b.1.6 answered with 'no')",ROUND(S8784,4))</f>
        <v>0.7</v>
      </c>
      <c r="AB8784" s="110">
        <f t="shared" si="482"/>
        <v>0.70000000000000051</v>
      </c>
      <c r="AC8784" s="110">
        <f>IF('3C-Water transport'!$T$56="no","not applicable (Q3c.1.6 answered with 'no')",ROUND(AB8784,4))</f>
        <v>0.7</v>
      </c>
      <c r="AD8784" s="110">
        <f>IF('3C-Water transport'!$T$57="no","not applicable (Q3c.1.6 answered with 'no')",ROUND(AB8784,4))</f>
        <v>0.7</v>
      </c>
      <c r="AE8784" s="110">
        <f>IF('3C-Water transport'!$T$58="no","not applicable (Q3c.1.6 answered with 'no')",ROUND(AB8784,4))</f>
        <v>0.7</v>
      </c>
    </row>
    <row r="8785" spans="5:31" x14ac:dyDescent="0.25">
      <c r="E8785" s="110">
        <f t="shared" si="480"/>
        <v>0.70100000000000051</v>
      </c>
      <c r="F8785" s="110">
        <f>IF('3A-Rail transport'!$T$56="no","not applicable (Q3a.2.6 answered with 'no')",ROUND(E8785,4))</f>
        <v>0.70099999999999996</v>
      </c>
      <c r="G8785" s="110">
        <f>IF('3A-Rail transport'!$T$57="no","not applicable (Q3a.2.6 answered with 'no')",ROUND(E8785,4))</f>
        <v>0.70099999999999996</v>
      </c>
      <c r="S8785" s="110">
        <f t="shared" si="481"/>
        <v>0.70100000000000051</v>
      </c>
      <c r="T8785" s="110">
        <f>IF('3B-Air transport'!$T$66="no","not applicable (Q3b.1.6 answered with 'no')",ROUND(S8785,4))</f>
        <v>0.70099999999999996</v>
      </c>
      <c r="U8785" s="110">
        <f>IF('3B-Air transport'!$T$67="no","not applicable (Q3b.1.6 answered with 'no')",ROUND(S8785,4))</f>
        <v>0.70099999999999996</v>
      </c>
      <c r="V8785" s="110">
        <f>IF('3B-Air transport'!$T$68="no","not applicable (Q3b.1.6 answered with 'no')",ROUND(S8785,4))</f>
        <v>0.70099999999999996</v>
      </c>
      <c r="AB8785" s="110">
        <f t="shared" si="482"/>
        <v>0.70100000000000051</v>
      </c>
      <c r="AC8785" s="110">
        <f>IF('3C-Water transport'!$T$56="no","not applicable (Q3c.1.6 answered with 'no')",ROUND(AB8785,4))</f>
        <v>0.70099999999999996</v>
      </c>
      <c r="AD8785" s="110">
        <f>IF('3C-Water transport'!$T$57="no","not applicable (Q3c.1.6 answered with 'no')",ROUND(AB8785,4))</f>
        <v>0.70099999999999996</v>
      </c>
      <c r="AE8785" s="110">
        <f>IF('3C-Water transport'!$T$58="no","not applicable (Q3c.1.6 answered with 'no')",ROUND(AB8785,4))</f>
        <v>0.70099999999999996</v>
      </c>
    </row>
    <row r="8786" spans="5:31" x14ac:dyDescent="0.25">
      <c r="E8786" s="110">
        <f t="shared" si="480"/>
        <v>0.70200000000000051</v>
      </c>
      <c r="F8786" s="110">
        <f>IF('3A-Rail transport'!$T$56="no","not applicable (Q3a.2.6 answered with 'no')",ROUND(E8786,4))</f>
        <v>0.70199999999999996</v>
      </c>
      <c r="G8786" s="110">
        <f>IF('3A-Rail transport'!$T$57="no","not applicable (Q3a.2.6 answered with 'no')",ROUND(E8786,4))</f>
        <v>0.70199999999999996</v>
      </c>
      <c r="S8786" s="110">
        <f t="shared" si="481"/>
        <v>0.70200000000000051</v>
      </c>
      <c r="T8786" s="110">
        <f>IF('3B-Air transport'!$T$66="no","not applicable (Q3b.1.6 answered with 'no')",ROUND(S8786,4))</f>
        <v>0.70199999999999996</v>
      </c>
      <c r="U8786" s="110">
        <f>IF('3B-Air transport'!$T$67="no","not applicable (Q3b.1.6 answered with 'no')",ROUND(S8786,4))</f>
        <v>0.70199999999999996</v>
      </c>
      <c r="V8786" s="110">
        <f>IF('3B-Air transport'!$T$68="no","not applicable (Q3b.1.6 answered with 'no')",ROUND(S8786,4))</f>
        <v>0.70199999999999996</v>
      </c>
      <c r="AB8786" s="110">
        <f t="shared" si="482"/>
        <v>0.70200000000000051</v>
      </c>
      <c r="AC8786" s="110">
        <f>IF('3C-Water transport'!$T$56="no","not applicable (Q3c.1.6 answered with 'no')",ROUND(AB8786,4))</f>
        <v>0.70199999999999996</v>
      </c>
      <c r="AD8786" s="110">
        <f>IF('3C-Water transport'!$T$57="no","not applicable (Q3c.1.6 answered with 'no')",ROUND(AB8786,4))</f>
        <v>0.70199999999999996</v>
      </c>
      <c r="AE8786" s="110">
        <f>IF('3C-Water transport'!$T$58="no","not applicable (Q3c.1.6 answered with 'no')",ROUND(AB8786,4))</f>
        <v>0.70199999999999996</v>
      </c>
    </row>
    <row r="8787" spans="5:31" x14ac:dyDescent="0.25">
      <c r="E8787" s="110">
        <f t="shared" si="480"/>
        <v>0.70300000000000051</v>
      </c>
      <c r="F8787" s="110">
        <f>IF('3A-Rail transport'!$T$56="no","not applicable (Q3a.2.6 answered with 'no')",ROUND(E8787,4))</f>
        <v>0.70299999999999996</v>
      </c>
      <c r="G8787" s="110">
        <f>IF('3A-Rail transport'!$T$57="no","not applicable (Q3a.2.6 answered with 'no')",ROUND(E8787,4))</f>
        <v>0.70299999999999996</v>
      </c>
      <c r="S8787" s="110">
        <f t="shared" si="481"/>
        <v>0.70300000000000051</v>
      </c>
      <c r="T8787" s="110">
        <f>IF('3B-Air transport'!$T$66="no","not applicable (Q3b.1.6 answered with 'no')",ROUND(S8787,4))</f>
        <v>0.70299999999999996</v>
      </c>
      <c r="U8787" s="110">
        <f>IF('3B-Air transport'!$T$67="no","not applicable (Q3b.1.6 answered with 'no')",ROUND(S8787,4))</f>
        <v>0.70299999999999996</v>
      </c>
      <c r="V8787" s="110">
        <f>IF('3B-Air transport'!$T$68="no","not applicable (Q3b.1.6 answered with 'no')",ROUND(S8787,4))</f>
        <v>0.70299999999999996</v>
      </c>
      <c r="AB8787" s="110">
        <f t="shared" si="482"/>
        <v>0.70300000000000051</v>
      </c>
      <c r="AC8787" s="110">
        <f>IF('3C-Water transport'!$T$56="no","not applicable (Q3c.1.6 answered with 'no')",ROUND(AB8787,4))</f>
        <v>0.70299999999999996</v>
      </c>
      <c r="AD8787" s="110">
        <f>IF('3C-Water transport'!$T$57="no","not applicable (Q3c.1.6 answered with 'no')",ROUND(AB8787,4))</f>
        <v>0.70299999999999996</v>
      </c>
      <c r="AE8787" s="110">
        <f>IF('3C-Water transport'!$T$58="no","not applicable (Q3c.1.6 answered with 'no')",ROUND(AB8787,4))</f>
        <v>0.70299999999999996</v>
      </c>
    </row>
    <row r="8788" spans="5:31" x14ac:dyDescent="0.25">
      <c r="E8788" s="110">
        <f t="shared" si="480"/>
        <v>0.70400000000000051</v>
      </c>
      <c r="F8788" s="110">
        <f>IF('3A-Rail transport'!$T$56="no","not applicable (Q3a.2.6 answered with 'no')",ROUND(E8788,4))</f>
        <v>0.70399999999999996</v>
      </c>
      <c r="G8788" s="110">
        <f>IF('3A-Rail transport'!$T$57="no","not applicable (Q3a.2.6 answered with 'no')",ROUND(E8788,4))</f>
        <v>0.70399999999999996</v>
      </c>
      <c r="S8788" s="110">
        <f t="shared" si="481"/>
        <v>0.70400000000000051</v>
      </c>
      <c r="T8788" s="110">
        <f>IF('3B-Air transport'!$T$66="no","not applicable (Q3b.1.6 answered with 'no')",ROUND(S8788,4))</f>
        <v>0.70399999999999996</v>
      </c>
      <c r="U8788" s="110">
        <f>IF('3B-Air transport'!$T$67="no","not applicable (Q3b.1.6 answered with 'no')",ROUND(S8788,4))</f>
        <v>0.70399999999999996</v>
      </c>
      <c r="V8788" s="110">
        <f>IF('3B-Air transport'!$T$68="no","not applicable (Q3b.1.6 answered with 'no')",ROUND(S8788,4))</f>
        <v>0.70399999999999996</v>
      </c>
      <c r="AB8788" s="110">
        <f t="shared" si="482"/>
        <v>0.70400000000000051</v>
      </c>
      <c r="AC8788" s="110">
        <f>IF('3C-Water transport'!$T$56="no","not applicable (Q3c.1.6 answered with 'no')",ROUND(AB8788,4))</f>
        <v>0.70399999999999996</v>
      </c>
      <c r="AD8788" s="110">
        <f>IF('3C-Water transport'!$T$57="no","not applicable (Q3c.1.6 answered with 'no')",ROUND(AB8788,4))</f>
        <v>0.70399999999999996</v>
      </c>
      <c r="AE8788" s="110">
        <f>IF('3C-Water transport'!$T$58="no","not applicable (Q3c.1.6 answered with 'no')",ROUND(AB8788,4))</f>
        <v>0.70399999999999996</v>
      </c>
    </row>
    <row r="8789" spans="5:31" x14ac:dyDescent="0.25">
      <c r="E8789" s="110">
        <f t="shared" ref="E8789:E8852" si="483">E8788+0.001</f>
        <v>0.70500000000000052</v>
      </c>
      <c r="F8789" s="110">
        <f>IF('3A-Rail transport'!$T$56="no","not applicable (Q3a.2.6 answered with 'no')",ROUND(E8789,4))</f>
        <v>0.70499999999999996</v>
      </c>
      <c r="G8789" s="110">
        <f>IF('3A-Rail transport'!$T$57="no","not applicable (Q3a.2.6 answered with 'no')",ROUND(E8789,4))</f>
        <v>0.70499999999999996</v>
      </c>
      <c r="S8789" s="110">
        <f t="shared" ref="S8789:S8852" si="484">S8788+0.001</f>
        <v>0.70500000000000052</v>
      </c>
      <c r="T8789" s="110">
        <f>IF('3B-Air transport'!$T$66="no","not applicable (Q3b.1.6 answered with 'no')",ROUND(S8789,4))</f>
        <v>0.70499999999999996</v>
      </c>
      <c r="U8789" s="110">
        <f>IF('3B-Air transport'!$T$67="no","not applicable (Q3b.1.6 answered with 'no')",ROUND(S8789,4))</f>
        <v>0.70499999999999996</v>
      </c>
      <c r="V8789" s="110">
        <f>IF('3B-Air transport'!$T$68="no","not applicable (Q3b.1.6 answered with 'no')",ROUND(S8789,4))</f>
        <v>0.70499999999999996</v>
      </c>
      <c r="AB8789" s="110">
        <f t="shared" ref="AB8789:AB8852" si="485">AB8788+0.001</f>
        <v>0.70500000000000052</v>
      </c>
      <c r="AC8789" s="110">
        <f>IF('3C-Water transport'!$T$56="no","not applicable (Q3c.1.6 answered with 'no')",ROUND(AB8789,4))</f>
        <v>0.70499999999999996</v>
      </c>
      <c r="AD8789" s="110">
        <f>IF('3C-Water transport'!$T$57="no","not applicable (Q3c.1.6 answered with 'no')",ROUND(AB8789,4))</f>
        <v>0.70499999999999996</v>
      </c>
      <c r="AE8789" s="110">
        <f>IF('3C-Water transport'!$T$58="no","not applicable (Q3c.1.6 answered with 'no')",ROUND(AB8789,4))</f>
        <v>0.70499999999999996</v>
      </c>
    </row>
    <row r="8790" spans="5:31" x14ac:dyDescent="0.25">
      <c r="E8790" s="110">
        <f t="shared" si="483"/>
        <v>0.70600000000000052</v>
      </c>
      <c r="F8790" s="110">
        <f>IF('3A-Rail transport'!$T$56="no","not applicable (Q3a.2.6 answered with 'no')",ROUND(E8790,4))</f>
        <v>0.70599999999999996</v>
      </c>
      <c r="G8790" s="110">
        <f>IF('3A-Rail transport'!$T$57="no","not applicable (Q3a.2.6 answered with 'no')",ROUND(E8790,4))</f>
        <v>0.70599999999999996</v>
      </c>
      <c r="S8790" s="110">
        <f t="shared" si="484"/>
        <v>0.70600000000000052</v>
      </c>
      <c r="T8790" s="110">
        <f>IF('3B-Air transport'!$T$66="no","not applicable (Q3b.1.6 answered with 'no')",ROUND(S8790,4))</f>
        <v>0.70599999999999996</v>
      </c>
      <c r="U8790" s="110">
        <f>IF('3B-Air transport'!$T$67="no","not applicable (Q3b.1.6 answered with 'no')",ROUND(S8790,4))</f>
        <v>0.70599999999999996</v>
      </c>
      <c r="V8790" s="110">
        <f>IF('3B-Air transport'!$T$68="no","not applicable (Q3b.1.6 answered with 'no')",ROUND(S8790,4))</f>
        <v>0.70599999999999996</v>
      </c>
      <c r="AB8790" s="110">
        <f t="shared" si="485"/>
        <v>0.70600000000000052</v>
      </c>
      <c r="AC8790" s="110">
        <f>IF('3C-Water transport'!$T$56="no","not applicable (Q3c.1.6 answered with 'no')",ROUND(AB8790,4))</f>
        <v>0.70599999999999996</v>
      </c>
      <c r="AD8790" s="110">
        <f>IF('3C-Water transport'!$T$57="no","not applicable (Q3c.1.6 answered with 'no')",ROUND(AB8790,4))</f>
        <v>0.70599999999999996</v>
      </c>
      <c r="AE8790" s="110">
        <f>IF('3C-Water transport'!$T$58="no","not applicable (Q3c.1.6 answered with 'no')",ROUND(AB8790,4))</f>
        <v>0.70599999999999996</v>
      </c>
    </row>
    <row r="8791" spans="5:31" x14ac:dyDescent="0.25">
      <c r="E8791" s="110">
        <f t="shared" si="483"/>
        <v>0.70700000000000052</v>
      </c>
      <c r="F8791" s="110">
        <f>IF('3A-Rail transport'!$T$56="no","not applicable (Q3a.2.6 answered with 'no')",ROUND(E8791,4))</f>
        <v>0.70699999999999996</v>
      </c>
      <c r="G8791" s="110">
        <f>IF('3A-Rail transport'!$T$57="no","not applicable (Q3a.2.6 answered with 'no')",ROUND(E8791,4))</f>
        <v>0.70699999999999996</v>
      </c>
      <c r="S8791" s="110">
        <f t="shared" si="484"/>
        <v>0.70700000000000052</v>
      </c>
      <c r="T8791" s="110">
        <f>IF('3B-Air transport'!$T$66="no","not applicable (Q3b.1.6 answered with 'no')",ROUND(S8791,4))</f>
        <v>0.70699999999999996</v>
      </c>
      <c r="U8791" s="110">
        <f>IF('3B-Air transport'!$T$67="no","not applicable (Q3b.1.6 answered with 'no')",ROUND(S8791,4))</f>
        <v>0.70699999999999996</v>
      </c>
      <c r="V8791" s="110">
        <f>IF('3B-Air transport'!$T$68="no","not applicable (Q3b.1.6 answered with 'no')",ROUND(S8791,4))</f>
        <v>0.70699999999999996</v>
      </c>
      <c r="AB8791" s="110">
        <f t="shared" si="485"/>
        <v>0.70700000000000052</v>
      </c>
      <c r="AC8791" s="110">
        <f>IF('3C-Water transport'!$T$56="no","not applicable (Q3c.1.6 answered with 'no')",ROUND(AB8791,4))</f>
        <v>0.70699999999999996</v>
      </c>
      <c r="AD8791" s="110">
        <f>IF('3C-Water transport'!$T$57="no","not applicable (Q3c.1.6 answered with 'no')",ROUND(AB8791,4))</f>
        <v>0.70699999999999996</v>
      </c>
      <c r="AE8791" s="110">
        <f>IF('3C-Water transport'!$T$58="no","not applicable (Q3c.1.6 answered with 'no')",ROUND(AB8791,4))</f>
        <v>0.70699999999999996</v>
      </c>
    </row>
    <row r="8792" spans="5:31" x14ac:dyDescent="0.25">
      <c r="E8792" s="110">
        <f t="shared" si="483"/>
        <v>0.70800000000000052</v>
      </c>
      <c r="F8792" s="110">
        <f>IF('3A-Rail transport'!$T$56="no","not applicable (Q3a.2.6 answered with 'no')",ROUND(E8792,4))</f>
        <v>0.70799999999999996</v>
      </c>
      <c r="G8792" s="110">
        <f>IF('3A-Rail transport'!$T$57="no","not applicable (Q3a.2.6 answered with 'no')",ROUND(E8792,4))</f>
        <v>0.70799999999999996</v>
      </c>
      <c r="S8792" s="110">
        <f t="shared" si="484"/>
        <v>0.70800000000000052</v>
      </c>
      <c r="T8792" s="110">
        <f>IF('3B-Air transport'!$T$66="no","not applicable (Q3b.1.6 answered with 'no')",ROUND(S8792,4))</f>
        <v>0.70799999999999996</v>
      </c>
      <c r="U8792" s="110">
        <f>IF('3B-Air transport'!$T$67="no","not applicable (Q3b.1.6 answered with 'no')",ROUND(S8792,4))</f>
        <v>0.70799999999999996</v>
      </c>
      <c r="V8792" s="110">
        <f>IF('3B-Air transport'!$T$68="no","not applicable (Q3b.1.6 answered with 'no')",ROUND(S8792,4))</f>
        <v>0.70799999999999996</v>
      </c>
      <c r="AB8792" s="110">
        <f t="shared" si="485"/>
        <v>0.70800000000000052</v>
      </c>
      <c r="AC8792" s="110">
        <f>IF('3C-Water transport'!$T$56="no","not applicable (Q3c.1.6 answered with 'no')",ROUND(AB8792,4))</f>
        <v>0.70799999999999996</v>
      </c>
      <c r="AD8792" s="110">
        <f>IF('3C-Water transport'!$T$57="no","not applicable (Q3c.1.6 answered with 'no')",ROUND(AB8792,4))</f>
        <v>0.70799999999999996</v>
      </c>
      <c r="AE8792" s="110">
        <f>IF('3C-Water transport'!$T$58="no","not applicable (Q3c.1.6 answered with 'no')",ROUND(AB8792,4))</f>
        <v>0.70799999999999996</v>
      </c>
    </row>
    <row r="8793" spans="5:31" x14ac:dyDescent="0.25">
      <c r="E8793" s="110">
        <f t="shared" si="483"/>
        <v>0.70900000000000052</v>
      </c>
      <c r="F8793" s="110">
        <f>IF('3A-Rail transport'!$T$56="no","not applicable (Q3a.2.6 answered with 'no')",ROUND(E8793,4))</f>
        <v>0.70899999999999996</v>
      </c>
      <c r="G8793" s="110">
        <f>IF('3A-Rail transport'!$T$57="no","not applicable (Q3a.2.6 answered with 'no')",ROUND(E8793,4))</f>
        <v>0.70899999999999996</v>
      </c>
      <c r="S8793" s="110">
        <f t="shared" si="484"/>
        <v>0.70900000000000052</v>
      </c>
      <c r="T8793" s="110">
        <f>IF('3B-Air transport'!$T$66="no","not applicable (Q3b.1.6 answered with 'no')",ROUND(S8793,4))</f>
        <v>0.70899999999999996</v>
      </c>
      <c r="U8793" s="110">
        <f>IF('3B-Air transport'!$T$67="no","not applicable (Q3b.1.6 answered with 'no')",ROUND(S8793,4))</f>
        <v>0.70899999999999996</v>
      </c>
      <c r="V8793" s="110">
        <f>IF('3B-Air transport'!$T$68="no","not applicable (Q3b.1.6 answered with 'no')",ROUND(S8793,4))</f>
        <v>0.70899999999999996</v>
      </c>
      <c r="AB8793" s="110">
        <f t="shared" si="485"/>
        <v>0.70900000000000052</v>
      </c>
      <c r="AC8793" s="110">
        <f>IF('3C-Water transport'!$T$56="no","not applicable (Q3c.1.6 answered with 'no')",ROUND(AB8793,4))</f>
        <v>0.70899999999999996</v>
      </c>
      <c r="AD8793" s="110">
        <f>IF('3C-Water transport'!$T$57="no","not applicable (Q3c.1.6 answered with 'no')",ROUND(AB8793,4))</f>
        <v>0.70899999999999996</v>
      </c>
      <c r="AE8793" s="110">
        <f>IF('3C-Water transport'!$T$58="no","not applicable (Q3c.1.6 answered with 'no')",ROUND(AB8793,4))</f>
        <v>0.70899999999999996</v>
      </c>
    </row>
    <row r="8794" spans="5:31" x14ac:dyDescent="0.25">
      <c r="E8794" s="110">
        <f t="shared" si="483"/>
        <v>0.71000000000000052</v>
      </c>
      <c r="F8794" s="110">
        <f>IF('3A-Rail transport'!$T$56="no","not applicable (Q3a.2.6 answered with 'no')",ROUND(E8794,4))</f>
        <v>0.71</v>
      </c>
      <c r="G8794" s="110">
        <f>IF('3A-Rail transport'!$T$57="no","not applicable (Q3a.2.6 answered with 'no')",ROUND(E8794,4))</f>
        <v>0.71</v>
      </c>
      <c r="S8794" s="110">
        <f t="shared" si="484"/>
        <v>0.71000000000000052</v>
      </c>
      <c r="T8794" s="110">
        <f>IF('3B-Air transport'!$T$66="no","not applicable (Q3b.1.6 answered with 'no')",ROUND(S8794,4))</f>
        <v>0.71</v>
      </c>
      <c r="U8794" s="110">
        <f>IF('3B-Air transport'!$T$67="no","not applicable (Q3b.1.6 answered with 'no')",ROUND(S8794,4))</f>
        <v>0.71</v>
      </c>
      <c r="V8794" s="110">
        <f>IF('3B-Air transport'!$T$68="no","not applicable (Q3b.1.6 answered with 'no')",ROUND(S8794,4))</f>
        <v>0.71</v>
      </c>
      <c r="AB8794" s="110">
        <f t="shared" si="485"/>
        <v>0.71000000000000052</v>
      </c>
      <c r="AC8794" s="110">
        <f>IF('3C-Water transport'!$T$56="no","not applicable (Q3c.1.6 answered with 'no')",ROUND(AB8794,4))</f>
        <v>0.71</v>
      </c>
      <c r="AD8794" s="110">
        <f>IF('3C-Water transport'!$T$57="no","not applicable (Q3c.1.6 answered with 'no')",ROUND(AB8794,4))</f>
        <v>0.71</v>
      </c>
      <c r="AE8794" s="110">
        <f>IF('3C-Water transport'!$T$58="no","not applicable (Q3c.1.6 answered with 'no')",ROUND(AB8794,4))</f>
        <v>0.71</v>
      </c>
    </row>
    <row r="8795" spans="5:31" x14ac:dyDescent="0.25">
      <c r="E8795" s="110">
        <f t="shared" si="483"/>
        <v>0.71100000000000052</v>
      </c>
      <c r="F8795" s="110">
        <f>IF('3A-Rail transport'!$T$56="no","not applicable (Q3a.2.6 answered with 'no')",ROUND(E8795,4))</f>
        <v>0.71099999999999997</v>
      </c>
      <c r="G8795" s="110">
        <f>IF('3A-Rail transport'!$T$57="no","not applicable (Q3a.2.6 answered with 'no')",ROUND(E8795,4))</f>
        <v>0.71099999999999997</v>
      </c>
      <c r="S8795" s="110">
        <f t="shared" si="484"/>
        <v>0.71100000000000052</v>
      </c>
      <c r="T8795" s="110">
        <f>IF('3B-Air transport'!$T$66="no","not applicable (Q3b.1.6 answered with 'no')",ROUND(S8795,4))</f>
        <v>0.71099999999999997</v>
      </c>
      <c r="U8795" s="110">
        <f>IF('3B-Air transport'!$T$67="no","not applicable (Q3b.1.6 answered with 'no')",ROUND(S8795,4))</f>
        <v>0.71099999999999997</v>
      </c>
      <c r="V8795" s="110">
        <f>IF('3B-Air transport'!$T$68="no","not applicable (Q3b.1.6 answered with 'no')",ROUND(S8795,4))</f>
        <v>0.71099999999999997</v>
      </c>
      <c r="AB8795" s="110">
        <f t="shared" si="485"/>
        <v>0.71100000000000052</v>
      </c>
      <c r="AC8795" s="110">
        <f>IF('3C-Water transport'!$T$56="no","not applicable (Q3c.1.6 answered with 'no')",ROUND(AB8795,4))</f>
        <v>0.71099999999999997</v>
      </c>
      <c r="AD8795" s="110">
        <f>IF('3C-Water transport'!$T$57="no","not applicable (Q3c.1.6 answered with 'no')",ROUND(AB8795,4))</f>
        <v>0.71099999999999997</v>
      </c>
      <c r="AE8795" s="110">
        <f>IF('3C-Water transport'!$T$58="no","not applicable (Q3c.1.6 answered with 'no')",ROUND(AB8795,4))</f>
        <v>0.71099999999999997</v>
      </c>
    </row>
    <row r="8796" spans="5:31" x14ac:dyDescent="0.25">
      <c r="E8796" s="110">
        <f t="shared" si="483"/>
        <v>0.71200000000000052</v>
      </c>
      <c r="F8796" s="110">
        <f>IF('3A-Rail transport'!$T$56="no","not applicable (Q3a.2.6 answered with 'no')",ROUND(E8796,4))</f>
        <v>0.71199999999999997</v>
      </c>
      <c r="G8796" s="110">
        <f>IF('3A-Rail transport'!$T$57="no","not applicable (Q3a.2.6 answered with 'no')",ROUND(E8796,4))</f>
        <v>0.71199999999999997</v>
      </c>
      <c r="S8796" s="110">
        <f t="shared" si="484"/>
        <v>0.71200000000000052</v>
      </c>
      <c r="T8796" s="110">
        <f>IF('3B-Air transport'!$T$66="no","not applicable (Q3b.1.6 answered with 'no')",ROUND(S8796,4))</f>
        <v>0.71199999999999997</v>
      </c>
      <c r="U8796" s="110">
        <f>IF('3B-Air transport'!$T$67="no","not applicable (Q3b.1.6 answered with 'no')",ROUND(S8796,4))</f>
        <v>0.71199999999999997</v>
      </c>
      <c r="V8796" s="110">
        <f>IF('3B-Air transport'!$T$68="no","not applicable (Q3b.1.6 answered with 'no')",ROUND(S8796,4))</f>
        <v>0.71199999999999997</v>
      </c>
      <c r="AB8796" s="110">
        <f t="shared" si="485"/>
        <v>0.71200000000000052</v>
      </c>
      <c r="AC8796" s="110">
        <f>IF('3C-Water transport'!$T$56="no","not applicable (Q3c.1.6 answered with 'no')",ROUND(AB8796,4))</f>
        <v>0.71199999999999997</v>
      </c>
      <c r="AD8796" s="110">
        <f>IF('3C-Water transport'!$T$57="no","not applicable (Q3c.1.6 answered with 'no')",ROUND(AB8796,4))</f>
        <v>0.71199999999999997</v>
      </c>
      <c r="AE8796" s="110">
        <f>IF('3C-Water transport'!$T$58="no","not applicable (Q3c.1.6 answered with 'no')",ROUND(AB8796,4))</f>
        <v>0.71199999999999997</v>
      </c>
    </row>
    <row r="8797" spans="5:31" x14ac:dyDescent="0.25">
      <c r="E8797" s="110">
        <f t="shared" si="483"/>
        <v>0.71300000000000052</v>
      </c>
      <c r="F8797" s="110">
        <f>IF('3A-Rail transport'!$T$56="no","not applicable (Q3a.2.6 answered with 'no')",ROUND(E8797,4))</f>
        <v>0.71299999999999997</v>
      </c>
      <c r="G8797" s="110">
        <f>IF('3A-Rail transport'!$T$57="no","not applicable (Q3a.2.6 answered with 'no')",ROUND(E8797,4))</f>
        <v>0.71299999999999997</v>
      </c>
      <c r="S8797" s="110">
        <f t="shared" si="484"/>
        <v>0.71300000000000052</v>
      </c>
      <c r="T8797" s="110">
        <f>IF('3B-Air transport'!$T$66="no","not applicable (Q3b.1.6 answered with 'no')",ROUND(S8797,4))</f>
        <v>0.71299999999999997</v>
      </c>
      <c r="U8797" s="110">
        <f>IF('3B-Air transport'!$T$67="no","not applicable (Q3b.1.6 answered with 'no')",ROUND(S8797,4))</f>
        <v>0.71299999999999997</v>
      </c>
      <c r="V8797" s="110">
        <f>IF('3B-Air transport'!$T$68="no","not applicable (Q3b.1.6 answered with 'no')",ROUND(S8797,4))</f>
        <v>0.71299999999999997</v>
      </c>
      <c r="AB8797" s="110">
        <f t="shared" si="485"/>
        <v>0.71300000000000052</v>
      </c>
      <c r="AC8797" s="110">
        <f>IF('3C-Water transport'!$T$56="no","not applicable (Q3c.1.6 answered with 'no')",ROUND(AB8797,4))</f>
        <v>0.71299999999999997</v>
      </c>
      <c r="AD8797" s="110">
        <f>IF('3C-Water transport'!$T$57="no","not applicable (Q3c.1.6 answered with 'no')",ROUND(AB8797,4))</f>
        <v>0.71299999999999997</v>
      </c>
      <c r="AE8797" s="110">
        <f>IF('3C-Water transport'!$T$58="no","not applicable (Q3c.1.6 answered with 'no')",ROUND(AB8797,4))</f>
        <v>0.71299999999999997</v>
      </c>
    </row>
    <row r="8798" spans="5:31" x14ac:dyDescent="0.25">
      <c r="E8798" s="110">
        <f t="shared" si="483"/>
        <v>0.71400000000000052</v>
      </c>
      <c r="F8798" s="110">
        <f>IF('3A-Rail transport'!$T$56="no","not applicable (Q3a.2.6 answered with 'no')",ROUND(E8798,4))</f>
        <v>0.71399999999999997</v>
      </c>
      <c r="G8798" s="110">
        <f>IF('3A-Rail transport'!$T$57="no","not applicable (Q3a.2.6 answered with 'no')",ROUND(E8798,4))</f>
        <v>0.71399999999999997</v>
      </c>
      <c r="S8798" s="110">
        <f t="shared" si="484"/>
        <v>0.71400000000000052</v>
      </c>
      <c r="T8798" s="110">
        <f>IF('3B-Air transport'!$T$66="no","not applicable (Q3b.1.6 answered with 'no')",ROUND(S8798,4))</f>
        <v>0.71399999999999997</v>
      </c>
      <c r="U8798" s="110">
        <f>IF('3B-Air transport'!$T$67="no","not applicable (Q3b.1.6 answered with 'no')",ROUND(S8798,4))</f>
        <v>0.71399999999999997</v>
      </c>
      <c r="V8798" s="110">
        <f>IF('3B-Air transport'!$T$68="no","not applicable (Q3b.1.6 answered with 'no')",ROUND(S8798,4))</f>
        <v>0.71399999999999997</v>
      </c>
      <c r="AB8798" s="110">
        <f t="shared" si="485"/>
        <v>0.71400000000000052</v>
      </c>
      <c r="AC8798" s="110">
        <f>IF('3C-Water transport'!$T$56="no","not applicable (Q3c.1.6 answered with 'no')",ROUND(AB8798,4))</f>
        <v>0.71399999999999997</v>
      </c>
      <c r="AD8798" s="110">
        <f>IF('3C-Water transport'!$T$57="no","not applicable (Q3c.1.6 answered with 'no')",ROUND(AB8798,4))</f>
        <v>0.71399999999999997</v>
      </c>
      <c r="AE8798" s="110">
        <f>IF('3C-Water transport'!$T$58="no","not applicable (Q3c.1.6 answered with 'no')",ROUND(AB8798,4))</f>
        <v>0.71399999999999997</v>
      </c>
    </row>
    <row r="8799" spans="5:31" x14ac:dyDescent="0.25">
      <c r="E8799" s="110">
        <f t="shared" si="483"/>
        <v>0.71500000000000052</v>
      </c>
      <c r="F8799" s="110">
        <f>IF('3A-Rail transport'!$T$56="no","not applicable (Q3a.2.6 answered with 'no')",ROUND(E8799,4))</f>
        <v>0.71499999999999997</v>
      </c>
      <c r="G8799" s="110">
        <f>IF('3A-Rail transport'!$T$57="no","not applicable (Q3a.2.6 answered with 'no')",ROUND(E8799,4))</f>
        <v>0.71499999999999997</v>
      </c>
      <c r="S8799" s="110">
        <f t="shared" si="484"/>
        <v>0.71500000000000052</v>
      </c>
      <c r="T8799" s="110">
        <f>IF('3B-Air transport'!$T$66="no","not applicable (Q3b.1.6 answered with 'no')",ROUND(S8799,4))</f>
        <v>0.71499999999999997</v>
      </c>
      <c r="U8799" s="110">
        <f>IF('3B-Air transport'!$T$67="no","not applicable (Q3b.1.6 answered with 'no')",ROUND(S8799,4))</f>
        <v>0.71499999999999997</v>
      </c>
      <c r="V8799" s="110">
        <f>IF('3B-Air transport'!$T$68="no","not applicable (Q3b.1.6 answered with 'no')",ROUND(S8799,4))</f>
        <v>0.71499999999999997</v>
      </c>
      <c r="AB8799" s="110">
        <f t="shared" si="485"/>
        <v>0.71500000000000052</v>
      </c>
      <c r="AC8799" s="110">
        <f>IF('3C-Water transport'!$T$56="no","not applicable (Q3c.1.6 answered with 'no')",ROUND(AB8799,4))</f>
        <v>0.71499999999999997</v>
      </c>
      <c r="AD8799" s="110">
        <f>IF('3C-Water transport'!$T$57="no","not applicable (Q3c.1.6 answered with 'no')",ROUND(AB8799,4))</f>
        <v>0.71499999999999997</v>
      </c>
      <c r="AE8799" s="110">
        <f>IF('3C-Water transport'!$T$58="no","not applicable (Q3c.1.6 answered with 'no')",ROUND(AB8799,4))</f>
        <v>0.71499999999999997</v>
      </c>
    </row>
    <row r="8800" spans="5:31" x14ac:dyDescent="0.25">
      <c r="E8800" s="110">
        <f t="shared" si="483"/>
        <v>0.71600000000000052</v>
      </c>
      <c r="F8800" s="110">
        <f>IF('3A-Rail transport'!$T$56="no","not applicable (Q3a.2.6 answered with 'no')",ROUND(E8800,4))</f>
        <v>0.71599999999999997</v>
      </c>
      <c r="G8800" s="110">
        <f>IF('3A-Rail transport'!$T$57="no","not applicable (Q3a.2.6 answered with 'no')",ROUND(E8800,4))</f>
        <v>0.71599999999999997</v>
      </c>
      <c r="S8800" s="110">
        <f t="shared" si="484"/>
        <v>0.71600000000000052</v>
      </c>
      <c r="T8800" s="110">
        <f>IF('3B-Air transport'!$T$66="no","not applicable (Q3b.1.6 answered with 'no')",ROUND(S8800,4))</f>
        <v>0.71599999999999997</v>
      </c>
      <c r="U8800" s="110">
        <f>IF('3B-Air transport'!$T$67="no","not applicable (Q3b.1.6 answered with 'no')",ROUND(S8800,4))</f>
        <v>0.71599999999999997</v>
      </c>
      <c r="V8800" s="110">
        <f>IF('3B-Air transport'!$T$68="no","not applicable (Q3b.1.6 answered with 'no')",ROUND(S8800,4))</f>
        <v>0.71599999999999997</v>
      </c>
      <c r="AB8800" s="110">
        <f t="shared" si="485"/>
        <v>0.71600000000000052</v>
      </c>
      <c r="AC8800" s="110">
        <f>IF('3C-Water transport'!$T$56="no","not applicable (Q3c.1.6 answered with 'no')",ROUND(AB8800,4))</f>
        <v>0.71599999999999997</v>
      </c>
      <c r="AD8800" s="110">
        <f>IF('3C-Water transport'!$T$57="no","not applicable (Q3c.1.6 answered with 'no')",ROUND(AB8800,4))</f>
        <v>0.71599999999999997</v>
      </c>
      <c r="AE8800" s="110">
        <f>IF('3C-Water transport'!$T$58="no","not applicable (Q3c.1.6 answered with 'no')",ROUND(AB8800,4))</f>
        <v>0.71599999999999997</v>
      </c>
    </row>
    <row r="8801" spans="5:31" x14ac:dyDescent="0.25">
      <c r="E8801" s="110">
        <f t="shared" si="483"/>
        <v>0.71700000000000053</v>
      </c>
      <c r="F8801" s="110">
        <f>IF('3A-Rail transport'!$T$56="no","not applicable (Q3a.2.6 answered with 'no')",ROUND(E8801,4))</f>
        <v>0.71699999999999997</v>
      </c>
      <c r="G8801" s="110">
        <f>IF('3A-Rail transport'!$T$57="no","not applicable (Q3a.2.6 answered with 'no')",ROUND(E8801,4))</f>
        <v>0.71699999999999997</v>
      </c>
      <c r="S8801" s="110">
        <f t="shared" si="484"/>
        <v>0.71700000000000053</v>
      </c>
      <c r="T8801" s="110">
        <f>IF('3B-Air transport'!$T$66="no","not applicable (Q3b.1.6 answered with 'no')",ROUND(S8801,4))</f>
        <v>0.71699999999999997</v>
      </c>
      <c r="U8801" s="110">
        <f>IF('3B-Air transport'!$T$67="no","not applicable (Q3b.1.6 answered with 'no')",ROUND(S8801,4))</f>
        <v>0.71699999999999997</v>
      </c>
      <c r="V8801" s="110">
        <f>IF('3B-Air transport'!$T$68="no","not applicable (Q3b.1.6 answered with 'no')",ROUND(S8801,4))</f>
        <v>0.71699999999999997</v>
      </c>
      <c r="AB8801" s="110">
        <f t="shared" si="485"/>
        <v>0.71700000000000053</v>
      </c>
      <c r="AC8801" s="110">
        <f>IF('3C-Water transport'!$T$56="no","not applicable (Q3c.1.6 answered with 'no')",ROUND(AB8801,4))</f>
        <v>0.71699999999999997</v>
      </c>
      <c r="AD8801" s="110">
        <f>IF('3C-Water transport'!$T$57="no","not applicable (Q3c.1.6 answered with 'no')",ROUND(AB8801,4))</f>
        <v>0.71699999999999997</v>
      </c>
      <c r="AE8801" s="110">
        <f>IF('3C-Water transport'!$T$58="no","not applicable (Q3c.1.6 answered with 'no')",ROUND(AB8801,4))</f>
        <v>0.71699999999999997</v>
      </c>
    </row>
    <row r="8802" spans="5:31" x14ac:dyDescent="0.25">
      <c r="E8802" s="110">
        <f t="shared" si="483"/>
        <v>0.71800000000000053</v>
      </c>
      <c r="F8802" s="110">
        <f>IF('3A-Rail transport'!$T$56="no","not applicable (Q3a.2.6 answered with 'no')",ROUND(E8802,4))</f>
        <v>0.71799999999999997</v>
      </c>
      <c r="G8802" s="110">
        <f>IF('3A-Rail transport'!$T$57="no","not applicable (Q3a.2.6 answered with 'no')",ROUND(E8802,4))</f>
        <v>0.71799999999999997</v>
      </c>
      <c r="S8802" s="110">
        <f t="shared" si="484"/>
        <v>0.71800000000000053</v>
      </c>
      <c r="T8802" s="110">
        <f>IF('3B-Air transport'!$T$66="no","not applicable (Q3b.1.6 answered with 'no')",ROUND(S8802,4))</f>
        <v>0.71799999999999997</v>
      </c>
      <c r="U8802" s="110">
        <f>IF('3B-Air transport'!$T$67="no","not applicable (Q3b.1.6 answered with 'no')",ROUND(S8802,4))</f>
        <v>0.71799999999999997</v>
      </c>
      <c r="V8802" s="110">
        <f>IF('3B-Air transport'!$T$68="no","not applicable (Q3b.1.6 answered with 'no')",ROUND(S8802,4))</f>
        <v>0.71799999999999997</v>
      </c>
      <c r="AB8802" s="110">
        <f t="shared" si="485"/>
        <v>0.71800000000000053</v>
      </c>
      <c r="AC8802" s="110">
        <f>IF('3C-Water transport'!$T$56="no","not applicable (Q3c.1.6 answered with 'no')",ROUND(AB8802,4))</f>
        <v>0.71799999999999997</v>
      </c>
      <c r="AD8802" s="110">
        <f>IF('3C-Water transport'!$T$57="no","not applicable (Q3c.1.6 answered with 'no')",ROUND(AB8802,4))</f>
        <v>0.71799999999999997</v>
      </c>
      <c r="AE8802" s="110">
        <f>IF('3C-Water transport'!$T$58="no","not applicable (Q3c.1.6 answered with 'no')",ROUND(AB8802,4))</f>
        <v>0.71799999999999997</v>
      </c>
    </row>
    <row r="8803" spans="5:31" x14ac:dyDescent="0.25">
      <c r="E8803" s="110">
        <f t="shared" si="483"/>
        <v>0.71900000000000053</v>
      </c>
      <c r="F8803" s="110">
        <f>IF('3A-Rail transport'!$T$56="no","not applicable (Q3a.2.6 answered with 'no')",ROUND(E8803,4))</f>
        <v>0.71899999999999997</v>
      </c>
      <c r="G8803" s="110">
        <f>IF('3A-Rail transport'!$T$57="no","not applicable (Q3a.2.6 answered with 'no')",ROUND(E8803,4))</f>
        <v>0.71899999999999997</v>
      </c>
      <c r="S8803" s="110">
        <f t="shared" si="484"/>
        <v>0.71900000000000053</v>
      </c>
      <c r="T8803" s="110">
        <f>IF('3B-Air transport'!$T$66="no","not applicable (Q3b.1.6 answered with 'no')",ROUND(S8803,4))</f>
        <v>0.71899999999999997</v>
      </c>
      <c r="U8803" s="110">
        <f>IF('3B-Air transport'!$T$67="no","not applicable (Q3b.1.6 answered with 'no')",ROUND(S8803,4))</f>
        <v>0.71899999999999997</v>
      </c>
      <c r="V8803" s="110">
        <f>IF('3B-Air transport'!$T$68="no","not applicable (Q3b.1.6 answered with 'no')",ROUND(S8803,4))</f>
        <v>0.71899999999999997</v>
      </c>
      <c r="AB8803" s="110">
        <f t="shared" si="485"/>
        <v>0.71900000000000053</v>
      </c>
      <c r="AC8803" s="110">
        <f>IF('3C-Water transport'!$T$56="no","not applicable (Q3c.1.6 answered with 'no')",ROUND(AB8803,4))</f>
        <v>0.71899999999999997</v>
      </c>
      <c r="AD8803" s="110">
        <f>IF('3C-Water transport'!$T$57="no","not applicable (Q3c.1.6 answered with 'no')",ROUND(AB8803,4))</f>
        <v>0.71899999999999997</v>
      </c>
      <c r="AE8803" s="110">
        <f>IF('3C-Water transport'!$T$58="no","not applicable (Q3c.1.6 answered with 'no')",ROUND(AB8803,4))</f>
        <v>0.71899999999999997</v>
      </c>
    </row>
    <row r="8804" spans="5:31" x14ac:dyDescent="0.25">
      <c r="E8804" s="110">
        <f t="shared" si="483"/>
        <v>0.72000000000000053</v>
      </c>
      <c r="F8804" s="110">
        <f>IF('3A-Rail transport'!$T$56="no","not applicable (Q3a.2.6 answered with 'no')",ROUND(E8804,4))</f>
        <v>0.72</v>
      </c>
      <c r="G8804" s="110">
        <f>IF('3A-Rail transport'!$T$57="no","not applicable (Q3a.2.6 answered with 'no')",ROUND(E8804,4))</f>
        <v>0.72</v>
      </c>
      <c r="S8804" s="110">
        <f t="shared" si="484"/>
        <v>0.72000000000000053</v>
      </c>
      <c r="T8804" s="110">
        <f>IF('3B-Air transport'!$T$66="no","not applicable (Q3b.1.6 answered with 'no')",ROUND(S8804,4))</f>
        <v>0.72</v>
      </c>
      <c r="U8804" s="110">
        <f>IF('3B-Air transport'!$T$67="no","not applicable (Q3b.1.6 answered with 'no')",ROUND(S8804,4))</f>
        <v>0.72</v>
      </c>
      <c r="V8804" s="110">
        <f>IF('3B-Air transport'!$T$68="no","not applicable (Q3b.1.6 answered with 'no')",ROUND(S8804,4))</f>
        <v>0.72</v>
      </c>
      <c r="AB8804" s="110">
        <f t="shared" si="485"/>
        <v>0.72000000000000053</v>
      </c>
      <c r="AC8804" s="110">
        <f>IF('3C-Water transport'!$T$56="no","not applicable (Q3c.1.6 answered with 'no')",ROUND(AB8804,4))</f>
        <v>0.72</v>
      </c>
      <c r="AD8804" s="110">
        <f>IF('3C-Water transport'!$T$57="no","not applicable (Q3c.1.6 answered with 'no')",ROUND(AB8804,4))</f>
        <v>0.72</v>
      </c>
      <c r="AE8804" s="110">
        <f>IF('3C-Water transport'!$T$58="no","not applicable (Q3c.1.6 answered with 'no')",ROUND(AB8804,4))</f>
        <v>0.72</v>
      </c>
    </row>
    <row r="8805" spans="5:31" x14ac:dyDescent="0.25">
      <c r="E8805" s="110">
        <f t="shared" si="483"/>
        <v>0.72100000000000053</v>
      </c>
      <c r="F8805" s="110">
        <f>IF('3A-Rail transport'!$T$56="no","not applicable (Q3a.2.6 answered with 'no')",ROUND(E8805,4))</f>
        <v>0.72099999999999997</v>
      </c>
      <c r="G8805" s="110">
        <f>IF('3A-Rail transport'!$T$57="no","not applicable (Q3a.2.6 answered with 'no')",ROUND(E8805,4))</f>
        <v>0.72099999999999997</v>
      </c>
      <c r="S8805" s="110">
        <f t="shared" si="484"/>
        <v>0.72100000000000053</v>
      </c>
      <c r="T8805" s="110">
        <f>IF('3B-Air transport'!$T$66="no","not applicable (Q3b.1.6 answered with 'no')",ROUND(S8805,4))</f>
        <v>0.72099999999999997</v>
      </c>
      <c r="U8805" s="110">
        <f>IF('3B-Air transport'!$T$67="no","not applicable (Q3b.1.6 answered with 'no')",ROUND(S8805,4))</f>
        <v>0.72099999999999997</v>
      </c>
      <c r="V8805" s="110">
        <f>IF('3B-Air transport'!$T$68="no","not applicable (Q3b.1.6 answered with 'no')",ROUND(S8805,4))</f>
        <v>0.72099999999999997</v>
      </c>
      <c r="AB8805" s="110">
        <f t="shared" si="485"/>
        <v>0.72100000000000053</v>
      </c>
      <c r="AC8805" s="110">
        <f>IF('3C-Water transport'!$T$56="no","not applicable (Q3c.1.6 answered with 'no')",ROUND(AB8805,4))</f>
        <v>0.72099999999999997</v>
      </c>
      <c r="AD8805" s="110">
        <f>IF('3C-Water transport'!$T$57="no","not applicable (Q3c.1.6 answered with 'no')",ROUND(AB8805,4))</f>
        <v>0.72099999999999997</v>
      </c>
      <c r="AE8805" s="110">
        <f>IF('3C-Water transport'!$T$58="no","not applicable (Q3c.1.6 answered with 'no')",ROUND(AB8805,4))</f>
        <v>0.72099999999999997</v>
      </c>
    </row>
    <row r="8806" spans="5:31" x14ac:dyDescent="0.25">
      <c r="E8806" s="110">
        <f t="shared" si="483"/>
        <v>0.72200000000000053</v>
      </c>
      <c r="F8806" s="110">
        <f>IF('3A-Rail transport'!$T$56="no","not applicable (Q3a.2.6 answered with 'no')",ROUND(E8806,4))</f>
        <v>0.72199999999999998</v>
      </c>
      <c r="G8806" s="110">
        <f>IF('3A-Rail transport'!$T$57="no","not applicable (Q3a.2.6 answered with 'no')",ROUND(E8806,4))</f>
        <v>0.72199999999999998</v>
      </c>
      <c r="S8806" s="110">
        <f t="shared" si="484"/>
        <v>0.72200000000000053</v>
      </c>
      <c r="T8806" s="110">
        <f>IF('3B-Air transport'!$T$66="no","not applicable (Q3b.1.6 answered with 'no')",ROUND(S8806,4))</f>
        <v>0.72199999999999998</v>
      </c>
      <c r="U8806" s="110">
        <f>IF('3B-Air transport'!$T$67="no","not applicable (Q3b.1.6 answered with 'no')",ROUND(S8806,4))</f>
        <v>0.72199999999999998</v>
      </c>
      <c r="V8806" s="110">
        <f>IF('3B-Air transport'!$T$68="no","not applicable (Q3b.1.6 answered with 'no')",ROUND(S8806,4))</f>
        <v>0.72199999999999998</v>
      </c>
      <c r="AB8806" s="110">
        <f t="shared" si="485"/>
        <v>0.72200000000000053</v>
      </c>
      <c r="AC8806" s="110">
        <f>IF('3C-Water transport'!$T$56="no","not applicable (Q3c.1.6 answered with 'no')",ROUND(AB8806,4))</f>
        <v>0.72199999999999998</v>
      </c>
      <c r="AD8806" s="110">
        <f>IF('3C-Water transport'!$T$57="no","not applicable (Q3c.1.6 answered with 'no')",ROUND(AB8806,4))</f>
        <v>0.72199999999999998</v>
      </c>
      <c r="AE8806" s="110">
        <f>IF('3C-Water transport'!$T$58="no","not applicable (Q3c.1.6 answered with 'no')",ROUND(AB8806,4))</f>
        <v>0.72199999999999998</v>
      </c>
    </row>
    <row r="8807" spans="5:31" x14ac:dyDescent="0.25">
      <c r="E8807" s="110">
        <f t="shared" si="483"/>
        <v>0.72300000000000053</v>
      </c>
      <c r="F8807" s="110">
        <f>IF('3A-Rail transport'!$T$56="no","not applicable (Q3a.2.6 answered with 'no')",ROUND(E8807,4))</f>
        <v>0.72299999999999998</v>
      </c>
      <c r="G8807" s="110">
        <f>IF('3A-Rail transport'!$T$57="no","not applicable (Q3a.2.6 answered with 'no')",ROUND(E8807,4))</f>
        <v>0.72299999999999998</v>
      </c>
      <c r="S8807" s="110">
        <f t="shared" si="484"/>
        <v>0.72300000000000053</v>
      </c>
      <c r="T8807" s="110">
        <f>IF('3B-Air transport'!$T$66="no","not applicable (Q3b.1.6 answered with 'no')",ROUND(S8807,4))</f>
        <v>0.72299999999999998</v>
      </c>
      <c r="U8807" s="110">
        <f>IF('3B-Air transport'!$T$67="no","not applicable (Q3b.1.6 answered with 'no')",ROUND(S8807,4))</f>
        <v>0.72299999999999998</v>
      </c>
      <c r="V8807" s="110">
        <f>IF('3B-Air transport'!$T$68="no","not applicable (Q3b.1.6 answered with 'no')",ROUND(S8807,4))</f>
        <v>0.72299999999999998</v>
      </c>
      <c r="AB8807" s="110">
        <f t="shared" si="485"/>
        <v>0.72300000000000053</v>
      </c>
      <c r="AC8807" s="110">
        <f>IF('3C-Water transport'!$T$56="no","not applicable (Q3c.1.6 answered with 'no')",ROUND(AB8807,4))</f>
        <v>0.72299999999999998</v>
      </c>
      <c r="AD8807" s="110">
        <f>IF('3C-Water transport'!$T$57="no","not applicable (Q3c.1.6 answered with 'no')",ROUND(AB8807,4))</f>
        <v>0.72299999999999998</v>
      </c>
      <c r="AE8807" s="110">
        <f>IF('3C-Water transport'!$T$58="no","not applicable (Q3c.1.6 answered with 'no')",ROUND(AB8807,4))</f>
        <v>0.72299999999999998</v>
      </c>
    </row>
    <row r="8808" spans="5:31" x14ac:dyDescent="0.25">
      <c r="E8808" s="110">
        <f t="shared" si="483"/>
        <v>0.72400000000000053</v>
      </c>
      <c r="F8808" s="110">
        <f>IF('3A-Rail transport'!$T$56="no","not applicable (Q3a.2.6 answered with 'no')",ROUND(E8808,4))</f>
        <v>0.72399999999999998</v>
      </c>
      <c r="G8808" s="110">
        <f>IF('3A-Rail transport'!$T$57="no","not applicable (Q3a.2.6 answered with 'no')",ROUND(E8808,4))</f>
        <v>0.72399999999999998</v>
      </c>
      <c r="S8808" s="110">
        <f t="shared" si="484"/>
        <v>0.72400000000000053</v>
      </c>
      <c r="T8808" s="110">
        <f>IF('3B-Air transport'!$T$66="no","not applicable (Q3b.1.6 answered with 'no')",ROUND(S8808,4))</f>
        <v>0.72399999999999998</v>
      </c>
      <c r="U8808" s="110">
        <f>IF('3B-Air transport'!$T$67="no","not applicable (Q3b.1.6 answered with 'no')",ROUND(S8808,4))</f>
        <v>0.72399999999999998</v>
      </c>
      <c r="V8808" s="110">
        <f>IF('3B-Air transport'!$T$68="no","not applicable (Q3b.1.6 answered with 'no')",ROUND(S8808,4))</f>
        <v>0.72399999999999998</v>
      </c>
      <c r="AB8808" s="110">
        <f t="shared" si="485"/>
        <v>0.72400000000000053</v>
      </c>
      <c r="AC8808" s="110">
        <f>IF('3C-Water transport'!$T$56="no","not applicable (Q3c.1.6 answered with 'no')",ROUND(AB8808,4))</f>
        <v>0.72399999999999998</v>
      </c>
      <c r="AD8808" s="110">
        <f>IF('3C-Water transport'!$T$57="no","not applicable (Q3c.1.6 answered with 'no')",ROUND(AB8808,4))</f>
        <v>0.72399999999999998</v>
      </c>
      <c r="AE8808" s="110">
        <f>IF('3C-Water transport'!$T$58="no","not applicable (Q3c.1.6 answered with 'no')",ROUND(AB8808,4))</f>
        <v>0.72399999999999998</v>
      </c>
    </row>
    <row r="8809" spans="5:31" x14ac:dyDescent="0.25">
      <c r="E8809" s="110">
        <f t="shared" si="483"/>
        <v>0.72500000000000053</v>
      </c>
      <c r="F8809" s="110">
        <f>IF('3A-Rail transport'!$T$56="no","not applicable (Q3a.2.6 answered with 'no')",ROUND(E8809,4))</f>
        <v>0.72499999999999998</v>
      </c>
      <c r="G8809" s="110">
        <f>IF('3A-Rail transport'!$T$57="no","not applicable (Q3a.2.6 answered with 'no')",ROUND(E8809,4))</f>
        <v>0.72499999999999998</v>
      </c>
      <c r="S8809" s="110">
        <f t="shared" si="484"/>
        <v>0.72500000000000053</v>
      </c>
      <c r="T8809" s="110">
        <f>IF('3B-Air transport'!$T$66="no","not applicable (Q3b.1.6 answered with 'no')",ROUND(S8809,4))</f>
        <v>0.72499999999999998</v>
      </c>
      <c r="U8809" s="110">
        <f>IF('3B-Air transport'!$T$67="no","not applicable (Q3b.1.6 answered with 'no')",ROUND(S8809,4))</f>
        <v>0.72499999999999998</v>
      </c>
      <c r="V8809" s="110">
        <f>IF('3B-Air transport'!$T$68="no","not applicable (Q3b.1.6 answered with 'no')",ROUND(S8809,4))</f>
        <v>0.72499999999999998</v>
      </c>
      <c r="AB8809" s="110">
        <f t="shared" si="485"/>
        <v>0.72500000000000053</v>
      </c>
      <c r="AC8809" s="110">
        <f>IF('3C-Water transport'!$T$56="no","not applicable (Q3c.1.6 answered with 'no')",ROUND(AB8809,4))</f>
        <v>0.72499999999999998</v>
      </c>
      <c r="AD8809" s="110">
        <f>IF('3C-Water transport'!$T$57="no","not applicable (Q3c.1.6 answered with 'no')",ROUND(AB8809,4))</f>
        <v>0.72499999999999998</v>
      </c>
      <c r="AE8809" s="110">
        <f>IF('3C-Water transport'!$T$58="no","not applicable (Q3c.1.6 answered with 'no')",ROUND(AB8809,4))</f>
        <v>0.72499999999999998</v>
      </c>
    </row>
    <row r="8810" spans="5:31" x14ac:dyDescent="0.25">
      <c r="E8810" s="110">
        <f t="shared" si="483"/>
        <v>0.72600000000000053</v>
      </c>
      <c r="F8810" s="110">
        <f>IF('3A-Rail transport'!$T$56="no","not applicable (Q3a.2.6 answered with 'no')",ROUND(E8810,4))</f>
        <v>0.72599999999999998</v>
      </c>
      <c r="G8810" s="110">
        <f>IF('3A-Rail transport'!$T$57="no","not applicable (Q3a.2.6 answered with 'no')",ROUND(E8810,4))</f>
        <v>0.72599999999999998</v>
      </c>
      <c r="S8810" s="110">
        <f t="shared" si="484"/>
        <v>0.72600000000000053</v>
      </c>
      <c r="T8810" s="110">
        <f>IF('3B-Air transport'!$T$66="no","not applicable (Q3b.1.6 answered with 'no')",ROUND(S8810,4))</f>
        <v>0.72599999999999998</v>
      </c>
      <c r="U8810" s="110">
        <f>IF('3B-Air transport'!$T$67="no","not applicable (Q3b.1.6 answered with 'no')",ROUND(S8810,4))</f>
        <v>0.72599999999999998</v>
      </c>
      <c r="V8810" s="110">
        <f>IF('3B-Air transport'!$T$68="no","not applicable (Q3b.1.6 answered with 'no')",ROUND(S8810,4))</f>
        <v>0.72599999999999998</v>
      </c>
      <c r="AB8810" s="110">
        <f t="shared" si="485"/>
        <v>0.72600000000000053</v>
      </c>
      <c r="AC8810" s="110">
        <f>IF('3C-Water transport'!$T$56="no","not applicable (Q3c.1.6 answered with 'no')",ROUND(AB8810,4))</f>
        <v>0.72599999999999998</v>
      </c>
      <c r="AD8810" s="110">
        <f>IF('3C-Water transport'!$T$57="no","not applicable (Q3c.1.6 answered with 'no')",ROUND(AB8810,4))</f>
        <v>0.72599999999999998</v>
      </c>
      <c r="AE8810" s="110">
        <f>IF('3C-Water transport'!$T$58="no","not applicable (Q3c.1.6 answered with 'no')",ROUND(AB8810,4))</f>
        <v>0.72599999999999998</v>
      </c>
    </row>
    <row r="8811" spans="5:31" x14ac:dyDescent="0.25">
      <c r="E8811" s="110">
        <f t="shared" si="483"/>
        <v>0.72700000000000053</v>
      </c>
      <c r="F8811" s="110">
        <f>IF('3A-Rail transport'!$T$56="no","not applicable (Q3a.2.6 answered with 'no')",ROUND(E8811,4))</f>
        <v>0.72699999999999998</v>
      </c>
      <c r="G8811" s="110">
        <f>IF('3A-Rail transport'!$T$57="no","not applicable (Q3a.2.6 answered with 'no')",ROUND(E8811,4))</f>
        <v>0.72699999999999998</v>
      </c>
      <c r="S8811" s="110">
        <f t="shared" si="484"/>
        <v>0.72700000000000053</v>
      </c>
      <c r="T8811" s="110">
        <f>IF('3B-Air transport'!$T$66="no","not applicable (Q3b.1.6 answered with 'no')",ROUND(S8811,4))</f>
        <v>0.72699999999999998</v>
      </c>
      <c r="U8811" s="110">
        <f>IF('3B-Air transport'!$T$67="no","not applicable (Q3b.1.6 answered with 'no')",ROUND(S8811,4))</f>
        <v>0.72699999999999998</v>
      </c>
      <c r="V8811" s="110">
        <f>IF('3B-Air transport'!$T$68="no","not applicable (Q3b.1.6 answered with 'no')",ROUND(S8811,4))</f>
        <v>0.72699999999999998</v>
      </c>
      <c r="AB8811" s="110">
        <f t="shared" si="485"/>
        <v>0.72700000000000053</v>
      </c>
      <c r="AC8811" s="110">
        <f>IF('3C-Water transport'!$T$56="no","not applicable (Q3c.1.6 answered with 'no')",ROUND(AB8811,4))</f>
        <v>0.72699999999999998</v>
      </c>
      <c r="AD8811" s="110">
        <f>IF('3C-Water transport'!$T$57="no","not applicable (Q3c.1.6 answered with 'no')",ROUND(AB8811,4))</f>
        <v>0.72699999999999998</v>
      </c>
      <c r="AE8811" s="110">
        <f>IF('3C-Water transport'!$T$58="no","not applicable (Q3c.1.6 answered with 'no')",ROUND(AB8811,4))</f>
        <v>0.72699999999999998</v>
      </c>
    </row>
    <row r="8812" spans="5:31" x14ac:dyDescent="0.25">
      <c r="E8812" s="110">
        <f t="shared" si="483"/>
        <v>0.72800000000000054</v>
      </c>
      <c r="F8812" s="110">
        <f>IF('3A-Rail transport'!$T$56="no","not applicable (Q3a.2.6 answered with 'no')",ROUND(E8812,4))</f>
        <v>0.72799999999999998</v>
      </c>
      <c r="G8812" s="110">
        <f>IF('3A-Rail transport'!$T$57="no","not applicable (Q3a.2.6 answered with 'no')",ROUND(E8812,4))</f>
        <v>0.72799999999999998</v>
      </c>
      <c r="S8812" s="110">
        <f t="shared" si="484"/>
        <v>0.72800000000000054</v>
      </c>
      <c r="T8812" s="110">
        <f>IF('3B-Air transport'!$T$66="no","not applicable (Q3b.1.6 answered with 'no')",ROUND(S8812,4))</f>
        <v>0.72799999999999998</v>
      </c>
      <c r="U8812" s="110">
        <f>IF('3B-Air transport'!$T$67="no","not applicable (Q3b.1.6 answered with 'no')",ROUND(S8812,4))</f>
        <v>0.72799999999999998</v>
      </c>
      <c r="V8812" s="110">
        <f>IF('3B-Air transport'!$T$68="no","not applicable (Q3b.1.6 answered with 'no')",ROUND(S8812,4))</f>
        <v>0.72799999999999998</v>
      </c>
      <c r="AB8812" s="110">
        <f t="shared" si="485"/>
        <v>0.72800000000000054</v>
      </c>
      <c r="AC8812" s="110">
        <f>IF('3C-Water transport'!$T$56="no","not applicable (Q3c.1.6 answered with 'no')",ROUND(AB8812,4))</f>
        <v>0.72799999999999998</v>
      </c>
      <c r="AD8812" s="110">
        <f>IF('3C-Water transport'!$T$57="no","not applicable (Q3c.1.6 answered with 'no')",ROUND(AB8812,4))</f>
        <v>0.72799999999999998</v>
      </c>
      <c r="AE8812" s="110">
        <f>IF('3C-Water transport'!$T$58="no","not applicable (Q3c.1.6 answered with 'no')",ROUND(AB8812,4))</f>
        <v>0.72799999999999998</v>
      </c>
    </row>
    <row r="8813" spans="5:31" x14ac:dyDescent="0.25">
      <c r="E8813" s="110">
        <f t="shared" si="483"/>
        <v>0.72900000000000054</v>
      </c>
      <c r="F8813" s="110">
        <f>IF('3A-Rail transport'!$T$56="no","not applicable (Q3a.2.6 answered with 'no')",ROUND(E8813,4))</f>
        <v>0.72899999999999998</v>
      </c>
      <c r="G8813" s="110">
        <f>IF('3A-Rail transport'!$T$57="no","not applicable (Q3a.2.6 answered with 'no')",ROUND(E8813,4))</f>
        <v>0.72899999999999998</v>
      </c>
      <c r="S8813" s="110">
        <f t="shared" si="484"/>
        <v>0.72900000000000054</v>
      </c>
      <c r="T8813" s="110">
        <f>IF('3B-Air transport'!$T$66="no","not applicable (Q3b.1.6 answered with 'no')",ROUND(S8813,4))</f>
        <v>0.72899999999999998</v>
      </c>
      <c r="U8813" s="110">
        <f>IF('3B-Air transport'!$T$67="no","not applicable (Q3b.1.6 answered with 'no')",ROUND(S8813,4))</f>
        <v>0.72899999999999998</v>
      </c>
      <c r="V8813" s="110">
        <f>IF('3B-Air transport'!$T$68="no","not applicable (Q3b.1.6 answered with 'no')",ROUND(S8813,4))</f>
        <v>0.72899999999999998</v>
      </c>
      <c r="AB8813" s="110">
        <f t="shared" si="485"/>
        <v>0.72900000000000054</v>
      </c>
      <c r="AC8813" s="110">
        <f>IF('3C-Water transport'!$T$56="no","not applicable (Q3c.1.6 answered with 'no')",ROUND(AB8813,4))</f>
        <v>0.72899999999999998</v>
      </c>
      <c r="AD8813" s="110">
        <f>IF('3C-Water transport'!$T$57="no","not applicable (Q3c.1.6 answered with 'no')",ROUND(AB8813,4))</f>
        <v>0.72899999999999998</v>
      </c>
      <c r="AE8813" s="110">
        <f>IF('3C-Water transport'!$T$58="no","not applicable (Q3c.1.6 answered with 'no')",ROUND(AB8813,4))</f>
        <v>0.72899999999999998</v>
      </c>
    </row>
    <row r="8814" spans="5:31" x14ac:dyDescent="0.25">
      <c r="E8814" s="110">
        <f t="shared" si="483"/>
        <v>0.73000000000000054</v>
      </c>
      <c r="F8814" s="110">
        <f>IF('3A-Rail transport'!$T$56="no","not applicable (Q3a.2.6 answered with 'no')",ROUND(E8814,4))</f>
        <v>0.73</v>
      </c>
      <c r="G8814" s="110">
        <f>IF('3A-Rail transport'!$T$57="no","not applicable (Q3a.2.6 answered with 'no')",ROUND(E8814,4))</f>
        <v>0.73</v>
      </c>
      <c r="S8814" s="110">
        <f t="shared" si="484"/>
        <v>0.73000000000000054</v>
      </c>
      <c r="T8814" s="110">
        <f>IF('3B-Air transport'!$T$66="no","not applicable (Q3b.1.6 answered with 'no')",ROUND(S8814,4))</f>
        <v>0.73</v>
      </c>
      <c r="U8814" s="110">
        <f>IF('3B-Air transport'!$T$67="no","not applicable (Q3b.1.6 answered with 'no')",ROUND(S8814,4))</f>
        <v>0.73</v>
      </c>
      <c r="V8814" s="110">
        <f>IF('3B-Air transport'!$T$68="no","not applicable (Q3b.1.6 answered with 'no')",ROUND(S8814,4))</f>
        <v>0.73</v>
      </c>
      <c r="AB8814" s="110">
        <f t="shared" si="485"/>
        <v>0.73000000000000054</v>
      </c>
      <c r="AC8814" s="110">
        <f>IF('3C-Water transport'!$T$56="no","not applicable (Q3c.1.6 answered with 'no')",ROUND(AB8814,4))</f>
        <v>0.73</v>
      </c>
      <c r="AD8814" s="110">
        <f>IF('3C-Water transport'!$T$57="no","not applicable (Q3c.1.6 answered with 'no')",ROUND(AB8814,4))</f>
        <v>0.73</v>
      </c>
      <c r="AE8814" s="110">
        <f>IF('3C-Water transport'!$T$58="no","not applicable (Q3c.1.6 answered with 'no')",ROUND(AB8814,4))</f>
        <v>0.73</v>
      </c>
    </row>
    <row r="8815" spans="5:31" x14ac:dyDescent="0.25">
      <c r="E8815" s="110">
        <f t="shared" si="483"/>
        <v>0.73100000000000054</v>
      </c>
      <c r="F8815" s="110">
        <f>IF('3A-Rail transport'!$T$56="no","not applicable (Q3a.2.6 answered with 'no')",ROUND(E8815,4))</f>
        <v>0.73099999999999998</v>
      </c>
      <c r="G8815" s="110">
        <f>IF('3A-Rail transport'!$T$57="no","not applicable (Q3a.2.6 answered with 'no')",ROUND(E8815,4))</f>
        <v>0.73099999999999998</v>
      </c>
      <c r="S8815" s="110">
        <f t="shared" si="484"/>
        <v>0.73100000000000054</v>
      </c>
      <c r="T8815" s="110">
        <f>IF('3B-Air transport'!$T$66="no","not applicable (Q3b.1.6 answered with 'no')",ROUND(S8815,4))</f>
        <v>0.73099999999999998</v>
      </c>
      <c r="U8815" s="110">
        <f>IF('3B-Air transport'!$T$67="no","not applicable (Q3b.1.6 answered with 'no')",ROUND(S8815,4))</f>
        <v>0.73099999999999998</v>
      </c>
      <c r="V8815" s="110">
        <f>IF('3B-Air transport'!$T$68="no","not applicable (Q3b.1.6 answered with 'no')",ROUND(S8815,4))</f>
        <v>0.73099999999999998</v>
      </c>
      <c r="AB8815" s="110">
        <f t="shared" si="485"/>
        <v>0.73100000000000054</v>
      </c>
      <c r="AC8815" s="110">
        <f>IF('3C-Water transport'!$T$56="no","not applicable (Q3c.1.6 answered with 'no')",ROUND(AB8815,4))</f>
        <v>0.73099999999999998</v>
      </c>
      <c r="AD8815" s="110">
        <f>IF('3C-Water transport'!$T$57="no","not applicable (Q3c.1.6 answered with 'no')",ROUND(AB8815,4))</f>
        <v>0.73099999999999998</v>
      </c>
      <c r="AE8815" s="110">
        <f>IF('3C-Water transport'!$T$58="no","not applicable (Q3c.1.6 answered with 'no')",ROUND(AB8815,4))</f>
        <v>0.73099999999999998</v>
      </c>
    </row>
    <row r="8816" spans="5:31" x14ac:dyDescent="0.25">
      <c r="E8816" s="110">
        <f t="shared" si="483"/>
        <v>0.73200000000000054</v>
      </c>
      <c r="F8816" s="110">
        <f>IF('3A-Rail transport'!$T$56="no","not applicable (Q3a.2.6 answered with 'no')",ROUND(E8816,4))</f>
        <v>0.73199999999999998</v>
      </c>
      <c r="G8816" s="110">
        <f>IF('3A-Rail transport'!$T$57="no","not applicable (Q3a.2.6 answered with 'no')",ROUND(E8816,4))</f>
        <v>0.73199999999999998</v>
      </c>
      <c r="S8816" s="110">
        <f t="shared" si="484"/>
        <v>0.73200000000000054</v>
      </c>
      <c r="T8816" s="110">
        <f>IF('3B-Air transport'!$T$66="no","not applicable (Q3b.1.6 answered with 'no')",ROUND(S8816,4))</f>
        <v>0.73199999999999998</v>
      </c>
      <c r="U8816" s="110">
        <f>IF('3B-Air transport'!$T$67="no","not applicable (Q3b.1.6 answered with 'no')",ROUND(S8816,4))</f>
        <v>0.73199999999999998</v>
      </c>
      <c r="V8816" s="110">
        <f>IF('3B-Air transport'!$T$68="no","not applicable (Q3b.1.6 answered with 'no')",ROUND(S8816,4))</f>
        <v>0.73199999999999998</v>
      </c>
      <c r="AB8816" s="110">
        <f t="shared" si="485"/>
        <v>0.73200000000000054</v>
      </c>
      <c r="AC8816" s="110">
        <f>IF('3C-Water transport'!$T$56="no","not applicable (Q3c.1.6 answered with 'no')",ROUND(AB8816,4))</f>
        <v>0.73199999999999998</v>
      </c>
      <c r="AD8816" s="110">
        <f>IF('3C-Water transport'!$T$57="no","not applicable (Q3c.1.6 answered with 'no')",ROUND(AB8816,4))</f>
        <v>0.73199999999999998</v>
      </c>
      <c r="AE8816" s="110">
        <f>IF('3C-Water transport'!$T$58="no","not applicable (Q3c.1.6 answered with 'no')",ROUND(AB8816,4))</f>
        <v>0.73199999999999998</v>
      </c>
    </row>
    <row r="8817" spans="5:31" x14ac:dyDescent="0.25">
      <c r="E8817" s="110">
        <f t="shared" si="483"/>
        <v>0.73300000000000054</v>
      </c>
      <c r="F8817" s="110">
        <f>IF('3A-Rail transport'!$T$56="no","not applicable (Q3a.2.6 answered with 'no')",ROUND(E8817,4))</f>
        <v>0.73299999999999998</v>
      </c>
      <c r="G8817" s="110">
        <f>IF('3A-Rail transport'!$T$57="no","not applicable (Q3a.2.6 answered with 'no')",ROUND(E8817,4))</f>
        <v>0.73299999999999998</v>
      </c>
      <c r="S8817" s="110">
        <f t="shared" si="484"/>
        <v>0.73300000000000054</v>
      </c>
      <c r="T8817" s="110">
        <f>IF('3B-Air transport'!$T$66="no","not applicable (Q3b.1.6 answered with 'no')",ROUND(S8817,4))</f>
        <v>0.73299999999999998</v>
      </c>
      <c r="U8817" s="110">
        <f>IF('3B-Air transport'!$T$67="no","not applicable (Q3b.1.6 answered with 'no')",ROUND(S8817,4))</f>
        <v>0.73299999999999998</v>
      </c>
      <c r="V8817" s="110">
        <f>IF('3B-Air transport'!$T$68="no","not applicable (Q3b.1.6 answered with 'no')",ROUND(S8817,4))</f>
        <v>0.73299999999999998</v>
      </c>
      <c r="AB8817" s="110">
        <f t="shared" si="485"/>
        <v>0.73300000000000054</v>
      </c>
      <c r="AC8817" s="110">
        <f>IF('3C-Water transport'!$T$56="no","not applicable (Q3c.1.6 answered with 'no')",ROUND(AB8817,4))</f>
        <v>0.73299999999999998</v>
      </c>
      <c r="AD8817" s="110">
        <f>IF('3C-Water transport'!$T$57="no","not applicable (Q3c.1.6 answered with 'no')",ROUND(AB8817,4))</f>
        <v>0.73299999999999998</v>
      </c>
      <c r="AE8817" s="110">
        <f>IF('3C-Water transport'!$T$58="no","not applicable (Q3c.1.6 answered with 'no')",ROUND(AB8817,4))</f>
        <v>0.73299999999999998</v>
      </c>
    </row>
    <row r="8818" spans="5:31" x14ac:dyDescent="0.25">
      <c r="E8818" s="110">
        <f t="shared" si="483"/>
        <v>0.73400000000000054</v>
      </c>
      <c r="F8818" s="110">
        <f>IF('3A-Rail transport'!$T$56="no","not applicable (Q3a.2.6 answered with 'no')",ROUND(E8818,4))</f>
        <v>0.73399999999999999</v>
      </c>
      <c r="G8818" s="110">
        <f>IF('3A-Rail transport'!$T$57="no","not applicable (Q3a.2.6 answered with 'no')",ROUND(E8818,4))</f>
        <v>0.73399999999999999</v>
      </c>
      <c r="S8818" s="110">
        <f t="shared" si="484"/>
        <v>0.73400000000000054</v>
      </c>
      <c r="T8818" s="110">
        <f>IF('3B-Air transport'!$T$66="no","not applicable (Q3b.1.6 answered with 'no')",ROUND(S8818,4))</f>
        <v>0.73399999999999999</v>
      </c>
      <c r="U8818" s="110">
        <f>IF('3B-Air transport'!$T$67="no","not applicable (Q3b.1.6 answered with 'no')",ROUND(S8818,4))</f>
        <v>0.73399999999999999</v>
      </c>
      <c r="V8818" s="110">
        <f>IF('3B-Air transport'!$T$68="no","not applicable (Q3b.1.6 answered with 'no')",ROUND(S8818,4))</f>
        <v>0.73399999999999999</v>
      </c>
      <c r="AB8818" s="110">
        <f t="shared" si="485"/>
        <v>0.73400000000000054</v>
      </c>
      <c r="AC8818" s="110">
        <f>IF('3C-Water transport'!$T$56="no","not applicable (Q3c.1.6 answered with 'no')",ROUND(AB8818,4))</f>
        <v>0.73399999999999999</v>
      </c>
      <c r="AD8818" s="110">
        <f>IF('3C-Water transport'!$T$57="no","not applicable (Q3c.1.6 answered with 'no')",ROUND(AB8818,4))</f>
        <v>0.73399999999999999</v>
      </c>
      <c r="AE8818" s="110">
        <f>IF('3C-Water transport'!$T$58="no","not applicable (Q3c.1.6 answered with 'no')",ROUND(AB8818,4))</f>
        <v>0.73399999999999999</v>
      </c>
    </row>
    <row r="8819" spans="5:31" x14ac:dyDescent="0.25">
      <c r="E8819" s="110">
        <f t="shared" si="483"/>
        <v>0.73500000000000054</v>
      </c>
      <c r="F8819" s="110">
        <f>IF('3A-Rail transport'!$T$56="no","not applicable (Q3a.2.6 answered with 'no')",ROUND(E8819,4))</f>
        <v>0.73499999999999999</v>
      </c>
      <c r="G8819" s="110">
        <f>IF('3A-Rail transport'!$T$57="no","not applicable (Q3a.2.6 answered with 'no')",ROUND(E8819,4))</f>
        <v>0.73499999999999999</v>
      </c>
      <c r="S8819" s="110">
        <f t="shared" si="484"/>
        <v>0.73500000000000054</v>
      </c>
      <c r="T8819" s="110">
        <f>IF('3B-Air transport'!$T$66="no","not applicable (Q3b.1.6 answered with 'no')",ROUND(S8819,4))</f>
        <v>0.73499999999999999</v>
      </c>
      <c r="U8819" s="110">
        <f>IF('3B-Air transport'!$T$67="no","not applicable (Q3b.1.6 answered with 'no')",ROUND(S8819,4))</f>
        <v>0.73499999999999999</v>
      </c>
      <c r="V8819" s="110">
        <f>IF('3B-Air transport'!$T$68="no","not applicable (Q3b.1.6 answered with 'no')",ROUND(S8819,4))</f>
        <v>0.73499999999999999</v>
      </c>
      <c r="AB8819" s="110">
        <f t="shared" si="485"/>
        <v>0.73500000000000054</v>
      </c>
      <c r="AC8819" s="110">
        <f>IF('3C-Water transport'!$T$56="no","not applicable (Q3c.1.6 answered with 'no')",ROUND(AB8819,4))</f>
        <v>0.73499999999999999</v>
      </c>
      <c r="AD8819" s="110">
        <f>IF('3C-Water transport'!$T$57="no","not applicable (Q3c.1.6 answered with 'no')",ROUND(AB8819,4))</f>
        <v>0.73499999999999999</v>
      </c>
      <c r="AE8819" s="110">
        <f>IF('3C-Water transport'!$T$58="no","not applicable (Q3c.1.6 answered with 'no')",ROUND(AB8819,4))</f>
        <v>0.73499999999999999</v>
      </c>
    </row>
    <row r="8820" spans="5:31" x14ac:dyDescent="0.25">
      <c r="E8820" s="110">
        <f t="shared" si="483"/>
        <v>0.73600000000000054</v>
      </c>
      <c r="F8820" s="110">
        <f>IF('3A-Rail transport'!$T$56="no","not applicable (Q3a.2.6 answered with 'no')",ROUND(E8820,4))</f>
        <v>0.73599999999999999</v>
      </c>
      <c r="G8820" s="110">
        <f>IF('3A-Rail transport'!$T$57="no","not applicable (Q3a.2.6 answered with 'no')",ROUND(E8820,4))</f>
        <v>0.73599999999999999</v>
      </c>
      <c r="S8820" s="110">
        <f t="shared" si="484"/>
        <v>0.73600000000000054</v>
      </c>
      <c r="T8820" s="110">
        <f>IF('3B-Air transport'!$T$66="no","not applicable (Q3b.1.6 answered with 'no')",ROUND(S8820,4))</f>
        <v>0.73599999999999999</v>
      </c>
      <c r="U8820" s="110">
        <f>IF('3B-Air transport'!$T$67="no","not applicable (Q3b.1.6 answered with 'no')",ROUND(S8820,4))</f>
        <v>0.73599999999999999</v>
      </c>
      <c r="V8820" s="110">
        <f>IF('3B-Air transport'!$T$68="no","not applicable (Q3b.1.6 answered with 'no')",ROUND(S8820,4))</f>
        <v>0.73599999999999999</v>
      </c>
      <c r="AB8820" s="110">
        <f t="shared" si="485"/>
        <v>0.73600000000000054</v>
      </c>
      <c r="AC8820" s="110">
        <f>IF('3C-Water transport'!$T$56="no","not applicable (Q3c.1.6 answered with 'no')",ROUND(AB8820,4))</f>
        <v>0.73599999999999999</v>
      </c>
      <c r="AD8820" s="110">
        <f>IF('3C-Water transport'!$T$57="no","not applicable (Q3c.1.6 answered with 'no')",ROUND(AB8820,4))</f>
        <v>0.73599999999999999</v>
      </c>
      <c r="AE8820" s="110">
        <f>IF('3C-Water transport'!$T$58="no","not applicable (Q3c.1.6 answered with 'no')",ROUND(AB8820,4))</f>
        <v>0.73599999999999999</v>
      </c>
    </row>
    <row r="8821" spans="5:31" x14ac:dyDescent="0.25">
      <c r="E8821" s="110">
        <f t="shared" si="483"/>
        <v>0.73700000000000054</v>
      </c>
      <c r="F8821" s="110">
        <f>IF('3A-Rail transport'!$T$56="no","not applicable (Q3a.2.6 answered with 'no')",ROUND(E8821,4))</f>
        <v>0.73699999999999999</v>
      </c>
      <c r="G8821" s="110">
        <f>IF('3A-Rail transport'!$T$57="no","not applicable (Q3a.2.6 answered with 'no')",ROUND(E8821,4))</f>
        <v>0.73699999999999999</v>
      </c>
      <c r="S8821" s="110">
        <f t="shared" si="484"/>
        <v>0.73700000000000054</v>
      </c>
      <c r="T8821" s="110">
        <f>IF('3B-Air transport'!$T$66="no","not applicable (Q3b.1.6 answered with 'no')",ROUND(S8821,4))</f>
        <v>0.73699999999999999</v>
      </c>
      <c r="U8821" s="110">
        <f>IF('3B-Air transport'!$T$67="no","not applicable (Q3b.1.6 answered with 'no')",ROUND(S8821,4))</f>
        <v>0.73699999999999999</v>
      </c>
      <c r="V8821" s="110">
        <f>IF('3B-Air transport'!$T$68="no","not applicable (Q3b.1.6 answered with 'no')",ROUND(S8821,4))</f>
        <v>0.73699999999999999</v>
      </c>
      <c r="AB8821" s="110">
        <f t="shared" si="485"/>
        <v>0.73700000000000054</v>
      </c>
      <c r="AC8821" s="110">
        <f>IF('3C-Water transport'!$T$56="no","not applicable (Q3c.1.6 answered with 'no')",ROUND(AB8821,4))</f>
        <v>0.73699999999999999</v>
      </c>
      <c r="AD8821" s="110">
        <f>IF('3C-Water transport'!$T$57="no","not applicable (Q3c.1.6 answered with 'no')",ROUND(AB8821,4))</f>
        <v>0.73699999999999999</v>
      </c>
      <c r="AE8821" s="110">
        <f>IF('3C-Water transport'!$T$58="no","not applicable (Q3c.1.6 answered with 'no')",ROUND(AB8821,4))</f>
        <v>0.73699999999999999</v>
      </c>
    </row>
    <row r="8822" spans="5:31" x14ac:dyDescent="0.25">
      <c r="E8822" s="110">
        <f t="shared" si="483"/>
        <v>0.73800000000000054</v>
      </c>
      <c r="F8822" s="110">
        <f>IF('3A-Rail transport'!$T$56="no","not applicable (Q3a.2.6 answered with 'no')",ROUND(E8822,4))</f>
        <v>0.73799999999999999</v>
      </c>
      <c r="G8822" s="110">
        <f>IF('3A-Rail transport'!$T$57="no","not applicable (Q3a.2.6 answered with 'no')",ROUND(E8822,4))</f>
        <v>0.73799999999999999</v>
      </c>
      <c r="S8822" s="110">
        <f t="shared" si="484"/>
        <v>0.73800000000000054</v>
      </c>
      <c r="T8822" s="110">
        <f>IF('3B-Air transport'!$T$66="no","not applicable (Q3b.1.6 answered with 'no')",ROUND(S8822,4))</f>
        <v>0.73799999999999999</v>
      </c>
      <c r="U8822" s="110">
        <f>IF('3B-Air transport'!$T$67="no","not applicable (Q3b.1.6 answered with 'no')",ROUND(S8822,4))</f>
        <v>0.73799999999999999</v>
      </c>
      <c r="V8822" s="110">
        <f>IF('3B-Air transport'!$T$68="no","not applicable (Q3b.1.6 answered with 'no')",ROUND(S8822,4))</f>
        <v>0.73799999999999999</v>
      </c>
      <c r="AB8822" s="110">
        <f t="shared" si="485"/>
        <v>0.73800000000000054</v>
      </c>
      <c r="AC8822" s="110">
        <f>IF('3C-Water transport'!$T$56="no","not applicable (Q3c.1.6 answered with 'no')",ROUND(AB8822,4))</f>
        <v>0.73799999999999999</v>
      </c>
      <c r="AD8822" s="110">
        <f>IF('3C-Water transport'!$T$57="no","not applicable (Q3c.1.6 answered with 'no')",ROUND(AB8822,4))</f>
        <v>0.73799999999999999</v>
      </c>
      <c r="AE8822" s="110">
        <f>IF('3C-Water transport'!$T$58="no","not applicable (Q3c.1.6 answered with 'no')",ROUND(AB8822,4))</f>
        <v>0.73799999999999999</v>
      </c>
    </row>
    <row r="8823" spans="5:31" x14ac:dyDescent="0.25">
      <c r="E8823" s="110">
        <f t="shared" si="483"/>
        <v>0.73900000000000055</v>
      </c>
      <c r="F8823" s="110">
        <f>IF('3A-Rail transport'!$T$56="no","not applicable (Q3a.2.6 answered with 'no')",ROUND(E8823,4))</f>
        <v>0.73899999999999999</v>
      </c>
      <c r="G8823" s="110">
        <f>IF('3A-Rail transport'!$T$57="no","not applicable (Q3a.2.6 answered with 'no')",ROUND(E8823,4))</f>
        <v>0.73899999999999999</v>
      </c>
      <c r="S8823" s="110">
        <f t="shared" si="484"/>
        <v>0.73900000000000055</v>
      </c>
      <c r="T8823" s="110">
        <f>IF('3B-Air transport'!$T$66="no","not applicable (Q3b.1.6 answered with 'no')",ROUND(S8823,4))</f>
        <v>0.73899999999999999</v>
      </c>
      <c r="U8823" s="110">
        <f>IF('3B-Air transport'!$T$67="no","not applicable (Q3b.1.6 answered with 'no')",ROUND(S8823,4))</f>
        <v>0.73899999999999999</v>
      </c>
      <c r="V8823" s="110">
        <f>IF('3B-Air transport'!$T$68="no","not applicable (Q3b.1.6 answered with 'no')",ROUND(S8823,4))</f>
        <v>0.73899999999999999</v>
      </c>
      <c r="AB8823" s="110">
        <f t="shared" si="485"/>
        <v>0.73900000000000055</v>
      </c>
      <c r="AC8823" s="110">
        <f>IF('3C-Water transport'!$T$56="no","not applicable (Q3c.1.6 answered with 'no')",ROUND(AB8823,4))</f>
        <v>0.73899999999999999</v>
      </c>
      <c r="AD8823" s="110">
        <f>IF('3C-Water transport'!$T$57="no","not applicable (Q3c.1.6 answered with 'no')",ROUND(AB8823,4))</f>
        <v>0.73899999999999999</v>
      </c>
      <c r="AE8823" s="110">
        <f>IF('3C-Water transport'!$T$58="no","not applicable (Q3c.1.6 answered with 'no')",ROUND(AB8823,4))</f>
        <v>0.73899999999999999</v>
      </c>
    </row>
    <row r="8824" spans="5:31" x14ac:dyDescent="0.25">
      <c r="E8824" s="110">
        <f t="shared" si="483"/>
        <v>0.74000000000000055</v>
      </c>
      <c r="F8824" s="110">
        <f>IF('3A-Rail transport'!$T$56="no","not applicable (Q3a.2.6 answered with 'no')",ROUND(E8824,4))</f>
        <v>0.74</v>
      </c>
      <c r="G8824" s="110">
        <f>IF('3A-Rail transport'!$T$57="no","not applicable (Q3a.2.6 answered with 'no')",ROUND(E8824,4))</f>
        <v>0.74</v>
      </c>
      <c r="S8824" s="110">
        <f t="shared" si="484"/>
        <v>0.74000000000000055</v>
      </c>
      <c r="T8824" s="110">
        <f>IF('3B-Air transport'!$T$66="no","not applicable (Q3b.1.6 answered with 'no')",ROUND(S8824,4))</f>
        <v>0.74</v>
      </c>
      <c r="U8824" s="110">
        <f>IF('3B-Air transport'!$T$67="no","not applicable (Q3b.1.6 answered with 'no')",ROUND(S8824,4))</f>
        <v>0.74</v>
      </c>
      <c r="V8824" s="110">
        <f>IF('3B-Air transport'!$T$68="no","not applicable (Q3b.1.6 answered with 'no')",ROUND(S8824,4))</f>
        <v>0.74</v>
      </c>
      <c r="AB8824" s="110">
        <f t="shared" si="485"/>
        <v>0.74000000000000055</v>
      </c>
      <c r="AC8824" s="110">
        <f>IF('3C-Water transport'!$T$56="no","not applicable (Q3c.1.6 answered with 'no')",ROUND(AB8824,4))</f>
        <v>0.74</v>
      </c>
      <c r="AD8824" s="110">
        <f>IF('3C-Water transport'!$T$57="no","not applicable (Q3c.1.6 answered with 'no')",ROUND(AB8824,4))</f>
        <v>0.74</v>
      </c>
      <c r="AE8824" s="110">
        <f>IF('3C-Water transport'!$T$58="no","not applicable (Q3c.1.6 answered with 'no')",ROUND(AB8824,4))</f>
        <v>0.74</v>
      </c>
    </row>
    <row r="8825" spans="5:31" x14ac:dyDescent="0.25">
      <c r="E8825" s="110">
        <f t="shared" si="483"/>
        <v>0.74100000000000055</v>
      </c>
      <c r="F8825" s="110">
        <f>IF('3A-Rail transport'!$T$56="no","not applicable (Q3a.2.6 answered with 'no')",ROUND(E8825,4))</f>
        <v>0.74099999999999999</v>
      </c>
      <c r="G8825" s="110">
        <f>IF('3A-Rail transport'!$T$57="no","not applicable (Q3a.2.6 answered with 'no')",ROUND(E8825,4))</f>
        <v>0.74099999999999999</v>
      </c>
      <c r="S8825" s="110">
        <f t="shared" si="484"/>
        <v>0.74100000000000055</v>
      </c>
      <c r="T8825" s="110">
        <f>IF('3B-Air transport'!$T$66="no","not applicable (Q3b.1.6 answered with 'no')",ROUND(S8825,4))</f>
        <v>0.74099999999999999</v>
      </c>
      <c r="U8825" s="110">
        <f>IF('3B-Air transport'!$T$67="no","not applicable (Q3b.1.6 answered with 'no')",ROUND(S8825,4))</f>
        <v>0.74099999999999999</v>
      </c>
      <c r="V8825" s="110">
        <f>IF('3B-Air transport'!$T$68="no","not applicable (Q3b.1.6 answered with 'no')",ROUND(S8825,4))</f>
        <v>0.74099999999999999</v>
      </c>
      <c r="AB8825" s="110">
        <f t="shared" si="485"/>
        <v>0.74100000000000055</v>
      </c>
      <c r="AC8825" s="110">
        <f>IF('3C-Water transport'!$T$56="no","not applicable (Q3c.1.6 answered with 'no')",ROUND(AB8825,4))</f>
        <v>0.74099999999999999</v>
      </c>
      <c r="AD8825" s="110">
        <f>IF('3C-Water transport'!$T$57="no","not applicable (Q3c.1.6 answered with 'no')",ROUND(AB8825,4))</f>
        <v>0.74099999999999999</v>
      </c>
      <c r="AE8825" s="110">
        <f>IF('3C-Water transport'!$T$58="no","not applicable (Q3c.1.6 answered with 'no')",ROUND(AB8825,4))</f>
        <v>0.74099999999999999</v>
      </c>
    </row>
    <row r="8826" spans="5:31" x14ac:dyDescent="0.25">
      <c r="E8826" s="110">
        <f t="shared" si="483"/>
        <v>0.74200000000000055</v>
      </c>
      <c r="F8826" s="110">
        <f>IF('3A-Rail transport'!$T$56="no","not applicable (Q3a.2.6 answered with 'no')",ROUND(E8826,4))</f>
        <v>0.74199999999999999</v>
      </c>
      <c r="G8826" s="110">
        <f>IF('3A-Rail transport'!$T$57="no","not applicable (Q3a.2.6 answered with 'no')",ROUND(E8826,4))</f>
        <v>0.74199999999999999</v>
      </c>
      <c r="S8826" s="110">
        <f t="shared" si="484"/>
        <v>0.74200000000000055</v>
      </c>
      <c r="T8826" s="110">
        <f>IF('3B-Air transport'!$T$66="no","not applicable (Q3b.1.6 answered with 'no')",ROUND(S8826,4))</f>
        <v>0.74199999999999999</v>
      </c>
      <c r="U8826" s="110">
        <f>IF('3B-Air transport'!$T$67="no","not applicable (Q3b.1.6 answered with 'no')",ROUND(S8826,4))</f>
        <v>0.74199999999999999</v>
      </c>
      <c r="V8826" s="110">
        <f>IF('3B-Air transport'!$T$68="no","not applicable (Q3b.1.6 answered with 'no')",ROUND(S8826,4))</f>
        <v>0.74199999999999999</v>
      </c>
      <c r="AB8826" s="110">
        <f t="shared" si="485"/>
        <v>0.74200000000000055</v>
      </c>
      <c r="AC8826" s="110">
        <f>IF('3C-Water transport'!$T$56="no","not applicable (Q3c.1.6 answered with 'no')",ROUND(AB8826,4))</f>
        <v>0.74199999999999999</v>
      </c>
      <c r="AD8826" s="110">
        <f>IF('3C-Water transport'!$T$57="no","not applicable (Q3c.1.6 answered with 'no')",ROUND(AB8826,4))</f>
        <v>0.74199999999999999</v>
      </c>
      <c r="AE8826" s="110">
        <f>IF('3C-Water transport'!$T$58="no","not applicable (Q3c.1.6 answered with 'no')",ROUND(AB8826,4))</f>
        <v>0.74199999999999999</v>
      </c>
    </row>
    <row r="8827" spans="5:31" x14ac:dyDescent="0.25">
      <c r="E8827" s="110">
        <f t="shared" si="483"/>
        <v>0.74300000000000055</v>
      </c>
      <c r="F8827" s="110">
        <f>IF('3A-Rail transport'!$T$56="no","not applicable (Q3a.2.6 answered with 'no')",ROUND(E8827,4))</f>
        <v>0.74299999999999999</v>
      </c>
      <c r="G8827" s="110">
        <f>IF('3A-Rail transport'!$T$57="no","not applicable (Q3a.2.6 answered with 'no')",ROUND(E8827,4))</f>
        <v>0.74299999999999999</v>
      </c>
      <c r="S8827" s="110">
        <f t="shared" si="484"/>
        <v>0.74300000000000055</v>
      </c>
      <c r="T8827" s="110">
        <f>IF('3B-Air transport'!$T$66="no","not applicable (Q3b.1.6 answered with 'no')",ROUND(S8827,4))</f>
        <v>0.74299999999999999</v>
      </c>
      <c r="U8827" s="110">
        <f>IF('3B-Air transport'!$T$67="no","not applicable (Q3b.1.6 answered with 'no')",ROUND(S8827,4))</f>
        <v>0.74299999999999999</v>
      </c>
      <c r="V8827" s="110">
        <f>IF('3B-Air transport'!$T$68="no","not applicable (Q3b.1.6 answered with 'no')",ROUND(S8827,4))</f>
        <v>0.74299999999999999</v>
      </c>
      <c r="AB8827" s="110">
        <f t="shared" si="485"/>
        <v>0.74300000000000055</v>
      </c>
      <c r="AC8827" s="110">
        <f>IF('3C-Water transport'!$T$56="no","not applicable (Q3c.1.6 answered with 'no')",ROUND(AB8827,4))</f>
        <v>0.74299999999999999</v>
      </c>
      <c r="AD8827" s="110">
        <f>IF('3C-Water transport'!$T$57="no","not applicable (Q3c.1.6 answered with 'no')",ROUND(AB8827,4))</f>
        <v>0.74299999999999999</v>
      </c>
      <c r="AE8827" s="110">
        <f>IF('3C-Water transport'!$T$58="no","not applicable (Q3c.1.6 answered with 'no')",ROUND(AB8827,4))</f>
        <v>0.74299999999999999</v>
      </c>
    </row>
    <row r="8828" spans="5:31" x14ac:dyDescent="0.25">
      <c r="E8828" s="110">
        <f t="shared" si="483"/>
        <v>0.74400000000000055</v>
      </c>
      <c r="F8828" s="110">
        <f>IF('3A-Rail transport'!$T$56="no","not applicable (Q3a.2.6 answered with 'no')",ROUND(E8828,4))</f>
        <v>0.74399999999999999</v>
      </c>
      <c r="G8828" s="110">
        <f>IF('3A-Rail transport'!$T$57="no","not applicable (Q3a.2.6 answered with 'no')",ROUND(E8828,4))</f>
        <v>0.74399999999999999</v>
      </c>
      <c r="S8828" s="110">
        <f t="shared" si="484"/>
        <v>0.74400000000000055</v>
      </c>
      <c r="T8828" s="110">
        <f>IF('3B-Air transport'!$T$66="no","not applicable (Q3b.1.6 answered with 'no')",ROUND(S8828,4))</f>
        <v>0.74399999999999999</v>
      </c>
      <c r="U8828" s="110">
        <f>IF('3B-Air transport'!$T$67="no","not applicable (Q3b.1.6 answered with 'no')",ROUND(S8828,4))</f>
        <v>0.74399999999999999</v>
      </c>
      <c r="V8828" s="110">
        <f>IF('3B-Air transport'!$T$68="no","not applicable (Q3b.1.6 answered with 'no')",ROUND(S8828,4))</f>
        <v>0.74399999999999999</v>
      </c>
      <c r="AB8828" s="110">
        <f t="shared" si="485"/>
        <v>0.74400000000000055</v>
      </c>
      <c r="AC8828" s="110">
        <f>IF('3C-Water transport'!$T$56="no","not applicable (Q3c.1.6 answered with 'no')",ROUND(AB8828,4))</f>
        <v>0.74399999999999999</v>
      </c>
      <c r="AD8828" s="110">
        <f>IF('3C-Water transport'!$T$57="no","not applicable (Q3c.1.6 answered with 'no')",ROUND(AB8828,4))</f>
        <v>0.74399999999999999</v>
      </c>
      <c r="AE8828" s="110">
        <f>IF('3C-Water transport'!$T$58="no","not applicable (Q3c.1.6 answered with 'no')",ROUND(AB8828,4))</f>
        <v>0.74399999999999999</v>
      </c>
    </row>
    <row r="8829" spans="5:31" x14ac:dyDescent="0.25">
      <c r="E8829" s="110">
        <f t="shared" si="483"/>
        <v>0.74500000000000055</v>
      </c>
      <c r="F8829" s="110">
        <f>IF('3A-Rail transport'!$T$56="no","not applicable (Q3a.2.6 answered with 'no')",ROUND(E8829,4))</f>
        <v>0.745</v>
      </c>
      <c r="G8829" s="110">
        <f>IF('3A-Rail transport'!$T$57="no","not applicable (Q3a.2.6 answered with 'no')",ROUND(E8829,4))</f>
        <v>0.745</v>
      </c>
      <c r="S8829" s="110">
        <f t="shared" si="484"/>
        <v>0.74500000000000055</v>
      </c>
      <c r="T8829" s="110">
        <f>IF('3B-Air transport'!$T$66="no","not applicable (Q3b.1.6 answered with 'no')",ROUND(S8829,4))</f>
        <v>0.745</v>
      </c>
      <c r="U8829" s="110">
        <f>IF('3B-Air transport'!$T$67="no","not applicable (Q3b.1.6 answered with 'no')",ROUND(S8829,4))</f>
        <v>0.745</v>
      </c>
      <c r="V8829" s="110">
        <f>IF('3B-Air transport'!$T$68="no","not applicable (Q3b.1.6 answered with 'no')",ROUND(S8829,4))</f>
        <v>0.745</v>
      </c>
      <c r="AB8829" s="110">
        <f t="shared" si="485"/>
        <v>0.74500000000000055</v>
      </c>
      <c r="AC8829" s="110">
        <f>IF('3C-Water transport'!$T$56="no","not applicable (Q3c.1.6 answered with 'no')",ROUND(AB8829,4))</f>
        <v>0.745</v>
      </c>
      <c r="AD8829" s="110">
        <f>IF('3C-Water transport'!$T$57="no","not applicable (Q3c.1.6 answered with 'no')",ROUND(AB8829,4))</f>
        <v>0.745</v>
      </c>
      <c r="AE8829" s="110">
        <f>IF('3C-Water transport'!$T$58="no","not applicable (Q3c.1.6 answered with 'no')",ROUND(AB8829,4))</f>
        <v>0.745</v>
      </c>
    </row>
    <row r="8830" spans="5:31" x14ac:dyDescent="0.25">
      <c r="E8830" s="110">
        <f t="shared" si="483"/>
        <v>0.74600000000000055</v>
      </c>
      <c r="F8830" s="110">
        <f>IF('3A-Rail transport'!$T$56="no","not applicable (Q3a.2.6 answered with 'no')",ROUND(E8830,4))</f>
        <v>0.746</v>
      </c>
      <c r="G8830" s="110">
        <f>IF('3A-Rail transport'!$T$57="no","not applicable (Q3a.2.6 answered with 'no')",ROUND(E8830,4))</f>
        <v>0.746</v>
      </c>
      <c r="S8830" s="110">
        <f t="shared" si="484"/>
        <v>0.74600000000000055</v>
      </c>
      <c r="T8830" s="110">
        <f>IF('3B-Air transport'!$T$66="no","not applicable (Q3b.1.6 answered with 'no')",ROUND(S8830,4))</f>
        <v>0.746</v>
      </c>
      <c r="U8830" s="110">
        <f>IF('3B-Air transport'!$T$67="no","not applicable (Q3b.1.6 answered with 'no')",ROUND(S8830,4))</f>
        <v>0.746</v>
      </c>
      <c r="V8830" s="110">
        <f>IF('3B-Air transport'!$T$68="no","not applicable (Q3b.1.6 answered with 'no')",ROUND(S8830,4))</f>
        <v>0.746</v>
      </c>
      <c r="AB8830" s="110">
        <f t="shared" si="485"/>
        <v>0.74600000000000055</v>
      </c>
      <c r="AC8830" s="110">
        <f>IF('3C-Water transport'!$T$56="no","not applicable (Q3c.1.6 answered with 'no')",ROUND(AB8830,4))</f>
        <v>0.746</v>
      </c>
      <c r="AD8830" s="110">
        <f>IF('3C-Water transport'!$T$57="no","not applicable (Q3c.1.6 answered with 'no')",ROUND(AB8830,4))</f>
        <v>0.746</v>
      </c>
      <c r="AE8830" s="110">
        <f>IF('3C-Water transport'!$T$58="no","not applicable (Q3c.1.6 answered with 'no')",ROUND(AB8830,4))</f>
        <v>0.746</v>
      </c>
    </row>
    <row r="8831" spans="5:31" x14ac:dyDescent="0.25">
      <c r="E8831" s="110">
        <f t="shared" si="483"/>
        <v>0.74700000000000055</v>
      </c>
      <c r="F8831" s="110">
        <f>IF('3A-Rail transport'!$T$56="no","not applicable (Q3a.2.6 answered with 'no')",ROUND(E8831,4))</f>
        <v>0.747</v>
      </c>
      <c r="G8831" s="110">
        <f>IF('3A-Rail transport'!$T$57="no","not applicable (Q3a.2.6 answered with 'no')",ROUND(E8831,4))</f>
        <v>0.747</v>
      </c>
      <c r="S8831" s="110">
        <f t="shared" si="484"/>
        <v>0.74700000000000055</v>
      </c>
      <c r="T8831" s="110">
        <f>IF('3B-Air transport'!$T$66="no","not applicable (Q3b.1.6 answered with 'no')",ROUND(S8831,4))</f>
        <v>0.747</v>
      </c>
      <c r="U8831" s="110">
        <f>IF('3B-Air transport'!$T$67="no","not applicable (Q3b.1.6 answered with 'no')",ROUND(S8831,4))</f>
        <v>0.747</v>
      </c>
      <c r="V8831" s="110">
        <f>IF('3B-Air transport'!$T$68="no","not applicable (Q3b.1.6 answered with 'no')",ROUND(S8831,4))</f>
        <v>0.747</v>
      </c>
      <c r="AB8831" s="110">
        <f t="shared" si="485"/>
        <v>0.74700000000000055</v>
      </c>
      <c r="AC8831" s="110">
        <f>IF('3C-Water transport'!$T$56="no","not applicable (Q3c.1.6 answered with 'no')",ROUND(AB8831,4))</f>
        <v>0.747</v>
      </c>
      <c r="AD8831" s="110">
        <f>IF('3C-Water transport'!$T$57="no","not applicable (Q3c.1.6 answered with 'no')",ROUND(AB8831,4))</f>
        <v>0.747</v>
      </c>
      <c r="AE8831" s="110">
        <f>IF('3C-Water transport'!$T$58="no","not applicable (Q3c.1.6 answered with 'no')",ROUND(AB8831,4))</f>
        <v>0.747</v>
      </c>
    </row>
    <row r="8832" spans="5:31" x14ac:dyDescent="0.25">
      <c r="E8832" s="110">
        <f t="shared" si="483"/>
        <v>0.74800000000000055</v>
      </c>
      <c r="F8832" s="110">
        <f>IF('3A-Rail transport'!$T$56="no","not applicable (Q3a.2.6 answered with 'no')",ROUND(E8832,4))</f>
        <v>0.748</v>
      </c>
      <c r="G8832" s="110">
        <f>IF('3A-Rail transport'!$T$57="no","not applicable (Q3a.2.6 answered with 'no')",ROUND(E8832,4))</f>
        <v>0.748</v>
      </c>
      <c r="S8832" s="110">
        <f t="shared" si="484"/>
        <v>0.74800000000000055</v>
      </c>
      <c r="T8832" s="110">
        <f>IF('3B-Air transport'!$T$66="no","not applicable (Q3b.1.6 answered with 'no')",ROUND(S8832,4))</f>
        <v>0.748</v>
      </c>
      <c r="U8832" s="110">
        <f>IF('3B-Air transport'!$T$67="no","not applicable (Q3b.1.6 answered with 'no')",ROUND(S8832,4))</f>
        <v>0.748</v>
      </c>
      <c r="V8832" s="110">
        <f>IF('3B-Air transport'!$T$68="no","not applicable (Q3b.1.6 answered with 'no')",ROUND(S8832,4))</f>
        <v>0.748</v>
      </c>
      <c r="AB8832" s="110">
        <f t="shared" si="485"/>
        <v>0.74800000000000055</v>
      </c>
      <c r="AC8832" s="110">
        <f>IF('3C-Water transport'!$T$56="no","not applicable (Q3c.1.6 answered with 'no')",ROUND(AB8832,4))</f>
        <v>0.748</v>
      </c>
      <c r="AD8832" s="110">
        <f>IF('3C-Water transport'!$T$57="no","not applicable (Q3c.1.6 answered with 'no')",ROUND(AB8832,4))</f>
        <v>0.748</v>
      </c>
      <c r="AE8832" s="110">
        <f>IF('3C-Water transport'!$T$58="no","not applicable (Q3c.1.6 answered with 'no')",ROUND(AB8832,4))</f>
        <v>0.748</v>
      </c>
    </row>
    <row r="8833" spans="5:31" x14ac:dyDescent="0.25">
      <c r="E8833" s="110">
        <f t="shared" si="483"/>
        <v>0.74900000000000055</v>
      </c>
      <c r="F8833" s="110">
        <f>IF('3A-Rail transport'!$T$56="no","not applicable (Q3a.2.6 answered with 'no')",ROUND(E8833,4))</f>
        <v>0.749</v>
      </c>
      <c r="G8833" s="110">
        <f>IF('3A-Rail transport'!$T$57="no","not applicable (Q3a.2.6 answered with 'no')",ROUND(E8833,4))</f>
        <v>0.749</v>
      </c>
      <c r="S8833" s="110">
        <f t="shared" si="484"/>
        <v>0.74900000000000055</v>
      </c>
      <c r="T8833" s="110">
        <f>IF('3B-Air transport'!$T$66="no","not applicable (Q3b.1.6 answered with 'no')",ROUND(S8833,4))</f>
        <v>0.749</v>
      </c>
      <c r="U8833" s="110">
        <f>IF('3B-Air transport'!$T$67="no","not applicable (Q3b.1.6 answered with 'no')",ROUND(S8833,4))</f>
        <v>0.749</v>
      </c>
      <c r="V8833" s="110">
        <f>IF('3B-Air transport'!$T$68="no","not applicable (Q3b.1.6 answered with 'no')",ROUND(S8833,4))</f>
        <v>0.749</v>
      </c>
      <c r="AB8833" s="110">
        <f t="shared" si="485"/>
        <v>0.74900000000000055</v>
      </c>
      <c r="AC8833" s="110">
        <f>IF('3C-Water transport'!$T$56="no","not applicable (Q3c.1.6 answered with 'no')",ROUND(AB8833,4))</f>
        <v>0.749</v>
      </c>
      <c r="AD8833" s="110">
        <f>IF('3C-Water transport'!$T$57="no","not applicable (Q3c.1.6 answered with 'no')",ROUND(AB8833,4))</f>
        <v>0.749</v>
      </c>
      <c r="AE8833" s="110">
        <f>IF('3C-Water transport'!$T$58="no","not applicable (Q3c.1.6 answered with 'no')",ROUND(AB8833,4))</f>
        <v>0.749</v>
      </c>
    </row>
    <row r="8834" spans="5:31" x14ac:dyDescent="0.25">
      <c r="E8834" s="110">
        <f t="shared" si="483"/>
        <v>0.75000000000000056</v>
      </c>
      <c r="F8834" s="110">
        <f>IF('3A-Rail transport'!$T$56="no","not applicable (Q3a.2.6 answered with 'no')",ROUND(E8834,4))</f>
        <v>0.75</v>
      </c>
      <c r="G8834" s="110">
        <f>IF('3A-Rail transport'!$T$57="no","not applicable (Q3a.2.6 answered with 'no')",ROUND(E8834,4))</f>
        <v>0.75</v>
      </c>
      <c r="S8834" s="110">
        <f t="shared" si="484"/>
        <v>0.75000000000000056</v>
      </c>
      <c r="T8834" s="110">
        <f>IF('3B-Air transport'!$T$66="no","not applicable (Q3b.1.6 answered with 'no')",ROUND(S8834,4))</f>
        <v>0.75</v>
      </c>
      <c r="U8834" s="110">
        <f>IF('3B-Air transport'!$T$67="no","not applicable (Q3b.1.6 answered with 'no')",ROUND(S8834,4))</f>
        <v>0.75</v>
      </c>
      <c r="V8834" s="110">
        <f>IF('3B-Air transport'!$T$68="no","not applicable (Q3b.1.6 answered with 'no')",ROUND(S8834,4))</f>
        <v>0.75</v>
      </c>
      <c r="AB8834" s="110">
        <f t="shared" si="485"/>
        <v>0.75000000000000056</v>
      </c>
      <c r="AC8834" s="110">
        <f>IF('3C-Water transport'!$T$56="no","not applicable (Q3c.1.6 answered with 'no')",ROUND(AB8834,4))</f>
        <v>0.75</v>
      </c>
      <c r="AD8834" s="110">
        <f>IF('3C-Water transport'!$T$57="no","not applicable (Q3c.1.6 answered with 'no')",ROUND(AB8834,4))</f>
        <v>0.75</v>
      </c>
      <c r="AE8834" s="110">
        <f>IF('3C-Water transport'!$T$58="no","not applicable (Q3c.1.6 answered with 'no')",ROUND(AB8834,4))</f>
        <v>0.75</v>
      </c>
    </row>
    <row r="8835" spans="5:31" x14ac:dyDescent="0.25">
      <c r="E8835" s="110">
        <f t="shared" si="483"/>
        <v>0.75100000000000056</v>
      </c>
      <c r="F8835" s="110">
        <f>IF('3A-Rail transport'!$T$56="no","not applicable (Q3a.2.6 answered with 'no')",ROUND(E8835,4))</f>
        <v>0.751</v>
      </c>
      <c r="G8835" s="110">
        <f>IF('3A-Rail transport'!$T$57="no","not applicable (Q3a.2.6 answered with 'no')",ROUND(E8835,4))</f>
        <v>0.751</v>
      </c>
      <c r="S8835" s="110">
        <f t="shared" si="484"/>
        <v>0.75100000000000056</v>
      </c>
      <c r="T8835" s="110">
        <f>IF('3B-Air transport'!$T$66="no","not applicable (Q3b.1.6 answered with 'no')",ROUND(S8835,4))</f>
        <v>0.751</v>
      </c>
      <c r="U8835" s="110">
        <f>IF('3B-Air transport'!$T$67="no","not applicable (Q3b.1.6 answered with 'no')",ROUND(S8835,4))</f>
        <v>0.751</v>
      </c>
      <c r="V8835" s="110">
        <f>IF('3B-Air transport'!$T$68="no","not applicable (Q3b.1.6 answered with 'no')",ROUND(S8835,4))</f>
        <v>0.751</v>
      </c>
      <c r="AB8835" s="110">
        <f t="shared" si="485"/>
        <v>0.75100000000000056</v>
      </c>
      <c r="AC8835" s="110">
        <f>IF('3C-Water transport'!$T$56="no","not applicable (Q3c.1.6 answered with 'no')",ROUND(AB8835,4))</f>
        <v>0.751</v>
      </c>
      <c r="AD8835" s="110">
        <f>IF('3C-Water transport'!$T$57="no","not applicable (Q3c.1.6 answered with 'no')",ROUND(AB8835,4))</f>
        <v>0.751</v>
      </c>
      <c r="AE8835" s="110">
        <f>IF('3C-Water transport'!$T$58="no","not applicable (Q3c.1.6 answered with 'no')",ROUND(AB8835,4))</f>
        <v>0.751</v>
      </c>
    </row>
    <row r="8836" spans="5:31" x14ac:dyDescent="0.25">
      <c r="E8836" s="110">
        <f t="shared" si="483"/>
        <v>0.75200000000000056</v>
      </c>
      <c r="F8836" s="110">
        <f>IF('3A-Rail transport'!$T$56="no","not applicable (Q3a.2.6 answered with 'no')",ROUND(E8836,4))</f>
        <v>0.752</v>
      </c>
      <c r="G8836" s="110">
        <f>IF('3A-Rail transport'!$T$57="no","not applicable (Q3a.2.6 answered with 'no')",ROUND(E8836,4))</f>
        <v>0.752</v>
      </c>
      <c r="S8836" s="110">
        <f t="shared" si="484"/>
        <v>0.75200000000000056</v>
      </c>
      <c r="T8836" s="110">
        <f>IF('3B-Air transport'!$T$66="no","not applicable (Q3b.1.6 answered with 'no')",ROUND(S8836,4))</f>
        <v>0.752</v>
      </c>
      <c r="U8836" s="110">
        <f>IF('3B-Air transport'!$T$67="no","not applicable (Q3b.1.6 answered with 'no')",ROUND(S8836,4))</f>
        <v>0.752</v>
      </c>
      <c r="V8836" s="110">
        <f>IF('3B-Air transport'!$T$68="no","not applicable (Q3b.1.6 answered with 'no')",ROUND(S8836,4))</f>
        <v>0.752</v>
      </c>
      <c r="AB8836" s="110">
        <f t="shared" si="485"/>
        <v>0.75200000000000056</v>
      </c>
      <c r="AC8836" s="110">
        <f>IF('3C-Water transport'!$T$56="no","not applicable (Q3c.1.6 answered with 'no')",ROUND(AB8836,4))</f>
        <v>0.752</v>
      </c>
      <c r="AD8836" s="110">
        <f>IF('3C-Water transport'!$T$57="no","not applicable (Q3c.1.6 answered with 'no')",ROUND(AB8836,4))</f>
        <v>0.752</v>
      </c>
      <c r="AE8836" s="110">
        <f>IF('3C-Water transport'!$T$58="no","not applicable (Q3c.1.6 answered with 'no')",ROUND(AB8836,4))</f>
        <v>0.752</v>
      </c>
    </row>
    <row r="8837" spans="5:31" x14ac:dyDescent="0.25">
      <c r="E8837" s="110">
        <f t="shared" si="483"/>
        <v>0.75300000000000056</v>
      </c>
      <c r="F8837" s="110">
        <f>IF('3A-Rail transport'!$T$56="no","not applicable (Q3a.2.6 answered with 'no')",ROUND(E8837,4))</f>
        <v>0.753</v>
      </c>
      <c r="G8837" s="110">
        <f>IF('3A-Rail transport'!$T$57="no","not applicable (Q3a.2.6 answered with 'no')",ROUND(E8837,4))</f>
        <v>0.753</v>
      </c>
      <c r="S8837" s="110">
        <f t="shared" si="484"/>
        <v>0.75300000000000056</v>
      </c>
      <c r="T8837" s="110">
        <f>IF('3B-Air transport'!$T$66="no","not applicable (Q3b.1.6 answered with 'no')",ROUND(S8837,4))</f>
        <v>0.753</v>
      </c>
      <c r="U8837" s="110">
        <f>IF('3B-Air transport'!$T$67="no","not applicable (Q3b.1.6 answered with 'no')",ROUND(S8837,4))</f>
        <v>0.753</v>
      </c>
      <c r="V8837" s="110">
        <f>IF('3B-Air transport'!$T$68="no","not applicable (Q3b.1.6 answered with 'no')",ROUND(S8837,4))</f>
        <v>0.753</v>
      </c>
      <c r="AB8837" s="110">
        <f t="shared" si="485"/>
        <v>0.75300000000000056</v>
      </c>
      <c r="AC8837" s="110">
        <f>IF('3C-Water transport'!$T$56="no","not applicable (Q3c.1.6 answered with 'no')",ROUND(AB8837,4))</f>
        <v>0.753</v>
      </c>
      <c r="AD8837" s="110">
        <f>IF('3C-Water transport'!$T$57="no","not applicable (Q3c.1.6 answered with 'no')",ROUND(AB8837,4))</f>
        <v>0.753</v>
      </c>
      <c r="AE8837" s="110">
        <f>IF('3C-Water transport'!$T$58="no","not applicable (Q3c.1.6 answered with 'no')",ROUND(AB8837,4))</f>
        <v>0.753</v>
      </c>
    </row>
    <row r="8838" spans="5:31" x14ac:dyDescent="0.25">
      <c r="E8838" s="110">
        <f t="shared" si="483"/>
        <v>0.75400000000000056</v>
      </c>
      <c r="F8838" s="110">
        <f>IF('3A-Rail transport'!$T$56="no","not applicable (Q3a.2.6 answered with 'no')",ROUND(E8838,4))</f>
        <v>0.754</v>
      </c>
      <c r="G8838" s="110">
        <f>IF('3A-Rail transport'!$T$57="no","not applicable (Q3a.2.6 answered with 'no')",ROUND(E8838,4))</f>
        <v>0.754</v>
      </c>
      <c r="S8838" s="110">
        <f t="shared" si="484"/>
        <v>0.75400000000000056</v>
      </c>
      <c r="T8838" s="110">
        <f>IF('3B-Air transport'!$T$66="no","not applicable (Q3b.1.6 answered with 'no')",ROUND(S8838,4))</f>
        <v>0.754</v>
      </c>
      <c r="U8838" s="110">
        <f>IF('3B-Air transport'!$T$67="no","not applicable (Q3b.1.6 answered with 'no')",ROUND(S8838,4))</f>
        <v>0.754</v>
      </c>
      <c r="V8838" s="110">
        <f>IF('3B-Air transport'!$T$68="no","not applicable (Q3b.1.6 answered with 'no')",ROUND(S8838,4))</f>
        <v>0.754</v>
      </c>
      <c r="AB8838" s="110">
        <f t="shared" si="485"/>
        <v>0.75400000000000056</v>
      </c>
      <c r="AC8838" s="110">
        <f>IF('3C-Water transport'!$T$56="no","not applicable (Q3c.1.6 answered with 'no')",ROUND(AB8838,4))</f>
        <v>0.754</v>
      </c>
      <c r="AD8838" s="110">
        <f>IF('3C-Water transport'!$T$57="no","not applicable (Q3c.1.6 answered with 'no')",ROUND(AB8838,4))</f>
        <v>0.754</v>
      </c>
      <c r="AE8838" s="110">
        <f>IF('3C-Water transport'!$T$58="no","not applicable (Q3c.1.6 answered with 'no')",ROUND(AB8838,4))</f>
        <v>0.754</v>
      </c>
    </row>
    <row r="8839" spans="5:31" x14ac:dyDescent="0.25">
      <c r="E8839" s="110">
        <f t="shared" si="483"/>
        <v>0.75500000000000056</v>
      </c>
      <c r="F8839" s="110">
        <f>IF('3A-Rail transport'!$T$56="no","not applicable (Q3a.2.6 answered with 'no')",ROUND(E8839,4))</f>
        <v>0.755</v>
      </c>
      <c r="G8839" s="110">
        <f>IF('3A-Rail transport'!$T$57="no","not applicable (Q3a.2.6 answered with 'no')",ROUND(E8839,4))</f>
        <v>0.755</v>
      </c>
      <c r="S8839" s="110">
        <f t="shared" si="484"/>
        <v>0.75500000000000056</v>
      </c>
      <c r="T8839" s="110">
        <f>IF('3B-Air transport'!$T$66="no","not applicable (Q3b.1.6 answered with 'no')",ROUND(S8839,4))</f>
        <v>0.755</v>
      </c>
      <c r="U8839" s="110">
        <f>IF('3B-Air transport'!$T$67="no","not applicable (Q3b.1.6 answered with 'no')",ROUND(S8839,4))</f>
        <v>0.755</v>
      </c>
      <c r="V8839" s="110">
        <f>IF('3B-Air transport'!$T$68="no","not applicable (Q3b.1.6 answered with 'no')",ROUND(S8839,4))</f>
        <v>0.755</v>
      </c>
      <c r="AB8839" s="110">
        <f t="shared" si="485"/>
        <v>0.75500000000000056</v>
      </c>
      <c r="AC8839" s="110">
        <f>IF('3C-Water transport'!$T$56="no","not applicable (Q3c.1.6 answered with 'no')",ROUND(AB8839,4))</f>
        <v>0.755</v>
      </c>
      <c r="AD8839" s="110">
        <f>IF('3C-Water transport'!$T$57="no","not applicable (Q3c.1.6 answered with 'no')",ROUND(AB8839,4))</f>
        <v>0.755</v>
      </c>
      <c r="AE8839" s="110">
        <f>IF('3C-Water transport'!$T$58="no","not applicable (Q3c.1.6 answered with 'no')",ROUND(AB8839,4))</f>
        <v>0.755</v>
      </c>
    </row>
    <row r="8840" spans="5:31" x14ac:dyDescent="0.25">
      <c r="E8840" s="110">
        <f t="shared" si="483"/>
        <v>0.75600000000000056</v>
      </c>
      <c r="F8840" s="110">
        <f>IF('3A-Rail transport'!$T$56="no","not applicable (Q3a.2.6 answered with 'no')",ROUND(E8840,4))</f>
        <v>0.75600000000000001</v>
      </c>
      <c r="G8840" s="110">
        <f>IF('3A-Rail transport'!$T$57="no","not applicable (Q3a.2.6 answered with 'no')",ROUND(E8840,4))</f>
        <v>0.75600000000000001</v>
      </c>
      <c r="S8840" s="110">
        <f t="shared" si="484"/>
        <v>0.75600000000000056</v>
      </c>
      <c r="T8840" s="110">
        <f>IF('3B-Air transport'!$T$66="no","not applicable (Q3b.1.6 answered with 'no')",ROUND(S8840,4))</f>
        <v>0.75600000000000001</v>
      </c>
      <c r="U8840" s="110">
        <f>IF('3B-Air transport'!$T$67="no","not applicable (Q3b.1.6 answered with 'no')",ROUND(S8840,4))</f>
        <v>0.75600000000000001</v>
      </c>
      <c r="V8840" s="110">
        <f>IF('3B-Air transport'!$T$68="no","not applicable (Q3b.1.6 answered with 'no')",ROUND(S8840,4))</f>
        <v>0.75600000000000001</v>
      </c>
      <c r="AB8840" s="110">
        <f t="shared" si="485"/>
        <v>0.75600000000000056</v>
      </c>
      <c r="AC8840" s="110">
        <f>IF('3C-Water transport'!$T$56="no","not applicable (Q3c.1.6 answered with 'no')",ROUND(AB8840,4))</f>
        <v>0.75600000000000001</v>
      </c>
      <c r="AD8840" s="110">
        <f>IF('3C-Water transport'!$T$57="no","not applicable (Q3c.1.6 answered with 'no')",ROUND(AB8840,4))</f>
        <v>0.75600000000000001</v>
      </c>
      <c r="AE8840" s="110">
        <f>IF('3C-Water transport'!$T$58="no","not applicable (Q3c.1.6 answered with 'no')",ROUND(AB8840,4))</f>
        <v>0.75600000000000001</v>
      </c>
    </row>
    <row r="8841" spans="5:31" x14ac:dyDescent="0.25">
      <c r="E8841" s="110">
        <f t="shared" si="483"/>
        <v>0.75700000000000056</v>
      </c>
      <c r="F8841" s="110">
        <f>IF('3A-Rail transport'!$T$56="no","not applicable (Q3a.2.6 answered with 'no')",ROUND(E8841,4))</f>
        <v>0.75700000000000001</v>
      </c>
      <c r="G8841" s="110">
        <f>IF('3A-Rail transport'!$T$57="no","not applicable (Q3a.2.6 answered with 'no')",ROUND(E8841,4))</f>
        <v>0.75700000000000001</v>
      </c>
      <c r="S8841" s="110">
        <f t="shared" si="484"/>
        <v>0.75700000000000056</v>
      </c>
      <c r="T8841" s="110">
        <f>IF('3B-Air transport'!$T$66="no","not applicable (Q3b.1.6 answered with 'no')",ROUND(S8841,4))</f>
        <v>0.75700000000000001</v>
      </c>
      <c r="U8841" s="110">
        <f>IF('3B-Air transport'!$T$67="no","not applicable (Q3b.1.6 answered with 'no')",ROUND(S8841,4))</f>
        <v>0.75700000000000001</v>
      </c>
      <c r="V8841" s="110">
        <f>IF('3B-Air transport'!$T$68="no","not applicable (Q3b.1.6 answered with 'no')",ROUND(S8841,4))</f>
        <v>0.75700000000000001</v>
      </c>
      <c r="AB8841" s="110">
        <f t="shared" si="485"/>
        <v>0.75700000000000056</v>
      </c>
      <c r="AC8841" s="110">
        <f>IF('3C-Water transport'!$T$56="no","not applicable (Q3c.1.6 answered with 'no')",ROUND(AB8841,4))</f>
        <v>0.75700000000000001</v>
      </c>
      <c r="AD8841" s="110">
        <f>IF('3C-Water transport'!$T$57="no","not applicable (Q3c.1.6 answered with 'no')",ROUND(AB8841,4))</f>
        <v>0.75700000000000001</v>
      </c>
      <c r="AE8841" s="110">
        <f>IF('3C-Water transport'!$T$58="no","not applicable (Q3c.1.6 answered with 'no')",ROUND(AB8841,4))</f>
        <v>0.75700000000000001</v>
      </c>
    </row>
    <row r="8842" spans="5:31" x14ac:dyDescent="0.25">
      <c r="E8842" s="110">
        <f t="shared" si="483"/>
        <v>0.75800000000000056</v>
      </c>
      <c r="F8842" s="110">
        <f>IF('3A-Rail transport'!$T$56="no","not applicable (Q3a.2.6 answered with 'no')",ROUND(E8842,4))</f>
        <v>0.75800000000000001</v>
      </c>
      <c r="G8842" s="110">
        <f>IF('3A-Rail transport'!$T$57="no","not applicable (Q3a.2.6 answered with 'no')",ROUND(E8842,4))</f>
        <v>0.75800000000000001</v>
      </c>
      <c r="S8842" s="110">
        <f t="shared" si="484"/>
        <v>0.75800000000000056</v>
      </c>
      <c r="T8842" s="110">
        <f>IF('3B-Air transport'!$T$66="no","not applicable (Q3b.1.6 answered with 'no')",ROUND(S8842,4))</f>
        <v>0.75800000000000001</v>
      </c>
      <c r="U8842" s="110">
        <f>IF('3B-Air transport'!$T$67="no","not applicable (Q3b.1.6 answered with 'no')",ROUND(S8842,4))</f>
        <v>0.75800000000000001</v>
      </c>
      <c r="V8842" s="110">
        <f>IF('3B-Air transport'!$T$68="no","not applicable (Q3b.1.6 answered with 'no')",ROUND(S8842,4))</f>
        <v>0.75800000000000001</v>
      </c>
      <c r="AB8842" s="110">
        <f t="shared" si="485"/>
        <v>0.75800000000000056</v>
      </c>
      <c r="AC8842" s="110">
        <f>IF('3C-Water transport'!$T$56="no","not applicable (Q3c.1.6 answered with 'no')",ROUND(AB8842,4))</f>
        <v>0.75800000000000001</v>
      </c>
      <c r="AD8842" s="110">
        <f>IF('3C-Water transport'!$T$57="no","not applicable (Q3c.1.6 answered with 'no')",ROUND(AB8842,4))</f>
        <v>0.75800000000000001</v>
      </c>
      <c r="AE8842" s="110">
        <f>IF('3C-Water transport'!$T$58="no","not applicable (Q3c.1.6 answered with 'no')",ROUND(AB8842,4))</f>
        <v>0.75800000000000001</v>
      </c>
    </row>
    <row r="8843" spans="5:31" x14ac:dyDescent="0.25">
      <c r="E8843" s="110">
        <f t="shared" si="483"/>
        <v>0.75900000000000056</v>
      </c>
      <c r="F8843" s="110">
        <f>IF('3A-Rail transport'!$T$56="no","not applicable (Q3a.2.6 answered with 'no')",ROUND(E8843,4))</f>
        <v>0.75900000000000001</v>
      </c>
      <c r="G8843" s="110">
        <f>IF('3A-Rail transport'!$T$57="no","not applicable (Q3a.2.6 answered with 'no')",ROUND(E8843,4))</f>
        <v>0.75900000000000001</v>
      </c>
      <c r="S8843" s="110">
        <f t="shared" si="484"/>
        <v>0.75900000000000056</v>
      </c>
      <c r="T8843" s="110">
        <f>IF('3B-Air transport'!$T$66="no","not applicable (Q3b.1.6 answered with 'no')",ROUND(S8843,4))</f>
        <v>0.75900000000000001</v>
      </c>
      <c r="U8843" s="110">
        <f>IF('3B-Air transport'!$T$67="no","not applicable (Q3b.1.6 answered with 'no')",ROUND(S8843,4))</f>
        <v>0.75900000000000001</v>
      </c>
      <c r="V8843" s="110">
        <f>IF('3B-Air transport'!$T$68="no","not applicable (Q3b.1.6 answered with 'no')",ROUND(S8843,4))</f>
        <v>0.75900000000000001</v>
      </c>
      <c r="AB8843" s="110">
        <f t="shared" si="485"/>
        <v>0.75900000000000056</v>
      </c>
      <c r="AC8843" s="110">
        <f>IF('3C-Water transport'!$T$56="no","not applicable (Q3c.1.6 answered with 'no')",ROUND(AB8843,4))</f>
        <v>0.75900000000000001</v>
      </c>
      <c r="AD8843" s="110">
        <f>IF('3C-Water transport'!$T$57="no","not applicable (Q3c.1.6 answered with 'no')",ROUND(AB8843,4))</f>
        <v>0.75900000000000001</v>
      </c>
      <c r="AE8843" s="110">
        <f>IF('3C-Water transport'!$T$58="no","not applicable (Q3c.1.6 answered with 'no')",ROUND(AB8843,4))</f>
        <v>0.75900000000000001</v>
      </c>
    </row>
    <row r="8844" spans="5:31" x14ac:dyDescent="0.25">
      <c r="E8844" s="110">
        <f t="shared" si="483"/>
        <v>0.76000000000000056</v>
      </c>
      <c r="F8844" s="110">
        <f>IF('3A-Rail transport'!$T$56="no","not applicable (Q3a.2.6 answered with 'no')",ROUND(E8844,4))</f>
        <v>0.76</v>
      </c>
      <c r="G8844" s="110">
        <f>IF('3A-Rail transport'!$T$57="no","not applicable (Q3a.2.6 answered with 'no')",ROUND(E8844,4))</f>
        <v>0.76</v>
      </c>
      <c r="S8844" s="110">
        <f t="shared" si="484"/>
        <v>0.76000000000000056</v>
      </c>
      <c r="T8844" s="110">
        <f>IF('3B-Air transport'!$T$66="no","not applicable (Q3b.1.6 answered with 'no')",ROUND(S8844,4))</f>
        <v>0.76</v>
      </c>
      <c r="U8844" s="110">
        <f>IF('3B-Air transport'!$T$67="no","not applicable (Q3b.1.6 answered with 'no')",ROUND(S8844,4))</f>
        <v>0.76</v>
      </c>
      <c r="V8844" s="110">
        <f>IF('3B-Air transport'!$T$68="no","not applicable (Q3b.1.6 answered with 'no')",ROUND(S8844,4))</f>
        <v>0.76</v>
      </c>
      <c r="AB8844" s="110">
        <f t="shared" si="485"/>
        <v>0.76000000000000056</v>
      </c>
      <c r="AC8844" s="110">
        <f>IF('3C-Water transport'!$T$56="no","not applicable (Q3c.1.6 answered with 'no')",ROUND(AB8844,4))</f>
        <v>0.76</v>
      </c>
      <c r="AD8844" s="110">
        <f>IF('3C-Water transport'!$T$57="no","not applicable (Q3c.1.6 answered with 'no')",ROUND(AB8844,4))</f>
        <v>0.76</v>
      </c>
      <c r="AE8844" s="110">
        <f>IF('3C-Water transport'!$T$58="no","not applicable (Q3c.1.6 answered with 'no')",ROUND(AB8844,4))</f>
        <v>0.76</v>
      </c>
    </row>
    <row r="8845" spans="5:31" x14ac:dyDescent="0.25">
      <c r="E8845" s="110">
        <f t="shared" si="483"/>
        <v>0.76100000000000056</v>
      </c>
      <c r="F8845" s="110">
        <f>IF('3A-Rail transport'!$T$56="no","not applicable (Q3a.2.6 answered with 'no')",ROUND(E8845,4))</f>
        <v>0.76100000000000001</v>
      </c>
      <c r="G8845" s="110">
        <f>IF('3A-Rail transport'!$T$57="no","not applicable (Q3a.2.6 answered with 'no')",ROUND(E8845,4))</f>
        <v>0.76100000000000001</v>
      </c>
      <c r="S8845" s="110">
        <f t="shared" si="484"/>
        <v>0.76100000000000056</v>
      </c>
      <c r="T8845" s="110">
        <f>IF('3B-Air transport'!$T$66="no","not applicable (Q3b.1.6 answered with 'no')",ROUND(S8845,4))</f>
        <v>0.76100000000000001</v>
      </c>
      <c r="U8845" s="110">
        <f>IF('3B-Air transport'!$T$67="no","not applicable (Q3b.1.6 answered with 'no')",ROUND(S8845,4))</f>
        <v>0.76100000000000001</v>
      </c>
      <c r="V8845" s="110">
        <f>IF('3B-Air transport'!$T$68="no","not applicable (Q3b.1.6 answered with 'no')",ROUND(S8845,4))</f>
        <v>0.76100000000000001</v>
      </c>
      <c r="AB8845" s="110">
        <f t="shared" si="485"/>
        <v>0.76100000000000056</v>
      </c>
      <c r="AC8845" s="110">
        <f>IF('3C-Water transport'!$T$56="no","not applicable (Q3c.1.6 answered with 'no')",ROUND(AB8845,4))</f>
        <v>0.76100000000000001</v>
      </c>
      <c r="AD8845" s="110">
        <f>IF('3C-Water transport'!$T$57="no","not applicable (Q3c.1.6 answered with 'no')",ROUND(AB8845,4))</f>
        <v>0.76100000000000001</v>
      </c>
      <c r="AE8845" s="110">
        <f>IF('3C-Water transport'!$T$58="no","not applicable (Q3c.1.6 answered with 'no')",ROUND(AB8845,4))</f>
        <v>0.76100000000000001</v>
      </c>
    </row>
    <row r="8846" spans="5:31" x14ac:dyDescent="0.25">
      <c r="E8846" s="110">
        <f t="shared" si="483"/>
        <v>0.76200000000000057</v>
      </c>
      <c r="F8846" s="110">
        <f>IF('3A-Rail transport'!$T$56="no","not applicable (Q3a.2.6 answered with 'no')",ROUND(E8846,4))</f>
        <v>0.76200000000000001</v>
      </c>
      <c r="G8846" s="110">
        <f>IF('3A-Rail transport'!$T$57="no","not applicable (Q3a.2.6 answered with 'no')",ROUND(E8846,4))</f>
        <v>0.76200000000000001</v>
      </c>
      <c r="S8846" s="110">
        <f t="shared" si="484"/>
        <v>0.76200000000000057</v>
      </c>
      <c r="T8846" s="110">
        <f>IF('3B-Air transport'!$T$66="no","not applicable (Q3b.1.6 answered with 'no')",ROUND(S8846,4))</f>
        <v>0.76200000000000001</v>
      </c>
      <c r="U8846" s="110">
        <f>IF('3B-Air transport'!$T$67="no","not applicable (Q3b.1.6 answered with 'no')",ROUND(S8846,4))</f>
        <v>0.76200000000000001</v>
      </c>
      <c r="V8846" s="110">
        <f>IF('3B-Air transport'!$T$68="no","not applicable (Q3b.1.6 answered with 'no')",ROUND(S8846,4))</f>
        <v>0.76200000000000001</v>
      </c>
      <c r="AB8846" s="110">
        <f t="shared" si="485"/>
        <v>0.76200000000000057</v>
      </c>
      <c r="AC8846" s="110">
        <f>IF('3C-Water transport'!$T$56="no","not applicable (Q3c.1.6 answered with 'no')",ROUND(AB8846,4))</f>
        <v>0.76200000000000001</v>
      </c>
      <c r="AD8846" s="110">
        <f>IF('3C-Water transport'!$T$57="no","not applicable (Q3c.1.6 answered with 'no')",ROUND(AB8846,4))</f>
        <v>0.76200000000000001</v>
      </c>
      <c r="AE8846" s="110">
        <f>IF('3C-Water transport'!$T$58="no","not applicable (Q3c.1.6 answered with 'no')",ROUND(AB8846,4))</f>
        <v>0.76200000000000001</v>
      </c>
    </row>
    <row r="8847" spans="5:31" x14ac:dyDescent="0.25">
      <c r="E8847" s="110">
        <f t="shared" si="483"/>
        <v>0.76300000000000057</v>
      </c>
      <c r="F8847" s="110">
        <f>IF('3A-Rail transport'!$T$56="no","not applicable (Q3a.2.6 answered with 'no')",ROUND(E8847,4))</f>
        <v>0.76300000000000001</v>
      </c>
      <c r="G8847" s="110">
        <f>IF('3A-Rail transport'!$T$57="no","not applicable (Q3a.2.6 answered with 'no')",ROUND(E8847,4))</f>
        <v>0.76300000000000001</v>
      </c>
      <c r="S8847" s="110">
        <f t="shared" si="484"/>
        <v>0.76300000000000057</v>
      </c>
      <c r="T8847" s="110">
        <f>IF('3B-Air transport'!$T$66="no","not applicable (Q3b.1.6 answered with 'no')",ROUND(S8847,4))</f>
        <v>0.76300000000000001</v>
      </c>
      <c r="U8847" s="110">
        <f>IF('3B-Air transport'!$T$67="no","not applicable (Q3b.1.6 answered with 'no')",ROUND(S8847,4))</f>
        <v>0.76300000000000001</v>
      </c>
      <c r="V8847" s="110">
        <f>IF('3B-Air transport'!$T$68="no","not applicable (Q3b.1.6 answered with 'no')",ROUND(S8847,4))</f>
        <v>0.76300000000000001</v>
      </c>
      <c r="AB8847" s="110">
        <f t="shared" si="485"/>
        <v>0.76300000000000057</v>
      </c>
      <c r="AC8847" s="110">
        <f>IF('3C-Water transport'!$T$56="no","not applicable (Q3c.1.6 answered with 'no')",ROUND(AB8847,4))</f>
        <v>0.76300000000000001</v>
      </c>
      <c r="AD8847" s="110">
        <f>IF('3C-Water transport'!$T$57="no","not applicable (Q3c.1.6 answered with 'no')",ROUND(AB8847,4))</f>
        <v>0.76300000000000001</v>
      </c>
      <c r="AE8847" s="110">
        <f>IF('3C-Water transport'!$T$58="no","not applicable (Q3c.1.6 answered with 'no')",ROUND(AB8847,4))</f>
        <v>0.76300000000000001</v>
      </c>
    </row>
    <row r="8848" spans="5:31" x14ac:dyDescent="0.25">
      <c r="E8848" s="110">
        <f t="shared" si="483"/>
        <v>0.76400000000000057</v>
      </c>
      <c r="F8848" s="110">
        <f>IF('3A-Rail transport'!$T$56="no","not applicable (Q3a.2.6 answered with 'no')",ROUND(E8848,4))</f>
        <v>0.76400000000000001</v>
      </c>
      <c r="G8848" s="110">
        <f>IF('3A-Rail transport'!$T$57="no","not applicable (Q3a.2.6 answered with 'no')",ROUND(E8848,4))</f>
        <v>0.76400000000000001</v>
      </c>
      <c r="S8848" s="110">
        <f t="shared" si="484"/>
        <v>0.76400000000000057</v>
      </c>
      <c r="T8848" s="110">
        <f>IF('3B-Air transport'!$T$66="no","not applicable (Q3b.1.6 answered with 'no')",ROUND(S8848,4))</f>
        <v>0.76400000000000001</v>
      </c>
      <c r="U8848" s="110">
        <f>IF('3B-Air transport'!$T$67="no","not applicable (Q3b.1.6 answered with 'no')",ROUND(S8848,4))</f>
        <v>0.76400000000000001</v>
      </c>
      <c r="V8848" s="110">
        <f>IF('3B-Air transport'!$T$68="no","not applicable (Q3b.1.6 answered with 'no')",ROUND(S8848,4))</f>
        <v>0.76400000000000001</v>
      </c>
      <c r="AB8848" s="110">
        <f t="shared" si="485"/>
        <v>0.76400000000000057</v>
      </c>
      <c r="AC8848" s="110">
        <f>IF('3C-Water transport'!$T$56="no","not applicable (Q3c.1.6 answered with 'no')",ROUND(AB8848,4))</f>
        <v>0.76400000000000001</v>
      </c>
      <c r="AD8848" s="110">
        <f>IF('3C-Water transport'!$T$57="no","not applicable (Q3c.1.6 answered with 'no')",ROUND(AB8848,4))</f>
        <v>0.76400000000000001</v>
      </c>
      <c r="AE8848" s="110">
        <f>IF('3C-Water transport'!$T$58="no","not applicable (Q3c.1.6 answered with 'no')",ROUND(AB8848,4))</f>
        <v>0.76400000000000001</v>
      </c>
    </row>
    <row r="8849" spans="5:31" x14ac:dyDescent="0.25">
      <c r="E8849" s="110">
        <f t="shared" si="483"/>
        <v>0.76500000000000057</v>
      </c>
      <c r="F8849" s="110">
        <f>IF('3A-Rail transport'!$T$56="no","not applicable (Q3a.2.6 answered with 'no')",ROUND(E8849,4))</f>
        <v>0.76500000000000001</v>
      </c>
      <c r="G8849" s="110">
        <f>IF('3A-Rail transport'!$T$57="no","not applicable (Q3a.2.6 answered with 'no')",ROUND(E8849,4))</f>
        <v>0.76500000000000001</v>
      </c>
      <c r="S8849" s="110">
        <f t="shared" si="484"/>
        <v>0.76500000000000057</v>
      </c>
      <c r="T8849" s="110">
        <f>IF('3B-Air transport'!$T$66="no","not applicable (Q3b.1.6 answered with 'no')",ROUND(S8849,4))</f>
        <v>0.76500000000000001</v>
      </c>
      <c r="U8849" s="110">
        <f>IF('3B-Air transport'!$T$67="no","not applicable (Q3b.1.6 answered with 'no')",ROUND(S8849,4))</f>
        <v>0.76500000000000001</v>
      </c>
      <c r="V8849" s="110">
        <f>IF('3B-Air transport'!$T$68="no","not applicable (Q3b.1.6 answered with 'no')",ROUND(S8849,4))</f>
        <v>0.76500000000000001</v>
      </c>
      <c r="AB8849" s="110">
        <f t="shared" si="485"/>
        <v>0.76500000000000057</v>
      </c>
      <c r="AC8849" s="110">
        <f>IF('3C-Water transport'!$T$56="no","not applicable (Q3c.1.6 answered with 'no')",ROUND(AB8849,4))</f>
        <v>0.76500000000000001</v>
      </c>
      <c r="AD8849" s="110">
        <f>IF('3C-Water transport'!$T$57="no","not applicable (Q3c.1.6 answered with 'no')",ROUND(AB8849,4))</f>
        <v>0.76500000000000001</v>
      </c>
      <c r="AE8849" s="110">
        <f>IF('3C-Water transport'!$T$58="no","not applicable (Q3c.1.6 answered with 'no')",ROUND(AB8849,4))</f>
        <v>0.76500000000000001</v>
      </c>
    </row>
    <row r="8850" spans="5:31" x14ac:dyDescent="0.25">
      <c r="E8850" s="110">
        <f t="shared" si="483"/>
        <v>0.76600000000000057</v>
      </c>
      <c r="F8850" s="110">
        <f>IF('3A-Rail transport'!$T$56="no","not applicable (Q3a.2.6 answered with 'no')",ROUND(E8850,4))</f>
        <v>0.76600000000000001</v>
      </c>
      <c r="G8850" s="110">
        <f>IF('3A-Rail transport'!$T$57="no","not applicable (Q3a.2.6 answered with 'no')",ROUND(E8850,4))</f>
        <v>0.76600000000000001</v>
      </c>
      <c r="S8850" s="110">
        <f t="shared" si="484"/>
        <v>0.76600000000000057</v>
      </c>
      <c r="T8850" s="110">
        <f>IF('3B-Air transport'!$T$66="no","not applicable (Q3b.1.6 answered with 'no')",ROUND(S8850,4))</f>
        <v>0.76600000000000001</v>
      </c>
      <c r="U8850" s="110">
        <f>IF('3B-Air transport'!$T$67="no","not applicable (Q3b.1.6 answered with 'no')",ROUND(S8850,4))</f>
        <v>0.76600000000000001</v>
      </c>
      <c r="V8850" s="110">
        <f>IF('3B-Air transport'!$T$68="no","not applicable (Q3b.1.6 answered with 'no')",ROUND(S8850,4))</f>
        <v>0.76600000000000001</v>
      </c>
      <c r="AB8850" s="110">
        <f t="shared" si="485"/>
        <v>0.76600000000000057</v>
      </c>
      <c r="AC8850" s="110">
        <f>IF('3C-Water transport'!$T$56="no","not applicable (Q3c.1.6 answered with 'no')",ROUND(AB8850,4))</f>
        <v>0.76600000000000001</v>
      </c>
      <c r="AD8850" s="110">
        <f>IF('3C-Water transport'!$T$57="no","not applicable (Q3c.1.6 answered with 'no')",ROUND(AB8850,4))</f>
        <v>0.76600000000000001</v>
      </c>
      <c r="AE8850" s="110">
        <f>IF('3C-Water transport'!$T$58="no","not applicable (Q3c.1.6 answered with 'no')",ROUND(AB8850,4))</f>
        <v>0.76600000000000001</v>
      </c>
    </row>
    <row r="8851" spans="5:31" x14ac:dyDescent="0.25">
      <c r="E8851" s="110">
        <f t="shared" si="483"/>
        <v>0.76700000000000057</v>
      </c>
      <c r="F8851" s="110">
        <f>IF('3A-Rail transport'!$T$56="no","not applicable (Q3a.2.6 answered with 'no')",ROUND(E8851,4))</f>
        <v>0.76700000000000002</v>
      </c>
      <c r="G8851" s="110">
        <f>IF('3A-Rail transport'!$T$57="no","not applicable (Q3a.2.6 answered with 'no')",ROUND(E8851,4))</f>
        <v>0.76700000000000002</v>
      </c>
      <c r="S8851" s="110">
        <f t="shared" si="484"/>
        <v>0.76700000000000057</v>
      </c>
      <c r="T8851" s="110">
        <f>IF('3B-Air transport'!$T$66="no","not applicable (Q3b.1.6 answered with 'no')",ROUND(S8851,4))</f>
        <v>0.76700000000000002</v>
      </c>
      <c r="U8851" s="110">
        <f>IF('3B-Air transport'!$T$67="no","not applicable (Q3b.1.6 answered with 'no')",ROUND(S8851,4))</f>
        <v>0.76700000000000002</v>
      </c>
      <c r="V8851" s="110">
        <f>IF('3B-Air transport'!$T$68="no","not applicable (Q3b.1.6 answered with 'no')",ROUND(S8851,4))</f>
        <v>0.76700000000000002</v>
      </c>
      <c r="AB8851" s="110">
        <f t="shared" si="485"/>
        <v>0.76700000000000057</v>
      </c>
      <c r="AC8851" s="110">
        <f>IF('3C-Water transport'!$T$56="no","not applicable (Q3c.1.6 answered with 'no')",ROUND(AB8851,4))</f>
        <v>0.76700000000000002</v>
      </c>
      <c r="AD8851" s="110">
        <f>IF('3C-Water transport'!$T$57="no","not applicable (Q3c.1.6 answered with 'no')",ROUND(AB8851,4))</f>
        <v>0.76700000000000002</v>
      </c>
      <c r="AE8851" s="110">
        <f>IF('3C-Water transport'!$T$58="no","not applicable (Q3c.1.6 answered with 'no')",ROUND(AB8851,4))</f>
        <v>0.76700000000000002</v>
      </c>
    </row>
    <row r="8852" spans="5:31" x14ac:dyDescent="0.25">
      <c r="E8852" s="110">
        <f t="shared" si="483"/>
        <v>0.76800000000000057</v>
      </c>
      <c r="F8852" s="110">
        <f>IF('3A-Rail transport'!$T$56="no","not applicable (Q3a.2.6 answered with 'no')",ROUND(E8852,4))</f>
        <v>0.76800000000000002</v>
      </c>
      <c r="G8852" s="110">
        <f>IF('3A-Rail transport'!$T$57="no","not applicable (Q3a.2.6 answered with 'no')",ROUND(E8852,4))</f>
        <v>0.76800000000000002</v>
      </c>
      <c r="S8852" s="110">
        <f t="shared" si="484"/>
        <v>0.76800000000000057</v>
      </c>
      <c r="T8852" s="110">
        <f>IF('3B-Air transport'!$T$66="no","not applicable (Q3b.1.6 answered with 'no')",ROUND(S8852,4))</f>
        <v>0.76800000000000002</v>
      </c>
      <c r="U8852" s="110">
        <f>IF('3B-Air transport'!$T$67="no","not applicable (Q3b.1.6 answered with 'no')",ROUND(S8852,4))</f>
        <v>0.76800000000000002</v>
      </c>
      <c r="V8852" s="110">
        <f>IF('3B-Air transport'!$T$68="no","not applicable (Q3b.1.6 answered with 'no')",ROUND(S8852,4))</f>
        <v>0.76800000000000002</v>
      </c>
      <c r="AB8852" s="110">
        <f t="shared" si="485"/>
        <v>0.76800000000000057</v>
      </c>
      <c r="AC8852" s="110">
        <f>IF('3C-Water transport'!$T$56="no","not applicable (Q3c.1.6 answered with 'no')",ROUND(AB8852,4))</f>
        <v>0.76800000000000002</v>
      </c>
      <c r="AD8852" s="110">
        <f>IF('3C-Water transport'!$T$57="no","not applicable (Q3c.1.6 answered with 'no')",ROUND(AB8852,4))</f>
        <v>0.76800000000000002</v>
      </c>
      <c r="AE8852" s="110">
        <f>IF('3C-Water transport'!$T$58="no","not applicable (Q3c.1.6 answered with 'no')",ROUND(AB8852,4))</f>
        <v>0.76800000000000002</v>
      </c>
    </row>
    <row r="8853" spans="5:31" x14ac:dyDescent="0.25">
      <c r="E8853" s="110">
        <f t="shared" ref="E8853:E8916" si="486">E8852+0.001</f>
        <v>0.76900000000000057</v>
      </c>
      <c r="F8853" s="110">
        <f>IF('3A-Rail transport'!$T$56="no","not applicable (Q3a.2.6 answered with 'no')",ROUND(E8853,4))</f>
        <v>0.76900000000000002</v>
      </c>
      <c r="G8853" s="110">
        <f>IF('3A-Rail transport'!$T$57="no","not applicable (Q3a.2.6 answered with 'no')",ROUND(E8853,4))</f>
        <v>0.76900000000000002</v>
      </c>
      <c r="S8853" s="110">
        <f t="shared" ref="S8853:S8916" si="487">S8852+0.001</f>
        <v>0.76900000000000057</v>
      </c>
      <c r="T8853" s="110">
        <f>IF('3B-Air transport'!$T$66="no","not applicable (Q3b.1.6 answered with 'no')",ROUND(S8853,4))</f>
        <v>0.76900000000000002</v>
      </c>
      <c r="U8853" s="110">
        <f>IF('3B-Air transport'!$T$67="no","not applicable (Q3b.1.6 answered with 'no')",ROUND(S8853,4))</f>
        <v>0.76900000000000002</v>
      </c>
      <c r="V8853" s="110">
        <f>IF('3B-Air transport'!$T$68="no","not applicable (Q3b.1.6 answered with 'no')",ROUND(S8853,4))</f>
        <v>0.76900000000000002</v>
      </c>
      <c r="AB8853" s="110">
        <f t="shared" ref="AB8853:AB8916" si="488">AB8852+0.001</f>
        <v>0.76900000000000057</v>
      </c>
      <c r="AC8853" s="110">
        <f>IF('3C-Water transport'!$T$56="no","not applicable (Q3c.1.6 answered with 'no')",ROUND(AB8853,4))</f>
        <v>0.76900000000000002</v>
      </c>
      <c r="AD8853" s="110">
        <f>IF('3C-Water transport'!$T$57="no","not applicable (Q3c.1.6 answered with 'no')",ROUND(AB8853,4))</f>
        <v>0.76900000000000002</v>
      </c>
      <c r="AE8853" s="110">
        <f>IF('3C-Water transport'!$T$58="no","not applicable (Q3c.1.6 answered with 'no')",ROUND(AB8853,4))</f>
        <v>0.76900000000000002</v>
      </c>
    </row>
    <row r="8854" spans="5:31" x14ac:dyDescent="0.25">
      <c r="E8854" s="110">
        <f t="shared" si="486"/>
        <v>0.77000000000000057</v>
      </c>
      <c r="F8854" s="110">
        <f>IF('3A-Rail transport'!$T$56="no","not applicable (Q3a.2.6 answered with 'no')",ROUND(E8854,4))</f>
        <v>0.77</v>
      </c>
      <c r="G8854" s="110">
        <f>IF('3A-Rail transport'!$T$57="no","not applicable (Q3a.2.6 answered with 'no')",ROUND(E8854,4))</f>
        <v>0.77</v>
      </c>
      <c r="S8854" s="110">
        <f t="shared" si="487"/>
        <v>0.77000000000000057</v>
      </c>
      <c r="T8854" s="110">
        <f>IF('3B-Air transport'!$T$66="no","not applicable (Q3b.1.6 answered with 'no')",ROUND(S8854,4))</f>
        <v>0.77</v>
      </c>
      <c r="U8854" s="110">
        <f>IF('3B-Air transport'!$T$67="no","not applicable (Q3b.1.6 answered with 'no')",ROUND(S8854,4))</f>
        <v>0.77</v>
      </c>
      <c r="V8854" s="110">
        <f>IF('3B-Air transport'!$T$68="no","not applicable (Q3b.1.6 answered with 'no')",ROUND(S8854,4))</f>
        <v>0.77</v>
      </c>
      <c r="AB8854" s="110">
        <f t="shared" si="488"/>
        <v>0.77000000000000057</v>
      </c>
      <c r="AC8854" s="110">
        <f>IF('3C-Water transport'!$T$56="no","not applicable (Q3c.1.6 answered with 'no')",ROUND(AB8854,4))</f>
        <v>0.77</v>
      </c>
      <c r="AD8854" s="110">
        <f>IF('3C-Water transport'!$T$57="no","not applicable (Q3c.1.6 answered with 'no')",ROUND(AB8854,4))</f>
        <v>0.77</v>
      </c>
      <c r="AE8854" s="110">
        <f>IF('3C-Water transport'!$T$58="no","not applicable (Q3c.1.6 answered with 'no')",ROUND(AB8854,4))</f>
        <v>0.77</v>
      </c>
    </row>
    <row r="8855" spans="5:31" x14ac:dyDescent="0.25">
      <c r="E8855" s="110">
        <f t="shared" si="486"/>
        <v>0.77100000000000057</v>
      </c>
      <c r="F8855" s="110">
        <f>IF('3A-Rail transport'!$T$56="no","not applicable (Q3a.2.6 answered with 'no')",ROUND(E8855,4))</f>
        <v>0.77100000000000002</v>
      </c>
      <c r="G8855" s="110">
        <f>IF('3A-Rail transport'!$T$57="no","not applicable (Q3a.2.6 answered with 'no')",ROUND(E8855,4))</f>
        <v>0.77100000000000002</v>
      </c>
      <c r="S8855" s="110">
        <f t="shared" si="487"/>
        <v>0.77100000000000057</v>
      </c>
      <c r="T8855" s="110">
        <f>IF('3B-Air transport'!$T$66="no","not applicable (Q3b.1.6 answered with 'no')",ROUND(S8855,4))</f>
        <v>0.77100000000000002</v>
      </c>
      <c r="U8855" s="110">
        <f>IF('3B-Air transport'!$T$67="no","not applicable (Q3b.1.6 answered with 'no')",ROUND(S8855,4))</f>
        <v>0.77100000000000002</v>
      </c>
      <c r="V8855" s="110">
        <f>IF('3B-Air transport'!$T$68="no","not applicable (Q3b.1.6 answered with 'no')",ROUND(S8855,4))</f>
        <v>0.77100000000000002</v>
      </c>
      <c r="AB8855" s="110">
        <f t="shared" si="488"/>
        <v>0.77100000000000057</v>
      </c>
      <c r="AC8855" s="110">
        <f>IF('3C-Water transport'!$T$56="no","not applicable (Q3c.1.6 answered with 'no')",ROUND(AB8855,4))</f>
        <v>0.77100000000000002</v>
      </c>
      <c r="AD8855" s="110">
        <f>IF('3C-Water transport'!$T$57="no","not applicable (Q3c.1.6 answered with 'no')",ROUND(AB8855,4))</f>
        <v>0.77100000000000002</v>
      </c>
      <c r="AE8855" s="110">
        <f>IF('3C-Water transport'!$T$58="no","not applicable (Q3c.1.6 answered with 'no')",ROUND(AB8855,4))</f>
        <v>0.77100000000000002</v>
      </c>
    </row>
    <row r="8856" spans="5:31" x14ac:dyDescent="0.25">
      <c r="E8856" s="110">
        <f t="shared" si="486"/>
        <v>0.77200000000000057</v>
      </c>
      <c r="F8856" s="110">
        <f>IF('3A-Rail transport'!$T$56="no","not applicable (Q3a.2.6 answered with 'no')",ROUND(E8856,4))</f>
        <v>0.77200000000000002</v>
      </c>
      <c r="G8856" s="110">
        <f>IF('3A-Rail transport'!$T$57="no","not applicable (Q3a.2.6 answered with 'no')",ROUND(E8856,4))</f>
        <v>0.77200000000000002</v>
      </c>
      <c r="S8856" s="110">
        <f t="shared" si="487"/>
        <v>0.77200000000000057</v>
      </c>
      <c r="T8856" s="110">
        <f>IF('3B-Air transport'!$T$66="no","not applicable (Q3b.1.6 answered with 'no')",ROUND(S8856,4))</f>
        <v>0.77200000000000002</v>
      </c>
      <c r="U8856" s="110">
        <f>IF('3B-Air transport'!$T$67="no","not applicable (Q3b.1.6 answered with 'no')",ROUND(S8856,4))</f>
        <v>0.77200000000000002</v>
      </c>
      <c r="V8856" s="110">
        <f>IF('3B-Air transport'!$T$68="no","not applicable (Q3b.1.6 answered with 'no')",ROUND(S8856,4))</f>
        <v>0.77200000000000002</v>
      </c>
      <c r="AB8856" s="110">
        <f t="shared" si="488"/>
        <v>0.77200000000000057</v>
      </c>
      <c r="AC8856" s="110">
        <f>IF('3C-Water transport'!$T$56="no","not applicable (Q3c.1.6 answered with 'no')",ROUND(AB8856,4))</f>
        <v>0.77200000000000002</v>
      </c>
      <c r="AD8856" s="110">
        <f>IF('3C-Water transport'!$T$57="no","not applicable (Q3c.1.6 answered with 'no')",ROUND(AB8856,4))</f>
        <v>0.77200000000000002</v>
      </c>
      <c r="AE8856" s="110">
        <f>IF('3C-Water transport'!$T$58="no","not applicable (Q3c.1.6 answered with 'no')",ROUND(AB8856,4))</f>
        <v>0.77200000000000002</v>
      </c>
    </row>
    <row r="8857" spans="5:31" x14ac:dyDescent="0.25">
      <c r="E8857" s="110">
        <f t="shared" si="486"/>
        <v>0.77300000000000058</v>
      </c>
      <c r="F8857" s="110">
        <f>IF('3A-Rail transport'!$T$56="no","not applicable (Q3a.2.6 answered with 'no')",ROUND(E8857,4))</f>
        <v>0.77300000000000002</v>
      </c>
      <c r="G8857" s="110">
        <f>IF('3A-Rail transport'!$T$57="no","not applicable (Q3a.2.6 answered with 'no')",ROUND(E8857,4))</f>
        <v>0.77300000000000002</v>
      </c>
      <c r="S8857" s="110">
        <f t="shared" si="487"/>
        <v>0.77300000000000058</v>
      </c>
      <c r="T8857" s="110">
        <f>IF('3B-Air transport'!$T$66="no","not applicable (Q3b.1.6 answered with 'no')",ROUND(S8857,4))</f>
        <v>0.77300000000000002</v>
      </c>
      <c r="U8857" s="110">
        <f>IF('3B-Air transport'!$T$67="no","not applicable (Q3b.1.6 answered with 'no')",ROUND(S8857,4))</f>
        <v>0.77300000000000002</v>
      </c>
      <c r="V8857" s="110">
        <f>IF('3B-Air transport'!$T$68="no","not applicable (Q3b.1.6 answered with 'no')",ROUND(S8857,4))</f>
        <v>0.77300000000000002</v>
      </c>
      <c r="AB8857" s="110">
        <f t="shared" si="488"/>
        <v>0.77300000000000058</v>
      </c>
      <c r="AC8857" s="110">
        <f>IF('3C-Water transport'!$T$56="no","not applicable (Q3c.1.6 answered with 'no')",ROUND(AB8857,4))</f>
        <v>0.77300000000000002</v>
      </c>
      <c r="AD8857" s="110">
        <f>IF('3C-Water transport'!$T$57="no","not applicable (Q3c.1.6 answered with 'no')",ROUND(AB8857,4))</f>
        <v>0.77300000000000002</v>
      </c>
      <c r="AE8857" s="110">
        <f>IF('3C-Water transport'!$T$58="no","not applicable (Q3c.1.6 answered with 'no')",ROUND(AB8857,4))</f>
        <v>0.77300000000000002</v>
      </c>
    </row>
    <row r="8858" spans="5:31" x14ac:dyDescent="0.25">
      <c r="E8858" s="110">
        <f t="shared" si="486"/>
        <v>0.77400000000000058</v>
      </c>
      <c r="F8858" s="110">
        <f>IF('3A-Rail transport'!$T$56="no","not applicable (Q3a.2.6 answered with 'no')",ROUND(E8858,4))</f>
        <v>0.77400000000000002</v>
      </c>
      <c r="G8858" s="110">
        <f>IF('3A-Rail transport'!$T$57="no","not applicable (Q3a.2.6 answered with 'no')",ROUND(E8858,4))</f>
        <v>0.77400000000000002</v>
      </c>
      <c r="S8858" s="110">
        <f t="shared" si="487"/>
        <v>0.77400000000000058</v>
      </c>
      <c r="T8858" s="110">
        <f>IF('3B-Air transport'!$T$66="no","not applicable (Q3b.1.6 answered with 'no')",ROUND(S8858,4))</f>
        <v>0.77400000000000002</v>
      </c>
      <c r="U8858" s="110">
        <f>IF('3B-Air transport'!$T$67="no","not applicable (Q3b.1.6 answered with 'no')",ROUND(S8858,4))</f>
        <v>0.77400000000000002</v>
      </c>
      <c r="V8858" s="110">
        <f>IF('3B-Air transport'!$T$68="no","not applicable (Q3b.1.6 answered with 'no')",ROUND(S8858,4))</f>
        <v>0.77400000000000002</v>
      </c>
      <c r="AB8858" s="110">
        <f t="shared" si="488"/>
        <v>0.77400000000000058</v>
      </c>
      <c r="AC8858" s="110">
        <f>IF('3C-Water transport'!$T$56="no","not applicable (Q3c.1.6 answered with 'no')",ROUND(AB8858,4))</f>
        <v>0.77400000000000002</v>
      </c>
      <c r="AD8858" s="110">
        <f>IF('3C-Water transport'!$T$57="no","not applicable (Q3c.1.6 answered with 'no')",ROUND(AB8858,4))</f>
        <v>0.77400000000000002</v>
      </c>
      <c r="AE8858" s="110">
        <f>IF('3C-Water transport'!$T$58="no","not applicable (Q3c.1.6 answered with 'no')",ROUND(AB8858,4))</f>
        <v>0.77400000000000002</v>
      </c>
    </row>
    <row r="8859" spans="5:31" x14ac:dyDescent="0.25">
      <c r="E8859" s="110">
        <f t="shared" si="486"/>
        <v>0.77500000000000058</v>
      </c>
      <c r="F8859" s="110">
        <f>IF('3A-Rail transport'!$T$56="no","not applicable (Q3a.2.6 answered with 'no')",ROUND(E8859,4))</f>
        <v>0.77500000000000002</v>
      </c>
      <c r="G8859" s="110">
        <f>IF('3A-Rail transport'!$T$57="no","not applicable (Q3a.2.6 answered with 'no')",ROUND(E8859,4))</f>
        <v>0.77500000000000002</v>
      </c>
      <c r="S8859" s="110">
        <f t="shared" si="487"/>
        <v>0.77500000000000058</v>
      </c>
      <c r="T8859" s="110">
        <f>IF('3B-Air transport'!$T$66="no","not applicable (Q3b.1.6 answered with 'no')",ROUND(S8859,4))</f>
        <v>0.77500000000000002</v>
      </c>
      <c r="U8859" s="110">
        <f>IF('3B-Air transport'!$T$67="no","not applicable (Q3b.1.6 answered with 'no')",ROUND(S8859,4))</f>
        <v>0.77500000000000002</v>
      </c>
      <c r="V8859" s="110">
        <f>IF('3B-Air transport'!$T$68="no","not applicable (Q3b.1.6 answered with 'no')",ROUND(S8859,4))</f>
        <v>0.77500000000000002</v>
      </c>
      <c r="AB8859" s="110">
        <f t="shared" si="488"/>
        <v>0.77500000000000058</v>
      </c>
      <c r="AC8859" s="110">
        <f>IF('3C-Water transport'!$T$56="no","not applicable (Q3c.1.6 answered with 'no')",ROUND(AB8859,4))</f>
        <v>0.77500000000000002</v>
      </c>
      <c r="AD8859" s="110">
        <f>IF('3C-Water transport'!$T$57="no","not applicable (Q3c.1.6 answered with 'no')",ROUND(AB8859,4))</f>
        <v>0.77500000000000002</v>
      </c>
      <c r="AE8859" s="110">
        <f>IF('3C-Water transport'!$T$58="no","not applicable (Q3c.1.6 answered with 'no')",ROUND(AB8859,4))</f>
        <v>0.77500000000000002</v>
      </c>
    </row>
    <row r="8860" spans="5:31" x14ac:dyDescent="0.25">
      <c r="E8860" s="110">
        <f t="shared" si="486"/>
        <v>0.77600000000000058</v>
      </c>
      <c r="F8860" s="110">
        <f>IF('3A-Rail transport'!$T$56="no","not applicable (Q3a.2.6 answered with 'no')",ROUND(E8860,4))</f>
        <v>0.77600000000000002</v>
      </c>
      <c r="G8860" s="110">
        <f>IF('3A-Rail transport'!$T$57="no","not applicable (Q3a.2.6 answered with 'no')",ROUND(E8860,4))</f>
        <v>0.77600000000000002</v>
      </c>
      <c r="S8860" s="110">
        <f t="shared" si="487"/>
        <v>0.77600000000000058</v>
      </c>
      <c r="T8860" s="110">
        <f>IF('3B-Air transport'!$T$66="no","not applicable (Q3b.1.6 answered with 'no')",ROUND(S8860,4))</f>
        <v>0.77600000000000002</v>
      </c>
      <c r="U8860" s="110">
        <f>IF('3B-Air transport'!$T$67="no","not applicable (Q3b.1.6 answered with 'no')",ROUND(S8860,4))</f>
        <v>0.77600000000000002</v>
      </c>
      <c r="V8860" s="110">
        <f>IF('3B-Air transport'!$T$68="no","not applicable (Q3b.1.6 answered with 'no')",ROUND(S8860,4))</f>
        <v>0.77600000000000002</v>
      </c>
      <c r="AB8860" s="110">
        <f t="shared" si="488"/>
        <v>0.77600000000000058</v>
      </c>
      <c r="AC8860" s="110">
        <f>IF('3C-Water transport'!$T$56="no","not applicable (Q3c.1.6 answered with 'no')",ROUND(AB8860,4))</f>
        <v>0.77600000000000002</v>
      </c>
      <c r="AD8860" s="110">
        <f>IF('3C-Water transport'!$T$57="no","not applicable (Q3c.1.6 answered with 'no')",ROUND(AB8860,4))</f>
        <v>0.77600000000000002</v>
      </c>
      <c r="AE8860" s="110">
        <f>IF('3C-Water transport'!$T$58="no","not applicable (Q3c.1.6 answered with 'no')",ROUND(AB8860,4))</f>
        <v>0.77600000000000002</v>
      </c>
    </row>
    <row r="8861" spans="5:31" x14ac:dyDescent="0.25">
      <c r="E8861" s="110">
        <f t="shared" si="486"/>
        <v>0.77700000000000058</v>
      </c>
      <c r="F8861" s="110">
        <f>IF('3A-Rail transport'!$T$56="no","not applicable (Q3a.2.6 answered with 'no')",ROUND(E8861,4))</f>
        <v>0.77700000000000002</v>
      </c>
      <c r="G8861" s="110">
        <f>IF('3A-Rail transport'!$T$57="no","not applicable (Q3a.2.6 answered with 'no')",ROUND(E8861,4))</f>
        <v>0.77700000000000002</v>
      </c>
      <c r="S8861" s="110">
        <f t="shared" si="487"/>
        <v>0.77700000000000058</v>
      </c>
      <c r="T8861" s="110">
        <f>IF('3B-Air transport'!$T$66="no","not applicable (Q3b.1.6 answered with 'no')",ROUND(S8861,4))</f>
        <v>0.77700000000000002</v>
      </c>
      <c r="U8861" s="110">
        <f>IF('3B-Air transport'!$T$67="no","not applicable (Q3b.1.6 answered with 'no')",ROUND(S8861,4))</f>
        <v>0.77700000000000002</v>
      </c>
      <c r="V8861" s="110">
        <f>IF('3B-Air transport'!$T$68="no","not applicable (Q3b.1.6 answered with 'no')",ROUND(S8861,4))</f>
        <v>0.77700000000000002</v>
      </c>
      <c r="AB8861" s="110">
        <f t="shared" si="488"/>
        <v>0.77700000000000058</v>
      </c>
      <c r="AC8861" s="110">
        <f>IF('3C-Water transport'!$T$56="no","not applicable (Q3c.1.6 answered with 'no')",ROUND(AB8861,4))</f>
        <v>0.77700000000000002</v>
      </c>
      <c r="AD8861" s="110">
        <f>IF('3C-Water transport'!$T$57="no","not applicable (Q3c.1.6 answered with 'no')",ROUND(AB8861,4))</f>
        <v>0.77700000000000002</v>
      </c>
      <c r="AE8861" s="110">
        <f>IF('3C-Water transport'!$T$58="no","not applicable (Q3c.1.6 answered with 'no')",ROUND(AB8861,4))</f>
        <v>0.77700000000000002</v>
      </c>
    </row>
    <row r="8862" spans="5:31" x14ac:dyDescent="0.25">
      <c r="E8862" s="110">
        <f t="shared" si="486"/>
        <v>0.77800000000000058</v>
      </c>
      <c r="F8862" s="110">
        <f>IF('3A-Rail transport'!$T$56="no","not applicable (Q3a.2.6 answered with 'no')",ROUND(E8862,4))</f>
        <v>0.77800000000000002</v>
      </c>
      <c r="G8862" s="110">
        <f>IF('3A-Rail transport'!$T$57="no","not applicable (Q3a.2.6 answered with 'no')",ROUND(E8862,4))</f>
        <v>0.77800000000000002</v>
      </c>
      <c r="S8862" s="110">
        <f t="shared" si="487"/>
        <v>0.77800000000000058</v>
      </c>
      <c r="T8862" s="110">
        <f>IF('3B-Air transport'!$T$66="no","not applicable (Q3b.1.6 answered with 'no')",ROUND(S8862,4))</f>
        <v>0.77800000000000002</v>
      </c>
      <c r="U8862" s="110">
        <f>IF('3B-Air transport'!$T$67="no","not applicable (Q3b.1.6 answered with 'no')",ROUND(S8862,4))</f>
        <v>0.77800000000000002</v>
      </c>
      <c r="V8862" s="110">
        <f>IF('3B-Air transport'!$T$68="no","not applicable (Q3b.1.6 answered with 'no')",ROUND(S8862,4))</f>
        <v>0.77800000000000002</v>
      </c>
      <c r="AB8862" s="110">
        <f t="shared" si="488"/>
        <v>0.77800000000000058</v>
      </c>
      <c r="AC8862" s="110">
        <f>IF('3C-Water transport'!$T$56="no","not applicable (Q3c.1.6 answered with 'no')",ROUND(AB8862,4))</f>
        <v>0.77800000000000002</v>
      </c>
      <c r="AD8862" s="110">
        <f>IF('3C-Water transport'!$T$57="no","not applicable (Q3c.1.6 answered with 'no')",ROUND(AB8862,4))</f>
        <v>0.77800000000000002</v>
      </c>
      <c r="AE8862" s="110">
        <f>IF('3C-Water transport'!$T$58="no","not applicable (Q3c.1.6 answered with 'no')",ROUND(AB8862,4))</f>
        <v>0.77800000000000002</v>
      </c>
    </row>
    <row r="8863" spans="5:31" x14ac:dyDescent="0.25">
      <c r="E8863" s="110">
        <f t="shared" si="486"/>
        <v>0.77900000000000058</v>
      </c>
      <c r="F8863" s="110">
        <f>IF('3A-Rail transport'!$T$56="no","not applicable (Q3a.2.6 answered with 'no')",ROUND(E8863,4))</f>
        <v>0.77900000000000003</v>
      </c>
      <c r="G8863" s="110">
        <f>IF('3A-Rail transport'!$T$57="no","not applicable (Q3a.2.6 answered with 'no')",ROUND(E8863,4))</f>
        <v>0.77900000000000003</v>
      </c>
      <c r="S8863" s="110">
        <f t="shared" si="487"/>
        <v>0.77900000000000058</v>
      </c>
      <c r="T8863" s="110">
        <f>IF('3B-Air transport'!$T$66="no","not applicable (Q3b.1.6 answered with 'no')",ROUND(S8863,4))</f>
        <v>0.77900000000000003</v>
      </c>
      <c r="U8863" s="110">
        <f>IF('3B-Air transport'!$T$67="no","not applicable (Q3b.1.6 answered with 'no')",ROUND(S8863,4))</f>
        <v>0.77900000000000003</v>
      </c>
      <c r="V8863" s="110">
        <f>IF('3B-Air transport'!$T$68="no","not applicable (Q3b.1.6 answered with 'no')",ROUND(S8863,4))</f>
        <v>0.77900000000000003</v>
      </c>
      <c r="AB8863" s="110">
        <f t="shared" si="488"/>
        <v>0.77900000000000058</v>
      </c>
      <c r="AC8863" s="110">
        <f>IF('3C-Water transport'!$T$56="no","not applicable (Q3c.1.6 answered with 'no')",ROUND(AB8863,4))</f>
        <v>0.77900000000000003</v>
      </c>
      <c r="AD8863" s="110">
        <f>IF('3C-Water transport'!$T$57="no","not applicable (Q3c.1.6 answered with 'no')",ROUND(AB8863,4))</f>
        <v>0.77900000000000003</v>
      </c>
      <c r="AE8863" s="110">
        <f>IF('3C-Water transport'!$T$58="no","not applicable (Q3c.1.6 answered with 'no')",ROUND(AB8863,4))</f>
        <v>0.77900000000000003</v>
      </c>
    </row>
    <row r="8864" spans="5:31" x14ac:dyDescent="0.25">
      <c r="E8864" s="110">
        <f t="shared" si="486"/>
        <v>0.78000000000000058</v>
      </c>
      <c r="F8864" s="110">
        <f>IF('3A-Rail transport'!$T$56="no","not applicable (Q3a.2.6 answered with 'no')",ROUND(E8864,4))</f>
        <v>0.78</v>
      </c>
      <c r="G8864" s="110">
        <f>IF('3A-Rail transport'!$T$57="no","not applicable (Q3a.2.6 answered with 'no')",ROUND(E8864,4))</f>
        <v>0.78</v>
      </c>
      <c r="S8864" s="110">
        <f t="shared" si="487"/>
        <v>0.78000000000000058</v>
      </c>
      <c r="T8864" s="110">
        <f>IF('3B-Air transport'!$T$66="no","not applicable (Q3b.1.6 answered with 'no')",ROUND(S8864,4))</f>
        <v>0.78</v>
      </c>
      <c r="U8864" s="110">
        <f>IF('3B-Air transport'!$T$67="no","not applicable (Q3b.1.6 answered with 'no')",ROUND(S8864,4))</f>
        <v>0.78</v>
      </c>
      <c r="V8864" s="110">
        <f>IF('3B-Air transport'!$T$68="no","not applicable (Q3b.1.6 answered with 'no')",ROUND(S8864,4))</f>
        <v>0.78</v>
      </c>
      <c r="AB8864" s="110">
        <f t="shared" si="488"/>
        <v>0.78000000000000058</v>
      </c>
      <c r="AC8864" s="110">
        <f>IF('3C-Water transport'!$T$56="no","not applicable (Q3c.1.6 answered with 'no')",ROUND(AB8864,4))</f>
        <v>0.78</v>
      </c>
      <c r="AD8864" s="110">
        <f>IF('3C-Water transport'!$T$57="no","not applicable (Q3c.1.6 answered with 'no')",ROUND(AB8864,4))</f>
        <v>0.78</v>
      </c>
      <c r="AE8864" s="110">
        <f>IF('3C-Water transport'!$T$58="no","not applicable (Q3c.1.6 answered with 'no')",ROUND(AB8864,4))</f>
        <v>0.78</v>
      </c>
    </row>
    <row r="8865" spans="5:31" x14ac:dyDescent="0.25">
      <c r="E8865" s="110">
        <f t="shared" si="486"/>
        <v>0.78100000000000058</v>
      </c>
      <c r="F8865" s="110">
        <f>IF('3A-Rail transport'!$T$56="no","not applicable (Q3a.2.6 answered with 'no')",ROUND(E8865,4))</f>
        <v>0.78100000000000003</v>
      </c>
      <c r="G8865" s="110">
        <f>IF('3A-Rail transport'!$T$57="no","not applicable (Q3a.2.6 answered with 'no')",ROUND(E8865,4))</f>
        <v>0.78100000000000003</v>
      </c>
      <c r="S8865" s="110">
        <f t="shared" si="487"/>
        <v>0.78100000000000058</v>
      </c>
      <c r="T8865" s="110">
        <f>IF('3B-Air transport'!$T$66="no","not applicable (Q3b.1.6 answered with 'no')",ROUND(S8865,4))</f>
        <v>0.78100000000000003</v>
      </c>
      <c r="U8865" s="110">
        <f>IF('3B-Air transport'!$T$67="no","not applicable (Q3b.1.6 answered with 'no')",ROUND(S8865,4))</f>
        <v>0.78100000000000003</v>
      </c>
      <c r="V8865" s="110">
        <f>IF('3B-Air transport'!$T$68="no","not applicable (Q3b.1.6 answered with 'no')",ROUND(S8865,4))</f>
        <v>0.78100000000000003</v>
      </c>
      <c r="AB8865" s="110">
        <f t="shared" si="488"/>
        <v>0.78100000000000058</v>
      </c>
      <c r="AC8865" s="110">
        <f>IF('3C-Water transport'!$T$56="no","not applicable (Q3c.1.6 answered with 'no')",ROUND(AB8865,4))</f>
        <v>0.78100000000000003</v>
      </c>
      <c r="AD8865" s="110">
        <f>IF('3C-Water transport'!$T$57="no","not applicable (Q3c.1.6 answered with 'no')",ROUND(AB8865,4))</f>
        <v>0.78100000000000003</v>
      </c>
      <c r="AE8865" s="110">
        <f>IF('3C-Water transport'!$T$58="no","not applicable (Q3c.1.6 answered with 'no')",ROUND(AB8865,4))</f>
        <v>0.78100000000000003</v>
      </c>
    </row>
    <row r="8866" spans="5:31" x14ac:dyDescent="0.25">
      <c r="E8866" s="110">
        <f t="shared" si="486"/>
        <v>0.78200000000000058</v>
      </c>
      <c r="F8866" s="110">
        <f>IF('3A-Rail transport'!$T$56="no","not applicable (Q3a.2.6 answered with 'no')",ROUND(E8866,4))</f>
        <v>0.78200000000000003</v>
      </c>
      <c r="G8866" s="110">
        <f>IF('3A-Rail transport'!$T$57="no","not applicable (Q3a.2.6 answered with 'no')",ROUND(E8866,4))</f>
        <v>0.78200000000000003</v>
      </c>
      <c r="S8866" s="110">
        <f t="shared" si="487"/>
        <v>0.78200000000000058</v>
      </c>
      <c r="T8866" s="110">
        <f>IF('3B-Air transport'!$T$66="no","not applicable (Q3b.1.6 answered with 'no')",ROUND(S8866,4))</f>
        <v>0.78200000000000003</v>
      </c>
      <c r="U8866" s="110">
        <f>IF('3B-Air transport'!$T$67="no","not applicable (Q3b.1.6 answered with 'no')",ROUND(S8866,4))</f>
        <v>0.78200000000000003</v>
      </c>
      <c r="V8866" s="110">
        <f>IF('3B-Air transport'!$T$68="no","not applicable (Q3b.1.6 answered with 'no')",ROUND(S8866,4))</f>
        <v>0.78200000000000003</v>
      </c>
      <c r="AB8866" s="110">
        <f t="shared" si="488"/>
        <v>0.78200000000000058</v>
      </c>
      <c r="AC8866" s="110">
        <f>IF('3C-Water transport'!$T$56="no","not applicable (Q3c.1.6 answered with 'no')",ROUND(AB8866,4))</f>
        <v>0.78200000000000003</v>
      </c>
      <c r="AD8866" s="110">
        <f>IF('3C-Water transport'!$T$57="no","not applicable (Q3c.1.6 answered with 'no')",ROUND(AB8866,4))</f>
        <v>0.78200000000000003</v>
      </c>
      <c r="AE8866" s="110">
        <f>IF('3C-Water transport'!$T$58="no","not applicable (Q3c.1.6 answered with 'no')",ROUND(AB8866,4))</f>
        <v>0.78200000000000003</v>
      </c>
    </row>
    <row r="8867" spans="5:31" x14ac:dyDescent="0.25">
      <c r="E8867" s="110">
        <f t="shared" si="486"/>
        <v>0.78300000000000058</v>
      </c>
      <c r="F8867" s="110">
        <f>IF('3A-Rail transport'!$T$56="no","not applicable (Q3a.2.6 answered with 'no')",ROUND(E8867,4))</f>
        <v>0.78300000000000003</v>
      </c>
      <c r="G8867" s="110">
        <f>IF('3A-Rail transport'!$T$57="no","not applicable (Q3a.2.6 answered with 'no')",ROUND(E8867,4))</f>
        <v>0.78300000000000003</v>
      </c>
      <c r="S8867" s="110">
        <f t="shared" si="487"/>
        <v>0.78300000000000058</v>
      </c>
      <c r="T8867" s="110">
        <f>IF('3B-Air transport'!$T$66="no","not applicable (Q3b.1.6 answered with 'no')",ROUND(S8867,4))</f>
        <v>0.78300000000000003</v>
      </c>
      <c r="U8867" s="110">
        <f>IF('3B-Air transport'!$T$67="no","not applicable (Q3b.1.6 answered with 'no')",ROUND(S8867,4))</f>
        <v>0.78300000000000003</v>
      </c>
      <c r="V8867" s="110">
        <f>IF('3B-Air transport'!$T$68="no","not applicable (Q3b.1.6 answered with 'no')",ROUND(S8867,4))</f>
        <v>0.78300000000000003</v>
      </c>
      <c r="AB8867" s="110">
        <f t="shared" si="488"/>
        <v>0.78300000000000058</v>
      </c>
      <c r="AC8867" s="110">
        <f>IF('3C-Water transport'!$T$56="no","not applicable (Q3c.1.6 answered with 'no')",ROUND(AB8867,4))</f>
        <v>0.78300000000000003</v>
      </c>
      <c r="AD8867" s="110">
        <f>IF('3C-Water transport'!$T$57="no","not applicable (Q3c.1.6 answered with 'no')",ROUND(AB8867,4))</f>
        <v>0.78300000000000003</v>
      </c>
      <c r="AE8867" s="110">
        <f>IF('3C-Water transport'!$T$58="no","not applicable (Q3c.1.6 answered with 'no')",ROUND(AB8867,4))</f>
        <v>0.78300000000000003</v>
      </c>
    </row>
    <row r="8868" spans="5:31" x14ac:dyDescent="0.25">
      <c r="E8868" s="110">
        <f t="shared" si="486"/>
        <v>0.78400000000000059</v>
      </c>
      <c r="F8868" s="110">
        <f>IF('3A-Rail transport'!$T$56="no","not applicable (Q3a.2.6 answered with 'no')",ROUND(E8868,4))</f>
        <v>0.78400000000000003</v>
      </c>
      <c r="G8868" s="110">
        <f>IF('3A-Rail transport'!$T$57="no","not applicable (Q3a.2.6 answered with 'no')",ROUND(E8868,4))</f>
        <v>0.78400000000000003</v>
      </c>
      <c r="S8868" s="110">
        <f t="shared" si="487"/>
        <v>0.78400000000000059</v>
      </c>
      <c r="T8868" s="110">
        <f>IF('3B-Air transport'!$T$66="no","not applicable (Q3b.1.6 answered with 'no')",ROUND(S8868,4))</f>
        <v>0.78400000000000003</v>
      </c>
      <c r="U8868" s="110">
        <f>IF('3B-Air transport'!$T$67="no","not applicable (Q3b.1.6 answered with 'no')",ROUND(S8868,4))</f>
        <v>0.78400000000000003</v>
      </c>
      <c r="V8868" s="110">
        <f>IF('3B-Air transport'!$T$68="no","not applicable (Q3b.1.6 answered with 'no')",ROUND(S8868,4))</f>
        <v>0.78400000000000003</v>
      </c>
      <c r="AB8868" s="110">
        <f t="shared" si="488"/>
        <v>0.78400000000000059</v>
      </c>
      <c r="AC8868" s="110">
        <f>IF('3C-Water transport'!$T$56="no","not applicable (Q3c.1.6 answered with 'no')",ROUND(AB8868,4))</f>
        <v>0.78400000000000003</v>
      </c>
      <c r="AD8868" s="110">
        <f>IF('3C-Water transport'!$T$57="no","not applicable (Q3c.1.6 answered with 'no')",ROUND(AB8868,4))</f>
        <v>0.78400000000000003</v>
      </c>
      <c r="AE8868" s="110">
        <f>IF('3C-Water transport'!$T$58="no","not applicable (Q3c.1.6 answered with 'no')",ROUND(AB8868,4))</f>
        <v>0.78400000000000003</v>
      </c>
    </row>
    <row r="8869" spans="5:31" x14ac:dyDescent="0.25">
      <c r="E8869" s="110">
        <f t="shared" si="486"/>
        <v>0.78500000000000059</v>
      </c>
      <c r="F8869" s="110">
        <f>IF('3A-Rail transport'!$T$56="no","not applicable (Q3a.2.6 answered with 'no')",ROUND(E8869,4))</f>
        <v>0.78500000000000003</v>
      </c>
      <c r="G8869" s="110">
        <f>IF('3A-Rail transport'!$T$57="no","not applicable (Q3a.2.6 answered with 'no')",ROUND(E8869,4))</f>
        <v>0.78500000000000003</v>
      </c>
      <c r="S8869" s="110">
        <f t="shared" si="487"/>
        <v>0.78500000000000059</v>
      </c>
      <c r="T8869" s="110">
        <f>IF('3B-Air transport'!$T$66="no","not applicable (Q3b.1.6 answered with 'no')",ROUND(S8869,4))</f>
        <v>0.78500000000000003</v>
      </c>
      <c r="U8869" s="110">
        <f>IF('3B-Air transport'!$T$67="no","not applicable (Q3b.1.6 answered with 'no')",ROUND(S8869,4))</f>
        <v>0.78500000000000003</v>
      </c>
      <c r="V8869" s="110">
        <f>IF('3B-Air transport'!$T$68="no","not applicable (Q3b.1.6 answered with 'no')",ROUND(S8869,4))</f>
        <v>0.78500000000000003</v>
      </c>
      <c r="AB8869" s="110">
        <f t="shared" si="488"/>
        <v>0.78500000000000059</v>
      </c>
      <c r="AC8869" s="110">
        <f>IF('3C-Water transport'!$T$56="no","not applicable (Q3c.1.6 answered with 'no')",ROUND(AB8869,4))</f>
        <v>0.78500000000000003</v>
      </c>
      <c r="AD8869" s="110">
        <f>IF('3C-Water transport'!$T$57="no","not applicable (Q3c.1.6 answered with 'no')",ROUND(AB8869,4))</f>
        <v>0.78500000000000003</v>
      </c>
      <c r="AE8869" s="110">
        <f>IF('3C-Water transport'!$T$58="no","not applicable (Q3c.1.6 answered with 'no')",ROUND(AB8869,4))</f>
        <v>0.78500000000000003</v>
      </c>
    </row>
    <row r="8870" spans="5:31" x14ac:dyDescent="0.25">
      <c r="E8870" s="110">
        <f t="shared" si="486"/>
        <v>0.78600000000000059</v>
      </c>
      <c r="F8870" s="110">
        <f>IF('3A-Rail transport'!$T$56="no","not applicable (Q3a.2.6 answered with 'no')",ROUND(E8870,4))</f>
        <v>0.78600000000000003</v>
      </c>
      <c r="G8870" s="110">
        <f>IF('3A-Rail transport'!$T$57="no","not applicable (Q3a.2.6 answered with 'no')",ROUND(E8870,4))</f>
        <v>0.78600000000000003</v>
      </c>
      <c r="S8870" s="110">
        <f t="shared" si="487"/>
        <v>0.78600000000000059</v>
      </c>
      <c r="T8870" s="110">
        <f>IF('3B-Air transport'!$T$66="no","not applicable (Q3b.1.6 answered with 'no')",ROUND(S8870,4))</f>
        <v>0.78600000000000003</v>
      </c>
      <c r="U8870" s="110">
        <f>IF('3B-Air transport'!$T$67="no","not applicable (Q3b.1.6 answered with 'no')",ROUND(S8870,4))</f>
        <v>0.78600000000000003</v>
      </c>
      <c r="V8870" s="110">
        <f>IF('3B-Air transport'!$T$68="no","not applicable (Q3b.1.6 answered with 'no')",ROUND(S8870,4))</f>
        <v>0.78600000000000003</v>
      </c>
      <c r="AB8870" s="110">
        <f t="shared" si="488"/>
        <v>0.78600000000000059</v>
      </c>
      <c r="AC8870" s="110">
        <f>IF('3C-Water transport'!$T$56="no","not applicable (Q3c.1.6 answered with 'no')",ROUND(AB8870,4))</f>
        <v>0.78600000000000003</v>
      </c>
      <c r="AD8870" s="110">
        <f>IF('3C-Water transport'!$T$57="no","not applicable (Q3c.1.6 answered with 'no')",ROUND(AB8870,4))</f>
        <v>0.78600000000000003</v>
      </c>
      <c r="AE8870" s="110">
        <f>IF('3C-Water transport'!$T$58="no","not applicable (Q3c.1.6 answered with 'no')",ROUND(AB8870,4))</f>
        <v>0.78600000000000003</v>
      </c>
    </row>
    <row r="8871" spans="5:31" x14ac:dyDescent="0.25">
      <c r="E8871" s="110">
        <f t="shared" si="486"/>
        <v>0.78700000000000059</v>
      </c>
      <c r="F8871" s="110">
        <f>IF('3A-Rail transport'!$T$56="no","not applicable (Q3a.2.6 answered with 'no')",ROUND(E8871,4))</f>
        <v>0.78700000000000003</v>
      </c>
      <c r="G8871" s="110">
        <f>IF('3A-Rail transport'!$T$57="no","not applicable (Q3a.2.6 answered with 'no')",ROUND(E8871,4))</f>
        <v>0.78700000000000003</v>
      </c>
      <c r="S8871" s="110">
        <f t="shared" si="487"/>
        <v>0.78700000000000059</v>
      </c>
      <c r="T8871" s="110">
        <f>IF('3B-Air transport'!$T$66="no","not applicable (Q3b.1.6 answered with 'no')",ROUND(S8871,4))</f>
        <v>0.78700000000000003</v>
      </c>
      <c r="U8871" s="110">
        <f>IF('3B-Air transport'!$T$67="no","not applicable (Q3b.1.6 answered with 'no')",ROUND(S8871,4))</f>
        <v>0.78700000000000003</v>
      </c>
      <c r="V8871" s="110">
        <f>IF('3B-Air transport'!$T$68="no","not applicable (Q3b.1.6 answered with 'no')",ROUND(S8871,4))</f>
        <v>0.78700000000000003</v>
      </c>
      <c r="AB8871" s="110">
        <f t="shared" si="488"/>
        <v>0.78700000000000059</v>
      </c>
      <c r="AC8871" s="110">
        <f>IF('3C-Water transport'!$T$56="no","not applicable (Q3c.1.6 answered with 'no')",ROUND(AB8871,4))</f>
        <v>0.78700000000000003</v>
      </c>
      <c r="AD8871" s="110">
        <f>IF('3C-Water transport'!$T$57="no","not applicable (Q3c.1.6 answered with 'no')",ROUND(AB8871,4))</f>
        <v>0.78700000000000003</v>
      </c>
      <c r="AE8871" s="110">
        <f>IF('3C-Water transport'!$T$58="no","not applicable (Q3c.1.6 answered with 'no')",ROUND(AB8871,4))</f>
        <v>0.78700000000000003</v>
      </c>
    </row>
    <row r="8872" spans="5:31" x14ac:dyDescent="0.25">
      <c r="E8872" s="110">
        <f t="shared" si="486"/>
        <v>0.78800000000000059</v>
      </c>
      <c r="F8872" s="110">
        <f>IF('3A-Rail transport'!$T$56="no","not applicable (Q3a.2.6 answered with 'no')",ROUND(E8872,4))</f>
        <v>0.78800000000000003</v>
      </c>
      <c r="G8872" s="110">
        <f>IF('3A-Rail transport'!$T$57="no","not applicable (Q3a.2.6 answered with 'no')",ROUND(E8872,4))</f>
        <v>0.78800000000000003</v>
      </c>
      <c r="S8872" s="110">
        <f t="shared" si="487"/>
        <v>0.78800000000000059</v>
      </c>
      <c r="T8872" s="110">
        <f>IF('3B-Air transport'!$T$66="no","not applicable (Q3b.1.6 answered with 'no')",ROUND(S8872,4))</f>
        <v>0.78800000000000003</v>
      </c>
      <c r="U8872" s="110">
        <f>IF('3B-Air transport'!$T$67="no","not applicable (Q3b.1.6 answered with 'no')",ROUND(S8872,4))</f>
        <v>0.78800000000000003</v>
      </c>
      <c r="V8872" s="110">
        <f>IF('3B-Air transport'!$T$68="no","not applicable (Q3b.1.6 answered with 'no')",ROUND(S8872,4))</f>
        <v>0.78800000000000003</v>
      </c>
      <c r="AB8872" s="110">
        <f t="shared" si="488"/>
        <v>0.78800000000000059</v>
      </c>
      <c r="AC8872" s="110">
        <f>IF('3C-Water transport'!$T$56="no","not applicable (Q3c.1.6 answered with 'no')",ROUND(AB8872,4))</f>
        <v>0.78800000000000003</v>
      </c>
      <c r="AD8872" s="110">
        <f>IF('3C-Water transport'!$T$57="no","not applicable (Q3c.1.6 answered with 'no')",ROUND(AB8872,4))</f>
        <v>0.78800000000000003</v>
      </c>
      <c r="AE8872" s="110">
        <f>IF('3C-Water transport'!$T$58="no","not applicable (Q3c.1.6 answered with 'no')",ROUND(AB8872,4))</f>
        <v>0.78800000000000003</v>
      </c>
    </row>
    <row r="8873" spans="5:31" x14ac:dyDescent="0.25">
      <c r="E8873" s="110">
        <f t="shared" si="486"/>
        <v>0.78900000000000059</v>
      </c>
      <c r="F8873" s="110">
        <f>IF('3A-Rail transport'!$T$56="no","not applicable (Q3a.2.6 answered with 'no')",ROUND(E8873,4))</f>
        <v>0.78900000000000003</v>
      </c>
      <c r="G8873" s="110">
        <f>IF('3A-Rail transport'!$T$57="no","not applicable (Q3a.2.6 answered with 'no')",ROUND(E8873,4))</f>
        <v>0.78900000000000003</v>
      </c>
      <c r="S8873" s="110">
        <f t="shared" si="487"/>
        <v>0.78900000000000059</v>
      </c>
      <c r="T8873" s="110">
        <f>IF('3B-Air transport'!$T$66="no","not applicable (Q3b.1.6 answered with 'no')",ROUND(S8873,4))</f>
        <v>0.78900000000000003</v>
      </c>
      <c r="U8873" s="110">
        <f>IF('3B-Air transport'!$T$67="no","not applicable (Q3b.1.6 answered with 'no')",ROUND(S8873,4))</f>
        <v>0.78900000000000003</v>
      </c>
      <c r="V8873" s="110">
        <f>IF('3B-Air transport'!$T$68="no","not applicable (Q3b.1.6 answered with 'no')",ROUND(S8873,4))</f>
        <v>0.78900000000000003</v>
      </c>
      <c r="AB8873" s="110">
        <f t="shared" si="488"/>
        <v>0.78900000000000059</v>
      </c>
      <c r="AC8873" s="110">
        <f>IF('3C-Water transport'!$T$56="no","not applicable (Q3c.1.6 answered with 'no')",ROUND(AB8873,4))</f>
        <v>0.78900000000000003</v>
      </c>
      <c r="AD8873" s="110">
        <f>IF('3C-Water transport'!$T$57="no","not applicable (Q3c.1.6 answered with 'no')",ROUND(AB8873,4))</f>
        <v>0.78900000000000003</v>
      </c>
      <c r="AE8873" s="110">
        <f>IF('3C-Water transport'!$T$58="no","not applicable (Q3c.1.6 answered with 'no')",ROUND(AB8873,4))</f>
        <v>0.78900000000000003</v>
      </c>
    </row>
    <row r="8874" spans="5:31" x14ac:dyDescent="0.25">
      <c r="E8874" s="110">
        <f t="shared" si="486"/>
        <v>0.79000000000000059</v>
      </c>
      <c r="F8874" s="110">
        <f>IF('3A-Rail transport'!$T$56="no","not applicable (Q3a.2.6 answered with 'no')",ROUND(E8874,4))</f>
        <v>0.79</v>
      </c>
      <c r="G8874" s="110">
        <f>IF('3A-Rail transport'!$T$57="no","not applicable (Q3a.2.6 answered with 'no')",ROUND(E8874,4))</f>
        <v>0.79</v>
      </c>
      <c r="S8874" s="110">
        <f t="shared" si="487"/>
        <v>0.79000000000000059</v>
      </c>
      <c r="T8874" s="110">
        <f>IF('3B-Air transport'!$T$66="no","not applicable (Q3b.1.6 answered with 'no')",ROUND(S8874,4))</f>
        <v>0.79</v>
      </c>
      <c r="U8874" s="110">
        <f>IF('3B-Air transport'!$T$67="no","not applicable (Q3b.1.6 answered with 'no')",ROUND(S8874,4))</f>
        <v>0.79</v>
      </c>
      <c r="V8874" s="110">
        <f>IF('3B-Air transport'!$T$68="no","not applicable (Q3b.1.6 answered with 'no')",ROUND(S8874,4))</f>
        <v>0.79</v>
      </c>
      <c r="AB8874" s="110">
        <f t="shared" si="488"/>
        <v>0.79000000000000059</v>
      </c>
      <c r="AC8874" s="110">
        <f>IF('3C-Water transport'!$T$56="no","not applicable (Q3c.1.6 answered with 'no')",ROUND(AB8874,4))</f>
        <v>0.79</v>
      </c>
      <c r="AD8874" s="110">
        <f>IF('3C-Water transport'!$T$57="no","not applicable (Q3c.1.6 answered with 'no')",ROUND(AB8874,4))</f>
        <v>0.79</v>
      </c>
      <c r="AE8874" s="110">
        <f>IF('3C-Water transport'!$T$58="no","not applicable (Q3c.1.6 answered with 'no')",ROUND(AB8874,4))</f>
        <v>0.79</v>
      </c>
    </row>
    <row r="8875" spans="5:31" x14ac:dyDescent="0.25">
      <c r="E8875" s="110">
        <f t="shared" si="486"/>
        <v>0.79100000000000059</v>
      </c>
      <c r="F8875" s="110">
        <f>IF('3A-Rail transport'!$T$56="no","not applicable (Q3a.2.6 answered with 'no')",ROUND(E8875,4))</f>
        <v>0.79100000000000004</v>
      </c>
      <c r="G8875" s="110">
        <f>IF('3A-Rail transport'!$T$57="no","not applicable (Q3a.2.6 answered with 'no')",ROUND(E8875,4))</f>
        <v>0.79100000000000004</v>
      </c>
      <c r="S8875" s="110">
        <f t="shared" si="487"/>
        <v>0.79100000000000059</v>
      </c>
      <c r="T8875" s="110">
        <f>IF('3B-Air transport'!$T$66="no","not applicable (Q3b.1.6 answered with 'no')",ROUND(S8875,4))</f>
        <v>0.79100000000000004</v>
      </c>
      <c r="U8875" s="110">
        <f>IF('3B-Air transport'!$T$67="no","not applicable (Q3b.1.6 answered with 'no')",ROUND(S8875,4))</f>
        <v>0.79100000000000004</v>
      </c>
      <c r="V8875" s="110">
        <f>IF('3B-Air transport'!$T$68="no","not applicable (Q3b.1.6 answered with 'no')",ROUND(S8875,4))</f>
        <v>0.79100000000000004</v>
      </c>
      <c r="AB8875" s="110">
        <f t="shared" si="488"/>
        <v>0.79100000000000059</v>
      </c>
      <c r="AC8875" s="110">
        <f>IF('3C-Water transport'!$T$56="no","not applicable (Q3c.1.6 answered with 'no')",ROUND(AB8875,4))</f>
        <v>0.79100000000000004</v>
      </c>
      <c r="AD8875" s="110">
        <f>IF('3C-Water transport'!$T$57="no","not applicable (Q3c.1.6 answered with 'no')",ROUND(AB8875,4))</f>
        <v>0.79100000000000004</v>
      </c>
      <c r="AE8875" s="110">
        <f>IF('3C-Water transport'!$T$58="no","not applicable (Q3c.1.6 answered with 'no')",ROUND(AB8875,4))</f>
        <v>0.79100000000000004</v>
      </c>
    </row>
    <row r="8876" spans="5:31" x14ac:dyDescent="0.25">
      <c r="E8876" s="110">
        <f t="shared" si="486"/>
        <v>0.79200000000000059</v>
      </c>
      <c r="F8876" s="110">
        <f>IF('3A-Rail transport'!$T$56="no","not applicable (Q3a.2.6 answered with 'no')",ROUND(E8876,4))</f>
        <v>0.79200000000000004</v>
      </c>
      <c r="G8876" s="110">
        <f>IF('3A-Rail transport'!$T$57="no","not applicable (Q3a.2.6 answered with 'no')",ROUND(E8876,4))</f>
        <v>0.79200000000000004</v>
      </c>
      <c r="S8876" s="110">
        <f t="shared" si="487"/>
        <v>0.79200000000000059</v>
      </c>
      <c r="T8876" s="110">
        <f>IF('3B-Air transport'!$T$66="no","not applicable (Q3b.1.6 answered with 'no')",ROUND(S8876,4))</f>
        <v>0.79200000000000004</v>
      </c>
      <c r="U8876" s="110">
        <f>IF('3B-Air transport'!$T$67="no","not applicable (Q3b.1.6 answered with 'no')",ROUND(S8876,4))</f>
        <v>0.79200000000000004</v>
      </c>
      <c r="V8876" s="110">
        <f>IF('3B-Air transport'!$T$68="no","not applicable (Q3b.1.6 answered with 'no')",ROUND(S8876,4))</f>
        <v>0.79200000000000004</v>
      </c>
      <c r="AB8876" s="110">
        <f t="shared" si="488"/>
        <v>0.79200000000000059</v>
      </c>
      <c r="AC8876" s="110">
        <f>IF('3C-Water transport'!$T$56="no","not applicable (Q3c.1.6 answered with 'no')",ROUND(AB8876,4))</f>
        <v>0.79200000000000004</v>
      </c>
      <c r="AD8876" s="110">
        <f>IF('3C-Water transport'!$T$57="no","not applicable (Q3c.1.6 answered with 'no')",ROUND(AB8876,4))</f>
        <v>0.79200000000000004</v>
      </c>
      <c r="AE8876" s="110">
        <f>IF('3C-Water transport'!$T$58="no","not applicable (Q3c.1.6 answered with 'no')",ROUND(AB8876,4))</f>
        <v>0.79200000000000004</v>
      </c>
    </row>
    <row r="8877" spans="5:31" x14ac:dyDescent="0.25">
      <c r="E8877" s="110">
        <f t="shared" si="486"/>
        <v>0.79300000000000059</v>
      </c>
      <c r="F8877" s="110">
        <f>IF('3A-Rail transport'!$T$56="no","not applicable (Q3a.2.6 answered with 'no')",ROUND(E8877,4))</f>
        <v>0.79300000000000004</v>
      </c>
      <c r="G8877" s="110">
        <f>IF('3A-Rail transport'!$T$57="no","not applicable (Q3a.2.6 answered with 'no')",ROUND(E8877,4))</f>
        <v>0.79300000000000004</v>
      </c>
      <c r="S8877" s="110">
        <f t="shared" si="487"/>
        <v>0.79300000000000059</v>
      </c>
      <c r="T8877" s="110">
        <f>IF('3B-Air transport'!$T$66="no","not applicable (Q3b.1.6 answered with 'no')",ROUND(S8877,4))</f>
        <v>0.79300000000000004</v>
      </c>
      <c r="U8877" s="110">
        <f>IF('3B-Air transport'!$T$67="no","not applicable (Q3b.1.6 answered with 'no')",ROUND(S8877,4))</f>
        <v>0.79300000000000004</v>
      </c>
      <c r="V8877" s="110">
        <f>IF('3B-Air transport'!$T$68="no","not applicable (Q3b.1.6 answered with 'no')",ROUND(S8877,4))</f>
        <v>0.79300000000000004</v>
      </c>
      <c r="AB8877" s="110">
        <f t="shared" si="488"/>
        <v>0.79300000000000059</v>
      </c>
      <c r="AC8877" s="110">
        <f>IF('3C-Water transport'!$T$56="no","not applicable (Q3c.1.6 answered with 'no')",ROUND(AB8877,4))</f>
        <v>0.79300000000000004</v>
      </c>
      <c r="AD8877" s="110">
        <f>IF('3C-Water transport'!$T$57="no","not applicable (Q3c.1.6 answered with 'no')",ROUND(AB8877,4))</f>
        <v>0.79300000000000004</v>
      </c>
      <c r="AE8877" s="110">
        <f>IF('3C-Water transport'!$T$58="no","not applicable (Q3c.1.6 answered with 'no')",ROUND(AB8877,4))</f>
        <v>0.79300000000000004</v>
      </c>
    </row>
    <row r="8878" spans="5:31" x14ac:dyDescent="0.25">
      <c r="E8878" s="110">
        <f t="shared" si="486"/>
        <v>0.79400000000000059</v>
      </c>
      <c r="F8878" s="110">
        <f>IF('3A-Rail transport'!$T$56="no","not applicable (Q3a.2.6 answered with 'no')",ROUND(E8878,4))</f>
        <v>0.79400000000000004</v>
      </c>
      <c r="G8878" s="110">
        <f>IF('3A-Rail transport'!$T$57="no","not applicable (Q3a.2.6 answered with 'no')",ROUND(E8878,4))</f>
        <v>0.79400000000000004</v>
      </c>
      <c r="S8878" s="110">
        <f t="shared" si="487"/>
        <v>0.79400000000000059</v>
      </c>
      <c r="T8878" s="110">
        <f>IF('3B-Air transport'!$T$66="no","not applicable (Q3b.1.6 answered with 'no')",ROUND(S8878,4))</f>
        <v>0.79400000000000004</v>
      </c>
      <c r="U8878" s="110">
        <f>IF('3B-Air transport'!$T$67="no","not applicable (Q3b.1.6 answered with 'no')",ROUND(S8878,4))</f>
        <v>0.79400000000000004</v>
      </c>
      <c r="V8878" s="110">
        <f>IF('3B-Air transport'!$T$68="no","not applicable (Q3b.1.6 answered with 'no')",ROUND(S8878,4))</f>
        <v>0.79400000000000004</v>
      </c>
      <c r="AB8878" s="110">
        <f t="shared" si="488"/>
        <v>0.79400000000000059</v>
      </c>
      <c r="AC8878" s="110">
        <f>IF('3C-Water transport'!$T$56="no","not applicable (Q3c.1.6 answered with 'no')",ROUND(AB8878,4))</f>
        <v>0.79400000000000004</v>
      </c>
      <c r="AD8878" s="110">
        <f>IF('3C-Water transport'!$T$57="no","not applicable (Q3c.1.6 answered with 'no')",ROUND(AB8878,4))</f>
        <v>0.79400000000000004</v>
      </c>
      <c r="AE8878" s="110">
        <f>IF('3C-Water transport'!$T$58="no","not applicable (Q3c.1.6 answered with 'no')",ROUND(AB8878,4))</f>
        <v>0.79400000000000004</v>
      </c>
    </row>
    <row r="8879" spans="5:31" x14ac:dyDescent="0.25">
      <c r="E8879" s="110">
        <f t="shared" si="486"/>
        <v>0.7950000000000006</v>
      </c>
      <c r="F8879" s="110">
        <f>IF('3A-Rail transport'!$T$56="no","not applicable (Q3a.2.6 answered with 'no')",ROUND(E8879,4))</f>
        <v>0.79500000000000004</v>
      </c>
      <c r="G8879" s="110">
        <f>IF('3A-Rail transport'!$T$57="no","not applicable (Q3a.2.6 answered with 'no')",ROUND(E8879,4))</f>
        <v>0.79500000000000004</v>
      </c>
      <c r="S8879" s="110">
        <f t="shared" si="487"/>
        <v>0.7950000000000006</v>
      </c>
      <c r="T8879" s="110">
        <f>IF('3B-Air transport'!$T$66="no","not applicable (Q3b.1.6 answered with 'no')",ROUND(S8879,4))</f>
        <v>0.79500000000000004</v>
      </c>
      <c r="U8879" s="110">
        <f>IF('3B-Air transport'!$T$67="no","not applicable (Q3b.1.6 answered with 'no')",ROUND(S8879,4))</f>
        <v>0.79500000000000004</v>
      </c>
      <c r="V8879" s="110">
        <f>IF('3B-Air transport'!$T$68="no","not applicable (Q3b.1.6 answered with 'no')",ROUND(S8879,4))</f>
        <v>0.79500000000000004</v>
      </c>
      <c r="AB8879" s="110">
        <f t="shared" si="488"/>
        <v>0.7950000000000006</v>
      </c>
      <c r="AC8879" s="110">
        <f>IF('3C-Water transport'!$T$56="no","not applicable (Q3c.1.6 answered with 'no')",ROUND(AB8879,4))</f>
        <v>0.79500000000000004</v>
      </c>
      <c r="AD8879" s="110">
        <f>IF('3C-Water transport'!$T$57="no","not applicable (Q3c.1.6 answered with 'no')",ROUND(AB8879,4))</f>
        <v>0.79500000000000004</v>
      </c>
      <c r="AE8879" s="110">
        <f>IF('3C-Water transport'!$T$58="no","not applicable (Q3c.1.6 answered with 'no')",ROUND(AB8879,4))</f>
        <v>0.79500000000000004</v>
      </c>
    </row>
    <row r="8880" spans="5:31" x14ac:dyDescent="0.25">
      <c r="E8880" s="110">
        <f t="shared" si="486"/>
        <v>0.7960000000000006</v>
      </c>
      <c r="F8880" s="110">
        <f>IF('3A-Rail transport'!$T$56="no","not applicable (Q3a.2.6 answered with 'no')",ROUND(E8880,4))</f>
        <v>0.79600000000000004</v>
      </c>
      <c r="G8880" s="110">
        <f>IF('3A-Rail transport'!$T$57="no","not applicable (Q3a.2.6 answered with 'no')",ROUND(E8880,4))</f>
        <v>0.79600000000000004</v>
      </c>
      <c r="S8880" s="110">
        <f t="shared" si="487"/>
        <v>0.7960000000000006</v>
      </c>
      <c r="T8880" s="110">
        <f>IF('3B-Air transport'!$T$66="no","not applicable (Q3b.1.6 answered with 'no')",ROUND(S8880,4))</f>
        <v>0.79600000000000004</v>
      </c>
      <c r="U8880" s="110">
        <f>IF('3B-Air transport'!$T$67="no","not applicable (Q3b.1.6 answered with 'no')",ROUND(S8880,4))</f>
        <v>0.79600000000000004</v>
      </c>
      <c r="V8880" s="110">
        <f>IF('3B-Air transport'!$T$68="no","not applicable (Q3b.1.6 answered with 'no')",ROUND(S8880,4))</f>
        <v>0.79600000000000004</v>
      </c>
      <c r="AB8880" s="110">
        <f t="shared" si="488"/>
        <v>0.7960000000000006</v>
      </c>
      <c r="AC8880" s="110">
        <f>IF('3C-Water transport'!$T$56="no","not applicable (Q3c.1.6 answered with 'no')",ROUND(AB8880,4))</f>
        <v>0.79600000000000004</v>
      </c>
      <c r="AD8880" s="110">
        <f>IF('3C-Water transport'!$T$57="no","not applicable (Q3c.1.6 answered with 'no')",ROUND(AB8880,4))</f>
        <v>0.79600000000000004</v>
      </c>
      <c r="AE8880" s="110">
        <f>IF('3C-Water transport'!$T$58="no","not applicable (Q3c.1.6 answered with 'no')",ROUND(AB8880,4))</f>
        <v>0.79600000000000004</v>
      </c>
    </row>
    <row r="8881" spans="5:31" x14ac:dyDescent="0.25">
      <c r="E8881" s="110">
        <f t="shared" si="486"/>
        <v>0.7970000000000006</v>
      </c>
      <c r="F8881" s="110">
        <f>IF('3A-Rail transport'!$T$56="no","not applicable (Q3a.2.6 answered with 'no')",ROUND(E8881,4))</f>
        <v>0.79700000000000004</v>
      </c>
      <c r="G8881" s="110">
        <f>IF('3A-Rail transport'!$T$57="no","not applicable (Q3a.2.6 answered with 'no')",ROUND(E8881,4))</f>
        <v>0.79700000000000004</v>
      </c>
      <c r="S8881" s="110">
        <f t="shared" si="487"/>
        <v>0.7970000000000006</v>
      </c>
      <c r="T8881" s="110">
        <f>IF('3B-Air transport'!$T$66="no","not applicable (Q3b.1.6 answered with 'no')",ROUND(S8881,4))</f>
        <v>0.79700000000000004</v>
      </c>
      <c r="U8881" s="110">
        <f>IF('3B-Air transport'!$T$67="no","not applicable (Q3b.1.6 answered with 'no')",ROUND(S8881,4))</f>
        <v>0.79700000000000004</v>
      </c>
      <c r="V8881" s="110">
        <f>IF('3B-Air transport'!$T$68="no","not applicable (Q3b.1.6 answered with 'no')",ROUND(S8881,4))</f>
        <v>0.79700000000000004</v>
      </c>
      <c r="AB8881" s="110">
        <f t="shared" si="488"/>
        <v>0.7970000000000006</v>
      </c>
      <c r="AC8881" s="110">
        <f>IF('3C-Water transport'!$T$56="no","not applicable (Q3c.1.6 answered with 'no')",ROUND(AB8881,4))</f>
        <v>0.79700000000000004</v>
      </c>
      <c r="AD8881" s="110">
        <f>IF('3C-Water transport'!$T$57="no","not applicable (Q3c.1.6 answered with 'no')",ROUND(AB8881,4))</f>
        <v>0.79700000000000004</v>
      </c>
      <c r="AE8881" s="110">
        <f>IF('3C-Water transport'!$T$58="no","not applicable (Q3c.1.6 answered with 'no')",ROUND(AB8881,4))</f>
        <v>0.79700000000000004</v>
      </c>
    </row>
    <row r="8882" spans="5:31" x14ac:dyDescent="0.25">
      <c r="E8882" s="110">
        <f t="shared" si="486"/>
        <v>0.7980000000000006</v>
      </c>
      <c r="F8882" s="110">
        <f>IF('3A-Rail transport'!$T$56="no","not applicable (Q3a.2.6 answered with 'no')",ROUND(E8882,4))</f>
        <v>0.79800000000000004</v>
      </c>
      <c r="G8882" s="110">
        <f>IF('3A-Rail transport'!$T$57="no","not applicable (Q3a.2.6 answered with 'no')",ROUND(E8882,4))</f>
        <v>0.79800000000000004</v>
      </c>
      <c r="S8882" s="110">
        <f t="shared" si="487"/>
        <v>0.7980000000000006</v>
      </c>
      <c r="T8882" s="110">
        <f>IF('3B-Air transport'!$T$66="no","not applicable (Q3b.1.6 answered with 'no')",ROUND(S8882,4))</f>
        <v>0.79800000000000004</v>
      </c>
      <c r="U8882" s="110">
        <f>IF('3B-Air transport'!$T$67="no","not applicable (Q3b.1.6 answered with 'no')",ROUND(S8882,4))</f>
        <v>0.79800000000000004</v>
      </c>
      <c r="V8882" s="110">
        <f>IF('3B-Air transport'!$T$68="no","not applicable (Q3b.1.6 answered with 'no')",ROUND(S8882,4))</f>
        <v>0.79800000000000004</v>
      </c>
      <c r="AB8882" s="110">
        <f t="shared" si="488"/>
        <v>0.7980000000000006</v>
      </c>
      <c r="AC8882" s="110">
        <f>IF('3C-Water transport'!$T$56="no","not applicable (Q3c.1.6 answered with 'no')",ROUND(AB8882,4))</f>
        <v>0.79800000000000004</v>
      </c>
      <c r="AD8882" s="110">
        <f>IF('3C-Water transport'!$T$57="no","not applicable (Q3c.1.6 answered with 'no')",ROUND(AB8882,4))</f>
        <v>0.79800000000000004</v>
      </c>
      <c r="AE8882" s="110">
        <f>IF('3C-Water transport'!$T$58="no","not applicable (Q3c.1.6 answered with 'no')",ROUND(AB8882,4))</f>
        <v>0.79800000000000004</v>
      </c>
    </row>
    <row r="8883" spans="5:31" x14ac:dyDescent="0.25">
      <c r="E8883" s="110">
        <f t="shared" si="486"/>
        <v>0.7990000000000006</v>
      </c>
      <c r="F8883" s="110">
        <f>IF('3A-Rail transport'!$T$56="no","not applicable (Q3a.2.6 answered with 'no')",ROUND(E8883,4))</f>
        <v>0.79900000000000004</v>
      </c>
      <c r="G8883" s="110">
        <f>IF('3A-Rail transport'!$T$57="no","not applicable (Q3a.2.6 answered with 'no')",ROUND(E8883,4))</f>
        <v>0.79900000000000004</v>
      </c>
      <c r="S8883" s="110">
        <f t="shared" si="487"/>
        <v>0.7990000000000006</v>
      </c>
      <c r="T8883" s="110">
        <f>IF('3B-Air transport'!$T$66="no","not applicable (Q3b.1.6 answered with 'no')",ROUND(S8883,4))</f>
        <v>0.79900000000000004</v>
      </c>
      <c r="U8883" s="110">
        <f>IF('3B-Air transport'!$T$67="no","not applicable (Q3b.1.6 answered with 'no')",ROUND(S8883,4))</f>
        <v>0.79900000000000004</v>
      </c>
      <c r="V8883" s="110">
        <f>IF('3B-Air transport'!$T$68="no","not applicable (Q3b.1.6 answered with 'no')",ROUND(S8883,4))</f>
        <v>0.79900000000000004</v>
      </c>
      <c r="AB8883" s="110">
        <f t="shared" si="488"/>
        <v>0.7990000000000006</v>
      </c>
      <c r="AC8883" s="110">
        <f>IF('3C-Water transport'!$T$56="no","not applicable (Q3c.1.6 answered with 'no')",ROUND(AB8883,4))</f>
        <v>0.79900000000000004</v>
      </c>
      <c r="AD8883" s="110">
        <f>IF('3C-Water transport'!$T$57="no","not applicable (Q3c.1.6 answered with 'no')",ROUND(AB8883,4))</f>
        <v>0.79900000000000004</v>
      </c>
      <c r="AE8883" s="110">
        <f>IF('3C-Water transport'!$T$58="no","not applicable (Q3c.1.6 answered with 'no')",ROUND(AB8883,4))</f>
        <v>0.79900000000000004</v>
      </c>
    </row>
    <row r="8884" spans="5:31" x14ac:dyDescent="0.25">
      <c r="E8884" s="110">
        <f t="shared" si="486"/>
        <v>0.8000000000000006</v>
      </c>
      <c r="F8884" s="110">
        <f>IF('3A-Rail transport'!$T$56="no","not applicable (Q3a.2.6 answered with 'no')",ROUND(E8884,4))</f>
        <v>0.8</v>
      </c>
      <c r="G8884" s="110">
        <f>IF('3A-Rail transport'!$T$57="no","not applicable (Q3a.2.6 answered with 'no')",ROUND(E8884,4))</f>
        <v>0.8</v>
      </c>
      <c r="S8884" s="110">
        <f t="shared" si="487"/>
        <v>0.8000000000000006</v>
      </c>
      <c r="T8884" s="110">
        <f>IF('3B-Air transport'!$T$66="no","not applicable (Q3b.1.6 answered with 'no')",ROUND(S8884,4))</f>
        <v>0.8</v>
      </c>
      <c r="U8884" s="110">
        <f>IF('3B-Air transport'!$T$67="no","not applicable (Q3b.1.6 answered with 'no')",ROUND(S8884,4))</f>
        <v>0.8</v>
      </c>
      <c r="V8884" s="110">
        <f>IF('3B-Air transport'!$T$68="no","not applicable (Q3b.1.6 answered with 'no')",ROUND(S8884,4))</f>
        <v>0.8</v>
      </c>
      <c r="AB8884" s="110">
        <f t="shared" si="488"/>
        <v>0.8000000000000006</v>
      </c>
      <c r="AC8884" s="110">
        <f>IF('3C-Water transport'!$T$56="no","not applicable (Q3c.1.6 answered with 'no')",ROUND(AB8884,4))</f>
        <v>0.8</v>
      </c>
      <c r="AD8884" s="110">
        <f>IF('3C-Water transport'!$T$57="no","not applicable (Q3c.1.6 answered with 'no')",ROUND(AB8884,4))</f>
        <v>0.8</v>
      </c>
      <c r="AE8884" s="110">
        <f>IF('3C-Water transport'!$T$58="no","not applicable (Q3c.1.6 answered with 'no')",ROUND(AB8884,4))</f>
        <v>0.8</v>
      </c>
    </row>
    <row r="8885" spans="5:31" x14ac:dyDescent="0.25">
      <c r="E8885" s="110">
        <f t="shared" si="486"/>
        <v>0.8010000000000006</v>
      </c>
      <c r="F8885" s="110">
        <f>IF('3A-Rail transport'!$T$56="no","not applicable (Q3a.2.6 answered with 'no')",ROUND(E8885,4))</f>
        <v>0.80100000000000005</v>
      </c>
      <c r="G8885" s="110">
        <f>IF('3A-Rail transport'!$T$57="no","not applicable (Q3a.2.6 answered with 'no')",ROUND(E8885,4))</f>
        <v>0.80100000000000005</v>
      </c>
      <c r="S8885" s="110">
        <f t="shared" si="487"/>
        <v>0.8010000000000006</v>
      </c>
      <c r="T8885" s="110">
        <f>IF('3B-Air transport'!$T$66="no","not applicable (Q3b.1.6 answered with 'no')",ROUND(S8885,4))</f>
        <v>0.80100000000000005</v>
      </c>
      <c r="U8885" s="110">
        <f>IF('3B-Air transport'!$T$67="no","not applicable (Q3b.1.6 answered with 'no')",ROUND(S8885,4))</f>
        <v>0.80100000000000005</v>
      </c>
      <c r="V8885" s="110">
        <f>IF('3B-Air transport'!$T$68="no","not applicable (Q3b.1.6 answered with 'no')",ROUND(S8885,4))</f>
        <v>0.80100000000000005</v>
      </c>
      <c r="AB8885" s="110">
        <f t="shared" si="488"/>
        <v>0.8010000000000006</v>
      </c>
      <c r="AC8885" s="110">
        <f>IF('3C-Water transport'!$T$56="no","not applicable (Q3c.1.6 answered with 'no')",ROUND(AB8885,4))</f>
        <v>0.80100000000000005</v>
      </c>
      <c r="AD8885" s="110">
        <f>IF('3C-Water transport'!$T$57="no","not applicable (Q3c.1.6 answered with 'no')",ROUND(AB8885,4))</f>
        <v>0.80100000000000005</v>
      </c>
      <c r="AE8885" s="110">
        <f>IF('3C-Water transport'!$T$58="no","not applicable (Q3c.1.6 answered with 'no')",ROUND(AB8885,4))</f>
        <v>0.80100000000000005</v>
      </c>
    </row>
    <row r="8886" spans="5:31" x14ac:dyDescent="0.25">
      <c r="E8886" s="110">
        <f t="shared" si="486"/>
        <v>0.8020000000000006</v>
      </c>
      <c r="F8886" s="110">
        <f>IF('3A-Rail transport'!$T$56="no","not applicable (Q3a.2.6 answered with 'no')",ROUND(E8886,4))</f>
        <v>0.80200000000000005</v>
      </c>
      <c r="G8886" s="110">
        <f>IF('3A-Rail transport'!$T$57="no","not applicable (Q3a.2.6 answered with 'no')",ROUND(E8886,4))</f>
        <v>0.80200000000000005</v>
      </c>
      <c r="S8886" s="110">
        <f t="shared" si="487"/>
        <v>0.8020000000000006</v>
      </c>
      <c r="T8886" s="110">
        <f>IF('3B-Air transport'!$T$66="no","not applicable (Q3b.1.6 answered with 'no')",ROUND(S8886,4))</f>
        <v>0.80200000000000005</v>
      </c>
      <c r="U8886" s="110">
        <f>IF('3B-Air transport'!$T$67="no","not applicable (Q3b.1.6 answered with 'no')",ROUND(S8886,4))</f>
        <v>0.80200000000000005</v>
      </c>
      <c r="V8886" s="110">
        <f>IF('3B-Air transport'!$T$68="no","not applicable (Q3b.1.6 answered with 'no')",ROUND(S8886,4))</f>
        <v>0.80200000000000005</v>
      </c>
      <c r="AB8886" s="110">
        <f t="shared" si="488"/>
        <v>0.8020000000000006</v>
      </c>
      <c r="AC8886" s="110">
        <f>IF('3C-Water transport'!$T$56="no","not applicable (Q3c.1.6 answered with 'no')",ROUND(AB8886,4))</f>
        <v>0.80200000000000005</v>
      </c>
      <c r="AD8886" s="110">
        <f>IF('3C-Water transport'!$T$57="no","not applicable (Q3c.1.6 answered with 'no')",ROUND(AB8886,4))</f>
        <v>0.80200000000000005</v>
      </c>
      <c r="AE8886" s="110">
        <f>IF('3C-Water transport'!$T$58="no","not applicable (Q3c.1.6 answered with 'no')",ROUND(AB8886,4))</f>
        <v>0.80200000000000005</v>
      </c>
    </row>
    <row r="8887" spans="5:31" x14ac:dyDescent="0.25">
      <c r="E8887" s="110">
        <f t="shared" si="486"/>
        <v>0.8030000000000006</v>
      </c>
      <c r="F8887" s="110">
        <f>IF('3A-Rail transport'!$T$56="no","not applicable (Q3a.2.6 answered with 'no')",ROUND(E8887,4))</f>
        <v>0.80300000000000005</v>
      </c>
      <c r="G8887" s="110">
        <f>IF('3A-Rail transport'!$T$57="no","not applicable (Q3a.2.6 answered with 'no')",ROUND(E8887,4))</f>
        <v>0.80300000000000005</v>
      </c>
      <c r="S8887" s="110">
        <f t="shared" si="487"/>
        <v>0.8030000000000006</v>
      </c>
      <c r="T8887" s="110">
        <f>IF('3B-Air transport'!$T$66="no","not applicable (Q3b.1.6 answered with 'no')",ROUND(S8887,4))</f>
        <v>0.80300000000000005</v>
      </c>
      <c r="U8887" s="110">
        <f>IF('3B-Air transport'!$T$67="no","not applicable (Q3b.1.6 answered with 'no')",ROUND(S8887,4))</f>
        <v>0.80300000000000005</v>
      </c>
      <c r="V8887" s="110">
        <f>IF('3B-Air transport'!$T$68="no","not applicable (Q3b.1.6 answered with 'no')",ROUND(S8887,4))</f>
        <v>0.80300000000000005</v>
      </c>
      <c r="AB8887" s="110">
        <f t="shared" si="488"/>
        <v>0.8030000000000006</v>
      </c>
      <c r="AC8887" s="110">
        <f>IF('3C-Water transport'!$T$56="no","not applicable (Q3c.1.6 answered with 'no')",ROUND(AB8887,4))</f>
        <v>0.80300000000000005</v>
      </c>
      <c r="AD8887" s="110">
        <f>IF('3C-Water transport'!$T$57="no","not applicable (Q3c.1.6 answered with 'no')",ROUND(AB8887,4))</f>
        <v>0.80300000000000005</v>
      </c>
      <c r="AE8887" s="110">
        <f>IF('3C-Water transport'!$T$58="no","not applicable (Q3c.1.6 answered with 'no')",ROUND(AB8887,4))</f>
        <v>0.80300000000000005</v>
      </c>
    </row>
    <row r="8888" spans="5:31" x14ac:dyDescent="0.25">
      <c r="E8888" s="110">
        <f t="shared" si="486"/>
        <v>0.8040000000000006</v>
      </c>
      <c r="F8888" s="110">
        <f>IF('3A-Rail transport'!$T$56="no","not applicable (Q3a.2.6 answered with 'no')",ROUND(E8888,4))</f>
        <v>0.80400000000000005</v>
      </c>
      <c r="G8888" s="110">
        <f>IF('3A-Rail transport'!$T$57="no","not applicable (Q3a.2.6 answered with 'no')",ROUND(E8888,4))</f>
        <v>0.80400000000000005</v>
      </c>
      <c r="S8888" s="110">
        <f t="shared" si="487"/>
        <v>0.8040000000000006</v>
      </c>
      <c r="T8888" s="110">
        <f>IF('3B-Air transport'!$T$66="no","not applicable (Q3b.1.6 answered with 'no')",ROUND(S8888,4))</f>
        <v>0.80400000000000005</v>
      </c>
      <c r="U8888" s="110">
        <f>IF('3B-Air transport'!$T$67="no","not applicable (Q3b.1.6 answered with 'no')",ROUND(S8888,4))</f>
        <v>0.80400000000000005</v>
      </c>
      <c r="V8888" s="110">
        <f>IF('3B-Air transport'!$T$68="no","not applicable (Q3b.1.6 answered with 'no')",ROUND(S8888,4))</f>
        <v>0.80400000000000005</v>
      </c>
      <c r="AB8888" s="110">
        <f t="shared" si="488"/>
        <v>0.8040000000000006</v>
      </c>
      <c r="AC8888" s="110">
        <f>IF('3C-Water transport'!$T$56="no","not applicable (Q3c.1.6 answered with 'no')",ROUND(AB8888,4))</f>
        <v>0.80400000000000005</v>
      </c>
      <c r="AD8888" s="110">
        <f>IF('3C-Water transport'!$T$57="no","not applicable (Q3c.1.6 answered with 'no')",ROUND(AB8888,4))</f>
        <v>0.80400000000000005</v>
      </c>
      <c r="AE8888" s="110">
        <f>IF('3C-Water transport'!$T$58="no","not applicable (Q3c.1.6 answered with 'no')",ROUND(AB8888,4))</f>
        <v>0.80400000000000005</v>
      </c>
    </row>
    <row r="8889" spans="5:31" x14ac:dyDescent="0.25">
      <c r="E8889" s="110">
        <f t="shared" si="486"/>
        <v>0.8050000000000006</v>
      </c>
      <c r="F8889" s="110">
        <f>IF('3A-Rail transport'!$T$56="no","not applicable (Q3a.2.6 answered with 'no')",ROUND(E8889,4))</f>
        <v>0.80500000000000005</v>
      </c>
      <c r="G8889" s="110">
        <f>IF('3A-Rail transport'!$T$57="no","not applicable (Q3a.2.6 answered with 'no')",ROUND(E8889,4))</f>
        <v>0.80500000000000005</v>
      </c>
      <c r="S8889" s="110">
        <f t="shared" si="487"/>
        <v>0.8050000000000006</v>
      </c>
      <c r="T8889" s="110">
        <f>IF('3B-Air transport'!$T$66="no","not applicable (Q3b.1.6 answered with 'no')",ROUND(S8889,4))</f>
        <v>0.80500000000000005</v>
      </c>
      <c r="U8889" s="110">
        <f>IF('3B-Air transport'!$T$67="no","not applicable (Q3b.1.6 answered with 'no')",ROUND(S8889,4))</f>
        <v>0.80500000000000005</v>
      </c>
      <c r="V8889" s="110">
        <f>IF('3B-Air transport'!$T$68="no","not applicable (Q3b.1.6 answered with 'no')",ROUND(S8889,4))</f>
        <v>0.80500000000000005</v>
      </c>
      <c r="AB8889" s="110">
        <f t="shared" si="488"/>
        <v>0.8050000000000006</v>
      </c>
      <c r="AC8889" s="110">
        <f>IF('3C-Water transport'!$T$56="no","not applicable (Q3c.1.6 answered with 'no')",ROUND(AB8889,4))</f>
        <v>0.80500000000000005</v>
      </c>
      <c r="AD8889" s="110">
        <f>IF('3C-Water transport'!$T$57="no","not applicable (Q3c.1.6 answered with 'no')",ROUND(AB8889,4))</f>
        <v>0.80500000000000005</v>
      </c>
      <c r="AE8889" s="110">
        <f>IF('3C-Water transport'!$T$58="no","not applicable (Q3c.1.6 answered with 'no')",ROUND(AB8889,4))</f>
        <v>0.80500000000000005</v>
      </c>
    </row>
    <row r="8890" spans="5:31" x14ac:dyDescent="0.25">
      <c r="E8890" s="110">
        <f t="shared" si="486"/>
        <v>0.8060000000000006</v>
      </c>
      <c r="F8890" s="110">
        <f>IF('3A-Rail transport'!$T$56="no","not applicable (Q3a.2.6 answered with 'no')",ROUND(E8890,4))</f>
        <v>0.80600000000000005</v>
      </c>
      <c r="G8890" s="110">
        <f>IF('3A-Rail transport'!$T$57="no","not applicable (Q3a.2.6 answered with 'no')",ROUND(E8890,4))</f>
        <v>0.80600000000000005</v>
      </c>
      <c r="S8890" s="110">
        <f t="shared" si="487"/>
        <v>0.8060000000000006</v>
      </c>
      <c r="T8890" s="110">
        <f>IF('3B-Air transport'!$T$66="no","not applicable (Q3b.1.6 answered with 'no')",ROUND(S8890,4))</f>
        <v>0.80600000000000005</v>
      </c>
      <c r="U8890" s="110">
        <f>IF('3B-Air transport'!$T$67="no","not applicable (Q3b.1.6 answered with 'no')",ROUND(S8890,4))</f>
        <v>0.80600000000000005</v>
      </c>
      <c r="V8890" s="110">
        <f>IF('3B-Air transport'!$T$68="no","not applicable (Q3b.1.6 answered with 'no')",ROUND(S8890,4))</f>
        <v>0.80600000000000005</v>
      </c>
      <c r="AB8890" s="110">
        <f t="shared" si="488"/>
        <v>0.8060000000000006</v>
      </c>
      <c r="AC8890" s="110">
        <f>IF('3C-Water transport'!$T$56="no","not applicable (Q3c.1.6 answered with 'no')",ROUND(AB8890,4))</f>
        <v>0.80600000000000005</v>
      </c>
      <c r="AD8890" s="110">
        <f>IF('3C-Water transport'!$T$57="no","not applicable (Q3c.1.6 answered with 'no')",ROUND(AB8890,4))</f>
        <v>0.80600000000000005</v>
      </c>
      <c r="AE8890" s="110">
        <f>IF('3C-Water transport'!$T$58="no","not applicable (Q3c.1.6 answered with 'no')",ROUND(AB8890,4))</f>
        <v>0.80600000000000005</v>
      </c>
    </row>
    <row r="8891" spans="5:31" x14ac:dyDescent="0.25">
      <c r="E8891" s="110">
        <f t="shared" si="486"/>
        <v>0.80700000000000061</v>
      </c>
      <c r="F8891" s="110">
        <f>IF('3A-Rail transport'!$T$56="no","not applicable (Q3a.2.6 answered with 'no')",ROUND(E8891,4))</f>
        <v>0.80700000000000005</v>
      </c>
      <c r="G8891" s="110">
        <f>IF('3A-Rail transport'!$T$57="no","not applicable (Q3a.2.6 answered with 'no')",ROUND(E8891,4))</f>
        <v>0.80700000000000005</v>
      </c>
      <c r="S8891" s="110">
        <f t="shared" si="487"/>
        <v>0.80700000000000061</v>
      </c>
      <c r="T8891" s="110">
        <f>IF('3B-Air transport'!$T$66="no","not applicable (Q3b.1.6 answered with 'no')",ROUND(S8891,4))</f>
        <v>0.80700000000000005</v>
      </c>
      <c r="U8891" s="110">
        <f>IF('3B-Air transport'!$T$67="no","not applicable (Q3b.1.6 answered with 'no')",ROUND(S8891,4))</f>
        <v>0.80700000000000005</v>
      </c>
      <c r="V8891" s="110">
        <f>IF('3B-Air transport'!$T$68="no","not applicable (Q3b.1.6 answered with 'no')",ROUND(S8891,4))</f>
        <v>0.80700000000000005</v>
      </c>
      <c r="AB8891" s="110">
        <f t="shared" si="488"/>
        <v>0.80700000000000061</v>
      </c>
      <c r="AC8891" s="110">
        <f>IF('3C-Water transport'!$T$56="no","not applicable (Q3c.1.6 answered with 'no')",ROUND(AB8891,4))</f>
        <v>0.80700000000000005</v>
      </c>
      <c r="AD8891" s="110">
        <f>IF('3C-Water transport'!$T$57="no","not applicable (Q3c.1.6 answered with 'no')",ROUND(AB8891,4))</f>
        <v>0.80700000000000005</v>
      </c>
      <c r="AE8891" s="110">
        <f>IF('3C-Water transport'!$T$58="no","not applicable (Q3c.1.6 answered with 'no')",ROUND(AB8891,4))</f>
        <v>0.80700000000000005</v>
      </c>
    </row>
    <row r="8892" spans="5:31" x14ac:dyDescent="0.25">
      <c r="E8892" s="110">
        <f t="shared" si="486"/>
        <v>0.80800000000000061</v>
      </c>
      <c r="F8892" s="110">
        <f>IF('3A-Rail transport'!$T$56="no","not applicable (Q3a.2.6 answered with 'no')",ROUND(E8892,4))</f>
        <v>0.80800000000000005</v>
      </c>
      <c r="G8892" s="110">
        <f>IF('3A-Rail transport'!$T$57="no","not applicable (Q3a.2.6 answered with 'no')",ROUND(E8892,4))</f>
        <v>0.80800000000000005</v>
      </c>
      <c r="S8892" s="110">
        <f t="shared" si="487"/>
        <v>0.80800000000000061</v>
      </c>
      <c r="T8892" s="110">
        <f>IF('3B-Air transport'!$T$66="no","not applicable (Q3b.1.6 answered with 'no')",ROUND(S8892,4))</f>
        <v>0.80800000000000005</v>
      </c>
      <c r="U8892" s="110">
        <f>IF('3B-Air transport'!$T$67="no","not applicable (Q3b.1.6 answered with 'no')",ROUND(S8892,4))</f>
        <v>0.80800000000000005</v>
      </c>
      <c r="V8892" s="110">
        <f>IF('3B-Air transport'!$T$68="no","not applicable (Q3b.1.6 answered with 'no')",ROUND(S8892,4))</f>
        <v>0.80800000000000005</v>
      </c>
      <c r="AB8892" s="110">
        <f t="shared" si="488"/>
        <v>0.80800000000000061</v>
      </c>
      <c r="AC8892" s="110">
        <f>IF('3C-Water transport'!$T$56="no","not applicable (Q3c.1.6 answered with 'no')",ROUND(AB8892,4))</f>
        <v>0.80800000000000005</v>
      </c>
      <c r="AD8892" s="110">
        <f>IF('3C-Water transport'!$T$57="no","not applicable (Q3c.1.6 answered with 'no')",ROUND(AB8892,4))</f>
        <v>0.80800000000000005</v>
      </c>
      <c r="AE8892" s="110">
        <f>IF('3C-Water transport'!$T$58="no","not applicable (Q3c.1.6 answered with 'no')",ROUND(AB8892,4))</f>
        <v>0.80800000000000005</v>
      </c>
    </row>
    <row r="8893" spans="5:31" x14ac:dyDescent="0.25">
      <c r="E8893" s="110">
        <f t="shared" si="486"/>
        <v>0.80900000000000061</v>
      </c>
      <c r="F8893" s="110">
        <f>IF('3A-Rail transport'!$T$56="no","not applicable (Q3a.2.6 answered with 'no')",ROUND(E8893,4))</f>
        <v>0.80900000000000005</v>
      </c>
      <c r="G8893" s="110">
        <f>IF('3A-Rail transport'!$T$57="no","not applicable (Q3a.2.6 answered with 'no')",ROUND(E8893,4))</f>
        <v>0.80900000000000005</v>
      </c>
      <c r="S8893" s="110">
        <f t="shared" si="487"/>
        <v>0.80900000000000061</v>
      </c>
      <c r="T8893" s="110">
        <f>IF('3B-Air transport'!$T$66="no","not applicable (Q3b.1.6 answered with 'no')",ROUND(S8893,4))</f>
        <v>0.80900000000000005</v>
      </c>
      <c r="U8893" s="110">
        <f>IF('3B-Air transport'!$T$67="no","not applicable (Q3b.1.6 answered with 'no')",ROUND(S8893,4))</f>
        <v>0.80900000000000005</v>
      </c>
      <c r="V8893" s="110">
        <f>IF('3B-Air transport'!$T$68="no","not applicable (Q3b.1.6 answered with 'no')",ROUND(S8893,4))</f>
        <v>0.80900000000000005</v>
      </c>
      <c r="AB8893" s="110">
        <f t="shared" si="488"/>
        <v>0.80900000000000061</v>
      </c>
      <c r="AC8893" s="110">
        <f>IF('3C-Water transport'!$T$56="no","not applicable (Q3c.1.6 answered with 'no')",ROUND(AB8893,4))</f>
        <v>0.80900000000000005</v>
      </c>
      <c r="AD8893" s="110">
        <f>IF('3C-Water transport'!$T$57="no","not applicable (Q3c.1.6 answered with 'no')",ROUND(AB8893,4))</f>
        <v>0.80900000000000005</v>
      </c>
      <c r="AE8893" s="110">
        <f>IF('3C-Water transport'!$T$58="no","not applicable (Q3c.1.6 answered with 'no')",ROUND(AB8893,4))</f>
        <v>0.80900000000000005</v>
      </c>
    </row>
    <row r="8894" spans="5:31" x14ac:dyDescent="0.25">
      <c r="E8894" s="110">
        <f t="shared" si="486"/>
        <v>0.81000000000000061</v>
      </c>
      <c r="F8894" s="110">
        <f>IF('3A-Rail transport'!$T$56="no","not applicable (Q3a.2.6 answered with 'no')",ROUND(E8894,4))</f>
        <v>0.81</v>
      </c>
      <c r="G8894" s="110">
        <f>IF('3A-Rail transport'!$T$57="no","not applicable (Q3a.2.6 answered with 'no')",ROUND(E8894,4))</f>
        <v>0.81</v>
      </c>
      <c r="S8894" s="110">
        <f t="shared" si="487"/>
        <v>0.81000000000000061</v>
      </c>
      <c r="T8894" s="110">
        <f>IF('3B-Air transport'!$T$66="no","not applicable (Q3b.1.6 answered with 'no')",ROUND(S8894,4))</f>
        <v>0.81</v>
      </c>
      <c r="U8894" s="110">
        <f>IF('3B-Air transport'!$T$67="no","not applicable (Q3b.1.6 answered with 'no')",ROUND(S8894,4))</f>
        <v>0.81</v>
      </c>
      <c r="V8894" s="110">
        <f>IF('3B-Air transport'!$T$68="no","not applicable (Q3b.1.6 answered with 'no')",ROUND(S8894,4))</f>
        <v>0.81</v>
      </c>
      <c r="AB8894" s="110">
        <f t="shared" si="488"/>
        <v>0.81000000000000061</v>
      </c>
      <c r="AC8894" s="110">
        <f>IF('3C-Water transport'!$T$56="no","not applicable (Q3c.1.6 answered with 'no')",ROUND(AB8894,4))</f>
        <v>0.81</v>
      </c>
      <c r="AD8894" s="110">
        <f>IF('3C-Water transport'!$T$57="no","not applicable (Q3c.1.6 answered with 'no')",ROUND(AB8894,4))</f>
        <v>0.81</v>
      </c>
      <c r="AE8894" s="110">
        <f>IF('3C-Water transport'!$T$58="no","not applicable (Q3c.1.6 answered with 'no')",ROUND(AB8894,4))</f>
        <v>0.81</v>
      </c>
    </row>
    <row r="8895" spans="5:31" x14ac:dyDescent="0.25">
      <c r="E8895" s="110">
        <f t="shared" si="486"/>
        <v>0.81100000000000061</v>
      </c>
      <c r="F8895" s="110">
        <f>IF('3A-Rail transport'!$T$56="no","not applicable (Q3a.2.6 answered with 'no')",ROUND(E8895,4))</f>
        <v>0.81100000000000005</v>
      </c>
      <c r="G8895" s="110">
        <f>IF('3A-Rail transport'!$T$57="no","not applicable (Q3a.2.6 answered with 'no')",ROUND(E8895,4))</f>
        <v>0.81100000000000005</v>
      </c>
      <c r="S8895" s="110">
        <f t="shared" si="487"/>
        <v>0.81100000000000061</v>
      </c>
      <c r="T8895" s="110">
        <f>IF('3B-Air transport'!$T$66="no","not applicable (Q3b.1.6 answered with 'no')",ROUND(S8895,4))</f>
        <v>0.81100000000000005</v>
      </c>
      <c r="U8895" s="110">
        <f>IF('3B-Air transport'!$T$67="no","not applicable (Q3b.1.6 answered with 'no')",ROUND(S8895,4))</f>
        <v>0.81100000000000005</v>
      </c>
      <c r="V8895" s="110">
        <f>IF('3B-Air transport'!$T$68="no","not applicable (Q3b.1.6 answered with 'no')",ROUND(S8895,4))</f>
        <v>0.81100000000000005</v>
      </c>
      <c r="AB8895" s="110">
        <f t="shared" si="488"/>
        <v>0.81100000000000061</v>
      </c>
      <c r="AC8895" s="110">
        <f>IF('3C-Water transport'!$T$56="no","not applicable (Q3c.1.6 answered with 'no')",ROUND(AB8895,4))</f>
        <v>0.81100000000000005</v>
      </c>
      <c r="AD8895" s="110">
        <f>IF('3C-Water transport'!$T$57="no","not applicable (Q3c.1.6 answered with 'no')",ROUND(AB8895,4))</f>
        <v>0.81100000000000005</v>
      </c>
      <c r="AE8895" s="110">
        <f>IF('3C-Water transport'!$T$58="no","not applicable (Q3c.1.6 answered with 'no')",ROUND(AB8895,4))</f>
        <v>0.81100000000000005</v>
      </c>
    </row>
    <row r="8896" spans="5:31" x14ac:dyDescent="0.25">
      <c r="E8896" s="110">
        <f t="shared" si="486"/>
        <v>0.81200000000000061</v>
      </c>
      <c r="F8896" s="110">
        <f>IF('3A-Rail transport'!$T$56="no","not applicable (Q3a.2.6 answered with 'no')",ROUND(E8896,4))</f>
        <v>0.81200000000000006</v>
      </c>
      <c r="G8896" s="110">
        <f>IF('3A-Rail transport'!$T$57="no","not applicable (Q3a.2.6 answered with 'no')",ROUND(E8896,4))</f>
        <v>0.81200000000000006</v>
      </c>
      <c r="S8896" s="110">
        <f t="shared" si="487"/>
        <v>0.81200000000000061</v>
      </c>
      <c r="T8896" s="110">
        <f>IF('3B-Air transport'!$T$66="no","not applicable (Q3b.1.6 answered with 'no')",ROUND(S8896,4))</f>
        <v>0.81200000000000006</v>
      </c>
      <c r="U8896" s="110">
        <f>IF('3B-Air transport'!$T$67="no","not applicable (Q3b.1.6 answered with 'no')",ROUND(S8896,4))</f>
        <v>0.81200000000000006</v>
      </c>
      <c r="V8896" s="110">
        <f>IF('3B-Air transport'!$T$68="no","not applicable (Q3b.1.6 answered with 'no')",ROUND(S8896,4))</f>
        <v>0.81200000000000006</v>
      </c>
      <c r="AB8896" s="110">
        <f t="shared" si="488"/>
        <v>0.81200000000000061</v>
      </c>
      <c r="AC8896" s="110">
        <f>IF('3C-Water transport'!$T$56="no","not applicable (Q3c.1.6 answered with 'no')",ROUND(AB8896,4))</f>
        <v>0.81200000000000006</v>
      </c>
      <c r="AD8896" s="110">
        <f>IF('3C-Water transport'!$T$57="no","not applicable (Q3c.1.6 answered with 'no')",ROUND(AB8896,4))</f>
        <v>0.81200000000000006</v>
      </c>
      <c r="AE8896" s="110">
        <f>IF('3C-Water transport'!$T$58="no","not applicable (Q3c.1.6 answered with 'no')",ROUND(AB8896,4))</f>
        <v>0.81200000000000006</v>
      </c>
    </row>
    <row r="8897" spans="5:31" x14ac:dyDescent="0.25">
      <c r="E8897" s="110">
        <f t="shared" si="486"/>
        <v>0.81300000000000061</v>
      </c>
      <c r="F8897" s="110">
        <f>IF('3A-Rail transport'!$T$56="no","not applicable (Q3a.2.6 answered with 'no')",ROUND(E8897,4))</f>
        <v>0.81299999999999994</v>
      </c>
      <c r="G8897" s="110">
        <f>IF('3A-Rail transport'!$T$57="no","not applicable (Q3a.2.6 answered with 'no')",ROUND(E8897,4))</f>
        <v>0.81299999999999994</v>
      </c>
      <c r="S8897" s="110">
        <f t="shared" si="487"/>
        <v>0.81300000000000061</v>
      </c>
      <c r="T8897" s="110">
        <f>IF('3B-Air transport'!$T$66="no","not applicable (Q3b.1.6 answered with 'no')",ROUND(S8897,4))</f>
        <v>0.81299999999999994</v>
      </c>
      <c r="U8897" s="110">
        <f>IF('3B-Air transport'!$T$67="no","not applicable (Q3b.1.6 answered with 'no')",ROUND(S8897,4))</f>
        <v>0.81299999999999994</v>
      </c>
      <c r="V8897" s="110">
        <f>IF('3B-Air transport'!$T$68="no","not applicable (Q3b.1.6 answered with 'no')",ROUND(S8897,4))</f>
        <v>0.81299999999999994</v>
      </c>
      <c r="AB8897" s="110">
        <f t="shared" si="488"/>
        <v>0.81300000000000061</v>
      </c>
      <c r="AC8897" s="110">
        <f>IF('3C-Water transport'!$T$56="no","not applicable (Q3c.1.6 answered with 'no')",ROUND(AB8897,4))</f>
        <v>0.81299999999999994</v>
      </c>
      <c r="AD8897" s="110">
        <f>IF('3C-Water transport'!$T$57="no","not applicable (Q3c.1.6 answered with 'no')",ROUND(AB8897,4))</f>
        <v>0.81299999999999994</v>
      </c>
      <c r="AE8897" s="110">
        <f>IF('3C-Water transport'!$T$58="no","not applicable (Q3c.1.6 answered with 'no')",ROUND(AB8897,4))</f>
        <v>0.81299999999999994</v>
      </c>
    </row>
    <row r="8898" spans="5:31" x14ac:dyDescent="0.25">
      <c r="E8898" s="110">
        <f t="shared" si="486"/>
        <v>0.81400000000000061</v>
      </c>
      <c r="F8898" s="110">
        <f>IF('3A-Rail transport'!$T$56="no","not applicable (Q3a.2.6 answered with 'no')",ROUND(E8898,4))</f>
        <v>0.81399999999999995</v>
      </c>
      <c r="G8898" s="110">
        <f>IF('3A-Rail transport'!$T$57="no","not applicable (Q3a.2.6 answered with 'no')",ROUND(E8898,4))</f>
        <v>0.81399999999999995</v>
      </c>
      <c r="S8898" s="110">
        <f t="shared" si="487"/>
        <v>0.81400000000000061</v>
      </c>
      <c r="T8898" s="110">
        <f>IF('3B-Air transport'!$T$66="no","not applicable (Q3b.1.6 answered with 'no')",ROUND(S8898,4))</f>
        <v>0.81399999999999995</v>
      </c>
      <c r="U8898" s="110">
        <f>IF('3B-Air transport'!$T$67="no","not applicable (Q3b.1.6 answered with 'no')",ROUND(S8898,4))</f>
        <v>0.81399999999999995</v>
      </c>
      <c r="V8898" s="110">
        <f>IF('3B-Air transport'!$T$68="no","not applicable (Q3b.1.6 answered with 'no')",ROUND(S8898,4))</f>
        <v>0.81399999999999995</v>
      </c>
      <c r="AB8898" s="110">
        <f t="shared" si="488"/>
        <v>0.81400000000000061</v>
      </c>
      <c r="AC8898" s="110">
        <f>IF('3C-Water transport'!$T$56="no","not applicable (Q3c.1.6 answered with 'no')",ROUND(AB8898,4))</f>
        <v>0.81399999999999995</v>
      </c>
      <c r="AD8898" s="110">
        <f>IF('3C-Water transport'!$T$57="no","not applicable (Q3c.1.6 answered with 'no')",ROUND(AB8898,4))</f>
        <v>0.81399999999999995</v>
      </c>
      <c r="AE8898" s="110">
        <f>IF('3C-Water transport'!$T$58="no","not applicable (Q3c.1.6 answered with 'no')",ROUND(AB8898,4))</f>
        <v>0.81399999999999995</v>
      </c>
    </row>
    <row r="8899" spans="5:31" x14ac:dyDescent="0.25">
      <c r="E8899" s="110">
        <f t="shared" si="486"/>
        <v>0.81500000000000061</v>
      </c>
      <c r="F8899" s="110">
        <f>IF('3A-Rail transport'!$T$56="no","not applicable (Q3a.2.6 answered with 'no')",ROUND(E8899,4))</f>
        <v>0.81499999999999995</v>
      </c>
      <c r="G8899" s="110">
        <f>IF('3A-Rail transport'!$T$57="no","not applicable (Q3a.2.6 answered with 'no')",ROUND(E8899,4))</f>
        <v>0.81499999999999995</v>
      </c>
      <c r="S8899" s="110">
        <f t="shared" si="487"/>
        <v>0.81500000000000061</v>
      </c>
      <c r="T8899" s="110">
        <f>IF('3B-Air transport'!$T$66="no","not applicable (Q3b.1.6 answered with 'no')",ROUND(S8899,4))</f>
        <v>0.81499999999999995</v>
      </c>
      <c r="U8899" s="110">
        <f>IF('3B-Air transport'!$T$67="no","not applicable (Q3b.1.6 answered with 'no')",ROUND(S8899,4))</f>
        <v>0.81499999999999995</v>
      </c>
      <c r="V8899" s="110">
        <f>IF('3B-Air transport'!$T$68="no","not applicable (Q3b.1.6 answered with 'no')",ROUND(S8899,4))</f>
        <v>0.81499999999999995</v>
      </c>
      <c r="AB8899" s="110">
        <f t="shared" si="488"/>
        <v>0.81500000000000061</v>
      </c>
      <c r="AC8899" s="110">
        <f>IF('3C-Water transport'!$T$56="no","not applicable (Q3c.1.6 answered with 'no')",ROUND(AB8899,4))</f>
        <v>0.81499999999999995</v>
      </c>
      <c r="AD8899" s="110">
        <f>IF('3C-Water transport'!$T$57="no","not applicable (Q3c.1.6 answered with 'no')",ROUND(AB8899,4))</f>
        <v>0.81499999999999995</v>
      </c>
      <c r="AE8899" s="110">
        <f>IF('3C-Water transport'!$T$58="no","not applicable (Q3c.1.6 answered with 'no')",ROUND(AB8899,4))</f>
        <v>0.81499999999999995</v>
      </c>
    </row>
    <row r="8900" spans="5:31" x14ac:dyDescent="0.25">
      <c r="E8900" s="110">
        <f t="shared" si="486"/>
        <v>0.81600000000000061</v>
      </c>
      <c r="F8900" s="110">
        <f>IF('3A-Rail transport'!$T$56="no","not applicable (Q3a.2.6 answered with 'no')",ROUND(E8900,4))</f>
        <v>0.81599999999999995</v>
      </c>
      <c r="G8900" s="110">
        <f>IF('3A-Rail transport'!$T$57="no","not applicable (Q3a.2.6 answered with 'no')",ROUND(E8900,4))</f>
        <v>0.81599999999999995</v>
      </c>
      <c r="S8900" s="110">
        <f t="shared" si="487"/>
        <v>0.81600000000000061</v>
      </c>
      <c r="T8900" s="110">
        <f>IF('3B-Air transport'!$T$66="no","not applicable (Q3b.1.6 answered with 'no')",ROUND(S8900,4))</f>
        <v>0.81599999999999995</v>
      </c>
      <c r="U8900" s="110">
        <f>IF('3B-Air transport'!$T$67="no","not applicable (Q3b.1.6 answered with 'no')",ROUND(S8900,4))</f>
        <v>0.81599999999999995</v>
      </c>
      <c r="V8900" s="110">
        <f>IF('3B-Air transport'!$T$68="no","not applicable (Q3b.1.6 answered with 'no')",ROUND(S8900,4))</f>
        <v>0.81599999999999995</v>
      </c>
      <c r="AB8900" s="110">
        <f t="shared" si="488"/>
        <v>0.81600000000000061</v>
      </c>
      <c r="AC8900" s="110">
        <f>IF('3C-Water transport'!$T$56="no","not applicable (Q3c.1.6 answered with 'no')",ROUND(AB8900,4))</f>
        <v>0.81599999999999995</v>
      </c>
      <c r="AD8900" s="110">
        <f>IF('3C-Water transport'!$T$57="no","not applicable (Q3c.1.6 answered with 'no')",ROUND(AB8900,4))</f>
        <v>0.81599999999999995</v>
      </c>
      <c r="AE8900" s="110">
        <f>IF('3C-Water transport'!$T$58="no","not applicable (Q3c.1.6 answered with 'no')",ROUND(AB8900,4))</f>
        <v>0.81599999999999995</v>
      </c>
    </row>
    <row r="8901" spans="5:31" x14ac:dyDescent="0.25">
      <c r="E8901" s="110">
        <f t="shared" si="486"/>
        <v>0.81700000000000061</v>
      </c>
      <c r="F8901" s="110">
        <f>IF('3A-Rail transport'!$T$56="no","not applicable (Q3a.2.6 answered with 'no')",ROUND(E8901,4))</f>
        <v>0.81699999999999995</v>
      </c>
      <c r="G8901" s="110">
        <f>IF('3A-Rail transport'!$T$57="no","not applicable (Q3a.2.6 answered with 'no')",ROUND(E8901,4))</f>
        <v>0.81699999999999995</v>
      </c>
      <c r="S8901" s="110">
        <f t="shared" si="487"/>
        <v>0.81700000000000061</v>
      </c>
      <c r="T8901" s="110">
        <f>IF('3B-Air transport'!$T$66="no","not applicable (Q3b.1.6 answered with 'no')",ROUND(S8901,4))</f>
        <v>0.81699999999999995</v>
      </c>
      <c r="U8901" s="110">
        <f>IF('3B-Air transport'!$T$67="no","not applicable (Q3b.1.6 answered with 'no')",ROUND(S8901,4))</f>
        <v>0.81699999999999995</v>
      </c>
      <c r="V8901" s="110">
        <f>IF('3B-Air transport'!$T$68="no","not applicable (Q3b.1.6 answered with 'no')",ROUND(S8901,4))</f>
        <v>0.81699999999999995</v>
      </c>
      <c r="AB8901" s="110">
        <f t="shared" si="488"/>
        <v>0.81700000000000061</v>
      </c>
      <c r="AC8901" s="110">
        <f>IF('3C-Water transport'!$T$56="no","not applicable (Q3c.1.6 answered with 'no')",ROUND(AB8901,4))</f>
        <v>0.81699999999999995</v>
      </c>
      <c r="AD8901" s="110">
        <f>IF('3C-Water transport'!$T$57="no","not applicable (Q3c.1.6 answered with 'no')",ROUND(AB8901,4))</f>
        <v>0.81699999999999995</v>
      </c>
      <c r="AE8901" s="110">
        <f>IF('3C-Water transport'!$T$58="no","not applicable (Q3c.1.6 answered with 'no')",ROUND(AB8901,4))</f>
        <v>0.81699999999999995</v>
      </c>
    </row>
    <row r="8902" spans="5:31" x14ac:dyDescent="0.25">
      <c r="E8902" s="110">
        <f t="shared" si="486"/>
        <v>0.81800000000000062</v>
      </c>
      <c r="F8902" s="110">
        <f>IF('3A-Rail transport'!$T$56="no","not applicable (Q3a.2.6 answered with 'no')",ROUND(E8902,4))</f>
        <v>0.81799999999999995</v>
      </c>
      <c r="G8902" s="110">
        <f>IF('3A-Rail transport'!$T$57="no","not applicable (Q3a.2.6 answered with 'no')",ROUND(E8902,4))</f>
        <v>0.81799999999999995</v>
      </c>
      <c r="S8902" s="110">
        <f t="shared" si="487"/>
        <v>0.81800000000000062</v>
      </c>
      <c r="T8902" s="110">
        <f>IF('3B-Air transport'!$T$66="no","not applicable (Q3b.1.6 answered with 'no')",ROUND(S8902,4))</f>
        <v>0.81799999999999995</v>
      </c>
      <c r="U8902" s="110">
        <f>IF('3B-Air transport'!$T$67="no","not applicable (Q3b.1.6 answered with 'no')",ROUND(S8902,4))</f>
        <v>0.81799999999999995</v>
      </c>
      <c r="V8902" s="110">
        <f>IF('3B-Air transport'!$T$68="no","not applicable (Q3b.1.6 answered with 'no')",ROUND(S8902,4))</f>
        <v>0.81799999999999995</v>
      </c>
      <c r="AB8902" s="110">
        <f t="shared" si="488"/>
        <v>0.81800000000000062</v>
      </c>
      <c r="AC8902" s="110">
        <f>IF('3C-Water transport'!$T$56="no","not applicable (Q3c.1.6 answered with 'no')",ROUND(AB8902,4))</f>
        <v>0.81799999999999995</v>
      </c>
      <c r="AD8902" s="110">
        <f>IF('3C-Water transport'!$T$57="no","not applicable (Q3c.1.6 answered with 'no')",ROUND(AB8902,4))</f>
        <v>0.81799999999999995</v>
      </c>
      <c r="AE8902" s="110">
        <f>IF('3C-Water transport'!$T$58="no","not applicable (Q3c.1.6 answered with 'no')",ROUND(AB8902,4))</f>
        <v>0.81799999999999995</v>
      </c>
    </row>
    <row r="8903" spans="5:31" x14ac:dyDescent="0.25">
      <c r="E8903" s="110">
        <f t="shared" si="486"/>
        <v>0.81900000000000062</v>
      </c>
      <c r="F8903" s="110">
        <f>IF('3A-Rail transport'!$T$56="no","not applicable (Q3a.2.6 answered with 'no')",ROUND(E8903,4))</f>
        <v>0.81899999999999995</v>
      </c>
      <c r="G8903" s="110">
        <f>IF('3A-Rail transport'!$T$57="no","not applicable (Q3a.2.6 answered with 'no')",ROUND(E8903,4))</f>
        <v>0.81899999999999995</v>
      </c>
      <c r="S8903" s="110">
        <f t="shared" si="487"/>
        <v>0.81900000000000062</v>
      </c>
      <c r="T8903" s="110">
        <f>IF('3B-Air transport'!$T$66="no","not applicable (Q3b.1.6 answered with 'no')",ROUND(S8903,4))</f>
        <v>0.81899999999999995</v>
      </c>
      <c r="U8903" s="110">
        <f>IF('3B-Air transport'!$T$67="no","not applicable (Q3b.1.6 answered with 'no')",ROUND(S8903,4))</f>
        <v>0.81899999999999995</v>
      </c>
      <c r="V8903" s="110">
        <f>IF('3B-Air transport'!$T$68="no","not applicable (Q3b.1.6 answered with 'no')",ROUND(S8903,4))</f>
        <v>0.81899999999999995</v>
      </c>
      <c r="AB8903" s="110">
        <f t="shared" si="488"/>
        <v>0.81900000000000062</v>
      </c>
      <c r="AC8903" s="110">
        <f>IF('3C-Water transport'!$T$56="no","not applicable (Q3c.1.6 answered with 'no')",ROUND(AB8903,4))</f>
        <v>0.81899999999999995</v>
      </c>
      <c r="AD8903" s="110">
        <f>IF('3C-Water transport'!$T$57="no","not applicable (Q3c.1.6 answered with 'no')",ROUND(AB8903,4))</f>
        <v>0.81899999999999995</v>
      </c>
      <c r="AE8903" s="110">
        <f>IF('3C-Water transport'!$T$58="no","not applicable (Q3c.1.6 answered with 'no')",ROUND(AB8903,4))</f>
        <v>0.81899999999999995</v>
      </c>
    </row>
    <row r="8904" spans="5:31" x14ac:dyDescent="0.25">
      <c r="E8904" s="110">
        <f t="shared" si="486"/>
        <v>0.82000000000000062</v>
      </c>
      <c r="F8904" s="110">
        <f>IF('3A-Rail transport'!$T$56="no","not applicable (Q3a.2.6 answered with 'no')",ROUND(E8904,4))</f>
        <v>0.82</v>
      </c>
      <c r="G8904" s="110">
        <f>IF('3A-Rail transport'!$T$57="no","not applicable (Q3a.2.6 answered with 'no')",ROUND(E8904,4))</f>
        <v>0.82</v>
      </c>
      <c r="S8904" s="110">
        <f t="shared" si="487"/>
        <v>0.82000000000000062</v>
      </c>
      <c r="T8904" s="110">
        <f>IF('3B-Air transport'!$T$66="no","not applicable (Q3b.1.6 answered with 'no')",ROUND(S8904,4))</f>
        <v>0.82</v>
      </c>
      <c r="U8904" s="110">
        <f>IF('3B-Air transport'!$T$67="no","not applicable (Q3b.1.6 answered with 'no')",ROUND(S8904,4))</f>
        <v>0.82</v>
      </c>
      <c r="V8904" s="110">
        <f>IF('3B-Air transport'!$T$68="no","not applicable (Q3b.1.6 answered with 'no')",ROUND(S8904,4))</f>
        <v>0.82</v>
      </c>
      <c r="AB8904" s="110">
        <f t="shared" si="488"/>
        <v>0.82000000000000062</v>
      </c>
      <c r="AC8904" s="110">
        <f>IF('3C-Water transport'!$T$56="no","not applicable (Q3c.1.6 answered with 'no')",ROUND(AB8904,4))</f>
        <v>0.82</v>
      </c>
      <c r="AD8904" s="110">
        <f>IF('3C-Water transport'!$T$57="no","not applicable (Q3c.1.6 answered with 'no')",ROUND(AB8904,4))</f>
        <v>0.82</v>
      </c>
      <c r="AE8904" s="110">
        <f>IF('3C-Water transport'!$T$58="no","not applicable (Q3c.1.6 answered with 'no')",ROUND(AB8904,4))</f>
        <v>0.82</v>
      </c>
    </row>
    <row r="8905" spans="5:31" x14ac:dyDescent="0.25">
      <c r="E8905" s="110">
        <f t="shared" si="486"/>
        <v>0.82100000000000062</v>
      </c>
      <c r="F8905" s="110">
        <f>IF('3A-Rail transport'!$T$56="no","not applicable (Q3a.2.6 answered with 'no')",ROUND(E8905,4))</f>
        <v>0.82099999999999995</v>
      </c>
      <c r="G8905" s="110">
        <f>IF('3A-Rail transport'!$T$57="no","not applicable (Q3a.2.6 answered with 'no')",ROUND(E8905,4))</f>
        <v>0.82099999999999995</v>
      </c>
      <c r="S8905" s="110">
        <f t="shared" si="487"/>
        <v>0.82100000000000062</v>
      </c>
      <c r="T8905" s="110">
        <f>IF('3B-Air transport'!$T$66="no","not applicable (Q3b.1.6 answered with 'no')",ROUND(S8905,4))</f>
        <v>0.82099999999999995</v>
      </c>
      <c r="U8905" s="110">
        <f>IF('3B-Air transport'!$T$67="no","not applicable (Q3b.1.6 answered with 'no')",ROUND(S8905,4))</f>
        <v>0.82099999999999995</v>
      </c>
      <c r="V8905" s="110">
        <f>IF('3B-Air transport'!$T$68="no","not applicable (Q3b.1.6 answered with 'no')",ROUND(S8905,4))</f>
        <v>0.82099999999999995</v>
      </c>
      <c r="AB8905" s="110">
        <f t="shared" si="488"/>
        <v>0.82100000000000062</v>
      </c>
      <c r="AC8905" s="110">
        <f>IF('3C-Water transport'!$T$56="no","not applicable (Q3c.1.6 answered with 'no')",ROUND(AB8905,4))</f>
        <v>0.82099999999999995</v>
      </c>
      <c r="AD8905" s="110">
        <f>IF('3C-Water transport'!$T$57="no","not applicable (Q3c.1.6 answered with 'no')",ROUND(AB8905,4))</f>
        <v>0.82099999999999995</v>
      </c>
      <c r="AE8905" s="110">
        <f>IF('3C-Water transport'!$T$58="no","not applicable (Q3c.1.6 answered with 'no')",ROUND(AB8905,4))</f>
        <v>0.82099999999999995</v>
      </c>
    </row>
    <row r="8906" spans="5:31" x14ac:dyDescent="0.25">
      <c r="E8906" s="110">
        <f t="shared" si="486"/>
        <v>0.82200000000000062</v>
      </c>
      <c r="F8906" s="110">
        <f>IF('3A-Rail transport'!$T$56="no","not applicable (Q3a.2.6 answered with 'no')",ROUND(E8906,4))</f>
        <v>0.82199999999999995</v>
      </c>
      <c r="G8906" s="110">
        <f>IF('3A-Rail transport'!$T$57="no","not applicable (Q3a.2.6 answered with 'no')",ROUND(E8906,4))</f>
        <v>0.82199999999999995</v>
      </c>
      <c r="S8906" s="110">
        <f t="shared" si="487"/>
        <v>0.82200000000000062</v>
      </c>
      <c r="T8906" s="110">
        <f>IF('3B-Air transport'!$T$66="no","not applicable (Q3b.1.6 answered with 'no')",ROUND(S8906,4))</f>
        <v>0.82199999999999995</v>
      </c>
      <c r="U8906" s="110">
        <f>IF('3B-Air transport'!$T$67="no","not applicable (Q3b.1.6 answered with 'no')",ROUND(S8906,4))</f>
        <v>0.82199999999999995</v>
      </c>
      <c r="V8906" s="110">
        <f>IF('3B-Air transport'!$T$68="no","not applicable (Q3b.1.6 answered with 'no')",ROUND(S8906,4))</f>
        <v>0.82199999999999995</v>
      </c>
      <c r="AB8906" s="110">
        <f t="shared" si="488"/>
        <v>0.82200000000000062</v>
      </c>
      <c r="AC8906" s="110">
        <f>IF('3C-Water transport'!$T$56="no","not applicable (Q3c.1.6 answered with 'no')",ROUND(AB8906,4))</f>
        <v>0.82199999999999995</v>
      </c>
      <c r="AD8906" s="110">
        <f>IF('3C-Water transport'!$T$57="no","not applicable (Q3c.1.6 answered with 'no')",ROUND(AB8906,4))</f>
        <v>0.82199999999999995</v>
      </c>
      <c r="AE8906" s="110">
        <f>IF('3C-Water transport'!$T$58="no","not applicable (Q3c.1.6 answered with 'no')",ROUND(AB8906,4))</f>
        <v>0.82199999999999995</v>
      </c>
    </row>
    <row r="8907" spans="5:31" x14ac:dyDescent="0.25">
      <c r="E8907" s="110">
        <f t="shared" si="486"/>
        <v>0.82300000000000062</v>
      </c>
      <c r="F8907" s="110">
        <f>IF('3A-Rail transport'!$T$56="no","not applicable (Q3a.2.6 answered with 'no')",ROUND(E8907,4))</f>
        <v>0.82299999999999995</v>
      </c>
      <c r="G8907" s="110">
        <f>IF('3A-Rail transport'!$T$57="no","not applicable (Q3a.2.6 answered with 'no')",ROUND(E8907,4))</f>
        <v>0.82299999999999995</v>
      </c>
      <c r="S8907" s="110">
        <f t="shared" si="487"/>
        <v>0.82300000000000062</v>
      </c>
      <c r="T8907" s="110">
        <f>IF('3B-Air transport'!$T$66="no","not applicable (Q3b.1.6 answered with 'no')",ROUND(S8907,4))</f>
        <v>0.82299999999999995</v>
      </c>
      <c r="U8907" s="110">
        <f>IF('3B-Air transport'!$T$67="no","not applicable (Q3b.1.6 answered with 'no')",ROUND(S8907,4))</f>
        <v>0.82299999999999995</v>
      </c>
      <c r="V8907" s="110">
        <f>IF('3B-Air transport'!$T$68="no","not applicable (Q3b.1.6 answered with 'no')",ROUND(S8907,4))</f>
        <v>0.82299999999999995</v>
      </c>
      <c r="AB8907" s="110">
        <f t="shared" si="488"/>
        <v>0.82300000000000062</v>
      </c>
      <c r="AC8907" s="110">
        <f>IF('3C-Water transport'!$T$56="no","not applicable (Q3c.1.6 answered with 'no')",ROUND(AB8907,4))</f>
        <v>0.82299999999999995</v>
      </c>
      <c r="AD8907" s="110">
        <f>IF('3C-Water transport'!$T$57="no","not applicable (Q3c.1.6 answered with 'no')",ROUND(AB8907,4))</f>
        <v>0.82299999999999995</v>
      </c>
      <c r="AE8907" s="110">
        <f>IF('3C-Water transport'!$T$58="no","not applicable (Q3c.1.6 answered with 'no')",ROUND(AB8907,4))</f>
        <v>0.82299999999999995</v>
      </c>
    </row>
    <row r="8908" spans="5:31" x14ac:dyDescent="0.25">
      <c r="E8908" s="110">
        <f t="shared" si="486"/>
        <v>0.82400000000000062</v>
      </c>
      <c r="F8908" s="110">
        <f>IF('3A-Rail transport'!$T$56="no","not applicable (Q3a.2.6 answered with 'no')",ROUND(E8908,4))</f>
        <v>0.82399999999999995</v>
      </c>
      <c r="G8908" s="110">
        <f>IF('3A-Rail transport'!$T$57="no","not applicable (Q3a.2.6 answered with 'no')",ROUND(E8908,4))</f>
        <v>0.82399999999999995</v>
      </c>
      <c r="S8908" s="110">
        <f t="shared" si="487"/>
        <v>0.82400000000000062</v>
      </c>
      <c r="T8908" s="110">
        <f>IF('3B-Air transport'!$T$66="no","not applicable (Q3b.1.6 answered with 'no')",ROUND(S8908,4))</f>
        <v>0.82399999999999995</v>
      </c>
      <c r="U8908" s="110">
        <f>IF('3B-Air transport'!$T$67="no","not applicable (Q3b.1.6 answered with 'no')",ROUND(S8908,4))</f>
        <v>0.82399999999999995</v>
      </c>
      <c r="V8908" s="110">
        <f>IF('3B-Air transport'!$T$68="no","not applicable (Q3b.1.6 answered with 'no')",ROUND(S8908,4))</f>
        <v>0.82399999999999995</v>
      </c>
      <c r="AB8908" s="110">
        <f t="shared" si="488"/>
        <v>0.82400000000000062</v>
      </c>
      <c r="AC8908" s="110">
        <f>IF('3C-Water transport'!$T$56="no","not applicable (Q3c.1.6 answered with 'no')",ROUND(AB8908,4))</f>
        <v>0.82399999999999995</v>
      </c>
      <c r="AD8908" s="110">
        <f>IF('3C-Water transport'!$T$57="no","not applicable (Q3c.1.6 answered with 'no')",ROUND(AB8908,4))</f>
        <v>0.82399999999999995</v>
      </c>
      <c r="AE8908" s="110">
        <f>IF('3C-Water transport'!$T$58="no","not applicable (Q3c.1.6 answered with 'no')",ROUND(AB8908,4))</f>
        <v>0.82399999999999995</v>
      </c>
    </row>
    <row r="8909" spans="5:31" x14ac:dyDescent="0.25">
      <c r="E8909" s="110">
        <f t="shared" si="486"/>
        <v>0.82500000000000062</v>
      </c>
      <c r="F8909" s="110">
        <f>IF('3A-Rail transport'!$T$56="no","not applicable (Q3a.2.6 answered with 'no')",ROUND(E8909,4))</f>
        <v>0.82499999999999996</v>
      </c>
      <c r="G8909" s="110">
        <f>IF('3A-Rail transport'!$T$57="no","not applicable (Q3a.2.6 answered with 'no')",ROUND(E8909,4))</f>
        <v>0.82499999999999996</v>
      </c>
      <c r="S8909" s="110">
        <f t="shared" si="487"/>
        <v>0.82500000000000062</v>
      </c>
      <c r="T8909" s="110">
        <f>IF('3B-Air transport'!$T$66="no","not applicable (Q3b.1.6 answered with 'no')",ROUND(S8909,4))</f>
        <v>0.82499999999999996</v>
      </c>
      <c r="U8909" s="110">
        <f>IF('3B-Air transport'!$T$67="no","not applicable (Q3b.1.6 answered with 'no')",ROUND(S8909,4))</f>
        <v>0.82499999999999996</v>
      </c>
      <c r="V8909" s="110">
        <f>IF('3B-Air transport'!$T$68="no","not applicable (Q3b.1.6 answered with 'no')",ROUND(S8909,4))</f>
        <v>0.82499999999999996</v>
      </c>
      <c r="AB8909" s="110">
        <f t="shared" si="488"/>
        <v>0.82500000000000062</v>
      </c>
      <c r="AC8909" s="110">
        <f>IF('3C-Water transport'!$T$56="no","not applicable (Q3c.1.6 answered with 'no')",ROUND(AB8909,4))</f>
        <v>0.82499999999999996</v>
      </c>
      <c r="AD8909" s="110">
        <f>IF('3C-Water transport'!$T$57="no","not applicable (Q3c.1.6 answered with 'no')",ROUND(AB8909,4))</f>
        <v>0.82499999999999996</v>
      </c>
      <c r="AE8909" s="110">
        <f>IF('3C-Water transport'!$T$58="no","not applicable (Q3c.1.6 answered with 'no')",ROUND(AB8909,4))</f>
        <v>0.82499999999999996</v>
      </c>
    </row>
    <row r="8910" spans="5:31" x14ac:dyDescent="0.25">
      <c r="E8910" s="110">
        <f t="shared" si="486"/>
        <v>0.82600000000000062</v>
      </c>
      <c r="F8910" s="110">
        <f>IF('3A-Rail transport'!$T$56="no","not applicable (Q3a.2.6 answered with 'no')",ROUND(E8910,4))</f>
        <v>0.82599999999999996</v>
      </c>
      <c r="G8910" s="110">
        <f>IF('3A-Rail transport'!$T$57="no","not applicable (Q3a.2.6 answered with 'no')",ROUND(E8910,4))</f>
        <v>0.82599999999999996</v>
      </c>
      <c r="S8910" s="110">
        <f t="shared" si="487"/>
        <v>0.82600000000000062</v>
      </c>
      <c r="T8910" s="110">
        <f>IF('3B-Air transport'!$T$66="no","not applicable (Q3b.1.6 answered with 'no')",ROUND(S8910,4))</f>
        <v>0.82599999999999996</v>
      </c>
      <c r="U8910" s="110">
        <f>IF('3B-Air transport'!$T$67="no","not applicable (Q3b.1.6 answered with 'no')",ROUND(S8910,4))</f>
        <v>0.82599999999999996</v>
      </c>
      <c r="V8910" s="110">
        <f>IF('3B-Air transport'!$T$68="no","not applicable (Q3b.1.6 answered with 'no')",ROUND(S8910,4))</f>
        <v>0.82599999999999996</v>
      </c>
      <c r="AB8910" s="110">
        <f t="shared" si="488"/>
        <v>0.82600000000000062</v>
      </c>
      <c r="AC8910" s="110">
        <f>IF('3C-Water transport'!$T$56="no","not applicable (Q3c.1.6 answered with 'no')",ROUND(AB8910,4))</f>
        <v>0.82599999999999996</v>
      </c>
      <c r="AD8910" s="110">
        <f>IF('3C-Water transport'!$T$57="no","not applicable (Q3c.1.6 answered with 'no')",ROUND(AB8910,4))</f>
        <v>0.82599999999999996</v>
      </c>
      <c r="AE8910" s="110">
        <f>IF('3C-Water transport'!$T$58="no","not applicable (Q3c.1.6 answered with 'no')",ROUND(AB8910,4))</f>
        <v>0.82599999999999996</v>
      </c>
    </row>
    <row r="8911" spans="5:31" x14ac:dyDescent="0.25">
      <c r="E8911" s="110">
        <f t="shared" si="486"/>
        <v>0.82700000000000062</v>
      </c>
      <c r="F8911" s="110">
        <f>IF('3A-Rail transport'!$T$56="no","not applicable (Q3a.2.6 answered with 'no')",ROUND(E8911,4))</f>
        <v>0.82699999999999996</v>
      </c>
      <c r="G8911" s="110">
        <f>IF('3A-Rail transport'!$T$57="no","not applicable (Q3a.2.6 answered with 'no')",ROUND(E8911,4))</f>
        <v>0.82699999999999996</v>
      </c>
      <c r="S8911" s="110">
        <f t="shared" si="487"/>
        <v>0.82700000000000062</v>
      </c>
      <c r="T8911" s="110">
        <f>IF('3B-Air transport'!$T$66="no","not applicable (Q3b.1.6 answered with 'no')",ROUND(S8911,4))</f>
        <v>0.82699999999999996</v>
      </c>
      <c r="U8911" s="110">
        <f>IF('3B-Air transport'!$T$67="no","not applicable (Q3b.1.6 answered with 'no')",ROUND(S8911,4))</f>
        <v>0.82699999999999996</v>
      </c>
      <c r="V8911" s="110">
        <f>IF('3B-Air transport'!$T$68="no","not applicable (Q3b.1.6 answered with 'no')",ROUND(S8911,4))</f>
        <v>0.82699999999999996</v>
      </c>
      <c r="AB8911" s="110">
        <f t="shared" si="488"/>
        <v>0.82700000000000062</v>
      </c>
      <c r="AC8911" s="110">
        <f>IF('3C-Water transport'!$T$56="no","not applicable (Q3c.1.6 answered with 'no')",ROUND(AB8911,4))</f>
        <v>0.82699999999999996</v>
      </c>
      <c r="AD8911" s="110">
        <f>IF('3C-Water transport'!$T$57="no","not applicable (Q3c.1.6 answered with 'no')",ROUND(AB8911,4))</f>
        <v>0.82699999999999996</v>
      </c>
      <c r="AE8911" s="110">
        <f>IF('3C-Water transport'!$T$58="no","not applicable (Q3c.1.6 answered with 'no')",ROUND(AB8911,4))</f>
        <v>0.82699999999999996</v>
      </c>
    </row>
    <row r="8912" spans="5:31" x14ac:dyDescent="0.25">
      <c r="E8912" s="110">
        <f t="shared" si="486"/>
        <v>0.82800000000000062</v>
      </c>
      <c r="F8912" s="110">
        <f>IF('3A-Rail transport'!$T$56="no","not applicable (Q3a.2.6 answered with 'no')",ROUND(E8912,4))</f>
        <v>0.82799999999999996</v>
      </c>
      <c r="G8912" s="110">
        <f>IF('3A-Rail transport'!$T$57="no","not applicable (Q3a.2.6 answered with 'no')",ROUND(E8912,4))</f>
        <v>0.82799999999999996</v>
      </c>
      <c r="S8912" s="110">
        <f t="shared" si="487"/>
        <v>0.82800000000000062</v>
      </c>
      <c r="T8912" s="110">
        <f>IF('3B-Air transport'!$T$66="no","not applicable (Q3b.1.6 answered with 'no')",ROUND(S8912,4))</f>
        <v>0.82799999999999996</v>
      </c>
      <c r="U8912" s="110">
        <f>IF('3B-Air transport'!$T$67="no","not applicable (Q3b.1.6 answered with 'no')",ROUND(S8912,4))</f>
        <v>0.82799999999999996</v>
      </c>
      <c r="V8912" s="110">
        <f>IF('3B-Air transport'!$T$68="no","not applicable (Q3b.1.6 answered with 'no')",ROUND(S8912,4))</f>
        <v>0.82799999999999996</v>
      </c>
      <c r="AB8912" s="110">
        <f t="shared" si="488"/>
        <v>0.82800000000000062</v>
      </c>
      <c r="AC8912" s="110">
        <f>IF('3C-Water transport'!$T$56="no","not applicable (Q3c.1.6 answered with 'no')",ROUND(AB8912,4))</f>
        <v>0.82799999999999996</v>
      </c>
      <c r="AD8912" s="110">
        <f>IF('3C-Water transport'!$T$57="no","not applicable (Q3c.1.6 answered with 'no')",ROUND(AB8912,4))</f>
        <v>0.82799999999999996</v>
      </c>
      <c r="AE8912" s="110">
        <f>IF('3C-Water transport'!$T$58="no","not applicable (Q3c.1.6 answered with 'no')",ROUND(AB8912,4))</f>
        <v>0.82799999999999996</v>
      </c>
    </row>
    <row r="8913" spans="5:31" x14ac:dyDescent="0.25">
      <c r="E8913" s="110">
        <f t="shared" si="486"/>
        <v>0.82900000000000063</v>
      </c>
      <c r="F8913" s="110">
        <f>IF('3A-Rail transport'!$T$56="no","not applicable (Q3a.2.6 answered with 'no')",ROUND(E8913,4))</f>
        <v>0.82899999999999996</v>
      </c>
      <c r="G8913" s="110">
        <f>IF('3A-Rail transport'!$T$57="no","not applicable (Q3a.2.6 answered with 'no')",ROUND(E8913,4))</f>
        <v>0.82899999999999996</v>
      </c>
      <c r="S8913" s="110">
        <f t="shared" si="487"/>
        <v>0.82900000000000063</v>
      </c>
      <c r="T8913" s="110">
        <f>IF('3B-Air transport'!$T$66="no","not applicable (Q3b.1.6 answered with 'no')",ROUND(S8913,4))</f>
        <v>0.82899999999999996</v>
      </c>
      <c r="U8913" s="110">
        <f>IF('3B-Air transport'!$T$67="no","not applicable (Q3b.1.6 answered with 'no')",ROUND(S8913,4))</f>
        <v>0.82899999999999996</v>
      </c>
      <c r="V8913" s="110">
        <f>IF('3B-Air transport'!$T$68="no","not applicable (Q3b.1.6 answered with 'no')",ROUND(S8913,4))</f>
        <v>0.82899999999999996</v>
      </c>
      <c r="AB8913" s="110">
        <f t="shared" si="488"/>
        <v>0.82900000000000063</v>
      </c>
      <c r="AC8913" s="110">
        <f>IF('3C-Water transport'!$T$56="no","not applicable (Q3c.1.6 answered with 'no')",ROUND(AB8913,4))</f>
        <v>0.82899999999999996</v>
      </c>
      <c r="AD8913" s="110">
        <f>IF('3C-Water transport'!$T$57="no","not applicable (Q3c.1.6 answered with 'no')",ROUND(AB8913,4))</f>
        <v>0.82899999999999996</v>
      </c>
      <c r="AE8913" s="110">
        <f>IF('3C-Water transport'!$T$58="no","not applicable (Q3c.1.6 answered with 'no')",ROUND(AB8913,4))</f>
        <v>0.82899999999999996</v>
      </c>
    </row>
    <row r="8914" spans="5:31" x14ac:dyDescent="0.25">
      <c r="E8914" s="110">
        <f t="shared" si="486"/>
        <v>0.83000000000000063</v>
      </c>
      <c r="F8914" s="110">
        <f>IF('3A-Rail transport'!$T$56="no","not applicable (Q3a.2.6 answered with 'no')",ROUND(E8914,4))</f>
        <v>0.83</v>
      </c>
      <c r="G8914" s="110">
        <f>IF('3A-Rail transport'!$T$57="no","not applicable (Q3a.2.6 answered with 'no')",ROUND(E8914,4))</f>
        <v>0.83</v>
      </c>
      <c r="S8914" s="110">
        <f t="shared" si="487"/>
        <v>0.83000000000000063</v>
      </c>
      <c r="T8914" s="110">
        <f>IF('3B-Air transport'!$T$66="no","not applicable (Q3b.1.6 answered with 'no')",ROUND(S8914,4))</f>
        <v>0.83</v>
      </c>
      <c r="U8914" s="110">
        <f>IF('3B-Air transport'!$T$67="no","not applicable (Q3b.1.6 answered with 'no')",ROUND(S8914,4))</f>
        <v>0.83</v>
      </c>
      <c r="V8914" s="110">
        <f>IF('3B-Air transport'!$T$68="no","not applicable (Q3b.1.6 answered with 'no')",ROUND(S8914,4))</f>
        <v>0.83</v>
      </c>
      <c r="AB8914" s="110">
        <f t="shared" si="488"/>
        <v>0.83000000000000063</v>
      </c>
      <c r="AC8914" s="110">
        <f>IF('3C-Water transport'!$T$56="no","not applicable (Q3c.1.6 answered with 'no')",ROUND(AB8914,4))</f>
        <v>0.83</v>
      </c>
      <c r="AD8914" s="110">
        <f>IF('3C-Water transport'!$T$57="no","not applicable (Q3c.1.6 answered with 'no')",ROUND(AB8914,4))</f>
        <v>0.83</v>
      </c>
      <c r="AE8914" s="110">
        <f>IF('3C-Water transport'!$T$58="no","not applicable (Q3c.1.6 answered with 'no')",ROUND(AB8914,4))</f>
        <v>0.83</v>
      </c>
    </row>
    <row r="8915" spans="5:31" x14ac:dyDescent="0.25">
      <c r="E8915" s="110">
        <f t="shared" si="486"/>
        <v>0.83100000000000063</v>
      </c>
      <c r="F8915" s="110">
        <f>IF('3A-Rail transport'!$T$56="no","not applicable (Q3a.2.6 answered with 'no')",ROUND(E8915,4))</f>
        <v>0.83099999999999996</v>
      </c>
      <c r="G8915" s="110">
        <f>IF('3A-Rail transport'!$T$57="no","not applicable (Q3a.2.6 answered with 'no')",ROUND(E8915,4))</f>
        <v>0.83099999999999996</v>
      </c>
      <c r="S8915" s="110">
        <f t="shared" si="487"/>
        <v>0.83100000000000063</v>
      </c>
      <c r="T8915" s="110">
        <f>IF('3B-Air transport'!$T$66="no","not applicable (Q3b.1.6 answered with 'no')",ROUND(S8915,4))</f>
        <v>0.83099999999999996</v>
      </c>
      <c r="U8915" s="110">
        <f>IF('3B-Air transport'!$T$67="no","not applicable (Q3b.1.6 answered with 'no')",ROUND(S8915,4))</f>
        <v>0.83099999999999996</v>
      </c>
      <c r="V8915" s="110">
        <f>IF('3B-Air transport'!$T$68="no","not applicable (Q3b.1.6 answered with 'no')",ROUND(S8915,4))</f>
        <v>0.83099999999999996</v>
      </c>
      <c r="AB8915" s="110">
        <f t="shared" si="488"/>
        <v>0.83100000000000063</v>
      </c>
      <c r="AC8915" s="110">
        <f>IF('3C-Water transport'!$T$56="no","not applicable (Q3c.1.6 answered with 'no')",ROUND(AB8915,4))</f>
        <v>0.83099999999999996</v>
      </c>
      <c r="AD8915" s="110">
        <f>IF('3C-Water transport'!$T$57="no","not applicable (Q3c.1.6 answered with 'no')",ROUND(AB8915,4))</f>
        <v>0.83099999999999996</v>
      </c>
      <c r="AE8915" s="110">
        <f>IF('3C-Water transport'!$T$58="no","not applicable (Q3c.1.6 answered with 'no')",ROUND(AB8915,4))</f>
        <v>0.83099999999999996</v>
      </c>
    </row>
    <row r="8916" spans="5:31" x14ac:dyDescent="0.25">
      <c r="E8916" s="110">
        <f t="shared" si="486"/>
        <v>0.83200000000000063</v>
      </c>
      <c r="F8916" s="110">
        <f>IF('3A-Rail transport'!$T$56="no","not applicable (Q3a.2.6 answered with 'no')",ROUND(E8916,4))</f>
        <v>0.83199999999999996</v>
      </c>
      <c r="G8916" s="110">
        <f>IF('3A-Rail transport'!$T$57="no","not applicable (Q3a.2.6 answered with 'no')",ROUND(E8916,4))</f>
        <v>0.83199999999999996</v>
      </c>
      <c r="S8916" s="110">
        <f t="shared" si="487"/>
        <v>0.83200000000000063</v>
      </c>
      <c r="T8916" s="110">
        <f>IF('3B-Air transport'!$T$66="no","not applicable (Q3b.1.6 answered with 'no')",ROUND(S8916,4))</f>
        <v>0.83199999999999996</v>
      </c>
      <c r="U8916" s="110">
        <f>IF('3B-Air transport'!$T$67="no","not applicable (Q3b.1.6 answered with 'no')",ROUND(S8916,4))</f>
        <v>0.83199999999999996</v>
      </c>
      <c r="V8916" s="110">
        <f>IF('3B-Air transport'!$T$68="no","not applicable (Q3b.1.6 answered with 'no')",ROUND(S8916,4))</f>
        <v>0.83199999999999996</v>
      </c>
      <c r="AB8916" s="110">
        <f t="shared" si="488"/>
        <v>0.83200000000000063</v>
      </c>
      <c r="AC8916" s="110">
        <f>IF('3C-Water transport'!$T$56="no","not applicable (Q3c.1.6 answered with 'no')",ROUND(AB8916,4))</f>
        <v>0.83199999999999996</v>
      </c>
      <c r="AD8916" s="110">
        <f>IF('3C-Water transport'!$T$57="no","not applicable (Q3c.1.6 answered with 'no')",ROUND(AB8916,4))</f>
        <v>0.83199999999999996</v>
      </c>
      <c r="AE8916" s="110">
        <f>IF('3C-Water transport'!$T$58="no","not applicable (Q3c.1.6 answered with 'no')",ROUND(AB8916,4))</f>
        <v>0.83199999999999996</v>
      </c>
    </row>
    <row r="8917" spans="5:31" x14ac:dyDescent="0.25">
      <c r="E8917" s="110">
        <f t="shared" ref="E8917:E8980" si="489">E8916+0.001</f>
        <v>0.83300000000000063</v>
      </c>
      <c r="F8917" s="110">
        <f>IF('3A-Rail transport'!$T$56="no","not applicable (Q3a.2.6 answered with 'no')",ROUND(E8917,4))</f>
        <v>0.83299999999999996</v>
      </c>
      <c r="G8917" s="110">
        <f>IF('3A-Rail transport'!$T$57="no","not applicable (Q3a.2.6 answered with 'no')",ROUND(E8917,4))</f>
        <v>0.83299999999999996</v>
      </c>
      <c r="S8917" s="110">
        <f t="shared" ref="S8917:S8980" si="490">S8916+0.001</f>
        <v>0.83300000000000063</v>
      </c>
      <c r="T8917" s="110">
        <f>IF('3B-Air transport'!$T$66="no","not applicable (Q3b.1.6 answered with 'no')",ROUND(S8917,4))</f>
        <v>0.83299999999999996</v>
      </c>
      <c r="U8917" s="110">
        <f>IF('3B-Air transport'!$T$67="no","not applicable (Q3b.1.6 answered with 'no')",ROUND(S8917,4))</f>
        <v>0.83299999999999996</v>
      </c>
      <c r="V8917" s="110">
        <f>IF('3B-Air transport'!$T$68="no","not applicable (Q3b.1.6 answered with 'no')",ROUND(S8917,4))</f>
        <v>0.83299999999999996</v>
      </c>
      <c r="AB8917" s="110">
        <f t="shared" ref="AB8917:AB8980" si="491">AB8916+0.001</f>
        <v>0.83300000000000063</v>
      </c>
      <c r="AC8917" s="110">
        <f>IF('3C-Water transport'!$T$56="no","not applicable (Q3c.1.6 answered with 'no')",ROUND(AB8917,4))</f>
        <v>0.83299999999999996</v>
      </c>
      <c r="AD8917" s="110">
        <f>IF('3C-Water transport'!$T$57="no","not applicable (Q3c.1.6 answered with 'no')",ROUND(AB8917,4))</f>
        <v>0.83299999999999996</v>
      </c>
      <c r="AE8917" s="110">
        <f>IF('3C-Water transport'!$T$58="no","not applicable (Q3c.1.6 answered with 'no')",ROUND(AB8917,4))</f>
        <v>0.83299999999999996</v>
      </c>
    </row>
    <row r="8918" spans="5:31" x14ac:dyDescent="0.25">
      <c r="E8918" s="110">
        <f t="shared" si="489"/>
        <v>0.83400000000000063</v>
      </c>
      <c r="F8918" s="110">
        <f>IF('3A-Rail transport'!$T$56="no","not applicable (Q3a.2.6 answered with 'no')",ROUND(E8918,4))</f>
        <v>0.83399999999999996</v>
      </c>
      <c r="G8918" s="110">
        <f>IF('3A-Rail transport'!$T$57="no","not applicable (Q3a.2.6 answered with 'no')",ROUND(E8918,4))</f>
        <v>0.83399999999999996</v>
      </c>
      <c r="S8918" s="110">
        <f t="shared" si="490"/>
        <v>0.83400000000000063</v>
      </c>
      <c r="T8918" s="110">
        <f>IF('3B-Air transport'!$T$66="no","not applicable (Q3b.1.6 answered with 'no')",ROUND(S8918,4))</f>
        <v>0.83399999999999996</v>
      </c>
      <c r="U8918" s="110">
        <f>IF('3B-Air transport'!$T$67="no","not applicable (Q3b.1.6 answered with 'no')",ROUND(S8918,4))</f>
        <v>0.83399999999999996</v>
      </c>
      <c r="V8918" s="110">
        <f>IF('3B-Air transport'!$T$68="no","not applicable (Q3b.1.6 answered with 'no')",ROUND(S8918,4))</f>
        <v>0.83399999999999996</v>
      </c>
      <c r="AB8918" s="110">
        <f t="shared" si="491"/>
        <v>0.83400000000000063</v>
      </c>
      <c r="AC8918" s="110">
        <f>IF('3C-Water transport'!$T$56="no","not applicable (Q3c.1.6 answered with 'no')",ROUND(AB8918,4))</f>
        <v>0.83399999999999996</v>
      </c>
      <c r="AD8918" s="110">
        <f>IF('3C-Water transport'!$T$57="no","not applicable (Q3c.1.6 answered with 'no')",ROUND(AB8918,4))</f>
        <v>0.83399999999999996</v>
      </c>
      <c r="AE8918" s="110">
        <f>IF('3C-Water transport'!$T$58="no","not applicable (Q3c.1.6 answered with 'no')",ROUND(AB8918,4))</f>
        <v>0.83399999999999996</v>
      </c>
    </row>
    <row r="8919" spans="5:31" x14ac:dyDescent="0.25">
      <c r="E8919" s="110">
        <f t="shared" si="489"/>
        <v>0.83500000000000063</v>
      </c>
      <c r="F8919" s="110">
        <f>IF('3A-Rail transport'!$T$56="no","not applicable (Q3a.2.6 answered with 'no')",ROUND(E8919,4))</f>
        <v>0.83499999999999996</v>
      </c>
      <c r="G8919" s="110">
        <f>IF('3A-Rail transport'!$T$57="no","not applicable (Q3a.2.6 answered with 'no')",ROUND(E8919,4))</f>
        <v>0.83499999999999996</v>
      </c>
      <c r="S8919" s="110">
        <f t="shared" si="490"/>
        <v>0.83500000000000063</v>
      </c>
      <c r="T8919" s="110">
        <f>IF('3B-Air transport'!$T$66="no","not applicable (Q3b.1.6 answered with 'no')",ROUND(S8919,4))</f>
        <v>0.83499999999999996</v>
      </c>
      <c r="U8919" s="110">
        <f>IF('3B-Air transport'!$T$67="no","not applicable (Q3b.1.6 answered with 'no')",ROUND(S8919,4))</f>
        <v>0.83499999999999996</v>
      </c>
      <c r="V8919" s="110">
        <f>IF('3B-Air transport'!$T$68="no","not applicable (Q3b.1.6 answered with 'no')",ROUND(S8919,4))</f>
        <v>0.83499999999999996</v>
      </c>
      <c r="AB8919" s="110">
        <f t="shared" si="491"/>
        <v>0.83500000000000063</v>
      </c>
      <c r="AC8919" s="110">
        <f>IF('3C-Water transport'!$T$56="no","not applicable (Q3c.1.6 answered with 'no')",ROUND(AB8919,4))</f>
        <v>0.83499999999999996</v>
      </c>
      <c r="AD8919" s="110">
        <f>IF('3C-Water transport'!$T$57="no","not applicable (Q3c.1.6 answered with 'no')",ROUND(AB8919,4))</f>
        <v>0.83499999999999996</v>
      </c>
      <c r="AE8919" s="110">
        <f>IF('3C-Water transport'!$T$58="no","not applicable (Q3c.1.6 answered with 'no')",ROUND(AB8919,4))</f>
        <v>0.83499999999999996</v>
      </c>
    </row>
    <row r="8920" spans="5:31" x14ac:dyDescent="0.25">
      <c r="E8920" s="110">
        <f t="shared" si="489"/>
        <v>0.83600000000000063</v>
      </c>
      <c r="F8920" s="110">
        <f>IF('3A-Rail transport'!$T$56="no","not applicable (Q3a.2.6 answered with 'no')",ROUND(E8920,4))</f>
        <v>0.83599999999999997</v>
      </c>
      <c r="G8920" s="110">
        <f>IF('3A-Rail transport'!$T$57="no","not applicable (Q3a.2.6 answered with 'no')",ROUND(E8920,4))</f>
        <v>0.83599999999999997</v>
      </c>
      <c r="S8920" s="110">
        <f t="shared" si="490"/>
        <v>0.83600000000000063</v>
      </c>
      <c r="T8920" s="110">
        <f>IF('3B-Air transport'!$T$66="no","not applicable (Q3b.1.6 answered with 'no')",ROUND(S8920,4))</f>
        <v>0.83599999999999997</v>
      </c>
      <c r="U8920" s="110">
        <f>IF('3B-Air transport'!$T$67="no","not applicable (Q3b.1.6 answered with 'no')",ROUND(S8920,4))</f>
        <v>0.83599999999999997</v>
      </c>
      <c r="V8920" s="110">
        <f>IF('3B-Air transport'!$T$68="no","not applicable (Q3b.1.6 answered with 'no')",ROUND(S8920,4))</f>
        <v>0.83599999999999997</v>
      </c>
      <c r="AB8920" s="110">
        <f t="shared" si="491"/>
        <v>0.83600000000000063</v>
      </c>
      <c r="AC8920" s="110">
        <f>IF('3C-Water transport'!$T$56="no","not applicable (Q3c.1.6 answered with 'no')",ROUND(AB8920,4))</f>
        <v>0.83599999999999997</v>
      </c>
      <c r="AD8920" s="110">
        <f>IF('3C-Water transport'!$T$57="no","not applicable (Q3c.1.6 answered with 'no')",ROUND(AB8920,4))</f>
        <v>0.83599999999999997</v>
      </c>
      <c r="AE8920" s="110">
        <f>IF('3C-Water transport'!$T$58="no","not applicable (Q3c.1.6 answered with 'no')",ROUND(AB8920,4))</f>
        <v>0.83599999999999997</v>
      </c>
    </row>
    <row r="8921" spans="5:31" x14ac:dyDescent="0.25">
      <c r="E8921" s="110">
        <f t="shared" si="489"/>
        <v>0.83700000000000063</v>
      </c>
      <c r="F8921" s="110">
        <f>IF('3A-Rail transport'!$T$56="no","not applicable (Q3a.2.6 answered with 'no')",ROUND(E8921,4))</f>
        <v>0.83699999999999997</v>
      </c>
      <c r="G8921" s="110">
        <f>IF('3A-Rail transport'!$T$57="no","not applicable (Q3a.2.6 answered with 'no')",ROUND(E8921,4))</f>
        <v>0.83699999999999997</v>
      </c>
      <c r="S8921" s="110">
        <f t="shared" si="490"/>
        <v>0.83700000000000063</v>
      </c>
      <c r="T8921" s="110">
        <f>IF('3B-Air transport'!$T$66="no","not applicable (Q3b.1.6 answered with 'no')",ROUND(S8921,4))</f>
        <v>0.83699999999999997</v>
      </c>
      <c r="U8921" s="110">
        <f>IF('3B-Air transport'!$T$67="no","not applicable (Q3b.1.6 answered with 'no')",ROUND(S8921,4))</f>
        <v>0.83699999999999997</v>
      </c>
      <c r="V8921" s="110">
        <f>IF('3B-Air transport'!$T$68="no","not applicable (Q3b.1.6 answered with 'no')",ROUND(S8921,4))</f>
        <v>0.83699999999999997</v>
      </c>
      <c r="AB8921" s="110">
        <f t="shared" si="491"/>
        <v>0.83700000000000063</v>
      </c>
      <c r="AC8921" s="110">
        <f>IF('3C-Water transport'!$T$56="no","not applicable (Q3c.1.6 answered with 'no')",ROUND(AB8921,4))</f>
        <v>0.83699999999999997</v>
      </c>
      <c r="AD8921" s="110">
        <f>IF('3C-Water transport'!$T$57="no","not applicable (Q3c.1.6 answered with 'no')",ROUND(AB8921,4))</f>
        <v>0.83699999999999997</v>
      </c>
      <c r="AE8921" s="110">
        <f>IF('3C-Water transport'!$T$58="no","not applicable (Q3c.1.6 answered with 'no')",ROUND(AB8921,4))</f>
        <v>0.83699999999999997</v>
      </c>
    </row>
    <row r="8922" spans="5:31" x14ac:dyDescent="0.25">
      <c r="E8922" s="110">
        <f t="shared" si="489"/>
        <v>0.83800000000000063</v>
      </c>
      <c r="F8922" s="110">
        <f>IF('3A-Rail transport'!$T$56="no","not applicable (Q3a.2.6 answered with 'no')",ROUND(E8922,4))</f>
        <v>0.83799999999999997</v>
      </c>
      <c r="G8922" s="110">
        <f>IF('3A-Rail transport'!$T$57="no","not applicable (Q3a.2.6 answered with 'no')",ROUND(E8922,4))</f>
        <v>0.83799999999999997</v>
      </c>
      <c r="S8922" s="110">
        <f t="shared" si="490"/>
        <v>0.83800000000000063</v>
      </c>
      <c r="T8922" s="110">
        <f>IF('3B-Air transport'!$T$66="no","not applicable (Q3b.1.6 answered with 'no')",ROUND(S8922,4))</f>
        <v>0.83799999999999997</v>
      </c>
      <c r="U8922" s="110">
        <f>IF('3B-Air transport'!$T$67="no","not applicable (Q3b.1.6 answered with 'no')",ROUND(S8922,4))</f>
        <v>0.83799999999999997</v>
      </c>
      <c r="V8922" s="110">
        <f>IF('3B-Air transport'!$T$68="no","not applicable (Q3b.1.6 answered with 'no')",ROUND(S8922,4))</f>
        <v>0.83799999999999997</v>
      </c>
      <c r="AB8922" s="110">
        <f t="shared" si="491"/>
        <v>0.83800000000000063</v>
      </c>
      <c r="AC8922" s="110">
        <f>IF('3C-Water transport'!$T$56="no","not applicable (Q3c.1.6 answered with 'no')",ROUND(AB8922,4))</f>
        <v>0.83799999999999997</v>
      </c>
      <c r="AD8922" s="110">
        <f>IF('3C-Water transport'!$T$57="no","not applicable (Q3c.1.6 answered with 'no')",ROUND(AB8922,4))</f>
        <v>0.83799999999999997</v>
      </c>
      <c r="AE8922" s="110">
        <f>IF('3C-Water transport'!$T$58="no","not applicable (Q3c.1.6 answered with 'no')",ROUND(AB8922,4))</f>
        <v>0.83799999999999997</v>
      </c>
    </row>
    <row r="8923" spans="5:31" x14ac:dyDescent="0.25">
      <c r="E8923" s="110">
        <f t="shared" si="489"/>
        <v>0.83900000000000063</v>
      </c>
      <c r="F8923" s="110">
        <f>IF('3A-Rail transport'!$T$56="no","not applicable (Q3a.2.6 answered with 'no')",ROUND(E8923,4))</f>
        <v>0.83899999999999997</v>
      </c>
      <c r="G8923" s="110">
        <f>IF('3A-Rail transport'!$T$57="no","not applicable (Q3a.2.6 answered with 'no')",ROUND(E8923,4))</f>
        <v>0.83899999999999997</v>
      </c>
      <c r="S8923" s="110">
        <f t="shared" si="490"/>
        <v>0.83900000000000063</v>
      </c>
      <c r="T8923" s="110">
        <f>IF('3B-Air transport'!$T$66="no","not applicable (Q3b.1.6 answered with 'no')",ROUND(S8923,4))</f>
        <v>0.83899999999999997</v>
      </c>
      <c r="U8923" s="110">
        <f>IF('3B-Air transport'!$T$67="no","not applicable (Q3b.1.6 answered with 'no')",ROUND(S8923,4))</f>
        <v>0.83899999999999997</v>
      </c>
      <c r="V8923" s="110">
        <f>IF('3B-Air transport'!$T$68="no","not applicable (Q3b.1.6 answered with 'no')",ROUND(S8923,4))</f>
        <v>0.83899999999999997</v>
      </c>
      <c r="AB8923" s="110">
        <f t="shared" si="491"/>
        <v>0.83900000000000063</v>
      </c>
      <c r="AC8923" s="110">
        <f>IF('3C-Water transport'!$T$56="no","not applicable (Q3c.1.6 answered with 'no')",ROUND(AB8923,4))</f>
        <v>0.83899999999999997</v>
      </c>
      <c r="AD8923" s="110">
        <f>IF('3C-Water transport'!$T$57="no","not applicable (Q3c.1.6 answered with 'no')",ROUND(AB8923,4))</f>
        <v>0.83899999999999997</v>
      </c>
      <c r="AE8923" s="110">
        <f>IF('3C-Water transport'!$T$58="no","not applicable (Q3c.1.6 answered with 'no')",ROUND(AB8923,4))</f>
        <v>0.83899999999999997</v>
      </c>
    </row>
    <row r="8924" spans="5:31" x14ac:dyDescent="0.25">
      <c r="E8924" s="110">
        <f t="shared" si="489"/>
        <v>0.84000000000000064</v>
      </c>
      <c r="F8924" s="110">
        <f>IF('3A-Rail transport'!$T$56="no","not applicable (Q3a.2.6 answered with 'no')",ROUND(E8924,4))</f>
        <v>0.84</v>
      </c>
      <c r="G8924" s="110">
        <f>IF('3A-Rail transport'!$T$57="no","not applicable (Q3a.2.6 answered with 'no')",ROUND(E8924,4))</f>
        <v>0.84</v>
      </c>
      <c r="S8924" s="110">
        <f t="shared" si="490"/>
        <v>0.84000000000000064</v>
      </c>
      <c r="T8924" s="110">
        <f>IF('3B-Air transport'!$T$66="no","not applicable (Q3b.1.6 answered with 'no')",ROUND(S8924,4))</f>
        <v>0.84</v>
      </c>
      <c r="U8924" s="110">
        <f>IF('3B-Air transport'!$T$67="no","not applicable (Q3b.1.6 answered with 'no')",ROUND(S8924,4))</f>
        <v>0.84</v>
      </c>
      <c r="V8924" s="110">
        <f>IF('3B-Air transport'!$T$68="no","not applicable (Q3b.1.6 answered with 'no')",ROUND(S8924,4))</f>
        <v>0.84</v>
      </c>
      <c r="AB8924" s="110">
        <f t="shared" si="491"/>
        <v>0.84000000000000064</v>
      </c>
      <c r="AC8924" s="110">
        <f>IF('3C-Water transport'!$T$56="no","not applicable (Q3c.1.6 answered with 'no')",ROUND(AB8924,4))</f>
        <v>0.84</v>
      </c>
      <c r="AD8924" s="110">
        <f>IF('3C-Water transport'!$T$57="no","not applicable (Q3c.1.6 answered with 'no')",ROUND(AB8924,4))</f>
        <v>0.84</v>
      </c>
      <c r="AE8924" s="110">
        <f>IF('3C-Water transport'!$T$58="no","not applicable (Q3c.1.6 answered with 'no')",ROUND(AB8924,4))</f>
        <v>0.84</v>
      </c>
    </row>
    <row r="8925" spans="5:31" x14ac:dyDescent="0.25">
      <c r="E8925" s="110">
        <f t="shared" si="489"/>
        <v>0.84100000000000064</v>
      </c>
      <c r="F8925" s="110">
        <f>IF('3A-Rail transport'!$T$56="no","not applicable (Q3a.2.6 answered with 'no')",ROUND(E8925,4))</f>
        <v>0.84099999999999997</v>
      </c>
      <c r="G8925" s="110">
        <f>IF('3A-Rail transport'!$T$57="no","not applicable (Q3a.2.6 answered with 'no')",ROUND(E8925,4))</f>
        <v>0.84099999999999997</v>
      </c>
      <c r="S8925" s="110">
        <f t="shared" si="490"/>
        <v>0.84100000000000064</v>
      </c>
      <c r="T8925" s="110">
        <f>IF('3B-Air transport'!$T$66="no","not applicable (Q3b.1.6 answered with 'no')",ROUND(S8925,4))</f>
        <v>0.84099999999999997</v>
      </c>
      <c r="U8925" s="110">
        <f>IF('3B-Air transport'!$T$67="no","not applicable (Q3b.1.6 answered with 'no')",ROUND(S8925,4))</f>
        <v>0.84099999999999997</v>
      </c>
      <c r="V8925" s="110">
        <f>IF('3B-Air transport'!$T$68="no","not applicable (Q3b.1.6 answered with 'no')",ROUND(S8925,4))</f>
        <v>0.84099999999999997</v>
      </c>
      <c r="AB8925" s="110">
        <f t="shared" si="491"/>
        <v>0.84100000000000064</v>
      </c>
      <c r="AC8925" s="110">
        <f>IF('3C-Water transport'!$T$56="no","not applicable (Q3c.1.6 answered with 'no')",ROUND(AB8925,4))</f>
        <v>0.84099999999999997</v>
      </c>
      <c r="AD8925" s="110">
        <f>IF('3C-Water transport'!$T$57="no","not applicable (Q3c.1.6 answered with 'no')",ROUND(AB8925,4))</f>
        <v>0.84099999999999997</v>
      </c>
      <c r="AE8925" s="110">
        <f>IF('3C-Water transport'!$T$58="no","not applicable (Q3c.1.6 answered with 'no')",ROUND(AB8925,4))</f>
        <v>0.84099999999999997</v>
      </c>
    </row>
    <row r="8926" spans="5:31" x14ac:dyDescent="0.25">
      <c r="E8926" s="110">
        <f t="shared" si="489"/>
        <v>0.84200000000000064</v>
      </c>
      <c r="F8926" s="110">
        <f>IF('3A-Rail transport'!$T$56="no","not applicable (Q3a.2.6 answered with 'no')",ROUND(E8926,4))</f>
        <v>0.84199999999999997</v>
      </c>
      <c r="G8926" s="110">
        <f>IF('3A-Rail transport'!$T$57="no","not applicable (Q3a.2.6 answered with 'no')",ROUND(E8926,4))</f>
        <v>0.84199999999999997</v>
      </c>
      <c r="S8926" s="110">
        <f t="shared" si="490"/>
        <v>0.84200000000000064</v>
      </c>
      <c r="T8926" s="110">
        <f>IF('3B-Air transport'!$T$66="no","not applicable (Q3b.1.6 answered with 'no')",ROUND(S8926,4))</f>
        <v>0.84199999999999997</v>
      </c>
      <c r="U8926" s="110">
        <f>IF('3B-Air transport'!$T$67="no","not applicable (Q3b.1.6 answered with 'no')",ROUND(S8926,4))</f>
        <v>0.84199999999999997</v>
      </c>
      <c r="V8926" s="110">
        <f>IF('3B-Air transport'!$T$68="no","not applicable (Q3b.1.6 answered with 'no')",ROUND(S8926,4))</f>
        <v>0.84199999999999997</v>
      </c>
      <c r="AB8926" s="110">
        <f t="shared" si="491"/>
        <v>0.84200000000000064</v>
      </c>
      <c r="AC8926" s="110">
        <f>IF('3C-Water transport'!$T$56="no","not applicable (Q3c.1.6 answered with 'no')",ROUND(AB8926,4))</f>
        <v>0.84199999999999997</v>
      </c>
      <c r="AD8926" s="110">
        <f>IF('3C-Water transport'!$T$57="no","not applicable (Q3c.1.6 answered with 'no')",ROUND(AB8926,4))</f>
        <v>0.84199999999999997</v>
      </c>
      <c r="AE8926" s="110">
        <f>IF('3C-Water transport'!$T$58="no","not applicable (Q3c.1.6 answered with 'no')",ROUND(AB8926,4))</f>
        <v>0.84199999999999997</v>
      </c>
    </row>
    <row r="8927" spans="5:31" x14ac:dyDescent="0.25">
      <c r="E8927" s="110">
        <f t="shared" si="489"/>
        <v>0.84300000000000064</v>
      </c>
      <c r="F8927" s="110">
        <f>IF('3A-Rail transport'!$T$56="no","not applicable (Q3a.2.6 answered with 'no')",ROUND(E8927,4))</f>
        <v>0.84299999999999997</v>
      </c>
      <c r="G8927" s="110">
        <f>IF('3A-Rail transport'!$T$57="no","not applicable (Q3a.2.6 answered with 'no')",ROUND(E8927,4))</f>
        <v>0.84299999999999997</v>
      </c>
      <c r="S8927" s="110">
        <f t="shared" si="490"/>
        <v>0.84300000000000064</v>
      </c>
      <c r="T8927" s="110">
        <f>IF('3B-Air transport'!$T$66="no","not applicable (Q3b.1.6 answered with 'no')",ROUND(S8927,4))</f>
        <v>0.84299999999999997</v>
      </c>
      <c r="U8927" s="110">
        <f>IF('3B-Air transport'!$T$67="no","not applicable (Q3b.1.6 answered with 'no')",ROUND(S8927,4))</f>
        <v>0.84299999999999997</v>
      </c>
      <c r="V8927" s="110">
        <f>IF('3B-Air transport'!$T$68="no","not applicable (Q3b.1.6 answered with 'no')",ROUND(S8927,4))</f>
        <v>0.84299999999999997</v>
      </c>
      <c r="AB8927" s="110">
        <f t="shared" si="491"/>
        <v>0.84300000000000064</v>
      </c>
      <c r="AC8927" s="110">
        <f>IF('3C-Water transport'!$T$56="no","not applicable (Q3c.1.6 answered with 'no')",ROUND(AB8927,4))</f>
        <v>0.84299999999999997</v>
      </c>
      <c r="AD8927" s="110">
        <f>IF('3C-Water transport'!$T$57="no","not applicable (Q3c.1.6 answered with 'no')",ROUND(AB8927,4))</f>
        <v>0.84299999999999997</v>
      </c>
      <c r="AE8927" s="110">
        <f>IF('3C-Water transport'!$T$58="no","not applicable (Q3c.1.6 answered with 'no')",ROUND(AB8927,4))</f>
        <v>0.84299999999999997</v>
      </c>
    </row>
    <row r="8928" spans="5:31" x14ac:dyDescent="0.25">
      <c r="E8928" s="110">
        <f t="shared" si="489"/>
        <v>0.84400000000000064</v>
      </c>
      <c r="F8928" s="110">
        <f>IF('3A-Rail transport'!$T$56="no","not applicable (Q3a.2.6 answered with 'no')",ROUND(E8928,4))</f>
        <v>0.84399999999999997</v>
      </c>
      <c r="G8928" s="110">
        <f>IF('3A-Rail transport'!$T$57="no","not applicable (Q3a.2.6 answered with 'no')",ROUND(E8928,4))</f>
        <v>0.84399999999999997</v>
      </c>
      <c r="S8928" s="110">
        <f t="shared" si="490"/>
        <v>0.84400000000000064</v>
      </c>
      <c r="T8928" s="110">
        <f>IF('3B-Air transport'!$T$66="no","not applicable (Q3b.1.6 answered with 'no')",ROUND(S8928,4))</f>
        <v>0.84399999999999997</v>
      </c>
      <c r="U8928" s="110">
        <f>IF('3B-Air transport'!$T$67="no","not applicable (Q3b.1.6 answered with 'no')",ROUND(S8928,4))</f>
        <v>0.84399999999999997</v>
      </c>
      <c r="V8928" s="110">
        <f>IF('3B-Air transport'!$T$68="no","not applicable (Q3b.1.6 answered with 'no')",ROUND(S8928,4))</f>
        <v>0.84399999999999997</v>
      </c>
      <c r="AB8928" s="110">
        <f t="shared" si="491"/>
        <v>0.84400000000000064</v>
      </c>
      <c r="AC8928" s="110">
        <f>IF('3C-Water transport'!$T$56="no","not applicable (Q3c.1.6 answered with 'no')",ROUND(AB8928,4))</f>
        <v>0.84399999999999997</v>
      </c>
      <c r="AD8928" s="110">
        <f>IF('3C-Water transport'!$T$57="no","not applicable (Q3c.1.6 answered with 'no')",ROUND(AB8928,4))</f>
        <v>0.84399999999999997</v>
      </c>
      <c r="AE8928" s="110">
        <f>IF('3C-Water transport'!$T$58="no","not applicable (Q3c.1.6 answered with 'no')",ROUND(AB8928,4))</f>
        <v>0.84399999999999997</v>
      </c>
    </row>
    <row r="8929" spans="5:31" x14ac:dyDescent="0.25">
      <c r="E8929" s="110">
        <f t="shared" si="489"/>
        <v>0.84500000000000064</v>
      </c>
      <c r="F8929" s="110">
        <f>IF('3A-Rail transport'!$T$56="no","not applicable (Q3a.2.6 answered with 'no')",ROUND(E8929,4))</f>
        <v>0.84499999999999997</v>
      </c>
      <c r="G8929" s="110">
        <f>IF('3A-Rail transport'!$T$57="no","not applicable (Q3a.2.6 answered with 'no')",ROUND(E8929,4))</f>
        <v>0.84499999999999997</v>
      </c>
      <c r="S8929" s="110">
        <f t="shared" si="490"/>
        <v>0.84500000000000064</v>
      </c>
      <c r="T8929" s="110">
        <f>IF('3B-Air transport'!$T$66="no","not applicable (Q3b.1.6 answered with 'no')",ROUND(S8929,4))</f>
        <v>0.84499999999999997</v>
      </c>
      <c r="U8929" s="110">
        <f>IF('3B-Air transport'!$T$67="no","not applicable (Q3b.1.6 answered with 'no')",ROUND(S8929,4))</f>
        <v>0.84499999999999997</v>
      </c>
      <c r="V8929" s="110">
        <f>IF('3B-Air transport'!$T$68="no","not applicable (Q3b.1.6 answered with 'no')",ROUND(S8929,4))</f>
        <v>0.84499999999999997</v>
      </c>
      <c r="AB8929" s="110">
        <f t="shared" si="491"/>
        <v>0.84500000000000064</v>
      </c>
      <c r="AC8929" s="110">
        <f>IF('3C-Water transport'!$T$56="no","not applicable (Q3c.1.6 answered with 'no')",ROUND(AB8929,4))</f>
        <v>0.84499999999999997</v>
      </c>
      <c r="AD8929" s="110">
        <f>IF('3C-Water transport'!$T$57="no","not applicable (Q3c.1.6 answered with 'no')",ROUND(AB8929,4))</f>
        <v>0.84499999999999997</v>
      </c>
      <c r="AE8929" s="110">
        <f>IF('3C-Water transport'!$T$58="no","not applicable (Q3c.1.6 answered with 'no')",ROUND(AB8929,4))</f>
        <v>0.84499999999999997</v>
      </c>
    </row>
    <row r="8930" spans="5:31" x14ac:dyDescent="0.25">
      <c r="E8930" s="110">
        <f t="shared" si="489"/>
        <v>0.84600000000000064</v>
      </c>
      <c r="F8930" s="110">
        <f>IF('3A-Rail transport'!$T$56="no","not applicable (Q3a.2.6 answered with 'no')",ROUND(E8930,4))</f>
        <v>0.84599999999999997</v>
      </c>
      <c r="G8930" s="110">
        <f>IF('3A-Rail transport'!$T$57="no","not applicable (Q3a.2.6 answered with 'no')",ROUND(E8930,4))</f>
        <v>0.84599999999999997</v>
      </c>
      <c r="S8930" s="110">
        <f t="shared" si="490"/>
        <v>0.84600000000000064</v>
      </c>
      <c r="T8930" s="110">
        <f>IF('3B-Air transport'!$T$66="no","not applicable (Q3b.1.6 answered with 'no')",ROUND(S8930,4))</f>
        <v>0.84599999999999997</v>
      </c>
      <c r="U8930" s="110">
        <f>IF('3B-Air transport'!$T$67="no","not applicable (Q3b.1.6 answered with 'no')",ROUND(S8930,4))</f>
        <v>0.84599999999999997</v>
      </c>
      <c r="V8930" s="110">
        <f>IF('3B-Air transport'!$T$68="no","not applicable (Q3b.1.6 answered with 'no')",ROUND(S8930,4))</f>
        <v>0.84599999999999997</v>
      </c>
      <c r="AB8930" s="110">
        <f t="shared" si="491"/>
        <v>0.84600000000000064</v>
      </c>
      <c r="AC8930" s="110">
        <f>IF('3C-Water transport'!$T$56="no","not applicable (Q3c.1.6 answered with 'no')",ROUND(AB8930,4))</f>
        <v>0.84599999999999997</v>
      </c>
      <c r="AD8930" s="110">
        <f>IF('3C-Water transport'!$T$57="no","not applicable (Q3c.1.6 answered with 'no')",ROUND(AB8930,4))</f>
        <v>0.84599999999999997</v>
      </c>
      <c r="AE8930" s="110">
        <f>IF('3C-Water transport'!$T$58="no","not applicable (Q3c.1.6 answered with 'no')",ROUND(AB8930,4))</f>
        <v>0.84599999999999997</v>
      </c>
    </row>
    <row r="8931" spans="5:31" x14ac:dyDescent="0.25">
      <c r="E8931" s="110">
        <f t="shared" si="489"/>
        <v>0.84700000000000064</v>
      </c>
      <c r="F8931" s="110">
        <f>IF('3A-Rail transport'!$T$56="no","not applicable (Q3a.2.6 answered with 'no')",ROUND(E8931,4))</f>
        <v>0.84699999999999998</v>
      </c>
      <c r="G8931" s="110">
        <f>IF('3A-Rail transport'!$T$57="no","not applicable (Q3a.2.6 answered with 'no')",ROUND(E8931,4))</f>
        <v>0.84699999999999998</v>
      </c>
      <c r="S8931" s="110">
        <f t="shared" si="490"/>
        <v>0.84700000000000064</v>
      </c>
      <c r="T8931" s="110">
        <f>IF('3B-Air transport'!$T$66="no","not applicable (Q3b.1.6 answered with 'no')",ROUND(S8931,4))</f>
        <v>0.84699999999999998</v>
      </c>
      <c r="U8931" s="110">
        <f>IF('3B-Air transport'!$T$67="no","not applicable (Q3b.1.6 answered with 'no')",ROUND(S8931,4))</f>
        <v>0.84699999999999998</v>
      </c>
      <c r="V8931" s="110">
        <f>IF('3B-Air transport'!$T$68="no","not applicable (Q3b.1.6 answered with 'no')",ROUND(S8931,4))</f>
        <v>0.84699999999999998</v>
      </c>
      <c r="AB8931" s="110">
        <f t="shared" si="491"/>
        <v>0.84700000000000064</v>
      </c>
      <c r="AC8931" s="110">
        <f>IF('3C-Water transport'!$T$56="no","not applicable (Q3c.1.6 answered with 'no')",ROUND(AB8931,4))</f>
        <v>0.84699999999999998</v>
      </c>
      <c r="AD8931" s="110">
        <f>IF('3C-Water transport'!$T$57="no","not applicable (Q3c.1.6 answered with 'no')",ROUND(AB8931,4))</f>
        <v>0.84699999999999998</v>
      </c>
      <c r="AE8931" s="110">
        <f>IF('3C-Water transport'!$T$58="no","not applicable (Q3c.1.6 answered with 'no')",ROUND(AB8931,4))</f>
        <v>0.84699999999999998</v>
      </c>
    </row>
    <row r="8932" spans="5:31" x14ac:dyDescent="0.25">
      <c r="E8932" s="110">
        <f t="shared" si="489"/>
        <v>0.84800000000000064</v>
      </c>
      <c r="F8932" s="110">
        <f>IF('3A-Rail transport'!$T$56="no","not applicable (Q3a.2.6 answered with 'no')",ROUND(E8932,4))</f>
        <v>0.84799999999999998</v>
      </c>
      <c r="G8932" s="110">
        <f>IF('3A-Rail transport'!$T$57="no","not applicable (Q3a.2.6 answered with 'no')",ROUND(E8932,4))</f>
        <v>0.84799999999999998</v>
      </c>
      <c r="S8932" s="110">
        <f t="shared" si="490"/>
        <v>0.84800000000000064</v>
      </c>
      <c r="T8932" s="110">
        <f>IF('3B-Air transport'!$T$66="no","not applicable (Q3b.1.6 answered with 'no')",ROUND(S8932,4))</f>
        <v>0.84799999999999998</v>
      </c>
      <c r="U8932" s="110">
        <f>IF('3B-Air transport'!$T$67="no","not applicable (Q3b.1.6 answered with 'no')",ROUND(S8932,4))</f>
        <v>0.84799999999999998</v>
      </c>
      <c r="V8932" s="110">
        <f>IF('3B-Air transport'!$T$68="no","not applicable (Q3b.1.6 answered with 'no')",ROUND(S8932,4))</f>
        <v>0.84799999999999998</v>
      </c>
      <c r="AB8932" s="110">
        <f t="shared" si="491"/>
        <v>0.84800000000000064</v>
      </c>
      <c r="AC8932" s="110">
        <f>IF('3C-Water transport'!$T$56="no","not applicable (Q3c.1.6 answered with 'no')",ROUND(AB8932,4))</f>
        <v>0.84799999999999998</v>
      </c>
      <c r="AD8932" s="110">
        <f>IF('3C-Water transport'!$T$57="no","not applicable (Q3c.1.6 answered with 'no')",ROUND(AB8932,4))</f>
        <v>0.84799999999999998</v>
      </c>
      <c r="AE8932" s="110">
        <f>IF('3C-Water transport'!$T$58="no","not applicable (Q3c.1.6 answered with 'no')",ROUND(AB8932,4))</f>
        <v>0.84799999999999998</v>
      </c>
    </row>
    <row r="8933" spans="5:31" x14ac:dyDescent="0.25">
      <c r="E8933" s="110">
        <f t="shared" si="489"/>
        <v>0.84900000000000064</v>
      </c>
      <c r="F8933" s="110">
        <f>IF('3A-Rail transport'!$T$56="no","not applicable (Q3a.2.6 answered with 'no')",ROUND(E8933,4))</f>
        <v>0.84899999999999998</v>
      </c>
      <c r="G8933" s="110">
        <f>IF('3A-Rail transport'!$T$57="no","not applicable (Q3a.2.6 answered with 'no')",ROUND(E8933,4))</f>
        <v>0.84899999999999998</v>
      </c>
      <c r="S8933" s="110">
        <f t="shared" si="490"/>
        <v>0.84900000000000064</v>
      </c>
      <c r="T8933" s="110">
        <f>IF('3B-Air transport'!$T$66="no","not applicable (Q3b.1.6 answered with 'no')",ROUND(S8933,4))</f>
        <v>0.84899999999999998</v>
      </c>
      <c r="U8933" s="110">
        <f>IF('3B-Air transport'!$T$67="no","not applicable (Q3b.1.6 answered with 'no')",ROUND(S8933,4))</f>
        <v>0.84899999999999998</v>
      </c>
      <c r="V8933" s="110">
        <f>IF('3B-Air transport'!$T$68="no","not applicable (Q3b.1.6 answered with 'no')",ROUND(S8933,4))</f>
        <v>0.84899999999999998</v>
      </c>
      <c r="AB8933" s="110">
        <f t="shared" si="491"/>
        <v>0.84900000000000064</v>
      </c>
      <c r="AC8933" s="110">
        <f>IF('3C-Water transport'!$T$56="no","not applicable (Q3c.1.6 answered with 'no')",ROUND(AB8933,4))</f>
        <v>0.84899999999999998</v>
      </c>
      <c r="AD8933" s="110">
        <f>IF('3C-Water transport'!$T$57="no","not applicable (Q3c.1.6 answered with 'no')",ROUND(AB8933,4))</f>
        <v>0.84899999999999998</v>
      </c>
      <c r="AE8933" s="110">
        <f>IF('3C-Water transport'!$T$58="no","not applicable (Q3c.1.6 answered with 'no')",ROUND(AB8933,4))</f>
        <v>0.84899999999999998</v>
      </c>
    </row>
    <row r="8934" spans="5:31" x14ac:dyDescent="0.25">
      <c r="E8934" s="110">
        <f t="shared" si="489"/>
        <v>0.85000000000000064</v>
      </c>
      <c r="F8934" s="110">
        <f>IF('3A-Rail transport'!$T$56="no","not applicable (Q3a.2.6 answered with 'no')",ROUND(E8934,4))</f>
        <v>0.85</v>
      </c>
      <c r="G8934" s="110">
        <f>IF('3A-Rail transport'!$T$57="no","not applicable (Q3a.2.6 answered with 'no')",ROUND(E8934,4))</f>
        <v>0.85</v>
      </c>
      <c r="S8934" s="110">
        <f t="shared" si="490"/>
        <v>0.85000000000000064</v>
      </c>
      <c r="T8934" s="110">
        <f>IF('3B-Air transport'!$T$66="no","not applicable (Q3b.1.6 answered with 'no')",ROUND(S8934,4))</f>
        <v>0.85</v>
      </c>
      <c r="U8934" s="110">
        <f>IF('3B-Air transport'!$T$67="no","not applicable (Q3b.1.6 answered with 'no')",ROUND(S8934,4))</f>
        <v>0.85</v>
      </c>
      <c r="V8934" s="110">
        <f>IF('3B-Air transport'!$T$68="no","not applicable (Q3b.1.6 answered with 'no')",ROUND(S8934,4))</f>
        <v>0.85</v>
      </c>
      <c r="AB8934" s="110">
        <f t="shared" si="491"/>
        <v>0.85000000000000064</v>
      </c>
      <c r="AC8934" s="110">
        <f>IF('3C-Water transport'!$T$56="no","not applicable (Q3c.1.6 answered with 'no')",ROUND(AB8934,4))</f>
        <v>0.85</v>
      </c>
      <c r="AD8934" s="110">
        <f>IF('3C-Water transport'!$T$57="no","not applicable (Q3c.1.6 answered with 'no')",ROUND(AB8934,4))</f>
        <v>0.85</v>
      </c>
      <c r="AE8934" s="110">
        <f>IF('3C-Water transport'!$T$58="no","not applicable (Q3c.1.6 answered with 'no')",ROUND(AB8934,4))</f>
        <v>0.85</v>
      </c>
    </row>
    <row r="8935" spans="5:31" x14ac:dyDescent="0.25">
      <c r="E8935" s="110">
        <f t="shared" si="489"/>
        <v>0.85100000000000064</v>
      </c>
      <c r="F8935" s="110">
        <f>IF('3A-Rail transport'!$T$56="no","not applicable (Q3a.2.6 answered with 'no')",ROUND(E8935,4))</f>
        <v>0.85099999999999998</v>
      </c>
      <c r="G8935" s="110">
        <f>IF('3A-Rail transport'!$T$57="no","not applicable (Q3a.2.6 answered with 'no')",ROUND(E8935,4))</f>
        <v>0.85099999999999998</v>
      </c>
      <c r="S8935" s="110">
        <f t="shared" si="490"/>
        <v>0.85100000000000064</v>
      </c>
      <c r="T8935" s="110">
        <f>IF('3B-Air transport'!$T$66="no","not applicable (Q3b.1.6 answered with 'no')",ROUND(S8935,4))</f>
        <v>0.85099999999999998</v>
      </c>
      <c r="U8935" s="110">
        <f>IF('3B-Air transport'!$T$67="no","not applicable (Q3b.1.6 answered with 'no')",ROUND(S8935,4))</f>
        <v>0.85099999999999998</v>
      </c>
      <c r="V8935" s="110">
        <f>IF('3B-Air transport'!$T$68="no","not applicable (Q3b.1.6 answered with 'no')",ROUND(S8935,4))</f>
        <v>0.85099999999999998</v>
      </c>
      <c r="AB8935" s="110">
        <f t="shared" si="491"/>
        <v>0.85100000000000064</v>
      </c>
      <c r="AC8935" s="110">
        <f>IF('3C-Water transport'!$T$56="no","not applicable (Q3c.1.6 answered with 'no')",ROUND(AB8935,4))</f>
        <v>0.85099999999999998</v>
      </c>
      <c r="AD8935" s="110">
        <f>IF('3C-Water transport'!$T$57="no","not applicable (Q3c.1.6 answered with 'no')",ROUND(AB8935,4))</f>
        <v>0.85099999999999998</v>
      </c>
      <c r="AE8935" s="110">
        <f>IF('3C-Water transport'!$T$58="no","not applicable (Q3c.1.6 answered with 'no')",ROUND(AB8935,4))</f>
        <v>0.85099999999999998</v>
      </c>
    </row>
    <row r="8936" spans="5:31" x14ac:dyDescent="0.25">
      <c r="E8936" s="110">
        <f t="shared" si="489"/>
        <v>0.85200000000000065</v>
      </c>
      <c r="F8936" s="110">
        <f>IF('3A-Rail transport'!$T$56="no","not applicable (Q3a.2.6 answered with 'no')",ROUND(E8936,4))</f>
        <v>0.85199999999999998</v>
      </c>
      <c r="G8936" s="110">
        <f>IF('3A-Rail transport'!$T$57="no","not applicable (Q3a.2.6 answered with 'no')",ROUND(E8936,4))</f>
        <v>0.85199999999999998</v>
      </c>
      <c r="S8936" s="110">
        <f t="shared" si="490"/>
        <v>0.85200000000000065</v>
      </c>
      <c r="T8936" s="110">
        <f>IF('3B-Air transport'!$T$66="no","not applicable (Q3b.1.6 answered with 'no')",ROUND(S8936,4))</f>
        <v>0.85199999999999998</v>
      </c>
      <c r="U8936" s="110">
        <f>IF('3B-Air transport'!$T$67="no","not applicable (Q3b.1.6 answered with 'no')",ROUND(S8936,4))</f>
        <v>0.85199999999999998</v>
      </c>
      <c r="V8936" s="110">
        <f>IF('3B-Air transport'!$T$68="no","not applicable (Q3b.1.6 answered with 'no')",ROUND(S8936,4))</f>
        <v>0.85199999999999998</v>
      </c>
      <c r="AB8936" s="110">
        <f t="shared" si="491"/>
        <v>0.85200000000000065</v>
      </c>
      <c r="AC8936" s="110">
        <f>IF('3C-Water transport'!$T$56="no","not applicable (Q3c.1.6 answered with 'no')",ROUND(AB8936,4))</f>
        <v>0.85199999999999998</v>
      </c>
      <c r="AD8936" s="110">
        <f>IF('3C-Water transport'!$T$57="no","not applicable (Q3c.1.6 answered with 'no')",ROUND(AB8936,4))</f>
        <v>0.85199999999999998</v>
      </c>
      <c r="AE8936" s="110">
        <f>IF('3C-Water transport'!$T$58="no","not applicable (Q3c.1.6 answered with 'no')",ROUND(AB8936,4))</f>
        <v>0.85199999999999998</v>
      </c>
    </row>
    <row r="8937" spans="5:31" x14ac:dyDescent="0.25">
      <c r="E8937" s="110">
        <f t="shared" si="489"/>
        <v>0.85300000000000065</v>
      </c>
      <c r="F8937" s="110">
        <f>IF('3A-Rail transport'!$T$56="no","not applicable (Q3a.2.6 answered with 'no')",ROUND(E8937,4))</f>
        <v>0.85299999999999998</v>
      </c>
      <c r="G8937" s="110">
        <f>IF('3A-Rail transport'!$T$57="no","not applicable (Q3a.2.6 answered with 'no')",ROUND(E8937,4))</f>
        <v>0.85299999999999998</v>
      </c>
      <c r="S8937" s="110">
        <f t="shared" si="490"/>
        <v>0.85300000000000065</v>
      </c>
      <c r="T8937" s="110">
        <f>IF('3B-Air transport'!$T$66="no","not applicable (Q3b.1.6 answered with 'no')",ROUND(S8937,4))</f>
        <v>0.85299999999999998</v>
      </c>
      <c r="U8937" s="110">
        <f>IF('3B-Air transport'!$T$67="no","not applicable (Q3b.1.6 answered with 'no')",ROUND(S8937,4))</f>
        <v>0.85299999999999998</v>
      </c>
      <c r="V8937" s="110">
        <f>IF('3B-Air transport'!$T$68="no","not applicable (Q3b.1.6 answered with 'no')",ROUND(S8937,4))</f>
        <v>0.85299999999999998</v>
      </c>
      <c r="AB8937" s="110">
        <f t="shared" si="491"/>
        <v>0.85300000000000065</v>
      </c>
      <c r="AC8937" s="110">
        <f>IF('3C-Water transport'!$T$56="no","not applicable (Q3c.1.6 answered with 'no')",ROUND(AB8937,4))</f>
        <v>0.85299999999999998</v>
      </c>
      <c r="AD8937" s="110">
        <f>IF('3C-Water transport'!$T$57="no","not applicable (Q3c.1.6 answered with 'no')",ROUND(AB8937,4))</f>
        <v>0.85299999999999998</v>
      </c>
      <c r="AE8937" s="110">
        <f>IF('3C-Water transport'!$T$58="no","not applicable (Q3c.1.6 answered with 'no')",ROUND(AB8937,4))</f>
        <v>0.85299999999999998</v>
      </c>
    </row>
    <row r="8938" spans="5:31" x14ac:dyDescent="0.25">
      <c r="E8938" s="110">
        <f t="shared" si="489"/>
        <v>0.85400000000000065</v>
      </c>
      <c r="F8938" s="110">
        <f>IF('3A-Rail transport'!$T$56="no","not applicable (Q3a.2.6 answered with 'no')",ROUND(E8938,4))</f>
        <v>0.85399999999999998</v>
      </c>
      <c r="G8938" s="110">
        <f>IF('3A-Rail transport'!$T$57="no","not applicable (Q3a.2.6 answered with 'no')",ROUND(E8938,4))</f>
        <v>0.85399999999999998</v>
      </c>
      <c r="S8938" s="110">
        <f t="shared" si="490"/>
        <v>0.85400000000000065</v>
      </c>
      <c r="T8938" s="110">
        <f>IF('3B-Air transport'!$T$66="no","not applicable (Q3b.1.6 answered with 'no')",ROUND(S8938,4))</f>
        <v>0.85399999999999998</v>
      </c>
      <c r="U8938" s="110">
        <f>IF('3B-Air transport'!$T$67="no","not applicable (Q3b.1.6 answered with 'no')",ROUND(S8938,4))</f>
        <v>0.85399999999999998</v>
      </c>
      <c r="V8938" s="110">
        <f>IF('3B-Air transport'!$T$68="no","not applicable (Q3b.1.6 answered with 'no')",ROUND(S8938,4))</f>
        <v>0.85399999999999998</v>
      </c>
      <c r="AB8938" s="110">
        <f t="shared" si="491"/>
        <v>0.85400000000000065</v>
      </c>
      <c r="AC8938" s="110">
        <f>IF('3C-Water transport'!$T$56="no","not applicable (Q3c.1.6 answered with 'no')",ROUND(AB8938,4))</f>
        <v>0.85399999999999998</v>
      </c>
      <c r="AD8938" s="110">
        <f>IF('3C-Water transport'!$T$57="no","not applicable (Q3c.1.6 answered with 'no')",ROUND(AB8938,4))</f>
        <v>0.85399999999999998</v>
      </c>
      <c r="AE8938" s="110">
        <f>IF('3C-Water transport'!$T$58="no","not applicable (Q3c.1.6 answered with 'no')",ROUND(AB8938,4))</f>
        <v>0.85399999999999998</v>
      </c>
    </row>
    <row r="8939" spans="5:31" x14ac:dyDescent="0.25">
      <c r="E8939" s="110">
        <f t="shared" si="489"/>
        <v>0.85500000000000065</v>
      </c>
      <c r="F8939" s="110">
        <f>IF('3A-Rail transport'!$T$56="no","not applicable (Q3a.2.6 answered with 'no')",ROUND(E8939,4))</f>
        <v>0.85499999999999998</v>
      </c>
      <c r="G8939" s="110">
        <f>IF('3A-Rail transport'!$T$57="no","not applicable (Q3a.2.6 answered with 'no')",ROUND(E8939,4))</f>
        <v>0.85499999999999998</v>
      </c>
      <c r="S8939" s="110">
        <f t="shared" si="490"/>
        <v>0.85500000000000065</v>
      </c>
      <c r="T8939" s="110">
        <f>IF('3B-Air transport'!$T$66="no","not applicable (Q3b.1.6 answered with 'no')",ROUND(S8939,4))</f>
        <v>0.85499999999999998</v>
      </c>
      <c r="U8939" s="110">
        <f>IF('3B-Air transport'!$T$67="no","not applicable (Q3b.1.6 answered with 'no')",ROUND(S8939,4))</f>
        <v>0.85499999999999998</v>
      </c>
      <c r="V8939" s="110">
        <f>IF('3B-Air transport'!$T$68="no","not applicable (Q3b.1.6 answered with 'no')",ROUND(S8939,4))</f>
        <v>0.85499999999999998</v>
      </c>
      <c r="AB8939" s="110">
        <f t="shared" si="491"/>
        <v>0.85500000000000065</v>
      </c>
      <c r="AC8939" s="110">
        <f>IF('3C-Water transport'!$T$56="no","not applicable (Q3c.1.6 answered with 'no')",ROUND(AB8939,4))</f>
        <v>0.85499999999999998</v>
      </c>
      <c r="AD8939" s="110">
        <f>IF('3C-Water transport'!$T$57="no","not applicable (Q3c.1.6 answered with 'no')",ROUND(AB8939,4))</f>
        <v>0.85499999999999998</v>
      </c>
      <c r="AE8939" s="110">
        <f>IF('3C-Water transport'!$T$58="no","not applicable (Q3c.1.6 answered with 'no')",ROUND(AB8939,4))</f>
        <v>0.85499999999999998</v>
      </c>
    </row>
    <row r="8940" spans="5:31" x14ac:dyDescent="0.25">
      <c r="E8940" s="110">
        <f t="shared" si="489"/>
        <v>0.85600000000000065</v>
      </c>
      <c r="F8940" s="110">
        <f>IF('3A-Rail transport'!$T$56="no","not applicable (Q3a.2.6 answered with 'no')",ROUND(E8940,4))</f>
        <v>0.85599999999999998</v>
      </c>
      <c r="G8940" s="110">
        <f>IF('3A-Rail transport'!$T$57="no","not applicable (Q3a.2.6 answered with 'no')",ROUND(E8940,4))</f>
        <v>0.85599999999999998</v>
      </c>
      <c r="S8940" s="110">
        <f t="shared" si="490"/>
        <v>0.85600000000000065</v>
      </c>
      <c r="T8940" s="110">
        <f>IF('3B-Air transport'!$T$66="no","not applicable (Q3b.1.6 answered with 'no')",ROUND(S8940,4))</f>
        <v>0.85599999999999998</v>
      </c>
      <c r="U8940" s="110">
        <f>IF('3B-Air transport'!$T$67="no","not applicable (Q3b.1.6 answered with 'no')",ROUND(S8940,4))</f>
        <v>0.85599999999999998</v>
      </c>
      <c r="V8940" s="110">
        <f>IF('3B-Air transport'!$T$68="no","not applicable (Q3b.1.6 answered with 'no')",ROUND(S8940,4))</f>
        <v>0.85599999999999998</v>
      </c>
      <c r="AB8940" s="110">
        <f t="shared" si="491"/>
        <v>0.85600000000000065</v>
      </c>
      <c r="AC8940" s="110">
        <f>IF('3C-Water transport'!$T$56="no","not applicable (Q3c.1.6 answered with 'no')",ROUND(AB8940,4))</f>
        <v>0.85599999999999998</v>
      </c>
      <c r="AD8940" s="110">
        <f>IF('3C-Water transport'!$T$57="no","not applicable (Q3c.1.6 answered with 'no')",ROUND(AB8940,4))</f>
        <v>0.85599999999999998</v>
      </c>
      <c r="AE8940" s="110">
        <f>IF('3C-Water transport'!$T$58="no","not applicable (Q3c.1.6 answered with 'no')",ROUND(AB8940,4))</f>
        <v>0.85599999999999998</v>
      </c>
    </row>
    <row r="8941" spans="5:31" x14ac:dyDescent="0.25">
      <c r="E8941" s="110">
        <f t="shared" si="489"/>
        <v>0.85700000000000065</v>
      </c>
      <c r="F8941" s="110">
        <f>IF('3A-Rail transport'!$T$56="no","not applicable (Q3a.2.6 answered with 'no')",ROUND(E8941,4))</f>
        <v>0.85699999999999998</v>
      </c>
      <c r="G8941" s="110">
        <f>IF('3A-Rail transport'!$T$57="no","not applicable (Q3a.2.6 answered with 'no')",ROUND(E8941,4))</f>
        <v>0.85699999999999998</v>
      </c>
      <c r="S8941" s="110">
        <f t="shared" si="490"/>
        <v>0.85700000000000065</v>
      </c>
      <c r="T8941" s="110">
        <f>IF('3B-Air transport'!$T$66="no","not applicable (Q3b.1.6 answered with 'no')",ROUND(S8941,4))</f>
        <v>0.85699999999999998</v>
      </c>
      <c r="U8941" s="110">
        <f>IF('3B-Air transport'!$T$67="no","not applicable (Q3b.1.6 answered with 'no')",ROUND(S8941,4))</f>
        <v>0.85699999999999998</v>
      </c>
      <c r="V8941" s="110">
        <f>IF('3B-Air transport'!$T$68="no","not applicable (Q3b.1.6 answered with 'no')",ROUND(S8941,4))</f>
        <v>0.85699999999999998</v>
      </c>
      <c r="AB8941" s="110">
        <f t="shared" si="491"/>
        <v>0.85700000000000065</v>
      </c>
      <c r="AC8941" s="110">
        <f>IF('3C-Water transport'!$T$56="no","not applicable (Q3c.1.6 answered with 'no')",ROUND(AB8941,4))</f>
        <v>0.85699999999999998</v>
      </c>
      <c r="AD8941" s="110">
        <f>IF('3C-Water transport'!$T$57="no","not applicable (Q3c.1.6 answered with 'no')",ROUND(AB8941,4))</f>
        <v>0.85699999999999998</v>
      </c>
      <c r="AE8941" s="110">
        <f>IF('3C-Water transport'!$T$58="no","not applicable (Q3c.1.6 answered with 'no')",ROUND(AB8941,4))</f>
        <v>0.85699999999999998</v>
      </c>
    </row>
    <row r="8942" spans="5:31" x14ac:dyDescent="0.25">
      <c r="E8942" s="110">
        <f t="shared" si="489"/>
        <v>0.85800000000000065</v>
      </c>
      <c r="F8942" s="110">
        <f>IF('3A-Rail transport'!$T$56="no","not applicable (Q3a.2.6 answered with 'no')",ROUND(E8942,4))</f>
        <v>0.85799999999999998</v>
      </c>
      <c r="G8942" s="110">
        <f>IF('3A-Rail transport'!$T$57="no","not applicable (Q3a.2.6 answered with 'no')",ROUND(E8942,4))</f>
        <v>0.85799999999999998</v>
      </c>
      <c r="S8942" s="110">
        <f t="shared" si="490"/>
        <v>0.85800000000000065</v>
      </c>
      <c r="T8942" s="110">
        <f>IF('3B-Air transport'!$T$66="no","not applicable (Q3b.1.6 answered with 'no')",ROUND(S8942,4))</f>
        <v>0.85799999999999998</v>
      </c>
      <c r="U8942" s="110">
        <f>IF('3B-Air transport'!$T$67="no","not applicable (Q3b.1.6 answered with 'no')",ROUND(S8942,4))</f>
        <v>0.85799999999999998</v>
      </c>
      <c r="V8942" s="110">
        <f>IF('3B-Air transport'!$T$68="no","not applicable (Q3b.1.6 answered with 'no')",ROUND(S8942,4))</f>
        <v>0.85799999999999998</v>
      </c>
      <c r="AB8942" s="110">
        <f t="shared" si="491"/>
        <v>0.85800000000000065</v>
      </c>
      <c r="AC8942" s="110">
        <f>IF('3C-Water transport'!$T$56="no","not applicable (Q3c.1.6 answered with 'no')",ROUND(AB8942,4))</f>
        <v>0.85799999999999998</v>
      </c>
      <c r="AD8942" s="110">
        <f>IF('3C-Water transport'!$T$57="no","not applicable (Q3c.1.6 answered with 'no')",ROUND(AB8942,4))</f>
        <v>0.85799999999999998</v>
      </c>
      <c r="AE8942" s="110">
        <f>IF('3C-Water transport'!$T$58="no","not applicable (Q3c.1.6 answered with 'no')",ROUND(AB8942,4))</f>
        <v>0.85799999999999998</v>
      </c>
    </row>
    <row r="8943" spans="5:31" x14ac:dyDescent="0.25">
      <c r="E8943" s="110">
        <f t="shared" si="489"/>
        <v>0.85900000000000065</v>
      </c>
      <c r="F8943" s="110">
        <f>IF('3A-Rail transport'!$T$56="no","not applicable (Q3a.2.6 answered with 'no')",ROUND(E8943,4))</f>
        <v>0.85899999999999999</v>
      </c>
      <c r="G8943" s="110">
        <f>IF('3A-Rail transport'!$T$57="no","not applicable (Q3a.2.6 answered with 'no')",ROUND(E8943,4))</f>
        <v>0.85899999999999999</v>
      </c>
      <c r="S8943" s="110">
        <f t="shared" si="490"/>
        <v>0.85900000000000065</v>
      </c>
      <c r="T8943" s="110">
        <f>IF('3B-Air transport'!$T$66="no","not applicable (Q3b.1.6 answered with 'no')",ROUND(S8943,4))</f>
        <v>0.85899999999999999</v>
      </c>
      <c r="U8943" s="110">
        <f>IF('3B-Air transport'!$T$67="no","not applicable (Q3b.1.6 answered with 'no')",ROUND(S8943,4))</f>
        <v>0.85899999999999999</v>
      </c>
      <c r="V8943" s="110">
        <f>IF('3B-Air transport'!$T$68="no","not applicable (Q3b.1.6 answered with 'no')",ROUND(S8943,4))</f>
        <v>0.85899999999999999</v>
      </c>
      <c r="AB8943" s="110">
        <f t="shared" si="491"/>
        <v>0.85900000000000065</v>
      </c>
      <c r="AC8943" s="110">
        <f>IF('3C-Water transport'!$T$56="no","not applicable (Q3c.1.6 answered with 'no')",ROUND(AB8943,4))</f>
        <v>0.85899999999999999</v>
      </c>
      <c r="AD8943" s="110">
        <f>IF('3C-Water transport'!$T$57="no","not applicable (Q3c.1.6 answered with 'no')",ROUND(AB8943,4))</f>
        <v>0.85899999999999999</v>
      </c>
      <c r="AE8943" s="110">
        <f>IF('3C-Water transport'!$T$58="no","not applicable (Q3c.1.6 answered with 'no')",ROUND(AB8943,4))</f>
        <v>0.85899999999999999</v>
      </c>
    </row>
    <row r="8944" spans="5:31" x14ac:dyDescent="0.25">
      <c r="E8944" s="110">
        <f t="shared" si="489"/>
        <v>0.86000000000000065</v>
      </c>
      <c r="F8944" s="110">
        <f>IF('3A-Rail transport'!$T$56="no","not applicable (Q3a.2.6 answered with 'no')",ROUND(E8944,4))</f>
        <v>0.86</v>
      </c>
      <c r="G8944" s="110">
        <f>IF('3A-Rail transport'!$T$57="no","not applicable (Q3a.2.6 answered with 'no')",ROUND(E8944,4))</f>
        <v>0.86</v>
      </c>
      <c r="S8944" s="110">
        <f t="shared" si="490"/>
        <v>0.86000000000000065</v>
      </c>
      <c r="T8944" s="110">
        <f>IF('3B-Air transport'!$T$66="no","not applicable (Q3b.1.6 answered with 'no')",ROUND(S8944,4))</f>
        <v>0.86</v>
      </c>
      <c r="U8944" s="110">
        <f>IF('3B-Air transport'!$T$67="no","not applicable (Q3b.1.6 answered with 'no')",ROUND(S8944,4))</f>
        <v>0.86</v>
      </c>
      <c r="V8944" s="110">
        <f>IF('3B-Air transport'!$T$68="no","not applicable (Q3b.1.6 answered with 'no')",ROUND(S8944,4))</f>
        <v>0.86</v>
      </c>
      <c r="AB8944" s="110">
        <f t="shared" si="491"/>
        <v>0.86000000000000065</v>
      </c>
      <c r="AC8944" s="110">
        <f>IF('3C-Water transport'!$T$56="no","not applicable (Q3c.1.6 answered with 'no')",ROUND(AB8944,4))</f>
        <v>0.86</v>
      </c>
      <c r="AD8944" s="110">
        <f>IF('3C-Water transport'!$T$57="no","not applicable (Q3c.1.6 answered with 'no')",ROUND(AB8944,4))</f>
        <v>0.86</v>
      </c>
      <c r="AE8944" s="110">
        <f>IF('3C-Water transport'!$T$58="no","not applicable (Q3c.1.6 answered with 'no')",ROUND(AB8944,4))</f>
        <v>0.86</v>
      </c>
    </row>
    <row r="8945" spans="5:31" x14ac:dyDescent="0.25">
      <c r="E8945" s="110">
        <f t="shared" si="489"/>
        <v>0.86100000000000065</v>
      </c>
      <c r="F8945" s="110">
        <f>IF('3A-Rail transport'!$T$56="no","not applicable (Q3a.2.6 answered with 'no')",ROUND(E8945,4))</f>
        <v>0.86099999999999999</v>
      </c>
      <c r="G8945" s="110">
        <f>IF('3A-Rail transport'!$T$57="no","not applicable (Q3a.2.6 answered with 'no')",ROUND(E8945,4))</f>
        <v>0.86099999999999999</v>
      </c>
      <c r="S8945" s="110">
        <f t="shared" si="490"/>
        <v>0.86100000000000065</v>
      </c>
      <c r="T8945" s="110">
        <f>IF('3B-Air transport'!$T$66="no","not applicable (Q3b.1.6 answered with 'no')",ROUND(S8945,4))</f>
        <v>0.86099999999999999</v>
      </c>
      <c r="U8945" s="110">
        <f>IF('3B-Air transport'!$T$67="no","not applicable (Q3b.1.6 answered with 'no')",ROUND(S8945,4))</f>
        <v>0.86099999999999999</v>
      </c>
      <c r="V8945" s="110">
        <f>IF('3B-Air transport'!$T$68="no","not applicable (Q3b.1.6 answered with 'no')",ROUND(S8945,4))</f>
        <v>0.86099999999999999</v>
      </c>
      <c r="AB8945" s="110">
        <f t="shared" si="491"/>
        <v>0.86100000000000065</v>
      </c>
      <c r="AC8945" s="110">
        <f>IF('3C-Water transport'!$T$56="no","not applicable (Q3c.1.6 answered with 'no')",ROUND(AB8945,4))</f>
        <v>0.86099999999999999</v>
      </c>
      <c r="AD8945" s="110">
        <f>IF('3C-Water transport'!$T$57="no","not applicable (Q3c.1.6 answered with 'no')",ROUND(AB8945,4))</f>
        <v>0.86099999999999999</v>
      </c>
      <c r="AE8945" s="110">
        <f>IF('3C-Water transport'!$T$58="no","not applicable (Q3c.1.6 answered with 'no')",ROUND(AB8945,4))</f>
        <v>0.86099999999999999</v>
      </c>
    </row>
    <row r="8946" spans="5:31" x14ac:dyDescent="0.25">
      <c r="E8946" s="110">
        <f t="shared" si="489"/>
        <v>0.86200000000000065</v>
      </c>
      <c r="F8946" s="110">
        <f>IF('3A-Rail transport'!$T$56="no","not applicable (Q3a.2.6 answered with 'no')",ROUND(E8946,4))</f>
        <v>0.86199999999999999</v>
      </c>
      <c r="G8946" s="110">
        <f>IF('3A-Rail transport'!$T$57="no","not applicable (Q3a.2.6 answered with 'no')",ROUND(E8946,4))</f>
        <v>0.86199999999999999</v>
      </c>
      <c r="S8946" s="110">
        <f t="shared" si="490"/>
        <v>0.86200000000000065</v>
      </c>
      <c r="T8946" s="110">
        <f>IF('3B-Air transport'!$T$66="no","not applicable (Q3b.1.6 answered with 'no')",ROUND(S8946,4))</f>
        <v>0.86199999999999999</v>
      </c>
      <c r="U8946" s="110">
        <f>IF('3B-Air transport'!$T$67="no","not applicable (Q3b.1.6 answered with 'no')",ROUND(S8946,4))</f>
        <v>0.86199999999999999</v>
      </c>
      <c r="V8946" s="110">
        <f>IF('3B-Air transport'!$T$68="no","not applicable (Q3b.1.6 answered with 'no')",ROUND(S8946,4))</f>
        <v>0.86199999999999999</v>
      </c>
      <c r="AB8946" s="110">
        <f t="shared" si="491"/>
        <v>0.86200000000000065</v>
      </c>
      <c r="AC8946" s="110">
        <f>IF('3C-Water transport'!$T$56="no","not applicable (Q3c.1.6 answered with 'no')",ROUND(AB8946,4))</f>
        <v>0.86199999999999999</v>
      </c>
      <c r="AD8946" s="110">
        <f>IF('3C-Water transport'!$T$57="no","not applicable (Q3c.1.6 answered with 'no')",ROUND(AB8946,4))</f>
        <v>0.86199999999999999</v>
      </c>
      <c r="AE8946" s="110">
        <f>IF('3C-Water transport'!$T$58="no","not applicable (Q3c.1.6 answered with 'no')",ROUND(AB8946,4))</f>
        <v>0.86199999999999999</v>
      </c>
    </row>
    <row r="8947" spans="5:31" x14ac:dyDescent="0.25">
      <c r="E8947" s="110">
        <f t="shared" si="489"/>
        <v>0.86300000000000066</v>
      </c>
      <c r="F8947" s="110">
        <f>IF('3A-Rail transport'!$T$56="no","not applicable (Q3a.2.6 answered with 'no')",ROUND(E8947,4))</f>
        <v>0.86299999999999999</v>
      </c>
      <c r="G8947" s="110">
        <f>IF('3A-Rail transport'!$T$57="no","not applicable (Q3a.2.6 answered with 'no')",ROUND(E8947,4))</f>
        <v>0.86299999999999999</v>
      </c>
      <c r="S8947" s="110">
        <f t="shared" si="490"/>
        <v>0.86300000000000066</v>
      </c>
      <c r="T8947" s="110">
        <f>IF('3B-Air transport'!$T$66="no","not applicable (Q3b.1.6 answered with 'no')",ROUND(S8947,4))</f>
        <v>0.86299999999999999</v>
      </c>
      <c r="U8947" s="110">
        <f>IF('3B-Air transport'!$T$67="no","not applicable (Q3b.1.6 answered with 'no')",ROUND(S8947,4))</f>
        <v>0.86299999999999999</v>
      </c>
      <c r="V8947" s="110">
        <f>IF('3B-Air transport'!$T$68="no","not applicable (Q3b.1.6 answered with 'no')",ROUND(S8947,4))</f>
        <v>0.86299999999999999</v>
      </c>
      <c r="AB8947" s="110">
        <f t="shared" si="491"/>
        <v>0.86300000000000066</v>
      </c>
      <c r="AC8947" s="110">
        <f>IF('3C-Water transport'!$T$56="no","not applicable (Q3c.1.6 answered with 'no')",ROUND(AB8947,4))</f>
        <v>0.86299999999999999</v>
      </c>
      <c r="AD8947" s="110">
        <f>IF('3C-Water transport'!$T$57="no","not applicable (Q3c.1.6 answered with 'no')",ROUND(AB8947,4))</f>
        <v>0.86299999999999999</v>
      </c>
      <c r="AE8947" s="110">
        <f>IF('3C-Water transport'!$T$58="no","not applicable (Q3c.1.6 answered with 'no')",ROUND(AB8947,4))</f>
        <v>0.86299999999999999</v>
      </c>
    </row>
    <row r="8948" spans="5:31" x14ac:dyDescent="0.25">
      <c r="E8948" s="110">
        <f t="shared" si="489"/>
        <v>0.86400000000000066</v>
      </c>
      <c r="F8948" s="110">
        <f>IF('3A-Rail transport'!$T$56="no","not applicable (Q3a.2.6 answered with 'no')",ROUND(E8948,4))</f>
        <v>0.86399999999999999</v>
      </c>
      <c r="G8948" s="110">
        <f>IF('3A-Rail transport'!$T$57="no","not applicable (Q3a.2.6 answered with 'no')",ROUND(E8948,4))</f>
        <v>0.86399999999999999</v>
      </c>
      <c r="S8948" s="110">
        <f t="shared" si="490"/>
        <v>0.86400000000000066</v>
      </c>
      <c r="T8948" s="110">
        <f>IF('3B-Air transport'!$T$66="no","not applicable (Q3b.1.6 answered with 'no')",ROUND(S8948,4))</f>
        <v>0.86399999999999999</v>
      </c>
      <c r="U8948" s="110">
        <f>IF('3B-Air transport'!$T$67="no","not applicable (Q3b.1.6 answered with 'no')",ROUND(S8948,4))</f>
        <v>0.86399999999999999</v>
      </c>
      <c r="V8948" s="110">
        <f>IF('3B-Air transport'!$T$68="no","not applicable (Q3b.1.6 answered with 'no')",ROUND(S8948,4))</f>
        <v>0.86399999999999999</v>
      </c>
      <c r="AB8948" s="110">
        <f t="shared" si="491"/>
        <v>0.86400000000000066</v>
      </c>
      <c r="AC8948" s="110">
        <f>IF('3C-Water transport'!$T$56="no","not applicable (Q3c.1.6 answered with 'no')",ROUND(AB8948,4))</f>
        <v>0.86399999999999999</v>
      </c>
      <c r="AD8948" s="110">
        <f>IF('3C-Water transport'!$T$57="no","not applicable (Q3c.1.6 answered with 'no')",ROUND(AB8948,4))</f>
        <v>0.86399999999999999</v>
      </c>
      <c r="AE8948" s="110">
        <f>IF('3C-Water transport'!$T$58="no","not applicable (Q3c.1.6 answered with 'no')",ROUND(AB8948,4))</f>
        <v>0.86399999999999999</v>
      </c>
    </row>
    <row r="8949" spans="5:31" x14ac:dyDescent="0.25">
      <c r="E8949" s="110">
        <f t="shared" si="489"/>
        <v>0.86500000000000066</v>
      </c>
      <c r="F8949" s="110">
        <f>IF('3A-Rail transport'!$T$56="no","not applicable (Q3a.2.6 answered with 'no')",ROUND(E8949,4))</f>
        <v>0.86499999999999999</v>
      </c>
      <c r="G8949" s="110">
        <f>IF('3A-Rail transport'!$T$57="no","not applicable (Q3a.2.6 answered with 'no')",ROUND(E8949,4))</f>
        <v>0.86499999999999999</v>
      </c>
      <c r="S8949" s="110">
        <f t="shared" si="490"/>
        <v>0.86500000000000066</v>
      </c>
      <c r="T8949" s="110">
        <f>IF('3B-Air transport'!$T$66="no","not applicable (Q3b.1.6 answered with 'no')",ROUND(S8949,4))</f>
        <v>0.86499999999999999</v>
      </c>
      <c r="U8949" s="110">
        <f>IF('3B-Air transport'!$T$67="no","not applicable (Q3b.1.6 answered with 'no')",ROUND(S8949,4))</f>
        <v>0.86499999999999999</v>
      </c>
      <c r="V8949" s="110">
        <f>IF('3B-Air transport'!$T$68="no","not applicable (Q3b.1.6 answered with 'no')",ROUND(S8949,4))</f>
        <v>0.86499999999999999</v>
      </c>
      <c r="AB8949" s="110">
        <f t="shared" si="491"/>
        <v>0.86500000000000066</v>
      </c>
      <c r="AC8949" s="110">
        <f>IF('3C-Water transport'!$T$56="no","not applicable (Q3c.1.6 answered with 'no')",ROUND(AB8949,4))</f>
        <v>0.86499999999999999</v>
      </c>
      <c r="AD8949" s="110">
        <f>IF('3C-Water transport'!$T$57="no","not applicable (Q3c.1.6 answered with 'no')",ROUND(AB8949,4))</f>
        <v>0.86499999999999999</v>
      </c>
      <c r="AE8949" s="110">
        <f>IF('3C-Water transport'!$T$58="no","not applicable (Q3c.1.6 answered with 'no')",ROUND(AB8949,4))</f>
        <v>0.86499999999999999</v>
      </c>
    </row>
    <row r="8950" spans="5:31" x14ac:dyDescent="0.25">
      <c r="E8950" s="110">
        <f t="shared" si="489"/>
        <v>0.86600000000000066</v>
      </c>
      <c r="F8950" s="110">
        <f>IF('3A-Rail transport'!$T$56="no","not applicable (Q3a.2.6 answered with 'no')",ROUND(E8950,4))</f>
        <v>0.86599999999999999</v>
      </c>
      <c r="G8950" s="110">
        <f>IF('3A-Rail transport'!$T$57="no","not applicable (Q3a.2.6 answered with 'no')",ROUND(E8950,4))</f>
        <v>0.86599999999999999</v>
      </c>
      <c r="S8950" s="110">
        <f t="shared" si="490"/>
        <v>0.86600000000000066</v>
      </c>
      <c r="T8950" s="110">
        <f>IF('3B-Air transport'!$T$66="no","not applicable (Q3b.1.6 answered with 'no')",ROUND(S8950,4))</f>
        <v>0.86599999999999999</v>
      </c>
      <c r="U8950" s="110">
        <f>IF('3B-Air transport'!$T$67="no","not applicable (Q3b.1.6 answered with 'no')",ROUND(S8950,4))</f>
        <v>0.86599999999999999</v>
      </c>
      <c r="V8950" s="110">
        <f>IF('3B-Air transport'!$T$68="no","not applicable (Q3b.1.6 answered with 'no')",ROUND(S8950,4))</f>
        <v>0.86599999999999999</v>
      </c>
      <c r="AB8950" s="110">
        <f t="shared" si="491"/>
        <v>0.86600000000000066</v>
      </c>
      <c r="AC8950" s="110">
        <f>IF('3C-Water transport'!$T$56="no","not applicable (Q3c.1.6 answered with 'no')",ROUND(AB8950,4))</f>
        <v>0.86599999999999999</v>
      </c>
      <c r="AD8950" s="110">
        <f>IF('3C-Water transport'!$T$57="no","not applicable (Q3c.1.6 answered with 'no')",ROUND(AB8950,4))</f>
        <v>0.86599999999999999</v>
      </c>
      <c r="AE8950" s="110">
        <f>IF('3C-Water transport'!$T$58="no","not applicable (Q3c.1.6 answered with 'no')",ROUND(AB8950,4))</f>
        <v>0.86599999999999999</v>
      </c>
    </row>
    <row r="8951" spans="5:31" x14ac:dyDescent="0.25">
      <c r="E8951" s="110">
        <f t="shared" si="489"/>
        <v>0.86700000000000066</v>
      </c>
      <c r="F8951" s="110">
        <f>IF('3A-Rail transport'!$T$56="no","not applicable (Q3a.2.6 answered with 'no')",ROUND(E8951,4))</f>
        <v>0.86699999999999999</v>
      </c>
      <c r="G8951" s="110">
        <f>IF('3A-Rail transport'!$T$57="no","not applicable (Q3a.2.6 answered with 'no')",ROUND(E8951,4))</f>
        <v>0.86699999999999999</v>
      </c>
      <c r="S8951" s="110">
        <f t="shared" si="490"/>
        <v>0.86700000000000066</v>
      </c>
      <c r="T8951" s="110">
        <f>IF('3B-Air transport'!$T$66="no","not applicable (Q3b.1.6 answered with 'no')",ROUND(S8951,4))</f>
        <v>0.86699999999999999</v>
      </c>
      <c r="U8951" s="110">
        <f>IF('3B-Air transport'!$T$67="no","not applicable (Q3b.1.6 answered with 'no')",ROUND(S8951,4))</f>
        <v>0.86699999999999999</v>
      </c>
      <c r="V8951" s="110">
        <f>IF('3B-Air transport'!$T$68="no","not applicable (Q3b.1.6 answered with 'no')",ROUND(S8951,4))</f>
        <v>0.86699999999999999</v>
      </c>
      <c r="AB8951" s="110">
        <f t="shared" si="491"/>
        <v>0.86700000000000066</v>
      </c>
      <c r="AC8951" s="110">
        <f>IF('3C-Water transport'!$T$56="no","not applicable (Q3c.1.6 answered with 'no')",ROUND(AB8951,4))</f>
        <v>0.86699999999999999</v>
      </c>
      <c r="AD8951" s="110">
        <f>IF('3C-Water transport'!$T$57="no","not applicable (Q3c.1.6 answered with 'no')",ROUND(AB8951,4))</f>
        <v>0.86699999999999999</v>
      </c>
      <c r="AE8951" s="110">
        <f>IF('3C-Water transport'!$T$58="no","not applicable (Q3c.1.6 answered with 'no')",ROUND(AB8951,4))</f>
        <v>0.86699999999999999</v>
      </c>
    </row>
    <row r="8952" spans="5:31" x14ac:dyDescent="0.25">
      <c r="E8952" s="110">
        <f t="shared" si="489"/>
        <v>0.86800000000000066</v>
      </c>
      <c r="F8952" s="110">
        <f>IF('3A-Rail transport'!$T$56="no","not applicable (Q3a.2.6 answered with 'no')",ROUND(E8952,4))</f>
        <v>0.86799999999999999</v>
      </c>
      <c r="G8952" s="110">
        <f>IF('3A-Rail transport'!$T$57="no","not applicable (Q3a.2.6 answered with 'no')",ROUND(E8952,4))</f>
        <v>0.86799999999999999</v>
      </c>
      <c r="S8952" s="110">
        <f t="shared" si="490"/>
        <v>0.86800000000000066</v>
      </c>
      <c r="T8952" s="110">
        <f>IF('3B-Air transport'!$T$66="no","not applicable (Q3b.1.6 answered with 'no')",ROUND(S8952,4))</f>
        <v>0.86799999999999999</v>
      </c>
      <c r="U8952" s="110">
        <f>IF('3B-Air transport'!$T$67="no","not applicable (Q3b.1.6 answered with 'no')",ROUND(S8952,4))</f>
        <v>0.86799999999999999</v>
      </c>
      <c r="V8952" s="110">
        <f>IF('3B-Air transport'!$T$68="no","not applicable (Q3b.1.6 answered with 'no')",ROUND(S8952,4))</f>
        <v>0.86799999999999999</v>
      </c>
      <c r="AB8952" s="110">
        <f t="shared" si="491"/>
        <v>0.86800000000000066</v>
      </c>
      <c r="AC8952" s="110">
        <f>IF('3C-Water transport'!$T$56="no","not applicable (Q3c.1.6 answered with 'no')",ROUND(AB8952,4))</f>
        <v>0.86799999999999999</v>
      </c>
      <c r="AD8952" s="110">
        <f>IF('3C-Water transport'!$T$57="no","not applicable (Q3c.1.6 answered with 'no')",ROUND(AB8952,4))</f>
        <v>0.86799999999999999</v>
      </c>
      <c r="AE8952" s="110">
        <f>IF('3C-Water transport'!$T$58="no","not applicable (Q3c.1.6 answered with 'no')",ROUND(AB8952,4))</f>
        <v>0.86799999999999999</v>
      </c>
    </row>
    <row r="8953" spans="5:31" x14ac:dyDescent="0.25">
      <c r="E8953" s="110">
        <f t="shared" si="489"/>
        <v>0.86900000000000066</v>
      </c>
      <c r="F8953" s="110">
        <f>IF('3A-Rail transport'!$T$56="no","not applicable (Q3a.2.6 answered with 'no')",ROUND(E8953,4))</f>
        <v>0.86899999999999999</v>
      </c>
      <c r="G8953" s="110">
        <f>IF('3A-Rail transport'!$T$57="no","not applicable (Q3a.2.6 answered with 'no')",ROUND(E8953,4))</f>
        <v>0.86899999999999999</v>
      </c>
      <c r="S8953" s="110">
        <f t="shared" si="490"/>
        <v>0.86900000000000066</v>
      </c>
      <c r="T8953" s="110">
        <f>IF('3B-Air transport'!$T$66="no","not applicable (Q3b.1.6 answered with 'no')",ROUND(S8953,4))</f>
        <v>0.86899999999999999</v>
      </c>
      <c r="U8953" s="110">
        <f>IF('3B-Air transport'!$T$67="no","not applicable (Q3b.1.6 answered with 'no')",ROUND(S8953,4))</f>
        <v>0.86899999999999999</v>
      </c>
      <c r="V8953" s="110">
        <f>IF('3B-Air transport'!$T$68="no","not applicable (Q3b.1.6 answered with 'no')",ROUND(S8953,4))</f>
        <v>0.86899999999999999</v>
      </c>
      <c r="AB8953" s="110">
        <f t="shared" si="491"/>
        <v>0.86900000000000066</v>
      </c>
      <c r="AC8953" s="110">
        <f>IF('3C-Water transport'!$T$56="no","not applicable (Q3c.1.6 answered with 'no')",ROUND(AB8953,4))</f>
        <v>0.86899999999999999</v>
      </c>
      <c r="AD8953" s="110">
        <f>IF('3C-Water transport'!$T$57="no","not applicable (Q3c.1.6 answered with 'no')",ROUND(AB8953,4))</f>
        <v>0.86899999999999999</v>
      </c>
      <c r="AE8953" s="110">
        <f>IF('3C-Water transport'!$T$58="no","not applicable (Q3c.1.6 answered with 'no')",ROUND(AB8953,4))</f>
        <v>0.86899999999999999</v>
      </c>
    </row>
    <row r="8954" spans="5:31" x14ac:dyDescent="0.25">
      <c r="E8954" s="110">
        <f t="shared" si="489"/>
        <v>0.87000000000000066</v>
      </c>
      <c r="F8954" s="110">
        <f>IF('3A-Rail transport'!$T$56="no","not applicable (Q3a.2.6 answered with 'no')",ROUND(E8954,4))</f>
        <v>0.87</v>
      </c>
      <c r="G8954" s="110">
        <f>IF('3A-Rail transport'!$T$57="no","not applicable (Q3a.2.6 answered with 'no')",ROUND(E8954,4))</f>
        <v>0.87</v>
      </c>
      <c r="S8954" s="110">
        <f t="shared" si="490"/>
        <v>0.87000000000000066</v>
      </c>
      <c r="T8954" s="110">
        <f>IF('3B-Air transport'!$T$66="no","not applicable (Q3b.1.6 answered with 'no')",ROUND(S8954,4))</f>
        <v>0.87</v>
      </c>
      <c r="U8954" s="110">
        <f>IF('3B-Air transport'!$T$67="no","not applicable (Q3b.1.6 answered with 'no')",ROUND(S8954,4))</f>
        <v>0.87</v>
      </c>
      <c r="V8954" s="110">
        <f>IF('3B-Air transport'!$T$68="no","not applicable (Q3b.1.6 answered with 'no')",ROUND(S8954,4))</f>
        <v>0.87</v>
      </c>
      <c r="AB8954" s="110">
        <f t="shared" si="491"/>
        <v>0.87000000000000066</v>
      </c>
      <c r="AC8954" s="110">
        <f>IF('3C-Water transport'!$T$56="no","not applicable (Q3c.1.6 answered with 'no')",ROUND(AB8954,4))</f>
        <v>0.87</v>
      </c>
      <c r="AD8954" s="110">
        <f>IF('3C-Water transport'!$T$57="no","not applicable (Q3c.1.6 answered with 'no')",ROUND(AB8954,4))</f>
        <v>0.87</v>
      </c>
      <c r="AE8954" s="110">
        <f>IF('3C-Water transport'!$T$58="no","not applicable (Q3c.1.6 answered with 'no')",ROUND(AB8954,4))</f>
        <v>0.87</v>
      </c>
    </row>
    <row r="8955" spans="5:31" x14ac:dyDescent="0.25">
      <c r="E8955" s="110">
        <f t="shared" si="489"/>
        <v>0.87100000000000066</v>
      </c>
      <c r="F8955" s="110">
        <f>IF('3A-Rail transport'!$T$56="no","not applicable (Q3a.2.6 answered with 'no')",ROUND(E8955,4))</f>
        <v>0.871</v>
      </c>
      <c r="G8955" s="110">
        <f>IF('3A-Rail transport'!$T$57="no","not applicable (Q3a.2.6 answered with 'no')",ROUND(E8955,4))</f>
        <v>0.871</v>
      </c>
      <c r="S8955" s="110">
        <f t="shared" si="490"/>
        <v>0.87100000000000066</v>
      </c>
      <c r="T8955" s="110">
        <f>IF('3B-Air transport'!$T$66="no","not applicable (Q3b.1.6 answered with 'no')",ROUND(S8955,4))</f>
        <v>0.871</v>
      </c>
      <c r="U8955" s="110">
        <f>IF('3B-Air transport'!$T$67="no","not applicable (Q3b.1.6 answered with 'no')",ROUND(S8955,4))</f>
        <v>0.871</v>
      </c>
      <c r="V8955" s="110">
        <f>IF('3B-Air transport'!$T$68="no","not applicable (Q3b.1.6 answered with 'no')",ROUND(S8955,4))</f>
        <v>0.871</v>
      </c>
      <c r="AB8955" s="110">
        <f t="shared" si="491"/>
        <v>0.87100000000000066</v>
      </c>
      <c r="AC8955" s="110">
        <f>IF('3C-Water transport'!$T$56="no","not applicable (Q3c.1.6 answered with 'no')",ROUND(AB8955,4))</f>
        <v>0.871</v>
      </c>
      <c r="AD8955" s="110">
        <f>IF('3C-Water transport'!$T$57="no","not applicable (Q3c.1.6 answered with 'no')",ROUND(AB8955,4))</f>
        <v>0.871</v>
      </c>
      <c r="AE8955" s="110">
        <f>IF('3C-Water transport'!$T$58="no","not applicable (Q3c.1.6 answered with 'no')",ROUND(AB8955,4))</f>
        <v>0.871</v>
      </c>
    </row>
    <row r="8956" spans="5:31" x14ac:dyDescent="0.25">
      <c r="E8956" s="110">
        <f t="shared" si="489"/>
        <v>0.87200000000000066</v>
      </c>
      <c r="F8956" s="110">
        <f>IF('3A-Rail transport'!$T$56="no","not applicable (Q3a.2.6 answered with 'no')",ROUND(E8956,4))</f>
        <v>0.872</v>
      </c>
      <c r="G8956" s="110">
        <f>IF('3A-Rail transport'!$T$57="no","not applicable (Q3a.2.6 answered with 'no')",ROUND(E8956,4))</f>
        <v>0.872</v>
      </c>
      <c r="S8956" s="110">
        <f t="shared" si="490"/>
        <v>0.87200000000000066</v>
      </c>
      <c r="T8956" s="110">
        <f>IF('3B-Air transport'!$T$66="no","not applicable (Q3b.1.6 answered with 'no')",ROUND(S8956,4))</f>
        <v>0.872</v>
      </c>
      <c r="U8956" s="110">
        <f>IF('3B-Air transport'!$T$67="no","not applicable (Q3b.1.6 answered with 'no')",ROUND(S8956,4))</f>
        <v>0.872</v>
      </c>
      <c r="V8956" s="110">
        <f>IF('3B-Air transport'!$T$68="no","not applicable (Q3b.1.6 answered with 'no')",ROUND(S8956,4))</f>
        <v>0.872</v>
      </c>
      <c r="AB8956" s="110">
        <f t="shared" si="491"/>
        <v>0.87200000000000066</v>
      </c>
      <c r="AC8956" s="110">
        <f>IF('3C-Water transport'!$T$56="no","not applicable (Q3c.1.6 answered with 'no')",ROUND(AB8956,4))</f>
        <v>0.872</v>
      </c>
      <c r="AD8956" s="110">
        <f>IF('3C-Water transport'!$T$57="no","not applicable (Q3c.1.6 answered with 'no')",ROUND(AB8956,4))</f>
        <v>0.872</v>
      </c>
      <c r="AE8956" s="110">
        <f>IF('3C-Water transport'!$T$58="no","not applicable (Q3c.1.6 answered with 'no')",ROUND(AB8956,4))</f>
        <v>0.872</v>
      </c>
    </row>
    <row r="8957" spans="5:31" x14ac:dyDescent="0.25">
      <c r="E8957" s="110">
        <f t="shared" si="489"/>
        <v>0.87300000000000066</v>
      </c>
      <c r="F8957" s="110">
        <f>IF('3A-Rail transport'!$T$56="no","not applicable (Q3a.2.6 answered with 'no')",ROUND(E8957,4))</f>
        <v>0.873</v>
      </c>
      <c r="G8957" s="110">
        <f>IF('3A-Rail transport'!$T$57="no","not applicable (Q3a.2.6 answered with 'no')",ROUND(E8957,4))</f>
        <v>0.873</v>
      </c>
      <c r="S8957" s="110">
        <f t="shared" si="490"/>
        <v>0.87300000000000066</v>
      </c>
      <c r="T8957" s="110">
        <f>IF('3B-Air transport'!$T$66="no","not applicable (Q3b.1.6 answered with 'no')",ROUND(S8957,4))</f>
        <v>0.873</v>
      </c>
      <c r="U8957" s="110">
        <f>IF('3B-Air transport'!$T$67="no","not applicable (Q3b.1.6 answered with 'no')",ROUND(S8957,4))</f>
        <v>0.873</v>
      </c>
      <c r="V8957" s="110">
        <f>IF('3B-Air transport'!$T$68="no","not applicable (Q3b.1.6 answered with 'no')",ROUND(S8957,4))</f>
        <v>0.873</v>
      </c>
      <c r="AB8957" s="110">
        <f t="shared" si="491"/>
        <v>0.87300000000000066</v>
      </c>
      <c r="AC8957" s="110">
        <f>IF('3C-Water transport'!$T$56="no","not applicable (Q3c.1.6 answered with 'no')",ROUND(AB8957,4))</f>
        <v>0.873</v>
      </c>
      <c r="AD8957" s="110">
        <f>IF('3C-Water transport'!$T$57="no","not applicable (Q3c.1.6 answered with 'no')",ROUND(AB8957,4))</f>
        <v>0.873</v>
      </c>
      <c r="AE8957" s="110">
        <f>IF('3C-Water transport'!$T$58="no","not applicable (Q3c.1.6 answered with 'no')",ROUND(AB8957,4))</f>
        <v>0.873</v>
      </c>
    </row>
    <row r="8958" spans="5:31" x14ac:dyDescent="0.25">
      <c r="E8958" s="110">
        <f t="shared" si="489"/>
        <v>0.87400000000000067</v>
      </c>
      <c r="F8958" s="110">
        <f>IF('3A-Rail transport'!$T$56="no","not applicable (Q3a.2.6 answered with 'no')",ROUND(E8958,4))</f>
        <v>0.874</v>
      </c>
      <c r="G8958" s="110">
        <f>IF('3A-Rail transport'!$T$57="no","not applicable (Q3a.2.6 answered with 'no')",ROUND(E8958,4))</f>
        <v>0.874</v>
      </c>
      <c r="S8958" s="110">
        <f t="shared" si="490"/>
        <v>0.87400000000000067</v>
      </c>
      <c r="T8958" s="110">
        <f>IF('3B-Air transport'!$T$66="no","not applicable (Q3b.1.6 answered with 'no')",ROUND(S8958,4))</f>
        <v>0.874</v>
      </c>
      <c r="U8958" s="110">
        <f>IF('3B-Air transport'!$T$67="no","not applicable (Q3b.1.6 answered with 'no')",ROUND(S8958,4))</f>
        <v>0.874</v>
      </c>
      <c r="V8958" s="110">
        <f>IF('3B-Air transport'!$T$68="no","not applicable (Q3b.1.6 answered with 'no')",ROUND(S8958,4))</f>
        <v>0.874</v>
      </c>
      <c r="AB8958" s="110">
        <f t="shared" si="491"/>
        <v>0.87400000000000067</v>
      </c>
      <c r="AC8958" s="110">
        <f>IF('3C-Water transport'!$T$56="no","not applicable (Q3c.1.6 answered with 'no')",ROUND(AB8958,4))</f>
        <v>0.874</v>
      </c>
      <c r="AD8958" s="110">
        <f>IF('3C-Water transport'!$T$57="no","not applicable (Q3c.1.6 answered with 'no')",ROUND(AB8958,4))</f>
        <v>0.874</v>
      </c>
      <c r="AE8958" s="110">
        <f>IF('3C-Water transport'!$T$58="no","not applicable (Q3c.1.6 answered with 'no')",ROUND(AB8958,4))</f>
        <v>0.874</v>
      </c>
    </row>
    <row r="8959" spans="5:31" x14ac:dyDescent="0.25">
      <c r="E8959" s="110">
        <f t="shared" si="489"/>
        <v>0.87500000000000067</v>
      </c>
      <c r="F8959" s="110">
        <f>IF('3A-Rail transport'!$T$56="no","not applicable (Q3a.2.6 answered with 'no')",ROUND(E8959,4))</f>
        <v>0.875</v>
      </c>
      <c r="G8959" s="110">
        <f>IF('3A-Rail transport'!$T$57="no","not applicable (Q3a.2.6 answered with 'no')",ROUND(E8959,4))</f>
        <v>0.875</v>
      </c>
      <c r="S8959" s="110">
        <f t="shared" si="490"/>
        <v>0.87500000000000067</v>
      </c>
      <c r="T8959" s="110">
        <f>IF('3B-Air transport'!$T$66="no","not applicable (Q3b.1.6 answered with 'no')",ROUND(S8959,4))</f>
        <v>0.875</v>
      </c>
      <c r="U8959" s="110">
        <f>IF('3B-Air transport'!$T$67="no","not applicable (Q3b.1.6 answered with 'no')",ROUND(S8959,4))</f>
        <v>0.875</v>
      </c>
      <c r="V8959" s="110">
        <f>IF('3B-Air transport'!$T$68="no","not applicable (Q3b.1.6 answered with 'no')",ROUND(S8959,4))</f>
        <v>0.875</v>
      </c>
      <c r="AB8959" s="110">
        <f t="shared" si="491"/>
        <v>0.87500000000000067</v>
      </c>
      <c r="AC8959" s="110">
        <f>IF('3C-Water transport'!$T$56="no","not applicable (Q3c.1.6 answered with 'no')",ROUND(AB8959,4))</f>
        <v>0.875</v>
      </c>
      <c r="AD8959" s="110">
        <f>IF('3C-Water transport'!$T$57="no","not applicable (Q3c.1.6 answered with 'no')",ROUND(AB8959,4))</f>
        <v>0.875</v>
      </c>
      <c r="AE8959" s="110">
        <f>IF('3C-Water transport'!$T$58="no","not applicable (Q3c.1.6 answered with 'no')",ROUND(AB8959,4))</f>
        <v>0.875</v>
      </c>
    </row>
    <row r="8960" spans="5:31" x14ac:dyDescent="0.25">
      <c r="E8960" s="110">
        <f t="shared" si="489"/>
        <v>0.87600000000000067</v>
      </c>
      <c r="F8960" s="110">
        <f>IF('3A-Rail transport'!$T$56="no","not applicable (Q3a.2.6 answered with 'no')",ROUND(E8960,4))</f>
        <v>0.876</v>
      </c>
      <c r="G8960" s="110">
        <f>IF('3A-Rail transport'!$T$57="no","not applicable (Q3a.2.6 answered with 'no')",ROUND(E8960,4))</f>
        <v>0.876</v>
      </c>
      <c r="S8960" s="110">
        <f t="shared" si="490"/>
        <v>0.87600000000000067</v>
      </c>
      <c r="T8960" s="110">
        <f>IF('3B-Air transport'!$T$66="no","not applicable (Q3b.1.6 answered with 'no')",ROUND(S8960,4))</f>
        <v>0.876</v>
      </c>
      <c r="U8960" s="110">
        <f>IF('3B-Air transport'!$T$67="no","not applicable (Q3b.1.6 answered with 'no')",ROUND(S8960,4))</f>
        <v>0.876</v>
      </c>
      <c r="V8960" s="110">
        <f>IF('3B-Air transport'!$T$68="no","not applicable (Q3b.1.6 answered with 'no')",ROUND(S8960,4))</f>
        <v>0.876</v>
      </c>
      <c r="AB8960" s="110">
        <f t="shared" si="491"/>
        <v>0.87600000000000067</v>
      </c>
      <c r="AC8960" s="110">
        <f>IF('3C-Water transport'!$T$56="no","not applicable (Q3c.1.6 answered with 'no')",ROUND(AB8960,4))</f>
        <v>0.876</v>
      </c>
      <c r="AD8960" s="110">
        <f>IF('3C-Water transport'!$T$57="no","not applicable (Q3c.1.6 answered with 'no')",ROUND(AB8960,4))</f>
        <v>0.876</v>
      </c>
      <c r="AE8960" s="110">
        <f>IF('3C-Water transport'!$T$58="no","not applicable (Q3c.1.6 answered with 'no')",ROUND(AB8960,4))</f>
        <v>0.876</v>
      </c>
    </row>
    <row r="8961" spans="5:31" x14ac:dyDescent="0.25">
      <c r="E8961" s="110">
        <f t="shared" si="489"/>
        <v>0.87700000000000067</v>
      </c>
      <c r="F8961" s="110">
        <f>IF('3A-Rail transport'!$T$56="no","not applicable (Q3a.2.6 answered with 'no')",ROUND(E8961,4))</f>
        <v>0.877</v>
      </c>
      <c r="G8961" s="110">
        <f>IF('3A-Rail transport'!$T$57="no","not applicable (Q3a.2.6 answered with 'no')",ROUND(E8961,4))</f>
        <v>0.877</v>
      </c>
      <c r="S8961" s="110">
        <f t="shared" si="490"/>
        <v>0.87700000000000067</v>
      </c>
      <c r="T8961" s="110">
        <f>IF('3B-Air transport'!$T$66="no","not applicable (Q3b.1.6 answered with 'no')",ROUND(S8961,4))</f>
        <v>0.877</v>
      </c>
      <c r="U8961" s="110">
        <f>IF('3B-Air transport'!$T$67="no","not applicable (Q3b.1.6 answered with 'no')",ROUND(S8961,4))</f>
        <v>0.877</v>
      </c>
      <c r="V8961" s="110">
        <f>IF('3B-Air transport'!$T$68="no","not applicable (Q3b.1.6 answered with 'no')",ROUND(S8961,4))</f>
        <v>0.877</v>
      </c>
      <c r="AB8961" s="110">
        <f t="shared" si="491"/>
        <v>0.87700000000000067</v>
      </c>
      <c r="AC8961" s="110">
        <f>IF('3C-Water transport'!$T$56="no","not applicable (Q3c.1.6 answered with 'no')",ROUND(AB8961,4))</f>
        <v>0.877</v>
      </c>
      <c r="AD8961" s="110">
        <f>IF('3C-Water transport'!$T$57="no","not applicable (Q3c.1.6 answered with 'no')",ROUND(AB8961,4))</f>
        <v>0.877</v>
      </c>
      <c r="AE8961" s="110">
        <f>IF('3C-Water transport'!$T$58="no","not applicable (Q3c.1.6 answered with 'no')",ROUND(AB8961,4))</f>
        <v>0.877</v>
      </c>
    </row>
    <row r="8962" spans="5:31" x14ac:dyDescent="0.25">
      <c r="E8962" s="110">
        <f t="shared" si="489"/>
        <v>0.87800000000000067</v>
      </c>
      <c r="F8962" s="110">
        <f>IF('3A-Rail transport'!$T$56="no","not applicable (Q3a.2.6 answered with 'no')",ROUND(E8962,4))</f>
        <v>0.878</v>
      </c>
      <c r="G8962" s="110">
        <f>IF('3A-Rail transport'!$T$57="no","not applicable (Q3a.2.6 answered with 'no')",ROUND(E8962,4))</f>
        <v>0.878</v>
      </c>
      <c r="S8962" s="110">
        <f t="shared" si="490"/>
        <v>0.87800000000000067</v>
      </c>
      <c r="T8962" s="110">
        <f>IF('3B-Air transport'!$T$66="no","not applicable (Q3b.1.6 answered with 'no')",ROUND(S8962,4))</f>
        <v>0.878</v>
      </c>
      <c r="U8962" s="110">
        <f>IF('3B-Air transport'!$T$67="no","not applicable (Q3b.1.6 answered with 'no')",ROUND(S8962,4))</f>
        <v>0.878</v>
      </c>
      <c r="V8962" s="110">
        <f>IF('3B-Air transport'!$T$68="no","not applicable (Q3b.1.6 answered with 'no')",ROUND(S8962,4))</f>
        <v>0.878</v>
      </c>
      <c r="AB8962" s="110">
        <f t="shared" si="491"/>
        <v>0.87800000000000067</v>
      </c>
      <c r="AC8962" s="110">
        <f>IF('3C-Water transport'!$T$56="no","not applicable (Q3c.1.6 answered with 'no')",ROUND(AB8962,4))</f>
        <v>0.878</v>
      </c>
      <c r="AD8962" s="110">
        <f>IF('3C-Water transport'!$T$57="no","not applicable (Q3c.1.6 answered with 'no')",ROUND(AB8962,4))</f>
        <v>0.878</v>
      </c>
      <c r="AE8962" s="110">
        <f>IF('3C-Water transport'!$T$58="no","not applicable (Q3c.1.6 answered with 'no')",ROUND(AB8962,4))</f>
        <v>0.878</v>
      </c>
    </row>
    <row r="8963" spans="5:31" x14ac:dyDescent="0.25">
      <c r="E8963" s="110">
        <f t="shared" si="489"/>
        <v>0.87900000000000067</v>
      </c>
      <c r="F8963" s="110">
        <f>IF('3A-Rail transport'!$T$56="no","not applicable (Q3a.2.6 answered with 'no')",ROUND(E8963,4))</f>
        <v>0.879</v>
      </c>
      <c r="G8963" s="110">
        <f>IF('3A-Rail transport'!$T$57="no","not applicable (Q3a.2.6 answered with 'no')",ROUND(E8963,4))</f>
        <v>0.879</v>
      </c>
      <c r="S8963" s="110">
        <f t="shared" si="490"/>
        <v>0.87900000000000067</v>
      </c>
      <c r="T8963" s="110">
        <f>IF('3B-Air transport'!$T$66="no","not applicable (Q3b.1.6 answered with 'no')",ROUND(S8963,4))</f>
        <v>0.879</v>
      </c>
      <c r="U8963" s="110">
        <f>IF('3B-Air transport'!$T$67="no","not applicable (Q3b.1.6 answered with 'no')",ROUND(S8963,4))</f>
        <v>0.879</v>
      </c>
      <c r="V8963" s="110">
        <f>IF('3B-Air transport'!$T$68="no","not applicable (Q3b.1.6 answered with 'no')",ROUND(S8963,4))</f>
        <v>0.879</v>
      </c>
      <c r="AB8963" s="110">
        <f t="shared" si="491"/>
        <v>0.87900000000000067</v>
      </c>
      <c r="AC8963" s="110">
        <f>IF('3C-Water transport'!$T$56="no","not applicable (Q3c.1.6 answered with 'no')",ROUND(AB8963,4))</f>
        <v>0.879</v>
      </c>
      <c r="AD8963" s="110">
        <f>IF('3C-Water transport'!$T$57="no","not applicable (Q3c.1.6 answered with 'no')",ROUND(AB8963,4))</f>
        <v>0.879</v>
      </c>
      <c r="AE8963" s="110">
        <f>IF('3C-Water transport'!$T$58="no","not applicable (Q3c.1.6 answered with 'no')",ROUND(AB8963,4))</f>
        <v>0.879</v>
      </c>
    </row>
    <row r="8964" spans="5:31" x14ac:dyDescent="0.25">
      <c r="E8964" s="110">
        <f t="shared" si="489"/>
        <v>0.88000000000000067</v>
      </c>
      <c r="F8964" s="110">
        <f>IF('3A-Rail transport'!$T$56="no","not applicable (Q3a.2.6 answered with 'no')",ROUND(E8964,4))</f>
        <v>0.88</v>
      </c>
      <c r="G8964" s="110">
        <f>IF('3A-Rail transport'!$T$57="no","not applicable (Q3a.2.6 answered with 'no')",ROUND(E8964,4))</f>
        <v>0.88</v>
      </c>
      <c r="S8964" s="110">
        <f t="shared" si="490"/>
        <v>0.88000000000000067</v>
      </c>
      <c r="T8964" s="110">
        <f>IF('3B-Air transport'!$T$66="no","not applicable (Q3b.1.6 answered with 'no')",ROUND(S8964,4))</f>
        <v>0.88</v>
      </c>
      <c r="U8964" s="110">
        <f>IF('3B-Air transport'!$T$67="no","not applicable (Q3b.1.6 answered with 'no')",ROUND(S8964,4))</f>
        <v>0.88</v>
      </c>
      <c r="V8964" s="110">
        <f>IF('3B-Air transport'!$T$68="no","not applicable (Q3b.1.6 answered with 'no')",ROUND(S8964,4))</f>
        <v>0.88</v>
      </c>
      <c r="AB8964" s="110">
        <f t="shared" si="491"/>
        <v>0.88000000000000067</v>
      </c>
      <c r="AC8964" s="110">
        <f>IF('3C-Water transport'!$T$56="no","not applicable (Q3c.1.6 answered with 'no')",ROUND(AB8964,4))</f>
        <v>0.88</v>
      </c>
      <c r="AD8964" s="110">
        <f>IF('3C-Water transport'!$T$57="no","not applicable (Q3c.1.6 answered with 'no')",ROUND(AB8964,4))</f>
        <v>0.88</v>
      </c>
      <c r="AE8964" s="110">
        <f>IF('3C-Water transport'!$T$58="no","not applicable (Q3c.1.6 answered with 'no')",ROUND(AB8964,4))</f>
        <v>0.88</v>
      </c>
    </row>
    <row r="8965" spans="5:31" x14ac:dyDescent="0.25">
      <c r="E8965" s="110">
        <f t="shared" si="489"/>
        <v>0.88100000000000067</v>
      </c>
      <c r="F8965" s="110">
        <f>IF('3A-Rail transport'!$T$56="no","not applicable (Q3a.2.6 answered with 'no')",ROUND(E8965,4))</f>
        <v>0.88100000000000001</v>
      </c>
      <c r="G8965" s="110">
        <f>IF('3A-Rail transport'!$T$57="no","not applicable (Q3a.2.6 answered with 'no')",ROUND(E8965,4))</f>
        <v>0.88100000000000001</v>
      </c>
      <c r="S8965" s="110">
        <f t="shared" si="490"/>
        <v>0.88100000000000067</v>
      </c>
      <c r="T8965" s="110">
        <f>IF('3B-Air transport'!$T$66="no","not applicable (Q3b.1.6 answered with 'no')",ROUND(S8965,4))</f>
        <v>0.88100000000000001</v>
      </c>
      <c r="U8965" s="110">
        <f>IF('3B-Air transport'!$T$67="no","not applicable (Q3b.1.6 answered with 'no')",ROUND(S8965,4))</f>
        <v>0.88100000000000001</v>
      </c>
      <c r="V8965" s="110">
        <f>IF('3B-Air transport'!$T$68="no","not applicable (Q3b.1.6 answered with 'no')",ROUND(S8965,4))</f>
        <v>0.88100000000000001</v>
      </c>
      <c r="AB8965" s="110">
        <f t="shared" si="491"/>
        <v>0.88100000000000067</v>
      </c>
      <c r="AC8965" s="110">
        <f>IF('3C-Water transport'!$T$56="no","not applicable (Q3c.1.6 answered with 'no')",ROUND(AB8965,4))</f>
        <v>0.88100000000000001</v>
      </c>
      <c r="AD8965" s="110">
        <f>IF('3C-Water transport'!$T$57="no","not applicable (Q3c.1.6 answered with 'no')",ROUND(AB8965,4))</f>
        <v>0.88100000000000001</v>
      </c>
      <c r="AE8965" s="110">
        <f>IF('3C-Water transport'!$T$58="no","not applicable (Q3c.1.6 answered with 'no')",ROUND(AB8965,4))</f>
        <v>0.88100000000000001</v>
      </c>
    </row>
    <row r="8966" spans="5:31" x14ac:dyDescent="0.25">
      <c r="E8966" s="110">
        <f t="shared" si="489"/>
        <v>0.88200000000000067</v>
      </c>
      <c r="F8966" s="110">
        <f>IF('3A-Rail transport'!$T$56="no","not applicable (Q3a.2.6 answered with 'no')",ROUND(E8966,4))</f>
        <v>0.88200000000000001</v>
      </c>
      <c r="G8966" s="110">
        <f>IF('3A-Rail transport'!$T$57="no","not applicable (Q3a.2.6 answered with 'no')",ROUND(E8966,4))</f>
        <v>0.88200000000000001</v>
      </c>
      <c r="S8966" s="110">
        <f t="shared" si="490"/>
        <v>0.88200000000000067</v>
      </c>
      <c r="T8966" s="110">
        <f>IF('3B-Air transport'!$T$66="no","not applicable (Q3b.1.6 answered with 'no')",ROUND(S8966,4))</f>
        <v>0.88200000000000001</v>
      </c>
      <c r="U8966" s="110">
        <f>IF('3B-Air transport'!$T$67="no","not applicable (Q3b.1.6 answered with 'no')",ROUND(S8966,4))</f>
        <v>0.88200000000000001</v>
      </c>
      <c r="V8966" s="110">
        <f>IF('3B-Air transport'!$T$68="no","not applicable (Q3b.1.6 answered with 'no')",ROUND(S8966,4))</f>
        <v>0.88200000000000001</v>
      </c>
      <c r="AB8966" s="110">
        <f t="shared" si="491"/>
        <v>0.88200000000000067</v>
      </c>
      <c r="AC8966" s="110">
        <f>IF('3C-Water transport'!$T$56="no","not applicable (Q3c.1.6 answered with 'no')",ROUND(AB8966,4))</f>
        <v>0.88200000000000001</v>
      </c>
      <c r="AD8966" s="110">
        <f>IF('3C-Water transport'!$T$57="no","not applicable (Q3c.1.6 answered with 'no')",ROUND(AB8966,4))</f>
        <v>0.88200000000000001</v>
      </c>
      <c r="AE8966" s="110">
        <f>IF('3C-Water transport'!$T$58="no","not applicable (Q3c.1.6 answered with 'no')",ROUND(AB8966,4))</f>
        <v>0.88200000000000001</v>
      </c>
    </row>
    <row r="8967" spans="5:31" x14ac:dyDescent="0.25">
      <c r="E8967" s="110">
        <f t="shared" si="489"/>
        <v>0.88300000000000067</v>
      </c>
      <c r="F8967" s="110">
        <f>IF('3A-Rail transport'!$T$56="no","not applicable (Q3a.2.6 answered with 'no')",ROUND(E8967,4))</f>
        <v>0.88300000000000001</v>
      </c>
      <c r="G8967" s="110">
        <f>IF('3A-Rail transport'!$T$57="no","not applicable (Q3a.2.6 answered with 'no')",ROUND(E8967,4))</f>
        <v>0.88300000000000001</v>
      </c>
      <c r="S8967" s="110">
        <f t="shared" si="490"/>
        <v>0.88300000000000067</v>
      </c>
      <c r="T8967" s="110">
        <f>IF('3B-Air transport'!$T$66="no","not applicable (Q3b.1.6 answered with 'no')",ROUND(S8967,4))</f>
        <v>0.88300000000000001</v>
      </c>
      <c r="U8967" s="110">
        <f>IF('3B-Air transport'!$T$67="no","not applicable (Q3b.1.6 answered with 'no')",ROUND(S8967,4))</f>
        <v>0.88300000000000001</v>
      </c>
      <c r="V8967" s="110">
        <f>IF('3B-Air transport'!$T$68="no","not applicable (Q3b.1.6 answered with 'no')",ROUND(S8967,4))</f>
        <v>0.88300000000000001</v>
      </c>
      <c r="AB8967" s="110">
        <f t="shared" si="491"/>
        <v>0.88300000000000067</v>
      </c>
      <c r="AC8967" s="110">
        <f>IF('3C-Water transport'!$T$56="no","not applicable (Q3c.1.6 answered with 'no')",ROUND(AB8967,4))</f>
        <v>0.88300000000000001</v>
      </c>
      <c r="AD8967" s="110">
        <f>IF('3C-Water transport'!$T$57="no","not applicable (Q3c.1.6 answered with 'no')",ROUND(AB8967,4))</f>
        <v>0.88300000000000001</v>
      </c>
      <c r="AE8967" s="110">
        <f>IF('3C-Water transport'!$T$58="no","not applicable (Q3c.1.6 answered with 'no')",ROUND(AB8967,4))</f>
        <v>0.88300000000000001</v>
      </c>
    </row>
    <row r="8968" spans="5:31" x14ac:dyDescent="0.25">
      <c r="E8968" s="110">
        <f t="shared" si="489"/>
        <v>0.88400000000000067</v>
      </c>
      <c r="F8968" s="110">
        <f>IF('3A-Rail transport'!$T$56="no","not applicable (Q3a.2.6 answered with 'no')",ROUND(E8968,4))</f>
        <v>0.88400000000000001</v>
      </c>
      <c r="G8968" s="110">
        <f>IF('3A-Rail transport'!$T$57="no","not applicable (Q3a.2.6 answered with 'no')",ROUND(E8968,4))</f>
        <v>0.88400000000000001</v>
      </c>
      <c r="S8968" s="110">
        <f t="shared" si="490"/>
        <v>0.88400000000000067</v>
      </c>
      <c r="T8968" s="110">
        <f>IF('3B-Air transport'!$T$66="no","not applicable (Q3b.1.6 answered with 'no')",ROUND(S8968,4))</f>
        <v>0.88400000000000001</v>
      </c>
      <c r="U8968" s="110">
        <f>IF('3B-Air transport'!$T$67="no","not applicable (Q3b.1.6 answered with 'no')",ROUND(S8968,4))</f>
        <v>0.88400000000000001</v>
      </c>
      <c r="V8968" s="110">
        <f>IF('3B-Air transport'!$T$68="no","not applicable (Q3b.1.6 answered with 'no')",ROUND(S8968,4))</f>
        <v>0.88400000000000001</v>
      </c>
      <c r="AB8968" s="110">
        <f t="shared" si="491"/>
        <v>0.88400000000000067</v>
      </c>
      <c r="AC8968" s="110">
        <f>IF('3C-Water transport'!$T$56="no","not applicable (Q3c.1.6 answered with 'no')",ROUND(AB8968,4))</f>
        <v>0.88400000000000001</v>
      </c>
      <c r="AD8968" s="110">
        <f>IF('3C-Water transport'!$T$57="no","not applicable (Q3c.1.6 answered with 'no')",ROUND(AB8968,4))</f>
        <v>0.88400000000000001</v>
      </c>
      <c r="AE8968" s="110">
        <f>IF('3C-Water transport'!$T$58="no","not applicable (Q3c.1.6 answered with 'no')",ROUND(AB8968,4))</f>
        <v>0.88400000000000001</v>
      </c>
    </row>
    <row r="8969" spans="5:31" x14ac:dyDescent="0.25">
      <c r="E8969" s="110">
        <f t="shared" si="489"/>
        <v>0.88500000000000068</v>
      </c>
      <c r="F8969" s="110">
        <f>IF('3A-Rail transport'!$T$56="no","not applicable (Q3a.2.6 answered with 'no')",ROUND(E8969,4))</f>
        <v>0.88500000000000001</v>
      </c>
      <c r="G8969" s="110">
        <f>IF('3A-Rail transport'!$T$57="no","not applicable (Q3a.2.6 answered with 'no')",ROUND(E8969,4))</f>
        <v>0.88500000000000001</v>
      </c>
      <c r="S8969" s="110">
        <f t="shared" si="490"/>
        <v>0.88500000000000068</v>
      </c>
      <c r="T8969" s="110">
        <f>IF('3B-Air transport'!$T$66="no","not applicable (Q3b.1.6 answered with 'no')",ROUND(S8969,4))</f>
        <v>0.88500000000000001</v>
      </c>
      <c r="U8969" s="110">
        <f>IF('3B-Air transport'!$T$67="no","not applicable (Q3b.1.6 answered with 'no')",ROUND(S8969,4))</f>
        <v>0.88500000000000001</v>
      </c>
      <c r="V8969" s="110">
        <f>IF('3B-Air transport'!$T$68="no","not applicable (Q3b.1.6 answered with 'no')",ROUND(S8969,4))</f>
        <v>0.88500000000000001</v>
      </c>
      <c r="AB8969" s="110">
        <f t="shared" si="491"/>
        <v>0.88500000000000068</v>
      </c>
      <c r="AC8969" s="110">
        <f>IF('3C-Water transport'!$T$56="no","not applicable (Q3c.1.6 answered with 'no')",ROUND(AB8969,4))</f>
        <v>0.88500000000000001</v>
      </c>
      <c r="AD8969" s="110">
        <f>IF('3C-Water transport'!$T$57="no","not applicable (Q3c.1.6 answered with 'no')",ROUND(AB8969,4))</f>
        <v>0.88500000000000001</v>
      </c>
      <c r="AE8969" s="110">
        <f>IF('3C-Water transport'!$T$58="no","not applicable (Q3c.1.6 answered with 'no')",ROUND(AB8969,4))</f>
        <v>0.88500000000000001</v>
      </c>
    </row>
    <row r="8970" spans="5:31" x14ac:dyDescent="0.25">
      <c r="E8970" s="110">
        <f t="shared" si="489"/>
        <v>0.88600000000000068</v>
      </c>
      <c r="F8970" s="110">
        <f>IF('3A-Rail transport'!$T$56="no","not applicable (Q3a.2.6 answered with 'no')",ROUND(E8970,4))</f>
        <v>0.88600000000000001</v>
      </c>
      <c r="G8970" s="110">
        <f>IF('3A-Rail transport'!$T$57="no","not applicable (Q3a.2.6 answered with 'no')",ROUND(E8970,4))</f>
        <v>0.88600000000000001</v>
      </c>
      <c r="S8970" s="110">
        <f t="shared" si="490"/>
        <v>0.88600000000000068</v>
      </c>
      <c r="T8970" s="110">
        <f>IF('3B-Air transport'!$T$66="no","not applicable (Q3b.1.6 answered with 'no')",ROUND(S8970,4))</f>
        <v>0.88600000000000001</v>
      </c>
      <c r="U8970" s="110">
        <f>IF('3B-Air transport'!$T$67="no","not applicable (Q3b.1.6 answered with 'no')",ROUND(S8970,4))</f>
        <v>0.88600000000000001</v>
      </c>
      <c r="V8970" s="110">
        <f>IF('3B-Air transport'!$T$68="no","not applicable (Q3b.1.6 answered with 'no')",ROUND(S8970,4))</f>
        <v>0.88600000000000001</v>
      </c>
      <c r="AB8970" s="110">
        <f t="shared" si="491"/>
        <v>0.88600000000000068</v>
      </c>
      <c r="AC8970" s="110">
        <f>IF('3C-Water transport'!$T$56="no","not applicable (Q3c.1.6 answered with 'no')",ROUND(AB8970,4))</f>
        <v>0.88600000000000001</v>
      </c>
      <c r="AD8970" s="110">
        <f>IF('3C-Water transport'!$T$57="no","not applicable (Q3c.1.6 answered with 'no')",ROUND(AB8970,4))</f>
        <v>0.88600000000000001</v>
      </c>
      <c r="AE8970" s="110">
        <f>IF('3C-Water transport'!$T$58="no","not applicable (Q3c.1.6 answered with 'no')",ROUND(AB8970,4))</f>
        <v>0.88600000000000001</v>
      </c>
    </row>
    <row r="8971" spans="5:31" x14ac:dyDescent="0.25">
      <c r="E8971" s="110">
        <f t="shared" si="489"/>
        <v>0.88700000000000068</v>
      </c>
      <c r="F8971" s="110">
        <f>IF('3A-Rail transport'!$T$56="no","not applicable (Q3a.2.6 answered with 'no')",ROUND(E8971,4))</f>
        <v>0.88700000000000001</v>
      </c>
      <c r="G8971" s="110">
        <f>IF('3A-Rail transport'!$T$57="no","not applicable (Q3a.2.6 answered with 'no')",ROUND(E8971,4))</f>
        <v>0.88700000000000001</v>
      </c>
      <c r="S8971" s="110">
        <f t="shared" si="490"/>
        <v>0.88700000000000068</v>
      </c>
      <c r="T8971" s="110">
        <f>IF('3B-Air transport'!$T$66="no","not applicable (Q3b.1.6 answered with 'no')",ROUND(S8971,4))</f>
        <v>0.88700000000000001</v>
      </c>
      <c r="U8971" s="110">
        <f>IF('3B-Air transport'!$T$67="no","not applicable (Q3b.1.6 answered with 'no')",ROUND(S8971,4))</f>
        <v>0.88700000000000001</v>
      </c>
      <c r="V8971" s="110">
        <f>IF('3B-Air transport'!$T$68="no","not applicable (Q3b.1.6 answered with 'no')",ROUND(S8971,4))</f>
        <v>0.88700000000000001</v>
      </c>
      <c r="AB8971" s="110">
        <f t="shared" si="491"/>
        <v>0.88700000000000068</v>
      </c>
      <c r="AC8971" s="110">
        <f>IF('3C-Water transport'!$T$56="no","not applicable (Q3c.1.6 answered with 'no')",ROUND(AB8971,4))</f>
        <v>0.88700000000000001</v>
      </c>
      <c r="AD8971" s="110">
        <f>IF('3C-Water transport'!$T$57="no","not applicable (Q3c.1.6 answered with 'no')",ROUND(AB8971,4))</f>
        <v>0.88700000000000001</v>
      </c>
      <c r="AE8971" s="110">
        <f>IF('3C-Water transport'!$T$58="no","not applicable (Q3c.1.6 answered with 'no')",ROUND(AB8971,4))</f>
        <v>0.88700000000000001</v>
      </c>
    </row>
    <row r="8972" spans="5:31" x14ac:dyDescent="0.25">
      <c r="E8972" s="110">
        <f t="shared" si="489"/>
        <v>0.88800000000000068</v>
      </c>
      <c r="F8972" s="110">
        <f>IF('3A-Rail transport'!$T$56="no","not applicable (Q3a.2.6 answered with 'no')",ROUND(E8972,4))</f>
        <v>0.88800000000000001</v>
      </c>
      <c r="G8972" s="110">
        <f>IF('3A-Rail transport'!$T$57="no","not applicable (Q3a.2.6 answered with 'no')",ROUND(E8972,4))</f>
        <v>0.88800000000000001</v>
      </c>
      <c r="S8972" s="110">
        <f t="shared" si="490"/>
        <v>0.88800000000000068</v>
      </c>
      <c r="T8972" s="110">
        <f>IF('3B-Air transport'!$T$66="no","not applicable (Q3b.1.6 answered with 'no')",ROUND(S8972,4))</f>
        <v>0.88800000000000001</v>
      </c>
      <c r="U8972" s="110">
        <f>IF('3B-Air transport'!$T$67="no","not applicable (Q3b.1.6 answered with 'no')",ROUND(S8972,4))</f>
        <v>0.88800000000000001</v>
      </c>
      <c r="V8972" s="110">
        <f>IF('3B-Air transport'!$T$68="no","not applicable (Q3b.1.6 answered with 'no')",ROUND(S8972,4))</f>
        <v>0.88800000000000001</v>
      </c>
      <c r="AB8972" s="110">
        <f t="shared" si="491"/>
        <v>0.88800000000000068</v>
      </c>
      <c r="AC8972" s="110">
        <f>IF('3C-Water transport'!$T$56="no","not applicable (Q3c.1.6 answered with 'no')",ROUND(AB8972,4))</f>
        <v>0.88800000000000001</v>
      </c>
      <c r="AD8972" s="110">
        <f>IF('3C-Water transport'!$T$57="no","not applicable (Q3c.1.6 answered with 'no')",ROUND(AB8972,4))</f>
        <v>0.88800000000000001</v>
      </c>
      <c r="AE8972" s="110">
        <f>IF('3C-Water transport'!$T$58="no","not applicable (Q3c.1.6 answered with 'no')",ROUND(AB8972,4))</f>
        <v>0.88800000000000001</v>
      </c>
    </row>
    <row r="8973" spans="5:31" x14ac:dyDescent="0.25">
      <c r="E8973" s="110">
        <f t="shared" si="489"/>
        <v>0.88900000000000068</v>
      </c>
      <c r="F8973" s="110">
        <f>IF('3A-Rail transport'!$T$56="no","not applicable (Q3a.2.6 answered with 'no')",ROUND(E8973,4))</f>
        <v>0.88900000000000001</v>
      </c>
      <c r="G8973" s="110">
        <f>IF('3A-Rail transport'!$T$57="no","not applicable (Q3a.2.6 answered with 'no')",ROUND(E8973,4))</f>
        <v>0.88900000000000001</v>
      </c>
      <c r="S8973" s="110">
        <f t="shared" si="490"/>
        <v>0.88900000000000068</v>
      </c>
      <c r="T8973" s="110">
        <f>IF('3B-Air transport'!$T$66="no","not applicable (Q3b.1.6 answered with 'no')",ROUND(S8973,4))</f>
        <v>0.88900000000000001</v>
      </c>
      <c r="U8973" s="110">
        <f>IF('3B-Air transport'!$T$67="no","not applicable (Q3b.1.6 answered with 'no')",ROUND(S8973,4))</f>
        <v>0.88900000000000001</v>
      </c>
      <c r="V8973" s="110">
        <f>IF('3B-Air transport'!$T$68="no","not applicable (Q3b.1.6 answered with 'no')",ROUND(S8973,4))</f>
        <v>0.88900000000000001</v>
      </c>
      <c r="AB8973" s="110">
        <f t="shared" si="491"/>
        <v>0.88900000000000068</v>
      </c>
      <c r="AC8973" s="110">
        <f>IF('3C-Water transport'!$T$56="no","not applicable (Q3c.1.6 answered with 'no')",ROUND(AB8973,4))</f>
        <v>0.88900000000000001</v>
      </c>
      <c r="AD8973" s="110">
        <f>IF('3C-Water transport'!$T$57="no","not applicable (Q3c.1.6 answered with 'no')",ROUND(AB8973,4))</f>
        <v>0.88900000000000001</v>
      </c>
      <c r="AE8973" s="110">
        <f>IF('3C-Water transport'!$T$58="no","not applicable (Q3c.1.6 answered with 'no')",ROUND(AB8973,4))</f>
        <v>0.88900000000000001</v>
      </c>
    </row>
    <row r="8974" spans="5:31" x14ac:dyDescent="0.25">
      <c r="E8974" s="110">
        <f t="shared" si="489"/>
        <v>0.89000000000000068</v>
      </c>
      <c r="F8974" s="110">
        <f>IF('3A-Rail transport'!$T$56="no","not applicable (Q3a.2.6 answered with 'no')",ROUND(E8974,4))</f>
        <v>0.89</v>
      </c>
      <c r="G8974" s="110">
        <f>IF('3A-Rail transport'!$T$57="no","not applicable (Q3a.2.6 answered with 'no')",ROUND(E8974,4))</f>
        <v>0.89</v>
      </c>
      <c r="S8974" s="110">
        <f t="shared" si="490"/>
        <v>0.89000000000000068</v>
      </c>
      <c r="T8974" s="110">
        <f>IF('3B-Air transport'!$T$66="no","not applicable (Q3b.1.6 answered with 'no')",ROUND(S8974,4))</f>
        <v>0.89</v>
      </c>
      <c r="U8974" s="110">
        <f>IF('3B-Air transport'!$T$67="no","not applicable (Q3b.1.6 answered with 'no')",ROUND(S8974,4))</f>
        <v>0.89</v>
      </c>
      <c r="V8974" s="110">
        <f>IF('3B-Air transport'!$T$68="no","not applicable (Q3b.1.6 answered with 'no')",ROUND(S8974,4))</f>
        <v>0.89</v>
      </c>
      <c r="AB8974" s="110">
        <f t="shared" si="491"/>
        <v>0.89000000000000068</v>
      </c>
      <c r="AC8974" s="110">
        <f>IF('3C-Water transport'!$T$56="no","not applicable (Q3c.1.6 answered with 'no')",ROUND(AB8974,4))</f>
        <v>0.89</v>
      </c>
      <c r="AD8974" s="110">
        <f>IF('3C-Water transport'!$T$57="no","not applicable (Q3c.1.6 answered with 'no')",ROUND(AB8974,4))</f>
        <v>0.89</v>
      </c>
      <c r="AE8974" s="110">
        <f>IF('3C-Water transport'!$T$58="no","not applicable (Q3c.1.6 answered with 'no')",ROUND(AB8974,4))</f>
        <v>0.89</v>
      </c>
    </row>
    <row r="8975" spans="5:31" x14ac:dyDescent="0.25">
      <c r="E8975" s="110">
        <f t="shared" si="489"/>
        <v>0.89100000000000068</v>
      </c>
      <c r="F8975" s="110">
        <f>IF('3A-Rail transport'!$T$56="no","not applicable (Q3a.2.6 answered with 'no')",ROUND(E8975,4))</f>
        <v>0.89100000000000001</v>
      </c>
      <c r="G8975" s="110">
        <f>IF('3A-Rail transport'!$T$57="no","not applicable (Q3a.2.6 answered with 'no')",ROUND(E8975,4))</f>
        <v>0.89100000000000001</v>
      </c>
      <c r="S8975" s="110">
        <f t="shared" si="490"/>
        <v>0.89100000000000068</v>
      </c>
      <c r="T8975" s="110">
        <f>IF('3B-Air transport'!$T$66="no","not applicable (Q3b.1.6 answered with 'no')",ROUND(S8975,4))</f>
        <v>0.89100000000000001</v>
      </c>
      <c r="U8975" s="110">
        <f>IF('3B-Air transport'!$T$67="no","not applicable (Q3b.1.6 answered with 'no')",ROUND(S8975,4))</f>
        <v>0.89100000000000001</v>
      </c>
      <c r="V8975" s="110">
        <f>IF('3B-Air transport'!$T$68="no","not applicable (Q3b.1.6 answered with 'no')",ROUND(S8975,4))</f>
        <v>0.89100000000000001</v>
      </c>
      <c r="AB8975" s="110">
        <f t="shared" si="491"/>
        <v>0.89100000000000068</v>
      </c>
      <c r="AC8975" s="110">
        <f>IF('3C-Water transport'!$T$56="no","not applicable (Q3c.1.6 answered with 'no')",ROUND(AB8975,4))</f>
        <v>0.89100000000000001</v>
      </c>
      <c r="AD8975" s="110">
        <f>IF('3C-Water transport'!$T$57="no","not applicable (Q3c.1.6 answered with 'no')",ROUND(AB8975,4))</f>
        <v>0.89100000000000001</v>
      </c>
      <c r="AE8975" s="110">
        <f>IF('3C-Water transport'!$T$58="no","not applicable (Q3c.1.6 answered with 'no')",ROUND(AB8975,4))</f>
        <v>0.89100000000000001</v>
      </c>
    </row>
    <row r="8976" spans="5:31" x14ac:dyDescent="0.25">
      <c r="E8976" s="110">
        <f t="shared" si="489"/>
        <v>0.89200000000000068</v>
      </c>
      <c r="F8976" s="110">
        <f>IF('3A-Rail transport'!$T$56="no","not applicable (Q3a.2.6 answered with 'no')",ROUND(E8976,4))</f>
        <v>0.89200000000000002</v>
      </c>
      <c r="G8976" s="110">
        <f>IF('3A-Rail transport'!$T$57="no","not applicable (Q3a.2.6 answered with 'no')",ROUND(E8976,4))</f>
        <v>0.89200000000000002</v>
      </c>
      <c r="S8976" s="110">
        <f t="shared" si="490"/>
        <v>0.89200000000000068</v>
      </c>
      <c r="T8976" s="110">
        <f>IF('3B-Air transport'!$T$66="no","not applicable (Q3b.1.6 answered with 'no')",ROUND(S8976,4))</f>
        <v>0.89200000000000002</v>
      </c>
      <c r="U8976" s="110">
        <f>IF('3B-Air transport'!$T$67="no","not applicable (Q3b.1.6 answered with 'no')",ROUND(S8976,4))</f>
        <v>0.89200000000000002</v>
      </c>
      <c r="V8976" s="110">
        <f>IF('3B-Air transport'!$T$68="no","not applicable (Q3b.1.6 answered with 'no')",ROUND(S8976,4))</f>
        <v>0.89200000000000002</v>
      </c>
      <c r="AB8976" s="110">
        <f t="shared" si="491"/>
        <v>0.89200000000000068</v>
      </c>
      <c r="AC8976" s="110">
        <f>IF('3C-Water transport'!$T$56="no","not applicable (Q3c.1.6 answered with 'no')",ROUND(AB8976,4))</f>
        <v>0.89200000000000002</v>
      </c>
      <c r="AD8976" s="110">
        <f>IF('3C-Water transport'!$T$57="no","not applicable (Q3c.1.6 answered with 'no')",ROUND(AB8976,4))</f>
        <v>0.89200000000000002</v>
      </c>
      <c r="AE8976" s="110">
        <f>IF('3C-Water transport'!$T$58="no","not applicable (Q3c.1.6 answered with 'no')",ROUND(AB8976,4))</f>
        <v>0.89200000000000002</v>
      </c>
    </row>
    <row r="8977" spans="5:31" x14ac:dyDescent="0.25">
      <c r="E8977" s="110">
        <f t="shared" si="489"/>
        <v>0.89300000000000068</v>
      </c>
      <c r="F8977" s="110">
        <f>IF('3A-Rail transport'!$T$56="no","not applicable (Q3a.2.6 answered with 'no')",ROUND(E8977,4))</f>
        <v>0.89300000000000002</v>
      </c>
      <c r="G8977" s="110">
        <f>IF('3A-Rail transport'!$T$57="no","not applicable (Q3a.2.6 answered with 'no')",ROUND(E8977,4))</f>
        <v>0.89300000000000002</v>
      </c>
      <c r="S8977" s="110">
        <f t="shared" si="490"/>
        <v>0.89300000000000068</v>
      </c>
      <c r="T8977" s="110">
        <f>IF('3B-Air transport'!$T$66="no","not applicable (Q3b.1.6 answered with 'no')",ROUND(S8977,4))</f>
        <v>0.89300000000000002</v>
      </c>
      <c r="U8977" s="110">
        <f>IF('3B-Air transport'!$T$67="no","not applicable (Q3b.1.6 answered with 'no')",ROUND(S8977,4))</f>
        <v>0.89300000000000002</v>
      </c>
      <c r="V8977" s="110">
        <f>IF('3B-Air transport'!$T$68="no","not applicable (Q3b.1.6 answered with 'no')",ROUND(S8977,4))</f>
        <v>0.89300000000000002</v>
      </c>
      <c r="AB8977" s="110">
        <f t="shared" si="491"/>
        <v>0.89300000000000068</v>
      </c>
      <c r="AC8977" s="110">
        <f>IF('3C-Water transport'!$T$56="no","not applicable (Q3c.1.6 answered with 'no')",ROUND(AB8977,4))</f>
        <v>0.89300000000000002</v>
      </c>
      <c r="AD8977" s="110">
        <f>IF('3C-Water transport'!$T$57="no","not applicable (Q3c.1.6 answered with 'no')",ROUND(AB8977,4))</f>
        <v>0.89300000000000002</v>
      </c>
      <c r="AE8977" s="110">
        <f>IF('3C-Water transport'!$T$58="no","not applicable (Q3c.1.6 answered with 'no')",ROUND(AB8977,4))</f>
        <v>0.89300000000000002</v>
      </c>
    </row>
    <row r="8978" spans="5:31" x14ac:dyDescent="0.25">
      <c r="E8978" s="110">
        <f t="shared" si="489"/>
        <v>0.89400000000000068</v>
      </c>
      <c r="F8978" s="110">
        <f>IF('3A-Rail transport'!$T$56="no","not applicable (Q3a.2.6 answered with 'no')",ROUND(E8978,4))</f>
        <v>0.89400000000000002</v>
      </c>
      <c r="G8978" s="110">
        <f>IF('3A-Rail transport'!$T$57="no","not applicable (Q3a.2.6 answered with 'no')",ROUND(E8978,4))</f>
        <v>0.89400000000000002</v>
      </c>
      <c r="S8978" s="110">
        <f t="shared" si="490"/>
        <v>0.89400000000000068</v>
      </c>
      <c r="T8978" s="110">
        <f>IF('3B-Air transport'!$T$66="no","not applicable (Q3b.1.6 answered with 'no')",ROUND(S8978,4))</f>
        <v>0.89400000000000002</v>
      </c>
      <c r="U8978" s="110">
        <f>IF('3B-Air transport'!$T$67="no","not applicable (Q3b.1.6 answered with 'no')",ROUND(S8978,4))</f>
        <v>0.89400000000000002</v>
      </c>
      <c r="V8978" s="110">
        <f>IF('3B-Air transport'!$T$68="no","not applicable (Q3b.1.6 answered with 'no')",ROUND(S8978,4))</f>
        <v>0.89400000000000002</v>
      </c>
      <c r="AB8978" s="110">
        <f t="shared" si="491"/>
        <v>0.89400000000000068</v>
      </c>
      <c r="AC8978" s="110">
        <f>IF('3C-Water transport'!$T$56="no","not applicable (Q3c.1.6 answered with 'no')",ROUND(AB8978,4))</f>
        <v>0.89400000000000002</v>
      </c>
      <c r="AD8978" s="110">
        <f>IF('3C-Water transport'!$T$57="no","not applicable (Q3c.1.6 answered with 'no')",ROUND(AB8978,4))</f>
        <v>0.89400000000000002</v>
      </c>
      <c r="AE8978" s="110">
        <f>IF('3C-Water transport'!$T$58="no","not applicable (Q3c.1.6 answered with 'no')",ROUND(AB8978,4))</f>
        <v>0.89400000000000002</v>
      </c>
    </row>
    <row r="8979" spans="5:31" x14ac:dyDescent="0.25">
      <c r="E8979" s="110">
        <f t="shared" si="489"/>
        <v>0.89500000000000068</v>
      </c>
      <c r="F8979" s="110">
        <f>IF('3A-Rail transport'!$T$56="no","not applicable (Q3a.2.6 answered with 'no')",ROUND(E8979,4))</f>
        <v>0.89500000000000002</v>
      </c>
      <c r="G8979" s="110">
        <f>IF('3A-Rail transport'!$T$57="no","not applicable (Q3a.2.6 answered with 'no')",ROUND(E8979,4))</f>
        <v>0.89500000000000002</v>
      </c>
      <c r="S8979" s="110">
        <f t="shared" si="490"/>
        <v>0.89500000000000068</v>
      </c>
      <c r="T8979" s="110">
        <f>IF('3B-Air transport'!$T$66="no","not applicable (Q3b.1.6 answered with 'no')",ROUND(S8979,4))</f>
        <v>0.89500000000000002</v>
      </c>
      <c r="U8979" s="110">
        <f>IF('3B-Air transport'!$T$67="no","not applicable (Q3b.1.6 answered with 'no')",ROUND(S8979,4))</f>
        <v>0.89500000000000002</v>
      </c>
      <c r="V8979" s="110">
        <f>IF('3B-Air transport'!$T$68="no","not applicable (Q3b.1.6 answered with 'no')",ROUND(S8979,4))</f>
        <v>0.89500000000000002</v>
      </c>
      <c r="AB8979" s="110">
        <f t="shared" si="491"/>
        <v>0.89500000000000068</v>
      </c>
      <c r="AC8979" s="110">
        <f>IF('3C-Water transport'!$T$56="no","not applicable (Q3c.1.6 answered with 'no')",ROUND(AB8979,4))</f>
        <v>0.89500000000000002</v>
      </c>
      <c r="AD8979" s="110">
        <f>IF('3C-Water transport'!$T$57="no","not applicable (Q3c.1.6 answered with 'no')",ROUND(AB8979,4))</f>
        <v>0.89500000000000002</v>
      </c>
      <c r="AE8979" s="110">
        <f>IF('3C-Water transport'!$T$58="no","not applicable (Q3c.1.6 answered with 'no')",ROUND(AB8979,4))</f>
        <v>0.89500000000000002</v>
      </c>
    </row>
    <row r="8980" spans="5:31" x14ac:dyDescent="0.25">
      <c r="E8980" s="110">
        <f t="shared" si="489"/>
        <v>0.89600000000000068</v>
      </c>
      <c r="F8980" s="110">
        <f>IF('3A-Rail transport'!$T$56="no","not applicable (Q3a.2.6 answered with 'no')",ROUND(E8980,4))</f>
        <v>0.89600000000000002</v>
      </c>
      <c r="G8980" s="110">
        <f>IF('3A-Rail transport'!$T$57="no","not applicable (Q3a.2.6 answered with 'no')",ROUND(E8980,4))</f>
        <v>0.89600000000000002</v>
      </c>
      <c r="S8980" s="110">
        <f t="shared" si="490"/>
        <v>0.89600000000000068</v>
      </c>
      <c r="T8980" s="110">
        <f>IF('3B-Air transport'!$T$66="no","not applicable (Q3b.1.6 answered with 'no')",ROUND(S8980,4))</f>
        <v>0.89600000000000002</v>
      </c>
      <c r="U8980" s="110">
        <f>IF('3B-Air transport'!$T$67="no","not applicable (Q3b.1.6 answered with 'no')",ROUND(S8980,4))</f>
        <v>0.89600000000000002</v>
      </c>
      <c r="V8980" s="110">
        <f>IF('3B-Air transport'!$T$68="no","not applicable (Q3b.1.6 answered with 'no')",ROUND(S8980,4))</f>
        <v>0.89600000000000002</v>
      </c>
      <c r="AB8980" s="110">
        <f t="shared" si="491"/>
        <v>0.89600000000000068</v>
      </c>
      <c r="AC8980" s="110">
        <f>IF('3C-Water transport'!$T$56="no","not applicable (Q3c.1.6 answered with 'no')",ROUND(AB8980,4))</f>
        <v>0.89600000000000002</v>
      </c>
      <c r="AD8980" s="110">
        <f>IF('3C-Water transport'!$T$57="no","not applicable (Q3c.1.6 answered with 'no')",ROUND(AB8980,4))</f>
        <v>0.89600000000000002</v>
      </c>
      <c r="AE8980" s="110">
        <f>IF('3C-Water transport'!$T$58="no","not applicable (Q3c.1.6 answered with 'no')",ROUND(AB8980,4))</f>
        <v>0.89600000000000002</v>
      </c>
    </row>
    <row r="8981" spans="5:31" x14ac:dyDescent="0.25">
      <c r="E8981" s="110">
        <f t="shared" ref="E8981:E9044" si="492">E8980+0.001</f>
        <v>0.89700000000000069</v>
      </c>
      <c r="F8981" s="110">
        <f>IF('3A-Rail transport'!$T$56="no","not applicable (Q3a.2.6 answered with 'no')",ROUND(E8981,4))</f>
        <v>0.89700000000000002</v>
      </c>
      <c r="G8981" s="110">
        <f>IF('3A-Rail transport'!$T$57="no","not applicable (Q3a.2.6 answered with 'no')",ROUND(E8981,4))</f>
        <v>0.89700000000000002</v>
      </c>
      <c r="S8981" s="110">
        <f t="shared" ref="S8981:S9044" si="493">S8980+0.001</f>
        <v>0.89700000000000069</v>
      </c>
      <c r="T8981" s="110">
        <f>IF('3B-Air transport'!$T$66="no","not applicable (Q3b.1.6 answered with 'no')",ROUND(S8981,4))</f>
        <v>0.89700000000000002</v>
      </c>
      <c r="U8981" s="110">
        <f>IF('3B-Air transport'!$T$67="no","not applicable (Q3b.1.6 answered with 'no')",ROUND(S8981,4))</f>
        <v>0.89700000000000002</v>
      </c>
      <c r="V8981" s="110">
        <f>IF('3B-Air transport'!$T$68="no","not applicable (Q3b.1.6 answered with 'no')",ROUND(S8981,4))</f>
        <v>0.89700000000000002</v>
      </c>
      <c r="AB8981" s="110">
        <f t="shared" ref="AB8981:AB9044" si="494">AB8980+0.001</f>
        <v>0.89700000000000069</v>
      </c>
      <c r="AC8981" s="110">
        <f>IF('3C-Water transport'!$T$56="no","not applicable (Q3c.1.6 answered with 'no')",ROUND(AB8981,4))</f>
        <v>0.89700000000000002</v>
      </c>
      <c r="AD8981" s="110">
        <f>IF('3C-Water transport'!$T$57="no","not applicable (Q3c.1.6 answered with 'no')",ROUND(AB8981,4))</f>
        <v>0.89700000000000002</v>
      </c>
      <c r="AE8981" s="110">
        <f>IF('3C-Water transport'!$T$58="no","not applicable (Q3c.1.6 answered with 'no')",ROUND(AB8981,4))</f>
        <v>0.89700000000000002</v>
      </c>
    </row>
    <row r="8982" spans="5:31" x14ac:dyDescent="0.25">
      <c r="E8982" s="110">
        <f t="shared" si="492"/>
        <v>0.89800000000000069</v>
      </c>
      <c r="F8982" s="110">
        <f>IF('3A-Rail transport'!$T$56="no","not applicable (Q3a.2.6 answered with 'no')",ROUND(E8982,4))</f>
        <v>0.89800000000000002</v>
      </c>
      <c r="G8982" s="110">
        <f>IF('3A-Rail transport'!$T$57="no","not applicable (Q3a.2.6 answered with 'no')",ROUND(E8982,4))</f>
        <v>0.89800000000000002</v>
      </c>
      <c r="S8982" s="110">
        <f t="shared" si="493"/>
        <v>0.89800000000000069</v>
      </c>
      <c r="T8982" s="110">
        <f>IF('3B-Air transport'!$T$66="no","not applicable (Q3b.1.6 answered with 'no')",ROUND(S8982,4))</f>
        <v>0.89800000000000002</v>
      </c>
      <c r="U8982" s="110">
        <f>IF('3B-Air transport'!$T$67="no","not applicable (Q3b.1.6 answered with 'no')",ROUND(S8982,4))</f>
        <v>0.89800000000000002</v>
      </c>
      <c r="V8982" s="110">
        <f>IF('3B-Air transport'!$T$68="no","not applicable (Q3b.1.6 answered with 'no')",ROUND(S8982,4))</f>
        <v>0.89800000000000002</v>
      </c>
      <c r="AB8982" s="110">
        <f t="shared" si="494"/>
        <v>0.89800000000000069</v>
      </c>
      <c r="AC8982" s="110">
        <f>IF('3C-Water transport'!$T$56="no","not applicable (Q3c.1.6 answered with 'no')",ROUND(AB8982,4))</f>
        <v>0.89800000000000002</v>
      </c>
      <c r="AD8982" s="110">
        <f>IF('3C-Water transport'!$T$57="no","not applicable (Q3c.1.6 answered with 'no')",ROUND(AB8982,4))</f>
        <v>0.89800000000000002</v>
      </c>
      <c r="AE8982" s="110">
        <f>IF('3C-Water transport'!$T$58="no","not applicable (Q3c.1.6 answered with 'no')",ROUND(AB8982,4))</f>
        <v>0.89800000000000002</v>
      </c>
    </row>
    <row r="8983" spans="5:31" x14ac:dyDescent="0.25">
      <c r="E8983" s="110">
        <f t="shared" si="492"/>
        <v>0.89900000000000069</v>
      </c>
      <c r="F8983" s="110">
        <f>IF('3A-Rail transport'!$T$56="no","not applicable (Q3a.2.6 answered with 'no')",ROUND(E8983,4))</f>
        <v>0.89900000000000002</v>
      </c>
      <c r="G8983" s="110">
        <f>IF('3A-Rail transport'!$T$57="no","not applicable (Q3a.2.6 answered with 'no')",ROUND(E8983,4))</f>
        <v>0.89900000000000002</v>
      </c>
      <c r="S8983" s="110">
        <f t="shared" si="493"/>
        <v>0.89900000000000069</v>
      </c>
      <c r="T8983" s="110">
        <f>IF('3B-Air transport'!$T$66="no","not applicable (Q3b.1.6 answered with 'no')",ROUND(S8983,4))</f>
        <v>0.89900000000000002</v>
      </c>
      <c r="U8983" s="110">
        <f>IF('3B-Air transport'!$T$67="no","not applicable (Q3b.1.6 answered with 'no')",ROUND(S8983,4))</f>
        <v>0.89900000000000002</v>
      </c>
      <c r="V8983" s="110">
        <f>IF('3B-Air transport'!$T$68="no","not applicable (Q3b.1.6 answered with 'no')",ROUND(S8983,4))</f>
        <v>0.89900000000000002</v>
      </c>
      <c r="AB8983" s="110">
        <f t="shared" si="494"/>
        <v>0.89900000000000069</v>
      </c>
      <c r="AC8983" s="110">
        <f>IF('3C-Water transport'!$T$56="no","not applicable (Q3c.1.6 answered with 'no')",ROUND(AB8983,4))</f>
        <v>0.89900000000000002</v>
      </c>
      <c r="AD8983" s="110">
        <f>IF('3C-Water transport'!$T$57="no","not applicable (Q3c.1.6 answered with 'no')",ROUND(AB8983,4))</f>
        <v>0.89900000000000002</v>
      </c>
      <c r="AE8983" s="110">
        <f>IF('3C-Water transport'!$T$58="no","not applicable (Q3c.1.6 answered with 'no')",ROUND(AB8983,4))</f>
        <v>0.89900000000000002</v>
      </c>
    </row>
    <row r="8984" spans="5:31" x14ac:dyDescent="0.25">
      <c r="E8984" s="110">
        <f t="shared" si="492"/>
        <v>0.90000000000000069</v>
      </c>
      <c r="F8984" s="110">
        <f>IF('3A-Rail transport'!$T$56="no","not applicable (Q3a.2.6 answered with 'no')",ROUND(E8984,4))</f>
        <v>0.9</v>
      </c>
      <c r="G8984" s="110">
        <f>IF('3A-Rail transport'!$T$57="no","not applicable (Q3a.2.6 answered with 'no')",ROUND(E8984,4))</f>
        <v>0.9</v>
      </c>
      <c r="S8984" s="110">
        <f t="shared" si="493"/>
        <v>0.90000000000000069</v>
      </c>
      <c r="T8984" s="110">
        <f>IF('3B-Air transport'!$T$66="no","not applicable (Q3b.1.6 answered with 'no')",ROUND(S8984,4))</f>
        <v>0.9</v>
      </c>
      <c r="U8984" s="110">
        <f>IF('3B-Air transport'!$T$67="no","not applicable (Q3b.1.6 answered with 'no')",ROUND(S8984,4))</f>
        <v>0.9</v>
      </c>
      <c r="V8984" s="110">
        <f>IF('3B-Air transport'!$T$68="no","not applicable (Q3b.1.6 answered with 'no')",ROUND(S8984,4))</f>
        <v>0.9</v>
      </c>
      <c r="AB8984" s="110">
        <f t="shared" si="494"/>
        <v>0.90000000000000069</v>
      </c>
      <c r="AC8984" s="110">
        <f>IF('3C-Water transport'!$T$56="no","not applicable (Q3c.1.6 answered with 'no')",ROUND(AB8984,4))</f>
        <v>0.9</v>
      </c>
      <c r="AD8984" s="110">
        <f>IF('3C-Water transport'!$T$57="no","not applicable (Q3c.1.6 answered with 'no')",ROUND(AB8984,4))</f>
        <v>0.9</v>
      </c>
      <c r="AE8984" s="110">
        <f>IF('3C-Water transport'!$T$58="no","not applicable (Q3c.1.6 answered with 'no')",ROUND(AB8984,4))</f>
        <v>0.9</v>
      </c>
    </row>
    <row r="8985" spans="5:31" x14ac:dyDescent="0.25">
      <c r="E8985" s="110">
        <f t="shared" si="492"/>
        <v>0.90100000000000069</v>
      </c>
      <c r="F8985" s="110">
        <f>IF('3A-Rail transport'!$T$56="no","not applicable (Q3a.2.6 answered with 'no')",ROUND(E8985,4))</f>
        <v>0.90100000000000002</v>
      </c>
      <c r="G8985" s="110">
        <f>IF('3A-Rail transport'!$T$57="no","not applicable (Q3a.2.6 answered with 'no')",ROUND(E8985,4))</f>
        <v>0.90100000000000002</v>
      </c>
      <c r="S8985" s="110">
        <f t="shared" si="493"/>
        <v>0.90100000000000069</v>
      </c>
      <c r="T8985" s="110">
        <f>IF('3B-Air transport'!$T$66="no","not applicable (Q3b.1.6 answered with 'no')",ROUND(S8985,4))</f>
        <v>0.90100000000000002</v>
      </c>
      <c r="U8985" s="110">
        <f>IF('3B-Air transport'!$T$67="no","not applicable (Q3b.1.6 answered with 'no')",ROUND(S8985,4))</f>
        <v>0.90100000000000002</v>
      </c>
      <c r="V8985" s="110">
        <f>IF('3B-Air transport'!$T$68="no","not applicable (Q3b.1.6 answered with 'no')",ROUND(S8985,4))</f>
        <v>0.90100000000000002</v>
      </c>
      <c r="AB8985" s="110">
        <f t="shared" si="494"/>
        <v>0.90100000000000069</v>
      </c>
      <c r="AC8985" s="110">
        <f>IF('3C-Water transport'!$T$56="no","not applicable (Q3c.1.6 answered with 'no')",ROUND(AB8985,4))</f>
        <v>0.90100000000000002</v>
      </c>
      <c r="AD8985" s="110">
        <f>IF('3C-Water transport'!$T$57="no","not applicable (Q3c.1.6 answered with 'no')",ROUND(AB8985,4))</f>
        <v>0.90100000000000002</v>
      </c>
      <c r="AE8985" s="110">
        <f>IF('3C-Water transport'!$T$58="no","not applicable (Q3c.1.6 answered with 'no')",ROUND(AB8985,4))</f>
        <v>0.90100000000000002</v>
      </c>
    </row>
    <row r="8986" spans="5:31" x14ac:dyDescent="0.25">
      <c r="E8986" s="110">
        <f t="shared" si="492"/>
        <v>0.90200000000000069</v>
      </c>
      <c r="F8986" s="110">
        <f>IF('3A-Rail transport'!$T$56="no","not applicable (Q3a.2.6 answered with 'no')",ROUND(E8986,4))</f>
        <v>0.90200000000000002</v>
      </c>
      <c r="G8986" s="110">
        <f>IF('3A-Rail transport'!$T$57="no","not applicable (Q3a.2.6 answered with 'no')",ROUND(E8986,4))</f>
        <v>0.90200000000000002</v>
      </c>
      <c r="S8986" s="110">
        <f t="shared" si="493"/>
        <v>0.90200000000000069</v>
      </c>
      <c r="T8986" s="110">
        <f>IF('3B-Air transport'!$T$66="no","not applicable (Q3b.1.6 answered with 'no')",ROUND(S8986,4))</f>
        <v>0.90200000000000002</v>
      </c>
      <c r="U8986" s="110">
        <f>IF('3B-Air transport'!$T$67="no","not applicable (Q3b.1.6 answered with 'no')",ROUND(S8986,4))</f>
        <v>0.90200000000000002</v>
      </c>
      <c r="V8986" s="110">
        <f>IF('3B-Air transport'!$T$68="no","not applicable (Q3b.1.6 answered with 'no')",ROUND(S8986,4))</f>
        <v>0.90200000000000002</v>
      </c>
      <c r="AB8986" s="110">
        <f t="shared" si="494"/>
        <v>0.90200000000000069</v>
      </c>
      <c r="AC8986" s="110">
        <f>IF('3C-Water transport'!$T$56="no","not applicable (Q3c.1.6 answered with 'no')",ROUND(AB8986,4))</f>
        <v>0.90200000000000002</v>
      </c>
      <c r="AD8986" s="110">
        <f>IF('3C-Water transport'!$T$57="no","not applicable (Q3c.1.6 answered with 'no')",ROUND(AB8986,4))</f>
        <v>0.90200000000000002</v>
      </c>
      <c r="AE8986" s="110">
        <f>IF('3C-Water transport'!$T$58="no","not applicable (Q3c.1.6 answered with 'no')",ROUND(AB8986,4))</f>
        <v>0.90200000000000002</v>
      </c>
    </row>
    <row r="8987" spans="5:31" x14ac:dyDescent="0.25">
      <c r="E8987" s="110">
        <f t="shared" si="492"/>
        <v>0.90300000000000069</v>
      </c>
      <c r="F8987" s="110">
        <f>IF('3A-Rail transport'!$T$56="no","not applicable (Q3a.2.6 answered with 'no')",ROUND(E8987,4))</f>
        <v>0.90300000000000002</v>
      </c>
      <c r="G8987" s="110">
        <f>IF('3A-Rail transport'!$T$57="no","not applicable (Q3a.2.6 answered with 'no')",ROUND(E8987,4))</f>
        <v>0.90300000000000002</v>
      </c>
      <c r="S8987" s="110">
        <f t="shared" si="493"/>
        <v>0.90300000000000069</v>
      </c>
      <c r="T8987" s="110">
        <f>IF('3B-Air transport'!$T$66="no","not applicable (Q3b.1.6 answered with 'no')",ROUND(S8987,4))</f>
        <v>0.90300000000000002</v>
      </c>
      <c r="U8987" s="110">
        <f>IF('3B-Air transport'!$T$67="no","not applicable (Q3b.1.6 answered with 'no')",ROUND(S8987,4))</f>
        <v>0.90300000000000002</v>
      </c>
      <c r="V8987" s="110">
        <f>IF('3B-Air transport'!$T$68="no","not applicable (Q3b.1.6 answered with 'no')",ROUND(S8987,4))</f>
        <v>0.90300000000000002</v>
      </c>
      <c r="AB8987" s="110">
        <f t="shared" si="494"/>
        <v>0.90300000000000069</v>
      </c>
      <c r="AC8987" s="110">
        <f>IF('3C-Water transport'!$T$56="no","not applicable (Q3c.1.6 answered with 'no')",ROUND(AB8987,4))</f>
        <v>0.90300000000000002</v>
      </c>
      <c r="AD8987" s="110">
        <f>IF('3C-Water transport'!$T$57="no","not applicable (Q3c.1.6 answered with 'no')",ROUND(AB8987,4))</f>
        <v>0.90300000000000002</v>
      </c>
      <c r="AE8987" s="110">
        <f>IF('3C-Water transport'!$T$58="no","not applicable (Q3c.1.6 answered with 'no')",ROUND(AB8987,4))</f>
        <v>0.90300000000000002</v>
      </c>
    </row>
    <row r="8988" spans="5:31" x14ac:dyDescent="0.25">
      <c r="E8988" s="110">
        <f t="shared" si="492"/>
        <v>0.90400000000000069</v>
      </c>
      <c r="F8988" s="110">
        <f>IF('3A-Rail transport'!$T$56="no","not applicable (Q3a.2.6 answered with 'no')",ROUND(E8988,4))</f>
        <v>0.90400000000000003</v>
      </c>
      <c r="G8988" s="110">
        <f>IF('3A-Rail transport'!$T$57="no","not applicable (Q3a.2.6 answered with 'no')",ROUND(E8988,4))</f>
        <v>0.90400000000000003</v>
      </c>
      <c r="S8988" s="110">
        <f t="shared" si="493"/>
        <v>0.90400000000000069</v>
      </c>
      <c r="T8988" s="110">
        <f>IF('3B-Air transport'!$T$66="no","not applicable (Q3b.1.6 answered with 'no')",ROUND(S8988,4))</f>
        <v>0.90400000000000003</v>
      </c>
      <c r="U8988" s="110">
        <f>IF('3B-Air transport'!$T$67="no","not applicable (Q3b.1.6 answered with 'no')",ROUND(S8988,4))</f>
        <v>0.90400000000000003</v>
      </c>
      <c r="V8988" s="110">
        <f>IF('3B-Air transport'!$T$68="no","not applicable (Q3b.1.6 answered with 'no')",ROUND(S8988,4))</f>
        <v>0.90400000000000003</v>
      </c>
      <c r="AB8988" s="110">
        <f t="shared" si="494"/>
        <v>0.90400000000000069</v>
      </c>
      <c r="AC8988" s="110">
        <f>IF('3C-Water transport'!$T$56="no","not applicable (Q3c.1.6 answered with 'no')",ROUND(AB8988,4))</f>
        <v>0.90400000000000003</v>
      </c>
      <c r="AD8988" s="110">
        <f>IF('3C-Water transport'!$T$57="no","not applicable (Q3c.1.6 answered with 'no')",ROUND(AB8988,4))</f>
        <v>0.90400000000000003</v>
      </c>
      <c r="AE8988" s="110">
        <f>IF('3C-Water transport'!$T$58="no","not applicable (Q3c.1.6 answered with 'no')",ROUND(AB8988,4))</f>
        <v>0.90400000000000003</v>
      </c>
    </row>
    <row r="8989" spans="5:31" x14ac:dyDescent="0.25">
      <c r="E8989" s="110">
        <f t="shared" si="492"/>
        <v>0.90500000000000069</v>
      </c>
      <c r="F8989" s="110">
        <f>IF('3A-Rail transport'!$T$56="no","not applicable (Q3a.2.6 answered with 'no')",ROUND(E8989,4))</f>
        <v>0.90500000000000003</v>
      </c>
      <c r="G8989" s="110">
        <f>IF('3A-Rail transport'!$T$57="no","not applicable (Q3a.2.6 answered with 'no')",ROUND(E8989,4))</f>
        <v>0.90500000000000003</v>
      </c>
      <c r="S8989" s="110">
        <f t="shared" si="493"/>
        <v>0.90500000000000069</v>
      </c>
      <c r="T8989" s="110">
        <f>IF('3B-Air transport'!$T$66="no","not applicable (Q3b.1.6 answered with 'no')",ROUND(S8989,4))</f>
        <v>0.90500000000000003</v>
      </c>
      <c r="U8989" s="110">
        <f>IF('3B-Air transport'!$T$67="no","not applicable (Q3b.1.6 answered with 'no')",ROUND(S8989,4))</f>
        <v>0.90500000000000003</v>
      </c>
      <c r="V8989" s="110">
        <f>IF('3B-Air transport'!$T$68="no","not applicable (Q3b.1.6 answered with 'no')",ROUND(S8989,4))</f>
        <v>0.90500000000000003</v>
      </c>
      <c r="AB8989" s="110">
        <f t="shared" si="494"/>
        <v>0.90500000000000069</v>
      </c>
      <c r="AC8989" s="110">
        <f>IF('3C-Water transport'!$T$56="no","not applicable (Q3c.1.6 answered with 'no')",ROUND(AB8989,4))</f>
        <v>0.90500000000000003</v>
      </c>
      <c r="AD8989" s="110">
        <f>IF('3C-Water transport'!$T$57="no","not applicable (Q3c.1.6 answered with 'no')",ROUND(AB8989,4))</f>
        <v>0.90500000000000003</v>
      </c>
      <c r="AE8989" s="110">
        <f>IF('3C-Water transport'!$T$58="no","not applicable (Q3c.1.6 answered with 'no')",ROUND(AB8989,4))</f>
        <v>0.90500000000000003</v>
      </c>
    </row>
    <row r="8990" spans="5:31" x14ac:dyDescent="0.25">
      <c r="E8990" s="110">
        <f t="shared" si="492"/>
        <v>0.90600000000000069</v>
      </c>
      <c r="F8990" s="110">
        <f>IF('3A-Rail transport'!$T$56="no","not applicable (Q3a.2.6 answered with 'no')",ROUND(E8990,4))</f>
        <v>0.90600000000000003</v>
      </c>
      <c r="G8990" s="110">
        <f>IF('3A-Rail transport'!$T$57="no","not applicable (Q3a.2.6 answered with 'no')",ROUND(E8990,4))</f>
        <v>0.90600000000000003</v>
      </c>
      <c r="S8990" s="110">
        <f t="shared" si="493"/>
        <v>0.90600000000000069</v>
      </c>
      <c r="T8990" s="110">
        <f>IF('3B-Air transport'!$T$66="no","not applicable (Q3b.1.6 answered with 'no')",ROUND(S8990,4))</f>
        <v>0.90600000000000003</v>
      </c>
      <c r="U8990" s="110">
        <f>IF('3B-Air transport'!$T$67="no","not applicable (Q3b.1.6 answered with 'no')",ROUND(S8990,4))</f>
        <v>0.90600000000000003</v>
      </c>
      <c r="V8990" s="110">
        <f>IF('3B-Air transport'!$T$68="no","not applicable (Q3b.1.6 answered with 'no')",ROUND(S8990,4))</f>
        <v>0.90600000000000003</v>
      </c>
      <c r="AB8990" s="110">
        <f t="shared" si="494"/>
        <v>0.90600000000000069</v>
      </c>
      <c r="AC8990" s="110">
        <f>IF('3C-Water transport'!$T$56="no","not applicable (Q3c.1.6 answered with 'no')",ROUND(AB8990,4))</f>
        <v>0.90600000000000003</v>
      </c>
      <c r="AD8990" s="110">
        <f>IF('3C-Water transport'!$T$57="no","not applicable (Q3c.1.6 answered with 'no')",ROUND(AB8990,4))</f>
        <v>0.90600000000000003</v>
      </c>
      <c r="AE8990" s="110">
        <f>IF('3C-Water transport'!$T$58="no","not applicable (Q3c.1.6 answered with 'no')",ROUND(AB8990,4))</f>
        <v>0.90600000000000003</v>
      </c>
    </row>
    <row r="8991" spans="5:31" x14ac:dyDescent="0.25">
      <c r="E8991" s="110">
        <f t="shared" si="492"/>
        <v>0.90700000000000069</v>
      </c>
      <c r="F8991" s="110">
        <f>IF('3A-Rail transport'!$T$56="no","not applicable (Q3a.2.6 answered with 'no')",ROUND(E8991,4))</f>
        <v>0.90700000000000003</v>
      </c>
      <c r="G8991" s="110">
        <f>IF('3A-Rail transport'!$T$57="no","not applicable (Q3a.2.6 answered with 'no')",ROUND(E8991,4))</f>
        <v>0.90700000000000003</v>
      </c>
      <c r="S8991" s="110">
        <f t="shared" si="493"/>
        <v>0.90700000000000069</v>
      </c>
      <c r="T8991" s="110">
        <f>IF('3B-Air transport'!$T$66="no","not applicable (Q3b.1.6 answered with 'no')",ROUND(S8991,4))</f>
        <v>0.90700000000000003</v>
      </c>
      <c r="U8991" s="110">
        <f>IF('3B-Air transport'!$T$67="no","not applicable (Q3b.1.6 answered with 'no')",ROUND(S8991,4))</f>
        <v>0.90700000000000003</v>
      </c>
      <c r="V8991" s="110">
        <f>IF('3B-Air transport'!$T$68="no","not applicable (Q3b.1.6 answered with 'no')",ROUND(S8991,4))</f>
        <v>0.90700000000000003</v>
      </c>
      <c r="AB8991" s="110">
        <f t="shared" si="494"/>
        <v>0.90700000000000069</v>
      </c>
      <c r="AC8991" s="110">
        <f>IF('3C-Water transport'!$T$56="no","not applicable (Q3c.1.6 answered with 'no')",ROUND(AB8991,4))</f>
        <v>0.90700000000000003</v>
      </c>
      <c r="AD8991" s="110">
        <f>IF('3C-Water transport'!$T$57="no","not applicable (Q3c.1.6 answered with 'no')",ROUND(AB8991,4))</f>
        <v>0.90700000000000003</v>
      </c>
      <c r="AE8991" s="110">
        <f>IF('3C-Water transport'!$T$58="no","not applicable (Q3c.1.6 answered with 'no')",ROUND(AB8991,4))</f>
        <v>0.90700000000000003</v>
      </c>
    </row>
    <row r="8992" spans="5:31" x14ac:dyDescent="0.25">
      <c r="E8992" s="110">
        <f t="shared" si="492"/>
        <v>0.9080000000000007</v>
      </c>
      <c r="F8992" s="110">
        <f>IF('3A-Rail transport'!$T$56="no","not applicable (Q3a.2.6 answered with 'no')",ROUND(E8992,4))</f>
        <v>0.90800000000000003</v>
      </c>
      <c r="G8992" s="110">
        <f>IF('3A-Rail transport'!$T$57="no","not applicable (Q3a.2.6 answered with 'no')",ROUND(E8992,4))</f>
        <v>0.90800000000000003</v>
      </c>
      <c r="S8992" s="110">
        <f t="shared" si="493"/>
        <v>0.9080000000000007</v>
      </c>
      <c r="T8992" s="110">
        <f>IF('3B-Air transport'!$T$66="no","not applicable (Q3b.1.6 answered with 'no')",ROUND(S8992,4))</f>
        <v>0.90800000000000003</v>
      </c>
      <c r="U8992" s="110">
        <f>IF('3B-Air transport'!$T$67="no","not applicable (Q3b.1.6 answered with 'no')",ROUND(S8992,4))</f>
        <v>0.90800000000000003</v>
      </c>
      <c r="V8992" s="110">
        <f>IF('3B-Air transport'!$T$68="no","not applicable (Q3b.1.6 answered with 'no')",ROUND(S8992,4))</f>
        <v>0.90800000000000003</v>
      </c>
      <c r="AB8992" s="110">
        <f t="shared" si="494"/>
        <v>0.9080000000000007</v>
      </c>
      <c r="AC8992" s="110">
        <f>IF('3C-Water transport'!$T$56="no","not applicable (Q3c.1.6 answered with 'no')",ROUND(AB8992,4))</f>
        <v>0.90800000000000003</v>
      </c>
      <c r="AD8992" s="110">
        <f>IF('3C-Water transport'!$T$57="no","not applicable (Q3c.1.6 answered with 'no')",ROUND(AB8992,4))</f>
        <v>0.90800000000000003</v>
      </c>
      <c r="AE8992" s="110">
        <f>IF('3C-Water transport'!$T$58="no","not applicable (Q3c.1.6 answered with 'no')",ROUND(AB8992,4))</f>
        <v>0.90800000000000003</v>
      </c>
    </row>
    <row r="8993" spans="5:31" x14ac:dyDescent="0.25">
      <c r="E8993" s="110">
        <f t="shared" si="492"/>
        <v>0.9090000000000007</v>
      </c>
      <c r="F8993" s="110">
        <f>IF('3A-Rail transport'!$T$56="no","not applicable (Q3a.2.6 answered with 'no')",ROUND(E8993,4))</f>
        <v>0.90900000000000003</v>
      </c>
      <c r="G8993" s="110">
        <f>IF('3A-Rail transport'!$T$57="no","not applicable (Q3a.2.6 answered with 'no')",ROUND(E8993,4))</f>
        <v>0.90900000000000003</v>
      </c>
      <c r="S8993" s="110">
        <f t="shared" si="493"/>
        <v>0.9090000000000007</v>
      </c>
      <c r="T8993" s="110">
        <f>IF('3B-Air transport'!$T$66="no","not applicable (Q3b.1.6 answered with 'no')",ROUND(S8993,4))</f>
        <v>0.90900000000000003</v>
      </c>
      <c r="U8993" s="110">
        <f>IF('3B-Air transport'!$T$67="no","not applicable (Q3b.1.6 answered with 'no')",ROUND(S8993,4))</f>
        <v>0.90900000000000003</v>
      </c>
      <c r="V8993" s="110">
        <f>IF('3B-Air transport'!$T$68="no","not applicable (Q3b.1.6 answered with 'no')",ROUND(S8993,4))</f>
        <v>0.90900000000000003</v>
      </c>
      <c r="AB8993" s="110">
        <f t="shared" si="494"/>
        <v>0.9090000000000007</v>
      </c>
      <c r="AC8993" s="110">
        <f>IF('3C-Water transport'!$T$56="no","not applicable (Q3c.1.6 answered with 'no')",ROUND(AB8993,4))</f>
        <v>0.90900000000000003</v>
      </c>
      <c r="AD8993" s="110">
        <f>IF('3C-Water transport'!$T$57="no","not applicable (Q3c.1.6 answered with 'no')",ROUND(AB8993,4))</f>
        <v>0.90900000000000003</v>
      </c>
      <c r="AE8993" s="110">
        <f>IF('3C-Water transport'!$T$58="no","not applicable (Q3c.1.6 answered with 'no')",ROUND(AB8993,4))</f>
        <v>0.90900000000000003</v>
      </c>
    </row>
    <row r="8994" spans="5:31" x14ac:dyDescent="0.25">
      <c r="E8994" s="110">
        <f t="shared" si="492"/>
        <v>0.9100000000000007</v>
      </c>
      <c r="F8994" s="110">
        <f>IF('3A-Rail transport'!$T$56="no","not applicable (Q3a.2.6 answered with 'no')",ROUND(E8994,4))</f>
        <v>0.91</v>
      </c>
      <c r="G8994" s="110">
        <f>IF('3A-Rail transport'!$T$57="no","not applicable (Q3a.2.6 answered with 'no')",ROUND(E8994,4))</f>
        <v>0.91</v>
      </c>
      <c r="S8994" s="110">
        <f t="shared" si="493"/>
        <v>0.9100000000000007</v>
      </c>
      <c r="T8994" s="110">
        <f>IF('3B-Air transport'!$T$66="no","not applicable (Q3b.1.6 answered with 'no')",ROUND(S8994,4))</f>
        <v>0.91</v>
      </c>
      <c r="U8994" s="110">
        <f>IF('3B-Air transport'!$T$67="no","not applicable (Q3b.1.6 answered with 'no')",ROUND(S8994,4))</f>
        <v>0.91</v>
      </c>
      <c r="V8994" s="110">
        <f>IF('3B-Air transport'!$T$68="no","not applicable (Q3b.1.6 answered with 'no')",ROUND(S8994,4))</f>
        <v>0.91</v>
      </c>
      <c r="AB8994" s="110">
        <f t="shared" si="494"/>
        <v>0.9100000000000007</v>
      </c>
      <c r="AC8994" s="110">
        <f>IF('3C-Water transport'!$T$56="no","not applicable (Q3c.1.6 answered with 'no')",ROUND(AB8994,4))</f>
        <v>0.91</v>
      </c>
      <c r="AD8994" s="110">
        <f>IF('3C-Water transport'!$T$57="no","not applicable (Q3c.1.6 answered with 'no')",ROUND(AB8994,4))</f>
        <v>0.91</v>
      </c>
      <c r="AE8994" s="110">
        <f>IF('3C-Water transport'!$T$58="no","not applicable (Q3c.1.6 answered with 'no')",ROUND(AB8994,4))</f>
        <v>0.91</v>
      </c>
    </row>
    <row r="8995" spans="5:31" x14ac:dyDescent="0.25">
      <c r="E8995" s="110">
        <f t="shared" si="492"/>
        <v>0.9110000000000007</v>
      </c>
      <c r="F8995" s="110">
        <f>IF('3A-Rail transport'!$T$56="no","not applicable (Q3a.2.6 answered with 'no')",ROUND(E8995,4))</f>
        <v>0.91100000000000003</v>
      </c>
      <c r="G8995" s="110">
        <f>IF('3A-Rail transport'!$T$57="no","not applicable (Q3a.2.6 answered with 'no')",ROUND(E8995,4))</f>
        <v>0.91100000000000003</v>
      </c>
      <c r="S8995" s="110">
        <f t="shared" si="493"/>
        <v>0.9110000000000007</v>
      </c>
      <c r="T8995" s="110">
        <f>IF('3B-Air transport'!$T$66="no","not applicable (Q3b.1.6 answered with 'no')",ROUND(S8995,4))</f>
        <v>0.91100000000000003</v>
      </c>
      <c r="U8995" s="110">
        <f>IF('3B-Air transport'!$T$67="no","not applicable (Q3b.1.6 answered with 'no')",ROUND(S8995,4))</f>
        <v>0.91100000000000003</v>
      </c>
      <c r="V8995" s="110">
        <f>IF('3B-Air transport'!$T$68="no","not applicable (Q3b.1.6 answered with 'no')",ROUND(S8995,4))</f>
        <v>0.91100000000000003</v>
      </c>
      <c r="AB8995" s="110">
        <f t="shared" si="494"/>
        <v>0.9110000000000007</v>
      </c>
      <c r="AC8995" s="110">
        <f>IF('3C-Water transport'!$T$56="no","not applicable (Q3c.1.6 answered with 'no')",ROUND(AB8995,4))</f>
        <v>0.91100000000000003</v>
      </c>
      <c r="AD8995" s="110">
        <f>IF('3C-Water transport'!$T$57="no","not applicable (Q3c.1.6 answered with 'no')",ROUND(AB8995,4))</f>
        <v>0.91100000000000003</v>
      </c>
      <c r="AE8995" s="110">
        <f>IF('3C-Water transport'!$T$58="no","not applicable (Q3c.1.6 answered with 'no')",ROUND(AB8995,4))</f>
        <v>0.91100000000000003</v>
      </c>
    </row>
    <row r="8996" spans="5:31" x14ac:dyDescent="0.25">
      <c r="E8996" s="110">
        <f t="shared" si="492"/>
        <v>0.9120000000000007</v>
      </c>
      <c r="F8996" s="110">
        <f>IF('3A-Rail transport'!$T$56="no","not applicable (Q3a.2.6 answered with 'no')",ROUND(E8996,4))</f>
        <v>0.91200000000000003</v>
      </c>
      <c r="G8996" s="110">
        <f>IF('3A-Rail transport'!$T$57="no","not applicable (Q3a.2.6 answered with 'no')",ROUND(E8996,4))</f>
        <v>0.91200000000000003</v>
      </c>
      <c r="S8996" s="110">
        <f t="shared" si="493"/>
        <v>0.9120000000000007</v>
      </c>
      <c r="T8996" s="110">
        <f>IF('3B-Air transport'!$T$66="no","not applicable (Q3b.1.6 answered with 'no')",ROUND(S8996,4))</f>
        <v>0.91200000000000003</v>
      </c>
      <c r="U8996" s="110">
        <f>IF('3B-Air transport'!$T$67="no","not applicable (Q3b.1.6 answered with 'no')",ROUND(S8996,4))</f>
        <v>0.91200000000000003</v>
      </c>
      <c r="V8996" s="110">
        <f>IF('3B-Air transport'!$T$68="no","not applicable (Q3b.1.6 answered with 'no')",ROUND(S8996,4))</f>
        <v>0.91200000000000003</v>
      </c>
      <c r="AB8996" s="110">
        <f t="shared" si="494"/>
        <v>0.9120000000000007</v>
      </c>
      <c r="AC8996" s="110">
        <f>IF('3C-Water transport'!$T$56="no","not applicable (Q3c.1.6 answered with 'no')",ROUND(AB8996,4))</f>
        <v>0.91200000000000003</v>
      </c>
      <c r="AD8996" s="110">
        <f>IF('3C-Water transport'!$T$57="no","not applicable (Q3c.1.6 answered with 'no')",ROUND(AB8996,4))</f>
        <v>0.91200000000000003</v>
      </c>
      <c r="AE8996" s="110">
        <f>IF('3C-Water transport'!$T$58="no","not applicable (Q3c.1.6 answered with 'no')",ROUND(AB8996,4))</f>
        <v>0.91200000000000003</v>
      </c>
    </row>
    <row r="8997" spans="5:31" x14ac:dyDescent="0.25">
      <c r="E8997" s="110">
        <f t="shared" si="492"/>
        <v>0.9130000000000007</v>
      </c>
      <c r="F8997" s="110">
        <f>IF('3A-Rail transport'!$T$56="no","not applicable (Q3a.2.6 answered with 'no')",ROUND(E8997,4))</f>
        <v>0.91300000000000003</v>
      </c>
      <c r="G8997" s="110">
        <f>IF('3A-Rail transport'!$T$57="no","not applicable (Q3a.2.6 answered with 'no')",ROUND(E8997,4))</f>
        <v>0.91300000000000003</v>
      </c>
      <c r="S8997" s="110">
        <f t="shared" si="493"/>
        <v>0.9130000000000007</v>
      </c>
      <c r="T8997" s="110">
        <f>IF('3B-Air transport'!$T$66="no","not applicable (Q3b.1.6 answered with 'no')",ROUND(S8997,4))</f>
        <v>0.91300000000000003</v>
      </c>
      <c r="U8997" s="110">
        <f>IF('3B-Air transport'!$T$67="no","not applicable (Q3b.1.6 answered with 'no')",ROUND(S8997,4))</f>
        <v>0.91300000000000003</v>
      </c>
      <c r="V8997" s="110">
        <f>IF('3B-Air transport'!$T$68="no","not applicable (Q3b.1.6 answered with 'no')",ROUND(S8997,4))</f>
        <v>0.91300000000000003</v>
      </c>
      <c r="AB8997" s="110">
        <f t="shared" si="494"/>
        <v>0.9130000000000007</v>
      </c>
      <c r="AC8997" s="110">
        <f>IF('3C-Water transport'!$T$56="no","not applicable (Q3c.1.6 answered with 'no')",ROUND(AB8997,4))</f>
        <v>0.91300000000000003</v>
      </c>
      <c r="AD8997" s="110">
        <f>IF('3C-Water transport'!$T$57="no","not applicable (Q3c.1.6 answered with 'no')",ROUND(AB8997,4))</f>
        <v>0.91300000000000003</v>
      </c>
      <c r="AE8997" s="110">
        <f>IF('3C-Water transport'!$T$58="no","not applicable (Q3c.1.6 answered with 'no')",ROUND(AB8997,4))</f>
        <v>0.91300000000000003</v>
      </c>
    </row>
    <row r="8998" spans="5:31" x14ac:dyDescent="0.25">
      <c r="E8998" s="110">
        <f t="shared" si="492"/>
        <v>0.9140000000000007</v>
      </c>
      <c r="F8998" s="110">
        <f>IF('3A-Rail transport'!$T$56="no","not applicable (Q3a.2.6 answered with 'no')",ROUND(E8998,4))</f>
        <v>0.91400000000000003</v>
      </c>
      <c r="G8998" s="110">
        <f>IF('3A-Rail transport'!$T$57="no","not applicable (Q3a.2.6 answered with 'no')",ROUND(E8998,4))</f>
        <v>0.91400000000000003</v>
      </c>
      <c r="S8998" s="110">
        <f t="shared" si="493"/>
        <v>0.9140000000000007</v>
      </c>
      <c r="T8998" s="110">
        <f>IF('3B-Air transport'!$T$66="no","not applicable (Q3b.1.6 answered with 'no')",ROUND(S8998,4))</f>
        <v>0.91400000000000003</v>
      </c>
      <c r="U8998" s="110">
        <f>IF('3B-Air transport'!$T$67="no","not applicable (Q3b.1.6 answered with 'no')",ROUND(S8998,4))</f>
        <v>0.91400000000000003</v>
      </c>
      <c r="V8998" s="110">
        <f>IF('3B-Air transport'!$T$68="no","not applicable (Q3b.1.6 answered with 'no')",ROUND(S8998,4))</f>
        <v>0.91400000000000003</v>
      </c>
      <c r="AB8998" s="110">
        <f t="shared" si="494"/>
        <v>0.9140000000000007</v>
      </c>
      <c r="AC8998" s="110">
        <f>IF('3C-Water transport'!$T$56="no","not applicable (Q3c.1.6 answered with 'no')",ROUND(AB8998,4))</f>
        <v>0.91400000000000003</v>
      </c>
      <c r="AD8998" s="110">
        <f>IF('3C-Water transport'!$T$57="no","not applicable (Q3c.1.6 answered with 'no')",ROUND(AB8998,4))</f>
        <v>0.91400000000000003</v>
      </c>
      <c r="AE8998" s="110">
        <f>IF('3C-Water transport'!$T$58="no","not applicable (Q3c.1.6 answered with 'no')",ROUND(AB8998,4))</f>
        <v>0.91400000000000003</v>
      </c>
    </row>
    <row r="8999" spans="5:31" x14ac:dyDescent="0.25">
      <c r="E8999" s="110">
        <f t="shared" si="492"/>
        <v>0.9150000000000007</v>
      </c>
      <c r="F8999" s="110">
        <f>IF('3A-Rail transport'!$T$56="no","not applicable (Q3a.2.6 answered with 'no')",ROUND(E8999,4))</f>
        <v>0.91500000000000004</v>
      </c>
      <c r="G8999" s="110">
        <f>IF('3A-Rail transport'!$T$57="no","not applicable (Q3a.2.6 answered with 'no')",ROUND(E8999,4))</f>
        <v>0.91500000000000004</v>
      </c>
      <c r="S8999" s="110">
        <f t="shared" si="493"/>
        <v>0.9150000000000007</v>
      </c>
      <c r="T8999" s="110">
        <f>IF('3B-Air transport'!$T$66="no","not applicable (Q3b.1.6 answered with 'no')",ROUND(S8999,4))</f>
        <v>0.91500000000000004</v>
      </c>
      <c r="U8999" s="110">
        <f>IF('3B-Air transport'!$T$67="no","not applicable (Q3b.1.6 answered with 'no')",ROUND(S8999,4))</f>
        <v>0.91500000000000004</v>
      </c>
      <c r="V8999" s="110">
        <f>IF('3B-Air transport'!$T$68="no","not applicable (Q3b.1.6 answered with 'no')",ROUND(S8999,4))</f>
        <v>0.91500000000000004</v>
      </c>
      <c r="AB8999" s="110">
        <f t="shared" si="494"/>
        <v>0.9150000000000007</v>
      </c>
      <c r="AC8999" s="110">
        <f>IF('3C-Water transport'!$T$56="no","not applicable (Q3c.1.6 answered with 'no')",ROUND(AB8999,4))</f>
        <v>0.91500000000000004</v>
      </c>
      <c r="AD8999" s="110">
        <f>IF('3C-Water transport'!$T$57="no","not applicable (Q3c.1.6 answered with 'no')",ROUND(AB8999,4))</f>
        <v>0.91500000000000004</v>
      </c>
      <c r="AE8999" s="110">
        <f>IF('3C-Water transport'!$T$58="no","not applicable (Q3c.1.6 answered with 'no')",ROUND(AB8999,4))</f>
        <v>0.91500000000000004</v>
      </c>
    </row>
    <row r="9000" spans="5:31" x14ac:dyDescent="0.25">
      <c r="E9000" s="110">
        <f t="shared" si="492"/>
        <v>0.9160000000000007</v>
      </c>
      <c r="F9000" s="110">
        <f>IF('3A-Rail transport'!$T$56="no","not applicable (Q3a.2.6 answered with 'no')",ROUND(E9000,4))</f>
        <v>0.91600000000000004</v>
      </c>
      <c r="G9000" s="110">
        <f>IF('3A-Rail transport'!$T$57="no","not applicable (Q3a.2.6 answered with 'no')",ROUND(E9000,4))</f>
        <v>0.91600000000000004</v>
      </c>
      <c r="S9000" s="110">
        <f t="shared" si="493"/>
        <v>0.9160000000000007</v>
      </c>
      <c r="T9000" s="110">
        <f>IF('3B-Air transport'!$T$66="no","not applicable (Q3b.1.6 answered with 'no')",ROUND(S9000,4))</f>
        <v>0.91600000000000004</v>
      </c>
      <c r="U9000" s="110">
        <f>IF('3B-Air transport'!$T$67="no","not applicable (Q3b.1.6 answered with 'no')",ROUND(S9000,4))</f>
        <v>0.91600000000000004</v>
      </c>
      <c r="V9000" s="110">
        <f>IF('3B-Air transport'!$T$68="no","not applicable (Q3b.1.6 answered with 'no')",ROUND(S9000,4))</f>
        <v>0.91600000000000004</v>
      </c>
      <c r="AB9000" s="110">
        <f t="shared" si="494"/>
        <v>0.9160000000000007</v>
      </c>
      <c r="AC9000" s="110">
        <f>IF('3C-Water transport'!$T$56="no","not applicable (Q3c.1.6 answered with 'no')",ROUND(AB9000,4))</f>
        <v>0.91600000000000004</v>
      </c>
      <c r="AD9000" s="110">
        <f>IF('3C-Water transport'!$T$57="no","not applicable (Q3c.1.6 answered with 'no')",ROUND(AB9000,4))</f>
        <v>0.91600000000000004</v>
      </c>
      <c r="AE9000" s="110">
        <f>IF('3C-Water transport'!$T$58="no","not applicable (Q3c.1.6 answered with 'no')",ROUND(AB9000,4))</f>
        <v>0.91600000000000004</v>
      </c>
    </row>
    <row r="9001" spans="5:31" x14ac:dyDescent="0.25">
      <c r="E9001" s="110">
        <f t="shared" si="492"/>
        <v>0.9170000000000007</v>
      </c>
      <c r="F9001" s="110">
        <f>IF('3A-Rail transport'!$T$56="no","not applicable (Q3a.2.6 answered with 'no')",ROUND(E9001,4))</f>
        <v>0.91700000000000004</v>
      </c>
      <c r="G9001" s="110">
        <f>IF('3A-Rail transport'!$T$57="no","not applicable (Q3a.2.6 answered with 'no')",ROUND(E9001,4))</f>
        <v>0.91700000000000004</v>
      </c>
      <c r="S9001" s="110">
        <f t="shared" si="493"/>
        <v>0.9170000000000007</v>
      </c>
      <c r="T9001" s="110">
        <f>IF('3B-Air transport'!$T$66="no","not applicable (Q3b.1.6 answered with 'no')",ROUND(S9001,4))</f>
        <v>0.91700000000000004</v>
      </c>
      <c r="U9001" s="110">
        <f>IF('3B-Air transport'!$T$67="no","not applicable (Q3b.1.6 answered with 'no')",ROUND(S9001,4))</f>
        <v>0.91700000000000004</v>
      </c>
      <c r="V9001" s="110">
        <f>IF('3B-Air transport'!$T$68="no","not applicable (Q3b.1.6 answered with 'no')",ROUND(S9001,4))</f>
        <v>0.91700000000000004</v>
      </c>
      <c r="AB9001" s="110">
        <f t="shared" si="494"/>
        <v>0.9170000000000007</v>
      </c>
      <c r="AC9001" s="110">
        <f>IF('3C-Water transport'!$T$56="no","not applicable (Q3c.1.6 answered with 'no')",ROUND(AB9001,4))</f>
        <v>0.91700000000000004</v>
      </c>
      <c r="AD9001" s="110">
        <f>IF('3C-Water transport'!$T$57="no","not applicable (Q3c.1.6 answered with 'no')",ROUND(AB9001,4))</f>
        <v>0.91700000000000004</v>
      </c>
      <c r="AE9001" s="110">
        <f>IF('3C-Water transport'!$T$58="no","not applicable (Q3c.1.6 answered with 'no')",ROUND(AB9001,4))</f>
        <v>0.91700000000000004</v>
      </c>
    </row>
    <row r="9002" spans="5:31" x14ac:dyDescent="0.25">
      <c r="E9002" s="110">
        <f t="shared" si="492"/>
        <v>0.9180000000000007</v>
      </c>
      <c r="F9002" s="110">
        <f>IF('3A-Rail transport'!$T$56="no","not applicable (Q3a.2.6 answered with 'no')",ROUND(E9002,4))</f>
        <v>0.91800000000000004</v>
      </c>
      <c r="G9002" s="110">
        <f>IF('3A-Rail transport'!$T$57="no","not applicable (Q3a.2.6 answered with 'no')",ROUND(E9002,4))</f>
        <v>0.91800000000000004</v>
      </c>
      <c r="S9002" s="110">
        <f t="shared" si="493"/>
        <v>0.9180000000000007</v>
      </c>
      <c r="T9002" s="110">
        <f>IF('3B-Air transport'!$T$66="no","not applicable (Q3b.1.6 answered with 'no')",ROUND(S9002,4))</f>
        <v>0.91800000000000004</v>
      </c>
      <c r="U9002" s="110">
        <f>IF('3B-Air transport'!$T$67="no","not applicable (Q3b.1.6 answered with 'no')",ROUND(S9002,4))</f>
        <v>0.91800000000000004</v>
      </c>
      <c r="V9002" s="110">
        <f>IF('3B-Air transport'!$T$68="no","not applicable (Q3b.1.6 answered with 'no')",ROUND(S9002,4))</f>
        <v>0.91800000000000004</v>
      </c>
      <c r="AB9002" s="110">
        <f t="shared" si="494"/>
        <v>0.9180000000000007</v>
      </c>
      <c r="AC9002" s="110">
        <f>IF('3C-Water transport'!$T$56="no","not applicable (Q3c.1.6 answered with 'no')",ROUND(AB9002,4))</f>
        <v>0.91800000000000004</v>
      </c>
      <c r="AD9002" s="110">
        <f>IF('3C-Water transport'!$T$57="no","not applicable (Q3c.1.6 answered with 'no')",ROUND(AB9002,4))</f>
        <v>0.91800000000000004</v>
      </c>
      <c r="AE9002" s="110">
        <f>IF('3C-Water transport'!$T$58="no","not applicable (Q3c.1.6 answered with 'no')",ROUND(AB9002,4))</f>
        <v>0.91800000000000004</v>
      </c>
    </row>
    <row r="9003" spans="5:31" x14ac:dyDescent="0.25">
      <c r="E9003" s="110">
        <f t="shared" si="492"/>
        <v>0.91900000000000071</v>
      </c>
      <c r="F9003" s="110">
        <f>IF('3A-Rail transport'!$T$56="no","not applicable (Q3a.2.6 answered with 'no')",ROUND(E9003,4))</f>
        <v>0.91900000000000004</v>
      </c>
      <c r="G9003" s="110">
        <f>IF('3A-Rail transport'!$T$57="no","not applicable (Q3a.2.6 answered with 'no')",ROUND(E9003,4))</f>
        <v>0.91900000000000004</v>
      </c>
      <c r="S9003" s="110">
        <f t="shared" si="493"/>
        <v>0.91900000000000071</v>
      </c>
      <c r="T9003" s="110">
        <f>IF('3B-Air transport'!$T$66="no","not applicable (Q3b.1.6 answered with 'no')",ROUND(S9003,4))</f>
        <v>0.91900000000000004</v>
      </c>
      <c r="U9003" s="110">
        <f>IF('3B-Air transport'!$T$67="no","not applicable (Q3b.1.6 answered with 'no')",ROUND(S9003,4))</f>
        <v>0.91900000000000004</v>
      </c>
      <c r="V9003" s="110">
        <f>IF('3B-Air transport'!$T$68="no","not applicable (Q3b.1.6 answered with 'no')",ROUND(S9003,4))</f>
        <v>0.91900000000000004</v>
      </c>
      <c r="AB9003" s="110">
        <f t="shared" si="494"/>
        <v>0.91900000000000071</v>
      </c>
      <c r="AC9003" s="110">
        <f>IF('3C-Water transport'!$T$56="no","not applicable (Q3c.1.6 answered with 'no')",ROUND(AB9003,4))</f>
        <v>0.91900000000000004</v>
      </c>
      <c r="AD9003" s="110">
        <f>IF('3C-Water transport'!$T$57="no","not applicable (Q3c.1.6 answered with 'no')",ROUND(AB9003,4))</f>
        <v>0.91900000000000004</v>
      </c>
      <c r="AE9003" s="110">
        <f>IF('3C-Water transport'!$T$58="no","not applicable (Q3c.1.6 answered with 'no')",ROUND(AB9003,4))</f>
        <v>0.91900000000000004</v>
      </c>
    </row>
    <row r="9004" spans="5:31" x14ac:dyDescent="0.25">
      <c r="E9004" s="110">
        <f t="shared" si="492"/>
        <v>0.92000000000000071</v>
      </c>
      <c r="F9004" s="110">
        <f>IF('3A-Rail transport'!$T$56="no","not applicable (Q3a.2.6 answered with 'no')",ROUND(E9004,4))</f>
        <v>0.92</v>
      </c>
      <c r="G9004" s="110">
        <f>IF('3A-Rail transport'!$T$57="no","not applicable (Q3a.2.6 answered with 'no')",ROUND(E9004,4))</f>
        <v>0.92</v>
      </c>
      <c r="S9004" s="110">
        <f t="shared" si="493"/>
        <v>0.92000000000000071</v>
      </c>
      <c r="T9004" s="110">
        <f>IF('3B-Air transport'!$T$66="no","not applicable (Q3b.1.6 answered with 'no')",ROUND(S9004,4))</f>
        <v>0.92</v>
      </c>
      <c r="U9004" s="110">
        <f>IF('3B-Air transport'!$T$67="no","not applicable (Q3b.1.6 answered with 'no')",ROUND(S9004,4))</f>
        <v>0.92</v>
      </c>
      <c r="V9004" s="110">
        <f>IF('3B-Air transport'!$T$68="no","not applicable (Q3b.1.6 answered with 'no')",ROUND(S9004,4))</f>
        <v>0.92</v>
      </c>
      <c r="AB9004" s="110">
        <f t="shared" si="494"/>
        <v>0.92000000000000071</v>
      </c>
      <c r="AC9004" s="110">
        <f>IF('3C-Water transport'!$T$56="no","not applicable (Q3c.1.6 answered with 'no')",ROUND(AB9004,4))</f>
        <v>0.92</v>
      </c>
      <c r="AD9004" s="110">
        <f>IF('3C-Water transport'!$T$57="no","not applicable (Q3c.1.6 answered with 'no')",ROUND(AB9004,4))</f>
        <v>0.92</v>
      </c>
      <c r="AE9004" s="110">
        <f>IF('3C-Water transport'!$T$58="no","not applicable (Q3c.1.6 answered with 'no')",ROUND(AB9004,4))</f>
        <v>0.92</v>
      </c>
    </row>
    <row r="9005" spans="5:31" x14ac:dyDescent="0.25">
      <c r="E9005" s="110">
        <f t="shared" si="492"/>
        <v>0.92100000000000071</v>
      </c>
      <c r="F9005" s="110">
        <f>IF('3A-Rail transport'!$T$56="no","not applicable (Q3a.2.6 answered with 'no')",ROUND(E9005,4))</f>
        <v>0.92100000000000004</v>
      </c>
      <c r="G9005" s="110">
        <f>IF('3A-Rail transport'!$T$57="no","not applicable (Q3a.2.6 answered with 'no')",ROUND(E9005,4))</f>
        <v>0.92100000000000004</v>
      </c>
      <c r="S9005" s="110">
        <f t="shared" si="493"/>
        <v>0.92100000000000071</v>
      </c>
      <c r="T9005" s="110">
        <f>IF('3B-Air transport'!$T$66="no","not applicable (Q3b.1.6 answered with 'no')",ROUND(S9005,4))</f>
        <v>0.92100000000000004</v>
      </c>
      <c r="U9005" s="110">
        <f>IF('3B-Air transport'!$T$67="no","not applicable (Q3b.1.6 answered with 'no')",ROUND(S9005,4))</f>
        <v>0.92100000000000004</v>
      </c>
      <c r="V9005" s="110">
        <f>IF('3B-Air transport'!$T$68="no","not applicable (Q3b.1.6 answered with 'no')",ROUND(S9005,4))</f>
        <v>0.92100000000000004</v>
      </c>
      <c r="AB9005" s="110">
        <f t="shared" si="494"/>
        <v>0.92100000000000071</v>
      </c>
      <c r="AC9005" s="110">
        <f>IF('3C-Water transport'!$T$56="no","not applicable (Q3c.1.6 answered with 'no')",ROUND(AB9005,4))</f>
        <v>0.92100000000000004</v>
      </c>
      <c r="AD9005" s="110">
        <f>IF('3C-Water transport'!$T$57="no","not applicable (Q3c.1.6 answered with 'no')",ROUND(AB9005,4))</f>
        <v>0.92100000000000004</v>
      </c>
      <c r="AE9005" s="110">
        <f>IF('3C-Water transport'!$T$58="no","not applicable (Q3c.1.6 answered with 'no')",ROUND(AB9005,4))</f>
        <v>0.92100000000000004</v>
      </c>
    </row>
    <row r="9006" spans="5:31" x14ac:dyDescent="0.25">
      <c r="E9006" s="110">
        <f t="shared" si="492"/>
        <v>0.92200000000000071</v>
      </c>
      <c r="F9006" s="110">
        <f>IF('3A-Rail transport'!$T$56="no","not applicable (Q3a.2.6 answered with 'no')",ROUND(E9006,4))</f>
        <v>0.92200000000000004</v>
      </c>
      <c r="G9006" s="110">
        <f>IF('3A-Rail transport'!$T$57="no","not applicable (Q3a.2.6 answered with 'no')",ROUND(E9006,4))</f>
        <v>0.92200000000000004</v>
      </c>
      <c r="S9006" s="110">
        <f t="shared" si="493"/>
        <v>0.92200000000000071</v>
      </c>
      <c r="T9006" s="110">
        <f>IF('3B-Air transport'!$T$66="no","not applicable (Q3b.1.6 answered with 'no')",ROUND(S9006,4))</f>
        <v>0.92200000000000004</v>
      </c>
      <c r="U9006" s="110">
        <f>IF('3B-Air transport'!$T$67="no","not applicable (Q3b.1.6 answered with 'no')",ROUND(S9006,4))</f>
        <v>0.92200000000000004</v>
      </c>
      <c r="V9006" s="110">
        <f>IF('3B-Air transport'!$T$68="no","not applicable (Q3b.1.6 answered with 'no')",ROUND(S9006,4))</f>
        <v>0.92200000000000004</v>
      </c>
      <c r="AB9006" s="110">
        <f t="shared" si="494"/>
        <v>0.92200000000000071</v>
      </c>
      <c r="AC9006" s="110">
        <f>IF('3C-Water transport'!$T$56="no","not applicable (Q3c.1.6 answered with 'no')",ROUND(AB9006,4))</f>
        <v>0.92200000000000004</v>
      </c>
      <c r="AD9006" s="110">
        <f>IF('3C-Water transport'!$T$57="no","not applicable (Q3c.1.6 answered with 'no')",ROUND(AB9006,4))</f>
        <v>0.92200000000000004</v>
      </c>
      <c r="AE9006" s="110">
        <f>IF('3C-Water transport'!$T$58="no","not applicable (Q3c.1.6 answered with 'no')",ROUND(AB9006,4))</f>
        <v>0.92200000000000004</v>
      </c>
    </row>
    <row r="9007" spans="5:31" x14ac:dyDescent="0.25">
      <c r="E9007" s="110">
        <f t="shared" si="492"/>
        <v>0.92300000000000071</v>
      </c>
      <c r="F9007" s="110">
        <f>IF('3A-Rail transport'!$T$56="no","not applicable (Q3a.2.6 answered with 'no')",ROUND(E9007,4))</f>
        <v>0.92300000000000004</v>
      </c>
      <c r="G9007" s="110">
        <f>IF('3A-Rail transport'!$T$57="no","not applicable (Q3a.2.6 answered with 'no')",ROUND(E9007,4))</f>
        <v>0.92300000000000004</v>
      </c>
      <c r="S9007" s="110">
        <f t="shared" si="493"/>
        <v>0.92300000000000071</v>
      </c>
      <c r="T9007" s="110">
        <f>IF('3B-Air transport'!$T$66="no","not applicable (Q3b.1.6 answered with 'no')",ROUND(S9007,4))</f>
        <v>0.92300000000000004</v>
      </c>
      <c r="U9007" s="110">
        <f>IF('3B-Air transport'!$T$67="no","not applicable (Q3b.1.6 answered with 'no')",ROUND(S9007,4))</f>
        <v>0.92300000000000004</v>
      </c>
      <c r="V9007" s="110">
        <f>IF('3B-Air transport'!$T$68="no","not applicable (Q3b.1.6 answered with 'no')",ROUND(S9007,4))</f>
        <v>0.92300000000000004</v>
      </c>
      <c r="AB9007" s="110">
        <f t="shared" si="494"/>
        <v>0.92300000000000071</v>
      </c>
      <c r="AC9007" s="110">
        <f>IF('3C-Water transport'!$T$56="no","not applicable (Q3c.1.6 answered with 'no')",ROUND(AB9007,4))</f>
        <v>0.92300000000000004</v>
      </c>
      <c r="AD9007" s="110">
        <f>IF('3C-Water transport'!$T$57="no","not applicable (Q3c.1.6 answered with 'no')",ROUND(AB9007,4))</f>
        <v>0.92300000000000004</v>
      </c>
      <c r="AE9007" s="110">
        <f>IF('3C-Water transport'!$T$58="no","not applicable (Q3c.1.6 answered with 'no')",ROUND(AB9007,4))</f>
        <v>0.92300000000000004</v>
      </c>
    </row>
    <row r="9008" spans="5:31" x14ac:dyDescent="0.25">
      <c r="E9008" s="110">
        <f t="shared" si="492"/>
        <v>0.92400000000000071</v>
      </c>
      <c r="F9008" s="110">
        <f>IF('3A-Rail transport'!$T$56="no","not applicable (Q3a.2.6 answered with 'no')",ROUND(E9008,4))</f>
        <v>0.92400000000000004</v>
      </c>
      <c r="G9008" s="110">
        <f>IF('3A-Rail transport'!$T$57="no","not applicable (Q3a.2.6 answered with 'no')",ROUND(E9008,4))</f>
        <v>0.92400000000000004</v>
      </c>
      <c r="S9008" s="110">
        <f t="shared" si="493"/>
        <v>0.92400000000000071</v>
      </c>
      <c r="T9008" s="110">
        <f>IF('3B-Air transport'!$T$66="no","not applicable (Q3b.1.6 answered with 'no')",ROUND(S9008,4))</f>
        <v>0.92400000000000004</v>
      </c>
      <c r="U9008" s="110">
        <f>IF('3B-Air transport'!$T$67="no","not applicable (Q3b.1.6 answered with 'no')",ROUND(S9008,4))</f>
        <v>0.92400000000000004</v>
      </c>
      <c r="V9008" s="110">
        <f>IF('3B-Air transport'!$T$68="no","not applicable (Q3b.1.6 answered with 'no')",ROUND(S9008,4))</f>
        <v>0.92400000000000004</v>
      </c>
      <c r="AB9008" s="110">
        <f t="shared" si="494"/>
        <v>0.92400000000000071</v>
      </c>
      <c r="AC9008" s="110">
        <f>IF('3C-Water transport'!$T$56="no","not applicable (Q3c.1.6 answered with 'no')",ROUND(AB9008,4))</f>
        <v>0.92400000000000004</v>
      </c>
      <c r="AD9008" s="110">
        <f>IF('3C-Water transport'!$T$57="no","not applicable (Q3c.1.6 answered with 'no')",ROUND(AB9008,4))</f>
        <v>0.92400000000000004</v>
      </c>
      <c r="AE9008" s="110">
        <f>IF('3C-Water transport'!$T$58="no","not applicable (Q3c.1.6 answered with 'no')",ROUND(AB9008,4))</f>
        <v>0.92400000000000004</v>
      </c>
    </row>
    <row r="9009" spans="5:31" x14ac:dyDescent="0.25">
      <c r="E9009" s="110">
        <f t="shared" si="492"/>
        <v>0.92500000000000071</v>
      </c>
      <c r="F9009" s="110">
        <f>IF('3A-Rail transport'!$T$56="no","not applicable (Q3a.2.6 answered with 'no')",ROUND(E9009,4))</f>
        <v>0.92500000000000004</v>
      </c>
      <c r="G9009" s="110">
        <f>IF('3A-Rail transport'!$T$57="no","not applicable (Q3a.2.6 answered with 'no')",ROUND(E9009,4))</f>
        <v>0.92500000000000004</v>
      </c>
      <c r="S9009" s="110">
        <f t="shared" si="493"/>
        <v>0.92500000000000071</v>
      </c>
      <c r="T9009" s="110">
        <f>IF('3B-Air transport'!$T$66="no","not applicable (Q3b.1.6 answered with 'no')",ROUND(S9009,4))</f>
        <v>0.92500000000000004</v>
      </c>
      <c r="U9009" s="110">
        <f>IF('3B-Air transport'!$T$67="no","not applicable (Q3b.1.6 answered with 'no')",ROUND(S9009,4))</f>
        <v>0.92500000000000004</v>
      </c>
      <c r="V9009" s="110">
        <f>IF('3B-Air transport'!$T$68="no","not applicable (Q3b.1.6 answered with 'no')",ROUND(S9009,4))</f>
        <v>0.92500000000000004</v>
      </c>
      <c r="AB9009" s="110">
        <f t="shared" si="494"/>
        <v>0.92500000000000071</v>
      </c>
      <c r="AC9009" s="110">
        <f>IF('3C-Water transport'!$T$56="no","not applicable (Q3c.1.6 answered with 'no')",ROUND(AB9009,4))</f>
        <v>0.92500000000000004</v>
      </c>
      <c r="AD9009" s="110">
        <f>IF('3C-Water transport'!$T$57="no","not applicable (Q3c.1.6 answered with 'no')",ROUND(AB9009,4))</f>
        <v>0.92500000000000004</v>
      </c>
      <c r="AE9009" s="110">
        <f>IF('3C-Water transport'!$T$58="no","not applicable (Q3c.1.6 answered with 'no')",ROUND(AB9009,4))</f>
        <v>0.92500000000000004</v>
      </c>
    </row>
    <row r="9010" spans="5:31" x14ac:dyDescent="0.25">
      <c r="E9010" s="110">
        <f t="shared" si="492"/>
        <v>0.92600000000000071</v>
      </c>
      <c r="F9010" s="110">
        <f>IF('3A-Rail transport'!$T$56="no","not applicable (Q3a.2.6 answered with 'no')",ROUND(E9010,4))</f>
        <v>0.92600000000000005</v>
      </c>
      <c r="G9010" s="110">
        <f>IF('3A-Rail transport'!$T$57="no","not applicable (Q3a.2.6 answered with 'no')",ROUND(E9010,4))</f>
        <v>0.92600000000000005</v>
      </c>
      <c r="S9010" s="110">
        <f t="shared" si="493"/>
        <v>0.92600000000000071</v>
      </c>
      <c r="T9010" s="110">
        <f>IF('3B-Air transport'!$T$66="no","not applicable (Q3b.1.6 answered with 'no')",ROUND(S9010,4))</f>
        <v>0.92600000000000005</v>
      </c>
      <c r="U9010" s="110">
        <f>IF('3B-Air transport'!$T$67="no","not applicable (Q3b.1.6 answered with 'no')",ROUND(S9010,4))</f>
        <v>0.92600000000000005</v>
      </c>
      <c r="V9010" s="110">
        <f>IF('3B-Air transport'!$T$68="no","not applicable (Q3b.1.6 answered with 'no')",ROUND(S9010,4))</f>
        <v>0.92600000000000005</v>
      </c>
      <c r="AB9010" s="110">
        <f t="shared" si="494"/>
        <v>0.92600000000000071</v>
      </c>
      <c r="AC9010" s="110">
        <f>IF('3C-Water transport'!$T$56="no","not applicable (Q3c.1.6 answered with 'no')",ROUND(AB9010,4))</f>
        <v>0.92600000000000005</v>
      </c>
      <c r="AD9010" s="110">
        <f>IF('3C-Water transport'!$T$57="no","not applicable (Q3c.1.6 answered with 'no')",ROUND(AB9010,4))</f>
        <v>0.92600000000000005</v>
      </c>
      <c r="AE9010" s="110">
        <f>IF('3C-Water transport'!$T$58="no","not applicable (Q3c.1.6 answered with 'no')",ROUND(AB9010,4))</f>
        <v>0.92600000000000005</v>
      </c>
    </row>
    <row r="9011" spans="5:31" x14ac:dyDescent="0.25">
      <c r="E9011" s="110">
        <f t="shared" si="492"/>
        <v>0.92700000000000071</v>
      </c>
      <c r="F9011" s="110">
        <f>IF('3A-Rail transport'!$T$56="no","not applicable (Q3a.2.6 answered with 'no')",ROUND(E9011,4))</f>
        <v>0.92700000000000005</v>
      </c>
      <c r="G9011" s="110">
        <f>IF('3A-Rail transport'!$T$57="no","not applicable (Q3a.2.6 answered with 'no')",ROUND(E9011,4))</f>
        <v>0.92700000000000005</v>
      </c>
      <c r="S9011" s="110">
        <f t="shared" si="493"/>
        <v>0.92700000000000071</v>
      </c>
      <c r="T9011" s="110">
        <f>IF('3B-Air transport'!$T$66="no","not applicable (Q3b.1.6 answered with 'no')",ROUND(S9011,4))</f>
        <v>0.92700000000000005</v>
      </c>
      <c r="U9011" s="110">
        <f>IF('3B-Air transport'!$T$67="no","not applicable (Q3b.1.6 answered with 'no')",ROUND(S9011,4))</f>
        <v>0.92700000000000005</v>
      </c>
      <c r="V9011" s="110">
        <f>IF('3B-Air transport'!$T$68="no","not applicable (Q3b.1.6 answered with 'no')",ROUND(S9011,4))</f>
        <v>0.92700000000000005</v>
      </c>
      <c r="AB9011" s="110">
        <f t="shared" si="494"/>
        <v>0.92700000000000071</v>
      </c>
      <c r="AC9011" s="110">
        <f>IF('3C-Water transport'!$T$56="no","not applicable (Q3c.1.6 answered with 'no')",ROUND(AB9011,4))</f>
        <v>0.92700000000000005</v>
      </c>
      <c r="AD9011" s="110">
        <f>IF('3C-Water transport'!$T$57="no","not applicable (Q3c.1.6 answered with 'no')",ROUND(AB9011,4))</f>
        <v>0.92700000000000005</v>
      </c>
      <c r="AE9011" s="110">
        <f>IF('3C-Water transport'!$T$58="no","not applicable (Q3c.1.6 answered with 'no')",ROUND(AB9011,4))</f>
        <v>0.92700000000000005</v>
      </c>
    </row>
    <row r="9012" spans="5:31" x14ac:dyDescent="0.25">
      <c r="E9012" s="110">
        <f t="shared" si="492"/>
        <v>0.92800000000000071</v>
      </c>
      <c r="F9012" s="110">
        <f>IF('3A-Rail transport'!$T$56="no","not applicable (Q3a.2.6 answered with 'no')",ROUND(E9012,4))</f>
        <v>0.92800000000000005</v>
      </c>
      <c r="G9012" s="110">
        <f>IF('3A-Rail transport'!$T$57="no","not applicable (Q3a.2.6 answered with 'no')",ROUND(E9012,4))</f>
        <v>0.92800000000000005</v>
      </c>
      <c r="S9012" s="110">
        <f t="shared" si="493"/>
        <v>0.92800000000000071</v>
      </c>
      <c r="T9012" s="110">
        <f>IF('3B-Air transport'!$T$66="no","not applicable (Q3b.1.6 answered with 'no')",ROUND(S9012,4))</f>
        <v>0.92800000000000005</v>
      </c>
      <c r="U9012" s="110">
        <f>IF('3B-Air transport'!$T$67="no","not applicable (Q3b.1.6 answered with 'no')",ROUND(S9012,4))</f>
        <v>0.92800000000000005</v>
      </c>
      <c r="V9012" s="110">
        <f>IF('3B-Air transport'!$T$68="no","not applicable (Q3b.1.6 answered with 'no')",ROUND(S9012,4))</f>
        <v>0.92800000000000005</v>
      </c>
      <c r="AB9012" s="110">
        <f t="shared" si="494"/>
        <v>0.92800000000000071</v>
      </c>
      <c r="AC9012" s="110">
        <f>IF('3C-Water transport'!$T$56="no","not applicable (Q3c.1.6 answered with 'no')",ROUND(AB9012,4))</f>
        <v>0.92800000000000005</v>
      </c>
      <c r="AD9012" s="110">
        <f>IF('3C-Water transport'!$T$57="no","not applicable (Q3c.1.6 answered with 'no')",ROUND(AB9012,4))</f>
        <v>0.92800000000000005</v>
      </c>
      <c r="AE9012" s="110">
        <f>IF('3C-Water transport'!$T$58="no","not applicable (Q3c.1.6 answered with 'no')",ROUND(AB9012,4))</f>
        <v>0.92800000000000005</v>
      </c>
    </row>
    <row r="9013" spans="5:31" x14ac:dyDescent="0.25">
      <c r="E9013" s="110">
        <f t="shared" si="492"/>
        <v>0.92900000000000071</v>
      </c>
      <c r="F9013" s="110">
        <f>IF('3A-Rail transport'!$T$56="no","not applicable (Q3a.2.6 answered with 'no')",ROUND(E9013,4))</f>
        <v>0.92900000000000005</v>
      </c>
      <c r="G9013" s="110">
        <f>IF('3A-Rail transport'!$T$57="no","not applicable (Q3a.2.6 answered with 'no')",ROUND(E9013,4))</f>
        <v>0.92900000000000005</v>
      </c>
      <c r="S9013" s="110">
        <f t="shared" si="493"/>
        <v>0.92900000000000071</v>
      </c>
      <c r="T9013" s="110">
        <f>IF('3B-Air transport'!$T$66="no","not applicable (Q3b.1.6 answered with 'no')",ROUND(S9013,4))</f>
        <v>0.92900000000000005</v>
      </c>
      <c r="U9013" s="110">
        <f>IF('3B-Air transport'!$T$67="no","not applicable (Q3b.1.6 answered with 'no')",ROUND(S9013,4))</f>
        <v>0.92900000000000005</v>
      </c>
      <c r="V9013" s="110">
        <f>IF('3B-Air transport'!$T$68="no","not applicable (Q3b.1.6 answered with 'no')",ROUND(S9013,4))</f>
        <v>0.92900000000000005</v>
      </c>
      <c r="AB9013" s="110">
        <f t="shared" si="494"/>
        <v>0.92900000000000071</v>
      </c>
      <c r="AC9013" s="110">
        <f>IF('3C-Water transport'!$T$56="no","not applicable (Q3c.1.6 answered with 'no')",ROUND(AB9013,4))</f>
        <v>0.92900000000000005</v>
      </c>
      <c r="AD9013" s="110">
        <f>IF('3C-Water transport'!$T$57="no","not applicable (Q3c.1.6 answered with 'no')",ROUND(AB9013,4))</f>
        <v>0.92900000000000005</v>
      </c>
      <c r="AE9013" s="110">
        <f>IF('3C-Water transport'!$T$58="no","not applicable (Q3c.1.6 answered with 'no')",ROUND(AB9013,4))</f>
        <v>0.92900000000000005</v>
      </c>
    </row>
    <row r="9014" spans="5:31" x14ac:dyDescent="0.25">
      <c r="E9014" s="110">
        <f t="shared" si="492"/>
        <v>0.93000000000000071</v>
      </c>
      <c r="F9014" s="110">
        <f>IF('3A-Rail transport'!$T$56="no","not applicable (Q3a.2.6 answered with 'no')",ROUND(E9014,4))</f>
        <v>0.93</v>
      </c>
      <c r="G9014" s="110">
        <f>IF('3A-Rail transport'!$T$57="no","not applicable (Q3a.2.6 answered with 'no')",ROUND(E9014,4))</f>
        <v>0.93</v>
      </c>
      <c r="S9014" s="110">
        <f t="shared" si="493"/>
        <v>0.93000000000000071</v>
      </c>
      <c r="T9014" s="110">
        <f>IF('3B-Air transport'!$T$66="no","not applicable (Q3b.1.6 answered with 'no')",ROUND(S9014,4))</f>
        <v>0.93</v>
      </c>
      <c r="U9014" s="110">
        <f>IF('3B-Air transport'!$T$67="no","not applicable (Q3b.1.6 answered with 'no')",ROUND(S9014,4))</f>
        <v>0.93</v>
      </c>
      <c r="V9014" s="110">
        <f>IF('3B-Air transport'!$T$68="no","not applicable (Q3b.1.6 answered with 'no')",ROUND(S9014,4))</f>
        <v>0.93</v>
      </c>
      <c r="AB9014" s="110">
        <f t="shared" si="494"/>
        <v>0.93000000000000071</v>
      </c>
      <c r="AC9014" s="110">
        <f>IF('3C-Water transport'!$T$56="no","not applicable (Q3c.1.6 answered with 'no')",ROUND(AB9014,4))</f>
        <v>0.93</v>
      </c>
      <c r="AD9014" s="110">
        <f>IF('3C-Water transport'!$T$57="no","not applicable (Q3c.1.6 answered with 'no')",ROUND(AB9014,4))</f>
        <v>0.93</v>
      </c>
      <c r="AE9014" s="110">
        <f>IF('3C-Water transport'!$T$58="no","not applicable (Q3c.1.6 answered with 'no')",ROUND(AB9014,4))</f>
        <v>0.93</v>
      </c>
    </row>
    <row r="9015" spans="5:31" x14ac:dyDescent="0.25">
      <c r="E9015" s="110">
        <f t="shared" si="492"/>
        <v>0.93100000000000072</v>
      </c>
      <c r="F9015" s="110">
        <f>IF('3A-Rail transport'!$T$56="no","not applicable (Q3a.2.6 answered with 'no')",ROUND(E9015,4))</f>
        <v>0.93100000000000005</v>
      </c>
      <c r="G9015" s="110">
        <f>IF('3A-Rail transport'!$T$57="no","not applicable (Q3a.2.6 answered with 'no')",ROUND(E9015,4))</f>
        <v>0.93100000000000005</v>
      </c>
      <c r="S9015" s="110">
        <f t="shared" si="493"/>
        <v>0.93100000000000072</v>
      </c>
      <c r="T9015" s="110">
        <f>IF('3B-Air transport'!$T$66="no","not applicable (Q3b.1.6 answered with 'no')",ROUND(S9015,4))</f>
        <v>0.93100000000000005</v>
      </c>
      <c r="U9015" s="110">
        <f>IF('3B-Air transport'!$T$67="no","not applicable (Q3b.1.6 answered with 'no')",ROUND(S9015,4))</f>
        <v>0.93100000000000005</v>
      </c>
      <c r="V9015" s="110">
        <f>IF('3B-Air transport'!$T$68="no","not applicable (Q3b.1.6 answered with 'no')",ROUND(S9015,4))</f>
        <v>0.93100000000000005</v>
      </c>
      <c r="AB9015" s="110">
        <f t="shared" si="494"/>
        <v>0.93100000000000072</v>
      </c>
      <c r="AC9015" s="110">
        <f>IF('3C-Water transport'!$T$56="no","not applicable (Q3c.1.6 answered with 'no')",ROUND(AB9015,4))</f>
        <v>0.93100000000000005</v>
      </c>
      <c r="AD9015" s="110">
        <f>IF('3C-Water transport'!$T$57="no","not applicable (Q3c.1.6 answered with 'no')",ROUND(AB9015,4))</f>
        <v>0.93100000000000005</v>
      </c>
      <c r="AE9015" s="110">
        <f>IF('3C-Water transport'!$T$58="no","not applicable (Q3c.1.6 answered with 'no')",ROUND(AB9015,4))</f>
        <v>0.93100000000000005</v>
      </c>
    </row>
    <row r="9016" spans="5:31" x14ac:dyDescent="0.25">
      <c r="E9016" s="110">
        <f t="shared" si="492"/>
        <v>0.93200000000000072</v>
      </c>
      <c r="F9016" s="110">
        <f>IF('3A-Rail transport'!$T$56="no","not applicable (Q3a.2.6 answered with 'no')",ROUND(E9016,4))</f>
        <v>0.93200000000000005</v>
      </c>
      <c r="G9016" s="110">
        <f>IF('3A-Rail transport'!$T$57="no","not applicable (Q3a.2.6 answered with 'no')",ROUND(E9016,4))</f>
        <v>0.93200000000000005</v>
      </c>
      <c r="S9016" s="110">
        <f t="shared" si="493"/>
        <v>0.93200000000000072</v>
      </c>
      <c r="T9016" s="110">
        <f>IF('3B-Air transport'!$T$66="no","not applicable (Q3b.1.6 answered with 'no')",ROUND(S9016,4))</f>
        <v>0.93200000000000005</v>
      </c>
      <c r="U9016" s="110">
        <f>IF('3B-Air transport'!$T$67="no","not applicable (Q3b.1.6 answered with 'no')",ROUND(S9016,4))</f>
        <v>0.93200000000000005</v>
      </c>
      <c r="V9016" s="110">
        <f>IF('3B-Air transport'!$T$68="no","not applicable (Q3b.1.6 answered with 'no')",ROUND(S9016,4))</f>
        <v>0.93200000000000005</v>
      </c>
      <c r="AB9016" s="110">
        <f t="shared" si="494"/>
        <v>0.93200000000000072</v>
      </c>
      <c r="AC9016" s="110">
        <f>IF('3C-Water transport'!$T$56="no","not applicable (Q3c.1.6 answered with 'no')",ROUND(AB9016,4))</f>
        <v>0.93200000000000005</v>
      </c>
      <c r="AD9016" s="110">
        <f>IF('3C-Water transport'!$T$57="no","not applicable (Q3c.1.6 answered with 'no')",ROUND(AB9016,4))</f>
        <v>0.93200000000000005</v>
      </c>
      <c r="AE9016" s="110">
        <f>IF('3C-Water transport'!$T$58="no","not applicable (Q3c.1.6 answered with 'no')",ROUND(AB9016,4))</f>
        <v>0.93200000000000005</v>
      </c>
    </row>
    <row r="9017" spans="5:31" x14ac:dyDescent="0.25">
      <c r="E9017" s="110">
        <f t="shared" si="492"/>
        <v>0.93300000000000072</v>
      </c>
      <c r="F9017" s="110">
        <f>IF('3A-Rail transport'!$T$56="no","not applicable (Q3a.2.6 answered with 'no')",ROUND(E9017,4))</f>
        <v>0.93300000000000005</v>
      </c>
      <c r="G9017" s="110">
        <f>IF('3A-Rail transport'!$T$57="no","not applicable (Q3a.2.6 answered with 'no')",ROUND(E9017,4))</f>
        <v>0.93300000000000005</v>
      </c>
      <c r="S9017" s="110">
        <f t="shared" si="493"/>
        <v>0.93300000000000072</v>
      </c>
      <c r="T9017" s="110">
        <f>IF('3B-Air transport'!$T$66="no","not applicable (Q3b.1.6 answered with 'no')",ROUND(S9017,4))</f>
        <v>0.93300000000000005</v>
      </c>
      <c r="U9017" s="110">
        <f>IF('3B-Air transport'!$T$67="no","not applicable (Q3b.1.6 answered with 'no')",ROUND(S9017,4))</f>
        <v>0.93300000000000005</v>
      </c>
      <c r="V9017" s="110">
        <f>IF('3B-Air transport'!$T$68="no","not applicable (Q3b.1.6 answered with 'no')",ROUND(S9017,4))</f>
        <v>0.93300000000000005</v>
      </c>
      <c r="AB9017" s="110">
        <f t="shared" si="494"/>
        <v>0.93300000000000072</v>
      </c>
      <c r="AC9017" s="110">
        <f>IF('3C-Water transport'!$T$56="no","not applicable (Q3c.1.6 answered with 'no')",ROUND(AB9017,4))</f>
        <v>0.93300000000000005</v>
      </c>
      <c r="AD9017" s="110">
        <f>IF('3C-Water transport'!$T$57="no","not applicable (Q3c.1.6 answered with 'no')",ROUND(AB9017,4))</f>
        <v>0.93300000000000005</v>
      </c>
      <c r="AE9017" s="110">
        <f>IF('3C-Water transport'!$T$58="no","not applicable (Q3c.1.6 answered with 'no')",ROUND(AB9017,4))</f>
        <v>0.93300000000000005</v>
      </c>
    </row>
    <row r="9018" spans="5:31" x14ac:dyDescent="0.25">
      <c r="E9018" s="110">
        <f t="shared" si="492"/>
        <v>0.93400000000000072</v>
      </c>
      <c r="F9018" s="110">
        <f>IF('3A-Rail transport'!$T$56="no","not applicable (Q3a.2.6 answered with 'no')",ROUND(E9018,4))</f>
        <v>0.93400000000000005</v>
      </c>
      <c r="G9018" s="110">
        <f>IF('3A-Rail transport'!$T$57="no","not applicable (Q3a.2.6 answered with 'no')",ROUND(E9018,4))</f>
        <v>0.93400000000000005</v>
      </c>
      <c r="S9018" s="110">
        <f t="shared" si="493"/>
        <v>0.93400000000000072</v>
      </c>
      <c r="T9018" s="110">
        <f>IF('3B-Air transport'!$T$66="no","not applicable (Q3b.1.6 answered with 'no')",ROUND(S9018,4))</f>
        <v>0.93400000000000005</v>
      </c>
      <c r="U9018" s="110">
        <f>IF('3B-Air transport'!$T$67="no","not applicable (Q3b.1.6 answered with 'no')",ROUND(S9018,4))</f>
        <v>0.93400000000000005</v>
      </c>
      <c r="V9018" s="110">
        <f>IF('3B-Air transport'!$T$68="no","not applicable (Q3b.1.6 answered with 'no')",ROUND(S9018,4))</f>
        <v>0.93400000000000005</v>
      </c>
      <c r="AB9018" s="110">
        <f t="shared" si="494"/>
        <v>0.93400000000000072</v>
      </c>
      <c r="AC9018" s="110">
        <f>IF('3C-Water transport'!$T$56="no","not applicable (Q3c.1.6 answered with 'no')",ROUND(AB9018,4))</f>
        <v>0.93400000000000005</v>
      </c>
      <c r="AD9018" s="110">
        <f>IF('3C-Water transport'!$T$57="no","not applicable (Q3c.1.6 answered with 'no')",ROUND(AB9018,4))</f>
        <v>0.93400000000000005</v>
      </c>
      <c r="AE9018" s="110">
        <f>IF('3C-Water transport'!$T$58="no","not applicable (Q3c.1.6 answered with 'no')",ROUND(AB9018,4))</f>
        <v>0.93400000000000005</v>
      </c>
    </row>
    <row r="9019" spans="5:31" x14ac:dyDescent="0.25">
      <c r="E9019" s="110">
        <f t="shared" si="492"/>
        <v>0.93500000000000072</v>
      </c>
      <c r="F9019" s="110">
        <f>IF('3A-Rail transport'!$T$56="no","not applicable (Q3a.2.6 answered with 'no')",ROUND(E9019,4))</f>
        <v>0.93500000000000005</v>
      </c>
      <c r="G9019" s="110">
        <f>IF('3A-Rail transport'!$T$57="no","not applicable (Q3a.2.6 answered with 'no')",ROUND(E9019,4))</f>
        <v>0.93500000000000005</v>
      </c>
      <c r="S9019" s="110">
        <f t="shared" si="493"/>
        <v>0.93500000000000072</v>
      </c>
      <c r="T9019" s="110">
        <f>IF('3B-Air transport'!$T$66="no","not applicable (Q3b.1.6 answered with 'no')",ROUND(S9019,4))</f>
        <v>0.93500000000000005</v>
      </c>
      <c r="U9019" s="110">
        <f>IF('3B-Air transport'!$T$67="no","not applicable (Q3b.1.6 answered with 'no')",ROUND(S9019,4))</f>
        <v>0.93500000000000005</v>
      </c>
      <c r="V9019" s="110">
        <f>IF('3B-Air transport'!$T$68="no","not applicable (Q3b.1.6 answered with 'no')",ROUND(S9019,4))</f>
        <v>0.93500000000000005</v>
      </c>
      <c r="AB9019" s="110">
        <f t="shared" si="494"/>
        <v>0.93500000000000072</v>
      </c>
      <c r="AC9019" s="110">
        <f>IF('3C-Water transport'!$T$56="no","not applicable (Q3c.1.6 answered with 'no')",ROUND(AB9019,4))</f>
        <v>0.93500000000000005</v>
      </c>
      <c r="AD9019" s="110">
        <f>IF('3C-Water transport'!$T$57="no","not applicable (Q3c.1.6 answered with 'no')",ROUND(AB9019,4))</f>
        <v>0.93500000000000005</v>
      </c>
      <c r="AE9019" s="110">
        <f>IF('3C-Water transport'!$T$58="no","not applicable (Q3c.1.6 answered with 'no')",ROUND(AB9019,4))</f>
        <v>0.93500000000000005</v>
      </c>
    </row>
    <row r="9020" spans="5:31" x14ac:dyDescent="0.25">
      <c r="E9020" s="110">
        <f t="shared" si="492"/>
        <v>0.93600000000000072</v>
      </c>
      <c r="F9020" s="110">
        <f>IF('3A-Rail transport'!$T$56="no","not applicable (Q3a.2.6 answered with 'no')",ROUND(E9020,4))</f>
        <v>0.93600000000000005</v>
      </c>
      <c r="G9020" s="110">
        <f>IF('3A-Rail transport'!$T$57="no","not applicable (Q3a.2.6 answered with 'no')",ROUND(E9020,4))</f>
        <v>0.93600000000000005</v>
      </c>
      <c r="S9020" s="110">
        <f t="shared" si="493"/>
        <v>0.93600000000000072</v>
      </c>
      <c r="T9020" s="110">
        <f>IF('3B-Air transport'!$T$66="no","not applicable (Q3b.1.6 answered with 'no')",ROUND(S9020,4))</f>
        <v>0.93600000000000005</v>
      </c>
      <c r="U9020" s="110">
        <f>IF('3B-Air transport'!$T$67="no","not applicable (Q3b.1.6 answered with 'no')",ROUND(S9020,4))</f>
        <v>0.93600000000000005</v>
      </c>
      <c r="V9020" s="110">
        <f>IF('3B-Air transport'!$T$68="no","not applicable (Q3b.1.6 answered with 'no')",ROUND(S9020,4))</f>
        <v>0.93600000000000005</v>
      </c>
      <c r="AB9020" s="110">
        <f t="shared" si="494"/>
        <v>0.93600000000000072</v>
      </c>
      <c r="AC9020" s="110">
        <f>IF('3C-Water transport'!$T$56="no","not applicable (Q3c.1.6 answered with 'no')",ROUND(AB9020,4))</f>
        <v>0.93600000000000005</v>
      </c>
      <c r="AD9020" s="110">
        <f>IF('3C-Water transport'!$T$57="no","not applicable (Q3c.1.6 answered with 'no')",ROUND(AB9020,4))</f>
        <v>0.93600000000000005</v>
      </c>
      <c r="AE9020" s="110">
        <f>IF('3C-Water transport'!$T$58="no","not applicable (Q3c.1.6 answered with 'no')",ROUND(AB9020,4))</f>
        <v>0.93600000000000005</v>
      </c>
    </row>
    <row r="9021" spans="5:31" x14ac:dyDescent="0.25">
      <c r="E9021" s="110">
        <f t="shared" si="492"/>
        <v>0.93700000000000072</v>
      </c>
      <c r="F9021" s="110">
        <f>IF('3A-Rail transport'!$T$56="no","not applicable (Q3a.2.6 answered with 'no')",ROUND(E9021,4))</f>
        <v>0.93700000000000006</v>
      </c>
      <c r="G9021" s="110">
        <f>IF('3A-Rail transport'!$T$57="no","not applicable (Q3a.2.6 answered with 'no')",ROUND(E9021,4))</f>
        <v>0.93700000000000006</v>
      </c>
      <c r="S9021" s="110">
        <f t="shared" si="493"/>
        <v>0.93700000000000072</v>
      </c>
      <c r="T9021" s="110">
        <f>IF('3B-Air transport'!$T$66="no","not applicable (Q3b.1.6 answered with 'no')",ROUND(S9021,4))</f>
        <v>0.93700000000000006</v>
      </c>
      <c r="U9021" s="110">
        <f>IF('3B-Air transport'!$T$67="no","not applicable (Q3b.1.6 answered with 'no')",ROUND(S9021,4))</f>
        <v>0.93700000000000006</v>
      </c>
      <c r="V9021" s="110">
        <f>IF('3B-Air transport'!$T$68="no","not applicable (Q3b.1.6 answered with 'no')",ROUND(S9021,4))</f>
        <v>0.93700000000000006</v>
      </c>
      <c r="AB9021" s="110">
        <f t="shared" si="494"/>
        <v>0.93700000000000072</v>
      </c>
      <c r="AC9021" s="110">
        <f>IF('3C-Water transport'!$T$56="no","not applicable (Q3c.1.6 answered with 'no')",ROUND(AB9021,4))</f>
        <v>0.93700000000000006</v>
      </c>
      <c r="AD9021" s="110">
        <f>IF('3C-Water transport'!$T$57="no","not applicable (Q3c.1.6 answered with 'no')",ROUND(AB9021,4))</f>
        <v>0.93700000000000006</v>
      </c>
      <c r="AE9021" s="110">
        <f>IF('3C-Water transport'!$T$58="no","not applicable (Q3c.1.6 answered with 'no')",ROUND(AB9021,4))</f>
        <v>0.93700000000000006</v>
      </c>
    </row>
    <row r="9022" spans="5:31" x14ac:dyDescent="0.25">
      <c r="E9022" s="110">
        <f t="shared" si="492"/>
        <v>0.93800000000000072</v>
      </c>
      <c r="F9022" s="110">
        <f>IF('3A-Rail transport'!$T$56="no","not applicable (Q3a.2.6 answered with 'no')",ROUND(E9022,4))</f>
        <v>0.93799999999999994</v>
      </c>
      <c r="G9022" s="110">
        <f>IF('3A-Rail transport'!$T$57="no","not applicable (Q3a.2.6 answered with 'no')",ROUND(E9022,4))</f>
        <v>0.93799999999999994</v>
      </c>
      <c r="S9022" s="110">
        <f t="shared" si="493"/>
        <v>0.93800000000000072</v>
      </c>
      <c r="T9022" s="110">
        <f>IF('3B-Air transport'!$T$66="no","not applicable (Q3b.1.6 answered with 'no')",ROUND(S9022,4))</f>
        <v>0.93799999999999994</v>
      </c>
      <c r="U9022" s="110">
        <f>IF('3B-Air transport'!$T$67="no","not applicable (Q3b.1.6 answered with 'no')",ROUND(S9022,4))</f>
        <v>0.93799999999999994</v>
      </c>
      <c r="V9022" s="110">
        <f>IF('3B-Air transport'!$T$68="no","not applicable (Q3b.1.6 answered with 'no')",ROUND(S9022,4))</f>
        <v>0.93799999999999994</v>
      </c>
      <c r="AB9022" s="110">
        <f t="shared" si="494"/>
        <v>0.93800000000000072</v>
      </c>
      <c r="AC9022" s="110">
        <f>IF('3C-Water transport'!$T$56="no","not applicable (Q3c.1.6 answered with 'no')",ROUND(AB9022,4))</f>
        <v>0.93799999999999994</v>
      </c>
      <c r="AD9022" s="110">
        <f>IF('3C-Water transport'!$T$57="no","not applicable (Q3c.1.6 answered with 'no')",ROUND(AB9022,4))</f>
        <v>0.93799999999999994</v>
      </c>
      <c r="AE9022" s="110">
        <f>IF('3C-Water transport'!$T$58="no","not applicable (Q3c.1.6 answered with 'no')",ROUND(AB9022,4))</f>
        <v>0.93799999999999994</v>
      </c>
    </row>
    <row r="9023" spans="5:31" x14ac:dyDescent="0.25">
      <c r="E9023" s="110">
        <f t="shared" si="492"/>
        <v>0.93900000000000072</v>
      </c>
      <c r="F9023" s="110">
        <f>IF('3A-Rail transport'!$T$56="no","not applicable (Q3a.2.6 answered with 'no')",ROUND(E9023,4))</f>
        <v>0.93899999999999995</v>
      </c>
      <c r="G9023" s="110">
        <f>IF('3A-Rail transport'!$T$57="no","not applicable (Q3a.2.6 answered with 'no')",ROUND(E9023,4))</f>
        <v>0.93899999999999995</v>
      </c>
      <c r="S9023" s="110">
        <f t="shared" si="493"/>
        <v>0.93900000000000072</v>
      </c>
      <c r="T9023" s="110">
        <f>IF('3B-Air transport'!$T$66="no","not applicable (Q3b.1.6 answered with 'no')",ROUND(S9023,4))</f>
        <v>0.93899999999999995</v>
      </c>
      <c r="U9023" s="110">
        <f>IF('3B-Air transport'!$T$67="no","not applicable (Q3b.1.6 answered with 'no')",ROUND(S9023,4))</f>
        <v>0.93899999999999995</v>
      </c>
      <c r="V9023" s="110">
        <f>IF('3B-Air transport'!$T$68="no","not applicable (Q3b.1.6 answered with 'no')",ROUND(S9023,4))</f>
        <v>0.93899999999999995</v>
      </c>
      <c r="AB9023" s="110">
        <f t="shared" si="494"/>
        <v>0.93900000000000072</v>
      </c>
      <c r="AC9023" s="110">
        <f>IF('3C-Water transport'!$T$56="no","not applicable (Q3c.1.6 answered with 'no')",ROUND(AB9023,4))</f>
        <v>0.93899999999999995</v>
      </c>
      <c r="AD9023" s="110">
        <f>IF('3C-Water transport'!$T$57="no","not applicable (Q3c.1.6 answered with 'no')",ROUND(AB9023,4))</f>
        <v>0.93899999999999995</v>
      </c>
      <c r="AE9023" s="110">
        <f>IF('3C-Water transport'!$T$58="no","not applicable (Q3c.1.6 answered with 'no')",ROUND(AB9023,4))</f>
        <v>0.93899999999999995</v>
      </c>
    </row>
    <row r="9024" spans="5:31" x14ac:dyDescent="0.25">
      <c r="E9024" s="110">
        <f t="shared" si="492"/>
        <v>0.94000000000000072</v>
      </c>
      <c r="F9024" s="110">
        <f>IF('3A-Rail transport'!$T$56="no","not applicable (Q3a.2.6 answered with 'no')",ROUND(E9024,4))</f>
        <v>0.94</v>
      </c>
      <c r="G9024" s="110">
        <f>IF('3A-Rail transport'!$T$57="no","not applicable (Q3a.2.6 answered with 'no')",ROUND(E9024,4))</f>
        <v>0.94</v>
      </c>
      <c r="S9024" s="110">
        <f t="shared" si="493"/>
        <v>0.94000000000000072</v>
      </c>
      <c r="T9024" s="110">
        <f>IF('3B-Air transport'!$T$66="no","not applicable (Q3b.1.6 answered with 'no')",ROUND(S9024,4))</f>
        <v>0.94</v>
      </c>
      <c r="U9024" s="110">
        <f>IF('3B-Air transport'!$T$67="no","not applicable (Q3b.1.6 answered with 'no')",ROUND(S9024,4))</f>
        <v>0.94</v>
      </c>
      <c r="V9024" s="110">
        <f>IF('3B-Air transport'!$T$68="no","not applicable (Q3b.1.6 answered with 'no')",ROUND(S9024,4))</f>
        <v>0.94</v>
      </c>
      <c r="AB9024" s="110">
        <f t="shared" si="494"/>
        <v>0.94000000000000072</v>
      </c>
      <c r="AC9024" s="110">
        <f>IF('3C-Water transport'!$T$56="no","not applicable (Q3c.1.6 answered with 'no')",ROUND(AB9024,4))</f>
        <v>0.94</v>
      </c>
      <c r="AD9024" s="110">
        <f>IF('3C-Water transport'!$T$57="no","not applicable (Q3c.1.6 answered with 'no')",ROUND(AB9024,4))</f>
        <v>0.94</v>
      </c>
      <c r="AE9024" s="110">
        <f>IF('3C-Water transport'!$T$58="no","not applicable (Q3c.1.6 answered with 'no')",ROUND(AB9024,4))</f>
        <v>0.94</v>
      </c>
    </row>
    <row r="9025" spans="5:31" x14ac:dyDescent="0.25">
      <c r="E9025" s="110">
        <f t="shared" si="492"/>
        <v>0.94100000000000072</v>
      </c>
      <c r="F9025" s="110">
        <f>IF('3A-Rail transport'!$T$56="no","not applicable (Q3a.2.6 answered with 'no')",ROUND(E9025,4))</f>
        <v>0.94099999999999995</v>
      </c>
      <c r="G9025" s="110">
        <f>IF('3A-Rail transport'!$T$57="no","not applicable (Q3a.2.6 answered with 'no')",ROUND(E9025,4))</f>
        <v>0.94099999999999995</v>
      </c>
      <c r="S9025" s="110">
        <f t="shared" si="493"/>
        <v>0.94100000000000072</v>
      </c>
      <c r="T9025" s="110">
        <f>IF('3B-Air transport'!$T$66="no","not applicable (Q3b.1.6 answered with 'no')",ROUND(S9025,4))</f>
        <v>0.94099999999999995</v>
      </c>
      <c r="U9025" s="110">
        <f>IF('3B-Air transport'!$T$67="no","not applicable (Q3b.1.6 answered with 'no')",ROUND(S9025,4))</f>
        <v>0.94099999999999995</v>
      </c>
      <c r="V9025" s="110">
        <f>IF('3B-Air transport'!$T$68="no","not applicable (Q3b.1.6 answered with 'no')",ROUND(S9025,4))</f>
        <v>0.94099999999999995</v>
      </c>
      <c r="AB9025" s="110">
        <f t="shared" si="494"/>
        <v>0.94100000000000072</v>
      </c>
      <c r="AC9025" s="110">
        <f>IF('3C-Water transport'!$T$56="no","not applicable (Q3c.1.6 answered with 'no')",ROUND(AB9025,4))</f>
        <v>0.94099999999999995</v>
      </c>
      <c r="AD9025" s="110">
        <f>IF('3C-Water transport'!$T$57="no","not applicable (Q3c.1.6 answered with 'no')",ROUND(AB9025,4))</f>
        <v>0.94099999999999995</v>
      </c>
      <c r="AE9025" s="110">
        <f>IF('3C-Water transport'!$T$58="no","not applicable (Q3c.1.6 answered with 'no')",ROUND(AB9025,4))</f>
        <v>0.94099999999999995</v>
      </c>
    </row>
    <row r="9026" spans="5:31" x14ac:dyDescent="0.25">
      <c r="E9026" s="110">
        <f t="shared" si="492"/>
        <v>0.94200000000000073</v>
      </c>
      <c r="F9026" s="110">
        <f>IF('3A-Rail transport'!$T$56="no","not applicable (Q3a.2.6 answered with 'no')",ROUND(E9026,4))</f>
        <v>0.94199999999999995</v>
      </c>
      <c r="G9026" s="110">
        <f>IF('3A-Rail transport'!$T$57="no","not applicable (Q3a.2.6 answered with 'no')",ROUND(E9026,4))</f>
        <v>0.94199999999999995</v>
      </c>
      <c r="S9026" s="110">
        <f t="shared" si="493"/>
        <v>0.94200000000000073</v>
      </c>
      <c r="T9026" s="110">
        <f>IF('3B-Air transport'!$T$66="no","not applicable (Q3b.1.6 answered with 'no')",ROUND(S9026,4))</f>
        <v>0.94199999999999995</v>
      </c>
      <c r="U9026" s="110">
        <f>IF('3B-Air transport'!$T$67="no","not applicable (Q3b.1.6 answered with 'no')",ROUND(S9026,4))</f>
        <v>0.94199999999999995</v>
      </c>
      <c r="V9026" s="110">
        <f>IF('3B-Air transport'!$T$68="no","not applicable (Q3b.1.6 answered with 'no')",ROUND(S9026,4))</f>
        <v>0.94199999999999995</v>
      </c>
      <c r="AB9026" s="110">
        <f t="shared" si="494"/>
        <v>0.94200000000000073</v>
      </c>
      <c r="AC9026" s="110">
        <f>IF('3C-Water transport'!$T$56="no","not applicable (Q3c.1.6 answered with 'no')",ROUND(AB9026,4))</f>
        <v>0.94199999999999995</v>
      </c>
      <c r="AD9026" s="110">
        <f>IF('3C-Water transport'!$T$57="no","not applicable (Q3c.1.6 answered with 'no')",ROUND(AB9026,4))</f>
        <v>0.94199999999999995</v>
      </c>
      <c r="AE9026" s="110">
        <f>IF('3C-Water transport'!$T$58="no","not applicable (Q3c.1.6 answered with 'no')",ROUND(AB9026,4))</f>
        <v>0.94199999999999995</v>
      </c>
    </row>
    <row r="9027" spans="5:31" x14ac:dyDescent="0.25">
      <c r="E9027" s="110">
        <f t="shared" si="492"/>
        <v>0.94300000000000073</v>
      </c>
      <c r="F9027" s="110">
        <f>IF('3A-Rail transport'!$T$56="no","not applicable (Q3a.2.6 answered with 'no')",ROUND(E9027,4))</f>
        <v>0.94299999999999995</v>
      </c>
      <c r="G9027" s="110">
        <f>IF('3A-Rail transport'!$T$57="no","not applicable (Q3a.2.6 answered with 'no')",ROUND(E9027,4))</f>
        <v>0.94299999999999995</v>
      </c>
      <c r="S9027" s="110">
        <f t="shared" si="493"/>
        <v>0.94300000000000073</v>
      </c>
      <c r="T9027" s="110">
        <f>IF('3B-Air transport'!$T$66="no","not applicable (Q3b.1.6 answered with 'no')",ROUND(S9027,4))</f>
        <v>0.94299999999999995</v>
      </c>
      <c r="U9027" s="110">
        <f>IF('3B-Air transport'!$T$67="no","not applicable (Q3b.1.6 answered with 'no')",ROUND(S9027,4))</f>
        <v>0.94299999999999995</v>
      </c>
      <c r="V9027" s="110">
        <f>IF('3B-Air transport'!$T$68="no","not applicable (Q3b.1.6 answered with 'no')",ROUND(S9027,4))</f>
        <v>0.94299999999999995</v>
      </c>
      <c r="AB9027" s="110">
        <f t="shared" si="494"/>
        <v>0.94300000000000073</v>
      </c>
      <c r="AC9027" s="110">
        <f>IF('3C-Water transport'!$T$56="no","not applicable (Q3c.1.6 answered with 'no')",ROUND(AB9027,4))</f>
        <v>0.94299999999999995</v>
      </c>
      <c r="AD9027" s="110">
        <f>IF('3C-Water transport'!$T$57="no","not applicable (Q3c.1.6 answered with 'no')",ROUND(AB9027,4))</f>
        <v>0.94299999999999995</v>
      </c>
      <c r="AE9027" s="110">
        <f>IF('3C-Water transport'!$T$58="no","not applicable (Q3c.1.6 answered with 'no')",ROUND(AB9027,4))</f>
        <v>0.94299999999999995</v>
      </c>
    </row>
    <row r="9028" spans="5:31" x14ac:dyDescent="0.25">
      <c r="E9028" s="110">
        <f t="shared" si="492"/>
        <v>0.94400000000000073</v>
      </c>
      <c r="F9028" s="110">
        <f>IF('3A-Rail transport'!$T$56="no","not applicable (Q3a.2.6 answered with 'no')",ROUND(E9028,4))</f>
        <v>0.94399999999999995</v>
      </c>
      <c r="G9028" s="110">
        <f>IF('3A-Rail transport'!$T$57="no","not applicable (Q3a.2.6 answered with 'no')",ROUND(E9028,4))</f>
        <v>0.94399999999999995</v>
      </c>
      <c r="S9028" s="110">
        <f t="shared" si="493"/>
        <v>0.94400000000000073</v>
      </c>
      <c r="T9028" s="110">
        <f>IF('3B-Air transport'!$T$66="no","not applicable (Q3b.1.6 answered with 'no')",ROUND(S9028,4))</f>
        <v>0.94399999999999995</v>
      </c>
      <c r="U9028" s="110">
        <f>IF('3B-Air transport'!$T$67="no","not applicable (Q3b.1.6 answered with 'no')",ROUND(S9028,4))</f>
        <v>0.94399999999999995</v>
      </c>
      <c r="V9028" s="110">
        <f>IF('3B-Air transport'!$T$68="no","not applicable (Q3b.1.6 answered with 'no')",ROUND(S9028,4))</f>
        <v>0.94399999999999995</v>
      </c>
      <c r="AB9028" s="110">
        <f t="shared" si="494"/>
        <v>0.94400000000000073</v>
      </c>
      <c r="AC9028" s="110">
        <f>IF('3C-Water transport'!$T$56="no","not applicable (Q3c.1.6 answered with 'no')",ROUND(AB9028,4))</f>
        <v>0.94399999999999995</v>
      </c>
      <c r="AD9028" s="110">
        <f>IF('3C-Water transport'!$T$57="no","not applicable (Q3c.1.6 answered with 'no')",ROUND(AB9028,4))</f>
        <v>0.94399999999999995</v>
      </c>
      <c r="AE9028" s="110">
        <f>IF('3C-Water transport'!$T$58="no","not applicable (Q3c.1.6 answered with 'no')",ROUND(AB9028,4))</f>
        <v>0.94399999999999995</v>
      </c>
    </row>
    <row r="9029" spans="5:31" x14ac:dyDescent="0.25">
      <c r="E9029" s="110">
        <f t="shared" si="492"/>
        <v>0.94500000000000073</v>
      </c>
      <c r="F9029" s="110">
        <f>IF('3A-Rail transport'!$T$56="no","not applicable (Q3a.2.6 answered with 'no')",ROUND(E9029,4))</f>
        <v>0.94499999999999995</v>
      </c>
      <c r="G9029" s="110">
        <f>IF('3A-Rail transport'!$T$57="no","not applicable (Q3a.2.6 answered with 'no')",ROUND(E9029,4))</f>
        <v>0.94499999999999995</v>
      </c>
      <c r="S9029" s="110">
        <f t="shared" si="493"/>
        <v>0.94500000000000073</v>
      </c>
      <c r="T9029" s="110">
        <f>IF('3B-Air transport'!$T$66="no","not applicable (Q3b.1.6 answered with 'no')",ROUND(S9029,4))</f>
        <v>0.94499999999999995</v>
      </c>
      <c r="U9029" s="110">
        <f>IF('3B-Air transport'!$T$67="no","not applicable (Q3b.1.6 answered with 'no')",ROUND(S9029,4))</f>
        <v>0.94499999999999995</v>
      </c>
      <c r="V9029" s="110">
        <f>IF('3B-Air transport'!$T$68="no","not applicable (Q3b.1.6 answered with 'no')",ROUND(S9029,4))</f>
        <v>0.94499999999999995</v>
      </c>
      <c r="AB9029" s="110">
        <f t="shared" si="494"/>
        <v>0.94500000000000073</v>
      </c>
      <c r="AC9029" s="110">
        <f>IF('3C-Water transport'!$T$56="no","not applicable (Q3c.1.6 answered with 'no')",ROUND(AB9029,4))</f>
        <v>0.94499999999999995</v>
      </c>
      <c r="AD9029" s="110">
        <f>IF('3C-Water transport'!$T$57="no","not applicable (Q3c.1.6 answered with 'no')",ROUND(AB9029,4))</f>
        <v>0.94499999999999995</v>
      </c>
      <c r="AE9029" s="110">
        <f>IF('3C-Water transport'!$T$58="no","not applicable (Q3c.1.6 answered with 'no')",ROUND(AB9029,4))</f>
        <v>0.94499999999999995</v>
      </c>
    </row>
    <row r="9030" spans="5:31" x14ac:dyDescent="0.25">
      <c r="E9030" s="110">
        <f t="shared" si="492"/>
        <v>0.94600000000000073</v>
      </c>
      <c r="F9030" s="110">
        <f>IF('3A-Rail transport'!$T$56="no","not applicable (Q3a.2.6 answered with 'no')",ROUND(E9030,4))</f>
        <v>0.94599999999999995</v>
      </c>
      <c r="G9030" s="110">
        <f>IF('3A-Rail transport'!$T$57="no","not applicable (Q3a.2.6 answered with 'no')",ROUND(E9030,4))</f>
        <v>0.94599999999999995</v>
      </c>
      <c r="S9030" s="110">
        <f t="shared" si="493"/>
        <v>0.94600000000000073</v>
      </c>
      <c r="T9030" s="110">
        <f>IF('3B-Air transport'!$T$66="no","not applicable (Q3b.1.6 answered with 'no')",ROUND(S9030,4))</f>
        <v>0.94599999999999995</v>
      </c>
      <c r="U9030" s="110">
        <f>IF('3B-Air transport'!$T$67="no","not applicable (Q3b.1.6 answered with 'no')",ROUND(S9030,4))</f>
        <v>0.94599999999999995</v>
      </c>
      <c r="V9030" s="110">
        <f>IF('3B-Air transport'!$T$68="no","not applicable (Q3b.1.6 answered with 'no')",ROUND(S9030,4))</f>
        <v>0.94599999999999995</v>
      </c>
      <c r="AB9030" s="110">
        <f t="shared" si="494"/>
        <v>0.94600000000000073</v>
      </c>
      <c r="AC9030" s="110">
        <f>IF('3C-Water transport'!$T$56="no","not applicable (Q3c.1.6 answered with 'no')",ROUND(AB9030,4))</f>
        <v>0.94599999999999995</v>
      </c>
      <c r="AD9030" s="110">
        <f>IF('3C-Water transport'!$T$57="no","not applicable (Q3c.1.6 answered with 'no')",ROUND(AB9030,4))</f>
        <v>0.94599999999999995</v>
      </c>
      <c r="AE9030" s="110">
        <f>IF('3C-Water transport'!$T$58="no","not applicable (Q3c.1.6 answered with 'no')",ROUND(AB9030,4))</f>
        <v>0.94599999999999995</v>
      </c>
    </row>
    <row r="9031" spans="5:31" x14ac:dyDescent="0.25">
      <c r="E9031" s="110">
        <f t="shared" si="492"/>
        <v>0.94700000000000073</v>
      </c>
      <c r="F9031" s="110">
        <f>IF('3A-Rail transport'!$T$56="no","not applicable (Q3a.2.6 answered with 'no')",ROUND(E9031,4))</f>
        <v>0.94699999999999995</v>
      </c>
      <c r="G9031" s="110">
        <f>IF('3A-Rail transport'!$T$57="no","not applicable (Q3a.2.6 answered with 'no')",ROUND(E9031,4))</f>
        <v>0.94699999999999995</v>
      </c>
      <c r="S9031" s="110">
        <f t="shared" si="493"/>
        <v>0.94700000000000073</v>
      </c>
      <c r="T9031" s="110">
        <f>IF('3B-Air transport'!$T$66="no","not applicable (Q3b.1.6 answered with 'no')",ROUND(S9031,4))</f>
        <v>0.94699999999999995</v>
      </c>
      <c r="U9031" s="110">
        <f>IF('3B-Air transport'!$T$67="no","not applicable (Q3b.1.6 answered with 'no')",ROUND(S9031,4))</f>
        <v>0.94699999999999995</v>
      </c>
      <c r="V9031" s="110">
        <f>IF('3B-Air transport'!$T$68="no","not applicable (Q3b.1.6 answered with 'no')",ROUND(S9031,4))</f>
        <v>0.94699999999999995</v>
      </c>
      <c r="AB9031" s="110">
        <f t="shared" si="494"/>
        <v>0.94700000000000073</v>
      </c>
      <c r="AC9031" s="110">
        <f>IF('3C-Water transport'!$T$56="no","not applicable (Q3c.1.6 answered with 'no')",ROUND(AB9031,4))</f>
        <v>0.94699999999999995</v>
      </c>
      <c r="AD9031" s="110">
        <f>IF('3C-Water transport'!$T$57="no","not applicable (Q3c.1.6 answered with 'no')",ROUND(AB9031,4))</f>
        <v>0.94699999999999995</v>
      </c>
      <c r="AE9031" s="110">
        <f>IF('3C-Water transport'!$T$58="no","not applicable (Q3c.1.6 answered with 'no')",ROUND(AB9031,4))</f>
        <v>0.94699999999999995</v>
      </c>
    </row>
    <row r="9032" spans="5:31" x14ac:dyDescent="0.25">
      <c r="E9032" s="110">
        <f t="shared" si="492"/>
        <v>0.94800000000000073</v>
      </c>
      <c r="F9032" s="110">
        <f>IF('3A-Rail transport'!$T$56="no","not applicable (Q3a.2.6 answered with 'no')",ROUND(E9032,4))</f>
        <v>0.94799999999999995</v>
      </c>
      <c r="G9032" s="110">
        <f>IF('3A-Rail transport'!$T$57="no","not applicable (Q3a.2.6 answered with 'no')",ROUND(E9032,4))</f>
        <v>0.94799999999999995</v>
      </c>
      <c r="S9032" s="110">
        <f t="shared" si="493"/>
        <v>0.94800000000000073</v>
      </c>
      <c r="T9032" s="110">
        <f>IF('3B-Air transport'!$T$66="no","not applicable (Q3b.1.6 answered with 'no')",ROUND(S9032,4))</f>
        <v>0.94799999999999995</v>
      </c>
      <c r="U9032" s="110">
        <f>IF('3B-Air transport'!$T$67="no","not applicable (Q3b.1.6 answered with 'no')",ROUND(S9032,4))</f>
        <v>0.94799999999999995</v>
      </c>
      <c r="V9032" s="110">
        <f>IF('3B-Air transport'!$T$68="no","not applicable (Q3b.1.6 answered with 'no')",ROUND(S9032,4))</f>
        <v>0.94799999999999995</v>
      </c>
      <c r="AB9032" s="110">
        <f t="shared" si="494"/>
        <v>0.94800000000000073</v>
      </c>
      <c r="AC9032" s="110">
        <f>IF('3C-Water transport'!$T$56="no","not applicable (Q3c.1.6 answered with 'no')",ROUND(AB9032,4))</f>
        <v>0.94799999999999995</v>
      </c>
      <c r="AD9032" s="110">
        <f>IF('3C-Water transport'!$T$57="no","not applicable (Q3c.1.6 answered with 'no')",ROUND(AB9032,4))</f>
        <v>0.94799999999999995</v>
      </c>
      <c r="AE9032" s="110">
        <f>IF('3C-Water transport'!$T$58="no","not applicable (Q3c.1.6 answered with 'no')",ROUND(AB9032,4))</f>
        <v>0.94799999999999995</v>
      </c>
    </row>
    <row r="9033" spans="5:31" x14ac:dyDescent="0.25">
      <c r="E9033" s="110">
        <f t="shared" si="492"/>
        <v>0.94900000000000073</v>
      </c>
      <c r="F9033" s="110">
        <f>IF('3A-Rail transport'!$T$56="no","not applicable (Q3a.2.6 answered with 'no')",ROUND(E9033,4))</f>
        <v>0.94899999999999995</v>
      </c>
      <c r="G9033" s="110">
        <f>IF('3A-Rail transport'!$T$57="no","not applicable (Q3a.2.6 answered with 'no')",ROUND(E9033,4))</f>
        <v>0.94899999999999995</v>
      </c>
      <c r="S9033" s="110">
        <f t="shared" si="493"/>
        <v>0.94900000000000073</v>
      </c>
      <c r="T9033" s="110">
        <f>IF('3B-Air transport'!$T$66="no","not applicable (Q3b.1.6 answered with 'no')",ROUND(S9033,4))</f>
        <v>0.94899999999999995</v>
      </c>
      <c r="U9033" s="110">
        <f>IF('3B-Air transport'!$T$67="no","not applicable (Q3b.1.6 answered with 'no')",ROUND(S9033,4))</f>
        <v>0.94899999999999995</v>
      </c>
      <c r="V9033" s="110">
        <f>IF('3B-Air transport'!$T$68="no","not applicable (Q3b.1.6 answered with 'no')",ROUND(S9033,4))</f>
        <v>0.94899999999999995</v>
      </c>
      <c r="AB9033" s="110">
        <f t="shared" si="494"/>
        <v>0.94900000000000073</v>
      </c>
      <c r="AC9033" s="110">
        <f>IF('3C-Water transport'!$T$56="no","not applicable (Q3c.1.6 answered with 'no')",ROUND(AB9033,4))</f>
        <v>0.94899999999999995</v>
      </c>
      <c r="AD9033" s="110">
        <f>IF('3C-Water transport'!$T$57="no","not applicable (Q3c.1.6 answered with 'no')",ROUND(AB9033,4))</f>
        <v>0.94899999999999995</v>
      </c>
      <c r="AE9033" s="110">
        <f>IF('3C-Water transport'!$T$58="no","not applicable (Q3c.1.6 answered with 'no')",ROUND(AB9033,4))</f>
        <v>0.94899999999999995</v>
      </c>
    </row>
    <row r="9034" spans="5:31" x14ac:dyDescent="0.25">
      <c r="E9034" s="110">
        <f t="shared" si="492"/>
        <v>0.95000000000000073</v>
      </c>
      <c r="F9034" s="110">
        <f>IF('3A-Rail transport'!$T$56="no","not applicable (Q3a.2.6 answered with 'no')",ROUND(E9034,4))</f>
        <v>0.95</v>
      </c>
      <c r="G9034" s="110">
        <f>IF('3A-Rail transport'!$T$57="no","not applicable (Q3a.2.6 answered with 'no')",ROUND(E9034,4))</f>
        <v>0.95</v>
      </c>
      <c r="S9034" s="110">
        <f t="shared" si="493"/>
        <v>0.95000000000000073</v>
      </c>
      <c r="T9034" s="110">
        <f>IF('3B-Air transport'!$T$66="no","not applicable (Q3b.1.6 answered with 'no')",ROUND(S9034,4))</f>
        <v>0.95</v>
      </c>
      <c r="U9034" s="110">
        <f>IF('3B-Air transport'!$T$67="no","not applicable (Q3b.1.6 answered with 'no')",ROUND(S9034,4))</f>
        <v>0.95</v>
      </c>
      <c r="V9034" s="110">
        <f>IF('3B-Air transport'!$T$68="no","not applicable (Q3b.1.6 answered with 'no')",ROUND(S9034,4))</f>
        <v>0.95</v>
      </c>
      <c r="AB9034" s="110">
        <f t="shared" si="494"/>
        <v>0.95000000000000073</v>
      </c>
      <c r="AC9034" s="110">
        <f>IF('3C-Water transport'!$T$56="no","not applicable (Q3c.1.6 answered with 'no')",ROUND(AB9034,4))</f>
        <v>0.95</v>
      </c>
      <c r="AD9034" s="110">
        <f>IF('3C-Water transport'!$T$57="no","not applicable (Q3c.1.6 answered with 'no')",ROUND(AB9034,4))</f>
        <v>0.95</v>
      </c>
      <c r="AE9034" s="110">
        <f>IF('3C-Water transport'!$T$58="no","not applicable (Q3c.1.6 answered with 'no')",ROUND(AB9034,4))</f>
        <v>0.95</v>
      </c>
    </row>
    <row r="9035" spans="5:31" x14ac:dyDescent="0.25">
      <c r="E9035" s="110">
        <f t="shared" si="492"/>
        <v>0.95100000000000073</v>
      </c>
      <c r="F9035" s="110">
        <f>IF('3A-Rail transport'!$T$56="no","not applicable (Q3a.2.6 answered with 'no')",ROUND(E9035,4))</f>
        <v>0.95099999999999996</v>
      </c>
      <c r="G9035" s="110">
        <f>IF('3A-Rail transport'!$T$57="no","not applicable (Q3a.2.6 answered with 'no')",ROUND(E9035,4))</f>
        <v>0.95099999999999996</v>
      </c>
      <c r="S9035" s="110">
        <f t="shared" si="493"/>
        <v>0.95100000000000073</v>
      </c>
      <c r="T9035" s="110">
        <f>IF('3B-Air transport'!$T$66="no","not applicable (Q3b.1.6 answered with 'no')",ROUND(S9035,4))</f>
        <v>0.95099999999999996</v>
      </c>
      <c r="U9035" s="110">
        <f>IF('3B-Air transport'!$T$67="no","not applicable (Q3b.1.6 answered with 'no')",ROUND(S9035,4))</f>
        <v>0.95099999999999996</v>
      </c>
      <c r="V9035" s="110">
        <f>IF('3B-Air transport'!$T$68="no","not applicable (Q3b.1.6 answered with 'no')",ROUND(S9035,4))</f>
        <v>0.95099999999999996</v>
      </c>
      <c r="AB9035" s="110">
        <f t="shared" si="494"/>
        <v>0.95100000000000073</v>
      </c>
      <c r="AC9035" s="110">
        <f>IF('3C-Water transport'!$T$56="no","not applicable (Q3c.1.6 answered with 'no')",ROUND(AB9035,4))</f>
        <v>0.95099999999999996</v>
      </c>
      <c r="AD9035" s="110">
        <f>IF('3C-Water transport'!$T$57="no","not applicable (Q3c.1.6 answered with 'no')",ROUND(AB9035,4))</f>
        <v>0.95099999999999996</v>
      </c>
      <c r="AE9035" s="110">
        <f>IF('3C-Water transport'!$T$58="no","not applicable (Q3c.1.6 answered with 'no')",ROUND(AB9035,4))</f>
        <v>0.95099999999999996</v>
      </c>
    </row>
    <row r="9036" spans="5:31" x14ac:dyDescent="0.25">
      <c r="E9036" s="110">
        <f t="shared" si="492"/>
        <v>0.95200000000000073</v>
      </c>
      <c r="F9036" s="110">
        <f>IF('3A-Rail transport'!$T$56="no","not applicable (Q3a.2.6 answered with 'no')",ROUND(E9036,4))</f>
        <v>0.95199999999999996</v>
      </c>
      <c r="G9036" s="110">
        <f>IF('3A-Rail transport'!$T$57="no","not applicable (Q3a.2.6 answered with 'no')",ROUND(E9036,4))</f>
        <v>0.95199999999999996</v>
      </c>
      <c r="S9036" s="110">
        <f t="shared" si="493"/>
        <v>0.95200000000000073</v>
      </c>
      <c r="T9036" s="110">
        <f>IF('3B-Air transport'!$T$66="no","not applicable (Q3b.1.6 answered with 'no')",ROUND(S9036,4))</f>
        <v>0.95199999999999996</v>
      </c>
      <c r="U9036" s="110">
        <f>IF('3B-Air transport'!$T$67="no","not applicable (Q3b.1.6 answered with 'no')",ROUND(S9036,4))</f>
        <v>0.95199999999999996</v>
      </c>
      <c r="V9036" s="110">
        <f>IF('3B-Air transport'!$T$68="no","not applicable (Q3b.1.6 answered with 'no')",ROUND(S9036,4))</f>
        <v>0.95199999999999996</v>
      </c>
      <c r="AB9036" s="110">
        <f t="shared" si="494"/>
        <v>0.95200000000000073</v>
      </c>
      <c r="AC9036" s="110">
        <f>IF('3C-Water transport'!$T$56="no","not applicable (Q3c.1.6 answered with 'no')",ROUND(AB9036,4))</f>
        <v>0.95199999999999996</v>
      </c>
      <c r="AD9036" s="110">
        <f>IF('3C-Water transport'!$T$57="no","not applicable (Q3c.1.6 answered with 'no')",ROUND(AB9036,4))</f>
        <v>0.95199999999999996</v>
      </c>
      <c r="AE9036" s="110">
        <f>IF('3C-Water transport'!$T$58="no","not applicable (Q3c.1.6 answered with 'no')",ROUND(AB9036,4))</f>
        <v>0.95199999999999996</v>
      </c>
    </row>
    <row r="9037" spans="5:31" x14ac:dyDescent="0.25">
      <c r="E9037" s="110">
        <f t="shared" si="492"/>
        <v>0.95300000000000074</v>
      </c>
      <c r="F9037" s="110">
        <f>IF('3A-Rail transport'!$T$56="no","not applicable (Q3a.2.6 answered with 'no')",ROUND(E9037,4))</f>
        <v>0.95299999999999996</v>
      </c>
      <c r="G9037" s="110">
        <f>IF('3A-Rail transport'!$T$57="no","not applicable (Q3a.2.6 answered with 'no')",ROUND(E9037,4))</f>
        <v>0.95299999999999996</v>
      </c>
      <c r="S9037" s="110">
        <f t="shared" si="493"/>
        <v>0.95300000000000074</v>
      </c>
      <c r="T9037" s="110">
        <f>IF('3B-Air transport'!$T$66="no","not applicable (Q3b.1.6 answered with 'no')",ROUND(S9037,4))</f>
        <v>0.95299999999999996</v>
      </c>
      <c r="U9037" s="110">
        <f>IF('3B-Air transport'!$T$67="no","not applicable (Q3b.1.6 answered with 'no')",ROUND(S9037,4))</f>
        <v>0.95299999999999996</v>
      </c>
      <c r="V9037" s="110">
        <f>IF('3B-Air transport'!$T$68="no","not applicable (Q3b.1.6 answered with 'no')",ROUND(S9037,4))</f>
        <v>0.95299999999999996</v>
      </c>
      <c r="AB9037" s="110">
        <f t="shared" si="494"/>
        <v>0.95300000000000074</v>
      </c>
      <c r="AC9037" s="110">
        <f>IF('3C-Water transport'!$T$56="no","not applicable (Q3c.1.6 answered with 'no')",ROUND(AB9037,4))</f>
        <v>0.95299999999999996</v>
      </c>
      <c r="AD9037" s="110">
        <f>IF('3C-Water transport'!$T$57="no","not applicable (Q3c.1.6 answered with 'no')",ROUND(AB9037,4))</f>
        <v>0.95299999999999996</v>
      </c>
      <c r="AE9037" s="110">
        <f>IF('3C-Water transport'!$T$58="no","not applicable (Q3c.1.6 answered with 'no')",ROUND(AB9037,4))</f>
        <v>0.95299999999999996</v>
      </c>
    </row>
    <row r="9038" spans="5:31" x14ac:dyDescent="0.25">
      <c r="E9038" s="110">
        <f t="shared" si="492"/>
        <v>0.95400000000000074</v>
      </c>
      <c r="F9038" s="110">
        <f>IF('3A-Rail transport'!$T$56="no","not applicable (Q3a.2.6 answered with 'no')",ROUND(E9038,4))</f>
        <v>0.95399999999999996</v>
      </c>
      <c r="G9038" s="110">
        <f>IF('3A-Rail transport'!$T$57="no","not applicable (Q3a.2.6 answered with 'no')",ROUND(E9038,4))</f>
        <v>0.95399999999999996</v>
      </c>
      <c r="S9038" s="110">
        <f t="shared" si="493"/>
        <v>0.95400000000000074</v>
      </c>
      <c r="T9038" s="110">
        <f>IF('3B-Air transport'!$T$66="no","not applicable (Q3b.1.6 answered with 'no')",ROUND(S9038,4))</f>
        <v>0.95399999999999996</v>
      </c>
      <c r="U9038" s="110">
        <f>IF('3B-Air transport'!$T$67="no","not applicable (Q3b.1.6 answered with 'no')",ROUND(S9038,4))</f>
        <v>0.95399999999999996</v>
      </c>
      <c r="V9038" s="110">
        <f>IF('3B-Air transport'!$T$68="no","not applicable (Q3b.1.6 answered with 'no')",ROUND(S9038,4))</f>
        <v>0.95399999999999996</v>
      </c>
      <c r="AB9038" s="110">
        <f t="shared" si="494"/>
        <v>0.95400000000000074</v>
      </c>
      <c r="AC9038" s="110">
        <f>IF('3C-Water transport'!$T$56="no","not applicable (Q3c.1.6 answered with 'no')",ROUND(AB9038,4))</f>
        <v>0.95399999999999996</v>
      </c>
      <c r="AD9038" s="110">
        <f>IF('3C-Water transport'!$T$57="no","not applicable (Q3c.1.6 answered with 'no')",ROUND(AB9038,4))</f>
        <v>0.95399999999999996</v>
      </c>
      <c r="AE9038" s="110">
        <f>IF('3C-Water transport'!$T$58="no","not applicable (Q3c.1.6 answered with 'no')",ROUND(AB9038,4))</f>
        <v>0.95399999999999996</v>
      </c>
    </row>
    <row r="9039" spans="5:31" x14ac:dyDescent="0.25">
      <c r="E9039" s="110">
        <f t="shared" si="492"/>
        <v>0.95500000000000074</v>
      </c>
      <c r="F9039" s="110">
        <f>IF('3A-Rail transport'!$T$56="no","not applicable (Q3a.2.6 answered with 'no')",ROUND(E9039,4))</f>
        <v>0.95499999999999996</v>
      </c>
      <c r="G9039" s="110">
        <f>IF('3A-Rail transport'!$T$57="no","not applicable (Q3a.2.6 answered with 'no')",ROUND(E9039,4))</f>
        <v>0.95499999999999996</v>
      </c>
      <c r="S9039" s="110">
        <f t="shared" si="493"/>
        <v>0.95500000000000074</v>
      </c>
      <c r="T9039" s="110">
        <f>IF('3B-Air transport'!$T$66="no","not applicable (Q3b.1.6 answered with 'no')",ROUND(S9039,4))</f>
        <v>0.95499999999999996</v>
      </c>
      <c r="U9039" s="110">
        <f>IF('3B-Air transport'!$T$67="no","not applicable (Q3b.1.6 answered with 'no')",ROUND(S9039,4))</f>
        <v>0.95499999999999996</v>
      </c>
      <c r="V9039" s="110">
        <f>IF('3B-Air transport'!$T$68="no","not applicable (Q3b.1.6 answered with 'no')",ROUND(S9039,4))</f>
        <v>0.95499999999999996</v>
      </c>
      <c r="AB9039" s="110">
        <f t="shared" si="494"/>
        <v>0.95500000000000074</v>
      </c>
      <c r="AC9039" s="110">
        <f>IF('3C-Water transport'!$T$56="no","not applicable (Q3c.1.6 answered with 'no')",ROUND(AB9039,4))</f>
        <v>0.95499999999999996</v>
      </c>
      <c r="AD9039" s="110">
        <f>IF('3C-Water transport'!$T$57="no","not applicable (Q3c.1.6 answered with 'no')",ROUND(AB9039,4))</f>
        <v>0.95499999999999996</v>
      </c>
      <c r="AE9039" s="110">
        <f>IF('3C-Water transport'!$T$58="no","not applicable (Q3c.1.6 answered with 'no')",ROUND(AB9039,4))</f>
        <v>0.95499999999999996</v>
      </c>
    </row>
    <row r="9040" spans="5:31" x14ac:dyDescent="0.25">
      <c r="E9040" s="110">
        <f t="shared" si="492"/>
        <v>0.95600000000000074</v>
      </c>
      <c r="F9040" s="110">
        <f>IF('3A-Rail transport'!$T$56="no","not applicable (Q3a.2.6 answered with 'no')",ROUND(E9040,4))</f>
        <v>0.95599999999999996</v>
      </c>
      <c r="G9040" s="110">
        <f>IF('3A-Rail transport'!$T$57="no","not applicable (Q3a.2.6 answered with 'no')",ROUND(E9040,4))</f>
        <v>0.95599999999999996</v>
      </c>
      <c r="S9040" s="110">
        <f t="shared" si="493"/>
        <v>0.95600000000000074</v>
      </c>
      <c r="T9040" s="110">
        <f>IF('3B-Air transport'!$T$66="no","not applicable (Q3b.1.6 answered with 'no')",ROUND(S9040,4))</f>
        <v>0.95599999999999996</v>
      </c>
      <c r="U9040" s="110">
        <f>IF('3B-Air transport'!$T$67="no","not applicable (Q3b.1.6 answered with 'no')",ROUND(S9040,4))</f>
        <v>0.95599999999999996</v>
      </c>
      <c r="V9040" s="110">
        <f>IF('3B-Air transport'!$T$68="no","not applicable (Q3b.1.6 answered with 'no')",ROUND(S9040,4))</f>
        <v>0.95599999999999996</v>
      </c>
      <c r="AB9040" s="110">
        <f t="shared" si="494"/>
        <v>0.95600000000000074</v>
      </c>
      <c r="AC9040" s="110">
        <f>IF('3C-Water transport'!$T$56="no","not applicable (Q3c.1.6 answered with 'no')",ROUND(AB9040,4))</f>
        <v>0.95599999999999996</v>
      </c>
      <c r="AD9040" s="110">
        <f>IF('3C-Water transport'!$T$57="no","not applicable (Q3c.1.6 answered with 'no')",ROUND(AB9040,4))</f>
        <v>0.95599999999999996</v>
      </c>
      <c r="AE9040" s="110">
        <f>IF('3C-Water transport'!$T$58="no","not applicable (Q3c.1.6 answered with 'no')",ROUND(AB9040,4))</f>
        <v>0.95599999999999996</v>
      </c>
    </row>
    <row r="9041" spans="5:31" x14ac:dyDescent="0.25">
      <c r="E9041" s="110">
        <f t="shared" si="492"/>
        <v>0.95700000000000074</v>
      </c>
      <c r="F9041" s="110">
        <f>IF('3A-Rail transport'!$T$56="no","not applicable (Q3a.2.6 answered with 'no')",ROUND(E9041,4))</f>
        <v>0.95699999999999996</v>
      </c>
      <c r="G9041" s="110">
        <f>IF('3A-Rail transport'!$T$57="no","not applicable (Q3a.2.6 answered with 'no')",ROUND(E9041,4))</f>
        <v>0.95699999999999996</v>
      </c>
      <c r="S9041" s="110">
        <f t="shared" si="493"/>
        <v>0.95700000000000074</v>
      </c>
      <c r="T9041" s="110">
        <f>IF('3B-Air transport'!$T$66="no","not applicable (Q3b.1.6 answered with 'no')",ROUND(S9041,4))</f>
        <v>0.95699999999999996</v>
      </c>
      <c r="U9041" s="110">
        <f>IF('3B-Air transport'!$T$67="no","not applicable (Q3b.1.6 answered with 'no')",ROUND(S9041,4))</f>
        <v>0.95699999999999996</v>
      </c>
      <c r="V9041" s="110">
        <f>IF('3B-Air transport'!$T$68="no","not applicable (Q3b.1.6 answered with 'no')",ROUND(S9041,4))</f>
        <v>0.95699999999999996</v>
      </c>
      <c r="AB9041" s="110">
        <f t="shared" si="494"/>
        <v>0.95700000000000074</v>
      </c>
      <c r="AC9041" s="110">
        <f>IF('3C-Water transport'!$T$56="no","not applicable (Q3c.1.6 answered with 'no')",ROUND(AB9041,4))</f>
        <v>0.95699999999999996</v>
      </c>
      <c r="AD9041" s="110">
        <f>IF('3C-Water transport'!$T$57="no","not applicable (Q3c.1.6 answered with 'no')",ROUND(AB9041,4))</f>
        <v>0.95699999999999996</v>
      </c>
      <c r="AE9041" s="110">
        <f>IF('3C-Water transport'!$T$58="no","not applicable (Q3c.1.6 answered with 'no')",ROUND(AB9041,4))</f>
        <v>0.95699999999999996</v>
      </c>
    </row>
    <row r="9042" spans="5:31" x14ac:dyDescent="0.25">
      <c r="E9042" s="110">
        <f t="shared" si="492"/>
        <v>0.95800000000000074</v>
      </c>
      <c r="F9042" s="110">
        <f>IF('3A-Rail transport'!$T$56="no","not applicable (Q3a.2.6 answered with 'no')",ROUND(E9042,4))</f>
        <v>0.95799999999999996</v>
      </c>
      <c r="G9042" s="110">
        <f>IF('3A-Rail transport'!$T$57="no","not applicable (Q3a.2.6 answered with 'no')",ROUND(E9042,4))</f>
        <v>0.95799999999999996</v>
      </c>
      <c r="S9042" s="110">
        <f t="shared" si="493"/>
        <v>0.95800000000000074</v>
      </c>
      <c r="T9042" s="110">
        <f>IF('3B-Air transport'!$T$66="no","not applicable (Q3b.1.6 answered with 'no')",ROUND(S9042,4))</f>
        <v>0.95799999999999996</v>
      </c>
      <c r="U9042" s="110">
        <f>IF('3B-Air transport'!$T$67="no","not applicable (Q3b.1.6 answered with 'no')",ROUND(S9042,4))</f>
        <v>0.95799999999999996</v>
      </c>
      <c r="V9042" s="110">
        <f>IF('3B-Air transport'!$T$68="no","not applicable (Q3b.1.6 answered with 'no')",ROUND(S9042,4))</f>
        <v>0.95799999999999996</v>
      </c>
      <c r="AB9042" s="110">
        <f t="shared" si="494"/>
        <v>0.95800000000000074</v>
      </c>
      <c r="AC9042" s="110">
        <f>IF('3C-Water transport'!$T$56="no","not applicable (Q3c.1.6 answered with 'no')",ROUND(AB9042,4))</f>
        <v>0.95799999999999996</v>
      </c>
      <c r="AD9042" s="110">
        <f>IF('3C-Water transport'!$T$57="no","not applicable (Q3c.1.6 answered with 'no')",ROUND(AB9042,4))</f>
        <v>0.95799999999999996</v>
      </c>
      <c r="AE9042" s="110">
        <f>IF('3C-Water transport'!$T$58="no","not applicable (Q3c.1.6 answered with 'no')",ROUND(AB9042,4))</f>
        <v>0.95799999999999996</v>
      </c>
    </row>
    <row r="9043" spans="5:31" x14ac:dyDescent="0.25">
      <c r="E9043" s="110">
        <f t="shared" si="492"/>
        <v>0.95900000000000074</v>
      </c>
      <c r="F9043" s="110">
        <f>IF('3A-Rail transport'!$T$56="no","not applicable (Q3a.2.6 answered with 'no')",ROUND(E9043,4))</f>
        <v>0.95899999999999996</v>
      </c>
      <c r="G9043" s="110">
        <f>IF('3A-Rail transport'!$T$57="no","not applicable (Q3a.2.6 answered with 'no')",ROUND(E9043,4))</f>
        <v>0.95899999999999996</v>
      </c>
      <c r="S9043" s="110">
        <f t="shared" si="493"/>
        <v>0.95900000000000074</v>
      </c>
      <c r="T9043" s="110">
        <f>IF('3B-Air transport'!$T$66="no","not applicable (Q3b.1.6 answered with 'no')",ROUND(S9043,4))</f>
        <v>0.95899999999999996</v>
      </c>
      <c r="U9043" s="110">
        <f>IF('3B-Air transport'!$T$67="no","not applicable (Q3b.1.6 answered with 'no')",ROUND(S9043,4))</f>
        <v>0.95899999999999996</v>
      </c>
      <c r="V9043" s="110">
        <f>IF('3B-Air transport'!$T$68="no","not applicable (Q3b.1.6 answered with 'no')",ROUND(S9043,4))</f>
        <v>0.95899999999999996</v>
      </c>
      <c r="AB9043" s="110">
        <f t="shared" si="494"/>
        <v>0.95900000000000074</v>
      </c>
      <c r="AC9043" s="110">
        <f>IF('3C-Water transport'!$T$56="no","not applicable (Q3c.1.6 answered with 'no')",ROUND(AB9043,4))</f>
        <v>0.95899999999999996</v>
      </c>
      <c r="AD9043" s="110">
        <f>IF('3C-Water transport'!$T$57="no","not applicable (Q3c.1.6 answered with 'no')",ROUND(AB9043,4))</f>
        <v>0.95899999999999996</v>
      </c>
      <c r="AE9043" s="110">
        <f>IF('3C-Water transport'!$T$58="no","not applicable (Q3c.1.6 answered with 'no')",ROUND(AB9043,4))</f>
        <v>0.95899999999999996</v>
      </c>
    </row>
    <row r="9044" spans="5:31" x14ac:dyDescent="0.25">
      <c r="E9044" s="110">
        <f t="shared" si="492"/>
        <v>0.96000000000000074</v>
      </c>
      <c r="F9044" s="110">
        <f>IF('3A-Rail transport'!$T$56="no","not applicable (Q3a.2.6 answered with 'no')",ROUND(E9044,4))</f>
        <v>0.96</v>
      </c>
      <c r="G9044" s="110">
        <f>IF('3A-Rail transport'!$T$57="no","not applicable (Q3a.2.6 answered with 'no')",ROUND(E9044,4))</f>
        <v>0.96</v>
      </c>
      <c r="S9044" s="110">
        <f t="shared" si="493"/>
        <v>0.96000000000000074</v>
      </c>
      <c r="T9044" s="110">
        <f>IF('3B-Air transport'!$T$66="no","not applicable (Q3b.1.6 answered with 'no')",ROUND(S9044,4))</f>
        <v>0.96</v>
      </c>
      <c r="U9044" s="110">
        <f>IF('3B-Air transport'!$T$67="no","not applicable (Q3b.1.6 answered with 'no')",ROUND(S9044,4))</f>
        <v>0.96</v>
      </c>
      <c r="V9044" s="110">
        <f>IF('3B-Air transport'!$T$68="no","not applicable (Q3b.1.6 answered with 'no')",ROUND(S9044,4))</f>
        <v>0.96</v>
      </c>
      <c r="AB9044" s="110">
        <f t="shared" si="494"/>
        <v>0.96000000000000074</v>
      </c>
      <c r="AC9044" s="110">
        <f>IF('3C-Water transport'!$T$56="no","not applicable (Q3c.1.6 answered with 'no')",ROUND(AB9044,4))</f>
        <v>0.96</v>
      </c>
      <c r="AD9044" s="110">
        <f>IF('3C-Water transport'!$T$57="no","not applicable (Q3c.1.6 answered with 'no')",ROUND(AB9044,4))</f>
        <v>0.96</v>
      </c>
      <c r="AE9044" s="110">
        <f>IF('3C-Water transport'!$T$58="no","not applicable (Q3c.1.6 answered with 'no')",ROUND(AB9044,4))</f>
        <v>0.96</v>
      </c>
    </row>
    <row r="9045" spans="5:31" x14ac:dyDescent="0.25">
      <c r="E9045" s="110">
        <f t="shared" ref="E9045:E9084" si="495">E9044+0.001</f>
        <v>0.96100000000000074</v>
      </c>
      <c r="F9045" s="110">
        <f>IF('3A-Rail transport'!$T$56="no","not applicable (Q3a.2.6 answered with 'no')",ROUND(E9045,4))</f>
        <v>0.96099999999999997</v>
      </c>
      <c r="G9045" s="110">
        <f>IF('3A-Rail transport'!$T$57="no","not applicable (Q3a.2.6 answered with 'no')",ROUND(E9045,4))</f>
        <v>0.96099999999999997</v>
      </c>
      <c r="S9045" s="110">
        <f t="shared" ref="S9045:S9084" si="496">S9044+0.001</f>
        <v>0.96100000000000074</v>
      </c>
      <c r="T9045" s="110">
        <f>IF('3B-Air transport'!$T$66="no","not applicable (Q3b.1.6 answered with 'no')",ROUND(S9045,4))</f>
        <v>0.96099999999999997</v>
      </c>
      <c r="U9045" s="110">
        <f>IF('3B-Air transport'!$T$67="no","not applicable (Q3b.1.6 answered with 'no')",ROUND(S9045,4))</f>
        <v>0.96099999999999997</v>
      </c>
      <c r="V9045" s="110">
        <f>IF('3B-Air transport'!$T$68="no","not applicable (Q3b.1.6 answered with 'no')",ROUND(S9045,4))</f>
        <v>0.96099999999999997</v>
      </c>
      <c r="AB9045" s="110">
        <f t="shared" ref="AB9045:AB9084" si="497">AB9044+0.001</f>
        <v>0.96100000000000074</v>
      </c>
      <c r="AC9045" s="110">
        <f>IF('3C-Water transport'!$T$56="no","not applicable (Q3c.1.6 answered with 'no')",ROUND(AB9045,4))</f>
        <v>0.96099999999999997</v>
      </c>
      <c r="AD9045" s="110">
        <f>IF('3C-Water transport'!$T$57="no","not applicable (Q3c.1.6 answered with 'no')",ROUND(AB9045,4))</f>
        <v>0.96099999999999997</v>
      </c>
      <c r="AE9045" s="110">
        <f>IF('3C-Water transport'!$T$58="no","not applicable (Q3c.1.6 answered with 'no')",ROUND(AB9045,4))</f>
        <v>0.96099999999999997</v>
      </c>
    </row>
    <row r="9046" spans="5:31" x14ac:dyDescent="0.25">
      <c r="E9046" s="110">
        <f t="shared" si="495"/>
        <v>0.96200000000000074</v>
      </c>
      <c r="F9046" s="110">
        <f>IF('3A-Rail transport'!$T$56="no","not applicable (Q3a.2.6 answered with 'no')",ROUND(E9046,4))</f>
        <v>0.96199999999999997</v>
      </c>
      <c r="G9046" s="110">
        <f>IF('3A-Rail transport'!$T$57="no","not applicable (Q3a.2.6 answered with 'no')",ROUND(E9046,4))</f>
        <v>0.96199999999999997</v>
      </c>
      <c r="S9046" s="110">
        <f t="shared" si="496"/>
        <v>0.96200000000000074</v>
      </c>
      <c r="T9046" s="110">
        <f>IF('3B-Air transport'!$T$66="no","not applicable (Q3b.1.6 answered with 'no')",ROUND(S9046,4))</f>
        <v>0.96199999999999997</v>
      </c>
      <c r="U9046" s="110">
        <f>IF('3B-Air transport'!$T$67="no","not applicable (Q3b.1.6 answered with 'no')",ROUND(S9046,4))</f>
        <v>0.96199999999999997</v>
      </c>
      <c r="V9046" s="110">
        <f>IF('3B-Air transport'!$T$68="no","not applicable (Q3b.1.6 answered with 'no')",ROUND(S9046,4))</f>
        <v>0.96199999999999997</v>
      </c>
      <c r="AB9046" s="110">
        <f t="shared" si="497"/>
        <v>0.96200000000000074</v>
      </c>
      <c r="AC9046" s="110">
        <f>IF('3C-Water transport'!$T$56="no","not applicable (Q3c.1.6 answered with 'no')",ROUND(AB9046,4))</f>
        <v>0.96199999999999997</v>
      </c>
      <c r="AD9046" s="110">
        <f>IF('3C-Water transport'!$T$57="no","not applicable (Q3c.1.6 answered with 'no')",ROUND(AB9046,4))</f>
        <v>0.96199999999999997</v>
      </c>
      <c r="AE9046" s="110">
        <f>IF('3C-Water transport'!$T$58="no","not applicable (Q3c.1.6 answered with 'no')",ROUND(AB9046,4))</f>
        <v>0.96199999999999997</v>
      </c>
    </row>
    <row r="9047" spans="5:31" x14ac:dyDescent="0.25">
      <c r="E9047" s="110">
        <f t="shared" si="495"/>
        <v>0.96300000000000074</v>
      </c>
      <c r="F9047" s="110">
        <f>IF('3A-Rail transport'!$T$56="no","not applicable (Q3a.2.6 answered with 'no')",ROUND(E9047,4))</f>
        <v>0.96299999999999997</v>
      </c>
      <c r="G9047" s="110">
        <f>IF('3A-Rail transport'!$T$57="no","not applicable (Q3a.2.6 answered with 'no')",ROUND(E9047,4))</f>
        <v>0.96299999999999997</v>
      </c>
      <c r="S9047" s="110">
        <f t="shared" si="496"/>
        <v>0.96300000000000074</v>
      </c>
      <c r="T9047" s="110">
        <f>IF('3B-Air transport'!$T$66="no","not applicable (Q3b.1.6 answered with 'no')",ROUND(S9047,4))</f>
        <v>0.96299999999999997</v>
      </c>
      <c r="U9047" s="110">
        <f>IF('3B-Air transport'!$T$67="no","not applicable (Q3b.1.6 answered with 'no')",ROUND(S9047,4))</f>
        <v>0.96299999999999997</v>
      </c>
      <c r="V9047" s="110">
        <f>IF('3B-Air transport'!$T$68="no","not applicable (Q3b.1.6 answered with 'no')",ROUND(S9047,4))</f>
        <v>0.96299999999999997</v>
      </c>
      <c r="AB9047" s="110">
        <f t="shared" si="497"/>
        <v>0.96300000000000074</v>
      </c>
      <c r="AC9047" s="110">
        <f>IF('3C-Water transport'!$T$56="no","not applicable (Q3c.1.6 answered with 'no')",ROUND(AB9047,4))</f>
        <v>0.96299999999999997</v>
      </c>
      <c r="AD9047" s="110">
        <f>IF('3C-Water transport'!$T$57="no","not applicable (Q3c.1.6 answered with 'no')",ROUND(AB9047,4))</f>
        <v>0.96299999999999997</v>
      </c>
      <c r="AE9047" s="110">
        <f>IF('3C-Water transport'!$T$58="no","not applicable (Q3c.1.6 answered with 'no')",ROUND(AB9047,4))</f>
        <v>0.96299999999999997</v>
      </c>
    </row>
    <row r="9048" spans="5:31" x14ac:dyDescent="0.25">
      <c r="E9048" s="110">
        <f t="shared" si="495"/>
        <v>0.96400000000000075</v>
      </c>
      <c r="F9048" s="110">
        <f>IF('3A-Rail transport'!$T$56="no","not applicable (Q3a.2.6 answered with 'no')",ROUND(E9048,4))</f>
        <v>0.96399999999999997</v>
      </c>
      <c r="G9048" s="110">
        <f>IF('3A-Rail transport'!$T$57="no","not applicable (Q3a.2.6 answered with 'no')",ROUND(E9048,4))</f>
        <v>0.96399999999999997</v>
      </c>
      <c r="S9048" s="110">
        <f t="shared" si="496"/>
        <v>0.96400000000000075</v>
      </c>
      <c r="T9048" s="110">
        <f>IF('3B-Air transport'!$T$66="no","not applicable (Q3b.1.6 answered with 'no')",ROUND(S9048,4))</f>
        <v>0.96399999999999997</v>
      </c>
      <c r="U9048" s="110">
        <f>IF('3B-Air transport'!$T$67="no","not applicable (Q3b.1.6 answered with 'no')",ROUND(S9048,4))</f>
        <v>0.96399999999999997</v>
      </c>
      <c r="V9048" s="110">
        <f>IF('3B-Air transport'!$T$68="no","not applicable (Q3b.1.6 answered with 'no')",ROUND(S9048,4))</f>
        <v>0.96399999999999997</v>
      </c>
      <c r="AB9048" s="110">
        <f t="shared" si="497"/>
        <v>0.96400000000000075</v>
      </c>
      <c r="AC9048" s="110">
        <f>IF('3C-Water transport'!$T$56="no","not applicable (Q3c.1.6 answered with 'no')",ROUND(AB9048,4))</f>
        <v>0.96399999999999997</v>
      </c>
      <c r="AD9048" s="110">
        <f>IF('3C-Water transport'!$T$57="no","not applicable (Q3c.1.6 answered with 'no')",ROUND(AB9048,4))</f>
        <v>0.96399999999999997</v>
      </c>
      <c r="AE9048" s="110">
        <f>IF('3C-Water transport'!$T$58="no","not applicable (Q3c.1.6 answered with 'no')",ROUND(AB9048,4))</f>
        <v>0.96399999999999997</v>
      </c>
    </row>
    <row r="9049" spans="5:31" x14ac:dyDescent="0.25">
      <c r="E9049" s="110">
        <f t="shared" si="495"/>
        <v>0.96500000000000075</v>
      </c>
      <c r="F9049" s="110">
        <f>IF('3A-Rail transport'!$T$56="no","not applicable (Q3a.2.6 answered with 'no')",ROUND(E9049,4))</f>
        <v>0.96499999999999997</v>
      </c>
      <c r="G9049" s="110">
        <f>IF('3A-Rail transport'!$T$57="no","not applicable (Q3a.2.6 answered with 'no')",ROUND(E9049,4))</f>
        <v>0.96499999999999997</v>
      </c>
      <c r="S9049" s="110">
        <f t="shared" si="496"/>
        <v>0.96500000000000075</v>
      </c>
      <c r="T9049" s="110">
        <f>IF('3B-Air transport'!$T$66="no","not applicable (Q3b.1.6 answered with 'no')",ROUND(S9049,4))</f>
        <v>0.96499999999999997</v>
      </c>
      <c r="U9049" s="110">
        <f>IF('3B-Air transport'!$T$67="no","not applicable (Q3b.1.6 answered with 'no')",ROUND(S9049,4))</f>
        <v>0.96499999999999997</v>
      </c>
      <c r="V9049" s="110">
        <f>IF('3B-Air transport'!$T$68="no","not applicable (Q3b.1.6 answered with 'no')",ROUND(S9049,4))</f>
        <v>0.96499999999999997</v>
      </c>
      <c r="AB9049" s="110">
        <f t="shared" si="497"/>
        <v>0.96500000000000075</v>
      </c>
      <c r="AC9049" s="110">
        <f>IF('3C-Water transport'!$T$56="no","not applicable (Q3c.1.6 answered with 'no')",ROUND(AB9049,4))</f>
        <v>0.96499999999999997</v>
      </c>
      <c r="AD9049" s="110">
        <f>IF('3C-Water transport'!$T$57="no","not applicable (Q3c.1.6 answered with 'no')",ROUND(AB9049,4))</f>
        <v>0.96499999999999997</v>
      </c>
      <c r="AE9049" s="110">
        <f>IF('3C-Water transport'!$T$58="no","not applicable (Q3c.1.6 answered with 'no')",ROUND(AB9049,4))</f>
        <v>0.96499999999999997</v>
      </c>
    </row>
    <row r="9050" spans="5:31" x14ac:dyDescent="0.25">
      <c r="E9050" s="110">
        <f t="shared" si="495"/>
        <v>0.96600000000000075</v>
      </c>
      <c r="F9050" s="110">
        <f>IF('3A-Rail transport'!$T$56="no","not applicable (Q3a.2.6 answered with 'no')",ROUND(E9050,4))</f>
        <v>0.96599999999999997</v>
      </c>
      <c r="G9050" s="110">
        <f>IF('3A-Rail transport'!$T$57="no","not applicable (Q3a.2.6 answered with 'no')",ROUND(E9050,4))</f>
        <v>0.96599999999999997</v>
      </c>
      <c r="S9050" s="110">
        <f t="shared" si="496"/>
        <v>0.96600000000000075</v>
      </c>
      <c r="T9050" s="110">
        <f>IF('3B-Air transport'!$T$66="no","not applicable (Q3b.1.6 answered with 'no')",ROUND(S9050,4))</f>
        <v>0.96599999999999997</v>
      </c>
      <c r="U9050" s="110">
        <f>IF('3B-Air transport'!$T$67="no","not applicable (Q3b.1.6 answered with 'no')",ROUND(S9050,4))</f>
        <v>0.96599999999999997</v>
      </c>
      <c r="V9050" s="110">
        <f>IF('3B-Air transport'!$T$68="no","not applicable (Q3b.1.6 answered with 'no')",ROUND(S9050,4))</f>
        <v>0.96599999999999997</v>
      </c>
      <c r="AB9050" s="110">
        <f t="shared" si="497"/>
        <v>0.96600000000000075</v>
      </c>
      <c r="AC9050" s="110">
        <f>IF('3C-Water transport'!$T$56="no","not applicable (Q3c.1.6 answered with 'no')",ROUND(AB9050,4))</f>
        <v>0.96599999999999997</v>
      </c>
      <c r="AD9050" s="110">
        <f>IF('3C-Water transport'!$T$57="no","not applicable (Q3c.1.6 answered with 'no')",ROUND(AB9050,4))</f>
        <v>0.96599999999999997</v>
      </c>
      <c r="AE9050" s="110">
        <f>IF('3C-Water transport'!$T$58="no","not applicable (Q3c.1.6 answered with 'no')",ROUND(AB9050,4))</f>
        <v>0.96599999999999997</v>
      </c>
    </row>
    <row r="9051" spans="5:31" x14ac:dyDescent="0.25">
      <c r="E9051" s="110">
        <f t="shared" si="495"/>
        <v>0.96700000000000075</v>
      </c>
      <c r="F9051" s="110">
        <f>IF('3A-Rail transport'!$T$56="no","not applicable (Q3a.2.6 answered with 'no')",ROUND(E9051,4))</f>
        <v>0.96699999999999997</v>
      </c>
      <c r="G9051" s="110">
        <f>IF('3A-Rail transport'!$T$57="no","not applicable (Q3a.2.6 answered with 'no')",ROUND(E9051,4))</f>
        <v>0.96699999999999997</v>
      </c>
      <c r="S9051" s="110">
        <f t="shared" si="496"/>
        <v>0.96700000000000075</v>
      </c>
      <c r="T9051" s="110">
        <f>IF('3B-Air transport'!$T$66="no","not applicable (Q3b.1.6 answered with 'no')",ROUND(S9051,4))</f>
        <v>0.96699999999999997</v>
      </c>
      <c r="U9051" s="110">
        <f>IF('3B-Air transport'!$T$67="no","not applicable (Q3b.1.6 answered with 'no')",ROUND(S9051,4))</f>
        <v>0.96699999999999997</v>
      </c>
      <c r="V9051" s="110">
        <f>IF('3B-Air transport'!$T$68="no","not applicable (Q3b.1.6 answered with 'no')",ROUND(S9051,4))</f>
        <v>0.96699999999999997</v>
      </c>
      <c r="AB9051" s="110">
        <f t="shared" si="497"/>
        <v>0.96700000000000075</v>
      </c>
      <c r="AC9051" s="110">
        <f>IF('3C-Water transport'!$T$56="no","not applicable (Q3c.1.6 answered with 'no')",ROUND(AB9051,4))</f>
        <v>0.96699999999999997</v>
      </c>
      <c r="AD9051" s="110">
        <f>IF('3C-Water transport'!$T$57="no","not applicable (Q3c.1.6 answered with 'no')",ROUND(AB9051,4))</f>
        <v>0.96699999999999997</v>
      </c>
      <c r="AE9051" s="110">
        <f>IF('3C-Water transport'!$T$58="no","not applicable (Q3c.1.6 answered with 'no')",ROUND(AB9051,4))</f>
        <v>0.96699999999999997</v>
      </c>
    </row>
    <row r="9052" spans="5:31" x14ac:dyDescent="0.25">
      <c r="E9052" s="110">
        <f t="shared" si="495"/>
        <v>0.96800000000000075</v>
      </c>
      <c r="F9052" s="110">
        <f>IF('3A-Rail transport'!$T$56="no","not applicable (Q3a.2.6 answered with 'no')",ROUND(E9052,4))</f>
        <v>0.96799999999999997</v>
      </c>
      <c r="G9052" s="110">
        <f>IF('3A-Rail transport'!$T$57="no","not applicable (Q3a.2.6 answered with 'no')",ROUND(E9052,4))</f>
        <v>0.96799999999999997</v>
      </c>
      <c r="S9052" s="110">
        <f t="shared" si="496"/>
        <v>0.96800000000000075</v>
      </c>
      <c r="T9052" s="110">
        <f>IF('3B-Air transport'!$T$66="no","not applicable (Q3b.1.6 answered with 'no')",ROUND(S9052,4))</f>
        <v>0.96799999999999997</v>
      </c>
      <c r="U9052" s="110">
        <f>IF('3B-Air transport'!$T$67="no","not applicable (Q3b.1.6 answered with 'no')",ROUND(S9052,4))</f>
        <v>0.96799999999999997</v>
      </c>
      <c r="V9052" s="110">
        <f>IF('3B-Air transport'!$T$68="no","not applicable (Q3b.1.6 answered with 'no')",ROUND(S9052,4))</f>
        <v>0.96799999999999997</v>
      </c>
      <c r="AB9052" s="110">
        <f t="shared" si="497"/>
        <v>0.96800000000000075</v>
      </c>
      <c r="AC9052" s="110">
        <f>IF('3C-Water transport'!$T$56="no","not applicable (Q3c.1.6 answered with 'no')",ROUND(AB9052,4))</f>
        <v>0.96799999999999997</v>
      </c>
      <c r="AD9052" s="110">
        <f>IF('3C-Water transport'!$T$57="no","not applicable (Q3c.1.6 answered with 'no')",ROUND(AB9052,4))</f>
        <v>0.96799999999999997</v>
      </c>
      <c r="AE9052" s="110">
        <f>IF('3C-Water transport'!$T$58="no","not applicable (Q3c.1.6 answered with 'no')",ROUND(AB9052,4))</f>
        <v>0.96799999999999997</v>
      </c>
    </row>
    <row r="9053" spans="5:31" x14ac:dyDescent="0.25">
      <c r="E9053" s="110">
        <f t="shared" si="495"/>
        <v>0.96900000000000075</v>
      </c>
      <c r="F9053" s="110">
        <f>IF('3A-Rail transport'!$T$56="no","not applicable (Q3a.2.6 answered with 'no')",ROUND(E9053,4))</f>
        <v>0.96899999999999997</v>
      </c>
      <c r="G9053" s="110">
        <f>IF('3A-Rail transport'!$T$57="no","not applicable (Q3a.2.6 answered with 'no')",ROUND(E9053,4))</f>
        <v>0.96899999999999997</v>
      </c>
      <c r="S9053" s="110">
        <f t="shared" si="496"/>
        <v>0.96900000000000075</v>
      </c>
      <c r="T9053" s="110">
        <f>IF('3B-Air transport'!$T$66="no","not applicable (Q3b.1.6 answered with 'no')",ROUND(S9053,4))</f>
        <v>0.96899999999999997</v>
      </c>
      <c r="U9053" s="110">
        <f>IF('3B-Air transport'!$T$67="no","not applicable (Q3b.1.6 answered with 'no')",ROUND(S9053,4))</f>
        <v>0.96899999999999997</v>
      </c>
      <c r="V9053" s="110">
        <f>IF('3B-Air transport'!$T$68="no","not applicable (Q3b.1.6 answered with 'no')",ROUND(S9053,4))</f>
        <v>0.96899999999999997</v>
      </c>
      <c r="AB9053" s="110">
        <f t="shared" si="497"/>
        <v>0.96900000000000075</v>
      </c>
      <c r="AC9053" s="110">
        <f>IF('3C-Water transport'!$T$56="no","not applicable (Q3c.1.6 answered with 'no')",ROUND(AB9053,4))</f>
        <v>0.96899999999999997</v>
      </c>
      <c r="AD9053" s="110">
        <f>IF('3C-Water transport'!$T$57="no","not applicable (Q3c.1.6 answered with 'no')",ROUND(AB9053,4))</f>
        <v>0.96899999999999997</v>
      </c>
      <c r="AE9053" s="110">
        <f>IF('3C-Water transport'!$T$58="no","not applicable (Q3c.1.6 answered with 'no')",ROUND(AB9053,4))</f>
        <v>0.96899999999999997</v>
      </c>
    </row>
    <row r="9054" spans="5:31" x14ac:dyDescent="0.25">
      <c r="E9054" s="110">
        <f t="shared" si="495"/>
        <v>0.97000000000000075</v>
      </c>
      <c r="F9054" s="110">
        <f>IF('3A-Rail transport'!$T$56="no","not applicable (Q3a.2.6 answered with 'no')",ROUND(E9054,4))</f>
        <v>0.97</v>
      </c>
      <c r="G9054" s="110">
        <f>IF('3A-Rail transport'!$T$57="no","not applicable (Q3a.2.6 answered with 'no')",ROUND(E9054,4))</f>
        <v>0.97</v>
      </c>
      <c r="S9054" s="110">
        <f t="shared" si="496"/>
        <v>0.97000000000000075</v>
      </c>
      <c r="T9054" s="110">
        <f>IF('3B-Air transport'!$T$66="no","not applicable (Q3b.1.6 answered with 'no')",ROUND(S9054,4))</f>
        <v>0.97</v>
      </c>
      <c r="U9054" s="110">
        <f>IF('3B-Air transport'!$T$67="no","not applicable (Q3b.1.6 answered with 'no')",ROUND(S9054,4))</f>
        <v>0.97</v>
      </c>
      <c r="V9054" s="110">
        <f>IF('3B-Air transport'!$T$68="no","not applicable (Q3b.1.6 answered with 'no')",ROUND(S9054,4))</f>
        <v>0.97</v>
      </c>
      <c r="AB9054" s="110">
        <f t="shared" si="497"/>
        <v>0.97000000000000075</v>
      </c>
      <c r="AC9054" s="110">
        <f>IF('3C-Water transport'!$T$56="no","not applicable (Q3c.1.6 answered with 'no')",ROUND(AB9054,4))</f>
        <v>0.97</v>
      </c>
      <c r="AD9054" s="110">
        <f>IF('3C-Water transport'!$T$57="no","not applicable (Q3c.1.6 answered with 'no')",ROUND(AB9054,4))</f>
        <v>0.97</v>
      </c>
      <c r="AE9054" s="110">
        <f>IF('3C-Water transport'!$T$58="no","not applicable (Q3c.1.6 answered with 'no')",ROUND(AB9054,4))</f>
        <v>0.97</v>
      </c>
    </row>
    <row r="9055" spans="5:31" x14ac:dyDescent="0.25">
      <c r="E9055" s="110">
        <f t="shared" si="495"/>
        <v>0.97100000000000075</v>
      </c>
      <c r="F9055" s="110">
        <f>IF('3A-Rail transport'!$T$56="no","not applicable (Q3a.2.6 answered with 'no')",ROUND(E9055,4))</f>
        <v>0.97099999999999997</v>
      </c>
      <c r="G9055" s="110">
        <f>IF('3A-Rail transport'!$T$57="no","not applicable (Q3a.2.6 answered with 'no')",ROUND(E9055,4))</f>
        <v>0.97099999999999997</v>
      </c>
      <c r="S9055" s="110">
        <f t="shared" si="496"/>
        <v>0.97100000000000075</v>
      </c>
      <c r="T9055" s="110">
        <f>IF('3B-Air transport'!$T$66="no","not applicable (Q3b.1.6 answered with 'no')",ROUND(S9055,4))</f>
        <v>0.97099999999999997</v>
      </c>
      <c r="U9055" s="110">
        <f>IF('3B-Air transport'!$T$67="no","not applicable (Q3b.1.6 answered with 'no')",ROUND(S9055,4))</f>
        <v>0.97099999999999997</v>
      </c>
      <c r="V9055" s="110">
        <f>IF('3B-Air transport'!$T$68="no","not applicable (Q3b.1.6 answered with 'no')",ROUND(S9055,4))</f>
        <v>0.97099999999999997</v>
      </c>
      <c r="AB9055" s="110">
        <f t="shared" si="497"/>
        <v>0.97100000000000075</v>
      </c>
      <c r="AC9055" s="110">
        <f>IF('3C-Water transport'!$T$56="no","not applicable (Q3c.1.6 answered with 'no')",ROUND(AB9055,4))</f>
        <v>0.97099999999999997</v>
      </c>
      <c r="AD9055" s="110">
        <f>IF('3C-Water transport'!$T$57="no","not applicable (Q3c.1.6 answered with 'no')",ROUND(AB9055,4))</f>
        <v>0.97099999999999997</v>
      </c>
      <c r="AE9055" s="110">
        <f>IF('3C-Water transport'!$T$58="no","not applicable (Q3c.1.6 answered with 'no')",ROUND(AB9055,4))</f>
        <v>0.97099999999999997</v>
      </c>
    </row>
    <row r="9056" spans="5:31" x14ac:dyDescent="0.25">
      <c r="E9056" s="110">
        <f t="shared" si="495"/>
        <v>0.97200000000000075</v>
      </c>
      <c r="F9056" s="110">
        <f>IF('3A-Rail transport'!$T$56="no","not applicable (Q3a.2.6 answered with 'no')",ROUND(E9056,4))</f>
        <v>0.97199999999999998</v>
      </c>
      <c r="G9056" s="110">
        <f>IF('3A-Rail transport'!$T$57="no","not applicable (Q3a.2.6 answered with 'no')",ROUND(E9056,4))</f>
        <v>0.97199999999999998</v>
      </c>
      <c r="S9056" s="110">
        <f t="shared" si="496"/>
        <v>0.97200000000000075</v>
      </c>
      <c r="T9056" s="110">
        <f>IF('3B-Air transport'!$T$66="no","not applicable (Q3b.1.6 answered with 'no')",ROUND(S9056,4))</f>
        <v>0.97199999999999998</v>
      </c>
      <c r="U9056" s="110">
        <f>IF('3B-Air transport'!$T$67="no","not applicable (Q3b.1.6 answered with 'no')",ROUND(S9056,4))</f>
        <v>0.97199999999999998</v>
      </c>
      <c r="V9056" s="110">
        <f>IF('3B-Air transport'!$T$68="no","not applicable (Q3b.1.6 answered with 'no')",ROUND(S9056,4))</f>
        <v>0.97199999999999998</v>
      </c>
      <c r="AB9056" s="110">
        <f t="shared" si="497"/>
        <v>0.97200000000000075</v>
      </c>
      <c r="AC9056" s="110">
        <f>IF('3C-Water transport'!$T$56="no","not applicable (Q3c.1.6 answered with 'no')",ROUND(AB9056,4))</f>
        <v>0.97199999999999998</v>
      </c>
      <c r="AD9056" s="110">
        <f>IF('3C-Water transport'!$T$57="no","not applicable (Q3c.1.6 answered with 'no')",ROUND(AB9056,4))</f>
        <v>0.97199999999999998</v>
      </c>
      <c r="AE9056" s="110">
        <f>IF('3C-Water transport'!$T$58="no","not applicable (Q3c.1.6 answered with 'no')",ROUND(AB9056,4))</f>
        <v>0.97199999999999998</v>
      </c>
    </row>
    <row r="9057" spans="5:31" x14ac:dyDescent="0.25">
      <c r="E9057" s="110">
        <f t="shared" si="495"/>
        <v>0.97300000000000075</v>
      </c>
      <c r="F9057" s="110">
        <f>IF('3A-Rail transport'!$T$56="no","not applicable (Q3a.2.6 answered with 'no')",ROUND(E9057,4))</f>
        <v>0.97299999999999998</v>
      </c>
      <c r="G9057" s="110">
        <f>IF('3A-Rail transport'!$T$57="no","not applicable (Q3a.2.6 answered with 'no')",ROUND(E9057,4))</f>
        <v>0.97299999999999998</v>
      </c>
      <c r="S9057" s="110">
        <f t="shared" si="496"/>
        <v>0.97300000000000075</v>
      </c>
      <c r="T9057" s="110">
        <f>IF('3B-Air transport'!$T$66="no","not applicable (Q3b.1.6 answered with 'no')",ROUND(S9057,4))</f>
        <v>0.97299999999999998</v>
      </c>
      <c r="U9057" s="110">
        <f>IF('3B-Air transport'!$T$67="no","not applicable (Q3b.1.6 answered with 'no')",ROUND(S9057,4))</f>
        <v>0.97299999999999998</v>
      </c>
      <c r="V9057" s="110">
        <f>IF('3B-Air transport'!$T$68="no","not applicable (Q3b.1.6 answered with 'no')",ROUND(S9057,4))</f>
        <v>0.97299999999999998</v>
      </c>
      <c r="AB9057" s="110">
        <f t="shared" si="497"/>
        <v>0.97300000000000075</v>
      </c>
      <c r="AC9057" s="110">
        <f>IF('3C-Water transport'!$T$56="no","not applicable (Q3c.1.6 answered with 'no')",ROUND(AB9057,4))</f>
        <v>0.97299999999999998</v>
      </c>
      <c r="AD9057" s="110">
        <f>IF('3C-Water transport'!$T$57="no","not applicable (Q3c.1.6 answered with 'no')",ROUND(AB9057,4))</f>
        <v>0.97299999999999998</v>
      </c>
      <c r="AE9057" s="110">
        <f>IF('3C-Water transport'!$T$58="no","not applicable (Q3c.1.6 answered with 'no')",ROUND(AB9057,4))</f>
        <v>0.97299999999999998</v>
      </c>
    </row>
    <row r="9058" spans="5:31" x14ac:dyDescent="0.25">
      <c r="E9058" s="110">
        <f t="shared" si="495"/>
        <v>0.97400000000000075</v>
      </c>
      <c r="F9058" s="110">
        <f>IF('3A-Rail transport'!$T$56="no","not applicable (Q3a.2.6 answered with 'no')",ROUND(E9058,4))</f>
        <v>0.97399999999999998</v>
      </c>
      <c r="G9058" s="110">
        <f>IF('3A-Rail transport'!$T$57="no","not applicable (Q3a.2.6 answered with 'no')",ROUND(E9058,4))</f>
        <v>0.97399999999999998</v>
      </c>
      <c r="S9058" s="110">
        <f t="shared" si="496"/>
        <v>0.97400000000000075</v>
      </c>
      <c r="T9058" s="110">
        <f>IF('3B-Air transport'!$T$66="no","not applicable (Q3b.1.6 answered with 'no')",ROUND(S9058,4))</f>
        <v>0.97399999999999998</v>
      </c>
      <c r="U9058" s="110">
        <f>IF('3B-Air transport'!$T$67="no","not applicable (Q3b.1.6 answered with 'no')",ROUND(S9058,4))</f>
        <v>0.97399999999999998</v>
      </c>
      <c r="V9058" s="110">
        <f>IF('3B-Air transport'!$T$68="no","not applicable (Q3b.1.6 answered with 'no')",ROUND(S9058,4))</f>
        <v>0.97399999999999998</v>
      </c>
      <c r="AB9058" s="110">
        <f t="shared" si="497"/>
        <v>0.97400000000000075</v>
      </c>
      <c r="AC9058" s="110">
        <f>IF('3C-Water transport'!$T$56="no","not applicable (Q3c.1.6 answered with 'no')",ROUND(AB9058,4))</f>
        <v>0.97399999999999998</v>
      </c>
      <c r="AD9058" s="110">
        <f>IF('3C-Water transport'!$T$57="no","not applicable (Q3c.1.6 answered with 'no')",ROUND(AB9058,4))</f>
        <v>0.97399999999999998</v>
      </c>
      <c r="AE9058" s="110">
        <f>IF('3C-Water transport'!$T$58="no","not applicable (Q3c.1.6 answered with 'no')",ROUND(AB9058,4))</f>
        <v>0.97399999999999998</v>
      </c>
    </row>
    <row r="9059" spans="5:31" x14ac:dyDescent="0.25">
      <c r="E9059" s="110">
        <f t="shared" si="495"/>
        <v>0.97500000000000075</v>
      </c>
      <c r="F9059" s="110">
        <f>IF('3A-Rail transport'!$T$56="no","not applicable (Q3a.2.6 answered with 'no')",ROUND(E9059,4))</f>
        <v>0.97499999999999998</v>
      </c>
      <c r="G9059" s="110">
        <f>IF('3A-Rail transport'!$T$57="no","not applicable (Q3a.2.6 answered with 'no')",ROUND(E9059,4))</f>
        <v>0.97499999999999998</v>
      </c>
      <c r="S9059" s="110">
        <f t="shared" si="496"/>
        <v>0.97500000000000075</v>
      </c>
      <c r="T9059" s="110">
        <f>IF('3B-Air transport'!$T$66="no","not applicable (Q3b.1.6 answered with 'no')",ROUND(S9059,4))</f>
        <v>0.97499999999999998</v>
      </c>
      <c r="U9059" s="110">
        <f>IF('3B-Air transport'!$T$67="no","not applicable (Q3b.1.6 answered with 'no')",ROUND(S9059,4))</f>
        <v>0.97499999999999998</v>
      </c>
      <c r="V9059" s="110">
        <f>IF('3B-Air transport'!$T$68="no","not applicable (Q3b.1.6 answered with 'no')",ROUND(S9059,4))</f>
        <v>0.97499999999999998</v>
      </c>
      <c r="AB9059" s="110">
        <f t="shared" si="497"/>
        <v>0.97500000000000075</v>
      </c>
      <c r="AC9059" s="110">
        <f>IF('3C-Water transport'!$T$56="no","not applicable (Q3c.1.6 answered with 'no')",ROUND(AB9059,4))</f>
        <v>0.97499999999999998</v>
      </c>
      <c r="AD9059" s="110">
        <f>IF('3C-Water transport'!$T$57="no","not applicable (Q3c.1.6 answered with 'no')",ROUND(AB9059,4))</f>
        <v>0.97499999999999998</v>
      </c>
      <c r="AE9059" s="110">
        <f>IF('3C-Water transport'!$T$58="no","not applicable (Q3c.1.6 answered with 'no')",ROUND(AB9059,4))</f>
        <v>0.97499999999999998</v>
      </c>
    </row>
    <row r="9060" spans="5:31" x14ac:dyDescent="0.25">
      <c r="E9060" s="110">
        <f t="shared" si="495"/>
        <v>0.97600000000000076</v>
      </c>
      <c r="F9060" s="110">
        <f>IF('3A-Rail transport'!$T$56="no","not applicable (Q3a.2.6 answered with 'no')",ROUND(E9060,4))</f>
        <v>0.97599999999999998</v>
      </c>
      <c r="G9060" s="110">
        <f>IF('3A-Rail transport'!$T$57="no","not applicable (Q3a.2.6 answered with 'no')",ROUND(E9060,4))</f>
        <v>0.97599999999999998</v>
      </c>
      <c r="S9060" s="110">
        <f t="shared" si="496"/>
        <v>0.97600000000000076</v>
      </c>
      <c r="T9060" s="110">
        <f>IF('3B-Air transport'!$T$66="no","not applicable (Q3b.1.6 answered with 'no')",ROUND(S9060,4))</f>
        <v>0.97599999999999998</v>
      </c>
      <c r="U9060" s="110">
        <f>IF('3B-Air transport'!$T$67="no","not applicable (Q3b.1.6 answered with 'no')",ROUND(S9060,4))</f>
        <v>0.97599999999999998</v>
      </c>
      <c r="V9060" s="110">
        <f>IF('3B-Air transport'!$T$68="no","not applicable (Q3b.1.6 answered with 'no')",ROUND(S9060,4))</f>
        <v>0.97599999999999998</v>
      </c>
      <c r="AB9060" s="110">
        <f t="shared" si="497"/>
        <v>0.97600000000000076</v>
      </c>
      <c r="AC9060" s="110">
        <f>IF('3C-Water transport'!$T$56="no","not applicable (Q3c.1.6 answered with 'no')",ROUND(AB9060,4))</f>
        <v>0.97599999999999998</v>
      </c>
      <c r="AD9060" s="110">
        <f>IF('3C-Water transport'!$T$57="no","not applicable (Q3c.1.6 answered with 'no')",ROUND(AB9060,4))</f>
        <v>0.97599999999999998</v>
      </c>
      <c r="AE9060" s="110">
        <f>IF('3C-Water transport'!$T$58="no","not applicable (Q3c.1.6 answered with 'no')",ROUND(AB9060,4))</f>
        <v>0.97599999999999998</v>
      </c>
    </row>
    <row r="9061" spans="5:31" x14ac:dyDescent="0.25">
      <c r="E9061" s="110">
        <f t="shared" si="495"/>
        <v>0.97700000000000076</v>
      </c>
      <c r="F9061" s="110">
        <f>IF('3A-Rail transport'!$T$56="no","not applicable (Q3a.2.6 answered with 'no')",ROUND(E9061,4))</f>
        <v>0.97699999999999998</v>
      </c>
      <c r="G9061" s="110">
        <f>IF('3A-Rail transport'!$T$57="no","not applicable (Q3a.2.6 answered with 'no')",ROUND(E9061,4))</f>
        <v>0.97699999999999998</v>
      </c>
      <c r="S9061" s="110">
        <f t="shared" si="496"/>
        <v>0.97700000000000076</v>
      </c>
      <c r="T9061" s="110">
        <f>IF('3B-Air transport'!$T$66="no","not applicable (Q3b.1.6 answered with 'no')",ROUND(S9061,4))</f>
        <v>0.97699999999999998</v>
      </c>
      <c r="U9061" s="110">
        <f>IF('3B-Air transport'!$T$67="no","not applicable (Q3b.1.6 answered with 'no')",ROUND(S9061,4))</f>
        <v>0.97699999999999998</v>
      </c>
      <c r="V9061" s="110">
        <f>IF('3B-Air transport'!$T$68="no","not applicable (Q3b.1.6 answered with 'no')",ROUND(S9061,4))</f>
        <v>0.97699999999999998</v>
      </c>
      <c r="AB9061" s="110">
        <f t="shared" si="497"/>
        <v>0.97700000000000076</v>
      </c>
      <c r="AC9061" s="110">
        <f>IF('3C-Water transport'!$T$56="no","not applicable (Q3c.1.6 answered with 'no')",ROUND(AB9061,4))</f>
        <v>0.97699999999999998</v>
      </c>
      <c r="AD9061" s="110">
        <f>IF('3C-Water transport'!$T$57="no","not applicable (Q3c.1.6 answered with 'no')",ROUND(AB9061,4))</f>
        <v>0.97699999999999998</v>
      </c>
      <c r="AE9061" s="110">
        <f>IF('3C-Water transport'!$T$58="no","not applicable (Q3c.1.6 answered with 'no')",ROUND(AB9061,4))</f>
        <v>0.97699999999999998</v>
      </c>
    </row>
    <row r="9062" spans="5:31" x14ac:dyDescent="0.25">
      <c r="E9062" s="110">
        <f t="shared" si="495"/>
        <v>0.97800000000000076</v>
      </c>
      <c r="F9062" s="110">
        <f>IF('3A-Rail transport'!$T$56="no","not applicable (Q3a.2.6 answered with 'no')",ROUND(E9062,4))</f>
        <v>0.97799999999999998</v>
      </c>
      <c r="G9062" s="110">
        <f>IF('3A-Rail transport'!$T$57="no","not applicable (Q3a.2.6 answered with 'no')",ROUND(E9062,4))</f>
        <v>0.97799999999999998</v>
      </c>
      <c r="S9062" s="110">
        <f t="shared" si="496"/>
        <v>0.97800000000000076</v>
      </c>
      <c r="T9062" s="110">
        <f>IF('3B-Air transport'!$T$66="no","not applicable (Q3b.1.6 answered with 'no')",ROUND(S9062,4))</f>
        <v>0.97799999999999998</v>
      </c>
      <c r="U9062" s="110">
        <f>IF('3B-Air transport'!$T$67="no","not applicable (Q3b.1.6 answered with 'no')",ROUND(S9062,4))</f>
        <v>0.97799999999999998</v>
      </c>
      <c r="V9062" s="110">
        <f>IF('3B-Air transport'!$T$68="no","not applicable (Q3b.1.6 answered with 'no')",ROUND(S9062,4))</f>
        <v>0.97799999999999998</v>
      </c>
      <c r="AB9062" s="110">
        <f t="shared" si="497"/>
        <v>0.97800000000000076</v>
      </c>
      <c r="AC9062" s="110">
        <f>IF('3C-Water transport'!$T$56="no","not applicable (Q3c.1.6 answered with 'no')",ROUND(AB9062,4))</f>
        <v>0.97799999999999998</v>
      </c>
      <c r="AD9062" s="110">
        <f>IF('3C-Water transport'!$T$57="no","not applicable (Q3c.1.6 answered with 'no')",ROUND(AB9062,4))</f>
        <v>0.97799999999999998</v>
      </c>
      <c r="AE9062" s="110">
        <f>IF('3C-Water transport'!$T$58="no","not applicable (Q3c.1.6 answered with 'no')",ROUND(AB9062,4))</f>
        <v>0.97799999999999998</v>
      </c>
    </row>
    <row r="9063" spans="5:31" x14ac:dyDescent="0.25">
      <c r="E9063" s="110">
        <f t="shared" si="495"/>
        <v>0.97900000000000076</v>
      </c>
      <c r="F9063" s="110">
        <f>IF('3A-Rail transport'!$T$56="no","not applicable (Q3a.2.6 answered with 'no')",ROUND(E9063,4))</f>
        <v>0.97899999999999998</v>
      </c>
      <c r="G9063" s="110">
        <f>IF('3A-Rail transport'!$T$57="no","not applicable (Q3a.2.6 answered with 'no')",ROUND(E9063,4))</f>
        <v>0.97899999999999998</v>
      </c>
      <c r="S9063" s="110">
        <f t="shared" si="496"/>
        <v>0.97900000000000076</v>
      </c>
      <c r="T9063" s="110">
        <f>IF('3B-Air transport'!$T$66="no","not applicable (Q3b.1.6 answered with 'no')",ROUND(S9063,4))</f>
        <v>0.97899999999999998</v>
      </c>
      <c r="U9063" s="110">
        <f>IF('3B-Air transport'!$T$67="no","not applicable (Q3b.1.6 answered with 'no')",ROUND(S9063,4))</f>
        <v>0.97899999999999998</v>
      </c>
      <c r="V9063" s="110">
        <f>IF('3B-Air transport'!$T$68="no","not applicable (Q3b.1.6 answered with 'no')",ROUND(S9063,4))</f>
        <v>0.97899999999999998</v>
      </c>
      <c r="AB9063" s="110">
        <f t="shared" si="497"/>
        <v>0.97900000000000076</v>
      </c>
      <c r="AC9063" s="110">
        <f>IF('3C-Water transport'!$T$56="no","not applicable (Q3c.1.6 answered with 'no')",ROUND(AB9063,4))</f>
        <v>0.97899999999999998</v>
      </c>
      <c r="AD9063" s="110">
        <f>IF('3C-Water transport'!$T$57="no","not applicable (Q3c.1.6 answered with 'no')",ROUND(AB9063,4))</f>
        <v>0.97899999999999998</v>
      </c>
      <c r="AE9063" s="110">
        <f>IF('3C-Water transport'!$T$58="no","not applicable (Q3c.1.6 answered with 'no')",ROUND(AB9063,4))</f>
        <v>0.97899999999999998</v>
      </c>
    </row>
    <row r="9064" spans="5:31" x14ac:dyDescent="0.25">
      <c r="E9064" s="110">
        <f t="shared" si="495"/>
        <v>0.98000000000000076</v>
      </c>
      <c r="F9064" s="110">
        <f>IF('3A-Rail transport'!$T$56="no","not applicable (Q3a.2.6 answered with 'no')",ROUND(E9064,4))</f>
        <v>0.98</v>
      </c>
      <c r="G9064" s="110">
        <f>IF('3A-Rail transport'!$T$57="no","not applicable (Q3a.2.6 answered with 'no')",ROUND(E9064,4))</f>
        <v>0.98</v>
      </c>
      <c r="S9064" s="110">
        <f t="shared" si="496"/>
        <v>0.98000000000000076</v>
      </c>
      <c r="T9064" s="110">
        <f>IF('3B-Air transport'!$T$66="no","not applicable (Q3b.1.6 answered with 'no')",ROUND(S9064,4))</f>
        <v>0.98</v>
      </c>
      <c r="U9064" s="110">
        <f>IF('3B-Air transport'!$T$67="no","not applicable (Q3b.1.6 answered with 'no')",ROUND(S9064,4))</f>
        <v>0.98</v>
      </c>
      <c r="V9064" s="110">
        <f>IF('3B-Air transport'!$T$68="no","not applicable (Q3b.1.6 answered with 'no')",ROUND(S9064,4))</f>
        <v>0.98</v>
      </c>
      <c r="AB9064" s="110">
        <f t="shared" si="497"/>
        <v>0.98000000000000076</v>
      </c>
      <c r="AC9064" s="110">
        <f>IF('3C-Water transport'!$T$56="no","not applicable (Q3c.1.6 answered with 'no')",ROUND(AB9064,4))</f>
        <v>0.98</v>
      </c>
      <c r="AD9064" s="110">
        <f>IF('3C-Water transport'!$T$57="no","not applicable (Q3c.1.6 answered with 'no')",ROUND(AB9064,4))</f>
        <v>0.98</v>
      </c>
      <c r="AE9064" s="110">
        <f>IF('3C-Water transport'!$T$58="no","not applicable (Q3c.1.6 answered with 'no')",ROUND(AB9064,4))</f>
        <v>0.98</v>
      </c>
    </row>
    <row r="9065" spans="5:31" x14ac:dyDescent="0.25">
      <c r="E9065" s="110">
        <f t="shared" si="495"/>
        <v>0.98100000000000076</v>
      </c>
      <c r="F9065" s="110">
        <f>IF('3A-Rail transport'!$T$56="no","not applicable (Q3a.2.6 answered with 'no')",ROUND(E9065,4))</f>
        <v>0.98099999999999998</v>
      </c>
      <c r="G9065" s="110">
        <f>IF('3A-Rail transport'!$T$57="no","not applicable (Q3a.2.6 answered with 'no')",ROUND(E9065,4))</f>
        <v>0.98099999999999998</v>
      </c>
      <c r="S9065" s="110">
        <f t="shared" si="496"/>
        <v>0.98100000000000076</v>
      </c>
      <c r="T9065" s="110">
        <f>IF('3B-Air transport'!$T$66="no","not applicable (Q3b.1.6 answered with 'no')",ROUND(S9065,4))</f>
        <v>0.98099999999999998</v>
      </c>
      <c r="U9065" s="110">
        <f>IF('3B-Air transport'!$T$67="no","not applicable (Q3b.1.6 answered with 'no')",ROUND(S9065,4))</f>
        <v>0.98099999999999998</v>
      </c>
      <c r="V9065" s="110">
        <f>IF('3B-Air transport'!$T$68="no","not applicable (Q3b.1.6 answered with 'no')",ROUND(S9065,4))</f>
        <v>0.98099999999999998</v>
      </c>
      <c r="AB9065" s="110">
        <f t="shared" si="497"/>
        <v>0.98100000000000076</v>
      </c>
      <c r="AC9065" s="110">
        <f>IF('3C-Water transport'!$T$56="no","not applicable (Q3c.1.6 answered with 'no')",ROUND(AB9065,4))</f>
        <v>0.98099999999999998</v>
      </c>
      <c r="AD9065" s="110">
        <f>IF('3C-Water transport'!$T$57="no","not applicable (Q3c.1.6 answered with 'no')",ROUND(AB9065,4))</f>
        <v>0.98099999999999998</v>
      </c>
      <c r="AE9065" s="110">
        <f>IF('3C-Water transport'!$T$58="no","not applicable (Q3c.1.6 answered with 'no')",ROUND(AB9065,4))</f>
        <v>0.98099999999999998</v>
      </c>
    </row>
    <row r="9066" spans="5:31" x14ac:dyDescent="0.25">
      <c r="E9066" s="110">
        <f t="shared" si="495"/>
        <v>0.98200000000000076</v>
      </c>
      <c r="F9066" s="110">
        <f>IF('3A-Rail transport'!$T$56="no","not applicable (Q3a.2.6 answered with 'no')",ROUND(E9066,4))</f>
        <v>0.98199999999999998</v>
      </c>
      <c r="G9066" s="110">
        <f>IF('3A-Rail transport'!$T$57="no","not applicable (Q3a.2.6 answered with 'no')",ROUND(E9066,4))</f>
        <v>0.98199999999999998</v>
      </c>
      <c r="S9066" s="110">
        <f t="shared" si="496"/>
        <v>0.98200000000000076</v>
      </c>
      <c r="T9066" s="110">
        <f>IF('3B-Air transport'!$T$66="no","not applicable (Q3b.1.6 answered with 'no')",ROUND(S9066,4))</f>
        <v>0.98199999999999998</v>
      </c>
      <c r="U9066" s="110">
        <f>IF('3B-Air transport'!$T$67="no","not applicable (Q3b.1.6 answered with 'no')",ROUND(S9066,4))</f>
        <v>0.98199999999999998</v>
      </c>
      <c r="V9066" s="110">
        <f>IF('3B-Air transport'!$T$68="no","not applicable (Q3b.1.6 answered with 'no')",ROUND(S9066,4))</f>
        <v>0.98199999999999998</v>
      </c>
      <c r="AB9066" s="110">
        <f t="shared" si="497"/>
        <v>0.98200000000000076</v>
      </c>
      <c r="AC9066" s="110">
        <f>IF('3C-Water transport'!$T$56="no","not applicable (Q3c.1.6 answered with 'no')",ROUND(AB9066,4))</f>
        <v>0.98199999999999998</v>
      </c>
      <c r="AD9066" s="110">
        <f>IF('3C-Water transport'!$T$57="no","not applicable (Q3c.1.6 answered with 'no')",ROUND(AB9066,4))</f>
        <v>0.98199999999999998</v>
      </c>
      <c r="AE9066" s="110">
        <f>IF('3C-Water transport'!$T$58="no","not applicable (Q3c.1.6 answered with 'no')",ROUND(AB9066,4))</f>
        <v>0.98199999999999998</v>
      </c>
    </row>
    <row r="9067" spans="5:31" x14ac:dyDescent="0.25">
      <c r="E9067" s="110">
        <f t="shared" si="495"/>
        <v>0.98300000000000076</v>
      </c>
      <c r="F9067" s="110">
        <f>IF('3A-Rail transport'!$T$56="no","not applicable (Q3a.2.6 answered with 'no')",ROUND(E9067,4))</f>
        <v>0.98299999999999998</v>
      </c>
      <c r="G9067" s="110">
        <f>IF('3A-Rail transport'!$T$57="no","not applicable (Q3a.2.6 answered with 'no')",ROUND(E9067,4))</f>
        <v>0.98299999999999998</v>
      </c>
      <c r="S9067" s="110">
        <f t="shared" si="496"/>
        <v>0.98300000000000076</v>
      </c>
      <c r="T9067" s="110">
        <f>IF('3B-Air transport'!$T$66="no","not applicable (Q3b.1.6 answered with 'no')",ROUND(S9067,4))</f>
        <v>0.98299999999999998</v>
      </c>
      <c r="U9067" s="110">
        <f>IF('3B-Air transport'!$T$67="no","not applicable (Q3b.1.6 answered with 'no')",ROUND(S9067,4))</f>
        <v>0.98299999999999998</v>
      </c>
      <c r="V9067" s="110">
        <f>IF('3B-Air transport'!$T$68="no","not applicable (Q3b.1.6 answered with 'no')",ROUND(S9067,4))</f>
        <v>0.98299999999999998</v>
      </c>
      <c r="AB9067" s="110">
        <f t="shared" si="497"/>
        <v>0.98300000000000076</v>
      </c>
      <c r="AC9067" s="110">
        <f>IF('3C-Water transport'!$T$56="no","not applicable (Q3c.1.6 answered with 'no')",ROUND(AB9067,4))</f>
        <v>0.98299999999999998</v>
      </c>
      <c r="AD9067" s="110">
        <f>IF('3C-Water transport'!$T$57="no","not applicable (Q3c.1.6 answered with 'no')",ROUND(AB9067,4))</f>
        <v>0.98299999999999998</v>
      </c>
      <c r="AE9067" s="110">
        <f>IF('3C-Water transport'!$T$58="no","not applicable (Q3c.1.6 answered with 'no')",ROUND(AB9067,4))</f>
        <v>0.98299999999999998</v>
      </c>
    </row>
    <row r="9068" spans="5:31" x14ac:dyDescent="0.25">
      <c r="E9068" s="110">
        <f t="shared" si="495"/>
        <v>0.98400000000000076</v>
      </c>
      <c r="F9068" s="110">
        <f>IF('3A-Rail transport'!$T$56="no","not applicable (Q3a.2.6 answered with 'no')",ROUND(E9068,4))</f>
        <v>0.98399999999999999</v>
      </c>
      <c r="G9068" s="110">
        <f>IF('3A-Rail transport'!$T$57="no","not applicable (Q3a.2.6 answered with 'no')",ROUND(E9068,4))</f>
        <v>0.98399999999999999</v>
      </c>
      <c r="S9068" s="110">
        <f t="shared" si="496"/>
        <v>0.98400000000000076</v>
      </c>
      <c r="T9068" s="110">
        <f>IF('3B-Air transport'!$T$66="no","not applicable (Q3b.1.6 answered with 'no')",ROUND(S9068,4))</f>
        <v>0.98399999999999999</v>
      </c>
      <c r="U9068" s="110">
        <f>IF('3B-Air transport'!$T$67="no","not applicable (Q3b.1.6 answered with 'no')",ROUND(S9068,4))</f>
        <v>0.98399999999999999</v>
      </c>
      <c r="V9068" s="110">
        <f>IF('3B-Air transport'!$T$68="no","not applicable (Q3b.1.6 answered with 'no')",ROUND(S9068,4))</f>
        <v>0.98399999999999999</v>
      </c>
      <c r="AB9068" s="110">
        <f t="shared" si="497"/>
        <v>0.98400000000000076</v>
      </c>
      <c r="AC9068" s="110">
        <f>IF('3C-Water transport'!$T$56="no","not applicable (Q3c.1.6 answered with 'no')",ROUND(AB9068,4))</f>
        <v>0.98399999999999999</v>
      </c>
      <c r="AD9068" s="110">
        <f>IF('3C-Water transport'!$T$57="no","not applicable (Q3c.1.6 answered with 'no')",ROUND(AB9068,4))</f>
        <v>0.98399999999999999</v>
      </c>
      <c r="AE9068" s="110">
        <f>IF('3C-Water transport'!$T$58="no","not applicable (Q3c.1.6 answered with 'no')",ROUND(AB9068,4))</f>
        <v>0.98399999999999999</v>
      </c>
    </row>
    <row r="9069" spans="5:31" x14ac:dyDescent="0.25">
      <c r="E9069" s="110">
        <f t="shared" si="495"/>
        <v>0.98500000000000076</v>
      </c>
      <c r="F9069" s="110">
        <f>IF('3A-Rail transport'!$T$56="no","not applicable (Q3a.2.6 answered with 'no')",ROUND(E9069,4))</f>
        <v>0.98499999999999999</v>
      </c>
      <c r="G9069" s="110">
        <f>IF('3A-Rail transport'!$T$57="no","not applicable (Q3a.2.6 answered with 'no')",ROUND(E9069,4))</f>
        <v>0.98499999999999999</v>
      </c>
      <c r="S9069" s="110">
        <f t="shared" si="496"/>
        <v>0.98500000000000076</v>
      </c>
      <c r="T9069" s="110">
        <f>IF('3B-Air transport'!$T$66="no","not applicable (Q3b.1.6 answered with 'no')",ROUND(S9069,4))</f>
        <v>0.98499999999999999</v>
      </c>
      <c r="U9069" s="110">
        <f>IF('3B-Air transport'!$T$67="no","not applicable (Q3b.1.6 answered with 'no')",ROUND(S9069,4))</f>
        <v>0.98499999999999999</v>
      </c>
      <c r="V9069" s="110">
        <f>IF('3B-Air transport'!$T$68="no","not applicable (Q3b.1.6 answered with 'no')",ROUND(S9069,4))</f>
        <v>0.98499999999999999</v>
      </c>
      <c r="AB9069" s="110">
        <f t="shared" si="497"/>
        <v>0.98500000000000076</v>
      </c>
      <c r="AC9069" s="110">
        <f>IF('3C-Water transport'!$T$56="no","not applicable (Q3c.1.6 answered with 'no')",ROUND(AB9069,4))</f>
        <v>0.98499999999999999</v>
      </c>
      <c r="AD9069" s="110">
        <f>IF('3C-Water transport'!$T$57="no","not applicable (Q3c.1.6 answered with 'no')",ROUND(AB9069,4))</f>
        <v>0.98499999999999999</v>
      </c>
      <c r="AE9069" s="110">
        <f>IF('3C-Water transport'!$T$58="no","not applicable (Q3c.1.6 answered with 'no')",ROUND(AB9069,4))</f>
        <v>0.98499999999999999</v>
      </c>
    </row>
    <row r="9070" spans="5:31" x14ac:dyDescent="0.25">
      <c r="E9070" s="110">
        <f t="shared" si="495"/>
        <v>0.98600000000000076</v>
      </c>
      <c r="F9070" s="110">
        <f>IF('3A-Rail transport'!$T$56="no","not applicable (Q3a.2.6 answered with 'no')",ROUND(E9070,4))</f>
        <v>0.98599999999999999</v>
      </c>
      <c r="G9070" s="110">
        <f>IF('3A-Rail transport'!$T$57="no","not applicable (Q3a.2.6 answered with 'no')",ROUND(E9070,4))</f>
        <v>0.98599999999999999</v>
      </c>
      <c r="S9070" s="110">
        <f t="shared" si="496"/>
        <v>0.98600000000000076</v>
      </c>
      <c r="T9070" s="110">
        <f>IF('3B-Air transport'!$T$66="no","not applicable (Q3b.1.6 answered with 'no')",ROUND(S9070,4))</f>
        <v>0.98599999999999999</v>
      </c>
      <c r="U9070" s="110">
        <f>IF('3B-Air transport'!$T$67="no","not applicable (Q3b.1.6 answered with 'no')",ROUND(S9070,4))</f>
        <v>0.98599999999999999</v>
      </c>
      <c r="V9070" s="110">
        <f>IF('3B-Air transport'!$T$68="no","not applicable (Q3b.1.6 answered with 'no')",ROUND(S9070,4))</f>
        <v>0.98599999999999999</v>
      </c>
      <c r="AB9070" s="110">
        <f t="shared" si="497"/>
        <v>0.98600000000000076</v>
      </c>
      <c r="AC9070" s="110">
        <f>IF('3C-Water transport'!$T$56="no","not applicable (Q3c.1.6 answered with 'no')",ROUND(AB9070,4))</f>
        <v>0.98599999999999999</v>
      </c>
      <c r="AD9070" s="110">
        <f>IF('3C-Water transport'!$T$57="no","not applicable (Q3c.1.6 answered with 'no')",ROUND(AB9070,4))</f>
        <v>0.98599999999999999</v>
      </c>
      <c r="AE9070" s="110">
        <f>IF('3C-Water transport'!$T$58="no","not applicable (Q3c.1.6 answered with 'no')",ROUND(AB9070,4))</f>
        <v>0.98599999999999999</v>
      </c>
    </row>
    <row r="9071" spans="5:31" x14ac:dyDescent="0.25">
      <c r="E9071" s="110">
        <f t="shared" si="495"/>
        <v>0.98700000000000077</v>
      </c>
      <c r="F9071" s="110">
        <f>IF('3A-Rail transport'!$T$56="no","not applicable (Q3a.2.6 answered with 'no')",ROUND(E9071,4))</f>
        <v>0.98699999999999999</v>
      </c>
      <c r="G9071" s="110">
        <f>IF('3A-Rail transport'!$T$57="no","not applicable (Q3a.2.6 answered with 'no')",ROUND(E9071,4))</f>
        <v>0.98699999999999999</v>
      </c>
      <c r="S9071" s="110">
        <f t="shared" si="496"/>
        <v>0.98700000000000077</v>
      </c>
      <c r="T9071" s="110">
        <f>IF('3B-Air transport'!$T$66="no","not applicable (Q3b.1.6 answered with 'no')",ROUND(S9071,4))</f>
        <v>0.98699999999999999</v>
      </c>
      <c r="U9071" s="110">
        <f>IF('3B-Air transport'!$T$67="no","not applicable (Q3b.1.6 answered with 'no')",ROUND(S9071,4))</f>
        <v>0.98699999999999999</v>
      </c>
      <c r="V9071" s="110">
        <f>IF('3B-Air transport'!$T$68="no","not applicable (Q3b.1.6 answered with 'no')",ROUND(S9071,4))</f>
        <v>0.98699999999999999</v>
      </c>
      <c r="AB9071" s="110">
        <f t="shared" si="497"/>
        <v>0.98700000000000077</v>
      </c>
      <c r="AC9071" s="110">
        <f>IF('3C-Water transport'!$T$56="no","not applicable (Q3c.1.6 answered with 'no')",ROUND(AB9071,4))</f>
        <v>0.98699999999999999</v>
      </c>
      <c r="AD9071" s="110">
        <f>IF('3C-Water transport'!$T$57="no","not applicable (Q3c.1.6 answered with 'no')",ROUND(AB9071,4))</f>
        <v>0.98699999999999999</v>
      </c>
      <c r="AE9071" s="110">
        <f>IF('3C-Water transport'!$T$58="no","not applicable (Q3c.1.6 answered with 'no')",ROUND(AB9071,4))</f>
        <v>0.98699999999999999</v>
      </c>
    </row>
    <row r="9072" spans="5:31" x14ac:dyDescent="0.25">
      <c r="E9072" s="110">
        <f t="shared" si="495"/>
        <v>0.98800000000000077</v>
      </c>
      <c r="F9072" s="110">
        <f>IF('3A-Rail transport'!$T$56="no","not applicable (Q3a.2.6 answered with 'no')",ROUND(E9072,4))</f>
        <v>0.98799999999999999</v>
      </c>
      <c r="G9072" s="110">
        <f>IF('3A-Rail transport'!$T$57="no","not applicable (Q3a.2.6 answered with 'no')",ROUND(E9072,4))</f>
        <v>0.98799999999999999</v>
      </c>
      <c r="S9072" s="110">
        <f t="shared" si="496"/>
        <v>0.98800000000000077</v>
      </c>
      <c r="T9072" s="110">
        <f>IF('3B-Air transport'!$T$66="no","not applicable (Q3b.1.6 answered with 'no')",ROUND(S9072,4))</f>
        <v>0.98799999999999999</v>
      </c>
      <c r="U9072" s="110">
        <f>IF('3B-Air transport'!$T$67="no","not applicable (Q3b.1.6 answered with 'no')",ROUND(S9072,4))</f>
        <v>0.98799999999999999</v>
      </c>
      <c r="V9072" s="110">
        <f>IF('3B-Air transport'!$T$68="no","not applicable (Q3b.1.6 answered with 'no')",ROUND(S9072,4))</f>
        <v>0.98799999999999999</v>
      </c>
      <c r="AB9072" s="110">
        <f t="shared" si="497"/>
        <v>0.98800000000000077</v>
      </c>
      <c r="AC9072" s="110">
        <f>IF('3C-Water transport'!$T$56="no","not applicable (Q3c.1.6 answered with 'no')",ROUND(AB9072,4))</f>
        <v>0.98799999999999999</v>
      </c>
      <c r="AD9072" s="110">
        <f>IF('3C-Water transport'!$T$57="no","not applicable (Q3c.1.6 answered with 'no')",ROUND(AB9072,4))</f>
        <v>0.98799999999999999</v>
      </c>
      <c r="AE9072" s="110">
        <f>IF('3C-Water transport'!$T$58="no","not applicable (Q3c.1.6 answered with 'no')",ROUND(AB9072,4))</f>
        <v>0.98799999999999999</v>
      </c>
    </row>
    <row r="9073" spans="5:31" x14ac:dyDescent="0.25">
      <c r="E9073" s="110">
        <f t="shared" si="495"/>
        <v>0.98900000000000077</v>
      </c>
      <c r="F9073" s="110">
        <f>IF('3A-Rail transport'!$T$56="no","not applicable (Q3a.2.6 answered with 'no')",ROUND(E9073,4))</f>
        <v>0.98899999999999999</v>
      </c>
      <c r="G9073" s="110">
        <f>IF('3A-Rail transport'!$T$57="no","not applicable (Q3a.2.6 answered with 'no')",ROUND(E9073,4))</f>
        <v>0.98899999999999999</v>
      </c>
      <c r="S9073" s="110">
        <f t="shared" si="496"/>
        <v>0.98900000000000077</v>
      </c>
      <c r="T9073" s="110">
        <f>IF('3B-Air transport'!$T$66="no","not applicable (Q3b.1.6 answered with 'no')",ROUND(S9073,4))</f>
        <v>0.98899999999999999</v>
      </c>
      <c r="U9073" s="110">
        <f>IF('3B-Air transport'!$T$67="no","not applicable (Q3b.1.6 answered with 'no')",ROUND(S9073,4))</f>
        <v>0.98899999999999999</v>
      </c>
      <c r="V9073" s="110">
        <f>IF('3B-Air transport'!$T$68="no","not applicable (Q3b.1.6 answered with 'no')",ROUND(S9073,4))</f>
        <v>0.98899999999999999</v>
      </c>
      <c r="AB9073" s="110">
        <f t="shared" si="497"/>
        <v>0.98900000000000077</v>
      </c>
      <c r="AC9073" s="110">
        <f>IF('3C-Water transport'!$T$56="no","not applicable (Q3c.1.6 answered with 'no')",ROUND(AB9073,4))</f>
        <v>0.98899999999999999</v>
      </c>
      <c r="AD9073" s="110">
        <f>IF('3C-Water transport'!$T$57="no","not applicable (Q3c.1.6 answered with 'no')",ROUND(AB9073,4))</f>
        <v>0.98899999999999999</v>
      </c>
      <c r="AE9073" s="110">
        <f>IF('3C-Water transport'!$T$58="no","not applicable (Q3c.1.6 answered with 'no')",ROUND(AB9073,4))</f>
        <v>0.98899999999999999</v>
      </c>
    </row>
    <row r="9074" spans="5:31" x14ac:dyDescent="0.25">
      <c r="E9074" s="110">
        <f t="shared" si="495"/>
        <v>0.99000000000000077</v>
      </c>
      <c r="F9074" s="110">
        <f>IF('3A-Rail transport'!$T$56="no","not applicable (Q3a.2.6 answered with 'no')",ROUND(E9074,4))</f>
        <v>0.99</v>
      </c>
      <c r="G9074" s="110">
        <f>IF('3A-Rail transport'!$T$57="no","not applicable (Q3a.2.6 answered with 'no')",ROUND(E9074,4))</f>
        <v>0.99</v>
      </c>
      <c r="S9074" s="110">
        <f t="shared" si="496"/>
        <v>0.99000000000000077</v>
      </c>
      <c r="T9074" s="110">
        <f>IF('3B-Air transport'!$T$66="no","not applicable (Q3b.1.6 answered with 'no')",ROUND(S9074,4))</f>
        <v>0.99</v>
      </c>
      <c r="U9074" s="110">
        <f>IF('3B-Air transport'!$T$67="no","not applicable (Q3b.1.6 answered with 'no')",ROUND(S9074,4))</f>
        <v>0.99</v>
      </c>
      <c r="V9074" s="110">
        <f>IF('3B-Air transport'!$T$68="no","not applicable (Q3b.1.6 answered with 'no')",ROUND(S9074,4))</f>
        <v>0.99</v>
      </c>
      <c r="AB9074" s="110">
        <f t="shared" si="497"/>
        <v>0.99000000000000077</v>
      </c>
      <c r="AC9074" s="110">
        <f>IF('3C-Water transport'!$T$56="no","not applicable (Q3c.1.6 answered with 'no')",ROUND(AB9074,4))</f>
        <v>0.99</v>
      </c>
      <c r="AD9074" s="110">
        <f>IF('3C-Water transport'!$T$57="no","not applicable (Q3c.1.6 answered with 'no')",ROUND(AB9074,4))</f>
        <v>0.99</v>
      </c>
      <c r="AE9074" s="110">
        <f>IF('3C-Water transport'!$T$58="no","not applicable (Q3c.1.6 answered with 'no')",ROUND(AB9074,4))</f>
        <v>0.99</v>
      </c>
    </row>
    <row r="9075" spans="5:31" x14ac:dyDescent="0.25">
      <c r="E9075" s="110">
        <f t="shared" si="495"/>
        <v>0.99100000000000077</v>
      </c>
      <c r="F9075" s="110">
        <f>IF('3A-Rail transport'!$T$56="no","not applicable (Q3a.2.6 answered with 'no')",ROUND(E9075,4))</f>
        <v>0.99099999999999999</v>
      </c>
      <c r="G9075" s="110">
        <f>IF('3A-Rail transport'!$T$57="no","not applicable (Q3a.2.6 answered with 'no')",ROUND(E9075,4))</f>
        <v>0.99099999999999999</v>
      </c>
      <c r="S9075" s="110">
        <f t="shared" si="496"/>
        <v>0.99100000000000077</v>
      </c>
      <c r="T9075" s="110">
        <f>IF('3B-Air transport'!$T$66="no","not applicable (Q3b.1.6 answered with 'no')",ROUND(S9075,4))</f>
        <v>0.99099999999999999</v>
      </c>
      <c r="U9075" s="110">
        <f>IF('3B-Air transport'!$T$67="no","not applicable (Q3b.1.6 answered with 'no')",ROUND(S9075,4))</f>
        <v>0.99099999999999999</v>
      </c>
      <c r="V9075" s="110">
        <f>IF('3B-Air transport'!$T$68="no","not applicable (Q3b.1.6 answered with 'no')",ROUND(S9075,4))</f>
        <v>0.99099999999999999</v>
      </c>
      <c r="AB9075" s="110">
        <f t="shared" si="497"/>
        <v>0.99100000000000077</v>
      </c>
      <c r="AC9075" s="110">
        <f>IF('3C-Water transport'!$T$56="no","not applicable (Q3c.1.6 answered with 'no')",ROUND(AB9075,4))</f>
        <v>0.99099999999999999</v>
      </c>
      <c r="AD9075" s="110">
        <f>IF('3C-Water transport'!$T$57="no","not applicable (Q3c.1.6 answered with 'no')",ROUND(AB9075,4))</f>
        <v>0.99099999999999999</v>
      </c>
      <c r="AE9075" s="110">
        <f>IF('3C-Water transport'!$T$58="no","not applicable (Q3c.1.6 answered with 'no')",ROUND(AB9075,4))</f>
        <v>0.99099999999999999</v>
      </c>
    </row>
    <row r="9076" spans="5:31" x14ac:dyDescent="0.25">
      <c r="E9076" s="110">
        <f t="shared" si="495"/>
        <v>0.99200000000000077</v>
      </c>
      <c r="F9076" s="110">
        <f>IF('3A-Rail transport'!$T$56="no","not applicable (Q3a.2.6 answered with 'no')",ROUND(E9076,4))</f>
        <v>0.99199999999999999</v>
      </c>
      <c r="G9076" s="110">
        <f>IF('3A-Rail transport'!$T$57="no","not applicable (Q3a.2.6 answered with 'no')",ROUND(E9076,4))</f>
        <v>0.99199999999999999</v>
      </c>
      <c r="S9076" s="110">
        <f t="shared" si="496"/>
        <v>0.99200000000000077</v>
      </c>
      <c r="T9076" s="110">
        <f>IF('3B-Air transport'!$T$66="no","not applicable (Q3b.1.6 answered with 'no')",ROUND(S9076,4))</f>
        <v>0.99199999999999999</v>
      </c>
      <c r="U9076" s="110">
        <f>IF('3B-Air transport'!$T$67="no","not applicable (Q3b.1.6 answered with 'no')",ROUND(S9076,4))</f>
        <v>0.99199999999999999</v>
      </c>
      <c r="V9076" s="110">
        <f>IF('3B-Air transport'!$T$68="no","not applicable (Q3b.1.6 answered with 'no')",ROUND(S9076,4))</f>
        <v>0.99199999999999999</v>
      </c>
      <c r="AB9076" s="110">
        <f t="shared" si="497"/>
        <v>0.99200000000000077</v>
      </c>
      <c r="AC9076" s="110">
        <f>IF('3C-Water transport'!$T$56="no","not applicable (Q3c.1.6 answered with 'no')",ROUND(AB9076,4))</f>
        <v>0.99199999999999999</v>
      </c>
      <c r="AD9076" s="110">
        <f>IF('3C-Water transport'!$T$57="no","not applicable (Q3c.1.6 answered with 'no')",ROUND(AB9076,4))</f>
        <v>0.99199999999999999</v>
      </c>
      <c r="AE9076" s="110">
        <f>IF('3C-Water transport'!$T$58="no","not applicable (Q3c.1.6 answered with 'no')",ROUND(AB9076,4))</f>
        <v>0.99199999999999999</v>
      </c>
    </row>
    <row r="9077" spans="5:31" x14ac:dyDescent="0.25">
      <c r="E9077" s="110">
        <f t="shared" si="495"/>
        <v>0.99300000000000077</v>
      </c>
      <c r="F9077" s="110">
        <f>IF('3A-Rail transport'!$T$56="no","not applicable (Q3a.2.6 answered with 'no')",ROUND(E9077,4))</f>
        <v>0.99299999999999999</v>
      </c>
      <c r="G9077" s="110">
        <f>IF('3A-Rail transport'!$T$57="no","not applicable (Q3a.2.6 answered with 'no')",ROUND(E9077,4))</f>
        <v>0.99299999999999999</v>
      </c>
      <c r="S9077" s="110">
        <f t="shared" si="496"/>
        <v>0.99300000000000077</v>
      </c>
      <c r="T9077" s="110">
        <f>IF('3B-Air transport'!$T$66="no","not applicable (Q3b.1.6 answered with 'no')",ROUND(S9077,4))</f>
        <v>0.99299999999999999</v>
      </c>
      <c r="U9077" s="110">
        <f>IF('3B-Air transport'!$T$67="no","not applicable (Q3b.1.6 answered with 'no')",ROUND(S9077,4))</f>
        <v>0.99299999999999999</v>
      </c>
      <c r="V9077" s="110">
        <f>IF('3B-Air transport'!$T$68="no","not applicable (Q3b.1.6 answered with 'no')",ROUND(S9077,4))</f>
        <v>0.99299999999999999</v>
      </c>
      <c r="AB9077" s="110">
        <f t="shared" si="497"/>
        <v>0.99300000000000077</v>
      </c>
      <c r="AC9077" s="110">
        <f>IF('3C-Water transport'!$T$56="no","not applicable (Q3c.1.6 answered with 'no')",ROUND(AB9077,4))</f>
        <v>0.99299999999999999</v>
      </c>
      <c r="AD9077" s="110">
        <f>IF('3C-Water transport'!$T$57="no","not applicable (Q3c.1.6 answered with 'no')",ROUND(AB9077,4))</f>
        <v>0.99299999999999999</v>
      </c>
      <c r="AE9077" s="110">
        <f>IF('3C-Water transport'!$T$58="no","not applicable (Q3c.1.6 answered with 'no')",ROUND(AB9077,4))</f>
        <v>0.99299999999999999</v>
      </c>
    </row>
    <row r="9078" spans="5:31" x14ac:dyDescent="0.25">
      <c r="E9078" s="110">
        <f t="shared" si="495"/>
        <v>0.99400000000000077</v>
      </c>
      <c r="F9078" s="110">
        <f>IF('3A-Rail transport'!$T$56="no","not applicable (Q3a.2.6 answered with 'no')",ROUND(E9078,4))</f>
        <v>0.99399999999999999</v>
      </c>
      <c r="G9078" s="110">
        <f>IF('3A-Rail transport'!$T$57="no","not applicable (Q3a.2.6 answered with 'no')",ROUND(E9078,4))</f>
        <v>0.99399999999999999</v>
      </c>
      <c r="S9078" s="110">
        <f t="shared" si="496"/>
        <v>0.99400000000000077</v>
      </c>
      <c r="T9078" s="110">
        <f>IF('3B-Air transport'!$T$66="no","not applicable (Q3b.1.6 answered with 'no')",ROUND(S9078,4))</f>
        <v>0.99399999999999999</v>
      </c>
      <c r="U9078" s="110">
        <f>IF('3B-Air transport'!$T$67="no","not applicable (Q3b.1.6 answered with 'no')",ROUND(S9078,4))</f>
        <v>0.99399999999999999</v>
      </c>
      <c r="V9078" s="110">
        <f>IF('3B-Air transport'!$T$68="no","not applicable (Q3b.1.6 answered with 'no')",ROUND(S9078,4))</f>
        <v>0.99399999999999999</v>
      </c>
      <c r="AB9078" s="110">
        <f t="shared" si="497"/>
        <v>0.99400000000000077</v>
      </c>
      <c r="AC9078" s="110">
        <f>IF('3C-Water transport'!$T$56="no","not applicable (Q3c.1.6 answered with 'no')",ROUND(AB9078,4))</f>
        <v>0.99399999999999999</v>
      </c>
      <c r="AD9078" s="110">
        <f>IF('3C-Water transport'!$T$57="no","not applicable (Q3c.1.6 answered with 'no')",ROUND(AB9078,4))</f>
        <v>0.99399999999999999</v>
      </c>
      <c r="AE9078" s="110">
        <f>IF('3C-Water transport'!$T$58="no","not applicable (Q3c.1.6 answered with 'no')",ROUND(AB9078,4))</f>
        <v>0.99399999999999999</v>
      </c>
    </row>
    <row r="9079" spans="5:31" x14ac:dyDescent="0.25">
      <c r="E9079" s="110">
        <f t="shared" si="495"/>
        <v>0.99500000000000077</v>
      </c>
      <c r="F9079" s="110">
        <f>IF('3A-Rail transport'!$T$56="no","not applicable (Q3a.2.6 answered with 'no')",ROUND(E9079,4))</f>
        <v>0.995</v>
      </c>
      <c r="G9079" s="110">
        <f>IF('3A-Rail transport'!$T$57="no","not applicable (Q3a.2.6 answered with 'no')",ROUND(E9079,4))</f>
        <v>0.995</v>
      </c>
      <c r="S9079" s="110">
        <f t="shared" si="496"/>
        <v>0.99500000000000077</v>
      </c>
      <c r="T9079" s="110">
        <f>IF('3B-Air transport'!$T$66="no","not applicable (Q3b.1.6 answered with 'no')",ROUND(S9079,4))</f>
        <v>0.995</v>
      </c>
      <c r="U9079" s="110">
        <f>IF('3B-Air transport'!$T$67="no","not applicable (Q3b.1.6 answered with 'no')",ROUND(S9079,4))</f>
        <v>0.995</v>
      </c>
      <c r="V9079" s="110">
        <f>IF('3B-Air transport'!$T$68="no","not applicable (Q3b.1.6 answered with 'no')",ROUND(S9079,4))</f>
        <v>0.995</v>
      </c>
      <c r="AB9079" s="110">
        <f t="shared" si="497"/>
        <v>0.99500000000000077</v>
      </c>
      <c r="AC9079" s="110">
        <f>IF('3C-Water transport'!$T$56="no","not applicable (Q3c.1.6 answered with 'no')",ROUND(AB9079,4))</f>
        <v>0.995</v>
      </c>
      <c r="AD9079" s="110">
        <f>IF('3C-Water transport'!$T$57="no","not applicable (Q3c.1.6 answered with 'no')",ROUND(AB9079,4))</f>
        <v>0.995</v>
      </c>
      <c r="AE9079" s="110">
        <f>IF('3C-Water transport'!$T$58="no","not applicable (Q3c.1.6 answered with 'no')",ROUND(AB9079,4))</f>
        <v>0.995</v>
      </c>
    </row>
    <row r="9080" spans="5:31" x14ac:dyDescent="0.25">
      <c r="E9080" s="110">
        <f t="shared" si="495"/>
        <v>0.99600000000000077</v>
      </c>
      <c r="F9080" s="110">
        <f>IF('3A-Rail transport'!$T$56="no","not applicable (Q3a.2.6 answered with 'no')",ROUND(E9080,4))</f>
        <v>0.996</v>
      </c>
      <c r="G9080" s="110">
        <f>IF('3A-Rail transport'!$T$57="no","not applicable (Q3a.2.6 answered with 'no')",ROUND(E9080,4))</f>
        <v>0.996</v>
      </c>
      <c r="S9080" s="110">
        <f t="shared" si="496"/>
        <v>0.99600000000000077</v>
      </c>
      <c r="T9080" s="110">
        <f>IF('3B-Air transport'!$T$66="no","not applicable (Q3b.1.6 answered with 'no')",ROUND(S9080,4))</f>
        <v>0.996</v>
      </c>
      <c r="U9080" s="110">
        <f>IF('3B-Air transport'!$T$67="no","not applicable (Q3b.1.6 answered with 'no')",ROUND(S9080,4))</f>
        <v>0.996</v>
      </c>
      <c r="V9080" s="110">
        <f>IF('3B-Air transport'!$T$68="no","not applicable (Q3b.1.6 answered with 'no')",ROUND(S9080,4))</f>
        <v>0.996</v>
      </c>
      <c r="AB9080" s="110">
        <f t="shared" si="497"/>
        <v>0.99600000000000077</v>
      </c>
      <c r="AC9080" s="110">
        <f>IF('3C-Water transport'!$T$56="no","not applicable (Q3c.1.6 answered with 'no')",ROUND(AB9080,4))</f>
        <v>0.996</v>
      </c>
      <c r="AD9080" s="110">
        <f>IF('3C-Water transport'!$T$57="no","not applicable (Q3c.1.6 answered with 'no')",ROUND(AB9080,4))</f>
        <v>0.996</v>
      </c>
      <c r="AE9080" s="110">
        <f>IF('3C-Water transport'!$T$58="no","not applicable (Q3c.1.6 answered with 'no')",ROUND(AB9080,4))</f>
        <v>0.996</v>
      </c>
    </row>
    <row r="9081" spans="5:31" x14ac:dyDescent="0.25">
      <c r="E9081" s="110">
        <f t="shared" si="495"/>
        <v>0.99700000000000077</v>
      </c>
      <c r="F9081" s="110">
        <f>IF('3A-Rail transport'!$T$56="no","not applicable (Q3a.2.6 answered with 'no')",ROUND(E9081,4))</f>
        <v>0.997</v>
      </c>
      <c r="G9081" s="110">
        <f>IF('3A-Rail transport'!$T$57="no","not applicable (Q3a.2.6 answered with 'no')",ROUND(E9081,4))</f>
        <v>0.997</v>
      </c>
      <c r="S9081" s="110">
        <f t="shared" si="496"/>
        <v>0.99700000000000077</v>
      </c>
      <c r="T9081" s="110">
        <f>IF('3B-Air transport'!$T$66="no","not applicable (Q3b.1.6 answered with 'no')",ROUND(S9081,4))</f>
        <v>0.997</v>
      </c>
      <c r="U9081" s="110">
        <f>IF('3B-Air transport'!$T$67="no","not applicable (Q3b.1.6 answered with 'no')",ROUND(S9081,4))</f>
        <v>0.997</v>
      </c>
      <c r="V9081" s="110">
        <f>IF('3B-Air transport'!$T$68="no","not applicable (Q3b.1.6 answered with 'no')",ROUND(S9081,4))</f>
        <v>0.997</v>
      </c>
      <c r="AB9081" s="110">
        <f t="shared" si="497"/>
        <v>0.99700000000000077</v>
      </c>
      <c r="AC9081" s="110">
        <f>IF('3C-Water transport'!$T$56="no","not applicable (Q3c.1.6 answered with 'no')",ROUND(AB9081,4))</f>
        <v>0.997</v>
      </c>
      <c r="AD9081" s="110">
        <f>IF('3C-Water transport'!$T$57="no","not applicable (Q3c.1.6 answered with 'no')",ROUND(AB9081,4))</f>
        <v>0.997</v>
      </c>
      <c r="AE9081" s="110">
        <f>IF('3C-Water transport'!$T$58="no","not applicable (Q3c.1.6 answered with 'no')",ROUND(AB9081,4))</f>
        <v>0.997</v>
      </c>
    </row>
    <row r="9082" spans="5:31" x14ac:dyDescent="0.25">
      <c r="E9082" s="110">
        <f t="shared" si="495"/>
        <v>0.99800000000000078</v>
      </c>
      <c r="F9082" s="110">
        <f>IF('3A-Rail transport'!$T$56="no","not applicable (Q3a.2.6 answered with 'no')",ROUND(E9082,4))</f>
        <v>0.998</v>
      </c>
      <c r="G9082" s="110">
        <f>IF('3A-Rail transport'!$T$57="no","not applicable (Q3a.2.6 answered with 'no')",ROUND(E9082,4))</f>
        <v>0.998</v>
      </c>
      <c r="S9082" s="110">
        <f t="shared" si="496"/>
        <v>0.99800000000000078</v>
      </c>
      <c r="T9082" s="110">
        <f>IF('3B-Air transport'!$T$66="no","not applicable (Q3b.1.6 answered with 'no')",ROUND(S9082,4))</f>
        <v>0.998</v>
      </c>
      <c r="U9082" s="110">
        <f>IF('3B-Air transport'!$T$67="no","not applicable (Q3b.1.6 answered with 'no')",ROUND(S9082,4))</f>
        <v>0.998</v>
      </c>
      <c r="V9082" s="110">
        <f>IF('3B-Air transport'!$T$68="no","not applicable (Q3b.1.6 answered with 'no')",ROUND(S9082,4))</f>
        <v>0.998</v>
      </c>
      <c r="AB9082" s="110">
        <f t="shared" si="497"/>
        <v>0.99800000000000078</v>
      </c>
      <c r="AC9082" s="110">
        <f>IF('3C-Water transport'!$T$56="no","not applicable (Q3c.1.6 answered with 'no')",ROUND(AB9082,4))</f>
        <v>0.998</v>
      </c>
      <c r="AD9082" s="110">
        <f>IF('3C-Water transport'!$T$57="no","not applicable (Q3c.1.6 answered with 'no')",ROUND(AB9082,4))</f>
        <v>0.998</v>
      </c>
      <c r="AE9082" s="110">
        <f>IF('3C-Water transport'!$T$58="no","not applicable (Q3c.1.6 answered with 'no')",ROUND(AB9082,4))</f>
        <v>0.998</v>
      </c>
    </row>
    <row r="9083" spans="5:31" x14ac:dyDescent="0.25">
      <c r="E9083" s="110">
        <f t="shared" si="495"/>
        <v>0.99900000000000078</v>
      </c>
      <c r="F9083" s="110">
        <f>IF('3A-Rail transport'!$T$56="no","not applicable (Q3a.2.6 answered with 'no')",ROUND(E9083,4))</f>
        <v>0.999</v>
      </c>
      <c r="G9083" s="110">
        <f>IF('3A-Rail transport'!$T$57="no","not applicable (Q3a.2.6 answered with 'no')",ROUND(E9083,4))</f>
        <v>0.999</v>
      </c>
      <c r="S9083" s="110">
        <f t="shared" si="496"/>
        <v>0.99900000000000078</v>
      </c>
      <c r="T9083" s="110">
        <f>IF('3B-Air transport'!$T$66="no","not applicable (Q3b.1.6 answered with 'no')",ROUND(S9083,4))</f>
        <v>0.999</v>
      </c>
      <c r="U9083" s="110">
        <f>IF('3B-Air transport'!$T$67="no","not applicable (Q3b.1.6 answered with 'no')",ROUND(S9083,4))</f>
        <v>0.999</v>
      </c>
      <c r="V9083" s="110">
        <f>IF('3B-Air transport'!$T$68="no","not applicable (Q3b.1.6 answered with 'no')",ROUND(S9083,4))</f>
        <v>0.999</v>
      </c>
      <c r="AB9083" s="110">
        <f t="shared" si="497"/>
        <v>0.99900000000000078</v>
      </c>
      <c r="AC9083" s="110">
        <f>IF('3C-Water transport'!$T$56="no","not applicable (Q3c.1.6 answered with 'no')",ROUND(AB9083,4))</f>
        <v>0.999</v>
      </c>
      <c r="AD9083" s="110">
        <f>IF('3C-Water transport'!$T$57="no","not applicable (Q3c.1.6 answered with 'no')",ROUND(AB9083,4))</f>
        <v>0.999</v>
      </c>
      <c r="AE9083" s="110">
        <f>IF('3C-Water transport'!$T$58="no","not applicable (Q3c.1.6 answered with 'no')",ROUND(AB9083,4))</f>
        <v>0.999</v>
      </c>
    </row>
    <row r="9084" spans="5:31" x14ac:dyDescent="0.25">
      <c r="E9084" s="110">
        <f t="shared" si="495"/>
        <v>1.0000000000000007</v>
      </c>
      <c r="F9084" s="110">
        <f>IF('3A-Rail transport'!$T$56="no","not applicable (Q3a.2.6 answered with 'no')",ROUND(E9084,4))</f>
        <v>1</v>
      </c>
      <c r="G9084" s="110">
        <f>IF('3A-Rail transport'!$T$57="no","not applicable (Q3a.2.6 answered with 'no')",ROUND(E9084,4))</f>
        <v>1</v>
      </c>
      <c r="S9084" s="110">
        <f t="shared" si="496"/>
        <v>1.0000000000000007</v>
      </c>
      <c r="T9084" s="110">
        <f>IF('3B-Air transport'!$T$66="no","not applicable (Q3b.1.6 answered with 'no')",ROUND(S9084,4))</f>
        <v>1</v>
      </c>
      <c r="U9084" s="110">
        <f>IF('3B-Air transport'!$T$67="no","not applicable (Q3b.1.6 answered with 'no')",ROUND(S9084,4))</f>
        <v>1</v>
      </c>
      <c r="V9084" s="110">
        <f>IF('3B-Air transport'!$T$68="no","not applicable (Q3b.1.6 answered with 'no')",ROUND(S9084,4))</f>
        <v>1</v>
      </c>
      <c r="AB9084" s="110">
        <f t="shared" si="497"/>
        <v>1.0000000000000007</v>
      </c>
      <c r="AC9084" s="110">
        <f>IF('3C-Water transport'!$T$56="no","not applicable (Q3c.1.6 answered with 'no')",ROUND(AB9084,4))</f>
        <v>1</v>
      </c>
      <c r="AD9084" s="110">
        <f>IF('3C-Water transport'!$T$57="no","not applicable (Q3c.1.6 answered with 'no')",ROUND(AB9084,4))</f>
        <v>1</v>
      </c>
      <c r="AE9084" s="110">
        <f>IF('3C-Water transport'!$T$58="no","not applicable (Q3c.1.6 answered with 'no')",ROUND(AB9084,4))</f>
        <v>1</v>
      </c>
    </row>
  </sheetData>
  <sheetProtection algorithmName="SHA-512" hashValue="7BScnO5duuGriVX609PZvbUdl6bCTrtFK2kM8SMDX8y/G0HHwRNbvGQzEomeSBVXfQ81ZgU29Npxt/Vvdcvdtw==" saltValue="YQb3Goow4nSOUtO3SkSL8Q==" spinCount="100000" sheet="1" objects="1" scenarios="1"/>
  <pageMargins left="0.7" right="0.7" top="0.75" bottom="0.75" header="0.3" footer="0.3"/>
  <pageSetup paperSize="9" orientation="portrait" r:id="rId1"/>
  <headerFooter>
    <oddFooter>&amp;C_x000D_&amp;1#&amp;"Calibri"&amp;10&amp;K0000FF Restricted Use - À usage restreint</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C20"/>
  <sheetViews>
    <sheetView topLeftCell="A10" zoomScale="85" zoomScaleNormal="85" workbookViewId="0">
      <selection activeCell="B21" sqref="B21"/>
    </sheetView>
  </sheetViews>
  <sheetFormatPr defaultColWidth="9.1796875" defaultRowHeight="12.5" x14ac:dyDescent="0.25"/>
  <cols>
    <col min="1" max="1" width="17.26953125" style="13" customWidth="1"/>
    <col min="2" max="2" width="74" style="13" customWidth="1"/>
    <col min="3" max="3" width="29" style="13" customWidth="1"/>
    <col min="4" max="16384" width="9.1796875" style="13"/>
  </cols>
  <sheetData>
    <row r="1" spans="1:3" ht="14" x14ac:dyDescent="0.3">
      <c r="B1" s="7" t="s">
        <v>279</v>
      </c>
    </row>
    <row r="2" spans="1:3" ht="13" thickBot="1" x14ac:dyDescent="0.3"/>
    <row r="3" spans="1:3" ht="58.5" thickBot="1" x14ac:dyDescent="0.3">
      <c r="A3" s="28" t="s">
        <v>280</v>
      </c>
      <c r="B3" s="28" t="s">
        <v>304</v>
      </c>
      <c r="C3" s="28" t="s">
        <v>281</v>
      </c>
    </row>
    <row r="4" spans="1:3" ht="30" customHeight="1" x14ac:dyDescent="0.25">
      <c r="A4" s="545" t="s">
        <v>1019</v>
      </c>
      <c r="B4" s="29" t="s">
        <v>282</v>
      </c>
      <c r="C4" s="548" t="s">
        <v>283</v>
      </c>
    </row>
    <row r="5" spans="1:3" ht="30" customHeight="1" x14ac:dyDescent="0.25">
      <c r="A5" s="546"/>
      <c r="B5" s="30" t="s">
        <v>284</v>
      </c>
      <c r="C5" s="549"/>
    </row>
    <row r="6" spans="1:3" ht="30" customHeight="1" x14ac:dyDescent="0.25">
      <c r="A6" s="546"/>
      <c r="B6" s="30" t="s">
        <v>285</v>
      </c>
      <c r="C6" s="549"/>
    </row>
    <row r="7" spans="1:3" ht="30" customHeight="1" thickBot="1" x14ac:dyDescent="0.3">
      <c r="A7" s="547"/>
      <c r="B7" s="31" t="s">
        <v>286</v>
      </c>
      <c r="C7" s="550"/>
    </row>
    <row r="8" spans="1:3" ht="30" customHeight="1" thickBot="1" x14ac:dyDescent="0.3">
      <c r="A8" s="32" t="s">
        <v>1021</v>
      </c>
      <c r="B8" s="33" t="s">
        <v>287</v>
      </c>
      <c r="C8" s="33"/>
    </row>
    <row r="9" spans="1:3" ht="30" customHeight="1" x14ac:dyDescent="0.25">
      <c r="A9" s="545" t="s">
        <v>1020</v>
      </c>
      <c r="B9" s="29" t="s">
        <v>288</v>
      </c>
      <c r="C9" s="548" t="s">
        <v>289</v>
      </c>
    </row>
    <row r="10" spans="1:3" ht="30" customHeight="1" x14ac:dyDescent="0.25">
      <c r="A10" s="546"/>
      <c r="B10" s="30" t="s">
        <v>290</v>
      </c>
      <c r="C10" s="549"/>
    </row>
    <row r="11" spans="1:3" ht="30" customHeight="1" x14ac:dyDescent="0.25">
      <c r="A11" s="546"/>
      <c r="B11" s="30" t="s">
        <v>291</v>
      </c>
      <c r="C11" s="549"/>
    </row>
    <row r="12" spans="1:3" ht="30" customHeight="1" x14ac:dyDescent="0.25">
      <c r="A12" s="546"/>
      <c r="B12" s="30" t="s">
        <v>292</v>
      </c>
      <c r="C12" s="549"/>
    </row>
    <row r="13" spans="1:3" ht="30" customHeight="1" thickBot="1" x14ac:dyDescent="0.3">
      <c r="A13" s="547"/>
      <c r="B13" s="31" t="s">
        <v>293</v>
      </c>
      <c r="C13" s="550"/>
    </row>
    <row r="14" spans="1:3" ht="30" customHeight="1" thickBot="1" x14ac:dyDescent="0.3">
      <c r="A14" s="32" t="s">
        <v>1024</v>
      </c>
      <c r="B14" s="33" t="s">
        <v>294</v>
      </c>
      <c r="C14" s="33"/>
    </row>
    <row r="15" spans="1:3" ht="48.65" customHeight="1" x14ac:dyDescent="0.25">
      <c r="A15" s="545" t="s">
        <v>1022</v>
      </c>
      <c r="B15" s="29" t="s">
        <v>295</v>
      </c>
      <c r="C15" s="548" t="s">
        <v>296</v>
      </c>
    </row>
    <row r="16" spans="1:3" ht="30" customHeight="1" x14ac:dyDescent="0.25">
      <c r="A16" s="546"/>
      <c r="B16" s="30" t="s">
        <v>297</v>
      </c>
      <c r="C16" s="549"/>
    </row>
    <row r="17" spans="1:3" ht="30" customHeight="1" x14ac:dyDescent="0.25">
      <c r="A17" s="546"/>
      <c r="B17" s="30" t="s">
        <v>298</v>
      </c>
      <c r="C17" s="549"/>
    </row>
    <row r="18" spans="1:3" ht="36" customHeight="1" thickBot="1" x14ac:dyDescent="0.3">
      <c r="A18" s="547"/>
      <c r="B18" s="31" t="s">
        <v>299</v>
      </c>
      <c r="C18" s="550"/>
    </row>
    <row r="19" spans="1:3" ht="29.5" thickBot="1" x14ac:dyDescent="0.3">
      <c r="A19" s="32" t="s">
        <v>1023</v>
      </c>
      <c r="B19" s="33" t="s">
        <v>300</v>
      </c>
      <c r="C19" s="33" t="s">
        <v>301</v>
      </c>
    </row>
    <row r="20" spans="1:3" ht="89.25" customHeight="1" thickBot="1" x14ac:dyDescent="0.3">
      <c r="A20" s="32" t="s">
        <v>1025</v>
      </c>
      <c r="B20" s="33" t="s">
        <v>302</v>
      </c>
      <c r="C20" s="33" t="s">
        <v>303</v>
      </c>
    </row>
  </sheetData>
  <sheetProtection algorithmName="SHA-512" hashValue="eiytiNa9K+K6xKe0wRUz8ZX4IV5DOq8zXexgExmUImHJq8FV149EbjSi+GoeyYgZch6Gt7iFHVoPWSsTcay+iA==" saltValue="im1UoohxktwRWSA/K4Q9+Q==" spinCount="100000" sheet="1" objects="1" scenarios="1"/>
  <mergeCells count="6">
    <mergeCell ref="A15:A18"/>
    <mergeCell ref="C15:C18"/>
    <mergeCell ref="A4:A7"/>
    <mergeCell ref="C4:C7"/>
    <mergeCell ref="A9:A13"/>
    <mergeCell ref="C9:C13"/>
  </mergeCells>
  <pageMargins left="0.7" right="0.7" top="0.75" bottom="0.75" header="0.3" footer="0.3"/>
  <headerFooter>
    <oddFooter>&amp;C_x000D_&amp;1#&amp;"Calibri"&amp;10&amp;K0000FF Restricted Use - À usage restreint</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B16040-6A5A-44E5-B1CF-E115D3533CC9}">
  <sheetPr codeName="Sheet2"/>
  <dimension ref="A1:E63"/>
  <sheetViews>
    <sheetView topLeftCell="A16" zoomScale="85" zoomScaleNormal="85" workbookViewId="0">
      <selection activeCell="B3" sqref="B3"/>
    </sheetView>
  </sheetViews>
  <sheetFormatPr defaultColWidth="9.1796875" defaultRowHeight="12.5" x14ac:dyDescent="0.25"/>
  <cols>
    <col min="1" max="1" width="19.453125" style="27" customWidth="1"/>
    <col min="2" max="2" width="32.7265625" style="27" customWidth="1"/>
    <col min="3" max="16384" width="9.1796875" style="27"/>
  </cols>
  <sheetData>
    <row r="1" spans="1:5" ht="19.5" x14ac:dyDescent="0.25">
      <c r="A1" s="288" t="s">
        <v>1324</v>
      </c>
    </row>
    <row r="2" spans="1:5" ht="19.5" x14ac:dyDescent="0.25">
      <c r="A2" s="288"/>
    </row>
    <row r="3" spans="1:5" ht="14.5" x14ac:dyDescent="0.25">
      <c r="A3" s="289" t="s">
        <v>1325</v>
      </c>
    </row>
    <row r="4" spans="1:5" ht="14.5" x14ac:dyDescent="0.25">
      <c r="A4" s="290" t="s">
        <v>1326</v>
      </c>
    </row>
    <row r="5" spans="1:5" ht="14.5" x14ac:dyDescent="0.25">
      <c r="A5" s="290" t="s">
        <v>1327</v>
      </c>
    </row>
    <row r="6" spans="1:5" ht="14.5" x14ac:dyDescent="0.25">
      <c r="A6" s="290" t="s">
        <v>1328</v>
      </c>
    </row>
    <row r="7" spans="1:5" ht="14.5" x14ac:dyDescent="0.25">
      <c r="A7" s="290" t="s">
        <v>1329</v>
      </c>
    </row>
    <row r="8" spans="1:5" ht="14.5" x14ac:dyDescent="0.25">
      <c r="A8" s="291"/>
    </row>
    <row r="9" spans="1:5" x14ac:dyDescent="0.25">
      <c r="A9" s="292" t="s">
        <v>1330</v>
      </c>
    </row>
    <row r="10" spans="1:5" x14ac:dyDescent="0.25">
      <c r="A10" s="292"/>
    </row>
    <row r="11" spans="1:5" ht="25.5" customHeight="1" x14ac:dyDescent="0.25">
      <c r="A11" s="293" t="s">
        <v>1331</v>
      </c>
    </row>
    <row r="12" spans="1:5" ht="43.5" customHeight="1" x14ac:dyDescent="0.25">
      <c r="A12" s="289" t="s">
        <v>1332</v>
      </c>
      <c r="D12" s="551" t="s">
        <v>1333</v>
      </c>
      <c r="E12" s="551"/>
    </row>
    <row r="13" spans="1:5" ht="14.5" x14ac:dyDescent="0.25">
      <c r="A13" s="289" t="s">
        <v>1334</v>
      </c>
    </row>
    <row r="14" spans="1:5" ht="14.5" x14ac:dyDescent="0.25">
      <c r="A14" s="289"/>
    </row>
    <row r="15" spans="1:5" ht="37.5" customHeight="1" x14ac:dyDescent="0.25">
      <c r="A15" s="293" t="s">
        <v>1335</v>
      </c>
    </row>
    <row r="16" spans="1:5" ht="30.75" customHeight="1" x14ac:dyDescent="0.25">
      <c r="A16" s="291" t="s">
        <v>1336</v>
      </c>
    </row>
    <row r="17" spans="1:1" ht="42" customHeight="1" x14ac:dyDescent="0.25">
      <c r="A17" s="291" t="s">
        <v>1337</v>
      </c>
    </row>
    <row r="18" spans="1:1" ht="36" customHeight="1" x14ac:dyDescent="0.25">
      <c r="A18" s="291" t="s">
        <v>1338</v>
      </c>
    </row>
    <row r="19" spans="1:1" ht="27.75" customHeight="1" x14ac:dyDescent="0.25">
      <c r="A19" s="293" t="s">
        <v>1339</v>
      </c>
    </row>
    <row r="20" spans="1:1" s="291" customFormat="1" ht="24" customHeight="1" x14ac:dyDescent="0.25">
      <c r="A20" s="291" t="s">
        <v>1340</v>
      </c>
    </row>
    <row r="21" spans="1:1" s="291" customFormat="1" ht="20.25" customHeight="1" x14ac:dyDescent="0.25">
      <c r="A21" s="291" t="s">
        <v>1341</v>
      </c>
    </row>
    <row r="22" spans="1:1" s="291" customFormat="1" ht="25.5" customHeight="1" x14ac:dyDescent="0.25">
      <c r="A22" s="291" t="s">
        <v>1342</v>
      </c>
    </row>
    <row r="23" spans="1:1" s="291" customFormat="1" ht="27" customHeight="1" x14ac:dyDescent="0.25">
      <c r="A23" s="291" t="s">
        <v>1343</v>
      </c>
    </row>
    <row r="24" spans="1:1" s="291" customFormat="1" ht="14.5" x14ac:dyDescent="0.25"/>
    <row r="25" spans="1:1" s="291" customFormat="1" ht="14.5" x14ac:dyDescent="0.25">
      <c r="A25" s="291" t="s">
        <v>1344</v>
      </c>
    </row>
    <row r="26" spans="1:1" s="291" customFormat="1" ht="14.5" x14ac:dyDescent="0.25"/>
    <row r="27" spans="1:1" s="291" customFormat="1" ht="14.5" x14ac:dyDescent="0.25">
      <c r="A27" s="294" t="s">
        <v>1345</v>
      </c>
    </row>
    <row r="28" spans="1:1" s="291" customFormat="1" ht="29.25" customHeight="1" x14ac:dyDescent="0.25">
      <c r="A28" s="291" t="s">
        <v>1346</v>
      </c>
    </row>
    <row r="29" spans="1:1" s="291" customFormat="1" ht="29.25" customHeight="1" x14ac:dyDescent="0.25">
      <c r="A29" s="291" t="s">
        <v>1347</v>
      </c>
    </row>
    <row r="30" spans="1:1" s="291" customFormat="1" ht="23.25" customHeight="1" x14ac:dyDescent="0.25">
      <c r="A30" s="291" t="s">
        <v>1348</v>
      </c>
    </row>
    <row r="31" spans="1:1" s="291" customFormat="1" ht="29.25" customHeight="1" x14ac:dyDescent="0.25">
      <c r="A31" s="291" t="s">
        <v>1349</v>
      </c>
    </row>
    <row r="32" spans="1:1" s="291" customFormat="1" ht="29.25" customHeight="1" x14ac:dyDescent="0.25">
      <c r="A32" s="291" t="s">
        <v>1350</v>
      </c>
    </row>
    <row r="33" spans="1:2" s="291" customFormat="1" ht="29.25" customHeight="1" x14ac:dyDescent="0.25">
      <c r="B33" s="291" t="s">
        <v>1351</v>
      </c>
    </row>
    <row r="34" spans="1:2" s="291" customFormat="1" ht="29.25" customHeight="1" x14ac:dyDescent="0.25">
      <c r="B34" s="291" t="s">
        <v>1352</v>
      </c>
    </row>
    <row r="35" spans="1:2" s="291" customFormat="1" ht="29.25" customHeight="1" x14ac:dyDescent="0.25">
      <c r="A35" s="291" t="s">
        <v>1353</v>
      </c>
    </row>
    <row r="36" spans="1:2" s="291" customFormat="1" ht="29.25" customHeight="1" x14ac:dyDescent="0.25">
      <c r="A36" s="291" t="s">
        <v>1354</v>
      </c>
    </row>
    <row r="37" spans="1:2" s="291" customFormat="1" ht="29.25" customHeight="1" x14ac:dyDescent="0.25">
      <c r="A37" s="291" t="s">
        <v>1355</v>
      </c>
    </row>
    <row r="38" spans="1:2" s="291" customFormat="1" ht="29.25" customHeight="1" x14ac:dyDescent="0.25">
      <c r="A38" s="291" t="s">
        <v>1356</v>
      </c>
    </row>
    <row r="39" spans="1:2" ht="19.5" customHeight="1" x14ac:dyDescent="0.25">
      <c r="A39" s="295" t="s">
        <v>1357</v>
      </c>
    </row>
    <row r="41" spans="1:2" ht="14.5" x14ac:dyDescent="0.25">
      <c r="A41" s="294" t="s">
        <v>1358</v>
      </c>
    </row>
    <row r="42" spans="1:2" s="291" customFormat="1" ht="29.25" customHeight="1" x14ac:dyDescent="0.25">
      <c r="A42" s="291" t="s">
        <v>1359</v>
      </c>
    </row>
    <row r="43" spans="1:2" s="291" customFormat="1" ht="29.25" customHeight="1" x14ac:dyDescent="0.25">
      <c r="A43" s="291" t="s">
        <v>1360</v>
      </c>
    </row>
    <row r="44" spans="1:2" s="291" customFormat="1" ht="29.25" customHeight="1" x14ac:dyDescent="0.25">
      <c r="A44" s="291" t="s">
        <v>1361</v>
      </c>
    </row>
    <row r="45" spans="1:2" s="291" customFormat="1" ht="29.25" customHeight="1" x14ac:dyDescent="0.25">
      <c r="B45" s="291" t="s">
        <v>1362</v>
      </c>
    </row>
    <row r="46" spans="1:2" s="291" customFormat="1" ht="29.25" customHeight="1" x14ac:dyDescent="0.25">
      <c r="A46" s="291" t="s">
        <v>1363</v>
      </c>
    </row>
    <row r="47" spans="1:2" s="291" customFormat="1" ht="29.25" customHeight="1" x14ac:dyDescent="0.25">
      <c r="A47" s="291" t="s">
        <v>1364</v>
      </c>
    </row>
    <row r="48" spans="1:2" s="291" customFormat="1" ht="29.25" customHeight="1" x14ac:dyDescent="0.25">
      <c r="A48" s="291" t="s">
        <v>1365</v>
      </c>
    </row>
    <row r="49" spans="1:2" s="291" customFormat="1" ht="29.25" customHeight="1" x14ac:dyDescent="0.25">
      <c r="B49" s="291" t="s">
        <v>1366</v>
      </c>
    </row>
    <row r="50" spans="1:2" s="291" customFormat="1" ht="29.25" customHeight="1" x14ac:dyDescent="0.25"/>
    <row r="51" spans="1:2" ht="33" customHeight="1" x14ac:dyDescent="0.25">
      <c r="A51" s="293" t="s">
        <v>1367</v>
      </c>
    </row>
    <row r="52" spans="1:2" s="291" customFormat="1" ht="29.25" customHeight="1" x14ac:dyDescent="0.25">
      <c r="A52" s="291" t="s">
        <v>1368</v>
      </c>
    </row>
    <row r="53" spans="1:2" s="291" customFormat="1" ht="29.25" customHeight="1" x14ac:dyDescent="0.25">
      <c r="A53" s="291" t="s">
        <v>1369</v>
      </c>
    </row>
    <row r="54" spans="1:2" s="291" customFormat="1" ht="29.25" customHeight="1" x14ac:dyDescent="0.25">
      <c r="A54" s="291" t="s">
        <v>1370</v>
      </c>
    </row>
    <row r="55" spans="1:2" s="291" customFormat="1" ht="29.25" customHeight="1" x14ac:dyDescent="0.25">
      <c r="A55" s="291" t="s">
        <v>1371</v>
      </c>
    </row>
    <row r="56" spans="1:2" s="291" customFormat="1" ht="29.25" customHeight="1" x14ac:dyDescent="0.25">
      <c r="A56" s="291" t="s">
        <v>1372</v>
      </c>
    </row>
    <row r="57" spans="1:2" s="291" customFormat="1" ht="29.25" customHeight="1" x14ac:dyDescent="0.25">
      <c r="B57" s="291" t="s">
        <v>1373</v>
      </c>
    </row>
    <row r="58" spans="1:2" s="291" customFormat="1" ht="29.25" customHeight="1" x14ac:dyDescent="0.25">
      <c r="B58" s="291" t="s">
        <v>1374</v>
      </c>
    </row>
    <row r="59" spans="1:2" s="291" customFormat="1" ht="29.25" customHeight="1" x14ac:dyDescent="0.25">
      <c r="B59" s="291" t="s">
        <v>1375</v>
      </c>
    </row>
    <row r="60" spans="1:2" s="291" customFormat="1" ht="29.25" customHeight="1" x14ac:dyDescent="0.25">
      <c r="A60" s="291" t="s">
        <v>1376</v>
      </c>
    </row>
    <row r="61" spans="1:2" s="291" customFormat="1" ht="29.25" customHeight="1" x14ac:dyDescent="0.25"/>
    <row r="62" spans="1:2" s="291" customFormat="1" ht="29.25" customHeight="1" x14ac:dyDescent="0.25"/>
    <row r="63" spans="1:2" s="291" customFormat="1" ht="29.25" customHeight="1" x14ac:dyDescent="0.25"/>
  </sheetData>
  <sheetProtection algorithmName="SHA-512" hashValue="dlKneIHwSefzLOeoSAN0T/7WJYlf9M2NoIYys1QOwo0b9NpMgqV+o4B8/bsFj0rvqKVieut6ENfFZ++9ODgGhw==" saltValue="qRhikD9trPZGKcxWgegmgQ==" spinCount="100000" sheet="1" objects="1" scenarios="1"/>
  <mergeCells count="1">
    <mergeCell ref="D12:E12"/>
  </mergeCells>
  <hyperlinks>
    <hyperlink ref="A9" r:id="rId1" display="mailto:PMRIndicators@oecd.org" xr:uid="{B806BBE5-664D-466E-845B-DC566E367DC4}"/>
  </hyperlinks>
  <pageMargins left="0.7" right="0.7" top="0.75" bottom="0.75" header="0.3" footer="0.3"/>
  <pageSetup orientation="portrait" horizontalDpi="4294967293" verticalDpi="0" r:id="rId2"/>
  <headerFooter>
    <oddFooter>&amp;C_x000D_&amp;1#&amp;"Calibri"&amp;10&amp;K0000FF Restricted Use - À usage restreint</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0"/>
  <dimension ref="A1:AV300"/>
  <sheetViews>
    <sheetView tabSelected="1" zoomScale="85" zoomScaleNormal="85" workbookViewId="0">
      <pane xSplit="8" ySplit="4" topLeftCell="I5" activePane="bottomRight" state="frozen"/>
      <selection pane="topRight" activeCell="I1" sqref="I1"/>
      <selection pane="bottomLeft" activeCell="A5" sqref="A5"/>
      <selection pane="bottomRight" activeCell="D1" sqref="D1"/>
    </sheetView>
  </sheetViews>
  <sheetFormatPr defaultRowHeight="12.5" x14ac:dyDescent="0.25"/>
  <cols>
    <col min="1" max="1" width="13.1796875" style="91" hidden="1" customWidth="1"/>
    <col min="2" max="2" width="8" style="91" hidden="1" customWidth="1"/>
    <col min="3" max="3" width="13.453125" style="92" hidden="1" customWidth="1"/>
    <col min="4" max="7" width="3.7265625" style="26" customWidth="1"/>
    <col min="8" max="8" width="51" style="26" customWidth="1"/>
    <col min="9" max="9" width="68.7265625" style="40" customWidth="1"/>
    <col min="10" max="13" width="72.7265625" style="40" hidden="1" customWidth="1"/>
    <col min="14" max="14" width="26.6328125" style="40" hidden="1" customWidth="1"/>
    <col min="15" max="15" width="42.6328125" style="40" hidden="1" customWidth="1"/>
    <col min="16" max="16" width="72.6328125" style="40" hidden="1" customWidth="1"/>
    <col min="17" max="17" width="40.6328125" style="40" hidden="1" customWidth="1"/>
    <col min="18" max="21" width="15.7265625" style="40" hidden="1" customWidth="1"/>
    <col min="22" max="22" width="16.453125" style="40" hidden="1" customWidth="1"/>
    <col min="23" max="23" width="17.81640625" style="40" hidden="1" customWidth="1"/>
    <col min="24" max="24" width="72.7265625" style="40" hidden="1" customWidth="1"/>
    <col min="25" max="25" width="72.7265625" style="53" hidden="1" customWidth="1"/>
    <col min="26" max="27" width="72.7265625" style="26" hidden="1" customWidth="1"/>
    <col min="28" max="28" width="72.6328125" style="26" customWidth="1"/>
    <col min="29" max="29" width="40.6328125" style="26" customWidth="1"/>
    <col min="30" max="30" width="25.7265625" style="26" hidden="1" customWidth="1"/>
    <col min="31" max="31" width="48.1796875" style="26" hidden="1" customWidth="1"/>
    <col min="32" max="32" width="28.54296875" style="26" hidden="1" customWidth="1"/>
    <col min="33" max="33" width="28.1796875" style="26" hidden="1" customWidth="1"/>
    <col min="34" max="34" width="32" style="26" hidden="1" customWidth="1"/>
    <col min="35" max="35" width="25.54296875" style="26" hidden="1" customWidth="1"/>
    <col min="36" max="36" width="46.26953125" style="26" hidden="1" customWidth="1"/>
    <col min="37" max="37" width="26" style="26" hidden="1" customWidth="1"/>
    <col min="38" max="38" width="28.26953125" style="26" hidden="1" customWidth="1"/>
    <col min="39" max="39" width="33.7265625" style="26" hidden="1" customWidth="1"/>
    <col min="40" max="40" width="21.7265625" style="26" hidden="1" customWidth="1"/>
    <col min="41" max="41" width="43.81640625" style="26" hidden="1" customWidth="1"/>
    <col min="42" max="42" width="25.54296875" style="26" hidden="1" customWidth="1"/>
    <col min="43" max="43" width="44.54296875" style="26" hidden="1" customWidth="1"/>
    <col min="44" max="48" width="9.1796875" style="84" hidden="1" customWidth="1"/>
    <col min="49" max="243" width="9.1796875" style="26"/>
    <col min="244" max="246" width="9.1796875" style="26" customWidth="1"/>
    <col min="247" max="250" width="3.26953125" style="26" customWidth="1"/>
    <col min="251" max="251" width="9.1796875" style="26" customWidth="1"/>
    <col min="252" max="255" width="3.7265625" style="26" customWidth="1"/>
    <col min="256" max="256" width="61.7265625" style="26" customWidth="1"/>
    <col min="257" max="257" width="7.7265625" style="26" customWidth="1"/>
    <col min="258" max="259" width="8.54296875" style="26" customWidth="1"/>
    <col min="260" max="260" width="29.7265625" style="26" customWidth="1"/>
    <col min="261" max="261" width="8.7265625" style="26" customWidth="1"/>
    <col min="262" max="262" width="31.7265625" style="26" customWidth="1"/>
    <col min="263" max="264" width="9.1796875" style="26"/>
    <col min="265" max="265" width="9.1796875" style="26" customWidth="1"/>
    <col min="266" max="499" width="9.1796875" style="26"/>
    <col min="500" max="502" width="9.1796875" style="26" customWidth="1"/>
    <col min="503" max="506" width="3.26953125" style="26" customWidth="1"/>
    <col min="507" max="507" width="9.1796875" style="26" customWidth="1"/>
    <col min="508" max="511" width="3.7265625" style="26" customWidth="1"/>
    <col min="512" max="512" width="61.7265625" style="26" customWidth="1"/>
    <col min="513" max="513" width="7.7265625" style="26" customWidth="1"/>
    <col min="514" max="515" width="8.54296875" style="26" customWidth="1"/>
    <col min="516" max="516" width="29.7265625" style="26" customWidth="1"/>
    <col min="517" max="517" width="8.7265625" style="26" customWidth="1"/>
    <col min="518" max="518" width="31.7265625" style="26" customWidth="1"/>
    <col min="519" max="520" width="9.1796875" style="26"/>
    <col min="521" max="521" width="9.1796875" style="26" customWidth="1"/>
    <col min="522" max="755" width="9.1796875" style="26"/>
    <col min="756" max="758" width="9.1796875" style="26" customWidth="1"/>
    <col min="759" max="762" width="3.26953125" style="26" customWidth="1"/>
    <col min="763" max="763" width="9.1796875" style="26" customWidth="1"/>
    <col min="764" max="767" width="3.7265625" style="26" customWidth="1"/>
    <col min="768" max="768" width="61.7265625" style="26" customWidth="1"/>
    <col min="769" max="769" width="7.7265625" style="26" customWidth="1"/>
    <col min="770" max="771" width="8.54296875" style="26" customWidth="1"/>
    <col min="772" max="772" width="29.7265625" style="26" customWidth="1"/>
    <col min="773" max="773" width="8.7265625" style="26" customWidth="1"/>
    <col min="774" max="774" width="31.7265625" style="26" customWidth="1"/>
    <col min="775" max="776" width="9.1796875" style="26"/>
    <col min="777" max="777" width="9.1796875" style="26" customWidth="1"/>
    <col min="778" max="1011" width="9.1796875" style="26"/>
    <col min="1012" max="1014" width="9.1796875" style="26" customWidth="1"/>
    <col min="1015" max="1018" width="3.26953125" style="26" customWidth="1"/>
    <col min="1019" max="1019" width="9.1796875" style="26" customWidth="1"/>
    <col min="1020" max="1023" width="3.7265625" style="26" customWidth="1"/>
    <col min="1024" max="1024" width="61.7265625" style="26" customWidth="1"/>
    <col min="1025" max="1025" width="7.7265625" style="26" customWidth="1"/>
    <col min="1026" max="1027" width="8.54296875" style="26" customWidth="1"/>
    <col min="1028" max="1028" width="29.7265625" style="26" customWidth="1"/>
    <col min="1029" max="1029" width="8.7265625" style="26" customWidth="1"/>
    <col min="1030" max="1030" width="31.7265625" style="26" customWidth="1"/>
    <col min="1031" max="1032" width="9.1796875" style="26"/>
    <col min="1033" max="1033" width="9.1796875" style="26" customWidth="1"/>
    <col min="1034" max="1267" width="9.1796875" style="26"/>
    <col min="1268" max="1270" width="9.1796875" style="26" customWidth="1"/>
    <col min="1271" max="1274" width="3.26953125" style="26" customWidth="1"/>
    <col min="1275" max="1275" width="9.1796875" style="26" customWidth="1"/>
    <col min="1276" max="1279" width="3.7265625" style="26" customWidth="1"/>
    <col min="1280" max="1280" width="61.7265625" style="26" customWidth="1"/>
    <col min="1281" max="1281" width="7.7265625" style="26" customWidth="1"/>
    <col min="1282" max="1283" width="8.54296875" style="26" customWidth="1"/>
    <col min="1284" max="1284" width="29.7265625" style="26" customWidth="1"/>
    <col min="1285" max="1285" width="8.7265625" style="26" customWidth="1"/>
    <col min="1286" max="1286" width="31.7265625" style="26" customWidth="1"/>
    <col min="1287" max="1288" width="9.1796875" style="26"/>
    <col min="1289" max="1289" width="9.1796875" style="26" customWidth="1"/>
    <col min="1290" max="1523" width="9.1796875" style="26"/>
    <col min="1524" max="1526" width="9.1796875" style="26" customWidth="1"/>
    <col min="1527" max="1530" width="3.26953125" style="26" customWidth="1"/>
    <col min="1531" max="1531" width="9.1796875" style="26" customWidth="1"/>
    <col min="1532" max="1535" width="3.7265625" style="26" customWidth="1"/>
    <col min="1536" max="1536" width="61.7265625" style="26" customWidth="1"/>
    <col min="1537" max="1537" width="7.7265625" style="26" customWidth="1"/>
    <col min="1538" max="1539" width="8.54296875" style="26" customWidth="1"/>
    <col min="1540" max="1540" width="29.7265625" style="26" customWidth="1"/>
    <col min="1541" max="1541" width="8.7265625" style="26" customWidth="1"/>
    <col min="1542" max="1542" width="31.7265625" style="26" customWidth="1"/>
    <col min="1543" max="1544" width="9.1796875" style="26"/>
    <col min="1545" max="1545" width="9.1796875" style="26" customWidth="1"/>
    <col min="1546" max="1779" width="9.1796875" style="26"/>
    <col min="1780" max="1782" width="9.1796875" style="26" customWidth="1"/>
    <col min="1783" max="1786" width="3.26953125" style="26" customWidth="1"/>
    <col min="1787" max="1787" width="9.1796875" style="26" customWidth="1"/>
    <col min="1788" max="1791" width="3.7265625" style="26" customWidth="1"/>
    <col min="1792" max="1792" width="61.7265625" style="26" customWidth="1"/>
    <col min="1793" max="1793" width="7.7265625" style="26" customWidth="1"/>
    <col min="1794" max="1795" width="8.54296875" style="26" customWidth="1"/>
    <col min="1796" max="1796" width="29.7265625" style="26" customWidth="1"/>
    <col min="1797" max="1797" width="8.7265625" style="26" customWidth="1"/>
    <col min="1798" max="1798" width="31.7265625" style="26" customWidth="1"/>
    <col min="1799" max="1800" width="9.1796875" style="26"/>
    <col min="1801" max="1801" width="9.1796875" style="26" customWidth="1"/>
    <col min="1802" max="2035" width="9.1796875" style="26"/>
    <col min="2036" max="2038" width="9.1796875" style="26" customWidth="1"/>
    <col min="2039" max="2042" width="3.26953125" style="26" customWidth="1"/>
    <col min="2043" max="2043" width="9.1796875" style="26" customWidth="1"/>
    <col min="2044" max="2047" width="3.7265625" style="26" customWidth="1"/>
    <col min="2048" max="2048" width="61.7265625" style="26" customWidth="1"/>
    <col min="2049" max="2049" width="7.7265625" style="26" customWidth="1"/>
    <col min="2050" max="2051" width="8.54296875" style="26" customWidth="1"/>
    <col min="2052" max="2052" width="29.7265625" style="26" customWidth="1"/>
    <col min="2053" max="2053" width="8.7265625" style="26" customWidth="1"/>
    <col min="2054" max="2054" width="31.7265625" style="26" customWidth="1"/>
    <col min="2055" max="2056" width="9.1796875" style="26"/>
    <col min="2057" max="2057" width="9.1796875" style="26" customWidth="1"/>
    <col min="2058" max="2291" width="9.1796875" style="26"/>
    <col min="2292" max="2294" width="9.1796875" style="26" customWidth="1"/>
    <col min="2295" max="2298" width="3.26953125" style="26" customWidth="1"/>
    <col min="2299" max="2299" width="9.1796875" style="26" customWidth="1"/>
    <col min="2300" max="2303" width="3.7265625" style="26" customWidth="1"/>
    <col min="2304" max="2304" width="61.7265625" style="26" customWidth="1"/>
    <col min="2305" max="2305" width="7.7265625" style="26" customWidth="1"/>
    <col min="2306" max="2307" width="8.54296875" style="26" customWidth="1"/>
    <col min="2308" max="2308" width="29.7265625" style="26" customWidth="1"/>
    <col min="2309" max="2309" width="8.7265625" style="26" customWidth="1"/>
    <col min="2310" max="2310" width="31.7265625" style="26" customWidth="1"/>
    <col min="2311" max="2312" width="9.1796875" style="26"/>
    <col min="2313" max="2313" width="9.1796875" style="26" customWidth="1"/>
    <col min="2314" max="2547" width="9.1796875" style="26"/>
    <col min="2548" max="2550" width="9.1796875" style="26" customWidth="1"/>
    <col min="2551" max="2554" width="3.26953125" style="26" customWidth="1"/>
    <col min="2555" max="2555" width="9.1796875" style="26" customWidth="1"/>
    <col min="2556" max="2559" width="3.7265625" style="26" customWidth="1"/>
    <col min="2560" max="2560" width="61.7265625" style="26" customWidth="1"/>
    <col min="2561" max="2561" width="7.7265625" style="26" customWidth="1"/>
    <col min="2562" max="2563" width="8.54296875" style="26" customWidth="1"/>
    <col min="2564" max="2564" width="29.7265625" style="26" customWidth="1"/>
    <col min="2565" max="2565" width="8.7265625" style="26" customWidth="1"/>
    <col min="2566" max="2566" width="31.7265625" style="26" customWidth="1"/>
    <col min="2567" max="2568" width="9.1796875" style="26"/>
    <col min="2569" max="2569" width="9.1796875" style="26" customWidth="1"/>
    <col min="2570" max="2803" width="9.1796875" style="26"/>
    <col min="2804" max="2806" width="9.1796875" style="26" customWidth="1"/>
    <col min="2807" max="2810" width="3.26953125" style="26" customWidth="1"/>
    <col min="2811" max="2811" width="9.1796875" style="26" customWidth="1"/>
    <col min="2812" max="2815" width="3.7265625" style="26" customWidth="1"/>
    <col min="2816" max="2816" width="61.7265625" style="26" customWidth="1"/>
    <col min="2817" max="2817" width="7.7265625" style="26" customWidth="1"/>
    <col min="2818" max="2819" width="8.54296875" style="26" customWidth="1"/>
    <col min="2820" max="2820" width="29.7265625" style="26" customWidth="1"/>
    <col min="2821" max="2821" width="8.7265625" style="26" customWidth="1"/>
    <col min="2822" max="2822" width="31.7265625" style="26" customWidth="1"/>
    <col min="2823" max="2824" width="9.1796875" style="26"/>
    <col min="2825" max="2825" width="9.1796875" style="26" customWidth="1"/>
    <col min="2826" max="3059" width="9.1796875" style="26"/>
    <col min="3060" max="3062" width="9.1796875" style="26" customWidth="1"/>
    <col min="3063" max="3066" width="3.26953125" style="26" customWidth="1"/>
    <col min="3067" max="3067" width="9.1796875" style="26" customWidth="1"/>
    <col min="3068" max="3071" width="3.7265625" style="26" customWidth="1"/>
    <col min="3072" max="3072" width="61.7265625" style="26" customWidth="1"/>
    <col min="3073" max="3073" width="7.7265625" style="26" customWidth="1"/>
    <col min="3074" max="3075" width="8.54296875" style="26" customWidth="1"/>
    <col min="3076" max="3076" width="29.7265625" style="26" customWidth="1"/>
    <col min="3077" max="3077" width="8.7265625" style="26" customWidth="1"/>
    <col min="3078" max="3078" width="31.7265625" style="26" customWidth="1"/>
    <col min="3079" max="3080" width="9.1796875" style="26"/>
    <col min="3081" max="3081" width="9.1796875" style="26" customWidth="1"/>
    <col min="3082" max="3315" width="9.1796875" style="26"/>
    <col min="3316" max="3318" width="9.1796875" style="26" customWidth="1"/>
    <col min="3319" max="3322" width="3.26953125" style="26" customWidth="1"/>
    <col min="3323" max="3323" width="9.1796875" style="26" customWidth="1"/>
    <col min="3324" max="3327" width="3.7265625" style="26" customWidth="1"/>
    <col min="3328" max="3328" width="61.7265625" style="26" customWidth="1"/>
    <col min="3329" max="3329" width="7.7265625" style="26" customWidth="1"/>
    <col min="3330" max="3331" width="8.54296875" style="26" customWidth="1"/>
    <col min="3332" max="3332" width="29.7265625" style="26" customWidth="1"/>
    <col min="3333" max="3333" width="8.7265625" style="26" customWidth="1"/>
    <col min="3334" max="3334" width="31.7265625" style="26" customWidth="1"/>
    <col min="3335" max="3336" width="9.1796875" style="26"/>
    <col min="3337" max="3337" width="9.1796875" style="26" customWidth="1"/>
    <col min="3338" max="3571" width="9.1796875" style="26"/>
    <col min="3572" max="3574" width="9.1796875" style="26" customWidth="1"/>
    <col min="3575" max="3578" width="3.26953125" style="26" customWidth="1"/>
    <col min="3579" max="3579" width="9.1796875" style="26" customWidth="1"/>
    <col min="3580" max="3583" width="3.7265625" style="26" customWidth="1"/>
    <col min="3584" max="3584" width="61.7265625" style="26" customWidth="1"/>
    <col min="3585" max="3585" width="7.7265625" style="26" customWidth="1"/>
    <col min="3586" max="3587" width="8.54296875" style="26" customWidth="1"/>
    <col min="3588" max="3588" width="29.7265625" style="26" customWidth="1"/>
    <col min="3589" max="3589" width="8.7265625" style="26" customWidth="1"/>
    <col min="3590" max="3590" width="31.7265625" style="26" customWidth="1"/>
    <col min="3591" max="3592" width="9.1796875" style="26"/>
    <col min="3593" max="3593" width="9.1796875" style="26" customWidth="1"/>
    <col min="3594" max="3827" width="9.1796875" style="26"/>
    <col min="3828" max="3830" width="9.1796875" style="26" customWidth="1"/>
    <col min="3831" max="3834" width="3.26953125" style="26" customWidth="1"/>
    <col min="3835" max="3835" width="9.1796875" style="26" customWidth="1"/>
    <col min="3836" max="3839" width="3.7265625" style="26" customWidth="1"/>
    <col min="3840" max="3840" width="61.7265625" style="26" customWidth="1"/>
    <col min="3841" max="3841" width="7.7265625" style="26" customWidth="1"/>
    <col min="3842" max="3843" width="8.54296875" style="26" customWidth="1"/>
    <col min="3844" max="3844" width="29.7265625" style="26" customWidth="1"/>
    <col min="3845" max="3845" width="8.7265625" style="26" customWidth="1"/>
    <col min="3846" max="3846" width="31.7265625" style="26" customWidth="1"/>
    <col min="3847" max="3848" width="9.1796875" style="26"/>
    <col min="3849" max="3849" width="9.1796875" style="26" customWidth="1"/>
    <col min="3850" max="4083" width="9.1796875" style="26"/>
    <col min="4084" max="4086" width="9.1796875" style="26" customWidth="1"/>
    <col min="4087" max="4090" width="3.26953125" style="26" customWidth="1"/>
    <col min="4091" max="4091" width="9.1796875" style="26" customWidth="1"/>
    <col min="4092" max="4095" width="3.7265625" style="26" customWidth="1"/>
    <col min="4096" max="4096" width="61.7265625" style="26" customWidth="1"/>
    <col min="4097" max="4097" width="7.7265625" style="26" customWidth="1"/>
    <col min="4098" max="4099" width="8.54296875" style="26" customWidth="1"/>
    <col min="4100" max="4100" width="29.7265625" style="26" customWidth="1"/>
    <col min="4101" max="4101" width="8.7265625" style="26" customWidth="1"/>
    <col min="4102" max="4102" width="31.7265625" style="26" customWidth="1"/>
    <col min="4103" max="4104" width="9.1796875" style="26"/>
    <col min="4105" max="4105" width="9.1796875" style="26" customWidth="1"/>
    <col min="4106" max="4339" width="9.1796875" style="26"/>
    <col min="4340" max="4342" width="9.1796875" style="26" customWidth="1"/>
    <col min="4343" max="4346" width="3.26953125" style="26" customWidth="1"/>
    <col min="4347" max="4347" width="9.1796875" style="26" customWidth="1"/>
    <col min="4348" max="4351" width="3.7265625" style="26" customWidth="1"/>
    <col min="4352" max="4352" width="61.7265625" style="26" customWidth="1"/>
    <col min="4353" max="4353" width="7.7265625" style="26" customWidth="1"/>
    <col min="4354" max="4355" width="8.54296875" style="26" customWidth="1"/>
    <col min="4356" max="4356" width="29.7265625" style="26" customWidth="1"/>
    <col min="4357" max="4357" width="8.7265625" style="26" customWidth="1"/>
    <col min="4358" max="4358" width="31.7265625" style="26" customWidth="1"/>
    <col min="4359" max="4360" width="9.1796875" style="26"/>
    <col min="4361" max="4361" width="9.1796875" style="26" customWidth="1"/>
    <col min="4362" max="4595" width="9.1796875" style="26"/>
    <col min="4596" max="4598" width="9.1796875" style="26" customWidth="1"/>
    <col min="4599" max="4602" width="3.26953125" style="26" customWidth="1"/>
    <col min="4603" max="4603" width="9.1796875" style="26" customWidth="1"/>
    <col min="4604" max="4607" width="3.7265625" style="26" customWidth="1"/>
    <col min="4608" max="4608" width="61.7265625" style="26" customWidth="1"/>
    <col min="4609" max="4609" width="7.7265625" style="26" customWidth="1"/>
    <col min="4610" max="4611" width="8.54296875" style="26" customWidth="1"/>
    <col min="4612" max="4612" width="29.7265625" style="26" customWidth="1"/>
    <col min="4613" max="4613" width="8.7265625" style="26" customWidth="1"/>
    <col min="4614" max="4614" width="31.7265625" style="26" customWidth="1"/>
    <col min="4615" max="4616" width="9.1796875" style="26"/>
    <col min="4617" max="4617" width="9.1796875" style="26" customWidth="1"/>
    <col min="4618" max="4851" width="9.1796875" style="26"/>
    <col min="4852" max="4854" width="9.1796875" style="26" customWidth="1"/>
    <col min="4855" max="4858" width="3.26953125" style="26" customWidth="1"/>
    <col min="4859" max="4859" width="9.1796875" style="26" customWidth="1"/>
    <col min="4860" max="4863" width="3.7265625" style="26" customWidth="1"/>
    <col min="4864" max="4864" width="61.7265625" style="26" customWidth="1"/>
    <col min="4865" max="4865" width="7.7265625" style="26" customWidth="1"/>
    <col min="4866" max="4867" width="8.54296875" style="26" customWidth="1"/>
    <col min="4868" max="4868" width="29.7265625" style="26" customWidth="1"/>
    <col min="4869" max="4869" width="8.7265625" style="26" customWidth="1"/>
    <col min="4870" max="4870" width="31.7265625" style="26" customWidth="1"/>
    <col min="4871" max="4872" width="9.1796875" style="26"/>
    <col min="4873" max="4873" width="9.1796875" style="26" customWidth="1"/>
    <col min="4874" max="5107" width="9.1796875" style="26"/>
    <col min="5108" max="5110" width="9.1796875" style="26" customWidth="1"/>
    <col min="5111" max="5114" width="3.26953125" style="26" customWidth="1"/>
    <col min="5115" max="5115" width="9.1796875" style="26" customWidth="1"/>
    <col min="5116" max="5119" width="3.7265625" style="26" customWidth="1"/>
    <col min="5120" max="5120" width="61.7265625" style="26" customWidth="1"/>
    <col min="5121" max="5121" width="7.7265625" style="26" customWidth="1"/>
    <col min="5122" max="5123" width="8.54296875" style="26" customWidth="1"/>
    <col min="5124" max="5124" width="29.7265625" style="26" customWidth="1"/>
    <col min="5125" max="5125" width="8.7265625" style="26" customWidth="1"/>
    <col min="5126" max="5126" width="31.7265625" style="26" customWidth="1"/>
    <col min="5127" max="5128" width="9.1796875" style="26"/>
    <col min="5129" max="5129" width="9.1796875" style="26" customWidth="1"/>
    <col min="5130" max="5363" width="9.1796875" style="26"/>
    <col min="5364" max="5366" width="9.1796875" style="26" customWidth="1"/>
    <col min="5367" max="5370" width="3.26953125" style="26" customWidth="1"/>
    <col min="5371" max="5371" width="9.1796875" style="26" customWidth="1"/>
    <col min="5372" max="5375" width="3.7265625" style="26" customWidth="1"/>
    <col min="5376" max="5376" width="61.7265625" style="26" customWidth="1"/>
    <col min="5377" max="5377" width="7.7265625" style="26" customWidth="1"/>
    <col min="5378" max="5379" width="8.54296875" style="26" customWidth="1"/>
    <col min="5380" max="5380" width="29.7265625" style="26" customWidth="1"/>
    <col min="5381" max="5381" width="8.7265625" style="26" customWidth="1"/>
    <col min="5382" max="5382" width="31.7265625" style="26" customWidth="1"/>
    <col min="5383" max="5384" width="9.1796875" style="26"/>
    <col min="5385" max="5385" width="9.1796875" style="26" customWidth="1"/>
    <col min="5386" max="5619" width="9.1796875" style="26"/>
    <col min="5620" max="5622" width="9.1796875" style="26" customWidth="1"/>
    <col min="5623" max="5626" width="3.26953125" style="26" customWidth="1"/>
    <col min="5627" max="5627" width="9.1796875" style="26" customWidth="1"/>
    <col min="5628" max="5631" width="3.7265625" style="26" customWidth="1"/>
    <col min="5632" max="5632" width="61.7265625" style="26" customWidth="1"/>
    <col min="5633" max="5633" width="7.7265625" style="26" customWidth="1"/>
    <col min="5634" max="5635" width="8.54296875" style="26" customWidth="1"/>
    <col min="5636" max="5636" width="29.7265625" style="26" customWidth="1"/>
    <col min="5637" max="5637" width="8.7265625" style="26" customWidth="1"/>
    <col min="5638" max="5638" width="31.7265625" style="26" customWidth="1"/>
    <col min="5639" max="5640" width="9.1796875" style="26"/>
    <col min="5641" max="5641" width="9.1796875" style="26" customWidth="1"/>
    <col min="5642" max="5875" width="9.1796875" style="26"/>
    <col min="5876" max="5878" width="9.1796875" style="26" customWidth="1"/>
    <col min="5879" max="5882" width="3.26953125" style="26" customWidth="1"/>
    <col min="5883" max="5883" width="9.1796875" style="26" customWidth="1"/>
    <col min="5884" max="5887" width="3.7265625" style="26" customWidth="1"/>
    <col min="5888" max="5888" width="61.7265625" style="26" customWidth="1"/>
    <col min="5889" max="5889" width="7.7265625" style="26" customWidth="1"/>
    <col min="5890" max="5891" width="8.54296875" style="26" customWidth="1"/>
    <col min="5892" max="5892" width="29.7265625" style="26" customWidth="1"/>
    <col min="5893" max="5893" width="8.7265625" style="26" customWidth="1"/>
    <col min="5894" max="5894" width="31.7265625" style="26" customWidth="1"/>
    <col min="5895" max="5896" width="9.1796875" style="26"/>
    <col min="5897" max="5897" width="9.1796875" style="26" customWidth="1"/>
    <col min="5898" max="6131" width="9.1796875" style="26"/>
    <col min="6132" max="6134" width="9.1796875" style="26" customWidth="1"/>
    <col min="6135" max="6138" width="3.26953125" style="26" customWidth="1"/>
    <col min="6139" max="6139" width="9.1796875" style="26" customWidth="1"/>
    <col min="6140" max="6143" width="3.7265625" style="26" customWidth="1"/>
    <col min="6144" max="6144" width="61.7265625" style="26" customWidth="1"/>
    <col min="6145" max="6145" width="7.7265625" style="26" customWidth="1"/>
    <col min="6146" max="6147" width="8.54296875" style="26" customWidth="1"/>
    <col min="6148" max="6148" width="29.7265625" style="26" customWidth="1"/>
    <col min="6149" max="6149" width="8.7265625" style="26" customWidth="1"/>
    <col min="6150" max="6150" width="31.7265625" style="26" customWidth="1"/>
    <col min="6151" max="6152" width="9.1796875" style="26"/>
    <col min="6153" max="6153" width="9.1796875" style="26" customWidth="1"/>
    <col min="6154" max="6387" width="9.1796875" style="26"/>
    <col min="6388" max="6390" width="9.1796875" style="26" customWidth="1"/>
    <col min="6391" max="6394" width="3.26953125" style="26" customWidth="1"/>
    <col min="6395" max="6395" width="9.1796875" style="26" customWidth="1"/>
    <col min="6396" max="6399" width="3.7265625" style="26" customWidth="1"/>
    <col min="6400" max="6400" width="61.7265625" style="26" customWidth="1"/>
    <col min="6401" max="6401" width="7.7265625" style="26" customWidth="1"/>
    <col min="6402" max="6403" width="8.54296875" style="26" customWidth="1"/>
    <col min="6404" max="6404" width="29.7265625" style="26" customWidth="1"/>
    <col min="6405" max="6405" width="8.7265625" style="26" customWidth="1"/>
    <col min="6406" max="6406" width="31.7265625" style="26" customWidth="1"/>
    <col min="6407" max="6408" width="9.1796875" style="26"/>
    <col min="6409" max="6409" width="9.1796875" style="26" customWidth="1"/>
    <col min="6410" max="6643" width="9.1796875" style="26"/>
    <col min="6644" max="6646" width="9.1796875" style="26" customWidth="1"/>
    <col min="6647" max="6650" width="3.26953125" style="26" customWidth="1"/>
    <col min="6651" max="6651" width="9.1796875" style="26" customWidth="1"/>
    <col min="6652" max="6655" width="3.7265625" style="26" customWidth="1"/>
    <col min="6656" max="6656" width="61.7265625" style="26" customWidth="1"/>
    <col min="6657" max="6657" width="7.7265625" style="26" customWidth="1"/>
    <col min="6658" max="6659" width="8.54296875" style="26" customWidth="1"/>
    <col min="6660" max="6660" width="29.7265625" style="26" customWidth="1"/>
    <col min="6661" max="6661" width="8.7265625" style="26" customWidth="1"/>
    <col min="6662" max="6662" width="31.7265625" style="26" customWidth="1"/>
    <col min="6663" max="6664" width="9.1796875" style="26"/>
    <col min="6665" max="6665" width="9.1796875" style="26" customWidth="1"/>
    <col min="6666" max="6899" width="9.1796875" style="26"/>
    <col min="6900" max="6902" width="9.1796875" style="26" customWidth="1"/>
    <col min="6903" max="6906" width="3.26953125" style="26" customWidth="1"/>
    <col min="6907" max="6907" width="9.1796875" style="26" customWidth="1"/>
    <col min="6908" max="6911" width="3.7265625" style="26" customWidth="1"/>
    <col min="6912" max="6912" width="61.7265625" style="26" customWidth="1"/>
    <col min="6913" max="6913" width="7.7265625" style="26" customWidth="1"/>
    <col min="6914" max="6915" width="8.54296875" style="26" customWidth="1"/>
    <col min="6916" max="6916" width="29.7265625" style="26" customWidth="1"/>
    <col min="6917" max="6917" width="8.7265625" style="26" customWidth="1"/>
    <col min="6918" max="6918" width="31.7265625" style="26" customWidth="1"/>
    <col min="6919" max="6920" width="9.1796875" style="26"/>
    <col min="6921" max="6921" width="9.1796875" style="26" customWidth="1"/>
    <col min="6922" max="7155" width="9.1796875" style="26"/>
    <col min="7156" max="7158" width="9.1796875" style="26" customWidth="1"/>
    <col min="7159" max="7162" width="3.26953125" style="26" customWidth="1"/>
    <col min="7163" max="7163" width="9.1796875" style="26" customWidth="1"/>
    <col min="7164" max="7167" width="3.7265625" style="26" customWidth="1"/>
    <col min="7168" max="7168" width="61.7265625" style="26" customWidth="1"/>
    <col min="7169" max="7169" width="7.7265625" style="26" customWidth="1"/>
    <col min="7170" max="7171" width="8.54296875" style="26" customWidth="1"/>
    <col min="7172" max="7172" width="29.7265625" style="26" customWidth="1"/>
    <col min="7173" max="7173" width="8.7265625" style="26" customWidth="1"/>
    <col min="7174" max="7174" width="31.7265625" style="26" customWidth="1"/>
    <col min="7175" max="7176" width="9.1796875" style="26"/>
    <col min="7177" max="7177" width="9.1796875" style="26" customWidth="1"/>
    <col min="7178" max="7411" width="9.1796875" style="26"/>
    <col min="7412" max="7414" width="9.1796875" style="26" customWidth="1"/>
    <col min="7415" max="7418" width="3.26953125" style="26" customWidth="1"/>
    <col min="7419" max="7419" width="9.1796875" style="26" customWidth="1"/>
    <col min="7420" max="7423" width="3.7265625" style="26" customWidth="1"/>
    <col min="7424" max="7424" width="61.7265625" style="26" customWidth="1"/>
    <col min="7425" max="7425" width="7.7265625" style="26" customWidth="1"/>
    <col min="7426" max="7427" width="8.54296875" style="26" customWidth="1"/>
    <col min="7428" max="7428" width="29.7265625" style="26" customWidth="1"/>
    <col min="7429" max="7429" width="8.7265625" style="26" customWidth="1"/>
    <col min="7430" max="7430" width="31.7265625" style="26" customWidth="1"/>
    <col min="7431" max="7432" width="9.1796875" style="26"/>
    <col min="7433" max="7433" width="9.1796875" style="26" customWidth="1"/>
    <col min="7434" max="7667" width="9.1796875" style="26"/>
    <col min="7668" max="7670" width="9.1796875" style="26" customWidth="1"/>
    <col min="7671" max="7674" width="3.26953125" style="26" customWidth="1"/>
    <col min="7675" max="7675" width="9.1796875" style="26" customWidth="1"/>
    <col min="7676" max="7679" width="3.7265625" style="26" customWidth="1"/>
    <col min="7680" max="7680" width="61.7265625" style="26" customWidth="1"/>
    <col min="7681" max="7681" width="7.7265625" style="26" customWidth="1"/>
    <col min="7682" max="7683" width="8.54296875" style="26" customWidth="1"/>
    <col min="7684" max="7684" width="29.7265625" style="26" customWidth="1"/>
    <col min="7685" max="7685" width="8.7265625" style="26" customWidth="1"/>
    <col min="7686" max="7686" width="31.7265625" style="26" customWidth="1"/>
    <col min="7687" max="7688" width="9.1796875" style="26"/>
    <col min="7689" max="7689" width="9.1796875" style="26" customWidth="1"/>
    <col min="7690" max="7923" width="9.1796875" style="26"/>
    <col min="7924" max="7926" width="9.1796875" style="26" customWidth="1"/>
    <col min="7927" max="7930" width="3.26953125" style="26" customWidth="1"/>
    <col min="7931" max="7931" width="9.1796875" style="26" customWidth="1"/>
    <col min="7932" max="7935" width="3.7265625" style="26" customWidth="1"/>
    <col min="7936" max="7936" width="61.7265625" style="26" customWidth="1"/>
    <col min="7937" max="7937" width="7.7265625" style="26" customWidth="1"/>
    <col min="7938" max="7939" width="8.54296875" style="26" customWidth="1"/>
    <col min="7940" max="7940" width="29.7265625" style="26" customWidth="1"/>
    <col min="7941" max="7941" width="8.7265625" style="26" customWidth="1"/>
    <col min="7942" max="7942" width="31.7265625" style="26" customWidth="1"/>
    <col min="7943" max="7944" width="9.1796875" style="26"/>
    <col min="7945" max="7945" width="9.1796875" style="26" customWidth="1"/>
    <col min="7946" max="8179" width="9.1796875" style="26"/>
    <col min="8180" max="8182" width="9.1796875" style="26" customWidth="1"/>
    <col min="8183" max="8186" width="3.26953125" style="26" customWidth="1"/>
    <col min="8187" max="8187" width="9.1796875" style="26" customWidth="1"/>
    <col min="8188" max="8191" width="3.7265625" style="26" customWidth="1"/>
    <col min="8192" max="8192" width="61.7265625" style="26" customWidth="1"/>
    <col min="8193" max="8193" width="7.7265625" style="26" customWidth="1"/>
    <col min="8194" max="8195" width="8.54296875" style="26" customWidth="1"/>
    <col min="8196" max="8196" width="29.7265625" style="26" customWidth="1"/>
    <col min="8197" max="8197" width="8.7265625" style="26" customWidth="1"/>
    <col min="8198" max="8198" width="31.7265625" style="26" customWidth="1"/>
    <col min="8199" max="8200" width="9.1796875" style="26"/>
    <col min="8201" max="8201" width="9.1796875" style="26" customWidth="1"/>
    <col min="8202" max="8435" width="9.1796875" style="26"/>
    <col min="8436" max="8438" width="9.1796875" style="26" customWidth="1"/>
    <col min="8439" max="8442" width="3.26953125" style="26" customWidth="1"/>
    <col min="8443" max="8443" width="9.1796875" style="26" customWidth="1"/>
    <col min="8444" max="8447" width="3.7265625" style="26" customWidth="1"/>
    <col min="8448" max="8448" width="61.7265625" style="26" customWidth="1"/>
    <col min="8449" max="8449" width="7.7265625" style="26" customWidth="1"/>
    <col min="8450" max="8451" width="8.54296875" style="26" customWidth="1"/>
    <col min="8452" max="8452" width="29.7265625" style="26" customWidth="1"/>
    <col min="8453" max="8453" width="8.7265625" style="26" customWidth="1"/>
    <col min="8454" max="8454" width="31.7265625" style="26" customWidth="1"/>
    <col min="8455" max="8456" width="9.1796875" style="26"/>
    <col min="8457" max="8457" width="9.1796875" style="26" customWidth="1"/>
    <col min="8458" max="8691" width="9.1796875" style="26"/>
    <col min="8692" max="8694" width="9.1796875" style="26" customWidth="1"/>
    <col min="8695" max="8698" width="3.26953125" style="26" customWidth="1"/>
    <col min="8699" max="8699" width="9.1796875" style="26" customWidth="1"/>
    <col min="8700" max="8703" width="3.7265625" style="26" customWidth="1"/>
    <col min="8704" max="8704" width="61.7265625" style="26" customWidth="1"/>
    <col min="8705" max="8705" width="7.7265625" style="26" customWidth="1"/>
    <col min="8706" max="8707" width="8.54296875" style="26" customWidth="1"/>
    <col min="8708" max="8708" width="29.7265625" style="26" customWidth="1"/>
    <col min="8709" max="8709" width="8.7265625" style="26" customWidth="1"/>
    <col min="8710" max="8710" width="31.7265625" style="26" customWidth="1"/>
    <col min="8711" max="8712" width="9.1796875" style="26"/>
    <col min="8713" max="8713" width="9.1796875" style="26" customWidth="1"/>
    <col min="8714" max="8947" width="9.1796875" style="26"/>
    <col min="8948" max="8950" width="9.1796875" style="26" customWidth="1"/>
    <col min="8951" max="8954" width="3.26953125" style="26" customWidth="1"/>
    <col min="8955" max="8955" width="9.1796875" style="26" customWidth="1"/>
    <col min="8956" max="8959" width="3.7265625" style="26" customWidth="1"/>
    <col min="8960" max="8960" width="61.7265625" style="26" customWidth="1"/>
    <col min="8961" max="8961" width="7.7265625" style="26" customWidth="1"/>
    <col min="8962" max="8963" width="8.54296875" style="26" customWidth="1"/>
    <col min="8964" max="8964" width="29.7265625" style="26" customWidth="1"/>
    <col min="8965" max="8965" width="8.7265625" style="26" customWidth="1"/>
    <col min="8966" max="8966" width="31.7265625" style="26" customWidth="1"/>
    <col min="8967" max="8968" width="9.1796875" style="26"/>
    <col min="8969" max="8969" width="9.1796875" style="26" customWidth="1"/>
    <col min="8970" max="9203" width="9.1796875" style="26"/>
    <col min="9204" max="9206" width="9.1796875" style="26" customWidth="1"/>
    <col min="9207" max="9210" width="3.26953125" style="26" customWidth="1"/>
    <col min="9211" max="9211" width="9.1796875" style="26" customWidth="1"/>
    <col min="9212" max="9215" width="3.7265625" style="26" customWidth="1"/>
    <col min="9216" max="9216" width="61.7265625" style="26" customWidth="1"/>
    <col min="9217" max="9217" width="7.7265625" style="26" customWidth="1"/>
    <col min="9218" max="9219" width="8.54296875" style="26" customWidth="1"/>
    <col min="9220" max="9220" width="29.7265625" style="26" customWidth="1"/>
    <col min="9221" max="9221" width="8.7265625" style="26" customWidth="1"/>
    <col min="9222" max="9222" width="31.7265625" style="26" customWidth="1"/>
    <col min="9223" max="9224" width="9.1796875" style="26"/>
    <col min="9225" max="9225" width="9.1796875" style="26" customWidth="1"/>
    <col min="9226" max="9459" width="9.1796875" style="26"/>
    <col min="9460" max="9462" width="9.1796875" style="26" customWidth="1"/>
    <col min="9463" max="9466" width="3.26953125" style="26" customWidth="1"/>
    <col min="9467" max="9467" width="9.1796875" style="26" customWidth="1"/>
    <col min="9468" max="9471" width="3.7265625" style="26" customWidth="1"/>
    <col min="9472" max="9472" width="61.7265625" style="26" customWidth="1"/>
    <col min="9473" max="9473" width="7.7265625" style="26" customWidth="1"/>
    <col min="9474" max="9475" width="8.54296875" style="26" customWidth="1"/>
    <col min="9476" max="9476" width="29.7265625" style="26" customWidth="1"/>
    <col min="9477" max="9477" width="8.7265625" style="26" customWidth="1"/>
    <col min="9478" max="9478" width="31.7265625" style="26" customWidth="1"/>
    <col min="9479" max="9480" width="9.1796875" style="26"/>
    <col min="9481" max="9481" width="9.1796875" style="26" customWidth="1"/>
    <col min="9482" max="9715" width="9.1796875" style="26"/>
    <col min="9716" max="9718" width="9.1796875" style="26" customWidth="1"/>
    <col min="9719" max="9722" width="3.26953125" style="26" customWidth="1"/>
    <col min="9723" max="9723" width="9.1796875" style="26" customWidth="1"/>
    <col min="9724" max="9727" width="3.7265625" style="26" customWidth="1"/>
    <col min="9728" max="9728" width="61.7265625" style="26" customWidth="1"/>
    <col min="9729" max="9729" width="7.7265625" style="26" customWidth="1"/>
    <col min="9730" max="9731" width="8.54296875" style="26" customWidth="1"/>
    <col min="9732" max="9732" width="29.7265625" style="26" customWidth="1"/>
    <col min="9733" max="9733" width="8.7265625" style="26" customWidth="1"/>
    <col min="9734" max="9734" width="31.7265625" style="26" customWidth="1"/>
    <col min="9735" max="9736" width="9.1796875" style="26"/>
    <col min="9737" max="9737" width="9.1796875" style="26" customWidth="1"/>
    <col min="9738" max="9971" width="9.1796875" style="26"/>
    <col min="9972" max="9974" width="9.1796875" style="26" customWidth="1"/>
    <col min="9975" max="9978" width="3.26953125" style="26" customWidth="1"/>
    <col min="9979" max="9979" width="9.1796875" style="26" customWidth="1"/>
    <col min="9980" max="9983" width="3.7265625" style="26" customWidth="1"/>
    <col min="9984" max="9984" width="61.7265625" style="26" customWidth="1"/>
    <col min="9985" max="9985" width="7.7265625" style="26" customWidth="1"/>
    <col min="9986" max="9987" width="8.54296875" style="26" customWidth="1"/>
    <col min="9988" max="9988" width="29.7265625" style="26" customWidth="1"/>
    <col min="9989" max="9989" width="8.7265625" style="26" customWidth="1"/>
    <col min="9990" max="9990" width="31.7265625" style="26" customWidth="1"/>
    <col min="9991" max="9992" width="9.1796875" style="26"/>
    <col min="9993" max="9993" width="9.1796875" style="26" customWidth="1"/>
    <col min="9994" max="10227" width="9.1796875" style="26"/>
    <col min="10228" max="10230" width="9.1796875" style="26" customWidth="1"/>
    <col min="10231" max="10234" width="3.26953125" style="26" customWidth="1"/>
    <col min="10235" max="10235" width="9.1796875" style="26" customWidth="1"/>
    <col min="10236" max="10239" width="3.7265625" style="26" customWidth="1"/>
    <col min="10240" max="10240" width="61.7265625" style="26" customWidth="1"/>
    <col min="10241" max="10241" width="7.7265625" style="26" customWidth="1"/>
    <col min="10242" max="10243" width="8.54296875" style="26" customWidth="1"/>
    <col min="10244" max="10244" width="29.7265625" style="26" customWidth="1"/>
    <col min="10245" max="10245" width="8.7265625" style="26" customWidth="1"/>
    <col min="10246" max="10246" width="31.7265625" style="26" customWidth="1"/>
    <col min="10247" max="10248" width="9.1796875" style="26"/>
    <col min="10249" max="10249" width="9.1796875" style="26" customWidth="1"/>
    <col min="10250" max="10483" width="9.1796875" style="26"/>
    <col min="10484" max="10486" width="9.1796875" style="26" customWidth="1"/>
    <col min="10487" max="10490" width="3.26953125" style="26" customWidth="1"/>
    <col min="10491" max="10491" width="9.1796875" style="26" customWidth="1"/>
    <col min="10492" max="10495" width="3.7265625" style="26" customWidth="1"/>
    <col min="10496" max="10496" width="61.7265625" style="26" customWidth="1"/>
    <col min="10497" max="10497" width="7.7265625" style="26" customWidth="1"/>
    <col min="10498" max="10499" width="8.54296875" style="26" customWidth="1"/>
    <col min="10500" max="10500" width="29.7265625" style="26" customWidth="1"/>
    <col min="10501" max="10501" width="8.7265625" style="26" customWidth="1"/>
    <col min="10502" max="10502" width="31.7265625" style="26" customWidth="1"/>
    <col min="10503" max="10504" width="9.1796875" style="26"/>
    <col min="10505" max="10505" width="9.1796875" style="26" customWidth="1"/>
    <col min="10506" max="10739" width="9.1796875" style="26"/>
    <col min="10740" max="10742" width="9.1796875" style="26" customWidth="1"/>
    <col min="10743" max="10746" width="3.26953125" style="26" customWidth="1"/>
    <col min="10747" max="10747" width="9.1796875" style="26" customWidth="1"/>
    <col min="10748" max="10751" width="3.7265625" style="26" customWidth="1"/>
    <col min="10752" max="10752" width="61.7265625" style="26" customWidth="1"/>
    <col min="10753" max="10753" width="7.7265625" style="26" customWidth="1"/>
    <col min="10754" max="10755" width="8.54296875" style="26" customWidth="1"/>
    <col min="10756" max="10756" width="29.7265625" style="26" customWidth="1"/>
    <col min="10757" max="10757" width="8.7265625" style="26" customWidth="1"/>
    <col min="10758" max="10758" width="31.7265625" style="26" customWidth="1"/>
    <col min="10759" max="10760" width="9.1796875" style="26"/>
    <col min="10761" max="10761" width="9.1796875" style="26" customWidth="1"/>
    <col min="10762" max="10995" width="9.1796875" style="26"/>
    <col min="10996" max="10998" width="9.1796875" style="26" customWidth="1"/>
    <col min="10999" max="11002" width="3.26953125" style="26" customWidth="1"/>
    <col min="11003" max="11003" width="9.1796875" style="26" customWidth="1"/>
    <col min="11004" max="11007" width="3.7265625" style="26" customWidth="1"/>
    <col min="11008" max="11008" width="61.7265625" style="26" customWidth="1"/>
    <col min="11009" max="11009" width="7.7265625" style="26" customWidth="1"/>
    <col min="11010" max="11011" width="8.54296875" style="26" customWidth="1"/>
    <col min="11012" max="11012" width="29.7265625" style="26" customWidth="1"/>
    <col min="11013" max="11013" width="8.7265625" style="26" customWidth="1"/>
    <col min="11014" max="11014" width="31.7265625" style="26" customWidth="1"/>
    <col min="11015" max="11016" width="9.1796875" style="26"/>
    <col min="11017" max="11017" width="9.1796875" style="26" customWidth="1"/>
    <col min="11018" max="11251" width="9.1796875" style="26"/>
    <col min="11252" max="11254" width="9.1796875" style="26" customWidth="1"/>
    <col min="11255" max="11258" width="3.26953125" style="26" customWidth="1"/>
    <col min="11259" max="11259" width="9.1796875" style="26" customWidth="1"/>
    <col min="11260" max="11263" width="3.7265625" style="26" customWidth="1"/>
    <col min="11264" max="11264" width="61.7265625" style="26" customWidth="1"/>
    <col min="11265" max="11265" width="7.7265625" style="26" customWidth="1"/>
    <col min="11266" max="11267" width="8.54296875" style="26" customWidth="1"/>
    <col min="11268" max="11268" width="29.7265625" style="26" customWidth="1"/>
    <col min="11269" max="11269" width="8.7265625" style="26" customWidth="1"/>
    <col min="11270" max="11270" width="31.7265625" style="26" customWidth="1"/>
    <col min="11271" max="11272" width="9.1796875" style="26"/>
    <col min="11273" max="11273" width="9.1796875" style="26" customWidth="1"/>
    <col min="11274" max="11507" width="9.1796875" style="26"/>
    <col min="11508" max="11510" width="9.1796875" style="26" customWidth="1"/>
    <col min="11511" max="11514" width="3.26953125" style="26" customWidth="1"/>
    <col min="11515" max="11515" width="9.1796875" style="26" customWidth="1"/>
    <col min="11516" max="11519" width="3.7265625" style="26" customWidth="1"/>
    <col min="11520" max="11520" width="61.7265625" style="26" customWidth="1"/>
    <col min="11521" max="11521" width="7.7265625" style="26" customWidth="1"/>
    <col min="11522" max="11523" width="8.54296875" style="26" customWidth="1"/>
    <col min="11524" max="11524" width="29.7265625" style="26" customWidth="1"/>
    <col min="11525" max="11525" width="8.7265625" style="26" customWidth="1"/>
    <col min="11526" max="11526" width="31.7265625" style="26" customWidth="1"/>
    <col min="11527" max="11528" width="9.1796875" style="26"/>
    <col min="11529" max="11529" width="9.1796875" style="26" customWidth="1"/>
    <col min="11530" max="11763" width="9.1796875" style="26"/>
    <col min="11764" max="11766" width="9.1796875" style="26" customWidth="1"/>
    <col min="11767" max="11770" width="3.26953125" style="26" customWidth="1"/>
    <col min="11771" max="11771" width="9.1796875" style="26" customWidth="1"/>
    <col min="11772" max="11775" width="3.7265625" style="26" customWidth="1"/>
    <col min="11776" max="11776" width="61.7265625" style="26" customWidth="1"/>
    <col min="11777" max="11777" width="7.7265625" style="26" customWidth="1"/>
    <col min="11778" max="11779" width="8.54296875" style="26" customWidth="1"/>
    <col min="11780" max="11780" width="29.7265625" style="26" customWidth="1"/>
    <col min="11781" max="11781" width="8.7265625" style="26" customWidth="1"/>
    <col min="11782" max="11782" width="31.7265625" style="26" customWidth="1"/>
    <col min="11783" max="11784" width="9.1796875" style="26"/>
    <col min="11785" max="11785" width="9.1796875" style="26" customWidth="1"/>
    <col min="11786" max="12019" width="9.1796875" style="26"/>
    <col min="12020" max="12022" width="9.1796875" style="26" customWidth="1"/>
    <col min="12023" max="12026" width="3.26953125" style="26" customWidth="1"/>
    <col min="12027" max="12027" width="9.1796875" style="26" customWidth="1"/>
    <col min="12028" max="12031" width="3.7265625" style="26" customWidth="1"/>
    <col min="12032" max="12032" width="61.7265625" style="26" customWidth="1"/>
    <col min="12033" max="12033" width="7.7265625" style="26" customWidth="1"/>
    <col min="12034" max="12035" width="8.54296875" style="26" customWidth="1"/>
    <col min="12036" max="12036" width="29.7265625" style="26" customWidth="1"/>
    <col min="12037" max="12037" width="8.7265625" style="26" customWidth="1"/>
    <col min="12038" max="12038" width="31.7265625" style="26" customWidth="1"/>
    <col min="12039" max="12040" width="9.1796875" style="26"/>
    <col min="12041" max="12041" width="9.1796875" style="26" customWidth="1"/>
    <col min="12042" max="12275" width="9.1796875" style="26"/>
    <col min="12276" max="12278" width="9.1796875" style="26" customWidth="1"/>
    <col min="12279" max="12282" width="3.26953125" style="26" customWidth="1"/>
    <col min="12283" max="12283" width="9.1796875" style="26" customWidth="1"/>
    <col min="12284" max="12287" width="3.7265625" style="26" customWidth="1"/>
    <col min="12288" max="12288" width="61.7265625" style="26" customWidth="1"/>
    <col min="12289" max="12289" width="7.7265625" style="26" customWidth="1"/>
    <col min="12290" max="12291" width="8.54296875" style="26" customWidth="1"/>
    <col min="12292" max="12292" width="29.7265625" style="26" customWidth="1"/>
    <col min="12293" max="12293" width="8.7265625" style="26" customWidth="1"/>
    <col min="12294" max="12294" width="31.7265625" style="26" customWidth="1"/>
    <col min="12295" max="12296" width="9.1796875" style="26"/>
    <col min="12297" max="12297" width="9.1796875" style="26" customWidth="1"/>
    <col min="12298" max="12531" width="9.1796875" style="26"/>
    <col min="12532" max="12534" width="9.1796875" style="26" customWidth="1"/>
    <col min="12535" max="12538" width="3.26953125" style="26" customWidth="1"/>
    <col min="12539" max="12539" width="9.1796875" style="26" customWidth="1"/>
    <col min="12540" max="12543" width="3.7265625" style="26" customWidth="1"/>
    <col min="12544" max="12544" width="61.7265625" style="26" customWidth="1"/>
    <col min="12545" max="12545" width="7.7265625" style="26" customWidth="1"/>
    <col min="12546" max="12547" width="8.54296875" style="26" customWidth="1"/>
    <col min="12548" max="12548" width="29.7265625" style="26" customWidth="1"/>
    <col min="12549" max="12549" width="8.7265625" style="26" customWidth="1"/>
    <col min="12550" max="12550" width="31.7265625" style="26" customWidth="1"/>
    <col min="12551" max="12552" width="9.1796875" style="26"/>
    <col min="12553" max="12553" width="9.1796875" style="26" customWidth="1"/>
    <col min="12554" max="12787" width="9.1796875" style="26"/>
    <col min="12788" max="12790" width="9.1796875" style="26" customWidth="1"/>
    <col min="12791" max="12794" width="3.26953125" style="26" customWidth="1"/>
    <col min="12795" max="12795" width="9.1796875" style="26" customWidth="1"/>
    <col min="12796" max="12799" width="3.7265625" style="26" customWidth="1"/>
    <col min="12800" max="12800" width="61.7265625" style="26" customWidth="1"/>
    <col min="12801" max="12801" width="7.7265625" style="26" customWidth="1"/>
    <col min="12802" max="12803" width="8.54296875" style="26" customWidth="1"/>
    <col min="12804" max="12804" width="29.7265625" style="26" customWidth="1"/>
    <col min="12805" max="12805" width="8.7265625" style="26" customWidth="1"/>
    <col min="12806" max="12806" width="31.7265625" style="26" customWidth="1"/>
    <col min="12807" max="12808" width="9.1796875" style="26"/>
    <col min="12809" max="12809" width="9.1796875" style="26" customWidth="1"/>
    <col min="12810" max="13043" width="9.1796875" style="26"/>
    <col min="13044" max="13046" width="9.1796875" style="26" customWidth="1"/>
    <col min="13047" max="13050" width="3.26953125" style="26" customWidth="1"/>
    <col min="13051" max="13051" width="9.1796875" style="26" customWidth="1"/>
    <col min="13052" max="13055" width="3.7265625" style="26" customWidth="1"/>
    <col min="13056" max="13056" width="61.7265625" style="26" customWidth="1"/>
    <col min="13057" max="13057" width="7.7265625" style="26" customWidth="1"/>
    <col min="13058" max="13059" width="8.54296875" style="26" customWidth="1"/>
    <col min="13060" max="13060" width="29.7265625" style="26" customWidth="1"/>
    <col min="13061" max="13061" width="8.7265625" style="26" customWidth="1"/>
    <col min="13062" max="13062" width="31.7265625" style="26" customWidth="1"/>
    <col min="13063" max="13064" width="9.1796875" style="26"/>
    <col min="13065" max="13065" width="9.1796875" style="26" customWidth="1"/>
    <col min="13066" max="13299" width="9.1796875" style="26"/>
    <col min="13300" max="13302" width="9.1796875" style="26" customWidth="1"/>
    <col min="13303" max="13306" width="3.26953125" style="26" customWidth="1"/>
    <col min="13307" max="13307" width="9.1796875" style="26" customWidth="1"/>
    <col min="13308" max="13311" width="3.7265625" style="26" customWidth="1"/>
    <col min="13312" max="13312" width="61.7265625" style="26" customWidth="1"/>
    <col min="13313" max="13313" width="7.7265625" style="26" customWidth="1"/>
    <col min="13314" max="13315" width="8.54296875" style="26" customWidth="1"/>
    <col min="13316" max="13316" width="29.7265625" style="26" customWidth="1"/>
    <col min="13317" max="13317" width="8.7265625" style="26" customWidth="1"/>
    <col min="13318" max="13318" width="31.7265625" style="26" customWidth="1"/>
    <col min="13319" max="13320" width="9.1796875" style="26"/>
    <col min="13321" max="13321" width="9.1796875" style="26" customWidth="1"/>
    <col min="13322" max="13555" width="9.1796875" style="26"/>
    <col min="13556" max="13558" width="9.1796875" style="26" customWidth="1"/>
    <col min="13559" max="13562" width="3.26953125" style="26" customWidth="1"/>
    <col min="13563" max="13563" width="9.1796875" style="26" customWidth="1"/>
    <col min="13564" max="13567" width="3.7265625" style="26" customWidth="1"/>
    <col min="13568" max="13568" width="61.7265625" style="26" customWidth="1"/>
    <col min="13569" max="13569" width="7.7265625" style="26" customWidth="1"/>
    <col min="13570" max="13571" width="8.54296875" style="26" customWidth="1"/>
    <col min="13572" max="13572" width="29.7265625" style="26" customWidth="1"/>
    <col min="13573" max="13573" width="8.7265625" style="26" customWidth="1"/>
    <col min="13574" max="13574" width="31.7265625" style="26" customWidth="1"/>
    <col min="13575" max="13576" width="9.1796875" style="26"/>
    <col min="13577" max="13577" width="9.1796875" style="26" customWidth="1"/>
    <col min="13578" max="13811" width="9.1796875" style="26"/>
    <col min="13812" max="13814" width="9.1796875" style="26" customWidth="1"/>
    <col min="13815" max="13818" width="3.26953125" style="26" customWidth="1"/>
    <col min="13819" max="13819" width="9.1796875" style="26" customWidth="1"/>
    <col min="13820" max="13823" width="3.7265625" style="26" customWidth="1"/>
    <col min="13824" max="13824" width="61.7265625" style="26" customWidth="1"/>
    <col min="13825" max="13825" width="7.7265625" style="26" customWidth="1"/>
    <col min="13826" max="13827" width="8.54296875" style="26" customWidth="1"/>
    <col min="13828" max="13828" width="29.7265625" style="26" customWidth="1"/>
    <col min="13829" max="13829" width="8.7265625" style="26" customWidth="1"/>
    <col min="13830" max="13830" width="31.7265625" style="26" customWidth="1"/>
    <col min="13831" max="13832" width="9.1796875" style="26"/>
    <col min="13833" max="13833" width="9.1796875" style="26" customWidth="1"/>
    <col min="13834" max="14067" width="9.1796875" style="26"/>
    <col min="14068" max="14070" width="9.1796875" style="26" customWidth="1"/>
    <col min="14071" max="14074" width="3.26953125" style="26" customWidth="1"/>
    <col min="14075" max="14075" width="9.1796875" style="26" customWidth="1"/>
    <col min="14076" max="14079" width="3.7265625" style="26" customWidth="1"/>
    <col min="14080" max="14080" width="61.7265625" style="26" customWidth="1"/>
    <col min="14081" max="14081" width="7.7265625" style="26" customWidth="1"/>
    <col min="14082" max="14083" width="8.54296875" style="26" customWidth="1"/>
    <col min="14084" max="14084" width="29.7265625" style="26" customWidth="1"/>
    <col min="14085" max="14085" width="8.7265625" style="26" customWidth="1"/>
    <col min="14086" max="14086" width="31.7265625" style="26" customWidth="1"/>
    <col min="14087" max="14088" width="9.1796875" style="26"/>
    <col min="14089" max="14089" width="9.1796875" style="26" customWidth="1"/>
    <col min="14090" max="14323" width="9.1796875" style="26"/>
    <col min="14324" max="14326" width="9.1796875" style="26" customWidth="1"/>
    <col min="14327" max="14330" width="3.26953125" style="26" customWidth="1"/>
    <col min="14331" max="14331" width="9.1796875" style="26" customWidth="1"/>
    <col min="14332" max="14335" width="3.7265625" style="26" customWidth="1"/>
    <col min="14336" max="14336" width="61.7265625" style="26" customWidth="1"/>
    <col min="14337" max="14337" width="7.7265625" style="26" customWidth="1"/>
    <col min="14338" max="14339" width="8.54296875" style="26" customWidth="1"/>
    <col min="14340" max="14340" width="29.7265625" style="26" customWidth="1"/>
    <col min="14341" max="14341" width="8.7265625" style="26" customWidth="1"/>
    <col min="14342" max="14342" width="31.7265625" style="26" customWidth="1"/>
    <col min="14343" max="14344" width="9.1796875" style="26"/>
    <col min="14345" max="14345" width="9.1796875" style="26" customWidth="1"/>
    <col min="14346" max="14579" width="9.1796875" style="26"/>
    <col min="14580" max="14582" width="9.1796875" style="26" customWidth="1"/>
    <col min="14583" max="14586" width="3.26953125" style="26" customWidth="1"/>
    <col min="14587" max="14587" width="9.1796875" style="26" customWidth="1"/>
    <col min="14588" max="14591" width="3.7265625" style="26" customWidth="1"/>
    <col min="14592" max="14592" width="61.7265625" style="26" customWidth="1"/>
    <col min="14593" max="14593" width="7.7265625" style="26" customWidth="1"/>
    <col min="14594" max="14595" width="8.54296875" style="26" customWidth="1"/>
    <col min="14596" max="14596" width="29.7265625" style="26" customWidth="1"/>
    <col min="14597" max="14597" width="8.7265625" style="26" customWidth="1"/>
    <col min="14598" max="14598" width="31.7265625" style="26" customWidth="1"/>
    <col min="14599" max="14600" width="9.1796875" style="26"/>
    <col min="14601" max="14601" width="9.1796875" style="26" customWidth="1"/>
    <col min="14602" max="14835" width="9.1796875" style="26"/>
    <col min="14836" max="14838" width="9.1796875" style="26" customWidth="1"/>
    <col min="14839" max="14842" width="3.26953125" style="26" customWidth="1"/>
    <col min="14843" max="14843" width="9.1796875" style="26" customWidth="1"/>
    <col min="14844" max="14847" width="3.7265625" style="26" customWidth="1"/>
    <col min="14848" max="14848" width="61.7265625" style="26" customWidth="1"/>
    <col min="14849" max="14849" width="7.7265625" style="26" customWidth="1"/>
    <col min="14850" max="14851" width="8.54296875" style="26" customWidth="1"/>
    <col min="14852" max="14852" width="29.7265625" style="26" customWidth="1"/>
    <col min="14853" max="14853" width="8.7265625" style="26" customWidth="1"/>
    <col min="14854" max="14854" width="31.7265625" style="26" customWidth="1"/>
    <col min="14855" max="14856" width="9.1796875" style="26"/>
    <col min="14857" max="14857" width="9.1796875" style="26" customWidth="1"/>
    <col min="14858" max="15091" width="9.1796875" style="26"/>
    <col min="15092" max="15094" width="9.1796875" style="26" customWidth="1"/>
    <col min="15095" max="15098" width="3.26953125" style="26" customWidth="1"/>
    <col min="15099" max="15099" width="9.1796875" style="26" customWidth="1"/>
    <col min="15100" max="15103" width="3.7265625" style="26" customWidth="1"/>
    <col min="15104" max="15104" width="61.7265625" style="26" customWidth="1"/>
    <col min="15105" max="15105" width="7.7265625" style="26" customWidth="1"/>
    <col min="15106" max="15107" width="8.54296875" style="26" customWidth="1"/>
    <col min="15108" max="15108" width="29.7265625" style="26" customWidth="1"/>
    <col min="15109" max="15109" width="8.7265625" style="26" customWidth="1"/>
    <col min="15110" max="15110" width="31.7265625" style="26" customWidth="1"/>
    <col min="15111" max="15112" width="9.1796875" style="26"/>
    <col min="15113" max="15113" width="9.1796875" style="26" customWidth="1"/>
    <col min="15114" max="15347" width="9.1796875" style="26"/>
    <col min="15348" max="15350" width="9.1796875" style="26" customWidth="1"/>
    <col min="15351" max="15354" width="3.26953125" style="26" customWidth="1"/>
    <col min="15355" max="15355" width="9.1796875" style="26" customWidth="1"/>
    <col min="15356" max="15359" width="3.7265625" style="26" customWidth="1"/>
    <col min="15360" max="15360" width="61.7265625" style="26" customWidth="1"/>
    <col min="15361" max="15361" width="7.7265625" style="26" customWidth="1"/>
    <col min="15362" max="15363" width="8.54296875" style="26" customWidth="1"/>
    <col min="15364" max="15364" width="29.7265625" style="26" customWidth="1"/>
    <col min="15365" max="15365" width="8.7265625" style="26" customWidth="1"/>
    <col min="15366" max="15366" width="31.7265625" style="26" customWidth="1"/>
    <col min="15367" max="15368" width="9.1796875" style="26"/>
    <col min="15369" max="15369" width="9.1796875" style="26" customWidth="1"/>
    <col min="15370" max="15603" width="9.1796875" style="26"/>
    <col min="15604" max="15606" width="9.1796875" style="26" customWidth="1"/>
    <col min="15607" max="15610" width="3.26953125" style="26" customWidth="1"/>
    <col min="15611" max="15611" width="9.1796875" style="26" customWidth="1"/>
    <col min="15612" max="15615" width="3.7265625" style="26" customWidth="1"/>
    <col min="15616" max="15616" width="61.7265625" style="26" customWidth="1"/>
    <col min="15617" max="15617" width="7.7265625" style="26" customWidth="1"/>
    <col min="15618" max="15619" width="8.54296875" style="26" customWidth="1"/>
    <col min="15620" max="15620" width="29.7265625" style="26" customWidth="1"/>
    <col min="15621" max="15621" width="8.7265625" style="26" customWidth="1"/>
    <col min="15622" max="15622" width="31.7265625" style="26" customWidth="1"/>
    <col min="15623" max="15624" width="9.1796875" style="26"/>
    <col min="15625" max="15625" width="9.1796875" style="26" customWidth="1"/>
    <col min="15626" max="15859" width="9.1796875" style="26"/>
    <col min="15860" max="15862" width="9.1796875" style="26" customWidth="1"/>
    <col min="15863" max="15866" width="3.26953125" style="26" customWidth="1"/>
    <col min="15867" max="15867" width="9.1796875" style="26" customWidth="1"/>
    <col min="15868" max="15871" width="3.7265625" style="26" customWidth="1"/>
    <col min="15872" max="15872" width="61.7265625" style="26" customWidth="1"/>
    <col min="15873" max="15873" width="7.7265625" style="26" customWidth="1"/>
    <col min="15874" max="15875" width="8.54296875" style="26" customWidth="1"/>
    <col min="15876" max="15876" width="29.7265625" style="26" customWidth="1"/>
    <col min="15877" max="15877" width="8.7265625" style="26" customWidth="1"/>
    <col min="15878" max="15878" width="31.7265625" style="26" customWidth="1"/>
    <col min="15879" max="15880" width="9.1796875" style="26"/>
    <col min="15881" max="15881" width="9.1796875" style="26" customWidth="1"/>
    <col min="15882" max="16115" width="9.1796875" style="26"/>
    <col min="16116" max="16118" width="9.1796875" style="26" customWidth="1"/>
    <col min="16119" max="16122" width="3.26953125" style="26" customWidth="1"/>
    <col min="16123" max="16123" width="9.1796875" style="26" customWidth="1"/>
    <col min="16124" max="16127" width="3.7265625" style="26" customWidth="1"/>
    <col min="16128" max="16128" width="61.7265625" style="26" customWidth="1"/>
    <col min="16129" max="16129" width="7.7265625" style="26" customWidth="1"/>
    <col min="16130" max="16131" width="8.54296875" style="26" customWidth="1"/>
    <col min="16132" max="16132" width="29.7265625" style="26" customWidth="1"/>
    <col min="16133" max="16133" width="8.7265625" style="26" customWidth="1"/>
    <col min="16134" max="16134" width="31.7265625" style="26" customWidth="1"/>
    <col min="16135" max="16136" width="9.1796875" style="26"/>
    <col min="16137" max="16137" width="9.1796875" style="26" customWidth="1"/>
    <col min="16138" max="16384" width="9.1796875" style="26"/>
  </cols>
  <sheetData>
    <row r="1" spans="1:48" ht="15.5" x14ac:dyDescent="0.25">
      <c r="D1" s="39" t="s">
        <v>1188</v>
      </c>
      <c r="N1" s="80"/>
      <c r="O1" s="80"/>
      <c r="P1" s="81"/>
      <c r="Q1" s="82"/>
      <c r="R1" s="81"/>
      <c r="S1" s="82"/>
      <c r="T1" s="81"/>
      <c r="U1" s="82"/>
      <c r="V1" s="279"/>
      <c r="W1" s="80"/>
      <c r="X1" s="80"/>
      <c r="Y1" s="80"/>
      <c r="Z1" s="80"/>
      <c r="AA1" s="80"/>
      <c r="AB1" s="81"/>
      <c r="AC1" s="81"/>
      <c r="AD1" s="81"/>
      <c r="AF1" s="81"/>
      <c r="AG1" s="81"/>
      <c r="AH1" s="81"/>
      <c r="AI1" s="81"/>
      <c r="AJ1" s="81"/>
      <c r="AK1" s="81"/>
      <c r="AL1" s="81"/>
      <c r="AM1" s="81"/>
      <c r="AN1" s="81"/>
      <c r="AO1" s="81"/>
      <c r="AP1" s="81"/>
      <c r="AQ1" s="81"/>
    </row>
    <row r="2" spans="1:48" ht="16" thickBot="1" x14ac:dyDescent="0.3">
      <c r="D2" s="41" t="str">
        <f>LEFT(Country!B3,3)</f>
        <v>AUS</v>
      </c>
      <c r="N2" s="80"/>
      <c r="O2" s="80"/>
      <c r="P2" s="80"/>
      <c r="Q2" s="82"/>
      <c r="R2" s="82"/>
      <c r="S2" s="82"/>
      <c r="T2" s="82"/>
      <c r="U2" s="82"/>
      <c r="V2" s="80"/>
      <c r="W2" s="80"/>
      <c r="X2" s="80"/>
      <c r="Y2" s="80"/>
      <c r="Z2" s="80"/>
      <c r="AA2" s="80"/>
      <c r="AB2" s="80"/>
      <c r="AC2" s="80"/>
      <c r="AD2" s="80"/>
      <c r="AE2" s="80"/>
      <c r="AF2" s="80"/>
      <c r="AG2" s="80"/>
      <c r="AH2" s="83"/>
      <c r="AI2" s="84"/>
      <c r="AJ2" s="84"/>
      <c r="AK2" s="84"/>
      <c r="AL2" s="84"/>
      <c r="AM2" s="84"/>
      <c r="AN2" s="84"/>
      <c r="AO2" s="84"/>
      <c r="AP2" s="85"/>
      <c r="AQ2" s="85"/>
    </row>
    <row r="3" spans="1:48" ht="17.25" customHeight="1" thickBot="1" x14ac:dyDescent="0.3">
      <c r="D3" s="42"/>
      <c r="E3" s="43"/>
      <c r="F3" s="43"/>
      <c r="G3" s="43"/>
      <c r="H3" s="44"/>
      <c r="I3" s="45"/>
      <c r="J3" s="590" t="s">
        <v>348</v>
      </c>
      <c r="K3" s="591"/>
      <c r="L3" s="591"/>
      <c r="M3" s="592"/>
      <c r="N3" s="593" t="s">
        <v>1271</v>
      </c>
      <c r="O3" s="594"/>
      <c r="P3" s="594"/>
      <c r="Q3" s="594"/>
      <c r="R3" s="594"/>
      <c r="S3" s="594"/>
      <c r="T3" s="594"/>
      <c r="U3" s="594"/>
      <c r="V3" s="594"/>
      <c r="W3" s="595"/>
      <c r="X3" s="596" t="s">
        <v>348</v>
      </c>
      <c r="Y3" s="597"/>
      <c r="Z3" s="597"/>
      <c r="AA3" s="598"/>
      <c r="AB3" s="582" t="s">
        <v>349</v>
      </c>
      <c r="AC3" s="583"/>
      <c r="AD3" s="583"/>
      <c r="AE3" s="583"/>
      <c r="AF3" s="583"/>
      <c r="AG3" s="583"/>
      <c r="AH3" s="583"/>
      <c r="AI3" s="583"/>
      <c r="AJ3" s="583"/>
      <c r="AK3" s="583"/>
      <c r="AL3" s="583"/>
      <c r="AM3" s="583"/>
      <c r="AN3" s="583"/>
      <c r="AO3" s="583"/>
      <c r="AP3" s="583"/>
      <c r="AQ3" s="584"/>
      <c r="AR3" s="121"/>
      <c r="AS3" s="585" t="s">
        <v>367</v>
      </c>
      <c r="AT3" s="586"/>
      <c r="AU3" s="586"/>
      <c r="AV3" s="587"/>
    </row>
    <row r="4" spans="1:48" ht="112.5" customHeight="1" thickBot="1" x14ac:dyDescent="0.3">
      <c r="A4" s="58" t="s">
        <v>461</v>
      </c>
      <c r="B4" s="93" t="s">
        <v>27</v>
      </c>
      <c r="C4" s="58" t="s">
        <v>10</v>
      </c>
      <c r="D4" s="599" t="s">
        <v>12</v>
      </c>
      <c r="E4" s="600"/>
      <c r="F4" s="600"/>
      <c r="G4" s="600"/>
      <c r="H4" s="601"/>
      <c r="I4" s="269" t="s">
        <v>1322</v>
      </c>
      <c r="J4" s="46"/>
      <c r="K4" s="46"/>
      <c r="L4" s="54"/>
      <c r="M4" s="57"/>
      <c r="N4" s="368" t="s">
        <v>350</v>
      </c>
      <c r="O4" s="369" t="s">
        <v>351</v>
      </c>
      <c r="P4" s="370" t="s">
        <v>1392</v>
      </c>
      <c r="Q4" s="369" t="s">
        <v>1393</v>
      </c>
      <c r="R4" s="369" t="s">
        <v>1394</v>
      </c>
      <c r="S4" s="369" t="s">
        <v>1395</v>
      </c>
      <c r="T4" s="369" t="s">
        <v>1303</v>
      </c>
      <c r="U4" s="369" t="s">
        <v>1396</v>
      </c>
      <c r="V4" s="371" t="s">
        <v>1397</v>
      </c>
      <c r="W4" s="372" t="s">
        <v>1398</v>
      </c>
      <c r="X4" s="373"/>
      <c r="Y4" s="374"/>
      <c r="Z4" s="369"/>
      <c r="AA4" s="373"/>
      <c r="AB4" s="368" t="s">
        <v>354</v>
      </c>
      <c r="AC4" s="369" t="s">
        <v>355</v>
      </c>
      <c r="AD4" s="369" t="s">
        <v>1394</v>
      </c>
      <c r="AE4" s="369" t="s">
        <v>1395</v>
      </c>
      <c r="AF4" s="375" t="s">
        <v>1399</v>
      </c>
      <c r="AG4" s="369" t="s">
        <v>359</v>
      </c>
      <c r="AH4" s="369" t="s">
        <v>1396</v>
      </c>
      <c r="AI4" s="376" t="s">
        <v>1400</v>
      </c>
      <c r="AJ4" s="369" t="s">
        <v>1395</v>
      </c>
      <c r="AK4" s="377" t="s">
        <v>1401</v>
      </c>
      <c r="AL4" s="369" t="s">
        <v>359</v>
      </c>
      <c r="AM4" s="369" t="s">
        <v>1396</v>
      </c>
      <c r="AN4" s="369" t="s">
        <v>1402</v>
      </c>
      <c r="AO4" s="376" t="s">
        <v>364</v>
      </c>
      <c r="AP4" s="369" t="s">
        <v>365</v>
      </c>
      <c r="AQ4" s="378" t="s">
        <v>366</v>
      </c>
      <c r="AR4" s="79"/>
      <c r="AS4" s="46"/>
      <c r="AT4" s="103"/>
      <c r="AU4" s="89"/>
      <c r="AV4" s="90"/>
    </row>
    <row r="5" spans="1:48" ht="61" customHeight="1" thickBot="1" x14ac:dyDescent="0.3">
      <c r="A5" s="58"/>
      <c r="B5" s="93"/>
      <c r="C5" s="58"/>
      <c r="D5" s="275"/>
      <c r="E5" s="602" t="s">
        <v>371</v>
      </c>
      <c r="F5" s="602"/>
      <c r="G5" s="602"/>
      <c r="H5" s="603"/>
      <c r="I5" s="379"/>
      <c r="J5" s="488"/>
      <c r="K5" s="348"/>
      <c r="L5" s="348"/>
      <c r="M5" s="489"/>
      <c r="N5" s="254"/>
      <c r="O5" s="115"/>
      <c r="P5" s="59"/>
      <c r="Q5" s="59"/>
      <c r="R5" s="59"/>
      <c r="S5" s="59"/>
      <c r="T5" s="59"/>
      <c r="U5" s="59"/>
      <c r="V5" s="59"/>
      <c r="W5" s="255"/>
      <c r="X5" s="490"/>
      <c r="Y5" s="491"/>
      <c r="Z5" s="491"/>
      <c r="AA5" s="492"/>
      <c r="AB5" s="366"/>
      <c r="AC5" s="387"/>
      <c r="AD5" s="225"/>
      <c r="AE5" s="225"/>
      <c r="AF5" s="225"/>
      <c r="AG5" s="256"/>
      <c r="AH5" s="225"/>
      <c r="AI5" s="256"/>
      <c r="AJ5" s="256"/>
      <c r="AK5" s="256"/>
      <c r="AL5" s="225"/>
      <c r="AM5" s="225"/>
      <c r="AN5" s="225"/>
      <c r="AO5" s="238"/>
      <c r="AP5" s="238"/>
      <c r="AQ5" s="334"/>
      <c r="AR5" s="121"/>
      <c r="AS5" s="239"/>
      <c r="AT5" s="240"/>
      <c r="AU5" s="240"/>
      <c r="AV5" s="184"/>
    </row>
    <row r="6" spans="1:48" ht="29.25" customHeight="1" x14ac:dyDescent="0.25">
      <c r="A6" s="92" t="str">
        <f>MID(E5,FIND("(Q",E5)+1,6)&amp;"_TR1"</f>
        <v>Q3a.01_TR1</v>
      </c>
      <c r="B6" s="93" t="s">
        <v>28</v>
      </c>
      <c r="C6" s="58" t="s">
        <v>368</v>
      </c>
      <c r="D6" s="18"/>
      <c r="E6" s="457"/>
      <c r="F6" s="458" t="s">
        <v>2</v>
      </c>
      <c r="G6" s="463"/>
      <c r="H6" s="469"/>
      <c r="I6" s="589" t="s">
        <v>1228</v>
      </c>
      <c r="J6" s="493"/>
      <c r="K6" s="494"/>
      <c r="L6" s="494"/>
      <c r="M6" s="495"/>
      <c r="N6" s="270" t="s">
        <v>5</v>
      </c>
      <c r="O6" s="174" t="str">
        <f t="shared" ref="O6:O8" si="0">IF(OR(B6="NI",B6="N"),"New question introduced in 2023 - Please answer this question for the year of the previous update in Column P",IF(B6="EC","Small changes were made to the question. Take extra care when validating the response in Column N. If necessary, please change your answer in Column P",""))</f>
        <v/>
      </c>
      <c r="P6" s="233"/>
      <c r="Q6" s="233"/>
      <c r="R6" s="233"/>
      <c r="S6" s="233"/>
      <c r="T6" s="233"/>
      <c r="U6" s="233"/>
      <c r="V6" s="233" t="str">
        <f>IF(AND(T6="",R6="",P6="",N6=""),"",IF(AND(T6="",R6="", P6=""),N6,IF(AND(T6="", R6="",P6&lt;&gt;""),P6,IF(AND(T6="",R6&lt;&gt;""),R6,T6))))</f>
        <v>yes</v>
      </c>
      <c r="W6" s="258"/>
      <c r="X6" s="496"/>
      <c r="Y6" s="497"/>
      <c r="Z6" s="497"/>
      <c r="AA6" s="498"/>
      <c r="AB6" s="316"/>
      <c r="AC6" s="388"/>
      <c r="AD6" s="176"/>
      <c r="AE6" s="176"/>
      <c r="AF6" s="176" t="str">
        <f t="shared" ref="AF6:AF10" si="1">IF(AND(AD6="",AB6=""),"",IF(AND(AD6="",AB6&lt;&gt;""),AB6,IF(AND(AD6="",AB6&lt;&gt;""),AB6,AD6)))</f>
        <v/>
      </c>
      <c r="AG6" s="176"/>
      <c r="AH6" s="176"/>
      <c r="AI6" s="176"/>
      <c r="AJ6" s="176"/>
      <c r="AK6" s="176" t="str">
        <f t="shared" ref="AK6:AK10" si="2">IF(AND(AI6="",AG6="",AF6=""),"",IF(AND(AI6="",AG6=""),AF6,IF(AND(AI6="",AG6&lt;&gt;""),AG6,IF(AND(AI6="",AG6&lt;&gt;""),AG6,AI6))))</f>
        <v/>
      </c>
      <c r="AL6" s="176"/>
      <c r="AM6" s="176"/>
      <c r="AN6" s="176"/>
      <c r="AO6" s="176"/>
      <c r="AP6" s="176" t="str">
        <f t="shared" ref="AP6:AP10" si="3">IF(AND(AN6="",AL6="",AK6=""),".",IF(AND(AN6="",AL6=""),AK6,IF(AND(AN6="",AL6&lt;&gt;""),AL6,IF(AND(AN6="",AL6&lt;&gt;""),AL6,AN6))))</f>
        <v>.</v>
      </c>
      <c r="AQ6" s="313"/>
      <c r="AR6" s="121"/>
      <c r="AS6" s="239"/>
      <c r="AT6" s="179"/>
      <c r="AU6" s="179"/>
      <c r="AV6" s="184"/>
    </row>
    <row r="7" spans="1:48" ht="29.25" customHeight="1" x14ac:dyDescent="0.25">
      <c r="A7" s="92" t="str">
        <f>MID(E5,FIND("(Q",E5)+1,6)&amp;"_TR2"</f>
        <v>Q3a.01_TR2</v>
      </c>
      <c r="B7" s="93" t="s">
        <v>28</v>
      </c>
      <c r="C7" s="58" t="s">
        <v>369</v>
      </c>
      <c r="D7" s="18"/>
      <c r="E7" s="457"/>
      <c r="F7" s="458" t="s">
        <v>3</v>
      </c>
      <c r="G7" s="463"/>
      <c r="H7" s="469"/>
      <c r="I7" s="589"/>
      <c r="J7" s="493"/>
      <c r="K7" s="494"/>
      <c r="L7" s="494"/>
      <c r="M7" s="495"/>
      <c r="N7" s="270" t="s">
        <v>5</v>
      </c>
      <c r="O7" s="174" t="str">
        <f t="shared" si="0"/>
        <v/>
      </c>
      <c r="P7" s="233"/>
      <c r="Q7" s="233"/>
      <c r="R7" s="233"/>
      <c r="S7" s="233"/>
      <c r="T7" s="233"/>
      <c r="U7" s="233"/>
      <c r="V7" s="233" t="str">
        <f t="shared" ref="V7:V10" si="4">IF(AND(T7="",R7="",P7="",N7=""),"",IF(AND(T7="",R7="", P7=""),N7,IF(AND(T7="", R7="",P7&lt;&gt;""),P7,IF(AND(T7="",R7&lt;&gt;""),R7,T7))))</f>
        <v>yes</v>
      </c>
      <c r="W7" s="258"/>
      <c r="X7" s="496"/>
      <c r="Y7" s="497"/>
      <c r="Z7" s="497"/>
      <c r="AA7" s="498"/>
      <c r="AB7" s="316"/>
      <c r="AC7" s="388"/>
      <c r="AD7" s="176"/>
      <c r="AE7" s="176"/>
      <c r="AF7" s="176" t="str">
        <f t="shared" si="1"/>
        <v/>
      </c>
      <c r="AG7" s="176"/>
      <c r="AH7" s="176"/>
      <c r="AI7" s="176"/>
      <c r="AJ7" s="176"/>
      <c r="AK7" s="176" t="str">
        <f t="shared" si="2"/>
        <v/>
      </c>
      <c r="AL7" s="176"/>
      <c r="AM7" s="176"/>
      <c r="AN7" s="176"/>
      <c r="AO7" s="176"/>
      <c r="AP7" s="176" t="str">
        <f t="shared" si="3"/>
        <v>.</v>
      </c>
      <c r="AQ7" s="313"/>
      <c r="AR7" s="121"/>
      <c r="AS7" s="239"/>
      <c r="AT7" s="179"/>
      <c r="AU7" s="179"/>
      <c r="AV7" s="184"/>
    </row>
    <row r="8" spans="1:48" ht="29.25" customHeight="1" x14ac:dyDescent="0.25">
      <c r="A8" s="92" t="str">
        <f>MID(E5,FIND("(Q",E5)+1,6)&amp;"_TR3"</f>
        <v>Q3a.01_TR3</v>
      </c>
      <c r="B8" s="93" t="s">
        <v>28</v>
      </c>
      <c r="C8" s="58" t="s">
        <v>370</v>
      </c>
      <c r="D8" s="18"/>
      <c r="E8" s="457"/>
      <c r="F8" s="458" t="s">
        <v>4</v>
      </c>
      <c r="G8" s="463"/>
      <c r="H8" s="469"/>
      <c r="I8" s="589"/>
      <c r="J8" s="499"/>
      <c r="K8" s="500"/>
      <c r="L8" s="500"/>
      <c r="M8" s="501"/>
      <c r="N8" s="270" t="s">
        <v>5</v>
      </c>
      <c r="O8" s="174" t="str">
        <f t="shared" si="0"/>
        <v/>
      </c>
      <c r="P8" s="233"/>
      <c r="Q8" s="233"/>
      <c r="R8" s="233"/>
      <c r="S8" s="233"/>
      <c r="T8" s="233"/>
      <c r="U8" s="233"/>
      <c r="V8" s="233" t="str">
        <f t="shared" si="4"/>
        <v>yes</v>
      </c>
      <c r="W8" s="258"/>
      <c r="X8" s="496"/>
      <c r="Y8" s="497"/>
      <c r="Z8" s="497"/>
      <c r="AA8" s="498"/>
      <c r="AB8" s="316"/>
      <c r="AC8" s="388"/>
      <c r="AD8" s="176"/>
      <c r="AE8" s="176"/>
      <c r="AF8" s="176" t="str">
        <f t="shared" si="1"/>
        <v/>
      </c>
      <c r="AG8" s="176"/>
      <c r="AH8" s="176"/>
      <c r="AI8" s="176"/>
      <c r="AJ8" s="176"/>
      <c r="AK8" s="176" t="str">
        <f t="shared" si="2"/>
        <v/>
      </c>
      <c r="AL8" s="176"/>
      <c r="AM8" s="176"/>
      <c r="AN8" s="176"/>
      <c r="AO8" s="176"/>
      <c r="AP8" s="176" t="str">
        <f t="shared" si="3"/>
        <v>.</v>
      </c>
      <c r="AQ8" s="313"/>
      <c r="AR8" s="121"/>
      <c r="AS8" s="239"/>
      <c r="AT8" s="179"/>
      <c r="AU8" s="179"/>
      <c r="AV8" s="184"/>
    </row>
    <row r="9" spans="1:48" ht="52" customHeight="1" x14ac:dyDescent="0.25">
      <c r="A9" s="92" t="str">
        <f>MID(E9,FIND("(Q",E9)+1,6)</f>
        <v>Q3a.02</v>
      </c>
      <c r="B9" s="93" t="s">
        <v>372</v>
      </c>
      <c r="C9" s="58"/>
      <c r="D9" s="18"/>
      <c r="E9" s="588" t="s">
        <v>1196</v>
      </c>
      <c r="F9" s="580"/>
      <c r="G9" s="580"/>
      <c r="H9" s="581"/>
      <c r="I9" s="380" t="s">
        <v>1229</v>
      </c>
      <c r="J9" s="499"/>
      <c r="K9" s="500"/>
      <c r="L9" s="500"/>
      <c r="M9" s="501"/>
      <c r="N9" s="270" t="s">
        <v>0</v>
      </c>
      <c r="O9" s="174" t="s">
        <v>1389</v>
      </c>
      <c r="P9" s="233"/>
      <c r="Q9" s="233"/>
      <c r="R9" s="233"/>
      <c r="S9" s="233"/>
      <c r="T9" s="233"/>
      <c r="U9" s="233"/>
      <c r="V9" s="233" t="str">
        <f t="shared" si="4"/>
        <v/>
      </c>
      <c r="W9" s="258"/>
      <c r="X9" s="496"/>
      <c r="Y9" s="497"/>
      <c r="Z9" s="497"/>
      <c r="AA9" s="498"/>
      <c r="AB9" s="316"/>
      <c r="AC9" s="388"/>
      <c r="AD9" s="176"/>
      <c r="AE9" s="176"/>
      <c r="AF9" s="176" t="str">
        <f t="shared" si="1"/>
        <v/>
      </c>
      <c r="AG9" s="176"/>
      <c r="AH9" s="176"/>
      <c r="AI9" s="176"/>
      <c r="AJ9" s="176"/>
      <c r="AK9" s="176" t="str">
        <f t="shared" si="2"/>
        <v/>
      </c>
      <c r="AL9" s="176"/>
      <c r="AM9" s="176"/>
      <c r="AN9" s="176"/>
      <c r="AO9" s="176"/>
      <c r="AP9" s="176" t="str">
        <f t="shared" si="3"/>
        <v>.</v>
      </c>
      <c r="AQ9" s="313"/>
      <c r="AR9" s="121"/>
      <c r="AS9" s="239"/>
      <c r="AT9" s="179"/>
      <c r="AU9" s="179"/>
      <c r="AV9" s="184"/>
    </row>
    <row r="10" spans="1:48" ht="44.25" customHeight="1" x14ac:dyDescent="0.25">
      <c r="A10" s="92" t="str">
        <f>MID(E10,FIND("(Q",E10)+1,6)</f>
        <v>Q3a.03</v>
      </c>
      <c r="B10" s="93" t="s">
        <v>372</v>
      </c>
      <c r="C10" s="58"/>
      <c r="D10" s="18"/>
      <c r="E10" s="588" t="s">
        <v>1191</v>
      </c>
      <c r="F10" s="580"/>
      <c r="G10" s="580"/>
      <c r="H10" s="581"/>
      <c r="I10" s="468" t="s">
        <v>1230</v>
      </c>
      <c r="J10" s="499"/>
      <c r="K10" s="500"/>
      <c r="L10" s="500"/>
      <c r="M10" s="501"/>
      <c r="N10" s="270" t="s">
        <v>0</v>
      </c>
      <c r="O10" s="174" t="s">
        <v>1389</v>
      </c>
      <c r="P10" s="233"/>
      <c r="Q10" s="233"/>
      <c r="R10" s="233"/>
      <c r="S10" s="233"/>
      <c r="T10" s="233"/>
      <c r="U10" s="233"/>
      <c r="V10" s="233" t="str">
        <f t="shared" si="4"/>
        <v/>
      </c>
      <c r="W10" s="258"/>
      <c r="X10" s="496"/>
      <c r="Y10" s="497"/>
      <c r="Z10" s="497"/>
      <c r="AA10" s="498"/>
      <c r="AB10" s="316"/>
      <c r="AC10" s="388"/>
      <c r="AD10" s="176"/>
      <c r="AE10" s="176"/>
      <c r="AF10" s="176" t="str">
        <f t="shared" si="1"/>
        <v/>
      </c>
      <c r="AG10" s="176"/>
      <c r="AH10" s="176"/>
      <c r="AI10" s="176"/>
      <c r="AJ10" s="176"/>
      <c r="AK10" s="176" t="str">
        <f t="shared" si="2"/>
        <v/>
      </c>
      <c r="AL10" s="176"/>
      <c r="AM10" s="176"/>
      <c r="AN10" s="176"/>
      <c r="AO10" s="176"/>
      <c r="AP10" s="176" t="str">
        <f t="shared" si="3"/>
        <v>.</v>
      </c>
      <c r="AQ10" s="313"/>
      <c r="AR10" s="121"/>
      <c r="AS10" s="245"/>
      <c r="AT10" s="179"/>
      <c r="AU10" s="179"/>
      <c r="AV10" s="184"/>
    </row>
    <row r="11" spans="1:48" ht="60" customHeight="1" x14ac:dyDescent="0.25">
      <c r="A11" s="93"/>
      <c r="D11" s="560" t="s">
        <v>373</v>
      </c>
      <c r="E11" s="561"/>
      <c r="F11" s="561"/>
      <c r="G11" s="561"/>
      <c r="H11" s="562"/>
      <c r="I11" s="88"/>
      <c r="J11" s="47"/>
      <c r="K11" s="73"/>
      <c r="L11" s="73"/>
      <c r="M11" s="96"/>
      <c r="N11" s="229"/>
      <c r="O11" s="186"/>
      <c r="P11" s="59"/>
      <c r="Q11" s="59"/>
      <c r="R11" s="59"/>
      <c r="S11" s="59"/>
      <c r="T11" s="59"/>
      <c r="U11" s="59"/>
      <c r="V11" s="59"/>
      <c r="W11" s="75"/>
      <c r="X11" s="257"/>
      <c r="Y11" s="225"/>
      <c r="Z11" s="225"/>
      <c r="AA11" s="502"/>
      <c r="AB11" s="389"/>
      <c r="AC11" s="390"/>
      <c r="AD11" s="225"/>
      <c r="AE11" s="225"/>
      <c r="AF11" s="225"/>
      <c r="AG11" s="225"/>
      <c r="AH11" s="225"/>
      <c r="AI11" s="225"/>
      <c r="AJ11" s="225"/>
      <c r="AK11" s="225"/>
      <c r="AL11" s="225"/>
      <c r="AM11" s="225"/>
      <c r="AN11" s="188"/>
      <c r="AO11" s="188"/>
      <c r="AP11" s="188"/>
      <c r="AQ11" s="230"/>
      <c r="AR11" s="121"/>
      <c r="AS11" s="245"/>
      <c r="AT11" s="179"/>
      <c r="AU11" s="179"/>
      <c r="AV11" s="184"/>
    </row>
    <row r="12" spans="1:48" ht="120.75" customHeight="1" x14ac:dyDescent="0.25">
      <c r="A12" s="93"/>
      <c r="D12" s="470"/>
      <c r="E12" s="62"/>
      <c r="F12" s="62"/>
      <c r="G12" s="62"/>
      <c r="H12" s="276"/>
      <c r="I12" s="463" t="s">
        <v>749</v>
      </c>
      <c r="J12" s="503"/>
      <c r="K12" s="504"/>
      <c r="L12" s="504"/>
      <c r="M12" s="96"/>
      <c r="N12" s="229"/>
      <c r="O12" s="186"/>
      <c r="P12" s="115"/>
      <c r="Q12" s="115"/>
      <c r="R12" s="115"/>
      <c r="S12" s="115"/>
      <c r="T12" s="115"/>
      <c r="U12" s="115"/>
      <c r="V12" s="115"/>
      <c r="W12" s="187"/>
      <c r="X12" s="257"/>
      <c r="Y12" s="225"/>
      <c r="Z12" s="225"/>
      <c r="AA12" s="502"/>
      <c r="AB12" s="391"/>
      <c r="AC12" s="383"/>
      <c r="AD12" s="188"/>
      <c r="AE12" s="188"/>
      <c r="AF12" s="188"/>
      <c r="AG12" s="188"/>
      <c r="AH12" s="188"/>
      <c r="AI12" s="188"/>
      <c r="AJ12" s="188"/>
      <c r="AK12" s="188"/>
      <c r="AL12" s="188"/>
      <c r="AM12" s="188"/>
      <c r="AN12" s="188"/>
      <c r="AO12" s="188"/>
      <c r="AP12" s="188"/>
      <c r="AQ12" s="230"/>
      <c r="AR12" s="121"/>
      <c r="AS12" s="245"/>
      <c r="AT12" s="179"/>
      <c r="AU12" s="179"/>
      <c r="AV12" s="184"/>
    </row>
    <row r="13" spans="1:48" ht="235.5" customHeight="1" x14ac:dyDescent="0.25">
      <c r="A13" s="92"/>
      <c r="C13" s="58"/>
      <c r="D13" s="14" t="s">
        <v>0</v>
      </c>
      <c r="E13" s="552" t="s">
        <v>689</v>
      </c>
      <c r="F13" s="570"/>
      <c r="G13" s="570"/>
      <c r="H13" s="571"/>
      <c r="I13" s="462" t="s">
        <v>748</v>
      </c>
      <c r="J13" s="47"/>
      <c r="K13" s="73"/>
      <c r="L13" s="73"/>
      <c r="M13" s="96"/>
      <c r="N13" s="229"/>
      <c r="O13" s="186"/>
      <c r="P13" s="115"/>
      <c r="Q13" s="115"/>
      <c r="R13" s="115"/>
      <c r="S13" s="115"/>
      <c r="T13" s="115"/>
      <c r="U13" s="115"/>
      <c r="V13" s="115"/>
      <c r="W13" s="187"/>
      <c r="X13" s="257"/>
      <c r="Y13" s="225"/>
      <c r="Z13" s="225"/>
      <c r="AA13" s="502"/>
      <c r="AB13" s="391"/>
      <c r="AC13" s="383"/>
      <c r="AD13" s="188"/>
      <c r="AE13" s="188"/>
      <c r="AF13" s="188"/>
      <c r="AG13" s="188"/>
      <c r="AH13" s="188"/>
      <c r="AI13" s="188"/>
      <c r="AJ13" s="188"/>
      <c r="AK13" s="188"/>
      <c r="AL13" s="188"/>
      <c r="AM13" s="188"/>
      <c r="AN13" s="188"/>
      <c r="AO13" s="188"/>
      <c r="AP13" s="188"/>
      <c r="AQ13" s="230"/>
      <c r="AR13" s="121"/>
      <c r="AS13" s="245"/>
      <c r="AT13" s="179"/>
      <c r="AU13" s="179"/>
      <c r="AV13" s="184"/>
    </row>
    <row r="14" spans="1:48" ht="45" customHeight="1" x14ac:dyDescent="0.25">
      <c r="A14" s="91" t="str">
        <f>MID(E13,FIND("(Q",E13)+1,7)&amp;"_TR1"</f>
        <v>Q3a.1.1_TR1</v>
      </c>
      <c r="B14" s="91" t="s">
        <v>30</v>
      </c>
      <c r="C14" s="58" t="s">
        <v>374</v>
      </c>
      <c r="D14" s="14" t="s">
        <v>0</v>
      </c>
      <c r="E14" s="458" t="s">
        <v>0</v>
      </c>
      <c r="F14" s="458" t="s">
        <v>129</v>
      </c>
      <c r="G14" s="458"/>
      <c r="H14" s="464"/>
      <c r="I14" s="462"/>
      <c r="J14" s="47"/>
      <c r="K14" s="73"/>
      <c r="L14" s="73"/>
      <c r="M14" s="96"/>
      <c r="N14" s="271" t="s">
        <v>5</v>
      </c>
      <c r="O14" s="174" t="str">
        <f t="shared" ref="O14:O16" si="5">IF(OR(B14="NI",B14="N"),"New question introduced in 2023 - Please answer this question for the year of the previous update in Column P",IF(B14="EC","Small changes were made to the question. Take extra care when validating the response in Column N. If necessary, please change your answer in Column P",""))</f>
        <v>Small changes were made to the question. Take extra care when validating the response in Column N. If necessary, please change your answer in Column P</v>
      </c>
      <c r="P14" s="233"/>
      <c r="Q14" s="233"/>
      <c r="R14" s="233"/>
      <c r="S14" s="233"/>
      <c r="T14" s="233"/>
      <c r="U14" s="233"/>
      <c r="V14" s="233" t="str">
        <f t="shared" ref="V14:V16" si="6">IF(AND(T14="",R14="",P14="",N14=""),"",IF(AND(T14="",R14="", P14=""),N14,IF(AND(T14="", R14="",P14&lt;&gt;""),P14,IF(AND(T14="",R14&lt;&gt;""),R14,T14))))</f>
        <v>yes</v>
      </c>
      <c r="W14" s="258"/>
      <c r="X14" s="257"/>
      <c r="Y14" s="225"/>
      <c r="Z14" s="225"/>
      <c r="AA14" s="502"/>
      <c r="AB14" s="392"/>
      <c r="AC14" s="388"/>
      <c r="AD14" s="176"/>
      <c r="AE14" s="176"/>
      <c r="AF14" s="176" t="str">
        <f t="shared" ref="AF14:AF76" si="7">IF(AND(AD14="",AB14=""),"",IF(AND(AD14="",AB14&lt;&gt;""),AB14,IF(AND(AD14="",AB14&lt;&gt;""),AB14,AD14)))</f>
        <v/>
      </c>
      <c r="AG14" s="176"/>
      <c r="AH14" s="176"/>
      <c r="AI14" s="176"/>
      <c r="AJ14" s="176"/>
      <c r="AK14" s="176" t="str">
        <f>IF(AND(AI14="",AG14="",AF14=""),"",IF(AND(AI14="",AG14=""),AF14,IF(AND(AI14="",AG14&lt;&gt;""),AG14,IF(AND(AI14="",AG14&lt;&gt;""),AG14,AI14))))</f>
        <v/>
      </c>
      <c r="AL14" s="176"/>
      <c r="AM14" s="176"/>
      <c r="AN14" s="176"/>
      <c r="AO14" s="176"/>
      <c r="AP14" s="176" t="str">
        <f>IF(AND(AN14="",AL14="",AK14=""),".",IF(AND(AN14="",AL14=""),AK14,IF(AND(AN14="",AL14&lt;&gt;""),AL14,IF(AND(AN14="",AL14&lt;&gt;""),AL14,AN14))))</f>
        <v>.</v>
      </c>
      <c r="AQ14" s="313"/>
      <c r="AR14" s="121"/>
      <c r="AS14" s="245"/>
      <c r="AT14" s="179"/>
      <c r="AU14" s="179"/>
      <c r="AV14" s="184"/>
    </row>
    <row r="15" spans="1:48" ht="58.5" customHeight="1" x14ac:dyDescent="0.25">
      <c r="A15" s="91" t="str">
        <f>MID(E13,FIND("(Q",E13)+1,7)&amp;"_TR2"</f>
        <v>Q3a.1.1_TR2</v>
      </c>
      <c r="B15" s="91" t="s">
        <v>30</v>
      </c>
      <c r="C15" s="58" t="s">
        <v>375</v>
      </c>
      <c r="D15" s="14" t="s">
        <v>0</v>
      </c>
      <c r="E15" s="458" t="s">
        <v>0</v>
      </c>
      <c r="F15" s="458" t="s">
        <v>305</v>
      </c>
      <c r="G15" s="458"/>
      <c r="H15" s="464"/>
      <c r="I15" s="462"/>
      <c r="J15" s="47"/>
      <c r="K15" s="73"/>
      <c r="L15" s="73"/>
      <c r="M15" s="96"/>
      <c r="N15" s="271" t="s">
        <v>1</v>
      </c>
      <c r="O15" s="174" t="str">
        <f t="shared" si="5"/>
        <v>Small changes were made to the question. Take extra care when validating the response in Column N. If necessary, please change your answer in Column P</v>
      </c>
      <c r="P15" s="233"/>
      <c r="Q15" s="233"/>
      <c r="R15" s="233"/>
      <c r="S15" s="233"/>
      <c r="T15" s="233"/>
      <c r="U15" s="233"/>
      <c r="V15" s="233" t="str">
        <f t="shared" si="6"/>
        <v>no</v>
      </c>
      <c r="W15" s="258"/>
      <c r="X15" s="257"/>
      <c r="Y15" s="225"/>
      <c r="Z15" s="225"/>
      <c r="AA15" s="502"/>
      <c r="AB15" s="392"/>
      <c r="AC15" s="388"/>
      <c r="AD15" s="176"/>
      <c r="AE15" s="176"/>
      <c r="AF15" s="176" t="str">
        <f t="shared" si="7"/>
        <v/>
      </c>
      <c r="AG15" s="176"/>
      <c r="AH15" s="176"/>
      <c r="AI15" s="176"/>
      <c r="AJ15" s="176"/>
      <c r="AK15" s="176" t="str">
        <f t="shared" ref="AK15:AK77" si="8">IF(AND(AI15="",AG15="",AF15=""),"",IF(AND(AI15="",AG15=""),AF15,IF(AND(AI15="",AG15&lt;&gt;""),AG15,IF(AND(AI15="",AG15&lt;&gt;""),AG15,AI15))))</f>
        <v/>
      </c>
      <c r="AL15" s="176"/>
      <c r="AM15" s="176"/>
      <c r="AN15" s="176"/>
      <c r="AO15" s="176"/>
      <c r="AP15" s="176" t="str">
        <f t="shared" ref="AP15:AP77" si="9">IF(AND(AN15="",AL15="",AK15=""),".",IF(AND(AN15="",AL15=""),AK15,IF(AND(AN15="",AL15&lt;&gt;""),AL15,IF(AND(AN15="",AL15&lt;&gt;""),AL15,AN15))))</f>
        <v>.</v>
      </c>
      <c r="AQ15" s="313"/>
      <c r="AR15" s="121"/>
      <c r="AS15" s="245"/>
      <c r="AT15" s="179"/>
      <c r="AU15" s="179"/>
      <c r="AV15" s="184"/>
    </row>
    <row r="16" spans="1:48" ht="52" customHeight="1" x14ac:dyDescent="0.25">
      <c r="A16" s="91" t="str">
        <f>MID(E13,FIND("(Q",E13)+1,7)&amp;"_TR3"</f>
        <v>Q3a.1.1_TR3</v>
      </c>
      <c r="B16" s="91" t="s">
        <v>30</v>
      </c>
      <c r="C16" s="58" t="s">
        <v>376</v>
      </c>
      <c r="D16" s="14" t="s">
        <v>0</v>
      </c>
      <c r="E16" s="458" t="s">
        <v>0</v>
      </c>
      <c r="F16" s="580" t="s">
        <v>130</v>
      </c>
      <c r="G16" s="580"/>
      <c r="H16" s="581"/>
      <c r="I16" s="462"/>
      <c r="J16" s="47"/>
      <c r="K16" s="73"/>
      <c r="L16" s="73"/>
      <c r="M16" s="96"/>
      <c r="N16" s="271" t="s">
        <v>5</v>
      </c>
      <c r="O16" s="174" t="str">
        <f t="shared" si="5"/>
        <v>Small changes were made to the question. Take extra care when validating the response in Column N. If necessary, please change your answer in Column P</v>
      </c>
      <c r="P16" s="233"/>
      <c r="Q16" s="233"/>
      <c r="R16" s="233"/>
      <c r="S16" s="233"/>
      <c r="T16" s="233"/>
      <c r="U16" s="233"/>
      <c r="V16" s="233" t="str">
        <f t="shared" si="6"/>
        <v>yes</v>
      </c>
      <c r="W16" s="258"/>
      <c r="X16" s="257"/>
      <c r="Y16" s="225"/>
      <c r="Z16" s="225"/>
      <c r="AA16" s="502"/>
      <c r="AB16" s="392"/>
      <c r="AC16" s="388"/>
      <c r="AD16" s="176"/>
      <c r="AE16" s="176"/>
      <c r="AF16" s="176" t="str">
        <f t="shared" si="7"/>
        <v/>
      </c>
      <c r="AG16" s="176"/>
      <c r="AH16" s="176"/>
      <c r="AI16" s="176"/>
      <c r="AJ16" s="176"/>
      <c r="AK16" s="176" t="str">
        <f t="shared" si="8"/>
        <v/>
      </c>
      <c r="AL16" s="176"/>
      <c r="AM16" s="176"/>
      <c r="AN16" s="176"/>
      <c r="AO16" s="176"/>
      <c r="AP16" s="176" t="str">
        <f t="shared" si="9"/>
        <v>.</v>
      </c>
      <c r="AQ16" s="313"/>
      <c r="AR16" s="121"/>
      <c r="AS16" s="245"/>
      <c r="AT16" s="179"/>
      <c r="AU16" s="179"/>
      <c r="AV16" s="184"/>
    </row>
    <row r="17" spans="1:48" ht="52.5" customHeight="1" x14ac:dyDescent="0.25">
      <c r="A17" s="92"/>
      <c r="C17" s="58"/>
      <c r="D17" s="14" t="s">
        <v>0</v>
      </c>
      <c r="E17" s="552" t="s">
        <v>1003</v>
      </c>
      <c r="F17" s="570"/>
      <c r="G17" s="570"/>
      <c r="H17" s="571"/>
      <c r="I17" s="346" t="s">
        <v>394</v>
      </c>
      <c r="J17" s="503"/>
      <c r="K17" s="504"/>
      <c r="L17" s="504"/>
      <c r="M17" s="505"/>
      <c r="N17" s="229"/>
      <c r="O17" s="186"/>
      <c r="P17" s="186"/>
      <c r="Q17" s="186"/>
      <c r="R17" s="186"/>
      <c r="S17" s="186"/>
      <c r="T17" s="186"/>
      <c r="U17" s="186"/>
      <c r="V17" s="186"/>
      <c r="W17" s="202"/>
      <c r="X17" s="229"/>
      <c r="Y17" s="225"/>
      <c r="Z17" s="225"/>
      <c r="AA17" s="502"/>
      <c r="AB17" s="391"/>
      <c r="AC17" s="383"/>
      <c r="AD17" s="188"/>
      <c r="AE17" s="188"/>
      <c r="AF17" s="188"/>
      <c r="AG17" s="188"/>
      <c r="AH17" s="188"/>
      <c r="AI17" s="188"/>
      <c r="AJ17" s="188"/>
      <c r="AK17" s="188"/>
      <c r="AL17" s="188"/>
      <c r="AM17" s="188"/>
      <c r="AN17" s="188"/>
      <c r="AO17" s="188"/>
      <c r="AP17" s="188"/>
      <c r="AQ17" s="230"/>
      <c r="AR17" s="122"/>
      <c r="AS17" s="245"/>
      <c r="AT17" s="179"/>
      <c r="AU17" s="179"/>
      <c r="AV17" s="184"/>
    </row>
    <row r="18" spans="1:48" ht="25.5" customHeight="1" x14ac:dyDescent="0.25">
      <c r="A18" s="92"/>
      <c r="C18" s="58"/>
      <c r="D18" s="14"/>
      <c r="E18" s="463"/>
      <c r="F18" s="570" t="s">
        <v>1221</v>
      </c>
      <c r="G18" s="570"/>
      <c r="H18" s="571"/>
      <c r="I18" s="346"/>
      <c r="J18" s="503"/>
      <c r="K18" s="504"/>
      <c r="L18" s="504"/>
      <c r="M18" s="505"/>
      <c r="N18" s="229"/>
      <c r="O18" s="186"/>
      <c r="P18" s="186"/>
      <c r="Q18" s="186"/>
      <c r="R18" s="186"/>
      <c r="S18" s="186"/>
      <c r="T18" s="186"/>
      <c r="U18" s="186"/>
      <c r="V18" s="186"/>
      <c r="W18" s="202"/>
      <c r="X18" s="229"/>
      <c r="Y18" s="225"/>
      <c r="Z18" s="225"/>
      <c r="AA18" s="502"/>
      <c r="AB18" s="391"/>
      <c r="AC18" s="383"/>
      <c r="AD18" s="188"/>
      <c r="AE18" s="188"/>
      <c r="AF18" s="188"/>
      <c r="AG18" s="188"/>
      <c r="AH18" s="188"/>
      <c r="AI18" s="188"/>
      <c r="AJ18" s="188"/>
      <c r="AK18" s="188"/>
      <c r="AL18" s="188"/>
      <c r="AM18" s="188"/>
      <c r="AN18" s="188"/>
      <c r="AO18" s="188"/>
      <c r="AP18" s="188"/>
      <c r="AQ18" s="230"/>
      <c r="AR18" s="121"/>
      <c r="AS18" s="245"/>
      <c r="AT18" s="179"/>
      <c r="AU18" s="179"/>
      <c r="AV18" s="184"/>
    </row>
    <row r="19" spans="1:48" ht="48" customHeight="1" x14ac:dyDescent="0.25">
      <c r="A19" s="91" t="str">
        <f>MID(F$18,FIND("(Q",F$18)+1,8)&amp;"_TR1"</f>
        <v>Q3a.1.2a_TR1</v>
      </c>
      <c r="B19" s="91" t="s">
        <v>30</v>
      </c>
      <c r="C19" s="58" t="s">
        <v>380</v>
      </c>
      <c r="D19" s="14" t="s">
        <v>0</v>
      </c>
      <c r="E19" s="458" t="s">
        <v>0</v>
      </c>
      <c r="F19" s="458"/>
      <c r="G19" s="458" t="s">
        <v>129</v>
      </c>
      <c r="H19" s="459"/>
      <c r="I19" s="480"/>
      <c r="J19" s="503"/>
      <c r="K19" s="504"/>
      <c r="L19" s="504"/>
      <c r="M19" s="505"/>
      <c r="N19" s="270" t="s">
        <v>1</v>
      </c>
      <c r="O19" s="174" t="str">
        <f t="shared" ref="O19:O21" si="10">IF(OR(B19="NI",B19="N"),"New question introduced in 2023 - Please answer this question for the year of the previous update in Column P",IF(B19="EC","Small changes were made to the question. Take extra care when validating the response in Column N. If necessary, please change your answer in Column P",""))</f>
        <v>Small changes were made to the question. Take extra care when validating the response in Column N. If necessary, please change your answer in Column P</v>
      </c>
      <c r="P19" s="233"/>
      <c r="Q19" s="233"/>
      <c r="R19" s="233"/>
      <c r="S19" s="233"/>
      <c r="T19" s="233"/>
      <c r="U19" s="233"/>
      <c r="V19" s="233" t="str">
        <f t="shared" ref="V19:V21" si="11">IF(AND(T19="",R19="",P19="",N19=""),"",IF(AND(T19="",R19="", P19=""),N19,IF(AND(T19="", R19="",P19&lt;&gt;""),P19,IF(AND(T19="",R19&lt;&gt;""),R19,T19))))</f>
        <v>no</v>
      </c>
      <c r="W19" s="258"/>
      <c r="X19" s="257"/>
      <c r="Y19" s="193"/>
      <c r="Z19" s="193"/>
      <c r="AA19" s="75"/>
      <c r="AB19" s="393"/>
      <c r="AC19" s="226"/>
      <c r="AD19" s="232"/>
      <c r="AE19" s="176"/>
      <c r="AF19" s="176" t="str">
        <f t="shared" si="7"/>
        <v/>
      </c>
      <c r="AG19" s="232"/>
      <c r="AH19" s="176"/>
      <c r="AI19" s="232"/>
      <c r="AJ19" s="176"/>
      <c r="AK19" s="176" t="str">
        <f t="shared" si="8"/>
        <v/>
      </c>
      <c r="AL19" s="232"/>
      <c r="AM19" s="176"/>
      <c r="AN19" s="232"/>
      <c r="AO19" s="176"/>
      <c r="AP19" s="176" t="str">
        <f t="shared" si="9"/>
        <v>.</v>
      </c>
      <c r="AQ19" s="335"/>
      <c r="AR19" s="121"/>
      <c r="AS19" s="245"/>
      <c r="AT19" s="179"/>
      <c r="AU19" s="179"/>
      <c r="AV19" s="184"/>
    </row>
    <row r="20" spans="1:48" ht="48" customHeight="1" x14ac:dyDescent="0.25">
      <c r="A20" s="91" t="str">
        <f>MID(F$18,FIND("(Q",F$18)+1,8)&amp;"_TR2"</f>
        <v>Q3a.1.2a_TR2</v>
      </c>
      <c r="B20" s="91" t="s">
        <v>30</v>
      </c>
      <c r="C20" s="58" t="s">
        <v>381</v>
      </c>
      <c r="D20" s="14" t="s">
        <v>0</v>
      </c>
      <c r="E20" s="458" t="s">
        <v>0</v>
      </c>
      <c r="F20" s="458"/>
      <c r="G20" s="458" t="s">
        <v>305</v>
      </c>
      <c r="H20" s="459"/>
      <c r="I20" s="480"/>
      <c r="J20" s="503"/>
      <c r="K20" s="504"/>
      <c r="L20" s="504"/>
      <c r="M20" s="505"/>
      <c r="N20" s="270" t="s">
        <v>1</v>
      </c>
      <c r="O20" s="174" t="str">
        <f t="shared" si="10"/>
        <v>Small changes were made to the question. Take extra care when validating the response in Column N. If necessary, please change your answer in Column P</v>
      </c>
      <c r="P20" s="233"/>
      <c r="Q20" s="233"/>
      <c r="R20" s="233"/>
      <c r="S20" s="233"/>
      <c r="T20" s="233"/>
      <c r="U20" s="233"/>
      <c r="V20" s="233" t="str">
        <f t="shared" si="11"/>
        <v>no</v>
      </c>
      <c r="W20" s="258"/>
      <c r="X20" s="257"/>
      <c r="Y20" s="193"/>
      <c r="Z20" s="193"/>
      <c r="AA20" s="75"/>
      <c r="AB20" s="393"/>
      <c r="AC20" s="226"/>
      <c r="AD20" s="232"/>
      <c r="AE20" s="176"/>
      <c r="AF20" s="176" t="str">
        <f t="shared" si="7"/>
        <v/>
      </c>
      <c r="AG20" s="232"/>
      <c r="AH20" s="176"/>
      <c r="AI20" s="232"/>
      <c r="AJ20" s="176"/>
      <c r="AK20" s="176" t="str">
        <f t="shared" si="8"/>
        <v/>
      </c>
      <c r="AL20" s="232"/>
      <c r="AM20" s="176"/>
      <c r="AN20" s="232"/>
      <c r="AO20" s="176"/>
      <c r="AP20" s="176" t="str">
        <f t="shared" si="9"/>
        <v>.</v>
      </c>
      <c r="AQ20" s="335"/>
      <c r="AR20" s="121"/>
      <c r="AS20" s="245"/>
      <c r="AT20" s="179"/>
      <c r="AU20" s="179"/>
      <c r="AV20" s="184"/>
    </row>
    <row r="21" spans="1:48" ht="48" customHeight="1" x14ac:dyDescent="0.25">
      <c r="A21" s="91" t="str">
        <f>MID(F$18,FIND("(Q",F$18)+1,8)&amp;"_TR3"</f>
        <v>Q3a.1.2a_TR3</v>
      </c>
      <c r="B21" s="91" t="s">
        <v>30</v>
      </c>
      <c r="C21" s="58" t="s">
        <v>382</v>
      </c>
      <c r="D21" s="14" t="s">
        <v>0</v>
      </c>
      <c r="E21" s="458" t="s">
        <v>0</v>
      </c>
      <c r="F21" s="458"/>
      <c r="G21" s="552" t="s">
        <v>130</v>
      </c>
      <c r="H21" s="553"/>
      <c r="I21" s="463"/>
      <c r="J21" s="503"/>
      <c r="K21" s="504"/>
      <c r="L21" s="504"/>
      <c r="M21" s="505"/>
      <c r="N21" s="270" t="s">
        <v>1</v>
      </c>
      <c r="O21" s="174" t="str">
        <f t="shared" si="10"/>
        <v>Small changes were made to the question. Take extra care when validating the response in Column N. If necessary, please change your answer in Column P</v>
      </c>
      <c r="P21" s="233"/>
      <c r="Q21" s="233"/>
      <c r="R21" s="233"/>
      <c r="S21" s="233"/>
      <c r="T21" s="233"/>
      <c r="U21" s="233"/>
      <c r="V21" s="233" t="str">
        <f t="shared" si="11"/>
        <v>no</v>
      </c>
      <c r="W21" s="258"/>
      <c r="X21" s="257"/>
      <c r="Y21" s="193"/>
      <c r="Z21" s="193"/>
      <c r="AA21" s="75"/>
      <c r="AB21" s="393"/>
      <c r="AC21" s="226"/>
      <c r="AD21" s="232"/>
      <c r="AE21" s="176"/>
      <c r="AF21" s="176" t="str">
        <f t="shared" si="7"/>
        <v/>
      </c>
      <c r="AG21" s="232"/>
      <c r="AH21" s="176"/>
      <c r="AI21" s="232"/>
      <c r="AJ21" s="176"/>
      <c r="AK21" s="176" t="str">
        <f t="shared" si="8"/>
        <v/>
      </c>
      <c r="AL21" s="232"/>
      <c r="AM21" s="176"/>
      <c r="AN21" s="232"/>
      <c r="AO21" s="176"/>
      <c r="AP21" s="176" t="str">
        <f t="shared" si="9"/>
        <v>.</v>
      </c>
      <c r="AQ21" s="335"/>
      <c r="AR21" s="121"/>
      <c r="AS21" s="245"/>
      <c r="AT21" s="179"/>
      <c r="AU21" s="179"/>
      <c r="AV21" s="184"/>
    </row>
    <row r="22" spans="1:48" ht="23.25" customHeight="1" x14ac:dyDescent="0.25">
      <c r="C22" s="58"/>
      <c r="D22" s="14"/>
      <c r="E22" s="458"/>
      <c r="F22" s="570" t="s">
        <v>1222</v>
      </c>
      <c r="G22" s="570"/>
      <c r="H22" s="571"/>
      <c r="I22" s="462"/>
      <c r="J22" s="47"/>
      <c r="K22" s="73"/>
      <c r="L22" s="73"/>
      <c r="M22" s="96"/>
      <c r="N22" s="229"/>
      <c r="O22" s="115"/>
      <c r="P22" s="115"/>
      <c r="Q22" s="115"/>
      <c r="R22" s="115"/>
      <c r="S22" s="115"/>
      <c r="T22" s="115"/>
      <c r="U22" s="115"/>
      <c r="V22" s="115"/>
      <c r="W22" s="187"/>
      <c r="X22" s="257"/>
      <c r="Y22" s="225"/>
      <c r="Z22" s="225"/>
      <c r="AA22" s="502"/>
      <c r="AB22" s="391"/>
      <c r="AC22" s="394"/>
      <c r="AD22" s="188"/>
      <c r="AE22" s="188"/>
      <c r="AF22" s="188"/>
      <c r="AG22" s="188"/>
      <c r="AH22" s="188"/>
      <c r="AI22" s="188"/>
      <c r="AJ22" s="188"/>
      <c r="AK22" s="188"/>
      <c r="AL22" s="188"/>
      <c r="AM22" s="188"/>
      <c r="AN22" s="188"/>
      <c r="AO22" s="188"/>
      <c r="AP22" s="188"/>
      <c r="AQ22" s="230"/>
      <c r="AR22" s="121"/>
      <c r="AS22" s="245"/>
      <c r="AT22" s="179"/>
      <c r="AU22" s="179"/>
      <c r="AV22" s="184"/>
    </row>
    <row r="23" spans="1:48" ht="42" customHeight="1" x14ac:dyDescent="0.25">
      <c r="A23" s="91" t="str">
        <f>MID(F$22,FIND("(Q",F$22)+1,8)&amp;"_TR1"</f>
        <v>Q3a.1.2b_TR1</v>
      </c>
      <c r="B23" s="91" t="s">
        <v>30</v>
      </c>
      <c r="C23" s="58" t="s">
        <v>380</v>
      </c>
      <c r="D23" s="14"/>
      <c r="E23" s="458"/>
      <c r="F23" s="457"/>
      <c r="G23" s="458" t="s">
        <v>129</v>
      </c>
      <c r="H23" s="459"/>
      <c r="I23" s="462"/>
      <c r="J23" s="47"/>
      <c r="K23" s="73"/>
      <c r="L23" s="73"/>
      <c r="M23" s="96"/>
      <c r="N23" s="271" t="s">
        <v>1</v>
      </c>
      <c r="O23" s="174" t="str">
        <f t="shared" ref="O23:O25" si="12">IF(OR(B23="NI",B23="N"),"New question introduced in 2023 - Please answer this question for the year of the previous update in Column P",IF(B23="EC","Small changes were made to the question. Take extra care when validating the response in Column N. If necessary, please change your answer in Column P",""))</f>
        <v>Small changes were made to the question. Take extra care when validating the response in Column N. If necessary, please change your answer in Column P</v>
      </c>
      <c r="P23" s="233"/>
      <c r="Q23" s="233"/>
      <c r="R23" s="233"/>
      <c r="S23" s="233"/>
      <c r="T23" s="233"/>
      <c r="U23" s="233"/>
      <c r="V23" s="233" t="str">
        <f t="shared" ref="V23:V25" si="13">IF(AND(T23="",R23="",P23="",N23=""),"",IF(AND(T23="",R23="", P23=""),N23,IF(AND(T23="", R23="",P23&lt;&gt;""),P23,IF(AND(T23="",R23&lt;&gt;""),R23,T23))))</f>
        <v>no</v>
      </c>
      <c r="W23" s="258"/>
      <c r="X23" s="257"/>
      <c r="Y23" s="225"/>
      <c r="Z23" s="225"/>
      <c r="AA23" s="502"/>
      <c r="AB23" s="393"/>
      <c r="AC23" s="395"/>
      <c r="AD23" s="232"/>
      <c r="AE23" s="176"/>
      <c r="AF23" s="176" t="str">
        <f t="shared" si="7"/>
        <v/>
      </c>
      <c r="AG23" s="232"/>
      <c r="AH23" s="176"/>
      <c r="AI23" s="232"/>
      <c r="AJ23" s="176"/>
      <c r="AK23" s="176" t="str">
        <f t="shared" si="8"/>
        <v/>
      </c>
      <c r="AL23" s="232"/>
      <c r="AM23" s="176"/>
      <c r="AN23" s="232"/>
      <c r="AO23" s="176"/>
      <c r="AP23" s="176" t="str">
        <f t="shared" si="9"/>
        <v>.</v>
      </c>
      <c r="AQ23" s="313"/>
      <c r="AR23" s="121"/>
      <c r="AS23" s="245"/>
      <c r="AT23" s="179"/>
      <c r="AU23" s="179"/>
      <c r="AV23" s="184"/>
    </row>
    <row r="24" spans="1:48" ht="42" customHeight="1" x14ac:dyDescent="0.25">
      <c r="A24" s="91" t="str">
        <f>MID(F$22,FIND("(Q",F$22)+1,8)&amp;"_TR2"</f>
        <v>Q3a.1.2b_TR2</v>
      </c>
      <c r="B24" s="91" t="s">
        <v>30</v>
      </c>
      <c r="C24" s="58" t="s">
        <v>381</v>
      </c>
      <c r="D24" s="14"/>
      <c r="E24" s="458"/>
      <c r="F24" s="457"/>
      <c r="G24" s="458" t="s">
        <v>305</v>
      </c>
      <c r="H24" s="459"/>
      <c r="I24" s="462"/>
      <c r="J24" s="47"/>
      <c r="K24" s="73"/>
      <c r="L24" s="73"/>
      <c r="M24" s="96"/>
      <c r="N24" s="271" t="s">
        <v>1</v>
      </c>
      <c r="O24" s="174" t="str">
        <f t="shared" si="12"/>
        <v>Small changes were made to the question. Take extra care when validating the response in Column N. If necessary, please change your answer in Column P</v>
      </c>
      <c r="P24" s="233"/>
      <c r="Q24" s="233"/>
      <c r="R24" s="233"/>
      <c r="S24" s="233"/>
      <c r="T24" s="233"/>
      <c r="U24" s="233"/>
      <c r="V24" s="233" t="str">
        <f t="shared" si="13"/>
        <v>no</v>
      </c>
      <c r="W24" s="258"/>
      <c r="X24" s="257"/>
      <c r="Y24" s="225"/>
      <c r="Z24" s="225"/>
      <c r="AA24" s="502"/>
      <c r="AB24" s="393"/>
      <c r="AC24" s="395"/>
      <c r="AD24" s="232"/>
      <c r="AE24" s="176"/>
      <c r="AF24" s="176" t="str">
        <f t="shared" si="7"/>
        <v/>
      </c>
      <c r="AG24" s="232"/>
      <c r="AH24" s="176"/>
      <c r="AI24" s="232"/>
      <c r="AJ24" s="176"/>
      <c r="AK24" s="176" t="str">
        <f t="shared" si="8"/>
        <v/>
      </c>
      <c r="AL24" s="232"/>
      <c r="AM24" s="176"/>
      <c r="AN24" s="232"/>
      <c r="AO24" s="176"/>
      <c r="AP24" s="176" t="str">
        <f t="shared" si="9"/>
        <v>.</v>
      </c>
      <c r="AQ24" s="313"/>
      <c r="AR24" s="121"/>
      <c r="AS24" s="245"/>
      <c r="AT24" s="179"/>
      <c r="AU24" s="179"/>
      <c r="AV24" s="184"/>
    </row>
    <row r="25" spans="1:48" ht="42" customHeight="1" x14ac:dyDescent="0.25">
      <c r="A25" s="91" t="str">
        <f>MID(F$22,FIND("(Q",F$22)+1,8)&amp;"_TR3"</f>
        <v>Q3a.1.2b_TR3</v>
      </c>
      <c r="B25" s="91" t="s">
        <v>30</v>
      </c>
      <c r="C25" s="58" t="s">
        <v>382</v>
      </c>
      <c r="D25" s="14"/>
      <c r="E25" s="458"/>
      <c r="F25" s="457"/>
      <c r="G25" s="552" t="s">
        <v>130</v>
      </c>
      <c r="H25" s="553"/>
      <c r="I25" s="462"/>
      <c r="J25" s="47"/>
      <c r="K25" s="73"/>
      <c r="L25" s="73"/>
      <c r="M25" s="96"/>
      <c r="N25" s="271" t="s">
        <v>1</v>
      </c>
      <c r="O25" s="174" t="str">
        <f t="shared" si="12"/>
        <v>Small changes were made to the question. Take extra care when validating the response in Column N. If necessary, please change your answer in Column P</v>
      </c>
      <c r="P25" s="233"/>
      <c r="Q25" s="233"/>
      <c r="R25" s="233"/>
      <c r="S25" s="233"/>
      <c r="T25" s="233"/>
      <c r="U25" s="233"/>
      <c r="V25" s="233" t="str">
        <f t="shared" si="13"/>
        <v>no</v>
      </c>
      <c r="W25" s="258"/>
      <c r="X25" s="257"/>
      <c r="Y25" s="225"/>
      <c r="Z25" s="225"/>
      <c r="AA25" s="502"/>
      <c r="AB25" s="393"/>
      <c r="AC25" s="395"/>
      <c r="AD25" s="232"/>
      <c r="AE25" s="176"/>
      <c r="AF25" s="176" t="str">
        <f t="shared" si="7"/>
        <v/>
      </c>
      <c r="AG25" s="232"/>
      <c r="AH25" s="176"/>
      <c r="AI25" s="232"/>
      <c r="AJ25" s="176"/>
      <c r="AK25" s="176" t="str">
        <f t="shared" si="8"/>
        <v/>
      </c>
      <c r="AL25" s="232"/>
      <c r="AM25" s="176"/>
      <c r="AN25" s="232"/>
      <c r="AO25" s="176"/>
      <c r="AP25" s="176" t="str">
        <f t="shared" si="9"/>
        <v>.</v>
      </c>
      <c r="AQ25" s="313"/>
      <c r="AR25" s="121"/>
      <c r="AS25" s="245"/>
      <c r="AT25" s="179"/>
      <c r="AU25" s="179"/>
      <c r="AV25" s="184"/>
    </row>
    <row r="26" spans="1:48" ht="24.75" customHeight="1" x14ac:dyDescent="0.25">
      <c r="C26" s="58"/>
      <c r="D26" s="14"/>
      <c r="E26" s="458"/>
      <c r="F26" s="570" t="s">
        <v>1223</v>
      </c>
      <c r="G26" s="570"/>
      <c r="H26" s="571"/>
      <c r="I26" s="462"/>
      <c r="J26" s="47"/>
      <c r="K26" s="73"/>
      <c r="L26" s="73"/>
      <c r="M26" s="96"/>
      <c r="N26" s="229"/>
      <c r="O26" s="115"/>
      <c r="P26" s="115"/>
      <c r="Q26" s="115"/>
      <c r="R26" s="115"/>
      <c r="S26" s="115"/>
      <c r="T26" s="115"/>
      <c r="U26" s="115"/>
      <c r="V26" s="115"/>
      <c r="W26" s="187"/>
      <c r="X26" s="257"/>
      <c r="Y26" s="225"/>
      <c r="Z26" s="225"/>
      <c r="AA26" s="502"/>
      <c r="AB26" s="391"/>
      <c r="AC26" s="394"/>
      <c r="AD26" s="188"/>
      <c r="AE26" s="188"/>
      <c r="AF26" s="188"/>
      <c r="AG26" s="188"/>
      <c r="AH26" s="188"/>
      <c r="AI26" s="188"/>
      <c r="AJ26" s="188"/>
      <c r="AK26" s="188"/>
      <c r="AL26" s="188"/>
      <c r="AM26" s="188"/>
      <c r="AN26" s="188"/>
      <c r="AO26" s="188"/>
      <c r="AP26" s="188"/>
      <c r="AQ26" s="230"/>
      <c r="AR26" s="121"/>
      <c r="AS26" s="245"/>
      <c r="AT26" s="179"/>
      <c r="AU26" s="179"/>
      <c r="AV26" s="184"/>
    </row>
    <row r="27" spans="1:48" ht="46.5" customHeight="1" x14ac:dyDescent="0.25">
      <c r="A27" s="91" t="str">
        <f>MID(F$26,FIND("(Q",F$26)+1,8)&amp;"_TR1"</f>
        <v>Q3a.1.2c_TR1</v>
      </c>
      <c r="B27" s="91" t="s">
        <v>30</v>
      </c>
      <c r="C27" s="58" t="s">
        <v>380</v>
      </c>
      <c r="D27" s="14"/>
      <c r="E27" s="458"/>
      <c r="F27" s="457"/>
      <c r="G27" s="458" t="s">
        <v>129</v>
      </c>
      <c r="H27" s="459"/>
      <c r="I27" s="462"/>
      <c r="J27" s="47"/>
      <c r="K27" s="73"/>
      <c r="L27" s="73"/>
      <c r="M27" s="96"/>
      <c r="N27" s="271" t="s">
        <v>1</v>
      </c>
      <c r="O27" s="174" t="str">
        <f t="shared" ref="O27:O30" si="14">IF(OR(B27="NI",B27="N"),"New question introduced in 2023 - Please answer this question for the year of the previous update in Column P",IF(B27="EC","Small changes were made to the question. Take extra care when validating the response in Column N. If necessary, please change your answer in Column P",""))</f>
        <v>Small changes were made to the question. Take extra care when validating the response in Column N. If necessary, please change your answer in Column P</v>
      </c>
      <c r="P27" s="233"/>
      <c r="Q27" s="233"/>
      <c r="R27" s="233"/>
      <c r="S27" s="233"/>
      <c r="T27" s="233"/>
      <c r="U27" s="233"/>
      <c r="V27" s="233" t="str">
        <f t="shared" ref="V27:V30" si="15">IF(AND(T27="",R27="",P27="",N27=""),"",IF(AND(T27="",R27="", P27=""),N27,IF(AND(T27="", R27="",P27&lt;&gt;""),P27,IF(AND(T27="",R27&lt;&gt;""),R27,T27))))</f>
        <v>no</v>
      </c>
      <c r="W27" s="258"/>
      <c r="X27" s="257"/>
      <c r="Y27" s="225"/>
      <c r="Z27" s="225"/>
      <c r="AA27" s="502"/>
      <c r="AB27" s="393"/>
      <c r="AC27" s="395"/>
      <c r="AD27" s="232"/>
      <c r="AE27" s="176"/>
      <c r="AF27" s="176" t="str">
        <f t="shared" si="7"/>
        <v/>
      </c>
      <c r="AG27" s="232"/>
      <c r="AH27" s="176"/>
      <c r="AI27" s="232"/>
      <c r="AJ27" s="176"/>
      <c r="AK27" s="176" t="str">
        <f t="shared" si="8"/>
        <v/>
      </c>
      <c r="AL27" s="232"/>
      <c r="AM27" s="176"/>
      <c r="AN27" s="232"/>
      <c r="AO27" s="176"/>
      <c r="AP27" s="176" t="str">
        <f t="shared" si="9"/>
        <v>.</v>
      </c>
      <c r="AQ27" s="313"/>
      <c r="AR27" s="121"/>
      <c r="AS27" s="245"/>
      <c r="AT27" s="179"/>
      <c r="AU27" s="179"/>
      <c r="AV27" s="184"/>
    </row>
    <row r="28" spans="1:48" ht="46.5" customHeight="1" x14ac:dyDescent="0.25">
      <c r="A28" s="91" t="str">
        <f>MID(F$26,FIND("(Q",F$26)+1,8)&amp;"_TR2"</f>
        <v>Q3a.1.2c_TR2</v>
      </c>
      <c r="B28" s="91" t="s">
        <v>30</v>
      </c>
      <c r="C28" s="58" t="s">
        <v>381</v>
      </c>
      <c r="D28" s="14"/>
      <c r="E28" s="458"/>
      <c r="F28" s="457"/>
      <c r="G28" s="458" t="s">
        <v>305</v>
      </c>
      <c r="H28" s="459"/>
      <c r="I28" s="462"/>
      <c r="J28" s="47"/>
      <c r="K28" s="73"/>
      <c r="L28" s="73"/>
      <c r="M28" s="96"/>
      <c r="N28" s="271" t="s">
        <v>1</v>
      </c>
      <c r="O28" s="174" t="str">
        <f t="shared" si="14"/>
        <v>Small changes were made to the question. Take extra care when validating the response in Column N. If necessary, please change your answer in Column P</v>
      </c>
      <c r="P28" s="233"/>
      <c r="Q28" s="233"/>
      <c r="R28" s="233"/>
      <c r="S28" s="233"/>
      <c r="T28" s="233"/>
      <c r="U28" s="233"/>
      <c r="V28" s="233" t="str">
        <f t="shared" si="15"/>
        <v>no</v>
      </c>
      <c r="W28" s="258"/>
      <c r="X28" s="257"/>
      <c r="Y28" s="225"/>
      <c r="Z28" s="225"/>
      <c r="AA28" s="502"/>
      <c r="AB28" s="393"/>
      <c r="AC28" s="395"/>
      <c r="AD28" s="232"/>
      <c r="AE28" s="176"/>
      <c r="AF28" s="176" t="str">
        <f t="shared" si="7"/>
        <v/>
      </c>
      <c r="AG28" s="232"/>
      <c r="AH28" s="176"/>
      <c r="AI28" s="232"/>
      <c r="AJ28" s="176"/>
      <c r="AK28" s="176" t="str">
        <f t="shared" si="8"/>
        <v/>
      </c>
      <c r="AL28" s="232"/>
      <c r="AM28" s="176"/>
      <c r="AN28" s="232"/>
      <c r="AO28" s="176"/>
      <c r="AP28" s="176" t="str">
        <f t="shared" si="9"/>
        <v>.</v>
      </c>
      <c r="AQ28" s="313"/>
      <c r="AR28" s="121"/>
      <c r="AS28" s="245"/>
      <c r="AT28" s="179"/>
      <c r="AU28" s="179"/>
      <c r="AV28" s="184"/>
    </row>
    <row r="29" spans="1:48" ht="46.5" customHeight="1" x14ac:dyDescent="0.25">
      <c r="A29" s="91" t="str">
        <f>MID(F$26,FIND("(Q",F$26)+1,8)&amp;"_TR3"</f>
        <v>Q3a.1.2c_TR3</v>
      </c>
      <c r="B29" s="91" t="s">
        <v>30</v>
      </c>
      <c r="C29" s="58" t="s">
        <v>382</v>
      </c>
      <c r="D29" s="14"/>
      <c r="E29" s="458"/>
      <c r="F29" s="457"/>
      <c r="G29" s="552" t="s">
        <v>130</v>
      </c>
      <c r="H29" s="553"/>
      <c r="I29" s="462"/>
      <c r="J29" s="47"/>
      <c r="K29" s="73"/>
      <c r="L29" s="73"/>
      <c r="M29" s="96"/>
      <c r="N29" s="271" t="s">
        <v>1</v>
      </c>
      <c r="O29" s="174" t="str">
        <f t="shared" si="14"/>
        <v>Small changes were made to the question. Take extra care when validating the response in Column N. If necessary, please change your answer in Column P</v>
      </c>
      <c r="P29" s="233"/>
      <c r="Q29" s="233"/>
      <c r="R29" s="233"/>
      <c r="S29" s="233"/>
      <c r="T29" s="233"/>
      <c r="U29" s="233"/>
      <c r="V29" s="233" t="str">
        <f t="shared" si="15"/>
        <v>no</v>
      </c>
      <c r="W29" s="258"/>
      <c r="X29" s="257"/>
      <c r="Y29" s="225"/>
      <c r="Z29" s="225"/>
      <c r="AA29" s="502"/>
      <c r="AB29" s="393"/>
      <c r="AC29" s="395"/>
      <c r="AD29" s="232"/>
      <c r="AE29" s="176"/>
      <c r="AF29" s="176" t="str">
        <f t="shared" si="7"/>
        <v/>
      </c>
      <c r="AG29" s="232"/>
      <c r="AH29" s="176"/>
      <c r="AI29" s="232"/>
      <c r="AJ29" s="176"/>
      <c r="AK29" s="176" t="str">
        <f t="shared" si="8"/>
        <v/>
      </c>
      <c r="AL29" s="232"/>
      <c r="AM29" s="176"/>
      <c r="AN29" s="232"/>
      <c r="AO29" s="176"/>
      <c r="AP29" s="176" t="str">
        <f t="shared" si="9"/>
        <v>.</v>
      </c>
      <c r="AQ29" s="313"/>
      <c r="AR29" s="121"/>
      <c r="AS29" s="245"/>
      <c r="AT29" s="179"/>
      <c r="AU29" s="179"/>
      <c r="AV29" s="184"/>
    </row>
    <row r="30" spans="1:48" ht="70" customHeight="1" x14ac:dyDescent="0.25">
      <c r="A30" s="91" t="str">
        <f>MID(E30,FIND("(Q",E30)+1,8)</f>
        <v>Q3a.1.2d</v>
      </c>
      <c r="B30" s="91" t="s">
        <v>372</v>
      </c>
      <c r="C30" s="58"/>
      <c r="D30" s="14"/>
      <c r="E30" s="558" t="s">
        <v>395</v>
      </c>
      <c r="F30" s="558"/>
      <c r="G30" s="558"/>
      <c r="H30" s="559"/>
      <c r="I30" s="462"/>
      <c r="J30" s="47"/>
      <c r="K30" s="73"/>
      <c r="L30" s="73"/>
      <c r="M30" s="96"/>
      <c r="N30" s="271" t="s">
        <v>0</v>
      </c>
      <c r="O30" s="174" t="str">
        <f t="shared" si="14"/>
        <v>New question introduced in 2023 - Please answer this question for the year of the previous update in Column P</v>
      </c>
      <c r="P30" s="233"/>
      <c r="Q30" s="233"/>
      <c r="R30" s="233"/>
      <c r="S30" s="233"/>
      <c r="T30" s="233"/>
      <c r="U30" s="233"/>
      <c r="V30" s="233" t="str">
        <f t="shared" si="15"/>
        <v/>
      </c>
      <c r="W30" s="258"/>
      <c r="X30" s="257"/>
      <c r="Y30" s="225"/>
      <c r="Z30" s="225"/>
      <c r="AA30" s="502"/>
      <c r="AB30" s="392"/>
      <c r="AC30" s="388"/>
      <c r="AD30" s="176"/>
      <c r="AE30" s="176"/>
      <c r="AF30" s="176" t="str">
        <f t="shared" si="7"/>
        <v/>
      </c>
      <c r="AG30" s="176"/>
      <c r="AH30" s="176"/>
      <c r="AI30" s="176"/>
      <c r="AJ30" s="176"/>
      <c r="AK30" s="176" t="str">
        <f t="shared" si="8"/>
        <v/>
      </c>
      <c r="AL30" s="176"/>
      <c r="AM30" s="176"/>
      <c r="AN30" s="176"/>
      <c r="AO30" s="176"/>
      <c r="AP30" s="176" t="str">
        <f t="shared" si="9"/>
        <v>.</v>
      </c>
      <c r="AQ30" s="313"/>
      <c r="AR30" s="121"/>
      <c r="AS30" s="245"/>
      <c r="AT30" s="179"/>
      <c r="AU30" s="179"/>
      <c r="AV30" s="184"/>
    </row>
    <row r="31" spans="1:48" ht="57.75" customHeight="1" x14ac:dyDescent="0.25">
      <c r="A31" s="92"/>
      <c r="C31" s="58"/>
      <c r="D31" s="158" t="s">
        <v>0</v>
      </c>
      <c r="E31" s="159"/>
      <c r="F31" s="572" t="s">
        <v>694</v>
      </c>
      <c r="G31" s="573"/>
      <c r="H31" s="574"/>
      <c r="I31" s="567" t="s">
        <v>1261</v>
      </c>
      <c r="J31" s="506"/>
      <c r="K31" s="507"/>
      <c r="L31" s="507"/>
      <c r="M31" s="508"/>
      <c r="N31" s="229"/>
      <c r="O31" s="186"/>
      <c r="P31" s="186"/>
      <c r="Q31" s="186"/>
      <c r="R31" s="186"/>
      <c r="S31" s="186"/>
      <c r="T31" s="186"/>
      <c r="U31" s="186"/>
      <c r="V31" s="186"/>
      <c r="W31" s="202"/>
      <c r="X31" s="229"/>
      <c r="Y31" s="225"/>
      <c r="Z31" s="225"/>
      <c r="AA31" s="502"/>
      <c r="AB31" s="391"/>
      <c r="AC31" s="383"/>
      <c r="AD31" s="188"/>
      <c r="AE31" s="188"/>
      <c r="AF31" s="188"/>
      <c r="AG31" s="188"/>
      <c r="AH31" s="188"/>
      <c r="AI31" s="188"/>
      <c r="AJ31" s="188"/>
      <c r="AK31" s="188"/>
      <c r="AL31" s="188"/>
      <c r="AM31" s="188"/>
      <c r="AN31" s="188"/>
      <c r="AO31" s="188"/>
      <c r="AP31" s="188"/>
      <c r="AQ31" s="230"/>
      <c r="AR31" s="121"/>
      <c r="AS31" s="245"/>
      <c r="AT31" s="179"/>
      <c r="AU31" s="179"/>
      <c r="AV31" s="184"/>
    </row>
    <row r="32" spans="1:48" ht="48" customHeight="1" x14ac:dyDescent="0.25">
      <c r="A32" s="91" t="str">
        <f>MID(F31,FIND("(Q",F31)+1,7)&amp;"_TR1"</f>
        <v>Q3a.1.3_TR1</v>
      </c>
      <c r="B32" s="92" t="s">
        <v>396</v>
      </c>
      <c r="C32" s="60" t="s">
        <v>87</v>
      </c>
      <c r="D32" s="158" t="s">
        <v>0</v>
      </c>
      <c r="E32" s="159" t="s">
        <v>0</v>
      </c>
      <c r="F32" s="159" t="s">
        <v>0</v>
      </c>
      <c r="G32" s="563" t="s">
        <v>129</v>
      </c>
      <c r="H32" s="564"/>
      <c r="I32" s="567"/>
      <c r="J32" s="506"/>
      <c r="K32" s="507"/>
      <c r="L32" s="507"/>
      <c r="M32" s="508"/>
      <c r="N32" s="270" t="s">
        <v>5</v>
      </c>
      <c r="O32" s="174" t="str">
        <f t="shared" ref="O32:O34" si="16">IF(OR(B32="NI",B32="N"),"New question introduced in 2023 - Please answer this question for the year of the previous update in Column P",IF(B32="EC","Small changes were made to the question. Take extra care when validating the response in Column N. If necessary, please change your answer in Column P",""))</f>
        <v/>
      </c>
      <c r="P32" s="233"/>
      <c r="Q32" s="233"/>
      <c r="R32" s="233"/>
      <c r="S32" s="233"/>
      <c r="T32" s="233"/>
      <c r="U32" s="233"/>
      <c r="V32" s="233" t="str">
        <f t="shared" ref="V32:V34" si="17">IF(AND(T32="",R32="",P32="",N32=""),"",IF(AND(T32="",R32="", P32=""),N32,IF(AND(T32="", R32="",P32&lt;&gt;""),P32,IF(AND(T32="",R32&lt;&gt;""),R32,T32))))</f>
        <v>yes</v>
      </c>
      <c r="W32" s="381"/>
      <c r="X32" s="257"/>
      <c r="Y32" s="193"/>
      <c r="Z32" s="193"/>
      <c r="AA32" s="75"/>
      <c r="AB32" s="316" t="str">
        <f t="shared" ref="AB32:AB34" si="18">IF(AND(W32="",Q32=""),"",IF(W32="",Q32,W32))</f>
        <v/>
      </c>
      <c r="AC32" s="388"/>
      <c r="AD32" s="176"/>
      <c r="AE32" s="176"/>
      <c r="AF32" s="176" t="str">
        <f t="shared" si="7"/>
        <v/>
      </c>
      <c r="AG32" s="176"/>
      <c r="AH32" s="176"/>
      <c r="AI32" s="176"/>
      <c r="AJ32" s="176"/>
      <c r="AK32" s="176" t="str">
        <f t="shared" si="8"/>
        <v/>
      </c>
      <c r="AL32" s="176"/>
      <c r="AM32" s="176"/>
      <c r="AN32" s="176"/>
      <c r="AO32" s="176"/>
      <c r="AP32" s="176" t="str">
        <f t="shared" si="9"/>
        <v>.</v>
      </c>
      <c r="AQ32" s="313"/>
      <c r="AR32" s="121"/>
      <c r="AS32" s="245"/>
      <c r="AT32" s="179"/>
      <c r="AU32" s="179"/>
      <c r="AV32" s="184"/>
    </row>
    <row r="33" spans="1:48" ht="51" customHeight="1" x14ac:dyDescent="0.25">
      <c r="A33" s="91" t="str">
        <f>MID(F31,FIND("(Q",F31)+1,7)&amp;"_TR2"</f>
        <v>Q3a.1.3_TR2</v>
      </c>
      <c r="B33" s="92" t="s">
        <v>396</v>
      </c>
      <c r="C33" s="60" t="s">
        <v>88</v>
      </c>
      <c r="D33" s="158" t="s">
        <v>0</v>
      </c>
      <c r="E33" s="159" t="s">
        <v>0</v>
      </c>
      <c r="F33" s="159" t="s">
        <v>0</v>
      </c>
      <c r="G33" s="563" t="s">
        <v>305</v>
      </c>
      <c r="H33" s="564"/>
      <c r="I33" s="567"/>
      <c r="J33" s="506"/>
      <c r="K33" s="507"/>
      <c r="L33" s="507"/>
      <c r="M33" s="508"/>
      <c r="N33" s="270" t="s">
        <v>71</v>
      </c>
      <c r="O33" s="174" t="str">
        <f t="shared" si="16"/>
        <v/>
      </c>
      <c r="P33" s="233"/>
      <c r="Q33" s="233"/>
      <c r="R33" s="233"/>
      <c r="S33" s="233"/>
      <c r="T33" s="233"/>
      <c r="U33" s="233"/>
      <c r="V33" s="233" t="str">
        <f t="shared" si="17"/>
        <v>not applicable</v>
      </c>
      <c r="W33" s="381"/>
      <c r="X33" s="257"/>
      <c r="Y33" s="193"/>
      <c r="Z33" s="193"/>
      <c r="AA33" s="75"/>
      <c r="AB33" s="316"/>
      <c r="AC33" s="388"/>
      <c r="AD33" s="176"/>
      <c r="AE33" s="176"/>
      <c r="AF33" s="176" t="str">
        <f t="shared" si="7"/>
        <v/>
      </c>
      <c r="AG33" s="176"/>
      <c r="AH33" s="176"/>
      <c r="AI33" s="176"/>
      <c r="AJ33" s="176"/>
      <c r="AK33" s="176" t="str">
        <f t="shared" si="8"/>
        <v/>
      </c>
      <c r="AL33" s="176"/>
      <c r="AM33" s="176"/>
      <c r="AN33" s="176"/>
      <c r="AO33" s="176"/>
      <c r="AP33" s="176" t="str">
        <f t="shared" si="9"/>
        <v>.</v>
      </c>
      <c r="AQ33" s="313"/>
      <c r="AR33" s="121"/>
      <c r="AS33" s="245"/>
      <c r="AT33" s="179"/>
      <c r="AU33" s="179"/>
      <c r="AV33" s="184"/>
    </row>
    <row r="34" spans="1:48" ht="37.5" customHeight="1" x14ac:dyDescent="0.25">
      <c r="A34" s="91" t="str">
        <f>MID(F34,FIND("(Q",F34)+1,8)</f>
        <v>Q3a.1.3a</v>
      </c>
      <c r="B34" s="93" t="s">
        <v>128</v>
      </c>
      <c r="C34" s="58" t="s">
        <v>379</v>
      </c>
      <c r="D34" s="14"/>
      <c r="E34" s="458"/>
      <c r="F34" s="558" t="s">
        <v>420</v>
      </c>
      <c r="G34" s="558"/>
      <c r="H34" s="559"/>
      <c r="I34" s="88"/>
      <c r="J34" s="47"/>
      <c r="K34" s="73"/>
      <c r="L34" s="73"/>
      <c r="M34" s="96"/>
      <c r="N34" s="270" t="s">
        <v>1408</v>
      </c>
      <c r="O34" s="174" t="str">
        <f t="shared" si="16"/>
        <v/>
      </c>
      <c r="P34" s="233"/>
      <c r="Q34" s="233"/>
      <c r="R34" s="233"/>
      <c r="S34" s="233"/>
      <c r="T34" s="233"/>
      <c r="U34" s="233"/>
      <c r="V34" s="233" t="str">
        <f t="shared" si="17"/>
        <v>.</v>
      </c>
      <c r="W34" s="258"/>
      <c r="X34" s="257"/>
      <c r="Y34" s="193"/>
      <c r="Z34" s="193"/>
      <c r="AA34" s="75"/>
      <c r="AB34" s="316" t="str">
        <f t="shared" si="18"/>
        <v/>
      </c>
      <c r="AC34" s="388"/>
      <c r="AD34" s="176"/>
      <c r="AE34" s="176"/>
      <c r="AF34" s="176" t="str">
        <f t="shared" si="7"/>
        <v/>
      </c>
      <c r="AG34" s="176"/>
      <c r="AH34" s="176"/>
      <c r="AI34" s="176"/>
      <c r="AJ34" s="176"/>
      <c r="AK34" s="176" t="str">
        <f t="shared" si="8"/>
        <v/>
      </c>
      <c r="AL34" s="176"/>
      <c r="AM34" s="176"/>
      <c r="AN34" s="176"/>
      <c r="AO34" s="176"/>
      <c r="AP34" s="176" t="str">
        <f t="shared" si="9"/>
        <v>.</v>
      </c>
      <c r="AQ34" s="313"/>
      <c r="AR34" s="121"/>
      <c r="AS34" s="245"/>
      <c r="AT34" s="179"/>
      <c r="AU34" s="179"/>
      <c r="AV34" s="184"/>
    </row>
    <row r="35" spans="1:48" ht="107.25" customHeight="1" x14ac:dyDescent="0.25">
      <c r="C35" s="58"/>
      <c r="D35" s="14"/>
      <c r="E35" s="552" t="s">
        <v>670</v>
      </c>
      <c r="F35" s="552"/>
      <c r="G35" s="552"/>
      <c r="H35" s="553"/>
      <c r="I35" s="570" t="s">
        <v>750</v>
      </c>
      <c r="J35" s="47"/>
      <c r="K35" s="73"/>
      <c r="L35" s="73"/>
      <c r="M35" s="96"/>
      <c r="N35" s="229"/>
      <c r="O35" s="115"/>
      <c r="P35" s="115"/>
      <c r="Q35" s="115"/>
      <c r="R35" s="115"/>
      <c r="S35" s="115"/>
      <c r="T35" s="115"/>
      <c r="U35" s="115"/>
      <c r="V35" s="115"/>
      <c r="W35" s="187"/>
      <c r="X35" s="257"/>
      <c r="Y35" s="225"/>
      <c r="Z35" s="225"/>
      <c r="AA35" s="502"/>
      <c r="AB35" s="391"/>
      <c r="AC35" s="383"/>
      <c r="AD35" s="188"/>
      <c r="AE35" s="188"/>
      <c r="AF35" s="188"/>
      <c r="AG35" s="188"/>
      <c r="AH35" s="188"/>
      <c r="AI35" s="188"/>
      <c r="AJ35" s="188"/>
      <c r="AK35" s="188"/>
      <c r="AL35" s="188"/>
      <c r="AM35" s="188"/>
      <c r="AN35" s="188"/>
      <c r="AO35" s="188"/>
      <c r="AP35" s="188"/>
      <c r="AQ35" s="230"/>
      <c r="AR35" s="121"/>
      <c r="AS35" s="245"/>
      <c r="AT35" s="179"/>
      <c r="AU35" s="179"/>
      <c r="AV35" s="184"/>
    </row>
    <row r="36" spans="1:48" ht="107.25" customHeight="1" x14ac:dyDescent="0.25">
      <c r="A36" s="91" t="str">
        <f>MID(E$35,FIND("(Q",E$35)+1,7)&amp;"_TR1"</f>
        <v>Q3a.1.4_TR1</v>
      </c>
      <c r="B36" s="91" t="s">
        <v>29</v>
      </c>
      <c r="C36" s="58"/>
      <c r="D36" s="14"/>
      <c r="E36" s="458"/>
      <c r="F36" s="578" t="s">
        <v>129</v>
      </c>
      <c r="G36" s="578"/>
      <c r="H36" s="579"/>
      <c r="I36" s="570"/>
      <c r="J36" s="509"/>
      <c r="K36" s="73"/>
      <c r="L36" s="73"/>
      <c r="M36" s="96"/>
      <c r="N36" s="270" t="s">
        <v>0</v>
      </c>
      <c r="O36" s="174" t="str">
        <f t="shared" ref="O36:O40" si="19">IF(OR(B36="NI",B36="N"),"New question introduced in 2023 - Please answer this question for the year of the previous update in Column P",IF(B36="EC","Small changes were made to the question. Take extra care when validating the response in Column N. If necessary, please change your answer in Column P",""))</f>
        <v>New question introduced in 2023 - Please answer this question for the year of the previous update in Column P</v>
      </c>
      <c r="P36" s="259"/>
      <c r="Q36" s="233"/>
      <c r="R36" s="259"/>
      <c r="S36" s="233"/>
      <c r="T36" s="259"/>
      <c r="U36" s="233"/>
      <c r="V36" s="233" t="str">
        <f t="shared" ref="V36:V40" si="20">IF(AND(T36="",R36="",P36="",N36=""),"",IF(AND(T36="",R36="", P36=""),N36,IF(AND(T36="", R36="",P36&lt;&gt;""),P36,IF(AND(T36="",R36&lt;&gt;""),R36,T36))))</f>
        <v/>
      </c>
      <c r="W36" s="258"/>
      <c r="X36" s="257"/>
      <c r="Y36" s="193"/>
      <c r="Z36" s="225"/>
      <c r="AA36" s="502"/>
      <c r="AB36" s="392"/>
      <c r="AC36" s="388"/>
      <c r="AD36" s="176"/>
      <c r="AE36" s="176"/>
      <c r="AF36" s="176" t="str">
        <f t="shared" si="7"/>
        <v/>
      </c>
      <c r="AG36" s="176"/>
      <c r="AH36" s="176"/>
      <c r="AI36" s="176"/>
      <c r="AJ36" s="176"/>
      <c r="AK36" s="176" t="str">
        <f t="shared" si="8"/>
        <v/>
      </c>
      <c r="AL36" s="176"/>
      <c r="AM36" s="176"/>
      <c r="AN36" s="176"/>
      <c r="AO36" s="176"/>
      <c r="AP36" s="176" t="str">
        <f t="shared" si="9"/>
        <v>.</v>
      </c>
      <c r="AQ36" s="335"/>
      <c r="AR36" s="121"/>
      <c r="AS36" s="245"/>
      <c r="AT36" s="179"/>
      <c r="AU36" s="179"/>
      <c r="AV36" s="184"/>
    </row>
    <row r="37" spans="1:48" ht="107.25" customHeight="1" x14ac:dyDescent="0.25">
      <c r="A37" s="91" t="str">
        <f>MID(E$35,FIND("(Q",E$35)+1,7)&amp;"_TR2"</f>
        <v>Q3a.1.4_TR2</v>
      </c>
      <c r="B37" s="91" t="s">
        <v>29</v>
      </c>
      <c r="C37" s="58"/>
      <c r="D37" s="14"/>
      <c r="E37" s="458"/>
      <c r="F37" s="578" t="s">
        <v>305</v>
      </c>
      <c r="G37" s="578"/>
      <c r="H37" s="579"/>
      <c r="I37" s="570"/>
      <c r="J37" s="509"/>
      <c r="K37" s="73"/>
      <c r="L37" s="73"/>
      <c r="M37" s="96"/>
      <c r="N37" s="270" t="s">
        <v>0</v>
      </c>
      <c r="O37" s="174" t="str">
        <f t="shared" si="19"/>
        <v>New question introduced in 2023 - Please answer this question for the year of the previous update in Column P</v>
      </c>
      <c r="P37" s="260"/>
      <c r="Q37" s="233"/>
      <c r="R37" s="260"/>
      <c r="S37" s="233"/>
      <c r="T37" s="260"/>
      <c r="U37" s="233"/>
      <c r="V37" s="233" t="str">
        <f t="shared" si="20"/>
        <v/>
      </c>
      <c r="W37" s="258"/>
      <c r="X37" s="257"/>
      <c r="Y37" s="193"/>
      <c r="Z37" s="225"/>
      <c r="AA37" s="502"/>
      <c r="AB37" s="392"/>
      <c r="AC37" s="388"/>
      <c r="AD37" s="176"/>
      <c r="AE37" s="176"/>
      <c r="AF37" s="176" t="str">
        <f t="shared" si="7"/>
        <v/>
      </c>
      <c r="AG37" s="176"/>
      <c r="AH37" s="176"/>
      <c r="AI37" s="176"/>
      <c r="AJ37" s="176"/>
      <c r="AK37" s="176" t="str">
        <f t="shared" si="8"/>
        <v/>
      </c>
      <c r="AL37" s="176"/>
      <c r="AM37" s="176"/>
      <c r="AN37" s="176"/>
      <c r="AO37" s="176"/>
      <c r="AP37" s="176" t="str">
        <f t="shared" si="9"/>
        <v>.</v>
      </c>
      <c r="AQ37" s="335"/>
      <c r="AR37" s="121"/>
      <c r="AS37" s="245"/>
      <c r="AT37" s="179"/>
      <c r="AU37" s="179"/>
      <c r="AV37" s="184"/>
    </row>
    <row r="38" spans="1:48" ht="107.25" customHeight="1" x14ac:dyDescent="0.25">
      <c r="A38" s="91" t="str">
        <f>MID(E$35,FIND("(Q",E$35)+1,7)&amp;"_TR3"</f>
        <v>Q3a.1.4_TR3</v>
      </c>
      <c r="B38" s="91" t="s">
        <v>29</v>
      </c>
      <c r="C38" s="58"/>
      <c r="D38" s="14"/>
      <c r="E38" s="458"/>
      <c r="F38" s="552" t="s">
        <v>130</v>
      </c>
      <c r="G38" s="552"/>
      <c r="H38" s="553"/>
      <c r="I38" s="570"/>
      <c r="J38" s="509"/>
      <c r="K38" s="73"/>
      <c r="L38" s="73"/>
      <c r="M38" s="96"/>
      <c r="N38" s="270" t="s">
        <v>0</v>
      </c>
      <c r="O38" s="174" t="str">
        <f t="shared" si="19"/>
        <v>New question introduced in 2023 - Please answer this question for the year of the previous update in Column P</v>
      </c>
      <c r="P38" s="260"/>
      <c r="Q38" s="233"/>
      <c r="R38" s="260"/>
      <c r="S38" s="233"/>
      <c r="T38" s="260"/>
      <c r="U38" s="233"/>
      <c r="V38" s="233" t="str">
        <f t="shared" si="20"/>
        <v/>
      </c>
      <c r="W38" s="258"/>
      <c r="X38" s="257"/>
      <c r="Y38" s="193"/>
      <c r="Z38" s="225"/>
      <c r="AA38" s="502"/>
      <c r="AB38" s="392"/>
      <c r="AC38" s="388"/>
      <c r="AD38" s="176"/>
      <c r="AE38" s="176"/>
      <c r="AF38" s="176" t="str">
        <f t="shared" si="7"/>
        <v/>
      </c>
      <c r="AG38" s="176"/>
      <c r="AH38" s="176"/>
      <c r="AI38" s="176"/>
      <c r="AJ38" s="176"/>
      <c r="AK38" s="176" t="str">
        <f t="shared" si="8"/>
        <v/>
      </c>
      <c r="AL38" s="176"/>
      <c r="AM38" s="176"/>
      <c r="AN38" s="176"/>
      <c r="AO38" s="176"/>
      <c r="AP38" s="176" t="str">
        <f t="shared" si="9"/>
        <v>.</v>
      </c>
      <c r="AQ38" s="335"/>
      <c r="AR38" s="121"/>
      <c r="AS38" s="245"/>
      <c r="AT38" s="179"/>
      <c r="AU38" s="179"/>
      <c r="AV38" s="184"/>
    </row>
    <row r="39" spans="1:48" ht="51.65" customHeight="1" x14ac:dyDescent="0.25">
      <c r="A39" s="91" t="str">
        <f>MID(F39,FIND("(Q",F39)+1,8)</f>
        <v>Q3a.1.4a</v>
      </c>
      <c r="B39" s="91" t="s">
        <v>372</v>
      </c>
      <c r="C39" s="58"/>
      <c r="D39" s="14"/>
      <c r="E39" s="62"/>
      <c r="F39" s="558" t="s">
        <v>1227</v>
      </c>
      <c r="G39" s="558"/>
      <c r="H39" s="559"/>
      <c r="I39" s="462"/>
      <c r="J39" s="47"/>
      <c r="K39" s="73"/>
      <c r="L39" s="73"/>
      <c r="M39" s="96"/>
      <c r="N39" s="271" t="s">
        <v>0</v>
      </c>
      <c r="O39" s="174" t="str">
        <f t="shared" si="19"/>
        <v>New question introduced in 2023 - Please answer this question for the year of the previous update in Column P</v>
      </c>
      <c r="P39" s="233"/>
      <c r="Q39" s="233"/>
      <c r="R39" s="233"/>
      <c r="S39" s="233"/>
      <c r="T39" s="233"/>
      <c r="U39" s="233"/>
      <c r="V39" s="233" t="str">
        <f t="shared" si="20"/>
        <v/>
      </c>
      <c r="W39" s="258"/>
      <c r="X39" s="257"/>
      <c r="Y39" s="225"/>
      <c r="Z39" s="225"/>
      <c r="AA39" s="502"/>
      <c r="AB39" s="392"/>
      <c r="AC39" s="388"/>
      <c r="AD39" s="176"/>
      <c r="AE39" s="176"/>
      <c r="AF39" s="176" t="str">
        <f t="shared" si="7"/>
        <v/>
      </c>
      <c r="AG39" s="176"/>
      <c r="AH39" s="176"/>
      <c r="AI39" s="176"/>
      <c r="AJ39" s="176"/>
      <c r="AK39" s="176" t="str">
        <f t="shared" si="8"/>
        <v/>
      </c>
      <c r="AL39" s="176"/>
      <c r="AM39" s="176"/>
      <c r="AN39" s="176"/>
      <c r="AO39" s="176"/>
      <c r="AP39" s="176" t="str">
        <f t="shared" si="9"/>
        <v>.</v>
      </c>
      <c r="AQ39" s="335"/>
      <c r="AR39" s="121"/>
      <c r="AS39" s="245"/>
      <c r="AT39" s="179"/>
      <c r="AU39" s="179"/>
      <c r="AV39" s="184"/>
    </row>
    <row r="40" spans="1:48" ht="46" customHeight="1" x14ac:dyDescent="0.25">
      <c r="A40" s="91" t="str">
        <f>MID(F40,FIND("(Q",F40)+1,8)</f>
        <v>Q3a.1.4b</v>
      </c>
      <c r="B40" s="91" t="s">
        <v>372</v>
      </c>
      <c r="C40" s="58"/>
      <c r="D40" s="14"/>
      <c r="E40" s="62"/>
      <c r="F40" s="558" t="s">
        <v>397</v>
      </c>
      <c r="G40" s="558"/>
      <c r="H40" s="559"/>
      <c r="I40" s="462"/>
      <c r="J40" s="47"/>
      <c r="K40" s="73"/>
      <c r="L40" s="73"/>
      <c r="M40" s="96"/>
      <c r="N40" s="271" t="s">
        <v>0</v>
      </c>
      <c r="O40" s="174" t="str">
        <f t="shared" si="19"/>
        <v>New question introduced in 2023 - Please answer this question for the year of the previous update in Column P</v>
      </c>
      <c r="P40" s="233"/>
      <c r="Q40" s="233"/>
      <c r="R40" s="233"/>
      <c r="S40" s="233"/>
      <c r="T40" s="233"/>
      <c r="U40" s="233"/>
      <c r="V40" s="233" t="str">
        <f t="shared" si="20"/>
        <v/>
      </c>
      <c r="W40" s="258"/>
      <c r="X40" s="257"/>
      <c r="Y40" s="225"/>
      <c r="Z40" s="225"/>
      <c r="AA40" s="502"/>
      <c r="AB40" s="392"/>
      <c r="AC40" s="388"/>
      <c r="AD40" s="176"/>
      <c r="AE40" s="176"/>
      <c r="AF40" s="176" t="str">
        <f t="shared" si="7"/>
        <v/>
      </c>
      <c r="AG40" s="176"/>
      <c r="AH40" s="176"/>
      <c r="AI40" s="176"/>
      <c r="AJ40" s="176"/>
      <c r="AK40" s="176" t="str">
        <f t="shared" si="8"/>
        <v/>
      </c>
      <c r="AL40" s="176"/>
      <c r="AM40" s="176"/>
      <c r="AN40" s="176"/>
      <c r="AO40" s="176"/>
      <c r="AP40" s="176" t="str">
        <f t="shared" si="9"/>
        <v>.</v>
      </c>
      <c r="AQ40" s="313"/>
      <c r="AR40" s="121"/>
      <c r="AS40" s="245"/>
      <c r="AT40" s="179"/>
      <c r="AU40" s="179"/>
      <c r="AV40" s="184"/>
    </row>
    <row r="41" spans="1:48" ht="50.25" customHeight="1" x14ac:dyDescent="0.25">
      <c r="C41" s="58"/>
      <c r="D41" s="14"/>
      <c r="E41" s="607" t="s">
        <v>1004</v>
      </c>
      <c r="F41" s="607"/>
      <c r="G41" s="607"/>
      <c r="H41" s="608"/>
      <c r="I41" s="347" t="s">
        <v>469</v>
      </c>
      <c r="J41" s="47"/>
      <c r="K41" s="73"/>
      <c r="L41" s="73"/>
      <c r="M41" s="96"/>
      <c r="N41" s="229" t="s">
        <v>0</v>
      </c>
      <c r="O41" s="115"/>
      <c r="P41" s="115"/>
      <c r="Q41" s="115"/>
      <c r="R41" s="115"/>
      <c r="S41" s="115"/>
      <c r="T41" s="115"/>
      <c r="U41" s="115"/>
      <c r="V41" s="115"/>
      <c r="W41" s="187"/>
      <c r="X41" s="257"/>
      <c r="Y41" s="225"/>
      <c r="Z41" s="225"/>
      <c r="AA41" s="502"/>
      <c r="AB41" s="391"/>
      <c r="AC41" s="383"/>
      <c r="AD41" s="188"/>
      <c r="AE41" s="188"/>
      <c r="AF41" s="188"/>
      <c r="AG41" s="188"/>
      <c r="AH41" s="188"/>
      <c r="AI41" s="188"/>
      <c r="AJ41" s="188"/>
      <c r="AK41" s="188"/>
      <c r="AL41" s="188"/>
      <c r="AM41" s="188"/>
      <c r="AN41" s="188"/>
      <c r="AO41" s="188"/>
      <c r="AP41" s="188"/>
      <c r="AQ41" s="230"/>
      <c r="AR41" s="121"/>
      <c r="AS41" s="245"/>
      <c r="AT41" s="179"/>
      <c r="AU41" s="179"/>
      <c r="AV41" s="184"/>
    </row>
    <row r="42" spans="1:48" ht="24.75" customHeight="1" x14ac:dyDescent="0.25">
      <c r="C42" s="58"/>
      <c r="D42" s="14"/>
      <c r="E42" s="458"/>
      <c r="F42" s="570" t="s">
        <v>1224</v>
      </c>
      <c r="G42" s="570"/>
      <c r="H42" s="571"/>
      <c r="I42" s="462"/>
      <c r="J42" s="47"/>
      <c r="K42" s="73"/>
      <c r="L42" s="73"/>
      <c r="M42" s="96"/>
      <c r="N42" s="229" t="s">
        <v>0</v>
      </c>
      <c r="O42" s="115" t="str">
        <f t="shared" ref="O42:O55" si="21">IF(OR(B42="NI",B42="N"),"New question introduced in 2023 - Please answer this question for the year of the previous update as well",IF(B42="EC","We made modest changes to the question. Please take extra care when validating responses from the previous update",""))</f>
        <v/>
      </c>
      <c r="P42" s="115"/>
      <c r="Q42" s="115"/>
      <c r="R42" s="115"/>
      <c r="S42" s="115"/>
      <c r="T42" s="115"/>
      <c r="U42" s="115"/>
      <c r="V42" s="115"/>
      <c r="W42" s="187"/>
      <c r="X42" s="257"/>
      <c r="Y42" s="225"/>
      <c r="Z42" s="225"/>
      <c r="AA42" s="502"/>
      <c r="AB42" s="391"/>
      <c r="AC42" s="383"/>
      <c r="AD42" s="188"/>
      <c r="AE42" s="188"/>
      <c r="AF42" s="188"/>
      <c r="AG42" s="188"/>
      <c r="AH42" s="188"/>
      <c r="AI42" s="188"/>
      <c r="AJ42" s="188"/>
      <c r="AK42" s="188"/>
      <c r="AL42" s="188"/>
      <c r="AM42" s="188"/>
      <c r="AN42" s="188"/>
      <c r="AO42" s="188"/>
      <c r="AP42" s="188"/>
      <c r="AQ42" s="230"/>
      <c r="AR42" s="121"/>
      <c r="AS42" s="245"/>
      <c r="AT42" s="179"/>
      <c r="AU42" s="179"/>
      <c r="AV42" s="184"/>
    </row>
    <row r="43" spans="1:48" ht="43" customHeight="1" x14ac:dyDescent="0.25">
      <c r="A43" s="91" t="str">
        <f>MID(F$42,FIND("(Q",F$42)+1,8)&amp;"_TR1"</f>
        <v>Q3a.1.5a_TR1</v>
      </c>
      <c r="B43" s="91" t="s">
        <v>29</v>
      </c>
      <c r="C43" s="58"/>
      <c r="D43" s="14"/>
      <c r="E43" s="458"/>
      <c r="F43" s="458"/>
      <c r="G43" s="552" t="s">
        <v>129</v>
      </c>
      <c r="H43" s="553"/>
      <c r="I43" s="462"/>
      <c r="J43" s="47"/>
      <c r="K43" s="73"/>
      <c r="L43" s="73"/>
      <c r="M43" s="96"/>
      <c r="N43" s="271" t="s">
        <v>0</v>
      </c>
      <c r="O43" s="174" t="str">
        <f t="shared" ref="O43:O45" si="22">IF(OR(B43="NI",B43="N"),"New question introduced in 2023 - Please answer this question for the year of the previous update in Column P",IF(B43="EC","Small changes were made to the question. Take extra care when validating the response in Column N. If necessary, please change your answer in Column P",""))</f>
        <v>New question introduced in 2023 - Please answer this question for the year of the previous update in Column P</v>
      </c>
      <c r="P43" s="233"/>
      <c r="Q43" s="233"/>
      <c r="R43" s="233"/>
      <c r="S43" s="233"/>
      <c r="T43" s="233"/>
      <c r="U43" s="233"/>
      <c r="V43" s="233" t="str">
        <f t="shared" ref="V43:V45" si="23">IF(AND(T43="",R43="",P43="",N43=""),"",IF(AND(T43="",R43="", P43=""),N43,IF(AND(T43="", R43="",P43&lt;&gt;""),P43,IF(AND(T43="",R43&lt;&gt;""),R43,T43))))</f>
        <v/>
      </c>
      <c r="W43" s="258"/>
      <c r="X43" s="257"/>
      <c r="Y43" s="225"/>
      <c r="Z43" s="225"/>
      <c r="AA43" s="502"/>
      <c r="AB43" s="393"/>
      <c r="AC43" s="388"/>
      <c r="AD43" s="232"/>
      <c r="AE43" s="176"/>
      <c r="AF43" s="176" t="str">
        <f t="shared" si="7"/>
        <v/>
      </c>
      <c r="AG43" s="232"/>
      <c r="AH43" s="176"/>
      <c r="AI43" s="232"/>
      <c r="AJ43" s="176"/>
      <c r="AK43" s="176" t="str">
        <f t="shared" si="8"/>
        <v/>
      </c>
      <c r="AL43" s="232"/>
      <c r="AM43" s="176"/>
      <c r="AN43" s="232"/>
      <c r="AO43" s="176"/>
      <c r="AP43" s="176" t="str">
        <f t="shared" si="9"/>
        <v>.</v>
      </c>
      <c r="AQ43" s="313"/>
      <c r="AR43" s="121"/>
      <c r="AS43" s="245"/>
      <c r="AT43" s="179"/>
      <c r="AU43" s="179"/>
      <c r="AV43" s="184"/>
    </row>
    <row r="44" spans="1:48" ht="43" customHeight="1" x14ac:dyDescent="0.25">
      <c r="A44" s="91" t="str">
        <f>MID(F$42,FIND("(Q",F$42)+1,8)&amp;"_TR2"</f>
        <v>Q3a.1.5a_TR2</v>
      </c>
      <c r="B44" s="91" t="s">
        <v>29</v>
      </c>
      <c r="C44" s="58"/>
      <c r="D44" s="14"/>
      <c r="E44" s="458"/>
      <c r="F44" s="458"/>
      <c r="G44" s="552" t="s">
        <v>305</v>
      </c>
      <c r="H44" s="553"/>
      <c r="I44" s="462"/>
      <c r="J44" s="47"/>
      <c r="K44" s="73"/>
      <c r="L44" s="73"/>
      <c r="M44" s="96"/>
      <c r="N44" s="271" t="s">
        <v>0</v>
      </c>
      <c r="O44" s="174" t="str">
        <f t="shared" si="22"/>
        <v>New question introduced in 2023 - Please answer this question for the year of the previous update in Column P</v>
      </c>
      <c r="P44" s="233"/>
      <c r="Q44" s="233"/>
      <c r="R44" s="233"/>
      <c r="S44" s="233"/>
      <c r="T44" s="233"/>
      <c r="U44" s="233"/>
      <c r="V44" s="233" t="str">
        <f t="shared" si="23"/>
        <v/>
      </c>
      <c r="W44" s="258"/>
      <c r="X44" s="257"/>
      <c r="Y44" s="225"/>
      <c r="Z44" s="225"/>
      <c r="AA44" s="502"/>
      <c r="AB44" s="393"/>
      <c r="AC44" s="388"/>
      <c r="AD44" s="232"/>
      <c r="AE44" s="176"/>
      <c r="AF44" s="176" t="str">
        <f t="shared" si="7"/>
        <v/>
      </c>
      <c r="AG44" s="232"/>
      <c r="AH44" s="176"/>
      <c r="AI44" s="232"/>
      <c r="AJ44" s="176"/>
      <c r="AK44" s="176" t="str">
        <f t="shared" si="8"/>
        <v/>
      </c>
      <c r="AL44" s="232"/>
      <c r="AM44" s="176"/>
      <c r="AN44" s="232"/>
      <c r="AO44" s="176"/>
      <c r="AP44" s="176" t="str">
        <f t="shared" si="9"/>
        <v>.</v>
      </c>
      <c r="AQ44" s="313"/>
      <c r="AR44" s="121"/>
      <c r="AS44" s="245"/>
      <c r="AT44" s="179"/>
      <c r="AU44" s="179"/>
      <c r="AV44" s="184"/>
    </row>
    <row r="45" spans="1:48" ht="43" customHeight="1" x14ac:dyDescent="0.25">
      <c r="A45" s="91" t="str">
        <f>MID(F$42,FIND("(Q",F$42)+1,8)&amp;"_TR3"</f>
        <v>Q3a.1.5a_TR3</v>
      </c>
      <c r="B45" s="91" t="s">
        <v>29</v>
      </c>
      <c r="C45" s="58"/>
      <c r="D45" s="14"/>
      <c r="E45" s="458"/>
      <c r="F45" s="458"/>
      <c r="G45" s="552" t="s">
        <v>130</v>
      </c>
      <c r="H45" s="553"/>
      <c r="I45" s="462"/>
      <c r="J45" s="47"/>
      <c r="K45" s="73"/>
      <c r="L45" s="73"/>
      <c r="M45" s="96"/>
      <c r="N45" s="271" t="s">
        <v>0</v>
      </c>
      <c r="O45" s="174" t="str">
        <f t="shared" si="22"/>
        <v>New question introduced in 2023 - Please answer this question for the year of the previous update in Column P</v>
      </c>
      <c r="P45" s="233"/>
      <c r="Q45" s="233"/>
      <c r="R45" s="233"/>
      <c r="S45" s="233"/>
      <c r="T45" s="233"/>
      <c r="U45" s="233"/>
      <c r="V45" s="233" t="str">
        <f t="shared" si="23"/>
        <v/>
      </c>
      <c r="W45" s="258"/>
      <c r="X45" s="257"/>
      <c r="Y45" s="225"/>
      <c r="Z45" s="225"/>
      <c r="AA45" s="502"/>
      <c r="AB45" s="393"/>
      <c r="AC45" s="388"/>
      <c r="AD45" s="232"/>
      <c r="AE45" s="176"/>
      <c r="AF45" s="176" t="str">
        <f t="shared" si="7"/>
        <v/>
      </c>
      <c r="AG45" s="232"/>
      <c r="AH45" s="176"/>
      <c r="AI45" s="232"/>
      <c r="AJ45" s="176"/>
      <c r="AK45" s="176" t="str">
        <f t="shared" si="8"/>
        <v/>
      </c>
      <c r="AL45" s="232"/>
      <c r="AM45" s="176"/>
      <c r="AN45" s="232"/>
      <c r="AO45" s="176"/>
      <c r="AP45" s="176" t="str">
        <f t="shared" si="9"/>
        <v>.</v>
      </c>
      <c r="AQ45" s="313"/>
      <c r="AR45" s="121"/>
      <c r="AS45" s="245"/>
      <c r="AT45" s="179"/>
      <c r="AU45" s="179"/>
      <c r="AV45" s="184"/>
    </row>
    <row r="46" spans="1:48" ht="31.5" customHeight="1" x14ac:dyDescent="0.25">
      <c r="C46" s="58"/>
      <c r="D46" s="14"/>
      <c r="E46" s="458"/>
      <c r="F46" s="570" t="s">
        <v>1225</v>
      </c>
      <c r="G46" s="570"/>
      <c r="H46" s="571"/>
      <c r="I46" s="462"/>
      <c r="J46" s="47"/>
      <c r="K46" s="73"/>
      <c r="L46" s="73"/>
      <c r="M46" s="96"/>
      <c r="N46" s="229" t="s">
        <v>0</v>
      </c>
      <c r="O46" s="115"/>
      <c r="P46" s="115"/>
      <c r="Q46" s="115"/>
      <c r="R46" s="115"/>
      <c r="S46" s="115"/>
      <c r="T46" s="115"/>
      <c r="U46" s="115"/>
      <c r="V46" s="115"/>
      <c r="W46" s="187"/>
      <c r="X46" s="257"/>
      <c r="Y46" s="225"/>
      <c r="Z46" s="225"/>
      <c r="AA46" s="502"/>
      <c r="AB46" s="391"/>
      <c r="AC46" s="383"/>
      <c r="AD46" s="188"/>
      <c r="AE46" s="188"/>
      <c r="AF46" s="188"/>
      <c r="AG46" s="188"/>
      <c r="AH46" s="188"/>
      <c r="AI46" s="188"/>
      <c r="AJ46" s="188"/>
      <c r="AK46" s="188"/>
      <c r="AL46" s="188"/>
      <c r="AM46" s="188"/>
      <c r="AN46" s="188"/>
      <c r="AO46" s="188"/>
      <c r="AP46" s="188"/>
      <c r="AQ46" s="230"/>
      <c r="AR46" s="121"/>
      <c r="AS46" s="245"/>
      <c r="AT46" s="179"/>
      <c r="AU46" s="179"/>
      <c r="AV46" s="184"/>
    </row>
    <row r="47" spans="1:48" ht="41.5" customHeight="1" x14ac:dyDescent="0.25">
      <c r="A47" s="91" t="str">
        <f>MID(F$46,FIND("(Q",F$46)+1,8)&amp;"_TR1"</f>
        <v>Q3a.1.5b_TR1</v>
      </c>
      <c r="B47" s="91" t="s">
        <v>29</v>
      </c>
      <c r="C47" s="58"/>
      <c r="D47" s="14"/>
      <c r="E47" s="458"/>
      <c r="F47" s="458"/>
      <c r="G47" s="552" t="s">
        <v>129</v>
      </c>
      <c r="H47" s="553"/>
      <c r="I47" s="462"/>
      <c r="J47" s="47"/>
      <c r="K47" s="73"/>
      <c r="L47" s="73"/>
      <c r="M47" s="96"/>
      <c r="N47" s="271" t="s">
        <v>0</v>
      </c>
      <c r="O47" s="174" t="str">
        <f t="shared" ref="O47:O49" si="24">IF(OR(B47="NI",B47="N"),"New question introduced in 2023 - Please answer this question for the year of the previous update in Column P",IF(B47="EC","Small changes were made to the question. Take extra care when validating the response in Column N. If necessary, please change your answer in Column P",""))</f>
        <v>New question introduced in 2023 - Please answer this question for the year of the previous update in Column P</v>
      </c>
      <c r="P47" s="233"/>
      <c r="Q47" s="233"/>
      <c r="R47" s="233"/>
      <c r="S47" s="233"/>
      <c r="T47" s="233"/>
      <c r="U47" s="233"/>
      <c r="V47" s="233" t="str">
        <f t="shared" ref="V47:V49" si="25">IF(AND(T47="",R47="",P47="",N47=""),"",IF(AND(T47="",R47="", P47=""),N47,IF(AND(T47="", R47="",P47&lt;&gt;""),P47,IF(AND(T47="",R47&lt;&gt;""),R47,T47))))</f>
        <v/>
      </c>
      <c r="W47" s="258"/>
      <c r="X47" s="257"/>
      <c r="Y47" s="225"/>
      <c r="Z47" s="225"/>
      <c r="AA47" s="502"/>
      <c r="AB47" s="393"/>
      <c r="AC47" s="388"/>
      <c r="AD47" s="232"/>
      <c r="AE47" s="176"/>
      <c r="AF47" s="176" t="str">
        <f t="shared" si="7"/>
        <v/>
      </c>
      <c r="AG47" s="232"/>
      <c r="AH47" s="176"/>
      <c r="AI47" s="232"/>
      <c r="AJ47" s="176"/>
      <c r="AK47" s="176" t="str">
        <f t="shared" si="8"/>
        <v/>
      </c>
      <c r="AL47" s="232"/>
      <c r="AM47" s="176"/>
      <c r="AN47" s="232"/>
      <c r="AO47" s="176"/>
      <c r="AP47" s="176" t="str">
        <f t="shared" si="9"/>
        <v>.</v>
      </c>
      <c r="AQ47" s="313"/>
      <c r="AR47" s="121"/>
      <c r="AS47" s="245"/>
      <c r="AT47" s="179"/>
      <c r="AU47" s="179"/>
      <c r="AV47" s="184"/>
    </row>
    <row r="48" spans="1:48" ht="41.5" customHeight="1" x14ac:dyDescent="0.25">
      <c r="A48" s="91" t="str">
        <f>MID(F$46,FIND("(Q",F$46)+1,8)&amp;"_TR2"</f>
        <v>Q3a.1.5b_TR2</v>
      </c>
      <c r="B48" s="91" t="s">
        <v>29</v>
      </c>
      <c r="C48" s="58"/>
      <c r="D48" s="14"/>
      <c r="E48" s="458"/>
      <c r="F48" s="458"/>
      <c r="G48" s="552" t="s">
        <v>305</v>
      </c>
      <c r="H48" s="553"/>
      <c r="I48" s="462"/>
      <c r="J48" s="47"/>
      <c r="K48" s="73"/>
      <c r="L48" s="73"/>
      <c r="M48" s="96"/>
      <c r="N48" s="271" t="s">
        <v>0</v>
      </c>
      <c r="O48" s="174" t="str">
        <f t="shared" si="24"/>
        <v>New question introduced in 2023 - Please answer this question for the year of the previous update in Column P</v>
      </c>
      <c r="P48" s="233"/>
      <c r="Q48" s="233"/>
      <c r="R48" s="233"/>
      <c r="S48" s="233"/>
      <c r="T48" s="233"/>
      <c r="U48" s="233"/>
      <c r="V48" s="233" t="str">
        <f t="shared" si="25"/>
        <v/>
      </c>
      <c r="W48" s="258"/>
      <c r="X48" s="257"/>
      <c r="Y48" s="225"/>
      <c r="Z48" s="225"/>
      <c r="AA48" s="502"/>
      <c r="AB48" s="393"/>
      <c r="AC48" s="388"/>
      <c r="AD48" s="232"/>
      <c r="AE48" s="176"/>
      <c r="AF48" s="176" t="str">
        <f t="shared" si="7"/>
        <v/>
      </c>
      <c r="AG48" s="232"/>
      <c r="AH48" s="176"/>
      <c r="AI48" s="232"/>
      <c r="AJ48" s="176"/>
      <c r="AK48" s="176" t="str">
        <f t="shared" si="8"/>
        <v/>
      </c>
      <c r="AL48" s="232"/>
      <c r="AM48" s="176"/>
      <c r="AN48" s="232"/>
      <c r="AO48" s="176"/>
      <c r="AP48" s="176" t="str">
        <f t="shared" si="9"/>
        <v>.</v>
      </c>
      <c r="AQ48" s="313"/>
      <c r="AR48" s="121"/>
      <c r="AS48" s="245"/>
      <c r="AT48" s="179"/>
      <c r="AU48" s="179"/>
      <c r="AV48" s="184"/>
    </row>
    <row r="49" spans="1:48" ht="41.5" customHeight="1" x14ac:dyDescent="0.25">
      <c r="A49" s="91" t="str">
        <f>MID(F$46,FIND("(Q",F$46)+1,8)&amp;"_TR3"</f>
        <v>Q3a.1.5b_TR3</v>
      </c>
      <c r="B49" s="91" t="s">
        <v>29</v>
      </c>
      <c r="C49" s="58"/>
      <c r="D49" s="14"/>
      <c r="E49" s="458"/>
      <c r="F49" s="458"/>
      <c r="G49" s="552" t="s">
        <v>130</v>
      </c>
      <c r="H49" s="553"/>
      <c r="I49" s="462"/>
      <c r="J49" s="47"/>
      <c r="K49" s="73"/>
      <c r="L49" s="73"/>
      <c r="M49" s="96"/>
      <c r="N49" s="271" t="s">
        <v>0</v>
      </c>
      <c r="O49" s="174" t="str">
        <f t="shared" si="24"/>
        <v>New question introduced in 2023 - Please answer this question for the year of the previous update in Column P</v>
      </c>
      <c r="P49" s="233"/>
      <c r="Q49" s="233"/>
      <c r="R49" s="233"/>
      <c r="S49" s="233"/>
      <c r="T49" s="233"/>
      <c r="U49" s="233"/>
      <c r="V49" s="233" t="str">
        <f t="shared" si="25"/>
        <v/>
      </c>
      <c r="W49" s="258"/>
      <c r="X49" s="257"/>
      <c r="Y49" s="225"/>
      <c r="Z49" s="225"/>
      <c r="AA49" s="502"/>
      <c r="AB49" s="393"/>
      <c r="AC49" s="388"/>
      <c r="AD49" s="232"/>
      <c r="AE49" s="176"/>
      <c r="AF49" s="176" t="str">
        <f t="shared" si="7"/>
        <v/>
      </c>
      <c r="AG49" s="232"/>
      <c r="AH49" s="176"/>
      <c r="AI49" s="232"/>
      <c r="AJ49" s="176"/>
      <c r="AK49" s="176" t="str">
        <f t="shared" si="8"/>
        <v/>
      </c>
      <c r="AL49" s="232"/>
      <c r="AM49" s="176"/>
      <c r="AN49" s="232"/>
      <c r="AO49" s="176"/>
      <c r="AP49" s="176" t="str">
        <f t="shared" si="9"/>
        <v>.</v>
      </c>
      <c r="AQ49" s="313"/>
      <c r="AR49" s="121"/>
      <c r="AS49" s="245"/>
      <c r="AT49" s="179"/>
      <c r="AU49" s="179"/>
      <c r="AV49" s="184"/>
    </row>
    <row r="50" spans="1:48" ht="29.25" customHeight="1" x14ac:dyDescent="0.25">
      <c r="C50" s="58"/>
      <c r="D50" s="14"/>
      <c r="E50" s="458"/>
      <c r="F50" s="570" t="s">
        <v>1226</v>
      </c>
      <c r="G50" s="570"/>
      <c r="H50" s="571"/>
      <c r="I50" s="462"/>
      <c r="J50" s="47"/>
      <c r="K50" s="73"/>
      <c r="L50" s="73"/>
      <c r="M50" s="96"/>
      <c r="N50" s="229" t="s">
        <v>0</v>
      </c>
      <c r="O50" s="59"/>
      <c r="P50" s="59"/>
      <c r="Q50" s="115"/>
      <c r="R50" s="59"/>
      <c r="S50" s="115"/>
      <c r="T50" s="59"/>
      <c r="U50" s="115"/>
      <c r="V50" s="115"/>
      <c r="W50" s="187"/>
      <c r="X50" s="257"/>
      <c r="Y50" s="225"/>
      <c r="Z50" s="225"/>
      <c r="AA50" s="502"/>
      <c r="AB50" s="391"/>
      <c r="AC50" s="383"/>
      <c r="AD50" s="188"/>
      <c r="AE50" s="188"/>
      <c r="AF50" s="188"/>
      <c r="AG50" s="188"/>
      <c r="AH50" s="188"/>
      <c r="AI50" s="188"/>
      <c r="AJ50" s="188"/>
      <c r="AK50" s="188"/>
      <c r="AL50" s="188"/>
      <c r="AM50" s="188"/>
      <c r="AN50" s="188"/>
      <c r="AO50" s="188"/>
      <c r="AP50" s="188"/>
      <c r="AQ50" s="230"/>
      <c r="AR50" s="121"/>
      <c r="AS50" s="245"/>
      <c r="AT50" s="179"/>
      <c r="AU50" s="179"/>
      <c r="AV50" s="184"/>
    </row>
    <row r="51" spans="1:48" ht="39" customHeight="1" x14ac:dyDescent="0.25">
      <c r="A51" s="91" t="str">
        <f>MID(F$50,FIND("(Q",F$50)+1,8)&amp;"_TR1"</f>
        <v>Q3a.1.5c_TR1</v>
      </c>
      <c r="B51" s="91" t="s">
        <v>29</v>
      </c>
      <c r="C51" s="58"/>
      <c r="D51" s="14"/>
      <c r="E51" s="458"/>
      <c r="F51" s="458"/>
      <c r="G51" s="552" t="s">
        <v>129</v>
      </c>
      <c r="H51" s="553"/>
      <c r="I51" s="462"/>
      <c r="J51" s="47"/>
      <c r="K51" s="73"/>
      <c r="L51" s="73"/>
      <c r="M51" s="96"/>
      <c r="N51" s="271" t="s">
        <v>0</v>
      </c>
      <c r="O51" s="174" t="str">
        <f t="shared" ref="O51:O54" si="26">IF(OR(B51="NI",B51="N"),"New question introduced in 2023 - Please answer this question for the year of the previous update in Column P",IF(B51="EC","Small changes were made to the question. Take extra care when validating the response in Column N. If necessary, please change your answer in Column P",""))</f>
        <v>New question introduced in 2023 - Please answer this question for the year of the previous update in Column P</v>
      </c>
      <c r="P51" s="233"/>
      <c r="Q51" s="233"/>
      <c r="R51" s="233"/>
      <c r="S51" s="233"/>
      <c r="T51" s="233"/>
      <c r="U51" s="233"/>
      <c r="V51" s="233" t="str">
        <f t="shared" ref="V51:V54" si="27">IF(AND(T51="",R51="",P51="",N51=""),"",IF(AND(T51="",R51="", P51=""),N51,IF(AND(T51="", R51="",P51&lt;&gt;""),P51,IF(AND(T51="",R51&lt;&gt;""),R51,T51))))</f>
        <v/>
      </c>
      <c r="W51" s="258"/>
      <c r="X51" s="257"/>
      <c r="Y51" s="225"/>
      <c r="Z51" s="225"/>
      <c r="AA51" s="502"/>
      <c r="AB51" s="393"/>
      <c r="AC51" s="388"/>
      <c r="AD51" s="232"/>
      <c r="AE51" s="176"/>
      <c r="AF51" s="176" t="str">
        <f t="shared" si="7"/>
        <v/>
      </c>
      <c r="AG51" s="232"/>
      <c r="AH51" s="176"/>
      <c r="AI51" s="232"/>
      <c r="AJ51" s="176"/>
      <c r="AK51" s="176" t="str">
        <f t="shared" si="8"/>
        <v/>
      </c>
      <c r="AL51" s="232"/>
      <c r="AM51" s="176"/>
      <c r="AN51" s="232"/>
      <c r="AO51" s="176"/>
      <c r="AP51" s="176" t="str">
        <f t="shared" si="9"/>
        <v>.</v>
      </c>
      <c r="AQ51" s="313"/>
      <c r="AR51" s="121"/>
      <c r="AS51" s="245"/>
      <c r="AT51" s="179"/>
      <c r="AU51" s="179"/>
      <c r="AV51" s="184"/>
    </row>
    <row r="52" spans="1:48" ht="39" customHeight="1" x14ac:dyDescent="0.25">
      <c r="A52" s="91" t="str">
        <f>MID(F$50,FIND("(Q",F$50)+1,8)&amp;"_TR2"</f>
        <v>Q3a.1.5c_TR2</v>
      </c>
      <c r="B52" s="91" t="s">
        <v>29</v>
      </c>
      <c r="C52" s="58"/>
      <c r="D52" s="14"/>
      <c r="E52" s="458"/>
      <c r="F52" s="458"/>
      <c r="G52" s="552" t="s">
        <v>305</v>
      </c>
      <c r="H52" s="553"/>
      <c r="I52" s="462"/>
      <c r="J52" s="47"/>
      <c r="K52" s="73"/>
      <c r="L52" s="73"/>
      <c r="M52" s="96"/>
      <c r="N52" s="271" t="s">
        <v>0</v>
      </c>
      <c r="O52" s="174" t="str">
        <f t="shared" si="26"/>
        <v>New question introduced in 2023 - Please answer this question for the year of the previous update in Column P</v>
      </c>
      <c r="P52" s="233"/>
      <c r="Q52" s="233"/>
      <c r="R52" s="233"/>
      <c r="S52" s="233"/>
      <c r="T52" s="233"/>
      <c r="U52" s="233"/>
      <c r="V52" s="233" t="str">
        <f t="shared" si="27"/>
        <v/>
      </c>
      <c r="W52" s="258"/>
      <c r="X52" s="257"/>
      <c r="Y52" s="225"/>
      <c r="Z52" s="225"/>
      <c r="AA52" s="502"/>
      <c r="AB52" s="393"/>
      <c r="AC52" s="388"/>
      <c r="AD52" s="232"/>
      <c r="AE52" s="176"/>
      <c r="AF52" s="176" t="str">
        <f t="shared" si="7"/>
        <v/>
      </c>
      <c r="AG52" s="232"/>
      <c r="AH52" s="176"/>
      <c r="AI52" s="232"/>
      <c r="AJ52" s="176"/>
      <c r="AK52" s="176" t="str">
        <f t="shared" si="8"/>
        <v/>
      </c>
      <c r="AL52" s="232"/>
      <c r="AM52" s="176"/>
      <c r="AN52" s="232"/>
      <c r="AO52" s="176"/>
      <c r="AP52" s="176" t="str">
        <f t="shared" si="9"/>
        <v>.</v>
      </c>
      <c r="AQ52" s="313"/>
      <c r="AR52" s="121"/>
      <c r="AS52" s="245"/>
      <c r="AT52" s="179"/>
      <c r="AU52" s="179"/>
      <c r="AV52" s="184"/>
    </row>
    <row r="53" spans="1:48" ht="39" customHeight="1" x14ac:dyDescent="0.25">
      <c r="A53" s="91" t="str">
        <f>MID(F$50,FIND("(Q",F$50)+1,8)&amp;"_TR3"</f>
        <v>Q3a.1.5c_TR3</v>
      </c>
      <c r="B53" s="91" t="s">
        <v>29</v>
      </c>
      <c r="C53" s="58"/>
      <c r="D53" s="14"/>
      <c r="E53" s="62"/>
      <c r="F53" s="62"/>
      <c r="G53" s="552" t="s">
        <v>130</v>
      </c>
      <c r="H53" s="553"/>
      <c r="I53" s="462"/>
      <c r="J53" s="47"/>
      <c r="K53" s="73"/>
      <c r="L53" s="73"/>
      <c r="M53" s="96"/>
      <c r="N53" s="271" t="s">
        <v>0</v>
      </c>
      <c r="O53" s="174" t="str">
        <f t="shared" si="26"/>
        <v>New question introduced in 2023 - Please answer this question for the year of the previous update in Column P</v>
      </c>
      <c r="P53" s="233"/>
      <c r="Q53" s="233"/>
      <c r="R53" s="233"/>
      <c r="S53" s="233"/>
      <c r="T53" s="233"/>
      <c r="U53" s="233"/>
      <c r="V53" s="233" t="str">
        <f t="shared" si="27"/>
        <v/>
      </c>
      <c r="W53" s="258"/>
      <c r="X53" s="257"/>
      <c r="Y53" s="225"/>
      <c r="Z53" s="225"/>
      <c r="AA53" s="502"/>
      <c r="AB53" s="393"/>
      <c r="AC53" s="388"/>
      <c r="AD53" s="232"/>
      <c r="AE53" s="176"/>
      <c r="AF53" s="176" t="str">
        <f t="shared" si="7"/>
        <v/>
      </c>
      <c r="AG53" s="232"/>
      <c r="AH53" s="176"/>
      <c r="AI53" s="232"/>
      <c r="AJ53" s="176"/>
      <c r="AK53" s="176" t="str">
        <f t="shared" si="8"/>
        <v/>
      </c>
      <c r="AL53" s="232"/>
      <c r="AM53" s="176"/>
      <c r="AN53" s="232"/>
      <c r="AO53" s="176"/>
      <c r="AP53" s="176" t="str">
        <f t="shared" si="9"/>
        <v>.</v>
      </c>
      <c r="AQ53" s="313"/>
      <c r="AR53" s="121"/>
      <c r="AS53" s="245"/>
      <c r="AT53" s="179"/>
      <c r="AU53" s="179"/>
      <c r="AV53" s="184"/>
    </row>
    <row r="54" spans="1:48" ht="61.5" customHeight="1" x14ac:dyDescent="0.25">
      <c r="A54" s="91" t="str">
        <f>MID(F54,FIND("(Q",F54)+1,8)</f>
        <v>Q3a.1.5d</v>
      </c>
      <c r="B54" s="91" t="s">
        <v>29</v>
      </c>
      <c r="C54" s="58"/>
      <c r="D54" s="14"/>
      <c r="E54" s="62"/>
      <c r="F54" s="558" t="s">
        <v>398</v>
      </c>
      <c r="G54" s="558"/>
      <c r="H54" s="559"/>
      <c r="I54" s="462"/>
      <c r="J54" s="47"/>
      <c r="K54" s="73"/>
      <c r="L54" s="73"/>
      <c r="M54" s="96"/>
      <c r="N54" s="271" t="s">
        <v>0</v>
      </c>
      <c r="O54" s="174" t="str">
        <f t="shared" si="26"/>
        <v>New question introduced in 2023 - Please answer this question for the year of the previous update in Column P</v>
      </c>
      <c r="P54" s="233"/>
      <c r="Q54" s="233"/>
      <c r="R54" s="233"/>
      <c r="S54" s="233"/>
      <c r="T54" s="233"/>
      <c r="U54" s="233"/>
      <c r="V54" s="233" t="str">
        <f t="shared" si="27"/>
        <v/>
      </c>
      <c r="W54" s="258"/>
      <c r="X54" s="257"/>
      <c r="Y54" s="225"/>
      <c r="Z54" s="225"/>
      <c r="AA54" s="502"/>
      <c r="AB54" s="392"/>
      <c r="AC54" s="388"/>
      <c r="AD54" s="176"/>
      <c r="AE54" s="176"/>
      <c r="AF54" s="176" t="str">
        <f t="shared" si="7"/>
        <v/>
      </c>
      <c r="AG54" s="176"/>
      <c r="AH54" s="176"/>
      <c r="AI54" s="176"/>
      <c r="AJ54" s="176"/>
      <c r="AK54" s="176" t="str">
        <f t="shared" si="8"/>
        <v/>
      </c>
      <c r="AL54" s="176"/>
      <c r="AM54" s="176"/>
      <c r="AN54" s="176"/>
      <c r="AO54" s="176"/>
      <c r="AP54" s="176" t="str">
        <f t="shared" si="9"/>
        <v>.</v>
      </c>
      <c r="AQ54" s="313"/>
      <c r="AR54" s="121"/>
      <c r="AS54" s="245"/>
      <c r="AT54" s="179"/>
      <c r="AU54" s="179"/>
      <c r="AV54" s="184"/>
    </row>
    <row r="55" spans="1:48" ht="81" customHeight="1" x14ac:dyDescent="0.25">
      <c r="A55" s="93"/>
      <c r="D55" s="158" t="s">
        <v>0</v>
      </c>
      <c r="E55" s="563" t="s">
        <v>692</v>
      </c>
      <c r="F55" s="563"/>
      <c r="G55" s="563"/>
      <c r="H55" s="564"/>
      <c r="I55" s="575" t="s">
        <v>1262</v>
      </c>
      <c r="J55" s="509"/>
      <c r="K55" s="510"/>
      <c r="L55" s="510"/>
      <c r="M55" s="511"/>
      <c r="N55" s="229" t="s">
        <v>0</v>
      </c>
      <c r="O55" s="186" t="str">
        <f t="shared" si="21"/>
        <v/>
      </c>
      <c r="P55" s="186"/>
      <c r="Q55" s="186"/>
      <c r="R55" s="186"/>
      <c r="S55" s="186"/>
      <c r="T55" s="186"/>
      <c r="U55" s="186"/>
      <c r="V55" s="186"/>
      <c r="W55" s="202"/>
      <c r="X55" s="229"/>
      <c r="Y55" s="193"/>
      <c r="Z55" s="193"/>
      <c r="AA55" s="75"/>
      <c r="AB55" s="396"/>
      <c r="AC55" s="383"/>
      <c r="AD55" s="188"/>
      <c r="AE55" s="188"/>
      <c r="AF55" s="188"/>
      <c r="AG55" s="188"/>
      <c r="AH55" s="188"/>
      <c r="AI55" s="188"/>
      <c r="AJ55" s="188"/>
      <c r="AK55" s="188"/>
      <c r="AL55" s="188"/>
      <c r="AM55" s="188"/>
      <c r="AN55" s="188"/>
      <c r="AO55" s="188"/>
      <c r="AP55" s="188"/>
      <c r="AQ55" s="230"/>
      <c r="AR55" s="121"/>
      <c r="AS55" s="183"/>
      <c r="AT55" s="246"/>
      <c r="AU55" s="179"/>
      <c r="AV55" s="184"/>
    </row>
    <row r="56" spans="1:48" ht="81" customHeight="1" x14ac:dyDescent="0.25">
      <c r="A56" s="91" t="str">
        <f>MID(E55,FIND("(Q",E55)+1,7)&amp;"_TR1"</f>
        <v>Q3a.1.6_TR1</v>
      </c>
      <c r="B56" s="91" t="s">
        <v>396</v>
      </c>
      <c r="C56" s="58" t="s">
        <v>377</v>
      </c>
      <c r="D56" s="158" t="s">
        <v>0</v>
      </c>
      <c r="E56" s="159"/>
      <c r="F56" s="159" t="s">
        <v>129</v>
      </c>
      <c r="G56" s="159"/>
      <c r="H56" s="472"/>
      <c r="I56" s="575"/>
      <c r="J56" s="509"/>
      <c r="K56" s="510"/>
      <c r="L56" s="510"/>
      <c r="M56" s="511"/>
      <c r="N56" s="270" t="s">
        <v>5</v>
      </c>
      <c r="O56" s="174" t="str">
        <f t="shared" ref="O56:O57" si="28">IF(OR(B56="NI",B56="N"),"New question introduced in 2023 - Please answer this question for the year of the previous update in Column P",IF(B56="EC","Small changes were made to the question. Take extra care when validating the response in Column N. If necessary, please change your answer in Column P",""))</f>
        <v/>
      </c>
      <c r="P56" s="233"/>
      <c r="Q56" s="233"/>
      <c r="R56" s="233"/>
      <c r="S56" s="233"/>
      <c r="T56" s="233"/>
      <c r="U56" s="233"/>
      <c r="V56" s="233" t="str">
        <f t="shared" ref="V56:V57" si="29">IF(AND(T56="",R56="",P56="",N56=""),"",IF(AND(T56="",R56="", P56=""),N56,IF(AND(T56="", R56="",P56&lt;&gt;""),P56,IF(AND(T56="",R56&lt;&gt;""),R56,T56))))</f>
        <v>yes</v>
      </c>
      <c r="W56" s="258"/>
      <c r="X56" s="257"/>
      <c r="Y56" s="193"/>
      <c r="Z56" s="193"/>
      <c r="AA56" s="75"/>
      <c r="AB56" s="316"/>
      <c r="AC56" s="388"/>
      <c r="AD56" s="176"/>
      <c r="AE56" s="176"/>
      <c r="AF56" s="176" t="str">
        <f t="shared" si="7"/>
        <v/>
      </c>
      <c r="AG56" s="176"/>
      <c r="AH56" s="176"/>
      <c r="AI56" s="176"/>
      <c r="AJ56" s="176"/>
      <c r="AK56" s="176" t="str">
        <f t="shared" si="8"/>
        <v/>
      </c>
      <c r="AL56" s="176"/>
      <c r="AM56" s="176"/>
      <c r="AN56" s="176"/>
      <c r="AO56" s="176"/>
      <c r="AP56" s="176" t="str">
        <f t="shared" si="9"/>
        <v>.</v>
      </c>
      <c r="AQ56" s="313"/>
      <c r="AR56" s="121"/>
      <c r="AS56" s="183"/>
      <c r="AT56" s="246"/>
      <c r="AU56" s="179"/>
      <c r="AV56" s="184"/>
    </row>
    <row r="57" spans="1:48" ht="81" customHeight="1" x14ac:dyDescent="0.25">
      <c r="A57" s="91" t="str">
        <f>MID(E55,FIND("(Q",E55)+1,7)&amp;"_TR2"</f>
        <v>Q3a.1.6_TR2</v>
      </c>
      <c r="B57" s="91" t="s">
        <v>396</v>
      </c>
      <c r="C57" s="58" t="s">
        <v>378</v>
      </c>
      <c r="D57" s="158" t="s">
        <v>0</v>
      </c>
      <c r="E57" s="159" t="s">
        <v>0</v>
      </c>
      <c r="F57" s="159" t="s">
        <v>305</v>
      </c>
      <c r="G57" s="159"/>
      <c r="H57" s="472"/>
      <c r="I57" s="575"/>
      <c r="J57" s="509"/>
      <c r="K57" s="510"/>
      <c r="L57" s="510"/>
      <c r="M57" s="511"/>
      <c r="N57" s="270" t="s">
        <v>1</v>
      </c>
      <c r="O57" s="174" t="str">
        <f t="shared" si="28"/>
        <v/>
      </c>
      <c r="P57" s="233"/>
      <c r="Q57" s="233"/>
      <c r="R57" s="233"/>
      <c r="S57" s="233"/>
      <c r="T57" s="233"/>
      <c r="U57" s="233"/>
      <c r="V57" s="233" t="str">
        <f t="shared" si="29"/>
        <v>no</v>
      </c>
      <c r="W57" s="258"/>
      <c r="X57" s="257"/>
      <c r="Y57" s="193"/>
      <c r="Z57" s="193"/>
      <c r="AA57" s="75"/>
      <c r="AB57" s="316"/>
      <c r="AC57" s="388"/>
      <c r="AD57" s="176"/>
      <c r="AE57" s="176"/>
      <c r="AF57" s="176" t="str">
        <f t="shared" si="7"/>
        <v/>
      </c>
      <c r="AG57" s="176"/>
      <c r="AH57" s="176"/>
      <c r="AI57" s="176"/>
      <c r="AJ57" s="176"/>
      <c r="AK57" s="176" t="str">
        <f t="shared" si="8"/>
        <v/>
      </c>
      <c r="AL57" s="176"/>
      <c r="AM57" s="176"/>
      <c r="AN57" s="176"/>
      <c r="AO57" s="176"/>
      <c r="AP57" s="176" t="str">
        <f t="shared" si="9"/>
        <v>.</v>
      </c>
      <c r="AQ57" s="313"/>
      <c r="AR57" s="121"/>
      <c r="AS57" s="183"/>
      <c r="AT57" s="246"/>
      <c r="AU57" s="179"/>
      <c r="AV57" s="184"/>
    </row>
    <row r="58" spans="1:48" ht="96" customHeight="1" x14ac:dyDescent="0.25">
      <c r="A58" s="92"/>
      <c r="C58" s="58"/>
      <c r="D58" s="158" t="s">
        <v>0</v>
      </c>
      <c r="E58" s="159" t="s">
        <v>0</v>
      </c>
      <c r="F58" s="565" t="s">
        <v>399</v>
      </c>
      <c r="G58" s="565"/>
      <c r="H58" s="566"/>
      <c r="I58" s="486" t="s">
        <v>400</v>
      </c>
      <c r="J58" s="509"/>
      <c r="K58" s="510"/>
      <c r="L58" s="510"/>
      <c r="M58" s="511"/>
      <c r="N58" s="257" t="s">
        <v>0</v>
      </c>
      <c r="O58" s="115"/>
      <c r="P58" s="115"/>
      <c r="Q58" s="115"/>
      <c r="R58" s="115"/>
      <c r="S58" s="115"/>
      <c r="T58" s="115"/>
      <c r="U58" s="115"/>
      <c r="V58" s="115"/>
      <c r="W58" s="187"/>
      <c r="X58" s="257"/>
      <c r="Y58" s="193"/>
      <c r="Z58" s="193"/>
      <c r="AA58" s="75"/>
      <c r="AB58" s="396"/>
      <c r="AC58" s="383"/>
      <c r="AD58" s="188"/>
      <c r="AE58" s="188"/>
      <c r="AF58" s="188"/>
      <c r="AG58" s="188"/>
      <c r="AH58" s="188"/>
      <c r="AI58" s="188"/>
      <c r="AJ58" s="188"/>
      <c r="AK58" s="188"/>
      <c r="AL58" s="188"/>
      <c r="AM58" s="188"/>
      <c r="AN58" s="188"/>
      <c r="AO58" s="188"/>
      <c r="AP58" s="188"/>
      <c r="AQ58" s="230"/>
      <c r="AR58" s="121"/>
      <c r="AS58" s="183"/>
      <c r="AT58" s="246"/>
      <c r="AU58" s="179"/>
      <c r="AV58" s="184"/>
    </row>
    <row r="59" spans="1:48" ht="27.65" customHeight="1" x14ac:dyDescent="0.25">
      <c r="A59" s="91" t="str">
        <f>MID(F58,FIND("(Q",F58)+1,8)&amp;"_TR1"</f>
        <v>Q3a.1.6a_TR1</v>
      </c>
      <c r="B59" s="91" t="s">
        <v>396</v>
      </c>
      <c r="C59" s="58" t="s">
        <v>85</v>
      </c>
      <c r="D59" s="158" t="s">
        <v>0</v>
      </c>
      <c r="E59" s="159" t="s">
        <v>0</v>
      </c>
      <c r="F59" s="159" t="s">
        <v>0</v>
      </c>
      <c r="G59" s="563" t="s">
        <v>129</v>
      </c>
      <c r="H59" s="564"/>
      <c r="I59" s="475"/>
      <c r="J59" s="509"/>
      <c r="K59" s="510"/>
      <c r="L59" s="510"/>
      <c r="M59" s="511"/>
      <c r="N59" s="272" t="s">
        <v>1409</v>
      </c>
      <c r="O59" s="174" t="str">
        <f t="shared" ref="O59:O60" si="30">IF(OR(B59="NI",B59="N"),"New question introduced in 2023 - Please answer this question for the year of the previous update in Column P",IF(B59="EC","Small changes were made to the question. Take extra care when validating the response in Column N. If necessary, please change your answer in Column P",""))</f>
        <v/>
      </c>
      <c r="P59" s="382"/>
      <c r="Q59" s="233"/>
      <c r="R59" s="382"/>
      <c r="S59" s="233"/>
      <c r="T59" s="382"/>
      <c r="U59" s="233"/>
      <c r="V59" s="233" t="str">
        <f t="shared" ref="V59:V60" si="31">IF(AND(T59="",R59="",P59="",N59=""),"",IF(AND(T59="",R59="", P59=""),N59,IF(AND(T59="", R59="",P59&lt;&gt;""),P59,IF(AND(T59="",R59&lt;&gt;""),R59,T59))))</f>
        <v>1</v>
      </c>
      <c r="W59" s="381"/>
      <c r="X59" s="512"/>
      <c r="Y59" s="513"/>
      <c r="Z59" s="513"/>
      <c r="AA59" s="514"/>
      <c r="AB59" s="316"/>
      <c r="AC59" s="388"/>
      <c r="AD59" s="176"/>
      <c r="AE59" s="176"/>
      <c r="AF59" s="176" t="str">
        <f t="shared" si="7"/>
        <v/>
      </c>
      <c r="AG59" s="176"/>
      <c r="AH59" s="176"/>
      <c r="AI59" s="176"/>
      <c r="AJ59" s="176"/>
      <c r="AK59" s="176" t="str">
        <f t="shared" si="8"/>
        <v/>
      </c>
      <c r="AL59" s="176"/>
      <c r="AM59" s="176"/>
      <c r="AN59" s="176"/>
      <c r="AO59" s="176"/>
      <c r="AP59" s="176" t="str">
        <f t="shared" si="9"/>
        <v>.</v>
      </c>
      <c r="AQ59" s="313"/>
      <c r="AR59" s="121"/>
      <c r="AS59" s="183"/>
      <c r="AT59" s="246"/>
      <c r="AU59" s="179"/>
      <c r="AV59" s="184"/>
    </row>
    <row r="60" spans="1:48" ht="27" customHeight="1" x14ac:dyDescent="0.25">
      <c r="A60" s="91" t="str">
        <f>MID(F58,FIND("(Q",F58)+1,8)&amp;"_TR2"</f>
        <v>Q3a.1.6a_TR2</v>
      </c>
      <c r="B60" s="91" t="s">
        <v>396</v>
      </c>
      <c r="C60" s="58" t="s">
        <v>86</v>
      </c>
      <c r="D60" s="158" t="s">
        <v>0</v>
      </c>
      <c r="E60" s="159" t="s">
        <v>0</v>
      </c>
      <c r="F60" s="159" t="s">
        <v>0</v>
      </c>
      <c r="G60" s="563" t="s">
        <v>305</v>
      </c>
      <c r="H60" s="564"/>
      <c r="I60" s="475"/>
      <c r="J60" s="509"/>
      <c r="K60" s="510"/>
      <c r="L60" s="510"/>
      <c r="M60" s="511"/>
      <c r="N60" s="272" t="s">
        <v>71</v>
      </c>
      <c r="O60" s="174" t="str">
        <f t="shared" si="30"/>
        <v/>
      </c>
      <c r="P60" s="382"/>
      <c r="Q60" s="233"/>
      <c r="R60" s="382"/>
      <c r="S60" s="233"/>
      <c r="T60" s="382"/>
      <c r="U60" s="233"/>
      <c r="V60" s="233" t="str">
        <f t="shared" si="31"/>
        <v>not applicable</v>
      </c>
      <c r="W60" s="381"/>
      <c r="X60" s="512"/>
      <c r="Y60" s="513"/>
      <c r="Z60" s="513"/>
      <c r="AA60" s="514"/>
      <c r="AB60" s="316"/>
      <c r="AC60" s="388"/>
      <c r="AD60" s="176"/>
      <c r="AE60" s="176"/>
      <c r="AF60" s="176" t="str">
        <f t="shared" si="7"/>
        <v/>
      </c>
      <c r="AG60" s="176"/>
      <c r="AH60" s="176"/>
      <c r="AI60" s="176"/>
      <c r="AJ60" s="176"/>
      <c r="AK60" s="176" t="str">
        <f t="shared" si="8"/>
        <v/>
      </c>
      <c r="AL60" s="176"/>
      <c r="AM60" s="176"/>
      <c r="AN60" s="176"/>
      <c r="AO60" s="176"/>
      <c r="AP60" s="176" t="str">
        <f t="shared" si="9"/>
        <v>.</v>
      </c>
      <c r="AQ60" s="313"/>
      <c r="AR60" s="121"/>
      <c r="AS60" s="183"/>
      <c r="AT60" s="246"/>
      <c r="AU60" s="179"/>
      <c r="AV60" s="184"/>
    </row>
    <row r="61" spans="1:48" ht="58.5" customHeight="1" x14ac:dyDescent="0.25">
      <c r="A61" s="92"/>
      <c r="C61" s="58"/>
      <c r="D61" s="560" t="s">
        <v>401</v>
      </c>
      <c r="E61" s="561"/>
      <c r="F61" s="561"/>
      <c r="G61" s="561"/>
      <c r="H61" s="562"/>
      <c r="I61" s="88"/>
      <c r="J61" s="47"/>
      <c r="K61" s="73"/>
      <c r="L61" s="73"/>
      <c r="M61" s="96"/>
      <c r="N61" s="257" t="s">
        <v>0</v>
      </c>
      <c r="O61" s="115"/>
      <c r="P61" s="115"/>
      <c r="Q61" s="115"/>
      <c r="R61" s="115"/>
      <c r="S61" s="115"/>
      <c r="T61" s="115"/>
      <c r="U61" s="115"/>
      <c r="V61" s="115"/>
      <c r="W61" s="187"/>
      <c r="X61" s="257"/>
      <c r="Y61" s="193"/>
      <c r="Z61" s="193"/>
      <c r="AA61" s="75"/>
      <c r="AB61" s="396"/>
      <c r="AC61" s="383"/>
      <c r="AD61" s="188"/>
      <c r="AE61" s="188"/>
      <c r="AF61" s="188"/>
      <c r="AG61" s="188"/>
      <c r="AH61" s="188"/>
      <c r="AI61" s="188"/>
      <c r="AJ61" s="188"/>
      <c r="AK61" s="188"/>
      <c r="AL61" s="188"/>
      <c r="AM61" s="188"/>
      <c r="AN61" s="188"/>
      <c r="AO61" s="188"/>
      <c r="AP61" s="188"/>
      <c r="AQ61" s="230"/>
      <c r="AR61" s="123"/>
      <c r="AS61" s="229"/>
      <c r="AT61" s="247"/>
      <c r="AU61" s="225"/>
      <c r="AV61" s="248"/>
    </row>
    <row r="62" spans="1:48" ht="109.5" customHeight="1" x14ac:dyDescent="0.25">
      <c r="A62" s="91" t="str">
        <f>MID(E62,FIND("(Q",E62)+1,8)</f>
        <v>Q3a.2.01</v>
      </c>
      <c r="B62" s="91" t="s">
        <v>30</v>
      </c>
      <c r="C62" s="91" t="s">
        <v>726</v>
      </c>
      <c r="D62" s="470"/>
      <c r="E62" s="568" t="s">
        <v>402</v>
      </c>
      <c r="F62" s="568"/>
      <c r="G62" s="568"/>
      <c r="H62" s="569"/>
      <c r="I62" s="580" t="s">
        <v>1232</v>
      </c>
      <c r="J62" s="47"/>
      <c r="K62" s="73"/>
      <c r="L62" s="73"/>
      <c r="M62" s="96"/>
      <c r="N62" s="270" t="s">
        <v>264</v>
      </c>
      <c r="O62" s="97" t="s">
        <v>1285</v>
      </c>
      <c r="P62" s="233"/>
      <c r="Q62" s="233"/>
      <c r="R62" s="233"/>
      <c r="S62" s="233"/>
      <c r="T62" s="233"/>
      <c r="U62" s="233"/>
      <c r="V62" s="233" t="str">
        <f t="shared" ref="V62:V63" si="32">IF(AND(T62="",R62="",P62="",N62=""),"",IF(AND(T62="",R62="", P62=""),N62,IF(AND(T62="", R62="",P62&lt;&gt;""),P62,IF(AND(T62="",R62&lt;&gt;""),R62,T62))))</f>
        <v>State level (for federal states)</v>
      </c>
      <c r="W62" s="258"/>
      <c r="X62" s="257"/>
      <c r="Y62" s="193"/>
      <c r="Z62" s="193"/>
      <c r="AA62" s="75"/>
      <c r="AB62" s="316"/>
      <c r="AC62" s="388"/>
      <c r="AD62" s="176"/>
      <c r="AE62" s="176"/>
      <c r="AF62" s="176" t="str">
        <f t="shared" si="7"/>
        <v/>
      </c>
      <c r="AG62" s="176"/>
      <c r="AH62" s="176"/>
      <c r="AI62" s="176"/>
      <c r="AJ62" s="176"/>
      <c r="AK62" s="176" t="str">
        <f t="shared" si="8"/>
        <v/>
      </c>
      <c r="AL62" s="176"/>
      <c r="AM62" s="176"/>
      <c r="AN62" s="176"/>
      <c r="AO62" s="176"/>
      <c r="AP62" s="176" t="str">
        <f t="shared" si="9"/>
        <v>.</v>
      </c>
      <c r="AQ62" s="313"/>
      <c r="AR62" s="121"/>
      <c r="AS62" s="183"/>
      <c r="AT62" s="246"/>
      <c r="AU62" s="179"/>
      <c r="AV62" s="184"/>
    </row>
    <row r="63" spans="1:48" ht="86.5" customHeight="1" x14ac:dyDescent="0.25">
      <c r="A63" s="91" t="str">
        <f>MID(F63,FIND("(Q",F63)+1,9)</f>
        <v>Q3a.2.01a</v>
      </c>
      <c r="B63" s="91" t="s">
        <v>372</v>
      </c>
      <c r="C63" s="58"/>
      <c r="D63" s="470"/>
      <c r="E63" s="62"/>
      <c r="F63" s="558" t="s">
        <v>419</v>
      </c>
      <c r="G63" s="558"/>
      <c r="H63" s="559"/>
      <c r="I63" s="606"/>
      <c r="J63" s="47"/>
      <c r="K63" s="73"/>
      <c r="L63" s="73"/>
      <c r="M63" s="96"/>
      <c r="N63" s="270" t="s">
        <v>0</v>
      </c>
      <c r="O63" s="174" t="str">
        <f t="shared" ref="O63" si="33">IF(OR(B63="NI",B63="N"),"New question introduced in 2023 - Please answer this question for the year of the previous update in Column P",IF(B63="EC","Small changes were made to the question. Take extra care when validating the response in Column N. If necessary, please change your answer in Column P",""))</f>
        <v>New question introduced in 2023 - Please answer this question for the year of the previous update in Column P</v>
      </c>
      <c r="P63" s="233"/>
      <c r="Q63" s="233"/>
      <c r="R63" s="233"/>
      <c r="S63" s="233"/>
      <c r="T63" s="233"/>
      <c r="U63" s="233"/>
      <c r="V63" s="233" t="str">
        <f t="shared" si="32"/>
        <v/>
      </c>
      <c r="W63" s="258"/>
      <c r="X63" s="257"/>
      <c r="Y63" s="193"/>
      <c r="Z63" s="193"/>
      <c r="AA63" s="75"/>
      <c r="AB63" s="316"/>
      <c r="AC63" s="388"/>
      <c r="AD63" s="176"/>
      <c r="AE63" s="176"/>
      <c r="AF63" s="176" t="str">
        <f t="shared" si="7"/>
        <v/>
      </c>
      <c r="AG63" s="176"/>
      <c r="AH63" s="176"/>
      <c r="AI63" s="176"/>
      <c r="AJ63" s="176"/>
      <c r="AK63" s="176" t="str">
        <f t="shared" si="8"/>
        <v/>
      </c>
      <c r="AL63" s="176"/>
      <c r="AM63" s="176"/>
      <c r="AN63" s="176"/>
      <c r="AO63" s="176"/>
      <c r="AP63" s="176" t="str">
        <f t="shared" si="9"/>
        <v>.</v>
      </c>
      <c r="AQ63" s="313"/>
      <c r="AR63" s="121"/>
      <c r="AS63" s="183"/>
      <c r="AT63" s="246"/>
      <c r="AU63" s="179"/>
      <c r="AV63" s="184"/>
    </row>
    <row r="64" spans="1:48" ht="35.5" customHeight="1" x14ac:dyDescent="0.25">
      <c r="C64" s="58"/>
      <c r="D64" s="470"/>
      <c r="E64" s="556" t="s">
        <v>403</v>
      </c>
      <c r="F64" s="556"/>
      <c r="G64" s="556"/>
      <c r="H64" s="557"/>
      <c r="I64" s="457" t="s">
        <v>672</v>
      </c>
      <c r="J64" s="47"/>
      <c r="K64" s="73"/>
      <c r="L64" s="73"/>
      <c r="M64" s="96"/>
      <c r="N64" s="257" t="s">
        <v>0</v>
      </c>
      <c r="O64" s="59"/>
      <c r="P64" s="115"/>
      <c r="Q64" s="115"/>
      <c r="R64" s="115"/>
      <c r="S64" s="115"/>
      <c r="T64" s="115"/>
      <c r="U64" s="115"/>
      <c r="V64" s="115"/>
      <c r="W64" s="187"/>
      <c r="X64" s="257"/>
      <c r="Y64" s="193"/>
      <c r="Z64" s="193"/>
      <c r="AA64" s="75"/>
      <c r="AB64" s="396"/>
      <c r="AC64" s="383"/>
      <c r="AD64" s="188"/>
      <c r="AE64" s="188"/>
      <c r="AF64" s="188"/>
      <c r="AG64" s="188"/>
      <c r="AH64" s="188"/>
      <c r="AI64" s="188"/>
      <c r="AJ64" s="188"/>
      <c r="AK64" s="188"/>
      <c r="AL64" s="188"/>
      <c r="AM64" s="188"/>
      <c r="AN64" s="188"/>
      <c r="AO64" s="188"/>
      <c r="AP64" s="188"/>
      <c r="AQ64" s="230"/>
      <c r="AR64" s="121"/>
      <c r="AS64" s="183"/>
      <c r="AT64" s="246"/>
      <c r="AU64" s="179"/>
      <c r="AV64" s="184"/>
    </row>
    <row r="65" spans="1:48" ht="31.5" customHeight="1" x14ac:dyDescent="0.25">
      <c r="A65" s="91" t="str">
        <f>MID(E64,FIND("(Q",E64)+1,7)&amp;"_TR1"</f>
        <v>Q3a.2.1_TR1</v>
      </c>
      <c r="B65" s="91" t="s">
        <v>28</v>
      </c>
      <c r="C65" s="60" t="s">
        <v>383</v>
      </c>
      <c r="D65" s="470"/>
      <c r="E65" s="473"/>
      <c r="F65" s="36" t="s">
        <v>129</v>
      </c>
      <c r="G65" s="467"/>
      <c r="H65" s="474"/>
      <c r="I65" s="88"/>
      <c r="J65" s="47"/>
      <c r="K65" s="73"/>
      <c r="L65" s="73"/>
      <c r="M65" s="96"/>
      <c r="N65" s="270" t="s">
        <v>1409</v>
      </c>
      <c r="O65" s="174" t="str">
        <f t="shared" ref="O65:O69" si="34">IF(OR(B65="NI",B65="N"),"New question introduced in 2023 - Please answer this question for the year of the previous update in Column P",IF(B65="EC","Small changes were made to the question. Take extra care when validating the response in Column N. If necessary, please change your answer in Column P",""))</f>
        <v/>
      </c>
      <c r="P65" s="233"/>
      <c r="Q65" s="233"/>
      <c r="R65" s="233"/>
      <c r="S65" s="233"/>
      <c r="T65" s="233"/>
      <c r="U65" s="233"/>
      <c r="V65" s="233" t="str">
        <f t="shared" ref="V65:V69" si="35">IF(AND(T65="",R65="",P65="",N65=""),"",IF(AND(T65="",R65="", P65=""),N65,IF(AND(T65="", R65="",P65&lt;&gt;""),P65,IF(AND(T65="",R65&lt;&gt;""),R65,T65))))</f>
        <v>1</v>
      </c>
      <c r="W65" s="258"/>
      <c r="X65" s="257"/>
      <c r="Y65" s="193"/>
      <c r="Z65" s="193"/>
      <c r="AA65" s="75"/>
      <c r="AB65" s="316"/>
      <c r="AC65" s="388"/>
      <c r="AD65" s="176"/>
      <c r="AE65" s="176"/>
      <c r="AF65" s="176" t="str">
        <f t="shared" si="7"/>
        <v/>
      </c>
      <c r="AG65" s="176"/>
      <c r="AH65" s="176"/>
      <c r="AI65" s="176"/>
      <c r="AJ65" s="176"/>
      <c r="AK65" s="176" t="str">
        <f t="shared" si="8"/>
        <v/>
      </c>
      <c r="AL65" s="176"/>
      <c r="AM65" s="176"/>
      <c r="AN65" s="176"/>
      <c r="AO65" s="176"/>
      <c r="AP65" s="176" t="str">
        <f t="shared" si="9"/>
        <v>.</v>
      </c>
      <c r="AQ65" s="313"/>
      <c r="AR65" s="121"/>
      <c r="AS65" s="183"/>
      <c r="AT65" s="246"/>
      <c r="AU65" s="179"/>
      <c r="AV65" s="184"/>
    </row>
    <row r="66" spans="1:48" ht="30.65" customHeight="1" x14ac:dyDescent="0.25">
      <c r="A66" s="91" t="str">
        <f>MID(E64,FIND("(Q",E64)+1,7)&amp;"_TR2"</f>
        <v>Q3a.2.1_TR2</v>
      </c>
      <c r="B66" s="91" t="s">
        <v>28</v>
      </c>
      <c r="C66" s="60" t="s">
        <v>384</v>
      </c>
      <c r="D66" s="470"/>
      <c r="E66" s="473"/>
      <c r="F66" s="36" t="s">
        <v>305</v>
      </c>
      <c r="G66" s="467"/>
      <c r="H66" s="474"/>
      <c r="I66" s="88"/>
      <c r="J66" s="47"/>
      <c r="K66" s="73"/>
      <c r="L66" s="73"/>
      <c r="M66" s="96"/>
      <c r="N66" s="270" t="s">
        <v>1410</v>
      </c>
      <c r="O66" s="174" t="str">
        <f t="shared" si="34"/>
        <v/>
      </c>
      <c r="P66" s="233"/>
      <c r="Q66" s="233"/>
      <c r="R66" s="233"/>
      <c r="S66" s="233"/>
      <c r="T66" s="233"/>
      <c r="U66" s="233"/>
      <c r="V66" s="233" t="str">
        <f t="shared" si="35"/>
        <v>5</v>
      </c>
      <c r="W66" s="258"/>
      <c r="X66" s="257"/>
      <c r="Y66" s="193"/>
      <c r="Z66" s="193"/>
      <c r="AA66" s="75"/>
      <c r="AB66" s="316"/>
      <c r="AC66" s="388"/>
      <c r="AD66" s="176"/>
      <c r="AE66" s="176"/>
      <c r="AF66" s="176" t="str">
        <f t="shared" si="7"/>
        <v/>
      </c>
      <c r="AG66" s="176"/>
      <c r="AH66" s="176"/>
      <c r="AI66" s="176"/>
      <c r="AJ66" s="176"/>
      <c r="AK66" s="176" t="str">
        <f t="shared" si="8"/>
        <v/>
      </c>
      <c r="AL66" s="176"/>
      <c r="AM66" s="176"/>
      <c r="AN66" s="176"/>
      <c r="AO66" s="176"/>
      <c r="AP66" s="176" t="str">
        <f t="shared" si="9"/>
        <v>.</v>
      </c>
      <c r="AQ66" s="313"/>
      <c r="AR66" s="121"/>
      <c r="AS66" s="183"/>
      <c r="AT66" s="246"/>
      <c r="AU66" s="179"/>
      <c r="AV66" s="184"/>
    </row>
    <row r="67" spans="1:48" ht="335.15" customHeight="1" x14ac:dyDescent="0.25">
      <c r="A67" s="91" t="str">
        <f>MID(E67,FIND("(Q",E67)+1,7)</f>
        <v>Q3a.2.2</v>
      </c>
      <c r="B67" s="91" t="s">
        <v>28</v>
      </c>
      <c r="C67" s="94" t="s">
        <v>385</v>
      </c>
      <c r="D67" s="470"/>
      <c r="E67" s="568" t="s">
        <v>404</v>
      </c>
      <c r="F67" s="568"/>
      <c r="G67" s="568"/>
      <c r="H67" s="569"/>
      <c r="I67" s="457" t="s">
        <v>1263</v>
      </c>
      <c r="J67" s="47"/>
      <c r="K67" s="73"/>
      <c r="L67" s="73"/>
      <c r="M67" s="96"/>
      <c r="N67" s="270" t="s">
        <v>11</v>
      </c>
      <c r="O67" s="174" t="str">
        <f t="shared" si="34"/>
        <v/>
      </c>
      <c r="P67" s="233"/>
      <c r="Q67" s="233"/>
      <c r="R67" s="233"/>
      <c r="S67" s="233"/>
      <c r="T67" s="233"/>
      <c r="U67" s="233"/>
      <c r="V67" s="233" t="str">
        <f t="shared" si="35"/>
        <v>no (market open to competition)</v>
      </c>
      <c r="W67" s="258"/>
      <c r="X67" s="257"/>
      <c r="Y67" s="193"/>
      <c r="Z67" s="193"/>
      <c r="AA67" s="75"/>
      <c r="AB67" s="316"/>
      <c r="AC67" s="388"/>
      <c r="AD67" s="176"/>
      <c r="AE67" s="176"/>
      <c r="AF67" s="176" t="str">
        <f t="shared" si="7"/>
        <v/>
      </c>
      <c r="AG67" s="176"/>
      <c r="AH67" s="176"/>
      <c r="AI67" s="176"/>
      <c r="AJ67" s="176"/>
      <c r="AK67" s="176" t="str">
        <f t="shared" si="8"/>
        <v/>
      </c>
      <c r="AL67" s="176"/>
      <c r="AM67" s="176"/>
      <c r="AN67" s="176"/>
      <c r="AO67" s="176"/>
      <c r="AP67" s="176" t="str">
        <f t="shared" si="9"/>
        <v>.</v>
      </c>
      <c r="AQ67" s="313"/>
      <c r="AR67" s="121"/>
      <c r="AS67" s="183"/>
      <c r="AT67" s="246"/>
      <c r="AU67" s="179"/>
      <c r="AV67" s="184"/>
    </row>
    <row r="68" spans="1:48" ht="36.65" customHeight="1" x14ac:dyDescent="0.25">
      <c r="A68" s="91" t="str">
        <f>MID(F68,FIND("(Q",F68)+1,8)</f>
        <v>Q3a.2.2a</v>
      </c>
      <c r="B68" s="91" t="s">
        <v>128</v>
      </c>
      <c r="C68" s="94" t="s">
        <v>744</v>
      </c>
      <c r="D68" s="470"/>
      <c r="E68" s="473"/>
      <c r="F68" s="576" t="s">
        <v>418</v>
      </c>
      <c r="G68" s="576"/>
      <c r="H68" s="577"/>
      <c r="I68" s="88"/>
      <c r="J68" s="47"/>
      <c r="K68" s="73"/>
      <c r="L68" s="73"/>
      <c r="M68" s="96"/>
      <c r="N68" s="270" t="s">
        <v>1408</v>
      </c>
      <c r="O68" s="174" t="str">
        <f t="shared" si="34"/>
        <v/>
      </c>
      <c r="P68" s="233"/>
      <c r="Q68" s="233"/>
      <c r="R68" s="233"/>
      <c r="S68" s="233"/>
      <c r="T68" s="233"/>
      <c r="U68" s="233"/>
      <c r="V68" s="233" t="str">
        <f t="shared" si="35"/>
        <v>.</v>
      </c>
      <c r="W68" s="258"/>
      <c r="X68" s="257"/>
      <c r="Y68" s="193"/>
      <c r="Z68" s="193"/>
      <c r="AA68" s="75"/>
      <c r="AB68" s="316"/>
      <c r="AC68" s="388"/>
      <c r="AD68" s="176"/>
      <c r="AE68" s="176"/>
      <c r="AF68" s="176" t="str">
        <f t="shared" si="7"/>
        <v/>
      </c>
      <c r="AG68" s="176"/>
      <c r="AH68" s="176"/>
      <c r="AI68" s="176"/>
      <c r="AJ68" s="176"/>
      <c r="AK68" s="176" t="str">
        <f t="shared" si="8"/>
        <v/>
      </c>
      <c r="AL68" s="176"/>
      <c r="AM68" s="176"/>
      <c r="AN68" s="176"/>
      <c r="AO68" s="176"/>
      <c r="AP68" s="176" t="str">
        <f t="shared" si="9"/>
        <v>.</v>
      </c>
      <c r="AQ68" s="313"/>
      <c r="AR68" s="121"/>
      <c r="AS68" s="183"/>
      <c r="AT68" s="246"/>
      <c r="AU68" s="179"/>
      <c r="AV68" s="184"/>
    </row>
    <row r="69" spans="1:48" ht="285.75" customHeight="1" x14ac:dyDescent="0.25">
      <c r="A69" s="91" t="str">
        <f>MID(E69,FIND("(Q",E69)+1,7)</f>
        <v>Q3a.2.3</v>
      </c>
      <c r="B69" s="91" t="s">
        <v>28</v>
      </c>
      <c r="C69" s="58" t="s">
        <v>386</v>
      </c>
      <c r="D69" s="14"/>
      <c r="E69" s="556" t="s">
        <v>405</v>
      </c>
      <c r="F69" s="556"/>
      <c r="G69" s="556"/>
      <c r="H69" s="557"/>
      <c r="I69" s="473" t="s">
        <v>1233</v>
      </c>
      <c r="J69" s="47"/>
      <c r="K69" s="73"/>
      <c r="L69" s="73"/>
      <c r="M69" s="96"/>
      <c r="N69" s="270" t="s">
        <v>1</v>
      </c>
      <c r="O69" s="174" t="str">
        <f t="shared" si="34"/>
        <v/>
      </c>
      <c r="P69" s="233"/>
      <c r="Q69" s="233"/>
      <c r="R69" s="233"/>
      <c r="S69" s="233"/>
      <c r="T69" s="233"/>
      <c r="U69" s="233"/>
      <c r="V69" s="233" t="str">
        <f t="shared" si="35"/>
        <v>no</v>
      </c>
      <c r="W69" s="258"/>
      <c r="X69" s="257"/>
      <c r="Y69" s="193"/>
      <c r="Z69" s="193"/>
      <c r="AA69" s="75"/>
      <c r="AB69" s="316"/>
      <c r="AC69" s="227"/>
      <c r="AD69" s="176"/>
      <c r="AE69" s="176"/>
      <c r="AF69" s="176" t="str">
        <f t="shared" si="7"/>
        <v/>
      </c>
      <c r="AG69" s="176"/>
      <c r="AH69" s="176"/>
      <c r="AI69" s="176"/>
      <c r="AJ69" s="176"/>
      <c r="AK69" s="176" t="str">
        <f t="shared" si="8"/>
        <v/>
      </c>
      <c r="AL69" s="176"/>
      <c r="AM69" s="176"/>
      <c r="AN69" s="176"/>
      <c r="AO69" s="176"/>
      <c r="AP69" s="176" t="str">
        <f t="shared" si="9"/>
        <v>.</v>
      </c>
      <c r="AQ69" s="312"/>
      <c r="AR69" s="121"/>
      <c r="AS69" s="183"/>
      <c r="AT69" s="246"/>
      <c r="AU69" s="179"/>
      <c r="AV69" s="184"/>
    </row>
    <row r="70" spans="1:48" ht="69" x14ac:dyDescent="0.25">
      <c r="A70" s="91" t="str">
        <f>MID(F70,FIND("(Q",F70)+1,8)</f>
        <v>Q3a.2.3a</v>
      </c>
      <c r="B70" s="91" t="s">
        <v>30</v>
      </c>
      <c r="C70" s="60"/>
      <c r="D70" s="470"/>
      <c r="E70" s="473"/>
      <c r="F70" s="556" t="s">
        <v>406</v>
      </c>
      <c r="G70" s="556"/>
      <c r="H70" s="557"/>
      <c r="I70" s="457" t="s">
        <v>1260</v>
      </c>
      <c r="J70" s="47"/>
      <c r="K70" s="73"/>
      <c r="L70" s="73"/>
      <c r="M70" s="96"/>
      <c r="N70" s="257" t="s">
        <v>0</v>
      </c>
      <c r="O70" s="59"/>
      <c r="P70" s="115"/>
      <c r="Q70" s="115"/>
      <c r="R70" s="115"/>
      <c r="S70" s="115"/>
      <c r="T70" s="115"/>
      <c r="U70" s="115"/>
      <c r="V70" s="115"/>
      <c r="W70" s="187"/>
      <c r="X70" s="257"/>
      <c r="Y70" s="193"/>
      <c r="Z70" s="193"/>
      <c r="AA70" s="75"/>
      <c r="AB70" s="396"/>
      <c r="AC70" s="383"/>
      <c r="AD70" s="188"/>
      <c r="AE70" s="188"/>
      <c r="AF70" s="188"/>
      <c r="AG70" s="188"/>
      <c r="AH70" s="188"/>
      <c r="AI70" s="188"/>
      <c r="AJ70" s="188"/>
      <c r="AK70" s="188"/>
      <c r="AL70" s="188"/>
      <c r="AM70" s="188"/>
      <c r="AN70" s="188"/>
      <c r="AO70" s="188"/>
      <c r="AP70" s="188"/>
      <c r="AQ70" s="230"/>
      <c r="AR70" s="121"/>
      <c r="AS70" s="183"/>
      <c r="AT70" s="179"/>
      <c r="AU70" s="179"/>
      <c r="AV70" s="184"/>
    </row>
    <row r="71" spans="1:48" ht="34.5" x14ac:dyDescent="0.25">
      <c r="A71" s="91" t="str">
        <f>MID(F$70,FIND("(Q",F$70)+1,8)&amp;"_i"</f>
        <v>Q3a.2.3a_i</v>
      </c>
      <c r="B71" s="91" t="s">
        <v>30</v>
      </c>
      <c r="C71" s="58" t="s">
        <v>387</v>
      </c>
      <c r="D71" s="14"/>
      <c r="E71" s="61"/>
      <c r="F71" s="61"/>
      <c r="G71" s="556" t="s">
        <v>131</v>
      </c>
      <c r="H71" s="557"/>
      <c r="I71" s="88"/>
      <c r="J71" s="47"/>
      <c r="K71" s="73"/>
      <c r="L71" s="73"/>
      <c r="M71" s="96"/>
      <c r="N71" s="270" t="s">
        <v>71</v>
      </c>
      <c r="O71" s="174" t="str">
        <f t="shared" ref="O71:O83" si="36">IF(OR(B71="NI",B71="N"),"New question introduced in 2023 - Please answer this question for the year of the previous update in Column P",IF(B71="EC","Small changes were made to the question. Take extra care when validating the response in Column N. If necessary, please change your answer in Column P",""))</f>
        <v>Small changes were made to the question. Take extra care when validating the response in Column N. If necessary, please change your answer in Column P</v>
      </c>
      <c r="P71" s="233"/>
      <c r="Q71" s="233"/>
      <c r="R71" s="233"/>
      <c r="S71" s="233"/>
      <c r="T71" s="233"/>
      <c r="U71" s="233"/>
      <c r="V71" s="233" t="str">
        <f t="shared" ref="V71:V83" si="37">IF(AND(T71="",R71="",P71="",N71=""),"",IF(AND(T71="",R71="", P71=""),N71,IF(AND(T71="", R71="",P71&lt;&gt;""),P71,IF(AND(T71="",R71&lt;&gt;""),R71,T71))))</f>
        <v>not applicable</v>
      </c>
      <c r="W71" s="258"/>
      <c r="X71" s="257"/>
      <c r="Y71" s="193"/>
      <c r="Z71" s="193"/>
      <c r="AA71" s="75"/>
      <c r="AB71" s="316"/>
      <c r="AC71" s="388"/>
      <c r="AD71" s="176"/>
      <c r="AE71" s="176"/>
      <c r="AF71" s="176" t="str">
        <f t="shared" si="7"/>
        <v/>
      </c>
      <c r="AG71" s="176"/>
      <c r="AH71" s="176"/>
      <c r="AI71" s="176"/>
      <c r="AJ71" s="176"/>
      <c r="AK71" s="176" t="str">
        <f t="shared" si="8"/>
        <v/>
      </c>
      <c r="AL71" s="176"/>
      <c r="AM71" s="176"/>
      <c r="AN71" s="176"/>
      <c r="AO71" s="176"/>
      <c r="AP71" s="176" t="str">
        <f t="shared" si="9"/>
        <v>.</v>
      </c>
      <c r="AQ71" s="313"/>
      <c r="AR71" s="121"/>
      <c r="AS71" s="183"/>
      <c r="AT71" s="179"/>
      <c r="AU71" s="179"/>
      <c r="AV71" s="184"/>
    </row>
    <row r="72" spans="1:48" ht="34.5" x14ac:dyDescent="0.25">
      <c r="A72" s="91" t="str">
        <f>MID(F$70,FIND("(Q",F$70)+1,8)&amp;"_ii"</f>
        <v>Q3a.2.3a_ii</v>
      </c>
      <c r="B72" s="91" t="s">
        <v>30</v>
      </c>
      <c r="C72" s="58" t="s">
        <v>388</v>
      </c>
      <c r="D72" s="14"/>
      <c r="E72" s="61"/>
      <c r="F72" s="61"/>
      <c r="G72" s="556" t="s">
        <v>132</v>
      </c>
      <c r="H72" s="557"/>
      <c r="I72" s="88"/>
      <c r="J72" s="47"/>
      <c r="K72" s="73"/>
      <c r="L72" s="73"/>
      <c r="M72" s="96"/>
      <c r="N72" s="270" t="s">
        <v>71</v>
      </c>
      <c r="O72" s="174" t="str">
        <f t="shared" si="36"/>
        <v>Small changes were made to the question. Take extra care when validating the response in Column N. If necessary, please change your answer in Column P</v>
      </c>
      <c r="P72" s="233"/>
      <c r="Q72" s="233"/>
      <c r="R72" s="233"/>
      <c r="S72" s="233"/>
      <c r="T72" s="233"/>
      <c r="U72" s="233"/>
      <c r="V72" s="233" t="str">
        <f t="shared" si="37"/>
        <v>not applicable</v>
      </c>
      <c r="W72" s="258"/>
      <c r="X72" s="257"/>
      <c r="Y72" s="193"/>
      <c r="Z72" s="193"/>
      <c r="AA72" s="75"/>
      <c r="AB72" s="316"/>
      <c r="AC72" s="388"/>
      <c r="AD72" s="176"/>
      <c r="AE72" s="176"/>
      <c r="AF72" s="176" t="str">
        <f t="shared" si="7"/>
        <v/>
      </c>
      <c r="AG72" s="176"/>
      <c r="AH72" s="176"/>
      <c r="AI72" s="176"/>
      <c r="AJ72" s="176"/>
      <c r="AK72" s="176" t="str">
        <f t="shared" si="8"/>
        <v/>
      </c>
      <c r="AL72" s="176"/>
      <c r="AM72" s="176"/>
      <c r="AN72" s="176"/>
      <c r="AO72" s="176"/>
      <c r="AP72" s="176" t="str">
        <f t="shared" si="9"/>
        <v>.</v>
      </c>
      <c r="AQ72" s="313"/>
      <c r="AR72" s="121"/>
      <c r="AS72" s="183"/>
      <c r="AT72" s="179"/>
      <c r="AU72" s="179"/>
      <c r="AV72" s="184"/>
    </row>
    <row r="73" spans="1:48" ht="34.5" x14ac:dyDescent="0.25">
      <c r="A73" s="91" t="str">
        <f>MID(F$70,FIND("(Q",F$70)+1,8)&amp;"_iii"</f>
        <v>Q3a.2.3a_iii</v>
      </c>
      <c r="B73" s="91" t="s">
        <v>30</v>
      </c>
      <c r="C73" s="58" t="s">
        <v>389</v>
      </c>
      <c r="D73" s="14"/>
      <c r="E73" s="61"/>
      <c r="F73" s="61"/>
      <c r="G73" s="556" t="s">
        <v>277</v>
      </c>
      <c r="H73" s="557"/>
      <c r="I73" s="88"/>
      <c r="J73" s="47"/>
      <c r="K73" s="73"/>
      <c r="L73" s="73"/>
      <c r="M73" s="96"/>
      <c r="N73" s="270" t="s">
        <v>71</v>
      </c>
      <c r="O73" s="174" t="str">
        <f t="shared" si="36"/>
        <v>Small changes were made to the question. Take extra care when validating the response in Column N. If necessary, please change your answer in Column P</v>
      </c>
      <c r="P73" s="233"/>
      <c r="Q73" s="233"/>
      <c r="R73" s="233"/>
      <c r="S73" s="233"/>
      <c r="T73" s="233"/>
      <c r="U73" s="233"/>
      <c r="V73" s="233" t="str">
        <f t="shared" si="37"/>
        <v>not applicable</v>
      </c>
      <c r="W73" s="258"/>
      <c r="X73" s="257"/>
      <c r="Y73" s="193"/>
      <c r="Z73" s="193"/>
      <c r="AA73" s="75"/>
      <c r="AB73" s="316"/>
      <c r="AC73" s="388"/>
      <c r="AD73" s="176"/>
      <c r="AE73" s="176"/>
      <c r="AF73" s="176" t="str">
        <f t="shared" si="7"/>
        <v/>
      </c>
      <c r="AG73" s="176"/>
      <c r="AH73" s="176"/>
      <c r="AI73" s="176"/>
      <c r="AJ73" s="176"/>
      <c r="AK73" s="176" t="str">
        <f t="shared" si="8"/>
        <v/>
      </c>
      <c r="AL73" s="176"/>
      <c r="AM73" s="176"/>
      <c r="AN73" s="176"/>
      <c r="AO73" s="176"/>
      <c r="AP73" s="176" t="str">
        <f t="shared" si="9"/>
        <v>.</v>
      </c>
      <c r="AQ73" s="313"/>
      <c r="AR73" s="121"/>
      <c r="AS73" s="183"/>
      <c r="AT73" s="179"/>
      <c r="AU73" s="179"/>
      <c r="AV73" s="184"/>
    </row>
    <row r="74" spans="1:48" ht="217.5" customHeight="1" x14ac:dyDescent="0.25">
      <c r="A74" s="91" t="str">
        <f>MID(F$70,FIND("(Q",F$70)+1,8)&amp;"_iv"</f>
        <v>Q3a.2.3a_iv</v>
      </c>
      <c r="B74" s="91" t="s">
        <v>29</v>
      </c>
      <c r="C74" s="58"/>
      <c r="D74" s="14"/>
      <c r="E74" s="61"/>
      <c r="F74" s="61"/>
      <c r="G74" s="556" t="s">
        <v>407</v>
      </c>
      <c r="H74" s="557"/>
      <c r="I74" s="457" t="s">
        <v>1275</v>
      </c>
      <c r="J74" s="47"/>
      <c r="K74" s="73"/>
      <c r="L74" s="73"/>
      <c r="M74" s="96"/>
      <c r="N74" s="270" t="s">
        <v>0</v>
      </c>
      <c r="O74" s="174" t="str">
        <f t="shared" si="36"/>
        <v>New question introduced in 2023 - Please answer this question for the year of the previous update in Column P</v>
      </c>
      <c r="P74" s="233"/>
      <c r="Q74" s="233"/>
      <c r="R74" s="233"/>
      <c r="S74" s="233"/>
      <c r="T74" s="233"/>
      <c r="U74" s="233"/>
      <c r="V74" s="233" t="str">
        <f t="shared" si="37"/>
        <v/>
      </c>
      <c r="W74" s="258"/>
      <c r="X74" s="257"/>
      <c r="Y74" s="193"/>
      <c r="Z74" s="193"/>
      <c r="AA74" s="75"/>
      <c r="AB74" s="316"/>
      <c r="AC74" s="388"/>
      <c r="AD74" s="176"/>
      <c r="AE74" s="176"/>
      <c r="AF74" s="176" t="str">
        <f t="shared" si="7"/>
        <v/>
      </c>
      <c r="AG74" s="176"/>
      <c r="AH74" s="176"/>
      <c r="AI74" s="176"/>
      <c r="AJ74" s="176"/>
      <c r="AK74" s="176" t="str">
        <f t="shared" si="8"/>
        <v/>
      </c>
      <c r="AL74" s="176"/>
      <c r="AM74" s="176"/>
      <c r="AN74" s="176"/>
      <c r="AO74" s="176"/>
      <c r="AP74" s="176" t="str">
        <f t="shared" si="9"/>
        <v>.</v>
      </c>
      <c r="AQ74" s="313"/>
      <c r="AR74" s="121"/>
      <c r="AS74" s="183"/>
      <c r="AT74" s="179"/>
      <c r="AU74" s="179"/>
      <c r="AV74" s="184"/>
    </row>
    <row r="75" spans="1:48" ht="42" customHeight="1" x14ac:dyDescent="0.25">
      <c r="A75" s="91" t="str">
        <f>MID(F$75,FIND("(Q",F$75)+1,8)</f>
        <v>Q3a.2.3b</v>
      </c>
      <c r="B75" s="91" t="s">
        <v>396</v>
      </c>
      <c r="C75" s="58" t="s">
        <v>390</v>
      </c>
      <c r="D75" s="297"/>
      <c r="E75" s="61"/>
      <c r="F75" s="554" t="s">
        <v>408</v>
      </c>
      <c r="G75" s="554"/>
      <c r="H75" s="555"/>
      <c r="I75" s="50"/>
      <c r="J75" s="47"/>
      <c r="K75" s="73"/>
      <c r="L75" s="73"/>
      <c r="M75" s="96"/>
      <c r="N75" s="270" t="s">
        <v>71</v>
      </c>
      <c r="O75" s="174" t="str">
        <f t="shared" si="36"/>
        <v/>
      </c>
      <c r="P75" s="261"/>
      <c r="Q75" s="233"/>
      <c r="R75" s="261"/>
      <c r="S75" s="233"/>
      <c r="T75" s="261"/>
      <c r="U75" s="233"/>
      <c r="V75" s="233" t="str">
        <f t="shared" si="37"/>
        <v>not applicable</v>
      </c>
      <c r="W75" s="258"/>
      <c r="X75" s="257"/>
      <c r="Y75" s="193"/>
      <c r="Z75" s="193"/>
      <c r="AA75" s="75"/>
      <c r="AB75" s="316"/>
      <c r="AC75" s="388"/>
      <c r="AD75" s="176"/>
      <c r="AE75" s="176"/>
      <c r="AF75" s="176" t="str">
        <f t="shared" si="7"/>
        <v/>
      </c>
      <c r="AG75" s="176"/>
      <c r="AH75" s="176"/>
      <c r="AI75" s="176"/>
      <c r="AJ75" s="176"/>
      <c r="AK75" s="176" t="str">
        <f t="shared" si="8"/>
        <v/>
      </c>
      <c r="AL75" s="176"/>
      <c r="AM75" s="176"/>
      <c r="AN75" s="176"/>
      <c r="AO75" s="176"/>
      <c r="AP75" s="176" t="str">
        <f t="shared" si="9"/>
        <v>.</v>
      </c>
      <c r="AQ75" s="313"/>
      <c r="AR75" s="121"/>
      <c r="AS75" s="183"/>
      <c r="AT75" s="179"/>
      <c r="AU75" s="179"/>
      <c r="AV75" s="184"/>
    </row>
    <row r="76" spans="1:48" ht="46.5" customHeight="1" x14ac:dyDescent="0.25">
      <c r="A76" s="91" t="str">
        <f>MID(E76,FIND("(Q",E76)+1,7)</f>
        <v>Q3a.2.4</v>
      </c>
      <c r="B76" s="91" t="s">
        <v>372</v>
      </c>
      <c r="C76" s="58"/>
      <c r="D76" s="14"/>
      <c r="E76" s="554" t="s">
        <v>409</v>
      </c>
      <c r="F76" s="554"/>
      <c r="G76" s="554"/>
      <c r="H76" s="555"/>
      <c r="I76" s="457" t="s">
        <v>1264</v>
      </c>
      <c r="J76" s="47"/>
      <c r="K76" s="73"/>
      <c r="L76" s="73"/>
      <c r="M76" s="96"/>
      <c r="N76" s="270" t="s">
        <v>0</v>
      </c>
      <c r="O76" s="174" t="s">
        <v>1406</v>
      </c>
      <c r="P76" s="233"/>
      <c r="Q76" s="233"/>
      <c r="R76" s="233"/>
      <c r="S76" s="233"/>
      <c r="T76" s="233"/>
      <c r="U76" s="233"/>
      <c r="V76" s="233" t="str">
        <f t="shared" si="37"/>
        <v/>
      </c>
      <c r="W76" s="258"/>
      <c r="X76" s="257"/>
      <c r="Y76" s="193"/>
      <c r="Z76" s="193"/>
      <c r="AA76" s="75"/>
      <c r="AB76" s="316"/>
      <c r="AC76" s="388"/>
      <c r="AD76" s="176"/>
      <c r="AE76" s="176"/>
      <c r="AF76" s="176" t="str">
        <f t="shared" si="7"/>
        <v/>
      </c>
      <c r="AG76" s="176"/>
      <c r="AH76" s="176"/>
      <c r="AI76" s="176"/>
      <c r="AJ76" s="176"/>
      <c r="AK76" s="176" t="str">
        <f t="shared" si="8"/>
        <v/>
      </c>
      <c r="AL76" s="176"/>
      <c r="AM76" s="176"/>
      <c r="AN76" s="176"/>
      <c r="AO76" s="176"/>
      <c r="AP76" s="176" t="str">
        <f t="shared" si="9"/>
        <v>.</v>
      </c>
      <c r="AQ76" s="313"/>
      <c r="AR76" s="121"/>
      <c r="AS76" s="183"/>
      <c r="AT76" s="179"/>
      <c r="AU76" s="179"/>
      <c r="AV76" s="184"/>
    </row>
    <row r="77" spans="1:48" ht="23" x14ac:dyDescent="0.25">
      <c r="A77" s="91" t="str">
        <f>MID(F77,FIND("(Q",F77)+1,8)</f>
        <v>Q3a.2.4a</v>
      </c>
      <c r="B77" s="91" t="s">
        <v>372</v>
      </c>
      <c r="C77" s="58"/>
      <c r="D77" s="14"/>
      <c r="E77" s="62"/>
      <c r="F77" s="576" t="s">
        <v>410</v>
      </c>
      <c r="G77" s="576"/>
      <c r="H77" s="577"/>
      <c r="I77" s="88"/>
      <c r="J77" s="47"/>
      <c r="K77" s="73"/>
      <c r="L77" s="73"/>
      <c r="M77" s="96"/>
      <c r="N77" s="270" t="s">
        <v>0</v>
      </c>
      <c r="O77" s="174" t="str">
        <f t="shared" si="36"/>
        <v>New question introduced in 2023 - Please answer this question for the year of the previous update in Column P</v>
      </c>
      <c r="P77" s="233"/>
      <c r="Q77" s="233"/>
      <c r="R77" s="233"/>
      <c r="S77" s="233"/>
      <c r="T77" s="233"/>
      <c r="U77" s="233"/>
      <c r="V77" s="233" t="str">
        <f t="shared" si="37"/>
        <v/>
      </c>
      <c r="W77" s="258"/>
      <c r="X77" s="257"/>
      <c r="Y77" s="193"/>
      <c r="Z77" s="193"/>
      <c r="AA77" s="75"/>
      <c r="AB77" s="316"/>
      <c r="AC77" s="388"/>
      <c r="AD77" s="176"/>
      <c r="AE77" s="176"/>
      <c r="AF77" s="176" t="str">
        <f t="shared" ref="AF77:AF83" si="38">IF(AND(AD77="",AB77=""),"",IF(AND(AD77="",AB77&lt;&gt;""),AB77,IF(AND(AD77="",AB77&lt;&gt;""),AB77,AD77)))</f>
        <v/>
      </c>
      <c r="AG77" s="176"/>
      <c r="AH77" s="176"/>
      <c r="AI77" s="176"/>
      <c r="AJ77" s="176"/>
      <c r="AK77" s="176" t="str">
        <f t="shared" si="8"/>
        <v/>
      </c>
      <c r="AL77" s="176"/>
      <c r="AM77" s="176"/>
      <c r="AN77" s="176"/>
      <c r="AO77" s="176"/>
      <c r="AP77" s="176" t="str">
        <f t="shared" si="9"/>
        <v>.</v>
      </c>
      <c r="AQ77" s="313"/>
      <c r="AR77" s="121"/>
      <c r="AS77" s="183"/>
      <c r="AT77" s="179"/>
      <c r="AU77" s="179"/>
      <c r="AV77" s="184"/>
    </row>
    <row r="78" spans="1:48" ht="132" customHeight="1" x14ac:dyDescent="0.25">
      <c r="A78" s="91" t="str">
        <f>MID(E78,FIND("(Q",E78)+1,7)</f>
        <v>Q3a.2.5</v>
      </c>
      <c r="B78" s="91" t="s">
        <v>30</v>
      </c>
      <c r="C78" s="58" t="s">
        <v>391</v>
      </c>
      <c r="D78" s="14"/>
      <c r="E78" s="554" t="s">
        <v>411</v>
      </c>
      <c r="F78" s="554"/>
      <c r="G78" s="554"/>
      <c r="H78" s="555"/>
      <c r="I78" s="457" t="s">
        <v>751</v>
      </c>
      <c r="J78" s="47"/>
      <c r="K78" s="73"/>
      <c r="L78" s="73"/>
      <c r="M78" s="96"/>
      <c r="N78" s="270" t="s">
        <v>71</v>
      </c>
      <c r="O78" s="174" t="str">
        <f t="shared" si="36"/>
        <v>Small changes were made to the question. Take extra care when validating the response in Column N. If necessary, please change your answer in Column P</v>
      </c>
      <c r="P78" s="97"/>
      <c r="Q78" s="97"/>
      <c r="R78" s="97"/>
      <c r="S78" s="97"/>
      <c r="T78" s="97"/>
      <c r="U78" s="97"/>
      <c r="V78" s="233" t="str">
        <f t="shared" si="37"/>
        <v>not applicable</v>
      </c>
      <c r="W78" s="206"/>
      <c r="X78" s="257"/>
      <c r="Y78" s="193"/>
      <c r="Z78" s="193"/>
      <c r="AA78" s="75"/>
      <c r="AB78" s="316"/>
      <c r="AC78" s="388"/>
      <c r="AD78" s="176"/>
      <c r="AE78" s="176"/>
      <c r="AF78" s="176" t="str">
        <f t="shared" si="38"/>
        <v/>
      </c>
      <c r="AG78" s="176"/>
      <c r="AH78" s="176"/>
      <c r="AI78" s="176"/>
      <c r="AJ78" s="176"/>
      <c r="AK78" s="176" t="str">
        <f t="shared" ref="AK78:AK83" si="39">IF(AND(AI78="",AG78="",AF78=""),"",IF(AND(AI78="",AG78=""),AF78,IF(AND(AI78="",AG78&lt;&gt;""),AG78,IF(AND(AI78="",AG78&lt;&gt;""),AG78,AI78))))</f>
        <v/>
      </c>
      <c r="AL78" s="176"/>
      <c r="AM78" s="176"/>
      <c r="AN78" s="176"/>
      <c r="AO78" s="176"/>
      <c r="AP78" s="176" t="str">
        <f t="shared" ref="AP78:AP83" si="40">IF(AND(AN78="",AL78="",AK78=""),".",IF(AND(AN78="",AL78=""),AK78,IF(AND(AN78="",AL78&lt;&gt;""),AL78,IF(AND(AN78="",AL78&lt;&gt;""),AL78,AN78))))</f>
        <v>.</v>
      </c>
      <c r="AQ78" s="313"/>
      <c r="AR78" s="121"/>
      <c r="AS78" s="183"/>
      <c r="AT78" s="179"/>
      <c r="AU78" s="179"/>
      <c r="AV78" s="184"/>
    </row>
    <row r="79" spans="1:48" ht="27.75" customHeight="1" x14ac:dyDescent="0.25">
      <c r="A79" s="91" t="str">
        <f>MID(F79,FIND("(Q",F79)+1,8)</f>
        <v>Q3a.2.5a</v>
      </c>
      <c r="B79" s="91" t="s">
        <v>128</v>
      </c>
      <c r="C79" s="58" t="s">
        <v>392</v>
      </c>
      <c r="D79" s="14"/>
      <c r="E79" s="62"/>
      <c r="F79" s="576" t="s">
        <v>412</v>
      </c>
      <c r="G79" s="576"/>
      <c r="H79" s="577"/>
      <c r="I79" s="88"/>
      <c r="J79" s="47"/>
      <c r="K79" s="73"/>
      <c r="L79" s="73"/>
      <c r="M79" s="96"/>
      <c r="N79" s="270" t="s">
        <v>1408</v>
      </c>
      <c r="O79" s="174" t="str">
        <f t="shared" si="36"/>
        <v/>
      </c>
      <c r="P79" s="233"/>
      <c r="Q79" s="233"/>
      <c r="R79" s="233"/>
      <c r="S79" s="233"/>
      <c r="T79" s="233"/>
      <c r="U79" s="233"/>
      <c r="V79" s="233" t="str">
        <f t="shared" si="37"/>
        <v>.</v>
      </c>
      <c r="W79" s="258"/>
      <c r="X79" s="257"/>
      <c r="Y79" s="193"/>
      <c r="Z79" s="193"/>
      <c r="AA79" s="75"/>
      <c r="AB79" s="316"/>
      <c r="AC79" s="388"/>
      <c r="AD79" s="176"/>
      <c r="AE79" s="176"/>
      <c r="AF79" s="176" t="str">
        <f t="shared" si="38"/>
        <v/>
      </c>
      <c r="AG79" s="176"/>
      <c r="AH79" s="176"/>
      <c r="AI79" s="176"/>
      <c r="AJ79" s="176"/>
      <c r="AK79" s="176" t="str">
        <f t="shared" si="39"/>
        <v/>
      </c>
      <c r="AL79" s="176"/>
      <c r="AM79" s="176"/>
      <c r="AN79" s="176"/>
      <c r="AO79" s="176"/>
      <c r="AP79" s="176" t="str">
        <f t="shared" si="40"/>
        <v>.</v>
      </c>
      <c r="AQ79" s="313"/>
      <c r="AS79" s="183"/>
      <c r="AT79" s="179"/>
      <c r="AU79" s="179"/>
      <c r="AV79" s="184"/>
    </row>
    <row r="80" spans="1:48" ht="46" x14ac:dyDescent="0.25">
      <c r="A80" s="91" t="str">
        <f>MID(E80,FIND("(Q",E80)+1,7)</f>
        <v>Q3a.2.6</v>
      </c>
      <c r="B80" s="91" t="s">
        <v>29</v>
      </c>
      <c r="C80" s="58"/>
      <c r="D80" s="14"/>
      <c r="E80" s="556" t="s">
        <v>413</v>
      </c>
      <c r="F80" s="556"/>
      <c r="G80" s="556"/>
      <c r="H80" s="557"/>
      <c r="I80" s="457" t="s">
        <v>414</v>
      </c>
      <c r="J80" s="47"/>
      <c r="K80" s="73"/>
      <c r="L80" s="73"/>
      <c r="M80" s="96"/>
      <c r="N80" s="270" t="s">
        <v>0</v>
      </c>
      <c r="O80" s="174" t="str">
        <f t="shared" si="36"/>
        <v>New question introduced in 2023 - Please answer this question for the year of the previous update in Column P</v>
      </c>
      <c r="P80" s="233"/>
      <c r="Q80" s="233"/>
      <c r="R80" s="233"/>
      <c r="S80" s="233"/>
      <c r="T80" s="233"/>
      <c r="U80" s="233"/>
      <c r="V80" s="233" t="str">
        <f t="shared" si="37"/>
        <v/>
      </c>
      <c r="W80" s="258"/>
      <c r="X80" s="257"/>
      <c r="Y80" s="193"/>
      <c r="Z80" s="193"/>
      <c r="AA80" s="75"/>
      <c r="AB80" s="316"/>
      <c r="AC80" s="388"/>
      <c r="AD80" s="176"/>
      <c r="AE80" s="176"/>
      <c r="AF80" s="176" t="str">
        <f t="shared" si="38"/>
        <v/>
      </c>
      <c r="AG80" s="176"/>
      <c r="AH80" s="176"/>
      <c r="AI80" s="176"/>
      <c r="AJ80" s="176"/>
      <c r="AK80" s="176" t="str">
        <f t="shared" si="39"/>
        <v/>
      </c>
      <c r="AL80" s="176"/>
      <c r="AM80" s="176"/>
      <c r="AN80" s="176"/>
      <c r="AO80" s="176"/>
      <c r="AP80" s="176" t="str">
        <f t="shared" si="40"/>
        <v>.</v>
      </c>
      <c r="AQ80" s="313"/>
      <c r="AR80" s="121"/>
      <c r="AS80" s="183"/>
      <c r="AT80" s="179"/>
      <c r="AU80" s="179"/>
      <c r="AV80" s="184"/>
    </row>
    <row r="81" spans="1:48" ht="105.75" customHeight="1" x14ac:dyDescent="0.25">
      <c r="A81" s="91" t="str">
        <f>MID(E81,FIND("(Q",E81)+1,7)</f>
        <v>Q3a.2.7</v>
      </c>
      <c r="B81" s="91" t="s">
        <v>30</v>
      </c>
      <c r="C81" s="58" t="s">
        <v>393</v>
      </c>
      <c r="D81" s="14"/>
      <c r="E81" s="570" t="s">
        <v>415</v>
      </c>
      <c r="F81" s="570"/>
      <c r="G81" s="570"/>
      <c r="H81" s="571"/>
      <c r="I81" s="580" t="s">
        <v>1265</v>
      </c>
      <c r="J81" s="47"/>
      <c r="K81" s="73"/>
      <c r="L81" s="73"/>
      <c r="M81" s="96"/>
      <c r="N81" s="270" t="s">
        <v>5</v>
      </c>
      <c r="O81" s="174" t="str">
        <f t="shared" si="36"/>
        <v>Small changes were made to the question. Take extra care when validating the response in Column N. If necessary, please change your answer in Column P</v>
      </c>
      <c r="P81" s="233"/>
      <c r="Q81" s="233"/>
      <c r="R81" s="233"/>
      <c r="S81" s="233"/>
      <c r="T81" s="233"/>
      <c r="U81" s="233"/>
      <c r="V81" s="233" t="str">
        <f t="shared" si="37"/>
        <v>yes</v>
      </c>
      <c r="W81" s="258"/>
      <c r="X81" s="257"/>
      <c r="Y81" s="193"/>
      <c r="Z81" s="193"/>
      <c r="AA81" s="75"/>
      <c r="AB81" s="316"/>
      <c r="AC81" s="388"/>
      <c r="AD81" s="176"/>
      <c r="AE81" s="176"/>
      <c r="AF81" s="176" t="str">
        <f t="shared" si="38"/>
        <v/>
      </c>
      <c r="AG81" s="176"/>
      <c r="AH81" s="176"/>
      <c r="AI81" s="176"/>
      <c r="AJ81" s="176"/>
      <c r="AK81" s="176" t="str">
        <f t="shared" si="39"/>
        <v/>
      </c>
      <c r="AL81" s="176"/>
      <c r="AM81" s="176"/>
      <c r="AN81" s="176"/>
      <c r="AO81" s="176"/>
      <c r="AP81" s="176" t="str">
        <f t="shared" si="40"/>
        <v>.</v>
      </c>
      <c r="AQ81" s="313"/>
      <c r="AR81" s="121"/>
      <c r="AS81" s="183"/>
      <c r="AT81" s="179"/>
      <c r="AU81" s="179"/>
      <c r="AV81" s="184"/>
    </row>
    <row r="82" spans="1:48" ht="105.75" customHeight="1" x14ac:dyDescent="0.25">
      <c r="A82" s="91" t="str">
        <f>MID(F82,FIND("(Q",F82)+1,8)</f>
        <v>Q3a.2.7a</v>
      </c>
      <c r="B82" s="91" t="s">
        <v>372</v>
      </c>
      <c r="C82" s="58"/>
      <c r="D82" s="14"/>
      <c r="E82" s="465"/>
      <c r="F82" s="576" t="s">
        <v>416</v>
      </c>
      <c r="G82" s="576"/>
      <c r="H82" s="577"/>
      <c r="I82" s="580"/>
      <c r="J82" s="47"/>
      <c r="K82" s="73"/>
      <c r="L82" s="73"/>
      <c r="M82" s="96"/>
      <c r="N82" s="270" t="s">
        <v>0</v>
      </c>
      <c r="O82" s="174" t="s">
        <v>1301</v>
      </c>
      <c r="P82" s="233"/>
      <c r="Q82" s="233"/>
      <c r="R82" s="233"/>
      <c r="S82" s="233"/>
      <c r="T82" s="233"/>
      <c r="U82" s="233"/>
      <c r="V82" s="233" t="str">
        <f t="shared" si="37"/>
        <v/>
      </c>
      <c r="W82" s="258"/>
      <c r="X82" s="257"/>
      <c r="Y82" s="193"/>
      <c r="Z82" s="193"/>
      <c r="AA82" s="75"/>
      <c r="AB82" s="316"/>
      <c r="AC82" s="388"/>
      <c r="AD82" s="176"/>
      <c r="AE82" s="176"/>
      <c r="AF82" s="176" t="str">
        <f t="shared" si="38"/>
        <v/>
      </c>
      <c r="AG82" s="176"/>
      <c r="AH82" s="176"/>
      <c r="AI82" s="176"/>
      <c r="AJ82" s="176"/>
      <c r="AK82" s="176" t="str">
        <f t="shared" si="39"/>
        <v/>
      </c>
      <c r="AL82" s="176"/>
      <c r="AM82" s="176"/>
      <c r="AN82" s="176"/>
      <c r="AO82" s="176"/>
      <c r="AP82" s="176" t="str">
        <f t="shared" si="40"/>
        <v>.</v>
      </c>
      <c r="AQ82" s="313"/>
      <c r="AR82" s="121"/>
      <c r="AS82" s="183"/>
      <c r="AT82" s="179"/>
      <c r="AU82" s="179"/>
      <c r="AV82" s="184"/>
    </row>
    <row r="83" spans="1:48" ht="81" thickBot="1" x14ac:dyDescent="0.3">
      <c r="A83" s="91" t="str">
        <f>MID(F83,FIND("(Q",F83)+1,8)</f>
        <v>Q3a.2.7b</v>
      </c>
      <c r="B83" s="91" t="s">
        <v>29</v>
      </c>
      <c r="C83" s="58"/>
      <c r="D83" s="277"/>
      <c r="E83" s="278"/>
      <c r="F83" s="604" t="s">
        <v>417</v>
      </c>
      <c r="G83" s="604"/>
      <c r="H83" s="605"/>
      <c r="I83" s="457" t="s">
        <v>1281</v>
      </c>
      <c r="J83" s="98"/>
      <c r="K83" s="95"/>
      <c r="L83" s="95"/>
      <c r="M83" s="99"/>
      <c r="N83" s="273" t="s">
        <v>0</v>
      </c>
      <c r="O83" s="215" t="str">
        <f t="shared" si="36"/>
        <v>New question introduced in 2023 - Please answer this question for the year of the previous update in Column P</v>
      </c>
      <c r="P83" s="263"/>
      <c r="Q83" s="262"/>
      <c r="R83" s="263"/>
      <c r="S83" s="263"/>
      <c r="T83" s="263"/>
      <c r="U83" s="263"/>
      <c r="V83" s="262" t="str">
        <f t="shared" si="37"/>
        <v/>
      </c>
      <c r="W83" s="264"/>
      <c r="X83" s="515"/>
      <c r="Y83" s="516"/>
      <c r="Z83" s="516"/>
      <c r="AA83" s="517"/>
      <c r="AB83" s="397"/>
      <c r="AC83" s="398"/>
      <c r="AD83" s="250"/>
      <c r="AE83" s="197"/>
      <c r="AF83" s="197" t="str">
        <f t="shared" si="38"/>
        <v/>
      </c>
      <c r="AG83" s="250"/>
      <c r="AH83" s="197"/>
      <c r="AI83" s="250"/>
      <c r="AJ83" s="197"/>
      <c r="AK83" s="197" t="str">
        <f t="shared" si="39"/>
        <v/>
      </c>
      <c r="AL83" s="250"/>
      <c r="AM83" s="197"/>
      <c r="AN83" s="250"/>
      <c r="AO83" s="197"/>
      <c r="AP83" s="197" t="str">
        <f t="shared" si="40"/>
        <v>.</v>
      </c>
      <c r="AQ83" s="319"/>
      <c r="AR83" s="121"/>
      <c r="AS83" s="198"/>
      <c r="AT83" s="199"/>
      <c r="AU83" s="199"/>
      <c r="AV83" s="200"/>
    </row>
    <row r="84" spans="1:48" ht="36" customHeight="1" x14ac:dyDescent="0.25">
      <c r="A84" s="485"/>
      <c r="D84" s="43"/>
      <c r="E84" s="43"/>
      <c r="F84" s="43"/>
      <c r="G84" s="43"/>
      <c r="H84" s="43"/>
      <c r="I84" s="78"/>
      <c r="J84" s="78"/>
      <c r="K84" s="78"/>
      <c r="L84" s="78"/>
      <c r="M84" s="78"/>
      <c r="N84" s="78"/>
      <c r="O84" s="63"/>
      <c r="P84" s="63"/>
      <c r="AB84" s="386"/>
      <c r="AC84" s="386"/>
      <c r="AP84" s="62"/>
    </row>
    <row r="85" spans="1:48" x14ac:dyDescent="0.25">
      <c r="B85" s="91">
        <f>COUNTIF(B5:B83,"E")+ COUNTIF(B5:B83,"EC")+ COUNTIF(B5:B83,"N")+ COUNTIF(B5:B83,"ETS")</f>
        <v>49</v>
      </c>
      <c r="W85" s="77"/>
      <c r="X85" s="77"/>
      <c r="Y85" s="518"/>
      <c r="Z85" s="61"/>
      <c r="AA85" s="61"/>
      <c r="AB85" s="399"/>
      <c r="AC85" s="399"/>
      <c r="AS85" s="84">
        <f>COUNTIF(AS5:AS83,"x")</f>
        <v>0</v>
      </c>
      <c r="AT85" s="26">
        <f>AS85/B85</f>
        <v>0</v>
      </c>
    </row>
    <row r="86" spans="1:48" x14ac:dyDescent="0.25">
      <c r="A86" s="485"/>
      <c r="I86" s="26"/>
      <c r="J86" s="26"/>
      <c r="K86" s="26"/>
      <c r="L86" s="26"/>
      <c r="M86" s="26"/>
      <c r="N86" s="26"/>
      <c r="O86" s="26"/>
      <c r="P86" s="26"/>
      <c r="Q86" s="26"/>
      <c r="R86" s="26"/>
      <c r="S86" s="26"/>
      <c r="T86" s="26"/>
      <c r="U86" s="26"/>
      <c r="V86" s="26"/>
      <c r="W86" s="61"/>
      <c r="X86" s="74"/>
      <c r="Y86" s="74"/>
      <c r="Z86" s="74"/>
      <c r="AA86" s="74"/>
      <c r="AB86" s="190"/>
      <c r="AC86" s="399"/>
    </row>
    <row r="87" spans="1:48" x14ac:dyDescent="0.25">
      <c r="A87" s="485"/>
      <c r="I87" s="26"/>
      <c r="J87" s="26"/>
      <c r="K87" s="26"/>
      <c r="L87" s="26"/>
      <c r="M87" s="26"/>
      <c r="N87" s="26"/>
      <c r="O87" s="26"/>
      <c r="P87" s="26"/>
      <c r="Q87" s="26"/>
      <c r="R87" s="26"/>
      <c r="S87" s="26"/>
      <c r="T87" s="26"/>
      <c r="U87" s="26"/>
      <c r="V87" s="26"/>
      <c r="W87" s="61"/>
      <c r="X87" s="74"/>
      <c r="Y87" s="74"/>
      <c r="Z87" s="74"/>
      <c r="AA87" s="74"/>
      <c r="AB87" s="190"/>
      <c r="AC87" s="399"/>
      <c r="AR87" s="80"/>
      <c r="AS87" s="80"/>
      <c r="AT87" s="80"/>
      <c r="AU87" s="80"/>
      <c r="AV87" s="80"/>
    </row>
    <row r="88" spans="1:48" x14ac:dyDescent="0.25">
      <c r="W88" s="77"/>
      <c r="X88" s="77"/>
      <c r="Y88" s="518"/>
      <c r="Z88" s="61"/>
      <c r="AA88" s="61"/>
      <c r="AB88" s="399"/>
      <c r="AC88" s="399"/>
      <c r="AR88" s="80"/>
      <c r="AS88" s="80"/>
      <c r="AT88" s="80"/>
      <c r="AU88" s="80"/>
      <c r="AV88" s="80"/>
    </row>
    <row r="89" spans="1:48" x14ac:dyDescent="0.25">
      <c r="B89" s="480"/>
      <c r="C89" s="91"/>
      <c r="W89" s="77"/>
      <c r="X89" s="77"/>
      <c r="Y89" s="518"/>
      <c r="Z89" s="61"/>
      <c r="AA89" s="61"/>
      <c r="AB89" s="399"/>
      <c r="AC89" s="399"/>
      <c r="AR89" s="80"/>
      <c r="AS89" s="80"/>
      <c r="AT89" s="80"/>
      <c r="AU89" s="80"/>
      <c r="AV89" s="80"/>
    </row>
    <row r="90" spans="1:48" x14ac:dyDescent="0.25">
      <c r="W90" s="77"/>
      <c r="X90" s="77"/>
      <c r="Y90" s="518"/>
      <c r="Z90" s="61"/>
      <c r="AA90" s="61"/>
      <c r="AB90" s="399"/>
      <c r="AC90" s="399"/>
      <c r="AR90" s="80"/>
      <c r="AS90" s="80"/>
      <c r="AT90" s="80"/>
      <c r="AU90" s="80"/>
      <c r="AV90" s="80"/>
    </row>
    <row r="91" spans="1:48" x14ac:dyDescent="0.25">
      <c r="AB91" s="386"/>
      <c r="AC91" s="386"/>
      <c r="AR91" s="80"/>
      <c r="AS91" s="80"/>
      <c r="AT91" s="80"/>
      <c r="AU91" s="80"/>
      <c r="AV91" s="80"/>
    </row>
    <row r="92" spans="1:48" x14ac:dyDescent="0.25">
      <c r="AB92" s="386"/>
      <c r="AC92" s="386"/>
      <c r="AR92" s="80"/>
      <c r="AS92" s="80"/>
      <c r="AT92" s="80"/>
      <c r="AU92" s="80"/>
      <c r="AV92" s="80"/>
    </row>
    <row r="93" spans="1:48" x14ac:dyDescent="0.25">
      <c r="C93" s="91"/>
      <c r="AB93" s="386"/>
      <c r="AC93" s="386"/>
      <c r="AR93" s="80"/>
      <c r="AS93" s="80"/>
      <c r="AT93" s="80"/>
      <c r="AU93" s="80"/>
      <c r="AV93" s="80"/>
    </row>
    <row r="94" spans="1:48" x14ac:dyDescent="0.25">
      <c r="AB94" s="386"/>
      <c r="AC94" s="386"/>
      <c r="AR94" s="80"/>
      <c r="AS94" s="80"/>
      <c r="AT94" s="80"/>
      <c r="AU94" s="80"/>
      <c r="AV94" s="80"/>
    </row>
    <row r="95" spans="1:48" x14ac:dyDescent="0.25">
      <c r="AB95" s="386"/>
      <c r="AC95" s="386"/>
      <c r="AR95" s="80"/>
      <c r="AS95" s="80"/>
      <c r="AT95" s="80"/>
      <c r="AU95" s="80"/>
      <c r="AV95" s="80"/>
    </row>
    <row r="96" spans="1:48" x14ac:dyDescent="0.25">
      <c r="AB96" s="386"/>
      <c r="AC96" s="386"/>
      <c r="AR96" s="80"/>
      <c r="AS96" s="80"/>
      <c r="AT96" s="80"/>
      <c r="AU96" s="80"/>
      <c r="AV96" s="80"/>
    </row>
    <row r="97" spans="28:48" x14ac:dyDescent="0.25">
      <c r="AB97" s="386"/>
      <c r="AC97" s="386"/>
      <c r="AR97" s="80"/>
      <c r="AS97" s="80"/>
      <c r="AT97" s="80"/>
      <c r="AU97" s="80"/>
      <c r="AV97" s="80"/>
    </row>
    <row r="98" spans="28:48" x14ac:dyDescent="0.25">
      <c r="AB98" s="386"/>
      <c r="AC98" s="386"/>
      <c r="AR98" s="80"/>
      <c r="AS98" s="80"/>
      <c r="AT98" s="80"/>
      <c r="AU98" s="80"/>
      <c r="AV98" s="80"/>
    </row>
    <row r="99" spans="28:48" x14ac:dyDescent="0.25">
      <c r="AB99" s="386"/>
      <c r="AC99" s="386"/>
      <c r="AR99" s="80"/>
      <c r="AS99" s="80"/>
      <c r="AT99" s="80"/>
      <c r="AU99" s="80"/>
      <c r="AV99" s="80"/>
    </row>
    <row r="100" spans="28:48" x14ac:dyDescent="0.25">
      <c r="AB100" s="386"/>
      <c r="AC100" s="386"/>
      <c r="AR100" s="80"/>
      <c r="AS100" s="80"/>
      <c r="AT100" s="80"/>
      <c r="AU100" s="80"/>
      <c r="AV100" s="80"/>
    </row>
    <row r="101" spans="28:48" x14ac:dyDescent="0.25">
      <c r="AB101" s="386"/>
      <c r="AC101" s="386"/>
      <c r="AR101" s="80"/>
      <c r="AS101" s="80"/>
      <c r="AT101" s="80"/>
      <c r="AU101" s="80"/>
      <c r="AV101" s="80"/>
    </row>
    <row r="102" spans="28:48" x14ac:dyDescent="0.25">
      <c r="AB102" s="386"/>
      <c r="AC102" s="386"/>
      <c r="AR102" s="80"/>
      <c r="AS102" s="80"/>
      <c r="AT102" s="80"/>
      <c r="AU102" s="80"/>
      <c r="AV102" s="80"/>
    </row>
    <row r="103" spans="28:48" x14ac:dyDescent="0.25">
      <c r="AB103" s="386"/>
      <c r="AC103" s="386"/>
      <c r="AR103" s="80"/>
      <c r="AS103" s="80"/>
      <c r="AT103" s="80"/>
      <c r="AU103" s="80"/>
      <c r="AV103" s="80"/>
    </row>
    <row r="104" spans="28:48" x14ac:dyDescent="0.25">
      <c r="AB104" s="386"/>
      <c r="AC104" s="386"/>
      <c r="AR104" s="80"/>
      <c r="AS104" s="80"/>
      <c r="AT104" s="80"/>
      <c r="AU104" s="80"/>
      <c r="AV104" s="80"/>
    </row>
    <row r="105" spans="28:48" x14ac:dyDescent="0.25">
      <c r="AB105" s="386"/>
      <c r="AC105" s="386"/>
      <c r="AR105" s="80"/>
      <c r="AS105" s="80"/>
      <c r="AT105" s="80"/>
      <c r="AU105" s="80"/>
      <c r="AV105" s="80"/>
    </row>
    <row r="106" spans="28:48" x14ac:dyDescent="0.25">
      <c r="AB106" s="386"/>
      <c r="AC106" s="386"/>
      <c r="AR106" s="80"/>
      <c r="AS106" s="80"/>
      <c r="AT106" s="80"/>
      <c r="AU106" s="80"/>
      <c r="AV106" s="80"/>
    </row>
    <row r="107" spans="28:48" x14ac:dyDescent="0.25">
      <c r="AB107" s="386"/>
      <c r="AC107" s="386"/>
      <c r="AR107" s="80"/>
      <c r="AS107" s="80"/>
      <c r="AT107" s="80"/>
      <c r="AU107" s="80"/>
      <c r="AV107" s="80"/>
    </row>
    <row r="108" spans="28:48" x14ac:dyDescent="0.25">
      <c r="AB108" s="386"/>
      <c r="AC108" s="386"/>
      <c r="AR108" s="80"/>
      <c r="AS108" s="80"/>
      <c r="AT108" s="80"/>
      <c r="AU108" s="80"/>
      <c r="AV108" s="80"/>
    </row>
    <row r="109" spans="28:48" x14ac:dyDescent="0.25">
      <c r="AB109" s="386"/>
      <c r="AC109" s="386"/>
      <c r="AR109" s="80"/>
      <c r="AS109" s="80"/>
      <c r="AT109" s="80"/>
      <c r="AU109" s="80"/>
      <c r="AV109" s="80"/>
    </row>
    <row r="110" spans="28:48" x14ac:dyDescent="0.25">
      <c r="AB110" s="386"/>
      <c r="AC110" s="386"/>
      <c r="AR110" s="80"/>
      <c r="AS110" s="80"/>
      <c r="AT110" s="80"/>
      <c r="AU110" s="80"/>
      <c r="AV110" s="80"/>
    </row>
    <row r="111" spans="28:48" x14ac:dyDescent="0.25">
      <c r="AB111" s="386"/>
      <c r="AC111" s="386"/>
      <c r="AR111" s="80"/>
      <c r="AS111" s="80"/>
      <c r="AT111" s="80"/>
      <c r="AU111" s="80"/>
      <c r="AV111" s="80"/>
    </row>
    <row r="112" spans="28:48" x14ac:dyDescent="0.25">
      <c r="AB112" s="386"/>
      <c r="AC112" s="386"/>
      <c r="AR112" s="80"/>
      <c r="AS112" s="80"/>
      <c r="AT112" s="80"/>
      <c r="AU112" s="80"/>
      <c r="AV112" s="80"/>
    </row>
    <row r="113" spans="28:48" x14ac:dyDescent="0.25">
      <c r="AB113" s="386"/>
      <c r="AC113" s="386"/>
      <c r="AR113" s="80"/>
      <c r="AS113" s="80"/>
      <c r="AT113" s="80"/>
      <c r="AU113" s="80"/>
      <c r="AV113" s="80"/>
    </row>
    <row r="114" spans="28:48" x14ac:dyDescent="0.25">
      <c r="AB114" s="386"/>
      <c r="AC114" s="386"/>
      <c r="AR114" s="80"/>
      <c r="AS114" s="80"/>
      <c r="AT114" s="80"/>
      <c r="AU114" s="80"/>
      <c r="AV114" s="80"/>
    </row>
    <row r="115" spans="28:48" x14ac:dyDescent="0.25">
      <c r="AB115" s="386"/>
      <c r="AC115" s="386"/>
      <c r="AR115" s="80"/>
      <c r="AS115" s="80"/>
      <c r="AT115" s="80"/>
      <c r="AU115" s="80"/>
      <c r="AV115" s="80"/>
    </row>
    <row r="116" spans="28:48" x14ac:dyDescent="0.25">
      <c r="AB116" s="386"/>
      <c r="AC116" s="386"/>
      <c r="AR116" s="80"/>
      <c r="AS116" s="80"/>
      <c r="AT116" s="80"/>
      <c r="AU116" s="80"/>
      <c r="AV116" s="80"/>
    </row>
    <row r="117" spans="28:48" x14ac:dyDescent="0.25">
      <c r="AB117" s="386"/>
      <c r="AC117" s="386"/>
      <c r="AR117" s="80"/>
      <c r="AS117" s="80"/>
      <c r="AT117" s="80"/>
      <c r="AU117" s="80"/>
      <c r="AV117" s="80"/>
    </row>
    <row r="118" spans="28:48" x14ac:dyDescent="0.25">
      <c r="AB118" s="386"/>
      <c r="AC118" s="386"/>
      <c r="AR118" s="80"/>
      <c r="AS118" s="80"/>
      <c r="AT118" s="80"/>
      <c r="AU118" s="80"/>
      <c r="AV118" s="80"/>
    </row>
    <row r="119" spans="28:48" x14ac:dyDescent="0.25">
      <c r="AB119" s="386"/>
      <c r="AC119" s="386"/>
      <c r="AR119" s="80"/>
      <c r="AS119" s="80"/>
      <c r="AT119" s="80"/>
      <c r="AU119" s="80"/>
      <c r="AV119" s="80"/>
    </row>
    <row r="120" spans="28:48" x14ac:dyDescent="0.25">
      <c r="AB120" s="386"/>
      <c r="AC120" s="386"/>
      <c r="AR120" s="80"/>
      <c r="AS120" s="80"/>
      <c r="AT120" s="80"/>
      <c r="AU120" s="80"/>
      <c r="AV120" s="80"/>
    </row>
    <row r="121" spans="28:48" x14ac:dyDescent="0.25">
      <c r="AB121" s="386"/>
      <c r="AC121" s="386"/>
      <c r="AR121" s="80"/>
      <c r="AS121" s="80"/>
      <c r="AT121" s="80"/>
      <c r="AU121" s="80"/>
      <c r="AV121" s="80"/>
    </row>
    <row r="122" spans="28:48" x14ac:dyDescent="0.25">
      <c r="AB122" s="386"/>
      <c r="AC122" s="386"/>
      <c r="AR122" s="80"/>
      <c r="AS122" s="80"/>
      <c r="AT122" s="80"/>
      <c r="AU122" s="80"/>
      <c r="AV122" s="80"/>
    </row>
    <row r="123" spans="28:48" x14ac:dyDescent="0.25">
      <c r="AB123" s="386"/>
      <c r="AC123" s="386"/>
      <c r="AR123" s="80"/>
      <c r="AS123" s="80"/>
      <c r="AT123" s="80"/>
      <c r="AU123" s="80"/>
      <c r="AV123" s="80"/>
    </row>
    <row r="124" spans="28:48" x14ac:dyDescent="0.25">
      <c r="AB124" s="386"/>
      <c r="AC124" s="386"/>
      <c r="AR124" s="80"/>
      <c r="AS124" s="80"/>
      <c r="AT124" s="80"/>
      <c r="AU124" s="80"/>
      <c r="AV124" s="80"/>
    </row>
    <row r="125" spans="28:48" x14ac:dyDescent="0.25">
      <c r="AB125" s="386"/>
      <c r="AC125" s="386"/>
      <c r="AR125" s="80"/>
      <c r="AS125" s="80"/>
      <c r="AT125" s="80"/>
      <c r="AU125" s="80"/>
      <c r="AV125" s="80"/>
    </row>
    <row r="126" spans="28:48" x14ac:dyDescent="0.25">
      <c r="AB126" s="386"/>
      <c r="AC126" s="386"/>
      <c r="AR126" s="80"/>
      <c r="AS126" s="80"/>
      <c r="AT126" s="80"/>
      <c r="AU126" s="80"/>
      <c r="AV126" s="80"/>
    </row>
    <row r="127" spans="28:48" x14ac:dyDescent="0.25">
      <c r="AB127" s="386"/>
      <c r="AC127" s="386"/>
      <c r="AR127" s="80"/>
      <c r="AS127" s="80"/>
      <c r="AT127" s="80"/>
      <c r="AU127" s="80"/>
      <c r="AV127" s="80"/>
    </row>
    <row r="128" spans="28:48" x14ac:dyDescent="0.25">
      <c r="AB128" s="386"/>
      <c r="AC128" s="386"/>
      <c r="AR128" s="80"/>
      <c r="AS128" s="80"/>
      <c r="AT128" s="80"/>
      <c r="AU128" s="80"/>
      <c r="AV128" s="80"/>
    </row>
    <row r="129" spans="28:48" x14ac:dyDescent="0.25">
      <c r="AB129" s="386"/>
      <c r="AC129" s="386"/>
      <c r="AR129" s="80"/>
      <c r="AS129" s="80"/>
      <c r="AT129" s="80"/>
      <c r="AU129" s="80"/>
      <c r="AV129" s="80"/>
    </row>
    <row r="130" spans="28:48" x14ac:dyDescent="0.25">
      <c r="AB130" s="386"/>
      <c r="AC130" s="386"/>
      <c r="AR130" s="80"/>
      <c r="AS130" s="80"/>
      <c r="AT130" s="80"/>
      <c r="AU130" s="80"/>
      <c r="AV130" s="80"/>
    </row>
    <row r="131" spans="28:48" x14ac:dyDescent="0.25">
      <c r="AB131" s="386"/>
      <c r="AC131" s="386"/>
      <c r="AR131" s="80"/>
      <c r="AS131" s="80"/>
      <c r="AT131" s="80"/>
      <c r="AU131" s="80"/>
      <c r="AV131" s="80"/>
    </row>
    <row r="132" spans="28:48" x14ac:dyDescent="0.25">
      <c r="AB132" s="386"/>
      <c r="AC132" s="386"/>
      <c r="AR132" s="80"/>
      <c r="AS132" s="80"/>
      <c r="AT132" s="80"/>
      <c r="AU132" s="80"/>
      <c r="AV132" s="80"/>
    </row>
    <row r="133" spans="28:48" x14ac:dyDescent="0.25">
      <c r="AB133" s="386"/>
      <c r="AC133" s="386"/>
      <c r="AR133" s="80"/>
      <c r="AS133" s="80"/>
      <c r="AT133" s="80"/>
      <c r="AU133" s="80"/>
      <c r="AV133" s="80"/>
    </row>
    <row r="134" spans="28:48" x14ac:dyDescent="0.25">
      <c r="AB134" s="386"/>
      <c r="AC134" s="386"/>
      <c r="AR134" s="80"/>
      <c r="AS134" s="80"/>
      <c r="AT134" s="80"/>
      <c r="AU134" s="80"/>
      <c r="AV134" s="80"/>
    </row>
    <row r="135" spans="28:48" x14ac:dyDescent="0.25">
      <c r="AB135" s="386"/>
      <c r="AC135" s="386"/>
      <c r="AR135" s="80"/>
      <c r="AS135" s="80"/>
      <c r="AT135" s="80"/>
      <c r="AU135" s="80"/>
      <c r="AV135" s="80"/>
    </row>
    <row r="136" spans="28:48" x14ac:dyDescent="0.25">
      <c r="AB136" s="386"/>
      <c r="AC136" s="386"/>
      <c r="AR136" s="80"/>
      <c r="AS136" s="80"/>
      <c r="AT136" s="80"/>
      <c r="AU136" s="80"/>
      <c r="AV136" s="80"/>
    </row>
    <row r="137" spans="28:48" x14ac:dyDescent="0.25">
      <c r="AB137" s="386"/>
      <c r="AC137" s="386"/>
      <c r="AR137" s="80"/>
      <c r="AS137" s="80"/>
      <c r="AT137" s="80"/>
      <c r="AU137" s="80"/>
      <c r="AV137" s="80"/>
    </row>
    <row r="138" spans="28:48" x14ac:dyDescent="0.25">
      <c r="AB138" s="386"/>
      <c r="AC138" s="386"/>
      <c r="AR138" s="80"/>
      <c r="AS138" s="80"/>
      <c r="AT138" s="80"/>
      <c r="AU138" s="80"/>
      <c r="AV138" s="80"/>
    </row>
    <row r="139" spans="28:48" x14ac:dyDescent="0.25">
      <c r="AB139" s="386"/>
      <c r="AC139" s="386"/>
      <c r="AR139" s="80"/>
      <c r="AS139" s="80"/>
      <c r="AT139" s="80"/>
      <c r="AU139" s="80"/>
      <c r="AV139" s="80"/>
    </row>
    <row r="140" spans="28:48" x14ac:dyDescent="0.25">
      <c r="AB140" s="386"/>
      <c r="AC140" s="386"/>
      <c r="AR140" s="80"/>
      <c r="AS140" s="80"/>
      <c r="AT140" s="80"/>
      <c r="AU140" s="80"/>
      <c r="AV140" s="80"/>
    </row>
    <row r="141" spans="28:48" x14ac:dyDescent="0.25">
      <c r="AB141" s="386"/>
      <c r="AC141" s="386"/>
      <c r="AR141" s="80"/>
      <c r="AS141" s="80"/>
      <c r="AT141" s="80"/>
      <c r="AU141" s="80"/>
      <c r="AV141" s="80"/>
    </row>
    <row r="142" spans="28:48" x14ac:dyDescent="0.25">
      <c r="AB142" s="386"/>
      <c r="AC142" s="386"/>
      <c r="AR142" s="80"/>
      <c r="AS142" s="80"/>
      <c r="AT142" s="80"/>
      <c r="AU142" s="80"/>
      <c r="AV142" s="80"/>
    </row>
    <row r="143" spans="28:48" x14ac:dyDescent="0.25">
      <c r="AB143" s="386"/>
      <c r="AC143" s="386"/>
      <c r="AR143" s="80"/>
      <c r="AS143" s="80"/>
      <c r="AT143" s="80"/>
      <c r="AU143" s="80"/>
      <c r="AV143" s="80"/>
    </row>
    <row r="144" spans="28:48" x14ac:dyDescent="0.25">
      <c r="AB144" s="386"/>
      <c r="AC144" s="386"/>
      <c r="AR144" s="80"/>
      <c r="AS144" s="80"/>
      <c r="AT144" s="80"/>
      <c r="AU144" s="80"/>
      <c r="AV144" s="80"/>
    </row>
    <row r="145" spans="28:48" x14ac:dyDescent="0.25">
      <c r="AB145" s="386"/>
      <c r="AC145" s="386"/>
      <c r="AR145" s="80"/>
      <c r="AS145" s="80"/>
      <c r="AT145" s="80"/>
      <c r="AU145" s="80"/>
      <c r="AV145" s="80"/>
    </row>
    <row r="146" spans="28:48" x14ac:dyDescent="0.25">
      <c r="AB146" s="386"/>
      <c r="AC146" s="386"/>
      <c r="AR146" s="80"/>
      <c r="AS146" s="80"/>
      <c r="AT146" s="80"/>
      <c r="AU146" s="80"/>
      <c r="AV146" s="80"/>
    </row>
    <row r="147" spans="28:48" x14ac:dyDescent="0.25">
      <c r="AB147" s="386"/>
      <c r="AC147" s="386"/>
      <c r="AR147" s="80"/>
      <c r="AS147" s="80"/>
      <c r="AT147" s="80"/>
      <c r="AU147" s="80"/>
      <c r="AV147" s="80"/>
    </row>
    <row r="148" spans="28:48" x14ac:dyDescent="0.25">
      <c r="AB148" s="386"/>
      <c r="AC148" s="386"/>
      <c r="AR148" s="80"/>
      <c r="AS148" s="80"/>
      <c r="AT148" s="80"/>
      <c r="AU148" s="80"/>
      <c r="AV148" s="80"/>
    </row>
    <row r="149" spans="28:48" x14ac:dyDescent="0.25">
      <c r="AB149" s="386"/>
      <c r="AC149" s="386"/>
      <c r="AR149" s="80"/>
      <c r="AS149" s="80"/>
      <c r="AT149" s="80"/>
      <c r="AU149" s="80"/>
      <c r="AV149" s="80"/>
    </row>
    <row r="150" spans="28:48" x14ac:dyDescent="0.25">
      <c r="AB150" s="386"/>
      <c r="AC150" s="386"/>
      <c r="AR150" s="80"/>
      <c r="AS150" s="80"/>
      <c r="AT150" s="80"/>
      <c r="AU150" s="80"/>
      <c r="AV150" s="80"/>
    </row>
    <row r="151" spans="28:48" x14ac:dyDescent="0.25">
      <c r="AB151" s="386"/>
      <c r="AC151" s="386"/>
      <c r="AR151" s="80"/>
      <c r="AS151" s="80"/>
      <c r="AT151" s="80"/>
      <c r="AU151" s="80"/>
      <c r="AV151" s="80"/>
    </row>
    <row r="152" spans="28:48" x14ac:dyDescent="0.25">
      <c r="AB152" s="386"/>
      <c r="AC152" s="386"/>
      <c r="AR152" s="80"/>
      <c r="AS152" s="80"/>
      <c r="AT152" s="80"/>
      <c r="AU152" s="80"/>
      <c r="AV152" s="80"/>
    </row>
    <row r="153" spans="28:48" x14ac:dyDescent="0.25">
      <c r="AB153" s="386"/>
      <c r="AC153" s="386"/>
      <c r="AR153" s="80"/>
      <c r="AS153" s="80"/>
      <c r="AT153" s="80"/>
      <c r="AU153" s="80"/>
      <c r="AV153" s="80"/>
    </row>
    <row r="154" spans="28:48" x14ac:dyDescent="0.25">
      <c r="AB154" s="386"/>
      <c r="AC154" s="386"/>
      <c r="AR154" s="80"/>
      <c r="AS154" s="80"/>
      <c r="AT154" s="80"/>
      <c r="AU154" s="80"/>
      <c r="AV154" s="80"/>
    </row>
    <row r="155" spans="28:48" x14ac:dyDescent="0.25">
      <c r="AB155" s="386"/>
      <c r="AC155" s="386"/>
      <c r="AR155" s="80"/>
      <c r="AS155" s="80"/>
      <c r="AT155" s="80"/>
      <c r="AU155" s="80"/>
      <c r="AV155" s="80"/>
    </row>
    <row r="156" spans="28:48" x14ac:dyDescent="0.25">
      <c r="AB156" s="386"/>
      <c r="AC156" s="386"/>
      <c r="AR156" s="80"/>
      <c r="AS156" s="80"/>
      <c r="AT156" s="80"/>
      <c r="AU156" s="80"/>
      <c r="AV156" s="80"/>
    </row>
    <row r="157" spans="28:48" x14ac:dyDescent="0.25">
      <c r="AB157" s="386"/>
      <c r="AC157" s="386"/>
      <c r="AR157" s="80"/>
      <c r="AS157" s="80"/>
      <c r="AT157" s="80"/>
      <c r="AU157" s="80"/>
      <c r="AV157" s="80"/>
    </row>
    <row r="158" spans="28:48" x14ac:dyDescent="0.25">
      <c r="AB158" s="386"/>
      <c r="AC158" s="386"/>
      <c r="AR158" s="80"/>
      <c r="AS158" s="80"/>
      <c r="AT158" s="80"/>
      <c r="AU158" s="80"/>
      <c r="AV158" s="80"/>
    </row>
    <row r="159" spans="28:48" x14ac:dyDescent="0.25">
      <c r="AB159" s="386"/>
      <c r="AC159" s="386"/>
      <c r="AR159" s="80"/>
      <c r="AS159" s="80"/>
      <c r="AT159" s="80"/>
      <c r="AU159" s="80"/>
      <c r="AV159" s="80"/>
    </row>
    <row r="160" spans="28:48" x14ac:dyDescent="0.25">
      <c r="AB160" s="386"/>
      <c r="AC160" s="386"/>
      <c r="AR160" s="80"/>
      <c r="AS160" s="80"/>
      <c r="AT160" s="80"/>
      <c r="AU160" s="80"/>
      <c r="AV160" s="80"/>
    </row>
    <row r="161" spans="28:48" x14ac:dyDescent="0.25">
      <c r="AB161" s="386"/>
      <c r="AC161" s="386"/>
      <c r="AR161" s="80"/>
      <c r="AS161" s="80"/>
      <c r="AT161" s="80"/>
      <c r="AU161" s="80"/>
      <c r="AV161" s="80"/>
    </row>
    <row r="162" spans="28:48" x14ac:dyDescent="0.25">
      <c r="AB162" s="386"/>
      <c r="AC162" s="386"/>
      <c r="AR162" s="80"/>
      <c r="AS162" s="80"/>
      <c r="AT162" s="80"/>
      <c r="AU162" s="80"/>
      <c r="AV162" s="80"/>
    </row>
    <row r="163" spans="28:48" x14ac:dyDescent="0.25">
      <c r="AB163" s="386"/>
      <c r="AC163" s="386"/>
      <c r="AR163" s="80"/>
      <c r="AS163" s="80"/>
      <c r="AT163" s="80"/>
      <c r="AU163" s="80"/>
      <c r="AV163" s="80"/>
    </row>
    <row r="164" spans="28:48" x14ac:dyDescent="0.25">
      <c r="AB164" s="386"/>
      <c r="AC164" s="386"/>
      <c r="AR164" s="80"/>
      <c r="AS164" s="80"/>
      <c r="AT164" s="80"/>
      <c r="AU164" s="80"/>
      <c r="AV164" s="80"/>
    </row>
    <row r="165" spans="28:48" x14ac:dyDescent="0.25">
      <c r="AB165" s="386"/>
      <c r="AC165" s="386"/>
      <c r="AR165" s="80"/>
      <c r="AS165" s="80"/>
      <c r="AT165" s="80"/>
      <c r="AU165" s="80"/>
      <c r="AV165" s="80"/>
    </row>
    <row r="166" spans="28:48" x14ac:dyDescent="0.25">
      <c r="AB166" s="386"/>
      <c r="AC166" s="386"/>
      <c r="AR166" s="80"/>
      <c r="AS166" s="80"/>
      <c r="AT166" s="80"/>
      <c r="AU166" s="80"/>
      <c r="AV166" s="80"/>
    </row>
    <row r="167" spans="28:48" x14ac:dyDescent="0.25">
      <c r="AB167" s="386"/>
      <c r="AC167" s="386"/>
      <c r="AR167" s="80"/>
      <c r="AS167" s="80"/>
      <c r="AT167" s="80"/>
      <c r="AU167" s="80"/>
      <c r="AV167" s="80"/>
    </row>
    <row r="168" spans="28:48" x14ac:dyDescent="0.25">
      <c r="AB168" s="386"/>
      <c r="AC168" s="386"/>
      <c r="AR168" s="80"/>
      <c r="AS168" s="80"/>
      <c r="AT168" s="80"/>
      <c r="AU168" s="80"/>
      <c r="AV168" s="80"/>
    </row>
    <row r="169" spans="28:48" x14ac:dyDescent="0.25">
      <c r="AB169" s="386"/>
      <c r="AC169" s="386"/>
      <c r="AR169" s="80"/>
      <c r="AS169" s="80"/>
      <c r="AT169" s="80"/>
      <c r="AU169" s="80"/>
      <c r="AV169" s="80"/>
    </row>
    <row r="170" spans="28:48" x14ac:dyDescent="0.25">
      <c r="AB170" s="386"/>
      <c r="AC170" s="386"/>
      <c r="AR170" s="80"/>
      <c r="AS170" s="80"/>
      <c r="AT170" s="80"/>
      <c r="AU170" s="80"/>
      <c r="AV170" s="80"/>
    </row>
    <row r="171" spans="28:48" x14ac:dyDescent="0.25">
      <c r="AB171" s="386"/>
      <c r="AC171" s="386"/>
      <c r="AR171" s="80"/>
      <c r="AS171" s="80"/>
      <c r="AT171" s="80"/>
      <c r="AU171" s="80"/>
      <c r="AV171" s="80"/>
    </row>
    <row r="172" spans="28:48" x14ac:dyDescent="0.25">
      <c r="AB172" s="386"/>
      <c r="AC172" s="386"/>
      <c r="AR172" s="80"/>
      <c r="AS172" s="80"/>
      <c r="AT172" s="80"/>
      <c r="AU172" s="80"/>
      <c r="AV172" s="80"/>
    </row>
    <row r="173" spans="28:48" x14ac:dyDescent="0.25">
      <c r="AB173" s="386"/>
      <c r="AC173" s="386"/>
      <c r="AR173" s="80"/>
      <c r="AS173" s="80"/>
      <c r="AT173" s="80"/>
      <c r="AU173" s="80"/>
      <c r="AV173" s="80"/>
    </row>
    <row r="174" spans="28:48" x14ac:dyDescent="0.25">
      <c r="AB174" s="386"/>
      <c r="AC174" s="386"/>
      <c r="AR174" s="80"/>
      <c r="AS174" s="80"/>
      <c r="AT174" s="80"/>
      <c r="AU174" s="80"/>
      <c r="AV174" s="80"/>
    </row>
    <row r="175" spans="28:48" x14ac:dyDescent="0.25">
      <c r="AB175" s="386"/>
      <c r="AC175" s="386"/>
      <c r="AR175" s="80"/>
      <c r="AS175" s="80"/>
      <c r="AT175" s="80"/>
      <c r="AU175" s="80"/>
      <c r="AV175" s="80"/>
    </row>
    <row r="176" spans="28:48" x14ac:dyDescent="0.25">
      <c r="AB176" s="386"/>
      <c r="AC176" s="386"/>
      <c r="AR176" s="80"/>
      <c r="AS176" s="80"/>
      <c r="AT176" s="80"/>
      <c r="AU176" s="80"/>
      <c r="AV176" s="80"/>
    </row>
    <row r="177" spans="28:48" x14ac:dyDescent="0.25">
      <c r="AB177" s="386"/>
      <c r="AC177" s="386"/>
      <c r="AR177" s="80"/>
      <c r="AS177" s="80"/>
      <c r="AT177" s="80"/>
      <c r="AU177" s="80"/>
      <c r="AV177" s="80"/>
    </row>
    <row r="178" spans="28:48" x14ac:dyDescent="0.25">
      <c r="AB178" s="386"/>
      <c r="AC178" s="386"/>
      <c r="AR178" s="80"/>
      <c r="AS178" s="80"/>
      <c r="AT178" s="80"/>
      <c r="AU178" s="80"/>
      <c r="AV178" s="80"/>
    </row>
    <row r="179" spans="28:48" x14ac:dyDescent="0.25">
      <c r="AB179" s="386"/>
      <c r="AC179" s="386"/>
      <c r="AR179" s="80"/>
      <c r="AS179" s="80"/>
      <c r="AT179" s="80"/>
      <c r="AU179" s="80"/>
      <c r="AV179" s="80"/>
    </row>
    <row r="180" spans="28:48" x14ac:dyDescent="0.25">
      <c r="AB180" s="386"/>
      <c r="AC180" s="386"/>
      <c r="AR180" s="80"/>
      <c r="AS180" s="80"/>
      <c r="AT180" s="80"/>
      <c r="AU180" s="80"/>
      <c r="AV180" s="80"/>
    </row>
    <row r="181" spans="28:48" x14ac:dyDescent="0.25">
      <c r="AB181" s="386"/>
      <c r="AC181" s="386"/>
      <c r="AR181" s="80"/>
      <c r="AS181" s="80"/>
      <c r="AT181" s="80"/>
      <c r="AU181" s="80"/>
      <c r="AV181" s="80"/>
    </row>
    <row r="182" spans="28:48" x14ac:dyDescent="0.25">
      <c r="AB182" s="386"/>
      <c r="AC182" s="386"/>
      <c r="AR182" s="80"/>
      <c r="AS182" s="80"/>
      <c r="AT182" s="80"/>
      <c r="AU182" s="80"/>
      <c r="AV182" s="80"/>
    </row>
    <row r="183" spans="28:48" x14ac:dyDescent="0.25">
      <c r="AB183" s="386"/>
      <c r="AC183" s="386"/>
      <c r="AR183" s="80"/>
      <c r="AS183" s="80"/>
      <c r="AT183" s="80"/>
      <c r="AU183" s="80"/>
      <c r="AV183" s="80"/>
    </row>
    <row r="184" spans="28:48" x14ac:dyDescent="0.25">
      <c r="AB184" s="386"/>
      <c r="AC184" s="386"/>
      <c r="AR184" s="80"/>
      <c r="AS184" s="80"/>
      <c r="AT184" s="80"/>
      <c r="AU184" s="80"/>
      <c r="AV184" s="80"/>
    </row>
    <row r="185" spans="28:48" x14ac:dyDescent="0.25">
      <c r="AB185" s="386"/>
      <c r="AC185" s="386"/>
      <c r="AR185" s="80"/>
      <c r="AS185" s="80"/>
      <c r="AT185" s="80"/>
      <c r="AU185" s="80"/>
      <c r="AV185" s="80"/>
    </row>
    <row r="186" spans="28:48" x14ac:dyDescent="0.25">
      <c r="AB186" s="386"/>
      <c r="AC186" s="386"/>
      <c r="AR186" s="80"/>
      <c r="AS186" s="80"/>
      <c r="AT186" s="80"/>
      <c r="AU186" s="80"/>
      <c r="AV186" s="80"/>
    </row>
    <row r="187" spans="28:48" x14ac:dyDescent="0.25">
      <c r="AB187" s="386"/>
      <c r="AC187" s="386"/>
      <c r="AR187" s="80"/>
      <c r="AS187" s="80"/>
      <c r="AT187" s="80"/>
      <c r="AU187" s="80"/>
      <c r="AV187" s="80"/>
    </row>
    <row r="188" spans="28:48" x14ac:dyDescent="0.25">
      <c r="AB188" s="386"/>
      <c r="AC188" s="386"/>
      <c r="AR188" s="80"/>
      <c r="AS188" s="80"/>
      <c r="AT188" s="80"/>
      <c r="AU188" s="80"/>
      <c r="AV188" s="80"/>
    </row>
    <row r="189" spans="28:48" x14ac:dyDescent="0.25">
      <c r="AB189" s="386"/>
      <c r="AC189" s="386"/>
      <c r="AR189" s="80"/>
      <c r="AS189" s="80"/>
      <c r="AT189" s="80"/>
      <c r="AU189" s="80"/>
      <c r="AV189" s="80"/>
    </row>
    <row r="190" spans="28:48" x14ac:dyDescent="0.25">
      <c r="AB190" s="386"/>
      <c r="AC190" s="386"/>
      <c r="AR190" s="80"/>
      <c r="AS190" s="80"/>
      <c r="AT190" s="80"/>
      <c r="AU190" s="80"/>
      <c r="AV190" s="80"/>
    </row>
    <row r="191" spans="28:48" x14ac:dyDescent="0.25">
      <c r="AB191" s="386"/>
      <c r="AC191" s="386"/>
      <c r="AR191" s="80"/>
      <c r="AS191" s="80"/>
      <c r="AT191" s="80"/>
      <c r="AU191" s="80"/>
      <c r="AV191" s="80"/>
    </row>
    <row r="192" spans="28:48" x14ac:dyDescent="0.25">
      <c r="AB192" s="386"/>
      <c r="AC192" s="386"/>
      <c r="AR192" s="80"/>
      <c r="AS192" s="80"/>
      <c r="AT192" s="80"/>
      <c r="AU192" s="80"/>
      <c r="AV192" s="80"/>
    </row>
    <row r="193" spans="28:48" x14ac:dyDescent="0.25">
      <c r="AB193" s="386"/>
      <c r="AC193" s="386"/>
      <c r="AR193" s="80"/>
      <c r="AS193" s="80"/>
      <c r="AT193" s="80"/>
      <c r="AU193" s="80"/>
      <c r="AV193" s="80"/>
    </row>
    <row r="194" spans="28:48" x14ac:dyDescent="0.25">
      <c r="AB194" s="386"/>
      <c r="AC194" s="386"/>
      <c r="AR194" s="80"/>
      <c r="AS194" s="80"/>
      <c r="AT194" s="80"/>
      <c r="AU194" s="80"/>
      <c r="AV194" s="80"/>
    </row>
    <row r="195" spans="28:48" x14ac:dyDescent="0.25">
      <c r="AB195" s="386"/>
      <c r="AC195" s="386"/>
      <c r="AR195" s="80"/>
      <c r="AS195" s="80"/>
      <c r="AT195" s="80"/>
      <c r="AU195" s="80"/>
      <c r="AV195" s="80"/>
    </row>
    <row r="196" spans="28:48" x14ac:dyDescent="0.25">
      <c r="AB196" s="386"/>
      <c r="AC196" s="386"/>
      <c r="AR196" s="80"/>
      <c r="AS196" s="80"/>
      <c r="AT196" s="80"/>
      <c r="AU196" s="80"/>
      <c r="AV196" s="80"/>
    </row>
    <row r="197" spans="28:48" x14ac:dyDescent="0.25">
      <c r="AB197" s="386"/>
      <c r="AC197" s="386"/>
    </row>
    <row r="198" spans="28:48" x14ac:dyDescent="0.25">
      <c r="AB198" s="386"/>
      <c r="AC198" s="386"/>
    </row>
    <row r="199" spans="28:48" x14ac:dyDescent="0.25">
      <c r="AB199" s="386"/>
      <c r="AC199" s="386"/>
    </row>
    <row r="200" spans="28:48" x14ac:dyDescent="0.25">
      <c r="AB200" s="386"/>
      <c r="AC200" s="386"/>
    </row>
    <row r="201" spans="28:48" x14ac:dyDescent="0.25">
      <c r="AB201" s="386"/>
      <c r="AC201" s="386"/>
    </row>
    <row r="202" spans="28:48" x14ac:dyDescent="0.25">
      <c r="AB202" s="386"/>
      <c r="AC202" s="386"/>
    </row>
    <row r="203" spans="28:48" x14ac:dyDescent="0.25">
      <c r="AB203" s="386"/>
      <c r="AC203" s="386"/>
    </row>
    <row r="204" spans="28:48" x14ac:dyDescent="0.25">
      <c r="AB204" s="386"/>
      <c r="AC204" s="386"/>
    </row>
    <row r="205" spans="28:48" x14ac:dyDescent="0.25">
      <c r="AB205" s="386"/>
      <c r="AC205" s="386"/>
    </row>
    <row r="206" spans="28:48" x14ac:dyDescent="0.25">
      <c r="AB206" s="386"/>
      <c r="AC206" s="386"/>
    </row>
    <row r="207" spans="28:48" x14ac:dyDescent="0.25">
      <c r="AB207" s="386"/>
      <c r="AC207" s="386"/>
    </row>
    <row r="208" spans="28:48" x14ac:dyDescent="0.25">
      <c r="AB208" s="386"/>
      <c r="AC208" s="386"/>
    </row>
    <row r="209" spans="28:29" x14ac:dyDescent="0.25">
      <c r="AB209" s="386"/>
      <c r="AC209" s="386"/>
    </row>
    <row r="210" spans="28:29" x14ac:dyDescent="0.25">
      <c r="AB210" s="386"/>
      <c r="AC210" s="386"/>
    </row>
    <row r="211" spans="28:29" x14ac:dyDescent="0.25">
      <c r="AB211" s="386"/>
      <c r="AC211" s="386"/>
    </row>
    <row r="212" spans="28:29" x14ac:dyDescent="0.25">
      <c r="AB212" s="386"/>
      <c r="AC212" s="386"/>
    </row>
    <row r="213" spans="28:29" x14ac:dyDescent="0.25">
      <c r="AB213" s="386"/>
      <c r="AC213" s="386"/>
    </row>
    <row r="214" spans="28:29" x14ac:dyDescent="0.25">
      <c r="AB214" s="386"/>
      <c r="AC214" s="386"/>
    </row>
    <row r="215" spans="28:29" x14ac:dyDescent="0.25">
      <c r="AB215" s="386"/>
      <c r="AC215" s="386"/>
    </row>
    <row r="216" spans="28:29" x14ac:dyDescent="0.25">
      <c r="AB216" s="386"/>
      <c r="AC216" s="386"/>
    </row>
    <row r="217" spans="28:29" x14ac:dyDescent="0.25">
      <c r="AB217" s="386"/>
      <c r="AC217" s="386"/>
    </row>
    <row r="218" spans="28:29" x14ac:dyDescent="0.25">
      <c r="AB218" s="386"/>
      <c r="AC218" s="386"/>
    </row>
    <row r="219" spans="28:29" x14ac:dyDescent="0.25">
      <c r="AB219" s="386"/>
      <c r="AC219" s="386"/>
    </row>
    <row r="220" spans="28:29" x14ac:dyDescent="0.25">
      <c r="AB220" s="386"/>
      <c r="AC220" s="386"/>
    </row>
    <row r="221" spans="28:29" x14ac:dyDescent="0.25">
      <c r="AB221" s="386"/>
      <c r="AC221" s="386"/>
    </row>
    <row r="222" spans="28:29" x14ac:dyDescent="0.25">
      <c r="AB222" s="386"/>
      <c r="AC222" s="386"/>
    </row>
    <row r="223" spans="28:29" x14ac:dyDescent="0.25">
      <c r="AB223" s="386"/>
      <c r="AC223" s="386"/>
    </row>
    <row r="224" spans="28:29" x14ac:dyDescent="0.25">
      <c r="AB224" s="386"/>
      <c r="AC224" s="386"/>
    </row>
    <row r="225" spans="28:29" x14ac:dyDescent="0.25">
      <c r="AB225" s="386"/>
      <c r="AC225" s="386"/>
    </row>
    <row r="226" spans="28:29" x14ac:dyDescent="0.25">
      <c r="AB226" s="386"/>
      <c r="AC226" s="386"/>
    </row>
    <row r="227" spans="28:29" x14ac:dyDescent="0.25">
      <c r="AB227" s="386"/>
      <c r="AC227" s="386"/>
    </row>
    <row r="228" spans="28:29" x14ac:dyDescent="0.25">
      <c r="AB228" s="386"/>
      <c r="AC228" s="386"/>
    </row>
    <row r="229" spans="28:29" x14ac:dyDescent="0.25">
      <c r="AB229" s="386"/>
      <c r="AC229" s="386"/>
    </row>
    <row r="230" spans="28:29" x14ac:dyDescent="0.25">
      <c r="AB230" s="386"/>
      <c r="AC230" s="386"/>
    </row>
    <row r="231" spans="28:29" x14ac:dyDescent="0.25">
      <c r="AB231" s="386"/>
      <c r="AC231" s="386"/>
    </row>
    <row r="232" spans="28:29" x14ac:dyDescent="0.25">
      <c r="AB232" s="386"/>
      <c r="AC232" s="386"/>
    </row>
    <row r="233" spans="28:29" x14ac:dyDescent="0.25">
      <c r="AB233" s="386"/>
      <c r="AC233" s="386"/>
    </row>
    <row r="234" spans="28:29" x14ac:dyDescent="0.25">
      <c r="AB234" s="386"/>
      <c r="AC234" s="386"/>
    </row>
    <row r="235" spans="28:29" x14ac:dyDescent="0.25">
      <c r="AB235" s="386"/>
      <c r="AC235" s="386"/>
    </row>
    <row r="236" spans="28:29" x14ac:dyDescent="0.25">
      <c r="AB236" s="386"/>
      <c r="AC236" s="386"/>
    </row>
    <row r="237" spans="28:29" x14ac:dyDescent="0.25">
      <c r="AB237" s="386"/>
      <c r="AC237" s="386"/>
    </row>
    <row r="238" spans="28:29" x14ac:dyDescent="0.25">
      <c r="AB238" s="386"/>
      <c r="AC238" s="386"/>
    </row>
    <row r="239" spans="28:29" x14ac:dyDescent="0.25">
      <c r="AB239" s="386"/>
      <c r="AC239" s="386"/>
    </row>
    <row r="240" spans="28:29" x14ac:dyDescent="0.25">
      <c r="AB240" s="386"/>
      <c r="AC240" s="386"/>
    </row>
    <row r="241" spans="28:29" x14ac:dyDescent="0.25">
      <c r="AB241" s="386"/>
      <c r="AC241" s="386"/>
    </row>
    <row r="242" spans="28:29" x14ac:dyDescent="0.25">
      <c r="AB242" s="386"/>
      <c r="AC242" s="386"/>
    </row>
    <row r="243" spans="28:29" x14ac:dyDescent="0.25">
      <c r="AB243" s="386"/>
      <c r="AC243" s="386"/>
    </row>
    <row r="244" spans="28:29" x14ac:dyDescent="0.25">
      <c r="AB244" s="386"/>
      <c r="AC244" s="386"/>
    </row>
    <row r="245" spans="28:29" x14ac:dyDescent="0.25">
      <c r="AB245" s="386"/>
      <c r="AC245" s="386"/>
    </row>
    <row r="246" spans="28:29" x14ac:dyDescent="0.25">
      <c r="AB246" s="386"/>
      <c r="AC246" s="386"/>
    </row>
    <row r="247" spans="28:29" x14ac:dyDescent="0.25">
      <c r="AB247" s="386"/>
      <c r="AC247" s="386"/>
    </row>
    <row r="248" spans="28:29" x14ac:dyDescent="0.25">
      <c r="AB248" s="386"/>
      <c r="AC248" s="386"/>
    </row>
    <row r="249" spans="28:29" x14ac:dyDescent="0.25">
      <c r="AB249" s="386"/>
      <c r="AC249" s="386"/>
    </row>
    <row r="250" spans="28:29" x14ac:dyDescent="0.25">
      <c r="AB250" s="386"/>
      <c r="AC250" s="386"/>
    </row>
    <row r="251" spans="28:29" x14ac:dyDescent="0.25">
      <c r="AB251" s="386"/>
      <c r="AC251" s="386"/>
    </row>
    <row r="252" spans="28:29" x14ac:dyDescent="0.25">
      <c r="AB252" s="386"/>
      <c r="AC252" s="386"/>
    </row>
    <row r="253" spans="28:29" x14ac:dyDescent="0.25">
      <c r="AB253" s="386"/>
      <c r="AC253" s="386"/>
    </row>
    <row r="254" spans="28:29" x14ac:dyDescent="0.25">
      <c r="AB254" s="386"/>
      <c r="AC254" s="386"/>
    </row>
    <row r="255" spans="28:29" x14ac:dyDescent="0.25">
      <c r="AB255" s="386"/>
      <c r="AC255" s="386"/>
    </row>
    <row r="256" spans="28:29" x14ac:dyDescent="0.25">
      <c r="AB256" s="386"/>
      <c r="AC256" s="386"/>
    </row>
    <row r="257" spans="28:29" x14ac:dyDescent="0.25">
      <c r="AB257" s="386"/>
      <c r="AC257" s="386"/>
    </row>
    <row r="258" spans="28:29" x14ac:dyDescent="0.25">
      <c r="AB258" s="386"/>
      <c r="AC258" s="386"/>
    </row>
    <row r="259" spans="28:29" x14ac:dyDescent="0.25">
      <c r="AB259" s="386"/>
      <c r="AC259" s="386"/>
    </row>
    <row r="260" spans="28:29" x14ac:dyDescent="0.25">
      <c r="AB260" s="386"/>
      <c r="AC260" s="386"/>
    </row>
    <row r="261" spans="28:29" x14ac:dyDescent="0.25">
      <c r="AB261" s="386"/>
      <c r="AC261" s="386"/>
    </row>
    <row r="262" spans="28:29" x14ac:dyDescent="0.25">
      <c r="AB262" s="386"/>
      <c r="AC262" s="386"/>
    </row>
    <row r="263" spans="28:29" x14ac:dyDescent="0.25">
      <c r="AB263" s="386"/>
      <c r="AC263" s="386"/>
    </row>
    <row r="264" spans="28:29" x14ac:dyDescent="0.25">
      <c r="AB264" s="386"/>
      <c r="AC264" s="386"/>
    </row>
    <row r="265" spans="28:29" x14ac:dyDescent="0.25">
      <c r="AB265" s="386"/>
      <c r="AC265" s="386"/>
    </row>
    <row r="266" spans="28:29" x14ac:dyDescent="0.25">
      <c r="AB266" s="386"/>
      <c r="AC266" s="386"/>
    </row>
    <row r="267" spans="28:29" x14ac:dyDescent="0.25">
      <c r="AB267" s="386"/>
      <c r="AC267" s="386"/>
    </row>
    <row r="268" spans="28:29" x14ac:dyDescent="0.25">
      <c r="AB268" s="386"/>
      <c r="AC268" s="386"/>
    </row>
    <row r="269" spans="28:29" x14ac:dyDescent="0.25">
      <c r="AB269" s="386"/>
      <c r="AC269" s="386"/>
    </row>
    <row r="270" spans="28:29" x14ac:dyDescent="0.25">
      <c r="AB270" s="386"/>
      <c r="AC270" s="386"/>
    </row>
    <row r="271" spans="28:29" x14ac:dyDescent="0.25">
      <c r="AB271" s="386"/>
      <c r="AC271" s="386"/>
    </row>
    <row r="272" spans="28:29" x14ac:dyDescent="0.25">
      <c r="AB272" s="386"/>
      <c r="AC272" s="386"/>
    </row>
    <row r="273" spans="28:29" x14ac:dyDescent="0.25">
      <c r="AB273" s="386"/>
      <c r="AC273" s="386"/>
    </row>
    <row r="274" spans="28:29" x14ac:dyDescent="0.25">
      <c r="AB274" s="386"/>
      <c r="AC274" s="386"/>
    </row>
    <row r="275" spans="28:29" x14ac:dyDescent="0.25">
      <c r="AB275" s="386"/>
      <c r="AC275" s="386"/>
    </row>
    <row r="276" spans="28:29" x14ac:dyDescent="0.25">
      <c r="AB276" s="386"/>
      <c r="AC276" s="386"/>
    </row>
    <row r="277" spans="28:29" x14ac:dyDescent="0.25">
      <c r="AB277" s="386"/>
      <c r="AC277" s="386"/>
    </row>
    <row r="278" spans="28:29" x14ac:dyDescent="0.25">
      <c r="AB278" s="386"/>
      <c r="AC278" s="386"/>
    </row>
    <row r="279" spans="28:29" x14ac:dyDescent="0.25">
      <c r="AB279" s="386"/>
      <c r="AC279" s="386"/>
    </row>
    <row r="280" spans="28:29" x14ac:dyDescent="0.25">
      <c r="AB280" s="386"/>
      <c r="AC280" s="386"/>
    </row>
    <row r="281" spans="28:29" x14ac:dyDescent="0.25">
      <c r="AB281" s="386"/>
      <c r="AC281" s="386"/>
    </row>
    <row r="282" spans="28:29" x14ac:dyDescent="0.25">
      <c r="AB282" s="386"/>
      <c r="AC282" s="386"/>
    </row>
    <row r="283" spans="28:29" x14ac:dyDescent="0.25">
      <c r="AB283" s="386"/>
      <c r="AC283" s="386"/>
    </row>
    <row r="284" spans="28:29" x14ac:dyDescent="0.25">
      <c r="AB284" s="386"/>
      <c r="AC284" s="386"/>
    </row>
    <row r="285" spans="28:29" x14ac:dyDescent="0.25">
      <c r="AB285" s="386"/>
      <c r="AC285" s="386"/>
    </row>
    <row r="286" spans="28:29" x14ac:dyDescent="0.25">
      <c r="AB286" s="386"/>
      <c r="AC286" s="386"/>
    </row>
    <row r="287" spans="28:29" x14ac:dyDescent="0.25">
      <c r="AB287" s="386"/>
      <c r="AC287" s="386"/>
    </row>
    <row r="288" spans="28:29" x14ac:dyDescent="0.25">
      <c r="AB288" s="386"/>
      <c r="AC288" s="386"/>
    </row>
    <row r="289" spans="28:29" x14ac:dyDescent="0.25">
      <c r="AB289" s="386"/>
      <c r="AC289" s="386"/>
    </row>
    <row r="290" spans="28:29" x14ac:dyDescent="0.25">
      <c r="AB290" s="386"/>
      <c r="AC290" s="386"/>
    </row>
    <row r="291" spans="28:29" x14ac:dyDescent="0.25">
      <c r="AB291" s="386"/>
      <c r="AC291" s="386"/>
    </row>
    <row r="292" spans="28:29" x14ac:dyDescent="0.25">
      <c r="AB292" s="386"/>
      <c r="AC292" s="386"/>
    </row>
    <row r="293" spans="28:29" x14ac:dyDescent="0.25">
      <c r="AB293" s="386"/>
      <c r="AC293" s="386"/>
    </row>
    <row r="294" spans="28:29" x14ac:dyDescent="0.25">
      <c r="AB294" s="386"/>
      <c r="AC294" s="386"/>
    </row>
    <row r="295" spans="28:29" x14ac:dyDescent="0.25">
      <c r="AB295" s="386"/>
      <c r="AC295" s="386"/>
    </row>
    <row r="296" spans="28:29" x14ac:dyDescent="0.25">
      <c r="AB296" s="386"/>
      <c r="AC296" s="386"/>
    </row>
    <row r="297" spans="28:29" x14ac:dyDescent="0.25">
      <c r="AB297" s="386"/>
      <c r="AC297" s="386"/>
    </row>
    <row r="298" spans="28:29" x14ac:dyDescent="0.25">
      <c r="AB298" s="386"/>
      <c r="AC298" s="386"/>
    </row>
    <row r="299" spans="28:29" x14ac:dyDescent="0.25">
      <c r="AB299" s="386"/>
      <c r="AC299" s="386"/>
    </row>
    <row r="300" spans="28:29" x14ac:dyDescent="0.25">
      <c r="AB300" s="386"/>
      <c r="AC300" s="386"/>
    </row>
  </sheetData>
  <sheetProtection algorithmName="SHA-512" hashValue="mwRpFUCnmFRLsJWbdOVxMqtKtjYRu7Mt0Eo22OzaR5rEn8zrYVekU2qCiFLeLEEgfa0BlSifJXKJm6k+45cMAQ==" saltValue="+4Mtg8KxEGScjnGC3uw8oQ==" spinCount="100000" sheet="1" objects="1" scenarios="1"/>
  <dataConsolidate/>
  <mergeCells count="75">
    <mergeCell ref="I62:I63"/>
    <mergeCell ref="I81:I82"/>
    <mergeCell ref="F36:H36"/>
    <mergeCell ref="F39:H39"/>
    <mergeCell ref="F40:H40"/>
    <mergeCell ref="E41:H41"/>
    <mergeCell ref="F42:H42"/>
    <mergeCell ref="F46:H46"/>
    <mergeCell ref="G43:H43"/>
    <mergeCell ref="G44:H44"/>
    <mergeCell ref="G45:H45"/>
    <mergeCell ref="G47:H47"/>
    <mergeCell ref="G48:H48"/>
    <mergeCell ref="G49:H49"/>
    <mergeCell ref="G51:H51"/>
    <mergeCell ref="G52:H52"/>
    <mergeCell ref="F83:H83"/>
    <mergeCell ref="F77:H77"/>
    <mergeCell ref="E78:H78"/>
    <mergeCell ref="F79:H79"/>
    <mergeCell ref="E80:H80"/>
    <mergeCell ref="E81:H81"/>
    <mergeCell ref="F82:H82"/>
    <mergeCell ref="AB3:AQ3"/>
    <mergeCell ref="AS3:AV3"/>
    <mergeCell ref="E10:H10"/>
    <mergeCell ref="I6:I8"/>
    <mergeCell ref="J3:M3"/>
    <mergeCell ref="N3:W3"/>
    <mergeCell ref="X3:AA3"/>
    <mergeCell ref="D4:H4"/>
    <mergeCell ref="E5:H5"/>
    <mergeCell ref="E9:H9"/>
    <mergeCell ref="D11:H11"/>
    <mergeCell ref="E17:H17"/>
    <mergeCell ref="E30:H30"/>
    <mergeCell ref="E13:H13"/>
    <mergeCell ref="F16:H16"/>
    <mergeCell ref="F18:H18"/>
    <mergeCell ref="G21:H21"/>
    <mergeCell ref="F22:H22"/>
    <mergeCell ref="G25:H25"/>
    <mergeCell ref="G29:H29"/>
    <mergeCell ref="F26:H26"/>
    <mergeCell ref="I31:I33"/>
    <mergeCell ref="G32:H32"/>
    <mergeCell ref="F34:H34"/>
    <mergeCell ref="E35:H35"/>
    <mergeCell ref="G71:H71"/>
    <mergeCell ref="G33:H33"/>
    <mergeCell ref="E62:H62"/>
    <mergeCell ref="F50:H50"/>
    <mergeCell ref="E55:H55"/>
    <mergeCell ref="F31:H31"/>
    <mergeCell ref="I35:I38"/>
    <mergeCell ref="I55:I57"/>
    <mergeCell ref="E64:H64"/>
    <mergeCell ref="E67:H67"/>
    <mergeCell ref="F68:H68"/>
    <mergeCell ref="F37:H37"/>
    <mergeCell ref="F38:H38"/>
    <mergeCell ref="E76:H76"/>
    <mergeCell ref="E69:H69"/>
    <mergeCell ref="F70:H70"/>
    <mergeCell ref="G74:H74"/>
    <mergeCell ref="F75:H75"/>
    <mergeCell ref="G73:H73"/>
    <mergeCell ref="G72:H72"/>
    <mergeCell ref="F63:H63"/>
    <mergeCell ref="F54:H54"/>
    <mergeCell ref="D61:H61"/>
    <mergeCell ref="G59:H59"/>
    <mergeCell ref="G60:H60"/>
    <mergeCell ref="F58:H58"/>
    <mergeCell ref="G53:H53"/>
  </mergeCells>
  <conditionalFormatting sqref="P59:P60 AB59:AB60 AD59:AD60 AG59:AG60 AI59:AI60 AL59:AL60 AN59:AN60">
    <cfRule type="expression" dxfId="75" priority="36">
      <formula>OR(AND(P56="yes",LEFT(P59,14)="not applicable"),AND(P56="no",LEFT(P59,14)&lt;&gt;"not applicable"))</formula>
    </cfRule>
  </conditionalFormatting>
  <conditionalFormatting sqref="P32:P33 AB32:AB33 AD32:AD33 AG32:AG33 AI32:AI33 AL32:AL33 AN32:AN33">
    <cfRule type="expression" dxfId="74" priority="15">
      <formula>OR(AND(P14="yes",LEFT(P32,14)="not applicable"),AND(P14="no",LEFT(P32,14)&lt;&gt;"not applicable"))</formula>
    </cfRule>
  </conditionalFormatting>
  <conditionalFormatting sqref="P75 AB75 AD75 AG75 AI75 AL75 AN75">
    <cfRule type="expression" dxfId="73" priority="14">
      <formula>OR(AND(P69="yes",LEFT(P75,14)="not applicable"),AND(P69="no",LEFT(P75,14)&lt;&gt;"not applicable"))</formula>
    </cfRule>
  </conditionalFormatting>
  <conditionalFormatting sqref="P71:P74 AB71:AB74 AD71:AD74 AG71:AG74 AI71:AI74 AL71:AL74 AN71:AN74">
    <cfRule type="expression" dxfId="72" priority="13">
      <formula>OR(AND(P$69="yes",LEFT(P71,14)="not applicable"),AND(P$69="no",LEFT(P71,14)&lt;&gt;"not applicable"))</formula>
    </cfRule>
  </conditionalFormatting>
  <conditionalFormatting sqref="P78 AB78 AD78 AG78 AI78 AL78 AN78">
    <cfRule type="expression" dxfId="71" priority="12">
      <formula>OR(AND(P73="yes",LEFT(P78,14)="not applicable"),AND(OR(P73="no", LEFT(P73, 14)="not applicable"),LEFT(P78,14)&lt;&gt;"not applicable"))</formula>
    </cfRule>
  </conditionalFormatting>
  <conditionalFormatting sqref="R59:R60">
    <cfRule type="expression" dxfId="70" priority="11">
      <formula>OR(AND(R56="yes",LEFT(R59,14)="not applicable"),AND(R56="no",LEFT(R59,14)&lt;&gt;"not applicable"))</formula>
    </cfRule>
  </conditionalFormatting>
  <conditionalFormatting sqref="R32:R33">
    <cfRule type="expression" dxfId="69" priority="10">
      <formula>OR(AND(R14="yes",LEFT(R32,14)="not applicable"),AND(R14="no",LEFT(R32,14)&lt;&gt;"not applicable"))</formula>
    </cfRule>
  </conditionalFormatting>
  <conditionalFormatting sqref="R75">
    <cfRule type="expression" dxfId="68" priority="9">
      <formula>OR(AND(R69="yes",LEFT(R75,14)="not applicable"),AND(R69="no",LEFT(R75,14)&lt;&gt;"not applicable"))</formula>
    </cfRule>
  </conditionalFormatting>
  <conditionalFormatting sqref="R71:R74">
    <cfRule type="expression" dxfId="67" priority="8">
      <formula>OR(AND(R$69="yes",LEFT(R71,14)="not applicable"),AND(R$69="no",LEFT(R71,14)&lt;&gt;"not applicable"))</formula>
    </cfRule>
  </conditionalFormatting>
  <conditionalFormatting sqref="R78">
    <cfRule type="expression" dxfId="66" priority="7">
      <formula>OR(AND(R73="yes",LEFT(R78,14)="not applicable"),AND(OR(R73="no", LEFT(R73, 14)="not applicable"),LEFT(R78,14)&lt;&gt;"not applicable"))</formula>
    </cfRule>
  </conditionalFormatting>
  <conditionalFormatting sqref="T59:T60">
    <cfRule type="expression" dxfId="65" priority="6">
      <formula>OR(AND(T56="yes",LEFT(T59,14)="not applicable"),AND(T56="no",LEFT(T59,14)&lt;&gt;"not applicable"))</formula>
    </cfRule>
  </conditionalFormatting>
  <conditionalFormatting sqref="T32:T33">
    <cfRule type="expression" dxfId="64" priority="5">
      <formula>OR(AND(T14="yes",LEFT(T32,14)="not applicable"),AND(T14="no",LEFT(T32,14)&lt;&gt;"not applicable"))</formula>
    </cfRule>
  </conditionalFormatting>
  <conditionalFormatting sqref="T75">
    <cfRule type="expression" dxfId="63" priority="4">
      <formula>OR(AND(T69="yes",LEFT(T75,14)="not applicable"),AND(T69="no",LEFT(T75,14)&lt;&gt;"not applicable"))</formula>
    </cfRule>
  </conditionalFormatting>
  <conditionalFormatting sqref="T71:T74">
    <cfRule type="expression" dxfId="62" priority="3">
      <formula>OR(AND(T$69="yes",LEFT(T71,14)="not applicable"),AND(T$69="no",LEFT(T71,14)&lt;&gt;"not applicable"))</formula>
    </cfRule>
  </conditionalFormatting>
  <conditionalFormatting sqref="T78">
    <cfRule type="expression" dxfId="61" priority="2">
      <formula>OR(AND(T73="yes",LEFT(T78,14)="not applicable"),AND(OR(T73="no", LEFT(T73, 14)="not applicable"),LEFT(T78,14)&lt;&gt;"not applicable"))</formula>
    </cfRule>
  </conditionalFormatting>
  <conditionalFormatting sqref="P83 R83 T83 AB83 AD83 AG83 AI83 AL83 AN83">
    <cfRule type="expression" dxfId="60" priority="1">
      <formula>OR(AND(P81="yes",LEFT(P83,14)="not applicable"),AND(P81="no",LEFT(P83,14)&lt;&gt;"not applicable"))</formula>
    </cfRule>
  </conditionalFormatting>
  <dataValidations xWindow="972" yWindow="773" count="6">
    <dataValidation type="list" allowBlank="1" showInputMessage="1" showErrorMessage="1" sqref="AN56:AN57 AN69 AN80:AN81 AN6:AN8 AN14:AN16 AG56:AG57 AI6:AI8 AB6:AB8 AI69 AG36:AG38 AD14:AD16 AI56:AI57 AI36:AI38 P69 P80:P81 P56:P57 P36:P38 AL56:AL57 AL36:AL38 AN36:AN38 P14:P16 P6:P8 AB69 AB80:AB81 AB56:AB57 AB36:AB38 AL6:AL8 AL69 AL80:AL81 AB14:AB16 AD6:AD8 AD69 AD80:AD81 AD56:AD57 AD36:AD38 AI80:AI81 AI14:AI16 AL14:AL16 AG14:AG16 AG6:AG8 AG69 AG80:AG81 P27:P29 P19:P21 P23:P25 AB19:AB21 AB23:AB25 AB27:AB29 AD19:AD21 AD23:AD25 AD27:AD29 AG19:AG21 AG23:AG25 AG27:AG29 AI19:AI21 AI23:AI25 AI27:AI29 AL19:AL21 AL23:AL25 AL27:AL29 AN19:AN21 AN23:AN25 AN27:AN29 P51:P53 P43:P45 P47:P49 AB43:AB45 AB47:AB49 AB51:AB53 AD43:AD45 AD47:AD49 AD51:AD53 AG43:AG45 AG47:AG49 AG51:AG53 AI43:AI45 AI47:AI49 AI51:AI53 AL43:AL45 AL47:AL49 AL51:AL53 AN43:AN45 AN47:AN49 AN51:AN53 R69 R80:R81 R56:R57 R36:R38 R14:R16 R6:R8 R27:R29 R19:R21 R23:R25 R51:R53 R43:R45 R47:R49 T69 T80:T81 T56:T57 T36:T38 T14:T16 T6:T8 T27:T29 T19:T21 T23:T25 T51:T53 T43:T45 T47:T49" xr:uid="{00000000-0002-0000-0200-000000000000}">
      <formula1>ECO_A</formula1>
    </dataValidation>
    <dataValidation type="list" allowBlank="1" showInputMessage="1" showErrorMessage="1" sqref="P62 AB62 AD62 AG62 AI62 AL62 AN62 R62 T62" xr:uid="{00000000-0002-0000-0200-000001000000}">
      <formula1>ECO_E</formula1>
    </dataValidation>
    <dataValidation type="list" allowBlank="1" showInputMessage="1" showErrorMessage="1" sqref="P67 AB67 AD67 AG67 AI67 AL67 AN67 R67 T67" xr:uid="{00000000-0002-0000-0200-000002000000}">
      <formula1>ECO_B</formula1>
    </dataValidation>
    <dataValidation type="list" allowBlank="1" showInputMessage="1" showErrorMessage="1" sqref="P76 AB76 AD76 AG76 AI76 AL76 AN76 R76 T76" xr:uid="{00000000-0002-0000-0200-000003000000}">
      <formula1>ECO_C</formula1>
    </dataValidation>
    <dataValidation type="decimal" operator="greaterThanOrEqual" allowBlank="1" showInputMessage="1" showErrorMessage="1" sqref="P65:P66 AB65:AB66 AD65:AD66 AG65:AG66 AI65:AI66 AL65:AL66 AN65:AN66 R65:R66 T65:T66" xr:uid="{00000000-0002-0000-0200-000005000000}">
      <formula1>0</formula1>
    </dataValidation>
    <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sqref="P83 R83 T83 AB83 AD83 AG83 AI83 AL83 AN83" xr:uid="{8FD76A1D-A149-4C56-80C5-8527D87711FF}">
      <formula1>ECO_Y</formula1>
    </dataValidation>
  </dataValidations>
  <pageMargins left="0.7" right="0.7" top="0.75" bottom="0.75" header="0.3" footer="0.3"/>
  <pageSetup paperSize="9" orientation="portrait" r:id="rId1"/>
  <headerFooter>
    <oddFooter>&amp;C_x000D_&amp;1#&amp;"Calibri"&amp;10&amp;K0000FF Restricted Use - À usage restreint</oddFooter>
  </headerFooter>
  <drawing r:id="rId2"/>
  <legacyDrawing r:id="rId3"/>
  <oleObjects>
    <mc:AlternateContent xmlns:mc="http://schemas.openxmlformats.org/markup-compatibility/2006">
      <mc:Choice Requires="x14">
        <oleObject progId="Document" dvAspect="DVASPECT_ICON" shapeId="1029" r:id="rId4">
          <objectPr locked="0" defaultSize="0" r:id="rId5">
            <anchor moveWithCells="1">
              <from>
                <xdr:col>8</xdr:col>
                <xdr:colOff>1822450</xdr:colOff>
                <xdr:row>3</xdr:row>
                <xdr:rowOff>717550</xdr:rowOff>
              </from>
              <to>
                <xdr:col>8</xdr:col>
                <xdr:colOff>2736850</xdr:colOff>
                <xdr:row>3</xdr:row>
                <xdr:rowOff>1403350</xdr:rowOff>
              </to>
            </anchor>
          </objectPr>
        </oleObject>
      </mc:Choice>
      <mc:Fallback>
        <oleObject progId="Document" dvAspect="DVASPECT_ICON" shapeId="1029" r:id="rId4"/>
      </mc:Fallback>
    </mc:AlternateContent>
  </oleObjects>
  <extLst>
    <ext xmlns:x14="http://schemas.microsoft.com/office/spreadsheetml/2009/9/main" uri="{CCE6A557-97BC-4b89-ADB6-D9C93CAAB3DF}">
      <x14:dataValidations xmlns:xm="http://schemas.microsoft.com/office/excel/2006/main" xWindow="972" yWindow="773" count="63">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00000000-0002-0000-0200-000006000000}">
          <x14:formula1>
            <xm:f>OFFSET(Conditions!$F$3,0,0,Conditions!$F$1,1)</xm:f>
          </x14:formula1>
          <xm:sqref>P59</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00000000-0002-0000-0200-000007000000}">
          <x14:formula1>
            <xm:f>OFFSET(Conditions!$G$3,0,0,Conditions!$G$1,1)</xm:f>
          </x14:formula1>
          <xm:sqref>P60</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00000000-0002-0000-0200-000008000000}">
          <x14:formula1>
            <xm:f>OFFSET(Conditions!$F$1013,0,0,Conditions!$F$1011,1)</xm:f>
          </x14:formula1>
          <xm:sqref>AB59</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00000000-0002-0000-0200-000009000000}">
          <x14:formula1>
            <xm:f>OFFSET(Conditions!$G$1013,0,0,Conditions!$G$1011,1)</xm:f>
          </x14:formula1>
          <xm:sqref>AB60</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00000000-0002-0000-0200-00000A000000}">
          <x14:formula1>
            <xm:f>OFFSET(Conditions!$F$2023,0,0,Conditions!$F$2021,1)</xm:f>
          </x14:formula1>
          <xm:sqref>AD59</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00000000-0002-0000-0200-00000B000000}">
          <x14:formula1>
            <xm:f>OFFSET(Conditions!$G$2023,0,0,Conditions!$G$2021,1)</xm:f>
          </x14:formula1>
          <xm:sqref>AD60</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00000000-0002-0000-0200-00000C000000}">
          <x14:formula1>
            <xm:f>OFFSET(Conditions!$F$3033,0,0,Conditions!$F$3031,1)</xm:f>
          </x14:formula1>
          <xm:sqref>AG59</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00000000-0002-0000-0200-00000D000000}">
          <x14:formula1>
            <xm:f>OFFSET(Conditions!$G$3033,0,0,Conditions!$G$3031,1)</xm:f>
          </x14:formula1>
          <xm:sqref>AG60</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00000000-0002-0000-0200-00000E000000}">
          <x14:formula1>
            <xm:f>OFFSET(Conditions!$F$4043,0,0,Conditions!$F$4041,1)</xm:f>
          </x14:formula1>
          <xm:sqref>AI59</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00000000-0002-0000-0200-00000F000000}">
          <x14:formula1>
            <xm:f>OFFSET(Conditions!$G$4043,0,0,Conditions!$G$4041,1)</xm:f>
          </x14:formula1>
          <xm:sqref>AI60</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00000000-0002-0000-0200-000010000000}">
          <x14:formula1>
            <xm:f>OFFSET(Conditions!$F$5053,0,0,Conditions!$F$5051,1)</xm:f>
          </x14:formula1>
          <xm:sqref>AL59</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00000000-0002-0000-0200-000011000000}">
          <x14:formula1>
            <xm:f>OFFSET(Conditions!$G$5053,0,0,Conditions!$G$5051,1)</xm:f>
          </x14:formula1>
          <xm:sqref>AL60</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00000000-0002-0000-0200-000012000000}">
          <x14:formula1>
            <xm:f>OFFSET(Conditions!$F$6063,0,0,Conditions!$F$6061,1)</xm:f>
          </x14:formula1>
          <xm:sqref>AN59</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00000000-0002-0000-0200-000013000000}">
          <x14:formula1>
            <xm:f>OFFSET(Conditions!$G$6063,0,0,Conditions!$G$6061,1)</xm:f>
          </x14:formula1>
          <xm:sqref>AN60</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00000000-0002-0000-0200-000014000000}">
          <x14:formula1>
            <xm:f>OFFSET(Conditions!$B$3,0,0,Conditions!$B$1,1)</xm:f>
          </x14:formula1>
          <xm:sqref>P32</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00000000-0002-0000-0200-000015000000}">
          <x14:formula1>
            <xm:f>OFFSET(Conditions!$B$13,0,0,Conditions!$B$11,1)</xm:f>
          </x14:formula1>
          <xm:sqref>AB32</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00000000-0002-0000-0200-000016000000}">
          <x14:formula1>
            <xm:f>OFFSET(Conditions!$B$23,0,0,Conditions!$B$21,1)</xm:f>
          </x14:formula1>
          <xm:sqref>AD32</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00000000-0002-0000-0200-000017000000}">
          <x14:formula1>
            <xm:f>OFFSET(Conditions!$B$33,0,0,Conditions!$B$31,1)</xm:f>
          </x14:formula1>
          <xm:sqref>AG32</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00000000-0002-0000-0200-000018000000}">
          <x14:formula1>
            <xm:f>OFFSET(Conditions!$B$43,0,0,Conditions!$B$41,1)</xm:f>
          </x14:formula1>
          <xm:sqref>AI32</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00000000-0002-0000-0200-000019000000}">
          <x14:formula1>
            <xm:f>OFFSET(Conditions!$B$53,0,0,Conditions!$B$51,1)</xm:f>
          </x14:formula1>
          <xm:sqref>AL32</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00000000-0002-0000-0200-00001A000000}">
          <x14:formula1>
            <xm:f>OFFSET(Conditions!$B$63,0,0,Conditions!$B$61,1)</xm:f>
          </x14:formula1>
          <xm:sqref>AN32</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00000000-0002-0000-0200-00001B000000}">
          <x14:formula1>
            <xm:f>OFFSET(Conditions!$C$3,0,0,Conditions!$C$1,1)</xm:f>
          </x14:formula1>
          <xm:sqref>P33</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00000000-0002-0000-0200-00001C000000}">
          <x14:formula1>
            <xm:f>OFFSET(Conditions!$C$13,0,0,Conditions!$C$11,1)</xm:f>
          </x14:formula1>
          <xm:sqref>AB33</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00000000-0002-0000-0200-00001D000000}">
          <x14:formula1>
            <xm:f>OFFSET(Conditions!$C$23,0,0,Conditions!$C$21,1)</xm:f>
          </x14:formula1>
          <xm:sqref>AD33</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00000000-0002-0000-0200-00001E000000}">
          <x14:formula1>
            <xm:f>OFFSET(Conditions!$C$33,0,0,Conditions!$C$31,1)</xm:f>
          </x14:formula1>
          <xm:sqref>AG33</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00000000-0002-0000-0200-00001F000000}">
          <x14:formula1>
            <xm:f>OFFSET(Conditions!$C$43,0,0,Conditions!$C$41,1)</xm:f>
          </x14:formula1>
          <xm:sqref>AI33</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00000000-0002-0000-0200-000020000000}">
          <x14:formula1>
            <xm:f>OFFSET(Conditions!$C$53,0,0,Conditions!$C$51,1)</xm:f>
          </x14:formula1>
          <xm:sqref>AL33</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00000000-0002-0000-0200-000021000000}">
          <x14:formula1>
            <xm:f>OFFSET(Conditions!$C$63,0,0,Conditions!$C$61,1)</xm:f>
          </x14:formula1>
          <xm:sqref>AN33</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00000000-0002-0000-0200-000022000000}">
          <x14:formula1>
            <xm:f>OFFSET(Conditions!$I$3,0,0,Conditions!$I$1,1)</xm:f>
          </x14:formula1>
          <xm:sqref>P71:P74</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00000000-0002-0000-0200-000023000000}">
          <x14:formula1>
            <xm:f>OFFSET(Conditions!$I$13,0,0,Conditions!$I$11,1)</xm:f>
          </x14:formula1>
          <xm:sqref>AB71:AB74</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00000000-0002-0000-0200-000024000000}">
          <x14:formula1>
            <xm:f>OFFSET(Conditions!$I$23,0,0,Conditions!$I$21,1)</xm:f>
          </x14:formula1>
          <xm:sqref>AD71:AD74</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00000000-0002-0000-0200-000025000000}">
          <x14:formula1>
            <xm:f>OFFSET(Conditions!$I$33,0,0,Conditions!$I$31,1)</xm:f>
          </x14:formula1>
          <xm:sqref>AG71:AG74</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00000000-0002-0000-0200-000026000000}">
          <x14:formula1>
            <xm:f>OFFSET(Conditions!$I$43,0,0,Conditions!$I$41,1)</xm:f>
          </x14:formula1>
          <xm:sqref>AI71:AI74</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00000000-0002-0000-0200-000027000000}">
          <x14:formula1>
            <xm:f>OFFSET(Conditions!$I$53,0,0,Conditions!$I$51,1)</xm:f>
          </x14:formula1>
          <xm:sqref>AL71:AL74</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00000000-0002-0000-0200-000028000000}">
          <x14:formula1>
            <xm:f>OFFSET(Conditions!$I$63,0,0,Conditions!$I$61,1)</xm:f>
          </x14:formula1>
          <xm:sqref>AN71:AN74</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00000000-0002-0000-0200-000029000000}">
          <x14:formula1>
            <xm:f>OFFSET(Conditions!$K$3,0,0,Conditions!$K$1,1)</xm:f>
          </x14:formula1>
          <xm:sqref>P75</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00000000-0002-0000-0200-00002A000000}">
          <x14:formula1>
            <xm:f>OFFSET(Conditions!$K$13,0,0,Conditions!$K$11,1)</xm:f>
          </x14:formula1>
          <xm:sqref>AB75</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00000000-0002-0000-0200-00002B000000}">
          <x14:formula1>
            <xm:f>OFFSET(Conditions!$K$23,0,0,Conditions!$K$21,1)</xm:f>
          </x14:formula1>
          <xm:sqref>AD75</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00000000-0002-0000-0200-00002C000000}">
          <x14:formula1>
            <xm:f>OFFSET(Conditions!$K$33,0,0,Conditions!$K$31,1)</xm:f>
          </x14:formula1>
          <xm:sqref>AG75</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00000000-0002-0000-0200-00002D000000}">
          <x14:formula1>
            <xm:f>OFFSET(Conditions!$K$43,0,0,Conditions!$K$41,1)</xm:f>
          </x14:formula1>
          <xm:sqref>AI75</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00000000-0002-0000-0200-00002E000000}">
          <x14:formula1>
            <xm:f>OFFSET(Conditions!$K$53,0,0,Conditions!$K$51,1)</xm:f>
          </x14:formula1>
          <xm:sqref>AL75</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00000000-0002-0000-0200-00002F000000}">
          <x14:formula1>
            <xm:f>OFFSET(Conditions!$K$63,0,0,Conditions!$K$61,1)</xm:f>
          </x14:formula1>
          <xm:sqref>AN75</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00000000-0002-0000-0200-000030000000}">
          <x14:formula1>
            <xm:f>OFFSET(Conditions!$M$3,0,0,Conditions!$M$1,1)</xm:f>
          </x14:formula1>
          <xm:sqref>P78</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00000000-0002-0000-0200-000031000000}">
          <x14:formula1>
            <xm:f>OFFSET(Conditions!$M$13,0,0,Conditions!$M$11,1)</xm:f>
          </x14:formula1>
          <xm:sqref>AB78</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00000000-0002-0000-0200-000032000000}">
          <x14:formula1>
            <xm:f>OFFSET(Conditions!$M$23,0,0,Conditions!$M$21,1)</xm:f>
          </x14:formula1>
          <xm:sqref>AD78</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00000000-0002-0000-0200-000033000000}">
          <x14:formula1>
            <xm:f>OFFSET(Conditions!$M$33,0,0,Conditions!$M$31,1)</xm:f>
          </x14:formula1>
          <xm:sqref>AG78</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00000000-0002-0000-0200-000034000000}">
          <x14:formula1>
            <xm:f>OFFSET(Conditions!$M$43,0,0,Conditions!$M$41,1)</xm:f>
          </x14:formula1>
          <xm:sqref>AI78</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00000000-0002-0000-0200-000035000000}">
          <x14:formula1>
            <xm:f>OFFSET(Conditions!$M$53,0,0,Conditions!$M$51,1)</xm:f>
          </x14:formula1>
          <xm:sqref>AL78</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00000000-0002-0000-0200-000036000000}">
          <x14:formula1>
            <xm:f>OFFSET(Conditions!$M$63,0,0,Conditions!$M$61,1)</xm:f>
          </x14:formula1>
          <xm:sqref>AN78</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27BF3127-FD3D-48A2-99AD-FCEF376DD1F8}">
          <x14:formula1>
            <xm:f>OFFSET(Conditions!$B$73,0,0,Conditions!$B$71,1)</xm:f>
          </x14:formula1>
          <xm:sqref>R32</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D0544BFA-FF60-4FB1-A124-DC75DAD83FD9}">
          <x14:formula1>
            <xm:f>OFFSET(Conditions!$B$83,0,0,Conditions!$B$81,1)</xm:f>
          </x14:formula1>
          <xm:sqref>T32</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5BC875D2-86A5-40FE-AEB4-D975E53A4718}">
          <x14:formula1>
            <xm:f>OFFSET(Conditions!$C$73,0,0,Conditions!$C$71,1)</xm:f>
          </x14:formula1>
          <xm:sqref>R33</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61E29B1E-5731-4731-8D46-B08444719FC5}">
          <x14:formula1>
            <xm:f>OFFSET(Conditions!$C$83,0,0,Conditions!$C$81,1)</xm:f>
          </x14:formula1>
          <xm:sqref>T33</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57E0B795-F8E7-4EA2-90BC-7E8DEB4D79A4}">
          <x14:formula1>
            <xm:f>OFFSET(Conditions!$F$7074,0,0,Conditions!$F$7072,1)</xm:f>
          </x14:formula1>
          <xm:sqref>R59</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299593D3-8C7C-4EA8-BC8C-A66E009FA448}">
          <x14:formula1>
            <xm:f>OFFSET(Conditions!$G$7074,0,0,Conditions!$G$7072,1)</xm:f>
          </x14:formula1>
          <xm:sqref>R60</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38181F21-A7DC-4FBB-AC74-E4E966D8A15F}">
          <x14:formula1>
            <xm:f>OFFSET(Conditions!$F$8084,0,0,Conditions!$F$8082,1)</xm:f>
          </x14:formula1>
          <xm:sqref>T59</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DA742BF3-05DB-4780-888A-0D282489FAC4}">
          <x14:formula1>
            <xm:f>OFFSET(Conditions!$G$8084,0,0,Conditions!$G$8082,1)</xm:f>
          </x14:formula1>
          <xm:sqref>T60</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6D1C879A-E762-4A33-B05D-BD313E407F0B}">
          <x14:formula1>
            <xm:f>OFFSET(Conditions!$I$73,0,0,Conditions!$I$71,1)</xm:f>
          </x14:formula1>
          <xm:sqref>R71:R74</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57AB2A06-599F-47D3-9F00-7751E197EFDD}">
          <x14:formula1>
            <xm:f>OFFSET(Conditions!$I$83,0,0,Conditions!$I$81,1)</xm:f>
          </x14:formula1>
          <xm:sqref>T71:T74</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60EC7F74-DDD8-4CD5-A035-C2B2EF4C2EB7}">
          <x14:formula1>
            <xm:f>OFFSET(Conditions!$K$73,0,0,Conditions!$K$71,1)</xm:f>
          </x14:formula1>
          <xm:sqref>R75</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0E669D80-079C-4275-B642-1B56209378FA}">
          <x14:formula1>
            <xm:f>OFFSET(Conditions!$K$83,0,0,Conditions!$K$81,1)</xm:f>
          </x14:formula1>
          <xm:sqref>T75</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BE153BF9-C765-46EF-A8E6-1D87CF6F8A9D}">
          <x14:formula1>
            <xm:f>OFFSET(Conditions!$M$73,0,0,Conditions!$M$71,1)</xm:f>
          </x14:formula1>
          <xm:sqref>R78</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F5639005-E711-4491-A887-1E0E5D21239D}">
          <x14:formula1>
            <xm:f>OFFSET(Conditions!$M$83,0,0,Conditions!$M$81,1)</xm:f>
          </x14:formula1>
          <xm:sqref>T78</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1"/>
  <dimension ref="A1:AV300"/>
  <sheetViews>
    <sheetView zoomScale="85" zoomScaleNormal="85" workbookViewId="0">
      <pane xSplit="8" ySplit="4" topLeftCell="I5" activePane="bottomRight" state="frozen"/>
      <selection pane="topRight" activeCell="I1" sqref="I1"/>
      <selection pane="bottomLeft" activeCell="A5" sqref="A5"/>
      <selection pane="bottomRight" activeCell="D1" sqref="D1"/>
    </sheetView>
  </sheetViews>
  <sheetFormatPr defaultRowHeight="12.5" x14ac:dyDescent="0.25"/>
  <cols>
    <col min="1" max="1" width="12.1796875" style="485" hidden="1" customWidth="1"/>
    <col min="2" max="2" width="6" style="91" hidden="1" customWidth="1"/>
    <col min="3" max="3" width="12.1796875" style="51" hidden="1" customWidth="1"/>
    <col min="4" max="7" width="3.7265625" style="26" customWidth="1"/>
    <col min="8" max="8" width="51" style="26" customWidth="1"/>
    <col min="9" max="9" width="91.1796875" style="40" customWidth="1"/>
    <col min="10" max="12" width="72.7265625" style="40" hidden="1" customWidth="1"/>
    <col min="13" max="13" width="72.7265625" style="52" hidden="1" customWidth="1"/>
    <col min="14" max="14" width="26.6328125" style="40" hidden="1" customWidth="1"/>
    <col min="15" max="15" width="42.6328125" style="40" hidden="1" customWidth="1"/>
    <col min="16" max="16" width="72.6328125" style="40" hidden="1" customWidth="1"/>
    <col min="17" max="17" width="40.6328125" style="40" hidden="1" customWidth="1"/>
    <col min="18" max="18" width="28.7265625" style="40" hidden="1" customWidth="1"/>
    <col min="19" max="19" width="23.453125" style="40" hidden="1" customWidth="1"/>
    <col min="20" max="20" width="26" style="40" hidden="1" customWidth="1"/>
    <col min="21" max="21" width="28.1796875" style="40" hidden="1" customWidth="1"/>
    <col min="22" max="22" width="21.1796875" style="40" hidden="1" customWidth="1"/>
    <col min="23" max="23" width="41.81640625" style="40" hidden="1" customWidth="1"/>
    <col min="24" max="24" width="72.7265625" style="40" hidden="1" customWidth="1"/>
    <col min="25" max="25" width="72.7265625" style="53" hidden="1" customWidth="1"/>
    <col min="26" max="27" width="72.7265625" style="26" hidden="1" customWidth="1"/>
    <col min="28" max="28" width="72.6328125" style="26" customWidth="1"/>
    <col min="29" max="29" width="40.6328125" style="26" customWidth="1"/>
    <col min="30" max="30" width="21" style="26" hidden="1" customWidth="1"/>
    <col min="31" max="31" width="47.81640625" style="26" hidden="1" customWidth="1"/>
    <col min="32" max="32" width="23.26953125" style="26" hidden="1" customWidth="1"/>
    <col min="33" max="33" width="20.81640625" style="26" hidden="1" customWidth="1"/>
    <col min="34" max="34" width="51" style="26" hidden="1" customWidth="1"/>
    <col min="35" max="35" width="23.453125" style="26" hidden="1" customWidth="1"/>
    <col min="36" max="36" width="53.81640625" style="26" hidden="1" customWidth="1"/>
    <col min="37" max="37" width="27.54296875" style="26" hidden="1" customWidth="1"/>
    <col min="38" max="38" width="25.1796875" style="26" hidden="1" customWidth="1"/>
    <col min="39" max="39" width="44.453125" style="26" hidden="1" customWidth="1"/>
    <col min="40" max="40" width="20.1796875" style="26" hidden="1" customWidth="1"/>
    <col min="41" max="41" width="43.7265625" style="26" hidden="1" customWidth="1"/>
    <col min="42" max="42" width="21.7265625" style="26" hidden="1" customWidth="1"/>
    <col min="43" max="43" width="32.453125" style="26" hidden="1" customWidth="1"/>
    <col min="44" max="48" width="9.1796875" style="84" hidden="1" customWidth="1"/>
    <col min="49" max="246" width="9.1796875" style="26"/>
    <col min="247" max="249" width="9.1796875" style="26" customWidth="1"/>
    <col min="250" max="253" width="3.26953125" style="26" customWidth="1"/>
    <col min="254" max="254" width="9.1796875" style="26" customWidth="1"/>
    <col min="255" max="258" width="3.7265625" style="26" customWidth="1"/>
    <col min="259" max="259" width="61.7265625" style="26" customWidth="1"/>
    <col min="260" max="260" width="7.7265625" style="26" customWidth="1"/>
    <col min="261" max="262" width="8.54296875" style="26" customWidth="1"/>
    <col min="263" max="263" width="29.7265625" style="26" customWidth="1"/>
    <col min="264" max="264" width="8.7265625" style="26" customWidth="1"/>
    <col min="265" max="265" width="31.7265625" style="26" customWidth="1"/>
    <col min="266" max="267" width="9.1796875" style="26"/>
    <col min="268" max="268" width="9.1796875" style="26" customWidth="1"/>
    <col min="269" max="502" width="9.1796875" style="26"/>
    <col min="503" max="505" width="9.1796875" style="26" customWidth="1"/>
    <col min="506" max="509" width="3.26953125" style="26" customWidth="1"/>
    <col min="510" max="510" width="9.1796875" style="26" customWidth="1"/>
    <col min="511" max="514" width="3.7265625" style="26" customWidth="1"/>
    <col min="515" max="515" width="61.7265625" style="26" customWidth="1"/>
    <col min="516" max="516" width="7.7265625" style="26" customWidth="1"/>
    <col min="517" max="518" width="8.54296875" style="26" customWidth="1"/>
    <col min="519" max="519" width="29.7265625" style="26" customWidth="1"/>
    <col min="520" max="520" width="8.7265625" style="26" customWidth="1"/>
    <col min="521" max="521" width="31.7265625" style="26" customWidth="1"/>
    <col min="522" max="523" width="9.1796875" style="26"/>
    <col min="524" max="524" width="9.1796875" style="26" customWidth="1"/>
    <col min="525" max="758" width="9.1796875" style="26"/>
    <col min="759" max="761" width="9.1796875" style="26" customWidth="1"/>
    <col min="762" max="765" width="3.26953125" style="26" customWidth="1"/>
    <col min="766" max="766" width="9.1796875" style="26" customWidth="1"/>
    <col min="767" max="770" width="3.7265625" style="26" customWidth="1"/>
    <col min="771" max="771" width="61.7265625" style="26" customWidth="1"/>
    <col min="772" max="772" width="7.7265625" style="26" customWidth="1"/>
    <col min="773" max="774" width="8.54296875" style="26" customWidth="1"/>
    <col min="775" max="775" width="29.7265625" style="26" customWidth="1"/>
    <col min="776" max="776" width="8.7265625" style="26" customWidth="1"/>
    <col min="777" max="777" width="31.7265625" style="26" customWidth="1"/>
    <col min="778" max="779" width="9.1796875" style="26"/>
    <col min="780" max="780" width="9.1796875" style="26" customWidth="1"/>
    <col min="781" max="1014" width="9.1796875" style="26"/>
    <col min="1015" max="1017" width="9.1796875" style="26" customWidth="1"/>
    <col min="1018" max="1021" width="3.26953125" style="26" customWidth="1"/>
    <col min="1022" max="1022" width="9.1796875" style="26" customWidth="1"/>
    <col min="1023" max="1026" width="3.7265625" style="26" customWidth="1"/>
    <col min="1027" max="1027" width="61.7265625" style="26" customWidth="1"/>
    <col min="1028" max="1028" width="7.7265625" style="26" customWidth="1"/>
    <col min="1029" max="1030" width="8.54296875" style="26" customWidth="1"/>
    <col min="1031" max="1031" width="29.7265625" style="26" customWidth="1"/>
    <col min="1032" max="1032" width="8.7265625" style="26" customWidth="1"/>
    <col min="1033" max="1033" width="31.7265625" style="26" customWidth="1"/>
    <col min="1034" max="1035" width="9.1796875" style="26"/>
    <col min="1036" max="1036" width="9.1796875" style="26" customWidth="1"/>
    <col min="1037" max="1270" width="9.1796875" style="26"/>
    <col min="1271" max="1273" width="9.1796875" style="26" customWidth="1"/>
    <col min="1274" max="1277" width="3.26953125" style="26" customWidth="1"/>
    <col min="1278" max="1278" width="9.1796875" style="26" customWidth="1"/>
    <col min="1279" max="1282" width="3.7265625" style="26" customWidth="1"/>
    <col min="1283" max="1283" width="61.7265625" style="26" customWidth="1"/>
    <col min="1284" max="1284" width="7.7265625" style="26" customWidth="1"/>
    <col min="1285" max="1286" width="8.54296875" style="26" customWidth="1"/>
    <col min="1287" max="1287" width="29.7265625" style="26" customWidth="1"/>
    <col min="1288" max="1288" width="8.7265625" style="26" customWidth="1"/>
    <col min="1289" max="1289" width="31.7265625" style="26" customWidth="1"/>
    <col min="1290" max="1291" width="9.1796875" style="26"/>
    <col min="1292" max="1292" width="9.1796875" style="26" customWidth="1"/>
    <col min="1293" max="1526" width="9.1796875" style="26"/>
    <col min="1527" max="1529" width="9.1796875" style="26" customWidth="1"/>
    <col min="1530" max="1533" width="3.26953125" style="26" customWidth="1"/>
    <col min="1534" max="1534" width="9.1796875" style="26" customWidth="1"/>
    <col min="1535" max="1538" width="3.7265625" style="26" customWidth="1"/>
    <col min="1539" max="1539" width="61.7265625" style="26" customWidth="1"/>
    <col min="1540" max="1540" width="7.7265625" style="26" customWidth="1"/>
    <col min="1541" max="1542" width="8.54296875" style="26" customWidth="1"/>
    <col min="1543" max="1543" width="29.7265625" style="26" customWidth="1"/>
    <col min="1544" max="1544" width="8.7265625" style="26" customWidth="1"/>
    <col min="1545" max="1545" width="31.7265625" style="26" customWidth="1"/>
    <col min="1546" max="1547" width="9.1796875" style="26"/>
    <col min="1548" max="1548" width="9.1796875" style="26" customWidth="1"/>
    <col min="1549" max="1782" width="9.1796875" style="26"/>
    <col min="1783" max="1785" width="9.1796875" style="26" customWidth="1"/>
    <col min="1786" max="1789" width="3.26953125" style="26" customWidth="1"/>
    <col min="1790" max="1790" width="9.1796875" style="26" customWidth="1"/>
    <col min="1791" max="1794" width="3.7265625" style="26" customWidth="1"/>
    <col min="1795" max="1795" width="61.7265625" style="26" customWidth="1"/>
    <col min="1796" max="1796" width="7.7265625" style="26" customWidth="1"/>
    <col min="1797" max="1798" width="8.54296875" style="26" customWidth="1"/>
    <col min="1799" max="1799" width="29.7265625" style="26" customWidth="1"/>
    <col min="1800" max="1800" width="8.7265625" style="26" customWidth="1"/>
    <col min="1801" max="1801" width="31.7265625" style="26" customWidth="1"/>
    <col min="1802" max="1803" width="9.1796875" style="26"/>
    <col min="1804" max="1804" width="9.1796875" style="26" customWidth="1"/>
    <col min="1805" max="2038" width="9.1796875" style="26"/>
    <col min="2039" max="2041" width="9.1796875" style="26" customWidth="1"/>
    <col min="2042" max="2045" width="3.26953125" style="26" customWidth="1"/>
    <col min="2046" max="2046" width="9.1796875" style="26" customWidth="1"/>
    <col min="2047" max="2050" width="3.7265625" style="26" customWidth="1"/>
    <col min="2051" max="2051" width="61.7265625" style="26" customWidth="1"/>
    <col min="2052" max="2052" width="7.7265625" style="26" customWidth="1"/>
    <col min="2053" max="2054" width="8.54296875" style="26" customWidth="1"/>
    <col min="2055" max="2055" width="29.7265625" style="26" customWidth="1"/>
    <col min="2056" max="2056" width="8.7265625" style="26" customWidth="1"/>
    <col min="2057" max="2057" width="31.7265625" style="26" customWidth="1"/>
    <col min="2058" max="2059" width="9.1796875" style="26"/>
    <col min="2060" max="2060" width="9.1796875" style="26" customWidth="1"/>
    <col min="2061" max="2294" width="9.1796875" style="26"/>
    <col min="2295" max="2297" width="9.1796875" style="26" customWidth="1"/>
    <col min="2298" max="2301" width="3.26953125" style="26" customWidth="1"/>
    <col min="2302" max="2302" width="9.1796875" style="26" customWidth="1"/>
    <col min="2303" max="2306" width="3.7265625" style="26" customWidth="1"/>
    <col min="2307" max="2307" width="61.7265625" style="26" customWidth="1"/>
    <col min="2308" max="2308" width="7.7265625" style="26" customWidth="1"/>
    <col min="2309" max="2310" width="8.54296875" style="26" customWidth="1"/>
    <col min="2311" max="2311" width="29.7265625" style="26" customWidth="1"/>
    <col min="2312" max="2312" width="8.7265625" style="26" customWidth="1"/>
    <col min="2313" max="2313" width="31.7265625" style="26" customWidth="1"/>
    <col min="2314" max="2315" width="9.1796875" style="26"/>
    <col min="2316" max="2316" width="9.1796875" style="26" customWidth="1"/>
    <col min="2317" max="2550" width="9.1796875" style="26"/>
    <col min="2551" max="2553" width="9.1796875" style="26" customWidth="1"/>
    <col min="2554" max="2557" width="3.26953125" style="26" customWidth="1"/>
    <col min="2558" max="2558" width="9.1796875" style="26" customWidth="1"/>
    <col min="2559" max="2562" width="3.7265625" style="26" customWidth="1"/>
    <col min="2563" max="2563" width="61.7265625" style="26" customWidth="1"/>
    <col min="2564" max="2564" width="7.7265625" style="26" customWidth="1"/>
    <col min="2565" max="2566" width="8.54296875" style="26" customWidth="1"/>
    <col min="2567" max="2567" width="29.7265625" style="26" customWidth="1"/>
    <col min="2568" max="2568" width="8.7265625" style="26" customWidth="1"/>
    <col min="2569" max="2569" width="31.7265625" style="26" customWidth="1"/>
    <col min="2570" max="2571" width="9.1796875" style="26"/>
    <col min="2572" max="2572" width="9.1796875" style="26" customWidth="1"/>
    <col min="2573" max="2806" width="9.1796875" style="26"/>
    <col min="2807" max="2809" width="9.1796875" style="26" customWidth="1"/>
    <col min="2810" max="2813" width="3.26953125" style="26" customWidth="1"/>
    <col min="2814" max="2814" width="9.1796875" style="26" customWidth="1"/>
    <col min="2815" max="2818" width="3.7265625" style="26" customWidth="1"/>
    <col min="2819" max="2819" width="61.7265625" style="26" customWidth="1"/>
    <col min="2820" max="2820" width="7.7265625" style="26" customWidth="1"/>
    <col min="2821" max="2822" width="8.54296875" style="26" customWidth="1"/>
    <col min="2823" max="2823" width="29.7265625" style="26" customWidth="1"/>
    <col min="2824" max="2824" width="8.7265625" style="26" customWidth="1"/>
    <col min="2825" max="2825" width="31.7265625" style="26" customWidth="1"/>
    <col min="2826" max="2827" width="9.1796875" style="26"/>
    <col min="2828" max="2828" width="9.1796875" style="26" customWidth="1"/>
    <col min="2829" max="3062" width="9.1796875" style="26"/>
    <col min="3063" max="3065" width="9.1796875" style="26" customWidth="1"/>
    <col min="3066" max="3069" width="3.26953125" style="26" customWidth="1"/>
    <col min="3070" max="3070" width="9.1796875" style="26" customWidth="1"/>
    <col min="3071" max="3074" width="3.7265625" style="26" customWidth="1"/>
    <col min="3075" max="3075" width="61.7265625" style="26" customWidth="1"/>
    <col min="3076" max="3076" width="7.7265625" style="26" customWidth="1"/>
    <col min="3077" max="3078" width="8.54296875" style="26" customWidth="1"/>
    <col min="3079" max="3079" width="29.7265625" style="26" customWidth="1"/>
    <col min="3080" max="3080" width="8.7265625" style="26" customWidth="1"/>
    <col min="3081" max="3081" width="31.7265625" style="26" customWidth="1"/>
    <col min="3082" max="3083" width="9.1796875" style="26"/>
    <col min="3084" max="3084" width="9.1796875" style="26" customWidth="1"/>
    <col min="3085" max="3318" width="9.1796875" style="26"/>
    <col min="3319" max="3321" width="9.1796875" style="26" customWidth="1"/>
    <col min="3322" max="3325" width="3.26953125" style="26" customWidth="1"/>
    <col min="3326" max="3326" width="9.1796875" style="26" customWidth="1"/>
    <col min="3327" max="3330" width="3.7265625" style="26" customWidth="1"/>
    <col min="3331" max="3331" width="61.7265625" style="26" customWidth="1"/>
    <col min="3332" max="3332" width="7.7265625" style="26" customWidth="1"/>
    <col min="3333" max="3334" width="8.54296875" style="26" customWidth="1"/>
    <col min="3335" max="3335" width="29.7265625" style="26" customWidth="1"/>
    <col min="3336" max="3336" width="8.7265625" style="26" customWidth="1"/>
    <col min="3337" max="3337" width="31.7265625" style="26" customWidth="1"/>
    <col min="3338" max="3339" width="9.1796875" style="26"/>
    <col min="3340" max="3340" width="9.1796875" style="26" customWidth="1"/>
    <col min="3341" max="3574" width="9.1796875" style="26"/>
    <col min="3575" max="3577" width="9.1796875" style="26" customWidth="1"/>
    <col min="3578" max="3581" width="3.26953125" style="26" customWidth="1"/>
    <col min="3582" max="3582" width="9.1796875" style="26" customWidth="1"/>
    <col min="3583" max="3586" width="3.7265625" style="26" customWidth="1"/>
    <col min="3587" max="3587" width="61.7265625" style="26" customWidth="1"/>
    <col min="3588" max="3588" width="7.7265625" style="26" customWidth="1"/>
    <col min="3589" max="3590" width="8.54296875" style="26" customWidth="1"/>
    <col min="3591" max="3591" width="29.7265625" style="26" customWidth="1"/>
    <col min="3592" max="3592" width="8.7265625" style="26" customWidth="1"/>
    <col min="3593" max="3593" width="31.7265625" style="26" customWidth="1"/>
    <col min="3594" max="3595" width="9.1796875" style="26"/>
    <col min="3596" max="3596" width="9.1796875" style="26" customWidth="1"/>
    <col min="3597" max="3830" width="9.1796875" style="26"/>
    <col min="3831" max="3833" width="9.1796875" style="26" customWidth="1"/>
    <col min="3834" max="3837" width="3.26953125" style="26" customWidth="1"/>
    <col min="3838" max="3838" width="9.1796875" style="26" customWidth="1"/>
    <col min="3839" max="3842" width="3.7265625" style="26" customWidth="1"/>
    <col min="3843" max="3843" width="61.7265625" style="26" customWidth="1"/>
    <col min="3844" max="3844" width="7.7265625" style="26" customWidth="1"/>
    <col min="3845" max="3846" width="8.54296875" style="26" customWidth="1"/>
    <col min="3847" max="3847" width="29.7265625" style="26" customWidth="1"/>
    <col min="3848" max="3848" width="8.7265625" style="26" customWidth="1"/>
    <col min="3849" max="3849" width="31.7265625" style="26" customWidth="1"/>
    <col min="3850" max="3851" width="9.1796875" style="26"/>
    <col min="3852" max="3852" width="9.1796875" style="26" customWidth="1"/>
    <col min="3853" max="4086" width="9.1796875" style="26"/>
    <col min="4087" max="4089" width="9.1796875" style="26" customWidth="1"/>
    <col min="4090" max="4093" width="3.26953125" style="26" customWidth="1"/>
    <col min="4094" max="4094" width="9.1796875" style="26" customWidth="1"/>
    <col min="4095" max="4098" width="3.7265625" style="26" customWidth="1"/>
    <col min="4099" max="4099" width="61.7265625" style="26" customWidth="1"/>
    <col min="4100" max="4100" width="7.7265625" style="26" customWidth="1"/>
    <col min="4101" max="4102" width="8.54296875" style="26" customWidth="1"/>
    <col min="4103" max="4103" width="29.7265625" style="26" customWidth="1"/>
    <col min="4104" max="4104" width="8.7265625" style="26" customWidth="1"/>
    <col min="4105" max="4105" width="31.7265625" style="26" customWidth="1"/>
    <col min="4106" max="4107" width="9.1796875" style="26"/>
    <col min="4108" max="4108" width="9.1796875" style="26" customWidth="1"/>
    <col min="4109" max="4342" width="9.1796875" style="26"/>
    <col min="4343" max="4345" width="9.1796875" style="26" customWidth="1"/>
    <col min="4346" max="4349" width="3.26953125" style="26" customWidth="1"/>
    <col min="4350" max="4350" width="9.1796875" style="26" customWidth="1"/>
    <col min="4351" max="4354" width="3.7265625" style="26" customWidth="1"/>
    <col min="4355" max="4355" width="61.7265625" style="26" customWidth="1"/>
    <col min="4356" max="4356" width="7.7265625" style="26" customWidth="1"/>
    <col min="4357" max="4358" width="8.54296875" style="26" customWidth="1"/>
    <col min="4359" max="4359" width="29.7265625" style="26" customWidth="1"/>
    <col min="4360" max="4360" width="8.7265625" style="26" customWidth="1"/>
    <col min="4361" max="4361" width="31.7265625" style="26" customWidth="1"/>
    <col min="4362" max="4363" width="9.1796875" style="26"/>
    <col min="4364" max="4364" width="9.1796875" style="26" customWidth="1"/>
    <col min="4365" max="4598" width="9.1796875" style="26"/>
    <col min="4599" max="4601" width="9.1796875" style="26" customWidth="1"/>
    <col min="4602" max="4605" width="3.26953125" style="26" customWidth="1"/>
    <col min="4606" max="4606" width="9.1796875" style="26" customWidth="1"/>
    <col min="4607" max="4610" width="3.7265625" style="26" customWidth="1"/>
    <col min="4611" max="4611" width="61.7265625" style="26" customWidth="1"/>
    <col min="4612" max="4612" width="7.7265625" style="26" customWidth="1"/>
    <col min="4613" max="4614" width="8.54296875" style="26" customWidth="1"/>
    <col min="4615" max="4615" width="29.7265625" style="26" customWidth="1"/>
    <col min="4616" max="4616" width="8.7265625" style="26" customWidth="1"/>
    <col min="4617" max="4617" width="31.7265625" style="26" customWidth="1"/>
    <col min="4618" max="4619" width="9.1796875" style="26"/>
    <col min="4620" max="4620" width="9.1796875" style="26" customWidth="1"/>
    <col min="4621" max="4854" width="9.1796875" style="26"/>
    <col min="4855" max="4857" width="9.1796875" style="26" customWidth="1"/>
    <col min="4858" max="4861" width="3.26953125" style="26" customWidth="1"/>
    <col min="4862" max="4862" width="9.1796875" style="26" customWidth="1"/>
    <col min="4863" max="4866" width="3.7265625" style="26" customWidth="1"/>
    <col min="4867" max="4867" width="61.7265625" style="26" customWidth="1"/>
    <col min="4868" max="4868" width="7.7265625" style="26" customWidth="1"/>
    <col min="4869" max="4870" width="8.54296875" style="26" customWidth="1"/>
    <col min="4871" max="4871" width="29.7265625" style="26" customWidth="1"/>
    <col min="4872" max="4872" width="8.7265625" style="26" customWidth="1"/>
    <col min="4873" max="4873" width="31.7265625" style="26" customWidth="1"/>
    <col min="4874" max="4875" width="9.1796875" style="26"/>
    <col min="4876" max="4876" width="9.1796875" style="26" customWidth="1"/>
    <col min="4877" max="5110" width="9.1796875" style="26"/>
    <col min="5111" max="5113" width="9.1796875" style="26" customWidth="1"/>
    <col min="5114" max="5117" width="3.26953125" style="26" customWidth="1"/>
    <col min="5118" max="5118" width="9.1796875" style="26" customWidth="1"/>
    <col min="5119" max="5122" width="3.7265625" style="26" customWidth="1"/>
    <col min="5123" max="5123" width="61.7265625" style="26" customWidth="1"/>
    <col min="5124" max="5124" width="7.7265625" style="26" customWidth="1"/>
    <col min="5125" max="5126" width="8.54296875" style="26" customWidth="1"/>
    <col min="5127" max="5127" width="29.7265625" style="26" customWidth="1"/>
    <col min="5128" max="5128" width="8.7265625" style="26" customWidth="1"/>
    <col min="5129" max="5129" width="31.7265625" style="26" customWidth="1"/>
    <col min="5130" max="5131" width="9.1796875" style="26"/>
    <col min="5132" max="5132" width="9.1796875" style="26" customWidth="1"/>
    <col min="5133" max="5366" width="9.1796875" style="26"/>
    <col min="5367" max="5369" width="9.1796875" style="26" customWidth="1"/>
    <col min="5370" max="5373" width="3.26953125" style="26" customWidth="1"/>
    <col min="5374" max="5374" width="9.1796875" style="26" customWidth="1"/>
    <col min="5375" max="5378" width="3.7265625" style="26" customWidth="1"/>
    <col min="5379" max="5379" width="61.7265625" style="26" customWidth="1"/>
    <col min="5380" max="5380" width="7.7265625" style="26" customWidth="1"/>
    <col min="5381" max="5382" width="8.54296875" style="26" customWidth="1"/>
    <col min="5383" max="5383" width="29.7265625" style="26" customWidth="1"/>
    <col min="5384" max="5384" width="8.7265625" style="26" customWidth="1"/>
    <col min="5385" max="5385" width="31.7265625" style="26" customWidth="1"/>
    <col min="5386" max="5387" width="9.1796875" style="26"/>
    <col min="5388" max="5388" width="9.1796875" style="26" customWidth="1"/>
    <col min="5389" max="5622" width="9.1796875" style="26"/>
    <col min="5623" max="5625" width="9.1796875" style="26" customWidth="1"/>
    <col min="5626" max="5629" width="3.26953125" style="26" customWidth="1"/>
    <col min="5630" max="5630" width="9.1796875" style="26" customWidth="1"/>
    <col min="5631" max="5634" width="3.7265625" style="26" customWidth="1"/>
    <col min="5635" max="5635" width="61.7265625" style="26" customWidth="1"/>
    <col min="5636" max="5636" width="7.7265625" style="26" customWidth="1"/>
    <col min="5637" max="5638" width="8.54296875" style="26" customWidth="1"/>
    <col min="5639" max="5639" width="29.7265625" style="26" customWidth="1"/>
    <col min="5640" max="5640" width="8.7265625" style="26" customWidth="1"/>
    <col min="5641" max="5641" width="31.7265625" style="26" customWidth="1"/>
    <col min="5642" max="5643" width="9.1796875" style="26"/>
    <col min="5644" max="5644" width="9.1796875" style="26" customWidth="1"/>
    <col min="5645" max="5878" width="9.1796875" style="26"/>
    <col min="5879" max="5881" width="9.1796875" style="26" customWidth="1"/>
    <col min="5882" max="5885" width="3.26953125" style="26" customWidth="1"/>
    <col min="5886" max="5886" width="9.1796875" style="26" customWidth="1"/>
    <col min="5887" max="5890" width="3.7265625" style="26" customWidth="1"/>
    <col min="5891" max="5891" width="61.7265625" style="26" customWidth="1"/>
    <col min="5892" max="5892" width="7.7265625" style="26" customWidth="1"/>
    <col min="5893" max="5894" width="8.54296875" style="26" customWidth="1"/>
    <col min="5895" max="5895" width="29.7265625" style="26" customWidth="1"/>
    <col min="5896" max="5896" width="8.7265625" style="26" customWidth="1"/>
    <col min="5897" max="5897" width="31.7265625" style="26" customWidth="1"/>
    <col min="5898" max="5899" width="9.1796875" style="26"/>
    <col min="5900" max="5900" width="9.1796875" style="26" customWidth="1"/>
    <col min="5901" max="6134" width="9.1796875" style="26"/>
    <col min="6135" max="6137" width="9.1796875" style="26" customWidth="1"/>
    <col min="6138" max="6141" width="3.26953125" style="26" customWidth="1"/>
    <col min="6142" max="6142" width="9.1796875" style="26" customWidth="1"/>
    <col min="6143" max="6146" width="3.7265625" style="26" customWidth="1"/>
    <col min="6147" max="6147" width="61.7265625" style="26" customWidth="1"/>
    <col min="6148" max="6148" width="7.7265625" style="26" customWidth="1"/>
    <col min="6149" max="6150" width="8.54296875" style="26" customWidth="1"/>
    <col min="6151" max="6151" width="29.7265625" style="26" customWidth="1"/>
    <col min="6152" max="6152" width="8.7265625" style="26" customWidth="1"/>
    <col min="6153" max="6153" width="31.7265625" style="26" customWidth="1"/>
    <col min="6154" max="6155" width="9.1796875" style="26"/>
    <col min="6156" max="6156" width="9.1796875" style="26" customWidth="1"/>
    <col min="6157" max="6390" width="9.1796875" style="26"/>
    <col min="6391" max="6393" width="9.1796875" style="26" customWidth="1"/>
    <col min="6394" max="6397" width="3.26953125" style="26" customWidth="1"/>
    <col min="6398" max="6398" width="9.1796875" style="26" customWidth="1"/>
    <col min="6399" max="6402" width="3.7265625" style="26" customWidth="1"/>
    <col min="6403" max="6403" width="61.7265625" style="26" customWidth="1"/>
    <col min="6404" max="6404" width="7.7265625" style="26" customWidth="1"/>
    <col min="6405" max="6406" width="8.54296875" style="26" customWidth="1"/>
    <col min="6407" max="6407" width="29.7265625" style="26" customWidth="1"/>
    <col min="6408" max="6408" width="8.7265625" style="26" customWidth="1"/>
    <col min="6409" max="6409" width="31.7265625" style="26" customWidth="1"/>
    <col min="6410" max="6411" width="9.1796875" style="26"/>
    <col min="6412" max="6412" width="9.1796875" style="26" customWidth="1"/>
    <col min="6413" max="6646" width="9.1796875" style="26"/>
    <col min="6647" max="6649" width="9.1796875" style="26" customWidth="1"/>
    <col min="6650" max="6653" width="3.26953125" style="26" customWidth="1"/>
    <col min="6654" max="6654" width="9.1796875" style="26" customWidth="1"/>
    <col min="6655" max="6658" width="3.7265625" style="26" customWidth="1"/>
    <col min="6659" max="6659" width="61.7265625" style="26" customWidth="1"/>
    <col min="6660" max="6660" width="7.7265625" style="26" customWidth="1"/>
    <col min="6661" max="6662" width="8.54296875" style="26" customWidth="1"/>
    <col min="6663" max="6663" width="29.7265625" style="26" customWidth="1"/>
    <col min="6664" max="6664" width="8.7265625" style="26" customWidth="1"/>
    <col min="6665" max="6665" width="31.7265625" style="26" customWidth="1"/>
    <col min="6666" max="6667" width="9.1796875" style="26"/>
    <col min="6668" max="6668" width="9.1796875" style="26" customWidth="1"/>
    <col min="6669" max="6902" width="9.1796875" style="26"/>
    <col min="6903" max="6905" width="9.1796875" style="26" customWidth="1"/>
    <col min="6906" max="6909" width="3.26953125" style="26" customWidth="1"/>
    <col min="6910" max="6910" width="9.1796875" style="26" customWidth="1"/>
    <col min="6911" max="6914" width="3.7265625" style="26" customWidth="1"/>
    <col min="6915" max="6915" width="61.7265625" style="26" customWidth="1"/>
    <col min="6916" max="6916" width="7.7265625" style="26" customWidth="1"/>
    <col min="6917" max="6918" width="8.54296875" style="26" customWidth="1"/>
    <col min="6919" max="6919" width="29.7265625" style="26" customWidth="1"/>
    <col min="6920" max="6920" width="8.7265625" style="26" customWidth="1"/>
    <col min="6921" max="6921" width="31.7265625" style="26" customWidth="1"/>
    <col min="6922" max="6923" width="9.1796875" style="26"/>
    <col min="6924" max="6924" width="9.1796875" style="26" customWidth="1"/>
    <col min="6925" max="7158" width="9.1796875" style="26"/>
    <col min="7159" max="7161" width="9.1796875" style="26" customWidth="1"/>
    <col min="7162" max="7165" width="3.26953125" style="26" customWidth="1"/>
    <col min="7166" max="7166" width="9.1796875" style="26" customWidth="1"/>
    <col min="7167" max="7170" width="3.7265625" style="26" customWidth="1"/>
    <col min="7171" max="7171" width="61.7265625" style="26" customWidth="1"/>
    <col min="7172" max="7172" width="7.7265625" style="26" customWidth="1"/>
    <col min="7173" max="7174" width="8.54296875" style="26" customWidth="1"/>
    <col min="7175" max="7175" width="29.7265625" style="26" customWidth="1"/>
    <col min="7176" max="7176" width="8.7265625" style="26" customWidth="1"/>
    <col min="7177" max="7177" width="31.7265625" style="26" customWidth="1"/>
    <col min="7178" max="7179" width="9.1796875" style="26"/>
    <col min="7180" max="7180" width="9.1796875" style="26" customWidth="1"/>
    <col min="7181" max="7414" width="9.1796875" style="26"/>
    <col min="7415" max="7417" width="9.1796875" style="26" customWidth="1"/>
    <col min="7418" max="7421" width="3.26953125" style="26" customWidth="1"/>
    <col min="7422" max="7422" width="9.1796875" style="26" customWidth="1"/>
    <col min="7423" max="7426" width="3.7265625" style="26" customWidth="1"/>
    <col min="7427" max="7427" width="61.7265625" style="26" customWidth="1"/>
    <col min="7428" max="7428" width="7.7265625" style="26" customWidth="1"/>
    <col min="7429" max="7430" width="8.54296875" style="26" customWidth="1"/>
    <col min="7431" max="7431" width="29.7265625" style="26" customWidth="1"/>
    <col min="7432" max="7432" width="8.7265625" style="26" customWidth="1"/>
    <col min="7433" max="7433" width="31.7265625" style="26" customWidth="1"/>
    <col min="7434" max="7435" width="9.1796875" style="26"/>
    <col min="7436" max="7436" width="9.1796875" style="26" customWidth="1"/>
    <col min="7437" max="7670" width="9.1796875" style="26"/>
    <col min="7671" max="7673" width="9.1796875" style="26" customWidth="1"/>
    <col min="7674" max="7677" width="3.26953125" style="26" customWidth="1"/>
    <col min="7678" max="7678" width="9.1796875" style="26" customWidth="1"/>
    <col min="7679" max="7682" width="3.7265625" style="26" customWidth="1"/>
    <col min="7683" max="7683" width="61.7265625" style="26" customWidth="1"/>
    <col min="7684" max="7684" width="7.7265625" style="26" customWidth="1"/>
    <col min="7685" max="7686" width="8.54296875" style="26" customWidth="1"/>
    <col min="7687" max="7687" width="29.7265625" style="26" customWidth="1"/>
    <col min="7688" max="7688" width="8.7265625" style="26" customWidth="1"/>
    <col min="7689" max="7689" width="31.7265625" style="26" customWidth="1"/>
    <col min="7690" max="7691" width="9.1796875" style="26"/>
    <col min="7692" max="7692" width="9.1796875" style="26" customWidth="1"/>
    <col min="7693" max="7926" width="9.1796875" style="26"/>
    <col min="7927" max="7929" width="9.1796875" style="26" customWidth="1"/>
    <col min="7930" max="7933" width="3.26953125" style="26" customWidth="1"/>
    <col min="7934" max="7934" width="9.1796875" style="26" customWidth="1"/>
    <col min="7935" max="7938" width="3.7265625" style="26" customWidth="1"/>
    <col min="7939" max="7939" width="61.7265625" style="26" customWidth="1"/>
    <col min="7940" max="7940" width="7.7265625" style="26" customWidth="1"/>
    <col min="7941" max="7942" width="8.54296875" style="26" customWidth="1"/>
    <col min="7943" max="7943" width="29.7265625" style="26" customWidth="1"/>
    <col min="7944" max="7944" width="8.7265625" style="26" customWidth="1"/>
    <col min="7945" max="7945" width="31.7265625" style="26" customWidth="1"/>
    <col min="7946" max="7947" width="9.1796875" style="26"/>
    <col min="7948" max="7948" width="9.1796875" style="26" customWidth="1"/>
    <col min="7949" max="8182" width="9.1796875" style="26"/>
    <col min="8183" max="8185" width="9.1796875" style="26" customWidth="1"/>
    <col min="8186" max="8189" width="3.26953125" style="26" customWidth="1"/>
    <col min="8190" max="8190" width="9.1796875" style="26" customWidth="1"/>
    <col min="8191" max="8194" width="3.7265625" style="26" customWidth="1"/>
    <col min="8195" max="8195" width="61.7265625" style="26" customWidth="1"/>
    <col min="8196" max="8196" width="7.7265625" style="26" customWidth="1"/>
    <col min="8197" max="8198" width="8.54296875" style="26" customWidth="1"/>
    <col min="8199" max="8199" width="29.7265625" style="26" customWidth="1"/>
    <col min="8200" max="8200" width="8.7265625" style="26" customWidth="1"/>
    <col min="8201" max="8201" width="31.7265625" style="26" customWidth="1"/>
    <col min="8202" max="8203" width="9.1796875" style="26"/>
    <col min="8204" max="8204" width="9.1796875" style="26" customWidth="1"/>
    <col min="8205" max="8438" width="9.1796875" style="26"/>
    <col min="8439" max="8441" width="9.1796875" style="26" customWidth="1"/>
    <col min="8442" max="8445" width="3.26953125" style="26" customWidth="1"/>
    <col min="8446" max="8446" width="9.1796875" style="26" customWidth="1"/>
    <col min="8447" max="8450" width="3.7265625" style="26" customWidth="1"/>
    <col min="8451" max="8451" width="61.7265625" style="26" customWidth="1"/>
    <col min="8452" max="8452" width="7.7265625" style="26" customWidth="1"/>
    <col min="8453" max="8454" width="8.54296875" style="26" customWidth="1"/>
    <col min="8455" max="8455" width="29.7265625" style="26" customWidth="1"/>
    <col min="8456" max="8456" width="8.7265625" style="26" customWidth="1"/>
    <col min="8457" max="8457" width="31.7265625" style="26" customWidth="1"/>
    <col min="8458" max="8459" width="9.1796875" style="26"/>
    <col min="8460" max="8460" width="9.1796875" style="26" customWidth="1"/>
    <col min="8461" max="8694" width="9.1796875" style="26"/>
    <col min="8695" max="8697" width="9.1796875" style="26" customWidth="1"/>
    <col min="8698" max="8701" width="3.26953125" style="26" customWidth="1"/>
    <col min="8702" max="8702" width="9.1796875" style="26" customWidth="1"/>
    <col min="8703" max="8706" width="3.7265625" style="26" customWidth="1"/>
    <col min="8707" max="8707" width="61.7265625" style="26" customWidth="1"/>
    <col min="8708" max="8708" width="7.7265625" style="26" customWidth="1"/>
    <col min="8709" max="8710" width="8.54296875" style="26" customWidth="1"/>
    <col min="8711" max="8711" width="29.7265625" style="26" customWidth="1"/>
    <col min="8712" max="8712" width="8.7265625" style="26" customWidth="1"/>
    <col min="8713" max="8713" width="31.7265625" style="26" customWidth="1"/>
    <col min="8714" max="8715" width="9.1796875" style="26"/>
    <col min="8716" max="8716" width="9.1796875" style="26" customWidth="1"/>
    <col min="8717" max="8950" width="9.1796875" style="26"/>
    <col min="8951" max="8953" width="9.1796875" style="26" customWidth="1"/>
    <col min="8954" max="8957" width="3.26953125" style="26" customWidth="1"/>
    <col min="8958" max="8958" width="9.1796875" style="26" customWidth="1"/>
    <col min="8959" max="8962" width="3.7265625" style="26" customWidth="1"/>
    <col min="8963" max="8963" width="61.7265625" style="26" customWidth="1"/>
    <col min="8964" max="8964" width="7.7265625" style="26" customWidth="1"/>
    <col min="8965" max="8966" width="8.54296875" style="26" customWidth="1"/>
    <col min="8967" max="8967" width="29.7265625" style="26" customWidth="1"/>
    <col min="8968" max="8968" width="8.7265625" style="26" customWidth="1"/>
    <col min="8969" max="8969" width="31.7265625" style="26" customWidth="1"/>
    <col min="8970" max="8971" width="9.1796875" style="26"/>
    <col min="8972" max="8972" width="9.1796875" style="26" customWidth="1"/>
    <col min="8973" max="9206" width="9.1796875" style="26"/>
    <col min="9207" max="9209" width="9.1796875" style="26" customWidth="1"/>
    <col min="9210" max="9213" width="3.26953125" style="26" customWidth="1"/>
    <col min="9214" max="9214" width="9.1796875" style="26" customWidth="1"/>
    <col min="9215" max="9218" width="3.7265625" style="26" customWidth="1"/>
    <col min="9219" max="9219" width="61.7265625" style="26" customWidth="1"/>
    <col min="9220" max="9220" width="7.7265625" style="26" customWidth="1"/>
    <col min="9221" max="9222" width="8.54296875" style="26" customWidth="1"/>
    <col min="9223" max="9223" width="29.7265625" style="26" customWidth="1"/>
    <col min="9224" max="9224" width="8.7265625" style="26" customWidth="1"/>
    <col min="9225" max="9225" width="31.7265625" style="26" customWidth="1"/>
    <col min="9226" max="9227" width="9.1796875" style="26"/>
    <col min="9228" max="9228" width="9.1796875" style="26" customWidth="1"/>
    <col min="9229" max="9462" width="9.1796875" style="26"/>
    <col min="9463" max="9465" width="9.1796875" style="26" customWidth="1"/>
    <col min="9466" max="9469" width="3.26953125" style="26" customWidth="1"/>
    <col min="9470" max="9470" width="9.1796875" style="26" customWidth="1"/>
    <col min="9471" max="9474" width="3.7265625" style="26" customWidth="1"/>
    <col min="9475" max="9475" width="61.7265625" style="26" customWidth="1"/>
    <col min="9476" max="9476" width="7.7265625" style="26" customWidth="1"/>
    <col min="9477" max="9478" width="8.54296875" style="26" customWidth="1"/>
    <col min="9479" max="9479" width="29.7265625" style="26" customWidth="1"/>
    <col min="9480" max="9480" width="8.7265625" style="26" customWidth="1"/>
    <col min="9481" max="9481" width="31.7265625" style="26" customWidth="1"/>
    <col min="9482" max="9483" width="9.1796875" style="26"/>
    <col min="9484" max="9484" width="9.1796875" style="26" customWidth="1"/>
    <col min="9485" max="9718" width="9.1796875" style="26"/>
    <col min="9719" max="9721" width="9.1796875" style="26" customWidth="1"/>
    <col min="9722" max="9725" width="3.26953125" style="26" customWidth="1"/>
    <col min="9726" max="9726" width="9.1796875" style="26" customWidth="1"/>
    <col min="9727" max="9730" width="3.7265625" style="26" customWidth="1"/>
    <col min="9731" max="9731" width="61.7265625" style="26" customWidth="1"/>
    <col min="9732" max="9732" width="7.7265625" style="26" customWidth="1"/>
    <col min="9733" max="9734" width="8.54296875" style="26" customWidth="1"/>
    <col min="9735" max="9735" width="29.7265625" style="26" customWidth="1"/>
    <col min="9736" max="9736" width="8.7265625" style="26" customWidth="1"/>
    <col min="9737" max="9737" width="31.7265625" style="26" customWidth="1"/>
    <col min="9738" max="9739" width="9.1796875" style="26"/>
    <col min="9740" max="9740" width="9.1796875" style="26" customWidth="1"/>
    <col min="9741" max="9974" width="9.1796875" style="26"/>
    <col min="9975" max="9977" width="9.1796875" style="26" customWidth="1"/>
    <col min="9978" max="9981" width="3.26953125" style="26" customWidth="1"/>
    <col min="9982" max="9982" width="9.1796875" style="26" customWidth="1"/>
    <col min="9983" max="9986" width="3.7265625" style="26" customWidth="1"/>
    <col min="9987" max="9987" width="61.7265625" style="26" customWidth="1"/>
    <col min="9988" max="9988" width="7.7265625" style="26" customWidth="1"/>
    <col min="9989" max="9990" width="8.54296875" style="26" customWidth="1"/>
    <col min="9991" max="9991" width="29.7265625" style="26" customWidth="1"/>
    <col min="9992" max="9992" width="8.7265625" style="26" customWidth="1"/>
    <col min="9993" max="9993" width="31.7265625" style="26" customWidth="1"/>
    <col min="9994" max="9995" width="9.1796875" style="26"/>
    <col min="9996" max="9996" width="9.1796875" style="26" customWidth="1"/>
    <col min="9997" max="10230" width="9.1796875" style="26"/>
    <col min="10231" max="10233" width="9.1796875" style="26" customWidth="1"/>
    <col min="10234" max="10237" width="3.26953125" style="26" customWidth="1"/>
    <col min="10238" max="10238" width="9.1796875" style="26" customWidth="1"/>
    <col min="10239" max="10242" width="3.7265625" style="26" customWidth="1"/>
    <col min="10243" max="10243" width="61.7265625" style="26" customWidth="1"/>
    <col min="10244" max="10244" width="7.7265625" style="26" customWidth="1"/>
    <col min="10245" max="10246" width="8.54296875" style="26" customWidth="1"/>
    <col min="10247" max="10247" width="29.7265625" style="26" customWidth="1"/>
    <col min="10248" max="10248" width="8.7265625" style="26" customWidth="1"/>
    <col min="10249" max="10249" width="31.7265625" style="26" customWidth="1"/>
    <col min="10250" max="10251" width="9.1796875" style="26"/>
    <col min="10252" max="10252" width="9.1796875" style="26" customWidth="1"/>
    <col min="10253" max="10486" width="9.1796875" style="26"/>
    <col min="10487" max="10489" width="9.1796875" style="26" customWidth="1"/>
    <col min="10490" max="10493" width="3.26953125" style="26" customWidth="1"/>
    <col min="10494" max="10494" width="9.1796875" style="26" customWidth="1"/>
    <col min="10495" max="10498" width="3.7265625" style="26" customWidth="1"/>
    <col min="10499" max="10499" width="61.7265625" style="26" customWidth="1"/>
    <col min="10500" max="10500" width="7.7265625" style="26" customWidth="1"/>
    <col min="10501" max="10502" width="8.54296875" style="26" customWidth="1"/>
    <col min="10503" max="10503" width="29.7265625" style="26" customWidth="1"/>
    <col min="10504" max="10504" width="8.7265625" style="26" customWidth="1"/>
    <col min="10505" max="10505" width="31.7265625" style="26" customWidth="1"/>
    <col min="10506" max="10507" width="9.1796875" style="26"/>
    <col min="10508" max="10508" width="9.1796875" style="26" customWidth="1"/>
    <col min="10509" max="10742" width="9.1796875" style="26"/>
    <col min="10743" max="10745" width="9.1796875" style="26" customWidth="1"/>
    <col min="10746" max="10749" width="3.26953125" style="26" customWidth="1"/>
    <col min="10750" max="10750" width="9.1796875" style="26" customWidth="1"/>
    <col min="10751" max="10754" width="3.7265625" style="26" customWidth="1"/>
    <col min="10755" max="10755" width="61.7265625" style="26" customWidth="1"/>
    <col min="10756" max="10756" width="7.7265625" style="26" customWidth="1"/>
    <col min="10757" max="10758" width="8.54296875" style="26" customWidth="1"/>
    <col min="10759" max="10759" width="29.7265625" style="26" customWidth="1"/>
    <col min="10760" max="10760" width="8.7265625" style="26" customWidth="1"/>
    <col min="10761" max="10761" width="31.7265625" style="26" customWidth="1"/>
    <col min="10762" max="10763" width="9.1796875" style="26"/>
    <col min="10764" max="10764" width="9.1796875" style="26" customWidth="1"/>
    <col min="10765" max="10998" width="9.1796875" style="26"/>
    <col min="10999" max="11001" width="9.1796875" style="26" customWidth="1"/>
    <col min="11002" max="11005" width="3.26953125" style="26" customWidth="1"/>
    <col min="11006" max="11006" width="9.1796875" style="26" customWidth="1"/>
    <col min="11007" max="11010" width="3.7265625" style="26" customWidth="1"/>
    <col min="11011" max="11011" width="61.7265625" style="26" customWidth="1"/>
    <col min="11012" max="11012" width="7.7265625" style="26" customWidth="1"/>
    <col min="11013" max="11014" width="8.54296875" style="26" customWidth="1"/>
    <col min="11015" max="11015" width="29.7265625" style="26" customWidth="1"/>
    <col min="11016" max="11016" width="8.7265625" style="26" customWidth="1"/>
    <col min="11017" max="11017" width="31.7265625" style="26" customWidth="1"/>
    <col min="11018" max="11019" width="9.1796875" style="26"/>
    <col min="11020" max="11020" width="9.1796875" style="26" customWidth="1"/>
    <col min="11021" max="11254" width="9.1796875" style="26"/>
    <col min="11255" max="11257" width="9.1796875" style="26" customWidth="1"/>
    <col min="11258" max="11261" width="3.26953125" style="26" customWidth="1"/>
    <col min="11262" max="11262" width="9.1796875" style="26" customWidth="1"/>
    <col min="11263" max="11266" width="3.7265625" style="26" customWidth="1"/>
    <col min="11267" max="11267" width="61.7265625" style="26" customWidth="1"/>
    <col min="11268" max="11268" width="7.7265625" style="26" customWidth="1"/>
    <col min="11269" max="11270" width="8.54296875" style="26" customWidth="1"/>
    <col min="11271" max="11271" width="29.7265625" style="26" customWidth="1"/>
    <col min="11272" max="11272" width="8.7265625" style="26" customWidth="1"/>
    <col min="11273" max="11273" width="31.7265625" style="26" customWidth="1"/>
    <col min="11274" max="11275" width="9.1796875" style="26"/>
    <col min="11276" max="11276" width="9.1796875" style="26" customWidth="1"/>
    <col min="11277" max="11510" width="9.1796875" style="26"/>
    <col min="11511" max="11513" width="9.1796875" style="26" customWidth="1"/>
    <col min="11514" max="11517" width="3.26953125" style="26" customWidth="1"/>
    <col min="11518" max="11518" width="9.1796875" style="26" customWidth="1"/>
    <col min="11519" max="11522" width="3.7265625" style="26" customWidth="1"/>
    <col min="11523" max="11523" width="61.7265625" style="26" customWidth="1"/>
    <col min="11524" max="11524" width="7.7265625" style="26" customWidth="1"/>
    <col min="11525" max="11526" width="8.54296875" style="26" customWidth="1"/>
    <col min="11527" max="11527" width="29.7265625" style="26" customWidth="1"/>
    <col min="11528" max="11528" width="8.7265625" style="26" customWidth="1"/>
    <col min="11529" max="11529" width="31.7265625" style="26" customWidth="1"/>
    <col min="11530" max="11531" width="9.1796875" style="26"/>
    <col min="11532" max="11532" width="9.1796875" style="26" customWidth="1"/>
    <col min="11533" max="11766" width="9.1796875" style="26"/>
    <col min="11767" max="11769" width="9.1796875" style="26" customWidth="1"/>
    <col min="11770" max="11773" width="3.26953125" style="26" customWidth="1"/>
    <col min="11774" max="11774" width="9.1796875" style="26" customWidth="1"/>
    <col min="11775" max="11778" width="3.7265625" style="26" customWidth="1"/>
    <col min="11779" max="11779" width="61.7265625" style="26" customWidth="1"/>
    <col min="11780" max="11780" width="7.7265625" style="26" customWidth="1"/>
    <col min="11781" max="11782" width="8.54296875" style="26" customWidth="1"/>
    <col min="11783" max="11783" width="29.7265625" style="26" customWidth="1"/>
    <col min="11784" max="11784" width="8.7265625" style="26" customWidth="1"/>
    <col min="11785" max="11785" width="31.7265625" style="26" customWidth="1"/>
    <col min="11786" max="11787" width="9.1796875" style="26"/>
    <col min="11788" max="11788" width="9.1796875" style="26" customWidth="1"/>
    <col min="11789" max="12022" width="9.1796875" style="26"/>
    <col min="12023" max="12025" width="9.1796875" style="26" customWidth="1"/>
    <col min="12026" max="12029" width="3.26953125" style="26" customWidth="1"/>
    <col min="12030" max="12030" width="9.1796875" style="26" customWidth="1"/>
    <col min="12031" max="12034" width="3.7265625" style="26" customWidth="1"/>
    <col min="12035" max="12035" width="61.7265625" style="26" customWidth="1"/>
    <col min="12036" max="12036" width="7.7265625" style="26" customWidth="1"/>
    <col min="12037" max="12038" width="8.54296875" style="26" customWidth="1"/>
    <col min="12039" max="12039" width="29.7265625" style="26" customWidth="1"/>
    <col min="12040" max="12040" width="8.7265625" style="26" customWidth="1"/>
    <col min="12041" max="12041" width="31.7265625" style="26" customWidth="1"/>
    <col min="12042" max="12043" width="9.1796875" style="26"/>
    <col min="12044" max="12044" width="9.1796875" style="26" customWidth="1"/>
    <col min="12045" max="12278" width="9.1796875" style="26"/>
    <col min="12279" max="12281" width="9.1796875" style="26" customWidth="1"/>
    <col min="12282" max="12285" width="3.26953125" style="26" customWidth="1"/>
    <col min="12286" max="12286" width="9.1796875" style="26" customWidth="1"/>
    <col min="12287" max="12290" width="3.7265625" style="26" customWidth="1"/>
    <col min="12291" max="12291" width="61.7265625" style="26" customWidth="1"/>
    <col min="12292" max="12292" width="7.7265625" style="26" customWidth="1"/>
    <col min="12293" max="12294" width="8.54296875" style="26" customWidth="1"/>
    <col min="12295" max="12295" width="29.7265625" style="26" customWidth="1"/>
    <col min="12296" max="12296" width="8.7265625" style="26" customWidth="1"/>
    <col min="12297" max="12297" width="31.7265625" style="26" customWidth="1"/>
    <col min="12298" max="12299" width="9.1796875" style="26"/>
    <col min="12300" max="12300" width="9.1796875" style="26" customWidth="1"/>
    <col min="12301" max="12534" width="9.1796875" style="26"/>
    <col min="12535" max="12537" width="9.1796875" style="26" customWidth="1"/>
    <col min="12538" max="12541" width="3.26953125" style="26" customWidth="1"/>
    <col min="12542" max="12542" width="9.1796875" style="26" customWidth="1"/>
    <col min="12543" max="12546" width="3.7265625" style="26" customWidth="1"/>
    <col min="12547" max="12547" width="61.7265625" style="26" customWidth="1"/>
    <col min="12548" max="12548" width="7.7265625" style="26" customWidth="1"/>
    <col min="12549" max="12550" width="8.54296875" style="26" customWidth="1"/>
    <col min="12551" max="12551" width="29.7265625" style="26" customWidth="1"/>
    <col min="12552" max="12552" width="8.7265625" style="26" customWidth="1"/>
    <col min="12553" max="12553" width="31.7265625" style="26" customWidth="1"/>
    <col min="12554" max="12555" width="9.1796875" style="26"/>
    <col min="12556" max="12556" width="9.1796875" style="26" customWidth="1"/>
    <col min="12557" max="12790" width="9.1796875" style="26"/>
    <col min="12791" max="12793" width="9.1796875" style="26" customWidth="1"/>
    <col min="12794" max="12797" width="3.26953125" style="26" customWidth="1"/>
    <col min="12798" max="12798" width="9.1796875" style="26" customWidth="1"/>
    <col min="12799" max="12802" width="3.7265625" style="26" customWidth="1"/>
    <col min="12803" max="12803" width="61.7265625" style="26" customWidth="1"/>
    <col min="12804" max="12804" width="7.7265625" style="26" customWidth="1"/>
    <col min="12805" max="12806" width="8.54296875" style="26" customWidth="1"/>
    <col min="12807" max="12807" width="29.7265625" style="26" customWidth="1"/>
    <col min="12808" max="12808" width="8.7265625" style="26" customWidth="1"/>
    <col min="12809" max="12809" width="31.7265625" style="26" customWidth="1"/>
    <col min="12810" max="12811" width="9.1796875" style="26"/>
    <col min="12812" max="12812" width="9.1796875" style="26" customWidth="1"/>
    <col min="12813" max="13046" width="9.1796875" style="26"/>
    <col min="13047" max="13049" width="9.1796875" style="26" customWidth="1"/>
    <col min="13050" max="13053" width="3.26953125" style="26" customWidth="1"/>
    <col min="13054" max="13054" width="9.1796875" style="26" customWidth="1"/>
    <col min="13055" max="13058" width="3.7265625" style="26" customWidth="1"/>
    <col min="13059" max="13059" width="61.7265625" style="26" customWidth="1"/>
    <col min="13060" max="13060" width="7.7265625" style="26" customWidth="1"/>
    <col min="13061" max="13062" width="8.54296875" style="26" customWidth="1"/>
    <col min="13063" max="13063" width="29.7265625" style="26" customWidth="1"/>
    <col min="13064" max="13064" width="8.7265625" style="26" customWidth="1"/>
    <col min="13065" max="13065" width="31.7265625" style="26" customWidth="1"/>
    <col min="13066" max="13067" width="9.1796875" style="26"/>
    <col min="13068" max="13068" width="9.1796875" style="26" customWidth="1"/>
    <col min="13069" max="13302" width="9.1796875" style="26"/>
    <col min="13303" max="13305" width="9.1796875" style="26" customWidth="1"/>
    <col min="13306" max="13309" width="3.26953125" style="26" customWidth="1"/>
    <col min="13310" max="13310" width="9.1796875" style="26" customWidth="1"/>
    <col min="13311" max="13314" width="3.7265625" style="26" customWidth="1"/>
    <col min="13315" max="13315" width="61.7265625" style="26" customWidth="1"/>
    <col min="13316" max="13316" width="7.7265625" style="26" customWidth="1"/>
    <col min="13317" max="13318" width="8.54296875" style="26" customWidth="1"/>
    <col min="13319" max="13319" width="29.7265625" style="26" customWidth="1"/>
    <col min="13320" max="13320" width="8.7265625" style="26" customWidth="1"/>
    <col min="13321" max="13321" width="31.7265625" style="26" customWidth="1"/>
    <col min="13322" max="13323" width="9.1796875" style="26"/>
    <col min="13324" max="13324" width="9.1796875" style="26" customWidth="1"/>
    <col min="13325" max="13558" width="9.1796875" style="26"/>
    <col min="13559" max="13561" width="9.1796875" style="26" customWidth="1"/>
    <col min="13562" max="13565" width="3.26953125" style="26" customWidth="1"/>
    <col min="13566" max="13566" width="9.1796875" style="26" customWidth="1"/>
    <col min="13567" max="13570" width="3.7265625" style="26" customWidth="1"/>
    <col min="13571" max="13571" width="61.7265625" style="26" customWidth="1"/>
    <col min="13572" max="13572" width="7.7265625" style="26" customWidth="1"/>
    <col min="13573" max="13574" width="8.54296875" style="26" customWidth="1"/>
    <col min="13575" max="13575" width="29.7265625" style="26" customWidth="1"/>
    <col min="13576" max="13576" width="8.7265625" style="26" customWidth="1"/>
    <col min="13577" max="13577" width="31.7265625" style="26" customWidth="1"/>
    <col min="13578" max="13579" width="9.1796875" style="26"/>
    <col min="13580" max="13580" width="9.1796875" style="26" customWidth="1"/>
    <col min="13581" max="13814" width="9.1796875" style="26"/>
    <col min="13815" max="13817" width="9.1796875" style="26" customWidth="1"/>
    <col min="13818" max="13821" width="3.26953125" style="26" customWidth="1"/>
    <col min="13822" max="13822" width="9.1796875" style="26" customWidth="1"/>
    <col min="13823" max="13826" width="3.7265625" style="26" customWidth="1"/>
    <col min="13827" max="13827" width="61.7265625" style="26" customWidth="1"/>
    <col min="13828" max="13828" width="7.7265625" style="26" customWidth="1"/>
    <col min="13829" max="13830" width="8.54296875" style="26" customWidth="1"/>
    <col min="13831" max="13831" width="29.7265625" style="26" customWidth="1"/>
    <col min="13832" max="13832" width="8.7265625" style="26" customWidth="1"/>
    <col min="13833" max="13833" width="31.7265625" style="26" customWidth="1"/>
    <col min="13834" max="13835" width="9.1796875" style="26"/>
    <col min="13836" max="13836" width="9.1796875" style="26" customWidth="1"/>
    <col min="13837" max="14070" width="9.1796875" style="26"/>
    <col min="14071" max="14073" width="9.1796875" style="26" customWidth="1"/>
    <col min="14074" max="14077" width="3.26953125" style="26" customWidth="1"/>
    <col min="14078" max="14078" width="9.1796875" style="26" customWidth="1"/>
    <col min="14079" max="14082" width="3.7265625" style="26" customWidth="1"/>
    <col min="14083" max="14083" width="61.7265625" style="26" customWidth="1"/>
    <col min="14084" max="14084" width="7.7265625" style="26" customWidth="1"/>
    <col min="14085" max="14086" width="8.54296875" style="26" customWidth="1"/>
    <col min="14087" max="14087" width="29.7265625" style="26" customWidth="1"/>
    <col min="14088" max="14088" width="8.7265625" style="26" customWidth="1"/>
    <col min="14089" max="14089" width="31.7265625" style="26" customWidth="1"/>
    <col min="14090" max="14091" width="9.1796875" style="26"/>
    <col min="14092" max="14092" width="9.1796875" style="26" customWidth="1"/>
    <col min="14093" max="14326" width="9.1796875" style="26"/>
    <col min="14327" max="14329" width="9.1796875" style="26" customWidth="1"/>
    <col min="14330" max="14333" width="3.26953125" style="26" customWidth="1"/>
    <col min="14334" max="14334" width="9.1796875" style="26" customWidth="1"/>
    <col min="14335" max="14338" width="3.7265625" style="26" customWidth="1"/>
    <col min="14339" max="14339" width="61.7265625" style="26" customWidth="1"/>
    <col min="14340" max="14340" width="7.7265625" style="26" customWidth="1"/>
    <col min="14341" max="14342" width="8.54296875" style="26" customWidth="1"/>
    <col min="14343" max="14343" width="29.7265625" style="26" customWidth="1"/>
    <col min="14344" max="14344" width="8.7265625" style="26" customWidth="1"/>
    <col min="14345" max="14345" width="31.7265625" style="26" customWidth="1"/>
    <col min="14346" max="14347" width="9.1796875" style="26"/>
    <col min="14348" max="14348" width="9.1796875" style="26" customWidth="1"/>
    <col min="14349" max="14582" width="9.1796875" style="26"/>
    <col min="14583" max="14585" width="9.1796875" style="26" customWidth="1"/>
    <col min="14586" max="14589" width="3.26953125" style="26" customWidth="1"/>
    <col min="14590" max="14590" width="9.1796875" style="26" customWidth="1"/>
    <col min="14591" max="14594" width="3.7265625" style="26" customWidth="1"/>
    <col min="14595" max="14595" width="61.7265625" style="26" customWidth="1"/>
    <col min="14596" max="14596" width="7.7265625" style="26" customWidth="1"/>
    <col min="14597" max="14598" width="8.54296875" style="26" customWidth="1"/>
    <col min="14599" max="14599" width="29.7265625" style="26" customWidth="1"/>
    <col min="14600" max="14600" width="8.7265625" style="26" customWidth="1"/>
    <col min="14601" max="14601" width="31.7265625" style="26" customWidth="1"/>
    <col min="14602" max="14603" width="9.1796875" style="26"/>
    <col min="14604" max="14604" width="9.1796875" style="26" customWidth="1"/>
    <col min="14605" max="14838" width="9.1796875" style="26"/>
    <col min="14839" max="14841" width="9.1796875" style="26" customWidth="1"/>
    <col min="14842" max="14845" width="3.26953125" style="26" customWidth="1"/>
    <col min="14846" max="14846" width="9.1796875" style="26" customWidth="1"/>
    <col min="14847" max="14850" width="3.7265625" style="26" customWidth="1"/>
    <col min="14851" max="14851" width="61.7265625" style="26" customWidth="1"/>
    <col min="14852" max="14852" width="7.7265625" style="26" customWidth="1"/>
    <col min="14853" max="14854" width="8.54296875" style="26" customWidth="1"/>
    <col min="14855" max="14855" width="29.7265625" style="26" customWidth="1"/>
    <col min="14856" max="14856" width="8.7265625" style="26" customWidth="1"/>
    <col min="14857" max="14857" width="31.7265625" style="26" customWidth="1"/>
    <col min="14858" max="14859" width="9.1796875" style="26"/>
    <col min="14860" max="14860" width="9.1796875" style="26" customWidth="1"/>
    <col min="14861" max="15094" width="9.1796875" style="26"/>
    <col min="15095" max="15097" width="9.1796875" style="26" customWidth="1"/>
    <col min="15098" max="15101" width="3.26953125" style="26" customWidth="1"/>
    <col min="15102" max="15102" width="9.1796875" style="26" customWidth="1"/>
    <col min="15103" max="15106" width="3.7265625" style="26" customWidth="1"/>
    <col min="15107" max="15107" width="61.7265625" style="26" customWidth="1"/>
    <col min="15108" max="15108" width="7.7265625" style="26" customWidth="1"/>
    <col min="15109" max="15110" width="8.54296875" style="26" customWidth="1"/>
    <col min="15111" max="15111" width="29.7265625" style="26" customWidth="1"/>
    <col min="15112" max="15112" width="8.7265625" style="26" customWidth="1"/>
    <col min="15113" max="15113" width="31.7265625" style="26" customWidth="1"/>
    <col min="15114" max="15115" width="9.1796875" style="26"/>
    <col min="15116" max="15116" width="9.1796875" style="26" customWidth="1"/>
    <col min="15117" max="15350" width="9.1796875" style="26"/>
    <col min="15351" max="15353" width="9.1796875" style="26" customWidth="1"/>
    <col min="15354" max="15357" width="3.26953125" style="26" customWidth="1"/>
    <col min="15358" max="15358" width="9.1796875" style="26" customWidth="1"/>
    <col min="15359" max="15362" width="3.7265625" style="26" customWidth="1"/>
    <col min="15363" max="15363" width="61.7265625" style="26" customWidth="1"/>
    <col min="15364" max="15364" width="7.7265625" style="26" customWidth="1"/>
    <col min="15365" max="15366" width="8.54296875" style="26" customWidth="1"/>
    <col min="15367" max="15367" width="29.7265625" style="26" customWidth="1"/>
    <col min="15368" max="15368" width="8.7265625" style="26" customWidth="1"/>
    <col min="15369" max="15369" width="31.7265625" style="26" customWidth="1"/>
    <col min="15370" max="15371" width="9.1796875" style="26"/>
    <col min="15372" max="15372" width="9.1796875" style="26" customWidth="1"/>
    <col min="15373" max="15606" width="9.1796875" style="26"/>
    <col min="15607" max="15609" width="9.1796875" style="26" customWidth="1"/>
    <col min="15610" max="15613" width="3.26953125" style="26" customWidth="1"/>
    <col min="15614" max="15614" width="9.1796875" style="26" customWidth="1"/>
    <col min="15615" max="15618" width="3.7265625" style="26" customWidth="1"/>
    <col min="15619" max="15619" width="61.7265625" style="26" customWidth="1"/>
    <col min="15620" max="15620" width="7.7265625" style="26" customWidth="1"/>
    <col min="15621" max="15622" width="8.54296875" style="26" customWidth="1"/>
    <col min="15623" max="15623" width="29.7265625" style="26" customWidth="1"/>
    <col min="15624" max="15624" width="8.7265625" style="26" customWidth="1"/>
    <col min="15625" max="15625" width="31.7265625" style="26" customWidth="1"/>
    <col min="15626" max="15627" width="9.1796875" style="26"/>
    <col min="15628" max="15628" width="9.1796875" style="26" customWidth="1"/>
    <col min="15629" max="15862" width="9.1796875" style="26"/>
    <col min="15863" max="15865" width="9.1796875" style="26" customWidth="1"/>
    <col min="15866" max="15869" width="3.26953125" style="26" customWidth="1"/>
    <col min="15870" max="15870" width="9.1796875" style="26" customWidth="1"/>
    <col min="15871" max="15874" width="3.7265625" style="26" customWidth="1"/>
    <col min="15875" max="15875" width="61.7265625" style="26" customWidth="1"/>
    <col min="15876" max="15876" width="7.7265625" style="26" customWidth="1"/>
    <col min="15877" max="15878" width="8.54296875" style="26" customWidth="1"/>
    <col min="15879" max="15879" width="29.7265625" style="26" customWidth="1"/>
    <col min="15880" max="15880" width="8.7265625" style="26" customWidth="1"/>
    <col min="15881" max="15881" width="31.7265625" style="26" customWidth="1"/>
    <col min="15882" max="15883" width="9.1796875" style="26"/>
    <col min="15884" max="15884" width="9.1796875" style="26" customWidth="1"/>
    <col min="15885" max="16118" width="9.1796875" style="26"/>
    <col min="16119" max="16121" width="9.1796875" style="26" customWidth="1"/>
    <col min="16122" max="16125" width="3.26953125" style="26" customWidth="1"/>
    <col min="16126" max="16126" width="9.1796875" style="26" customWidth="1"/>
    <col min="16127" max="16130" width="3.7265625" style="26" customWidth="1"/>
    <col min="16131" max="16131" width="61.7265625" style="26" customWidth="1"/>
    <col min="16132" max="16132" width="7.7265625" style="26" customWidth="1"/>
    <col min="16133" max="16134" width="8.54296875" style="26" customWidth="1"/>
    <col min="16135" max="16135" width="29.7265625" style="26" customWidth="1"/>
    <col min="16136" max="16136" width="8.7265625" style="26" customWidth="1"/>
    <col min="16137" max="16137" width="31.7265625" style="26" customWidth="1"/>
    <col min="16138" max="16139" width="9.1796875" style="26"/>
    <col min="16140" max="16140" width="9.1796875" style="26" customWidth="1"/>
    <col min="16141" max="16384" width="9.1796875" style="26"/>
  </cols>
  <sheetData>
    <row r="1" spans="1:48" ht="15.5" x14ac:dyDescent="0.25">
      <c r="D1" s="39" t="s">
        <v>1188</v>
      </c>
      <c r="M1" s="40"/>
      <c r="N1" s="80"/>
      <c r="O1" s="80"/>
      <c r="P1" s="81"/>
      <c r="Q1" s="82"/>
      <c r="R1" s="81"/>
      <c r="S1" s="82"/>
      <c r="T1" s="81"/>
      <c r="U1" s="82"/>
      <c r="V1" s="279"/>
      <c r="W1" s="80"/>
      <c r="X1" s="80"/>
      <c r="Y1" s="80"/>
      <c r="Z1" s="80"/>
      <c r="AA1" s="80"/>
      <c r="AB1" s="81"/>
      <c r="AC1" s="81"/>
      <c r="AD1" s="81"/>
      <c r="AF1" s="81"/>
      <c r="AG1" s="81"/>
      <c r="AH1" s="81"/>
      <c r="AI1" s="81"/>
      <c r="AJ1" s="81"/>
      <c r="AK1" s="81"/>
      <c r="AL1" s="81"/>
      <c r="AM1" s="81"/>
      <c r="AN1" s="81"/>
      <c r="AO1" s="81"/>
      <c r="AP1" s="81"/>
      <c r="AQ1" s="81"/>
    </row>
    <row r="2" spans="1:48" ht="16" thickBot="1" x14ac:dyDescent="0.3">
      <c r="D2" s="41" t="str">
        <f>LEFT(Country!B3,3)</f>
        <v>AUS</v>
      </c>
      <c r="M2" s="40"/>
      <c r="N2" s="80"/>
      <c r="O2" s="80"/>
      <c r="P2" s="80"/>
      <c r="Q2" s="82"/>
      <c r="R2" s="82"/>
      <c r="S2" s="82"/>
      <c r="T2" s="82"/>
      <c r="U2" s="82"/>
      <c r="V2" s="80"/>
      <c r="W2" s="80"/>
      <c r="X2" s="80"/>
      <c r="Y2" s="80"/>
      <c r="Z2" s="80"/>
      <c r="AA2" s="80"/>
      <c r="AB2" s="80"/>
      <c r="AC2" s="80"/>
      <c r="AD2" s="80"/>
      <c r="AE2" s="80"/>
      <c r="AF2" s="80"/>
      <c r="AG2" s="80"/>
      <c r="AH2" s="83"/>
      <c r="AI2" s="84"/>
      <c r="AJ2" s="84"/>
      <c r="AK2" s="84"/>
      <c r="AL2" s="84"/>
      <c r="AM2" s="84"/>
      <c r="AN2" s="84"/>
      <c r="AO2" s="84"/>
      <c r="AP2" s="85"/>
      <c r="AQ2" s="85"/>
    </row>
    <row r="3" spans="1:48" ht="17.25" customHeight="1" thickBot="1" x14ac:dyDescent="0.3">
      <c r="D3" s="42"/>
      <c r="E3" s="43"/>
      <c r="F3" s="43"/>
      <c r="G3" s="43"/>
      <c r="H3" s="44"/>
      <c r="I3" s="280"/>
      <c r="J3" s="590" t="s">
        <v>348</v>
      </c>
      <c r="K3" s="591"/>
      <c r="L3" s="591"/>
      <c r="M3" s="592"/>
      <c r="N3" s="593" t="s">
        <v>1271</v>
      </c>
      <c r="O3" s="594"/>
      <c r="P3" s="594"/>
      <c r="Q3" s="594"/>
      <c r="R3" s="594"/>
      <c r="S3" s="594"/>
      <c r="T3" s="594"/>
      <c r="U3" s="594"/>
      <c r="V3" s="594"/>
      <c r="W3" s="595"/>
      <c r="X3" s="596" t="s">
        <v>348</v>
      </c>
      <c r="Y3" s="597"/>
      <c r="Z3" s="597"/>
      <c r="AA3" s="598"/>
      <c r="AB3" s="582" t="s">
        <v>349</v>
      </c>
      <c r="AC3" s="583"/>
      <c r="AD3" s="583"/>
      <c r="AE3" s="583"/>
      <c r="AF3" s="583"/>
      <c r="AG3" s="583"/>
      <c r="AH3" s="583"/>
      <c r="AI3" s="583"/>
      <c r="AJ3" s="583"/>
      <c r="AK3" s="583"/>
      <c r="AL3" s="583"/>
      <c r="AM3" s="583"/>
      <c r="AN3" s="611"/>
      <c r="AO3" s="583"/>
      <c r="AP3" s="583"/>
      <c r="AQ3" s="584"/>
      <c r="AR3" s="121"/>
      <c r="AS3" s="585" t="s">
        <v>367</v>
      </c>
      <c r="AT3" s="586"/>
      <c r="AU3" s="586"/>
      <c r="AV3" s="587"/>
    </row>
    <row r="4" spans="1:48" ht="113.25" customHeight="1" thickBot="1" x14ac:dyDescent="0.3">
      <c r="A4" s="58" t="s">
        <v>461</v>
      </c>
      <c r="B4" s="93" t="s">
        <v>27</v>
      </c>
      <c r="C4" s="58" t="s">
        <v>10</v>
      </c>
      <c r="D4" s="599" t="s">
        <v>13</v>
      </c>
      <c r="E4" s="600"/>
      <c r="F4" s="600"/>
      <c r="G4" s="600"/>
      <c r="H4" s="601"/>
      <c r="I4" s="281" t="s">
        <v>1322</v>
      </c>
      <c r="J4" s="46"/>
      <c r="K4" s="46"/>
      <c r="L4" s="54"/>
      <c r="M4" s="56"/>
      <c r="N4" s="368" t="s">
        <v>350</v>
      </c>
      <c r="O4" s="369" t="s">
        <v>351</v>
      </c>
      <c r="P4" s="370" t="s">
        <v>1392</v>
      </c>
      <c r="Q4" s="369" t="s">
        <v>1393</v>
      </c>
      <c r="R4" s="369" t="s">
        <v>1394</v>
      </c>
      <c r="S4" s="369" t="s">
        <v>1395</v>
      </c>
      <c r="T4" s="369" t="s">
        <v>1303</v>
      </c>
      <c r="U4" s="369" t="s">
        <v>1396</v>
      </c>
      <c r="V4" s="371" t="s">
        <v>1397</v>
      </c>
      <c r="W4" s="372" t="s">
        <v>1398</v>
      </c>
      <c r="X4" s="373"/>
      <c r="Y4" s="374"/>
      <c r="Z4" s="369"/>
      <c r="AA4" s="373"/>
      <c r="AB4" s="368" t="s">
        <v>354</v>
      </c>
      <c r="AC4" s="369" t="s">
        <v>355</v>
      </c>
      <c r="AD4" s="369" t="s">
        <v>1394</v>
      </c>
      <c r="AE4" s="369" t="s">
        <v>1395</v>
      </c>
      <c r="AF4" s="375" t="s">
        <v>1399</v>
      </c>
      <c r="AG4" s="369" t="s">
        <v>359</v>
      </c>
      <c r="AH4" s="369" t="s">
        <v>1396</v>
      </c>
      <c r="AI4" s="376" t="s">
        <v>1400</v>
      </c>
      <c r="AJ4" s="369" t="s">
        <v>1395</v>
      </c>
      <c r="AK4" s="377" t="s">
        <v>1401</v>
      </c>
      <c r="AL4" s="369" t="s">
        <v>359</v>
      </c>
      <c r="AM4" s="369" t="s">
        <v>1396</v>
      </c>
      <c r="AN4" s="369" t="s">
        <v>1402</v>
      </c>
      <c r="AO4" s="376" t="s">
        <v>364</v>
      </c>
      <c r="AP4" s="369" t="s">
        <v>365</v>
      </c>
      <c r="AQ4" s="378" t="s">
        <v>366</v>
      </c>
      <c r="AR4" s="79"/>
      <c r="AS4" s="46"/>
      <c r="AT4" s="103"/>
      <c r="AU4" s="89"/>
      <c r="AV4" s="90"/>
    </row>
    <row r="5" spans="1:48" ht="47.15" customHeight="1" x14ac:dyDescent="0.25">
      <c r="A5" s="58"/>
      <c r="B5" s="93"/>
      <c r="C5" s="58"/>
      <c r="D5" s="275"/>
      <c r="E5" s="602" t="s">
        <v>527</v>
      </c>
      <c r="F5" s="602"/>
      <c r="G5" s="602"/>
      <c r="H5" s="603"/>
      <c r="I5" s="452"/>
      <c r="J5" s="488"/>
      <c r="K5" s="348"/>
      <c r="L5" s="348"/>
      <c r="M5" s="489"/>
      <c r="N5" s="320"/>
      <c r="O5" s="115"/>
      <c r="P5" s="115"/>
      <c r="Q5" s="238"/>
      <c r="R5" s="115"/>
      <c r="S5" s="238"/>
      <c r="T5" s="115"/>
      <c r="U5" s="188"/>
      <c r="V5" s="220"/>
      <c r="W5" s="221"/>
      <c r="X5" s="254"/>
      <c r="Y5" s="519"/>
      <c r="Z5" s="519"/>
      <c r="AA5" s="255"/>
      <c r="AB5" s="192"/>
      <c r="AC5" s="192"/>
      <c r="AD5" s="115"/>
      <c r="AE5" s="115"/>
      <c r="AF5" s="220"/>
      <c r="AG5" s="222"/>
      <c r="AH5" s="188"/>
      <c r="AI5" s="238"/>
      <c r="AJ5" s="188"/>
      <c r="AK5" s="188"/>
      <c r="AL5" s="188"/>
      <c r="AM5" s="188"/>
      <c r="AN5" s="188"/>
      <c r="AO5" s="336"/>
      <c r="AP5" s="337"/>
      <c r="AQ5" s="338"/>
      <c r="AR5" s="121"/>
      <c r="AS5" s="239"/>
      <c r="AT5" s="240"/>
      <c r="AU5" s="240"/>
      <c r="AV5" s="184"/>
    </row>
    <row r="6" spans="1:48" ht="22.5" x14ac:dyDescent="0.25">
      <c r="A6" s="92" t="str">
        <f>MID(E5,FIND("(Q",E5)+1,6)&amp;"_TA1"</f>
        <v>Q3b.01_TA1</v>
      </c>
      <c r="B6" s="93" t="s">
        <v>28</v>
      </c>
      <c r="C6" s="58" t="s">
        <v>421</v>
      </c>
      <c r="D6" s="18"/>
      <c r="E6" s="457"/>
      <c r="F6" s="458" t="s">
        <v>133</v>
      </c>
      <c r="G6" s="463"/>
      <c r="H6" s="469"/>
      <c r="I6" s="282"/>
      <c r="J6" s="493"/>
      <c r="K6" s="494"/>
      <c r="L6" s="494"/>
      <c r="M6" s="495"/>
      <c r="N6" s="97" t="s">
        <v>5</v>
      </c>
      <c r="O6" s="174" t="str">
        <f t="shared" ref="O6:O9" si="0">IF(OR(B6="NI",B6="N"),"New question introduced in 2023 - Please answer this question for the year of the previous update in Column P",IF(B6="EC","Small changes were made to the question. Take extra care when validating the response in Column N. If necessary, please change your answer in Column P",""))</f>
        <v/>
      </c>
      <c r="P6" s="174"/>
      <c r="Q6" s="174"/>
      <c r="R6" s="97"/>
      <c r="S6" s="174"/>
      <c r="T6" s="97"/>
      <c r="U6" s="174"/>
      <c r="V6" s="261" t="str">
        <f>IF(AND(T6="",R6="",P6="",N6=""),"",IF(AND(T6="",R6="", P6=""),N6,IF(AND(T6="", R6="",P6&lt;&gt;""),P6,IF(AND(T6="",R6&lt;&gt;""),R6,T6))))</f>
        <v>yes</v>
      </c>
      <c r="W6" s="409"/>
      <c r="X6" s="257"/>
      <c r="Y6" s="193" t="str">
        <f>IF(W6="","",W6)</f>
        <v/>
      </c>
      <c r="Z6" s="193"/>
      <c r="AA6" s="75"/>
      <c r="AB6" s="241"/>
      <c r="AC6" s="241"/>
      <c r="AD6" s="242"/>
      <c r="AE6" s="242"/>
      <c r="AF6" s="232" t="str">
        <f>IF(AND(AD6="",AB6=""),"",IF(AND(AD6="",AB6&lt;&gt;""),AB6,IF(AND(AD6="",AB6&lt;&gt;""),AB6,AD6)))</f>
        <v/>
      </c>
      <c r="AG6" s="243"/>
      <c r="AH6" s="244"/>
      <c r="AI6" s="244"/>
      <c r="AJ6" s="244"/>
      <c r="AK6" s="244" t="str">
        <f t="shared" ref="AK6:AK11" si="1">IF(AND(AI6="",AG6="",AF6=""),"",IF(AND(AI6="",AG6=""),AF6,IF(AND(AI6="",AG6&lt;&gt;""),AG6,IF(AND(AI6="",AG6&lt;&gt;""),AG6,AI6))))</f>
        <v/>
      </c>
      <c r="AL6" s="244"/>
      <c r="AM6" s="244"/>
      <c r="AN6" s="244"/>
      <c r="AO6" s="339"/>
      <c r="AP6" s="339" t="str">
        <f>IF(AND(AN6="",AL6="",AK6=""),".",IF(AND(AN6="",AL6=""),AK6,IF(AND(AN6="",AL6&lt;&gt;""),AL6,IF(AND(AN6="",AL6&lt;&gt;""),AL6,AN6))))</f>
        <v>.</v>
      </c>
      <c r="AQ6" s="340"/>
      <c r="AR6" s="121"/>
      <c r="AS6" s="239"/>
      <c r="AT6" s="179"/>
      <c r="AU6" s="179"/>
      <c r="AV6" s="184"/>
    </row>
    <row r="7" spans="1:48" ht="22.5" x14ac:dyDescent="0.25">
      <c r="A7" s="92" t="str">
        <f>MID(E5,FIND("(Q",E5)+1,6)&amp;"_TA2"</f>
        <v>Q3b.01_TA2</v>
      </c>
      <c r="B7" s="93" t="s">
        <v>28</v>
      </c>
      <c r="C7" s="58" t="s">
        <v>422</v>
      </c>
      <c r="D7" s="18"/>
      <c r="E7" s="457"/>
      <c r="F7" s="458" t="s">
        <v>134</v>
      </c>
      <c r="G7" s="463"/>
      <c r="H7" s="469"/>
      <c r="I7" s="282"/>
      <c r="J7" s="493"/>
      <c r="K7" s="494"/>
      <c r="L7" s="494"/>
      <c r="M7" s="495"/>
      <c r="N7" s="97" t="s">
        <v>5</v>
      </c>
      <c r="O7" s="174" t="str">
        <f t="shared" si="0"/>
        <v/>
      </c>
      <c r="P7" s="174"/>
      <c r="Q7" s="174"/>
      <c r="R7" s="97"/>
      <c r="S7" s="174"/>
      <c r="T7" s="97"/>
      <c r="U7" s="174"/>
      <c r="V7" s="261" t="str">
        <f t="shared" ref="V7:V70" si="2">IF(AND(T7="",R7="",P7="",N7=""),"",IF(AND(T7="",R7="", P7=""),N7,IF(AND(T7="", R7="",P7&lt;&gt;""),P7,IF(AND(T7="",R7&lt;&gt;""),R7,T7))))</f>
        <v>yes</v>
      </c>
      <c r="W7" s="409"/>
      <c r="X7" s="257"/>
      <c r="Y7" s="193" t="str">
        <f t="shared" ref="Y7:Y10" si="3">IF(W7="","",W7)</f>
        <v/>
      </c>
      <c r="Z7" s="193"/>
      <c r="AA7" s="75"/>
      <c r="AB7" s="241"/>
      <c r="AC7" s="241"/>
      <c r="AD7" s="242"/>
      <c r="AE7" s="242"/>
      <c r="AF7" s="232" t="str">
        <f t="shared" ref="AF7:AF70" si="4">IF(AND(AD7="",AB7=""),"",IF(AND(AD7="",AB7&lt;&gt;""),AB7,IF(AND(AD7="",AB7&lt;&gt;""),AB7,AD7)))</f>
        <v/>
      </c>
      <c r="AG7" s="243"/>
      <c r="AH7" s="244"/>
      <c r="AI7" s="244"/>
      <c r="AJ7" s="244"/>
      <c r="AK7" s="244" t="str">
        <f t="shared" si="1"/>
        <v/>
      </c>
      <c r="AL7" s="244"/>
      <c r="AM7" s="244"/>
      <c r="AN7" s="244"/>
      <c r="AO7" s="339"/>
      <c r="AP7" s="339" t="str">
        <f t="shared" ref="AP7:AP70" si="5">IF(AND(AN7="",AL7="",AK7=""),".",IF(AND(AN7="",AL7=""),AK7,IF(AND(AN7="",AL7&lt;&gt;""),AL7,IF(AND(AN7="",AL7&lt;&gt;""),AL7,AN7))))</f>
        <v>.</v>
      </c>
      <c r="AQ7" s="340"/>
      <c r="AR7" s="121"/>
      <c r="AS7" s="239"/>
      <c r="AT7" s="179"/>
      <c r="AU7" s="179"/>
      <c r="AV7" s="184"/>
    </row>
    <row r="8" spans="1:48" ht="22.5" x14ac:dyDescent="0.25">
      <c r="A8" s="92" t="str">
        <f>MID(E5,FIND("(Q",E5)+1,6)&amp;"_TA3"</f>
        <v>Q3b.01_TA3</v>
      </c>
      <c r="B8" s="93" t="s">
        <v>28</v>
      </c>
      <c r="C8" s="58" t="s">
        <v>423</v>
      </c>
      <c r="D8" s="18"/>
      <c r="E8" s="457"/>
      <c r="F8" s="458" t="s">
        <v>135</v>
      </c>
      <c r="G8" s="463"/>
      <c r="H8" s="469"/>
      <c r="I8" s="283"/>
      <c r="J8" s="499"/>
      <c r="K8" s="500"/>
      <c r="L8" s="500"/>
      <c r="M8" s="501"/>
      <c r="N8" s="97" t="s">
        <v>5</v>
      </c>
      <c r="O8" s="174" t="str">
        <f t="shared" si="0"/>
        <v/>
      </c>
      <c r="P8" s="174"/>
      <c r="Q8" s="174"/>
      <c r="R8" s="97"/>
      <c r="S8" s="174"/>
      <c r="T8" s="97"/>
      <c r="U8" s="174"/>
      <c r="V8" s="261" t="str">
        <f t="shared" si="2"/>
        <v>yes</v>
      </c>
      <c r="W8" s="409"/>
      <c r="X8" s="257"/>
      <c r="Y8" s="193" t="str">
        <f t="shared" si="3"/>
        <v/>
      </c>
      <c r="Z8" s="193"/>
      <c r="AA8" s="75"/>
      <c r="AB8" s="241"/>
      <c r="AC8" s="241"/>
      <c r="AD8" s="242"/>
      <c r="AE8" s="242"/>
      <c r="AF8" s="232" t="str">
        <f t="shared" si="4"/>
        <v/>
      </c>
      <c r="AG8" s="243"/>
      <c r="AH8" s="244"/>
      <c r="AI8" s="244"/>
      <c r="AJ8" s="244"/>
      <c r="AK8" s="244" t="str">
        <f t="shared" si="1"/>
        <v/>
      </c>
      <c r="AL8" s="244"/>
      <c r="AM8" s="244"/>
      <c r="AN8" s="244"/>
      <c r="AO8" s="339"/>
      <c r="AP8" s="339" t="str">
        <f t="shared" si="5"/>
        <v>.</v>
      </c>
      <c r="AQ8" s="340"/>
      <c r="AR8" s="121"/>
      <c r="AS8" s="239"/>
      <c r="AT8" s="179"/>
      <c r="AU8" s="179"/>
      <c r="AV8" s="184"/>
    </row>
    <row r="9" spans="1:48" ht="22.5" x14ac:dyDescent="0.25">
      <c r="A9" s="92" t="str">
        <f>MID(E5,FIND("(Q",E5)+1,6)&amp;"_TA4"</f>
        <v>Q3b.01_TA4</v>
      </c>
      <c r="B9" s="93" t="s">
        <v>28</v>
      </c>
      <c r="C9" s="58" t="s">
        <v>424</v>
      </c>
      <c r="D9" s="18"/>
      <c r="E9" s="457"/>
      <c r="F9" s="458" t="s">
        <v>136</v>
      </c>
      <c r="G9" s="463"/>
      <c r="H9" s="469"/>
      <c r="I9" s="283"/>
      <c r="J9" s="499"/>
      <c r="K9" s="500"/>
      <c r="L9" s="500"/>
      <c r="M9" s="501"/>
      <c r="N9" s="97" t="s">
        <v>5</v>
      </c>
      <c r="O9" s="174" t="str">
        <f t="shared" si="0"/>
        <v/>
      </c>
      <c r="P9" s="174"/>
      <c r="Q9" s="174"/>
      <c r="R9" s="97"/>
      <c r="S9" s="174"/>
      <c r="T9" s="97"/>
      <c r="U9" s="174"/>
      <c r="V9" s="261" t="str">
        <f t="shared" si="2"/>
        <v>yes</v>
      </c>
      <c r="W9" s="409"/>
      <c r="X9" s="257"/>
      <c r="Y9" s="193" t="str">
        <f t="shared" si="3"/>
        <v/>
      </c>
      <c r="Z9" s="193"/>
      <c r="AA9" s="75"/>
      <c r="AB9" s="241"/>
      <c r="AC9" s="241"/>
      <c r="AD9" s="242"/>
      <c r="AE9" s="242"/>
      <c r="AF9" s="232" t="str">
        <f t="shared" si="4"/>
        <v/>
      </c>
      <c r="AG9" s="243"/>
      <c r="AH9" s="244"/>
      <c r="AI9" s="244"/>
      <c r="AJ9" s="244"/>
      <c r="AK9" s="244" t="str">
        <f t="shared" si="1"/>
        <v/>
      </c>
      <c r="AL9" s="244"/>
      <c r="AM9" s="244"/>
      <c r="AN9" s="244"/>
      <c r="AO9" s="339"/>
      <c r="AP9" s="339" t="str">
        <f t="shared" si="5"/>
        <v>.</v>
      </c>
      <c r="AQ9" s="340"/>
      <c r="AR9" s="121"/>
      <c r="AS9" s="239"/>
      <c r="AT9" s="179"/>
      <c r="AU9" s="179"/>
      <c r="AV9" s="184"/>
    </row>
    <row r="10" spans="1:48" ht="48" customHeight="1" x14ac:dyDescent="0.25">
      <c r="A10" s="92" t="str">
        <f>MID(E10,FIND("(Q",E10)+1,6)</f>
        <v>Q3b.02</v>
      </c>
      <c r="B10" s="93" t="s">
        <v>372</v>
      </c>
      <c r="C10" s="58"/>
      <c r="D10" s="18"/>
      <c r="E10" s="588" t="s">
        <v>1197</v>
      </c>
      <c r="F10" s="588"/>
      <c r="G10" s="588"/>
      <c r="H10" s="612"/>
      <c r="I10" s="461" t="s">
        <v>1243</v>
      </c>
      <c r="J10" s="499"/>
      <c r="K10" s="500"/>
      <c r="L10" s="500"/>
      <c r="M10" s="501"/>
      <c r="N10" s="97" t="s">
        <v>0</v>
      </c>
      <c r="O10" s="174" t="s">
        <v>1389</v>
      </c>
      <c r="P10" s="174"/>
      <c r="Q10" s="174"/>
      <c r="R10" s="97"/>
      <c r="S10" s="174"/>
      <c r="T10" s="97"/>
      <c r="U10" s="174"/>
      <c r="V10" s="261" t="str">
        <f t="shared" si="2"/>
        <v/>
      </c>
      <c r="W10" s="409"/>
      <c r="X10" s="257"/>
      <c r="Y10" s="193" t="str">
        <f t="shared" si="3"/>
        <v/>
      </c>
      <c r="Z10" s="193"/>
      <c r="AA10" s="75"/>
      <c r="AB10" s="241"/>
      <c r="AC10" s="241"/>
      <c r="AD10" s="242"/>
      <c r="AE10" s="242"/>
      <c r="AF10" s="232" t="str">
        <f t="shared" si="4"/>
        <v/>
      </c>
      <c r="AG10" s="243"/>
      <c r="AH10" s="244"/>
      <c r="AI10" s="244"/>
      <c r="AJ10" s="244"/>
      <c r="AK10" s="244" t="str">
        <f t="shared" si="1"/>
        <v/>
      </c>
      <c r="AL10" s="244"/>
      <c r="AM10" s="244"/>
      <c r="AN10" s="244"/>
      <c r="AO10" s="339"/>
      <c r="AP10" s="339" t="str">
        <f t="shared" si="5"/>
        <v>.</v>
      </c>
      <c r="AQ10" s="340"/>
      <c r="AR10" s="121"/>
      <c r="AS10" s="245"/>
      <c r="AT10" s="179"/>
      <c r="AU10" s="179"/>
      <c r="AV10" s="184"/>
    </row>
    <row r="11" spans="1:48" ht="45" customHeight="1" x14ac:dyDescent="0.25">
      <c r="A11" s="92" t="str">
        <f>MID(E11,FIND("(Q",E11)+1,6)</f>
        <v>Q3b.03</v>
      </c>
      <c r="B11" s="93" t="s">
        <v>372</v>
      </c>
      <c r="C11" s="58"/>
      <c r="D11" s="18"/>
      <c r="E11" s="588" t="s">
        <v>1192</v>
      </c>
      <c r="F11" s="588"/>
      <c r="G11" s="588"/>
      <c r="H11" s="612"/>
      <c r="I11" s="439" t="s">
        <v>1244</v>
      </c>
      <c r="J11" s="499"/>
      <c r="K11" s="500"/>
      <c r="L11" s="500"/>
      <c r="M11" s="501"/>
      <c r="N11" s="167" t="s">
        <v>0</v>
      </c>
      <c r="O11" s="174" t="s">
        <v>1389</v>
      </c>
      <c r="P11" s="174"/>
      <c r="Q11" s="174"/>
      <c r="R11" s="97"/>
      <c r="S11" s="174"/>
      <c r="T11" s="97"/>
      <c r="U11" s="204"/>
      <c r="V11" s="261" t="str">
        <f t="shared" si="2"/>
        <v/>
      </c>
      <c r="W11" s="409"/>
      <c r="X11" s="257"/>
      <c r="Y11" s="193"/>
      <c r="Z11" s="193"/>
      <c r="AA11" s="75"/>
      <c r="AB11" s="241"/>
      <c r="AC11" s="241"/>
      <c r="AD11" s="242"/>
      <c r="AE11" s="242"/>
      <c r="AF11" s="232" t="str">
        <f t="shared" si="4"/>
        <v/>
      </c>
      <c r="AG11" s="243"/>
      <c r="AH11" s="244"/>
      <c r="AI11" s="244"/>
      <c r="AJ11" s="244"/>
      <c r="AK11" s="244" t="str">
        <f t="shared" si="1"/>
        <v/>
      </c>
      <c r="AL11" s="244"/>
      <c r="AM11" s="244"/>
      <c r="AN11" s="244"/>
      <c r="AO11" s="339"/>
      <c r="AP11" s="339" t="str">
        <f t="shared" si="5"/>
        <v>.</v>
      </c>
      <c r="AQ11" s="340"/>
      <c r="AR11" s="121"/>
      <c r="AS11" s="245"/>
      <c r="AT11" s="179"/>
      <c r="AU11" s="179"/>
      <c r="AV11" s="184"/>
    </row>
    <row r="12" spans="1:48" ht="60" customHeight="1" x14ac:dyDescent="0.25">
      <c r="A12" s="36"/>
      <c r="D12" s="560" t="s">
        <v>462</v>
      </c>
      <c r="E12" s="561"/>
      <c r="F12" s="561"/>
      <c r="G12" s="561"/>
      <c r="H12" s="562"/>
      <c r="I12" s="37"/>
      <c r="J12" s="47"/>
      <c r="K12" s="73"/>
      <c r="L12" s="73"/>
      <c r="M12" s="96"/>
      <c r="N12" s="115" t="s">
        <v>0</v>
      </c>
      <c r="O12" s="115"/>
      <c r="P12" s="115"/>
      <c r="Q12" s="213"/>
      <c r="R12" s="115"/>
      <c r="S12" s="213"/>
      <c r="T12" s="115"/>
      <c r="U12" s="209"/>
      <c r="V12" s="213"/>
      <c r="W12" s="230"/>
      <c r="X12" s="257"/>
      <c r="Y12" s="193"/>
      <c r="Z12" s="193"/>
      <c r="AA12" s="75"/>
      <c r="AB12" s="192"/>
      <c r="AC12" s="192"/>
      <c r="AD12" s="115"/>
      <c r="AE12" s="115"/>
      <c r="AF12" s="213"/>
      <c r="AG12" s="186"/>
      <c r="AH12" s="188"/>
      <c r="AI12" s="188"/>
      <c r="AJ12" s="188"/>
      <c r="AK12" s="188"/>
      <c r="AL12" s="188"/>
      <c r="AM12" s="188"/>
      <c r="AN12" s="188"/>
      <c r="AO12" s="336"/>
      <c r="AP12" s="336"/>
      <c r="AQ12" s="341"/>
      <c r="AR12" s="121"/>
      <c r="AS12" s="245"/>
      <c r="AT12" s="179"/>
      <c r="AU12" s="179"/>
      <c r="AV12" s="184"/>
    </row>
    <row r="13" spans="1:48" ht="108" customHeight="1" x14ac:dyDescent="0.25">
      <c r="A13" s="36"/>
      <c r="D13" s="38"/>
      <c r="E13" s="62"/>
      <c r="F13" s="62"/>
      <c r="G13" s="62"/>
      <c r="H13" s="276"/>
      <c r="I13" s="469" t="s">
        <v>753</v>
      </c>
      <c r="J13" s="520"/>
      <c r="K13" s="521"/>
      <c r="L13" s="521"/>
      <c r="M13" s="96"/>
      <c r="N13" s="115" t="s">
        <v>0</v>
      </c>
      <c r="O13" s="115"/>
      <c r="P13" s="115"/>
      <c r="Q13" s="213"/>
      <c r="R13" s="115"/>
      <c r="S13" s="213"/>
      <c r="T13" s="115"/>
      <c r="U13" s="209"/>
      <c r="V13" s="213"/>
      <c r="W13" s="230"/>
      <c r="X13" s="257"/>
      <c r="Y13" s="193"/>
      <c r="Z13" s="193"/>
      <c r="AA13" s="75"/>
      <c r="AB13" s="192"/>
      <c r="AC13" s="192"/>
      <c r="AD13" s="115"/>
      <c r="AE13" s="115"/>
      <c r="AF13" s="213"/>
      <c r="AG13" s="186"/>
      <c r="AH13" s="188"/>
      <c r="AI13" s="188"/>
      <c r="AJ13" s="188"/>
      <c r="AK13" s="188"/>
      <c r="AL13" s="188"/>
      <c r="AM13" s="188"/>
      <c r="AN13" s="188"/>
      <c r="AO13" s="336"/>
      <c r="AP13" s="336"/>
      <c r="AQ13" s="341"/>
      <c r="AR13" s="121"/>
      <c r="AS13" s="245"/>
      <c r="AT13" s="179"/>
      <c r="AU13" s="179"/>
      <c r="AV13" s="184"/>
    </row>
    <row r="14" spans="1:48" ht="126.5" x14ac:dyDescent="0.25">
      <c r="A14" s="36"/>
      <c r="D14" s="38"/>
      <c r="E14" s="552" t="s">
        <v>697</v>
      </c>
      <c r="F14" s="552"/>
      <c r="G14" s="552"/>
      <c r="H14" s="553"/>
      <c r="I14" s="469" t="s">
        <v>463</v>
      </c>
      <c r="J14" s="47"/>
      <c r="K14" s="73"/>
      <c r="L14" s="73"/>
      <c r="M14" s="96"/>
      <c r="N14" s="115" t="s">
        <v>0</v>
      </c>
      <c r="O14" s="115"/>
      <c r="P14" s="115"/>
      <c r="Q14" s="213"/>
      <c r="R14" s="115"/>
      <c r="S14" s="213"/>
      <c r="T14" s="115"/>
      <c r="U14" s="209"/>
      <c r="V14" s="213"/>
      <c r="W14" s="230"/>
      <c r="X14" s="257"/>
      <c r="Y14" s="193"/>
      <c r="Z14" s="193"/>
      <c r="AA14" s="75"/>
      <c r="AB14" s="192"/>
      <c r="AC14" s="192"/>
      <c r="AD14" s="115"/>
      <c r="AE14" s="115"/>
      <c r="AF14" s="213"/>
      <c r="AG14" s="186"/>
      <c r="AH14" s="188"/>
      <c r="AI14" s="188"/>
      <c r="AJ14" s="188"/>
      <c r="AK14" s="188"/>
      <c r="AL14" s="188"/>
      <c r="AM14" s="188"/>
      <c r="AN14" s="188"/>
      <c r="AO14" s="336"/>
      <c r="AP14" s="336"/>
      <c r="AQ14" s="341"/>
      <c r="AR14" s="121"/>
      <c r="AS14" s="245"/>
      <c r="AT14" s="179"/>
      <c r="AU14" s="179"/>
      <c r="AV14" s="184"/>
    </row>
    <row r="15" spans="1:48" ht="46.5" customHeight="1" x14ac:dyDescent="0.25">
      <c r="A15" s="485" t="str">
        <f>MID(E$14,FIND("(Q",E$14)+1,7)&amp;"_TA1"</f>
        <v>Q3b.1.1_TA1</v>
      </c>
      <c r="B15" s="91" t="s">
        <v>30</v>
      </c>
      <c r="C15" s="466" t="s">
        <v>428</v>
      </c>
      <c r="D15" s="38"/>
      <c r="E15" s="463"/>
      <c r="F15" s="552" t="s">
        <v>133</v>
      </c>
      <c r="G15" s="552"/>
      <c r="H15" s="553"/>
      <c r="I15" s="37"/>
      <c r="J15" s="47"/>
      <c r="K15" s="73"/>
      <c r="L15" s="73"/>
      <c r="M15" s="96"/>
      <c r="N15" s="97" t="s">
        <v>1</v>
      </c>
      <c r="O15" s="174" t="str">
        <f t="shared" ref="O15:O18" si="6">IF(OR(B15="NI",B15="N"),"New question introduced in 2023 - Please answer this question for the year of the previous update in Column P",IF(B15="EC","Small changes were made to the question. Take extra care when validating the response in Column N. If necessary, please change your answer in Column P",""))</f>
        <v>Small changes were made to the question. Take extra care when validating the response in Column N. If necessary, please change your answer in Column P</v>
      </c>
      <c r="P15" s="97"/>
      <c r="Q15" s="174"/>
      <c r="R15" s="97"/>
      <c r="S15" s="174"/>
      <c r="T15" s="97"/>
      <c r="U15" s="204"/>
      <c r="V15" s="261" t="str">
        <f t="shared" si="2"/>
        <v>no</v>
      </c>
      <c r="W15" s="231"/>
      <c r="X15" s="257"/>
      <c r="Y15" s="193"/>
      <c r="Z15" s="193"/>
      <c r="AA15" s="75"/>
      <c r="AB15" s="241"/>
      <c r="AC15" s="241"/>
      <c r="AD15" s="242"/>
      <c r="AE15" s="242"/>
      <c r="AF15" s="232" t="str">
        <f t="shared" si="4"/>
        <v/>
      </c>
      <c r="AG15" s="243"/>
      <c r="AH15" s="244"/>
      <c r="AI15" s="244"/>
      <c r="AJ15" s="244"/>
      <c r="AK15" s="244" t="str">
        <f t="shared" ref="AK15:AK77" si="7">IF(AND(AI15="",AG15="",AF15=""),"",IF(AND(AI15="",AG15=""),AF15,IF(AND(AI15="",AG15&lt;&gt;""),AG15,IF(AND(AI15="",AG15&lt;&gt;""),AG15,AI15))))</f>
        <v/>
      </c>
      <c r="AL15" s="244"/>
      <c r="AM15" s="244"/>
      <c r="AN15" s="244"/>
      <c r="AO15" s="244"/>
      <c r="AP15" s="244" t="str">
        <f t="shared" si="5"/>
        <v>.</v>
      </c>
      <c r="AQ15" s="342"/>
      <c r="AR15" s="121"/>
      <c r="AS15" s="245"/>
      <c r="AT15" s="179"/>
      <c r="AU15" s="179"/>
      <c r="AV15" s="184"/>
    </row>
    <row r="16" spans="1:48" ht="46.5" customHeight="1" x14ac:dyDescent="0.25">
      <c r="A16" s="485" t="str">
        <f>MID(E$14,FIND("(Q",E$14)+1,7)&amp;"_TA2"</f>
        <v>Q3b.1.1_TA2</v>
      </c>
      <c r="B16" s="91" t="s">
        <v>30</v>
      </c>
      <c r="C16" s="168" t="s">
        <v>429</v>
      </c>
      <c r="D16" s="38"/>
      <c r="E16" s="463"/>
      <c r="F16" s="552" t="s">
        <v>14</v>
      </c>
      <c r="G16" s="552"/>
      <c r="H16" s="553"/>
      <c r="I16" s="37"/>
      <c r="J16" s="47"/>
      <c r="K16" s="73"/>
      <c r="L16" s="73"/>
      <c r="M16" s="96"/>
      <c r="N16" s="97" t="s">
        <v>1</v>
      </c>
      <c r="O16" s="174" t="str">
        <f t="shared" si="6"/>
        <v>Small changes were made to the question. Take extra care when validating the response in Column N. If necessary, please change your answer in Column P</v>
      </c>
      <c r="P16" s="97"/>
      <c r="Q16" s="174"/>
      <c r="R16" s="97"/>
      <c r="S16" s="174"/>
      <c r="T16" s="97"/>
      <c r="U16" s="204"/>
      <c r="V16" s="261" t="str">
        <f t="shared" si="2"/>
        <v>no</v>
      </c>
      <c r="W16" s="231"/>
      <c r="X16" s="257"/>
      <c r="Y16" s="193"/>
      <c r="Z16" s="193"/>
      <c r="AA16" s="75"/>
      <c r="AB16" s="241"/>
      <c r="AC16" s="241"/>
      <c r="AD16" s="242"/>
      <c r="AE16" s="242"/>
      <c r="AF16" s="232" t="str">
        <f t="shared" si="4"/>
        <v/>
      </c>
      <c r="AG16" s="243"/>
      <c r="AH16" s="244"/>
      <c r="AI16" s="244"/>
      <c r="AJ16" s="244"/>
      <c r="AK16" s="244" t="str">
        <f t="shared" si="7"/>
        <v/>
      </c>
      <c r="AL16" s="244"/>
      <c r="AM16" s="244"/>
      <c r="AN16" s="244"/>
      <c r="AO16" s="244"/>
      <c r="AP16" s="244" t="str">
        <f t="shared" si="5"/>
        <v>.</v>
      </c>
      <c r="AQ16" s="342"/>
      <c r="AR16" s="121"/>
      <c r="AS16" s="245"/>
      <c r="AT16" s="179"/>
      <c r="AU16" s="179"/>
      <c r="AV16" s="184"/>
    </row>
    <row r="17" spans="1:48" ht="46.5" customHeight="1" x14ac:dyDescent="0.25">
      <c r="A17" s="485" t="str">
        <f>MID(E$14,FIND("(Q",E$14)+1,7)&amp;"_TA3"</f>
        <v>Q3b.1.1_TA3</v>
      </c>
      <c r="B17" s="91" t="s">
        <v>30</v>
      </c>
      <c r="C17" s="466" t="s">
        <v>430</v>
      </c>
      <c r="D17" s="38"/>
      <c r="E17" s="463"/>
      <c r="F17" s="552" t="s">
        <v>135</v>
      </c>
      <c r="G17" s="552"/>
      <c r="H17" s="553"/>
      <c r="I17" s="37"/>
      <c r="J17" s="47"/>
      <c r="K17" s="73"/>
      <c r="L17" s="73"/>
      <c r="M17" s="96"/>
      <c r="N17" s="97" t="s">
        <v>1</v>
      </c>
      <c r="O17" s="174" t="str">
        <f t="shared" si="6"/>
        <v>Small changes were made to the question. Take extra care when validating the response in Column N. If necessary, please change your answer in Column P</v>
      </c>
      <c r="P17" s="97"/>
      <c r="Q17" s="174"/>
      <c r="R17" s="97"/>
      <c r="S17" s="174"/>
      <c r="T17" s="97"/>
      <c r="U17" s="204"/>
      <c r="V17" s="261" t="str">
        <f t="shared" si="2"/>
        <v>no</v>
      </c>
      <c r="W17" s="231"/>
      <c r="X17" s="257"/>
      <c r="Y17" s="193"/>
      <c r="Z17" s="193"/>
      <c r="AA17" s="75"/>
      <c r="AB17" s="241"/>
      <c r="AC17" s="241"/>
      <c r="AD17" s="242"/>
      <c r="AE17" s="242"/>
      <c r="AF17" s="232" t="str">
        <f t="shared" si="4"/>
        <v/>
      </c>
      <c r="AG17" s="243"/>
      <c r="AH17" s="244"/>
      <c r="AI17" s="244"/>
      <c r="AJ17" s="244"/>
      <c r="AK17" s="244" t="str">
        <f t="shared" si="7"/>
        <v/>
      </c>
      <c r="AL17" s="244"/>
      <c r="AM17" s="244"/>
      <c r="AN17" s="244"/>
      <c r="AO17" s="244"/>
      <c r="AP17" s="244" t="str">
        <f t="shared" si="5"/>
        <v>.</v>
      </c>
      <c r="AQ17" s="342"/>
      <c r="AR17" s="122"/>
      <c r="AS17" s="245"/>
      <c r="AT17" s="179"/>
      <c r="AU17" s="179"/>
      <c r="AV17" s="184"/>
    </row>
    <row r="18" spans="1:48" ht="46.5" customHeight="1" x14ac:dyDescent="0.25">
      <c r="A18" s="485" t="str">
        <f>MID(E$14,FIND("(Q",E$14)+1,7)&amp;"_TA4"</f>
        <v>Q3b.1.1_TA4</v>
      </c>
      <c r="B18" s="91" t="s">
        <v>30</v>
      </c>
      <c r="C18" s="168" t="s">
        <v>431</v>
      </c>
      <c r="D18" s="38"/>
      <c r="E18" s="463"/>
      <c r="F18" s="552" t="s">
        <v>15</v>
      </c>
      <c r="G18" s="552"/>
      <c r="H18" s="553"/>
      <c r="I18" s="37"/>
      <c r="J18" s="47"/>
      <c r="K18" s="73"/>
      <c r="L18" s="73"/>
      <c r="M18" s="96"/>
      <c r="N18" s="97" t="s">
        <v>5</v>
      </c>
      <c r="O18" s="174" t="str">
        <f t="shared" si="6"/>
        <v>Small changes were made to the question. Take extra care when validating the response in Column N. If necessary, please change your answer in Column P</v>
      </c>
      <c r="P18" s="97"/>
      <c r="Q18" s="174"/>
      <c r="R18" s="97"/>
      <c r="S18" s="174"/>
      <c r="T18" s="97"/>
      <c r="U18" s="204"/>
      <c r="V18" s="261" t="str">
        <f t="shared" si="2"/>
        <v>yes</v>
      </c>
      <c r="W18" s="231"/>
      <c r="X18" s="257"/>
      <c r="Y18" s="193"/>
      <c r="Z18" s="193"/>
      <c r="AA18" s="75"/>
      <c r="AB18" s="241"/>
      <c r="AC18" s="241"/>
      <c r="AD18" s="242"/>
      <c r="AE18" s="242"/>
      <c r="AF18" s="232" t="str">
        <f t="shared" si="4"/>
        <v/>
      </c>
      <c r="AG18" s="243"/>
      <c r="AH18" s="244"/>
      <c r="AI18" s="244"/>
      <c r="AJ18" s="244"/>
      <c r="AK18" s="244" t="str">
        <f t="shared" si="7"/>
        <v/>
      </c>
      <c r="AL18" s="244"/>
      <c r="AM18" s="244"/>
      <c r="AN18" s="244"/>
      <c r="AO18" s="244"/>
      <c r="AP18" s="244" t="str">
        <f t="shared" si="5"/>
        <v>.</v>
      </c>
      <c r="AQ18" s="342"/>
      <c r="AR18" s="121"/>
      <c r="AS18" s="245"/>
      <c r="AT18" s="179"/>
      <c r="AU18" s="179"/>
      <c r="AV18" s="184"/>
    </row>
    <row r="19" spans="1:48" ht="47.25" customHeight="1" x14ac:dyDescent="0.25">
      <c r="A19" s="36"/>
      <c r="D19" s="38"/>
      <c r="E19" s="552" t="s">
        <v>1005</v>
      </c>
      <c r="F19" s="552"/>
      <c r="G19" s="552"/>
      <c r="H19" s="553"/>
      <c r="I19" s="284" t="s">
        <v>394</v>
      </c>
      <c r="J19" s="47"/>
      <c r="K19" s="73"/>
      <c r="L19" s="73"/>
      <c r="M19" s="96"/>
      <c r="N19" s="115" t="s">
        <v>0</v>
      </c>
      <c r="O19" s="115"/>
      <c r="P19" s="115"/>
      <c r="Q19" s="213"/>
      <c r="R19" s="115"/>
      <c r="S19" s="213"/>
      <c r="T19" s="115"/>
      <c r="U19" s="209"/>
      <c r="V19" s="213"/>
      <c r="W19" s="230"/>
      <c r="X19" s="257"/>
      <c r="Y19" s="193"/>
      <c r="Z19" s="193"/>
      <c r="AA19" s="75"/>
      <c r="AB19" s="192"/>
      <c r="AC19" s="192"/>
      <c r="AD19" s="115"/>
      <c r="AE19" s="115"/>
      <c r="AF19" s="213"/>
      <c r="AG19" s="186"/>
      <c r="AH19" s="188"/>
      <c r="AI19" s="188"/>
      <c r="AJ19" s="188"/>
      <c r="AK19" s="188"/>
      <c r="AL19" s="188"/>
      <c r="AM19" s="188"/>
      <c r="AN19" s="188"/>
      <c r="AO19" s="188"/>
      <c r="AP19" s="188"/>
      <c r="AQ19" s="202"/>
      <c r="AR19" s="121"/>
      <c r="AS19" s="245"/>
      <c r="AT19" s="179"/>
      <c r="AU19" s="179"/>
      <c r="AV19" s="184"/>
    </row>
    <row r="20" spans="1:48" ht="24.75" customHeight="1" x14ac:dyDescent="0.25">
      <c r="A20" s="36"/>
      <c r="D20" s="38"/>
      <c r="E20" s="463"/>
      <c r="F20" s="552" t="s">
        <v>1214</v>
      </c>
      <c r="G20" s="552"/>
      <c r="H20" s="553"/>
      <c r="I20" s="37"/>
      <c r="J20" s="47"/>
      <c r="K20" s="73"/>
      <c r="L20" s="73"/>
      <c r="M20" s="96"/>
      <c r="N20" s="115" t="s">
        <v>0</v>
      </c>
      <c r="O20" s="115"/>
      <c r="P20" s="115"/>
      <c r="Q20" s="213"/>
      <c r="R20" s="115"/>
      <c r="S20" s="213"/>
      <c r="T20" s="115"/>
      <c r="U20" s="209"/>
      <c r="V20" s="213"/>
      <c r="W20" s="230"/>
      <c r="X20" s="257"/>
      <c r="Y20" s="193"/>
      <c r="Z20" s="193"/>
      <c r="AA20" s="75"/>
      <c r="AB20" s="192"/>
      <c r="AC20" s="192"/>
      <c r="AD20" s="115"/>
      <c r="AE20" s="115"/>
      <c r="AF20" s="213"/>
      <c r="AG20" s="186"/>
      <c r="AH20" s="188"/>
      <c r="AI20" s="188"/>
      <c r="AJ20" s="188"/>
      <c r="AK20" s="188"/>
      <c r="AL20" s="188"/>
      <c r="AM20" s="188"/>
      <c r="AN20" s="188"/>
      <c r="AO20" s="188"/>
      <c r="AP20" s="188"/>
      <c r="AQ20" s="202"/>
      <c r="AR20" s="121"/>
      <c r="AS20" s="245"/>
      <c r="AT20" s="179"/>
      <c r="AU20" s="179"/>
      <c r="AV20" s="184"/>
    </row>
    <row r="21" spans="1:48" ht="45" customHeight="1" x14ac:dyDescent="0.25">
      <c r="A21" s="91" t="str">
        <f>MID(F$20,FIND("(Q",F$20)+1,8)&amp;"_TA1"</f>
        <v>Q3b.1.2a_TA1</v>
      </c>
      <c r="B21" s="91" t="s">
        <v>30</v>
      </c>
      <c r="C21" s="111" t="s">
        <v>435</v>
      </c>
      <c r="D21" s="38"/>
      <c r="E21" s="463"/>
      <c r="F21" s="62"/>
      <c r="G21" s="580" t="s">
        <v>133</v>
      </c>
      <c r="H21" s="581"/>
      <c r="I21" s="37"/>
      <c r="J21" s="47"/>
      <c r="K21" s="73"/>
      <c r="L21" s="73"/>
      <c r="M21" s="96"/>
      <c r="N21" s="97" t="s">
        <v>1</v>
      </c>
      <c r="O21" s="174" t="str">
        <f t="shared" ref="O21:O24" si="8">IF(OR(B21="NI",B21="N"),"New question introduced in 2023 - Please answer this question for the year of the previous update in Column P",IF(B21="EC","Small changes were made to the question. Take extra care when validating the response in Column N. If necessary, please change your answer in Column P",""))</f>
        <v>Small changes were made to the question. Take extra care when validating the response in Column N. If necessary, please change your answer in Column P</v>
      </c>
      <c r="P21" s="97"/>
      <c r="Q21" s="174"/>
      <c r="R21" s="97"/>
      <c r="S21" s="174"/>
      <c r="T21" s="97"/>
      <c r="U21" s="204"/>
      <c r="V21" s="261" t="str">
        <f t="shared" si="2"/>
        <v>no</v>
      </c>
      <c r="W21" s="231"/>
      <c r="X21" s="257"/>
      <c r="Y21" s="193"/>
      <c r="Z21" s="193"/>
      <c r="AA21" s="75"/>
      <c r="AB21" s="241"/>
      <c r="AC21" s="241"/>
      <c r="AD21" s="242"/>
      <c r="AE21" s="242"/>
      <c r="AF21" s="232" t="str">
        <f t="shared" si="4"/>
        <v/>
      </c>
      <c r="AG21" s="242"/>
      <c r="AH21" s="244"/>
      <c r="AI21" s="242"/>
      <c r="AJ21" s="244"/>
      <c r="AK21" s="244" t="str">
        <f t="shared" si="7"/>
        <v/>
      </c>
      <c r="AL21" s="242"/>
      <c r="AM21" s="244"/>
      <c r="AN21" s="242"/>
      <c r="AO21" s="244"/>
      <c r="AP21" s="244" t="str">
        <f t="shared" si="5"/>
        <v>.</v>
      </c>
      <c r="AQ21" s="342"/>
      <c r="AR21" s="121"/>
      <c r="AS21" s="245"/>
      <c r="AT21" s="179"/>
      <c r="AU21" s="179"/>
      <c r="AV21" s="184"/>
    </row>
    <row r="22" spans="1:48" ht="45" customHeight="1" x14ac:dyDescent="0.25">
      <c r="A22" s="91" t="str">
        <f>MID(F$20,FIND("(Q",F$20)+1,8)&amp;"_TA2"</f>
        <v>Q3b.1.2a_TA2</v>
      </c>
      <c r="B22" s="91" t="s">
        <v>30</v>
      </c>
      <c r="C22" s="51" t="s">
        <v>436</v>
      </c>
      <c r="D22" s="38"/>
      <c r="E22" s="463"/>
      <c r="F22" s="62"/>
      <c r="G22" s="552" t="s">
        <v>14</v>
      </c>
      <c r="H22" s="553"/>
      <c r="I22" s="37"/>
      <c r="J22" s="47"/>
      <c r="K22" s="73"/>
      <c r="L22" s="73"/>
      <c r="M22" s="96"/>
      <c r="N22" s="97" t="s">
        <v>1</v>
      </c>
      <c r="O22" s="174" t="str">
        <f t="shared" si="8"/>
        <v>Small changes were made to the question. Take extra care when validating the response in Column N. If necessary, please change your answer in Column P</v>
      </c>
      <c r="P22" s="97"/>
      <c r="Q22" s="174"/>
      <c r="R22" s="97"/>
      <c r="S22" s="174"/>
      <c r="T22" s="97"/>
      <c r="U22" s="204"/>
      <c r="V22" s="261" t="str">
        <f t="shared" si="2"/>
        <v>no</v>
      </c>
      <c r="W22" s="231"/>
      <c r="X22" s="257"/>
      <c r="Y22" s="193"/>
      <c r="Z22" s="193"/>
      <c r="AA22" s="75"/>
      <c r="AB22" s="241"/>
      <c r="AC22" s="241"/>
      <c r="AD22" s="242"/>
      <c r="AE22" s="242"/>
      <c r="AF22" s="232" t="str">
        <f t="shared" si="4"/>
        <v/>
      </c>
      <c r="AG22" s="242"/>
      <c r="AH22" s="244"/>
      <c r="AI22" s="242"/>
      <c r="AJ22" s="244"/>
      <c r="AK22" s="244" t="str">
        <f t="shared" si="7"/>
        <v/>
      </c>
      <c r="AL22" s="242"/>
      <c r="AM22" s="244"/>
      <c r="AN22" s="242"/>
      <c r="AO22" s="244"/>
      <c r="AP22" s="244" t="str">
        <f t="shared" si="5"/>
        <v>.</v>
      </c>
      <c r="AQ22" s="342"/>
      <c r="AR22" s="121"/>
      <c r="AS22" s="245"/>
      <c r="AT22" s="179"/>
      <c r="AU22" s="179"/>
      <c r="AV22" s="184"/>
    </row>
    <row r="23" spans="1:48" ht="45" customHeight="1" x14ac:dyDescent="0.25">
      <c r="A23" s="91" t="str">
        <f>MID(F$20,FIND("(Q",F$20)+1,8)&amp;"_TA3"</f>
        <v>Q3b.1.2a_TA3</v>
      </c>
      <c r="B23" s="91" t="s">
        <v>30</v>
      </c>
      <c r="C23" s="111" t="s">
        <v>437</v>
      </c>
      <c r="D23" s="38"/>
      <c r="E23" s="463"/>
      <c r="F23" s="62"/>
      <c r="G23" s="552" t="s">
        <v>135</v>
      </c>
      <c r="H23" s="553"/>
      <c r="I23" s="37"/>
      <c r="J23" s="47"/>
      <c r="K23" s="73"/>
      <c r="L23" s="73"/>
      <c r="M23" s="96"/>
      <c r="N23" s="97" t="s">
        <v>1</v>
      </c>
      <c r="O23" s="174" t="str">
        <f t="shared" si="8"/>
        <v>Small changes were made to the question. Take extra care when validating the response in Column N. If necessary, please change your answer in Column P</v>
      </c>
      <c r="P23" s="97"/>
      <c r="Q23" s="174"/>
      <c r="R23" s="97"/>
      <c r="S23" s="174"/>
      <c r="T23" s="97"/>
      <c r="U23" s="204"/>
      <c r="V23" s="261" t="str">
        <f t="shared" si="2"/>
        <v>no</v>
      </c>
      <c r="W23" s="231"/>
      <c r="X23" s="257"/>
      <c r="Y23" s="193"/>
      <c r="Z23" s="193"/>
      <c r="AA23" s="75"/>
      <c r="AB23" s="241"/>
      <c r="AC23" s="241"/>
      <c r="AD23" s="242"/>
      <c r="AE23" s="242"/>
      <c r="AF23" s="232" t="str">
        <f t="shared" si="4"/>
        <v/>
      </c>
      <c r="AG23" s="242"/>
      <c r="AH23" s="244"/>
      <c r="AI23" s="242"/>
      <c r="AJ23" s="244"/>
      <c r="AK23" s="244" t="str">
        <f t="shared" si="7"/>
        <v/>
      </c>
      <c r="AL23" s="242"/>
      <c r="AM23" s="244"/>
      <c r="AN23" s="242"/>
      <c r="AO23" s="244"/>
      <c r="AP23" s="244" t="str">
        <f t="shared" si="5"/>
        <v>.</v>
      </c>
      <c r="AQ23" s="342"/>
      <c r="AR23" s="121"/>
      <c r="AS23" s="245"/>
      <c r="AT23" s="179"/>
      <c r="AU23" s="179"/>
      <c r="AV23" s="184"/>
    </row>
    <row r="24" spans="1:48" ht="45" customHeight="1" x14ac:dyDescent="0.25">
      <c r="A24" s="91" t="str">
        <f>MID(F$20,FIND("(Q",F$20)+1,8)&amp;"_TA4"</f>
        <v>Q3b.1.2a_TA4</v>
      </c>
      <c r="B24" s="91" t="s">
        <v>30</v>
      </c>
      <c r="C24" s="51" t="s">
        <v>438</v>
      </c>
      <c r="D24" s="38"/>
      <c r="E24" s="463"/>
      <c r="F24" s="62"/>
      <c r="G24" s="552" t="s">
        <v>15</v>
      </c>
      <c r="H24" s="553"/>
      <c r="I24" s="37"/>
      <c r="J24" s="47"/>
      <c r="K24" s="73"/>
      <c r="L24" s="73"/>
      <c r="M24" s="96"/>
      <c r="N24" s="97" t="s">
        <v>1</v>
      </c>
      <c r="O24" s="174" t="str">
        <f t="shared" si="8"/>
        <v>Small changes were made to the question. Take extra care when validating the response in Column N. If necessary, please change your answer in Column P</v>
      </c>
      <c r="P24" s="97"/>
      <c r="Q24" s="174"/>
      <c r="R24" s="97"/>
      <c r="S24" s="174"/>
      <c r="T24" s="97"/>
      <c r="U24" s="204"/>
      <c r="V24" s="261" t="str">
        <f t="shared" si="2"/>
        <v>no</v>
      </c>
      <c r="W24" s="231"/>
      <c r="X24" s="257"/>
      <c r="Y24" s="193"/>
      <c r="Z24" s="193"/>
      <c r="AA24" s="75"/>
      <c r="AB24" s="241"/>
      <c r="AC24" s="241"/>
      <c r="AD24" s="242"/>
      <c r="AE24" s="242"/>
      <c r="AF24" s="232" t="str">
        <f t="shared" si="4"/>
        <v/>
      </c>
      <c r="AG24" s="242"/>
      <c r="AH24" s="244"/>
      <c r="AI24" s="242"/>
      <c r="AJ24" s="244"/>
      <c r="AK24" s="244" t="str">
        <f t="shared" si="7"/>
        <v/>
      </c>
      <c r="AL24" s="242"/>
      <c r="AM24" s="244"/>
      <c r="AN24" s="242"/>
      <c r="AO24" s="244"/>
      <c r="AP24" s="244" t="str">
        <f t="shared" si="5"/>
        <v>.</v>
      </c>
      <c r="AQ24" s="342"/>
      <c r="AR24" s="121"/>
      <c r="AS24" s="245"/>
      <c r="AT24" s="179"/>
      <c r="AU24" s="179"/>
      <c r="AV24" s="184"/>
    </row>
    <row r="25" spans="1:48" ht="29.25" customHeight="1" x14ac:dyDescent="0.25">
      <c r="A25" s="91"/>
      <c r="D25" s="38"/>
      <c r="E25" s="62"/>
      <c r="F25" s="570" t="s">
        <v>1215</v>
      </c>
      <c r="G25" s="570"/>
      <c r="H25" s="571"/>
      <c r="I25" s="37"/>
      <c r="J25" s="47"/>
      <c r="K25" s="73"/>
      <c r="L25" s="73"/>
      <c r="M25" s="96"/>
      <c r="N25" s="115" t="s">
        <v>0</v>
      </c>
      <c r="O25" s="115"/>
      <c r="P25" s="115"/>
      <c r="Q25" s="213"/>
      <c r="R25" s="115"/>
      <c r="S25" s="213"/>
      <c r="T25" s="115"/>
      <c r="U25" s="209"/>
      <c r="V25" s="193"/>
      <c r="W25" s="230"/>
      <c r="X25" s="257"/>
      <c r="Y25" s="193"/>
      <c r="Z25" s="193"/>
      <c r="AA25" s="75"/>
      <c r="AB25" s="192"/>
      <c r="AC25" s="192"/>
      <c r="AD25" s="115"/>
      <c r="AE25" s="115"/>
      <c r="AF25" s="213"/>
      <c r="AG25" s="186"/>
      <c r="AH25" s="188"/>
      <c r="AI25" s="188"/>
      <c r="AJ25" s="188"/>
      <c r="AK25" s="188"/>
      <c r="AL25" s="188"/>
      <c r="AM25" s="188"/>
      <c r="AN25" s="188"/>
      <c r="AO25" s="188"/>
      <c r="AP25" s="188"/>
      <c r="AQ25" s="202"/>
      <c r="AR25" s="121"/>
      <c r="AS25" s="245"/>
      <c r="AT25" s="179"/>
      <c r="AU25" s="179"/>
      <c r="AV25" s="184"/>
    </row>
    <row r="26" spans="1:48" ht="46.5" customHeight="1" x14ac:dyDescent="0.25">
      <c r="A26" s="91" t="str">
        <f>MID(F$25,FIND("(Q",F$25)+1,8)&amp;"_TA1"</f>
        <v>Q3b.1.2b_TA1</v>
      </c>
      <c r="B26" s="91" t="s">
        <v>30</v>
      </c>
      <c r="C26" s="111" t="s">
        <v>435</v>
      </c>
      <c r="D26" s="38"/>
      <c r="E26" s="463"/>
      <c r="F26" s="463"/>
      <c r="G26" s="580" t="s">
        <v>133</v>
      </c>
      <c r="H26" s="581"/>
      <c r="I26" s="37"/>
      <c r="J26" s="47"/>
      <c r="K26" s="73"/>
      <c r="L26" s="73"/>
      <c r="M26" s="96"/>
      <c r="N26" s="97" t="s">
        <v>1</v>
      </c>
      <c r="O26" s="174" t="str">
        <f t="shared" ref="O26:O29" si="9">IF(OR(B26="NI",B26="N"),"New question introduced in 2023 - Please answer this question for the year of the previous update in Column P",IF(B26="EC","Small changes were made to the question. Take extra care when validating the response in Column N. If necessary, please change your answer in Column P",""))</f>
        <v>Small changes were made to the question. Take extra care when validating the response in Column N. If necessary, please change your answer in Column P</v>
      </c>
      <c r="P26" s="97"/>
      <c r="Q26" s="174"/>
      <c r="R26" s="97"/>
      <c r="S26" s="174"/>
      <c r="T26" s="97"/>
      <c r="U26" s="204"/>
      <c r="V26" s="261" t="str">
        <f t="shared" si="2"/>
        <v>no</v>
      </c>
      <c r="W26" s="231"/>
      <c r="X26" s="257"/>
      <c r="Y26" s="193"/>
      <c r="Z26" s="193"/>
      <c r="AA26" s="75"/>
      <c r="AB26" s="241"/>
      <c r="AC26" s="241"/>
      <c r="AD26" s="242"/>
      <c r="AE26" s="242"/>
      <c r="AF26" s="232" t="str">
        <f t="shared" si="4"/>
        <v/>
      </c>
      <c r="AG26" s="242"/>
      <c r="AH26" s="244"/>
      <c r="AI26" s="242"/>
      <c r="AJ26" s="244"/>
      <c r="AK26" s="244" t="str">
        <f t="shared" si="7"/>
        <v/>
      </c>
      <c r="AL26" s="242"/>
      <c r="AM26" s="244"/>
      <c r="AN26" s="242"/>
      <c r="AO26" s="244"/>
      <c r="AP26" s="244" t="str">
        <f t="shared" si="5"/>
        <v>.</v>
      </c>
      <c r="AQ26" s="342"/>
      <c r="AR26" s="121"/>
      <c r="AS26" s="245"/>
      <c r="AT26" s="179"/>
      <c r="AU26" s="179"/>
      <c r="AV26" s="184"/>
    </row>
    <row r="27" spans="1:48" ht="46.5" customHeight="1" x14ac:dyDescent="0.25">
      <c r="A27" s="91" t="str">
        <f>MID(F$25,FIND("(Q",F$25)+1,8)&amp;"_TA2"</f>
        <v>Q3b.1.2b_TA2</v>
      </c>
      <c r="B27" s="91" t="s">
        <v>30</v>
      </c>
      <c r="C27" s="51" t="s">
        <v>436</v>
      </c>
      <c r="D27" s="38"/>
      <c r="E27" s="463"/>
      <c r="F27" s="463"/>
      <c r="G27" s="552" t="s">
        <v>14</v>
      </c>
      <c r="H27" s="553"/>
      <c r="I27" s="37"/>
      <c r="J27" s="47"/>
      <c r="K27" s="73"/>
      <c r="L27" s="73"/>
      <c r="M27" s="96"/>
      <c r="N27" s="97" t="s">
        <v>1</v>
      </c>
      <c r="O27" s="174" t="str">
        <f t="shared" si="9"/>
        <v>Small changes were made to the question. Take extra care when validating the response in Column N. If necessary, please change your answer in Column P</v>
      </c>
      <c r="P27" s="97"/>
      <c r="Q27" s="174"/>
      <c r="R27" s="97"/>
      <c r="S27" s="174"/>
      <c r="T27" s="97"/>
      <c r="U27" s="204"/>
      <c r="V27" s="261" t="str">
        <f t="shared" si="2"/>
        <v>no</v>
      </c>
      <c r="W27" s="231"/>
      <c r="X27" s="257"/>
      <c r="Y27" s="193"/>
      <c r="Z27" s="193"/>
      <c r="AA27" s="75"/>
      <c r="AB27" s="241"/>
      <c r="AC27" s="241"/>
      <c r="AD27" s="242"/>
      <c r="AE27" s="242"/>
      <c r="AF27" s="232" t="str">
        <f t="shared" si="4"/>
        <v/>
      </c>
      <c r="AG27" s="242"/>
      <c r="AH27" s="244"/>
      <c r="AI27" s="242"/>
      <c r="AJ27" s="244"/>
      <c r="AK27" s="244" t="str">
        <f t="shared" si="7"/>
        <v/>
      </c>
      <c r="AL27" s="242"/>
      <c r="AM27" s="244"/>
      <c r="AN27" s="242"/>
      <c r="AO27" s="244"/>
      <c r="AP27" s="244" t="str">
        <f t="shared" si="5"/>
        <v>.</v>
      </c>
      <c r="AQ27" s="342"/>
      <c r="AR27" s="121"/>
      <c r="AS27" s="245"/>
      <c r="AT27" s="179"/>
      <c r="AU27" s="179"/>
      <c r="AV27" s="184"/>
    </row>
    <row r="28" spans="1:48" ht="46.5" customHeight="1" x14ac:dyDescent="0.25">
      <c r="A28" s="91" t="str">
        <f>MID(F$25,FIND("(Q",F$25)+1,8)&amp;"_TA3"</f>
        <v>Q3b.1.2b_TA3</v>
      </c>
      <c r="B28" s="91" t="s">
        <v>30</v>
      </c>
      <c r="C28" s="111" t="s">
        <v>437</v>
      </c>
      <c r="D28" s="38"/>
      <c r="E28" s="463"/>
      <c r="F28" s="463"/>
      <c r="G28" s="552" t="s">
        <v>135</v>
      </c>
      <c r="H28" s="553"/>
      <c r="I28" s="37"/>
      <c r="J28" s="47"/>
      <c r="K28" s="73"/>
      <c r="L28" s="73"/>
      <c r="M28" s="96"/>
      <c r="N28" s="97" t="s">
        <v>1</v>
      </c>
      <c r="O28" s="174" t="str">
        <f t="shared" si="9"/>
        <v>Small changes were made to the question. Take extra care when validating the response in Column N. If necessary, please change your answer in Column P</v>
      </c>
      <c r="P28" s="97"/>
      <c r="Q28" s="174"/>
      <c r="R28" s="97"/>
      <c r="S28" s="174"/>
      <c r="T28" s="97"/>
      <c r="U28" s="204"/>
      <c r="V28" s="261" t="str">
        <f t="shared" si="2"/>
        <v>no</v>
      </c>
      <c r="W28" s="231"/>
      <c r="X28" s="257"/>
      <c r="Y28" s="193"/>
      <c r="Z28" s="193"/>
      <c r="AA28" s="75"/>
      <c r="AB28" s="241"/>
      <c r="AC28" s="241"/>
      <c r="AD28" s="242"/>
      <c r="AE28" s="242"/>
      <c r="AF28" s="232" t="str">
        <f t="shared" si="4"/>
        <v/>
      </c>
      <c r="AG28" s="242"/>
      <c r="AH28" s="244"/>
      <c r="AI28" s="242"/>
      <c r="AJ28" s="244"/>
      <c r="AK28" s="244" t="str">
        <f t="shared" si="7"/>
        <v/>
      </c>
      <c r="AL28" s="242"/>
      <c r="AM28" s="244"/>
      <c r="AN28" s="242"/>
      <c r="AO28" s="244"/>
      <c r="AP28" s="244" t="str">
        <f t="shared" si="5"/>
        <v>.</v>
      </c>
      <c r="AQ28" s="342"/>
      <c r="AR28" s="121"/>
      <c r="AS28" s="245"/>
      <c r="AT28" s="179"/>
      <c r="AU28" s="179"/>
      <c r="AV28" s="184"/>
    </row>
    <row r="29" spans="1:48" ht="46.5" customHeight="1" x14ac:dyDescent="0.25">
      <c r="A29" s="91" t="str">
        <f>MID(F$25,FIND("(Q",F$25)+1,8)&amp;"_TA4"</f>
        <v>Q3b.1.2b_TA4</v>
      </c>
      <c r="B29" s="91" t="s">
        <v>30</v>
      </c>
      <c r="C29" s="51" t="s">
        <v>438</v>
      </c>
      <c r="D29" s="38"/>
      <c r="E29" s="463"/>
      <c r="F29" s="463"/>
      <c r="G29" s="552" t="s">
        <v>15</v>
      </c>
      <c r="H29" s="553"/>
      <c r="I29" s="37"/>
      <c r="J29" s="47"/>
      <c r="K29" s="73"/>
      <c r="L29" s="73"/>
      <c r="M29" s="96"/>
      <c r="N29" s="97" t="s">
        <v>1</v>
      </c>
      <c r="O29" s="174" t="str">
        <f t="shared" si="9"/>
        <v>Small changes were made to the question. Take extra care when validating the response in Column N. If necessary, please change your answer in Column P</v>
      </c>
      <c r="P29" s="97"/>
      <c r="Q29" s="174"/>
      <c r="R29" s="97"/>
      <c r="S29" s="174"/>
      <c r="T29" s="97"/>
      <c r="U29" s="204"/>
      <c r="V29" s="261" t="str">
        <f t="shared" si="2"/>
        <v>no</v>
      </c>
      <c r="W29" s="231"/>
      <c r="X29" s="257"/>
      <c r="Y29" s="193"/>
      <c r="Z29" s="193"/>
      <c r="AA29" s="75"/>
      <c r="AB29" s="241"/>
      <c r="AC29" s="241"/>
      <c r="AD29" s="242"/>
      <c r="AE29" s="242"/>
      <c r="AF29" s="232" t="str">
        <f t="shared" si="4"/>
        <v/>
      </c>
      <c r="AG29" s="242"/>
      <c r="AH29" s="244"/>
      <c r="AI29" s="242"/>
      <c r="AJ29" s="244"/>
      <c r="AK29" s="244" t="str">
        <f t="shared" si="7"/>
        <v/>
      </c>
      <c r="AL29" s="242"/>
      <c r="AM29" s="244"/>
      <c r="AN29" s="242"/>
      <c r="AO29" s="244"/>
      <c r="AP29" s="244" t="str">
        <f t="shared" si="5"/>
        <v>.</v>
      </c>
      <c r="AQ29" s="342"/>
      <c r="AR29" s="121"/>
      <c r="AS29" s="245"/>
      <c r="AT29" s="179"/>
      <c r="AU29" s="179"/>
      <c r="AV29" s="184"/>
    </row>
    <row r="30" spans="1:48" ht="23.25" customHeight="1" x14ac:dyDescent="0.25">
      <c r="A30" s="91"/>
      <c r="D30" s="38"/>
      <c r="E30" s="463"/>
      <c r="F30" s="552" t="s">
        <v>1216</v>
      </c>
      <c r="G30" s="552"/>
      <c r="H30" s="553"/>
      <c r="I30" s="37"/>
      <c r="J30" s="47"/>
      <c r="K30" s="73"/>
      <c r="L30" s="73"/>
      <c r="M30" s="96"/>
      <c r="N30" s="115" t="s">
        <v>0</v>
      </c>
      <c r="O30" s="115"/>
      <c r="P30" s="115"/>
      <c r="Q30" s="213"/>
      <c r="R30" s="115"/>
      <c r="S30" s="213"/>
      <c r="T30" s="115"/>
      <c r="U30" s="209"/>
      <c r="V30" s="193"/>
      <c r="W30" s="230"/>
      <c r="X30" s="257"/>
      <c r="Y30" s="193"/>
      <c r="Z30" s="193"/>
      <c r="AA30" s="75"/>
      <c r="AB30" s="192"/>
      <c r="AC30" s="192"/>
      <c r="AD30" s="115"/>
      <c r="AE30" s="115"/>
      <c r="AF30" s="213"/>
      <c r="AG30" s="186"/>
      <c r="AH30" s="188"/>
      <c r="AI30" s="188"/>
      <c r="AJ30" s="188"/>
      <c r="AK30" s="188"/>
      <c r="AL30" s="188"/>
      <c r="AM30" s="188"/>
      <c r="AN30" s="188"/>
      <c r="AO30" s="188"/>
      <c r="AP30" s="188"/>
      <c r="AQ30" s="202"/>
      <c r="AR30" s="121"/>
      <c r="AS30" s="245"/>
      <c r="AT30" s="179"/>
      <c r="AU30" s="179"/>
      <c r="AV30" s="184"/>
    </row>
    <row r="31" spans="1:48" ht="47.15" customHeight="1" x14ac:dyDescent="0.25">
      <c r="A31" s="91" t="str">
        <f>MID(F$30,FIND("(Q",F$30)+1,8)&amp;"_TA1"</f>
        <v>Q3b.1.2c_TA1</v>
      </c>
      <c r="B31" s="91" t="s">
        <v>30</v>
      </c>
      <c r="C31" s="111" t="s">
        <v>435</v>
      </c>
      <c r="D31" s="38"/>
      <c r="E31" s="463"/>
      <c r="F31" s="463"/>
      <c r="G31" s="580" t="s">
        <v>133</v>
      </c>
      <c r="H31" s="581"/>
      <c r="I31" s="37"/>
      <c r="J31" s="47"/>
      <c r="K31" s="73"/>
      <c r="L31" s="73"/>
      <c r="M31" s="96"/>
      <c r="N31" s="97" t="s">
        <v>1</v>
      </c>
      <c r="O31" s="174" t="str">
        <f t="shared" ref="O31:O35" si="10">IF(OR(B31="NI",B31="N"),"New question introduced in 2023 - Please answer this question for the year of the previous update in Column P",IF(B31="EC","Small changes were made to the question. Take extra care when validating the response in Column N. If necessary, please change your answer in Column P",""))</f>
        <v>Small changes were made to the question. Take extra care when validating the response in Column N. If necessary, please change your answer in Column P</v>
      </c>
      <c r="P31" s="97"/>
      <c r="Q31" s="174"/>
      <c r="R31" s="97"/>
      <c r="S31" s="174"/>
      <c r="T31" s="97"/>
      <c r="U31" s="204"/>
      <c r="V31" s="261" t="str">
        <f t="shared" si="2"/>
        <v>no</v>
      </c>
      <c r="W31" s="231"/>
      <c r="X31" s="257"/>
      <c r="Y31" s="193"/>
      <c r="Z31" s="193"/>
      <c r="AA31" s="75"/>
      <c r="AB31" s="241"/>
      <c r="AC31" s="241"/>
      <c r="AD31" s="242"/>
      <c r="AE31" s="242"/>
      <c r="AF31" s="232" t="str">
        <f t="shared" si="4"/>
        <v/>
      </c>
      <c r="AG31" s="242"/>
      <c r="AH31" s="244"/>
      <c r="AI31" s="242"/>
      <c r="AJ31" s="244"/>
      <c r="AK31" s="244" t="str">
        <f t="shared" si="7"/>
        <v/>
      </c>
      <c r="AL31" s="242"/>
      <c r="AM31" s="244"/>
      <c r="AN31" s="242"/>
      <c r="AO31" s="244"/>
      <c r="AP31" s="244" t="str">
        <f t="shared" si="5"/>
        <v>.</v>
      </c>
      <c r="AQ31" s="342"/>
      <c r="AR31" s="121"/>
      <c r="AS31" s="245"/>
      <c r="AT31" s="179"/>
      <c r="AU31" s="179"/>
      <c r="AV31" s="184"/>
    </row>
    <row r="32" spans="1:48" ht="47.15" customHeight="1" x14ac:dyDescent="0.25">
      <c r="A32" s="91" t="str">
        <f>MID(F$30,FIND("(Q",F$30)+1,8)&amp;"_TA2"</f>
        <v>Q3b.1.2c_TA2</v>
      </c>
      <c r="B32" s="91" t="s">
        <v>30</v>
      </c>
      <c r="C32" s="51" t="s">
        <v>436</v>
      </c>
      <c r="D32" s="38"/>
      <c r="E32" s="463"/>
      <c r="F32" s="463"/>
      <c r="G32" s="552" t="s">
        <v>14</v>
      </c>
      <c r="H32" s="553"/>
      <c r="I32" s="37"/>
      <c r="J32" s="47"/>
      <c r="K32" s="73"/>
      <c r="L32" s="73"/>
      <c r="M32" s="96"/>
      <c r="N32" s="97" t="s">
        <v>1</v>
      </c>
      <c r="O32" s="174" t="str">
        <f t="shared" si="10"/>
        <v>Small changes were made to the question. Take extra care when validating the response in Column N. If necessary, please change your answer in Column P</v>
      </c>
      <c r="P32" s="97"/>
      <c r="Q32" s="174"/>
      <c r="R32" s="97"/>
      <c r="S32" s="174"/>
      <c r="T32" s="97"/>
      <c r="U32" s="204"/>
      <c r="V32" s="261" t="str">
        <f t="shared" si="2"/>
        <v>no</v>
      </c>
      <c r="W32" s="231"/>
      <c r="X32" s="257"/>
      <c r="Y32" s="193"/>
      <c r="Z32" s="193"/>
      <c r="AA32" s="75"/>
      <c r="AB32" s="241"/>
      <c r="AC32" s="241"/>
      <c r="AD32" s="242"/>
      <c r="AE32" s="242"/>
      <c r="AF32" s="232" t="str">
        <f t="shared" si="4"/>
        <v/>
      </c>
      <c r="AG32" s="242"/>
      <c r="AH32" s="244"/>
      <c r="AI32" s="242"/>
      <c r="AJ32" s="244"/>
      <c r="AK32" s="244" t="str">
        <f t="shared" si="7"/>
        <v/>
      </c>
      <c r="AL32" s="242"/>
      <c r="AM32" s="244"/>
      <c r="AN32" s="242"/>
      <c r="AO32" s="244"/>
      <c r="AP32" s="244" t="str">
        <f t="shared" si="5"/>
        <v>.</v>
      </c>
      <c r="AQ32" s="342"/>
      <c r="AR32" s="121"/>
      <c r="AS32" s="245"/>
      <c r="AT32" s="179"/>
      <c r="AU32" s="179"/>
      <c r="AV32" s="184"/>
    </row>
    <row r="33" spans="1:48" ht="47.15" customHeight="1" x14ac:dyDescent="0.25">
      <c r="A33" s="91" t="str">
        <f>MID(F$30,FIND("(Q",F$30)+1,8)&amp;"_TA3"</f>
        <v>Q3b.1.2c_TA3</v>
      </c>
      <c r="B33" s="91" t="s">
        <v>30</v>
      </c>
      <c r="C33" s="111" t="s">
        <v>437</v>
      </c>
      <c r="D33" s="38"/>
      <c r="E33" s="463"/>
      <c r="F33" s="463"/>
      <c r="G33" s="552" t="s">
        <v>135</v>
      </c>
      <c r="H33" s="553"/>
      <c r="I33" s="37"/>
      <c r="J33" s="47"/>
      <c r="K33" s="73"/>
      <c r="L33" s="73"/>
      <c r="M33" s="96"/>
      <c r="N33" s="97" t="s">
        <v>1</v>
      </c>
      <c r="O33" s="174" t="str">
        <f t="shared" si="10"/>
        <v>Small changes were made to the question. Take extra care when validating the response in Column N. If necessary, please change your answer in Column P</v>
      </c>
      <c r="P33" s="97"/>
      <c r="Q33" s="174"/>
      <c r="R33" s="97"/>
      <c r="S33" s="174"/>
      <c r="T33" s="97"/>
      <c r="U33" s="204"/>
      <c r="V33" s="261" t="str">
        <f t="shared" si="2"/>
        <v>no</v>
      </c>
      <c r="W33" s="231"/>
      <c r="X33" s="257"/>
      <c r="Y33" s="193"/>
      <c r="Z33" s="193"/>
      <c r="AA33" s="75"/>
      <c r="AB33" s="241"/>
      <c r="AC33" s="241"/>
      <c r="AD33" s="242"/>
      <c r="AE33" s="242"/>
      <c r="AF33" s="232" t="str">
        <f t="shared" si="4"/>
        <v/>
      </c>
      <c r="AG33" s="242"/>
      <c r="AH33" s="244"/>
      <c r="AI33" s="242"/>
      <c r="AJ33" s="244"/>
      <c r="AK33" s="244" t="str">
        <f t="shared" si="7"/>
        <v/>
      </c>
      <c r="AL33" s="242"/>
      <c r="AM33" s="244"/>
      <c r="AN33" s="242"/>
      <c r="AO33" s="244"/>
      <c r="AP33" s="244" t="str">
        <f t="shared" si="5"/>
        <v>.</v>
      </c>
      <c r="AQ33" s="342"/>
      <c r="AR33" s="121"/>
      <c r="AS33" s="245"/>
      <c r="AT33" s="179"/>
      <c r="AU33" s="179"/>
      <c r="AV33" s="184"/>
    </row>
    <row r="34" spans="1:48" ht="47.15" customHeight="1" x14ac:dyDescent="0.25">
      <c r="A34" s="91" t="str">
        <f>MID(F$30,FIND("(Q",F$30)+1,8)&amp;"_TA4"</f>
        <v>Q3b.1.2c_TA4</v>
      </c>
      <c r="B34" s="91" t="s">
        <v>30</v>
      </c>
      <c r="C34" s="51" t="s">
        <v>438</v>
      </c>
      <c r="D34" s="38"/>
      <c r="E34" s="463"/>
      <c r="F34" s="463"/>
      <c r="G34" s="552" t="s">
        <v>15</v>
      </c>
      <c r="H34" s="553"/>
      <c r="I34" s="37"/>
      <c r="J34" s="47"/>
      <c r="K34" s="73"/>
      <c r="L34" s="73"/>
      <c r="M34" s="96"/>
      <c r="N34" s="97" t="s">
        <v>1</v>
      </c>
      <c r="O34" s="174" t="str">
        <f t="shared" si="10"/>
        <v>Small changes were made to the question. Take extra care when validating the response in Column N. If necessary, please change your answer in Column P</v>
      </c>
      <c r="P34" s="97"/>
      <c r="Q34" s="174"/>
      <c r="R34" s="97"/>
      <c r="S34" s="174"/>
      <c r="T34" s="97"/>
      <c r="U34" s="204"/>
      <c r="V34" s="261" t="str">
        <f t="shared" si="2"/>
        <v>no</v>
      </c>
      <c r="W34" s="231"/>
      <c r="X34" s="257"/>
      <c r="Y34" s="193"/>
      <c r="Z34" s="193"/>
      <c r="AA34" s="75"/>
      <c r="AB34" s="241"/>
      <c r="AC34" s="241"/>
      <c r="AD34" s="242"/>
      <c r="AE34" s="242"/>
      <c r="AF34" s="232" t="str">
        <f t="shared" si="4"/>
        <v/>
      </c>
      <c r="AG34" s="242"/>
      <c r="AH34" s="244"/>
      <c r="AI34" s="242"/>
      <c r="AJ34" s="244"/>
      <c r="AK34" s="244" t="str">
        <f t="shared" si="7"/>
        <v/>
      </c>
      <c r="AL34" s="242"/>
      <c r="AM34" s="244"/>
      <c r="AN34" s="242"/>
      <c r="AO34" s="244"/>
      <c r="AP34" s="244" t="str">
        <f t="shared" si="5"/>
        <v>.</v>
      </c>
      <c r="AQ34" s="342"/>
      <c r="AR34" s="121"/>
      <c r="AS34" s="245"/>
      <c r="AT34" s="179"/>
      <c r="AU34" s="179"/>
      <c r="AV34" s="184"/>
    </row>
    <row r="35" spans="1:48" ht="63" customHeight="1" x14ac:dyDescent="0.25">
      <c r="A35" s="92" t="str">
        <f>MID(E35,FIND("(Q",E35)+1,8)</f>
        <v>Q3b.1.2d</v>
      </c>
      <c r="B35" s="91" t="s">
        <v>372</v>
      </c>
      <c r="D35" s="38"/>
      <c r="E35" s="558" t="s">
        <v>464</v>
      </c>
      <c r="F35" s="558"/>
      <c r="G35" s="558"/>
      <c r="H35" s="559"/>
      <c r="I35" s="37"/>
      <c r="J35" s="47"/>
      <c r="K35" s="73"/>
      <c r="L35" s="73"/>
      <c r="M35" s="96"/>
      <c r="N35" s="97" t="s">
        <v>0</v>
      </c>
      <c r="O35" s="174" t="str">
        <f t="shared" si="10"/>
        <v>New question introduced in 2023 - Please answer this question for the year of the previous update in Column P</v>
      </c>
      <c r="P35" s="97"/>
      <c r="Q35" s="174"/>
      <c r="R35" s="97"/>
      <c r="S35" s="174"/>
      <c r="T35" s="97"/>
      <c r="U35" s="204"/>
      <c r="V35" s="261" t="str">
        <f t="shared" si="2"/>
        <v/>
      </c>
      <c r="W35" s="231"/>
      <c r="X35" s="257"/>
      <c r="Y35" s="193"/>
      <c r="Z35" s="193"/>
      <c r="AA35" s="75"/>
      <c r="AB35" s="241"/>
      <c r="AC35" s="241"/>
      <c r="AD35" s="242"/>
      <c r="AE35" s="242"/>
      <c r="AF35" s="232" t="str">
        <f t="shared" si="4"/>
        <v/>
      </c>
      <c r="AG35" s="243"/>
      <c r="AH35" s="244"/>
      <c r="AI35" s="244"/>
      <c r="AJ35" s="244"/>
      <c r="AK35" s="244" t="str">
        <f t="shared" si="7"/>
        <v/>
      </c>
      <c r="AL35" s="244"/>
      <c r="AM35" s="244"/>
      <c r="AN35" s="244"/>
      <c r="AO35" s="244"/>
      <c r="AP35" s="244" t="str">
        <f t="shared" si="5"/>
        <v>.</v>
      </c>
      <c r="AQ35" s="342"/>
      <c r="AR35" s="121"/>
      <c r="AS35" s="245"/>
      <c r="AT35" s="179"/>
      <c r="AU35" s="179"/>
      <c r="AV35" s="184"/>
    </row>
    <row r="36" spans="1:48" ht="45.75" customHeight="1" x14ac:dyDescent="0.25">
      <c r="A36" s="36"/>
      <c r="D36" s="157"/>
      <c r="E36" s="563" t="s">
        <v>706</v>
      </c>
      <c r="F36" s="563"/>
      <c r="G36" s="563"/>
      <c r="H36" s="564"/>
      <c r="I36" s="566" t="s">
        <v>1266</v>
      </c>
      <c r="J36" s="47"/>
      <c r="K36" s="73"/>
      <c r="L36" s="73"/>
      <c r="M36" s="96"/>
      <c r="N36" s="115" t="s">
        <v>0</v>
      </c>
      <c r="O36" s="115"/>
      <c r="P36" s="115"/>
      <c r="Q36" s="213"/>
      <c r="R36" s="115"/>
      <c r="S36" s="213"/>
      <c r="T36" s="115"/>
      <c r="U36" s="209"/>
      <c r="V36" s="193"/>
      <c r="W36" s="230"/>
      <c r="X36" s="257"/>
      <c r="Y36" s="193"/>
      <c r="Z36" s="193"/>
      <c r="AA36" s="75"/>
      <c r="AB36" s="192"/>
      <c r="AC36" s="192"/>
      <c r="AD36" s="115"/>
      <c r="AE36" s="115"/>
      <c r="AF36" s="213"/>
      <c r="AG36" s="186"/>
      <c r="AH36" s="188"/>
      <c r="AI36" s="188"/>
      <c r="AJ36" s="188"/>
      <c r="AK36" s="188"/>
      <c r="AL36" s="188"/>
      <c r="AM36" s="188"/>
      <c r="AN36" s="188"/>
      <c r="AO36" s="188"/>
      <c r="AP36" s="188"/>
      <c r="AQ36" s="202"/>
      <c r="AR36" s="121"/>
      <c r="AS36" s="245"/>
      <c r="AT36" s="179"/>
      <c r="AU36" s="179"/>
      <c r="AV36" s="184"/>
    </row>
    <row r="37" spans="1:48" ht="45.75" customHeight="1" x14ac:dyDescent="0.25">
      <c r="A37" s="91" t="str">
        <f>MID(E$36,FIND("(Q",E$36)+1,7)&amp;"_TA1"</f>
        <v>Q3b.1.3_TA1</v>
      </c>
      <c r="B37" s="91" t="s">
        <v>396</v>
      </c>
      <c r="C37" s="125" t="s">
        <v>432</v>
      </c>
      <c r="D37" s="157"/>
      <c r="E37" s="471"/>
      <c r="F37" s="565" t="s">
        <v>133</v>
      </c>
      <c r="G37" s="565"/>
      <c r="H37" s="566"/>
      <c r="I37" s="566"/>
      <c r="J37" s="47"/>
      <c r="K37" s="73"/>
      <c r="L37" s="73"/>
      <c r="M37" s="96"/>
      <c r="N37" s="97" t="s">
        <v>71</v>
      </c>
      <c r="O37" s="174" t="str">
        <f t="shared" ref="O37:O40" si="11">IF(OR(B37="NI",B37="N"),"New question introduced in 2023 - Please answer this question for the year of the previous update in Column P",IF(B37="EC","Small changes were made to the question. Take extra care when validating the response in Column N. If necessary, please change your answer in Column P",""))</f>
        <v/>
      </c>
      <c r="P37" s="97"/>
      <c r="Q37" s="174"/>
      <c r="R37" s="97"/>
      <c r="S37" s="174"/>
      <c r="T37" s="97"/>
      <c r="U37" s="204"/>
      <c r="V37" s="261" t="str">
        <f t="shared" si="2"/>
        <v>not applicable</v>
      </c>
      <c r="W37" s="231"/>
      <c r="X37" s="257"/>
      <c r="Y37" s="193"/>
      <c r="Z37" s="193"/>
      <c r="AA37" s="75"/>
      <c r="AB37" s="241"/>
      <c r="AC37" s="241"/>
      <c r="AD37" s="242"/>
      <c r="AE37" s="242"/>
      <c r="AF37" s="232" t="str">
        <f t="shared" si="4"/>
        <v/>
      </c>
      <c r="AG37" s="243"/>
      <c r="AH37" s="244"/>
      <c r="AI37" s="244"/>
      <c r="AJ37" s="244"/>
      <c r="AK37" s="244" t="str">
        <f t="shared" si="7"/>
        <v/>
      </c>
      <c r="AL37" s="244"/>
      <c r="AM37" s="244"/>
      <c r="AN37" s="244"/>
      <c r="AO37" s="244"/>
      <c r="AP37" s="244" t="str">
        <f t="shared" si="5"/>
        <v>.</v>
      </c>
      <c r="AQ37" s="342"/>
      <c r="AR37" s="121"/>
      <c r="AS37" s="245"/>
      <c r="AT37" s="179"/>
      <c r="AU37" s="179"/>
      <c r="AV37" s="184"/>
    </row>
    <row r="38" spans="1:48" ht="45.75" customHeight="1" x14ac:dyDescent="0.25">
      <c r="A38" s="91" t="str">
        <f>MID(E$36,FIND("(Q",E$36)+1,7)&amp;"_TA2"</f>
        <v>Q3b.1.3_TA2</v>
      </c>
      <c r="B38" s="91" t="s">
        <v>396</v>
      </c>
      <c r="C38" s="125" t="s">
        <v>433</v>
      </c>
      <c r="D38" s="157"/>
      <c r="E38" s="471"/>
      <c r="F38" s="563" t="s">
        <v>14</v>
      </c>
      <c r="G38" s="563"/>
      <c r="H38" s="564"/>
      <c r="I38" s="566"/>
      <c r="J38" s="47"/>
      <c r="K38" s="73"/>
      <c r="L38" s="73"/>
      <c r="M38" s="96"/>
      <c r="N38" s="97" t="s">
        <v>71</v>
      </c>
      <c r="O38" s="174" t="str">
        <f t="shared" si="11"/>
        <v/>
      </c>
      <c r="P38" s="97"/>
      <c r="Q38" s="174"/>
      <c r="R38" s="97"/>
      <c r="S38" s="174"/>
      <c r="T38" s="97"/>
      <c r="U38" s="204"/>
      <c r="V38" s="261" t="str">
        <f t="shared" si="2"/>
        <v>not applicable</v>
      </c>
      <c r="W38" s="231"/>
      <c r="X38" s="257"/>
      <c r="Y38" s="193"/>
      <c r="Z38" s="193"/>
      <c r="AA38" s="75"/>
      <c r="AB38" s="241"/>
      <c r="AC38" s="241"/>
      <c r="AD38" s="242"/>
      <c r="AE38" s="242"/>
      <c r="AF38" s="232" t="str">
        <f t="shared" si="4"/>
        <v/>
      </c>
      <c r="AG38" s="243"/>
      <c r="AH38" s="244"/>
      <c r="AI38" s="244"/>
      <c r="AJ38" s="244"/>
      <c r="AK38" s="244" t="str">
        <f t="shared" si="7"/>
        <v/>
      </c>
      <c r="AL38" s="244"/>
      <c r="AM38" s="244"/>
      <c r="AN38" s="244"/>
      <c r="AO38" s="244"/>
      <c r="AP38" s="244" t="str">
        <f t="shared" si="5"/>
        <v>.</v>
      </c>
      <c r="AQ38" s="342"/>
      <c r="AR38" s="121"/>
      <c r="AS38" s="245"/>
      <c r="AT38" s="179"/>
      <c r="AU38" s="179"/>
      <c r="AV38" s="184"/>
    </row>
    <row r="39" spans="1:48" ht="45.75" customHeight="1" x14ac:dyDescent="0.25">
      <c r="A39" s="91" t="str">
        <f>MID(E$36,FIND("(Q",E$36)+1,7)&amp;"_TA3"</f>
        <v>Q3b.1.3_TA3</v>
      </c>
      <c r="B39" s="91" t="s">
        <v>396</v>
      </c>
      <c r="C39" s="125" t="s">
        <v>434</v>
      </c>
      <c r="D39" s="157"/>
      <c r="E39" s="471"/>
      <c r="F39" s="563" t="s">
        <v>135</v>
      </c>
      <c r="G39" s="563"/>
      <c r="H39" s="564"/>
      <c r="I39" s="566"/>
      <c r="J39" s="47"/>
      <c r="K39" s="73"/>
      <c r="L39" s="73"/>
      <c r="M39" s="96"/>
      <c r="N39" s="97" t="s">
        <v>71</v>
      </c>
      <c r="O39" s="174" t="str">
        <f t="shared" si="11"/>
        <v/>
      </c>
      <c r="P39" s="97"/>
      <c r="Q39" s="174"/>
      <c r="R39" s="97"/>
      <c r="S39" s="174"/>
      <c r="T39" s="97"/>
      <c r="U39" s="204"/>
      <c r="V39" s="261" t="str">
        <f t="shared" si="2"/>
        <v>not applicable</v>
      </c>
      <c r="W39" s="231"/>
      <c r="X39" s="257"/>
      <c r="Y39" s="193"/>
      <c r="Z39" s="193"/>
      <c r="AA39" s="75"/>
      <c r="AB39" s="241"/>
      <c r="AC39" s="241"/>
      <c r="AD39" s="242"/>
      <c r="AE39" s="242"/>
      <c r="AF39" s="232" t="str">
        <f t="shared" si="4"/>
        <v/>
      </c>
      <c r="AG39" s="243"/>
      <c r="AH39" s="244"/>
      <c r="AI39" s="244"/>
      <c r="AJ39" s="244"/>
      <c r="AK39" s="244" t="str">
        <f t="shared" si="7"/>
        <v/>
      </c>
      <c r="AL39" s="244"/>
      <c r="AM39" s="244"/>
      <c r="AN39" s="244"/>
      <c r="AO39" s="244"/>
      <c r="AP39" s="244" t="str">
        <f t="shared" si="5"/>
        <v>.</v>
      </c>
      <c r="AQ39" s="342"/>
      <c r="AR39" s="121"/>
      <c r="AS39" s="245"/>
      <c r="AT39" s="179"/>
      <c r="AU39" s="179"/>
      <c r="AV39" s="184"/>
    </row>
    <row r="40" spans="1:48" ht="39.65" customHeight="1" x14ac:dyDescent="0.25">
      <c r="A40" s="92" t="str">
        <f>MID(E40,FIND("(Q",E40)+1,8)</f>
        <v>Q3b.1.3a</v>
      </c>
      <c r="B40" s="91" t="s">
        <v>128</v>
      </c>
      <c r="C40" s="92" t="s">
        <v>745</v>
      </c>
      <c r="D40" s="38"/>
      <c r="E40" s="558" t="s">
        <v>465</v>
      </c>
      <c r="F40" s="558"/>
      <c r="G40" s="558"/>
      <c r="H40" s="559"/>
      <c r="I40" s="37"/>
      <c r="J40" s="47"/>
      <c r="K40" s="73"/>
      <c r="L40" s="73"/>
      <c r="M40" s="96"/>
      <c r="N40" s="97" t="s">
        <v>1408</v>
      </c>
      <c r="O40" s="174" t="str">
        <f t="shared" si="11"/>
        <v/>
      </c>
      <c r="P40" s="97"/>
      <c r="Q40" s="174"/>
      <c r="R40" s="97"/>
      <c r="S40" s="174"/>
      <c r="T40" s="97"/>
      <c r="U40" s="204"/>
      <c r="V40" s="261" t="str">
        <f t="shared" si="2"/>
        <v>.</v>
      </c>
      <c r="W40" s="231"/>
      <c r="X40" s="257"/>
      <c r="Y40" s="193"/>
      <c r="Z40" s="193"/>
      <c r="AA40" s="75"/>
      <c r="AB40" s="241"/>
      <c r="AC40" s="241"/>
      <c r="AD40" s="242"/>
      <c r="AE40" s="242"/>
      <c r="AF40" s="232" t="str">
        <f t="shared" si="4"/>
        <v/>
      </c>
      <c r="AG40" s="243"/>
      <c r="AH40" s="244"/>
      <c r="AI40" s="244"/>
      <c r="AJ40" s="244"/>
      <c r="AK40" s="244" t="str">
        <f t="shared" si="7"/>
        <v/>
      </c>
      <c r="AL40" s="244"/>
      <c r="AM40" s="244"/>
      <c r="AN40" s="244"/>
      <c r="AO40" s="244"/>
      <c r="AP40" s="244" t="str">
        <f t="shared" si="5"/>
        <v>.</v>
      </c>
      <c r="AQ40" s="342"/>
      <c r="AR40" s="121"/>
      <c r="AS40" s="245"/>
      <c r="AT40" s="179"/>
      <c r="AU40" s="179"/>
      <c r="AV40" s="184"/>
    </row>
    <row r="41" spans="1:48" ht="67.5" customHeight="1" x14ac:dyDescent="0.25">
      <c r="A41" s="92" t="str">
        <f>MID(E41,FIND("(Q",E41)+1,7)</f>
        <v>Q3b.1.4</v>
      </c>
      <c r="D41" s="38"/>
      <c r="E41" s="552" t="s">
        <v>467</v>
      </c>
      <c r="F41" s="552"/>
      <c r="G41" s="552"/>
      <c r="H41" s="553"/>
      <c r="I41" s="581" t="s">
        <v>1267</v>
      </c>
      <c r="J41" s="47"/>
      <c r="K41" s="73"/>
      <c r="L41" s="73"/>
      <c r="M41" s="96"/>
      <c r="N41" s="115" t="s">
        <v>0</v>
      </c>
      <c r="O41" s="115"/>
      <c r="P41" s="115"/>
      <c r="Q41" s="213"/>
      <c r="R41" s="115"/>
      <c r="S41" s="213"/>
      <c r="T41" s="115"/>
      <c r="U41" s="209"/>
      <c r="V41" s="193"/>
      <c r="W41" s="230"/>
      <c r="X41" s="257"/>
      <c r="Y41" s="193"/>
      <c r="Z41" s="193"/>
      <c r="AA41" s="75"/>
      <c r="AB41" s="192"/>
      <c r="AC41" s="192"/>
      <c r="AD41" s="115"/>
      <c r="AE41" s="115"/>
      <c r="AF41" s="213"/>
      <c r="AG41" s="186"/>
      <c r="AH41" s="188"/>
      <c r="AI41" s="188"/>
      <c r="AJ41" s="188"/>
      <c r="AK41" s="188"/>
      <c r="AL41" s="188"/>
      <c r="AM41" s="188"/>
      <c r="AN41" s="188"/>
      <c r="AO41" s="188"/>
      <c r="AP41" s="188"/>
      <c r="AQ41" s="202"/>
      <c r="AR41" s="121"/>
      <c r="AS41" s="245"/>
      <c r="AT41" s="179"/>
      <c r="AU41" s="179"/>
      <c r="AV41" s="184"/>
    </row>
    <row r="42" spans="1:48" ht="67.5" customHeight="1" x14ac:dyDescent="0.25">
      <c r="A42" s="19" t="str">
        <f>MID(E$41,FIND("(Q",E$41)+1,7)&amp;"_TA1"</f>
        <v>Q3b.1.4_TA1</v>
      </c>
      <c r="B42" s="91" t="s">
        <v>29</v>
      </c>
      <c r="D42" s="38"/>
      <c r="E42" s="463"/>
      <c r="F42" s="552" t="s">
        <v>133</v>
      </c>
      <c r="G42" s="552"/>
      <c r="H42" s="553"/>
      <c r="I42" s="581"/>
      <c r="J42" s="47"/>
      <c r="K42" s="73"/>
      <c r="L42" s="73"/>
      <c r="M42" s="96"/>
      <c r="N42" s="97" t="s">
        <v>0</v>
      </c>
      <c r="O42" s="174" t="str">
        <f t="shared" ref="O42:O47" si="12">IF(OR(B42="NI",B42="N"),"New question introduced in 2023 - Please answer this question for the year of the previous update in Column P",IF(B42="EC","Small changes were made to the question. Take extra care when validating the response in Column N. If necessary, please change your answer in Column P",""))</f>
        <v>New question introduced in 2023 - Please answer this question for the year of the previous update in Column P</v>
      </c>
      <c r="P42" s="97"/>
      <c r="Q42" s="174"/>
      <c r="R42" s="97"/>
      <c r="S42" s="174"/>
      <c r="T42" s="97"/>
      <c r="U42" s="204"/>
      <c r="V42" s="261" t="str">
        <f t="shared" si="2"/>
        <v/>
      </c>
      <c r="W42" s="231"/>
      <c r="X42" s="257"/>
      <c r="Y42" s="193"/>
      <c r="Z42" s="193"/>
      <c r="AA42" s="75"/>
      <c r="AB42" s="241"/>
      <c r="AC42" s="241"/>
      <c r="AD42" s="242"/>
      <c r="AE42" s="242"/>
      <c r="AF42" s="232" t="str">
        <f t="shared" si="4"/>
        <v/>
      </c>
      <c r="AG42" s="243"/>
      <c r="AH42" s="244"/>
      <c r="AI42" s="244"/>
      <c r="AJ42" s="244"/>
      <c r="AK42" s="244" t="str">
        <f t="shared" si="7"/>
        <v/>
      </c>
      <c r="AL42" s="244"/>
      <c r="AM42" s="244"/>
      <c r="AN42" s="244"/>
      <c r="AO42" s="244"/>
      <c r="AP42" s="244" t="str">
        <f t="shared" si="5"/>
        <v>.</v>
      </c>
      <c r="AQ42" s="342"/>
      <c r="AR42" s="121"/>
      <c r="AS42" s="245"/>
      <c r="AT42" s="179"/>
      <c r="AU42" s="179"/>
      <c r="AV42" s="184"/>
    </row>
    <row r="43" spans="1:48" ht="67.5" customHeight="1" x14ac:dyDescent="0.25">
      <c r="A43" s="19" t="str">
        <f>MID(E$41,FIND("(Q",E$41)+1,7)&amp;"_TA2"</f>
        <v>Q3b.1.4_TA2</v>
      </c>
      <c r="B43" s="91" t="s">
        <v>29</v>
      </c>
      <c r="D43" s="38"/>
      <c r="E43" s="463"/>
      <c r="F43" s="552" t="s">
        <v>14</v>
      </c>
      <c r="G43" s="552"/>
      <c r="H43" s="553"/>
      <c r="I43" s="581"/>
      <c r="J43" s="47"/>
      <c r="K43" s="73"/>
      <c r="L43" s="73"/>
      <c r="M43" s="96"/>
      <c r="N43" s="97" t="s">
        <v>0</v>
      </c>
      <c r="O43" s="174" t="str">
        <f t="shared" si="12"/>
        <v>New question introduced in 2023 - Please answer this question for the year of the previous update in Column P</v>
      </c>
      <c r="P43" s="97"/>
      <c r="Q43" s="174"/>
      <c r="R43" s="97"/>
      <c r="S43" s="174"/>
      <c r="T43" s="97"/>
      <c r="U43" s="204"/>
      <c r="V43" s="261" t="str">
        <f t="shared" si="2"/>
        <v/>
      </c>
      <c r="W43" s="231"/>
      <c r="X43" s="257"/>
      <c r="Y43" s="193"/>
      <c r="Z43" s="193"/>
      <c r="AA43" s="75"/>
      <c r="AB43" s="241"/>
      <c r="AC43" s="241"/>
      <c r="AD43" s="242"/>
      <c r="AE43" s="242"/>
      <c r="AF43" s="232" t="str">
        <f t="shared" si="4"/>
        <v/>
      </c>
      <c r="AG43" s="243"/>
      <c r="AH43" s="244"/>
      <c r="AI43" s="244"/>
      <c r="AJ43" s="244"/>
      <c r="AK43" s="244" t="str">
        <f t="shared" si="7"/>
        <v/>
      </c>
      <c r="AL43" s="244"/>
      <c r="AM43" s="244"/>
      <c r="AN43" s="244"/>
      <c r="AO43" s="244"/>
      <c r="AP43" s="244" t="str">
        <f t="shared" si="5"/>
        <v>.</v>
      </c>
      <c r="AQ43" s="342"/>
      <c r="AR43" s="121"/>
      <c r="AS43" s="245"/>
      <c r="AT43" s="179"/>
      <c r="AU43" s="179"/>
      <c r="AV43" s="184"/>
    </row>
    <row r="44" spans="1:48" ht="67.5" customHeight="1" x14ac:dyDescent="0.25">
      <c r="A44" s="19" t="str">
        <f>MID(E$41,FIND("(Q",E$41)+1,7)&amp;"_TA3"</f>
        <v>Q3b.1.4_TA3</v>
      </c>
      <c r="B44" s="91" t="s">
        <v>29</v>
      </c>
      <c r="D44" s="38"/>
      <c r="E44" s="463"/>
      <c r="F44" s="552" t="s">
        <v>135</v>
      </c>
      <c r="G44" s="552"/>
      <c r="H44" s="553"/>
      <c r="I44" s="581"/>
      <c r="J44" s="47"/>
      <c r="K44" s="73"/>
      <c r="L44" s="73"/>
      <c r="M44" s="96"/>
      <c r="N44" s="97" t="s">
        <v>0</v>
      </c>
      <c r="O44" s="174" t="str">
        <f t="shared" si="12"/>
        <v>New question introduced in 2023 - Please answer this question for the year of the previous update in Column P</v>
      </c>
      <c r="P44" s="97"/>
      <c r="Q44" s="174"/>
      <c r="R44" s="97"/>
      <c r="S44" s="174"/>
      <c r="T44" s="97"/>
      <c r="U44" s="204"/>
      <c r="V44" s="261" t="str">
        <f t="shared" si="2"/>
        <v/>
      </c>
      <c r="W44" s="231"/>
      <c r="X44" s="257"/>
      <c r="Y44" s="193"/>
      <c r="Z44" s="193"/>
      <c r="AA44" s="75"/>
      <c r="AB44" s="241"/>
      <c r="AC44" s="241"/>
      <c r="AD44" s="242"/>
      <c r="AE44" s="242"/>
      <c r="AF44" s="232" t="str">
        <f t="shared" si="4"/>
        <v/>
      </c>
      <c r="AG44" s="243"/>
      <c r="AH44" s="244"/>
      <c r="AI44" s="244"/>
      <c r="AJ44" s="244"/>
      <c r="AK44" s="244" t="str">
        <f t="shared" si="7"/>
        <v/>
      </c>
      <c r="AL44" s="244"/>
      <c r="AM44" s="244"/>
      <c r="AN44" s="244"/>
      <c r="AO44" s="244"/>
      <c r="AP44" s="244" t="str">
        <f t="shared" si="5"/>
        <v>.</v>
      </c>
      <c r="AQ44" s="342"/>
      <c r="AR44" s="121"/>
      <c r="AS44" s="245"/>
      <c r="AT44" s="179"/>
      <c r="AU44" s="179"/>
      <c r="AV44" s="184"/>
    </row>
    <row r="45" spans="1:48" ht="67.5" customHeight="1" x14ac:dyDescent="0.25">
      <c r="A45" s="19" t="str">
        <f>MID(E$41,FIND("(Q",E$41)+1,7)&amp;"_TA4"</f>
        <v>Q3b.1.4_TA4</v>
      </c>
      <c r="B45" s="91" t="s">
        <v>29</v>
      </c>
      <c r="D45" s="38"/>
      <c r="E45" s="463"/>
      <c r="F45" s="552" t="s">
        <v>15</v>
      </c>
      <c r="G45" s="552"/>
      <c r="H45" s="553"/>
      <c r="I45" s="581"/>
      <c r="J45" s="47"/>
      <c r="K45" s="73"/>
      <c r="L45" s="73"/>
      <c r="M45" s="96"/>
      <c r="N45" s="97" t="s">
        <v>0</v>
      </c>
      <c r="O45" s="174" t="str">
        <f t="shared" si="12"/>
        <v>New question introduced in 2023 - Please answer this question for the year of the previous update in Column P</v>
      </c>
      <c r="P45" s="97"/>
      <c r="Q45" s="174"/>
      <c r="R45" s="97"/>
      <c r="S45" s="174"/>
      <c r="T45" s="97"/>
      <c r="U45" s="204"/>
      <c r="V45" s="261" t="str">
        <f t="shared" si="2"/>
        <v/>
      </c>
      <c r="W45" s="231"/>
      <c r="X45" s="257"/>
      <c r="Y45" s="193"/>
      <c r="Z45" s="193"/>
      <c r="AA45" s="75"/>
      <c r="AB45" s="241"/>
      <c r="AC45" s="241"/>
      <c r="AD45" s="242"/>
      <c r="AE45" s="242"/>
      <c r="AF45" s="232" t="str">
        <f t="shared" si="4"/>
        <v/>
      </c>
      <c r="AG45" s="243"/>
      <c r="AH45" s="244"/>
      <c r="AI45" s="244"/>
      <c r="AJ45" s="244"/>
      <c r="AK45" s="244" t="str">
        <f t="shared" si="7"/>
        <v/>
      </c>
      <c r="AL45" s="244"/>
      <c r="AM45" s="244"/>
      <c r="AN45" s="244"/>
      <c r="AO45" s="244"/>
      <c r="AP45" s="244" t="str">
        <f t="shared" si="5"/>
        <v>.</v>
      </c>
      <c r="AQ45" s="342"/>
      <c r="AR45" s="121"/>
      <c r="AS45" s="245"/>
      <c r="AT45" s="179"/>
      <c r="AU45" s="179"/>
      <c r="AV45" s="184"/>
    </row>
    <row r="46" spans="1:48" ht="39.65" customHeight="1" x14ac:dyDescent="0.25">
      <c r="A46" s="92" t="str">
        <f>MID(F46,FIND("(Q",F46)+1,8)</f>
        <v>Q3b.1.4a</v>
      </c>
      <c r="B46" s="91" t="s">
        <v>372</v>
      </c>
      <c r="D46" s="38"/>
      <c r="E46" s="62"/>
      <c r="F46" s="558" t="s">
        <v>1220</v>
      </c>
      <c r="G46" s="558"/>
      <c r="H46" s="559"/>
      <c r="I46" s="37"/>
      <c r="J46" s="47"/>
      <c r="K46" s="73"/>
      <c r="L46" s="73"/>
      <c r="M46" s="96"/>
      <c r="N46" s="97" t="s">
        <v>0</v>
      </c>
      <c r="O46" s="174" t="str">
        <f t="shared" si="12"/>
        <v>New question introduced in 2023 - Please answer this question for the year of the previous update in Column P</v>
      </c>
      <c r="P46" s="97"/>
      <c r="Q46" s="174"/>
      <c r="R46" s="97"/>
      <c r="S46" s="174"/>
      <c r="T46" s="97"/>
      <c r="U46" s="204"/>
      <c r="V46" s="261" t="str">
        <f t="shared" si="2"/>
        <v/>
      </c>
      <c r="W46" s="231"/>
      <c r="X46" s="257"/>
      <c r="Y46" s="193"/>
      <c r="Z46" s="193"/>
      <c r="AA46" s="75"/>
      <c r="AB46" s="241"/>
      <c r="AC46" s="241"/>
      <c r="AD46" s="242"/>
      <c r="AE46" s="242"/>
      <c r="AF46" s="232" t="str">
        <f t="shared" si="4"/>
        <v/>
      </c>
      <c r="AG46" s="243"/>
      <c r="AH46" s="244"/>
      <c r="AI46" s="244"/>
      <c r="AJ46" s="244"/>
      <c r="AK46" s="244" t="str">
        <f t="shared" si="7"/>
        <v/>
      </c>
      <c r="AL46" s="244"/>
      <c r="AM46" s="244"/>
      <c r="AN46" s="244"/>
      <c r="AO46" s="244"/>
      <c r="AP46" s="244" t="str">
        <f t="shared" si="5"/>
        <v>.</v>
      </c>
      <c r="AQ46" s="342"/>
      <c r="AR46" s="121"/>
      <c r="AS46" s="245"/>
      <c r="AT46" s="179"/>
      <c r="AU46" s="179"/>
      <c r="AV46" s="184"/>
    </row>
    <row r="47" spans="1:48" ht="36.65" customHeight="1" x14ac:dyDescent="0.25">
      <c r="A47" s="92" t="str">
        <f>MID(F47,FIND("(Q",F47)+1,8)</f>
        <v>Q3b.1.4b</v>
      </c>
      <c r="B47" s="91" t="s">
        <v>372</v>
      </c>
      <c r="D47" s="38"/>
      <c r="E47" s="463"/>
      <c r="F47" s="558" t="s">
        <v>468</v>
      </c>
      <c r="G47" s="558"/>
      <c r="H47" s="559"/>
      <c r="I47" s="37"/>
      <c r="J47" s="47"/>
      <c r="K47" s="73"/>
      <c r="L47" s="73"/>
      <c r="M47" s="96"/>
      <c r="N47" s="97" t="s">
        <v>0</v>
      </c>
      <c r="O47" s="174" t="str">
        <f t="shared" si="12"/>
        <v>New question introduced in 2023 - Please answer this question for the year of the previous update in Column P</v>
      </c>
      <c r="P47" s="97"/>
      <c r="Q47" s="174"/>
      <c r="R47" s="97"/>
      <c r="S47" s="174"/>
      <c r="T47" s="97"/>
      <c r="U47" s="204"/>
      <c r="V47" s="261" t="str">
        <f t="shared" si="2"/>
        <v/>
      </c>
      <c r="W47" s="231"/>
      <c r="X47" s="257"/>
      <c r="Y47" s="193"/>
      <c r="Z47" s="193"/>
      <c r="AA47" s="75"/>
      <c r="AB47" s="241"/>
      <c r="AC47" s="241"/>
      <c r="AD47" s="242"/>
      <c r="AE47" s="242"/>
      <c r="AF47" s="232" t="str">
        <f t="shared" si="4"/>
        <v/>
      </c>
      <c r="AG47" s="243"/>
      <c r="AH47" s="244"/>
      <c r="AI47" s="244"/>
      <c r="AJ47" s="244"/>
      <c r="AK47" s="244" t="str">
        <f t="shared" si="7"/>
        <v/>
      </c>
      <c r="AL47" s="244"/>
      <c r="AM47" s="244"/>
      <c r="AN47" s="244"/>
      <c r="AO47" s="244"/>
      <c r="AP47" s="244" t="str">
        <f t="shared" si="5"/>
        <v>.</v>
      </c>
      <c r="AQ47" s="342"/>
      <c r="AR47" s="121"/>
      <c r="AS47" s="245"/>
      <c r="AT47" s="179"/>
      <c r="AU47" s="179"/>
      <c r="AV47" s="184"/>
    </row>
    <row r="48" spans="1:48" ht="50.25" customHeight="1" x14ac:dyDescent="0.25">
      <c r="A48" s="36"/>
      <c r="D48" s="38"/>
      <c r="E48" s="552" t="s">
        <v>1006</v>
      </c>
      <c r="F48" s="552"/>
      <c r="G48" s="552"/>
      <c r="H48" s="553"/>
      <c r="I48" s="284" t="s">
        <v>469</v>
      </c>
      <c r="J48" s="47"/>
      <c r="K48" s="73"/>
      <c r="L48" s="73"/>
      <c r="M48" s="96"/>
      <c r="N48" s="115" t="s">
        <v>0</v>
      </c>
      <c r="O48" s="115"/>
      <c r="P48" s="115"/>
      <c r="Q48" s="213"/>
      <c r="R48" s="115"/>
      <c r="S48" s="213"/>
      <c r="T48" s="115"/>
      <c r="U48" s="209"/>
      <c r="V48" s="213"/>
      <c r="W48" s="230"/>
      <c r="X48" s="257"/>
      <c r="Y48" s="193"/>
      <c r="Z48" s="193"/>
      <c r="AA48" s="75"/>
      <c r="AB48" s="192"/>
      <c r="AC48" s="192"/>
      <c r="AD48" s="115"/>
      <c r="AE48" s="115"/>
      <c r="AF48" s="213"/>
      <c r="AG48" s="186"/>
      <c r="AH48" s="188"/>
      <c r="AI48" s="188"/>
      <c r="AJ48" s="188"/>
      <c r="AK48" s="188"/>
      <c r="AL48" s="188"/>
      <c r="AM48" s="188"/>
      <c r="AN48" s="188"/>
      <c r="AO48" s="188"/>
      <c r="AP48" s="188"/>
      <c r="AQ48" s="202"/>
      <c r="AR48" s="121"/>
      <c r="AS48" s="245"/>
      <c r="AT48" s="179"/>
      <c r="AU48" s="179"/>
      <c r="AV48" s="184"/>
    </row>
    <row r="49" spans="1:48" ht="23.25" customHeight="1" x14ac:dyDescent="0.25">
      <c r="A49" s="36"/>
      <c r="D49" s="38"/>
      <c r="E49" s="463"/>
      <c r="F49" s="570" t="s">
        <v>1217</v>
      </c>
      <c r="G49" s="570"/>
      <c r="H49" s="571"/>
      <c r="I49" s="37"/>
      <c r="J49" s="47"/>
      <c r="K49" s="73"/>
      <c r="L49" s="73"/>
      <c r="M49" s="96"/>
      <c r="N49" s="115" t="s">
        <v>0</v>
      </c>
      <c r="O49" s="115"/>
      <c r="P49" s="115"/>
      <c r="Q49" s="213"/>
      <c r="R49" s="115"/>
      <c r="S49" s="213"/>
      <c r="T49" s="115"/>
      <c r="U49" s="209"/>
      <c r="V49" s="213"/>
      <c r="W49" s="230"/>
      <c r="X49" s="257"/>
      <c r="Y49" s="193"/>
      <c r="Z49" s="193"/>
      <c r="AA49" s="75"/>
      <c r="AB49" s="192"/>
      <c r="AC49" s="192"/>
      <c r="AD49" s="115"/>
      <c r="AE49" s="115"/>
      <c r="AF49" s="213"/>
      <c r="AG49" s="186"/>
      <c r="AH49" s="188"/>
      <c r="AI49" s="188"/>
      <c r="AJ49" s="188"/>
      <c r="AK49" s="188"/>
      <c r="AL49" s="188"/>
      <c r="AM49" s="188"/>
      <c r="AN49" s="188"/>
      <c r="AO49" s="188"/>
      <c r="AP49" s="188"/>
      <c r="AQ49" s="202"/>
      <c r="AR49" s="121"/>
      <c r="AS49" s="245"/>
      <c r="AT49" s="179"/>
      <c r="AU49" s="179"/>
      <c r="AV49" s="184"/>
    </row>
    <row r="50" spans="1:48" ht="40.5" customHeight="1" x14ac:dyDescent="0.25">
      <c r="A50" s="19" t="str">
        <f>MID(F$49,FIND("(Q",F$49)+1,8)&amp;"_TA1"</f>
        <v>Q3b.1.5a_TA1</v>
      </c>
      <c r="B50" s="91" t="s">
        <v>29</v>
      </c>
      <c r="D50" s="38"/>
      <c r="E50" s="463"/>
      <c r="F50" s="480"/>
      <c r="G50" s="552" t="s">
        <v>133</v>
      </c>
      <c r="H50" s="553"/>
      <c r="I50" s="464"/>
      <c r="J50" s="47"/>
      <c r="K50" s="73"/>
      <c r="L50" s="73"/>
      <c r="M50" s="96"/>
      <c r="N50" s="97" t="s">
        <v>0</v>
      </c>
      <c r="O50" s="174" t="str">
        <f t="shared" ref="O50:O53" si="13">IF(OR(B50="NI",B50="N"),"New question introduced in 2023 - Please answer this question for the year of the previous update in Column P",IF(B50="EC","Small changes were made to the question. Take extra care when validating the response in Column N. If necessary, please change your answer in Column P",""))</f>
        <v>New question introduced in 2023 - Please answer this question for the year of the previous update in Column P</v>
      </c>
      <c r="P50" s="97"/>
      <c r="Q50" s="174"/>
      <c r="R50" s="97"/>
      <c r="S50" s="174"/>
      <c r="T50" s="97"/>
      <c r="U50" s="204"/>
      <c r="V50" s="261" t="str">
        <f t="shared" si="2"/>
        <v/>
      </c>
      <c r="W50" s="231"/>
      <c r="X50" s="257"/>
      <c r="Y50" s="193"/>
      <c r="Z50" s="193"/>
      <c r="AA50" s="75"/>
      <c r="AB50" s="241"/>
      <c r="AC50" s="241"/>
      <c r="AD50" s="242"/>
      <c r="AE50" s="242"/>
      <c r="AF50" s="232" t="str">
        <f t="shared" si="4"/>
        <v/>
      </c>
      <c r="AG50" s="242"/>
      <c r="AH50" s="244"/>
      <c r="AI50" s="242"/>
      <c r="AJ50" s="244"/>
      <c r="AK50" s="244" t="str">
        <f t="shared" si="7"/>
        <v/>
      </c>
      <c r="AL50" s="242"/>
      <c r="AM50" s="244"/>
      <c r="AN50" s="242"/>
      <c r="AO50" s="244"/>
      <c r="AP50" s="244" t="str">
        <f t="shared" si="5"/>
        <v>.</v>
      </c>
      <c r="AQ50" s="342"/>
      <c r="AR50" s="121"/>
      <c r="AS50" s="245"/>
      <c r="AT50" s="179"/>
      <c r="AU50" s="179"/>
      <c r="AV50" s="184"/>
    </row>
    <row r="51" spans="1:48" ht="40.5" customHeight="1" x14ac:dyDescent="0.25">
      <c r="A51" s="19" t="str">
        <f>MID(F$49,FIND("(Q",F$49)+1,8)&amp;"_TA2"</f>
        <v>Q3b.1.5a_TA2</v>
      </c>
      <c r="B51" s="91" t="s">
        <v>29</v>
      </c>
      <c r="D51" s="38"/>
      <c r="E51" s="463"/>
      <c r="F51" s="480"/>
      <c r="G51" s="552" t="s">
        <v>14</v>
      </c>
      <c r="H51" s="553"/>
      <c r="I51" s="464"/>
      <c r="J51" s="47"/>
      <c r="K51" s="73"/>
      <c r="L51" s="73"/>
      <c r="M51" s="96"/>
      <c r="N51" s="97" t="s">
        <v>0</v>
      </c>
      <c r="O51" s="174" t="str">
        <f t="shared" si="13"/>
        <v>New question introduced in 2023 - Please answer this question for the year of the previous update in Column P</v>
      </c>
      <c r="P51" s="97"/>
      <c r="Q51" s="174"/>
      <c r="R51" s="97"/>
      <c r="S51" s="174"/>
      <c r="T51" s="97"/>
      <c r="U51" s="204"/>
      <c r="V51" s="261" t="str">
        <f t="shared" si="2"/>
        <v/>
      </c>
      <c r="W51" s="231"/>
      <c r="X51" s="257"/>
      <c r="Y51" s="193"/>
      <c r="Z51" s="193"/>
      <c r="AA51" s="75"/>
      <c r="AB51" s="241"/>
      <c r="AC51" s="241"/>
      <c r="AD51" s="242"/>
      <c r="AE51" s="242"/>
      <c r="AF51" s="232" t="str">
        <f t="shared" si="4"/>
        <v/>
      </c>
      <c r="AG51" s="242"/>
      <c r="AH51" s="244"/>
      <c r="AI51" s="242"/>
      <c r="AJ51" s="244"/>
      <c r="AK51" s="244" t="str">
        <f t="shared" si="7"/>
        <v/>
      </c>
      <c r="AL51" s="242"/>
      <c r="AM51" s="244"/>
      <c r="AN51" s="242"/>
      <c r="AO51" s="244"/>
      <c r="AP51" s="244" t="str">
        <f t="shared" si="5"/>
        <v>.</v>
      </c>
      <c r="AQ51" s="342"/>
      <c r="AR51" s="121"/>
      <c r="AS51" s="245"/>
      <c r="AT51" s="179"/>
      <c r="AU51" s="179"/>
      <c r="AV51" s="184"/>
    </row>
    <row r="52" spans="1:48" ht="40.5" customHeight="1" x14ac:dyDescent="0.25">
      <c r="A52" s="19" t="str">
        <f>MID(F$49,FIND("(Q",F$49)+1,8)&amp;"_TA3"</f>
        <v>Q3b.1.5a_TA3</v>
      </c>
      <c r="B52" s="91" t="s">
        <v>29</v>
      </c>
      <c r="D52" s="38"/>
      <c r="E52" s="463"/>
      <c r="F52" s="480"/>
      <c r="G52" s="552" t="s">
        <v>135</v>
      </c>
      <c r="H52" s="553"/>
      <c r="I52" s="464"/>
      <c r="J52" s="47"/>
      <c r="K52" s="73"/>
      <c r="L52" s="73"/>
      <c r="M52" s="96"/>
      <c r="N52" s="97" t="s">
        <v>0</v>
      </c>
      <c r="O52" s="174" t="str">
        <f t="shared" si="13"/>
        <v>New question introduced in 2023 - Please answer this question for the year of the previous update in Column P</v>
      </c>
      <c r="P52" s="97"/>
      <c r="Q52" s="174"/>
      <c r="R52" s="97"/>
      <c r="S52" s="174"/>
      <c r="T52" s="97"/>
      <c r="U52" s="204"/>
      <c r="V52" s="261" t="str">
        <f t="shared" si="2"/>
        <v/>
      </c>
      <c r="W52" s="231"/>
      <c r="X52" s="257"/>
      <c r="Y52" s="193"/>
      <c r="Z52" s="193"/>
      <c r="AA52" s="75"/>
      <c r="AB52" s="241"/>
      <c r="AC52" s="241"/>
      <c r="AD52" s="242"/>
      <c r="AE52" s="242"/>
      <c r="AF52" s="232" t="str">
        <f t="shared" si="4"/>
        <v/>
      </c>
      <c r="AG52" s="242"/>
      <c r="AH52" s="244"/>
      <c r="AI52" s="242"/>
      <c r="AJ52" s="244"/>
      <c r="AK52" s="244" t="str">
        <f t="shared" si="7"/>
        <v/>
      </c>
      <c r="AL52" s="242"/>
      <c r="AM52" s="244"/>
      <c r="AN52" s="242"/>
      <c r="AO52" s="244"/>
      <c r="AP52" s="244" t="str">
        <f t="shared" si="5"/>
        <v>.</v>
      </c>
      <c r="AQ52" s="342"/>
      <c r="AR52" s="121"/>
      <c r="AS52" s="245"/>
      <c r="AT52" s="179"/>
      <c r="AU52" s="179"/>
      <c r="AV52" s="184"/>
    </row>
    <row r="53" spans="1:48" ht="40.5" customHeight="1" x14ac:dyDescent="0.25">
      <c r="A53" s="19" t="str">
        <f>MID(F$49,FIND("(Q",F$49)+1,8)&amp;"_TA4"</f>
        <v>Q3b.1.5a_TA4</v>
      </c>
      <c r="B53" s="91" t="s">
        <v>29</v>
      </c>
      <c r="D53" s="38"/>
      <c r="E53" s="463"/>
      <c r="F53" s="480"/>
      <c r="G53" s="552" t="s">
        <v>15</v>
      </c>
      <c r="H53" s="553"/>
      <c r="I53" s="464"/>
      <c r="J53" s="47"/>
      <c r="K53" s="73"/>
      <c r="L53" s="73"/>
      <c r="M53" s="96"/>
      <c r="N53" s="97" t="s">
        <v>0</v>
      </c>
      <c r="O53" s="174" t="str">
        <f t="shared" si="13"/>
        <v>New question introduced in 2023 - Please answer this question for the year of the previous update in Column P</v>
      </c>
      <c r="P53" s="97"/>
      <c r="Q53" s="174"/>
      <c r="R53" s="97"/>
      <c r="S53" s="174"/>
      <c r="T53" s="97"/>
      <c r="U53" s="204"/>
      <c r="V53" s="261" t="str">
        <f t="shared" si="2"/>
        <v/>
      </c>
      <c r="W53" s="231"/>
      <c r="X53" s="257"/>
      <c r="Y53" s="193"/>
      <c r="Z53" s="193"/>
      <c r="AA53" s="75"/>
      <c r="AB53" s="241"/>
      <c r="AC53" s="241"/>
      <c r="AD53" s="242"/>
      <c r="AE53" s="242"/>
      <c r="AF53" s="232" t="str">
        <f t="shared" si="4"/>
        <v/>
      </c>
      <c r="AG53" s="242"/>
      <c r="AH53" s="244"/>
      <c r="AI53" s="242"/>
      <c r="AJ53" s="244"/>
      <c r="AK53" s="244" t="str">
        <f t="shared" si="7"/>
        <v/>
      </c>
      <c r="AL53" s="242"/>
      <c r="AM53" s="244"/>
      <c r="AN53" s="242"/>
      <c r="AO53" s="244"/>
      <c r="AP53" s="244" t="str">
        <f t="shared" si="5"/>
        <v>.</v>
      </c>
      <c r="AQ53" s="342"/>
      <c r="AR53" s="121"/>
      <c r="AS53" s="245"/>
      <c r="AT53" s="179"/>
      <c r="AU53" s="179"/>
      <c r="AV53" s="184"/>
    </row>
    <row r="54" spans="1:48" ht="30" customHeight="1" x14ac:dyDescent="0.25">
      <c r="A54" s="36"/>
      <c r="D54" s="38"/>
      <c r="E54" s="463"/>
      <c r="F54" s="570" t="s">
        <v>1218</v>
      </c>
      <c r="G54" s="570"/>
      <c r="H54" s="571"/>
      <c r="I54" s="37"/>
      <c r="J54" s="47"/>
      <c r="K54" s="73"/>
      <c r="L54" s="73"/>
      <c r="M54" s="96"/>
      <c r="N54" s="115" t="s">
        <v>0</v>
      </c>
      <c r="O54" s="115"/>
      <c r="P54" s="115"/>
      <c r="Q54" s="213"/>
      <c r="R54" s="115"/>
      <c r="S54" s="213"/>
      <c r="T54" s="115"/>
      <c r="U54" s="209"/>
      <c r="V54" s="193"/>
      <c r="W54" s="230"/>
      <c r="X54" s="257"/>
      <c r="Y54" s="193"/>
      <c r="Z54" s="193"/>
      <c r="AA54" s="75"/>
      <c r="AB54" s="192"/>
      <c r="AC54" s="192"/>
      <c r="AD54" s="115"/>
      <c r="AE54" s="115"/>
      <c r="AF54" s="213"/>
      <c r="AG54" s="115"/>
      <c r="AH54" s="188"/>
      <c r="AI54" s="115"/>
      <c r="AJ54" s="188"/>
      <c r="AK54" s="188"/>
      <c r="AL54" s="115"/>
      <c r="AM54" s="188"/>
      <c r="AN54" s="115"/>
      <c r="AO54" s="188"/>
      <c r="AP54" s="188"/>
      <c r="AQ54" s="202"/>
      <c r="AR54" s="121"/>
      <c r="AS54" s="245"/>
      <c r="AT54" s="179"/>
      <c r="AU54" s="179"/>
      <c r="AV54" s="184"/>
    </row>
    <row r="55" spans="1:48" ht="36.65" customHeight="1" x14ac:dyDescent="0.25">
      <c r="A55" s="19" t="str">
        <f>MID(F$54,FIND("(Q",F$54)+1,8)&amp;"_TA1"</f>
        <v>Q3b.1.5b_TA1</v>
      </c>
      <c r="B55" s="91" t="s">
        <v>29</v>
      </c>
      <c r="D55" s="38"/>
      <c r="E55" s="463"/>
      <c r="F55" s="480"/>
      <c r="G55" s="552" t="s">
        <v>133</v>
      </c>
      <c r="H55" s="553"/>
      <c r="I55" s="37"/>
      <c r="J55" s="47"/>
      <c r="K55" s="73"/>
      <c r="L55" s="73"/>
      <c r="M55" s="96"/>
      <c r="N55" s="97" t="s">
        <v>0</v>
      </c>
      <c r="O55" s="174" t="str">
        <f t="shared" ref="O55:O58" si="14">IF(OR(B55="NI",B55="N"),"New question introduced in 2023 - Please answer this question for the year of the previous update in Column P",IF(B55="EC","Small changes were made to the question. Take extra care when validating the response in Column N. If necessary, please change your answer in Column P",""))</f>
        <v>New question introduced in 2023 - Please answer this question for the year of the previous update in Column P</v>
      </c>
      <c r="P55" s="97"/>
      <c r="Q55" s="174"/>
      <c r="R55" s="97"/>
      <c r="S55" s="174"/>
      <c r="T55" s="97"/>
      <c r="U55" s="204"/>
      <c r="V55" s="261" t="str">
        <f t="shared" si="2"/>
        <v/>
      </c>
      <c r="W55" s="231"/>
      <c r="X55" s="257"/>
      <c r="Y55" s="193"/>
      <c r="Z55" s="193"/>
      <c r="AA55" s="75"/>
      <c r="AB55" s="241"/>
      <c r="AC55" s="241"/>
      <c r="AD55" s="242"/>
      <c r="AE55" s="242"/>
      <c r="AF55" s="232" t="str">
        <f t="shared" si="4"/>
        <v/>
      </c>
      <c r="AG55" s="242"/>
      <c r="AH55" s="244"/>
      <c r="AI55" s="242"/>
      <c r="AJ55" s="244"/>
      <c r="AK55" s="244" t="str">
        <f t="shared" si="7"/>
        <v/>
      </c>
      <c r="AL55" s="242"/>
      <c r="AM55" s="244"/>
      <c r="AN55" s="242"/>
      <c r="AO55" s="244"/>
      <c r="AP55" s="244" t="str">
        <f t="shared" si="5"/>
        <v>.</v>
      </c>
      <c r="AQ55" s="342"/>
      <c r="AR55" s="121"/>
      <c r="AS55" s="183"/>
      <c r="AT55" s="246"/>
      <c r="AU55" s="179"/>
      <c r="AV55" s="184"/>
    </row>
    <row r="56" spans="1:48" ht="36.65" customHeight="1" x14ac:dyDescent="0.25">
      <c r="A56" s="19" t="str">
        <f>MID(F$54,FIND("(Q",F$54)+1,8)&amp;"_TA2"</f>
        <v>Q3b.1.5b_TA2</v>
      </c>
      <c r="B56" s="91" t="s">
        <v>29</v>
      </c>
      <c r="D56" s="38"/>
      <c r="E56" s="463"/>
      <c r="F56" s="480"/>
      <c r="G56" s="552" t="s">
        <v>14</v>
      </c>
      <c r="H56" s="553"/>
      <c r="I56" s="37"/>
      <c r="J56" s="47"/>
      <c r="K56" s="73"/>
      <c r="L56" s="73"/>
      <c r="M56" s="96"/>
      <c r="N56" s="97" t="s">
        <v>0</v>
      </c>
      <c r="O56" s="174" t="str">
        <f t="shared" si="14"/>
        <v>New question introduced in 2023 - Please answer this question for the year of the previous update in Column P</v>
      </c>
      <c r="P56" s="97"/>
      <c r="Q56" s="174"/>
      <c r="R56" s="97"/>
      <c r="S56" s="174"/>
      <c r="T56" s="97"/>
      <c r="U56" s="204"/>
      <c r="V56" s="261" t="str">
        <f t="shared" si="2"/>
        <v/>
      </c>
      <c r="W56" s="231"/>
      <c r="X56" s="257"/>
      <c r="Y56" s="193"/>
      <c r="Z56" s="193"/>
      <c r="AA56" s="75"/>
      <c r="AB56" s="241"/>
      <c r="AC56" s="241"/>
      <c r="AD56" s="242"/>
      <c r="AE56" s="242"/>
      <c r="AF56" s="232" t="str">
        <f t="shared" si="4"/>
        <v/>
      </c>
      <c r="AG56" s="242"/>
      <c r="AH56" s="244"/>
      <c r="AI56" s="242"/>
      <c r="AJ56" s="244"/>
      <c r="AK56" s="244" t="str">
        <f t="shared" si="7"/>
        <v/>
      </c>
      <c r="AL56" s="242"/>
      <c r="AM56" s="244"/>
      <c r="AN56" s="242"/>
      <c r="AO56" s="244"/>
      <c r="AP56" s="244" t="str">
        <f t="shared" si="5"/>
        <v>.</v>
      </c>
      <c r="AQ56" s="342"/>
      <c r="AR56" s="121"/>
      <c r="AS56" s="183"/>
      <c r="AT56" s="246"/>
      <c r="AU56" s="179"/>
      <c r="AV56" s="184"/>
    </row>
    <row r="57" spans="1:48" ht="36.65" customHeight="1" x14ac:dyDescent="0.25">
      <c r="A57" s="19" t="str">
        <f>MID(F$54,FIND("(Q",F$54)+1,8)&amp;"_TA3"</f>
        <v>Q3b.1.5b_TA3</v>
      </c>
      <c r="B57" s="91" t="s">
        <v>29</v>
      </c>
      <c r="D57" s="38"/>
      <c r="E57" s="463"/>
      <c r="F57" s="480"/>
      <c r="G57" s="552" t="s">
        <v>135</v>
      </c>
      <c r="H57" s="553"/>
      <c r="I57" s="37"/>
      <c r="J57" s="47"/>
      <c r="K57" s="73"/>
      <c r="L57" s="73"/>
      <c r="M57" s="96"/>
      <c r="N57" s="97" t="s">
        <v>0</v>
      </c>
      <c r="O57" s="174" t="str">
        <f t="shared" si="14"/>
        <v>New question introduced in 2023 - Please answer this question for the year of the previous update in Column P</v>
      </c>
      <c r="P57" s="97"/>
      <c r="Q57" s="174"/>
      <c r="R57" s="97"/>
      <c r="S57" s="174"/>
      <c r="T57" s="97"/>
      <c r="U57" s="204"/>
      <c r="V57" s="261" t="str">
        <f t="shared" si="2"/>
        <v/>
      </c>
      <c r="W57" s="231"/>
      <c r="X57" s="257"/>
      <c r="Y57" s="193"/>
      <c r="Z57" s="193"/>
      <c r="AA57" s="75"/>
      <c r="AB57" s="241"/>
      <c r="AC57" s="241"/>
      <c r="AD57" s="242"/>
      <c r="AE57" s="242"/>
      <c r="AF57" s="232" t="str">
        <f t="shared" si="4"/>
        <v/>
      </c>
      <c r="AG57" s="242"/>
      <c r="AH57" s="244"/>
      <c r="AI57" s="242"/>
      <c r="AJ57" s="244"/>
      <c r="AK57" s="244" t="str">
        <f t="shared" si="7"/>
        <v/>
      </c>
      <c r="AL57" s="242"/>
      <c r="AM57" s="244"/>
      <c r="AN57" s="242"/>
      <c r="AO57" s="244"/>
      <c r="AP57" s="244" t="str">
        <f t="shared" si="5"/>
        <v>.</v>
      </c>
      <c r="AQ57" s="342"/>
      <c r="AR57" s="121"/>
      <c r="AS57" s="183"/>
      <c r="AT57" s="246"/>
      <c r="AU57" s="179"/>
      <c r="AV57" s="184"/>
    </row>
    <row r="58" spans="1:48" ht="36.65" customHeight="1" x14ac:dyDescent="0.25">
      <c r="A58" s="19" t="str">
        <f>MID(F$54,FIND("(Q",F$54)+1,8)&amp;"_TA4"</f>
        <v>Q3b.1.5b_TA4</v>
      </c>
      <c r="B58" s="91" t="s">
        <v>29</v>
      </c>
      <c r="D58" s="38"/>
      <c r="E58" s="463"/>
      <c r="F58" s="480"/>
      <c r="G58" s="552" t="s">
        <v>15</v>
      </c>
      <c r="H58" s="553"/>
      <c r="I58" s="37"/>
      <c r="J58" s="47"/>
      <c r="K58" s="73"/>
      <c r="L58" s="73"/>
      <c r="M58" s="96"/>
      <c r="N58" s="97" t="s">
        <v>0</v>
      </c>
      <c r="O58" s="174" t="str">
        <f t="shared" si="14"/>
        <v>New question introduced in 2023 - Please answer this question for the year of the previous update in Column P</v>
      </c>
      <c r="P58" s="97"/>
      <c r="Q58" s="174"/>
      <c r="R58" s="97"/>
      <c r="S58" s="174"/>
      <c r="T58" s="97"/>
      <c r="U58" s="204"/>
      <c r="V58" s="261" t="str">
        <f t="shared" si="2"/>
        <v/>
      </c>
      <c r="W58" s="231"/>
      <c r="X58" s="257"/>
      <c r="Y58" s="193"/>
      <c r="Z58" s="193"/>
      <c r="AA58" s="75"/>
      <c r="AB58" s="241"/>
      <c r="AC58" s="241"/>
      <c r="AD58" s="242"/>
      <c r="AE58" s="242"/>
      <c r="AF58" s="232" t="str">
        <f t="shared" si="4"/>
        <v/>
      </c>
      <c r="AG58" s="242"/>
      <c r="AH58" s="244"/>
      <c r="AI58" s="242"/>
      <c r="AJ58" s="244"/>
      <c r="AK58" s="244" t="str">
        <f t="shared" si="7"/>
        <v/>
      </c>
      <c r="AL58" s="242"/>
      <c r="AM58" s="244"/>
      <c r="AN58" s="242"/>
      <c r="AO58" s="244"/>
      <c r="AP58" s="244" t="str">
        <f t="shared" si="5"/>
        <v>.</v>
      </c>
      <c r="AQ58" s="342"/>
      <c r="AR58" s="121"/>
      <c r="AS58" s="183"/>
      <c r="AT58" s="246"/>
      <c r="AU58" s="179"/>
      <c r="AV58" s="184"/>
    </row>
    <row r="59" spans="1:48" ht="28" customHeight="1" x14ac:dyDescent="0.25">
      <c r="A59" s="36"/>
      <c r="D59" s="38"/>
      <c r="E59" s="463"/>
      <c r="F59" s="570" t="s">
        <v>1219</v>
      </c>
      <c r="G59" s="570"/>
      <c r="H59" s="571"/>
      <c r="I59" s="37"/>
      <c r="J59" s="47"/>
      <c r="K59" s="73"/>
      <c r="L59" s="73"/>
      <c r="M59" s="96"/>
      <c r="N59" s="115" t="s">
        <v>0</v>
      </c>
      <c r="O59" s="115"/>
      <c r="P59" s="115"/>
      <c r="Q59" s="213"/>
      <c r="R59" s="115"/>
      <c r="S59" s="213"/>
      <c r="T59" s="115"/>
      <c r="U59" s="209"/>
      <c r="V59" s="193"/>
      <c r="W59" s="230"/>
      <c r="X59" s="257"/>
      <c r="Y59" s="193"/>
      <c r="Z59" s="193"/>
      <c r="AA59" s="75"/>
      <c r="AB59" s="192"/>
      <c r="AC59" s="192"/>
      <c r="AD59" s="115"/>
      <c r="AE59" s="115"/>
      <c r="AF59" s="213" t="str">
        <f t="shared" si="4"/>
        <v/>
      </c>
      <c r="AG59" s="115"/>
      <c r="AH59" s="188"/>
      <c r="AI59" s="115"/>
      <c r="AJ59" s="188"/>
      <c r="AK59" s="188"/>
      <c r="AL59" s="115"/>
      <c r="AM59" s="188"/>
      <c r="AN59" s="115"/>
      <c r="AO59" s="188"/>
      <c r="AP59" s="188"/>
      <c r="AQ59" s="202"/>
      <c r="AR59" s="121"/>
      <c r="AS59" s="183"/>
      <c r="AT59" s="246"/>
      <c r="AU59" s="179"/>
      <c r="AV59" s="184"/>
    </row>
    <row r="60" spans="1:48" ht="42.65" customHeight="1" x14ac:dyDescent="0.25">
      <c r="A60" s="19" t="str">
        <f>MID(F$59,FIND("(Q",F$59)+1,8)&amp;"_TA1"</f>
        <v>Q3b.1.5c_TA1</v>
      </c>
      <c r="B60" s="91" t="s">
        <v>29</v>
      </c>
      <c r="D60" s="38"/>
      <c r="E60" s="463"/>
      <c r="F60" s="480"/>
      <c r="G60" s="552" t="s">
        <v>133</v>
      </c>
      <c r="H60" s="553"/>
      <c r="I60" s="37"/>
      <c r="J60" s="47"/>
      <c r="K60" s="73"/>
      <c r="L60" s="73"/>
      <c r="M60" s="96"/>
      <c r="N60" s="97" t="s">
        <v>0</v>
      </c>
      <c r="O60" s="174" t="str">
        <f t="shared" ref="O60:O64" si="15">IF(OR(B60="NI",B60="N"),"New question introduced in 2023 - Please answer this question for the year of the previous update in Column P",IF(B60="EC","Small changes were made to the question. Take extra care when validating the response in Column N. If necessary, please change your answer in Column P",""))</f>
        <v>New question introduced in 2023 - Please answer this question for the year of the previous update in Column P</v>
      </c>
      <c r="P60" s="97"/>
      <c r="Q60" s="174"/>
      <c r="R60" s="97"/>
      <c r="S60" s="174"/>
      <c r="T60" s="97"/>
      <c r="U60" s="204"/>
      <c r="V60" s="261" t="str">
        <f t="shared" si="2"/>
        <v/>
      </c>
      <c r="W60" s="231"/>
      <c r="X60" s="257"/>
      <c r="Y60" s="193"/>
      <c r="Z60" s="193"/>
      <c r="AA60" s="75"/>
      <c r="AB60" s="241"/>
      <c r="AC60" s="241"/>
      <c r="AD60" s="242"/>
      <c r="AE60" s="242"/>
      <c r="AF60" s="232" t="str">
        <f t="shared" si="4"/>
        <v/>
      </c>
      <c r="AG60" s="242"/>
      <c r="AH60" s="244"/>
      <c r="AI60" s="242"/>
      <c r="AJ60" s="244"/>
      <c r="AK60" s="244" t="str">
        <f t="shared" si="7"/>
        <v/>
      </c>
      <c r="AL60" s="242"/>
      <c r="AM60" s="244"/>
      <c r="AN60" s="242"/>
      <c r="AO60" s="244"/>
      <c r="AP60" s="244" t="str">
        <f t="shared" si="5"/>
        <v>.</v>
      </c>
      <c r="AQ60" s="342"/>
      <c r="AR60" s="121"/>
      <c r="AS60" s="183"/>
      <c r="AT60" s="246"/>
      <c r="AU60" s="179"/>
      <c r="AV60" s="184"/>
    </row>
    <row r="61" spans="1:48" ht="42.65" customHeight="1" x14ac:dyDescent="0.25">
      <c r="A61" s="19" t="str">
        <f>MID(F$59,FIND("(Q",F$59)+1,8)&amp;"_TA2"</f>
        <v>Q3b.1.5c_TA2</v>
      </c>
      <c r="B61" s="91" t="s">
        <v>29</v>
      </c>
      <c r="D61" s="38"/>
      <c r="E61" s="463"/>
      <c r="F61" s="480"/>
      <c r="G61" s="552" t="s">
        <v>14</v>
      </c>
      <c r="H61" s="553"/>
      <c r="I61" s="37"/>
      <c r="J61" s="47"/>
      <c r="K61" s="73"/>
      <c r="L61" s="73"/>
      <c r="M61" s="96"/>
      <c r="N61" s="97" t="s">
        <v>0</v>
      </c>
      <c r="O61" s="174" t="str">
        <f t="shared" si="15"/>
        <v>New question introduced in 2023 - Please answer this question for the year of the previous update in Column P</v>
      </c>
      <c r="P61" s="97"/>
      <c r="Q61" s="174"/>
      <c r="R61" s="97"/>
      <c r="S61" s="174"/>
      <c r="T61" s="97"/>
      <c r="U61" s="204"/>
      <c r="V61" s="261" t="str">
        <f t="shared" si="2"/>
        <v/>
      </c>
      <c r="W61" s="231"/>
      <c r="X61" s="257"/>
      <c r="Y61" s="193"/>
      <c r="Z61" s="193"/>
      <c r="AA61" s="75"/>
      <c r="AB61" s="241"/>
      <c r="AC61" s="241"/>
      <c r="AD61" s="242"/>
      <c r="AE61" s="242"/>
      <c r="AF61" s="232" t="str">
        <f t="shared" si="4"/>
        <v/>
      </c>
      <c r="AG61" s="242"/>
      <c r="AH61" s="244"/>
      <c r="AI61" s="242"/>
      <c r="AJ61" s="244"/>
      <c r="AK61" s="244" t="str">
        <f t="shared" si="7"/>
        <v/>
      </c>
      <c r="AL61" s="242"/>
      <c r="AM61" s="244"/>
      <c r="AN61" s="242"/>
      <c r="AO61" s="244"/>
      <c r="AP61" s="244" t="str">
        <f t="shared" si="5"/>
        <v>.</v>
      </c>
      <c r="AQ61" s="342"/>
      <c r="AR61" s="123"/>
      <c r="AS61" s="229"/>
      <c r="AT61" s="247"/>
      <c r="AU61" s="225"/>
      <c r="AV61" s="248"/>
    </row>
    <row r="62" spans="1:48" ht="42.65" customHeight="1" x14ac:dyDescent="0.25">
      <c r="A62" s="19" t="str">
        <f>MID(F$59,FIND("(Q",F$59)+1,8)&amp;"_TA3"</f>
        <v>Q3b.1.5c_TA3</v>
      </c>
      <c r="B62" s="91" t="s">
        <v>29</v>
      </c>
      <c r="D62" s="38"/>
      <c r="E62" s="463"/>
      <c r="F62" s="480"/>
      <c r="G62" s="552" t="s">
        <v>135</v>
      </c>
      <c r="H62" s="553"/>
      <c r="I62" s="37"/>
      <c r="J62" s="47"/>
      <c r="K62" s="73"/>
      <c r="L62" s="73"/>
      <c r="M62" s="96"/>
      <c r="N62" s="97" t="s">
        <v>0</v>
      </c>
      <c r="O62" s="174" t="str">
        <f t="shared" si="15"/>
        <v>New question introduced in 2023 - Please answer this question for the year of the previous update in Column P</v>
      </c>
      <c r="P62" s="97"/>
      <c r="Q62" s="174"/>
      <c r="R62" s="97"/>
      <c r="S62" s="174"/>
      <c r="T62" s="97"/>
      <c r="U62" s="204"/>
      <c r="V62" s="261" t="str">
        <f t="shared" si="2"/>
        <v/>
      </c>
      <c r="W62" s="231"/>
      <c r="X62" s="257"/>
      <c r="Y62" s="193"/>
      <c r="Z62" s="193"/>
      <c r="AA62" s="75"/>
      <c r="AB62" s="241"/>
      <c r="AC62" s="241"/>
      <c r="AD62" s="242"/>
      <c r="AE62" s="242"/>
      <c r="AF62" s="232" t="str">
        <f t="shared" si="4"/>
        <v/>
      </c>
      <c r="AG62" s="242"/>
      <c r="AH62" s="244"/>
      <c r="AI62" s="242"/>
      <c r="AJ62" s="244"/>
      <c r="AK62" s="244" t="str">
        <f t="shared" si="7"/>
        <v/>
      </c>
      <c r="AL62" s="242"/>
      <c r="AM62" s="244"/>
      <c r="AN62" s="242"/>
      <c r="AO62" s="244"/>
      <c r="AP62" s="244" t="str">
        <f t="shared" si="5"/>
        <v>.</v>
      </c>
      <c r="AQ62" s="342"/>
      <c r="AR62" s="121"/>
      <c r="AS62" s="246"/>
      <c r="AT62" s="246"/>
      <c r="AU62" s="179"/>
      <c r="AV62" s="184"/>
    </row>
    <row r="63" spans="1:48" ht="42.65" customHeight="1" x14ac:dyDescent="0.25">
      <c r="A63" s="19" t="str">
        <f>MID(F$59,FIND("(Q",F$59)+1,8)&amp;"_TA4"</f>
        <v>Q3b.1.5c_TA4</v>
      </c>
      <c r="B63" s="91" t="s">
        <v>29</v>
      </c>
      <c r="D63" s="38"/>
      <c r="E63" s="463"/>
      <c r="F63" s="480"/>
      <c r="G63" s="552" t="s">
        <v>15</v>
      </c>
      <c r="H63" s="553"/>
      <c r="I63" s="37"/>
      <c r="J63" s="47"/>
      <c r="K63" s="73"/>
      <c r="L63" s="73"/>
      <c r="M63" s="96"/>
      <c r="N63" s="97" t="s">
        <v>0</v>
      </c>
      <c r="O63" s="174" t="str">
        <f t="shared" si="15"/>
        <v>New question introduced in 2023 - Please answer this question for the year of the previous update in Column P</v>
      </c>
      <c r="P63" s="97"/>
      <c r="Q63" s="174"/>
      <c r="R63" s="97"/>
      <c r="S63" s="174"/>
      <c r="T63" s="97"/>
      <c r="U63" s="204"/>
      <c r="V63" s="261" t="str">
        <f t="shared" si="2"/>
        <v/>
      </c>
      <c r="W63" s="231"/>
      <c r="X63" s="257"/>
      <c r="Y63" s="193"/>
      <c r="Z63" s="193"/>
      <c r="AA63" s="75"/>
      <c r="AB63" s="241"/>
      <c r="AC63" s="241"/>
      <c r="AD63" s="242"/>
      <c r="AE63" s="242"/>
      <c r="AF63" s="232" t="str">
        <f t="shared" si="4"/>
        <v/>
      </c>
      <c r="AG63" s="242"/>
      <c r="AH63" s="244"/>
      <c r="AI63" s="242"/>
      <c r="AJ63" s="244"/>
      <c r="AK63" s="244" t="str">
        <f t="shared" si="7"/>
        <v/>
      </c>
      <c r="AL63" s="242"/>
      <c r="AM63" s="244"/>
      <c r="AN63" s="242"/>
      <c r="AO63" s="244"/>
      <c r="AP63" s="244" t="str">
        <f t="shared" si="5"/>
        <v>.</v>
      </c>
      <c r="AQ63" s="342"/>
      <c r="AR63" s="121"/>
      <c r="AS63" s="246"/>
      <c r="AT63" s="246"/>
      <c r="AU63" s="179"/>
      <c r="AV63" s="184"/>
    </row>
    <row r="64" spans="1:48" ht="58.5" customHeight="1" x14ac:dyDescent="0.25">
      <c r="A64" s="92" t="str">
        <f>MID(E64,FIND("(Q",E64)+1,8)</f>
        <v>Q3b.1.5c</v>
      </c>
      <c r="B64" s="91" t="s">
        <v>29</v>
      </c>
      <c r="D64" s="38"/>
      <c r="E64" s="558" t="s">
        <v>470</v>
      </c>
      <c r="F64" s="558"/>
      <c r="G64" s="558"/>
      <c r="H64" s="559"/>
      <c r="I64" s="37"/>
      <c r="J64" s="47"/>
      <c r="K64" s="73"/>
      <c r="L64" s="73"/>
      <c r="M64" s="96"/>
      <c r="N64" s="97" t="s">
        <v>0</v>
      </c>
      <c r="O64" s="174" t="str">
        <f t="shared" si="15"/>
        <v>New question introduced in 2023 - Please answer this question for the year of the previous update in Column P</v>
      </c>
      <c r="P64" s="97"/>
      <c r="Q64" s="174"/>
      <c r="R64" s="97"/>
      <c r="S64" s="174"/>
      <c r="T64" s="97"/>
      <c r="U64" s="204"/>
      <c r="V64" s="261" t="str">
        <f t="shared" si="2"/>
        <v/>
      </c>
      <c r="W64" s="231"/>
      <c r="X64" s="257"/>
      <c r="Y64" s="193"/>
      <c r="Z64" s="193"/>
      <c r="AA64" s="75"/>
      <c r="AB64" s="241"/>
      <c r="AC64" s="241"/>
      <c r="AD64" s="242"/>
      <c r="AE64" s="242"/>
      <c r="AF64" s="232" t="str">
        <f t="shared" si="4"/>
        <v/>
      </c>
      <c r="AG64" s="243"/>
      <c r="AH64" s="244"/>
      <c r="AI64" s="244"/>
      <c r="AJ64" s="244"/>
      <c r="AK64" s="244" t="str">
        <f t="shared" si="7"/>
        <v/>
      </c>
      <c r="AL64" s="244"/>
      <c r="AM64" s="244"/>
      <c r="AN64" s="244"/>
      <c r="AO64" s="244"/>
      <c r="AP64" s="244" t="str">
        <f t="shared" si="5"/>
        <v>.</v>
      </c>
      <c r="AQ64" s="342"/>
      <c r="AR64" s="121"/>
      <c r="AS64" s="246"/>
      <c r="AT64" s="246"/>
      <c r="AU64" s="179"/>
      <c r="AV64" s="184"/>
    </row>
    <row r="65" spans="1:48" ht="50.25" customHeight="1" x14ac:dyDescent="0.25">
      <c r="A65" s="36"/>
      <c r="D65" s="157"/>
      <c r="E65" s="563" t="s">
        <v>698</v>
      </c>
      <c r="F65" s="563"/>
      <c r="G65" s="563"/>
      <c r="H65" s="564"/>
      <c r="I65" s="566" t="s">
        <v>1268</v>
      </c>
      <c r="J65" s="47"/>
      <c r="K65" s="73"/>
      <c r="L65" s="73"/>
      <c r="M65" s="96"/>
      <c r="N65" s="115" t="s">
        <v>0</v>
      </c>
      <c r="O65" s="115"/>
      <c r="P65" s="115"/>
      <c r="Q65" s="213"/>
      <c r="R65" s="115"/>
      <c r="S65" s="213"/>
      <c r="T65" s="115"/>
      <c r="U65" s="209"/>
      <c r="V65" s="193"/>
      <c r="W65" s="230"/>
      <c r="X65" s="257"/>
      <c r="Y65" s="193"/>
      <c r="Z65" s="193"/>
      <c r="AA65" s="75"/>
      <c r="AB65" s="192"/>
      <c r="AC65" s="192"/>
      <c r="AD65" s="115"/>
      <c r="AE65" s="115"/>
      <c r="AF65" s="213"/>
      <c r="AG65" s="186"/>
      <c r="AH65" s="188"/>
      <c r="AI65" s="188"/>
      <c r="AJ65" s="188"/>
      <c r="AK65" s="188"/>
      <c r="AL65" s="188"/>
      <c r="AM65" s="188"/>
      <c r="AN65" s="188"/>
      <c r="AO65" s="188"/>
      <c r="AP65" s="188"/>
      <c r="AQ65" s="202"/>
      <c r="AR65" s="121"/>
      <c r="AS65" s="246"/>
      <c r="AT65" s="246"/>
      <c r="AU65" s="179"/>
      <c r="AV65" s="184"/>
    </row>
    <row r="66" spans="1:48" ht="50.25" customHeight="1" x14ac:dyDescent="0.25">
      <c r="A66" s="19" t="str">
        <f>MID(E$65,FIND("(Q",E$65)+1,7)&amp;"_TA1"</f>
        <v>Q3b.1.6_TA1</v>
      </c>
      <c r="B66" s="91" t="s">
        <v>396</v>
      </c>
      <c r="C66" s="111" t="s">
        <v>425</v>
      </c>
      <c r="D66" s="157"/>
      <c r="E66" s="471"/>
      <c r="F66" s="563" t="s">
        <v>133</v>
      </c>
      <c r="G66" s="563"/>
      <c r="H66" s="564"/>
      <c r="I66" s="566"/>
      <c r="J66" s="47"/>
      <c r="K66" s="73"/>
      <c r="L66" s="73"/>
      <c r="M66" s="96"/>
      <c r="N66" s="97" t="s">
        <v>1</v>
      </c>
      <c r="O66" s="174" t="str">
        <f t="shared" ref="O66:O68" si="16">IF(OR(B66="NI",B66="N"),"New question introduced in 2023 - Please answer this question for the year of the previous update in Column P",IF(B66="EC","Small changes were made to the question. Take extra care when validating the response in Column N. If necessary, please change your answer in Column P",""))</f>
        <v/>
      </c>
      <c r="P66" s="97"/>
      <c r="Q66" s="174"/>
      <c r="R66" s="97"/>
      <c r="S66" s="174"/>
      <c r="T66" s="97"/>
      <c r="U66" s="204"/>
      <c r="V66" s="261" t="str">
        <f t="shared" si="2"/>
        <v>no</v>
      </c>
      <c r="W66" s="231"/>
      <c r="X66" s="257"/>
      <c r="Y66" s="193"/>
      <c r="Z66" s="193"/>
      <c r="AA66" s="75"/>
      <c r="AB66" s="241"/>
      <c r="AC66" s="241"/>
      <c r="AD66" s="242"/>
      <c r="AE66" s="242"/>
      <c r="AF66" s="232" t="str">
        <f t="shared" si="4"/>
        <v/>
      </c>
      <c r="AG66" s="243"/>
      <c r="AH66" s="244"/>
      <c r="AI66" s="244"/>
      <c r="AJ66" s="244"/>
      <c r="AK66" s="244" t="str">
        <f t="shared" si="7"/>
        <v/>
      </c>
      <c r="AL66" s="244"/>
      <c r="AM66" s="244"/>
      <c r="AN66" s="244"/>
      <c r="AO66" s="244"/>
      <c r="AP66" s="244" t="str">
        <f t="shared" si="5"/>
        <v>.</v>
      </c>
      <c r="AQ66" s="342"/>
      <c r="AR66" s="121"/>
      <c r="AS66" s="246"/>
      <c r="AT66" s="246"/>
      <c r="AU66" s="179"/>
      <c r="AV66" s="184"/>
    </row>
    <row r="67" spans="1:48" ht="50.25" customHeight="1" x14ac:dyDescent="0.25">
      <c r="A67" s="19" t="str">
        <f>MID(E$65,FIND("(Q",E$65)+1,7)&amp;"_TA2"</f>
        <v>Q3b.1.6_TA2</v>
      </c>
      <c r="B67" s="91" t="s">
        <v>396</v>
      </c>
      <c r="C67" s="51" t="s">
        <v>426</v>
      </c>
      <c r="D67" s="157"/>
      <c r="E67" s="471"/>
      <c r="F67" s="563" t="s">
        <v>14</v>
      </c>
      <c r="G67" s="563"/>
      <c r="H67" s="564"/>
      <c r="I67" s="566"/>
      <c r="J67" s="47"/>
      <c r="K67" s="73"/>
      <c r="L67" s="73"/>
      <c r="M67" s="96"/>
      <c r="N67" s="97" t="s">
        <v>1</v>
      </c>
      <c r="O67" s="174" t="str">
        <f t="shared" si="16"/>
        <v/>
      </c>
      <c r="P67" s="97"/>
      <c r="Q67" s="174"/>
      <c r="R67" s="97"/>
      <c r="S67" s="174"/>
      <c r="T67" s="97"/>
      <c r="U67" s="204"/>
      <c r="V67" s="261" t="str">
        <f t="shared" si="2"/>
        <v>no</v>
      </c>
      <c r="W67" s="231"/>
      <c r="X67" s="257"/>
      <c r="Y67" s="193"/>
      <c r="Z67" s="193"/>
      <c r="AA67" s="75"/>
      <c r="AB67" s="241"/>
      <c r="AC67" s="241"/>
      <c r="AD67" s="242"/>
      <c r="AE67" s="242"/>
      <c r="AF67" s="232" t="str">
        <f t="shared" si="4"/>
        <v/>
      </c>
      <c r="AG67" s="243"/>
      <c r="AH67" s="244"/>
      <c r="AI67" s="244"/>
      <c r="AJ67" s="244"/>
      <c r="AK67" s="244" t="str">
        <f t="shared" si="7"/>
        <v/>
      </c>
      <c r="AL67" s="244"/>
      <c r="AM67" s="244"/>
      <c r="AN67" s="244"/>
      <c r="AO67" s="244"/>
      <c r="AP67" s="244" t="str">
        <f t="shared" si="5"/>
        <v>.</v>
      </c>
      <c r="AQ67" s="342"/>
      <c r="AR67" s="121"/>
      <c r="AS67" s="246"/>
      <c r="AT67" s="246"/>
      <c r="AU67" s="179"/>
      <c r="AV67" s="184"/>
    </row>
    <row r="68" spans="1:48" ht="50.25" customHeight="1" x14ac:dyDescent="0.25">
      <c r="A68" s="19" t="str">
        <f>MID(E$65,FIND("(Q",E$65)+1,7)&amp;"_TA3"</f>
        <v>Q3b.1.6_TA3</v>
      </c>
      <c r="B68" s="91" t="s">
        <v>396</v>
      </c>
      <c r="C68" s="111" t="s">
        <v>427</v>
      </c>
      <c r="D68" s="157"/>
      <c r="E68" s="471"/>
      <c r="F68" s="563" t="s">
        <v>135</v>
      </c>
      <c r="G68" s="563"/>
      <c r="H68" s="564"/>
      <c r="I68" s="566"/>
      <c r="J68" s="47"/>
      <c r="K68" s="73"/>
      <c r="L68" s="73"/>
      <c r="M68" s="96"/>
      <c r="N68" s="97" t="s">
        <v>1</v>
      </c>
      <c r="O68" s="174" t="str">
        <f t="shared" si="16"/>
        <v/>
      </c>
      <c r="P68" s="97"/>
      <c r="Q68" s="174"/>
      <c r="R68" s="97"/>
      <c r="S68" s="174"/>
      <c r="T68" s="97"/>
      <c r="U68" s="204"/>
      <c r="V68" s="261" t="str">
        <f t="shared" si="2"/>
        <v>no</v>
      </c>
      <c r="W68" s="231"/>
      <c r="X68" s="257"/>
      <c r="Y68" s="193"/>
      <c r="Z68" s="193"/>
      <c r="AA68" s="75"/>
      <c r="AB68" s="241"/>
      <c r="AC68" s="241"/>
      <c r="AD68" s="242"/>
      <c r="AE68" s="242"/>
      <c r="AF68" s="232" t="str">
        <f t="shared" si="4"/>
        <v/>
      </c>
      <c r="AG68" s="243"/>
      <c r="AH68" s="244"/>
      <c r="AI68" s="244"/>
      <c r="AJ68" s="244"/>
      <c r="AK68" s="244" t="str">
        <f t="shared" si="7"/>
        <v/>
      </c>
      <c r="AL68" s="244"/>
      <c r="AM68" s="244"/>
      <c r="AN68" s="244"/>
      <c r="AO68" s="244"/>
      <c r="AP68" s="244" t="str">
        <f t="shared" si="5"/>
        <v>.</v>
      </c>
      <c r="AQ68" s="342"/>
      <c r="AR68" s="121"/>
      <c r="AS68" s="246"/>
      <c r="AT68" s="246"/>
      <c r="AU68" s="179"/>
      <c r="AV68" s="184"/>
    </row>
    <row r="69" spans="1:48" ht="34.5" x14ac:dyDescent="0.25">
      <c r="A69" s="36"/>
      <c r="D69" s="157"/>
      <c r="E69" s="613" t="s">
        <v>699</v>
      </c>
      <c r="F69" s="613"/>
      <c r="G69" s="613"/>
      <c r="H69" s="614"/>
      <c r="I69" s="285" t="s">
        <v>400</v>
      </c>
      <c r="J69" s="47"/>
      <c r="K69" s="73"/>
      <c r="L69" s="73"/>
      <c r="M69" s="96"/>
      <c r="N69" s="115" t="s">
        <v>0</v>
      </c>
      <c r="O69" s="115"/>
      <c r="P69" s="115"/>
      <c r="Q69" s="213"/>
      <c r="R69" s="115"/>
      <c r="S69" s="213"/>
      <c r="T69" s="115"/>
      <c r="U69" s="209"/>
      <c r="V69" s="193"/>
      <c r="W69" s="230"/>
      <c r="X69" s="257"/>
      <c r="Y69" s="193"/>
      <c r="Z69" s="193"/>
      <c r="AA69" s="75"/>
      <c r="AB69" s="192"/>
      <c r="AC69" s="192"/>
      <c r="AD69" s="115"/>
      <c r="AE69" s="115"/>
      <c r="AF69" s="213"/>
      <c r="AG69" s="186"/>
      <c r="AH69" s="188"/>
      <c r="AI69" s="188"/>
      <c r="AJ69" s="188"/>
      <c r="AK69" s="188"/>
      <c r="AL69" s="188"/>
      <c r="AM69" s="188"/>
      <c r="AN69" s="188"/>
      <c r="AO69" s="188"/>
      <c r="AP69" s="188"/>
      <c r="AQ69" s="202"/>
      <c r="AR69" s="121"/>
      <c r="AS69" s="246"/>
      <c r="AT69" s="246"/>
      <c r="AU69" s="179"/>
      <c r="AV69" s="184"/>
    </row>
    <row r="70" spans="1:48" ht="42" customHeight="1" x14ac:dyDescent="0.25">
      <c r="A70" s="19" t="str">
        <f>MID(E$69,FIND("(Q",E$69)+1,8)&amp;"_TA1"</f>
        <v>Q3b.1.6a_TA1</v>
      </c>
      <c r="B70" s="91" t="s">
        <v>396</v>
      </c>
      <c r="C70" s="111" t="s">
        <v>90</v>
      </c>
      <c r="D70" s="157"/>
      <c r="E70" s="471"/>
      <c r="F70" s="563" t="s">
        <v>133</v>
      </c>
      <c r="G70" s="563"/>
      <c r="H70" s="564"/>
      <c r="I70" s="286"/>
      <c r="J70" s="47"/>
      <c r="K70" s="73"/>
      <c r="L70" s="73"/>
      <c r="M70" s="96"/>
      <c r="N70" s="97" t="s">
        <v>71</v>
      </c>
      <c r="O70" s="174" t="str">
        <f t="shared" ref="O70:O72" si="17">IF(OR(B70="NI",B70="N"),"New question introduced in 2023 - Please answer this question for the year of the previous update in Column P",IF(B70="EC","Small changes were made to the question. Take extra care when validating the response in Column N. If necessary, please change your answer in Column P",""))</f>
        <v/>
      </c>
      <c r="P70" s="97"/>
      <c r="Q70" s="174"/>
      <c r="R70" s="97"/>
      <c r="S70" s="174"/>
      <c r="T70" s="97"/>
      <c r="U70" s="204"/>
      <c r="V70" s="261" t="str">
        <f t="shared" si="2"/>
        <v>not applicable</v>
      </c>
      <c r="W70" s="231"/>
      <c r="X70" s="257"/>
      <c r="Y70" s="193"/>
      <c r="Z70" s="193"/>
      <c r="AA70" s="75"/>
      <c r="AB70" s="241"/>
      <c r="AC70" s="241"/>
      <c r="AD70" s="242"/>
      <c r="AE70" s="242"/>
      <c r="AF70" s="232" t="str">
        <f t="shared" si="4"/>
        <v/>
      </c>
      <c r="AG70" s="243"/>
      <c r="AH70" s="244"/>
      <c r="AI70" s="244"/>
      <c r="AJ70" s="244"/>
      <c r="AK70" s="244" t="str">
        <f t="shared" si="7"/>
        <v/>
      </c>
      <c r="AL70" s="244"/>
      <c r="AM70" s="244"/>
      <c r="AN70" s="244"/>
      <c r="AO70" s="244"/>
      <c r="AP70" s="244" t="str">
        <f t="shared" si="5"/>
        <v>.</v>
      </c>
      <c r="AQ70" s="342"/>
      <c r="AR70" s="121"/>
      <c r="AS70" s="246"/>
      <c r="AT70" s="246"/>
      <c r="AU70" s="179"/>
      <c r="AV70" s="184"/>
    </row>
    <row r="71" spans="1:48" ht="39.75" customHeight="1" x14ac:dyDescent="0.25">
      <c r="A71" s="19" t="str">
        <f>MID(E$69,FIND("(Q",E$69)+1,8)&amp;"_TA2"</f>
        <v>Q3b.1.6a_TA2</v>
      </c>
      <c r="B71" s="91" t="s">
        <v>396</v>
      </c>
      <c r="C71" s="51" t="s">
        <v>91</v>
      </c>
      <c r="D71" s="157"/>
      <c r="E71" s="471"/>
      <c r="F71" s="563" t="s">
        <v>14</v>
      </c>
      <c r="G71" s="563"/>
      <c r="H71" s="564"/>
      <c r="I71" s="286"/>
      <c r="J71" s="47"/>
      <c r="K71" s="73"/>
      <c r="L71" s="73"/>
      <c r="M71" s="96"/>
      <c r="N71" s="97" t="s">
        <v>71</v>
      </c>
      <c r="O71" s="174" t="str">
        <f t="shared" si="17"/>
        <v/>
      </c>
      <c r="P71" s="97"/>
      <c r="Q71" s="174"/>
      <c r="R71" s="97"/>
      <c r="S71" s="174"/>
      <c r="T71" s="97"/>
      <c r="U71" s="204"/>
      <c r="V71" s="261" t="str">
        <f t="shared" ref="V71:V103" si="18">IF(AND(T71="",R71="",P71="",N71=""),"",IF(AND(T71="",R71="", P71=""),N71,IF(AND(T71="", R71="",P71&lt;&gt;""),P71,IF(AND(T71="",R71&lt;&gt;""),R71,T71))))</f>
        <v>not applicable</v>
      </c>
      <c r="W71" s="231"/>
      <c r="X71" s="257"/>
      <c r="Y71" s="193"/>
      <c r="Z71" s="193"/>
      <c r="AA71" s="75"/>
      <c r="AB71" s="241"/>
      <c r="AC71" s="241"/>
      <c r="AD71" s="242"/>
      <c r="AE71" s="242"/>
      <c r="AF71" s="232" t="str">
        <f t="shared" ref="AF71:AF103" si="19">IF(AND(AD71="",AB71=""),"",IF(AND(AD71="",AB71&lt;&gt;""),AB71,IF(AND(AD71="",AB71&lt;&gt;""),AB71,AD71)))</f>
        <v/>
      </c>
      <c r="AG71" s="243"/>
      <c r="AH71" s="244"/>
      <c r="AI71" s="244"/>
      <c r="AJ71" s="244"/>
      <c r="AK71" s="244" t="str">
        <f t="shared" si="7"/>
        <v/>
      </c>
      <c r="AL71" s="244"/>
      <c r="AM71" s="244"/>
      <c r="AN71" s="244"/>
      <c r="AO71" s="244"/>
      <c r="AP71" s="244" t="str">
        <f t="shared" ref="AP71:AP103" si="20">IF(AND(AN71="",AL71="",AK71=""),".",IF(AND(AN71="",AL71=""),AK71,IF(AND(AN71="",AL71&lt;&gt;""),AL71,IF(AND(AN71="",AL71&lt;&gt;""),AL71,AN71))))</f>
        <v>.</v>
      </c>
      <c r="AQ71" s="342"/>
      <c r="AR71" s="121"/>
      <c r="AS71" s="246"/>
      <c r="AT71" s="179"/>
      <c r="AU71" s="179"/>
      <c r="AV71" s="184"/>
    </row>
    <row r="72" spans="1:48" ht="36" customHeight="1" x14ac:dyDescent="0.25">
      <c r="A72" s="19" t="str">
        <f>MID(E$69,FIND("(Q",E$69)+1,8)&amp;"_TA3"</f>
        <v>Q3b.1.6a_TA3</v>
      </c>
      <c r="B72" s="91" t="s">
        <v>396</v>
      </c>
      <c r="C72" s="111" t="s">
        <v>92</v>
      </c>
      <c r="D72" s="157"/>
      <c r="E72" s="471"/>
      <c r="F72" s="563" t="s">
        <v>135</v>
      </c>
      <c r="G72" s="563"/>
      <c r="H72" s="564"/>
      <c r="I72" s="286"/>
      <c r="J72" s="47"/>
      <c r="K72" s="73"/>
      <c r="L72" s="73"/>
      <c r="M72" s="96"/>
      <c r="N72" s="97" t="s">
        <v>71</v>
      </c>
      <c r="O72" s="174" t="str">
        <f t="shared" si="17"/>
        <v/>
      </c>
      <c r="P72" s="97"/>
      <c r="Q72" s="174"/>
      <c r="R72" s="97"/>
      <c r="S72" s="174"/>
      <c r="T72" s="97"/>
      <c r="U72" s="204"/>
      <c r="V72" s="261" t="str">
        <f t="shared" si="18"/>
        <v>not applicable</v>
      </c>
      <c r="W72" s="231"/>
      <c r="X72" s="257"/>
      <c r="Y72" s="193"/>
      <c r="Z72" s="193"/>
      <c r="AA72" s="75"/>
      <c r="AB72" s="241"/>
      <c r="AC72" s="241"/>
      <c r="AD72" s="242"/>
      <c r="AE72" s="242"/>
      <c r="AF72" s="232" t="str">
        <f t="shared" si="19"/>
        <v/>
      </c>
      <c r="AG72" s="243"/>
      <c r="AH72" s="244"/>
      <c r="AI72" s="244"/>
      <c r="AJ72" s="244"/>
      <c r="AK72" s="244" t="str">
        <f t="shared" si="7"/>
        <v/>
      </c>
      <c r="AL72" s="244"/>
      <c r="AM72" s="244"/>
      <c r="AN72" s="244"/>
      <c r="AO72" s="244"/>
      <c r="AP72" s="244" t="str">
        <f t="shared" si="20"/>
        <v>.</v>
      </c>
      <c r="AQ72" s="342"/>
      <c r="AR72" s="121"/>
      <c r="AS72" s="246"/>
      <c r="AT72" s="179"/>
      <c r="AU72" s="179"/>
      <c r="AV72" s="184"/>
    </row>
    <row r="73" spans="1:48" ht="60" customHeight="1" x14ac:dyDescent="0.25">
      <c r="A73" s="36"/>
      <c r="D73" s="560" t="s">
        <v>471</v>
      </c>
      <c r="E73" s="561"/>
      <c r="F73" s="561"/>
      <c r="G73" s="561"/>
      <c r="H73" s="562"/>
      <c r="I73" s="37"/>
      <c r="J73" s="47"/>
      <c r="K73" s="73"/>
      <c r="L73" s="73"/>
      <c r="M73" s="96"/>
      <c r="N73" s="115" t="s">
        <v>0</v>
      </c>
      <c r="O73" s="115"/>
      <c r="P73" s="115"/>
      <c r="Q73" s="213"/>
      <c r="R73" s="115"/>
      <c r="S73" s="213"/>
      <c r="T73" s="115"/>
      <c r="U73" s="209"/>
      <c r="V73" s="193"/>
      <c r="W73" s="230"/>
      <c r="X73" s="257"/>
      <c r="Y73" s="193"/>
      <c r="Z73" s="193"/>
      <c r="AA73" s="75"/>
      <c r="AB73" s="192"/>
      <c r="AC73" s="192"/>
      <c r="AD73" s="115"/>
      <c r="AE73" s="115"/>
      <c r="AF73" s="213"/>
      <c r="AG73" s="186"/>
      <c r="AH73" s="188"/>
      <c r="AI73" s="188"/>
      <c r="AJ73" s="188"/>
      <c r="AK73" s="188"/>
      <c r="AL73" s="188"/>
      <c r="AM73" s="188"/>
      <c r="AN73" s="188"/>
      <c r="AO73" s="188" t="s">
        <v>727</v>
      </c>
      <c r="AP73" s="188"/>
      <c r="AQ73" s="202"/>
      <c r="AR73" s="121"/>
      <c r="AS73" s="246"/>
      <c r="AT73" s="179"/>
      <c r="AU73" s="179"/>
      <c r="AV73" s="184"/>
    </row>
    <row r="74" spans="1:48" ht="104.15" customHeight="1" x14ac:dyDescent="0.25">
      <c r="A74" s="92" t="str">
        <f>MID(E74,FIND("(Q",E74)+1,7)</f>
        <v>Q3b.2.1</v>
      </c>
      <c r="B74" s="91" t="s">
        <v>30</v>
      </c>
      <c r="C74" s="92" t="s">
        <v>741</v>
      </c>
      <c r="D74" s="38"/>
      <c r="E74" s="568" t="s">
        <v>472</v>
      </c>
      <c r="F74" s="568"/>
      <c r="G74" s="568"/>
      <c r="H74" s="569"/>
      <c r="I74" s="581" t="s">
        <v>1231</v>
      </c>
      <c r="J74" s="47"/>
      <c r="K74" s="73"/>
      <c r="L74" s="73"/>
      <c r="M74" s="96"/>
      <c r="N74" s="97" t="s">
        <v>328</v>
      </c>
      <c r="O74" s="97" t="s">
        <v>1285</v>
      </c>
      <c r="P74" s="97"/>
      <c r="Q74" s="174"/>
      <c r="R74" s="97"/>
      <c r="S74" s="174"/>
      <c r="T74" s="97"/>
      <c r="U74" s="204"/>
      <c r="V74" s="261" t="str">
        <f t="shared" si="18"/>
        <v>Federal level / National (for non-federal states)</v>
      </c>
      <c r="W74" s="231"/>
      <c r="X74" s="257"/>
      <c r="Y74" s="193"/>
      <c r="Z74" s="193"/>
      <c r="AA74" s="75"/>
      <c r="AB74" s="241"/>
      <c r="AC74" s="241"/>
      <c r="AD74" s="242"/>
      <c r="AE74" s="242"/>
      <c r="AF74" s="232" t="str">
        <f t="shared" si="19"/>
        <v/>
      </c>
      <c r="AG74" s="243"/>
      <c r="AH74" s="244"/>
      <c r="AI74" s="244"/>
      <c r="AJ74" s="244"/>
      <c r="AK74" s="244" t="str">
        <f t="shared" si="7"/>
        <v/>
      </c>
      <c r="AL74" s="244"/>
      <c r="AM74" s="244"/>
      <c r="AN74" s="244"/>
      <c r="AO74" s="244"/>
      <c r="AP74" s="244" t="str">
        <f t="shared" si="20"/>
        <v>.</v>
      </c>
      <c r="AQ74" s="342"/>
      <c r="AR74" s="121"/>
      <c r="AS74" s="246"/>
      <c r="AT74" s="179"/>
      <c r="AU74" s="179"/>
      <c r="AV74" s="184"/>
    </row>
    <row r="75" spans="1:48" ht="117.65" customHeight="1" x14ac:dyDescent="0.25">
      <c r="A75" s="92" t="str">
        <f>MID(F75,FIND("(Q",F75)+1,8)</f>
        <v>Q3b.2.1a</v>
      </c>
      <c r="B75" s="91" t="s">
        <v>372</v>
      </c>
      <c r="D75" s="38"/>
      <c r="E75" s="62"/>
      <c r="F75" s="558" t="s">
        <v>473</v>
      </c>
      <c r="G75" s="558"/>
      <c r="H75" s="559"/>
      <c r="I75" s="615"/>
      <c r="J75" s="47"/>
      <c r="K75" s="73"/>
      <c r="L75" s="73"/>
      <c r="M75" s="96"/>
      <c r="N75" s="97" t="s">
        <v>0</v>
      </c>
      <c r="O75" s="174" t="str">
        <f t="shared" ref="O75:O77" si="21">IF(OR(B75="NI",B75="N"),"New question introduced in 2023 - Please answer this question for the year of the previous update in Column P",IF(B75="EC","Small changes were made to the question. Take extra care when validating the response in Column N. If necessary, please change your answer in Column P",""))</f>
        <v>New question introduced in 2023 - Please answer this question for the year of the previous update in Column P</v>
      </c>
      <c r="P75" s="97"/>
      <c r="Q75" s="174"/>
      <c r="R75" s="97"/>
      <c r="S75" s="174"/>
      <c r="T75" s="97"/>
      <c r="U75" s="204"/>
      <c r="V75" s="261" t="str">
        <f t="shared" si="18"/>
        <v/>
      </c>
      <c r="W75" s="231"/>
      <c r="X75" s="257"/>
      <c r="Y75" s="193"/>
      <c r="Z75" s="193"/>
      <c r="AA75" s="75"/>
      <c r="AB75" s="241"/>
      <c r="AC75" s="241"/>
      <c r="AD75" s="242"/>
      <c r="AE75" s="242"/>
      <c r="AF75" s="232" t="str">
        <f t="shared" si="19"/>
        <v/>
      </c>
      <c r="AG75" s="243"/>
      <c r="AH75" s="244"/>
      <c r="AI75" s="244"/>
      <c r="AJ75" s="244"/>
      <c r="AK75" s="244" t="str">
        <f t="shared" si="7"/>
        <v/>
      </c>
      <c r="AL75" s="244"/>
      <c r="AM75" s="244"/>
      <c r="AN75" s="244"/>
      <c r="AO75" s="244"/>
      <c r="AP75" s="244" t="str">
        <f t="shared" si="20"/>
        <v>.</v>
      </c>
      <c r="AQ75" s="342"/>
      <c r="AR75" s="121"/>
      <c r="AS75" s="246"/>
      <c r="AT75" s="179"/>
      <c r="AU75" s="179"/>
      <c r="AV75" s="184"/>
    </row>
    <row r="76" spans="1:48" ht="323.25" customHeight="1" x14ac:dyDescent="0.25">
      <c r="A76" s="92" t="str">
        <f>MID(E76,FIND("(Q",E76)+1,7)</f>
        <v>Q3b.2.2</v>
      </c>
      <c r="B76" s="91" t="s">
        <v>30</v>
      </c>
      <c r="C76" s="51" t="s">
        <v>439</v>
      </c>
      <c r="D76" s="38"/>
      <c r="E76" s="552" t="s">
        <v>474</v>
      </c>
      <c r="F76" s="552"/>
      <c r="G76" s="552"/>
      <c r="H76" s="553"/>
      <c r="I76" s="321" t="s">
        <v>1263</v>
      </c>
      <c r="J76" s="47"/>
      <c r="K76" s="73"/>
      <c r="L76" s="73"/>
      <c r="M76" s="96"/>
      <c r="N76" s="97" t="s">
        <v>11</v>
      </c>
      <c r="O76" s="174" t="str">
        <f t="shared" si="21"/>
        <v>Small changes were made to the question. Take extra care when validating the response in Column N. If necessary, please change your answer in Column P</v>
      </c>
      <c r="P76" s="97"/>
      <c r="Q76" s="174"/>
      <c r="R76" s="97"/>
      <c r="S76" s="174"/>
      <c r="T76" s="97"/>
      <c r="U76" s="204"/>
      <c r="V76" s="261" t="str">
        <f t="shared" si="18"/>
        <v>no (market open to competition)</v>
      </c>
      <c r="W76" s="231"/>
      <c r="X76" s="257"/>
      <c r="Y76" s="193"/>
      <c r="Z76" s="193"/>
      <c r="AA76" s="75"/>
      <c r="AB76" s="241"/>
      <c r="AC76" s="241"/>
      <c r="AD76" s="242"/>
      <c r="AE76" s="242"/>
      <c r="AF76" s="232" t="str">
        <f t="shared" si="19"/>
        <v/>
      </c>
      <c r="AG76" s="243"/>
      <c r="AH76" s="244"/>
      <c r="AI76" s="244"/>
      <c r="AJ76" s="244"/>
      <c r="AK76" s="244" t="str">
        <f t="shared" si="7"/>
        <v/>
      </c>
      <c r="AL76" s="244"/>
      <c r="AM76" s="244"/>
      <c r="AN76" s="244"/>
      <c r="AO76" s="244"/>
      <c r="AP76" s="244" t="str">
        <f t="shared" si="20"/>
        <v>.</v>
      </c>
      <c r="AQ76" s="342"/>
      <c r="AR76" s="121"/>
      <c r="AS76" s="246"/>
      <c r="AT76" s="179"/>
      <c r="AU76" s="179"/>
      <c r="AV76" s="184"/>
    </row>
    <row r="77" spans="1:48" ht="55.5" customHeight="1" x14ac:dyDescent="0.25">
      <c r="A77" s="92" t="str">
        <f>MID(F77,FIND("(Q",F77)+1,8)</f>
        <v>Q3b.2.2a</v>
      </c>
      <c r="B77" s="91" t="s">
        <v>372</v>
      </c>
      <c r="D77" s="38"/>
      <c r="E77" s="463"/>
      <c r="F77" s="558" t="s">
        <v>562</v>
      </c>
      <c r="G77" s="558"/>
      <c r="H77" s="559"/>
      <c r="I77" s="37"/>
      <c r="J77" s="47"/>
      <c r="K77" s="73"/>
      <c r="L77" s="73"/>
      <c r="M77" s="96"/>
      <c r="N77" s="97" t="s">
        <v>0</v>
      </c>
      <c r="O77" s="174" t="str">
        <f t="shared" si="21"/>
        <v>New question introduced in 2023 - Please answer this question for the year of the previous update in Column P</v>
      </c>
      <c r="P77" s="97"/>
      <c r="Q77" s="174"/>
      <c r="R77" s="97"/>
      <c r="S77" s="174"/>
      <c r="T77" s="97"/>
      <c r="U77" s="204"/>
      <c r="V77" s="261" t="str">
        <f t="shared" si="18"/>
        <v/>
      </c>
      <c r="W77" s="231"/>
      <c r="X77" s="257"/>
      <c r="Y77" s="193"/>
      <c r="Z77" s="193"/>
      <c r="AA77" s="75"/>
      <c r="AB77" s="241"/>
      <c r="AC77" s="241"/>
      <c r="AD77" s="242"/>
      <c r="AE77" s="242"/>
      <c r="AF77" s="232" t="str">
        <f t="shared" si="19"/>
        <v/>
      </c>
      <c r="AG77" s="243"/>
      <c r="AH77" s="244"/>
      <c r="AI77" s="244"/>
      <c r="AJ77" s="244"/>
      <c r="AK77" s="244" t="str">
        <f t="shared" si="7"/>
        <v/>
      </c>
      <c r="AL77" s="244"/>
      <c r="AM77" s="244"/>
      <c r="AN77" s="244"/>
      <c r="AO77" s="244"/>
      <c r="AP77" s="244" t="str">
        <f t="shared" si="20"/>
        <v>.</v>
      </c>
      <c r="AQ77" s="342"/>
      <c r="AR77" s="121"/>
      <c r="AS77" s="246"/>
      <c r="AT77" s="179"/>
      <c r="AU77" s="179"/>
      <c r="AV77" s="184"/>
    </row>
    <row r="78" spans="1:48" ht="27" customHeight="1" x14ac:dyDescent="0.25">
      <c r="A78" s="92"/>
      <c r="D78" s="38"/>
      <c r="E78" s="552" t="s">
        <v>475</v>
      </c>
      <c r="F78" s="552"/>
      <c r="G78" s="552"/>
      <c r="H78" s="553"/>
      <c r="I78" s="37"/>
      <c r="J78" s="47"/>
      <c r="K78" s="73"/>
      <c r="L78" s="73"/>
      <c r="M78" s="96"/>
      <c r="N78" s="115" t="s">
        <v>0</v>
      </c>
      <c r="O78" s="115"/>
      <c r="P78" s="115"/>
      <c r="Q78" s="213"/>
      <c r="R78" s="115"/>
      <c r="S78" s="213"/>
      <c r="T78" s="115"/>
      <c r="U78" s="209"/>
      <c r="V78" s="193"/>
      <c r="W78" s="230"/>
      <c r="X78" s="257"/>
      <c r="Y78" s="193"/>
      <c r="Z78" s="193"/>
      <c r="AA78" s="75"/>
      <c r="AB78" s="192"/>
      <c r="AC78" s="192"/>
      <c r="AD78" s="115"/>
      <c r="AE78" s="115"/>
      <c r="AF78" s="213"/>
      <c r="AG78" s="186"/>
      <c r="AH78" s="188"/>
      <c r="AI78" s="188"/>
      <c r="AJ78" s="188"/>
      <c r="AK78" s="188"/>
      <c r="AL78" s="188"/>
      <c r="AM78" s="188"/>
      <c r="AN78" s="188"/>
      <c r="AO78" s="188"/>
      <c r="AP78" s="188"/>
      <c r="AQ78" s="202"/>
      <c r="AR78" s="121"/>
      <c r="AS78" s="246"/>
      <c r="AT78" s="179"/>
      <c r="AU78" s="179"/>
      <c r="AV78" s="184"/>
    </row>
    <row r="79" spans="1:48" ht="46.5" customHeight="1" x14ac:dyDescent="0.25">
      <c r="A79" s="92" t="str">
        <f>MID(E$78,FIND("(Q",E$78)+1,7)&amp;"_i"</f>
        <v>Q3b.2.3_i</v>
      </c>
      <c r="B79" s="91" t="s">
        <v>28</v>
      </c>
      <c r="C79" s="51" t="s">
        <v>440</v>
      </c>
      <c r="D79" s="38"/>
      <c r="E79" s="463"/>
      <c r="F79" s="552" t="s">
        <v>16</v>
      </c>
      <c r="G79" s="552"/>
      <c r="H79" s="553"/>
      <c r="I79" s="469" t="s">
        <v>317</v>
      </c>
      <c r="J79" s="47"/>
      <c r="K79" s="73"/>
      <c r="L79" s="73"/>
      <c r="M79" s="96"/>
      <c r="N79" s="97" t="s">
        <v>5</v>
      </c>
      <c r="O79" s="174" t="str">
        <f t="shared" ref="O79:O83" si="22">IF(OR(B79="NI",B79="N"),"New question introduced in 2023 - Please answer this question for the year of the previous update in Column P",IF(B79="EC","Small changes were made to the question. Take extra care when validating the response in Column N. If necessary, please change your answer in Column P",""))</f>
        <v/>
      </c>
      <c r="P79" s="97"/>
      <c r="Q79" s="174"/>
      <c r="R79" s="97"/>
      <c r="S79" s="174"/>
      <c r="T79" s="97"/>
      <c r="U79" s="204"/>
      <c r="V79" s="261" t="str">
        <f t="shared" si="18"/>
        <v>yes</v>
      </c>
      <c r="W79" s="231"/>
      <c r="X79" s="257"/>
      <c r="Y79" s="193"/>
      <c r="Z79" s="193"/>
      <c r="AA79" s="75"/>
      <c r="AB79" s="241"/>
      <c r="AC79" s="241"/>
      <c r="AD79" s="242"/>
      <c r="AE79" s="242"/>
      <c r="AF79" s="232" t="str">
        <f t="shared" si="19"/>
        <v/>
      </c>
      <c r="AG79" s="243"/>
      <c r="AH79" s="244"/>
      <c r="AI79" s="244"/>
      <c r="AJ79" s="244"/>
      <c r="AK79" s="244" t="str">
        <f t="shared" ref="AK79:AK103" si="23">IF(AND(AI79="",AG79="",AF79=""),"",IF(AND(AI79="",AG79=""),AF79,IF(AND(AI79="",AG79&lt;&gt;""),AG79,IF(AND(AI79="",AG79&lt;&gt;""),AG79,AI79))))</f>
        <v/>
      </c>
      <c r="AL79" s="244"/>
      <c r="AM79" s="244"/>
      <c r="AN79" s="244"/>
      <c r="AO79" s="244"/>
      <c r="AP79" s="244" t="str">
        <f t="shared" si="20"/>
        <v>.</v>
      </c>
      <c r="AQ79" s="342"/>
      <c r="AR79" s="121"/>
      <c r="AS79" s="246"/>
      <c r="AT79" s="179"/>
      <c r="AU79" s="179"/>
      <c r="AV79" s="184"/>
    </row>
    <row r="80" spans="1:48" ht="44.15" customHeight="1" x14ac:dyDescent="0.25">
      <c r="A80" s="92" t="str">
        <f>MID(E$78,FIND("(Q",E$78)+1,7)&amp;"_ii"</f>
        <v>Q3b.2.3_ii</v>
      </c>
      <c r="B80" s="91" t="s">
        <v>28</v>
      </c>
      <c r="C80" s="51" t="s">
        <v>441</v>
      </c>
      <c r="D80" s="38"/>
      <c r="E80" s="463"/>
      <c r="F80" s="570" t="s">
        <v>17</v>
      </c>
      <c r="G80" s="570"/>
      <c r="H80" s="571"/>
      <c r="I80" s="37"/>
      <c r="J80" s="47"/>
      <c r="K80" s="73"/>
      <c r="L80" s="73"/>
      <c r="M80" s="96"/>
      <c r="N80" s="97" t="s">
        <v>5</v>
      </c>
      <c r="O80" s="174" t="str">
        <f t="shared" si="22"/>
        <v/>
      </c>
      <c r="P80" s="97"/>
      <c r="Q80" s="174"/>
      <c r="R80" s="97"/>
      <c r="S80" s="174"/>
      <c r="T80" s="97"/>
      <c r="U80" s="204"/>
      <c r="V80" s="261" t="str">
        <f t="shared" si="18"/>
        <v>yes</v>
      </c>
      <c r="W80" s="231"/>
      <c r="X80" s="257"/>
      <c r="Y80" s="193"/>
      <c r="Z80" s="193"/>
      <c r="AA80" s="75"/>
      <c r="AB80" s="241"/>
      <c r="AC80" s="241"/>
      <c r="AD80" s="242"/>
      <c r="AE80" s="242"/>
      <c r="AF80" s="232" t="str">
        <f t="shared" si="19"/>
        <v/>
      </c>
      <c r="AG80" s="243"/>
      <c r="AH80" s="244"/>
      <c r="AI80" s="244"/>
      <c r="AJ80" s="244"/>
      <c r="AK80" s="244" t="str">
        <f t="shared" si="23"/>
        <v/>
      </c>
      <c r="AL80" s="244"/>
      <c r="AM80" s="244"/>
      <c r="AN80" s="244"/>
      <c r="AO80" s="244"/>
      <c r="AP80" s="244" t="str">
        <f t="shared" si="20"/>
        <v>.</v>
      </c>
      <c r="AQ80" s="342"/>
      <c r="AR80" s="121"/>
      <c r="AS80" s="246"/>
      <c r="AT80" s="179"/>
      <c r="AU80" s="179"/>
      <c r="AV80" s="184"/>
    </row>
    <row r="81" spans="1:48" ht="44.5" customHeight="1" x14ac:dyDescent="0.25">
      <c r="A81" s="92" t="str">
        <f>MID(E$78,FIND("(Q",E$78)+1,7)&amp;"_iii"</f>
        <v>Q3b.2.3_iii</v>
      </c>
      <c r="B81" s="91" t="s">
        <v>28</v>
      </c>
      <c r="C81" s="51" t="s">
        <v>442</v>
      </c>
      <c r="D81" s="38"/>
      <c r="E81" s="463"/>
      <c r="F81" s="570" t="s">
        <v>18</v>
      </c>
      <c r="G81" s="570"/>
      <c r="H81" s="571"/>
      <c r="I81" s="37"/>
      <c r="J81" s="47"/>
      <c r="K81" s="73"/>
      <c r="L81" s="73"/>
      <c r="M81" s="96"/>
      <c r="N81" s="97" t="s">
        <v>5</v>
      </c>
      <c r="O81" s="174" t="str">
        <f t="shared" si="22"/>
        <v/>
      </c>
      <c r="P81" s="97"/>
      <c r="Q81" s="174"/>
      <c r="R81" s="97"/>
      <c r="S81" s="174"/>
      <c r="T81" s="97"/>
      <c r="U81" s="204"/>
      <c r="V81" s="261" t="str">
        <f t="shared" si="18"/>
        <v>yes</v>
      </c>
      <c r="W81" s="231"/>
      <c r="X81" s="257"/>
      <c r="Y81" s="193"/>
      <c r="Z81" s="193"/>
      <c r="AA81" s="75"/>
      <c r="AB81" s="241"/>
      <c r="AC81" s="241"/>
      <c r="AD81" s="242"/>
      <c r="AE81" s="242"/>
      <c r="AF81" s="232" t="str">
        <f t="shared" si="19"/>
        <v/>
      </c>
      <c r="AG81" s="243"/>
      <c r="AH81" s="244"/>
      <c r="AI81" s="244"/>
      <c r="AJ81" s="244"/>
      <c r="AK81" s="244" t="str">
        <f t="shared" si="23"/>
        <v/>
      </c>
      <c r="AL81" s="244"/>
      <c r="AM81" s="244"/>
      <c r="AN81" s="244"/>
      <c r="AO81" s="244"/>
      <c r="AP81" s="244" t="str">
        <f t="shared" si="20"/>
        <v>.</v>
      </c>
      <c r="AQ81" s="342"/>
      <c r="AR81" s="121"/>
      <c r="AS81" s="246"/>
      <c r="AT81" s="179"/>
      <c r="AU81" s="179"/>
      <c r="AV81" s="184"/>
    </row>
    <row r="82" spans="1:48" ht="52" customHeight="1" x14ac:dyDescent="0.25">
      <c r="A82" s="92" t="str">
        <f>MID(E82,FIND("(Q",E82)+1,7)</f>
        <v>Q3b.2.4</v>
      </c>
      <c r="B82" s="91" t="s">
        <v>28</v>
      </c>
      <c r="C82" s="51" t="s">
        <v>443</v>
      </c>
      <c r="D82" s="38"/>
      <c r="E82" s="552" t="s">
        <v>677</v>
      </c>
      <c r="F82" s="552"/>
      <c r="G82" s="552"/>
      <c r="H82" s="553"/>
      <c r="I82" s="37"/>
      <c r="J82" s="47"/>
      <c r="K82" s="73"/>
      <c r="L82" s="73"/>
      <c r="M82" s="96"/>
      <c r="N82" s="97" t="s">
        <v>1</v>
      </c>
      <c r="O82" s="174" t="str">
        <f t="shared" si="22"/>
        <v/>
      </c>
      <c r="P82" s="97"/>
      <c r="Q82" s="174"/>
      <c r="R82" s="97"/>
      <c r="S82" s="174"/>
      <c r="T82" s="97"/>
      <c r="U82" s="204"/>
      <c r="V82" s="261" t="str">
        <f t="shared" si="18"/>
        <v>no</v>
      </c>
      <c r="W82" s="231"/>
      <c r="X82" s="257"/>
      <c r="Y82" s="193"/>
      <c r="Z82" s="193"/>
      <c r="AA82" s="75"/>
      <c r="AB82" s="241"/>
      <c r="AC82" s="241"/>
      <c r="AD82" s="242"/>
      <c r="AE82" s="242"/>
      <c r="AF82" s="232" t="str">
        <f t="shared" si="19"/>
        <v/>
      </c>
      <c r="AG82" s="243"/>
      <c r="AH82" s="244"/>
      <c r="AI82" s="244"/>
      <c r="AJ82" s="244"/>
      <c r="AK82" s="244" t="str">
        <f t="shared" si="23"/>
        <v/>
      </c>
      <c r="AL82" s="244"/>
      <c r="AM82" s="244"/>
      <c r="AN82" s="244"/>
      <c r="AO82" s="244"/>
      <c r="AP82" s="244" t="str">
        <f t="shared" si="20"/>
        <v>.</v>
      </c>
      <c r="AQ82" s="342"/>
      <c r="AR82" s="121"/>
      <c r="AS82" s="246"/>
      <c r="AT82" s="179"/>
      <c r="AU82" s="179"/>
      <c r="AV82" s="184"/>
    </row>
    <row r="83" spans="1:48" ht="80.5" x14ac:dyDescent="0.25">
      <c r="A83" s="92" t="str">
        <f>MID(E83,FIND("(Q",E83)+1,7)</f>
        <v>Q3b.2.5</v>
      </c>
      <c r="B83" s="91" t="s">
        <v>30</v>
      </c>
      <c r="C83" s="111" t="s">
        <v>458</v>
      </c>
      <c r="D83" s="38"/>
      <c r="E83" s="552" t="s">
        <v>476</v>
      </c>
      <c r="F83" s="552"/>
      <c r="G83" s="552"/>
      <c r="H83" s="553"/>
      <c r="I83" s="469" t="s">
        <v>477</v>
      </c>
      <c r="J83" s="47"/>
      <c r="K83" s="73"/>
      <c r="L83" s="73"/>
      <c r="M83" s="96"/>
      <c r="N83" s="97" t="s">
        <v>1</v>
      </c>
      <c r="O83" s="174" t="str">
        <f t="shared" si="22"/>
        <v>Small changes were made to the question. Take extra care when validating the response in Column N. If necessary, please change your answer in Column P</v>
      </c>
      <c r="P83" s="97"/>
      <c r="Q83" s="174"/>
      <c r="R83" s="97"/>
      <c r="S83" s="174"/>
      <c r="T83" s="97"/>
      <c r="U83" s="204"/>
      <c r="V83" s="261" t="str">
        <f t="shared" si="18"/>
        <v>no</v>
      </c>
      <c r="W83" s="231"/>
      <c r="X83" s="257"/>
      <c r="Y83" s="193"/>
      <c r="Z83" s="193"/>
      <c r="AA83" s="75"/>
      <c r="AB83" s="241"/>
      <c r="AC83" s="241"/>
      <c r="AD83" s="242"/>
      <c r="AE83" s="242"/>
      <c r="AF83" s="232" t="str">
        <f t="shared" si="19"/>
        <v/>
      </c>
      <c r="AG83" s="243"/>
      <c r="AH83" s="244"/>
      <c r="AI83" s="244"/>
      <c r="AJ83" s="244"/>
      <c r="AK83" s="244" t="str">
        <f t="shared" si="23"/>
        <v/>
      </c>
      <c r="AL83" s="244"/>
      <c r="AM83" s="244"/>
      <c r="AN83" s="244"/>
      <c r="AO83" s="244"/>
      <c r="AP83" s="244" t="str">
        <f t="shared" si="20"/>
        <v>.</v>
      </c>
      <c r="AQ83" s="342"/>
      <c r="AR83" s="121"/>
      <c r="AS83" s="183"/>
      <c r="AT83" s="179"/>
      <c r="AU83" s="179"/>
      <c r="AV83" s="184"/>
    </row>
    <row r="84" spans="1:48" ht="23" x14ac:dyDescent="0.25">
      <c r="A84" s="92"/>
      <c r="D84" s="157"/>
      <c r="E84" s="563" t="s">
        <v>478</v>
      </c>
      <c r="F84" s="563"/>
      <c r="G84" s="563"/>
      <c r="H84" s="564"/>
      <c r="I84" s="477" t="s">
        <v>268</v>
      </c>
      <c r="J84" s="47"/>
      <c r="K84" s="73"/>
      <c r="L84" s="73"/>
      <c r="M84" s="96"/>
      <c r="N84" s="115" t="s">
        <v>0</v>
      </c>
      <c r="O84" s="115"/>
      <c r="P84" s="115"/>
      <c r="Q84" s="213"/>
      <c r="R84" s="115"/>
      <c r="S84" s="213"/>
      <c r="T84" s="115"/>
      <c r="U84" s="209"/>
      <c r="V84" s="193"/>
      <c r="W84" s="230"/>
      <c r="X84" s="257"/>
      <c r="Y84" s="193"/>
      <c r="Z84" s="193"/>
      <c r="AA84" s="75"/>
      <c r="AB84" s="192"/>
      <c r="AC84" s="192"/>
      <c r="AD84" s="115"/>
      <c r="AE84" s="115"/>
      <c r="AF84" s="213"/>
      <c r="AG84" s="186"/>
      <c r="AH84" s="188"/>
      <c r="AI84" s="188"/>
      <c r="AJ84" s="188"/>
      <c r="AK84" s="188"/>
      <c r="AL84" s="188"/>
      <c r="AM84" s="188"/>
      <c r="AN84" s="188"/>
      <c r="AO84" s="188"/>
      <c r="AP84" s="188"/>
      <c r="AQ84" s="202"/>
      <c r="AR84" s="121"/>
      <c r="AS84" s="183"/>
      <c r="AT84" s="179"/>
      <c r="AU84" s="179"/>
      <c r="AV84" s="249"/>
    </row>
    <row r="85" spans="1:48" ht="14" x14ac:dyDescent="0.25">
      <c r="A85" s="92" t="str">
        <f>MID(E$84,FIND("(Q",E$84)+1,7)&amp;"_i"</f>
        <v>Q3b.2.6_i</v>
      </c>
      <c r="B85" s="91" t="s">
        <v>396</v>
      </c>
      <c r="C85" s="60" t="s">
        <v>444</v>
      </c>
      <c r="D85" s="157"/>
      <c r="E85" s="471"/>
      <c r="F85" s="563" t="s">
        <v>138</v>
      </c>
      <c r="G85" s="563"/>
      <c r="H85" s="564"/>
      <c r="I85" s="477"/>
      <c r="J85" s="47"/>
      <c r="K85" s="73"/>
      <c r="L85" s="73"/>
      <c r="M85" s="96"/>
      <c r="N85" s="97" t="s">
        <v>5</v>
      </c>
      <c r="O85" s="174" t="str">
        <f t="shared" ref="O85:O94" si="24">IF(OR(B85="NI",B85="N"),"New question introduced in 2023 - Please answer this question for the year of the previous update in Column P",IF(B85="EC","Small changes were made to the question. Take extra care when validating the response in Column N. If necessary, please change your answer in Column P",""))</f>
        <v/>
      </c>
      <c r="P85" s="97"/>
      <c r="Q85" s="174"/>
      <c r="R85" s="97"/>
      <c r="S85" s="174"/>
      <c r="T85" s="97"/>
      <c r="U85" s="204"/>
      <c r="V85" s="261" t="str">
        <f t="shared" si="18"/>
        <v>yes</v>
      </c>
      <c r="W85" s="231"/>
      <c r="X85" s="257"/>
      <c r="Y85" s="193"/>
      <c r="Z85" s="193"/>
      <c r="AA85" s="75"/>
      <c r="AB85" s="241"/>
      <c r="AC85" s="241"/>
      <c r="AD85" s="242"/>
      <c r="AE85" s="242"/>
      <c r="AF85" s="232" t="str">
        <f t="shared" si="19"/>
        <v/>
      </c>
      <c r="AG85" s="243"/>
      <c r="AH85" s="244"/>
      <c r="AI85" s="244"/>
      <c r="AJ85" s="244"/>
      <c r="AK85" s="244" t="str">
        <f t="shared" si="23"/>
        <v/>
      </c>
      <c r="AL85" s="244"/>
      <c r="AM85" s="244"/>
      <c r="AN85" s="244"/>
      <c r="AO85" s="244"/>
      <c r="AP85" s="244" t="str">
        <f t="shared" si="20"/>
        <v>.</v>
      </c>
      <c r="AQ85" s="342"/>
      <c r="AR85" s="121"/>
      <c r="AS85" s="183"/>
      <c r="AT85" s="179"/>
      <c r="AU85" s="179"/>
      <c r="AV85" s="184"/>
    </row>
    <row r="86" spans="1:48" ht="14" x14ac:dyDescent="0.25">
      <c r="A86" s="92" t="str">
        <f>MID(E$84,FIND("(Q",E$84)+1,7)&amp;"_ii"</f>
        <v>Q3b.2.6_ii</v>
      </c>
      <c r="B86" s="91" t="s">
        <v>396</v>
      </c>
      <c r="C86" s="51" t="s">
        <v>445</v>
      </c>
      <c r="D86" s="157"/>
      <c r="E86" s="471"/>
      <c r="F86" s="563" t="s">
        <v>139</v>
      </c>
      <c r="G86" s="563"/>
      <c r="H86" s="564"/>
      <c r="I86" s="477"/>
      <c r="J86" s="47"/>
      <c r="K86" s="73"/>
      <c r="L86" s="73"/>
      <c r="M86" s="96"/>
      <c r="N86" s="97" t="s">
        <v>5</v>
      </c>
      <c r="O86" s="174" t="str">
        <f t="shared" si="24"/>
        <v/>
      </c>
      <c r="P86" s="97"/>
      <c r="Q86" s="174"/>
      <c r="R86" s="97"/>
      <c r="S86" s="174"/>
      <c r="T86" s="97"/>
      <c r="U86" s="204"/>
      <c r="V86" s="261" t="str">
        <f t="shared" si="18"/>
        <v>yes</v>
      </c>
      <c r="W86" s="231"/>
      <c r="X86" s="257"/>
      <c r="Y86" s="193"/>
      <c r="Z86" s="193"/>
      <c r="AA86" s="75"/>
      <c r="AB86" s="241"/>
      <c r="AC86" s="241"/>
      <c r="AD86" s="242"/>
      <c r="AE86" s="242"/>
      <c r="AF86" s="232" t="str">
        <f t="shared" si="19"/>
        <v/>
      </c>
      <c r="AG86" s="243"/>
      <c r="AH86" s="244"/>
      <c r="AI86" s="244"/>
      <c r="AJ86" s="244"/>
      <c r="AK86" s="244" t="str">
        <f t="shared" si="23"/>
        <v/>
      </c>
      <c r="AL86" s="244"/>
      <c r="AM86" s="244"/>
      <c r="AN86" s="244"/>
      <c r="AO86" s="244"/>
      <c r="AP86" s="244" t="str">
        <f t="shared" si="20"/>
        <v>.</v>
      </c>
      <c r="AQ86" s="342"/>
      <c r="AR86" s="121"/>
      <c r="AS86" s="183"/>
      <c r="AT86" s="179"/>
      <c r="AU86" s="179"/>
      <c r="AV86" s="184"/>
    </row>
    <row r="87" spans="1:48" ht="14" x14ac:dyDescent="0.25">
      <c r="A87" s="92" t="str">
        <f>MID(E$84,FIND("(Q",E$84)+1,7)&amp;"_iii"</f>
        <v>Q3b.2.6_iii</v>
      </c>
      <c r="B87" s="91" t="s">
        <v>396</v>
      </c>
      <c r="C87" s="51" t="s">
        <v>446</v>
      </c>
      <c r="D87" s="157"/>
      <c r="E87" s="471"/>
      <c r="F87" s="563" t="s">
        <v>140</v>
      </c>
      <c r="G87" s="563"/>
      <c r="H87" s="564"/>
      <c r="I87" s="477"/>
      <c r="J87" s="47"/>
      <c r="K87" s="73"/>
      <c r="L87" s="73"/>
      <c r="M87" s="96"/>
      <c r="N87" s="97" t="s">
        <v>5</v>
      </c>
      <c r="O87" s="174" t="str">
        <f t="shared" si="24"/>
        <v/>
      </c>
      <c r="P87" s="97"/>
      <c r="Q87" s="174"/>
      <c r="R87" s="97"/>
      <c r="S87" s="174"/>
      <c r="T87" s="97"/>
      <c r="U87" s="204"/>
      <c r="V87" s="261" t="str">
        <f t="shared" si="18"/>
        <v>yes</v>
      </c>
      <c r="W87" s="231"/>
      <c r="X87" s="257"/>
      <c r="Y87" s="193"/>
      <c r="Z87" s="193"/>
      <c r="AA87" s="75"/>
      <c r="AB87" s="241"/>
      <c r="AC87" s="241"/>
      <c r="AD87" s="242"/>
      <c r="AE87" s="242"/>
      <c r="AF87" s="232" t="str">
        <f t="shared" si="19"/>
        <v/>
      </c>
      <c r="AG87" s="243"/>
      <c r="AH87" s="244"/>
      <c r="AI87" s="244"/>
      <c r="AJ87" s="244"/>
      <c r="AK87" s="244" t="str">
        <f t="shared" si="23"/>
        <v/>
      </c>
      <c r="AL87" s="244"/>
      <c r="AM87" s="244"/>
      <c r="AN87" s="244"/>
      <c r="AO87" s="244"/>
      <c r="AP87" s="244" t="str">
        <f t="shared" si="20"/>
        <v>.</v>
      </c>
      <c r="AQ87" s="342"/>
      <c r="AR87" s="121"/>
      <c r="AS87" s="183"/>
      <c r="AT87" s="179"/>
      <c r="AU87" s="179"/>
      <c r="AV87" s="184"/>
    </row>
    <row r="88" spans="1:48" ht="14" x14ac:dyDescent="0.25">
      <c r="A88" s="92" t="str">
        <f>MID(E$84,FIND("(Q",E$84)+1,7)&amp;"_iv"</f>
        <v>Q3b.2.6_iv</v>
      </c>
      <c r="B88" s="91" t="s">
        <v>396</v>
      </c>
      <c r="C88" s="51" t="s">
        <v>447</v>
      </c>
      <c r="D88" s="157"/>
      <c r="E88" s="471"/>
      <c r="F88" s="563" t="s">
        <v>141</v>
      </c>
      <c r="G88" s="563"/>
      <c r="H88" s="564"/>
      <c r="I88" s="477"/>
      <c r="J88" s="47"/>
      <c r="K88" s="73"/>
      <c r="L88" s="73"/>
      <c r="M88" s="96"/>
      <c r="N88" s="97" t="s">
        <v>1</v>
      </c>
      <c r="O88" s="174" t="str">
        <f t="shared" si="24"/>
        <v/>
      </c>
      <c r="P88" s="97"/>
      <c r="Q88" s="174"/>
      <c r="R88" s="97"/>
      <c r="S88" s="174"/>
      <c r="T88" s="97"/>
      <c r="U88" s="204"/>
      <c r="V88" s="261" t="str">
        <f t="shared" si="18"/>
        <v>no</v>
      </c>
      <c r="W88" s="231"/>
      <c r="X88" s="257"/>
      <c r="Y88" s="193"/>
      <c r="Z88" s="193"/>
      <c r="AA88" s="75"/>
      <c r="AB88" s="241"/>
      <c r="AC88" s="241"/>
      <c r="AD88" s="242"/>
      <c r="AE88" s="242"/>
      <c r="AF88" s="232" t="str">
        <f t="shared" si="19"/>
        <v/>
      </c>
      <c r="AG88" s="243"/>
      <c r="AH88" s="244"/>
      <c r="AI88" s="244"/>
      <c r="AJ88" s="244"/>
      <c r="AK88" s="244" t="str">
        <f t="shared" si="23"/>
        <v/>
      </c>
      <c r="AL88" s="244"/>
      <c r="AM88" s="244"/>
      <c r="AN88" s="244"/>
      <c r="AO88" s="244"/>
      <c r="AP88" s="244" t="str">
        <f t="shared" si="20"/>
        <v>.</v>
      </c>
      <c r="AQ88" s="342"/>
      <c r="AR88" s="121"/>
      <c r="AS88" s="183"/>
      <c r="AT88" s="179"/>
      <c r="AU88" s="179"/>
      <c r="AV88" s="184"/>
    </row>
    <row r="89" spans="1:48" ht="14" x14ac:dyDescent="0.25">
      <c r="A89" s="92" t="str">
        <f>MID(E$84,FIND("(Q",E$84)+1,7)&amp;"_v"</f>
        <v>Q3b.2.6_v</v>
      </c>
      <c r="B89" s="91" t="s">
        <v>396</v>
      </c>
      <c r="C89" s="51" t="s">
        <v>448</v>
      </c>
      <c r="D89" s="157"/>
      <c r="E89" s="471"/>
      <c r="F89" s="563" t="s">
        <v>142</v>
      </c>
      <c r="G89" s="563"/>
      <c r="H89" s="564"/>
      <c r="I89" s="477"/>
      <c r="J89" s="47"/>
      <c r="K89" s="73"/>
      <c r="L89" s="73"/>
      <c r="M89" s="96"/>
      <c r="N89" s="97" t="s">
        <v>1</v>
      </c>
      <c r="O89" s="174" t="str">
        <f t="shared" si="24"/>
        <v/>
      </c>
      <c r="P89" s="97"/>
      <c r="Q89" s="174"/>
      <c r="R89" s="97"/>
      <c r="S89" s="174"/>
      <c r="T89" s="97"/>
      <c r="U89" s="204"/>
      <c r="V89" s="261" t="str">
        <f t="shared" si="18"/>
        <v>no</v>
      </c>
      <c r="W89" s="231"/>
      <c r="X89" s="257"/>
      <c r="Y89" s="193"/>
      <c r="Z89" s="193"/>
      <c r="AA89" s="75"/>
      <c r="AB89" s="241"/>
      <c r="AC89" s="241"/>
      <c r="AD89" s="242"/>
      <c r="AE89" s="242"/>
      <c r="AF89" s="232" t="str">
        <f t="shared" si="19"/>
        <v/>
      </c>
      <c r="AG89" s="243"/>
      <c r="AH89" s="244"/>
      <c r="AI89" s="244"/>
      <c r="AJ89" s="244"/>
      <c r="AK89" s="244" t="str">
        <f t="shared" si="23"/>
        <v/>
      </c>
      <c r="AL89" s="244"/>
      <c r="AM89" s="244"/>
      <c r="AN89" s="244"/>
      <c r="AO89" s="244"/>
      <c r="AP89" s="244" t="str">
        <f t="shared" si="20"/>
        <v>.</v>
      </c>
      <c r="AQ89" s="342"/>
      <c r="AR89" s="121"/>
      <c r="AS89" s="183"/>
      <c r="AT89" s="179"/>
      <c r="AU89" s="179"/>
      <c r="AV89" s="184"/>
    </row>
    <row r="90" spans="1:48" ht="14" x14ac:dyDescent="0.25">
      <c r="A90" s="92" t="str">
        <f>MID(E$84,FIND("(Q",E$84)+1,7)&amp;"_vi"</f>
        <v>Q3b.2.6_vi</v>
      </c>
      <c r="B90" s="91" t="s">
        <v>396</v>
      </c>
      <c r="C90" s="51" t="s">
        <v>449</v>
      </c>
      <c r="D90" s="157"/>
      <c r="E90" s="471"/>
      <c r="F90" s="563" t="s">
        <v>143</v>
      </c>
      <c r="G90" s="563"/>
      <c r="H90" s="564"/>
      <c r="I90" s="477"/>
      <c r="J90" s="47"/>
      <c r="K90" s="73"/>
      <c r="L90" s="73"/>
      <c r="M90" s="96"/>
      <c r="N90" s="97" t="s">
        <v>1</v>
      </c>
      <c r="O90" s="174" t="str">
        <f t="shared" si="24"/>
        <v/>
      </c>
      <c r="P90" s="97"/>
      <c r="Q90" s="174"/>
      <c r="R90" s="97"/>
      <c r="S90" s="174"/>
      <c r="T90" s="97"/>
      <c r="U90" s="204"/>
      <c r="V90" s="261" t="str">
        <f t="shared" si="18"/>
        <v>no</v>
      </c>
      <c r="W90" s="231"/>
      <c r="X90" s="257"/>
      <c r="Y90" s="193"/>
      <c r="Z90" s="193"/>
      <c r="AA90" s="75"/>
      <c r="AB90" s="241"/>
      <c r="AC90" s="241"/>
      <c r="AD90" s="242"/>
      <c r="AE90" s="242"/>
      <c r="AF90" s="232" t="str">
        <f t="shared" si="19"/>
        <v/>
      </c>
      <c r="AG90" s="243"/>
      <c r="AH90" s="244"/>
      <c r="AI90" s="244"/>
      <c r="AJ90" s="244"/>
      <c r="AK90" s="244" t="str">
        <f t="shared" si="23"/>
        <v/>
      </c>
      <c r="AL90" s="244"/>
      <c r="AM90" s="244"/>
      <c r="AN90" s="244"/>
      <c r="AO90" s="244"/>
      <c r="AP90" s="244" t="str">
        <f t="shared" si="20"/>
        <v>.</v>
      </c>
      <c r="AQ90" s="342"/>
      <c r="AR90" s="124"/>
      <c r="AS90" s="183"/>
      <c r="AT90" s="179"/>
      <c r="AU90" s="179"/>
      <c r="AV90" s="184"/>
    </row>
    <row r="91" spans="1:48" ht="14" x14ac:dyDescent="0.25">
      <c r="A91" s="92" t="str">
        <f>MID(E$84,FIND("(Q",E$84)+1,7)&amp;"_vii"</f>
        <v>Q3b.2.6_vii</v>
      </c>
      <c r="B91" s="91" t="s">
        <v>396</v>
      </c>
      <c r="C91" s="51" t="s">
        <v>450</v>
      </c>
      <c r="D91" s="157"/>
      <c r="E91" s="471"/>
      <c r="F91" s="563" t="s">
        <v>144</v>
      </c>
      <c r="G91" s="563"/>
      <c r="H91" s="564"/>
      <c r="I91" s="477"/>
      <c r="J91" s="47"/>
      <c r="K91" s="73"/>
      <c r="L91" s="73"/>
      <c r="M91" s="96"/>
      <c r="N91" s="97" t="s">
        <v>1</v>
      </c>
      <c r="O91" s="174" t="str">
        <f t="shared" si="24"/>
        <v/>
      </c>
      <c r="P91" s="97"/>
      <c r="Q91" s="174"/>
      <c r="R91" s="97"/>
      <c r="S91" s="174"/>
      <c r="T91" s="97"/>
      <c r="U91" s="204"/>
      <c r="V91" s="261" t="str">
        <f t="shared" si="18"/>
        <v>no</v>
      </c>
      <c r="W91" s="231"/>
      <c r="X91" s="257"/>
      <c r="Y91" s="193"/>
      <c r="Z91" s="193"/>
      <c r="AA91" s="75"/>
      <c r="AB91" s="241"/>
      <c r="AC91" s="241"/>
      <c r="AD91" s="242"/>
      <c r="AE91" s="242"/>
      <c r="AF91" s="232" t="str">
        <f t="shared" si="19"/>
        <v/>
      </c>
      <c r="AG91" s="243"/>
      <c r="AH91" s="244"/>
      <c r="AI91" s="244"/>
      <c r="AJ91" s="244"/>
      <c r="AK91" s="244" t="str">
        <f t="shared" si="23"/>
        <v/>
      </c>
      <c r="AL91" s="244"/>
      <c r="AM91" s="244"/>
      <c r="AN91" s="244"/>
      <c r="AO91" s="244"/>
      <c r="AP91" s="244" t="str">
        <f t="shared" si="20"/>
        <v>.</v>
      </c>
      <c r="AQ91" s="342"/>
      <c r="AR91" s="124"/>
      <c r="AS91" s="183"/>
      <c r="AT91" s="179"/>
      <c r="AU91" s="179"/>
      <c r="AV91" s="184"/>
    </row>
    <row r="92" spans="1:48" ht="14" x14ac:dyDescent="0.25">
      <c r="A92" s="92" t="str">
        <f>MID(E$84,FIND("(Q",E$84)+1,7)&amp;"_viii"</f>
        <v>Q3b.2.6_viii</v>
      </c>
      <c r="B92" s="91" t="s">
        <v>396</v>
      </c>
      <c r="C92" s="51" t="s">
        <v>451</v>
      </c>
      <c r="D92" s="157"/>
      <c r="E92" s="471"/>
      <c r="F92" s="563" t="s">
        <v>145</v>
      </c>
      <c r="G92" s="563"/>
      <c r="H92" s="564"/>
      <c r="I92" s="477"/>
      <c r="J92" s="47"/>
      <c r="K92" s="73"/>
      <c r="L92" s="73"/>
      <c r="M92" s="96"/>
      <c r="N92" s="97" t="s">
        <v>1</v>
      </c>
      <c r="O92" s="174" t="str">
        <f t="shared" si="24"/>
        <v/>
      </c>
      <c r="P92" s="97"/>
      <c r="Q92" s="174"/>
      <c r="R92" s="97"/>
      <c r="S92" s="174"/>
      <c r="T92" s="97"/>
      <c r="U92" s="204"/>
      <c r="V92" s="261" t="str">
        <f t="shared" si="18"/>
        <v>no</v>
      </c>
      <c r="W92" s="231"/>
      <c r="X92" s="257"/>
      <c r="Y92" s="193"/>
      <c r="Z92" s="193"/>
      <c r="AA92" s="75"/>
      <c r="AB92" s="241"/>
      <c r="AC92" s="241"/>
      <c r="AD92" s="242"/>
      <c r="AE92" s="242"/>
      <c r="AF92" s="232" t="str">
        <f t="shared" si="19"/>
        <v/>
      </c>
      <c r="AG92" s="243"/>
      <c r="AH92" s="244"/>
      <c r="AI92" s="244"/>
      <c r="AJ92" s="244"/>
      <c r="AK92" s="244" t="str">
        <f t="shared" si="23"/>
        <v/>
      </c>
      <c r="AL92" s="244"/>
      <c r="AM92" s="244"/>
      <c r="AN92" s="244"/>
      <c r="AO92" s="244"/>
      <c r="AP92" s="244" t="str">
        <f t="shared" si="20"/>
        <v>.</v>
      </c>
      <c r="AQ92" s="342"/>
      <c r="AR92" s="124"/>
      <c r="AS92" s="183"/>
      <c r="AT92" s="179"/>
      <c r="AU92" s="179"/>
      <c r="AV92" s="184"/>
    </row>
    <row r="93" spans="1:48" ht="14" x14ac:dyDescent="0.25">
      <c r="A93" s="92" t="str">
        <f>MID(E$84,FIND("(Q",E$84)+1,7)&amp;"_ix"</f>
        <v>Q3b.2.6_ix</v>
      </c>
      <c r="B93" s="91" t="s">
        <v>396</v>
      </c>
      <c r="C93" s="51" t="s">
        <v>452</v>
      </c>
      <c r="D93" s="157"/>
      <c r="E93" s="471"/>
      <c r="F93" s="563" t="s">
        <v>146</v>
      </c>
      <c r="G93" s="563"/>
      <c r="H93" s="564"/>
      <c r="I93" s="477"/>
      <c r="J93" s="47"/>
      <c r="K93" s="73"/>
      <c r="L93" s="73"/>
      <c r="M93" s="96"/>
      <c r="N93" s="97" t="s">
        <v>71</v>
      </c>
      <c r="O93" s="174" t="str">
        <f t="shared" si="24"/>
        <v/>
      </c>
      <c r="P93" s="97"/>
      <c r="Q93" s="174"/>
      <c r="R93" s="97"/>
      <c r="S93" s="174"/>
      <c r="T93" s="97"/>
      <c r="U93" s="204"/>
      <c r="V93" s="261" t="str">
        <f t="shared" si="18"/>
        <v>not applicable</v>
      </c>
      <c r="W93" s="231"/>
      <c r="X93" s="257"/>
      <c r="Y93" s="193"/>
      <c r="Z93" s="193"/>
      <c r="AA93" s="75"/>
      <c r="AB93" s="241"/>
      <c r="AC93" s="241"/>
      <c r="AD93" s="242"/>
      <c r="AE93" s="242"/>
      <c r="AF93" s="232" t="str">
        <f t="shared" si="19"/>
        <v/>
      </c>
      <c r="AG93" s="243"/>
      <c r="AH93" s="244"/>
      <c r="AI93" s="244"/>
      <c r="AJ93" s="244"/>
      <c r="AK93" s="244" t="str">
        <f t="shared" si="23"/>
        <v/>
      </c>
      <c r="AL93" s="244"/>
      <c r="AM93" s="244"/>
      <c r="AN93" s="244"/>
      <c r="AO93" s="244"/>
      <c r="AP93" s="244" t="str">
        <f t="shared" si="20"/>
        <v>.</v>
      </c>
      <c r="AQ93" s="342"/>
      <c r="AR93" s="124"/>
      <c r="AS93" s="183"/>
      <c r="AT93" s="179"/>
      <c r="AU93" s="179"/>
      <c r="AV93" s="184"/>
    </row>
    <row r="94" spans="1:48" ht="14" x14ac:dyDescent="0.25">
      <c r="A94" s="92" t="str">
        <f>MID(E$84,FIND("(Q",E$84)+1,7)&amp;"_x"</f>
        <v>Q3b.2.6_x</v>
      </c>
      <c r="B94" s="91" t="s">
        <v>396</v>
      </c>
      <c r="C94" s="51" t="s">
        <v>453</v>
      </c>
      <c r="D94" s="157"/>
      <c r="E94" s="471"/>
      <c r="F94" s="563" t="s">
        <v>137</v>
      </c>
      <c r="G94" s="563"/>
      <c r="H94" s="564"/>
      <c r="I94" s="477"/>
      <c r="J94" s="47"/>
      <c r="K94" s="73"/>
      <c r="L94" s="73"/>
      <c r="M94" s="96"/>
      <c r="N94" s="97" t="s">
        <v>1</v>
      </c>
      <c r="O94" s="174" t="str">
        <f t="shared" si="24"/>
        <v/>
      </c>
      <c r="P94" s="97"/>
      <c r="Q94" s="174"/>
      <c r="R94" s="97"/>
      <c r="S94" s="174"/>
      <c r="T94" s="97"/>
      <c r="U94" s="204"/>
      <c r="V94" s="261" t="str">
        <f t="shared" si="18"/>
        <v>no</v>
      </c>
      <c r="W94" s="231"/>
      <c r="X94" s="257"/>
      <c r="Y94" s="193"/>
      <c r="Z94" s="193"/>
      <c r="AA94" s="75"/>
      <c r="AB94" s="241"/>
      <c r="AC94" s="241"/>
      <c r="AD94" s="242"/>
      <c r="AE94" s="242"/>
      <c r="AF94" s="232" t="str">
        <f t="shared" si="19"/>
        <v/>
      </c>
      <c r="AG94" s="243"/>
      <c r="AH94" s="244"/>
      <c r="AI94" s="244"/>
      <c r="AJ94" s="244"/>
      <c r="AK94" s="244" t="str">
        <f t="shared" si="23"/>
        <v/>
      </c>
      <c r="AL94" s="244"/>
      <c r="AM94" s="244"/>
      <c r="AN94" s="244"/>
      <c r="AO94" s="244"/>
      <c r="AP94" s="244" t="str">
        <f t="shared" si="20"/>
        <v>.</v>
      </c>
      <c r="AQ94" s="342"/>
      <c r="AR94" s="124"/>
      <c r="AS94" s="183"/>
      <c r="AT94" s="179"/>
      <c r="AU94" s="179"/>
      <c r="AV94" s="184"/>
    </row>
    <row r="95" spans="1:48" ht="41.5" customHeight="1" x14ac:dyDescent="0.25">
      <c r="A95" s="92"/>
      <c r="D95" s="157"/>
      <c r="E95" s="563" t="s">
        <v>479</v>
      </c>
      <c r="F95" s="563"/>
      <c r="G95" s="563"/>
      <c r="H95" s="564"/>
      <c r="I95" s="477"/>
      <c r="J95" s="47"/>
      <c r="K95" s="73"/>
      <c r="L95" s="73"/>
      <c r="M95" s="96"/>
      <c r="N95" s="115" t="s">
        <v>0</v>
      </c>
      <c r="O95" s="115"/>
      <c r="P95" s="115"/>
      <c r="Q95" s="213"/>
      <c r="R95" s="115"/>
      <c r="S95" s="213"/>
      <c r="T95" s="115"/>
      <c r="U95" s="209"/>
      <c r="V95" s="193"/>
      <c r="W95" s="230"/>
      <c r="X95" s="257"/>
      <c r="Y95" s="193"/>
      <c r="Z95" s="193"/>
      <c r="AA95" s="75"/>
      <c r="AB95" s="192"/>
      <c r="AC95" s="192"/>
      <c r="AD95" s="115"/>
      <c r="AE95" s="115"/>
      <c r="AF95" s="213"/>
      <c r="AG95" s="186"/>
      <c r="AH95" s="188"/>
      <c r="AI95" s="188"/>
      <c r="AJ95" s="188"/>
      <c r="AK95" s="188"/>
      <c r="AL95" s="188"/>
      <c r="AM95" s="188"/>
      <c r="AN95" s="188"/>
      <c r="AO95" s="188"/>
      <c r="AP95" s="188"/>
      <c r="AQ95" s="202"/>
      <c r="AR95" s="124"/>
      <c r="AS95" s="183"/>
      <c r="AT95" s="179"/>
      <c r="AU95" s="179"/>
      <c r="AV95" s="184"/>
    </row>
    <row r="96" spans="1:48" ht="66" customHeight="1" x14ac:dyDescent="0.25">
      <c r="A96" s="92" t="str">
        <f>MID(E$95,FIND("(Q",E$95)+1,7)&amp;"_i"</f>
        <v>Q3b.2.7_i</v>
      </c>
      <c r="B96" s="91" t="s">
        <v>396</v>
      </c>
      <c r="C96" s="51" t="s">
        <v>454</v>
      </c>
      <c r="D96" s="157"/>
      <c r="E96" s="471"/>
      <c r="F96" s="563" t="s">
        <v>269</v>
      </c>
      <c r="G96" s="563"/>
      <c r="H96" s="564"/>
      <c r="I96" s="477" t="s">
        <v>480</v>
      </c>
      <c r="J96" s="47"/>
      <c r="K96" s="73"/>
      <c r="L96" s="73"/>
      <c r="M96" s="96"/>
      <c r="N96" s="97" t="s">
        <v>1408</v>
      </c>
      <c r="O96" s="174" t="str">
        <f t="shared" ref="O96:O102" si="25">IF(OR(B96="NI",B96="N"),"New question introduced in 2023 - Please answer this question for the year of the previous update in Column P",IF(B96="EC","Small changes were made to the question. Take extra care when validating the response in Column N. If necessary, please change your answer in Column P",""))</f>
        <v/>
      </c>
      <c r="P96" s="97"/>
      <c r="Q96" s="174"/>
      <c r="R96" s="97"/>
      <c r="S96" s="174"/>
      <c r="T96" s="97"/>
      <c r="U96" s="204"/>
      <c r="V96" s="261" t="str">
        <f t="shared" si="18"/>
        <v>.</v>
      </c>
      <c r="W96" s="231"/>
      <c r="X96" s="257"/>
      <c r="Y96" s="193"/>
      <c r="Z96" s="193"/>
      <c r="AA96" s="75"/>
      <c r="AB96" s="241"/>
      <c r="AC96" s="241"/>
      <c r="AD96" s="242"/>
      <c r="AE96" s="242"/>
      <c r="AF96" s="232" t="str">
        <f t="shared" si="19"/>
        <v/>
      </c>
      <c r="AG96" s="243"/>
      <c r="AH96" s="244"/>
      <c r="AI96" s="244"/>
      <c r="AJ96" s="244"/>
      <c r="AK96" s="244" t="str">
        <f t="shared" si="23"/>
        <v/>
      </c>
      <c r="AL96" s="244"/>
      <c r="AM96" s="244"/>
      <c r="AN96" s="244"/>
      <c r="AO96" s="244"/>
      <c r="AP96" s="244" t="str">
        <f t="shared" si="20"/>
        <v>.</v>
      </c>
      <c r="AQ96" s="342"/>
      <c r="AR96" s="124"/>
      <c r="AS96" s="183"/>
      <c r="AT96" s="179"/>
      <c r="AU96" s="179"/>
      <c r="AV96" s="184"/>
    </row>
    <row r="97" spans="1:48" ht="63" customHeight="1" x14ac:dyDescent="0.25">
      <c r="A97" s="92" t="str">
        <f>MID(E$95,FIND("(Q",E$95)+1,7)&amp;"_ii"</f>
        <v>Q3b.2.7_ii</v>
      </c>
      <c r="B97" s="91" t="s">
        <v>396</v>
      </c>
      <c r="C97" s="51" t="s">
        <v>455</v>
      </c>
      <c r="D97" s="157"/>
      <c r="E97" s="471"/>
      <c r="F97" s="563" t="s">
        <v>270</v>
      </c>
      <c r="G97" s="563"/>
      <c r="H97" s="564"/>
      <c r="I97" s="477" t="s">
        <v>1245</v>
      </c>
      <c r="J97" s="47"/>
      <c r="K97" s="73"/>
      <c r="L97" s="73"/>
      <c r="M97" s="96"/>
      <c r="N97" s="97" t="s">
        <v>1417</v>
      </c>
      <c r="O97" s="174" t="str">
        <f t="shared" si="25"/>
        <v/>
      </c>
      <c r="P97" s="97"/>
      <c r="Q97" s="174"/>
      <c r="R97" s="97"/>
      <c r="S97" s="174"/>
      <c r="T97" s="97"/>
      <c r="U97" s="204"/>
      <c r="V97" s="261" t="str">
        <f t="shared" si="18"/>
        <v xml:space="preserve">no (in NO open-skies agreements with ANY of countries listed above) </v>
      </c>
      <c r="W97" s="231"/>
      <c r="X97" s="257"/>
      <c r="Y97" s="193"/>
      <c r="Z97" s="193"/>
      <c r="AA97" s="75"/>
      <c r="AB97" s="241"/>
      <c r="AC97" s="241"/>
      <c r="AD97" s="242"/>
      <c r="AE97" s="242"/>
      <c r="AF97" s="232" t="str">
        <f t="shared" si="19"/>
        <v/>
      </c>
      <c r="AG97" s="243"/>
      <c r="AH97" s="244"/>
      <c r="AI97" s="244"/>
      <c r="AJ97" s="244"/>
      <c r="AK97" s="244" t="str">
        <f t="shared" si="23"/>
        <v/>
      </c>
      <c r="AL97" s="244"/>
      <c r="AM97" s="244"/>
      <c r="AN97" s="244"/>
      <c r="AO97" s="244"/>
      <c r="AP97" s="244" t="str">
        <f t="shared" si="20"/>
        <v>.</v>
      </c>
      <c r="AQ97" s="342"/>
      <c r="AR97" s="124"/>
      <c r="AS97" s="183"/>
      <c r="AT97" s="179"/>
      <c r="AU97" s="179"/>
      <c r="AV97" s="184"/>
    </row>
    <row r="98" spans="1:48" ht="63.65" customHeight="1" x14ac:dyDescent="0.25">
      <c r="A98" s="92" t="str">
        <f>MID(E$95,FIND("(Q",E$95)+1,7)&amp;"_iii"</f>
        <v>Q3b.2.7_iii</v>
      </c>
      <c r="B98" s="91" t="s">
        <v>396</v>
      </c>
      <c r="C98" s="51" t="s">
        <v>456</v>
      </c>
      <c r="D98" s="157"/>
      <c r="E98" s="471"/>
      <c r="F98" s="563" t="s">
        <v>271</v>
      </c>
      <c r="G98" s="563"/>
      <c r="H98" s="564"/>
      <c r="I98" s="477" t="s">
        <v>1246</v>
      </c>
      <c r="J98" s="47"/>
      <c r="K98" s="73"/>
      <c r="L98" s="73"/>
      <c r="M98" s="96"/>
      <c r="N98" s="97" t="s">
        <v>1417</v>
      </c>
      <c r="O98" s="174" t="str">
        <f t="shared" si="25"/>
        <v/>
      </c>
      <c r="P98" s="97"/>
      <c r="Q98" s="174"/>
      <c r="R98" s="97"/>
      <c r="S98" s="174"/>
      <c r="T98" s="97"/>
      <c r="U98" s="204"/>
      <c r="V98" s="261" t="str">
        <f t="shared" si="18"/>
        <v xml:space="preserve">no (in NO open-skies agreements with ANY of countries listed above) </v>
      </c>
      <c r="W98" s="231"/>
      <c r="X98" s="257"/>
      <c r="Y98" s="193"/>
      <c r="Z98" s="193"/>
      <c r="AA98" s="75"/>
      <c r="AB98" s="241"/>
      <c r="AC98" s="241"/>
      <c r="AD98" s="242"/>
      <c r="AE98" s="242"/>
      <c r="AF98" s="232" t="str">
        <f t="shared" si="19"/>
        <v/>
      </c>
      <c r="AG98" s="243"/>
      <c r="AH98" s="244"/>
      <c r="AI98" s="244"/>
      <c r="AJ98" s="244"/>
      <c r="AK98" s="244" t="str">
        <f t="shared" si="23"/>
        <v/>
      </c>
      <c r="AL98" s="244"/>
      <c r="AM98" s="244"/>
      <c r="AN98" s="244"/>
      <c r="AO98" s="244"/>
      <c r="AP98" s="244" t="str">
        <f t="shared" si="20"/>
        <v>.</v>
      </c>
      <c r="AQ98" s="342"/>
      <c r="AR98" s="124"/>
      <c r="AS98" s="183"/>
      <c r="AT98" s="179"/>
      <c r="AU98" s="179"/>
      <c r="AV98" s="184"/>
    </row>
    <row r="99" spans="1:48" ht="64" customHeight="1" x14ac:dyDescent="0.25">
      <c r="A99" s="92" t="str">
        <f>MID(E$95,FIND("(Q",E$95)+1,7)&amp;"_iv"</f>
        <v>Q3b.2.7_iv</v>
      </c>
      <c r="B99" s="91" t="s">
        <v>396</v>
      </c>
      <c r="C99" s="51" t="s">
        <v>457</v>
      </c>
      <c r="D99" s="157"/>
      <c r="E99" s="471"/>
      <c r="F99" s="563" t="s">
        <v>272</v>
      </c>
      <c r="G99" s="563"/>
      <c r="H99" s="564"/>
      <c r="I99" s="477" t="s">
        <v>1247</v>
      </c>
      <c r="J99" s="47"/>
      <c r="K99" s="73"/>
      <c r="L99" s="73"/>
      <c r="M99" s="96"/>
      <c r="N99" s="97" t="s">
        <v>1417</v>
      </c>
      <c r="O99" s="174" t="str">
        <f t="shared" si="25"/>
        <v/>
      </c>
      <c r="P99" s="97"/>
      <c r="Q99" s="174"/>
      <c r="R99" s="97"/>
      <c r="S99" s="174"/>
      <c r="T99" s="97"/>
      <c r="U99" s="204"/>
      <c r="V99" s="261" t="str">
        <f t="shared" si="18"/>
        <v xml:space="preserve">no (in NO open-skies agreements with ANY of countries listed above) </v>
      </c>
      <c r="W99" s="231"/>
      <c r="X99" s="257"/>
      <c r="Y99" s="193"/>
      <c r="Z99" s="193"/>
      <c r="AA99" s="75"/>
      <c r="AB99" s="241"/>
      <c r="AC99" s="241"/>
      <c r="AD99" s="242"/>
      <c r="AE99" s="242"/>
      <c r="AF99" s="232" t="str">
        <f t="shared" si="19"/>
        <v/>
      </c>
      <c r="AG99" s="243"/>
      <c r="AH99" s="244"/>
      <c r="AI99" s="244"/>
      <c r="AJ99" s="244"/>
      <c r="AK99" s="244" t="str">
        <f t="shared" si="23"/>
        <v/>
      </c>
      <c r="AL99" s="244"/>
      <c r="AM99" s="244"/>
      <c r="AN99" s="244"/>
      <c r="AO99" s="244"/>
      <c r="AP99" s="244" t="str">
        <f t="shared" si="20"/>
        <v>.</v>
      </c>
      <c r="AQ99" s="342"/>
      <c r="AR99" s="124"/>
      <c r="AS99" s="183"/>
      <c r="AT99" s="179"/>
      <c r="AU99" s="179"/>
      <c r="AV99" s="184"/>
    </row>
    <row r="100" spans="1:48" ht="126.5" x14ac:dyDescent="0.25">
      <c r="A100" s="92" t="str">
        <f>MID(E100,FIND("(Q",E100)+1,7)</f>
        <v>Q3b.2.8</v>
      </c>
      <c r="B100" s="91" t="s">
        <v>28</v>
      </c>
      <c r="C100" s="111" t="s">
        <v>459</v>
      </c>
      <c r="D100" s="38"/>
      <c r="E100" s="552" t="s">
        <v>678</v>
      </c>
      <c r="F100" s="552"/>
      <c r="G100" s="552"/>
      <c r="H100" s="553"/>
      <c r="I100" s="469" t="s">
        <v>1282</v>
      </c>
      <c r="J100" s="47"/>
      <c r="K100" s="73"/>
      <c r="L100" s="73"/>
      <c r="M100" s="96"/>
      <c r="N100" s="97" t="s">
        <v>1</v>
      </c>
      <c r="O100" s="174" t="str">
        <f t="shared" si="25"/>
        <v/>
      </c>
      <c r="P100" s="97"/>
      <c r="Q100" s="174"/>
      <c r="R100" s="97"/>
      <c r="S100" s="174"/>
      <c r="T100" s="97"/>
      <c r="U100" s="204"/>
      <c r="V100" s="261" t="str">
        <f t="shared" si="18"/>
        <v>no</v>
      </c>
      <c r="W100" s="231"/>
      <c r="X100" s="257"/>
      <c r="Y100" s="193"/>
      <c r="Z100" s="193"/>
      <c r="AA100" s="75"/>
      <c r="AB100" s="241"/>
      <c r="AC100" s="241"/>
      <c r="AD100" s="242"/>
      <c r="AE100" s="242"/>
      <c r="AF100" s="232" t="str">
        <f t="shared" si="19"/>
        <v/>
      </c>
      <c r="AG100" s="243"/>
      <c r="AH100" s="244"/>
      <c r="AI100" s="244"/>
      <c r="AJ100" s="244"/>
      <c r="AK100" s="244" t="str">
        <f t="shared" si="23"/>
        <v/>
      </c>
      <c r="AL100" s="244"/>
      <c r="AM100" s="244"/>
      <c r="AN100" s="244"/>
      <c r="AO100" s="244"/>
      <c r="AP100" s="244" t="str">
        <f t="shared" si="20"/>
        <v>.</v>
      </c>
      <c r="AQ100" s="342"/>
      <c r="AR100" s="124"/>
      <c r="AS100" s="183"/>
      <c r="AT100" s="179"/>
      <c r="AU100" s="179"/>
      <c r="AV100" s="184"/>
    </row>
    <row r="101" spans="1:48" ht="53.15" customHeight="1" x14ac:dyDescent="0.25">
      <c r="A101" s="92" t="str">
        <f>MID(F101,FIND("(Q",F101)+1,8)</f>
        <v>Q3b.2.8a</v>
      </c>
      <c r="B101" s="91" t="s">
        <v>372</v>
      </c>
      <c r="D101" s="38"/>
      <c r="E101" s="463"/>
      <c r="F101" s="558" t="s">
        <v>481</v>
      </c>
      <c r="G101" s="558"/>
      <c r="H101" s="559"/>
      <c r="I101" s="37"/>
      <c r="J101" s="47"/>
      <c r="K101" s="73"/>
      <c r="L101" s="73"/>
      <c r="M101" s="96"/>
      <c r="N101" s="97" t="s">
        <v>0</v>
      </c>
      <c r="O101" s="174" t="s">
        <v>1301</v>
      </c>
      <c r="P101" s="97"/>
      <c r="Q101" s="174"/>
      <c r="R101" s="97"/>
      <c r="S101" s="174"/>
      <c r="T101" s="97"/>
      <c r="U101" s="204"/>
      <c r="V101" s="261" t="str">
        <f t="shared" si="18"/>
        <v/>
      </c>
      <c r="W101" s="231"/>
      <c r="X101" s="257"/>
      <c r="Y101" s="193"/>
      <c r="Z101" s="193"/>
      <c r="AA101" s="75"/>
      <c r="AB101" s="241"/>
      <c r="AC101" s="241"/>
      <c r="AD101" s="242"/>
      <c r="AE101" s="242"/>
      <c r="AF101" s="232" t="str">
        <f t="shared" si="19"/>
        <v/>
      </c>
      <c r="AG101" s="243"/>
      <c r="AH101" s="244"/>
      <c r="AI101" s="244"/>
      <c r="AJ101" s="244"/>
      <c r="AK101" s="244" t="str">
        <f t="shared" si="23"/>
        <v/>
      </c>
      <c r="AL101" s="244"/>
      <c r="AM101" s="244"/>
      <c r="AN101" s="244"/>
      <c r="AO101" s="244"/>
      <c r="AP101" s="244" t="str">
        <f t="shared" si="20"/>
        <v>.</v>
      </c>
      <c r="AQ101" s="342"/>
      <c r="AR101" s="124"/>
      <c r="AS101" s="183"/>
      <c r="AT101" s="179"/>
      <c r="AU101" s="179"/>
      <c r="AV101" s="184"/>
    </row>
    <row r="102" spans="1:48" ht="92" x14ac:dyDescent="0.25">
      <c r="A102" s="92" t="str">
        <f>MID(E102,FIND("(Q",E102)+1,7)</f>
        <v>Q3b.2.9</v>
      </c>
      <c r="B102" s="91" t="s">
        <v>28</v>
      </c>
      <c r="C102" s="51" t="s">
        <v>460</v>
      </c>
      <c r="D102" s="38"/>
      <c r="E102" s="570" t="s">
        <v>483</v>
      </c>
      <c r="F102" s="570"/>
      <c r="G102" s="570"/>
      <c r="H102" s="571"/>
      <c r="I102" s="469" t="s">
        <v>482</v>
      </c>
      <c r="J102" s="47"/>
      <c r="K102" s="73"/>
      <c r="L102" s="73"/>
      <c r="M102" s="96"/>
      <c r="N102" s="97" t="s">
        <v>5</v>
      </c>
      <c r="O102" s="174" t="str">
        <f t="shared" si="25"/>
        <v/>
      </c>
      <c r="P102" s="97"/>
      <c r="Q102" s="174"/>
      <c r="R102" s="97"/>
      <c r="S102" s="174"/>
      <c r="T102" s="97"/>
      <c r="U102" s="204"/>
      <c r="V102" s="261" t="str">
        <f t="shared" si="18"/>
        <v>yes</v>
      </c>
      <c r="W102" s="231"/>
      <c r="X102" s="257"/>
      <c r="Y102" s="193"/>
      <c r="Z102" s="193"/>
      <c r="AA102" s="75"/>
      <c r="AB102" s="241"/>
      <c r="AC102" s="241"/>
      <c r="AD102" s="242"/>
      <c r="AE102" s="242"/>
      <c r="AF102" s="232" t="str">
        <f t="shared" si="19"/>
        <v/>
      </c>
      <c r="AG102" s="243"/>
      <c r="AH102" s="244"/>
      <c r="AI102" s="244"/>
      <c r="AJ102" s="244"/>
      <c r="AK102" s="244" t="str">
        <f t="shared" si="23"/>
        <v/>
      </c>
      <c r="AL102" s="244"/>
      <c r="AM102" s="244"/>
      <c r="AN102" s="244"/>
      <c r="AO102" s="244"/>
      <c r="AP102" s="244" t="str">
        <f t="shared" si="20"/>
        <v>.</v>
      </c>
      <c r="AQ102" s="342"/>
      <c r="AR102" s="124"/>
      <c r="AS102" s="183"/>
      <c r="AT102" s="179"/>
      <c r="AU102" s="179"/>
      <c r="AV102" s="184"/>
    </row>
    <row r="103" spans="1:48" ht="63.65" customHeight="1" thickBot="1" x14ac:dyDescent="0.3">
      <c r="A103" s="92" t="str">
        <f>MID(F103,FIND("(Q",F103)+1,8)</f>
        <v>Q3b.2.9a</v>
      </c>
      <c r="B103" s="91" t="s">
        <v>372</v>
      </c>
      <c r="D103" s="100"/>
      <c r="E103" s="101"/>
      <c r="F103" s="609" t="s">
        <v>484</v>
      </c>
      <c r="G103" s="609"/>
      <c r="H103" s="610"/>
      <c r="I103" s="287"/>
      <c r="J103" s="98"/>
      <c r="K103" s="95"/>
      <c r="L103" s="95"/>
      <c r="M103" s="99"/>
      <c r="N103" s="195" t="s">
        <v>0</v>
      </c>
      <c r="O103" s="215" t="s">
        <v>1301</v>
      </c>
      <c r="P103" s="195"/>
      <c r="Q103" s="215"/>
      <c r="R103" s="195"/>
      <c r="S103" s="215"/>
      <c r="T103" s="195"/>
      <c r="U103" s="216"/>
      <c r="V103" s="262" t="str">
        <f t="shared" si="18"/>
        <v/>
      </c>
      <c r="W103" s="234"/>
      <c r="X103" s="515"/>
      <c r="Y103" s="516"/>
      <c r="Z103" s="516"/>
      <c r="AA103" s="517"/>
      <c r="AB103" s="397"/>
      <c r="AC103" s="397"/>
      <c r="AD103" s="250"/>
      <c r="AE103" s="250"/>
      <c r="AF103" s="251" t="str">
        <f t="shared" si="19"/>
        <v/>
      </c>
      <c r="AG103" s="252"/>
      <c r="AH103" s="253"/>
      <c r="AI103" s="253"/>
      <c r="AJ103" s="253"/>
      <c r="AK103" s="253" t="str">
        <f t="shared" si="23"/>
        <v/>
      </c>
      <c r="AL103" s="253"/>
      <c r="AM103" s="253"/>
      <c r="AN103" s="253"/>
      <c r="AO103" s="253"/>
      <c r="AP103" s="253" t="str">
        <f t="shared" si="20"/>
        <v>.</v>
      </c>
      <c r="AQ103" s="343"/>
      <c r="AR103" s="124"/>
      <c r="AS103" s="198"/>
      <c r="AT103" s="199"/>
      <c r="AU103" s="199"/>
      <c r="AV103" s="200"/>
    </row>
    <row r="104" spans="1:48" ht="106.5" customHeight="1" x14ac:dyDescent="0.25">
      <c r="A104" s="92"/>
      <c r="D104" s="479"/>
      <c r="E104" s="463"/>
      <c r="F104" s="463"/>
      <c r="G104" s="463"/>
      <c r="H104" s="463"/>
      <c r="I104" s="127"/>
      <c r="J104" s="88"/>
      <c r="K104" s="88"/>
      <c r="L104" s="88"/>
      <c r="M104" s="88"/>
      <c r="N104" s="126"/>
      <c r="O104" s="74"/>
      <c r="P104" s="74"/>
      <c r="Q104" s="478"/>
      <c r="R104" s="478"/>
      <c r="S104" s="478"/>
      <c r="T104" s="478"/>
      <c r="U104" s="478"/>
      <c r="V104" s="77"/>
      <c r="W104" s="77"/>
      <c r="X104" s="74"/>
      <c r="Y104" s="74"/>
      <c r="Z104" s="74"/>
      <c r="AA104" s="74"/>
      <c r="AB104" s="219"/>
      <c r="AC104" s="219"/>
      <c r="AD104" s="102"/>
      <c r="AE104" s="102"/>
      <c r="AF104" s="102"/>
      <c r="AG104" s="61"/>
      <c r="AH104" s="61"/>
      <c r="AI104" s="61"/>
      <c r="AJ104" s="61"/>
      <c r="AK104" s="61"/>
      <c r="AL104" s="61"/>
      <c r="AM104" s="61"/>
      <c r="AN104" s="61"/>
      <c r="AO104" s="61"/>
      <c r="AP104" s="61"/>
      <c r="AQ104" s="61"/>
      <c r="AR104" s="80"/>
      <c r="AS104" s="80"/>
      <c r="AT104" s="80"/>
      <c r="AU104" s="80"/>
      <c r="AV104" s="80"/>
    </row>
    <row r="105" spans="1:48" x14ac:dyDescent="0.25">
      <c r="A105" s="36"/>
      <c r="B105" s="91">
        <f>COUNTIF(B6:B103,"E")+ COUNTIF(B6:B103,"EC")+ COUNTIF(B6:B103,"N")+ COUNTIF(B6:B103,"ETS")</f>
        <v>69</v>
      </c>
      <c r="C105" s="92"/>
      <c r="M105" s="40"/>
      <c r="W105" s="77"/>
      <c r="X105" s="77"/>
      <c r="Y105" s="518"/>
      <c r="Z105" s="61"/>
      <c r="AA105" s="61"/>
      <c r="AB105" s="399"/>
      <c r="AC105" s="399"/>
      <c r="AS105" s="84">
        <f>COUNTIF(AS6:AS103,"x")</f>
        <v>0</v>
      </c>
      <c r="AT105" s="26">
        <f>AS105/B105</f>
        <v>0</v>
      </c>
      <c r="AU105" s="80"/>
      <c r="AV105" s="80"/>
    </row>
    <row r="106" spans="1:48" x14ac:dyDescent="0.25">
      <c r="A106" s="36"/>
      <c r="C106" s="92"/>
      <c r="AB106" s="386"/>
      <c r="AC106" s="386"/>
      <c r="AR106" s="80"/>
      <c r="AS106" s="80"/>
      <c r="AT106" s="80"/>
      <c r="AU106" s="80"/>
      <c r="AV106" s="80"/>
    </row>
    <row r="107" spans="1:48" x14ac:dyDescent="0.25">
      <c r="A107" s="36"/>
      <c r="C107" s="91"/>
      <c r="AB107" s="386"/>
      <c r="AC107" s="386"/>
      <c r="AR107" s="80"/>
      <c r="AS107" s="80"/>
      <c r="AT107" s="80"/>
      <c r="AU107" s="80"/>
      <c r="AV107" s="80"/>
    </row>
    <row r="108" spans="1:48" x14ac:dyDescent="0.25">
      <c r="A108" s="36"/>
      <c r="C108" s="92"/>
      <c r="AB108" s="386"/>
      <c r="AC108" s="386"/>
      <c r="AR108" s="80"/>
      <c r="AS108" s="80"/>
      <c r="AT108" s="80"/>
      <c r="AU108" s="80"/>
      <c r="AV108" s="80"/>
    </row>
    <row r="109" spans="1:48" x14ac:dyDescent="0.25">
      <c r="A109" s="36"/>
      <c r="AB109" s="386"/>
      <c r="AC109" s="386"/>
      <c r="AR109" s="80"/>
      <c r="AS109" s="80"/>
      <c r="AT109" s="80"/>
      <c r="AU109" s="80"/>
      <c r="AV109" s="80"/>
    </row>
    <row r="110" spans="1:48" x14ac:dyDescent="0.25">
      <c r="A110" s="36"/>
      <c r="AB110" s="386"/>
      <c r="AC110" s="386"/>
      <c r="AR110" s="80"/>
      <c r="AS110" s="80"/>
      <c r="AT110" s="80"/>
      <c r="AU110" s="80"/>
      <c r="AV110" s="80"/>
    </row>
    <row r="111" spans="1:48" x14ac:dyDescent="0.25">
      <c r="A111" s="36"/>
      <c r="AB111" s="386"/>
      <c r="AC111" s="386"/>
      <c r="AR111" s="80"/>
      <c r="AS111" s="80"/>
      <c r="AT111" s="80"/>
      <c r="AU111" s="80"/>
      <c r="AV111" s="80"/>
    </row>
    <row r="112" spans="1:48" x14ac:dyDescent="0.25">
      <c r="A112" s="36"/>
      <c r="AB112" s="386"/>
      <c r="AC112" s="386"/>
      <c r="AR112" s="80"/>
      <c r="AS112" s="80"/>
      <c r="AT112" s="80"/>
      <c r="AU112" s="80"/>
      <c r="AV112" s="80"/>
    </row>
    <row r="113" spans="1:48" x14ac:dyDescent="0.25">
      <c r="A113" s="36"/>
      <c r="AB113" s="386"/>
      <c r="AC113" s="386"/>
      <c r="AR113" s="80"/>
      <c r="AS113" s="80"/>
      <c r="AT113" s="80"/>
      <c r="AU113" s="80"/>
      <c r="AV113" s="80"/>
    </row>
    <row r="114" spans="1:48" x14ac:dyDescent="0.25">
      <c r="A114" s="36"/>
      <c r="AB114" s="386"/>
      <c r="AC114" s="386"/>
      <c r="AR114" s="80"/>
      <c r="AS114" s="80"/>
      <c r="AT114" s="80"/>
      <c r="AU114" s="80"/>
      <c r="AV114" s="80"/>
    </row>
    <row r="115" spans="1:48" x14ac:dyDescent="0.25">
      <c r="A115" s="36"/>
      <c r="AB115" s="386"/>
      <c r="AC115" s="386"/>
      <c r="AR115" s="80"/>
      <c r="AS115" s="80"/>
      <c r="AT115" s="80"/>
      <c r="AU115" s="80"/>
      <c r="AV115" s="80"/>
    </row>
    <row r="116" spans="1:48" x14ac:dyDescent="0.25">
      <c r="A116" s="36"/>
      <c r="AB116" s="386"/>
      <c r="AC116" s="386"/>
      <c r="AR116" s="80"/>
      <c r="AS116" s="80"/>
      <c r="AT116" s="80"/>
      <c r="AU116" s="80"/>
      <c r="AV116" s="80"/>
    </row>
    <row r="117" spans="1:48" x14ac:dyDescent="0.25">
      <c r="A117" s="36"/>
      <c r="AB117" s="386"/>
      <c r="AC117" s="386"/>
      <c r="AR117" s="80"/>
      <c r="AS117" s="80"/>
      <c r="AT117" s="80"/>
      <c r="AU117" s="80"/>
      <c r="AV117" s="80"/>
    </row>
    <row r="118" spans="1:48" x14ac:dyDescent="0.25">
      <c r="A118" s="36"/>
      <c r="AB118" s="386"/>
      <c r="AC118" s="386"/>
      <c r="AR118" s="80"/>
      <c r="AS118" s="80"/>
      <c r="AT118" s="80"/>
      <c r="AU118" s="80"/>
      <c r="AV118" s="80"/>
    </row>
    <row r="119" spans="1:48" x14ac:dyDescent="0.25">
      <c r="A119" s="36"/>
      <c r="AB119" s="386"/>
      <c r="AC119" s="386"/>
      <c r="AR119" s="80"/>
      <c r="AS119" s="80"/>
      <c r="AT119" s="80"/>
      <c r="AU119" s="80"/>
      <c r="AV119" s="80"/>
    </row>
    <row r="120" spans="1:48" x14ac:dyDescent="0.25">
      <c r="A120" s="36"/>
      <c r="AB120" s="386"/>
      <c r="AC120" s="386"/>
      <c r="AR120" s="80"/>
      <c r="AS120" s="80"/>
      <c r="AT120" s="80"/>
      <c r="AU120" s="80"/>
      <c r="AV120" s="80"/>
    </row>
    <row r="121" spans="1:48" x14ac:dyDescent="0.25">
      <c r="A121" s="36"/>
      <c r="AB121" s="386"/>
      <c r="AC121" s="386"/>
      <c r="AR121" s="80"/>
      <c r="AS121" s="80"/>
      <c r="AT121" s="80"/>
      <c r="AU121" s="80"/>
      <c r="AV121" s="80"/>
    </row>
    <row r="122" spans="1:48" x14ac:dyDescent="0.25">
      <c r="A122" s="36"/>
      <c r="AB122" s="386"/>
      <c r="AC122" s="386"/>
      <c r="AR122" s="80"/>
      <c r="AS122" s="80"/>
      <c r="AT122" s="80"/>
      <c r="AU122" s="80"/>
      <c r="AV122" s="80"/>
    </row>
    <row r="123" spans="1:48" x14ac:dyDescent="0.25">
      <c r="A123" s="36"/>
      <c r="AB123" s="386"/>
      <c r="AC123" s="386"/>
      <c r="AR123" s="80"/>
      <c r="AS123" s="80"/>
      <c r="AT123" s="80"/>
      <c r="AU123" s="80"/>
      <c r="AV123" s="80"/>
    </row>
    <row r="124" spans="1:48" x14ac:dyDescent="0.25">
      <c r="A124" s="36"/>
      <c r="AB124" s="386"/>
      <c r="AC124" s="386"/>
      <c r="AR124" s="80"/>
      <c r="AS124" s="80"/>
      <c r="AT124" s="80"/>
      <c r="AU124" s="80"/>
      <c r="AV124" s="80"/>
    </row>
    <row r="125" spans="1:48" x14ac:dyDescent="0.25">
      <c r="A125" s="36"/>
      <c r="AB125" s="386"/>
      <c r="AC125" s="386"/>
      <c r="AR125" s="80"/>
      <c r="AS125" s="80"/>
      <c r="AT125" s="80"/>
      <c r="AU125" s="80"/>
      <c r="AV125" s="80"/>
    </row>
    <row r="126" spans="1:48" x14ac:dyDescent="0.25">
      <c r="A126" s="36"/>
      <c r="AB126" s="386"/>
      <c r="AC126" s="386"/>
      <c r="AR126" s="80"/>
      <c r="AS126" s="80"/>
      <c r="AT126" s="80"/>
      <c r="AU126" s="80"/>
      <c r="AV126" s="80"/>
    </row>
    <row r="127" spans="1:48" x14ac:dyDescent="0.25">
      <c r="A127" s="36"/>
      <c r="AB127" s="386"/>
      <c r="AC127" s="386"/>
      <c r="AR127" s="80"/>
      <c r="AS127" s="80"/>
      <c r="AT127" s="80"/>
      <c r="AU127" s="80"/>
      <c r="AV127" s="80"/>
    </row>
    <row r="128" spans="1:48" x14ac:dyDescent="0.25">
      <c r="A128" s="36"/>
      <c r="AB128" s="386"/>
      <c r="AC128" s="386"/>
      <c r="AR128" s="80"/>
      <c r="AS128" s="80"/>
      <c r="AT128" s="80"/>
      <c r="AU128" s="80"/>
      <c r="AV128" s="80"/>
    </row>
    <row r="129" spans="1:48" x14ac:dyDescent="0.25">
      <c r="A129" s="36"/>
      <c r="AB129" s="386"/>
      <c r="AC129" s="386"/>
      <c r="AR129" s="80"/>
      <c r="AS129" s="80"/>
      <c r="AT129" s="80"/>
      <c r="AU129" s="80"/>
      <c r="AV129" s="80"/>
    </row>
    <row r="130" spans="1:48" x14ac:dyDescent="0.25">
      <c r="A130" s="51"/>
      <c r="AB130" s="386"/>
      <c r="AC130" s="386"/>
      <c r="AR130" s="80"/>
      <c r="AS130" s="80"/>
      <c r="AT130" s="80"/>
      <c r="AU130" s="80"/>
      <c r="AV130" s="80"/>
    </row>
    <row r="131" spans="1:48" x14ac:dyDescent="0.25">
      <c r="A131" s="36"/>
      <c r="AB131" s="386"/>
      <c r="AC131" s="386"/>
      <c r="AR131" s="80"/>
      <c r="AS131" s="80"/>
      <c r="AT131" s="80"/>
      <c r="AU131" s="80"/>
      <c r="AV131" s="80"/>
    </row>
    <row r="132" spans="1:48" x14ac:dyDescent="0.25">
      <c r="A132" s="36"/>
      <c r="AB132" s="386"/>
      <c r="AC132" s="386"/>
      <c r="AR132" s="80"/>
      <c r="AS132" s="80"/>
      <c r="AT132" s="80"/>
      <c r="AU132" s="80"/>
      <c r="AV132" s="80"/>
    </row>
    <row r="133" spans="1:48" x14ac:dyDescent="0.25">
      <c r="A133" s="36"/>
      <c r="AB133" s="386"/>
      <c r="AC133" s="386"/>
      <c r="AR133" s="80"/>
      <c r="AS133" s="80"/>
      <c r="AT133" s="80"/>
      <c r="AU133" s="80"/>
      <c r="AV133" s="80"/>
    </row>
    <row r="134" spans="1:48" x14ac:dyDescent="0.25">
      <c r="A134" s="36"/>
      <c r="AB134" s="386"/>
      <c r="AC134" s="386"/>
      <c r="AR134" s="80"/>
      <c r="AS134" s="80"/>
      <c r="AT134" s="80"/>
      <c r="AU134" s="80"/>
      <c r="AV134" s="80"/>
    </row>
    <row r="135" spans="1:48" x14ac:dyDescent="0.25">
      <c r="A135" s="36"/>
      <c r="AB135" s="386"/>
      <c r="AC135" s="386"/>
      <c r="AR135" s="80"/>
      <c r="AS135" s="80"/>
      <c r="AT135" s="80"/>
      <c r="AU135" s="80"/>
      <c r="AV135" s="80"/>
    </row>
    <row r="136" spans="1:48" x14ac:dyDescent="0.25">
      <c r="A136" s="36"/>
      <c r="AB136" s="386"/>
      <c r="AC136" s="386"/>
      <c r="AR136" s="80"/>
      <c r="AS136" s="80"/>
      <c r="AT136" s="80"/>
      <c r="AU136" s="80"/>
      <c r="AV136" s="80"/>
    </row>
    <row r="137" spans="1:48" x14ac:dyDescent="0.25">
      <c r="A137" s="36"/>
      <c r="AB137" s="386"/>
      <c r="AC137" s="386"/>
      <c r="AR137" s="80"/>
      <c r="AS137" s="80"/>
      <c r="AT137" s="80"/>
      <c r="AU137" s="80"/>
      <c r="AV137" s="80"/>
    </row>
    <row r="138" spans="1:48" x14ac:dyDescent="0.25">
      <c r="A138" s="36"/>
      <c r="AB138" s="386"/>
      <c r="AC138" s="386"/>
      <c r="AR138" s="80"/>
      <c r="AS138" s="80"/>
      <c r="AT138" s="80"/>
      <c r="AU138" s="80"/>
      <c r="AV138" s="80"/>
    </row>
    <row r="139" spans="1:48" x14ac:dyDescent="0.25">
      <c r="A139" s="36"/>
      <c r="AB139" s="386"/>
      <c r="AC139" s="386"/>
      <c r="AR139" s="80"/>
      <c r="AS139" s="80"/>
      <c r="AT139" s="80"/>
      <c r="AU139" s="80"/>
      <c r="AV139" s="80"/>
    </row>
    <row r="140" spans="1:48" x14ac:dyDescent="0.25">
      <c r="A140" s="36"/>
      <c r="AB140" s="386"/>
      <c r="AC140" s="386"/>
      <c r="AR140" s="80"/>
      <c r="AS140" s="80"/>
      <c r="AT140" s="80"/>
      <c r="AU140" s="80"/>
      <c r="AV140" s="80"/>
    </row>
    <row r="141" spans="1:48" x14ac:dyDescent="0.25">
      <c r="A141" s="36"/>
      <c r="AB141" s="386"/>
      <c r="AC141" s="386"/>
      <c r="AR141" s="80"/>
      <c r="AS141" s="80"/>
      <c r="AT141" s="80"/>
      <c r="AU141" s="80"/>
      <c r="AV141" s="80"/>
    </row>
    <row r="142" spans="1:48" x14ac:dyDescent="0.25">
      <c r="A142" s="36"/>
      <c r="AB142" s="386"/>
      <c r="AC142" s="386"/>
      <c r="AR142" s="80"/>
      <c r="AS142" s="80"/>
      <c r="AT142" s="80"/>
      <c r="AU142" s="80"/>
      <c r="AV142" s="80"/>
    </row>
    <row r="143" spans="1:48" x14ac:dyDescent="0.25">
      <c r="A143" s="36"/>
      <c r="AB143" s="386"/>
      <c r="AC143" s="386"/>
      <c r="AR143" s="80"/>
      <c r="AS143" s="80"/>
      <c r="AT143" s="80"/>
      <c r="AU143" s="80"/>
      <c r="AV143" s="80"/>
    </row>
    <row r="144" spans="1:48" x14ac:dyDescent="0.25">
      <c r="A144" s="36"/>
      <c r="AB144" s="386"/>
      <c r="AC144" s="386"/>
      <c r="AR144" s="80"/>
      <c r="AS144" s="80"/>
      <c r="AT144" s="80"/>
      <c r="AU144" s="80"/>
      <c r="AV144" s="80"/>
    </row>
    <row r="145" spans="1:48" x14ac:dyDescent="0.25">
      <c r="A145" s="36"/>
      <c r="AB145" s="386"/>
      <c r="AC145" s="386"/>
      <c r="AR145" s="80"/>
      <c r="AS145" s="80"/>
      <c r="AT145" s="80"/>
      <c r="AU145" s="80"/>
      <c r="AV145" s="80"/>
    </row>
    <row r="146" spans="1:48" x14ac:dyDescent="0.25">
      <c r="A146" s="36"/>
      <c r="AB146" s="386"/>
      <c r="AC146" s="386"/>
      <c r="AR146" s="80"/>
      <c r="AS146" s="80"/>
      <c r="AT146" s="80"/>
      <c r="AU146" s="80"/>
      <c r="AV146" s="80"/>
    </row>
    <row r="147" spans="1:48" x14ac:dyDescent="0.25">
      <c r="A147" s="36"/>
      <c r="AB147" s="386"/>
      <c r="AC147" s="386"/>
      <c r="AR147" s="80"/>
      <c r="AS147" s="80"/>
      <c r="AT147" s="80"/>
      <c r="AU147" s="80"/>
      <c r="AV147" s="80"/>
    </row>
    <row r="148" spans="1:48" x14ac:dyDescent="0.25">
      <c r="A148" s="36"/>
      <c r="AB148" s="386"/>
      <c r="AC148" s="386"/>
      <c r="AR148" s="80"/>
      <c r="AS148" s="80"/>
      <c r="AT148" s="80"/>
      <c r="AU148" s="80"/>
      <c r="AV148" s="80"/>
    </row>
    <row r="149" spans="1:48" x14ac:dyDescent="0.25">
      <c r="A149" s="36"/>
      <c r="AB149" s="386"/>
      <c r="AC149" s="386"/>
      <c r="AR149" s="80"/>
      <c r="AS149" s="80"/>
      <c r="AT149" s="80"/>
      <c r="AU149" s="80"/>
      <c r="AV149" s="80"/>
    </row>
    <row r="150" spans="1:48" x14ac:dyDescent="0.25">
      <c r="A150" s="36"/>
      <c r="AB150" s="386"/>
      <c r="AC150" s="386"/>
      <c r="AR150" s="80"/>
      <c r="AS150" s="80"/>
      <c r="AT150" s="80"/>
      <c r="AU150" s="80"/>
      <c r="AV150" s="80"/>
    </row>
    <row r="151" spans="1:48" x14ac:dyDescent="0.25">
      <c r="A151" s="36"/>
      <c r="AB151" s="386"/>
      <c r="AC151" s="386"/>
      <c r="AR151" s="80"/>
      <c r="AS151" s="80"/>
      <c r="AT151" s="80"/>
      <c r="AU151" s="80"/>
      <c r="AV151" s="80"/>
    </row>
    <row r="152" spans="1:48" x14ac:dyDescent="0.25">
      <c r="A152" s="36"/>
      <c r="AB152" s="386"/>
      <c r="AC152" s="386"/>
      <c r="AR152" s="80"/>
      <c r="AS152" s="80"/>
      <c r="AT152" s="80"/>
      <c r="AU152" s="80"/>
      <c r="AV152" s="80"/>
    </row>
    <row r="153" spans="1:48" x14ac:dyDescent="0.25">
      <c r="A153" s="36"/>
      <c r="AB153" s="386"/>
      <c r="AC153" s="386"/>
      <c r="AR153" s="80"/>
      <c r="AS153" s="80"/>
      <c r="AT153" s="80"/>
      <c r="AU153" s="80"/>
      <c r="AV153" s="80"/>
    </row>
    <row r="154" spans="1:48" x14ac:dyDescent="0.25">
      <c r="A154" s="36"/>
      <c r="AB154" s="386"/>
      <c r="AC154" s="386"/>
      <c r="AR154" s="80"/>
      <c r="AS154" s="80"/>
      <c r="AT154" s="80"/>
      <c r="AU154" s="80"/>
      <c r="AV154" s="80"/>
    </row>
    <row r="155" spans="1:48" x14ac:dyDescent="0.25">
      <c r="A155" s="36"/>
      <c r="AB155" s="386"/>
      <c r="AC155" s="386"/>
      <c r="AR155" s="80"/>
      <c r="AS155" s="80"/>
      <c r="AT155" s="80"/>
      <c r="AU155" s="80"/>
      <c r="AV155" s="80"/>
    </row>
    <row r="156" spans="1:48" x14ac:dyDescent="0.25">
      <c r="A156" s="36"/>
      <c r="AB156" s="386"/>
      <c r="AC156" s="386"/>
      <c r="AR156" s="80"/>
      <c r="AS156" s="80"/>
      <c r="AT156" s="80"/>
      <c r="AU156" s="80"/>
      <c r="AV156" s="80"/>
    </row>
    <row r="157" spans="1:48" x14ac:dyDescent="0.25">
      <c r="A157" s="36"/>
      <c r="AB157" s="386"/>
      <c r="AC157" s="386"/>
      <c r="AR157" s="80"/>
      <c r="AS157" s="80"/>
      <c r="AT157" s="80"/>
      <c r="AU157" s="80"/>
      <c r="AV157" s="80"/>
    </row>
    <row r="158" spans="1:48" x14ac:dyDescent="0.25">
      <c r="A158" s="36"/>
      <c r="AB158" s="386"/>
      <c r="AC158" s="386"/>
      <c r="AR158" s="80"/>
      <c r="AS158" s="80"/>
      <c r="AT158" s="80"/>
      <c r="AU158" s="80"/>
      <c r="AV158" s="80"/>
    </row>
    <row r="159" spans="1:48" x14ac:dyDescent="0.25">
      <c r="A159" s="458"/>
      <c r="AB159" s="386"/>
      <c r="AC159" s="386"/>
      <c r="AR159" s="80"/>
      <c r="AS159" s="80"/>
      <c r="AT159" s="80"/>
      <c r="AU159" s="80"/>
      <c r="AV159" s="80"/>
    </row>
    <row r="160" spans="1:48" x14ac:dyDescent="0.25">
      <c r="A160" s="458"/>
      <c r="AB160" s="386"/>
      <c r="AC160" s="386"/>
      <c r="AR160" s="80"/>
      <c r="AS160" s="80"/>
      <c r="AT160" s="80"/>
      <c r="AU160" s="80"/>
      <c r="AV160" s="80"/>
    </row>
    <row r="161" spans="1:48" x14ac:dyDescent="0.25">
      <c r="A161" s="458"/>
      <c r="AB161" s="386"/>
      <c r="AC161" s="386"/>
      <c r="AR161" s="80"/>
      <c r="AS161" s="80"/>
      <c r="AT161" s="80"/>
      <c r="AU161" s="80"/>
      <c r="AV161" s="80"/>
    </row>
    <row r="162" spans="1:48" x14ac:dyDescent="0.25">
      <c r="A162" s="458"/>
      <c r="AB162" s="386"/>
      <c r="AC162" s="386"/>
      <c r="AR162" s="80"/>
      <c r="AS162" s="80"/>
      <c r="AT162" s="80"/>
      <c r="AU162" s="80"/>
      <c r="AV162" s="80"/>
    </row>
    <row r="163" spans="1:48" x14ac:dyDescent="0.25">
      <c r="A163" s="458"/>
      <c r="AB163" s="386"/>
      <c r="AC163" s="386"/>
      <c r="AR163" s="80"/>
      <c r="AS163" s="80"/>
      <c r="AT163" s="80"/>
      <c r="AU163" s="80"/>
      <c r="AV163" s="80"/>
    </row>
    <row r="164" spans="1:48" x14ac:dyDescent="0.25">
      <c r="A164" s="458"/>
      <c r="AB164" s="386"/>
      <c r="AC164" s="386"/>
      <c r="AR164" s="80"/>
      <c r="AS164" s="80"/>
      <c r="AT164" s="80"/>
      <c r="AU164" s="80"/>
      <c r="AV164" s="80"/>
    </row>
    <row r="165" spans="1:48" x14ac:dyDescent="0.25">
      <c r="A165" s="458"/>
      <c r="AB165" s="386"/>
      <c r="AC165" s="386"/>
      <c r="AR165" s="80"/>
      <c r="AS165" s="80"/>
      <c r="AT165" s="80"/>
      <c r="AU165" s="80"/>
      <c r="AV165" s="80"/>
    </row>
    <row r="166" spans="1:48" x14ac:dyDescent="0.25">
      <c r="A166" s="458"/>
      <c r="AB166" s="386"/>
      <c r="AC166" s="386"/>
      <c r="AR166" s="80"/>
      <c r="AS166" s="80"/>
      <c r="AT166" s="80"/>
      <c r="AU166" s="80"/>
      <c r="AV166" s="80"/>
    </row>
    <row r="167" spans="1:48" x14ac:dyDescent="0.25">
      <c r="A167" s="458"/>
      <c r="AB167" s="386"/>
      <c r="AC167" s="386"/>
      <c r="AR167" s="80"/>
      <c r="AS167" s="80"/>
      <c r="AT167" s="80"/>
      <c r="AU167" s="80"/>
      <c r="AV167" s="80"/>
    </row>
    <row r="168" spans="1:48" x14ac:dyDescent="0.25">
      <c r="A168" s="458"/>
      <c r="AB168" s="386"/>
      <c r="AC168" s="386"/>
      <c r="AR168" s="80"/>
      <c r="AS168" s="80"/>
      <c r="AT168" s="80"/>
      <c r="AU168" s="80"/>
      <c r="AV168" s="80"/>
    </row>
    <row r="169" spans="1:48" x14ac:dyDescent="0.25">
      <c r="A169" s="458"/>
      <c r="AB169" s="386"/>
      <c r="AC169" s="386"/>
      <c r="AR169" s="80"/>
      <c r="AS169" s="80"/>
      <c r="AT169" s="80"/>
      <c r="AU169" s="80"/>
      <c r="AV169" s="80"/>
    </row>
    <row r="170" spans="1:48" x14ac:dyDescent="0.25">
      <c r="A170" s="458"/>
      <c r="AB170" s="386"/>
      <c r="AC170" s="386"/>
      <c r="AR170" s="80"/>
      <c r="AS170" s="80"/>
      <c r="AT170" s="80"/>
      <c r="AU170" s="80"/>
      <c r="AV170" s="80"/>
    </row>
    <row r="171" spans="1:48" x14ac:dyDescent="0.25">
      <c r="A171" s="458"/>
      <c r="AB171" s="386"/>
      <c r="AC171" s="386"/>
      <c r="AR171" s="80"/>
      <c r="AS171" s="80"/>
      <c r="AT171" s="80"/>
      <c r="AU171" s="80"/>
      <c r="AV171" s="80"/>
    </row>
    <row r="172" spans="1:48" x14ac:dyDescent="0.25">
      <c r="A172" s="458"/>
      <c r="AB172" s="386"/>
      <c r="AC172" s="386"/>
      <c r="AR172" s="80"/>
      <c r="AS172" s="80"/>
      <c r="AT172" s="80"/>
      <c r="AU172" s="80"/>
      <c r="AV172" s="80"/>
    </row>
    <row r="173" spans="1:48" x14ac:dyDescent="0.25">
      <c r="A173" s="458"/>
      <c r="AB173" s="386"/>
      <c r="AC173" s="386"/>
      <c r="AR173" s="80"/>
      <c r="AS173" s="80"/>
      <c r="AT173" s="80"/>
      <c r="AU173" s="80"/>
      <c r="AV173" s="80"/>
    </row>
    <row r="174" spans="1:48" x14ac:dyDescent="0.25">
      <c r="A174" s="458"/>
      <c r="AB174" s="386"/>
      <c r="AC174" s="386"/>
      <c r="AR174" s="80"/>
      <c r="AS174" s="80"/>
      <c r="AT174" s="80"/>
      <c r="AU174" s="80"/>
      <c r="AV174" s="80"/>
    </row>
    <row r="175" spans="1:48" x14ac:dyDescent="0.25">
      <c r="A175" s="458"/>
      <c r="AB175" s="386"/>
      <c r="AC175" s="386"/>
      <c r="AR175" s="80"/>
      <c r="AS175" s="80"/>
      <c r="AT175" s="80"/>
      <c r="AU175" s="80"/>
      <c r="AV175" s="80"/>
    </row>
    <row r="176" spans="1:48" x14ac:dyDescent="0.25">
      <c r="A176" s="458"/>
      <c r="AB176" s="386"/>
      <c r="AC176" s="386"/>
      <c r="AR176" s="80"/>
      <c r="AS176" s="80"/>
      <c r="AT176" s="80"/>
      <c r="AU176" s="80"/>
      <c r="AV176" s="80"/>
    </row>
    <row r="177" spans="28:48" x14ac:dyDescent="0.25">
      <c r="AB177" s="386"/>
      <c r="AC177" s="386"/>
      <c r="AR177" s="80"/>
      <c r="AS177" s="80"/>
      <c r="AT177" s="80"/>
      <c r="AU177" s="80"/>
      <c r="AV177" s="80"/>
    </row>
    <row r="178" spans="28:48" x14ac:dyDescent="0.25">
      <c r="AB178" s="386"/>
      <c r="AC178" s="386"/>
      <c r="AR178" s="80"/>
      <c r="AS178" s="80"/>
      <c r="AT178" s="80"/>
      <c r="AU178" s="80"/>
      <c r="AV178" s="80"/>
    </row>
    <row r="179" spans="28:48" x14ac:dyDescent="0.25">
      <c r="AB179" s="386"/>
      <c r="AC179" s="386"/>
      <c r="AR179" s="80"/>
      <c r="AS179" s="80"/>
      <c r="AT179" s="80"/>
      <c r="AU179" s="80"/>
      <c r="AV179" s="80"/>
    </row>
    <row r="180" spans="28:48" x14ac:dyDescent="0.25">
      <c r="AB180" s="386"/>
      <c r="AC180" s="386"/>
      <c r="AR180" s="80"/>
      <c r="AS180" s="80"/>
      <c r="AT180" s="80"/>
      <c r="AU180" s="80"/>
      <c r="AV180" s="80"/>
    </row>
    <row r="181" spans="28:48" x14ac:dyDescent="0.25">
      <c r="AB181" s="386"/>
      <c r="AC181" s="386"/>
      <c r="AR181" s="80"/>
      <c r="AS181" s="80"/>
      <c r="AT181" s="80"/>
      <c r="AU181" s="80"/>
      <c r="AV181" s="80"/>
    </row>
    <row r="182" spans="28:48" x14ac:dyDescent="0.25">
      <c r="AB182" s="386"/>
      <c r="AC182" s="386"/>
      <c r="AR182" s="80"/>
      <c r="AS182" s="80"/>
      <c r="AT182" s="80"/>
      <c r="AU182" s="80"/>
      <c r="AV182" s="80"/>
    </row>
    <row r="183" spans="28:48" x14ac:dyDescent="0.25">
      <c r="AB183" s="386"/>
      <c r="AC183" s="386"/>
      <c r="AR183" s="80"/>
      <c r="AS183" s="80"/>
      <c r="AT183" s="80"/>
      <c r="AU183" s="80"/>
      <c r="AV183" s="80"/>
    </row>
    <row r="184" spans="28:48" x14ac:dyDescent="0.25">
      <c r="AB184" s="386"/>
      <c r="AC184" s="386"/>
      <c r="AR184" s="80"/>
      <c r="AS184" s="80"/>
      <c r="AT184" s="80"/>
      <c r="AU184" s="80"/>
      <c r="AV184" s="80"/>
    </row>
    <row r="185" spans="28:48" x14ac:dyDescent="0.25">
      <c r="AB185" s="386"/>
      <c r="AC185" s="386"/>
      <c r="AR185" s="80"/>
      <c r="AS185" s="80"/>
      <c r="AT185" s="80"/>
      <c r="AU185" s="80"/>
      <c r="AV185" s="80"/>
    </row>
    <row r="186" spans="28:48" x14ac:dyDescent="0.25">
      <c r="AB186" s="386"/>
      <c r="AC186" s="386"/>
      <c r="AR186" s="80"/>
      <c r="AS186" s="80"/>
      <c r="AT186" s="80"/>
      <c r="AU186" s="80"/>
      <c r="AV186" s="80"/>
    </row>
    <row r="187" spans="28:48" x14ac:dyDescent="0.25">
      <c r="AB187" s="386"/>
      <c r="AC187" s="386"/>
      <c r="AR187" s="80"/>
      <c r="AS187" s="80"/>
      <c r="AT187" s="80"/>
      <c r="AU187" s="80"/>
      <c r="AV187" s="80"/>
    </row>
    <row r="188" spans="28:48" x14ac:dyDescent="0.25">
      <c r="AB188" s="386"/>
      <c r="AC188" s="386"/>
      <c r="AR188" s="80"/>
      <c r="AS188" s="80"/>
      <c r="AT188" s="80"/>
      <c r="AU188" s="80"/>
      <c r="AV188" s="80"/>
    </row>
    <row r="189" spans="28:48" x14ac:dyDescent="0.25">
      <c r="AB189" s="386"/>
      <c r="AC189" s="386"/>
      <c r="AR189" s="80"/>
      <c r="AS189" s="80"/>
      <c r="AT189" s="80"/>
      <c r="AU189" s="80"/>
      <c r="AV189" s="80"/>
    </row>
    <row r="190" spans="28:48" x14ac:dyDescent="0.25">
      <c r="AB190" s="386"/>
      <c r="AC190" s="386"/>
      <c r="AR190" s="80"/>
      <c r="AS190" s="80"/>
      <c r="AT190" s="80"/>
      <c r="AU190" s="80"/>
      <c r="AV190" s="80"/>
    </row>
    <row r="191" spans="28:48" x14ac:dyDescent="0.25">
      <c r="AB191" s="386"/>
      <c r="AC191" s="386"/>
      <c r="AR191" s="80"/>
      <c r="AS191" s="80"/>
      <c r="AT191" s="80"/>
      <c r="AU191" s="80"/>
      <c r="AV191" s="80"/>
    </row>
    <row r="192" spans="28:48" x14ac:dyDescent="0.25">
      <c r="AB192" s="386"/>
      <c r="AC192" s="386"/>
      <c r="AR192" s="80"/>
      <c r="AS192" s="80"/>
      <c r="AT192" s="80"/>
      <c r="AU192" s="80"/>
      <c r="AV192" s="80"/>
    </row>
    <row r="193" spans="28:48" x14ac:dyDescent="0.25">
      <c r="AB193" s="386"/>
      <c r="AC193" s="386"/>
      <c r="AR193" s="80"/>
      <c r="AS193" s="80"/>
      <c r="AT193" s="80"/>
      <c r="AU193" s="80"/>
      <c r="AV193" s="80"/>
    </row>
    <row r="194" spans="28:48" x14ac:dyDescent="0.25">
      <c r="AB194" s="386"/>
      <c r="AC194" s="386"/>
    </row>
    <row r="195" spans="28:48" x14ac:dyDescent="0.25">
      <c r="AB195" s="386"/>
      <c r="AC195" s="386"/>
    </row>
    <row r="196" spans="28:48" x14ac:dyDescent="0.25">
      <c r="AB196" s="386"/>
      <c r="AC196" s="386"/>
    </row>
    <row r="197" spans="28:48" x14ac:dyDescent="0.25">
      <c r="AB197" s="386"/>
      <c r="AC197" s="386"/>
    </row>
    <row r="198" spans="28:48" x14ac:dyDescent="0.25">
      <c r="AB198" s="386"/>
      <c r="AC198" s="386"/>
    </row>
    <row r="199" spans="28:48" x14ac:dyDescent="0.25">
      <c r="AB199" s="386"/>
      <c r="AC199" s="386"/>
    </row>
    <row r="200" spans="28:48" x14ac:dyDescent="0.25">
      <c r="AB200" s="386"/>
      <c r="AC200" s="386"/>
    </row>
    <row r="201" spans="28:48" x14ac:dyDescent="0.25">
      <c r="AB201" s="386"/>
      <c r="AC201" s="386"/>
    </row>
    <row r="202" spans="28:48" x14ac:dyDescent="0.25">
      <c r="AB202" s="386"/>
      <c r="AC202" s="386"/>
    </row>
    <row r="203" spans="28:48" x14ac:dyDescent="0.25">
      <c r="AB203" s="386"/>
      <c r="AC203" s="386"/>
    </row>
    <row r="204" spans="28:48" x14ac:dyDescent="0.25">
      <c r="AB204" s="386"/>
      <c r="AC204" s="386"/>
    </row>
    <row r="205" spans="28:48" x14ac:dyDescent="0.25">
      <c r="AB205" s="386"/>
      <c r="AC205" s="386"/>
    </row>
    <row r="206" spans="28:48" x14ac:dyDescent="0.25">
      <c r="AB206" s="386"/>
      <c r="AC206" s="386"/>
    </row>
    <row r="207" spans="28:48" x14ac:dyDescent="0.25">
      <c r="AB207" s="386"/>
      <c r="AC207" s="386"/>
    </row>
    <row r="208" spans="28:48" x14ac:dyDescent="0.25">
      <c r="AB208" s="386"/>
      <c r="AC208" s="386"/>
    </row>
    <row r="209" spans="28:29" x14ac:dyDescent="0.25">
      <c r="AB209" s="386"/>
      <c r="AC209" s="386"/>
    </row>
    <row r="210" spans="28:29" x14ac:dyDescent="0.25">
      <c r="AB210" s="386"/>
      <c r="AC210" s="386"/>
    </row>
    <row r="211" spans="28:29" x14ac:dyDescent="0.25">
      <c r="AB211" s="386"/>
      <c r="AC211" s="386"/>
    </row>
    <row r="212" spans="28:29" x14ac:dyDescent="0.25">
      <c r="AB212" s="386"/>
      <c r="AC212" s="386"/>
    </row>
    <row r="213" spans="28:29" x14ac:dyDescent="0.25">
      <c r="AB213" s="386"/>
      <c r="AC213" s="386"/>
    </row>
    <row r="214" spans="28:29" x14ac:dyDescent="0.25">
      <c r="AB214" s="386"/>
      <c r="AC214" s="386"/>
    </row>
    <row r="215" spans="28:29" x14ac:dyDescent="0.25">
      <c r="AB215" s="386"/>
      <c r="AC215" s="386"/>
    </row>
    <row r="216" spans="28:29" x14ac:dyDescent="0.25">
      <c r="AB216" s="386"/>
      <c r="AC216" s="386"/>
    </row>
    <row r="217" spans="28:29" x14ac:dyDescent="0.25">
      <c r="AB217" s="386"/>
      <c r="AC217" s="386"/>
    </row>
    <row r="218" spans="28:29" x14ac:dyDescent="0.25">
      <c r="AB218" s="386"/>
      <c r="AC218" s="386"/>
    </row>
    <row r="219" spans="28:29" x14ac:dyDescent="0.25">
      <c r="AB219" s="386"/>
      <c r="AC219" s="386"/>
    </row>
    <row r="220" spans="28:29" x14ac:dyDescent="0.25">
      <c r="AB220" s="386"/>
      <c r="AC220" s="386"/>
    </row>
    <row r="221" spans="28:29" x14ac:dyDescent="0.25">
      <c r="AB221" s="386"/>
      <c r="AC221" s="386"/>
    </row>
    <row r="222" spans="28:29" x14ac:dyDescent="0.25">
      <c r="AB222" s="386"/>
      <c r="AC222" s="386"/>
    </row>
    <row r="223" spans="28:29" x14ac:dyDescent="0.25">
      <c r="AB223" s="386"/>
      <c r="AC223" s="386"/>
    </row>
    <row r="224" spans="28:29" x14ac:dyDescent="0.25">
      <c r="AB224" s="386"/>
      <c r="AC224" s="386"/>
    </row>
    <row r="225" spans="28:29" x14ac:dyDescent="0.25">
      <c r="AB225" s="386"/>
      <c r="AC225" s="386"/>
    </row>
    <row r="226" spans="28:29" x14ac:dyDescent="0.25">
      <c r="AB226" s="386"/>
      <c r="AC226" s="386"/>
    </row>
    <row r="227" spans="28:29" x14ac:dyDescent="0.25">
      <c r="AB227" s="386"/>
      <c r="AC227" s="386"/>
    </row>
    <row r="228" spans="28:29" x14ac:dyDescent="0.25">
      <c r="AB228" s="386"/>
      <c r="AC228" s="386"/>
    </row>
    <row r="229" spans="28:29" x14ac:dyDescent="0.25">
      <c r="AB229" s="386"/>
      <c r="AC229" s="386"/>
    </row>
    <row r="230" spans="28:29" x14ac:dyDescent="0.25">
      <c r="AB230" s="386"/>
      <c r="AC230" s="386"/>
    </row>
    <row r="231" spans="28:29" x14ac:dyDescent="0.25">
      <c r="AB231" s="386"/>
      <c r="AC231" s="386"/>
    </row>
    <row r="232" spans="28:29" x14ac:dyDescent="0.25">
      <c r="AB232" s="386"/>
      <c r="AC232" s="386"/>
    </row>
    <row r="233" spans="28:29" x14ac:dyDescent="0.25">
      <c r="AB233" s="386"/>
      <c r="AC233" s="386"/>
    </row>
    <row r="234" spans="28:29" x14ac:dyDescent="0.25">
      <c r="AB234" s="386"/>
      <c r="AC234" s="386"/>
    </row>
    <row r="235" spans="28:29" x14ac:dyDescent="0.25">
      <c r="AB235" s="386"/>
      <c r="AC235" s="386"/>
    </row>
    <row r="236" spans="28:29" x14ac:dyDescent="0.25">
      <c r="AB236" s="386"/>
      <c r="AC236" s="386"/>
    </row>
    <row r="237" spans="28:29" x14ac:dyDescent="0.25">
      <c r="AB237" s="386"/>
      <c r="AC237" s="386"/>
    </row>
    <row r="238" spans="28:29" x14ac:dyDescent="0.25">
      <c r="AB238" s="386"/>
      <c r="AC238" s="386"/>
    </row>
    <row r="239" spans="28:29" x14ac:dyDescent="0.25">
      <c r="AB239" s="386"/>
      <c r="AC239" s="386"/>
    </row>
    <row r="240" spans="28:29" x14ac:dyDescent="0.25">
      <c r="AB240" s="386"/>
      <c r="AC240" s="386"/>
    </row>
    <row r="241" spans="28:29" x14ac:dyDescent="0.25">
      <c r="AB241" s="386"/>
      <c r="AC241" s="386"/>
    </row>
    <row r="242" spans="28:29" x14ac:dyDescent="0.25">
      <c r="AB242" s="386"/>
      <c r="AC242" s="386"/>
    </row>
    <row r="243" spans="28:29" x14ac:dyDescent="0.25">
      <c r="AB243" s="386"/>
      <c r="AC243" s="386"/>
    </row>
    <row r="244" spans="28:29" x14ac:dyDescent="0.25">
      <c r="AB244" s="386"/>
      <c r="AC244" s="386"/>
    </row>
    <row r="245" spans="28:29" x14ac:dyDescent="0.25">
      <c r="AB245" s="386"/>
      <c r="AC245" s="386"/>
    </row>
    <row r="246" spans="28:29" x14ac:dyDescent="0.25">
      <c r="AB246" s="386"/>
      <c r="AC246" s="386"/>
    </row>
    <row r="247" spans="28:29" x14ac:dyDescent="0.25">
      <c r="AB247" s="386"/>
      <c r="AC247" s="386"/>
    </row>
    <row r="248" spans="28:29" x14ac:dyDescent="0.25">
      <c r="AB248" s="386"/>
      <c r="AC248" s="386"/>
    </row>
    <row r="249" spans="28:29" x14ac:dyDescent="0.25">
      <c r="AB249" s="386"/>
      <c r="AC249" s="386"/>
    </row>
    <row r="250" spans="28:29" x14ac:dyDescent="0.25">
      <c r="AB250" s="386"/>
      <c r="AC250" s="386"/>
    </row>
    <row r="251" spans="28:29" x14ac:dyDescent="0.25">
      <c r="AB251" s="386"/>
      <c r="AC251" s="386"/>
    </row>
    <row r="252" spans="28:29" x14ac:dyDescent="0.25">
      <c r="AB252" s="386"/>
      <c r="AC252" s="386"/>
    </row>
    <row r="253" spans="28:29" x14ac:dyDescent="0.25">
      <c r="AB253" s="386"/>
      <c r="AC253" s="386"/>
    </row>
    <row r="254" spans="28:29" x14ac:dyDescent="0.25">
      <c r="AB254" s="386"/>
      <c r="AC254" s="386"/>
    </row>
    <row r="255" spans="28:29" x14ac:dyDescent="0.25">
      <c r="AB255" s="386"/>
      <c r="AC255" s="386"/>
    </row>
    <row r="256" spans="28:29" x14ac:dyDescent="0.25">
      <c r="AB256" s="386"/>
      <c r="AC256" s="386"/>
    </row>
    <row r="257" spans="28:29" x14ac:dyDescent="0.25">
      <c r="AB257" s="386"/>
      <c r="AC257" s="386"/>
    </row>
    <row r="258" spans="28:29" x14ac:dyDescent="0.25">
      <c r="AB258" s="386"/>
      <c r="AC258" s="386"/>
    </row>
    <row r="259" spans="28:29" x14ac:dyDescent="0.25">
      <c r="AB259" s="386"/>
      <c r="AC259" s="386"/>
    </row>
    <row r="260" spans="28:29" x14ac:dyDescent="0.25">
      <c r="AB260" s="386"/>
      <c r="AC260" s="386"/>
    </row>
    <row r="261" spans="28:29" x14ac:dyDescent="0.25">
      <c r="AB261" s="386"/>
      <c r="AC261" s="386"/>
    </row>
    <row r="262" spans="28:29" x14ac:dyDescent="0.25">
      <c r="AB262" s="386"/>
      <c r="AC262" s="386"/>
    </row>
    <row r="263" spans="28:29" x14ac:dyDescent="0.25">
      <c r="AB263" s="386"/>
      <c r="AC263" s="386"/>
    </row>
    <row r="264" spans="28:29" x14ac:dyDescent="0.25">
      <c r="AB264" s="386"/>
      <c r="AC264" s="386"/>
    </row>
    <row r="265" spans="28:29" x14ac:dyDescent="0.25">
      <c r="AB265" s="386"/>
      <c r="AC265" s="386"/>
    </row>
    <row r="266" spans="28:29" x14ac:dyDescent="0.25">
      <c r="AB266" s="386"/>
      <c r="AC266" s="386"/>
    </row>
    <row r="267" spans="28:29" x14ac:dyDescent="0.25">
      <c r="AB267" s="386"/>
      <c r="AC267" s="386"/>
    </row>
    <row r="268" spans="28:29" x14ac:dyDescent="0.25">
      <c r="AB268" s="386"/>
      <c r="AC268" s="386"/>
    </row>
    <row r="269" spans="28:29" x14ac:dyDescent="0.25">
      <c r="AB269" s="386"/>
      <c r="AC269" s="386"/>
    </row>
    <row r="270" spans="28:29" x14ac:dyDescent="0.25">
      <c r="AB270" s="386"/>
      <c r="AC270" s="386"/>
    </row>
    <row r="271" spans="28:29" x14ac:dyDescent="0.25">
      <c r="AB271" s="386"/>
      <c r="AC271" s="386"/>
    </row>
    <row r="272" spans="28:29" x14ac:dyDescent="0.25">
      <c r="AB272" s="386"/>
      <c r="AC272" s="386"/>
    </row>
    <row r="273" spans="28:29" x14ac:dyDescent="0.25">
      <c r="AB273" s="386"/>
      <c r="AC273" s="386"/>
    </row>
    <row r="274" spans="28:29" x14ac:dyDescent="0.25">
      <c r="AB274" s="386"/>
      <c r="AC274" s="386"/>
    </row>
    <row r="275" spans="28:29" x14ac:dyDescent="0.25">
      <c r="AB275" s="386"/>
      <c r="AC275" s="386"/>
    </row>
    <row r="276" spans="28:29" x14ac:dyDescent="0.25">
      <c r="AB276" s="386"/>
      <c r="AC276" s="386"/>
    </row>
    <row r="277" spans="28:29" x14ac:dyDescent="0.25">
      <c r="AB277" s="386"/>
      <c r="AC277" s="386"/>
    </row>
    <row r="278" spans="28:29" x14ac:dyDescent="0.25">
      <c r="AB278" s="386"/>
      <c r="AC278" s="386"/>
    </row>
    <row r="279" spans="28:29" x14ac:dyDescent="0.25">
      <c r="AB279" s="386"/>
      <c r="AC279" s="386"/>
    </row>
    <row r="280" spans="28:29" x14ac:dyDescent="0.25">
      <c r="AB280" s="386"/>
      <c r="AC280" s="386"/>
    </row>
    <row r="281" spans="28:29" x14ac:dyDescent="0.25">
      <c r="AB281" s="386"/>
      <c r="AC281" s="386"/>
    </row>
    <row r="282" spans="28:29" x14ac:dyDescent="0.25">
      <c r="AB282" s="386"/>
      <c r="AC282" s="386"/>
    </row>
    <row r="283" spans="28:29" x14ac:dyDescent="0.25">
      <c r="AB283" s="386"/>
      <c r="AC283" s="386"/>
    </row>
    <row r="284" spans="28:29" x14ac:dyDescent="0.25">
      <c r="AB284" s="386"/>
      <c r="AC284" s="386"/>
    </row>
    <row r="285" spans="28:29" x14ac:dyDescent="0.25">
      <c r="AB285" s="386"/>
      <c r="AC285" s="386"/>
    </row>
    <row r="286" spans="28:29" x14ac:dyDescent="0.25">
      <c r="AB286" s="386"/>
      <c r="AC286" s="386"/>
    </row>
    <row r="287" spans="28:29" x14ac:dyDescent="0.25">
      <c r="AB287" s="386"/>
      <c r="AC287" s="386"/>
    </row>
    <row r="288" spans="28:29" x14ac:dyDescent="0.25">
      <c r="AB288" s="386"/>
      <c r="AC288" s="386"/>
    </row>
    <row r="289" spans="28:29" x14ac:dyDescent="0.25">
      <c r="AB289" s="386"/>
      <c r="AC289" s="386"/>
    </row>
    <row r="290" spans="28:29" x14ac:dyDescent="0.25">
      <c r="AB290" s="386"/>
      <c r="AC290" s="386"/>
    </row>
    <row r="291" spans="28:29" x14ac:dyDescent="0.25">
      <c r="AB291" s="386"/>
      <c r="AC291" s="386"/>
    </row>
    <row r="292" spans="28:29" x14ac:dyDescent="0.25">
      <c r="AB292" s="386"/>
      <c r="AC292" s="386"/>
    </row>
    <row r="293" spans="28:29" x14ac:dyDescent="0.25">
      <c r="AB293" s="386"/>
      <c r="AC293" s="386"/>
    </row>
    <row r="294" spans="28:29" x14ac:dyDescent="0.25">
      <c r="AB294" s="386"/>
      <c r="AC294" s="386"/>
    </row>
    <row r="295" spans="28:29" x14ac:dyDescent="0.25">
      <c r="AB295" s="386"/>
      <c r="AC295" s="386"/>
    </row>
    <row r="296" spans="28:29" x14ac:dyDescent="0.25">
      <c r="AB296" s="386"/>
      <c r="AC296" s="386"/>
    </row>
    <row r="297" spans="28:29" x14ac:dyDescent="0.25">
      <c r="AB297" s="386"/>
      <c r="AC297" s="386"/>
    </row>
    <row r="298" spans="28:29" x14ac:dyDescent="0.25">
      <c r="AB298" s="386"/>
      <c r="AC298" s="386"/>
    </row>
    <row r="299" spans="28:29" x14ac:dyDescent="0.25">
      <c r="AB299" s="386"/>
      <c r="AC299" s="386"/>
    </row>
    <row r="300" spans="28:29" x14ac:dyDescent="0.25">
      <c r="AB300" s="386"/>
      <c r="AC300" s="386"/>
    </row>
  </sheetData>
  <sheetProtection algorithmName="SHA-512" hashValue="klC9xHrMw4a8iCQC5CqPwUM2VSAXTNzeKkne5D4lwm4XAd0GJ7kg06fBifqDKVeJLV1Me+Qd48bLjiUSt42lWA==" saltValue="y0UpQfGXd9CwFCWKhCARoA==" spinCount="100000" sheet="1" objects="1" scenarios="1"/>
  <dataConsolidate/>
  <mergeCells count="104">
    <mergeCell ref="I74:I75"/>
    <mergeCell ref="D73:H73"/>
    <mergeCell ref="F77:H77"/>
    <mergeCell ref="E78:H78"/>
    <mergeCell ref="F81:H81"/>
    <mergeCell ref="F80:H80"/>
    <mergeCell ref="F79:H79"/>
    <mergeCell ref="E74:H74"/>
    <mergeCell ref="E76:H76"/>
    <mergeCell ref="F75:H75"/>
    <mergeCell ref="I65:I68"/>
    <mergeCell ref="E69:H69"/>
    <mergeCell ref="F70:H70"/>
    <mergeCell ref="F71:H71"/>
    <mergeCell ref="F72:H72"/>
    <mergeCell ref="E64:H64"/>
    <mergeCell ref="E65:H65"/>
    <mergeCell ref="F66:H66"/>
    <mergeCell ref="F67:H67"/>
    <mergeCell ref="F68:H68"/>
    <mergeCell ref="F59:H59"/>
    <mergeCell ref="G60:H60"/>
    <mergeCell ref="G61:H61"/>
    <mergeCell ref="G62:H62"/>
    <mergeCell ref="G63:H63"/>
    <mergeCell ref="F54:H54"/>
    <mergeCell ref="G55:H55"/>
    <mergeCell ref="G56:H56"/>
    <mergeCell ref="G57:H57"/>
    <mergeCell ref="G58:H58"/>
    <mergeCell ref="G51:H51"/>
    <mergeCell ref="G52:H52"/>
    <mergeCell ref="G53:H53"/>
    <mergeCell ref="F47:H47"/>
    <mergeCell ref="F46:H46"/>
    <mergeCell ref="E48:H48"/>
    <mergeCell ref="F49:H49"/>
    <mergeCell ref="F42:H42"/>
    <mergeCell ref="F43:H43"/>
    <mergeCell ref="F44:H44"/>
    <mergeCell ref="F45:H45"/>
    <mergeCell ref="F37:H37"/>
    <mergeCell ref="F38:H38"/>
    <mergeCell ref="F39:H39"/>
    <mergeCell ref="G31:H31"/>
    <mergeCell ref="G32:H32"/>
    <mergeCell ref="G33:H33"/>
    <mergeCell ref="G34:H34"/>
    <mergeCell ref="E35:H35"/>
    <mergeCell ref="G50:H50"/>
    <mergeCell ref="N3:W3"/>
    <mergeCell ref="X3:AA3"/>
    <mergeCell ref="AB3:AQ3"/>
    <mergeCell ref="AS3:AV3"/>
    <mergeCell ref="F17:H17"/>
    <mergeCell ref="F18:H18"/>
    <mergeCell ref="E19:H19"/>
    <mergeCell ref="F20:H20"/>
    <mergeCell ref="E11:H11"/>
    <mergeCell ref="E14:H14"/>
    <mergeCell ref="F15:H15"/>
    <mergeCell ref="F16:H16"/>
    <mergeCell ref="D12:H12"/>
    <mergeCell ref="E5:H5"/>
    <mergeCell ref="E10:H10"/>
    <mergeCell ref="E102:H102"/>
    <mergeCell ref="F103:H103"/>
    <mergeCell ref="D4:H4"/>
    <mergeCell ref="J3:M3"/>
    <mergeCell ref="G26:H26"/>
    <mergeCell ref="G27:H27"/>
    <mergeCell ref="G28:H28"/>
    <mergeCell ref="G29:H29"/>
    <mergeCell ref="F30:H30"/>
    <mergeCell ref="F25:H25"/>
    <mergeCell ref="G21:H21"/>
    <mergeCell ref="G22:H22"/>
    <mergeCell ref="G23:H23"/>
    <mergeCell ref="G24:H24"/>
    <mergeCell ref="I36:I39"/>
    <mergeCell ref="E40:H40"/>
    <mergeCell ref="E41:H41"/>
    <mergeCell ref="I41:I45"/>
    <mergeCell ref="E36:H36"/>
    <mergeCell ref="E82:H82"/>
    <mergeCell ref="E83:H83"/>
    <mergeCell ref="E84:H84"/>
    <mergeCell ref="F85:H85"/>
    <mergeCell ref="F86:H86"/>
    <mergeCell ref="F96:H96"/>
    <mergeCell ref="F97:H97"/>
    <mergeCell ref="F98:H98"/>
    <mergeCell ref="F99:H99"/>
    <mergeCell ref="E100:H100"/>
    <mergeCell ref="F101:H101"/>
    <mergeCell ref="F87:H87"/>
    <mergeCell ref="F88:H88"/>
    <mergeCell ref="F89:H89"/>
    <mergeCell ref="F90:H90"/>
    <mergeCell ref="F91:H91"/>
    <mergeCell ref="F92:H92"/>
    <mergeCell ref="F93:H93"/>
    <mergeCell ref="F94:H94"/>
    <mergeCell ref="E95:H95"/>
  </mergeCells>
  <conditionalFormatting sqref="P70:P72 AB70:AB72 AD70:AD72 AG70:AG72 AI70:AI72 AL70:AL72 AN70:AN72">
    <cfRule type="expression" dxfId="59" priority="6">
      <formula>OR(AND(P66="yes",LEFT(P70,14)="not applicable"),AND(P66="no",LEFT(P70,14)&lt;&gt;"not applicable"))</formula>
    </cfRule>
  </conditionalFormatting>
  <conditionalFormatting sqref="P37:P39 AB37:AB39 AD37:AD39 AG37:AG39 AI37:AI39 AL37:AL39 AN37:AN39">
    <cfRule type="expression" dxfId="58" priority="5">
      <formula>OR(AND(P15="yes",LEFT(P37,14)="not applicable"),AND(P15="no",LEFT(P37,14)&lt;&gt;"not applicable"))</formula>
    </cfRule>
  </conditionalFormatting>
  <conditionalFormatting sqref="R70:R72">
    <cfRule type="expression" dxfId="57" priority="4">
      <formula>OR(AND(R66="yes",LEFT(R70,14)="not applicable"),AND(R66="no",LEFT(R70,14)&lt;&gt;"not applicable"))</formula>
    </cfRule>
  </conditionalFormatting>
  <conditionalFormatting sqref="R37:R39">
    <cfRule type="expression" dxfId="56" priority="3">
      <formula>OR(AND(R15="yes",LEFT(R37,14)="not applicable"),AND(R15="no",LEFT(R37,14)&lt;&gt;"not applicable"))</formula>
    </cfRule>
  </conditionalFormatting>
  <conditionalFormatting sqref="T70:T72">
    <cfRule type="expression" dxfId="55" priority="2">
      <formula>OR(AND(T66="yes",LEFT(T70,14)="not applicable"),AND(T66="no",LEFT(T70,14)&lt;&gt;"not applicable"))</formula>
    </cfRule>
  </conditionalFormatting>
  <conditionalFormatting sqref="T37:T39">
    <cfRule type="expression" dxfId="54" priority="1">
      <formula>OR(AND(T15="yes",LEFT(T37,14)="not applicable"),AND(T15="no",LEFT(T37,14)&lt;&gt;"not applicable"))</formula>
    </cfRule>
  </conditionalFormatting>
  <dataValidations count="6">
    <dataValidation type="list" allowBlank="1" showInputMessage="1" showErrorMessage="1" sqref="AI82:AI83 AI66:AI68 AI15:AI18 AN66:AN68 AN82:AN83 AN102 AN6:AN9 AN15:AN18 AG15:AG18 AL42:AL45 AN42:AN45 P102 P82:P83 P66:P68 AL66:AL68 AG6:AG9 AG102 P42:P45 AI42:AI45 AI102 AI6:AI9 P15:P18 P6:P9 AB6:AB9 AB102 AB82:AB83 AB66:AB68 AL102 AL82:AL83 AB42:AB45 AG82:AG83 AG66:AG68 AB15:AB18 AD15:AD18 AD6:AD9 AD102 AD82:AD83 AD66:AD68 AG42:AG45 AL15:AL18 AL6:AL9 AD42:AD45 P21:P24 P26:P29 P31:P34 AB21:AB24 AD21:AD24 AG21:AG24 AI21:AI24 AL21:AL24 AN21:AN24 AB26:AB29 AD26:AD29 AG26:AG29 AI26:AI29 AL26:AL29 AN26:AN29 AB31:AB34 AD31:AD34 AG31:AG34 AI31:AI34 AL31:AL34 AN31:AN34 P50:P53 P55:P58 P60:P63 AB50:AB53 AB55:AB58 AB60:AB63 AD50:AD53 AD55:AD58 AD60:AD63 AG50:AG53 AG55:AG58 AG60:AG63 AI50:AI53 AI55:AI58 AI60:AI63 AL50:AL53 AL55:AL58 AL60:AL63 AN50:AN53 AN55:AN58 AN60:AN63 AI85:AI94 AD85:AD94 AG85:AG94 AL85:AL94 AB85:AB94 P85:P94 AN85:AN94 R102 R82:R83 R66:R68 R42:R45 R15:R18 R6:R9 R21:R24 R26:R29 R31:R34 R50:R53 R55:R58 R60:R63 R85:R94 T102 T82:T83 T66:T68 T42:T45 T15:T18 T6:T9 T21:T24 T26:T29 T31:T34 T50:T53 T55:T58 T60:T63 T85:T94" xr:uid="{00000000-0002-0000-0400-000000000000}">
      <formula1>ECO_A</formula1>
    </dataValidation>
    <dataValidation type="list" allowBlank="1" showInputMessage="1" showErrorMessage="1" sqref="P74 AB74 AD74 AG74 AI74 AL74 AN74 R74 T74" xr:uid="{00000000-0002-0000-0400-000001000000}">
      <formula1>ECO_E</formula1>
    </dataValidation>
    <dataValidation type="list" allowBlank="1" showInputMessage="1" showErrorMessage="1" sqref="P76 AB76 AD76 AG76 AI76 AL76 AN76 R76 T76" xr:uid="{00000000-0002-0000-0400-000002000000}">
      <formula1>ECO_B</formula1>
    </dataValidation>
    <dataValidation type="list" allowBlank="1" showInputMessage="1" showErrorMessage="1" sqref="P79:P81 AB79:AB81 AD79:AD81 AG79:AG81 AI79:AI81 AL79:AL81 AN79:AN81 R79:R81 T79:T81" xr:uid="{00000000-0002-0000-0400-000003000000}">
      <formula1>ECO_J</formula1>
    </dataValidation>
    <dataValidation type="list" allowBlank="1" showInputMessage="1" showErrorMessage="1" sqref="P96:P99 AB96:AB99 AD96:AD99 AG96:AG99 AI96:AI99 AL96:AL99 AN96:AN99 R96:R99 T96:T99" xr:uid="{00000000-0002-0000-0400-000004000000}">
      <formula1>ECO_K</formula1>
    </dataValidation>
    <dataValidation type="list" allowBlank="1" showInputMessage="1" showErrorMessage="1" sqref="P100 AB100 AD100 AG100 AI100 AL100 AN100 R100 T100" xr:uid="{00000000-0002-0000-0400-000005000000}">
      <formula1>ECO_F</formula1>
    </dataValidation>
  </dataValidations>
  <pageMargins left="0.7" right="0.7" top="0.75" bottom="0.75" header="0.3" footer="0.3"/>
  <pageSetup paperSize="9" orientation="portrait" r:id="rId1"/>
  <headerFooter>
    <oddFooter>&amp;C_x000D_&amp;1#&amp;"Calibri"&amp;10&amp;K0000FF Restricted Use - À usage restreint</oddFooter>
  </headerFooter>
  <drawing r:id="rId2"/>
  <legacyDrawing r:id="rId3"/>
  <oleObjects>
    <mc:AlternateContent xmlns:mc="http://schemas.openxmlformats.org/markup-compatibility/2006">
      <mc:Choice Requires="x14">
        <oleObject progId="Document" dvAspect="DVASPECT_ICON" shapeId="5124" r:id="rId4">
          <objectPr locked="0" defaultSize="0" r:id="rId5">
            <anchor moveWithCells="1">
              <from>
                <xdr:col>8</xdr:col>
                <xdr:colOff>2603500</xdr:colOff>
                <xdr:row>3</xdr:row>
                <xdr:rowOff>717550</xdr:rowOff>
              </from>
              <to>
                <xdr:col>8</xdr:col>
                <xdr:colOff>3517900</xdr:colOff>
                <xdr:row>3</xdr:row>
                <xdr:rowOff>1403350</xdr:rowOff>
              </to>
            </anchor>
          </objectPr>
        </oleObject>
      </mc:Choice>
      <mc:Fallback>
        <oleObject progId="Document" dvAspect="DVASPECT_ICON" shapeId="5124" r:id="rId4"/>
      </mc:Fallback>
    </mc:AlternateContent>
  </oleObjects>
  <extLst>
    <ext xmlns:x14="http://schemas.microsoft.com/office/spreadsheetml/2009/9/main" uri="{CCE6A557-97BC-4b89-ADB6-D9C93CAAB3DF}">
      <x14:dataValidations xmlns:xm="http://schemas.microsoft.com/office/excel/2006/main" count="53">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00000000-0002-0000-0400-000006000000}">
          <x14:formula1>
            <xm:f>OFFSET(Conditions!$O$3,0,0,Conditions!$O$1,1)</xm:f>
          </x14:formula1>
          <xm:sqref>P37</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00000000-0002-0000-0400-000007000000}">
          <x14:formula1>
            <xm:f>OFFSET(Conditions!$O$13,0,0,Conditions!$O$11,1)</xm:f>
          </x14:formula1>
          <xm:sqref>AB37</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00000000-0002-0000-0400-000008000000}">
          <x14:formula1>
            <xm:f>OFFSET(Conditions!$O$23,0,0,Conditions!$O$21,1)</xm:f>
          </x14:formula1>
          <xm:sqref>AD37</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00000000-0002-0000-0400-000009000000}">
          <x14:formula1>
            <xm:f>OFFSET(Conditions!$O$33,0,0,Conditions!$O$31,1)</xm:f>
          </x14:formula1>
          <xm:sqref>AG37</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00000000-0002-0000-0400-00000A000000}">
          <x14:formula1>
            <xm:f>OFFSET(Conditions!$O$43,0,0,Conditions!$O$41,1)</xm:f>
          </x14:formula1>
          <xm:sqref>AI37</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00000000-0002-0000-0400-00000B000000}">
          <x14:formula1>
            <xm:f>OFFSET(Conditions!$O$53,0,0,Conditions!$O$51,1)</xm:f>
          </x14:formula1>
          <xm:sqref>AL37</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00000000-0002-0000-0400-00000C000000}">
          <x14:formula1>
            <xm:f>OFFSET(Conditions!$O$63,0,0,Conditions!$O$61,1)</xm:f>
          </x14:formula1>
          <xm:sqref>AN37</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00000000-0002-0000-0400-00000D000000}">
          <x14:formula1>
            <xm:f>OFFSET(Conditions!$P$3,0,0,Conditions!$P$1,1)</xm:f>
          </x14:formula1>
          <xm:sqref>P38</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00000000-0002-0000-0400-00000E000000}">
          <x14:formula1>
            <xm:f>OFFSET(Conditions!$P$13,0,0,Conditions!$P$11,1)</xm:f>
          </x14:formula1>
          <xm:sqref>AB38</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00000000-0002-0000-0400-00000F000000}">
          <x14:formula1>
            <xm:f>OFFSET(Conditions!$P$23,0,0,Conditions!$P$21,1)</xm:f>
          </x14:formula1>
          <xm:sqref>AD38</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00000000-0002-0000-0400-000010000000}">
          <x14:formula1>
            <xm:f>OFFSET(Conditions!$P$33,0,0,Conditions!$P$31,1)</xm:f>
          </x14:formula1>
          <xm:sqref>AG38</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00000000-0002-0000-0400-000011000000}">
          <x14:formula1>
            <xm:f>OFFSET(Conditions!$P$43,0,0,Conditions!$P$41,1)</xm:f>
          </x14:formula1>
          <xm:sqref>AI38</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00000000-0002-0000-0400-000012000000}">
          <x14:formula1>
            <xm:f>OFFSET(Conditions!$P$53,0,0,Conditions!$P$51,1)</xm:f>
          </x14:formula1>
          <xm:sqref>AL38</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00000000-0002-0000-0400-000013000000}">
          <x14:formula1>
            <xm:f>OFFSET(Conditions!$P$63,0,0,Conditions!$P$61,1)</xm:f>
          </x14:formula1>
          <xm:sqref>AN38</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00000000-0002-0000-0400-000014000000}">
          <x14:formula1>
            <xm:f>OFFSET(Conditions!$Q$3,0,0,Conditions!$Q$1,1)</xm:f>
          </x14:formula1>
          <xm:sqref>P39</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00000000-0002-0000-0400-000015000000}">
          <x14:formula1>
            <xm:f>OFFSET(Conditions!$Q$13,0,0,Conditions!$Q$11,1)</xm:f>
          </x14:formula1>
          <xm:sqref>AB39</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00000000-0002-0000-0400-000016000000}">
          <x14:formula1>
            <xm:f>OFFSET(Conditions!$Q$23,0,0,Conditions!$Q$21,1)</xm:f>
          </x14:formula1>
          <xm:sqref>AD39</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00000000-0002-0000-0400-000017000000}">
          <x14:formula1>
            <xm:f>OFFSET(Conditions!$Q$33,0,0,Conditions!$Q$31,1)</xm:f>
          </x14:formula1>
          <xm:sqref>AG39</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00000000-0002-0000-0400-000018000000}">
          <x14:formula1>
            <xm:f>OFFSET(Conditions!$Q$43,0,0,Conditions!$Q$41,1)</xm:f>
          </x14:formula1>
          <xm:sqref>AI39</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00000000-0002-0000-0400-000019000000}">
          <x14:formula1>
            <xm:f>OFFSET(Conditions!$Q$53,0,0,Conditions!$Q$51,1)</xm:f>
          </x14:formula1>
          <xm:sqref>AL39</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00000000-0002-0000-0400-00001A000000}">
          <x14:formula1>
            <xm:f>OFFSET(Conditions!$Q$63,0,0,Conditions!$Q$61,1)</xm:f>
          </x14:formula1>
          <xm:sqref>AN39</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00000000-0002-0000-0400-00001B000000}">
          <x14:formula1>
            <xm:f>OFFSET(Conditions!$T$3,0,0,Conditions!$T$1,1)</xm:f>
          </x14:formula1>
          <xm:sqref>P70</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00000000-0002-0000-0400-00001C000000}">
          <x14:formula1>
            <xm:f>OFFSET(Conditions!$T$1013,0,0,Conditions!$T$1011,1)</xm:f>
          </x14:formula1>
          <xm:sqref>AB70</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00000000-0002-0000-0400-00001D000000}">
          <x14:formula1>
            <xm:f>OFFSET(Conditions!$T$2023,0,0,Conditions!$T$2021,1)</xm:f>
          </x14:formula1>
          <xm:sqref>AD70</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00000000-0002-0000-0400-00001E000000}">
          <x14:formula1>
            <xm:f>OFFSET(Conditions!$T$3033,0,0,Conditions!$T$3031,1)</xm:f>
          </x14:formula1>
          <xm:sqref>AG70</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00000000-0002-0000-0400-00001F000000}">
          <x14:formula1>
            <xm:f>OFFSET(Conditions!$T$4043,0,0,Conditions!$T$4041,1)</xm:f>
          </x14:formula1>
          <xm:sqref>AI70</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00000000-0002-0000-0400-000020000000}">
          <x14:formula1>
            <xm:f>OFFSET(Conditions!$T$5053,0,0,Conditions!$T$5051,1)</xm:f>
          </x14:formula1>
          <xm:sqref>AL70</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00000000-0002-0000-0400-000021000000}">
          <x14:formula1>
            <xm:f>OFFSET(Conditions!$T$6063,0,0,Conditions!$T$6061,1)</xm:f>
          </x14:formula1>
          <xm:sqref>AN70</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00000000-0002-0000-0400-000022000000}">
          <x14:formula1>
            <xm:f>OFFSET(Conditions!$U$3,0,0,Conditions!$U$1,1)</xm:f>
          </x14:formula1>
          <xm:sqref>P71</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00000000-0002-0000-0400-000023000000}">
          <x14:formula1>
            <xm:f>OFFSET(Conditions!$U$1013,0,0,Conditions!$U$1011,1)</xm:f>
          </x14:formula1>
          <xm:sqref>AB71</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00000000-0002-0000-0400-000024000000}">
          <x14:formula1>
            <xm:f>OFFSET(Conditions!$U$2023,0,0,Conditions!$U$2021,1)</xm:f>
          </x14:formula1>
          <xm:sqref>AD71</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00000000-0002-0000-0400-000025000000}">
          <x14:formula1>
            <xm:f>OFFSET(Conditions!$U$3033,0,0,Conditions!$U$3031,1)</xm:f>
          </x14:formula1>
          <xm:sqref>AG71</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00000000-0002-0000-0400-000026000000}">
          <x14:formula1>
            <xm:f>OFFSET(Conditions!$U$4043,0,0,Conditions!$U$4041,1)</xm:f>
          </x14:formula1>
          <xm:sqref>AI71</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00000000-0002-0000-0400-000027000000}">
          <x14:formula1>
            <xm:f>OFFSET(Conditions!$U$5053,0,0,Conditions!$U$5051,1)</xm:f>
          </x14:formula1>
          <xm:sqref>AN71 AL71</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00000000-0002-0000-0400-000028000000}">
          <x14:formula1>
            <xm:f>OFFSET(Conditions!$V$3,0,0,Conditions!$V$1,1)</xm:f>
          </x14:formula1>
          <xm:sqref>P72</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00000000-0002-0000-0400-000029000000}">
          <x14:formula1>
            <xm:f>OFFSET(Conditions!$V$1013,0,0,Conditions!$V$1011,1)</xm:f>
          </x14:formula1>
          <xm:sqref>AB72</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00000000-0002-0000-0400-00002A000000}">
          <x14:formula1>
            <xm:f>OFFSET(Conditions!$V$2023,0,0,Conditions!$V$2021,1)</xm:f>
          </x14:formula1>
          <xm:sqref>AD72</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00000000-0002-0000-0400-00002B000000}">
          <x14:formula1>
            <xm:f>OFFSET(Conditions!$V$3033,0,0,Conditions!$V$3031,1)</xm:f>
          </x14:formula1>
          <xm:sqref>AG72</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00000000-0002-0000-0400-00002C000000}">
          <x14:formula1>
            <xm:f>OFFSET(Conditions!$V$4043,0,0,Conditions!$V$4041,1)</xm:f>
          </x14:formula1>
          <xm:sqref>AI72</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00000000-0002-0000-0400-00002D000000}">
          <x14:formula1>
            <xm:f>OFFSET(Conditions!$V$5053,0,0,Conditions!$V$5051,1)</xm:f>
          </x14:formula1>
          <xm:sqref>AL72</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00000000-0002-0000-0400-00002E000000}">
          <x14:formula1>
            <xm:f>OFFSET(Conditions!$V$6063,0,0,Conditions!$V$6061,1)</xm:f>
          </x14:formula1>
          <xm:sqref>AN72</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A377E1B6-7695-4CF4-8EF1-56D3AA42B2C3}">
          <x14:formula1>
            <xm:f>OFFSET(Conditions!$O$73,0,0,Conditions!$O$71,1)</xm:f>
          </x14:formula1>
          <xm:sqref>R37</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1841AEB5-EDFE-45D2-B27C-B17A4D285282}">
          <x14:formula1>
            <xm:f>OFFSET(Conditions!$P$73,0,0,Conditions!$P$71,1)</xm:f>
          </x14:formula1>
          <xm:sqref>R38</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AA6AD119-870A-401C-A385-9EF6A9400F8F}">
          <x14:formula1>
            <xm:f>OFFSET(Conditions!$Q$73,0,0,Conditions!$Q$71,1)</xm:f>
          </x14:formula1>
          <xm:sqref>R39</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A00723F4-93CC-45CC-843B-5C4B872962E5}">
          <x14:formula1>
            <xm:f>OFFSET(Conditions!$O$83,0,0,Conditions!$O$81,1)</xm:f>
          </x14:formula1>
          <xm:sqref>T37</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52073542-2F7E-4513-BD99-29CF8C24B96D}">
          <x14:formula1>
            <xm:f>OFFSET(Conditions!$P$83,0,0,Conditions!$P$81,1)</xm:f>
          </x14:formula1>
          <xm:sqref>T38</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533FB138-33E8-4279-8E1F-A6822AB02639}">
          <x14:formula1>
            <xm:f>OFFSET(Conditions!$Q$83,0,0,Conditions!$Q$81,1)</xm:f>
          </x14:formula1>
          <xm:sqref>T39</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5A285A7A-221E-4C39-BDE4-CB7216A6CF93}">
          <x14:formula1>
            <xm:f>OFFSET(Conditions!$T$7074,0,0,Conditions!$T$7072,1)</xm:f>
          </x14:formula1>
          <xm:sqref>R70</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D0515074-CBC2-4FD3-BEA9-F875819C509F}">
          <x14:formula1>
            <xm:f>OFFSET(Conditions!$U$7074,0,0,Conditions!$U$7072,1)</xm:f>
          </x14:formula1>
          <xm:sqref>R71</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8DE54EF6-27A6-4D42-9C39-36930657E7F7}">
          <x14:formula1>
            <xm:f>OFFSET(Conditions!$V$7074,0,0,Conditions!$V$7072,1)</xm:f>
          </x14:formula1>
          <xm:sqref>R72</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E3C32802-0787-40BF-BE79-F485EE3A7E9C}">
          <x14:formula1>
            <xm:f>OFFSET(Conditions!$T$8084,0,0,Conditions!$T$8082,1)</xm:f>
          </x14:formula1>
          <xm:sqref>T70</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2A9CC730-ACDC-403B-BD79-E57BF992447D}">
          <x14:formula1>
            <xm:f>OFFSET(Conditions!$U$8084,0,0,Conditions!$U$8082,1)</xm:f>
          </x14:formula1>
          <xm:sqref>T71</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018E12D1-8493-4154-BCB8-5D9F8CBC53AC}">
          <x14:formula1>
            <xm:f>OFFSET(Conditions!$V$8084,0,0,Conditions!$V$8082,1)</xm:f>
          </x14:formula1>
          <xm:sqref>T72</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2"/>
  <dimension ref="A1:AV300"/>
  <sheetViews>
    <sheetView zoomScale="85" zoomScaleNormal="85" workbookViewId="0">
      <pane xSplit="8" ySplit="4" topLeftCell="I5" activePane="bottomRight" state="frozen"/>
      <selection pane="topRight" activeCell="I1" sqref="I1"/>
      <selection pane="bottomLeft" activeCell="A5" sqref="A5"/>
      <selection pane="bottomRight" activeCell="D1" sqref="D1"/>
    </sheetView>
  </sheetViews>
  <sheetFormatPr defaultRowHeight="12.5" x14ac:dyDescent="0.25"/>
  <cols>
    <col min="1" max="1" width="12.453125" style="91" hidden="1" customWidth="1"/>
    <col min="2" max="2" width="8.81640625" style="91" hidden="1" customWidth="1"/>
    <col min="3" max="3" width="13" style="92" hidden="1" customWidth="1"/>
    <col min="4" max="7" width="3.7265625" style="26" customWidth="1"/>
    <col min="8" max="8" width="51" style="26" customWidth="1"/>
    <col min="9" max="9" width="71.54296875" style="40" customWidth="1"/>
    <col min="10" max="12" width="72.7265625" style="40" hidden="1" customWidth="1"/>
    <col min="13" max="13" width="72.7265625" style="52" hidden="1" customWidth="1"/>
    <col min="14" max="14" width="26.6328125" style="40" hidden="1" customWidth="1"/>
    <col min="15" max="15" width="42.6328125" style="40" hidden="1" customWidth="1"/>
    <col min="16" max="16" width="72.6328125" style="40" hidden="1" customWidth="1"/>
    <col min="17" max="17" width="40.6328125" style="40" hidden="1" customWidth="1"/>
    <col min="18" max="21" width="15.81640625" style="40" hidden="1" customWidth="1"/>
    <col min="22" max="22" width="20" style="40" hidden="1" customWidth="1"/>
    <col min="23" max="23" width="45.54296875" style="40" hidden="1" customWidth="1"/>
    <col min="24" max="24" width="72.7265625" style="40" hidden="1" customWidth="1"/>
    <col min="25" max="25" width="72.7265625" style="53" hidden="1" customWidth="1"/>
    <col min="26" max="27" width="72.7265625" style="26" hidden="1" customWidth="1"/>
    <col min="28" max="28" width="72.6328125" style="26" customWidth="1"/>
    <col min="29" max="29" width="40.6328125" style="26" customWidth="1"/>
    <col min="30" max="30" width="34.54296875" style="26" hidden="1" customWidth="1"/>
    <col min="31" max="31" width="55.1796875" style="26" hidden="1" customWidth="1"/>
    <col min="32" max="32" width="22.81640625" style="26" hidden="1" customWidth="1"/>
    <col min="33" max="33" width="27.7265625" style="26" hidden="1" customWidth="1"/>
    <col min="34" max="34" width="45" style="26" hidden="1" customWidth="1"/>
    <col min="35" max="35" width="28.81640625" style="26" hidden="1" customWidth="1"/>
    <col min="36" max="36" width="57.81640625" style="26" hidden="1" customWidth="1"/>
    <col min="37" max="37" width="25.7265625" style="26" hidden="1" customWidth="1"/>
    <col min="38" max="38" width="30.7265625" style="26" hidden="1" customWidth="1"/>
    <col min="39" max="39" width="48" style="26" hidden="1" customWidth="1"/>
    <col min="40" max="40" width="24.54296875" style="26" hidden="1" customWidth="1"/>
    <col min="41" max="41" width="43.1796875" style="26" hidden="1" customWidth="1"/>
    <col min="42" max="42" width="23.54296875" style="26" hidden="1" customWidth="1"/>
    <col min="43" max="43" width="38" style="26" hidden="1" customWidth="1"/>
    <col min="44" max="48" width="9.1796875" style="26" hidden="1" customWidth="1"/>
    <col min="49" max="240" width="9.1796875" style="26"/>
    <col min="241" max="243" width="9.1796875" style="26" customWidth="1"/>
    <col min="244" max="247" width="3.26953125" style="26" customWidth="1"/>
    <col min="248" max="248" width="9.1796875" style="26" customWidth="1"/>
    <col min="249" max="252" width="3.7265625" style="26" customWidth="1"/>
    <col min="253" max="253" width="61.7265625" style="26" customWidth="1"/>
    <col min="254" max="254" width="7.7265625" style="26" customWidth="1"/>
    <col min="255" max="256" width="8.54296875" style="26" customWidth="1"/>
    <col min="257" max="257" width="29.7265625" style="26" customWidth="1"/>
    <col min="258" max="258" width="8.7265625" style="26" customWidth="1"/>
    <col min="259" max="259" width="31.7265625" style="26" customWidth="1"/>
    <col min="260" max="261" width="9.1796875" style="26"/>
    <col min="262" max="262" width="9.1796875" style="26" customWidth="1"/>
    <col min="263" max="496" width="9.1796875" style="26"/>
    <col min="497" max="499" width="9.1796875" style="26" customWidth="1"/>
    <col min="500" max="503" width="3.26953125" style="26" customWidth="1"/>
    <col min="504" max="504" width="9.1796875" style="26" customWidth="1"/>
    <col min="505" max="508" width="3.7265625" style="26" customWidth="1"/>
    <col min="509" max="509" width="61.7265625" style="26" customWidth="1"/>
    <col min="510" max="510" width="7.7265625" style="26" customWidth="1"/>
    <col min="511" max="512" width="8.54296875" style="26" customWidth="1"/>
    <col min="513" max="513" width="29.7265625" style="26" customWidth="1"/>
    <col min="514" max="514" width="8.7265625" style="26" customWidth="1"/>
    <col min="515" max="515" width="31.7265625" style="26" customWidth="1"/>
    <col min="516" max="517" width="9.1796875" style="26"/>
    <col min="518" max="518" width="9.1796875" style="26" customWidth="1"/>
    <col min="519" max="752" width="9.1796875" style="26"/>
    <col min="753" max="755" width="9.1796875" style="26" customWidth="1"/>
    <col min="756" max="759" width="3.26953125" style="26" customWidth="1"/>
    <col min="760" max="760" width="9.1796875" style="26" customWidth="1"/>
    <col min="761" max="764" width="3.7265625" style="26" customWidth="1"/>
    <col min="765" max="765" width="61.7265625" style="26" customWidth="1"/>
    <col min="766" max="766" width="7.7265625" style="26" customWidth="1"/>
    <col min="767" max="768" width="8.54296875" style="26" customWidth="1"/>
    <col min="769" max="769" width="29.7265625" style="26" customWidth="1"/>
    <col min="770" max="770" width="8.7265625" style="26" customWidth="1"/>
    <col min="771" max="771" width="31.7265625" style="26" customWidth="1"/>
    <col min="772" max="773" width="9.1796875" style="26"/>
    <col min="774" max="774" width="9.1796875" style="26" customWidth="1"/>
    <col min="775" max="1008" width="9.1796875" style="26"/>
    <col min="1009" max="1011" width="9.1796875" style="26" customWidth="1"/>
    <col min="1012" max="1015" width="3.26953125" style="26" customWidth="1"/>
    <col min="1016" max="1016" width="9.1796875" style="26" customWidth="1"/>
    <col min="1017" max="1020" width="3.7265625" style="26" customWidth="1"/>
    <col min="1021" max="1021" width="61.7265625" style="26" customWidth="1"/>
    <col min="1022" max="1022" width="7.7265625" style="26" customWidth="1"/>
    <col min="1023" max="1024" width="8.54296875" style="26" customWidth="1"/>
    <col min="1025" max="1025" width="29.7265625" style="26" customWidth="1"/>
    <col min="1026" max="1026" width="8.7265625" style="26" customWidth="1"/>
    <col min="1027" max="1027" width="31.7265625" style="26" customWidth="1"/>
    <col min="1028" max="1029" width="9.1796875" style="26"/>
    <col min="1030" max="1030" width="9.1796875" style="26" customWidth="1"/>
    <col min="1031" max="1264" width="9.1796875" style="26"/>
    <col min="1265" max="1267" width="9.1796875" style="26" customWidth="1"/>
    <col min="1268" max="1271" width="3.26953125" style="26" customWidth="1"/>
    <col min="1272" max="1272" width="9.1796875" style="26" customWidth="1"/>
    <col min="1273" max="1276" width="3.7265625" style="26" customWidth="1"/>
    <col min="1277" max="1277" width="61.7265625" style="26" customWidth="1"/>
    <col min="1278" max="1278" width="7.7265625" style="26" customWidth="1"/>
    <col min="1279" max="1280" width="8.54296875" style="26" customWidth="1"/>
    <col min="1281" max="1281" width="29.7265625" style="26" customWidth="1"/>
    <col min="1282" max="1282" width="8.7265625" style="26" customWidth="1"/>
    <col min="1283" max="1283" width="31.7265625" style="26" customWidth="1"/>
    <col min="1284" max="1285" width="9.1796875" style="26"/>
    <col min="1286" max="1286" width="9.1796875" style="26" customWidth="1"/>
    <col min="1287" max="1520" width="9.1796875" style="26"/>
    <col min="1521" max="1523" width="9.1796875" style="26" customWidth="1"/>
    <col min="1524" max="1527" width="3.26953125" style="26" customWidth="1"/>
    <col min="1528" max="1528" width="9.1796875" style="26" customWidth="1"/>
    <col min="1529" max="1532" width="3.7265625" style="26" customWidth="1"/>
    <col min="1533" max="1533" width="61.7265625" style="26" customWidth="1"/>
    <col min="1534" max="1534" width="7.7265625" style="26" customWidth="1"/>
    <col min="1535" max="1536" width="8.54296875" style="26" customWidth="1"/>
    <col min="1537" max="1537" width="29.7265625" style="26" customWidth="1"/>
    <col min="1538" max="1538" width="8.7265625" style="26" customWidth="1"/>
    <col min="1539" max="1539" width="31.7265625" style="26" customWidth="1"/>
    <col min="1540" max="1541" width="9.1796875" style="26"/>
    <col min="1542" max="1542" width="9.1796875" style="26" customWidth="1"/>
    <col min="1543" max="1776" width="9.1796875" style="26"/>
    <col min="1777" max="1779" width="9.1796875" style="26" customWidth="1"/>
    <col min="1780" max="1783" width="3.26953125" style="26" customWidth="1"/>
    <col min="1784" max="1784" width="9.1796875" style="26" customWidth="1"/>
    <col min="1785" max="1788" width="3.7265625" style="26" customWidth="1"/>
    <col min="1789" max="1789" width="61.7265625" style="26" customWidth="1"/>
    <col min="1790" max="1790" width="7.7265625" style="26" customWidth="1"/>
    <col min="1791" max="1792" width="8.54296875" style="26" customWidth="1"/>
    <col min="1793" max="1793" width="29.7265625" style="26" customWidth="1"/>
    <col min="1794" max="1794" width="8.7265625" style="26" customWidth="1"/>
    <col min="1795" max="1795" width="31.7265625" style="26" customWidth="1"/>
    <col min="1796" max="1797" width="9.1796875" style="26"/>
    <col min="1798" max="1798" width="9.1796875" style="26" customWidth="1"/>
    <col min="1799" max="2032" width="9.1796875" style="26"/>
    <col min="2033" max="2035" width="9.1796875" style="26" customWidth="1"/>
    <col min="2036" max="2039" width="3.26953125" style="26" customWidth="1"/>
    <col min="2040" max="2040" width="9.1796875" style="26" customWidth="1"/>
    <col min="2041" max="2044" width="3.7265625" style="26" customWidth="1"/>
    <col min="2045" max="2045" width="61.7265625" style="26" customWidth="1"/>
    <col min="2046" max="2046" width="7.7265625" style="26" customWidth="1"/>
    <col min="2047" max="2048" width="8.54296875" style="26" customWidth="1"/>
    <col min="2049" max="2049" width="29.7265625" style="26" customWidth="1"/>
    <col min="2050" max="2050" width="8.7265625" style="26" customWidth="1"/>
    <col min="2051" max="2051" width="31.7265625" style="26" customWidth="1"/>
    <col min="2052" max="2053" width="9.1796875" style="26"/>
    <col min="2054" max="2054" width="9.1796875" style="26" customWidth="1"/>
    <col min="2055" max="2288" width="9.1796875" style="26"/>
    <col min="2289" max="2291" width="9.1796875" style="26" customWidth="1"/>
    <col min="2292" max="2295" width="3.26953125" style="26" customWidth="1"/>
    <col min="2296" max="2296" width="9.1796875" style="26" customWidth="1"/>
    <col min="2297" max="2300" width="3.7265625" style="26" customWidth="1"/>
    <col min="2301" max="2301" width="61.7265625" style="26" customWidth="1"/>
    <col min="2302" max="2302" width="7.7265625" style="26" customWidth="1"/>
    <col min="2303" max="2304" width="8.54296875" style="26" customWidth="1"/>
    <col min="2305" max="2305" width="29.7265625" style="26" customWidth="1"/>
    <col min="2306" max="2306" width="8.7265625" style="26" customWidth="1"/>
    <col min="2307" max="2307" width="31.7265625" style="26" customWidth="1"/>
    <col min="2308" max="2309" width="9.1796875" style="26"/>
    <col min="2310" max="2310" width="9.1796875" style="26" customWidth="1"/>
    <col min="2311" max="2544" width="9.1796875" style="26"/>
    <col min="2545" max="2547" width="9.1796875" style="26" customWidth="1"/>
    <col min="2548" max="2551" width="3.26953125" style="26" customWidth="1"/>
    <col min="2552" max="2552" width="9.1796875" style="26" customWidth="1"/>
    <col min="2553" max="2556" width="3.7265625" style="26" customWidth="1"/>
    <col min="2557" max="2557" width="61.7265625" style="26" customWidth="1"/>
    <col min="2558" max="2558" width="7.7265625" style="26" customWidth="1"/>
    <col min="2559" max="2560" width="8.54296875" style="26" customWidth="1"/>
    <col min="2561" max="2561" width="29.7265625" style="26" customWidth="1"/>
    <col min="2562" max="2562" width="8.7265625" style="26" customWidth="1"/>
    <col min="2563" max="2563" width="31.7265625" style="26" customWidth="1"/>
    <col min="2564" max="2565" width="9.1796875" style="26"/>
    <col min="2566" max="2566" width="9.1796875" style="26" customWidth="1"/>
    <col min="2567" max="2800" width="9.1796875" style="26"/>
    <col min="2801" max="2803" width="9.1796875" style="26" customWidth="1"/>
    <col min="2804" max="2807" width="3.26953125" style="26" customWidth="1"/>
    <col min="2808" max="2808" width="9.1796875" style="26" customWidth="1"/>
    <col min="2809" max="2812" width="3.7265625" style="26" customWidth="1"/>
    <col min="2813" max="2813" width="61.7265625" style="26" customWidth="1"/>
    <col min="2814" max="2814" width="7.7265625" style="26" customWidth="1"/>
    <col min="2815" max="2816" width="8.54296875" style="26" customWidth="1"/>
    <col min="2817" max="2817" width="29.7265625" style="26" customWidth="1"/>
    <col min="2818" max="2818" width="8.7265625" style="26" customWidth="1"/>
    <col min="2819" max="2819" width="31.7265625" style="26" customWidth="1"/>
    <col min="2820" max="2821" width="9.1796875" style="26"/>
    <col min="2822" max="2822" width="9.1796875" style="26" customWidth="1"/>
    <col min="2823" max="3056" width="9.1796875" style="26"/>
    <col min="3057" max="3059" width="9.1796875" style="26" customWidth="1"/>
    <col min="3060" max="3063" width="3.26953125" style="26" customWidth="1"/>
    <col min="3064" max="3064" width="9.1796875" style="26" customWidth="1"/>
    <col min="3065" max="3068" width="3.7265625" style="26" customWidth="1"/>
    <col min="3069" max="3069" width="61.7265625" style="26" customWidth="1"/>
    <col min="3070" max="3070" width="7.7265625" style="26" customWidth="1"/>
    <col min="3071" max="3072" width="8.54296875" style="26" customWidth="1"/>
    <col min="3073" max="3073" width="29.7265625" style="26" customWidth="1"/>
    <col min="3074" max="3074" width="8.7265625" style="26" customWidth="1"/>
    <col min="3075" max="3075" width="31.7265625" style="26" customWidth="1"/>
    <col min="3076" max="3077" width="9.1796875" style="26"/>
    <col min="3078" max="3078" width="9.1796875" style="26" customWidth="1"/>
    <col min="3079" max="3312" width="9.1796875" style="26"/>
    <col min="3313" max="3315" width="9.1796875" style="26" customWidth="1"/>
    <col min="3316" max="3319" width="3.26953125" style="26" customWidth="1"/>
    <col min="3320" max="3320" width="9.1796875" style="26" customWidth="1"/>
    <col min="3321" max="3324" width="3.7265625" style="26" customWidth="1"/>
    <col min="3325" max="3325" width="61.7265625" style="26" customWidth="1"/>
    <col min="3326" max="3326" width="7.7265625" style="26" customWidth="1"/>
    <col min="3327" max="3328" width="8.54296875" style="26" customWidth="1"/>
    <col min="3329" max="3329" width="29.7265625" style="26" customWidth="1"/>
    <col min="3330" max="3330" width="8.7265625" style="26" customWidth="1"/>
    <col min="3331" max="3331" width="31.7265625" style="26" customWidth="1"/>
    <col min="3332" max="3333" width="9.1796875" style="26"/>
    <col min="3334" max="3334" width="9.1796875" style="26" customWidth="1"/>
    <col min="3335" max="3568" width="9.1796875" style="26"/>
    <col min="3569" max="3571" width="9.1796875" style="26" customWidth="1"/>
    <col min="3572" max="3575" width="3.26953125" style="26" customWidth="1"/>
    <col min="3576" max="3576" width="9.1796875" style="26" customWidth="1"/>
    <col min="3577" max="3580" width="3.7265625" style="26" customWidth="1"/>
    <col min="3581" max="3581" width="61.7265625" style="26" customWidth="1"/>
    <col min="3582" max="3582" width="7.7265625" style="26" customWidth="1"/>
    <col min="3583" max="3584" width="8.54296875" style="26" customWidth="1"/>
    <col min="3585" max="3585" width="29.7265625" style="26" customWidth="1"/>
    <col min="3586" max="3586" width="8.7265625" style="26" customWidth="1"/>
    <col min="3587" max="3587" width="31.7265625" style="26" customWidth="1"/>
    <col min="3588" max="3589" width="9.1796875" style="26"/>
    <col min="3590" max="3590" width="9.1796875" style="26" customWidth="1"/>
    <col min="3591" max="3824" width="9.1796875" style="26"/>
    <col min="3825" max="3827" width="9.1796875" style="26" customWidth="1"/>
    <col min="3828" max="3831" width="3.26953125" style="26" customWidth="1"/>
    <col min="3832" max="3832" width="9.1796875" style="26" customWidth="1"/>
    <col min="3833" max="3836" width="3.7265625" style="26" customWidth="1"/>
    <col min="3837" max="3837" width="61.7265625" style="26" customWidth="1"/>
    <col min="3838" max="3838" width="7.7265625" style="26" customWidth="1"/>
    <col min="3839" max="3840" width="8.54296875" style="26" customWidth="1"/>
    <col min="3841" max="3841" width="29.7265625" style="26" customWidth="1"/>
    <col min="3842" max="3842" width="8.7265625" style="26" customWidth="1"/>
    <col min="3843" max="3843" width="31.7265625" style="26" customWidth="1"/>
    <col min="3844" max="3845" width="9.1796875" style="26"/>
    <col min="3846" max="3846" width="9.1796875" style="26" customWidth="1"/>
    <col min="3847" max="4080" width="9.1796875" style="26"/>
    <col min="4081" max="4083" width="9.1796875" style="26" customWidth="1"/>
    <col min="4084" max="4087" width="3.26953125" style="26" customWidth="1"/>
    <col min="4088" max="4088" width="9.1796875" style="26" customWidth="1"/>
    <col min="4089" max="4092" width="3.7265625" style="26" customWidth="1"/>
    <col min="4093" max="4093" width="61.7265625" style="26" customWidth="1"/>
    <col min="4094" max="4094" width="7.7265625" style="26" customWidth="1"/>
    <col min="4095" max="4096" width="8.54296875" style="26" customWidth="1"/>
    <col min="4097" max="4097" width="29.7265625" style="26" customWidth="1"/>
    <col min="4098" max="4098" width="8.7265625" style="26" customWidth="1"/>
    <col min="4099" max="4099" width="31.7265625" style="26" customWidth="1"/>
    <col min="4100" max="4101" width="9.1796875" style="26"/>
    <col min="4102" max="4102" width="9.1796875" style="26" customWidth="1"/>
    <col min="4103" max="4336" width="9.1796875" style="26"/>
    <col min="4337" max="4339" width="9.1796875" style="26" customWidth="1"/>
    <col min="4340" max="4343" width="3.26953125" style="26" customWidth="1"/>
    <col min="4344" max="4344" width="9.1796875" style="26" customWidth="1"/>
    <col min="4345" max="4348" width="3.7265625" style="26" customWidth="1"/>
    <col min="4349" max="4349" width="61.7265625" style="26" customWidth="1"/>
    <col min="4350" max="4350" width="7.7265625" style="26" customWidth="1"/>
    <col min="4351" max="4352" width="8.54296875" style="26" customWidth="1"/>
    <col min="4353" max="4353" width="29.7265625" style="26" customWidth="1"/>
    <col min="4354" max="4354" width="8.7265625" style="26" customWidth="1"/>
    <col min="4355" max="4355" width="31.7265625" style="26" customWidth="1"/>
    <col min="4356" max="4357" width="9.1796875" style="26"/>
    <col min="4358" max="4358" width="9.1796875" style="26" customWidth="1"/>
    <col min="4359" max="4592" width="9.1796875" style="26"/>
    <col min="4593" max="4595" width="9.1796875" style="26" customWidth="1"/>
    <col min="4596" max="4599" width="3.26953125" style="26" customWidth="1"/>
    <col min="4600" max="4600" width="9.1796875" style="26" customWidth="1"/>
    <col min="4601" max="4604" width="3.7265625" style="26" customWidth="1"/>
    <col min="4605" max="4605" width="61.7265625" style="26" customWidth="1"/>
    <col min="4606" max="4606" width="7.7265625" style="26" customWidth="1"/>
    <col min="4607" max="4608" width="8.54296875" style="26" customWidth="1"/>
    <col min="4609" max="4609" width="29.7265625" style="26" customWidth="1"/>
    <col min="4610" max="4610" width="8.7265625" style="26" customWidth="1"/>
    <col min="4611" max="4611" width="31.7265625" style="26" customWidth="1"/>
    <col min="4612" max="4613" width="9.1796875" style="26"/>
    <col min="4614" max="4614" width="9.1796875" style="26" customWidth="1"/>
    <col min="4615" max="4848" width="9.1796875" style="26"/>
    <col min="4849" max="4851" width="9.1796875" style="26" customWidth="1"/>
    <col min="4852" max="4855" width="3.26953125" style="26" customWidth="1"/>
    <col min="4856" max="4856" width="9.1796875" style="26" customWidth="1"/>
    <col min="4857" max="4860" width="3.7265625" style="26" customWidth="1"/>
    <col min="4861" max="4861" width="61.7265625" style="26" customWidth="1"/>
    <col min="4862" max="4862" width="7.7265625" style="26" customWidth="1"/>
    <col min="4863" max="4864" width="8.54296875" style="26" customWidth="1"/>
    <col min="4865" max="4865" width="29.7265625" style="26" customWidth="1"/>
    <col min="4866" max="4866" width="8.7265625" style="26" customWidth="1"/>
    <col min="4867" max="4867" width="31.7265625" style="26" customWidth="1"/>
    <col min="4868" max="4869" width="9.1796875" style="26"/>
    <col min="4870" max="4870" width="9.1796875" style="26" customWidth="1"/>
    <col min="4871" max="5104" width="9.1796875" style="26"/>
    <col min="5105" max="5107" width="9.1796875" style="26" customWidth="1"/>
    <col min="5108" max="5111" width="3.26953125" style="26" customWidth="1"/>
    <col min="5112" max="5112" width="9.1796875" style="26" customWidth="1"/>
    <col min="5113" max="5116" width="3.7265625" style="26" customWidth="1"/>
    <col min="5117" max="5117" width="61.7265625" style="26" customWidth="1"/>
    <col min="5118" max="5118" width="7.7265625" style="26" customWidth="1"/>
    <col min="5119" max="5120" width="8.54296875" style="26" customWidth="1"/>
    <col min="5121" max="5121" width="29.7265625" style="26" customWidth="1"/>
    <col min="5122" max="5122" width="8.7265625" style="26" customWidth="1"/>
    <col min="5123" max="5123" width="31.7265625" style="26" customWidth="1"/>
    <col min="5124" max="5125" width="9.1796875" style="26"/>
    <col min="5126" max="5126" width="9.1796875" style="26" customWidth="1"/>
    <col min="5127" max="5360" width="9.1796875" style="26"/>
    <col min="5361" max="5363" width="9.1796875" style="26" customWidth="1"/>
    <col min="5364" max="5367" width="3.26953125" style="26" customWidth="1"/>
    <col min="5368" max="5368" width="9.1796875" style="26" customWidth="1"/>
    <col min="5369" max="5372" width="3.7265625" style="26" customWidth="1"/>
    <col min="5373" max="5373" width="61.7265625" style="26" customWidth="1"/>
    <col min="5374" max="5374" width="7.7265625" style="26" customWidth="1"/>
    <col min="5375" max="5376" width="8.54296875" style="26" customWidth="1"/>
    <col min="5377" max="5377" width="29.7265625" style="26" customWidth="1"/>
    <col min="5378" max="5378" width="8.7265625" style="26" customWidth="1"/>
    <col min="5379" max="5379" width="31.7265625" style="26" customWidth="1"/>
    <col min="5380" max="5381" width="9.1796875" style="26"/>
    <col min="5382" max="5382" width="9.1796875" style="26" customWidth="1"/>
    <col min="5383" max="5616" width="9.1796875" style="26"/>
    <col min="5617" max="5619" width="9.1796875" style="26" customWidth="1"/>
    <col min="5620" max="5623" width="3.26953125" style="26" customWidth="1"/>
    <col min="5624" max="5624" width="9.1796875" style="26" customWidth="1"/>
    <col min="5625" max="5628" width="3.7265625" style="26" customWidth="1"/>
    <col min="5629" max="5629" width="61.7265625" style="26" customWidth="1"/>
    <col min="5630" max="5630" width="7.7265625" style="26" customWidth="1"/>
    <col min="5631" max="5632" width="8.54296875" style="26" customWidth="1"/>
    <col min="5633" max="5633" width="29.7265625" style="26" customWidth="1"/>
    <col min="5634" max="5634" width="8.7265625" style="26" customWidth="1"/>
    <col min="5635" max="5635" width="31.7265625" style="26" customWidth="1"/>
    <col min="5636" max="5637" width="9.1796875" style="26"/>
    <col min="5638" max="5638" width="9.1796875" style="26" customWidth="1"/>
    <col min="5639" max="5872" width="9.1796875" style="26"/>
    <col min="5873" max="5875" width="9.1796875" style="26" customWidth="1"/>
    <col min="5876" max="5879" width="3.26953125" style="26" customWidth="1"/>
    <col min="5880" max="5880" width="9.1796875" style="26" customWidth="1"/>
    <col min="5881" max="5884" width="3.7265625" style="26" customWidth="1"/>
    <col min="5885" max="5885" width="61.7265625" style="26" customWidth="1"/>
    <col min="5886" max="5886" width="7.7265625" style="26" customWidth="1"/>
    <col min="5887" max="5888" width="8.54296875" style="26" customWidth="1"/>
    <col min="5889" max="5889" width="29.7265625" style="26" customWidth="1"/>
    <col min="5890" max="5890" width="8.7265625" style="26" customWidth="1"/>
    <col min="5891" max="5891" width="31.7265625" style="26" customWidth="1"/>
    <col min="5892" max="5893" width="9.1796875" style="26"/>
    <col min="5894" max="5894" width="9.1796875" style="26" customWidth="1"/>
    <col min="5895" max="6128" width="9.1796875" style="26"/>
    <col min="6129" max="6131" width="9.1796875" style="26" customWidth="1"/>
    <col min="6132" max="6135" width="3.26953125" style="26" customWidth="1"/>
    <col min="6136" max="6136" width="9.1796875" style="26" customWidth="1"/>
    <col min="6137" max="6140" width="3.7265625" style="26" customWidth="1"/>
    <col min="6141" max="6141" width="61.7265625" style="26" customWidth="1"/>
    <col min="6142" max="6142" width="7.7265625" style="26" customWidth="1"/>
    <col min="6143" max="6144" width="8.54296875" style="26" customWidth="1"/>
    <col min="6145" max="6145" width="29.7265625" style="26" customWidth="1"/>
    <col min="6146" max="6146" width="8.7265625" style="26" customWidth="1"/>
    <col min="6147" max="6147" width="31.7265625" style="26" customWidth="1"/>
    <col min="6148" max="6149" width="9.1796875" style="26"/>
    <col min="6150" max="6150" width="9.1796875" style="26" customWidth="1"/>
    <col min="6151" max="6384" width="9.1796875" style="26"/>
    <col min="6385" max="6387" width="9.1796875" style="26" customWidth="1"/>
    <col min="6388" max="6391" width="3.26953125" style="26" customWidth="1"/>
    <col min="6392" max="6392" width="9.1796875" style="26" customWidth="1"/>
    <col min="6393" max="6396" width="3.7265625" style="26" customWidth="1"/>
    <col min="6397" max="6397" width="61.7265625" style="26" customWidth="1"/>
    <col min="6398" max="6398" width="7.7265625" style="26" customWidth="1"/>
    <col min="6399" max="6400" width="8.54296875" style="26" customWidth="1"/>
    <col min="6401" max="6401" width="29.7265625" style="26" customWidth="1"/>
    <col min="6402" max="6402" width="8.7265625" style="26" customWidth="1"/>
    <col min="6403" max="6403" width="31.7265625" style="26" customWidth="1"/>
    <col min="6404" max="6405" width="9.1796875" style="26"/>
    <col min="6406" max="6406" width="9.1796875" style="26" customWidth="1"/>
    <col min="6407" max="6640" width="9.1796875" style="26"/>
    <col min="6641" max="6643" width="9.1796875" style="26" customWidth="1"/>
    <col min="6644" max="6647" width="3.26953125" style="26" customWidth="1"/>
    <col min="6648" max="6648" width="9.1796875" style="26" customWidth="1"/>
    <col min="6649" max="6652" width="3.7265625" style="26" customWidth="1"/>
    <col min="6653" max="6653" width="61.7265625" style="26" customWidth="1"/>
    <col min="6654" max="6654" width="7.7265625" style="26" customWidth="1"/>
    <col min="6655" max="6656" width="8.54296875" style="26" customWidth="1"/>
    <col min="6657" max="6657" width="29.7265625" style="26" customWidth="1"/>
    <col min="6658" max="6658" width="8.7265625" style="26" customWidth="1"/>
    <col min="6659" max="6659" width="31.7265625" style="26" customWidth="1"/>
    <col min="6660" max="6661" width="9.1796875" style="26"/>
    <col min="6662" max="6662" width="9.1796875" style="26" customWidth="1"/>
    <col min="6663" max="6896" width="9.1796875" style="26"/>
    <col min="6897" max="6899" width="9.1796875" style="26" customWidth="1"/>
    <col min="6900" max="6903" width="3.26953125" style="26" customWidth="1"/>
    <col min="6904" max="6904" width="9.1796875" style="26" customWidth="1"/>
    <col min="6905" max="6908" width="3.7265625" style="26" customWidth="1"/>
    <col min="6909" max="6909" width="61.7265625" style="26" customWidth="1"/>
    <col min="6910" max="6910" width="7.7265625" style="26" customWidth="1"/>
    <col min="6911" max="6912" width="8.54296875" style="26" customWidth="1"/>
    <col min="6913" max="6913" width="29.7265625" style="26" customWidth="1"/>
    <col min="6914" max="6914" width="8.7265625" style="26" customWidth="1"/>
    <col min="6915" max="6915" width="31.7265625" style="26" customWidth="1"/>
    <col min="6916" max="6917" width="9.1796875" style="26"/>
    <col min="6918" max="6918" width="9.1796875" style="26" customWidth="1"/>
    <col min="6919" max="7152" width="9.1796875" style="26"/>
    <col min="7153" max="7155" width="9.1796875" style="26" customWidth="1"/>
    <col min="7156" max="7159" width="3.26953125" style="26" customWidth="1"/>
    <col min="7160" max="7160" width="9.1796875" style="26" customWidth="1"/>
    <col min="7161" max="7164" width="3.7265625" style="26" customWidth="1"/>
    <col min="7165" max="7165" width="61.7265625" style="26" customWidth="1"/>
    <col min="7166" max="7166" width="7.7265625" style="26" customWidth="1"/>
    <col min="7167" max="7168" width="8.54296875" style="26" customWidth="1"/>
    <col min="7169" max="7169" width="29.7265625" style="26" customWidth="1"/>
    <col min="7170" max="7170" width="8.7265625" style="26" customWidth="1"/>
    <col min="7171" max="7171" width="31.7265625" style="26" customWidth="1"/>
    <col min="7172" max="7173" width="9.1796875" style="26"/>
    <col min="7174" max="7174" width="9.1796875" style="26" customWidth="1"/>
    <col min="7175" max="7408" width="9.1796875" style="26"/>
    <col min="7409" max="7411" width="9.1796875" style="26" customWidth="1"/>
    <col min="7412" max="7415" width="3.26953125" style="26" customWidth="1"/>
    <col min="7416" max="7416" width="9.1796875" style="26" customWidth="1"/>
    <col min="7417" max="7420" width="3.7265625" style="26" customWidth="1"/>
    <col min="7421" max="7421" width="61.7265625" style="26" customWidth="1"/>
    <col min="7422" max="7422" width="7.7265625" style="26" customWidth="1"/>
    <col min="7423" max="7424" width="8.54296875" style="26" customWidth="1"/>
    <col min="7425" max="7425" width="29.7265625" style="26" customWidth="1"/>
    <col min="7426" max="7426" width="8.7265625" style="26" customWidth="1"/>
    <col min="7427" max="7427" width="31.7265625" style="26" customWidth="1"/>
    <col min="7428" max="7429" width="9.1796875" style="26"/>
    <col min="7430" max="7430" width="9.1796875" style="26" customWidth="1"/>
    <col min="7431" max="7664" width="9.1796875" style="26"/>
    <col min="7665" max="7667" width="9.1796875" style="26" customWidth="1"/>
    <col min="7668" max="7671" width="3.26953125" style="26" customWidth="1"/>
    <col min="7672" max="7672" width="9.1796875" style="26" customWidth="1"/>
    <col min="7673" max="7676" width="3.7265625" style="26" customWidth="1"/>
    <col min="7677" max="7677" width="61.7265625" style="26" customWidth="1"/>
    <col min="7678" max="7678" width="7.7265625" style="26" customWidth="1"/>
    <col min="7679" max="7680" width="8.54296875" style="26" customWidth="1"/>
    <col min="7681" max="7681" width="29.7265625" style="26" customWidth="1"/>
    <col min="7682" max="7682" width="8.7265625" style="26" customWidth="1"/>
    <col min="7683" max="7683" width="31.7265625" style="26" customWidth="1"/>
    <col min="7684" max="7685" width="9.1796875" style="26"/>
    <col min="7686" max="7686" width="9.1796875" style="26" customWidth="1"/>
    <col min="7687" max="7920" width="9.1796875" style="26"/>
    <col min="7921" max="7923" width="9.1796875" style="26" customWidth="1"/>
    <col min="7924" max="7927" width="3.26953125" style="26" customWidth="1"/>
    <col min="7928" max="7928" width="9.1796875" style="26" customWidth="1"/>
    <col min="7929" max="7932" width="3.7265625" style="26" customWidth="1"/>
    <col min="7933" max="7933" width="61.7265625" style="26" customWidth="1"/>
    <col min="7934" max="7934" width="7.7265625" style="26" customWidth="1"/>
    <col min="7935" max="7936" width="8.54296875" style="26" customWidth="1"/>
    <col min="7937" max="7937" width="29.7265625" style="26" customWidth="1"/>
    <col min="7938" max="7938" width="8.7265625" style="26" customWidth="1"/>
    <col min="7939" max="7939" width="31.7265625" style="26" customWidth="1"/>
    <col min="7940" max="7941" width="9.1796875" style="26"/>
    <col min="7942" max="7942" width="9.1796875" style="26" customWidth="1"/>
    <col min="7943" max="8176" width="9.1796875" style="26"/>
    <col min="8177" max="8179" width="9.1796875" style="26" customWidth="1"/>
    <col min="8180" max="8183" width="3.26953125" style="26" customWidth="1"/>
    <col min="8184" max="8184" width="9.1796875" style="26" customWidth="1"/>
    <col min="8185" max="8188" width="3.7265625" style="26" customWidth="1"/>
    <col min="8189" max="8189" width="61.7265625" style="26" customWidth="1"/>
    <col min="8190" max="8190" width="7.7265625" style="26" customWidth="1"/>
    <col min="8191" max="8192" width="8.54296875" style="26" customWidth="1"/>
    <col min="8193" max="8193" width="29.7265625" style="26" customWidth="1"/>
    <col min="8194" max="8194" width="8.7265625" style="26" customWidth="1"/>
    <col min="8195" max="8195" width="31.7265625" style="26" customWidth="1"/>
    <col min="8196" max="8197" width="9.1796875" style="26"/>
    <col min="8198" max="8198" width="9.1796875" style="26" customWidth="1"/>
    <col min="8199" max="8432" width="9.1796875" style="26"/>
    <col min="8433" max="8435" width="9.1796875" style="26" customWidth="1"/>
    <col min="8436" max="8439" width="3.26953125" style="26" customWidth="1"/>
    <col min="8440" max="8440" width="9.1796875" style="26" customWidth="1"/>
    <col min="8441" max="8444" width="3.7265625" style="26" customWidth="1"/>
    <col min="8445" max="8445" width="61.7265625" style="26" customWidth="1"/>
    <col min="8446" max="8446" width="7.7265625" style="26" customWidth="1"/>
    <col min="8447" max="8448" width="8.54296875" style="26" customWidth="1"/>
    <col min="8449" max="8449" width="29.7265625" style="26" customWidth="1"/>
    <col min="8450" max="8450" width="8.7265625" style="26" customWidth="1"/>
    <col min="8451" max="8451" width="31.7265625" style="26" customWidth="1"/>
    <col min="8452" max="8453" width="9.1796875" style="26"/>
    <col min="8454" max="8454" width="9.1796875" style="26" customWidth="1"/>
    <col min="8455" max="8688" width="9.1796875" style="26"/>
    <col min="8689" max="8691" width="9.1796875" style="26" customWidth="1"/>
    <col min="8692" max="8695" width="3.26953125" style="26" customWidth="1"/>
    <col min="8696" max="8696" width="9.1796875" style="26" customWidth="1"/>
    <col min="8697" max="8700" width="3.7265625" style="26" customWidth="1"/>
    <col min="8701" max="8701" width="61.7265625" style="26" customWidth="1"/>
    <col min="8702" max="8702" width="7.7265625" style="26" customWidth="1"/>
    <col min="8703" max="8704" width="8.54296875" style="26" customWidth="1"/>
    <col min="8705" max="8705" width="29.7265625" style="26" customWidth="1"/>
    <col min="8706" max="8706" width="8.7265625" style="26" customWidth="1"/>
    <col min="8707" max="8707" width="31.7265625" style="26" customWidth="1"/>
    <col min="8708" max="8709" width="9.1796875" style="26"/>
    <col min="8710" max="8710" width="9.1796875" style="26" customWidth="1"/>
    <col min="8711" max="8944" width="9.1796875" style="26"/>
    <col min="8945" max="8947" width="9.1796875" style="26" customWidth="1"/>
    <col min="8948" max="8951" width="3.26953125" style="26" customWidth="1"/>
    <col min="8952" max="8952" width="9.1796875" style="26" customWidth="1"/>
    <col min="8953" max="8956" width="3.7265625" style="26" customWidth="1"/>
    <col min="8957" max="8957" width="61.7265625" style="26" customWidth="1"/>
    <col min="8958" max="8958" width="7.7265625" style="26" customWidth="1"/>
    <col min="8959" max="8960" width="8.54296875" style="26" customWidth="1"/>
    <col min="8961" max="8961" width="29.7265625" style="26" customWidth="1"/>
    <col min="8962" max="8962" width="8.7265625" style="26" customWidth="1"/>
    <col min="8963" max="8963" width="31.7265625" style="26" customWidth="1"/>
    <col min="8964" max="8965" width="9.1796875" style="26"/>
    <col min="8966" max="8966" width="9.1796875" style="26" customWidth="1"/>
    <col min="8967" max="9200" width="9.1796875" style="26"/>
    <col min="9201" max="9203" width="9.1796875" style="26" customWidth="1"/>
    <col min="9204" max="9207" width="3.26953125" style="26" customWidth="1"/>
    <col min="9208" max="9208" width="9.1796875" style="26" customWidth="1"/>
    <col min="9209" max="9212" width="3.7265625" style="26" customWidth="1"/>
    <col min="9213" max="9213" width="61.7265625" style="26" customWidth="1"/>
    <col min="9214" max="9214" width="7.7265625" style="26" customWidth="1"/>
    <col min="9215" max="9216" width="8.54296875" style="26" customWidth="1"/>
    <col min="9217" max="9217" width="29.7265625" style="26" customWidth="1"/>
    <col min="9218" max="9218" width="8.7265625" style="26" customWidth="1"/>
    <col min="9219" max="9219" width="31.7265625" style="26" customWidth="1"/>
    <col min="9220" max="9221" width="9.1796875" style="26"/>
    <col min="9222" max="9222" width="9.1796875" style="26" customWidth="1"/>
    <col min="9223" max="9456" width="9.1796875" style="26"/>
    <col min="9457" max="9459" width="9.1796875" style="26" customWidth="1"/>
    <col min="9460" max="9463" width="3.26953125" style="26" customWidth="1"/>
    <col min="9464" max="9464" width="9.1796875" style="26" customWidth="1"/>
    <col min="9465" max="9468" width="3.7265625" style="26" customWidth="1"/>
    <col min="9469" max="9469" width="61.7265625" style="26" customWidth="1"/>
    <col min="9470" max="9470" width="7.7265625" style="26" customWidth="1"/>
    <col min="9471" max="9472" width="8.54296875" style="26" customWidth="1"/>
    <col min="9473" max="9473" width="29.7265625" style="26" customWidth="1"/>
    <col min="9474" max="9474" width="8.7265625" style="26" customWidth="1"/>
    <col min="9475" max="9475" width="31.7265625" style="26" customWidth="1"/>
    <col min="9476" max="9477" width="9.1796875" style="26"/>
    <col min="9478" max="9478" width="9.1796875" style="26" customWidth="1"/>
    <col min="9479" max="9712" width="9.1796875" style="26"/>
    <col min="9713" max="9715" width="9.1796875" style="26" customWidth="1"/>
    <col min="9716" max="9719" width="3.26953125" style="26" customWidth="1"/>
    <col min="9720" max="9720" width="9.1796875" style="26" customWidth="1"/>
    <col min="9721" max="9724" width="3.7265625" style="26" customWidth="1"/>
    <col min="9725" max="9725" width="61.7265625" style="26" customWidth="1"/>
    <col min="9726" max="9726" width="7.7265625" style="26" customWidth="1"/>
    <col min="9727" max="9728" width="8.54296875" style="26" customWidth="1"/>
    <col min="9729" max="9729" width="29.7265625" style="26" customWidth="1"/>
    <col min="9730" max="9730" width="8.7265625" style="26" customWidth="1"/>
    <col min="9731" max="9731" width="31.7265625" style="26" customWidth="1"/>
    <col min="9732" max="9733" width="9.1796875" style="26"/>
    <col min="9734" max="9734" width="9.1796875" style="26" customWidth="1"/>
    <col min="9735" max="9968" width="9.1796875" style="26"/>
    <col min="9969" max="9971" width="9.1796875" style="26" customWidth="1"/>
    <col min="9972" max="9975" width="3.26953125" style="26" customWidth="1"/>
    <col min="9976" max="9976" width="9.1796875" style="26" customWidth="1"/>
    <col min="9977" max="9980" width="3.7265625" style="26" customWidth="1"/>
    <col min="9981" max="9981" width="61.7265625" style="26" customWidth="1"/>
    <col min="9982" max="9982" width="7.7265625" style="26" customWidth="1"/>
    <col min="9983" max="9984" width="8.54296875" style="26" customWidth="1"/>
    <col min="9985" max="9985" width="29.7265625" style="26" customWidth="1"/>
    <col min="9986" max="9986" width="8.7265625" style="26" customWidth="1"/>
    <col min="9987" max="9987" width="31.7265625" style="26" customWidth="1"/>
    <col min="9988" max="9989" width="9.1796875" style="26"/>
    <col min="9990" max="9990" width="9.1796875" style="26" customWidth="1"/>
    <col min="9991" max="10224" width="9.1796875" style="26"/>
    <col min="10225" max="10227" width="9.1796875" style="26" customWidth="1"/>
    <col min="10228" max="10231" width="3.26953125" style="26" customWidth="1"/>
    <col min="10232" max="10232" width="9.1796875" style="26" customWidth="1"/>
    <col min="10233" max="10236" width="3.7265625" style="26" customWidth="1"/>
    <col min="10237" max="10237" width="61.7265625" style="26" customWidth="1"/>
    <col min="10238" max="10238" width="7.7265625" style="26" customWidth="1"/>
    <col min="10239" max="10240" width="8.54296875" style="26" customWidth="1"/>
    <col min="10241" max="10241" width="29.7265625" style="26" customWidth="1"/>
    <col min="10242" max="10242" width="8.7265625" style="26" customWidth="1"/>
    <col min="10243" max="10243" width="31.7265625" style="26" customWidth="1"/>
    <col min="10244" max="10245" width="9.1796875" style="26"/>
    <col min="10246" max="10246" width="9.1796875" style="26" customWidth="1"/>
    <col min="10247" max="10480" width="9.1796875" style="26"/>
    <col min="10481" max="10483" width="9.1796875" style="26" customWidth="1"/>
    <col min="10484" max="10487" width="3.26953125" style="26" customWidth="1"/>
    <col min="10488" max="10488" width="9.1796875" style="26" customWidth="1"/>
    <col min="10489" max="10492" width="3.7265625" style="26" customWidth="1"/>
    <col min="10493" max="10493" width="61.7265625" style="26" customWidth="1"/>
    <col min="10494" max="10494" width="7.7265625" style="26" customWidth="1"/>
    <col min="10495" max="10496" width="8.54296875" style="26" customWidth="1"/>
    <col min="10497" max="10497" width="29.7265625" style="26" customWidth="1"/>
    <col min="10498" max="10498" width="8.7265625" style="26" customWidth="1"/>
    <col min="10499" max="10499" width="31.7265625" style="26" customWidth="1"/>
    <col min="10500" max="10501" width="9.1796875" style="26"/>
    <col min="10502" max="10502" width="9.1796875" style="26" customWidth="1"/>
    <col min="10503" max="10736" width="9.1796875" style="26"/>
    <col min="10737" max="10739" width="9.1796875" style="26" customWidth="1"/>
    <col min="10740" max="10743" width="3.26953125" style="26" customWidth="1"/>
    <col min="10744" max="10744" width="9.1796875" style="26" customWidth="1"/>
    <col min="10745" max="10748" width="3.7265625" style="26" customWidth="1"/>
    <col min="10749" max="10749" width="61.7265625" style="26" customWidth="1"/>
    <col min="10750" max="10750" width="7.7265625" style="26" customWidth="1"/>
    <col min="10751" max="10752" width="8.54296875" style="26" customWidth="1"/>
    <col min="10753" max="10753" width="29.7265625" style="26" customWidth="1"/>
    <col min="10754" max="10754" width="8.7265625" style="26" customWidth="1"/>
    <col min="10755" max="10755" width="31.7265625" style="26" customWidth="1"/>
    <col min="10756" max="10757" width="9.1796875" style="26"/>
    <col min="10758" max="10758" width="9.1796875" style="26" customWidth="1"/>
    <col min="10759" max="10992" width="9.1796875" style="26"/>
    <col min="10993" max="10995" width="9.1796875" style="26" customWidth="1"/>
    <col min="10996" max="10999" width="3.26953125" style="26" customWidth="1"/>
    <col min="11000" max="11000" width="9.1796875" style="26" customWidth="1"/>
    <col min="11001" max="11004" width="3.7265625" style="26" customWidth="1"/>
    <col min="11005" max="11005" width="61.7265625" style="26" customWidth="1"/>
    <col min="11006" max="11006" width="7.7265625" style="26" customWidth="1"/>
    <col min="11007" max="11008" width="8.54296875" style="26" customWidth="1"/>
    <col min="11009" max="11009" width="29.7265625" style="26" customWidth="1"/>
    <col min="11010" max="11010" width="8.7265625" style="26" customWidth="1"/>
    <col min="11011" max="11011" width="31.7265625" style="26" customWidth="1"/>
    <col min="11012" max="11013" width="9.1796875" style="26"/>
    <col min="11014" max="11014" width="9.1796875" style="26" customWidth="1"/>
    <col min="11015" max="11248" width="9.1796875" style="26"/>
    <col min="11249" max="11251" width="9.1796875" style="26" customWidth="1"/>
    <col min="11252" max="11255" width="3.26953125" style="26" customWidth="1"/>
    <col min="11256" max="11256" width="9.1796875" style="26" customWidth="1"/>
    <col min="11257" max="11260" width="3.7265625" style="26" customWidth="1"/>
    <col min="11261" max="11261" width="61.7265625" style="26" customWidth="1"/>
    <col min="11262" max="11262" width="7.7265625" style="26" customWidth="1"/>
    <col min="11263" max="11264" width="8.54296875" style="26" customWidth="1"/>
    <col min="11265" max="11265" width="29.7265625" style="26" customWidth="1"/>
    <col min="11266" max="11266" width="8.7265625" style="26" customWidth="1"/>
    <col min="11267" max="11267" width="31.7265625" style="26" customWidth="1"/>
    <col min="11268" max="11269" width="9.1796875" style="26"/>
    <col min="11270" max="11270" width="9.1796875" style="26" customWidth="1"/>
    <col min="11271" max="11504" width="9.1796875" style="26"/>
    <col min="11505" max="11507" width="9.1796875" style="26" customWidth="1"/>
    <col min="11508" max="11511" width="3.26953125" style="26" customWidth="1"/>
    <col min="11512" max="11512" width="9.1796875" style="26" customWidth="1"/>
    <col min="11513" max="11516" width="3.7265625" style="26" customWidth="1"/>
    <col min="11517" max="11517" width="61.7265625" style="26" customWidth="1"/>
    <col min="11518" max="11518" width="7.7265625" style="26" customWidth="1"/>
    <col min="11519" max="11520" width="8.54296875" style="26" customWidth="1"/>
    <col min="11521" max="11521" width="29.7265625" style="26" customWidth="1"/>
    <col min="11522" max="11522" width="8.7265625" style="26" customWidth="1"/>
    <col min="11523" max="11523" width="31.7265625" style="26" customWidth="1"/>
    <col min="11524" max="11525" width="9.1796875" style="26"/>
    <col min="11526" max="11526" width="9.1796875" style="26" customWidth="1"/>
    <col min="11527" max="11760" width="9.1796875" style="26"/>
    <col min="11761" max="11763" width="9.1796875" style="26" customWidth="1"/>
    <col min="11764" max="11767" width="3.26953125" style="26" customWidth="1"/>
    <col min="11768" max="11768" width="9.1796875" style="26" customWidth="1"/>
    <col min="11769" max="11772" width="3.7265625" style="26" customWidth="1"/>
    <col min="11773" max="11773" width="61.7265625" style="26" customWidth="1"/>
    <col min="11774" max="11774" width="7.7265625" style="26" customWidth="1"/>
    <col min="11775" max="11776" width="8.54296875" style="26" customWidth="1"/>
    <col min="11777" max="11777" width="29.7265625" style="26" customWidth="1"/>
    <col min="11778" max="11778" width="8.7265625" style="26" customWidth="1"/>
    <col min="11779" max="11779" width="31.7265625" style="26" customWidth="1"/>
    <col min="11780" max="11781" width="9.1796875" style="26"/>
    <col min="11782" max="11782" width="9.1796875" style="26" customWidth="1"/>
    <col min="11783" max="12016" width="9.1796875" style="26"/>
    <col min="12017" max="12019" width="9.1796875" style="26" customWidth="1"/>
    <col min="12020" max="12023" width="3.26953125" style="26" customWidth="1"/>
    <col min="12024" max="12024" width="9.1796875" style="26" customWidth="1"/>
    <col min="12025" max="12028" width="3.7265625" style="26" customWidth="1"/>
    <col min="12029" max="12029" width="61.7265625" style="26" customWidth="1"/>
    <col min="12030" max="12030" width="7.7265625" style="26" customWidth="1"/>
    <col min="12031" max="12032" width="8.54296875" style="26" customWidth="1"/>
    <col min="12033" max="12033" width="29.7265625" style="26" customWidth="1"/>
    <col min="12034" max="12034" width="8.7265625" style="26" customWidth="1"/>
    <col min="12035" max="12035" width="31.7265625" style="26" customWidth="1"/>
    <col min="12036" max="12037" width="9.1796875" style="26"/>
    <col min="12038" max="12038" width="9.1796875" style="26" customWidth="1"/>
    <col min="12039" max="12272" width="9.1796875" style="26"/>
    <col min="12273" max="12275" width="9.1796875" style="26" customWidth="1"/>
    <col min="12276" max="12279" width="3.26953125" style="26" customWidth="1"/>
    <col min="12280" max="12280" width="9.1796875" style="26" customWidth="1"/>
    <col min="12281" max="12284" width="3.7265625" style="26" customWidth="1"/>
    <col min="12285" max="12285" width="61.7265625" style="26" customWidth="1"/>
    <col min="12286" max="12286" width="7.7265625" style="26" customWidth="1"/>
    <col min="12287" max="12288" width="8.54296875" style="26" customWidth="1"/>
    <col min="12289" max="12289" width="29.7265625" style="26" customWidth="1"/>
    <col min="12290" max="12290" width="8.7265625" style="26" customWidth="1"/>
    <col min="12291" max="12291" width="31.7265625" style="26" customWidth="1"/>
    <col min="12292" max="12293" width="9.1796875" style="26"/>
    <col min="12294" max="12294" width="9.1796875" style="26" customWidth="1"/>
    <col min="12295" max="12528" width="9.1796875" style="26"/>
    <col min="12529" max="12531" width="9.1796875" style="26" customWidth="1"/>
    <col min="12532" max="12535" width="3.26953125" style="26" customWidth="1"/>
    <col min="12536" max="12536" width="9.1796875" style="26" customWidth="1"/>
    <col min="12537" max="12540" width="3.7265625" style="26" customWidth="1"/>
    <col min="12541" max="12541" width="61.7265625" style="26" customWidth="1"/>
    <col min="12542" max="12542" width="7.7265625" style="26" customWidth="1"/>
    <col min="12543" max="12544" width="8.54296875" style="26" customWidth="1"/>
    <col min="12545" max="12545" width="29.7265625" style="26" customWidth="1"/>
    <col min="12546" max="12546" width="8.7265625" style="26" customWidth="1"/>
    <col min="12547" max="12547" width="31.7265625" style="26" customWidth="1"/>
    <col min="12548" max="12549" width="9.1796875" style="26"/>
    <col min="12550" max="12550" width="9.1796875" style="26" customWidth="1"/>
    <col min="12551" max="12784" width="9.1796875" style="26"/>
    <col min="12785" max="12787" width="9.1796875" style="26" customWidth="1"/>
    <col min="12788" max="12791" width="3.26953125" style="26" customWidth="1"/>
    <col min="12792" max="12792" width="9.1796875" style="26" customWidth="1"/>
    <col min="12793" max="12796" width="3.7265625" style="26" customWidth="1"/>
    <col min="12797" max="12797" width="61.7265625" style="26" customWidth="1"/>
    <col min="12798" max="12798" width="7.7265625" style="26" customWidth="1"/>
    <col min="12799" max="12800" width="8.54296875" style="26" customWidth="1"/>
    <col min="12801" max="12801" width="29.7265625" style="26" customWidth="1"/>
    <col min="12802" max="12802" width="8.7265625" style="26" customWidth="1"/>
    <col min="12803" max="12803" width="31.7265625" style="26" customWidth="1"/>
    <col min="12804" max="12805" width="9.1796875" style="26"/>
    <col min="12806" max="12806" width="9.1796875" style="26" customWidth="1"/>
    <col min="12807" max="13040" width="9.1796875" style="26"/>
    <col min="13041" max="13043" width="9.1796875" style="26" customWidth="1"/>
    <col min="13044" max="13047" width="3.26953125" style="26" customWidth="1"/>
    <col min="13048" max="13048" width="9.1796875" style="26" customWidth="1"/>
    <col min="13049" max="13052" width="3.7265625" style="26" customWidth="1"/>
    <col min="13053" max="13053" width="61.7265625" style="26" customWidth="1"/>
    <col min="13054" max="13054" width="7.7265625" style="26" customWidth="1"/>
    <col min="13055" max="13056" width="8.54296875" style="26" customWidth="1"/>
    <col min="13057" max="13057" width="29.7265625" style="26" customWidth="1"/>
    <col min="13058" max="13058" width="8.7265625" style="26" customWidth="1"/>
    <col min="13059" max="13059" width="31.7265625" style="26" customWidth="1"/>
    <col min="13060" max="13061" width="9.1796875" style="26"/>
    <col min="13062" max="13062" width="9.1796875" style="26" customWidth="1"/>
    <col min="13063" max="13296" width="9.1796875" style="26"/>
    <col min="13297" max="13299" width="9.1796875" style="26" customWidth="1"/>
    <col min="13300" max="13303" width="3.26953125" style="26" customWidth="1"/>
    <col min="13304" max="13304" width="9.1796875" style="26" customWidth="1"/>
    <col min="13305" max="13308" width="3.7265625" style="26" customWidth="1"/>
    <col min="13309" max="13309" width="61.7265625" style="26" customWidth="1"/>
    <col min="13310" max="13310" width="7.7265625" style="26" customWidth="1"/>
    <col min="13311" max="13312" width="8.54296875" style="26" customWidth="1"/>
    <col min="13313" max="13313" width="29.7265625" style="26" customWidth="1"/>
    <col min="13314" max="13314" width="8.7265625" style="26" customWidth="1"/>
    <col min="13315" max="13315" width="31.7265625" style="26" customWidth="1"/>
    <col min="13316" max="13317" width="9.1796875" style="26"/>
    <col min="13318" max="13318" width="9.1796875" style="26" customWidth="1"/>
    <col min="13319" max="13552" width="9.1796875" style="26"/>
    <col min="13553" max="13555" width="9.1796875" style="26" customWidth="1"/>
    <col min="13556" max="13559" width="3.26953125" style="26" customWidth="1"/>
    <col min="13560" max="13560" width="9.1796875" style="26" customWidth="1"/>
    <col min="13561" max="13564" width="3.7265625" style="26" customWidth="1"/>
    <col min="13565" max="13565" width="61.7265625" style="26" customWidth="1"/>
    <col min="13566" max="13566" width="7.7265625" style="26" customWidth="1"/>
    <col min="13567" max="13568" width="8.54296875" style="26" customWidth="1"/>
    <col min="13569" max="13569" width="29.7265625" style="26" customWidth="1"/>
    <col min="13570" max="13570" width="8.7265625" style="26" customWidth="1"/>
    <col min="13571" max="13571" width="31.7265625" style="26" customWidth="1"/>
    <col min="13572" max="13573" width="9.1796875" style="26"/>
    <col min="13574" max="13574" width="9.1796875" style="26" customWidth="1"/>
    <col min="13575" max="13808" width="9.1796875" style="26"/>
    <col min="13809" max="13811" width="9.1796875" style="26" customWidth="1"/>
    <col min="13812" max="13815" width="3.26953125" style="26" customWidth="1"/>
    <col min="13816" max="13816" width="9.1796875" style="26" customWidth="1"/>
    <col min="13817" max="13820" width="3.7265625" style="26" customWidth="1"/>
    <col min="13821" max="13821" width="61.7265625" style="26" customWidth="1"/>
    <col min="13822" max="13822" width="7.7265625" style="26" customWidth="1"/>
    <col min="13823" max="13824" width="8.54296875" style="26" customWidth="1"/>
    <col min="13825" max="13825" width="29.7265625" style="26" customWidth="1"/>
    <col min="13826" max="13826" width="8.7265625" style="26" customWidth="1"/>
    <col min="13827" max="13827" width="31.7265625" style="26" customWidth="1"/>
    <col min="13828" max="13829" width="9.1796875" style="26"/>
    <col min="13830" max="13830" width="9.1796875" style="26" customWidth="1"/>
    <col min="13831" max="14064" width="9.1796875" style="26"/>
    <col min="14065" max="14067" width="9.1796875" style="26" customWidth="1"/>
    <col min="14068" max="14071" width="3.26953125" style="26" customWidth="1"/>
    <col min="14072" max="14072" width="9.1796875" style="26" customWidth="1"/>
    <col min="14073" max="14076" width="3.7265625" style="26" customWidth="1"/>
    <col min="14077" max="14077" width="61.7265625" style="26" customWidth="1"/>
    <col min="14078" max="14078" width="7.7265625" style="26" customWidth="1"/>
    <col min="14079" max="14080" width="8.54296875" style="26" customWidth="1"/>
    <col min="14081" max="14081" width="29.7265625" style="26" customWidth="1"/>
    <col min="14082" max="14082" width="8.7265625" style="26" customWidth="1"/>
    <col min="14083" max="14083" width="31.7265625" style="26" customWidth="1"/>
    <col min="14084" max="14085" width="9.1796875" style="26"/>
    <col min="14086" max="14086" width="9.1796875" style="26" customWidth="1"/>
    <col min="14087" max="14320" width="9.1796875" style="26"/>
    <col min="14321" max="14323" width="9.1796875" style="26" customWidth="1"/>
    <col min="14324" max="14327" width="3.26953125" style="26" customWidth="1"/>
    <col min="14328" max="14328" width="9.1796875" style="26" customWidth="1"/>
    <col min="14329" max="14332" width="3.7265625" style="26" customWidth="1"/>
    <col min="14333" max="14333" width="61.7265625" style="26" customWidth="1"/>
    <col min="14334" max="14334" width="7.7265625" style="26" customWidth="1"/>
    <col min="14335" max="14336" width="8.54296875" style="26" customWidth="1"/>
    <col min="14337" max="14337" width="29.7265625" style="26" customWidth="1"/>
    <col min="14338" max="14338" width="8.7265625" style="26" customWidth="1"/>
    <col min="14339" max="14339" width="31.7265625" style="26" customWidth="1"/>
    <col min="14340" max="14341" width="9.1796875" style="26"/>
    <col min="14342" max="14342" width="9.1796875" style="26" customWidth="1"/>
    <col min="14343" max="14576" width="9.1796875" style="26"/>
    <col min="14577" max="14579" width="9.1796875" style="26" customWidth="1"/>
    <col min="14580" max="14583" width="3.26953125" style="26" customWidth="1"/>
    <col min="14584" max="14584" width="9.1796875" style="26" customWidth="1"/>
    <col min="14585" max="14588" width="3.7265625" style="26" customWidth="1"/>
    <col min="14589" max="14589" width="61.7265625" style="26" customWidth="1"/>
    <col min="14590" max="14590" width="7.7265625" style="26" customWidth="1"/>
    <col min="14591" max="14592" width="8.54296875" style="26" customWidth="1"/>
    <col min="14593" max="14593" width="29.7265625" style="26" customWidth="1"/>
    <col min="14594" max="14594" width="8.7265625" style="26" customWidth="1"/>
    <col min="14595" max="14595" width="31.7265625" style="26" customWidth="1"/>
    <col min="14596" max="14597" width="9.1796875" style="26"/>
    <col min="14598" max="14598" width="9.1796875" style="26" customWidth="1"/>
    <col min="14599" max="14832" width="9.1796875" style="26"/>
    <col min="14833" max="14835" width="9.1796875" style="26" customWidth="1"/>
    <col min="14836" max="14839" width="3.26953125" style="26" customWidth="1"/>
    <col min="14840" max="14840" width="9.1796875" style="26" customWidth="1"/>
    <col min="14841" max="14844" width="3.7265625" style="26" customWidth="1"/>
    <col min="14845" max="14845" width="61.7265625" style="26" customWidth="1"/>
    <col min="14846" max="14846" width="7.7265625" style="26" customWidth="1"/>
    <col min="14847" max="14848" width="8.54296875" style="26" customWidth="1"/>
    <col min="14849" max="14849" width="29.7265625" style="26" customWidth="1"/>
    <col min="14850" max="14850" width="8.7265625" style="26" customWidth="1"/>
    <col min="14851" max="14851" width="31.7265625" style="26" customWidth="1"/>
    <col min="14852" max="14853" width="9.1796875" style="26"/>
    <col min="14854" max="14854" width="9.1796875" style="26" customWidth="1"/>
    <col min="14855" max="15088" width="9.1796875" style="26"/>
    <col min="15089" max="15091" width="9.1796875" style="26" customWidth="1"/>
    <col min="15092" max="15095" width="3.26953125" style="26" customWidth="1"/>
    <col min="15096" max="15096" width="9.1796875" style="26" customWidth="1"/>
    <col min="15097" max="15100" width="3.7265625" style="26" customWidth="1"/>
    <col min="15101" max="15101" width="61.7265625" style="26" customWidth="1"/>
    <col min="15102" max="15102" width="7.7265625" style="26" customWidth="1"/>
    <col min="15103" max="15104" width="8.54296875" style="26" customWidth="1"/>
    <col min="15105" max="15105" width="29.7265625" style="26" customWidth="1"/>
    <col min="15106" max="15106" width="8.7265625" style="26" customWidth="1"/>
    <col min="15107" max="15107" width="31.7265625" style="26" customWidth="1"/>
    <col min="15108" max="15109" width="9.1796875" style="26"/>
    <col min="15110" max="15110" width="9.1796875" style="26" customWidth="1"/>
    <col min="15111" max="15344" width="9.1796875" style="26"/>
    <col min="15345" max="15347" width="9.1796875" style="26" customWidth="1"/>
    <col min="15348" max="15351" width="3.26953125" style="26" customWidth="1"/>
    <col min="15352" max="15352" width="9.1796875" style="26" customWidth="1"/>
    <col min="15353" max="15356" width="3.7265625" style="26" customWidth="1"/>
    <col min="15357" max="15357" width="61.7265625" style="26" customWidth="1"/>
    <col min="15358" max="15358" width="7.7265625" style="26" customWidth="1"/>
    <col min="15359" max="15360" width="8.54296875" style="26" customWidth="1"/>
    <col min="15361" max="15361" width="29.7265625" style="26" customWidth="1"/>
    <col min="15362" max="15362" width="8.7265625" style="26" customWidth="1"/>
    <col min="15363" max="15363" width="31.7265625" style="26" customWidth="1"/>
    <col min="15364" max="15365" width="9.1796875" style="26"/>
    <col min="15366" max="15366" width="9.1796875" style="26" customWidth="1"/>
    <col min="15367" max="15600" width="9.1796875" style="26"/>
    <col min="15601" max="15603" width="9.1796875" style="26" customWidth="1"/>
    <col min="15604" max="15607" width="3.26953125" style="26" customWidth="1"/>
    <col min="15608" max="15608" width="9.1796875" style="26" customWidth="1"/>
    <col min="15609" max="15612" width="3.7265625" style="26" customWidth="1"/>
    <col min="15613" max="15613" width="61.7265625" style="26" customWidth="1"/>
    <col min="15614" max="15614" width="7.7265625" style="26" customWidth="1"/>
    <col min="15615" max="15616" width="8.54296875" style="26" customWidth="1"/>
    <col min="15617" max="15617" width="29.7265625" style="26" customWidth="1"/>
    <col min="15618" max="15618" width="8.7265625" style="26" customWidth="1"/>
    <col min="15619" max="15619" width="31.7265625" style="26" customWidth="1"/>
    <col min="15620" max="15621" width="9.1796875" style="26"/>
    <col min="15622" max="15622" width="9.1796875" style="26" customWidth="1"/>
    <col min="15623" max="15856" width="9.1796875" style="26"/>
    <col min="15857" max="15859" width="9.1796875" style="26" customWidth="1"/>
    <col min="15860" max="15863" width="3.26953125" style="26" customWidth="1"/>
    <col min="15864" max="15864" width="9.1796875" style="26" customWidth="1"/>
    <col min="15865" max="15868" width="3.7265625" style="26" customWidth="1"/>
    <col min="15869" max="15869" width="61.7265625" style="26" customWidth="1"/>
    <col min="15870" max="15870" width="7.7265625" style="26" customWidth="1"/>
    <col min="15871" max="15872" width="8.54296875" style="26" customWidth="1"/>
    <col min="15873" max="15873" width="29.7265625" style="26" customWidth="1"/>
    <col min="15874" max="15874" width="8.7265625" style="26" customWidth="1"/>
    <col min="15875" max="15875" width="31.7265625" style="26" customWidth="1"/>
    <col min="15876" max="15877" width="9.1796875" style="26"/>
    <col min="15878" max="15878" width="9.1796875" style="26" customWidth="1"/>
    <col min="15879" max="16112" width="9.1796875" style="26"/>
    <col min="16113" max="16115" width="9.1796875" style="26" customWidth="1"/>
    <col min="16116" max="16119" width="3.26953125" style="26" customWidth="1"/>
    <col min="16120" max="16120" width="9.1796875" style="26" customWidth="1"/>
    <col min="16121" max="16124" width="3.7265625" style="26" customWidth="1"/>
    <col min="16125" max="16125" width="61.7265625" style="26" customWidth="1"/>
    <col min="16126" max="16126" width="7.7265625" style="26" customWidth="1"/>
    <col min="16127" max="16128" width="8.54296875" style="26" customWidth="1"/>
    <col min="16129" max="16129" width="29.7265625" style="26" customWidth="1"/>
    <col min="16130" max="16130" width="8.7265625" style="26" customWidth="1"/>
    <col min="16131" max="16131" width="31.7265625" style="26" customWidth="1"/>
    <col min="16132" max="16133" width="9.1796875" style="26"/>
    <col min="16134" max="16134" width="9.1796875" style="26" customWidth="1"/>
    <col min="16135" max="16384" width="9.1796875" style="26"/>
  </cols>
  <sheetData>
    <row r="1" spans="1:48" ht="15.5" x14ac:dyDescent="0.25">
      <c r="D1" s="39" t="s">
        <v>1188</v>
      </c>
      <c r="M1" s="40"/>
      <c r="N1" s="80"/>
      <c r="O1" s="80"/>
      <c r="P1" s="81"/>
      <c r="Q1" s="82"/>
      <c r="R1" s="81"/>
      <c r="S1" s="82"/>
      <c r="T1" s="81"/>
      <c r="U1" s="82"/>
      <c r="V1" s="279"/>
      <c r="W1" s="80"/>
      <c r="X1" s="80"/>
      <c r="Y1" s="80"/>
      <c r="Z1" s="80"/>
      <c r="AA1" s="80"/>
      <c r="AB1" s="81"/>
      <c r="AC1" s="81"/>
      <c r="AD1" s="81"/>
      <c r="AF1" s="81"/>
      <c r="AG1" s="81"/>
      <c r="AH1" s="81"/>
      <c r="AI1" s="81"/>
      <c r="AJ1" s="81"/>
      <c r="AK1" s="81"/>
      <c r="AL1" s="81"/>
      <c r="AM1" s="81"/>
      <c r="AN1" s="81"/>
      <c r="AO1" s="81"/>
      <c r="AP1" s="81"/>
      <c r="AQ1" s="81"/>
    </row>
    <row r="2" spans="1:48" ht="16" thickBot="1" x14ac:dyDescent="0.3">
      <c r="D2" s="41" t="str">
        <f>LEFT(Country!B3,3)</f>
        <v>AUS</v>
      </c>
      <c r="M2" s="40"/>
      <c r="N2" s="80"/>
      <c r="O2" s="80"/>
      <c r="P2" s="80"/>
      <c r="Q2" s="82"/>
      <c r="R2" s="82"/>
      <c r="S2" s="82"/>
      <c r="T2" s="82"/>
      <c r="U2" s="82"/>
      <c r="V2" s="80"/>
      <c r="W2" s="80"/>
      <c r="X2" s="80"/>
      <c r="Y2" s="80"/>
      <c r="Z2" s="80"/>
      <c r="AA2" s="80"/>
      <c r="AB2" s="80"/>
      <c r="AC2" s="80"/>
      <c r="AD2" s="80"/>
      <c r="AE2" s="80"/>
      <c r="AF2" s="80"/>
      <c r="AG2" s="80"/>
      <c r="AH2" s="83"/>
      <c r="AI2" s="84"/>
      <c r="AJ2" s="84"/>
      <c r="AK2" s="84"/>
      <c r="AL2" s="84"/>
      <c r="AM2" s="84"/>
      <c r="AN2" s="84"/>
      <c r="AO2" s="84"/>
      <c r="AP2" s="85"/>
      <c r="AQ2" s="85"/>
    </row>
    <row r="3" spans="1:48" ht="17.25" customHeight="1" thickBot="1" x14ac:dyDescent="0.3">
      <c r="D3" s="42"/>
      <c r="E3" s="43"/>
      <c r="F3" s="43"/>
      <c r="G3" s="43"/>
      <c r="H3" s="44"/>
      <c r="I3" s="45"/>
      <c r="J3" s="590" t="s">
        <v>348</v>
      </c>
      <c r="K3" s="591"/>
      <c r="L3" s="591"/>
      <c r="M3" s="592"/>
      <c r="N3" s="593" t="s">
        <v>1271</v>
      </c>
      <c r="O3" s="594"/>
      <c r="P3" s="594"/>
      <c r="Q3" s="594"/>
      <c r="R3" s="594"/>
      <c r="S3" s="594"/>
      <c r="T3" s="594"/>
      <c r="U3" s="594"/>
      <c r="V3" s="594"/>
      <c r="W3" s="595"/>
      <c r="X3" s="596" t="s">
        <v>348</v>
      </c>
      <c r="Y3" s="597"/>
      <c r="Z3" s="597"/>
      <c r="AA3" s="598"/>
      <c r="AB3" s="582" t="s">
        <v>349</v>
      </c>
      <c r="AC3" s="583"/>
      <c r="AD3" s="583"/>
      <c r="AE3" s="583"/>
      <c r="AF3" s="583"/>
      <c r="AG3" s="583"/>
      <c r="AH3" s="583"/>
      <c r="AI3" s="583"/>
      <c r="AJ3" s="583"/>
      <c r="AK3" s="583"/>
      <c r="AL3" s="583"/>
      <c r="AM3" s="583"/>
      <c r="AN3" s="611"/>
      <c r="AO3" s="583"/>
      <c r="AP3" s="583"/>
      <c r="AQ3" s="584"/>
      <c r="AS3" s="585" t="s">
        <v>367</v>
      </c>
      <c r="AT3" s="586"/>
      <c r="AU3" s="586"/>
      <c r="AV3" s="587"/>
    </row>
    <row r="4" spans="1:48" ht="117.75" customHeight="1" thickBot="1" x14ac:dyDescent="0.3">
      <c r="A4" s="58" t="s">
        <v>461</v>
      </c>
      <c r="B4" s="93" t="s">
        <v>27</v>
      </c>
      <c r="C4" s="58" t="s">
        <v>10</v>
      </c>
      <c r="D4" s="599" t="s">
        <v>319</v>
      </c>
      <c r="E4" s="600"/>
      <c r="F4" s="600"/>
      <c r="G4" s="600"/>
      <c r="H4" s="601"/>
      <c r="I4" s="269" t="s">
        <v>1323</v>
      </c>
      <c r="J4" s="46"/>
      <c r="K4" s="46"/>
      <c r="L4" s="54"/>
      <c r="M4" s="56"/>
      <c r="N4" s="368" t="s">
        <v>350</v>
      </c>
      <c r="O4" s="369" t="s">
        <v>351</v>
      </c>
      <c r="P4" s="370" t="s">
        <v>1392</v>
      </c>
      <c r="Q4" s="369" t="s">
        <v>1393</v>
      </c>
      <c r="R4" s="369" t="s">
        <v>1394</v>
      </c>
      <c r="S4" s="369" t="s">
        <v>1395</v>
      </c>
      <c r="T4" s="369" t="s">
        <v>1303</v>
      </c>
      <c r="U4" s="369" t="s">
        <v>1396</v>
      </c>
      <c r="V4" s="371" t="s">
        <v>1397</v>
      </c>
      <c r="W4" s="372" t="s">
        <v>1398</v>
      </c>
      <c r="X4" s="373"/>
      <c r="Y4" s="374"/>
      <c r="Z4" s="369"/>
      <c r="AA4" s="373"/>
      <c r="AB4" s="368" t="s">
        <v>354</v>
      </c>
      <c r="AC4" s="369" t="s">
        <v>355</v>
      </c>
      <c r="AD4" s="369" t="s">
        <v>1394</v>
      </c>
      <c r="AE4" s="369" t="s">
        <v>1395</v>
      </c>
      <c r="AF4" s="375" t="s">
        <v>1399</v>
      </c>
      <c r="AG4" s="369" t="s">
        <v>359</v>
      </c>
      <c r="AH4" s="369" t="s">
        <v>1396</v>
      </c>
      <c r="AI4" s="376" t="s">
        <v>1400</v>
      </c>
      <c r="AJ4" s="369" t="s">
        <v>1395</v>
      </c>
      <c r="AK4" s="377" t="s">
        <v>1401</v>
      </c>
      <c r="AL4" s="369" t="s">
        <v>359</v>
      </c>
      <c r="AM4" s="369" t="s">
        <v>1396</v>
      </c>
      <c r="AN4" s="369" t="s">
        <v>1402</v>
      </c>
      <c r="AO4" s="376" t="s">
        <v>364</v>
      </c>
      <c r="AP4" s="369" t="s">
        <v>365</v>
      </c>
      <c r="AQ4" s="378" t="s">
        <v>366</v>
      </c>
      <c r="AS4" s="46"/>
      <c r="AT4" s="103"/>
      <c r="AU4" s="103"/>
      <c r="AV4" s="104"/>
    </row>
    <row r="5" spans="1:48" ht="51.65" customHeight="1" thickBot="1" x14ac:dyDescent="0.3">
      <c r="A5" s="58"/>
      <c r="B5" s="93"/>
      <c r="C5" s="58"/>
      <c r="D5" s="275"/>
      <c r="E5" s="602" t="s">
        <v>524</v>
      </c>
      <c r="F5" s="602"/>
      <c r="G5" s="602"/>
      <c r="H5" s="602"/>
      <c r="I5" s="440"/>
      <c r="J5" s="488"/>
      <c r="K5" s="348"/>
      <c r="L5" s="348"/>
      <c r="M5" s="489"/>
      <c r="N5" s="453"/>
      <c r="O5" s="115"/>
      <c r="P5" s="115"/>
      <c r="Q5" s="238"/>
      <c r="R5" s="115"/>
      <c r="S5" s="238"/>
      <c r="T5" s="115"/>
      <c r="U5" s="188"/>
      <c r="V5" s="220"/>
      <c r="W5" s="221"/>
      <c r="X5" s="522"/>
      <c r="Y5" s="220"/>
      <c r="Z5" s="220"/>
      <c r="AA5" s="523"/>
      <c r="AB5" s="192"/>
      <c r="AC5" s="192"/>
      <c r="AD5" s="115"/>
      <c r="AE5" s="115"/>
      <c r="AF5" s="220"/>
      <c r="AG5" s="222"/>
      <c r="AH5" s="188"/>
      <c r="AI5" s="188"/>
      <c r="AJ5" s="188"/>
      <c r="AK5" s="188"/>
      <c r="AL5" s="188"/>
      <c r="AM5" s="188"/>
      <c r="AN5" s="188"/>
      <c r="AO5" s="336"/>
      <c r="AP5" s="336"/>
      <c r="AQ5" s="338"/>
      <c r="AR5" s="223"/>
      <c r="AS5" s="224"/>
      <c r="AT5" s="225"/>
      <c r="AU5" s="225"/>
      <c r="AV5" s="184"/>
    </row>
    <row r="6" spans="1:48" ht="38.15" customHeight="1" x14ac:dyDescent="0.25">
      <c r="A6" s="92" t="str">
        <f>MID(E5,FIND("(Q",E5)+1,6)&amp;"_TW1"</f>
        <v>Q3c.01_TW1</v>
      </c>
      <c r="B6" s="93" t="s">
        <v>28</v>
      </c>
      <c r="C6" s="58" t="s">
        <v>485</v>
      </c>
      <c r="D6" s="18"/>
      <c r="E6" s="457"/>
      <c r="F6" s="458" t="s">
        <v>147</v>
      </c>
      <c r="G6" s="463"/>
      <c r="H6" s="457"/>
      <c r="I6" s="616" t="s">
        <v>525</v>
      </c>
      <c r="J6" s="493"/>
      <c r="K6" s="494"/>
      <c r="L6" s="494"/>
      <c r="M6" s="495"/>
      <c r="N6" s="167" t="s">
        <v>5</v>
      </c>
      <c r="O6" s="174" t="str">
        <f t="shared" ref="O6:O8" si="0">IF(OR(B6="NI",B6="N"),"New question introduced in 2023 - Please answer this question for the year of the previous update in Column P",IF(B6="EC","Small changes were made to the question. Take extra care when validating the response in Column N. If necessary, please change your answer in Column P",""))</f>
        <v/>
      </c>
      <c r="P6" s="204"/>
      <c r="Q6" s="174"/>
      <c r="R6" s="204"/>
      <c r="S6" s="174"/>
      <c r="T6" s="204"/>
      <c r="U6" s="174"/>
      <c r="V6" s="261" t="str">
        <f>IF(AND(T6="",R6="",P6="",N6=""),"",IF(AND(T6="",R6="", P6=""),N6,IF(AND(T6="", R6="",P6&lt;&gt;""),P6,IF(AND(T6="",R6&lt;&gt;""),R6,T6))))</f>
        <v>yes</v>
      </c>
      <c r="W6" s="409"/>
      <c r="X6" s="257"/>
      <c r="Y6" s="193" t="str">
        <f>IF(W6="","",W6)</f>
        <v/>
      </c>
      <c r="Z6" s="193"/>
      <c r="AA6" s="75"/>
      <c r="AB6" s="227"/>
      <c r="AC6" s="227"/>
      <c r="AD6" s="181"/>
      <c r="AE6" s="181"/>
      <c r="AF6" s="228" t="str">
        <f>IF(AND(AD6="",AB6=""),"",IF(AND(AD6="",AB6&lt;&gt;""),AB6,IF(AND(AD6="",AB6&lt;&gt;""),AB6,AD6)))</f>
        <v/>
      </c>
      <c r="AG6" s="182"/>
      <c r="AH6" s="176"/>
      <c r="AI6" s="176"/>
      <c r="AJ6" s="176"/>
      <c r="AK6" s="176" t="str">
        <f>IF(AND(AI6="",AG6="",AF6=""),"",IF(AND(AI6="",AG6=""),AF6,IF(AND(AI6="",AG6&lt;&gt;""),AG6,IF(AND(AI6="",AG6&lt;&gt;""),AG6,AI6))))</f>
        <v/>
      </c>
      <c r="AL6" s="176"/>
      <c r="AM6" s="176"/>
      <c r="AN6" s="176"/>
      <c r="AO6" s="176"/>
      <c r="AP6" s="176" t="str">
        <f>IF(AND(AN6="",AL6="",AK6=""),".",IF(AND(AN6="",AL6=""),AK6,IF(AND(AN6="",AL6&lt;&gt;""),AL6,IF(AND(AN6="",AL6&lt;&gt;""),AL6,AN6))))</f>
        <v>.</v>
      </c>
      <c r="AQ6" s="335"/>
      <c r="AR6" s="223"/>
      <c r="AS6" s="229"/>
      <c r="AT6" s="225"/>
      <c r="AU6" s="225"/>
      <c r="AV6" s="184"/>
    </row>
    <row r="7" spans="1:48" ht="41.5" customHeight="1" x14ac:dyDescent="0.25">
      <c r="A7" s="92" t="str">
        <f>MID(E5,FIND("(Q",E5)+1,6)&amp;"_TW2"</f>
        <v>Q3c.01_TW2</v>
      </c>
      <c r="B7" s="93" t="s">
        <v>28</v>
      </c>
      <c r="C7" s="58" t="s">
        <v>486</v>
      </c>
      <c r="D7" s="18"/>
      <c r="E7" s="457"/>
      <c r="F7" s="458" t="s">
        <v>148</v>
      </c>
      <c r="G7" s="463"/>
      <c r="H7" s="457"/>
      <c r="I7" s="616"/>
      <c r="J7" s="493"/>
      <c r="K7" s="494"/>
      <c r="L7" s="494"/>
      <c r="M7" s="495"/>
      <c r="N7" s="167" t="s">
        <v>5</v>
      </c>
      <c r="O7" s="174" t="str">
        <f t="shared" si="0"/>
        <v/>
      </c>
      <c r="P7" s="204"/>
      <c r="Q7" s="174"/>
      <c r="R7" s="204"/>
      <c r="S7" s="174"/>
      <c r="T7" s="204"/>
      <c r="U7" s="174"/>
      <c r="V7" s="261" t="str">
        <f t="shared" ref="V7:V70" si="1">IF(AND(T7="",R7="",P7="",N7=""),"",IF(AND(T7="",R7="", P7=""),N7,IF(AND(T7="", R7="",P7&lt;&gt;""),P7,IF(AND(T7="",R7&lt;&gt;""),R7,T7))))</f>
        <v>yes</v>
      </c>
      <c r="W7" s="409"/>
      <c r="X7" s="257"/>
      <c r="Y7" s="193" t="str">
        <f t="shared" ref="Y7:Y8" si="2">IF(W7="","",W7)</f>
        <v/>
      </c>
      <c r="Z7" s="193"/>
      <c r="AA7" s="75"/>
      <c r="AB7" s="227"/>
      <c r="AC7" s="227"/>
      <c r="AD7" s="181"/>
      <c r="AE7" s="181"/>
      <c r="AF7" s="228" t="str">
        <f t="shared" ref="AF7:AF69" si="3">IF(AND(AD7="",AB7=""),"",IF(AND(AD7="",AB7&lt;&gt;""),AB7,IF(AND(AD7="",AB7&lt;&gt;""),AB7,AD7)))</f>
        <v/>
      </c>
      <c r="AG7" s="182"/>
      <c r="AH7" s="176"/>
      <c r="AI7" s="176"/>
      <c r="AJ7" s="176"/>
      <c r="AK7" s="176" t="str">
        <f t="shared" ref="AK7:AK69" si="4">IF(AND(AI7="",AG7="",AF7=""),"",IF(AND(AI7="",AG7=""),AF7,IF(AND(AI7="",AG7&lt;&gt;""),AG7,IF(AND(AI7="",AG7&lt;&gt;""),AG7,AI7))))</f>
        <v/>
      </c>
      <c r="AL7" s="176"/>
      <c r="AM7" s="176"/>
      <c r="AN7" s="176"/>
      <c r="AO7" s="176"/>
      <c r="AP7" s="176" t="str">
        <f t="shared" ref="AP7:AP69" si="5">IF(AND(AN7="",AL7="",AK7=""),".",IF(AND(AN7="",AL7=""),AK7,IF(AND(AN7="",AL7&lt;&gt;""),AL7,IF(AND(AN7="",AL7&lt;&gt;""),AL7,AN7))))</f>
        <v>.</v>
      </c>
      <c r="AQ7" s="335"/>
      <c r="AR7" s="223"/>
      <c r="AS7" s="229"/>
      <c r="AT7" s="225"/>
      <c r="AU7" s="225"/>
      <c r="AV7" s="184"/>
    </row>
    <row r="8" spans="1:48" ht="87" customHeight="1" x14ac:dyDescent="0.25">
      <c r="A8" s="92" t="str">
        <f>MID(E5,FIND("(Q",E5)+1,6)&amp;"_TW3"</f>
        <v>Q3c.01_TW3</v>
      </c>
      <c r="B8" s="93" t="s">
        <v>28</v>
      </c>
      <c r="C8" s="58" t="s">
        <v>487</v>
      </c>
      <c r="D8" s="18"/>
      <c r="E8" s="457"/>
      <c r="F8" s="458" t="s">
        <v>309</v>
      </c>
      <c r="G8" s="463"/>
      <c r="H8" s="457"/>
      <c r="I8" s="482" t="s">
        <v>526</v>
      </c>
      <c r="J8" s="499"/>
      <c r="K8" s="500"/>
      <c r="L8" s="500"/>
      <c r="M8" s="501"/>
      <c r="N8" s="167" t="s">
        <v>5</v>
      </c>
      <c r="O8" s="174" t="str">
        <f t="shared" si="0"/>
        <v/>
      </c>
      <c r="P8" s="204"/>
      <c r="Q8" s="174"/>
      <c r="R8" s="204"/>
      <c r="S8" s="174"/>
      <c r="T8" s="204"/>
      <c r="U8" s="174"/>
      <c r="V8" s="261" t="str">
        <f t="shared" si="1"/>
        <v>yes</v>
      </c>
      <c r="W8" s="409"/>
      <c r="X8" s="257"/>
      <c r="Y8" s="193" t="str">
        <f t="shared" si="2"/>
        <v/>
      </c>
      <c r="Z8" s="193"/>
      <c r="AA8" s="75"/>
      <c r="AB8" s="227"/>
      <c r="AC8" s="227"/>
      <c r="AD8" s="181"/>
      <c r="AE8" s="181"/>
      <c r="AF8" s="228" t="str">
        <f t="shared" si="3"/>
        <v/>
      </c>
      <c r="AG8" s="182"/>
      <c r="AH8" s="176"/>
      <c r="AI8" s="176"/>
      <c r="AJ8" s="176"/>
      <c r="AK8" s="176" t="str">
        <f t="shared" si="4"/>
        <v/>
      </c>
      <c r="AL8" s="176"/>
      <c r="AM8" s="176"/>
      <c r="AN8" s="176"/>
      <c r="AO8" s="176"/>
      <c r="AP8" s="176" t="str">
        <f t="shared" si="5"/>
        <v>.</v>
      </c>
      <c r="AQ8" s="335"/>
      <c r="AR8" s="223"/>
      <c r="AS8" s="229"/>
      <c r="AT8" s="225"/>
      <c r="AU8" s="225"/>
      <c r="AV8" s="184"/>
    </row>
    <row r="9" spans="1:48" ht="54.75" customHeight="1" x14ac:dyDescent="0.25">
      <c r="A9" s="92" t="str">
        <f t="shared" ref="A9:A10" si="6">MID(E9,FIND("(Q",E9)+1,6)</f>
        <v>Q3c.02</v>
      </c>
      <c r="B9" s="93" t="s">
        <v>372</v>
      </c>
      <c r="C9" s="58"/>
      <c r="D9" s="18"/>
      <c r="E9" s="588" t="s">
        <v>1198</v>
      </c>
      <c r="F9" s="588"/>
      <c r="G9" s="588"/>
      <c r="H9" s="612"/>
      <c r="I9" s="441" t="s">
        <v>1243</v>
      </c>
      <c r="J9" s="499"/>
      <c r="K9" s="500"/>
      <c r="L9" s="500"/>
      <c r="M9" s="501"/>
      <c r="N9" s="167" t="s">
        <v>0</v>
      </c>
      <c r="O9" s="174" t="s">
        <v>1389</v>
      </c>
      <c r="P9" s="204"/>
      <c r="Q9" s="174"/>
      <c r="R9" s="204"/>
      <c r="S9" s="174"/>
      <c r="T9" s="204"/>
      <c r="U9" s="174"/>
      <c r="V9" s="261" t="str">
        <f t="shared" si="1"/>
        <v/>
      </c>
      <c r="W9" s="409"/>
      <c r="X9" s="257"/>
      <c r="Y9" s="193"/>
      <c r="Z9" s="193"/>
      <c r="AA9" s="75"/>
      <c r="AB9" s="227"/>
      <c r="AC9" s="227"/>
      <c r="AD9" s="181"/>
      <c r="AE9" s="181"/>
      <c r="AF9" s="228" t="str">
        <f t="shared" si="3"/>
        <v/>
      </c>
      <c r="AG9" s="182"/>
      <c r="AH9" s="176"/>
      <c r="AI9" s="176"/>
      <c r="AJ9" s="176"/>
      <c r="AK9" s="176" t="str">
        <f t="shared" si="4"/>
        <v/>
      </c>
      <c r="AL9" s="176"/>
      <c r="AM9" s="176"/>
      <c r="AN9" s="176"/>
      <c r="AO9" s="176"/>
      <c r="AP9" s="176" t="str">
        <f t="shared" si="5"/>
        <v>.</v>
      </c>
      <c r="AQ9" s="335"/>
      <c r="AR9" s="223"/>
      <c r="AS9" s="229"/>
      <c r="AT9" s="225"/>
      <c r="AU9" s="225"/>
      <c r="AV9" s="184"/>
    </row>
    <row r="10" spans="1:48" ht="34.5" x14ac:dyDescent="0.25">
      <c r="A10" s="92" t="str">
        <f t="shared" si="6"/>
        <v>Q3c.03</v>
      </c>
      <c r="B10" s="93" t="s">
        <v>372</v>
      </c>
      <c r="C10" s="58"/>
      <c r="D10" s="18"/>
      <c r="E10" s="588" t="s">
        <v>1193</v>
      </c>
      <c r="F10" s="588"/>
      <c r="G10" s="588"/>
      <c r="H10" s="612"/>
      <c r="I10" s="442" t="s">
        <v>1230</v>
      </c>
      <c r="J10" s="499"/>
      <c r="K10" s="500"/>
      <c r="L10" s="500"/>
      <c r="M10" s="501"/>
      <c r="N10" s="167" t="s">
        <v>0</v>
      </c>
      <c r="O10" s="174" t="s">
        <v>1389</v>
      </c>
      <c r="P10" s="204"/>
      <c r="Q10" s="174"/>
      <c r="R10" s="204"/>
      <c r="S10" s="174"/>
      <c r="T10" s="204"/>
      <c r="U10" s="174"/>
      <c r="V10" s="261" t="str">
        <f t="shared" si="1"/>
        <v/>
      </c>
      <c r="W10" s="409"/>
      <c r="X10" s="257"/>
      <c r="Y10" s="193"/>
      <c r="Z10" s="193"/>
      <c r="AA10" s="75"/>
      <c r="AB10" s="227"/>
      <c r="AC10" s="227"/>
      <c r="AD10" s="181"/>
      <c r="AE10" s="181"/>
      <c r="AF10" s="228" t="str">
        <f t="shared" si="3"/>
        <v/>
      </c>
      <c r="AG10" s="182"/>
      <c r="AH10" s="176"/>
      <c r="AI10" s="176"/>
      <c r="AJ10" s="176"/>
      <c r="AK10" s="176" t="str">
        <f t="shared" si="4"/>
        <v/>
      </c>
      <c r="AL10" s="176"/>
      <c r="AM10" s="176"/>
      <c r="AN10" s="176"/>
      <c r="AO10" s="176"/>
      <c r="AP10" s="176" t="str">
        <f t="shared" si="5"/>
        <v>.</v>
      </c>
      <c r="AQ10" s="335"/>
      <c r="AR10" s="223"/>
      <c r="AS10" s="229"/>
      <c r="AT10" s="225"/>
      <c r="AU10" s="225"/>
      <c r="AV10" s="184"/>
    </row>
    <row r="11" spans="1:48" ht="60" customHeight="1" x14ac:dyDescent="0.25">
      <c r="A11" s="93"/>
      <c r="D11" s="560" t="s">
        <v>528</v>
      </c>
      <c r="E11" s="561"/>
      <c r="F11" s="561"/>
      <c r="G11" s="561"/>
      <c r="H11" s="562"/>
      <c r="I11" s="356"/>
      <c r="J11" s="47"/>
      <c r="K11" s="73"/>
      <c r="L11" s="73"/>
      <c r="M11" s="96"/>
      <c r="N11" s="454"/>
      <c r="O11" s="115"/>
      <c r="P11" s="115"/>
      <c r="Q11" s="213"/>
      <c r="R11" s="115"/>
      <c r="S11" s="213"/>
      <c r="T11" s="115"/>
      <c r="U11" s="209"/>
      <c r="V11" s="213"/>
      <c r="W11" s="230"/>
      <c r="X11" s="257"/>
      <c r="Y11" s="193"/>
      <c r="Z11" s="193"/>
      <c r="AA11" s="75"/>
      <c r="AB11" s="192"/>
      <c r="AC11" s="443"/>
      <c r="AD11" s="188"/>
      <c r="AE11" s="188"/>
      <c r="AF11" s="188"/>
      <c r="AG11" s="186"/>
      <c r="AH11" s="188"/>
      <c r="AI11" s="188"/>
      <c r="AJ11" s="188"/>
      <c r="AK11" s="188"/>
      <c r="AL11" s="188"/>
      <c r="AM11" s="188"/>
      <c r="AN11" s="188"/>
      <c r="AO11" s="188"/>
      <c r="AP11" s="188"/>
      <c r="AQ11" s="202"/>
      <c r="AR11" s="223"/>
      <c r="AS11" s="229"/>
      <c r="AT11" s="225"/>
      <c r="AU11" s="225"/>
      <c r="AV11" s="184"/>
    </row>
    <row r="12" spans="1:48" ht="108" customHeight="1" x14ac:dyDescent="0.25">
      <c r="A12" s="93"/>
      <c r="D12" s="3"/>
      <c r="E12" s="62"/>
      <c r="F12" s="62"/>
      <c r="G12" s="62"/>
      <c r="H12" s="62"/>
      <c r="I12" s="481" t="s">
        <v>754</v>
      </c>
      <c r="J12" s="47"/>
      <c r="K12" s="73"/>
      <c r="L12" s="73"/>
      <c r="M12" s="96"/>
      <c r="N12" s="454"/>
      <c r="O12" s="115"/>
      <c r="P12" s="115"/>
      <c r="Q12" s="213"/>
      <c r="R12" s="115"/>
      <c r="S12" s="213"/>
      <c r="T12" s="115"/>
      <c r="U12" s="209"/>
      <c r="V12" s="213"/>
      <c r="W12" s="230"/>
      <c r="X12" s="257"/>
      <c r="Y12" s="193"/>
      <c r="Z12" s="193"/>
      <c r="AA12" s="75"/>
      <c r="AB12" s="192"/>
      <c r="AC12" s="443"/>
      <c r="AD12" s="188"/>
      <c r="AE12" s="188"/>
      <c r="AF12" s="188"/>
      <c r="AG12" s="186"/>
      <c r="AH12" s="188"/>
      <c r="AI12" s="188"/>
      <c r="AJ12" s="188"/>
      <c r="AK12" s="188"/>
      <c r="AL12" s="188"/>
      <c r="AM12" s="188"/>
      <c r="AN12" s="188"/>
      <c r="AO12" s="188"/>
      <c r="AP12" s="188"/>
      <c r="AQ12" s="202"/>
      <c r="AR12" s="223"/>
      <c r="AS12" s="229"/>
      <c r="AT12" s="225"/>
      <c r="AU12" s="225"/>
      <c r="AV12" s="184"/>
    </row>
    <row r="13" spans="1:48" ht="153.65" customHeight="1" x14ac:dyDescent="0.25">
      <c r="A13" s="93"/>
      <c r="D13" s="333"/>
      <c r="E13" s="552" t="s">
        <v>679</v>
      </c>
      <c r="F13" s="552"/>
      <c r="G13" s="552"/>
      <c r="H13" s="553"/>
      <c r="I13" s="617" t="s">
        <v>529</v>
      </c>
      <c r="J13" s="47"/>
      <c r="K13" s="73"/>
      <c r="L13" s="73"/>
      <c r="M13" s="96"/>
      <c r="N13" s="454"/>
      <c r="O13" s="115"/>
      <c r="P13" s="115"/>
      <c r="Q13" s="213"/>
      <c r="R13" s="115"/>
      <c r="S13" s="213"/>
      <c r="T13" s="115"/>
      <c r="U13" s="209"/>
      <c r="V13" s="213"/>
      <c r="W13" s="230"/>
      <c r="X13" s="257"/>
      <c r="Y13" s="193"/>
      <c r="Z13" s="193"/>
      <c r="AA13" s="75"/>
      <c r="AB13" s="192"/>
      <c r="AC13" s="443"/>
      <c r="AD13" s="188"/>
      <c r="AE13" s="188"/>
      <c r="AF13" s="188"/>
      <c r="AG13" s="186"/>
      <c r="AH13" s="188"/>
      <c r="AI13" s="188"/>
      <c r="AJ13" s="188"/>
      <c r="AK13" s="188"/>
      <c r="AL13" s="188"/>
      <c r="AM13" s="188"/>
      <c r="AN13" s="188"/>
      <c r="AO13" s="188"/>
      <c r="AP13" s="188"/>
      <c r="AQ13" s="202"/>
      <c r="AR13" s="223"/>
      <c r="AS13" s="229"/>
      <c r="AT13" s="225"/>
      <c r="AU13" s="225"/>
      <c r="AV13" s="184"/>
    </row>
    <row r="14" spans="1:48" ht="54" customHeight="1" x14ac:dyDescent="0.25">
      <c r="A14" s="92" t="str">
        <f>MID(E13,FIND("(Q",E13)+1,7)&amp;"_TW1"</f>
        <v>Q3c.1.1_TW1</v>
      </c>
      <c r="B14" s="91" t="s">
        <v>30</v>
      </c>
      <c r="C14" s="94" t="s">
        <v>491</v>
      </c>
      <c r="D14" s="333"/>
      <c r="E14" s="463"/>
      <c r="F14" s="458" t="s">
        <v>147</v>
      </c>
      <c r="G14" s="463"/>
      <c r="H14" s="457"/>
      <c r="I14" s="617"/>
      <c r="J14" s="47"/>
      <c r="K14" s="73"/>
      <c r="L14" s="73"/>
      <c r="M14" s="96"/>
      <c r="N14" s="167" t="s">
        <v>1</v>
      </c>
      <c r="O14" s="174" t="str">
        <f t="shared" ref="O14:O16" si="7">IF(OR(B14="NI",B14="N"),"New question introduced in 2023 - Please answer this question for the year of the previous update in Column P",IF(B14="EC","Small changes were made to the question. Take extra care when validating the response in Column N. If necessary, please change your answer in Column P",""))</f>
        <v>Small changes were made to the question. Take extra care when validating the response in Column N. If necessary, please change your answer in Column P</v>
      </c>
      <c r="P14" s="97"/>
      <c r="Q14" s="174"/>
      <c r="R14" s="97"/>
      <c r="S14" s="174"/>
      <c r="T14" s="97"/>
      <c r="U14" s="204"/>
      <c r="V14" s="261" t="str">
        <f t="shared" si="1"/>
        <v>no</v>
      </c>
      <c r="W14" s="231"/>
      <c r="X14" s="257"/>
      <c r="Y14" s="193"/>
      <c r="Z14" s="193"/>
      <c r="AA14" s="75"/>
      <c r="AB14" s="227"/>
      <c r="AC14" s="444"/>
      <c r="AD14" s="176"/>
      <c r="AE14" s="176"/>
      <c r="AF14" s="176" t="str">
        <f t="shared" si="3"/>
        <v/>
      </c>
      <c r="AG14" s="182"/>
      <c r="AH14" s="176"/>
      <c r="AI14" s="176"/>
      <c r="AJ14" s="176"/>
      <c r="AK14" s="176" t="str">
        <f t="shared" si="4"/>
        <v/>
      </c>
      <c r="AL14" s="176"/>
      <c r="AM14" s="176"/>
      <c r="AN14" s="176"/>
      <c r="AO14" s="176"/>
      <c r="AP14" s="176" t="str">
        <f t="shared" si="5"/>
        <v>.</v>
      </c>
      <c r="AQ14" s="335"/>
      <c r="AR14" s="223"/>
      <c r="AS14" s="229"/>
      <c r="AT14" s="225"/>
      <c r="AU14" s="225"/>
      <c r="AV14" s="184"/>
    </row>
    <row r="15" spans="1:48" ht="54" customHeight="1" x14ac:dyDescent="0.25">
      <c r="A15" s="92" t="str">
        <f>MID(E13,FIND("(Q",E13)+1,7)&amp;"_TW2"</f>
        <v>Q3c.1.1_TW2</v>
      </c>
      <c r="B15" s="91" t="s">
        <v>30</v>
      </c>
      <c r="C15" s="92" t="s">
        <v>492</v>
      </c>
      <c r="D15" s="333"/>
      <c r="E15" s="463"/>
      <c r="F15" s="458" t="s">
        <v>148</v>
      </c>
      <c r="G15" s="463"/>
      <c r="H15" s="457"/>
      <c r="I15" s="617"/>
      <c r="J15" s="47"/>
      <c r="K15" s="73"/>
      <c r="L15" s="73"/>
      <c r="M15" s="96"/>
      <c r="N15" s="167" t="s">
        <v>1</v>
      </c>
      <c r="O15" s="174" t="str">
        <f t="shared" si="7"/>
        <v>Small changes were made to the question. Take extra care when validating the response in Column N. If necessary, please change your answer in Column P</v>
      </c>
      <c r="P15" s="97"/>
      <c r="Q15" s="174"/>
      <c r="R15" s="97"/>
      <c r="S15" s="174"/>
      <c r="T15" s="97"/>
      <c r="U15" s="204"/>
      <c r="V15" s="261" t="str">
        <f t="shared" si="1"/>
        <v>no</v>
      </c>
      <c r="W15" s="231"/>
      <c r="X15" s="257"/>
      <c r="Y15" s="193"/>
      <c r="Z15" s="193"/>
      <c r="AA15" s="75"/>
      <c r="AB15" s="227"/>
      <c r="AC15" s="444"/>
      <c r="AD15" s="176"/>
      <c r="AE15" s="176"/>
      <c r="AF15" s="176" t="str">
        <f t="shared" si="3"/>
        <v/>
      </c>
      <c r="AG15" s="182"/>
      <c r="AH15" s="176"/>
      <c r="AI15" s="176"/>
      <c r="AJ15" s="176"/>
      <c r="AK15" s="176" t="str">
        <f t="shared" si="4"/>
        <v/>
      </c>
      <c r="AL15" s="176"/>
      <c r="AM15" s="176"/>
      <c r="AN15" s="176"/>
      <c r="AO15" s="176"/>
      <c r="AP15" s="176" t="str">
        <f t="shared" si="5"/>
        <v>.</v>
      </c>
      <c r="AQ15" s="335"/>
      <c r="AR15" s="223"/>
      <c r="AS15" s="229"/>
      <c r="AT15" s="225"/>
      <c r="AU15" s="225"/>
      <c r="AV15" s="184"/>
    </row>
    <row r="16" spans="1:48" ht="54" customHeight="1" x14ac:dyDescent="0.25">
      <c r="A16" s="92" t="str">
        <f>MID(E13,FIND("(Q",E13)+1,7)&amp;"_TW3"</f>
        <v>Q3c.1.1_TW3</v>
      </c>
      <c r="B16" s="91" t="s">
        <v>30</v>
      </c>
      <c r="C16" s="94" t="s">
        <v>493</v>
      </c>
      <c r="D16" s="333"/>
      <c r="E16" s="463"/>
      <c r="F16" s="458" t="s">
        <v>309</v>
      </c>
      <c r="G16" s="463"/>
      <c r="H16" s="457"/>
      <c r="I16" s="617"/>
      <c r="J16" s="47"/>
      <c r="K16" s="73"/>
      <c r="L16" s="73"/>
      <c r="M16" s="96"/>
      <c r="N16" s="167" t="s">
        <v>5</v>
      </c>
      <c r="O16" s="174" t="str">
        <f t="shared" si="7"/>
        <v>Small changes were made to the question. Take extra care when validating the response in Column N. If necessary, please change your answer in Column P</v>
      </c>
      <c r="P16" s="97"/>
      <c r="Q16" s="174"/>
      <c r="R16" s="97"/>
      <c r="S16" s="174"/>
      <c r="T16" s="97"/>
      <c r="U16" s="204"/>
      <c r="V16" s="261" t="str">
        <f t="shared" si="1"/>
        <v>yes</v>
      </c>
      <c r="W16" s="231"/>
      <c r="X16" s="257"/>
      <c r="Y16" s="193"/>
      <c r="Z16" s="193"/>
      <c r="AA16" s="75"/>
      <c r="AB16" s="227"/>
      <c r="AC16" s="444"/>
      <c r="AD16" s="176"/>
      <c r="AE16" s="176"/>
      <c r="AF16" s="176" t="str">
        <f t="shared" si="3"/>
        <v/>
      </c>
      <c r="AG16" s="182"/>
      <c r="AH16" s="176"/>
      <c r="AI16" s="176"/>
      <c r="AJ16" s="176"/>
      <c r="AK16" s="176" t="str">
        <f t="shared" si="4"/>
        <v/>
      </c>
      <c r="AL16" s="176"/>
      <c r="AM16" s="176"/>
      <c r="AN16" s="176"/>
      <c r="AO16" s="176"/>
      <c r="AP16" s="176" t="str">
        <f t="shared" si="5"/>
        <v>.</v>
      </c>
      <c r="AQ16" s="335"/>
      <c r="AR16" s="223"/>
      <c r="AS16" s="229"/>
      <c r="AT16" s="225"/>
      <c r="AU16" s="225"/>
      <c r="AV16" s="184"/>
    </row>
    <row r="17" spans="1:48" ht="53.25" customHeight="1" x14ac:dyDescent="0.25">
      <c r="A17" s="92"/>
      <c r="C17" s="94"/>
      <c r="D17" s="333"/>
      <c r="E17" s="552" t="s">
        <v>1007</v>
      </c>
      <c r="F17" s="552"/>
      <c r="G17" s="552"/>
      <c r="H17" s="553"/>
      <c r="I17" s="487" t="s">
        <v>394</v>
      </c>
      <c r="J17" s="47"/>
      <c r="K17" s="73"/>
      <c r="L17" s="73"/>
      <c r="M17" s="96"/>
      <c r="N17" s="454"/>
      <c r="O17" s="115"/>
      <c r="P17" s="115"/>
      <c r="Q17" s="213"/>
      <c r="R17" s="115"/>
      <c r="S17" s="213"/>
      <c r="T17" s="115"/>
      <c r="U17" s="209"/>
      <c r="V17" s="213"/>
      <c r="W17" s="230"/>
      <c r="X17" s="257"/>
      <c r="Y17" s="193"/>
      <c r="Z17" s="193"/>
      <c r="AA17" s="75"/>
      <c r="AB17" s="192"/>
      <c r="AC17" s="443"/>
      <c r="AD17" s="188"/>
      <c r="AE17" s="188"/>
      <c r="AF17" s="188"/>
      <c r="AG17" s="186"/>
      <c r="AH17" s="188"/>
      <c r="AI17" s="188"/>
      <c r="AJ17" s="188"/>
      <c r="AK17" s="188"/>
      <c r="AL17" s="188"/>
      <c r="AM17" s="188"/>
      <c r="AN17" s="188"/>
      <c r="AO17" s="188"/>
      <c r="AP17" s="188"/>
      <c r="AQ17" s="202"/>
      <c r="AR17" s="223"/>
      <c r="AS17" s="229"/>
      <c r="AT17" s="225"/>
      <c r="AU17" s="225"/>
      <c r="AV17" s="184"/>
    </row>
    <row r="18" spans="1:48" ht="24.75" customHeight="1" x14ac:dyDescent="0.25">
      <c r="A18" s="92"/>
      <c r="C18" s="94"/>
      <c r="D18" s="333"/>
      <c r="E18" s="463"/>
      <c r="F18" s="552" t="s">
        <v>1207</v>
      </c>
      <c r="G18" s="552"/>
      <c r="H18" s="553"/>
      <c r="I18" s="481"/>
      <c r="J18" s="47"/>
      <c r="K18" s="73"/>
      <c r="L18" s="73"/>
      <c r="M18" s="96"/>
      <c r="N18" s="454"/>
      <c r="O18" s="115"/>
      <c r="P18" s="115"/>
      <c r="Q18" s="213"/>
      <c r="R18" s="115"/>
      <c r="S18" s="213"/>
      <c r="T18" s="115"/>
      <c r="U18" s="209"/>
      <c r="V18" s="213"/>
      <c r="W18" s="230"/>
      <c r="X18" s="257"/>
      <c r="Y18" s="193"/>
      <c r="Z18" s="193"/>
      <c r="AA18" s="75"/>
      <c r="AB18" s="192"/>
      <c r="AC18" s="443"/>
      <c r="AD18" s="188"/>
      <c r="AE18" s="188"/>
      <c r="AF18" s="188"/>
      <c r="AG18" s="186"/>
      <c r="AH18" s="188"/>
      <c r="AI18" s="188"/>
      <c r="AJ18" s="188"/>
      <c r="AK18" s="188"/>
      <c r="AL18" s="188"/>
      <c r="AM18" s="188"/>
      <c r="AN18" s="188"/>
      <c r="AO18" s="188"/>
      <c r="AP18" s="188"/>
      <c r="AQ18" s="202"/>
      <c r="AR18" s="223"/>
      <c r="AS18" s="229"/>
      <c r="AT18" s="225"/>
      <c r="AU18" s="225"/>
      <c r="AV18" s="184"/>
    </row>
    <row r="19" spans="1:48" ht="34.5" x14ac:dyDescent="0.25">
      <c r="A19" s="92" t="str">
        <f>MID(F18,FIND("(Q",F18)+1,8)&amp;"_TW1"</f>
        <v>Q3c.1.2a_TW1</v>
      </c>
      <c r="B19" s="91" t="s">
        <v>30</v>
      </c>
      <c r="C19" s="94" t="s">
        <v>495</v>
      </c>
      <c r="D19" s="333"/>
      <c r="E19" s="463"/>
      <c r="F19" s="458"/>
      <c r="G19" s="578" t="s">
        <v>147</v>
      </c>
      <c r="H19" s="579"/>
      <c r="I19" s="481"/>
      <c r="J19" s="47"/>
      <c r="K19" s="73"/>
      <c r="L19" s="73"/>
      <c r="M19" s="96"/>
      <c r="N19" s="167" t="s">
        <v>1</v>
      </c>
      <c r="O19" s="174" t="str">
        <f t="shared" ref="O19:O21" si="8">IF(OR(B19="NI",B19="N"),"New question introduced in 2023 - Please answer this question for the year of the previous update in Column P",IF(B19="EC","Small changes were made to the question. Take extra care when validating the response in Column N. If necessary, please change your answer in Column P",""))</f>
        <v>Small changes were made to the question. Take extra care when validating the response in Column N. If necessary, please change your answer in Column P</v>
      </c>
      <c r="P19" s="233"/>
      <c r="Q19" s="174"/>
      <c r="R19" s="233"/>
      <c r="S19" s="174"/>
      <c r="T19" s="233"/>
      <c r="U19" s="204"/>
      <c r="V19" s="261" t="str">
        <f t="shared" si="1"/>
        <v>no</v>
      </c>
      <c r="W19" s="231"/>
      <c r="X19" s="257"/>
      <c r="Y19" s="193"/>
      <c r="Z19" s="193"/>
      <c r="AA19" s="75"/>
      <c r="AB19" s="241"/>
      <c r="AC19" s="395"/>
      <c r="AD19" s="232"/>
      <c r="AE19" s="176"/>
      <c r="AF19" s="176" t="str">
        <f t="shared" si="3"/>
        <v/>
      </c>
      <c r="AG19" s="232"/>
      <c r="AH19" s="176"/>
      <c r="AI19" s="232"/>
      <c r="AJ19" s="176"/>
      <c r="AK19" s="176" t="str">
        <f t="shared" si="4"/>
        <v/>
      </c>
      <c r="AL19" s="232"/>
      <c r="AM19" s="176"/>
      <c r="AN19" s="232"/>
      <c r="AO19" s="176"/>
      <c r="AP19" s="176" t="str">
        <f t="shared" si="5"/>
        <v>.</v>
      </c>
      <c r="AQ19" s="335"/>
      <c r="AR19" s="223"/>
      <c r="AS19" s="229"/>
      <c r="AT19" s="225"/>
      <c r="AU19" s="225"/>
      <c r="AV19" s="184"/>
    </row>
    <row r="20" spans="1:48" ht="34.5" x14ac:dyDescent="0.25">
      <c r="A20" s="92" t="str">
        <f>MID(F18,FIND("(Q",F18)+1,8)&amp;"_TW2"</f>
        <v>Q3c.1.2a_TW2</v>
      </c>
      <c r="B20" s="91" t="s">
        <v>30</v>
      </c>
      <c r="C20" s="92" t="s">
        <v>496</v>
      </c>
      <c r="D20" s="333"/>
      <c r="E20" s="463"/>
      <c r="F20" s="458"/>
      <c r="G20" s="578" t="s">
        <v>148</v>
      </c>
      <c r="H20" s="579"/>
      <c r="I20" s="481"/>
      <c r="J20" s="47"/>
      <c r="K20" s="73"/>
      <c r="L20" s="73"/>
      <c r="M20" s="96"/>
      <c r="N20" s="167" t="s">
        <v>1</v>
      </c>
      <c r="O20" s="174" t="str">
        <f t="shared" si="8"/>
        <v>Small changes were made to the question. Take extra care when validating the response in Column N. If necessary, please change your answer in Column P</v>
      </c>
      <c r="P20" s="233"/>
      <c r="Q20" s="174"/>
      <c r="R20" s="233"/>
      <c r="S20" s="174"/>
      <c r="T20" s="233"/>
      <c r="U20" s="204"/>
      <c r="V20" s="261" t="str">
        <f t="shared" si="1"/>
        <v>no</v>
      </c>
      <c r="W20" s="231"/>
      <c r="X20" s="257"/>
      <c r="Y20" s="193"/>
      <c r="Z20" s="193"/>
      <c r="AA20" s="75"/>
      <c r="AB20" s="241"/>
      <c r="AC20" s="395"/>
      <c r="AD20" s="232"/>
      <c r="AE20" s="176"/>
      <c r="AF20" s="176" t="str">
        <f t="shared" si="3"/>
        <v/>
      </c>
      <c r="AG20" s="232"/>
      <c r="AH20" s="176"/>
      <c r="AI20" s="232"/>
      <c r="AJ20" s="176"/>
      <c r="AK20" s="176" t="str">
        <f t="shared" si="4"/>
        <v/>
      </c>
      <c r="AL20" s="232"/>
      <c r="AM20" s="176"/>
      <c r="AN20" s="232"/>
      <c r="AO20" s="176"/>
      <c r="AP20" s="176" t="str">
        <f t="shared" si="5"/>
        <v>.</v>
      </c>
      <c r="AQ20" s="335"/>
      <c r="AR20" s="223"/>
      <c r="AS20" s="229"/>
      <c r="AT20" s="225"/>
      <c r="AU20" s="225"/>
      <c r="AV20" s="184"/>
    </row>
    <row r="21" spans="1:48" ht="34.5" x14ac:dyDescent="0.25">
      <c r="A21" s="92" t="str">
        <f>MID(F18,FIND("(Q",F18)+1,8)&amp;"_TW3"</f>
        <v>Q3c.1.2a_TW3</v>
      </c>
      <c r="B21" s="91" t="s">
        <v>30</v>
      </c>
      <c r="C21" s="94" t="s">
        <v>497</v>
      </c>
      <c r="D21" s="333"/>
      <c r="E21" s="463"/>
      <c r="F21" s="458"/>
      <c r="G21" s="578" t="s">
        <v>309</v>
      </c>
      <c r="H21" s="579"/>
      <c r="I21" s="481"/>
      <c r="J21" s="47"/>
      <c r="K21" s="73"/>
      <c r="L21" s="73"/>
      <c r="M21" s="96"/>
      <c r="N21" s="167" t="s">
        <v>1</v>
      </c>
      <c r="O21" s="174" t="str">
        <f t="shared" si="8"/>
        <v>Small changes were made to the question. Take extra care when validating the response in Column N. If necessary, please change your answer in Column P</v>
      </c>
      <c r="P21" s="233"/>
      <c r="Q21" s="174"/>
      <c r="R21" s="233"/>
      <c r="S21" s="174"/>
      <c r="T21" s="233"/>
      <c r="U21" s="204"/>
      <c r="V21" s="261" t="str">
        <f t="shared" si="1"/>
        <v>no</v>
      </c>
      <c r="W21" s="231"/>
      <c r="X21" s="257"/>
      <c r="Y21" s="193"/>
      <c r="Z21" s="193"/>
      <c r="AA21" s="75"/>
      <c r="AB21" s="241"/>
      <c r="AC21" s="395"/>
      <c r="AD21" s="232"/>
      <c r="AE21" s="176"/>
      <c r="AF21" s="176" t="str">
        <f t="shared" si="3"/>
        <v/>
      </c>
      <c r="AG21" s="232"/>
      <c r="AH21" s="176"/>
      <c r="AI21" s="232"/>
      <c r="AJ21" s="176"/>
      <c r="AK21" s="176" t="str">
        <f t="shared" si="4"/>
        <v/>
      </c>
      <c r="AL21" s="232"/>
      <c r="AM21" s="176"/>
      <c r="AN21" s="232"/>
      <c r="AO21" s="176"/>
      <c r="AP21" s="176" t="str">
        <f t="shared" si="5"/>
        <v>.</v>
      </c>
      <c r="AQ21" s="335"/>
      <c r="AR21" s="223"/>
      <c r="AS21" s="229"/>
      <c r="AT21" s="225"/>
      <c r="AU21" s="225"/>
      <c r="AV21" s="184"/>
    </row>
    <row r="22" spans="1:48" ht="27" customHeight="1" x14ac:dyDescent="0.25">
      <c r="A22" s="92"/>
      <c r="C22" s="94"/>
      <c r="D22" s="333"/>
      <c r="E22" s="463"/>
      <c r="F22" s="552" t="s">
        <v>1208</v>
      </c>
      <c r="G22" s="552"/>
      <c r="H22" s="553"/>
      <c r="I22" s="481"/>
      <c r="J22" s="47"/>
      <c r="K22" s="73"/>
      <c r="L22" s="73"/>
      <c r="M22" s="96"/>
      <c r="N22" s="454"/>
      <c r="O22" s="115"/>
      <c r="P22" s="115"/>
      <c r="Q22" s="213"/>
      <c r="R22" s="115"/>
      <c r="S22" s="213"/>
      <c r="T22" s="115"/>
      <c r="U22" s="209"/>
      <c r="V22" s="213"/>
      <c r="W22" s="230"/>
      <c r="X22" s="257"/>
      <c r="Y22" s="193"/>
      <c r="Z22" s="193"/>
      <c r="AA22" s="75"/>
      <c r="AB22" s="383"/>
      <c r="AC22" s="394"/>
      <c r="AD22" s="188"/>
      <c r="AE22" s="188"/>
      <c r="AF22" s="188"/>
      <c r="AG22" s="188"/>
      <c r="AH22" s="188"/>
      <c r="AI22" s="188"/>
      <c r="AJ22" s="188"/>
      <c r="AK22" s="188"/>
      <c r="AL22" s="188"/>
      <c r="AM22" s="188"/>
      <c r="AN22" s="188"/>
      <c r="AO22" s="188"/>
      <c r="AP22" s="188"/>
      <c r="AQ22" s="202"/>
      <c r="AR22" s="223"/>
      <c r="AS22" s="229"/>
      <c r="AT22" s="225"/>
      <c r="AU22" s="225"/>
      <c r="AV22" s="184"/>
    </row>
    <row r="23" spans="1:48" ht="34.5" x14ac:dyDescent="0.25">
      <c r="A23" s="92" t="str">
        <f>MID(F22,FIND("(Q",F22)+1,8)&amp;"_TW1"</f>
        <v>Q3c.1.2b_TW1</v>
      </c>
      <c r="B23" s="91" t="s">
        <v>30</v>
      </c>
      <c r="C23" s="94" t="s">
        <v>495</v>
      </c>
      <c r="D23" s="333"/>
      <c r="E23" s="463"/>
      <c r="F23" s="458"/>
      <c r="G23" s="578" t="s">
        <v>147</v>
      </c>
      <c r="H23" s="579"/>
      <c r="I23" s="481"/>
      <c r="J23" s="47"/>
      <c r="K23" s="73"/>
      <c r="L23" s="73"/>
      <c r="M23" s="96"/>
      <c r="N23" s="167" t="s">
        <v>1</v>
      </c>
      <c r="O23" s="174" t="str">
        <f t="shared" ref="O23:O25" si="9">IF(OR(B23="NI",B23="N"),"New question introduced in 2023 - Please answer this question for the year of the previous update in Column P",IF(B23="EC","Small changes were made to the question. Take extra care when validating the response in Column N. If necessary, please change your answer in Column P",""))</f>
        <v>Small changes were made to the question. Take extra care when validating the response in Column N. If necessary, please change your answer in Column P</v>
      </c>
      <c r="P23" s="233"/>
      <c r="Q23" s="174"/>
      <c r="R23" s="233"/>
      <c r="S23" s="174"/>
      <c r="T23" s="233"/>
      <c r="U23" s="204"/>
      <c r="V23" s="261" t="str">
        <f t="shared" si="1"/>
        <v>no</v>
      </c>
      <c r="W23" s="231"/>
      <c r="X23" s="257"/>
      <c r="Y23" s="193"/>
      <c r="Z23" s="193"/>
      <c r="AA23" s="75"/>
      <c r="AB23" s="241"/>
      <c r="AC23" s="395"/>
      <c r="AD23" s="232"/>
      <c r="AE23" s="176"/>
      <c r="AF23" s="176" t="str">
        <f t="shared" si="3"/>
        <v/>
      </c>
      <c r="AG23" s="232"/>
      <c r="AH23" s="176"/>
      <c r="AI23" s="232"/>
      <c r="AJ23" s="176"/>
      <c r="AK23" s="176" t="str">
        <f t="shared" si="4"/>
        <v/>
      </c>
      <c r="AL23" s="232"/>
      <c r="AM23" s="176"/>
      <c r="AN23" s="232"/>
      <c r="AO23" s="176"/>
      <c r="AP23" s="176" t="str">
        <f t="shared" si="5"/>
        <v>.</v>
      </c>
      <c r="AQ23" s="335"/>
      <c r="AR23" s="223"/>
      <c r="AS23" s="229"/>
      <c r="AT23" s="225"/>
      <c r="AU23" s="225"/>
      <c r="AV23" s="184"/>
    </row>
    <row r="24" spans="1:48" ht="34.5" x14ac:dyDescent="0.25">
      <c r="A24" s="92" t="str">
        <f>MID(F22,FIND("(Q",F22)+1,8)&amp;"_TW2"</f>
        <v>Q3c.1.2b_TW2</v>
      </c>
      <c r="B24" s="91" t="s">
        <v>30</v>
      </c>
      <c r="C24" s="92" t="s">
        <v>496</v>
      </c>
      <c r="D24" s="333"/>
      <c r="E24" s="463"/>
      <c r="F24" s="458"/>
      <c r="G24" s="578" t="s">
        <v>148</v>
      </c>
      <c r="H24" s="579"/>
      <c r="I24" s="481"/>
      <c r="J24" s="47"/>
      <c r="K24" s="73"/>
      <c r="L24" s="73"/>
      <c r="M24" s="96"/>
      <c r="N24" s="167" t="s">
        <v>1</v>
      </c>
      <c r="O24" s="174" t="str">
        <f t="shared" si="9"/>
        <v>Small changes were made to the question. Take extra care when validating the response in Column N. If necessary, please change your answer in Column P</v>
      </c>
      <c r="P24" s="233"/>
      <c r="Q24" s="174"/>
      <c r="R24" s="233"/>
      <c r="S24" s="174"/>
      <c r="T24" s="233"/>
      <c r="U24" s="204"/>
      <c r="V24" s="261" t="str">
        <f t="shared" si="1"/>
        <v>no</v>
      </c>
      <c r="W24" s="231"/>
      <c r="X24" s="257"/>
      <c r="Y24" s="193"/>
      <c r="Z24" s="193"/>
      <c r="AA24" s="75"/>
      <c r="AB24" s="241"/>
      <c r="AC24" s="395"/>
      <c r="AD24" s="232"/>
      <c r="AE24" s="176"/>
      <c r="AF24" s="176" t="str">
        <f t="shared" si="3"/>
        <v/>
      </c>
      <c r="AG24" s="232"/>
      <c r="AH24" s="176"/>
      <c r="AI24" s="232"/>
      <c r="AJ24" s="176"/>
      <c r="AK24" s="176" t="str">
        <f t="shared" si="4"/>
        <v/>
      </c>
      <c r="AL24" s="232"/>
      <c r="AM24" s="176"/>
      <c r="AN24" s="232"/>
      <c r="AO24" s="176"/>
      <c r="AP24" s="176" t="str">
        <f t="shared" si="5"/>
        <v>.</v>
      </c>
      <c r="AQ24" s="335"/>
      <c r="AR24" s="223"/>
      <c r="AS24" s="229"/>
      <c r="AT24" s="225"/>
      <c r="AU24" s="225"/>
      <c r="AV24" s="184"/>
    </row>
    <row r="25" spans="1:48" ht="34.5" x14ac:dyDescent="0.25">
      <c r="A25" s="92" t="str">
        <f>MID(F22,FIND("(Q",F22)+1,8)&amp;"_TW3"</f>
        <v>Q3c.1.2b_TW3</v>
      </c>
      <c r="B25" s="91" t="s">
        <v>30</v>
      </c>
      <c r="C25" s="94" t="s">
        <v>497</v>
      </c>
      <c r="D25" s="333"/>
      <c r="E25" s="463"/>
      <c r="F25" s="458"/>
      <c r="G25" s="578" t="s">
        <v>309</v>
      </c>
      <c r="H25" s="579"/>
      <c r="I25" s="481"/>
      <c r="J25" s="47"/>
      <c r="K25" s="73"/>
      <c r="L25" s="73"/>
      <c r="M25" s="96"/>
      <c r="N25" s="167" t="s">
        <v>1</v>
      </c>
      <c r="O25" s="174" t="str">
        <f t="shared" si="9"/>
        <v>Small changes were made to the question. Take extra care when validating the response in Column N. If necessary, please change your answer in Column P</v>
      </c>
      <c r="P25" s="233"/>
      <c r="Q25" s="174"/>
      <c r="R25" s="233"/>
      <c r="S25" s="174"/>
      <c r="T25" s="233"/>
      <c r="U25" s="204"/>
      <c r="V25" s="261" t="str">
        <f t="shared" si="1"/>
        <v>no</v>
      </c>
      <c r="W25" s="231"/>
      <c r="X25" s="257"/>
      <c r="Y25" s="193"/>
      <c r="Z25" s="193"/>
      <c r="AA25" s="75"/>
      <c r="AB25" s="241"/>
      <c r="AC25" s="395"/>
      <c r="AD25" s="232"/>
      <c r="AE25" s="176"/>
      <c r="AF25" s="176" t="str">
        <f t="shared" si="3"/>
        <v/>
      </c>
      <c r="AG25" s="232"/>
      <c r="AH25" s="176"/>
      <c r="AI25" s="232"/>
      <c r="AJ25" s="176"/>
      <c r="AK25" s="176" t="str">
        <f t="shared" si="4"/>
        <v/>
      </c>
      <c r="AL25" s="232"/>
      <c r="AM25" s="176"/>
      <c r="AN25" s="232"/>
      <c r="AO25" s="176"/>
      <c r="AP25" s="176" t="str">
        <f t="shared" si="5"/>
        <v>.</v>
      </c>
      <c r="AQ25" s="335"/>
      <c r="AR25" s="223"/>
      <c r="AS25" s="229"/>
      <c r="AT25" s="225"/>
      <c r="AU25" s="225"/>
      <c r="AV25" s="184"/>
    </row>
    <row r="26" spans="1:48" ht="24.75" customHeight="1" x14ac:dyDescent="0.25">
      <c r="A26" s="92"/>
      <c r="C26" s="94"/>
      <c r="D26" s="333"/>
      <c r="E26" s="463"/>
      <c r="F26" s="552" t="s">
        <v>1209</v>
      </c>
      <c r="G26" s="552"/>
      <c r="H26" s="553"/>
      <c r="I26" s="481"/>
      <c r="J26" s="47"/>
      <c r="K26" s="73"/>
      <c r="L26" s="73"/>
      <c r="M26" s="96"/>
      <c r="N26" s="454"/>
      <c r="O26" s="115"/>
      <c r="P26" s="115"/>
      <c r="Q26" s="213"/>
      <c r="R26" s="115"/>
      <c r="S26" s="213"/>
      <c r="T26" s="115"/>
      <c r="U26" s="209"/>
      <c r="V26" s="213"/>
      <c r="W26" s="230"/>
      <c r="X26" s="257"/>
      <c r="Y26" s="193"/>
      <c r="Z26" s="193"/>
      <c r="AA26" s="75"/>
      <c r="AB26" s="383"/>
      <c r="AC26" s="394"/>
      <c r="AD26" s="188"/>
      <c r="AE26" s="188"/>
      <c r="AF26" s="188"/>
      <c r="AG26" s="188"/>
      <c r="AH26" s="188"/>
      <c r="AI26" s="188"/>
      <c r="AJ26" s="188"/>
      <c r="AK26" s="188"/>
      <c r="AL26" s="188"/>
      <c r="AM26" s="188"/>
      <c r="AN26" s="188"/>
      <c r="AO26" s="188"/>
      <c r="AP26" s="188"/>
      <c r="AQ26" s="202"/>
      <c r="AR26" s="223"/>
      <c r="AS26" s="229"/>
      <c r="AT26" s="225"/>
      <c r="AU26" s="225"/>
      <c r="AV26" s="184"/>
    </row>
    <row r="27" spans="1:48" ht="45" customHeight="1" x14ac:dyDescent="0.25">
      <c r="A27" s="92" t="str">
        <f>MID(F26,FIND("(Q",F26)+1,8)&amp;"_TW1"</f>
        <v>Q3c.1.2c_TW1</v>
      </c>
      <c r="B27" s="91" t="s">
        <v>30</v>
      </c>
      <c r="C27" s="94" t="s">
        <v>495</v>
      </c>
      <c r="D27" s="333"/>
      <c r="E27" s="463"/>
      <c r="F27" s="458"/>
      <c r="G27" s="578" t="s">
        <v>147</v>
      </c>
      <c r="H27" s="579"/>
      <c r="I27" s="481"/>
      <c r="J27" s="47"/>
      <c r="K27" s="73"/>
      <c r="L27" s="73"/>
      <c r="M27" s="96"/>
      <c r="N27" s="167" t="s">
        <v>1</v>
      </c>
      <c r="O27" s="174" t="str">
        <f t="shared" ref="O27:O30" si="10">IF(OR(B27="NI",B27="N"),"New question introduced in 2023 - Please answer this question for the year of the previous update in Column P",IF(B27="EC","Small changes were made to the question. Take extra care when validating the response in Column N. If necessary, please change your answer in Column P",""))</f>
        <v>Small changes were made to the question. Take extra care when validating the response in Column N. If necessary, please change your answer in Column P</v>
      </c>
      <c r="P27" s="233"/>
      <c r="Q27" s="174"/>
      <c r="R27" s="233"/>
      <c r="S27" s="174"/>
      <c r="T27" s="233"/>
      <c r="U27" s="204"/>
      <c r="V27" s="261" t="str">
        <f t="shared" si="1"/>
        <v>no</v>
      </c>
      <c r="W27" s="231"/>
      <c r="X27" s="257"/>
      <c r="Y27" s="193"/>
      <c r="Z27" s="193"/>
      <c r="AA27" s="75"/>
      <c r="AB27" s="241"/>
      <c r="AC27" s="395"/>
      <c r="AD27" s="232"/>
      <c r="AE27" s="176"/>
      <c r="AF27" s="176" t="str">
        <f t="shared" si="3"/>
        <v/>
      </c>
      <c r="AG27" s="232"/>
      <c r="AH27" s="176"/>
      <c r="AI27" s="232"/>
      <c r="AJ27" s="176"/>
      <c r="AK27" s="176" t="str">
        <f t="shared" si="4"/>
        <v/>
      </c>
      <c r="AL27" s="232"/>
      <c r="AM27" s="176"/>
      <c r="AN27" s="232"/>
      <c r="AO27" s="176"/>
      <c r="AP27" s="176" t="str">
        <f t="shared" si="5"/>
        <v>.</v>
      </c>
      <c r="AQ27" s="335"/>
      <c r="AR27" s="223"/>
      <c r="AS27" s="229"/>
      <c r="AT27" s="225"/>
      <c r="AU27" s="225"/>
      <c r="AV27" s="184"/>
    </row>
    <row r="28" spans="1:48" ht="45" customHeight="1" x14ac:dyDescent="0.25">
      <c r="A28" s="92" t="str">
        <f>MID(F26,FIND("(Q",F26)+1,8)&amp;"_TW2"</f>
        <v>Q3c.1.2c_TW2</v>
      </c>
      <c r="B28" s="91" t="s">
        <v>30</v>
      </c>
      <c r="C28" s="92" t="s">
        <v>496</v>
      </c>
      <c r="D28" s="333"/>
      <c r="E28" s="463"/>
      <c r="F28" s="458"/>
      <c r="G28" s="578" t="s">
        <v>148</v>
      </c>
      <c r="H28" s="579"/>
      <c r="I28" s="481"/>
      <c r="J28" s="47"/>
      <c r="K28" s="73"/>
      <c r="L28" s="73"/>
      <c r="M28" s="96"/>
      <c r="N28" s="167" t="s">
        <v>1</v>
      </c>
      <c r="O28" s="174" t="str">
        <f t="shared" si="10"/>
        <v>Small changes were made to the question. Take extra care when validating the response in Column N. If necessary, please change your answer in Column P</v>
      </c>
      <c r="P28" s="233"/>
      <c r="Q28" s="174"/>
      <c r="R28" s="233"/>
      <c r="S28" s="174"/>
      <c r="T28" s="233"/>
      <c r="U28" s="204"/>
      <c r="V28" s="261" t="str">
        <f t="shared" si="1"/>
        <v>no</v>
      </c>
      <c r="W28" s="231"/>
      <c r="X28" s="257"/>
      <c r="Y28" s="193"/>
      <c r="Z28" s="193"/>
      <c r="AA28" s="75"/>
      <c r="AB28" s="241"/>
      <c r="AC28" s="395"/>
      <c r="AD28" s="232"/>
      <c r="AE28" s="176"/>
      <c r="AF28" s="176" t="str">
        <f t="shared" si="3"/>
        <v/>
      </c>
      <c r="AG28" s="232"/>
      <c r="AH28" s="176"/>
      <c r="AI28" s="232"/>
      <c r="AJ28" s="176"/>
      <c r="AK28" s="176" t="str">
        <f t="shared" si="4"/>
        <v/>
      </c>
      <c r="AL28" s="232"/>
      <c r="AM28" s="176"/>
      <c r="AN28" s="232"/>
      <c r="AO28" s="176"/>
      <c r="AP28" s="176" t="str">
        <f t="shared" si="5"/>
        <v>.</v>
      </c>
      <c r="AQ28" s="335"/>
      <c r="AR28" s="223"/>
      <c r="AS28" s="229"/>
      <c r="AT28" s="225"/>
      <c r="AU28" s="225"/>
      <c r="AV28" s="184"/>
    </row>
    <row r="29" spans="1:48" ht="34.5" x14ac:dyDescent="0.25">
      <c r="A29" s="92" t="str">
        <f>MID(F26,FIND("(Q",F26)+1,8)&amp;"_TW3"</f>
        <v>Q3c.1.2c_TW3</v>
      </c>
      <c r="B29" s="91" t="s">
        <v>30</v>
      </c>
      <c r="C29" s="94" t="s">
        <v>497</v>
      </c>
      <c r="D29" s="333"/>
      <c r="E29" s="463"/>
      <c r="F29" s="458"/>
      <c r="G29" s="578" t="s">
        <v>309</v>
      </c>
      <c r="H29" s="579"/>
      <c r="I29" s="481"/>
      <c r="J29" s="47"/>
      <c r="K29" s="73"/>
      <c r="L29" s="73"/>
      <c r="M29" s="96"/>
      <c r="N29" s="167" t="s">
        <v>1</v>
      </c>
      <c r="O29" s="174" t="str">
        <f t="shared" si="10"/>
        <v>Small changes were made to the question. Take extra care when validating the response in Column N. If necessary, please change your answer in Column P</v>
      </c>
      <c r="P29" s="233"/>
      <c r="Q29" s="174"/>
      <c r="R29" s="233"/>
      <c r="S29" s="174"/>
      <c r="T29" s="233"/>
      <c r="U29" s="204"/>
      <c r="V29" s="261" t="str">
        <f t="shared" si="1"/>
        <v>no</v>
      </c>
      <c r="W29" s="231"/>
      <c r="X29" s="257"/>
      <c r="Y29" s="193"/>
      <c r="Z29" s="193"/>
      <c r="AA29" s="75"/>
      <c r="AB29" s="241"/>
      <c r="AC29" s="395"/>
      <c r="AD29" s="232"/>
      <c r="AE29" s="176"/>
      <c r="AF29" s="176" t="str">
        <f t="shared" si="3"/>
        <v/>
      </c>
      <c r="AG29" s="232"/>
      <c r="AH29" s="176"/>
      <c r="AI29" s="232"/>
      <c r="AJ29" s="176"/>
      <c r="AK29" s="176" t="str">
        <f t="shared" si="4"/>
        <v/>
      </c>
      <c r="AL29" s="232"/>
      <c r="AM29" s="176"/>
      <c r="AN29" s="232"/>
      <c r="AO29" s="176"/>
      <c r="AP29" s="176" t="str">
        <f t="shared" si="5"/>
        <v>.</v>
      </c>
      <c r="AQ29" s="335"/>
      <c r="AR29" s="223"/>
      <c r="AS29" s="229"/>
      <c r="AT29" s="225"/>
      <c r="AU29" s="225"/>
      <c r="AV29" s="184"/>
    </row>
    <row r="30" spans="1:48" ht="52.5" customHeight="1" x14ac:dyDescent="0.25">
      <c r="A30" s="92" t="str">
        <f>MID(E30,FIND("(Q",E30)+1,8)</f>
        <v>Q3c.1.2d</v>
      </c>
      <c r="B30" s="91" t="s">
        <v>372</v>
      </c>
      <c r="C30" s="94"/>
      <c r="D30" s="333"/>
      <c r="E30" s="558" t="s">
        <v>530</v>
      </c>
      <c r="F30" s="558"/>
      <c r="G30" s="558"/>
      <c r="H30" s="559"/>
      <c r="I30" s="481"/>
      <c r="J30" s="47"/>
      <c r="K30" s="73"/>
      <c r="L30" s="73"/>
      <c r="M30" s="96"/>
      <c r="N30" s="167" t="s">
        <v>0</v>
      </c>
      <c r="O30" s="174" t="str">
        <f t="shared" si="10"/>
        <v>New question introduced in 2023 - Please answer this question for the year of the previous update in Column P</v>
      </c>
      <c r="P30" s="233"/>
      <c r="Q30" s="174"/>
      <c r="R30" s="233"/>
      <c r="S30" s="174"/>
      <c r="T30" s="233"/>
      <c r="U30" s="204"/>
      <c r="V30" s="261" t="str">
        <f t="shared" si="1"/>
        <v/>
      </c>
      <c r="W30" s="231"/>
      <c r="X30" s="257"/>
      <c r="Y30" s="193"/>
      <c r="Z30" s="193"/>
      <c r="AA30" s="75"/>
      <c r="AB30" s="227"/>
      <c r="AC30" s="444"/>
      <c r="AD30" s="176"/>
      <c r="AE30" s="176"/>
      <c r="AF30" s="176" t="str">
        <f t="shared" si="3"/>
        <v/>
      </c>
      <c r="AG30" s="182"/>
      <c r="AH30" s="176"/>
      <c r="AI30" s="176"/>
      <c r="AJ30" s="176"/>
      <c r="AK30" s="176" t="str">
        <f t="shared" si="4"/>
        <v/>
      </c>
      <c r="AL30" s="176"/>
      <c r="AM30" s="176"/>
      <c r="AN30" s="176"/>
      <c r="AO30" s="176"/>
      <c r="AP30" s="176" t="str">
        <f t="shared" si="5"/>
        <v>.</v>
      </c>
      <c r="AQ30" s="335"/>
      <c r="AR30" s="223"/>
      <c r="AS30" s="229"/>
      <c r="AT30" s="225"/>
      <c r="AU30" s="225"/>
      <c r="AV30" s="184"/>
    </row>
    <row r="31" spans="1:48" ht="140.25" customHeight="1" x14ac:dyDescent="0.25">
      <c r="A31" s="92"/>
      <c r="C31" s="94"/>
      <c r="D31" s="160"/>
      <c r="E31" s="563" t="s">
        <v>713</v>
      </c>
      <c r="F31" s="563"/>
      <c r="G31" s="563"/>
      <c r="H31" s="564"/>
      <c r="I31" s="618" t="s">
        <v>531</v>
      </c>
      <c r="J31" s="47"/>
      <c r="K31" s="73"/>
      <c r="L31" s="73"/>
      <c r="M31" s="96"/>
      <c r="N31" s="454"/>
      <c r="O31" s="115"/>
      <c r="P31" s="115"/>
      <c r="Q31" s="213"/>
      <c r="R31" s="115"/>
      <c r="S31" s="213"/>
      <c r="T31" s="115"/>
      <c r="U31" s="209"/>
      <c r="V31" s="213"/>
      <c r="W31" s="230"/>
      <c r="X31" s="257"/>
      <c r="Y31" s="193"/>
      <c r="Z31" s="193"/>
      <c r="AA31" s="75"/>
      <c r="AB31" s="192"/>
      <c r="AC31" s="443"/>
      <c r="AD31" s="188"/>
      <c r="AE31" s="188"/>
      <c r="AF31" s="188"/>
      <c r="AG31" s="186"/>
      <c r="AH31" s="188"/>
      <c r="AI31" s="188"/>
      <c r="AJ31" s="188"/>
      <c r="AK31" s="188"/>
      <c r="AL31" s="188"/>
      <c r="AM31" s="188"/>
      <c r="AN31" s="188"/>
      <c r="AO31" s="188"/>
      <c r="AP31" s="188"/>
      <c r="AQ31" s="202"/>
      <c r="AR31" s="223"/>
      <c r="AS31" s="229"/>
      <c r="AT31" s="225"/>
      <c r="AU31" s="225"/>
      <c r="AV31" s="184"/>
    </row>
    <row r="32" spans="1:48" ht="27" customHeight="1" x14ac:dyDescent="0.25">
      <c r="A32" s="92" t="str">
        <f>MID(E31,FIND("(Q",E31)+1,7)&amp;"_TW1"</f>
        <v>Q3c.1.3_TW1</v>
      </c>
      <c r="B32" s="91" t="s">
        <v>396</v>
      </c>
      <c r="C32" s="94" t="s">
        <v>100</v>
      </c>
      <c r="D32" s="160"/>
      <c r="E32" s="471"/>
      <c r="F32" s="159" t="s">
        <v>147</v>
      </c>
      <c r="G32" s="471"/>
      <c r="H32" s="476"/>
      <c r="I32" s="618"/>
      <c r="J32" s="47"/>
      <c r="K32" s="73"/>
      <c r="L32" s="73"/>
      <c r="M32" s="96"/>
      <c r="N32" s="167" t="s">
        <v>71</v>
      </c>
      <c r="O32" s="174" t="str">
        <f t="shared" ref="O32:O35" si="11">IF(OR(B32="NI",B32="N"),"New question introduced in 2023 - Please answer this question for the year of the previous update in Column P",IF(B32="EC","Small changes were made to the question. Take extra care when validating the response in Column N. If necessary, please change your answer in Column P",""))</f>
        <v/>
      </c>
      <c r="P32" s="97"/>
      <c r="Q32" s="174"/>
      <c r="R32" s="97"/>
      <c r="S32" s="174"/>
      <c r="T32" s="97"/>
      <c r="U32" s="204"/>
      <c r="V32" s="261" t="str">
        <f t="shared" si="1"/>
        <v>not applicable</v>
      </c>
      <c r="W32" s="231"/>
      <c r="X32" s="257"/>
      <c r="Y32" s="193"/>
      <c r="Z32" s="193"/>
      <c r="AA32" s="75"/>
      <c r="AB32" s="227"/>
      <c r="AC32" s="444"/>
      <c r="AD32" s="176"/>
      <c r="AE32" s="176"/>
      <c r="AF32" s="176" t="str">
        <f t="shared" si="3"/>
        <v/>
      </c>
      <c r="AG32" s="182"/>
      <c r="AH32" s="176"/>
      <c r="AI32" s="176"/>
      <c r="AJ32" s="176"/>
      <c r="AK32" s="176" t="str">
        <f t="shared" si="4"/>
        <v/>
      </c>
      <c r="AL32" s="176"/>
      <c r="AM32" s="176"/>
      <c r="AN32" s="176"/>
      <c r="AO32" s="176"/>
      <c r="AP32" s="176" t="str">
        <f t="shared" si="5"/>
        <v>.</v>
      </c>
      <c r="AQ32" s="335"/>
      <c r="AR32" s="223"/>
      <c r="AS32" s="229"/>
      <c r="AT32" s="225"/>
      <c r="AU32" s="225"/>
      <c r="AV32" s="184"/>
    </row>
    <row r="33" spans="1:48" ht="24.65" customHeight="1" x14ac:dyDescent="0.25">
      <c r="A33" s="92" t="str">
        <f>MID(E31,FIND("(Q",E31)+1,7)&amp;"_TW2"</f>
        <v>Q3c.1.3_TW2</v>
      </c>
      <c r="B33" s="91" t="s">
        <v>396</v>
      </c>
      <c r="C33" s="92" t="s">
        <v>101</v>
      </c>
      <c r="D33" s="160"/>
      <c r="E33" s="471"/>
      <c r="F33" s="159" t="s">
        <v>148</v>
      </c>
      <c r="G33" s="471"/>
      <c r="H33" s="476"/>
      <c r="I33" s="618"/>
      <c r="J33" s="47"/>
      <c r="K33" s="73"/>
      <c r="L33" s="73"/>
      <c r="M33" s="96"/>
      <c r="N33" s="167" t="s">
        <v>71</v>
      </c>
      <c r="O33" s="174" t="str">
        <f t="shared" si="11"/>
        <v/>
      </c>
      <c r="P33" s="97"/>
      <c r="Q33" s="174"/>
      <c r="R33" s="97"/>
      <c r="S33" s="174"/>
      <c r="T33" s="97"/>
      <c r="U33" s="204"/>
      <c r="V33" s="261" t="str">
        <f t="shared" si="1"/>
        <v>not applicable</v>
      </c>
      <c r="W33" s="231"/>
      <c r="X33" s="257"/>
      <c r="Y33" s="193"/>
      <c r="Z33" s="193"/>
      <c r="AA33" s="75"/>
      <c r="AB33" s="227"/>
      <c r="AC33" s="444"/>
      <c r="AD33" s="176"/>
      <c r="AE33" s="176"/>
      <c r="AF33" s="176" t="str">
        <f t="shared" si="3"/>
        <v/>
      </c>
      <c r="AG33" s="182"/>
      <c r="AH33" s="176"/>
      <c r="AI33" s="176"/>
      <c r="AJ33" s="176"/>
      <c r="AK33" s="176" t="str">
        <f t="shared" si="4"/>
        <v/>
      </c>
      <c r="AL33" s="176"/>
      <c r="AM33" s="176"/>
      <c r="AN33" s="176"/>
      <c r="AO33" s="176"/>
      <c r="AP33" s="176" t="str">
        <f t="shared" si="5"/>
        <v>.</v>
      </c>
      <c r="AQ33" s="335"/>
      <c r="AR33" s="223"/>
      <c r="AS33" s="229"/>
      <c r="AT33" s="225"/>
      <c r="AU33" s="225"/>
      <c r="AV33" s="184"/>
    </row>
    <row r="34" spans="1:48" ht="23.15" customHeight="1" x14ac:dyDescent="0.25">
      <c r="A34" s="92" t="str">
        <f>MID(E31,FIND("(Q",E31)+1,7)&amp;"_TW3"</f>
        <v>Q3c.1.3_TW3</v>
      </c>
      <c r="B34" s="91" t="s">
        <v>396</v>
      </c>
      <c r="C34" s="94" t="s">
        <v>102</v>
      </c>
      <c r="D34" s="160"/>
      <c r="E34" s="471"/>
      <c r="F34" s="159" t="s">
        <v>309</v>
      </c>
      <c r="G34" s="471"/>
      <c r="H34" s="476"/>
      <c r="I34" s="618"/>
      <c r="J34" s="47"/>
      <c r="K34" s="73"/>
      <c r="L34" s="73"/>
      <c r="M34" s="96"/>
      <c r="N34" s="167" t="s">
        <v>5</v>
      </c>
      <c r="O34" s="174" t="str">
        <f t="shared" si="11"/>
        <v/>
      </c>
      <c r="P34" s="97"/>
      <c r="Q34" s="174"/>
      <c r="R34" s="97"/>
      <c r="S34" s="174"/>
      <c r="T34" s="97"/>
      <c r="U34" s="204"/>
      <c r="V34" s="261" t="str">
        <f t="shared" si="1"/>
        <v>yes</v>
      </c>
      <c r="W34" s="231"/>
      <c r="X34" s="257"/>
      <c r="Y34" s="193"/>
      <c r="Z34" s="193"/>
      <c r="AA34" s="75"/>
      <c r="AB34" s="227"/>
      <c r="AC34" s="444"/>
      <c r="AD34" s="176"/>
      <c r="AE34" s="176"/>
      <c r="AF34" s="176" t="str">
        <f t="shared" si="3"/>
        <v/>
      </c>
      <c r="AG34" s="182"/>
      <c r="AH34" s="176"/>
      <c r="AI34" s="176"/>
      <c r="AJ34" s="176"/>
      <c r="AK34" s="176" t="str">
        <f t="shared" si="4"/>
        <v/>
      </c>
      <c r="AL34" s="176"/>
      <c r="AM34" s="176"/>
      <c r="AN34" s="176"/>
      <c r="AO34" s="176"/>
      <c r="AP34" s="176" t="str">
        <f t="shared" si="5"/>
        <v>.</v>
      </c>
      <c r="AQ34" s="335"/>
      <c r="AR34" s="223"/>
      <c r="AS34" s="229"/>
      <c r="AT34" s="225"/>
      <c r="AU34" s="225"/>
      <c r="AV34" s="184"/>
    </row>
    <row r="35" spans="1:48" ht="30" customHeight="1" x14ac:dyDescent="0.25">
      <c r="A35" s="92" t="str">
        <f>MID(F35,FIND("(Q",F35)+1,8)</f>
        <v>Q3c.1.3a</v>
      </c>
      <c r="B35" s="91" t="s">
        <v>128</v>
      </c>
      <c r="C35" s="94" t="s">
        <v>494</v>
      </c>
      <c r="D35" s="333"/>
      <c r="E35" s="463"/>
      <c r="F35" s="558" t="s">
        <v>532</v>
      </c>
      <c r="G35" s="558"/>
      <c r="H35" s="559"/>
      <c r="I35" s="481"/>
      <c r="J35" s="47"/>
      <c r="K35" s="73"/>
      <c r="L35" s="73"/>
      <c r="M35" s="96"/>
      <c r="N35" s="167" t="s">
        <v>1408</v>
      </c>
      <c r="O35" s="174" t="str">
        <f t="shared" si="11"/>
        <v/>
      </c>
      <c r="P35" s="97"/>
      <c r="Q35" s="174"/>
      <c r="R35" s="97"/>
      <c r="S35" s="174"/>
      <c r="T35" s="97"/>
      <c r="U35" s="204"/>
      <c r="V35" s="261" t="str">
        <f t="shared" si="1"/>
        <v>.</v>
      </c>
      <c r="W35" s="231"/>
      <c r="X35" s="257"/>
      <c r="Y35" s="193"/>
      <c r="Z35" s="193"/>
      <c r="AA35" s="75"/>
      <c r="AB35" s="227"/>
      <c r="AC35" s="444"/>
      <c r="AD35" s="176"/>
      <c r="AE35" s="176"/>
      <c r="AF35" s="176" t="str">
        <f t="shared" si="3"/>
        <v/>
      </c>
      <c r="AG35" s="182"/>
      <c r="AH35" s="176"/>
      <c r="AI35" s="176"/>
      <c r="AJ35" s="176"/>
      <c r="AK35" s="176" t="str">
        <f t="shared" si="4"/>
        <v/>
      </c>
      <c r="AL35" s="176"/>
      <c r="AM35" s="176"/>
      <c r="AN35" s="176"/>
      <c r="AO35" s="176"/>
      <c r="AP35" s="176" t="str">
        <f t="shared" si="5"/>
        <v>.</v>
      </c>
      <c r="AQ35" s="335"/>
      <c r="AR35" s="223"/>
      <c r="AS35" s="229"/>
      <c r="AT35" s="225"/>
      <c r="AU35" s="225"/>
      <c r="AV35" s="184"/>
    </row>
    <row r="36" spans="1:48" ht="281.25" customHeight="1" x14ac:dyDescent="0.25">
      <c r="A36" s="92"/>
      <c r="C36" s="94"/>
      <c r="D36" s="333"/>
      <c r="E36" s="552" t="s">
        <v>680</v>
      </c>
      <c r="F36" s="552"/>
      <c r="G36" s="552"/>
      <c r="H36" s="553"/>
      <c r="I36" s="617" t="s">
        <v>533</v>
      </c>
      <c r="J36" s="47"/>
      <c r="K36" s="73"/>
      <c r="L36" s="73"/>
      <c r="M36" s="96"/>
      <c r="N36" s="454"/>
      <c r="O36" s="115"/>
      <c r="P36" s="115"/>
      <c r="Q36" s="213"/>
      <c r="R36" s="115"/>
      <c r="S36" s="213"/>
      <c r="T36" s="115"/>
      <c r="U36" s="209"/>
      <c r="V36" s="213"/>
      <c r="W36" s="230"/>
      <c r="X36" s="257"/>
      <c r="Y36" s="193"/>
      <c r="Z36" s="193"/>
      <c r="AA36" s="75"/>
      <c r="AB36" s="192"/>
      <c r="AC36" s="443"/>
      <c r="AD36" s="188"/>
      <c r="AE36" s="188"/>
      <c r="AF36" s="188"/>
      <c r="AG36" s="186"/>
      <c r="AH36" s="188"/>
      <c r="AI36" s="188"/>
      <c r="AJ36" s="188"/>
      <c r="AK36" s="188"/>
      <c r="AL36" s="188"/>
      <c r="AM36" s="188"/>
      <c r="AN36" s="188"/>
      <c r="AO36" s="188"/>
      <c r="AP36" s="188"/>
      <c r="AQ36" s="202"/>
      <c r="AR36" s="223"/>
      <c r="AS36" s="229"/>
      <c r="AT36" s="225"/>
      <c r="AU36" s="225"/>
      <c r="AV36" s="184"/>
    </row>
    <row r="37" spans="1:48" ht="23" x14ac:dyDescent="0.25">
      <c r="A37" s="92" t="str">
        <f>MID(E36,FIND("(Q",E36)+1,7)&amp;"_TW1"</f>
        <v>Q3c.1.4_TW1</v>
      </c>
      <c r="B37" s="91" t="s">
        <v>29</v>
      </c>
      <c r="C37" s="94"/>
      <c r="D37" s="333"/>
      <c r="E37" s="463"/>
      <c r="F37" s="458" t="s">
        <v>147</v>
      </c>
      <c r="G37" s="463"/>
      <c r="H37" s="457"/>
      <c r="I37" s="617"/>
      <c r="J37" s="47"/>
      <c r="K37" s="73"/>
      <c r="L37" s="73"/>
      <c r="M37" s="96"/>
      <c r="N37" s="167" t="s">
        <v>0</v>
      </c>
      <c r="O37" s="174" t="str">
        <f t="shared" ref="O37:O40" si="12">IF(OR(B37="NI",B37="N"),"New question introduced in 2023 - Please answer this question for the year of the previous update in Column P",IF(B37="EC","Small changes were made to the question. Take extra care when validating the response in Column N. If necessary, please change your answer in Column P",""))</f>
        <v>New question introduced in 2023 - Please answer this question for the year of the previous update in Column P</v>
      </c>
      <c r="P37" s="97"/>
      <c r="Q37" s="174"/>
      <c r="R37" s="97"/>
      <c r="S37" s="174"/>
      <c r="T37" s="97"/>
      <c r="U37" s="204"/>
      <c r="V37" s="261" t="str">
        <f t="shared" si="1"/>
        <v/>
      </c>
      <c r="W37" s="231"/>
      <c r="X37" s="257"/>
      <c r="Y37" s="193"/>
      <c r="Z37" s="193"/>
      <c r="AA37" s="75"/>
      <c r="AB37" s="227"/>
      <c r="AC37" s="444"/>
      <c r="AD37" s="176"/>
      <c r="AE37" s="176"/>
      <c r="AF37" s="176" t="str">
        <f t="shared" si="3"/>
        <v/>
      </c>
      <c r="AG37" s="182"/>
      <c r="AH37" s="176"/>
      <c r="AI37" s="176"/>
      <c r="AJ37" s="176"/>
      <c r="AK37" s="176" t="str">
        <f t="shared" si="4"/>
        <v/>
      </c>
      <c r="AL37" s="176"/>
      <c r="AM37" s="176"/>
      <c r="AN37" s="176"/>
      <c r="AO37" s="176"/>
      <c r="AP37" s="176" t="str">
        <f t="shared" si="5"/>
        <v>.</v>
      </c>
      <c r="AQ37" s="335"/>
      <c r="AR37" s="223"/>
      <c r="AS37" s="229"/>
      <c r="AT37" s="225"/>
      <c r="AU37" s="225"/>
      <c r="AV37" s="184"/>
    </row>
    <row r="38" spans="1:48" ht="23" x14ac:dyDescent="0.25">
      <c r="A38" s="92" t="str">
        <f>MID(E36,FIND("(Q",E36)+1,7)&amp;"_TW2"</f>
        <v>Q3c.1.4_TW2</v>
      </c>
      <c r="B38" s="91" t="s">
        <v>29</v>
      </c>
      <c r="C38" s="94"/>
      <c r="D38" s="333"/>
      <c r="E38" s="463"/>
      <c r="F38" s="458" t="s">
        <v>148</v>
      </c>
      <c r="G38" s="463"/>
      <c r="H38" s="457"/>
      <c r="I38" s="617"/>
      <c r="J38" s="47"/>
      <c r="K38" s="73"/>
      <c r="L38" s="73"/>
      <c r="M38" s="96"/>
      <c r="N38" s="167" t="s">
        <v>0</v>
      </c>
      <c r="O38" s="174" t="str">
        <f t="shared" si="12"/>
        <v>New question introduced in 2023 - Please answer this question for the year of the previous update in Column P</v>
      </c>
      <c r="P38" s="97"/>
      <c r="Q38" s="174"/>
      <c r="R38" s="97"/>
      <c r="S38" s="174"/>
      <c r="T38" s="97"/>
      <c r="U38" s="204"/>
      <c r="V38" s="261" t="str">
        <f t="shared" si="1"/>
        <v/>
      </c>
      <c r="W38" s="231"/>
      <c r="X38" s="257"/>
      <c r="Y38" s="193"/>
      <c r="Z38" s="193"/>
      <c r="AA38" s="75"/>
      <c r="AB38" s="227"/>
      <c r="AC38" s="444"/>
      <c r="AD38" s="176"/>
      <c r="AE38" s="176"/>
      <c r="AF38" s="176" t="str">
        <f t="shared" si="3"/>
        <v/>
      </c>
      <c r="AG38" s="182"/>
      <c r="AH38" s="176"/>
      <c r="AI38" s="176"/>
      <c r="AJ38" s="176"/>
      <c r="AK38" s="176" t="str">
        <f t="shared" si="4"/>
        <v/>
      </c>
      <c r="AL38" s="176"/>
      <c r="AM38" s="176"/>
      <c r="AN38" s="176"/>
      <c r="AO38" s="176"/>
      <c r="AP38" s="176" t="str">
        <f t="shared" si="5"/>
        <v>.</v>
      </c>
      <c r="AQ38" s="335"/>
      <c r="AR38" s="223"/>
      <c r="AS38" s="229"/>
      <c r="AT38" s="225"/>
      <c r="AU38" s="225"/>
      <c r="AV38" s="184"/>
    </row>
    <row r="39" spans="1:48" ht="23" x14ac:dyDescent="0.25">
      <c r="A39" s="92" t="str">
        <f>MID(E36,FIND("(Q",E36)+1,7)&amp;"_TW3"</f>
        <v>Q3c.1.4_TW3</v>
      </c>
      <c r="B39" s="91" t="s">
        <v>29</v>
      </c>
      <c r="D39" s="333"/>
      <c r="E39" s="463"/>
      <c r="F39" s="458" t="s">
        <v>309</v>
      </c>
      <c r="G39" s="463"/>
      <c r="H39" s="464"/>
      <c r="I39" s="617"/>
      <c r="J39" s="47"/>
      <c r="K39" s="73"/>
      <c r="L39" s="73"/>
      <c r="M39" s="96"/>
      <c r="N39" s="167" t="s">
        <v>0</v>
      </c>
      <c r="O39" s="174" t="str">
        <f t="shared" si="12"/>
        <v>New question introduced in 2023 - Please answer this question for the year of the previous update in Column P</v>
      </c>
      <c r="P39" s="97"/>
      <c r="Q39" s="174"/>
      <c r="R39" s="97"/>
      <c r="S39" s="174"/>
      <c r="T39" s="97"/>
      <c r="U39" s="204"/>
      <c r="V39" s="261" t="str">
        <f t="shared" si="1"/>
        <v/>
      </c>
      <c r="W39" s="231"/>
      <c r="X39" s="257"/>
      <c r="Y39" s="193"/>
      <c r="Z39" s="193"/>
      <c r="AA39" s="75"/>
      <c r="AB39" s="227"/>
      <c r="AC39" s="444"/>
      <c r="AD39" s="176"/>
      <c r="AE39" s="176"/>
      <c r="AF39" s="176" t="str">
        <f t="shared" si="3"/>
        <v/>
      </c>
      <c r="AG39" s="182"/>
      <c r="AH39" s="176"/>
      <c r="AI39" s="176"/>
      <c r="AJ39" s="176"/>
      <c r="AK39" s="176" t="str">
        <f t="shared" si="4"/>
        <v/>
      </c>
      <c r="AL39" s="176"/>
      <c r="AM39" s="176"/>
      <c r="AN39" s="176"/>
      <c r="AO39" s="176"/>
      <c r="AP39" s="176" t="str">
        <f t="shared" si="5"/>
        <v>.</v>
      </c>
      <c r="AQ39" s="335"/>
      <c r="AR39" s="223"/>
      <c r="AS39" s="229"/>
      <c r="AT39" s="225"/>
      <c r="AU39" s="225"/>
      <c r="AV39" s="184"/>
    </row>
    <row r="40" spans="1:48" ht="39.75" customHeight="1" x14ac:dyDescent="0.25">
      <c r="A40" s="92" t="str">
        <f>MID(F40,FIND("(Q",F40)+1,8)</f>
        <v>Q3c.1.4a</v>
      </c>
      <c r="B40" s="91" t="s">
        <v>372</v>
      </c>
      <c r="D40" s="333"/>
      <c r="E40" s="463"/>
      <c r="F40" s="558" t="s">
        <v>1210</v>
      </c>
      <c r="G40" s="558"/>
      <c r="H40" s="559"/>
      <c r="I40" s="356"/>
      <c r="J40" s="47"/>
      <c r="K40" s="73"/>
      <c r="L40" s="73"/>
      <c r="M40" s="96"/>
      <c r="N40" s="167" t="s">
        <v>0</v>
      </c>
      <c r="O40" s="174" t="str">
        <f t="shared" si="12"/>
        <v>New question introduced in 2023 - Please answer this question for the year of the previous update in Column P</v>
      </c>
      <c r="P40" s="97"/>
      <c r="Q40" s="174"/>
      <c r="R40" s="97"/>
      <c r="S40" s="174"/>
      <c r="T40" s="97"/>
      <c r="U40" s="204"/>
      <c r="V40" s="261" t="str">
        <f t="shared" si="1"/>
        <v/>
      </c>
      <c r="W40" s="231"/>
      <c r="X40" s="257"/>
      <c r="Y40" s="193"/>
      <c r="Z40" s="193"/>
      <c r="AA40" s="75"/>
      <c r="AB40" s="227"/>
      <c r="AC40" s="444"/>
      <c r="AD40" s="176"/>
      <c r="AE40" s="176"/>
      <c r="AF40" s="176" t="str">
        <f t="shared" si="3"/>
        <v/>
      </c>
      <c r="AG40" s="182"/>
      <c r="AH40" s="176"/>
      <c r="AI40" s="176"/>
      <c r="AJ40" s="176"/>
      <c r="AK40" s="176" t="str">
        <f t="shared" si="4"/>
        <v/>
      </c>
      <c r="AL40" s="176"/>
      <c r="AM40" s="176"/>
      <c r="AN40" s="176"/>
      <c r="AO40" s="176"/>
      <c r="AP40" s="176" t="str">
        <f t="shared" si="5"/>
        <v>.</v>
      </c>
      <c r="AQ40" s="335"/>
      <c r="AR40" s="223"/>
      <c r="AS40" s="229"/>
      <c r="AT40" s="225"/>
      <c r="AU40" s="225"/>
      <c r="AV40" s="184"/>
    </row>
    <row r="41" spans="1:48" ht="53.25" customHeight="1" x14ac:dyDescent="0.25">
      <c r="A41" s="93"/>
      <c r="D41" s="333"/>
      <c r="E41" s="552" t="s">
        <v>1008</v>
      </c>
      <c r="F41" s="552"/>
      <c r="G41" s="552"/>
      <c r="H41" s="553"/>
      <c r="I41" s="356"/>
      <c r="J41" s="47"/>
      <c r="K41" s="73"/>
      <c r="L41" s="73"/>
      <c r="M41" s="96"/>
      <c r="N41" s="454"/>
      <c r="O41" s="115"/>
      <c r="P41" s="115"/>
      <c r="Q41" s="213"/>
      <c r="R41" s="115"/>
      <c r="S41" s="213"/>
      <c r="T41" s="115"/>
      <c r="U41" s="209"/>
      <c r="V41" s="213"/>
      <c r="W41" s="230"/>
      <c r="X41" s="257"/>
      <c r="Y41" s="193"/>
      <c r="Z41" s="193"/>
      <c r="AA41" s="75"/>
      <c r="AB41" s="192"/>
      <c r="AC41" s="443"/>
      <c r="AD41" s="188"/>
      <c r="AE41" s="188"/>
      <c r="AF41" s="188"/>
      <c r="AG41" s="186"/>
      <c r="AH41" s="188"/>
      <c r="AI41" s="188"/>
      <c r="AJ41" s="188"/>
      <c r="AK41" s="188"/>
      <c r="AL41" s="188"/>
      <c r="AM41" s="188"/>
      <c r="AN41" s="188"/>
      <c r="AO41" s="188"/>
      <c r="AP41" s="188"/>
      <c r="AQ41" s="202"/>
      <c r="AR41" s="223"/>
      <c r="AS41" s="229"/>
      <c r="AT41" s="225"/>
      <c r="AU41" s="225"/>
      <c r="AV41" s="184"/>
    </row>
    <row r="42" spans="1:48" ht="33.75" customHeight="1" x14ac:dyDescent="0.25">
      <c r="A42" s="93"/>
      <c r="D42" s="333"/>
      <c r="E42" s="463"/>
      <c r="F42" s="552" t="s">
        <v>1211</v>
      </c>
      <c r="G42" s="552"/>
      <c r="H42" s="553"/>
      <c r="I42" s="356"/>
      <c r="J42" s="47"/>
      <c r="K42" s="73"/>
      <c r="L42" s="73"/>
      <c r="M42" s="96"/>
      <c r="N42" s="454"/>
      <c r="O42" s="115"/>
      <c r="P42" s="115"/>
      <c r="Q42" s="213"/>
      <c r="R42" s="115"/>
      <c r="S42" s="213"/>
      <c r="T42" s="115"/>
      <c r="U42" s="209"/>
      <c r="V42" s="213"/>
      <c r="W42" s="230"/>
      <c r="X42" s="257"/>
      <c r="Y42" s="193"/>
      <c r="Z42" s="193"/>
      <c r="AA42" s="75"/>
      <c r="AB42" s="192"/>
      <c r="AC42" s="443"/>
      <c r="AD42" s="188"/>
      <c r="AE42" s="188"/>
      <c r="AF42" s="188"/>
      <c r="AG42" s="186"/>
      <c r="AH42" s="188"/>
      <c r="AI42" s="188"/>
      <c r="AJ42" s="188"/>
      <c r="AK42" s="188"/>
      <c r="AL42" s="188"/>
      <c r="AM42" s="188"/>
      <c r="AN42" s="188"/>
      <c r="AO42" s="188"/>
      <c r="AP42" s="188"/>
      <c r="AQ42" s="202"/>
      <c r="AR42" s="223"/>
      <c r="AS42" s="229"/>
      <c r="AT42" s="225"/>
      <c r="AU42" s="225"/>
      <c r="AV42" s="184"/>
    </row>
    <row r="43" spans="1:48" ht="42" customHeight="1" x14ac:dyDescent="0.25">
      <c r="A43" s="92" t="str">
        <f>MID(F42,FIND("(Q",F42)+1,8)&amp;"_TW1"</f>
        <v>Q3c.1.5a_TW1</v>
      </c>
      <c r="B43" s="91" t="s">
        <v>29</v>
      </c>
      <c r="D43" s="333"/>
      <c r="E43" s="463"/>
      <c r="F43" s="458"/>
      <c r="G43" s="578" t="s">
        <v>147</v>
      </c>
      <c r="H43" s="579"/>
      <c r="I43" s="356"/>
      <c r="J43" s="47"/>
      <c r="K43" s="73"/>
      <c r="L43" s="73"/>
      <c r="M43" s="96"/>
      <c r="N43" s="167" t="s">
        <v>0</v>
      </c>
      <c r="O43" s="174" t="str">
        <f t="shared" ref="O43:O45" si="13">IF(OR(B43="NI",B43="N"),"New question introduced in 2023 - Please answer this question for the year of the previous update in Column P",IF(B43="EC","Small changes were made to the question. Take extra care when validating the response in Column N. If necessary, please change your answer in Column P",""))</f>
        <v>New question introduced in 2023 - Please answer this question for the year of the previous update in Column P</v>
      </c>
      <c r="P43" s="233"/>
      <c r="Q43" s="174"/>
      <c r="R43" s="233"/>
      <c r="S43" s="174"/>
      <c r="T43" s="233"/>
      <c r="U43" s="204"/>
      <c r="V43" s="261" t="str">
        <f t="shared" si="1"/>
        <v/>
      </c>
      <c r="W43" s="231"/>
      <c r="X43" s="257"/>
      <c r="Y43" s="193"/>
      <c r="Z43" s="193"/>
      <c r="AA43" s="75"/>
      <c r="AB43" s="241"/>
      <c r="AC43" s="444"/>
      <c r="AD43" s="232"/>
      <c r="AE43" s="176"/>
      <c r="AF43" s="176" t="str">
        <f t="shared" si="3"/>
        <v/>
      </c>
      <c r="AG43" s="232"/>
      <c r="AH43" s="176"/>
      <c r="AI43" s="232"/>
      <c r="AJ43" s="176"/>
      <c r="AK43" s="176" t="str">
        <f t="shared" si="4"/>
        <v/>
      </c>
      <c r="AL43" s="232"/>
      <c r="AM43" s="176"/>
      <c r="AN43" s="232"/>
      <c r="AO43" s="176"/>
      <c r="AP43" s="176" t="str">
        <f t="shared" si="5"/>
        <v>.</v>
      </c>
      <c r="AQ43" s="335"/>
      <c r="AR43" s="223"/>
      <c r="AS43" s="229"/>
      <c r="AT43" s="225"/>
      <c r="AU43" s="225"/>
      <c r="AV43" s="184"/>
    </row>
    <row r="44" spans="1:48" ht="42" customHeight="1" x14ac:dyDescent="0.25">
      <c r="A44" s="92" t="str">
        <f>MID(F42,FIND("(Q",F42)+1,8)&amp;"_TW2"</f>
        <v>Q3c.1.5a_TW2</v>
      </c>
      <c r="B44" s="91" t="s">
        <v>29</v>
      </c>
      <c r="D44" s="333"/>
      <c r="E44" s="463"/>
      <c r="F44" s="458"/>
      <c r="G44" s="578" t="s">
        <v>148</v>
      </c>
      <c r="H44" s="579"/>
      <c r="I44" s="356"/>
      <c r="J44" s="47"/>
      <c r="K44" s="73"/>
      <c r="L44" s="73"/>
      <c r="M44" s="96"/>
      <c r="N44" s="167" t="s">
        <v>0</v>
      </c>
      <c r="O44" s="174" t="str">
        <f t="shared" si="13"/>
        <v>New question introduced in 2023 - Please answer this question for the year of the previous update in Column P</v>
      </c>
      <c r="P44" s="233"/>
      <c r="Q44" s="174"/>
      <c r="R44" s="233"/>
      <c r="S44" s="174"/>
      <c r="T44" s="233"/>
      <c r="U44" s="204"/>
      <c r="V44" s="261" t="str">
        <f t="shared" si="1"/>
        <v/>
      </c>
      <c r="W44" s="231"/>
      <c r="X44" s="257"/>
      <c r="Y44" s="193"/>
      <c r="Z44" s="193"/>
      <c r="AA44" s="75"/>
      <c r="AB44" s="241"/>
      <c r="AC44" s="444"/>
      <c r="AD44" s="232"/>
      <c r="AE44" s="176"/>
      <c r="AF44" s="176" t="str">
        <f t="shared" si="3"/>
        <v/>
      </c>
      <c r="AG44" s="232"/>
      <c r="AH44" s="176"/>
      <c r="AI44" s="232"/>
      <c r="AJ44" s="176"/>
      <c r="AK44" s="176" t="str">
        <f t="shared" si="4"/>
        <v/>
      </c>
      <c r="AL44" s="232"/>
      <c r="AM44" s="176"/>
      <c r="AN44" s="232"/>
      <c r="AO44" s="176"/>
      <c r="AP44" s="176" t="str">
        <f t="shared" si="5"/>
        <v>.</v>
      </c>
      <c r="AQ44" s="335"/>
      <c r="AR44" s="223"/>
      <c r="AS44" s="229"/>
      <c r="AT44" s="225"/>
      <c r="AU44" s="225"/>
      <c r="AV44" s="184"/>
    </row>
    <row r="45" spans="1:48" ht="42" customHeight="1" x14ac:dyDescent="0.25">
      <c r="A45" s="92" t="str">
        <f>MID(F42,FIND("(Q",F42)+1,8)&amp;"_TW3"</f>
        <v>Q3c.1.5a_TW3</v>
      </c>
      <c r="B45" s="91" t="s">
        <v>29</v>
      </c>
      <c r="D45" s="333"/>
      <c r="E45" s="463"/>
      <c r="F45" s="458"/>
      <c r="G45" s="578" t="s">
        <v>309</v>
      </c>
      <c r="H45" s="579"/>
      <c r="I45" s="356"/>
      <c r="J45" s="47"/>
      <c r="K45" s="73"/>
      <c r="L45" s="73"/>
      <c r="M45" s="96"/>
      <c r="N45" s="167" t="s">
        <v>0</v>
      </c>
      <c r="O45" s="174" t="str">
        <f t="shared" si="13"/>
        <v>New question introduced in 2023 - Please answer this question for the year of the previous update in Column P</v>
      </c>
      <c r="P45" s="233"/>
      <c r="Q45" s="174"/>
      <c r="R45" s="233"/>
      <c r="S45" s="174"/>
      <c r="T45" s="233"/>
      <c r="U45" s="204"/>
      <c r="V45" s="261" t="str">
        <f t="shared" si="1"/>
        <v/>
      </c>
      <c r="W45" s="231"/>
      <c r="X45" s="257"/>
      <c r="Y45" s="193"/>
      <c r="Z45" s="193"/>
      <c r="AA45" s="75"/>
      <c r="AB45" s="241"/>
      <c r="AC45" s="444"/>
      <c r="AD45" s="232"/>
      <c r="AE45" s="176"/>
      <c r="AF45" s="176" t="str">
        <f t="shared" si="3"/>
        <v/>
      </c>
      <c r="AG45" s="232"/>
      <c r="AH45" s="176"/>
      <c r="AI45" s="232"/>
      <c r="AJ45" s="176"/>
      <c r="AK45" s="176" t="str">
        <f t="shared" si="4"/>
        <v/>
      </c>
      <c r="AL45" s="232"/>
      <c r="AM45" s="176"/>
      <c r="AN45" s="232"/>
      <c r="AO45" s="176"/>
      <c r="AP45" s="176" t="str">
        <f t="shared" si="5"/>
        <v>.</v>
      </c>
      <c r="AQ45" s="335"/>
      <c r="AR45" s="223"/>
      <c r="AS45" s="229"/>
      <c r="AT45" s="225"/>
      <c r="AU45" s="225"/>
      <c r="AV45" s="184"/>
    </row>
    <row r="46" spans="1:48" ht="39.75" customHeight="1" x14ac:dyDescent="0.25">
      <c r="A46" s="92"/>
      <c r="D46" s="333"/>
      <c r="E46" s="463"/>
      <c r="F46" s="552" t="s">
        <v>1212</v>
      </c>
      <c r="G46" s="552"/>
      <c r="H46" s="553"/>
      <c r="I46" s="356"/>
      <c r="J46" s="47"/>
      <c r="K46" s="73"/>
      <c r="L46" s="73"/>
      <c r="M46" s="96"/>
      <c r="N46" s="454"/>
      <c r="O46" s="115"/>
      <c r="P46" s="115"/>
      <c r="Q46" s="213"/>
      <c r="R46" s="115"/>
      <c r="S46" s="213"/>
      <c r="T46" s="115"/>
      <c r="U46" s="209"/>
      <c r="V46" s="213"/>
      <c r="W46" s="230"/>
      <c r="X46" s="257"/>
      <c r="Y46" s="193"/>
      <c r="Z46" s="193"/>
      <c r="AA46" s="75"/>
      <c r="AB46" s="383"/>
      <c r="AC46" s="443"/>
      <c r="AD46" s="188"/>
      <c r="AE46" s="188"/>
      <c r="AF46" s="188"/>
      <c r="AG46" s="188"/>
      <c r="AH46" s="188"/>
      <c r="AI46" s="188"/>
      <c r="AJ46" s="188"/>
      <c r="AK46" s="188"/>
      <c r="AL46" s="188"/>
      <c r="AM46" s="188"/>
      <c r="AN46" s="188"/>
      <c r="AO46" s="188"/>
      <c r="AP46" s="188"/>
      <c r="AQ46" s="202"/>
      <c r="AR46" s="223"/>
      <c r="AS46" s="229"/>
      <c r="AT46" s="225"/>
      <c r="AU46" s="225"/>
      <c r="AV46" s="184"/>
    </row>
    <row r="47" spans="1:48" ht="23" x14ac:dyDescent="0.25">
      <c r="A47" s="92" t="str">
        <f>MID(F46,FIND("(Q",F46)+1,8)&amp;"_TW1"</f>
        <v>Q3c.1.5b_TW1</v>
      </c>
      <c r="B47" s="91" t="s">
        <v>29</v>
      </c>
      <c r="D47" s="333"/>
      <c r="E47" s="463"/>
      <c r="F47" s="458"/>
      <c r="G47" s="578" t="s">
        <v>147</v>
      </c>
      <c r="H47" s="579"/>
      <c r="I47" s="356"/>
      <c r="J47" s="47"/>
      <c r="K47" s="73"/>
      <c r="L47" s="73"/>
      <c r="M47" s="96"/>
      <c r="N47" s="167" t="s">
        <v>0</v>
      </c>
      <c r="O47" s="174" t="str">
        <f t="shared" ref="O47:O49" si="14">IF(OR(B47="NI",B47="N"),"New question introduced in 2023 - Please answer this question for the year of the previous update in Column P",IF(B47="EC","Small changes were made to the question. Take extra care when validating the response in Column N. If necessary, please change your answer in Column P",""))</f>
        <v>New question introduced in 2023 - Please answer this question for the year of the previous update in Column P</v>
      </c>
      <c r="P47" s="233"/>
      <c r="Q47" s="174"/>
      <c r="R47" s="233"/>
      <c r="S47" s="174"/>
      <c r="T47" s="233"/>
      <c r="U47" s="204"/>
      <c r="V47" s="261" t="str">
        <f t="shared" si="1"/>
        <v/>
      </c>
      <c r="W47" s="231"/>
      <c r="X47" s="257"/>
      <c r="Y47" s="193"/>
      <c r="Z47" s="193"/>
      <c r="AA47" s="75"/>
      <c r="AB47" s="241"/>
      <c r="AC47" s="444"/>
      <c r="AD47" s="232"/>
      <c r="AE47" s="176"/>
      <c r="AF47" s="176" t="str">
        <f t="shared" si="3"/>
        <v/>
      </c>
      <c r="AG47" s="232"/>
      <c r="AH47" s="176"/>
      <c r="AI47" s="232"/>
      <c r="AJ47" s="176"/>
      <c r="AK47" s="176" t="str">
        <f t="shared" si="4"/>
        <v/>
      </c>
      <c r="AL47" s="232"/>
      <c r="AM47" s="176"/>
      <c r="AN47" s="232"/>
      <c r="AO47" s="176"/>
      <c r="AP47" s="176" t="str">
        <f t="shared" si="5"/>
        <v>.</v>
      </c>
      <c r="AQ47" s="335"/>
      <c r="AR47" s="223"/>
      <c r="AS47" s="229"/>
      <c r="AT47" s="225"/>
      <c r="AU47" s="225"/>
      <c r="AV47" s="184"/>
    </row>
    <row r="48" spans="1:48" ht="23" x14ac:dyDescent="0.25">
      <c r="A48" s="92" t="str">
        <f>MID(F46,FIND("(Q",F46)+1,8)&amp;"_TW2"</f>
        <v>Q3c.1.5b_TW2</v>
      </c>
      <c r="B48" s="91" t="s">
        <v>29</v>
      </c>
      <c r="D48" s="333"/>
      <c r="E48" s="463"/>
      <c r="F48" s="458"/>
      <c r="G48" s="578" t="s">
        <v>148</v>
      </c>
      <c r="H48" s="579"/>
      <c r="I48" s="356"/>
      <c r="J48" s="47"/>
      <c r="K48" s="73"/>
      <c r="L48" s="73"/>
      <c r="M48" s="96"/>
      <c r="N48" s="167" t="s">
        <v>0</v>
      </c>
      <c r="O48" s="174" t="str">
        <f t="shared" si="14"/>
        <v>New question introduced in 2023 - Please answer this question for the year of the previous update in Column P</v>
      </c>
      <c r="P48" s="233"/>
      <c r="Q48" s="174"/>
      <c r="R48" s="233"/>
      <c r="S48" s="174"/>
      <c r="T48" s="233"/>
      <c r="U48" s="204"/>
      <c r="V48" s="261" t="str">
        <f t="shared" si="1"/>
        <v/>
      </c>
      <c r="W48" s="231"/>
      <c r="X48" s="257"/>
      <c r="Y48" s="193"/>
      <c r="Z48" s="193"/>
      <c r="AA48" s="75"/>
      <c r="AB48" s="241"/>
      <c r="AC48" s="444"/>
      <c r="AD48" s="232"/>
      <c r="AE48" s="176"/>
      <c r="AF48" s="176" t="str">
        <f t="shared" si="3"/>
        <v/>
      </c>
      <c r="AG48" s="232"/>
      <c r="AH48" s="176"/>
      <c r="AI48" s="232"/>
      <c r="AJ48" s="176"/>
      <c r="AK48" s="176" t="str">
        <f t="shared" si="4"/>
        <v/>
      </c>
      <c r="AL48" s="232"/>
      <c r="AM48" s="176"/>
      <c r="AN48" s="232"/>
      <c r="AO48" s="176"/>
      <c r="AP48" s="176" t="str">
        <f t="shared" si="5"/>
        <v>.</v>
      </c>
      <c r="AQ48" s="335"/>
      <c r="AR48" s="223"/>
      <c r="AS48" s="229"/>
      <c r="AT48" s="225"/>
      <c r="AU48" s="225"/>
      <c r="AV48" s="184"/>
    </row>
    <row r="49" spans="1:48" ht="23" x14ac:dyDescent="0.25">
      <c r="A49" s="92" t="str">
        <f>MID(F46,FIND("(Q",F46)+1,8)&amp;"_TW3"</f>
        <v>Q3c.1.5b_TW3</v>
      </c>
      <c r="B49" s="91" t="s">
        <v>29</v>
      </c>
      <c r="D49" s="333"/>
      <c r="E49" s="463"/>
      <c r="F49" s="458"/>
      <c r="G49" s="578" t="s">
        <v>309</v>
      </c>
      <c r="H49" s="579"/>
      <c r="I49" s="356"/>
      <c r="J49" s="47"/>
      <c r="K49" s="73"/>
      <c r="L49" s="73"/>
      <c r="M49" s="96"/>
      <c r="N49" s="167" t="s">
        <v>0</v>
      </c>
      <c r="O49" s="174" t="str">
        <f t="shared" si="14"/>
        <v>New question introduced in 2023 - Please answer this question for the year of the previous update in Column P</v>
      </c>
      <c r="P49" s="233"/>
      <c r="Q49" s="174"/>
      <c r="R49" s="233"/>
      <c r="S49" s="174"/>
      <c r="T49" s="233"/>
      <c r="U49" s="204"/>
      <c r="V49" s="261" t="str">
        <f t="shared" si="1"/>
        <v/>
      </c>
      <c r="W49" s="231"/>
      <c r="X49" s="257"/>
      <c r="Y49" s="193"/>
      <c r="Z49" s="193"/>
      <c r="AA49" s="75"/>
      <c r="AB49" s="241"/>
      <c r="AC49" s="444"/>
      <c r="AD49" s="232"/>
      <c r="AE49" s="176"/>
      <c r="AF49" s="176" t="str">
        <f t="shared" si="3"/>
        <v/>
      </c>
      <c r="AG49" s="232"/>
      <c r="AH49" s="176"/>
      <c r="AI49" s="232"/>
      <c r="AJ49" s="176"/>
      <c r="AK49" s="176" t="str">
        <f t="shared" si="4"/>
        <v/>
      </c>
      <c r="AL49" s="232"/>
      <c r="AM49" s="176"/>
      <c r="AN49" s="232"/>
      <c r="AO49" s="176"/>
      <c r="AP49" s="176" t="str">
        <f t="shared" si="5"/>
        <v>.</v>
      </c>
      <c r="AQ49" s="335"/>
      <c r="AR49" s="223"/>
      <c r="AS49" s="229"/>
      <c r="AT49" s="225"/>
      <c r="AU49" s="225"/>
      <c r="AV49" s="184"/>
    </row>
    <row r="50" spans="1:48" ht="41.25" customHeight="1" x14ac:dyDescent="0.25">
      <c r="A50" s="92"/>
      <c r="D50" s="333"/>
      <c r="E50" s="463"/>
      <c r="F50" s="552" t="s">
        <v>1213</v>
      </c>
      <c r="G50" s="552"/>
      <c r="H50" s="553"/>
      <c r="I50" s="356"/>
      <c r="J50" s="47"/>
      <c r="K50" s="73"/>
      <c r="L50" s="73"/>
      <c r="M50" s="96"/>
      <c r="N50" s="454"/>
      <c r="O50" s="115"/>
      <c r="P50" s="115"/>
      <c r="Q50" s="213"/>
      <c r="R50" s="115"/>
      <c r="S50" s="213"/>
      <c r="T50" s="115"/>
      <c r="U50" s="209"/>
      <c r="V50" s="213"/>
      <c r="W50" s="230"/>
      <c r="X50" s="257"/>
      <c r="Y50" s="193"/>
      <c r="Z50" s="193"/>
      <c r="AA50" s="75"/>
      <c r="AB50" s="383"/>
      <c r="AC50" s="443"/>
      <c r="AD50" s="188"/>
      <c r="AE50" s="188"/>
      <c r="AF50" s="188"/>
      <c r="AG50" s="188"/>
      <c r="AH50" s="188"/>
      <c r="AI50" s="188"/>
      <c r="AJ50" s="188"/>
      <c r="AK50" s="188"/>
      <c r="AL50" s="188"/>
      <c r="AM50" s="188"/>
      <c r="AN50" s="188"/>
      <c r="AO50" s="188"/>
      <c r="AP50" s="188"/>
      <c r="AQ50" s="202"/>
      <c r="AR50" s="223"/>
      <c r="AS50" s="229"/>
      <c r="AT50" s="225"/>
      <c r="AU50" s="225"/>
      <c r="AV50" s="184"/>
    </row>
    <row r="51" spans="1:48" ht="43" customHeight="1" x14ac:dyDescent="0.25">
      <c r="A51" s="92" t="str">
        <f>MID(F50,FIND("(Q",F50)+1,8)&amp;"_TW1"</f>
        <v>Q3c.1.5c_TW1</v>
      </c>
      <c r="B51" s="91" t="s">
        <v>29</v>
      </c>
      <c r="D51" s="333"/>
      <c r="E51" s="463"/>
      <c r="F51" s="458"/>
      <c r="G51" s="578" t="s">
        <v>147</v>
      </c>
      <c r="H51" s="579"/>
      <c r="I51" s="356"/>
      <c r="J51" s="47"/>
      <c r="K51" s="73"/>
      <c r="L51" s="73"/>
      <c r="M51" s="96"/>
      <c r="N51" s="167" t="s">
        <v>0</v>
      </c>
      <c r="O51" s="174" t="str">
        <f t="shared" ref="O51:O54" si="15">IF(OR(B51="NI",B51="N"),"New question introduced in 2023 - Please answer this question for the year of the previous update in Column P",IF(B51="EC","Small changes were made to the question. Take extra care when validating the response in Column N. If necessary, please change your answer in Column P",""))</f>
        <v>New question introduced in 2023 - Please answer this question for the year of the previous update in Column P</v>
      </c>
      <c r="P51" s="233"/>
      <c r="Q51" s="174"/>
      <c r="R51" s="233"/>
      <c r="S51" s="174"/>
      <c r="T51" s="233"/>
      <c r="U51" s="204"/>
      <c r="V51" s="261" t="str">
        <f t="shared" si="1"/>
        <v/>
      </c>
      <c r="W51" s="231"/>
      <c r="X51" s="257"/>
      <c r="Y51" s="193"/>
      <c r="Z51" s="193"/>
      <c r="AA51" s="75"/>
      <c r="AB51" s="241"/>
      <c r="AC51" s="444"/>
      <c r="AD51" s="232"/>
      <c r="AE51" s="176"/>
      <c r="AF51" s="176" t="str">
        <f t="shared" si="3"/>
        <v/>
      </c>
      <c r="AG51" s="232"/>
      <c r="AH51" s="176"/>
      <c r="AI51" s="232"/>
      <c r="AJ51" s="176"/>
      <c r="AK51" s="176" t="str">
        <f t="shared" si="4"/>
        <v/>
      </c>
      <c r="AL51" s="232"/>
      <c r="AM51" s="176"/>
      <c r="AN51" s="232"/>
      <c r="AO51" s="176"/>
      <c r="AP51" s="176" t="str">
        <f t="shared" si="5"/>
        <v>.</v>
      </c>
      <c r="AQ51" s="335"/>
      <c r="AR51" s="223"/>
      <c r="AS51" s="229"/>
      <c r="AT51" s="225"/>
      <c r="AU51" s="225"/>
      <c r="AV51" s="184"/>
    </row>
    <row r="52" spans="1:48" ht="43" customHeight="1" x14ac:dyDescent="0.25">
      <c r="A52" s="92" t="str">
        <f>MID(F50,FIND("(Q",F50)+1,8)&amp;"_TW2"</f>
        <v>Q3c.1.5c_TW2</v>
      </c>
      <c r="B52" s="91" t="s">
        <v>29</v>
      </c>
      <c r="D52" s="333"/>
      <c r="E52" s="463"/>
      <c r="F52" s="458"/>
      <c r="G52" s="578" t="s">
        <v>148</v>
      </c>
      <c r="H52" s="579"/>
      <c r="I52" s="356"/>
      <c r="J52" s="47"/>
      <c r="K52" s="73"/>
      <c r="L52" s="73"/>
      <c r="M52" s="96"/>
      <c r="N52" s="167" t="s">
        <v>0</v>
      </c>
      <c r="O52" s="174" t="str">
        <f t="shared" si="15"/>
        <v>New question introduced in 2023 - Please answer this question for the year of the previous update in Column P</v>
      </c>
      <c r="P52" s="233"/>
      <c r="Q52" s="174"/>
      <c r="R52" s="233"/>
      <c r="S52" s="174"/>
      <c r="T52" s="233"/>
      <c r="U52" s="204"/>
      <c r="V52" s="261" t="str">
        <f t="shared" si="1"/>
        <v/>
      </c>
      <c r="W52" s="231"/>
      <c r="X52" s="257"/>
      <c r="Y52" s="193"/>
      <c r="Z52" s="193"/>
      <c r="AA52" s="75"/>
      <c r="AB52" s="241"/>
      <c r="AC52" s="444"/>
      <c r="AD52" s="232"/>
      <c r="AE52" s="176"/>
      <c r="AF52" s="176" t="str">
        <f t="shared" si="3"/>
        <v/>
      </c>
      <c r="AG52" s="232"/>
      <c r="AH52" s="176"/>
      <c r="AI52" s="232"/>
      <c r="AJ52" s="176"/>
      <c r="AK52" s="176" t="str">
        <f t="shared" si="4"/>
        <v/>
      </c>
      <c r="AL52" s="232"/>
      <c r="AM52" s="176"/>
      <c r="AN52" s="232"/>
      <c r="AO52" s="176"/>
      <c r="AP52" s="176" t="str">
        <f t="shared" si="5"/>
        <v>.</v>
      </c>
      <c r="AQ52" s="335"/>
      <c r="AR52" s="223"/>
      <c r="AS52" s="229"/>
      <c r="AT52" s="225"/>
      <c r="AU52" s="225"/>
      <c r="AV52" s="184"/>
    </row>
    <row r="53" spans="1:48" ht="23" x14ac:dyDescent="0.25">
      <c r="A53" s="92" t="str">
        <f>MID(F50,FIND("(Q",F50)+1,8)&amp;"_TW3"</f>
        <v>Q3c.1.5c_TW3</v>
      </c>
      <c r="B53" s="91" t="s">
        <v>29</v>
      </c>
      <c r="D53" s="333"/>
      <c r="E53" s="463"/>
      <c r="F53" s="458"/>
      <c r="G53" s="578" t="s">
        <v>309</v>
      </c>
      <c r="H53" s="579"/>
      <c r="I53" s="356"/>
      <c r="J53" s="47"/>
      <c r="K53" s="73"/>
      <c r="L53" s="73"/>
      <c r="M53" s="96"/>
      <c r="N53" s="167" t="s">
        <v>0</v>
      </c>
      <c r="O53" s="174" t="str">
        <f t="shared" si="15"/>
        <v>New question introduced in 2023 - Please answer this question for the year of the previous update in Column P</v>
      </c>
      <c r="P53" s="233"/>
      <c r="Q53" s="174"/>
      <c r="R53" s="233"/>
      <c r="S53" s="174"/>
      <c r="T53" s="233"/>
      <c r="U53" s="204"/>
      <c r="V53" s="261" t="str">
        <f t="shared" si="1"/>
        <v/>
      </c>
      <c r="W53" s="231"/>
      <c r="X53" s="257"/>
      <c r="Y53" s="193"/>
      <c r="Z53" s="193"/>
      <c r="AA53" s="75"/>
      <c r="AB53" s="241"/>
      <c r="AC53" s="444"/>
      <c r="AD53" s="232"/>
      <c r="AE53" s="176"/>
      <c r="AF53" s="176" t="str">
        <f t="shared" si="3"/>
        <v/>
      </c>
      <c r="AG53" s="232"/>
      <c r="AH53" s="176"/>
      <c r="AI53" s="232"/>
      <c r="AJ53" s="176"/>
      <c r="AK53" s="176" t="str">
        <f t="shared" si="4"/>
        <v/>
      </c>
      <c r="AL53" s="232"/>
      <c r="AM53" s="176"/>
      <c r="AN53" s="232"/>
      <c r="AO53" s="176"/>
      <c r="AP53" s="176" t="str">
        <f t="shared" si="5"/>
        <v>.</v>
      </c>
      <c r="AQ53" s="335"/>
      <c r="AR53" s="223"/>
      <c r="AS53" s="229"/>
      <c r="AT53" s="225"/>
      <c r="AU53" s="225"/>
      <c r="AV53" s="184"/>
    </row>
    <row r="54" spans="1:48" ht="62.25" customHeight="1" x14ac:dyDescent="0.25">
      <c r="A54" s="92" t="str">
        <f>MID(F54,FIND("(Q",F54)+1,8)</f>
        <v>Q3c.1.5d</v>
      </c>
      <c r="B54" s="91" t="s">
        <v>372</v>
      </c>
      <c r="D54" s="333"/>
      <c r="E54" s="463"/>
      <c r="F54" s="588" t="s">
        <v>534</v>
      </c>
      <c r="G54" s="588"/>
      <c r="H54" s="612"/>
      <c r="I54" s="356"/>
      <c r="J54" s="47"/>
      <c r="K54" s="73"/>
      <c r="L54" s="73"/>
      <c r="M54" s="96"/>
      <c r="N54" s="167" t="s">
        <v>0</v>
      </c>
      <c r="O54" s="174" t="str">
        <f t="shared" si="15"/>
        <v>New question introduced in 2023 - Please answer this question for the year of the previous update in Column P</v>
      </c>
      <c r="P54" s="233"/>
      <c r="Q54" s="174"/>
      <c r="R54" s="233"/>
      <c r="S54" s="174"/>
      <c r="T54" s="233"/>
      <c r="U54" s="204"/>
      <c r="V54" s="261" t="str">
        <f t="shared" si="1"/>
        <v/>
      </c>
      <c r="W54" s="231"/>
      <c r="X54" s="257"/>
      <c r="Y54" s="193"/>
      <c r="Z54" s="193"/>
      <c r="AA54" s="75"/>
      <c r="AB54" s="227"/>
      <c r="AC54" s="444"/>
      <c r="AD54" s="176"/>
      <c r="AE54" s="176"/>
      <c r="AF54" s="176" t="str">
        <f t="shared" si="3"/>
        <v/>
      </c>
      <c r="AG54" s="182"/>
      <c r="AH54" s="176"/>
      <c r="AI54" s="176"/>
      <c r="AJ54" s="176"/>
      <c r="AK54" s="176" t="str">
        <f t="shared" si="4"/>
        <v/>
      </c>
      <c r="AL54" s="176"/>
      <c r="AM54" s="176"/>
      <c r="AN54" s="176"/>
      <c r="AO54" s="176"/>
      <c r="AP54" s="176" t="str">
        <f t="shared" si="5"/>
        <v>.</v>
      </c>
      <c r="AQ54" s="335"/>
      <c r="AR54" s="223"/>
      <c r="AS54" s="229"/>
      <c r="AT54" s="225"/>
      <c r="AU54" s="225"/>
      <c r="AV54" s="184"/>
    </row>
    <row r="55" spans="1:48" ht="165.75" customHeight="1" x14ac:dyDescent="0.25">
      <c r="A55" s="93"/>
      <c r="D55" s="160"/>
      <c r="E55" s="563" t="s">
        <v>717</v>
      </c>
      <c r="F55" s="563"/>
      <c r="G55" s="563"/>
      <c r="H55" s="564"/>
      <c r="I55" s="618" t="s">
        <v>535</v>
      </c>
      <c r="J55" s="47"/>
      <c r="K55" s="73"/>
      <c r="L55" s="73"/>
      <c r="M55" s="96"/>
      <c r="N55" s="454"/>
      <c r="O55" s="115"/>
      <c r="P55" s="115"/>
      <c r="Q55" s="213"/>
      <c r="R55" s="115"/>
      <c r="S55" s="213"/>
      <c r="T55" s="115"/>
      <c r="U55" s="209"/>
      <c r="V55" s="213"/>
      <c r="W55" s="230"/>
      <c r="X55" s="257"/>
      <c r="Y55" s="193"/>
      <c r="Z55" s="193"/>
      <c r="AA55" s="75"/>
      <c r="AB55" s="192"/>
      <c r="AC55" s="443"/>
      <c r="AD55" s="188"/>
      <c r="AE55" s="188"/>
      <c r="AF55" s="188"/>
      <c r="AG55" s="186"/>
      <c r="AH55" s="188"/>
      <c r="AI55" s="188"/>
      <c r="AJ55" s="188"/>
      <c r="AK55" s="188"/>
      <c r="AL55" s="188"/>
      <c r="AM55" s="188"/>
      <c r="AN55" s="188"/>
      <c r="AO55" s="188"/>
      <c r="AP55" s="188"/>
      <c r="AQ55" s="202"/>
      <c r="AR55" s="223"/>
      <c r="AS55" s="229"/>
      <c r="AT55" s="225"/>
      <c r="AU55" s="225"/>
      <c r="AV55" s="184"/>
    </row>
    <row r="56" spans="1:48" ht="26.5" customHeight="1" x14ac:dyDescent="0.25">
      <c r="A56" s="92" t="str">
        <f>MID(E55,FIND("(Q",E55)+1,7)&amp;"_TW1"</f>
        <v>Q3c.1.6_TW1</v>
      </c>
      <c r="B56" s="91" t="s">
        <v>396</v>
      </c>
      <c r="C56" s="92" t="s">
        <v>97</v>
      </c>
      <c r="D56" s="160"/>
      <c r="E56" s="471"/>
      <c r="F56" s="159" t="s">
        <v>147</v>
      </c>
      <c r="G56" s="471"/>
      <c r="H56" s="472"/>
      <c r="I56" s="618"/>
      <c r="J56" s="47"/>
      <c r="K56" s="73"/>
      <c r="L56" s="73"/>
      <c r="M56" s="96"/>
      <c r="N56" s="167" t="s">
        <v>1</v>
      </c>
      <c r="O56" s="174" t="str">
        <f t="shared" ref="O56:O58" si="16">IF(OR(B56="NI",B56="N"),"New question introduced in 2023 - Please answer this question for the year of the previous update in Column P",IF(B56="EC","Small changes were made to the question. Take extra care when validating the response in Column N. If necessary, please change your answer in Column P",""))</f>
        <v/>
      </c>
      <c r="P56" s="97"/>
      <c r="Q56" s="174"/>
      <c r="R56" s="97"/>
      <c r="S56" s="174"/>
      <c r="T56" s="97"/>
      <c r="U56" s="204"/>
      <c r="V56" s="261" t="str">
        <f t="shared" si="1"/>
        <v>no</v>
      </c>
      <c r="W56" s="231"/>
      <c r="X56" s="257"/>
      <c r="Y56" s="193"/>
      <c r="Z56" s="193"/>
      <c r="AA56" s="75"/>
      <c r="AB56" s="227"/>
      <c r="AC56" s="444"/>
      <c r="AD56" s="176"/>
      <c r="AE56" s="176"/>
      <c r="AF56" s="176" t="str">
        <f t="shared" si="3"/>
        <v/>
      </c>
      <c r="AG56" s="182"/>
      <c r="AH56" s="176"/>
      <c r="AI56" s="176"/>
      <c r="AJ56" s="176"/>
      <c r="AK56" s="176" t="str">
        <f t="shared" si="4"/>
        <v/>
      </c>
      <c r="AL56" s="176"/>
      <c r="AM56" s="176"/>
      <c r="AN56" s="176"/>
      <c r="AO56" s="176"/>
      <c r="AP56" s="176" t="str">
        <f t="shared" si="5"/>
        <v>.</v>
      </c>
      <c r="AQ56" s="335"/>
      <c r="AR56" s="223"/>
      <c r="AS56" s="229"/>
      <c r="AT56" s="225"/>
      <c r="AU56" s="225"/>
      <c r="AV56" s="184"/>
    </row>
    <row r="57" spans="1:48" ht="25.5" customHeight="1" x14ac:dyDescent="0.25">
      <c r="A57" s="92" t="str">
        <f>MID(E55,FIND("(Q",E55)+1,7)&amp;"_TW2"</f>
        <v>Q3c.1.6_TW2</v>
      </c>
      <c r="B57" s="91" t="s">
        <v>396</v>
      </c>
      <c r="C57" s="92" t="s">
        <v>98</v>
      </c>
      <c r="D57" s="160"/>
      <c r="E57" s="471"/>
      <c r="F57" s="159" t="s">
        <v>148</v>
      </c>
      <c r="G57" s="471"/>
      <c r="H57" s="472"/>
      <c r="I57" s="618"/>
      <c r="J57" s="47"/>
      <c r="K57" s="73"/>
      <c r="L57" s="73"/>
      <c r="M57" s="96"/>
      <c r="N57" s="167" t="s">
        <v>1</v>
      </c>
      <c r="O57" s="174" t="str">
        <f t="shared" si="16"/>
        <v/>
      </c>
      <c r="P57" s="97"/>
      <c r="Q57" s="174"/>
      <c r="R57" s="97"/>
      <c r="S57" s="174"/>
      <c r="T57" s="97"/>
      <c r="U57" s="204"/>
      <c r="V57" s="261" t="str">
        <f t="shared" si="1"/>
        <v>no</v>
      </c>
      <c r="W57" s="231"/>
      <c r="X57" s="257"/>
      <c r="Y57" s="193"/>
      <c r="Z57" s="193"/>
      <c r="AA57" s="75"/>
      <c r="AB57" s="227"/>
      <c r="AC57" s="444"/>
      <c r="AD57" s="176"/>
      <c r="AE57" s="176"/>
      <c r="AF57" s="176" t="str">
        <f t="shared" si="3"/>
        <v/>
      </c>
      <c r="AG57" s="182"/>
      <c r="AH57" s="176"/>
      <c r="AI57" s="176"/>
      <c r="AJ57" s="176"/>
      <c r="AK57" s="176" t="str">
        <f t="shared" si="4"/>
        <v/>
      </c>
      <c r="AL57" s="176"/>
      <c r="AM57" s="176"/>
      <c r="AN57" s="176"/>
      <c r="AO57" s="176"/>
      <c r="AP57" s="176" t="str">
        <f t="shared" si="5"/>
        <v>.</v>
      </c>
      <c r="AQ57" s="335"/>
      <c r="AR57" s="223"/>
      <c r="AS57" s="229"/>
      <c r="AT57" s="225"/>
      <c r="AU57" s="225"/>
      <c r="AV57" s="184"/>
    </row>
    <row r="58" spans="1:48" ht="24.65" customHeight="1" x14ac:dyDescent="0.25">
      <c r="A58" s="92" t="str">
        <f>MID(E55,FIND("(Q",E55)+1,7)&amp;"_TW3"</f>
        <v>Q3c.1.6_TW3</v>
      </c>
      <c r="B58" s="91" t="s">
        <v>396</v>
      </c>
      <c r="C58" s="92" t="s">
        <v>99</v>
      </c>
      <c r="D58" s="160"/>
      <c r="E58" s="471"/>
      <c r="F58" s="159" t="s">
        <v>309</v>
      </c>
      <c r="G58" s="471"/>
      <c r="H58" s="472"/>
      <c r="I58" s="618"/>
      <c r="J58" s="47"/>
      <c r="K58" s="73"/>
      <c r="L58" s="73"/>
      <c r="M58" s="96"/>
      <c r="N58" s="167" t="s">
        <v>1</v>
      </c>
      <c r="O58" s="174" t="str">
        <f t="shared" si="16"/>
        <v/>
      </c>
      <c r="P58" s="97"/>
      <c r="Q58" s="174"/>
      <c r="R58" s="97"/>
      <c r="S58" s="174"/>
      <c r="T58" s="97"/>
      <c r="U58" s="204"/>
      <c r="V58" s="261" t="str">
        <f t="shared" si="1"/>
        <v>no</v>
      </c>
      <c r="W58" s="231"/>
      <c r="X58" s="257"/>
      <c r="Y58" s="193"/>
      <c r="Z58" s="193"/>
      <c r="AA58" s="75"/>
      <c r="AB58" s="227"/>
      <c r="AC58" s="444"/>
      <c r="AD58" s="176"/>
      <c r="AE58" s="176"/>
      <c r="AF58" s="176" t="str">
        <f t="shared" si="3"/>
        <v/>
      </c>
      <c r="AG58" s="182"/>
      <c r="AH58" s="176"/>
      <c r="AI58" s="176"/>
      <c r="AJ58" s="176"/>
      <c r="AK58" s="176" t="str">
        <f t="shared" si="4"/>
        <v/>
      </c>
      <c r="AL58" s="176"/>
      <c r="AM58" s="176"/>
      <c r="AN58" s="176"/>
      <c r="AO58" s="176"/>
      <c r="AP58" s="176" t="str">
        <f t="shared" si="5"/>
        <v>.</v>
      </c>
      <c r="AQ58" s="335"/>
      <c r="AR58" s="223"/>
      <c r="AS58" s="229"/>
      <c r="AT58" s="225"/>
      <c r="AU58" s="225"/>
      <c r="AV58" s="184"/>
    </row>
    <row r="59" spans="1:48" ht="46" x14ac:dyDescent="0.25">
      <c r="A59" s="93"/>
      <c r="D59" s="160"/>
      <c r="E59" s="563" t="s">
        <v>703</v>
      </c>
      <c r="F59" s="563"/>
      <c r="G59" s="563"/>
      <c r="H59" s="564"/>
      <c r="I59" s="357" t="s">
        <v>400</v>
      </c>
      <c r="J59" s="47"/>
      <c r="K59" s="73"/>
      <c r="L59" s="73"/>
      <c r="M59" s="96"/>
      <c r="N59" s="454"/>
      <c r="O59" s="115"/>
      <c r="P59" s="115"/>
      <c r="Q59" s="213"/>
      <c r="R59" s="115"/>
      <c r="S59" s="213"/>
      <c r="T59" s="115"/>
      <c r="U59" s="209"/>
      <c r="V59" s="213"/>
      <c r="W59" s="230"/>
      <c r="X59" s="257"/>
      <c r="Y59" s="193"/>
      <c r="Z59" s="193"/>
      <c r="AA59" s="75"/>
      <c r="AB59" s="192"/>
      <c r="AC59" s="443"/>
      <c r="AD59" s="188"/>
      <c r="AE59" s="188"/>
      <c r="AF59" s="188"/>
      <c r="AG59" s="186"/>
      <c r="AH59" s="188"/>
      <c r="AI59" s="188"/>
      <c r="AJ59" s="188"/>
      <c r="AK59" s="188"/>
      <c r="AL59" s="188"/>
      <c r="AM59" s="188"/>
      <c r="AN59" s="188"/>
      <c r="AO59" s="188"/>
      <c r="AP59" s="188"/>
      <c r="AQ59" s="202"/>
      <c r="AR59" s="223"/>
      <c r="AS59" s="229"/>
      <c r="AT59" s="225"/>
      <c r="AU59" s="225"/>
      <c r="AV59" s="184"/>
    </row>
    <row r="60" spans="1:48" ht="27" customHeight="1" x14ac:dyDescent="0.25">
      <c r="A60" s="92" t="str">
        <f>MID(E59,FIND("(Q",E59)+1,8)&amp;"_TW1"</f>
        <v>Q3c.1.6a_TW1</v>
      </c>
      <c r="B60" s="91" t="s">
        <v>396</v>
      </c>
      <c r="C60" s="92" t="s">
        <v>488</v>
      </c>
      <c r="D60" s="160"/>
      <c r="E60" s="471"/>
      <c r="F60" s="159" t="s">
        <v>147</v>
      </c>
      <c r="G60" s="471"/>
      <c r="H60" s="472"/>
      <c r="I60" s="358"/>
      <c r="J60" s="47"/>
      <c r="K60" s="73"/>
      <c r="L60" s="73"/>
      <c r="M60" s="96"/>
      <c r="N60" s="167" t="s">
        <v>71</v>
      </c>
      <c r="O60" s="174" t="str">
        <f t="shared" ref="O60:O62" si="17">IF(OR(B60="NI",B60="N"),"New question introduced in 2023 - Please answer this question for the year of the previous update in Column P",IF(B60="EC","Small changes were made to the question. Take extra care when validating the response in Column N. If necessary, please change your answer in Column P",""))</f>
        <v/>
      </c>
      <c r="P60" s="97"/>
      <c r="Q60" s="174"/>
      <c r="R60" s="97"/>
      <c r="S60" s="174"/>
      <c r="T60" s="97"/>
      <c r="U60" s="204"/>
      <c r="V60" s="261" t="str">
        <f t="shared" si="1"/>
        <v>not applicable</v>
      </c>
      <c r="W60" s="231"/>
      <c r="X60" s="257"/>
      <c r="Y60" s="193"/>
      <c r="Z60" s="193"/>
      <c r="AA60" s="75"/>
      <c r="AB60" s="227"/>
      <c r="AC60" s="444"/>
      <c r="AD60" s="176"/>
      <c r="AE60" s="176"/>
      <c r="AF60" s="176" t="str">
        <f t="shared" si="3"/>
        <v/>
      </c>
      <c r="AG60" s="182"/>
      <c r="AH60" s="176"/>
      <c r="AI60" s="176"/>
      <c r="AJ60" s="176"/>
      <c r="AK60" s="176" t="str">
        <f t="shared" si="4"/>
        <v/>
      </c>
      <c r="AL60" s="176"/>
      <c r="AM60" s="176"/>
      <c r="AN60" s="176"/>
      <c r="AO60" s="176"/>
      <c r="AP60" s="176" t="str">
        <f t="shared" si="5"/>
        <v>.</v>
      </c>
      <c r="AQ60" s="335"/>
      <c r="AR60" s="223"/>
      <c r="AS60" s="229"/>
      <c r="AT60" s="225"/>
      <c r="AU60" s="225"/>
      <c r="AV60" s="184"/>
    </row>
    <row r="61" spans="1:48" ht="28.5" customHeight="1" x14ac:dyDescent="0.25">
      <c r="A61" s="92" t="str">
        <f>MID(E59,FIND("(Q",E59)+1,8)&amp;"_TW2"</f>
        <v>Q3c.1.6a_TW2</v>
      </c>
      <c r="B61" s="91" t="s">
        <v>396</v>
      </c>
      <c r="C61" s="92" t="s">
        <v>489</v>
      </c>
      <c r="D61" s="160"/>
      <c r="E61" s="471"/>
      <c r="F61" s="159" t="s">
        <v>148</v>
      </c>
      <c r="G61" s="471"/>
      <c r="H61" s="472"/>
      <c r="I61" s="358"/>
      <c r="J61" s="47"/>
      <c r="K61" s="73"/>
      <c r="L61" s="73"/>
      <c r="M61" s="96"/>
      <c r="N61" s="167" t="s">
        <v>71</v>
      </c>
      <c r="O61" s="174" t="str">
        <f t="shared" si="17"/>
        <v/>
      </c>
      <c r="P61" s="97"/>
      <c r="Q61" s="174"/>
      <c r="R61" s="97"/>
      <c r="S61" s="174"/>
      <c r="T61" s="97"/>
      <c r="U61" s="204"/>
      <c r="V61" s="261" t="str">
        <f t="shared" si="1"/>
        <v>not applicable</v>
      </c>
      <c r="W61" s="231"/>
      <c r="X61" s="257"/>
      <c r="Y61" s="193"/>
      <c r="Z61" s="193"/>
      <c r="AA61" s="75"/>
      <c r="AB61" s="227"/>
      <c r="AC61" s="444"/>
      <c r="AD61" s="176"/>
      <c r="AE61" s="176"/>
      <c r="AF61" s="176" t="str">
        <f t="shared" si="3"/>
        <v/>
      </c>
      <c r="AG61" s="182"/>
      <c r="AH61" s="176"/>
      <c r="AI61" s="176"/>
      <c r="AJ61" s="176"/>
      <c r="AK61" s="176" t="str">
        <f t="shared" si="4"/>
        <v/>
      </c>
      <c r="AL61" s="176"/>
      <c r="AM61" s="176"/>
      <c r="AN61" s="176"/>
      <c r="AO61" s="176"/>
      <c r="AP61" s="176" t="str">
        <f t="shared" si="5"/>
        <v>.</v>
      </c>
      <c r="AQ61" s="335"/>
      <c r="AR61" s="223"/>
      <c r="AS61" s="229"/>
      <c r="AT61" s="225"/>
      <c r="AU61" s="225"/>
      <c r="AV61" s="184"/>
    </row>
    <row r="62" spans="1:48" ht="27.65" customHeight="1" x14ac:dyDescent="0.25">
      <c r="A62" s="92" t="str">
        <f>MID(E59,FIND("(Q",E59)+1,8)&amp;"_TW3"</f>
        <v>Q3c.1.6a_TW3</v>
      </c>
      <c r="B62" s="91" t="s">
        <v>396</v>
      </c>
      <c r="C62" s="92" t="s">
        <v>490</v>
      </c>
      <c r="D62" s="160"/>
      <c r="E62" s="471"/>
      <c r="F62" s="159" t="s">
        <v>309</v>
      </c>
      <c r="G62" s="471"/>
      <c r="H62" s="472"/>
      <c r="I62" s="358"/>
      <c r="J62" s="47"/>
      <c r="K62" s="73"/>
      <c r="L62" s="73"/>
      <c r="M62" s="96"/>
      <c r="N62" s="167" t="s">
        <v>71</v>
      </c>
      <c r="O62" s="174" t="str">
        <f t="shared" si="17"/>
        <v/>
      </c>
      <c r="P62" s="97"/>
      <c r="Q62" s="174"/>
      <c r="R62" s="97"/>
      <c r="S62" s="174"/>
      <c r="T62" s="97"/>
      <c r="U62" s="204"/>
      <c r="V62" s="261" t="str">
        <f t="shared" si="1"/>
        <v>not applicable</v>
      </c>
      <c r="W62" s="231"/>
      <c r="X62" s="257"/>
      <c r="Y62" s="193"/>
      <c r="Z62" s="193"/>
      <c r="AA62" s="75"/>
      <c r="AB62" s="227"/>
      <c r="AC62" s="444"/>
      <c r="AD62" s="176"/>
      <c r="AE62" s="176"/>
      <c r="AF62" s="176" t="str">
        <f t="shared" si="3"/>
        <v/>
      </c>
      <c r="AG62" s="182"/>
      <c r="AH62" s="176"/>
      <c r="AI62" s="176"/>
      <c r="AJ62" s="176"/>
      <c r="AK62" s="176" t="str">
        <f t="shared" si="4"/>
        <v/>
      </c>
      <c r="AL62" s="176"/>
      <c r="AM62" s="176"/>
      <c r="AN62" s="176"/>
      <c r="AO62" s="176"/>
      <c r="AP62" s="176" t="str">
        <f t="shared" si="5"/>
        <v>.</v>
      </c>
      <c r="AQ62" s="335"/>
      <c r="AR62" s="223"/>
      <c r="AS62" s="229"/>
      <c r="AT62" s="225"/>
      <c r="AU62" s="225"/>
      <c r="AV62" s="184"/>
    </row>
    <row r="63" spans="1:48" ht="108" customHeight="1" x14ac:dyDescent="0.25">
      <c r="A63" s="93"/>
      <c r="D63" s="619" t="s">
        <v>536</v>
      </c>
      <c r="E63" s="620"/>
      <c r="F63" s="620"/>
      <c r="G63" s="620"/>
      <c r="H63" s="621"/>
      <c r="I63" s="356"/>
      <c r="J63" s="47"/>
      <c r="K63" s="73"/>
      <c r="L63" s="73"/>
      <c r="M63" s="96"/>
      <c r="N63" s="454"/>
      <c r="O63" s="115"/>
      <c r="P63" s="115"/>
      <c r="Q63" s="213"/>
      <c r="R63" s="115"/>
      <c r="S63" s="213"/>
      <c r="T63" s="115"/>
      <c r="U63" s="209"/>
      <c r="V63" s="213"/>
      <c r="W63" s="230"/>
      <c r="X63" s="257"/>
      <c r="Y63" s="193"/>
      <c r="Z63" s="193"/>
      <c r="AA63" s="75"/>
      <c r="AB63" s="192"/>
      <c r="AC63" s="443"/>
      <c r="AD63" s="188"/>
      <c r="AE63" s="188"/>
      <c r="AF63" s="188"/>
      <c r="AG63" s="186"/>
      <c r="AH63" s="188"/>
      <c r="AI63" s="188"/>
      <c r="AJ63" s="188"/>
      <c r="AK63" s="188"/>
      <c r="AL63" s="188"/>
      <c r="AM63" s="188"/>
      <c r="AN63" s="188"/>
      <c r="AO63" s="188"/>
      <c r="AP63" s="188"/>
      <c r="AQ63" s="202"/>
      <c r="AR63" s="223"/>
      <c r="AS63" s="229"/>
      <c r="AT63" s="225"/>
      <c r="AU63" s="225"/>
      <c r="AV63" s="184"/>
    </row>
    <row r="64" spans="1:48" ht="124.5" customHeight="1" x14ac:dyDescent="0.25">
      <c r="A64" s="92" t="str">
        <f>MID(E64,FIND("(Q",E64)+1,8)</f>
        <v>Q3c.2.01</v>
      </c>
      <c r="B64" s="91" t="s">
        <v>128</v>
      </c>
      <c r="C64" s="92" t="s">
        <v>746</v>
      </c>
      <c r="D64" s="333"/>
      <c r="E64" s="552" t="s">
        <v>537</v>
      </c>
      <c r="F64" s="552"/>
      <c r="G64" s="552"/>
      <c r="H64" s="553"/>
      <c r="I64" s="617" t="s">
        <v>1231</v>
      </c>
      <c r="J64" s="47"/>
      <c r="K64" s="73"/>
      <c r="L64" s="73"/>
      <c r="M64" s="96"/>
      <c r="N64" s="167" t="s">
        <v>264</v>
      </c>
      <c r="O64" s="97" t="s">
        <v>1286</v>
      </c>
      <c r="P64" s="97"/>
      <c r="Q64" s="174"/>
      <c r="R64" s="97"/>
      <c r="S64" s="174"/>
      <c r="T64" s="97"/>
      <c r="U64" s="204"/>
      <c r="V64" s="261" t="str">
        <f t="shared" si="1"/>
        <v>State level (for federal states)</v>
      </c>
      <c r="W64" s="231"/>
      <c r="X64" s="257"/>
      <c r="Y64" s="193"/>
      <c r="Z64" s="193"/>
      <c r="AA64" s="75"/>
      <c r="AB64" s="227"/>
      <c r="AC64" s="444"/>
      <c r="AD64" s="176"/>
      <c r="AE64" s="176"/>
      <c r="AF64" s="176" t="str">
        <f t="shared" si="3"/>
        <v/>
      </c>
      <c r="AG64" s="182"/>
      <c r="AH64" s="176"/>
      <c r="AI64" s="176"/>
      <c r="AJ64" s="176"/>
      <c r="AK64" s="176" t="str">
        <f t="shared" si="4"/>
        <v/>
      </c>
      <c r="AL64" s="176"/>
      <c r="AM64" s="176"/>
      <c r="AN64" s="176"/>
      <c r="AO64" s="176"/>
      <c r="AP64" s="176" t="str">
        <f t="shared" si="5"/>
        <v>.</v>
      </c>
      <c r="AQ64" s="335"/>
      <c r="AR64" s="223"/>
      <c r="AS64" s="229"/>
      <c r="AT64" s="225"/>
      <c r="AU64" s="225"/>
      <c r="AV64" s="184"/>
    </row>
    <row r="65" spans="1:48" ht="58" customHeight="1" x14ac:dyDescent="0.25">
      <c r="A65" s="92" t="str">
        <f>MID(F65,FIND("(Q",F65)+1,9)</f>
        <v>Q3c.2.01a</v>
      </c>
      <c r="B65" s="91" t="s">
        <v>372</v>
      </c>
      <c r="D65" s="333"/>
      <c r="E65" s="463"/>
      <c r="F65" s="558" t="s">
        <v>565</v>
      </c>
      <c r="G65" s="558"/>
      <c r="H65" s="559"/>
      <c r="I65" s="622"/>
      <c r="J65" s="47"/>
      <c r="K65" s="73"/>
      <c r="L65" s="73"/>
      <c r="M65" s="96"/>
      <c r="N65" s="167" t="s">
        <v>0</v>
      </c>
      <c r="O65" s="174"/>
      <c r="P65" s="97"/>
      <c r="Q65" s="174"/>
      <c r="R65" s="97"/>
      <c r="S65" s="174"/>
      <c r="T65" s="97"/>
      <c r="U65" s="204"/>
      <c r="V65" s="261" t="str">
        <f t="shared" si="1"/>
        <v/>
      </c>
      <c r="W65" s="231"/>
      <c r="X65" s="257"/>
      <c r="Y65" s="193"/>
      <c r="Z65" s="193"/>
      <c r="AA65" s="75"/>
      <c r="AB65" s="227"/>
      <c r="AC65" s="444"/>
      <c r="AD65" s="176"/>
      <c r="AE65" s="176"/>
      <c r="AF65" s="176" t="str">
        <f t="shared" si="3"/>
        <v/>
      </c>
      <c r="AG65" s="182"/>
      <c r="AH65" s="176"/>
      <c r="AI65" s="176"/>
      <c r="AJ65" s="176"/>
      <c r="AK65" s="176" t="str">
        <f t="shared" si="4"/>
        <v/>
      </c>
      <c r="AL65" s="176"/>
      <c r="AM65" s="176"/>
      <c r="AN65" s="176"/>
      <c r="AO65" s="176"/>
      <c r="AP65" s="176" t="str">
        <f t="shared" si="5"/>
        <v>.</v>
      </c>
      <c r="AQ65" s="335"/>
      <c r="AR65" s="223"/>
      <c r="AS65" s="229"/>
      <c r="AT65" s="225"/>
      <c r="AU65" s="225"/>
      <c r="AV65" s="184"/>
    </row>
    <row r="66" spans="1:48" ht="41.25" customHeight="1" x14ac:dyDescent="0.25">
      <c r="A66" s="92" t="str">
        <f>MID(E66,FIND("(Q",E66)+1,8)</f>
        <v>Q3c.2.02</v>
      </c>
      <c r="B66" s="91" t="s">
        <v>372</v>
      </c>
      <c r="D66" s="333"/>
      <c r="E66" s="558" t="s">
        <v>1248</v>
      </c>
      <c r="F66" s="558"/>
      <c r="G66" s="558"/>
      <c r="H66" s="559"/>
      <c r="I66" s="356"/>
      <c r="J66" s="47"/>
      <c r="K66" s="73"/>
      <c r="L66" s="73"/>
      <c r="M66" s="96"/>
      <c r="N66" s="167" t="s">
        <v>0</v>
      </c>
      <c r="O66" s="174"/>
      <c r="P66" s="97"/>
      <c r="Q66" s="174"/>
      <c r="R66" s="97"/>
      <c r="S66" s="174"/>
      <c r="T66" s="97"/>
      <c r="U66" s="204"/>
      <c r="V66" s="261" t="str">
        <f t="shared" si="1"/>
        <v/>
      </c>
      <c r="W66" s="231"/>
      <c r="X66" s="257"/>
      <c r="Y66" s="193"/>
      <c r="Z66" s="193"/>
      <c r="AA66" s="75"/>
      <c r="AB66" s="227"/>
      <c r="AC66" s="444"/>
      <c r="AD66" s="176"/>
      <c r="AE66" s="176"/>
      <c r="AF66" s="176" t="str">
        <f t="shared" si="3"/>
        <v/>
      </c>
      <c r="AG66" s="182"/>
      <c r="AH66" s="176"/>
      <c r="AI66" s="176"/>
      <c r="AJ66" s="176"/>
      <c r="AK66" s="176" t="str">
        <f t="shared" si="4"/>
        <v/>
      </c>
      <c r="AL66" s="176"/>
      <c r="AM66" s="176"/>
      <c r="AN66" s="176"/>
      <c r="AO66" s="176"/>
      <c r="AP66" s="176" t="str">
        <f t="shared" si="5"/>
        <v>.</v>
      </c>
      <c r="AQ66" s="335"/>
      <c r="AR66" s="223"/>
      <c r="AS66" s="229"/>
      <c r="AT66" s="225"/>
      <c r="AU66" s="225"/>
      <c r="AV66" s="184"/>
    </row>
    <row r="67" spans="1:48" ht="41.25" customHeight="1" x14ac:dyDescent="0.25">
      <c r="A67" s="92" t="str">
        <f>MID(E67,FIND("(Q",E67)+1,9)</f>
        <v>Q3c.2.02a</v>
      </c>
      <c r="B67" s="91" t="s">
        <v>372</v>
      </c>
      <c r="D67" s="333"/>
      <c r="E67" s="558" t="s">
        <v>1249</v>
      </c>
      <c r="F67" s="558"/>
      <c r="G67" s="558"/>
      <c r="H67" s="559"/>
      <c r="I67" s="356"/>
      <c r="J67" s="47"/>
      <c r="K67" s="73"/>
      <c r="L67" s="73"/>
      <c r="M67" s="96"/>
      <c r="N67" s="167" t="s">
        <v>0</v>
      </c>
      <c r="O67" s="174"/>
      <c r="P67" s="97"/>
      <c r="Q67" s="174"/>
      <c r="R67" s="97"/>
      <c r="S67" s="174"/>
      <c r="T67" s="97"/>
      <c r="U67" s="204"/>
      <c r="V67" s="261" t="str">
        <f t="shared" si="1"/>
        <v/>
      </c>
      <c r="W67" s="231"/>
      <c r="X67" s="257"/>
      <c r="Y67" s="193"/>
      <c r="Z67" s="193"/>
      <c r="AA67" s="75"/>
      <c r="AB67" s="227"/>
      <c r="AC67" s="444"/>
      <c r="AD67" s="176"/>
      <c r="AE67" s="176"/>
      <c r="AF67" s="176" t="str">
        <f t="shared" si="3"/>
        <v/>
      </c>
      <c r="AG67" s="182"/>
      <c r="AH67" s="176"/>
      <c r="AI67" s="176"/>
      <c r="AJ67" s="176"/>
      <c r="AK67" s="176" t="str">
        <f t="shared" si="4"/>
        <v/>
      </c>
      <c r="AL67" s="176"/>
      <c r="AM67" s="176"/>
      <c r="AN67" s="176"/>
      <c r="AO67" s="176"/>
      <c r="AP67" s="176" t="str">
        <f t="shared" si="5"/>
        <v>.</v>
      </c>
      <c r="AQ67" s="335"/>
      <c r="AR67" s="223"/>
      <c r="AS67" s="229"/>
      <c r="AT67" s="225"/>
      <c r="AU67" s="225"/>
      <c r="AV67" s="184"/>
    </row>
    <row r="68" spans="1:48" ht="277.5" customHeight="1" x14ac:dyDescent="0.25">
      <c r="A68" s="92"/>
      <c r="D68" s="333"/>
      <c r="E68" s="552" t="s">
        <v>538</v>
      </c>
      <c r="F68" s="552"/>
      <c r="G68" s="552"/>
      <c r="H68" s="553"/>
      <c r="I68" s="617" t="s">
        <v>1250</v>
      </c>
      <c r="J68" s="47"/>
      <c r="K68" s="73"/>
      <c r="L68" s="73"/>
      <c r="M68" s="96"/>
      <c r="N68" s="454"/>
      <c r="O68" s="115"/>
      <c r="P68" s="115"/>
      <c r="Q68" s="213"/>
      <c r="R68" s="115"/>
      <c r="S68" s="213"/>
      <c r="T68" s="115"/>
      <c r="U68" s="209"/>
      <c r="V68" s="213"/>
      <c r="W68" s="230"/>
      <c r="X68" s="257"/>
      <c r="Y68" s="193"/>
      <c r="Z68" s="193"/>
      <c r="AA68" s="75"/>
      <c r="AB68" s="192"/>
      <c r="AC68" s="443"/>
      <c r="AD68" s="188"/>
      <c r="AE68" s="188"/>
      <c r="AF68" s="188"/>
      <c r="AG68" s="186"/>
      <c r="AH68" s="188"/>
      <c r="AI68" s="188"/>
      <c r="AJ68" s="188"/>
      <c r="AK68" s="188"/>
      <c r="AL68" s="188"/>
      <c r="AM68" s="188"/>
      <c r="AN68" s="188"/>
      <c r="AO68" s="188"/>
      <c r="AP68" s="188"/>
      <c r="AQ68" s="202"/>
      <c r="AR68" s="223"/>
      <c r="AS68" s="229"/>
      <c r="AT68" s="225"/>
      <c r="AU68" s="225"/>
      <c r="AV68" s="184"/>
    </row>
    <row r="69" spans="1:48" ht="49.5" customHeight="1" x14ac:dyDescent="0.25">
      <c r="A69" s="92" t="str">
        <f>MID(E68,FIND("(Q",E68)+1,7)&amp;"_TW1"</f>
        <v>Q3c.2.2_TW1</v>
      </c>
      <c r="B69" s="91" t="s">
        <v>28</v>
      </c>
      <c r="C69" s="94" t="s">
        <v>498</v>
      </c>
      <c r="D69" s="333"/>
      <c r="E69" s="463"/>
      <c r="F69" s="458" t="s">
        <v>147</v>
      </c>
      <c r="G69" s="460"/>
      <c r="H69" s="461"/>
      <c r="I69" s="622"/>
      <c r="J69" s="47"/>
      <c r="K69" s="73"/>
      <c r="L69" s="73"/>
      <c r="M69" s="96"/>
      <c r="N69" s="167" t="s">
        <v>11</v>
      </c>
      <c r="O69" s="174" t="str">
        <f t="shared" ref="O69:O71" si="18">IF(OR(B69="NI",B69="N"),"New question introduced in 2023 - Please answer this question for the year of the previous update in Column P",IF(B69="EC","Small changes were made to the question. Take extra care when validating the response in Column N. If necessary, please change your answer in Column P",""))</f>
        <v/>
      </c>
      <c r="P69" s="97"/>
      <c r="Q69" s="174"/>
      <c r="R69" s="97"/>
      <c r="S69" s="174"/>
      <c r="T69" s="97"/>
      <c r="U69" s="204"/>
      <c r="V69" s="261" t="str">
        <f t="shared" si="1"/>
        <v>no (market open to competition)</v>
      </c>
      <c r="W69" s="231"/>
      <c r="X69" s="257"/>
      <c r="Y69" s="193"/>
      <c r="Z69" s="193"/>
      <c r="AA69" s="75"/>
      <c r="AB69" s="227"/>
      <c r="AC69" s="444"/>
      <c r="AD69" s="176"/>
      <c r="AE69" s="176"/>
      <c r="AF69" s="176" t="str">
        <f t="shared" si="3"/>
        <v/>
      </c>
      <c r="AG69" s="182"/>
      <c r="AH69" s="176"/>
      <c r="AI69" s="176"/>
      <c r="AJ69" s="176"/>
      <c r="AK69" s="176" t="str">
        <f t="shared" si="4"/>
        <v/>
      </c>
      <c r="AL69" s="176"/>
      <c r="AM69" s="176"/>
      <c r="AN69" s="176"/>
      <c r="AO69" s="176"/>
      <c r="AP69" s="176" t="str">
        <f t="shared" si="5"/>
        <v>.</v>
      </c>
      <c r="AQ69" s="335"/>
      <c r="AR69" s="223"/>
      <c r="AS69" s="229"/>
      <c r="AT69" s="225"/>
      <c r="AU69" s="225"/>
      <c r="AV69" s="184"/>
    </row>
    <row r="70" spans="1:48" ht="38.25" customHeight="1" x14ac:dyDescent="0.25">
      <c r="A70" s="92" t="str">
        <f>MID(E68,FIND("(Q",E68)+1,7)&amp;"_TW2"</f>
        <v>Q3c.2.2_TW2</v>
      </c>
      <c r="B70" s="91" t="s">
        <v>28</v>
      </c>
      <c r="C70" s="94" t="s">
        <v>499</v>
      </c>
      <c r="D70" s="333"/>
      <c r="E70" s="463"/>
      <c r="F70" s="458" t="s">
        <v>148</v>
      </c>
      <c r="G70" s="460"/>
      <c r="H70" s="461"/>
      <c r="I70" s="622"/>
      <c r="J70" s="47"/>
      <c r="K70" s="73"/>
      <c r="L70" s="73"/>
      <c r="M70" s="96"/>
      <c r="N70" s="167" t="s">
        <v>11</v>
      </c>
      <c r="O70" s="174" t="str">
        <f t="shared" si="18"/>
        <v/>
      </c>
      <c r="P70" s="97"/>
      <c r="Q70" s="174"/>
      <c r="R70" s="97"/>
      <c r="S70" s="174"/>
      <c r="T70" s="97"/>
      <c r="U70" s="204"/>
      <c r="V70" s="261" t="str">
        <f t="shared" si="1"/>
        <v>no (market open to competition)</v>
      </c>
      <c r="W70" s="231"/>
      <c r="X70" s="257"/>
      <c r="Y70" s="193"/>
      <c r="Z70" s="193"/>
      <c r="AA70" s="75"/>
      <c r="AB70" s="227"/>
      <c r="AC70" s="444"/>
      <c r="AD70" s="176"/>
      <c r="AE70" s="176"/>
      <c r="AF70" s="176" t="str">
        <f t="shared" ref="AF70:AF107" si="19">IF(AND(AD70="",AB70=""),"",IF(AND(AD70="",AB70&lt;&gt;""),AB70,IF(AND(AD70="",AB70&lt;&gt;""),AB70,AD70)))</f>
        <v/>
      </c>
      <c r="AG70" s="182"/>
      <c r="AH70" s="176"/>
      <c r="AI70" s="176"/>
      <c r="AJ70" s="176"/>
      <c r="AK70" s="176" t="str">
        <f t="shared" ref="AK70:AK107" si="20">IF(AND(AI70="",AG70="",AF70=""),"",IF(AND(AI70="",AG70=""),AF70,IF(AND(AI70="",AG70&lt;&gt;""),AG70,IF(AND(AI70="",AG70&lt;&gt;""),AG70,AI70))))</f>
        <v/>
      </c>
      <c r="AL70" s="176"/>
      <c r="AM70" s="176"/>
      <c r="AN70" s="176"/>
      <c r="AO70" s="176"/>
      <c r="AP70" s="176" t="str">
        <f t="shared" ref="AP70:AP107" si="21">IF(AND(AN70="",AL70="",AK70=""),".",IF(AND(AN70="",AL70=""),AK70,IF(AND(AN70="",AL70&lt;&gt;""),AL70,IF(AND(AN70="",AL70&lt;&gt;""),AL70,AN70))))</f>
        <v>.</v>
      </c>
      <c r="AQ70" s="335"/>
      <c r="AR70" s="223"/>
      <c r="AS70" s="229"/>
      <c r="AT70" s="225"/>
      <c r="AU70" s="225"/>
      <c r="AV70" s="184"/>
    </row>
    <row r="71" spans="1:48" ht="36.75" customHeight="1" x14ac:dyDescent="0.25">
      <c r="A71" s="92" t="str">
        <f>MID(F71,FIND("(Q",F71)+1,8)</f>
        <v>Q3c.2.2a</v>
      </c>
      <c r="B71" s="91" t="s">
        <v>128</v>
      </c>
      <c r="C71" s="92" t="s">
        <v>500</v>
      </c>
      <c r="D71" s="333"/>
      <c r="E71" s="463"/>
      <c r="F71" s="558" t="s">
        <v>539</v>
      </c>
      <c r="G71" s="558"/>
      <c r="H71" s="559"/>
      <c r="I71" s="3"/>
      <c r="J71" s="47"/>
      <c r="K71" s="73"/>
      <c r="L71" s="73"/>
      <c r="M71" s="96"/>
      <c r="N71" s="167" t="s">
        <v>1408</v>
      </c>
      <c r="O71" s="174" t="str">
        <f t="shared" si="18"/>
        <v/>
      </c>
      <c r="P71" s="97"/>
      <c r="Q71" s="174"/>
      <c r="R71" s="97"/>
      <c r="S71" s="174"/>
      <c r="T71" s="97"/>
      <c r="U71" s="204"/>
      <c r="V71" s="261" t="str">
        <f t="shared" ref="V71:V107" si="22">IF(AND(T71="",R71="",P71="",N71=""),"",IF(AND(T71="",R71="", P71=""),N71,IF(AND(T71="", R71="",P71&lt;&gt;""),P71,IF(AND(T71="",R71&lt;&gt;""),R71,T71))))</f>
        <v>.</v>
      </c>
      <c r="W71" s="231"/>
      <c r="X71" s="257"/>
      <c r="Y71" s="193"/>
      <c r="Z71" s="193"/>
      <c r="AA71" s="75"/>
      <c r="AB71" s="227"/>
      <c r="AC71" s="444"/>
      <c r="AD71" s="176"/>
      <c r="AE71" s="176"/>
      <c r="AF71" s="176" t="str">
        <f t="shared" si="19"/>
        <v/>
      </c>
      <c r="AG71" s="182"/>
      <c r="AH71" s="176"/>
      <c r="AI71" s="176"/>
      <c r="AJ71" s="176"/>
      <c r="AK71" s="176" t="str">
        <f t="shared" si="20"/>
        <v/>
      </c>
      <c r="AL71" s="176"/>
      <c r="AM71" s="176"/>
      <c r="AN71" s="176"/>
      <c r="AO71" s="176"/>
      <c r="AP71" s="176" t="str">
        <f t="shared" si="21"/>
        <v>.</v>
      </c>
      <c r="AQ71" s="335"/>
      <c r="AR71" s="223"/>
      <c r="AS71" s="229"/>
      <c r="AT71" s="225"/>
      <c r="AU71" s="225"/>
      <c r="AV71" s="184"/>
    </row>
    <row r="72" spans="1:48" ht="64.5" customHeight="1" x14ac:dyDescent="0.25">
      <c r="A72" s="92"/>
      <c r="D72" s="333"/>
      <c r="E72" s="552" t="s">
        <v>541</v>
      </c>
      <c r="F72" s="552"/>
      <c r="G72" s="552"/>
      <c r="H72" s="553"/>
      <c r="I72" s="481" t="s">
        <v>540</v>
      </c>
      <c r="J72" s="47"/>
      <c r="K72" s="73"/>
      <c r="L72" s="73"/>
      <c r="M72" s="96"/>
      <c r="N72" s="454"/>
      <c r="O72" s="115"/>
      <c r="P72" s="115"/>
      <c r="Q72" s="213"/>
      <c r="R72" s="115"/>
      <c r="S72" s="213"/>
      <c r="T72" s="115"/>
      <c r="U72" s="209"/>
      <c r="V72" s="213"/>
      <c r="W72" s="230"/>
      <c r="X72" s="257"/>
      <c r="Y72" s="193"/>
      <c r="Z72" s="193"/>
      <c r="AA72" s="75"/>
      <c r="AB72" s="192"/>
      <c r="AC72" s="443"/>
      <c r="AD72" s="188"/>
      <c r="AE72" s="188"/>
      <c r="AF72" s="188"/>
      <c r="AG72" s="186"/>
      <c r="AH72" s="188"/>
      <c r="AI72" s="188"/>
      <c r="AJ72" s="188"/>
      <c r="AK72" s="188"/>
      <c r="AL72" s="188"/>
      <c r="AM72" s="188"/>
      <c r="AN72" s="188"/>
      <c r="AO72" s="188"/>
      <c r="AP72" s="188"/>
      <c r="AQ72" s="202"/>
      <c r="AR72" s="223"/>
      <c r="AS72" s="229"/>
      <c r="AT72" s="225"/>
      <c r="AU72" s="225"/>
      <c r="AV72" s="184"/>
    </row>
    <row r="73" spans="1:48" ht="34.5" customHeight="1" x14ac:dyDescent="0.25">
      <c r="A73" s="92" t="str">
        <f>MID(E72,FIND("(Q",E72)+1,7)&amp;"_TW1"</f>
        <v>Q3c.2.3_TW1</v>
      </c>
      <c r="B73" s="91" t="s">
        <v>28</v>
      </c>
      <c r="C73" s="92" t="s">
        <v>501</v>
      </c>
      <c r="D73" s="333"/>
      <c r="E73" s="463"/>
      <c r="F73" s="458" t="s">
        <v>147</v>
      </c>
      <c r="G73" s="460"/>
      <c r="H73" s="461"/>
      <c r="I73" s="356"/>
      <c r="J73" s="47"/>
      <c r="K73" s="73"/>
      <c r="L73" s="73"/>
      <c r="M73" s="96"/>
      <c r="N73" s="167" t="s">
        <v>1</v>
      </c>
      <c r="O73" s="174" t="str">
        <f t="shared" ref="O73:O76" si="23">IF(OR(B73="NI",B73="N"),"New question introduced in 2023 - Please answer this question for the year of the previous update in Column P",IF(B73="EC","Small changes were made to the question. Take extra care when validating the response in Column N. If necessary, please change your answer in Column P",""))</f>
        <v/>
      </c>
      <c r="P73" s="97"/>
      <c r="Q73" s="174"/>
      <c r="R73" s="97"/>
      <c r="S73" s="174"/>
      <c r="T73" s="97"/>
      <c r="U73" s="204"/>
      <c r="V73" s="261" t="str">
        <f t="shared" si="22"/>
        <v>no</v>
      </c>
      <c r="W73" s="231"/>
      <c r="X73" s="257"/>
      <c r="Y73" s="193"/>
      <c r="Z73" s="193"/>
      <c r="AA73" s="75"/>
      <c r="AB73" s="227"/>
      <c r="AC73" s="444"/>
      <c r="AD73" s="176"/>
      <c r="AE73" s="176"/>
      <c r="AF73" s="176" t="str">
        <f t="shared" si="19"/>
        <v/>
      </c>
      <c r="AG73" s="182"/>
      <c r="AH73" s="176"/>
      <c r="AI73" s="176"/>
      <c r="AJ73" s="176"/>
      <c r="AK73" s="176" t="str">
        <f t="shared" si="20"/>
        <v/>
      </c>
      <c r="AL73" s="176"/>
      <c r="AM73" s="176"/>
      <c r="AN73" s="176"/>
      <c r="AO73" s="176"/>
      <c r="AP73" s="176" t="str">
        <f t="shared" si="21"/>
        <v>.</v>
      </c>
      <c r="AQ73" s="335"/>
      <c r="AR73" s="223"/>
      <c r="AS73" s="229"/>
      <c r="AT73" s="225"/>
      <c r="AU73" s="225"/>
      <c r="AV73" s="184"/>
    </row>
    <row r="74" spans="1:48" ht="42.75" customHeight="1" x14ac:dyDescent="0.25">
      <c r="A74" s="92" t="str">
        <f>MID(E72,FIND("(Q",E72)+1,7)&amp;"_TW2"</f>
        <v>Q3c.2.3_TW2</v>
      </c>
      <c r="B74" s="91" t="s">
        <v>28</v>
      </c>
      <c r="C74" s="92" t="s">
        <v>502</v>
      </c>
      <c r="D74" s="333"/>
      <c r="E74" s="463"/>
      <c r="F74" s="458" t="s">
        <v>148</v>
      </c>
      <c r="G74" s="460"/>
      <c r="H74" s="461"/>
      <c r="I74" s="356"/>
      <c r="J74" s="47"/>
      <c r="K74" s="73"/>
      <c r="L74" s="73"/>
      <c r="M74" s="96"/>
      <c r="N74" s="167" t="s">
        <v>1</v>
      </c>
      <c r="O74" s="174" t="str">
        <f t="shared" si="23"/>
        <v/>
      </c>
      <c r="P74" s="97"/>
      <c r="Q74" s="174"/>
      <c r="R74" s="97"/>
      <c r="S74" s="174"/>
      <c r="T74" s="97"/>
      <c r="U74" s="204"/>
      <c r="V74" s="261" t="str">
        <f t="shared" si="22"/>
        <v>no</v>
      </c>
      <c r="W74" s="231"/>
      <c r="X74" s="257"/>
      <c r="Y74" s="193"/>
      <c r="Z74" s="193"/>
      <c r="AA74" s="75"/>
      <c r="AB74" s="227"/>
      <c r="AC74" s="444"/>
      <c r="AD74" s="176"/>
      <c r="AE74" s="176"/>
      <c r="AF74" s="176" t="str">
        <f t="shared" si="19"/>
        <v/>
      </c>
      <c r="AG74" s="182"/>
      <c r="AH74" s="176"/>
      <c r="AI74" s="176"/>
      <c r="AJ74" s="176"/>
      <c r="AK74" s="176" t="str">
        <f t="shared" si="20"/>
        <v/>
      </c>
      <c r="AL74" s="176"/>
      <c r="AM74" s="176"/>
      <c r="AN74" s="176"/>
      <c r="AO74" s="176"/>
      <c r="AP74" s="176" t="str">
        <f t="shared" si="21"/>
        <v>.</v>
      </c>
      <c r="AQ74" s="335"/>
      <c r="AR74" s="223"/>
      <c r="AS74" s="229"/>
      <c r="AT74" s="225"/>
      <c r="AU74" s="225"/>
      <c r="AV74" s="184"/>
    </row>
    <row r="75" spans="1:48" ht="29.25" customHeight="1" x14ac:dyDescent="0.25">
      <c r="A75" s="92" t="str">
        <f>MID(F75,FIND("(Q",F75)+1,8)</f>
        <v>Q3c.2.3a</v>
      </c>
      <c r="B75" s="91" t="s">
        <v>28</v>
      </c>
      <c r="C75" s="92" t="s">
        <v>503</v>
      </c>
      <c r="D75" s="333"/>
      <c r="E75" s="62"/>
      <c r="F75" s="558" t="s">
        <v>542</v>
      </c>
      <c r="G75" s="558"/>
      <c r="H75" s="559"/>
      <c r="I75" s="356"/>
      <c r="J75" s="47"/>
      <c r="K75" s="73"/>
      <c r="L75" s="73"/>
      <c r="M75" s="96"/>
      <c r="N75" s="167" t="s">
        <v>1408</v>
      </c>
      <c r="O75" s="174" t="str">
        <f t="shared" si="23"/>
        <v/>
      </c>
      <c r="P75" s="97"/>
      <c r="Q75" s="174"/>
      <c r="R75" s="97"/>
      <c r="S75" s="174"/>
      <c r="T75" s="97"/>
      <c r="U75" s="204"/>
      <c r="V75" s="261" t="str">
        <f t="shared" si="22"/>
        <v>.</v>
      </c>
      <c r="W75" s="231"/>
      <c r="X75" s="257"/>
      <c r="Y75" s="193"/>
      <c r="Z75" s="193"/>
      <c r="AA75" s="75"/>
      <c r="AB75" s="227"/>
      <c r="AC75" s="444"/>
      <c r="AD75" s="176"/>
      <c r="AE75" s="176"/>
      <c r="AF75" s="176" t="str">
        <f t="shared" si="19"/>
        <v/>
      </c>
      <c r="AG75" s="182"/>
      <c r="AH75" s="176"/>
      <c r="AI75" s="176"/>
      <c r="AJ75" s="176"/>
      <c r="AK75" s="176" t="str">
        <f t="shared" si="20"/>
        <v/>
      </c>
      <c r="AL75" s="176"/>
      <c r="AM75" s="176"/>
      <c r="AN75" s="176"/>
      <c r="AO75" s="176"/>
      <c r="AP75" s="176" t="str">
        <f t="shared" si="21"/>
        <v>.</v>
      </c>
      <c r="AQ75" s="335"/>
      <c r="AR75" s="223"/>
      <c r="AS75" s="229"/>
      <c r="AT75" s="225"/>
      <c r="AU75" s="225"/>
      <c r="AV75" s="184"/>
    </row>
    <row r="76" spans="1:48" ht="23" x14ac:dyDescent="0.25">
      <c r="A76" s="92" t="str">
        <f>MID(F76,FIND("(Q",F76)+1,8)</f>
        <v>Q3c.2.3b</v>
      </c>
      <c r="B76" s="91" t="s">
        <v>372</v>
      </c>
      <c r="D76" s="333"/>
      <c r="E76" s="463"/>
      <c r="F76" s="558" t="s">
        <v>543</v>
      </c>
      <c r="G76" s="558"/>
      <c r="H76" s="559"/>
      <c r="I76" s="356"/>
      <c r="J76" s="47"/>
      <c r="K76" s="73"/>
      <c r="L76" s="73"/>
      <c r="M76" s="96"/>
      <c r="N76" s="167" t="s">
        <v>0</v>
      </c>
      <c r="O76" s="174" t="str">
        <f t="shared" si="23"/>
        <v>New question introduced in 2023 - Please answer this question for the year of the previous update in Column P</v>
      </c>
      <c r="P76" s="97"/>
      <c r="Q76" s="174"/>
      <c r="R76" s="97"/>
      <c r="S76" s="174"/>
      <c r="T76" s="97"/>
      <c r="U76" s="204"/>
      <c r="V76" s="261" t="str">
        <f t="shared" si="22"/>
        <v/>
      </c>
      <c r="W76" s="231"/>
      <c r="X76" s="257"/>
      <c r="Y76" s="193"/>
      <c r="Z76" s="193"/>
      <c r="AA76" s="75"/>
      <c r="AB76" s="227"/>
      <c r="AC76" s="444"/>
      <c r="AD76" s="176"/>
      <c r="AE76" s="176"/>
      <c r="AF76" s="176" t="str">
        <f t="shared" si="19"/>
        <v/>
      </c>
      <c r="AG76" s="182"/>
      <c r="AH76" s="176"/>
      <c r="AI76" s="176"/>
      <c r="AJ76" s="176"/>
      <c r="AK76" s="176" t="str">
        <f t="shared" si="20"/>
        <v/>
      </c>
      <c r="AL76" s="176"/>
      <c r="AM76" s="176"/>
      <c r="AN76" s="176"/>
      <c r="AO76" s="176"/>
      <c r="AP76" s="176" t="str">
        <f t="shared" si="21"/>
        <v>.</v>
      </c>
      <c r="AQ76" s="335"/>
      <c r="AR76" s="223"/>
      <c r="AS76" s="229"/>
      <c r="AT76" s="225"/>
      <c r="AU76" s="225"/>
      <c r="AV76" s="184"/>
    </row>
    <row r="77" spans="1:48" ht="138.75" customHeight="1" x14ac:dyDescent="0.25">
      <c r="A77" s="92"/>
      <c r="D77" s="333"/>
      <c r="E77" s="552" t="s">
        <v>544</v>
      </c>
      <c r="F77" s="552"/>
      <c r="G77" s="552"/>
      <c r="H77" s="553"/>
      <c r="I77" s="617" t="s">
        <v>545</v>
      </c>
      <c r="J77" s="47"/>
      <c r="K77" s="73"/>
      <c r="L77" s="73"/>
      <c r="M77" s="96"/>
      <c r="N77" s="454"/>
      <c r="O77" s="115"/>
      <c r="P77" s="115"/>
      <c r="Q77" s="213"/>
      <c r="R77" s="115"/>
      <c r="S77" s="213"/>
      <c r="T77" s="115"/>
      <c r="U77" s="209"/>
      <c r="V77" s="213"/>
      <c r="W77" s="230"/>
      <c r="X77" s="257"/>
      <c r="Y77" s="193"/>
      <c r="Z77" s="193"/>
      <c r="AA77" s="75"/>
      <c r="AB77" s="192"/>
      <c r="AC77" s="443"/>
      <c r="AD77" s="188"/>
      <c r="AE77" s="188"/>
      <c r="AF77" s="188"/>
      <c r="AG77" s="186"/>
      <c r="AH77" s="188"/>
      <c r="AI77" s="188"/>
      <c r="AJ77" s="188"/>
      <c r="AK77" s="188"/>
      <c r="AL77" s="188"/>
      <c r="AM77" s="188"/>
      <c r="AN77" s="188"/>
      <c r="AO77" s="188"/>
      <c r="AP77" s="188"/>
      <c r="AQ77" s="202"/>
      <c r="AR77" s="223"/>
      <c r="AS77" s="229"/>
      <c r="AT77" s="225"/>
      <c r="AU77" s="225"/>
      <c r="AV77" s="184"/>
    </row>
    <row r="78" spans="1:48" ht="45" customHeight="1" x14ac:dyDescent="0.25">
      <c r="A78" s="92" t="str">
        <f>MID(E77,FIND("(Q",E77)+1,7)&amp;"_TW1"</f>
        <v>Q3c.2.4_TW1</v>
      </c>
      <c r="B78" s="91" t="s">
        <v>30</v>
      </c>
      <c r="C78" s="92" t="s">
        <v>504</v>
      </c>
      <c r="D78" s="333"/>
      <c r="E78" s="463"/>
      <c r="F78" s="458" t="s">
        <v>147</v>
      </c>
      <c r="G78" s="460"/>
      <c r="H78" s="461"/>
      <c r="I78" s="617"/>
      <c r="J78" s="47"/>
      <c r="K78" s="73"/>
      <c r="L78" s="73"/>
      <c r="M78" s="96"/>
      <c r="N78" s="167" t="s">
        <v>330</v>
      </c>
      <c r="O78" s="97" t="s">
        <v>1287</v>
      </c>
      <c r="P78" s="97"/>
      <c r="Q78" s="174"/>
      <c r="R78" s="97"/>
      <c r="S78" s="174"/>
      <c r="T78" s="97"/>
      <c r="U78" s="204"/>
      <c r="V78" s="261" t="str">
        <f t="shared" si="22"/>
        <v>obtain a license or authorization</v>
      </c>
      <c r="W78" s="231"/>
      <c r="X78" s="257"/>
      <c r="Y78" s="193"/>
      <c r="Z78" s="193"/>
      <c r="AA78" s="75"/>
      <c r="AB78" s="227"/>
      <c r="AC78" s="444"/>
      <c r="AD78" s="176"/>
      <c r="AE78" s="176"/>
      <c r="AF78" s="176" t="str">
        <f t="shared" si="19"/>
        <v/>
      </c>
      <c r="AG78" s="182"/>
      <c r="AH78" s="176"/>
      <c r="AI78" s="176"/>
      <c r="AJ78" s="176"/>
      <c r="AK78" s="176" t="str">
        <f t="shared" si="20"/>
        <v/>
      </c>
      <c r="AL78" s="176"/>
      <c r="AM78" s="176"/>
      <c r="AN78" s="176"/>
      <c r="AO78" s="176"/>
      <c r="AP78" s="176" t="str">
        <f t="shared" si="21"/>
        <v>.</v>
      </c>
      <c r="AQ78" s="335"/>
      <c r="AR78" s="223"/>
      <c r="AS78" s="229"/>
      <c r="AT78" s="225"/>
      <c r="AU78" s="225"/>
      <c r="AV78" s="184"/>
    </row>
    <row r="79" spans="1:48" ht="34.5" x14ac:dyDescent="0.25">
      <c r="A79" s="92" t="str">
        <f>MID(E77,FIND("(Q",E77)+1,7)&amp;"_TW2"</f>
        <v>Q3c.2.4_TW2</v>
      </c>
      <c r="B79" s="91" t="s">
        <v>30</v>
      </c>
      <c r="C79" s="92" t="s">
        <v>505</v>
      </c>
      <c r="D79" s="333"/>
      <c r="E79" s="463"/>
      <c r="F79" s="458" t="s">
        <v>148</v>
      </c>
      <c r="G79" s="463"/>
      <c r="H79" s="464"/>
      <c r="I79" s="617"/>
      <c r="J79" s="47"/>
      <c r="K79" s="73"/>
      <c r="L79" s="73"/>
      <c r="M79" s="96"/>
      <c r="N79" s="167" t="s">
        <v>331</v>
      </c>
      <c r="O79" s="97" t="s">
        <v>1287</v>
      </c>
      <c r="P79" s="97"/>
      <c r="Q79" s="174"/>
      <c r="R79" s="97"/>
      <c r="S79" s="174"/>
      <c r="T79" s="97"/>
      <c r="U79" s="204"/>
      <c r="V79" s="261" t="str">
        <f t="shared" si="22"/>
        <v>notify relevant authorities</v>
      </c>
      <c r="W79" s="231"/>
      <c r="X79" s="257"/>
      <c r="Y79" s="193"/>
      <c r="Z79" s="193"/>
      <c r="AA79" s="75"/>
      <c r="AB79" s="227"/>
      <c r="AC79" s="444"/>
      <c r="AD79" s="176"/>
      <c r="AE79" s="176"/>
      <c r="AF79" s="176" t="str">
        <f t="shared" si="19"/>
        <v/>
      </c>
      <c r="AG79" s="182"/>
      <c r="AH79" s="176"/>
      <c r="AI79" s="176"/>
      <c r="AJ79" s="176"/>
      <c r="AK79" s="176" t="str">
        <f t="shared" si="20"/>
        <v/>
      </c>
      <c r="AL79" s="176"/>
      <c r="AM79" s="176"/>
      <c r="AN79" s="176"/>
      <c r="AO79" s="176"/>
      <c r="AP79" s="176" t="str">
        <f t="shared" si="21"/>
        <v>.</v>
      </c>
      <c r="AQ79" s="335"/>
      <c r="AR79" s="223"/>
      <c r="AS79" s="229"/>
      <c r="AT79" s="225"/>
      <c r="AU79" s="225"/>
      <c r="AV79" s="184"/>
    </row>
    <row r="80" spans="1:48" ht="45.75" customHeight="1" x14ac:dyDescent="0.25">
      <c r="A80" s="92" t="str">
        <f>MID(E80,FIND("(Q",E80)+1,8)</f>
        <v>Q3c.2.4a</v>
      </c>
      <c r="B80" s="91" t="s">
        <v>28</v>
      </c>
      <c r="C80" s="92" t="s">
        <v>506</v>
      </c>
      <c r="D80" s="333"/>
      <c r="E80" s="558" t="s">
        <v>546</v>
      </c>
      <c r="F80" s="558"/>
      <c r="G80" s="558"/>
      <c r="H80" s="559"/>
      <c r="I80" s="356"/>
      <c r="J80" s="47"/>
      <c r="K80" s="73"/>
      <c r="L80" s="73"/>
      <c r="M80" s="96"/>
      <c r="N80" s="167" t="s">
        <v>1408</v>
      </c>
      <c r="O80" s="174" t="str">
        <f t="shared" ref="O80" si="24">IF(OR(B80="NI",B80="N"),"New question introduced in 2023 - Please answer this question for the year of the previous update as well",IF(B80="EC","We made modest changes to the question. Please take extra care when validating responses for the year of the previous update",""))</f>
        <v/>
      </c>
      <c r="P80" s="97"/>
      <c r="Q80" s="174"/>
      <c r="R80" s="97"/>
      <c r="S80" s="174"/>
      <c r="T80" s="97"/>
      <c r="U80" s="204"/>
      <c r="V80" s="261" t="str">
        <f t="shared" si="22"/>
        <v>.</v>
      </c>
      <c r="W80" s="231"/>
      <c r="X80" s="257"/>
      <c r="Y80" s="193"/>
      <c r="Z80" s="193"/>
      <c r="AA80" s="75"/>
      <c r="AB80" s="227"/>
      <c r="AC80" s="444"/>
      <c r="AD80" s="176"/>
      <c r="AE80" s="176"/>
      <c r="AF80" s="176" t="str">
        <f t="shared" si="19"/>
        <v/>
      </c>
      <c r="AG80" s="182"/>
      <c r="AH80" s="176"/>
      <c r="AI80" s="176"/>
      <c r="AJ80" s="176"/>
      <c r="AK80" s="176" t="str">
        <f t="shared" si="20"/>
        <v/>
      </c>
      <c r="AL80" s="176"/>
      <c r="AM80" s="176"/>
      <c r="AN80" s="176"/>
      <c r="AO80" s="176"/>
      <c r="AP80" s="176" t="str">
        <f t="shared" si="21"/>
        <v>.</v>
      </c>
      <c r="AQ80" s="335"/>
      <c r="AR80" s="223"/>
      <c r="AS80" s="229"/>
      <c r="AT80" s="225"/>
      <c r="AU80" s="225"/>
      <c r="AV80" s="184"/>
    </row>
    <row r="81" spans="1:48" ht="80.25" customHeight="1" x14ac:dyDescent="0.25">
      <c r="A81" s="92"/>
      <c r="D81" s="333"/>
      <c r="E81" s="568" t="s">
        <v>563</v>
      </c>
      <c r="F81" s="568"/>
      <c r="G81" s="568"/>
      <c r="H81" s="569"/>
      <c r="I81" s="617" t="s">
        <v>1273</v>
      </c>
      <c r="J81" s="47"/>
      <c r="K81" s="73"/>
      <c r="L81" s="73"/>
      <c r="M81" s="96"/>
      <c r="N81" s="454"/>
      <c r="O81" s="115"/>
      <c r="P81" s="115"/>
      <c r="Q81" s="213"/>
      <c r="R81" s="115"/>
      <c r="S81" s="213"/>
      <c r="T81" s="115"/>
      <c r="U81" s="209"/>
      <c r="V81" s="213"/>
      <c r="W81" s="230"/>
      <c r="X81" s="257"/>
      <c r="Y81" s="193"/>
      <c r="Z81" s="193"/>
      <c r="AA81" s="75"/>
      <c r="AB81" s="192"/>
      <c r="AC81" s="443"/>
      <c r="AD81" s="188"/>
      <c r="AE81" s="188"/>
      <c r="AF81" s="188"/>
      <c r="AG81" s="186"/>
      <c r="AH81" s="188"/>
      <c r="AI81" s="188"/>
      <c r="AJ81" s="188"/>
      <c r="AK81" s="188"/>
      <c r="AL81" s="188"/>
      <c r="AM81" s="188"/>
      <c r="AN81" s="188"/>
      <c r="AO81" s="188"/>
      <c r="AP81" s="188"/>
      <c r="AQ81" s="202"/>
      <c r="AR81" s="223"/>
      <c r="AS81" s="229"/>
      <c r="AT81" s="225"/>
      <c r="AU81" s="225"/>
      <c r="AV81" s="184"/>
    </row>
    <row r="82" spans="1:48" ht="66.75" customHeight="1" x14ac:dyDescent="0.25">
      <c r="A82" s="92" t="str">
        <f>MID(E81,FIND("(Q",E81)+1,7)&amp;"_TW1"</f>
        <v>Q3c.2.5_TW1</v>
      </c>
      <c r="B82" s="91" t="s">
        <v>29</v>
      </c>
      <c r="D82" s="333"/>
      <c r="E82" s="463"/>
      <c r="F82" s="458" t="s">
        <v>147</v>
      </c>
      <c r="G82" s="463"/>
      <c r="H82" s="464"/>
      <c r="I82" s="617"/>
      <c r="J82" s="47"/>
      <c r="K82" s="73"/>
      <c r="L82" s="73"/>
      <c r="M82" s="96"/>
      <c r="N82" s="167" t="s">
        <v>0</v>
      </c>
      <c r="O82" s="174" t="str">
        <f t="shared" ref="O82:O84" si="25">IF(OR(B82="NI",B82="N"),"New question introduced in 2023 - Please answer this question for the year of the previous update in Column P",IF(B82="EC","Small changes were made to the question. Take extra care when validating the response in Column N. If necessary, please change your answer in Column P",""))</f>
        <v>New question introduced in 2023 - Please answer this question for the year of the previous update in Column P</v>
      </c>
      <c r="P82" s="97"/>
      <c r="Q82" s="174"/>
      <c r="R82" s="97"/>
      <c r="S82" s="174"/>
      <c r="T82" s="97"/>
      <c r="U82" s="204"/>
      <c r="V82" s="261" t="str">
        <f t="shared" si="22"/>
        <v/>
      </c>
      <c r="W82" s="231"/>
      <c r="X82" s="257"/>
      <c r="Y82" s="193"/>
      <c r="Z82" s="193"/>
      <c r="AA82" s="75"/>
      <c r="AB82" s="227"/>
      <c r="AC82" s="444"/>
      <c r="AD82" s="176"/>
      <c r="AE82" s="176"/>
      <c r="AF82" s="176" t="str">
        <f t="shared" si="19"/>
        <v/>
      </c>
      <c r="AG82" s="182"/>
      <c r="AH82" s="176"/>
      <c r="AI82" s="176"/>
      <c r="AJ82" s="176"/>
      <c r="AK82" s="176" t="str">
        <f t="shared" si="20"/>
        <v/>
      </c>
      <c r="AL82" s="176"/>
      <c r="AM82" s="176"/>
      <c r="AN82" s="176"/>
      <c r="AO82" s="176"/>
      <c r="AP82" s="176" t="str">
        <f t="shared" si="21"/>
        <v>.</v>
      </c>
      <c r="AQ82" s="335"/>
      <c r="AR82" s="223"/>
      <c r="AS82" s="229"/>
      <c r="AT82" s="225"/>
      <c r="AU82" s="225"/>
      <c r="AV82" s="184"/>
    </row>
    <row r="83" spans="1:48" ht="64.5" customHeight="1" x14ac:dyDescent="0.25">
      <c r="A83" s="92" t="str">
        <f>MID(E81,FIND("(Q",E81)+1,7)&amp;"_TW2"</f>
        <v>Q3c.2.5_TW2</v>
      </c>
      <c r="B83" s="91" t="s">
        <v>29</v>
      </c>
      <c r="D83" s="333"/>
      <c r="E83" s="463"/>
      <c r="F83" s="458" t="s">
        <v>148</v>
      </c>
      <c r="G83" s="463"/>
      <c r="H83" s="464"/>
      <c r="I83" s="617"/>
      <c r="J83" s="47"/>
      <c r="K83" s="73"/>
      <c r="L83" s="73"/>
      <c r="M83" s="96"/>
      <c r="N83" s="167" t="s">
        <v>0</v>
      </c>
      <c r="O83" s="174" t="str">
        <f t="shared" si="25"/>
        <v>New question introduced in 2023 - Please answer this question for the year of the previous update in Column P</v>
      </c>
      <c r="P83" s="97"/>
      <c r="Q83" s="174"/>
      <c r="R83" s="97"/>
      <c r="S83" s="174"/>
      <c r="T83" s="97"/>
      <c r="U83" s="204"/>
      <c r="V83" s="261" t="str">
        <f t="shared" si="22"/>
        <v/>
      </c>
      <c r="W83" s="231"/>
      <c r="X83" s="257"/>
      <c r="Y83" s="193"/>
      <c r="Z83" s="193"/>
      <c r="AA83" s="75"/>
      <c r="AB83" s="227"/>
      <c r="AC83" s="444"/>
      <c r="AD83" s="176"/>
      <c r="AE83" s="176"/>
      <c r="AF83" s="176" t="str">
        <f t="shared" si="19"/>
        <v/>
      </c>
      <c r="AG83" s="182"/>
      <c r="AH83" s="176"/>
      <c r="AI83" s="176"/>
      <c r="AJ83" s="176"/>
      <c r="AK83" s="176" t="str">
        <f t="shared" si="20"/>
        <v/>
      </c>
      <c r="AL83" s="176"/>
      <c r="AM83" s="176"/>
      <c r="AN83" s="176"/>
      <c r="AO83" s="176"/>
      <c r="AP83" s="176" t="str">
        <f t="shared" si="21"/>
        <v>.</v>
      </c>
      <c r="AQ83" s="335"/>
      <c r="AR83" s="223"/>
      <c r="AS83" s="229"/>
      <c r="AT83" s="225"/>
      <c r="AU83" s="225"/>
      <c r="AV83" s="184"/>
    </row>
    <row r="84" spans="1:48" ht="46.5" customHeight="1" x14ac:dyDescent="0.25">
      <c r="A84" s="92" t="str">
        <f>MID(E84,FIND("(Q",E84)+1,8)</f>
        <v>Q3c.2.5a</v>
      </c>
      <c r="B84" s="91" t="s">
        <v>372</v>
      </c>
      <c r="D84" s="333"/>
      <c r="E84" s="558" t="s">
        <v>547</v>
      </c>
      <c r="F84" s="558"/>
      <c r="G84" s="558"/>
      <c r="H84" s="559"/>
      <c r="I84" s="356"/>
      <c r="J84" s="47"/>
      <c r="K84" s="73"/>
      <c r="L84" s="73"/>
      <c r="M84" s="96"/>
      <c r="N84" s="167" t="s">
        <v>0</v>
      </c>
      <c r="O84" s="174" t="str">
        <f t="shared" si="25"/>
        <v>New question introduced in 2023 - Please answer this question for the year of the previous update in Column P</v>
      </c>
      <c r="P84" s="97"/>
      <c r="Q84" s="174"/>
      <c r="R84" s="97"/>
      <c r="S84" s="174"/>
      <c r="T84" s="97"/>
      <c r="U84" s="204"/>
      <c r="V84" s="261" t="str">
        <f t="shared" si="22"/>
        <v/>
      </c>
      <c r="W84" s="231"/>
      <c r="X84" s="257"/>
      <c r="Y84" s="193"/>
      <c r="Z84" s="193"/>
      <c r="AA84" s="75"/>
      <c r="AB84" s="227"/>
      <c r="AC84" s="444"/>
      <c r="AD84" s="176"/>
      <c r="AE84" s="176"/>
      <c r="AF84" s="176" t="str">
        <f t="shared" si="19"/>
        <v/>
      </c>
      <c r="AG84" s="182"/>
      <c r="AH84" s="176"/>
      <c r="AI84" s="176"/>
      <c r="AJ84" s="176"/>
      <c r="AK84" s="176" t="str">
        <f t="shared" si="20"/>
        <v/>
      </c>
      <c r="AL84" s="176"/>
      <c r="AM84" s="176"/>
      <c r="AN84" s="176"/>
      <c r="AO84" s="176"/>
      <c r="AP84" s="176" t="str">
        <f t="shared" si="21"/>
        <v>.</v>
      </c>
      <c r="AQ84" s="335"/>
      <c r="AR84" s="223"/>
      <c r="AS84" s="229"/>
      <c r="AT84" s="225"/>
      <c r="AU84" s="225"/>
      <c r="AV84" s="184"/>
    </row>
    <row r="85" spans="1:48" ht="48" customHeight="1" x14ac:dyDescent="0.25">
      <c r="A85" s="92" t="str">
        <f>MID(E85,FIND("(Q",E85)+1,8)</f>
        <v>Q3c.2.5b</v>
      </c>
      <c r="B85" s="91" t="s">
        <v>372</v>
      </c>
      <c r="D85" s="333"/>
      <c r="E85" s="558" t="s">
        <v>564</v>
      </c>
      <c r="F85" s="558"/>
      <c r="G85" s="558"/>
      <c r="H85" s="559"/>
      <c r="I85" s="356"/>
      <c r="J85" s="47"/>
      <c r="K85" s="73"/>
      <c r="L85" s="73"/>
      <c r="M85" s="96"/>
      <c r="N85" s="167" t="s">
        <v>0</v>
      </c>
      <c r="O85" s="174" t="s">
        <v>1300</v>
      </c>
      <c r="P85" s="97"/>
      <c r="Q85" s="174"/>
      <c r="R85" s="97"/>
      <c r="S85" s="174"/>
      <c r="T85" s="97"/>
      <c r="U85" s="204"/>
      <c r="V85" s="261" t="str">
        <f t="shared" si="22"/>
        <v/>
      </c>
      <c r="W85" s="231"/>
      <c r="X85" s="257"/>
      <c r="Y85" s="193"/>
      <c r="Z85" s="193"/>
      <c r="AA85" s="75"/>
      <c r="AB85" s="227"/>
      <c r="AC85" s="444"/>
      <c r="AD85" s="176"/>
      <c r="AE85" s="176"/>
      <c r="AF85" s="176" t="str">
        <f t="shared" si="19"/>
        <v/>
      </c>
      <c r="AG85" s="182"/>
      <c r="AH85" s="176"/>
      <c r="AI85" s="176"/>
      <c r="AJ85" s="176"/>
      <c r="AK85" s="176" t="str">
        <f t="shared" si="20"/>
        <v/>
      </c>
      <c r="AL85" s="176"/>
      <c r="AM85" s="176"/>
      <c r="AN85" s="176"/>
      <c r="AO85" s="176"/>
      <c r="AP85" s="176" t="str">
        <f t="shared" si="21"/>
        <v>.</v>
      </c>
      <c r="AQ85" s="335"/>
      <c r="AR85" s="223"/>
      <c r="AS85" s="229"/>
      <c r="AT85" s="225"/>
      <c r="AU85" s="225"/>
      <c r="AV85" s="184"/>
    </row>
    <row r="86" spans="1:48" ht="45.75" customHeight="1" x14ac:dyDescent="0.25">
      <c r="A86" s="93"/>
      <c r="D86" s="333"/>
      <c r="E86" s="552" t="s">
        <v>548</v>
      </c>
      <c r="F86" s="552"/>
      <c r="G86" s="552"/>
      <c r="H86" s="553"/>
      <c r="I86" s="617" t="s">
        <v>551</v>
      </c>
      <c r="J86" s="47"/>
      <c r="K86" s="73"/>
      <c r="L86" s="73"/>
      <c r="M86" s="96"/>
      <c r="N86" s="454"/>
      <c r="O86" s="115"/>
      <c r="P86" s="115"/>
      <c r="Q86" s="213"/>
      <c r="R86" s="115"/>
      <c r="S86" s="213"/>
      <c r="T86" s="115"/>
      <c r="U86" s="209"/>
      <c r="V86" s="213"/>
      <c r="W86" s="230"/>
      <c r="X86" s="257"/>
      <c r="Y86" s="193"/>
      <c r="Z86" s="193"/>
      <c r="AA86" s="75"/>
      <c r="AB86" s="192"/>
      <c r="AC86" s="443"/>
      <c r="AD86" s="188"/>
      <c r="AE86" s="188"/>
      <c r="AF86" s="188"/>
      <c r="AG86" s="186"/>
      <c r="AH86" s="188"/>
      <c r="AI86" s="188"/>
      <c r="AJ86" s="188"/>
      <c r="AK86" s="188"/>
      <c r="AL86" s="188"/>
      <c r="AM86" s="188"/>
      <c r="AN86" s="188"/>
      <c r="AO86" s="188"/>
      <c r="AP86" s="188"/>
      <c r="AQ86" s="202"/>
      <c r="AR86" s="223"/>
      <c r="AS86" s="229"/>
      <c r="AT86" s="225"/>
      <c r="AU86" s="225"/>
      <c r="AV86" s="184"/>
    </row>
    <row r="87" spans="1:48" ht="30.65" customHeight="1" x14ac:dyDescent="0.25">
      <c r="A87" s="92" t="str">
        <f>MID(E86,FIND("(Q",E86)+1,7)&amp;"_TW1"</f>
        <v>Q3c.2.6_TW1</v>
      </c>
      <c r="B87" s="91" t="s">
        <v>28</v>
      </c>
      <c r="C87" s="92" t="s">
        <v>507</v>
      </c>
      <c r="D87" s="333"/>
      <c r="E87" s="463"/>
      <c r="F87" s="458" t="s">
        <v>147</v>
      </c>
      <c r="G87" s="463"/>
      <c r="H87" s="464"/>
      <c r="I87" s="617"/>
      <c r="J87" s="47"/>
      <c r="K87" s="73"/>
      <c r="L87" s="73"/>
      <c r="M87" s="96"/>
      <c r="N87" s="167" t="s">
        <v>1</v>
      </c>
      <c r="O87" s="174" t="str">
        <f t="shared" ref="O87:O89" si="26">IF(OR(B87="NI",B87="N"),"New question introduced in 2023 - Please answer this question for the year of the previous update in Column P",IF(B87="EC","Small changes were made to the question. Take extra care when validating the response in Column N. If necessary, please change your answer in Column P",""))</f>
        <v/>
      </c>
      <c r="P87" s="97"/>
      <c r="Q87" s="174"/>
      <c r="R87" s="97"/>
      <c r="S87" s="174"/>
      <c r="T87" s="97"/>
      <c r="U87" s="204"/>
      <c r="V87" s="261" t="str">
        <f t="shared" si="22"/>
        <v>no</v>
      </c>
      <c r="W87" s="231"/>
      <c r="X87" s="257"/>
      <c r="Y87" s="193"/>
      <c r="Z87" s="193"/>
      <c r="AA87" s="75"/>
      <c r="AB87" s="227"/>
      <c r="AC87" s="444"/>
      <c r="AD87" s="176"/>
      <c r="AE87" s="176"/>
      <c r="AF87" s="176" t="str">
        <f t="shared" si="19"/>
        <v/>
      </c>
      <c r="AG87" s="182"/>
      <c r="AH87" s="176"/>
      <c r="AI87" s="176"/>
      <c r="AJ87" s="176"/>
      <c r="AK87" s="176" t="str">
        <f t="shared" si="20"/>
        <v/>
      </c>
      <c r="AL87" s="176"/>
      <c r="AM87" s="176"/>
      <c r="AN87" s="176"/>
      <c r="AO87" s="176"/>
      <c r="AP87" s="176" t="str">
        <f t="shared" si="21"/>
        <v>.</v>
      </c>
      <c r="AQ87" s="335"/>
      <c r="AR87" s="223"/>
      <c r="AS87" s="229"/>
      <c r="AT87" s="225"/>
      <c r="AU87" s="225"/>
      <c r="AV87" s="184"/>
    </row>
    <row r="88" spans="1:48" ht="29.15" customHeight="1" x14ac:dyDescent="0.25">
      <c r="A88" s="92" t="str">
        <f>MID(E86,FIND("(Q",E86)+1,7)&amp;"_TW2"</f>
        <v>Q3c.2.6_TW2</v>
      </c>
      <c r="B88" s="91" t="s">
        <v>28</v>
      </c>
      <c r="C88" s="92" t="s">
        <v>508</v>
      </c>
      <c r="D88" s="333"/>
      <c r="E88" s="463"/>
      <c r="F88" s="458" t="s">
        <v>148</v>
      </c>
      <c r="G88" s="463"/>
      <c r="H88" s="464"/>
      <c r="I88" s="617"/>
      <c r="J88" s="47"/>
      <c r="K88" s="73"/>
      <c r="L88" s="73"/>
      <c r="M88" s="96"/>
      <c r="N88" s="167" t="s">
        <v>1</v>
      </c>
      <c r="O88" s="174" t="str">
        <f t="shared" si="26"/>
        <v/>
      </c>
      <c r="P88" s="97"/>
      <c r="Q88" s="174"/>
      <c r="R88" s="97"/>
      <c r="S88" s="174"/>
      <c r="T88" s="97"/>
      <c r="U88" s="204"/>
      <c r="V88" s="261" t="str">
        <f t="shared" si="22"/>
        <v>no</v>
      </c>
      <c r="W88" s="231"/>
      <c r="X88" s="257"/>
      <c r="Y88" s="193"/>
      <c r="Z88" s="193"/>
      <c r="AA88" s="75"/>
      <c r="AB88" s="227"/>
      <c r="AC88" s="444"/>
      <c r="AD88" s="176"/>
      <c r="AE88" s="176"/>
      <c r="AF88" s="176" t="str">
        <f t="shared" si="19"/>
        <v/>
      </c>
      <c r="AG88" s="182"/>
      <c r="AH88" s="176"/>
      <c r="AI88" s="176"/>
      <c r="AJ88" s="176"/>
      <c r="AK88" s="176" t="str">
        <f t="shared" si="20"/>
        <v/>
      </c>
      <c r="AL88" s="176"/>
      <c r="AM88" s="176"/>
      <c r="AN88" s="176"/>
      <c r="AO88" s="176"/>
      <c r="AP88" s="176" t="str">
        <f t="shared" si="21"/>
        <v>.</v>
      </c>
      <c r="AQ88" s="335"/>
      <c r="AR88" s="223"/>
      <c r="AS88" s="229"/>
      <c r="AT88" s="225"/>
      <c r="AU88" s="225"/>
      <c r="AV88" s="184"/>
    </row>
    <row r="89" spans="1:48" ht="34.5" customHeight="1" x14ac:dyDescent="0.25">
      <c r="A89" s="92" t="str">
        <f>MID(E89,FIND("(Q",E89)+1,8)</f>
        <v>Q3c.2.6a</v>
      </c>
      <c r="B89" s="91" t="s">
        <v>128</v>
      </c>
      <c r="C89" s="92" t="s">
        <v>509</v>
      </c>
      <c r="D89" s="333"/>
      <c r="E89" s="558" t="s">
        <v>549</v>
      </c>
      <c r="F89" s="558"/>
      <c r="G89" s="558"/>
      <c r="H89" s="559"/>
      <c r="I89" s="356"/>
      <c r="J89" s="47"/>
      <c r="K89" s="73"/>
      <c r="L89" s="73"/>
      <c r="M89" s="96"/>
      <c r="N89" s="167" t="s">
        <v>1408</v>
      </c>
      <c r="O89" s="174" t="str">
        <f t="shared" si="26"/>
        <v/>
      </c>
      <c r="P89" s="97"/>
      <c r="Q89" s="174"/>
      <c r="R89" s="97"/>
      <c r="S89" s="174"/>
      <c r="T89" s="97"/>
      <c r="U89" s="204"/>
      <c r="V89" s="261" t="str">
        <f t="shared" si="22"/>
        <v>.</v>
      </c>
      <c r="W89" s="231"/>
      <c r="X89" s="257"/>
      <c r="Y89" s="193"/>
      <c r="Z89" s="193"/>
      <c r="AA89" s="75"/>
      <c r="AB89" s="227"/>
      <c r="AC89" s="444"/>
      <c r="AD89" s="176"/>
      <c r="AE89" s="176"/>
      <c r="AF89" s="176" t="str">
        <f t="shared" si="19"/>
        <v/>
      </c>
      <c r="AG89" s="182"/>
      <c r="AH89" s="176"/>
      <c r="AI89" s="176"/>
      <c r="AJ89" s="176"/>
      <c r="AK89" s="176" t="str">
        <f t="shared" si="20"/>
        <v/>
      </c>
      <c r="AL89" s="176"/>
      <c r="AM89" s="176"/>
      <c r="AN89" s="176"/>
      <c r="AO89" s="176"/>
      <c r="AP89" s="176" t="str">
        <f t="shared" si="21"/>
        <v>.</v>
      </c>
      <c r="AQ89" s="335"/>
      <c r="AR89" s="223"/>
      <c r="AS89" s="229"/>
      <c r="AT89" s="225"/>
      <c r="AU89" s="225"/>
      <c r="AV89" s="184"/>
    </row>
    <row r="90" spans="1:48" ht="203.25" customHeight="1" x14ac:dyDescent="0.25">
      <c r="A90" s="93"/>
      <c r="D90" s="333"/>
      <c r="E90" s="552" t="s">
        <v>550</v>
      </c>
      <c r="F90" s="552"/>
      <c r="G90" s="552"/>
      <c r="H90" s="553"/>
      <c r="I90" s="617" t="s">
        <v>1251</v>
      </c>
      <c r="J90" s="47"/>
      <c r="K90" s="73"/>
      <c r="L90" s="73"/>
      <c r="M90" s="96"/>
      <c r="N90" s="454"/>
      <c r="O90" s="115"/>
      <c r="P90" s="115"/>
      <c r="Q90" s="213"/>
      <c r="R90" s="115"/>
      <c r="S90" s="213"/>
      <c r="T90" s="115"/>
      <c r="U90" s="209"/>
      <c r="V90" s="213"/>
      <c r="W90" s="230"/>
      <c r="X90" s="257"/>
      <c r="Y90" s="193"/>
      <c r="Z90" s="193"/>
      <c r="AA90" s="75"/>
      <c r="AB90" s="192"/>
      <c r="AC90" s="443"/>
      <c r="AD90" s="188"/>
      <c r="AE90" s="188"/>
      <c r="AF90" s="188"/>
      <c r="AG90" s="186"/>
      <c r="AH90" s="188"/>
      <c r="AI90" s="188"/>
      <c r="AJ90" s="188"/>
      <c r="AK90" s="188"/>
      <c r="AL90" s="188"/>
      <c r="AM90" s="188"/>
      <c r="AN90" s="188"/>
      <c r="AO90" s="188"/>
      <c r="AP90" s="188"/>
      <c r="AQ90" s="202"/>
      <c r="AR90" s="223"/>
      <c r="AS90" s="229"/>
      <c r="AT90" s="225"/>
      <c r="AU90" s="225"/>
      <c r="AV90" s="184"/>
    </row>
    <row r="91" spans="1:48" ht="26.5" customHeight="1" x14ac:dyDescent="0.25">
      <c r="A91" s="92" t="str">
        <f>MID(E90,FIND("(Q",E90)+1,7)&amp;"_TW1"</f>
        <v>Q3c.2.7_TW1</v>
      </c>
      <c r="B91" s="91" t="s">
        <v>28</v>
      </c>
      <c r="C91" s="92" t="s">
        <v>510</v>
      </c>
      <c r="D91" s="333"/>
      <c r="E91" s="463"/>
      <c r="F91" s="578" t="s">
        <v>147</v>
      </c>
      <c r="G91" s="578"/>
      <c r="H91" s="579"/>
      <c r="I91" s="617"/>
      <c r="J91" s="47"/>
      <c r="K91" s="73"/>
      <c r="L91" s="73"/>
      <c r="M91" s="96"/>
      <c r="N91" s="455" t="s">
        <v>339</v>
      </c>
      <c r="O91" s="174" t="str">
        <f t="shared" ref="O91:O93" si="27">IF(OR(B91="NI",B91="N"),"New question introduced in 2023 - Please answer this question for the year of the previous update in Column P",IF(B91="EC","Small changes were made to the question. Take extra care when validating the response in Column N. If necessary, please change your answer in Column P",""))</f>
        <v/>
      </c>
      <c r="P91" s="97"/>
      <c r="Q91" s="174"/>
      <c r="R91" s="97"/>
      <c r="S91" s="174"/>
      <c r="T91" s="97"/>
      <c r="U91" s="204"/>
      <c r="V91" s="261" t="str">
        <f t="shared" si="22"/>
        <v>yes (some services)</v>
      </c>
      <c r="W91" s="231"/>
      <c r="X91" s="257"/>
      <c r="Y91" s="193"/>
      <c r="Z91" s="193"/>
      <c r="AA91" s="75"/>
      <c r="AB91" s="227"/>
      <c r="AC91" s="444"/>
      <c r="AD91" s="176"/>
      <c r="AE91" s="176"/>
      <c r="AF91" s="176" t="str">
        <f t="shared" si="19"/>
        <v/>
      </c>
      <c r="AG91" s="182"/>
      <c r="AH91" s="176"/>
      <c r="AI91" s="176"/>
      <c r="AJ91" s="176"/>
      <c r="AK91" s="176" t="str">
        <f t="shared" si="20"/>
        <v/>
      </c>
      <c r="AL91" s="176"/>
      <c r="AM91" s="176"/>
      <c r="AN91" s="176"/>
      <c r="AO91" s="176"/>
      <c r="AP91" s="176" t="str">
        <f t="shared" si="21"/>
        <v>.</v>
      </c>
      <c r="AQ91" s="335"/>
      <c r="AR91" s="223"/>
      <c r="AS91" s="229"/>
      <c r="AT91" s="225"/>
      <c r="AU91" s="225"/>
      <c r="AV91" s="184"/>
    </row>
    <row r="92" spans="1:48" ht="30" customHeight="1" x14ac:dyDescent="0.25">
      <c r="A92" s="92" t="str">
        <f>MID(E90,FIND("(Q",E90)+1,7)&amp;"_TW2"</f>
        <v>Q3c.2.7_TW2</v>
      </c>
      <c r="B92" s="91" t="s">
        <v>28</v>
      </c>
      <c r="C92" s="92" t="s">
        <v>511</v>
      </c>
      <c r="D92" s="333"/>
      <c r="E92" s="463"/>
      <c r="F92" s="578" t="s">
        <v>148</v>
      </c>
      <c r="G92" s="578"/>
      <c r="H92" s="579"/>
      <c r="I92" s="617"/>
      <c r="J92" s="47"/>
      <c r="K92" s="73"/>
      <c r="L92" s="73"/>
      <c r="M92" s="96"/>
      <c r="N92" s="455" t="s">
        <v>1</v>
      </c>
      <c r="O92" s="174" t="str">
        <f t="shared" si="27"/>
        <v/>
      </c>
      <c r="P92" s="97"/>
      <c r="Q92" s="174"/>
      <c r="R92" s="97"/>
      <c r="S92" s="174"/>
      <c r="T92" s="97"/>
      <c r="U92" s="204"/>
      <c r="V92" s="261" t="str">
        <f t="shared" si="22"/>
        <v>no</v>
      </c>
      <c r="W92" s="231"/>
      <c r="X92" s="257"/>
      <c r="Y92" s="193"/>
      <c r="Z92" s="193"/>
      <c r="AA92" s="75"/>
      <c r="AB92" s="227"/>
      <c r="AC92" s="444"/>
      <c r="AD92" s="176"/>
      <c r="AE92" s="176"/>
      <c r="AF92" s="176" t="str">
        <f t="shared" si="19"/>
        <v/>
      </c>
      <c r="AG92" s="182"/>
      <c r="AH92" s="176"/>
      <c r="AI92" s="176"/>
      <c r="AJ92" s="176"/>
      <c r="AK92" s="176" t="str">
        <f t="shared" si="20"/>
        <v/>
      </c>
      <c r="AL92" s="176"/>
      <c r="AM92" s="176"/>
      <c r="AN92" s="176"/>
      <c r="AO92" s="176"/>
      <c r="AP92" s="176" t="str">
        <f t="shared" si="21"/>
        <v>.</v>
      </c>
      <c r="AQ92" s="335"/>
      <c r="AR92" s="223"/>
      <c r="AS92" s="229"/>
      <c r="AT92" s="225"/>
      <c r="AU92" s="225"/>
      <c r="AV92" s="184"/>
    </row>
    <row r="93" spans="1:48" ht="33.75" customHeight="1" x14ac:dyDescent="0.25">
      <c r="A93" s="92" t="str">
        <f>MID(E93,FIND("(Q",E93)+1,8)</f>
        <v>Q3c.2.7a</v>
      </c>
      <c r="B93" s="91" t="s">
        <v>128</v>
      </c>
      <c r="C93" s="92" t="s">
        <v>512</v>
      </c>
      <c r="D93" s="333"/>
      <c r="E93" s="558" t="s">
        <v>552</v>
      </c>
      <c r="F93" s="558"/>
      <c r="G93" s="558"/>
      <c r="H93" s="559"/>
      <c r="I93" s="356"/>
      <c r="J93" s="47"/>
      <c r="K93" s="73"/>
      <c r="L93" s="73"/>
      <c r="M93" s="96"/>
      <c r="N93" s="167" t="s">
        <v>1408</v>
      </c>
      <c r="O93" s="174" t="str">
        <f t="shared" si="27"/>
        <v/>
      </c>
      <c r="P93" s="97"/>
      <c r="Q93" s="174"/>
      <c r="R93" s="97"/>
      <c r="S93" s="174"/>
      <c r="T93" s="97"/>
      <c r="U93" s="204"/>
      <c r="V93" s="261" t="str">
        <f t="shared" si="22"/>
        <v>.</v>
      </c>
      <c r="W93" s="231"/>
      <c r="X93" s="257"/>
      <c r="Y93" s="193"/>
      <c r="Z93" s="193"/>
      <c r="AA93" s="75"/>
      <c r="AB93" s="227"/>
      <c r="AC93" s="444"/>
      <c r="AD93" s="176"/>
      <c r="AE93" s="176"/>
      <c r="AF93" s="176" t="str">
        <f t="shared" si="19"/>
        <v/>
      </c>
      <c r="AG93" s="182"/>
      <c r="AH93" s="176"/>
      <c r="AI93" s="176"/>
      <c r="AJ93" s="176"/>
      <c r="AK93" s="176" t="str">
        <f t="shared" si="20"/>
        <v/>
      </c>
      <c r="AL93" s="176"/>
      <c r="AM93" s="176"/>
      <c r="AN93" s="176"/>
      <c r="AO93" s="176"/>
      <c r="AP93" s="176" t="str">
        <f t="shared" si="21"/>
        <v>.</v>
      </c>
      <c r="AQ93" s="335"/>
      <c r="AR93" s="223"/>
      <c r="AS93" s="229"/>
      <c r="AT93" s="225"/>
      <c r="AU93" s="225"/>
      <c r="AV93" s="184"/>
    </row>
    <row r="94" spans="1:48" ht="42.75" customHeight="1" x14ac:dyDescent="0.25">
      <c r="A94" s="93"/>
      <c r="D94" s="333"/>
      <c r="E94" s="552" t="s">
        <v>553</v>
      </c>
      <c r="F94" s="552"/>
      <c r="G94" s="552"/>
      <c r="H94" s="553"/>
      <c r="I94" s="481" t="s">
        <v>554</v>
      </c>
      <c r="J94" s="47"/>
      <c r="K94" s="73"/>
      <c r="L94" s="73"/>
      <c r="M94" s="96"/>
      <c r="N94" s="454"/>
      <c r="O94" s="115"/>
      <c r="P94" s="115"/>
      <c r="Q94" s="213"/>
      <c r="R94" s="115"/>
      <c r="S94" s="213"/>
      <c r="T94" s="115"/>
      <c r="U94" s="209"/>
      <c r="V94" s="213"/>
      <c r="W94" s="230"/>
      <c r="X94" s="257"/>
      <c r="Y94" s="193"/>
      <c r="Z94" s="193"/>
      <c r="AA94" s="75"/>
      <c r="AB94" s="192"/>
      <c r="AC94" s="443"/>
      <c r="AD94" s="188"/>
      <c r="AE94" s="188"/>
      <c r="AF94" s="188"/>
      <c r="AG94" s="186"/>
      <c r="AH94" s="188"/>
      <c r="AI94" s="188"/>
      <c r="AJ94" s="188"/>
      <c r="AK94" s="188"/>
      <c r="AL94" s="188"/>
      <c r="AM94" s="188"/>
      <c r="AN94" s="188"/>
      <c r="AO94" s="188"/>
      <c r="AP94" s="188"/>
      <c r="AQ94" s="202"/>
      <c r="AR94" s="223"/>
      <c r="AS94" s="229"/>
      <c r="AT94" s="225"/>
      <c r="AU94" s="225"/>
      <c r="AV94" s="184"/>
    </row>
    <row r="95" spans="1:48" ht="52.5" customHeight="1" x14ac:dyDescent="0.25">
      <c r="A95" s="92" t="str">
        <f>MID(E94,FIND("(Q",E94)+1,7)&amp;"_TW1"</f>
        <v>Q3c.2.8_TW1</v>
      </c>
      <c r="B95" s="91" t="s">
        <v>28</v>
      </c>
      <c r="C95" s="92" t="s">
        <v>513</v>
      </c>
      <c r="D95" s="333"/>
      <c r="E95" s="463"/>
      <c r="F95" s="578" t="s">
        <v>147</v>
      </c>
      <c r="G95" s="578"/>
      <c r="H95" s="579"/>
      <c r="I95" s="356"/>
      <c r="J95" s="47"/>
      <c r="K95" s="73"/>
      <c r="L95" s="73"/>
      <c r="M95" s="96"/>
      <c r="N95" s="167" t="s">
        <v>1</v>
      </c>
      <c r="O95" s="97" t="s">
        <v>1286</v>
      </c>
      <c r="P95" s="97"/>
      <c r="Q95" s="174"/>
      <c r="R95" s="97"/>
      <c r="S95" s="174"/>
      <c r="T95" s="97"/>
      <c r="U95" s="204"/>
      <c r="V95" s="261" t="str">
        <f t="shared" si="22"/>
        <v>no</v>
      </c>
      <c r="W95" s="231"/>
      <c r="X95" s="257"/>
      <c r="Y95" s="193"/>
      <c r="Z95" s="193"/>
      <c r="AA95" s="75"/>
      <c r="AB95" s="227"/>
      <c r="AC95" s="444"/>
      <c r="AD95" s="176"/>
      <c r="AE95" s="176"/>
      <c r="AF95" s="176" t="str">
        <f t="shared" si="19"/>
        <v/>
      </c>
      <c r="AG95" s="182"/>
      <c r="AH95" s="176"/>
      <c r="AI95" s="176"/>
      <c r="AJ95" s="176"/>
      <c r="AK95" s="176" t="str">
        <f t="shared" si="20"/>
        <v/>
      </c>
      <c r="AL95" s="176"/>
      <c r="AM95" s="176"/>
      <c r="AN95" s="176"/>
      <c r="AO95" s="176"/>
      <c r="AP95" s="176" t="str">
        <f t="shared" si="21"/>
        <v>.</v>
      </c>
      <c r="AQ95" s="335"/>
      <c r="AR95" s="223"/>
      <c r="AS95" s="229"/>
      <c r="AT95" s="225"/>
      <c r="AU95" s="225"/>
      <c r="AV95" s="184"/>
    </row>
    <row r="96" spans="1:48" ht="57.65" customHeight="1" x14ac:dyDescent="0.25">
      <c r="A96" s="92" t="str">
        <f>MID(E94,FIND("(Q",E94)+1,7)&amp;"_TW2"</f>
        <v>Q3c.2.8_TW2</v>
      </c>
      <c r="B96" s="91" t="s">
        <v>28</v>
      </c>
      <c r="C96" s="92" t="s">
        <v>514</v>
      </c>
      <c r="D96" s="333"/>
      <c r="E96" s="463"/>
      <c r="F96" s="578" t="s">
        <v>148</v>
      </c>
      <c r="G96" s="578"/>
      <c r="H96" s="579"/>
      <c r="I96" s="356"/>
      <c r="J96" s="47"/>
      <c r="K96" s="73"/>
      <c r="L96" s="73"/>
      <c r="M96" s="96"/>
      <c r="N96" s="167" t="s">
        <v>1</v>
      </c>
      <c r="O96" s="97" t="s">
        <v>1286</v>
      </c>
      <c r="P96" s="97"/>
      <c r="Q96" s="174"/>
      <c r="R96" s="97"/>
      <c r="S96" s="174"/>
      <c r="T96" s="97"/>
      <c r="U96" s="204"/>
      <c r="V96" s="261" t="str">
        <f t="shared" si="22"/>
        <v>no</v>
      </c>
      <c r="W96" s="231"/>
      <c r="X96" s="257"/>
      <c r="Y96" s="193"/>
      <c r="Z96" s="193"/>
      <c r="AA96" s="75"/>
      <c r="AB96" s="227"/>
      <c r="AC96" s="444"/>
      <c r="AD96" s="176"/>
      <c r="AE96" s="176"/>
      <c r="AF96" s="176" t="str">
        <f t="shared" si="19"/>
        <v/>
      </c>
      <c r="AG96" s="182"/>
      <c r="AH96" s="176"/>
      <c r="AI96" s="176"/>
      <c r="AJ96" s="176"/>
      <c r="AK96" s="176" t="str">
        <f t="shared" si="20"/>
        <v/>
      </c>
      <c r="AL96" s="176"/>
      <c r="AM96" s="176"/>
      <c r="AN96" s="176"/>
      <c r="AO96" s="176"/>
      <c r="AP96" s="176" t="str">
        <f t="shared" si="21"/>
        <v>.</v>
      </c>
      <c r="AQ96" s="335"/>
      <c r="AR96" s="223"/>
      <c r="AS96" s="229"/>
      <c r="AT96" s="225"/>
      <c r="AU96" s="225"/>
      <c r="AV96" s="184"/>
    </row>
    <row r="97" spans="1:48" ht="25.5" customHeight="1" x14ac:dyDescent="0.25">
      <c r="A97" s="92" t="str">
        <f>MID(E97,FIND("(Q",E97)+1,8)</f>
        <v>Q3c.2.8a</v>
      </c>
      <c r="B97" s="91" t="s">
        <v>128</v>
      </c>
      <c r="C97" s="92" t="s">
        <v>515</v>
      </c>
      <c r="D97" s="333"/>
      <c r="E97" s="558" t="s">
        <v>555</v>
      </c>
      <c r="F97" s="558"/>
      <c r="G97" s="558"/>
      <c r="H97" s="559"/>
      <c r="I97" s="356"/>
      <c r="J97" s="47"/>
      <c r="K97" s="73"/>
      <c r="L97" s="73"/>
      <c r="M97" s="96"/>
      <c r="N97" s="167" t="s">
        <v>1408</v>
      </c>
      <c r="O97" s="174" t="str">
        <f t="shared" ref="O97" si="28">IF(OR(B97="NI",B97="N"),"New question introduced in 2023 - Please answer this question for the year of the previous update in Column P",IF(B97="EC","Small changes were made to the question. Take extra care when validating the response in Column N. If necessary, please change your answer in Column P",""))</f>
        <v/>
      </c>
      <c r="P97" s="97"/>
      <c r="Q97" s="174"/>
      <c r="R97" s="97"/>
      <c r="S97" s="174"/>
      <c r="T97" s="97"/>
      <c r="U97" s="204"/>
      <c r="V97" s="261" t="str">
        <f t="shared" si="22"/>
        <v>.</v>
      </c>
      <c r="W97" s="231"/>
      <c r="X97" s="257"/>
      <c r="Y97" s="193"/>
      <c r="Z97" s="193"/>
      <c r="AA97" s="75"/>
      <c r="AB97" s="227"/>
      <c r="AC97" s="444"/>
      <c r="AD97" s="176"/>
      <c r="AE97" s="176"/>
      <c r="AF97" s="176" t="str">
        <f t="shared" si="19"/>
        <v/>
      </c>
      <c r="AG97" s="182"/>
      <c r="AH97" s="176"/>
      <c r="AI97" s="176"/>
      <c r="AJ97" s="176"/>
      <c r="AK97" s="176" t="str">
        <f t="shared" si="20"/>
        <v/>
      </c>
      <c r="AL97" s="176"/>
      <c r="AM97" s="176"/>
      <c r="AN97" s="176"/>
      <c r="AO97" s="176"/>
      <c r="AP97" s="176" t="str">
        <f t="shared" si="21"/>
        <v>.</v>
      </c>
      <c r="AQ97" s="335"/>
      <c r="AR97" s="223"/>
      <c r="AS97" s="229"/>
      <c r="AT97" s="225"/>
      <c r="AU97" s="225"/>
      <c r="AV97" s="184"/>
    </row>
    <row r="98" spans="1:48" ht="78.75" customHeight="1" x14ac:dyDescent="0.25">
      <c r="A98" s="93"/>
      <c r="D98" s="333"/>
      <c r="E98" s="552" t="s">
        <v>556</v>
      </c>
      <c r="F98" s="552"/>
      <c r="G98" s="552"/>
      <c r="H98" s="553"/>
      <c r="I98" s="481" t="s">
        <v>557</v>
      </c>
      <c r="J98" s="47"/>
      <c r="K98" s="73"/>
      <c r="L98" s="73"/>
      <c r="M98" s="96"/>
      <c r="N98" s="454"/>
      <c r="O98" s="115"/>
      <c r="P98" s="115"/>
      <c r="Q98" s="213"/>
      <c r="R98" s="115"/>
      <c r="S98" s="213"/>
      <c r="T98" s="115"/>
      <c r="U98" s="209"/>
      <c r="V98" s="213"/>
      <c r="W98" s="230"/>
      <c r="X98" s="257"/>
      <c r="Y98" s="193"/>
      <c r="Z98" s="193"/>
      <c r="AA98" s="75"/>
      <c r="AB98" s="192"/>
      <c r="AC98" s="443"/>
      <c r="AD98" s="188"/>
      <c r="AE98" s="188"/>
      <c r="AF98" s="188"/>
      <c r="AG98" s="186"/>
      <c r="AH98" s="188"/>
      <c r="AI98" s="188"/>
      <c r="AJ98" s="188"/>
      <c r="AK98" s="188"/>
      <c r="AL98" s="188"/>
      <c r="AM98" s="188"/>
      <c r="AN98" s="188"/>
      <c r="AO98" s="188"/>
      <c r="AP98" s="188"/>
      <c r="AQ98" s="202"/>
      <c r="AR98" s="223"/>
      <c r="AS98" s="229"/>
      <c r="AT98" s="225"/>
      <c r="AU98" s="225"/>
      <c r="AV98" s="184"/>
    </row>
    <row r="99" spans="1:48" ht="34.5" x14ac:dyDescent="0.25">
      <c r="A99" s="92" t="str">
        <f>MID(E98,FIND("(Q",E98)+1,7)&amp;"_i"</f>
        <v>Q3c.2.9_i</v>
      </c>
      <c r="B99" s="91" t="s">
        <v>30</v>
      </c>
      <c r="C99" s="92" t="s">
        <v>516</v>
      </c>
      <c r="D99" s="333"/>
      <c r="E99" s="463"/>
      <c r="F99" s="578" t="s">
        <v>19</v>
      </c>
      <c r="G99" s="578"/>
      <c r="H99" s="579"/>
      <c r="I99" s="356"/>
      <c r="J99" s="47"/>
      <c r="K99" s="73"/>
      <c r="L99" s="73"/>
      <c r="M99" s="96"/>
      <c r="N99" s="167" t="s">
        <v>94</v>
      </c>
      <c r="O99" s="97" t="s">
        <v>1287</v>
      </c>
      <c r="P99" s="97"/>
      <c r="Q99" s="174"/>
      <c r="R99" s="97"/>
      <c r="S99" s="174"/>
      <c r="T99" s="97"/>
      <c r="U99" s="204"/>
      <c r="V99" s="261" t="str">
        <f t="shared" si="22"/>
        <v>no (not required)</v>
      </c>
      <c r="W99" s="231"/>
      <c r="X99" s="257"/>
      <c r="Y99" s="193"/>
      <c r="Z99" s="193"/>
      <c r="AA99" s="75"/>
      <c r="AB99" s="227"/>
      <c r="AC99" s="444"/>
      <c r="AD99" s="176"/>
      <c r="AE99" s="176"/>
      <c r="AF99" s="176" t="str">
        <f t="shared" si="19"/>
        <v/>
      </c>
      <c r="AG99" s="182"/>
      <c r="AH99" s="176"/>
      <c r="AI99" s="176"/>
      <c r="AJ99" s="176"/>
      <c r="AK99" s="176" t="str">
        <f t="shared" si="20"/>
        <v/>
      </c>
      <c r="AL99" s="176"/>
      <c r="AM99" s="176"/>
      <c r="AN99" s="176"/>
      <c r="AO99" s="176"/>
      <c r="AP99" s="176" t="str">
        <f t="shared" si="21"/>
        <v>.</v>
      </c>
      <c r="AQ99" s="335"/>
      <c r="AR99" s="223"/>
      <c r="AS99" s="229"/>
      <c r="AT99" s="225"/>
      <c r="AU99" s="225"/>
      <c r="AV99" s="184"/>
    </row>
    <row r="100" spans="1:48" ht="34.5" x14ac:dyDescent="0.25">
      <c r="A100" s="92" t="str">
        <f>MID(E98,FIND("(Q",E98)+1,7)&amp;"_ii"</f>
        <v>Q3c.2.9_ii</v>
      </c>
      <c r="B100" s="91" t="s">
        <v>30</v>
      </c>
      <c r="C100" s="92" t="s">
        <v>517</v>
      </c>
      <c r="D100" s="333"/>
      <c r="E100" s="463"/>
      <c r="F100" s="552" t="s">
        <v>306</v>
      </c>
      <c r="G100" s="552"/>
      <c r="H100" s="553"/>
      <c r="I100" s="356"/>
      <c r="J100" s="47"/>
      <c r="K100" s="73"/>
      <c r="L100" s="73"/>
      <c r="M100" s="96"/>
      <c r="N100" s="167" t="s">
        <v>94</v>
      </c>
      <c r="O100" s="97" t="s">
        <v>1287</v>
      </c>
      <c r="P100" s="97"/>
      <c r="Q100" s="174"/>
      <c r="R100" s="97"/>
      <c r="S100" s="174"/>
      <c r="T100" s="97"/>
      <c r="U100" s="204"/>
      <c r="V100" s="261" t="str">
        <f t="shared" si="22"/>
        <v>no (not required)</v>
      </c>
      <c r="W100" s="231"/>
      <c r="X100" s="257"/>
      <c r="Y100" s="193"/>
      <c r="Z100" s="193"/>
      <c r="AA100" s="75"/>
      <c r="AB100" s="227"/>
      <c r="AC100" s="444"/>
      <c r="AD100" s="176"/>
      <c r="AE100" s="176"/>
      <c r="AF100" s="176" t="str">
        <f t="shared" si="19"/>
        <v/>
      </c>
      <c r="AG100" s="182"/>
      <c r="AH100" s="176"/>
      <c r="AI100" s="176"/>
      <c r="AJ100" s="176"/>
      <c r="AK100" s="176" t="str">
        <f t="shared" si="20"/>
        <v/>
      </c>
      <c r="AL100" s="176"/>
      <c r="AM100" s="176"/>
      <c r="AN100" s="176"/>
      <c r="AO100" s="176"/>
      <c r="AP100" s="176" t="str">
        <f t="shared" si="21"/>
        <v>.</v>
      </c>
      <c r="AQ100" s="335"/>
      <c r="AR100" s="223"/>
      <c r="AS100" s="229"/>
      <c r="AT100" s="225"/>
      <c r="AU100" s="225"/>
      <c r="AV100" s="184"/>
    </row>
    <row r="101" spans="1:48" ht="34.5" x14ac:dyDescent="0.25">
      <c r="A101" s="92" t="str">
        <f>MID(E98,FIND("(Q",E98)+1,7)&amp;"_iii"</f>
        <v>Q3c.2.9_iii</v>
      </c>
      <c r="B101" s="91" t="s">
        <v>30</v>
      </c>
      <c r="C101" s="92" t="s">
        <v>518</v>
      </c>
      <c r="D101" s="333"/>
      <c r="E101" s="463"/>
      <c r="F101" s="552" t="s">
        <v>307</v>
      </c>
      <c r="G101" s="552"/>
      <c r="H101" s="553"/>
      <c r="I101" s="356"/>
      <c r="J101" s="47"/>
      <c r="K101" s="73"/>
      <c r="L101" s="73"/>
      <c r="M101" s="96"/>
      <c r="N101" s="167" t="s">
        <v>94</v>
      </c>
      <c r="O101" s="97" t="s">
        <v>1287</v>
      </c>
      <c r="P101" s="97"/>
      <c r="Q101" s="174"/>
      <c r="R101" s="97"/>
      <c r="S101" s="174"/>
      <c r="T101" s="97"/>
      <c r="U101" s="204"/>
      <c r="V101" s="261" t="str">
        <f t="shared" si="22"/>
        <v>no (not required)</v>
      </c>
      <c r="W101" s="231"/>
      <c r="X101" s="257"/>
      <c r="Y101" s="193"/>
      <c r="Z101" s="193"/>
      <c r="AA101" s="75"/>
      <c r="AB101" s="227"/>
      <c r="AC101" s="444"/>
      <c r="AD101" s="176"/>
      <c r="AE101" s="176"/>
      <c r="AF101" s="176" t="str">
        <f t="shared" si="19"/>
        <v/>
      </c>
      <c r="AG101" s="182"/>
      <c r="AH101" s="176"/>
      <c r="AI101" s="176"/>
      <c r="AJ101" s="176"/>
      <c r="AK101" s="176" t="str">
        <f t="shared" si="20"/>
        <v/>
      </c>
      <c r="AL101" s="176"/>
      <c r="AM101" s="176"/>
      <c r="AN101" s="176"/>
      <c r="AO101" s="176"/>
      <c r="AP101" s="176" t="str">
        <f t="shared" si="21"/>
        <v>.</v>
      </c>
      <c r="AQ101" s="335"/>
      <c r="AR101" s="223"/>
      <c r="AS101" s="229"/>
      <c r="AT101" s="225"/>
      <c r="AU101" s="225"/>
      <c r="AV101" s="184"/>
    </row>
    <row r="102" spans="1:48" ht="34.5" x14ac:dyDescent="0.25">
      <c r="A102" s="92" t="str">
        <f>MID(E98,FIND("(Q",E98)+1,7)&amp;"_iv"</f>
        <v>Q3c.2.9_iv</v>
      </c>
      <c r="B102" s="91" t="s">
        <v>30</v>
      </c>
      <c r="C102" s="92" t="s">
        <v>519</v>
      </c>
      <c r="D102" s="333"/>
      <c r="E102" s="463"/>
      <c r="F102" s="552" t="s">
        <v>308</v>
      </c>
      <c r="G102" s="552"/>
      <c r="H102" s="553"/>
      <c r="I102" s="356"/>
      <c r="J102" s="47"/>
      <c r="K102" s="73"/>
      <c r="L102" s="73"/>
      <c r="M102" s="96"/>
      <c r="N102" s="167" t="s">
        <v>94</v>
      </c>
      <c r="O102" s="97" t="s">
        <v>1287</v>
      </c>
      <c r="P102" s="97"/>
      <c r="Q102" s="174"/>
      <c r="R102" s="97"/>
      <c r="S102" s="174"/>
      <c r="T102" s="97"/>
      <c r="U102" s="204"/>
      <c r="V102" s="261" t="str">
        <f t="shared" si="22"/>
        <v>no (not required)</v>
      </c>
      <c r="W102" s="231"/>
      <c r="X102" s="257"/>
      <c r="Y102" s="193"/>
      <c r="Z102" s="193"/>
      <c r="AA102" s="75"/>
      <c r="AB102" s="227"/>
      <c r="AC102" s="444"/>
      <c r="AD102" s="176"/>
      <c r="AE102" s="176"/>
      <c r="AF102" s="176" t="str">
        <f t="shared" si="19"/>
        <v/>
      </c>
      <c r="AG102" s="182"/>
      <c r="AH102" s="176"/>
      <c r="AI102" s="176"/>
      <c r="AJ102" s="176"/>
      <c r="AK102" s="176" t="str">
        <f t="shared" si="20"/>
        <v/>
      </c>
      <c r="AL102" s="176"/>
      <c r="AM102" s="176"/>
      <c r="AN102" s="176"/>
      <c r="AO102" s="176"/>
      <c r="AP102" s="176" t="str">
        <f t="shared" si="21"/>
        <v>.</v>
      </c>
      <c r="AQ102" s="335"/>
      <c r="AR102" s="223"/>
      <c r="AS102" s="229"/>
      <c r="AT102" s="225"/>
      <c r="AU102" s="225"/>
      <c r="AV102" s="184"/>
    </row>
    <row r="103" spans="1:48" ht="39.75" customHeight="1" x14ac:dyDescent="0.25">
      <c r="A103" s="92" t="str">
        <f>MID(E103,FIND("(Q",E103)+1,8)</f>
        <v>Q3c.2.9a</v>
      </c>
      <c r="B103" s="91" t="s">
        <v>128</v>
      </c>
      <c r="C103" s="92" t="s">
        <v>520</v>
      </c>
      <c r="D103" s="333"/>
      <c r="E103" s="558" t="s">
        <v>558</v>
      </c>
      <c r="F103" s="558"/>
      <c r="G103" s="558"/>
      <c r="H103" s="559"/>
      <c r="I103" s="356"/>
      <c r="J103" s="47"/>
      <c r="K103" s="73"/>
      <c r="L103" s="73"/>
      <c r="M103" s="96"/>
      <c r="N103" s="167" t="s">
        <v>1408</v>
      </c>
      <c r="O103" s="174" t="str">
        <f t="shared" ref="O103" si="29">IF(OR(B103="NI",B103="N"),"New question introduced in 2023 - Please answer this question for the year of the previous update as well",IF(B103="EC","We made modest changes to the question. Please take extra care when validating responses for the year of the previous update",""))</f>
        <v/>
      </c>
      <c r="P103" s="97"/>
      <c r="Q103" s="174"/>
      <c r="R103" s="97"/>
      <c r="S103" s="174"/>
      <c r="T103" s="97"/>
      <c r="U103" s="204"/>
      <c r="V103" s="261" t="str">
        <f t="shared" si="22"/>
        <v>.</v>
      </c>
      <c r="W103" s="231"/>
      <c r="X103" s="257"/>
      <c r="Y103" s="193"/>
      <c r="Z103" s="193"/>
      <c r="AA103" s="75"/>
      <c r="AB103" s="227"/>
      <c r="AC103" s="444"/>
      <c r="AD103" s="176"/>
      <c r="AE103" s="176"/>
      <c r="AF103" s="176" t="str">
        <f t="shared" si="19"/>
        <v/>
      </c>
      <c r="AG103" s="182"/>
      <c r="AH103" s="176"/>
      <c r="AI103" s="176"/>
      <c r="AJ103" s="176"/>
      <c r="AK103" s="176" t="str">
        <f t="shared" si="20"/>
        <v/>
      </c>
      <c r="AL103" s="176"/>
      <c r="AM103" s="176"/>
      <c r="AN103" s="176"/>
      <c r="AO103" s="176"/>
      <c r="AP103" s="176" t="str">
        <f t="shared" si="21"/>
        <v>.</v>
      </c>
      <c r="AQ103" s="335"/>
      <c r="AR103" s="223"/>
      <c r="AS103" s="229"/>
      <c r="AT103" s="225"/>
      <c r="AU103" s="225"/>
      <c r="AV103" s="184"/>
    </row>
    <row r="104" spans="1:48" ht="128.25" customHeight="1" x14ac:dyDescent="0.25">
      <c r="A104" s="92" t="str">
        <f>MID(E104,FIND("(Q",E104)+1,8)</f>
        <v>Q3c.2.10</v>
      </c>
      <c r="B104" s="91" t="s">
        <v>30</v>
      </c>
      <c r="C104" s="92" t="s">
        <v>521</v>
      </c>
      <c r="D104" s="333"/>
      <c r="E104" s="552" t="s">
        <v>734</v>
      </c>
      <c r="F104" s="552"/>
      <c r="G104" s="552"/>
      <c r="H104" s="553"/>
      <c r="I104" s="481" t="s">
        <v>1283</v>
      </c>
      <c r="J104" s="47"/>
      <c r="K104" s="73"/>
      <c r="L104" s="73"/>
      <c r="M104" s="96"/>
      <c r="N104" s="167" t="s">
        <v>273</v>
      </c>
      <c r="O104" s="174" t="str">
        <f t="shared" ref="O104:O107" si="30">IF(OR(B104="NI",B104="N"),"New question introduced in 2023 - Please answer this question for the year of the previous update in Column P",IF(B104="EC","Small changes were made to the question. Take extra care when validating the response in Column N. If necessary, please change your answer in Column P",""))</f>
        <v>Small changes were made to the question. Take extra care when validating the response in Column N. If necessary, please change your answer in Column P</v>
      </c>
      <c r="P104" s="97"/>
      <c r="Q104" s="174"/>
      <c r="R104" s="97"/>
      <c r="S104" s="174"/>
      <c r="T104" s="97"/>
      <c r="U104" s="204"/>
      <c r="V104" s="261" t="str">
        <f t="shared" si="22"/>
        <v>no separation</v>
      </c>
      <c r="W104" s="231"/>
      <c r="X104" s="257"/>
      <c r="Y104" s="193"/>
      <c r="Z104" s="193"/>
      <c r="AA104" s="75"/>
      <c r="AB104" s="227"/>
      <c r="AC104" s="444"/>
      <c r="AD104" s="176"/>
      <c r="AE104" s="176"/>
      <c r="AF104" s="176" t="str">
        <f t="shared" si="19"/>
        <v/>
      </c>
      <c r="AG104" s="182"/>
      <c r="AH104" s="176"/>
      <c r="AI104" s="176"/>
      <c r="AJ104" s="176"/>
      <c r="AK104" s="176" t="str">
        <f t="shared" si="20"/>
        <v/>
      </c>
      <c r="AL104" s="176"/>
      <c r="AM104" s="176"/>
      <c r="AN104" s="176"/>
      <c r="AO104" s="176"/>
      <c r="AP104" s="176" t="str">
        <f t="shared" si="21"/>
        <v>.</v>
      </c>
      <c r="AQ104" s="335"/>
      <c r="AR104" s="223"/>
      <c r="AS104" s="229"/>
      <c r="AT104" s="225"/>
      <c r="AU104" s="225"/>
      <c r="AV104" s="184"/>
    </row>
    <row r="105" spans="1:48" ht="40.5" customHeight="1" x14ac:dyDescent="0.25">
      <c r="A105" s="92" t="str">
        <f>MID(E105,FIND("(Q",E105)+1,9)</f>
        <v>Q3c.2.10a</v>
      </c>
      <c r="B105" s="91" t="s">
        <v>128</v>
      </c>
      <c r="C105" s="92" t="s">
        <v>522</v>
      </c>
      <c r="D105" s="333"/>
      <c r="E105" s="558" t="s">
        <v>559</v>
      </c>
      <c r="F105" s="558"/>
      <c r="G105" s="558"/>
      <c r="H105" s="559"/>
      <c r="I105" s="356"/>
      <c r="J105" s="47"/>
      <c r="K105" s="73"/>
      <c r="L105" s="73"/>
      <c r="M105" s="96"/>
      <c r="N105" s="167" t="s">
        <v>1408</v>
      </c>
      <c r="O105" s="174" t="str">
        <f t="shared" si="30"/>
        <v/>
      </c>
      <c r="P105" s="97"/>
      <c r="Q105" s="174"/>
      <c r="R105" s="97"/>
      <c r="S105" s="174"/>
      <c r="T105" s="97"/>
      <c r="U105" s="204"/>
      <c r="V105" s="261" t="str">
        <f t="shared" si="22"/>
        <v>.</v>
      </c>
      <c r="W105" s="231"/>
      <c r="X105" s="257"/>
      <c r="Y105" s="193"/>
      <c r="Z105" s="193"/>
      <c r="AA105" s="75"/>
      <c r="AB105" s="227"/>
      <c r="AC105" s="444"/>
      <c r="AD105" s="176"/>
      <c r="AE105" s="176"/>
      <c r="AF105" s="176" t="str">
        <f t="shared" si="19"/>
        <v/>
      </c>
      <c r="AG105" s="182"/>
      <c r="AH105" s="176"/>
      <c r="AI105" s="176"/>
      <c r="AJ105" s="176"/>
      <c r="AK105" s="176" t="str">
        <f t="shared" si="20"/>
        <v/>
      </c>
      <c r="AL105" s="176"/>
      <c r="AM105" s="176"/>
      <c r="AN105" s="176"/>
      <c r="AO105" s="176"/>
      <c r="AP105" s="176" t="str">
        <f t="shared" si="21"/>
        <v>.</v>
      </c>
      <c r="AQ105" s="335"/>
      <c r="AR105" s="223"/>
      <c r="AS105" s="229"/>
      <c r="AT105" s="225"/>
      <c r="AU105" s="225"/>
      <c r="AV105" s="184"/>
    </row>
    <row r="106" spans="1:48" ht="265.5" customHeight="1" x14ac:dyDescent="0.25">
      <c r="A106" s="92" t="str">
        <f>MID(E106,FIND("(Q",E106)+1,8)</f>
        <v>Q3c.2.11</v>
      </c>
      <c r="B106" s="91" t="s">
        <v>29</v>
      </c>
      <c r="D106" s="333"/>
      <c r="E106" s="552" t="s">
        <v>733</v>
      </c>
      <c r="F106" s="552"/>
      <c r="G106" s="552"/>
      <c r="H106" s="553"/>
      <c r="I106" s="481" t="s">
        <v>1284</v>
      </c>
      <c r="J106" s="47"/>
      <c r="K106" s="73"/>
      <c r="L106" s="73"/>
      <c r="M106" s="96"/>
      <c r="N106" s="167" t="s">
        <v>0</v>
      </c>
      <c r="O106" s="174" t="str">
        <f t="shared" si="30"/>
        <v>New question introduced in 2023 - Please answer this question for the year of the previous update in Column P</v>
      </c>
      <c r="P106" s="97"/>
      <c r="Q106" s="174"/>
      <c r="R106" s="97"/>
      <c r="S106" s="174"/>
      <c r="T106" s="97"/>
      <c r="U106" s="204"/>
      <c r="V106" s="261" t="str">
        <f t="shared" si="22"/>
        <v/>
      </c>
      <c r="W106" s="231"/>
      <c r="X106" s="257"/>
      <c r="Y106" s="193"/>
      <c r="Z106" s="193"/>
      <c r="AA106" s="75"/>
      <c r="AB106" s="227"/>
      <c r="AC106" s="444"/>
      <c r="AD106" s="176"/>
      <c r="AE106" s="176"/>
      <c r="AF106" s="176" t="str">
        <f t="shared" si="19"/>
        <v/>
      </c>
      <c r="AG106" s="182"/>
      <c r="AH106" s="176"/>
      <c r="AI106" s="176"/>
      <c r="AJ106" s="176"/>
      <c r="AK106" s="176" t="str">
        <f t="shared" si="20"/>
        <v/>
      </c>
      <c r="AL106" s="176"/>
      <c r="AM106" s="176"/>
      <c r="AN106" s="176"/>
      <c r="AO106" s="176"/>
      <c r="AP106" s="176" t="str">
        <f t="shared" si="21"/>
        <v>.</v>
      </c>
      <c r="AQ106" s="335"/>
      <c r="AR106" s="223"/>
      <c r="AS106" s="229"/>
      <c r="AT106" s="225"/>
      <c r="AU106" s="225"/>
      <c r="AV106" s="184"/>
    </row>
    <row r="107" spans="1:48" ht="55.5" customHeight="1" thickBot="1" x14ac:dyDescent="0.3">
      <c r="A107" s="92" t="str">
        <f>MID(E107,FIND("(Q",E107)+1,8)</f>
        <v>Q5c.2.12</v>
      </c>
      <c r="B107" s="91" t="s">
        <v>396</v>
      </c>
      <c r="C107" s="92" t="s">
        <v>523</v>
      </c>
      <c r="D107" s="161"/>
      <c r="E107" s="623" t="s">
        <v>560</v>
      </c>
      <c r="F107" s="623"/>
      <c r="G107" s="623"/>
      <c r="H107" s="624"/>
      <c r="I107" s="359" t="s">
        <v>561</v>
      </c>
      <c r="J107" s="98"/>
      <c r="K107" s="95"/>
      <c r="L107" s="95"/>
      <c r="M107" s="99"/>
      <c r="N107" s="317" t="s">
        <v>96</v>
      </c>
      <c r="O107" s="215" t="str">
        <f t="shared" si="30"/>
        <v/>
      </c>
      <c r="P107" s="195"/>
      <c r="Q107" s="215"/>
      <c r="R107" s="195"/>
      <c r="S107" s="215"/>
      <c r="T107" s="195"/>
      <c r="U107" s="216"/>
      <c r="V107" s="262" t="str">
        <f t="shared" si="22"/>
        <v>yes (partially)</v>
      </c>
      <c r="W107" s="234"/>
      <c r="X107" s="515"/>
      <c r="Y107" s="516"/>
      <c r="Z107" s="516"/>
      <c r="AA107" s="517"/>
      <c r="AB107" s="445"/>
      <c r="AC107" s="446"/>
      <c r="AD107" s="197"/>
      <c r="AE107" s="197"/>
      <c r="AF107" s="197" t="str">
        <f t="shared" si="19"/>
        <v/>
      </c>
      <c r="AG107" s="196"/>
      <c r="AH107" s="197"/>
      <c r="AI107" s="197"/>
      <c r="AJ107" s="197"/>
      <c r="AK107" s="197" t="str">
        <f t="shared" si="20"/>
        <v/>
      </c>
      <c r="AL107" s="197"/>
      <c r="AM107" s="197"/>
      <c r="AN107" s="197"/>
      <c r="AO107" s="197"/>
      <c r="AP107" s="197" t="str">
        <f t="shared" si="21"/>
        <v>.</v>
      </c>
      <c r="AQ107" s="344"/>
      <c r="AR107" s="223"/>
      <c r="AS107" s="236"/>
      <c r="AT107" s="237"/>
      <c r="AU107" s="237"/>
      <c r="AV107" s="200"/>
    </row>
    <row r="108" spans="1:48" x14ac:dyDescent="0.25">
      <c r="D108" s="62"/>
      <c r="E108" s="62"/>
      <c r="F108" s="62"/>
      <c r="G108" s="62"/>
      <c r="H108" s="62"/>
      <c r="I108" s="63"/>
      <c r="J108" s="63"/>
      <c r="K108" s="63"/>
      <c r="L108" s="63"/>
      <c r="M108" s="142"/>
      <c r="N108" s="63"/>
      <c r="O108" s="63"/>
      <c r="P108" s="63"/>
      <c r="AB108" s="386"/>
      <c r="AC108" s="386"/>
      <c r="AR108" s="62"/>
    </row>
    <row r="109" spans="1:48" x14ac:dyDescent="0.25">
      <c r="B109" s="91">
        <f>COUNTIF(B6:B107,"E")+ COUNTIF(B6:B107,"EC")+ COUNTIF(B6:B107,"N")+ COUNTIF(B6:B107,"ETS")</f>
        <v>59</v>
      </c>
      <c r="AB109" s="386"/>
      <c r="AC109" s="386"/>
      <c r="AS109" s="84">
        <f>COUNTIF(AS6:AS107,"x")</f>
        <v>0</v>
      </c>
      <c r="AT109" s="26">
        <f>AS109/B109</f>
        <v>0</v>
      </c>
    </row>
    <row r="110" spans="1:48" x14ac:dyDescent="0.25">
      <c r="AB110" s="386"/>
      <c r="AC110" s="386"/>
    </row>
    <row r="111" spans="1:48" x14ac:dyDescent="0.25">
      <c r="B111" s="132"/>
      <c r="C111" s="91"/>
      <c r="AB111" s="386"/>
      <c r="AC111" s="386"/>
    </row>
    <row r="112" spans="1:48" x14ac:dyDescent="0.25">
      <c r="M112" s="40"/>
      <c r="W112" s="77"/>
      <c r="X112" s="77"/>
      <c r="Y112" s="518"/>
      <c r="Z112" s="61"/>
      <c r="AA112" s="61"/>
      <c r="AB112" s="399"/>
      <c r="AC112" s="399"/>
      <c r="AR112" s="84"/>
      <c r="AS112" s="84"/>
    </row>
    <row r="113" spans="3:29" x14ac:dyDescent="0.25">
      <c r="AB113" s="386"/>
      <c r="AC113" s="386"/>
    </row>
    <row r="114" spans="3:29" x14ac:dyDescent="0.25">
      <c r="AB114" s="386"/>
      <c r="AC114" s="386"/>
    </row>
    <row r="115" spans="3:29" x14ac:dyDescent="0.25">
      <c r="C115" s="91"/>
      <c r="AB115" s="386"/>
      <c r="AC115" s="386"/>
    </row>
    <row r="116" spans="3:29" x14ac:dyDescent="0.25">
      <c r="AB116" s="386"/>
      <c r="AC116" s="386"/>
    </row>
    <row r="117" spans="3:29" x14ac:dyDescent="0.25">
      <c r="AB117" s="386"/>
      <c r="AC117" s="386"/>
    </row>
    <row r="118" spans="3:29" x14ac:dyDescent="0.25">
      <c r="AB118" s="386"/>
      <c r="AC118" s="386"/>
    </row>
    <row r="119" spans="3:29" x14ac:dyDescent="0.25">
      <c r="AB119" s="386"/>
      <c r="AC119" s="386"/>
    </row>
    <row r="120" spans="3:29" x14ac:dyDescent="0.25">
      <c r="AB120" s="386"/>
      <c r="AC120" s="386"/>
    </row>
    <row r="121" spans="3:29" x14ac:dyDescent="0.25">
      <c r="AB121" s="386"/>
      <c r="AC121" s="386"/>
    </row>
    <row r="122" spans="3:29" x14ac:dyDescent="0.25">
      <c r="AB122" s="386"/>
      <c r="AC122" s="386"/>
    </row>
    <row r="123" spans="3:29" x14ac:dyDescent="0.25">
      <c r="AB123" s="386"/>
      <c r="AC123" s="386"/>
    </row>
    <row r="124" spans="3:29" x14ac:dyDescent="0.25">
      <c r="AB124" s="386"/>
      <c r="AC124" s="386"/>
    </row>
    <row r="125" spans="3:29" x14ac:dyDescent="0.25">
      <c r="AB125" s="386"/>
      <c r="AC125" s="386"/>
    </row>
    <row r="126" spans="3:29" x14ac:dyDescent="0.25">
      <c r="AB126" s="386"/>
      <c r="AC126" s="386"/>
    </row>
    <row r="127" spans="3:29" x14ac:dyDescent="0.25">
      <c r="AB127" s="386"/>
      <c r="AC127" s="386"/>
    </row>
    <row r="128" spans="3:29" x14ac:dyDescent="0.25">
      <c r="AB128" s="386"/>
      <c r="AC128" s="386"/>
    </row>
    <row r="129" spans="28:29" x14ac:dyDescent="0.25">
      <c r="AB129" s="386"/>
      <c r="AC129" s="386"/>
    </row>
    <row r="130" spans="28:29" x14ac:dyDescent="0.25">
      <c r="AB130" s="386"/>
      <c r="AC130" s="386"/>
    </row>
    <row r="131" spans="28:29" x14ac:dyDescent="0.25">
      <c r="AB131" s="386"/>
      <c r="AC131" s="386"/>
    </row>
    <row r="132" spans="28:29" x14ac:dyDescent="0.25">
      <c r="AB132" s="386"/>
      <c r="AC132" s="386"/>
    </row>
    <row r="133" spans="28:29" x14ac:dyDescent="0.25">
      <c r="AB133" s="386"/>
      <c r="AC133" s="386"/>
    </row>
    <row r="134" spans="28:29" x14ac:dyDescent="0.25">
      <c r="AB134" s="386"/>
      <c r="AC134" s="386"/>
    </row>
    <row r="135" spans="28:29" x14ac:dyDescent="0.25">
      <c r="AB135" s="386"/>
      <c r="AC135" s="386"/>
    </row>
    <row r="136" spans="28:29" x14ac:dyDescent="0.25">
      <c r="AB136" s="386"/>
      <c r="AC136" s="386"/>
    </row>
    <row r="137" spans="28:29" x14ac:dyDescent="0.25">
      <c r="AB137" s="386"/>
      <c r="AC137" s="386"/>
    </row>
    <row r="138" spans="28:29" x14ac:dyDescent="0.25">
      <c r="AB138" s="386"/>
      <c r="AC138" s="386"/>
    </row>
    <row r="139" spans="28:29" x14ac:dyDescent="0.25">
      <c r="AB139" s="386"/>
      <c r="AC139" s="386"/>
    </row>
    <row r="140" spans="28:29" x14ac:dyDescent="0.25">
      <c r="AB140" s="386"/>
      <c r="AC140" s="386"/>
    </row>
    <row r="141" spans="28:29" x14ac:dyDescent="0.25">
      <c r="AB141" s="386"/>
      <c r="AC141" s="386"/>
    </row>
    <row r="142" spans="28:29" x14ac:dyDescent="0.25">
      <c r="AB142" s="386"/>
      <c r="AC142" s="386"/>
    </row>
    <row r="143" spans="28:29" x14ac:dyDescent="0.25">
      <c r="AB143" s="386"/>
      <c r="AC143" s="386"/>
    </row>
    <row r="144" spans="28:29" x14ac:dyDescent="0.25">
      <c r="AB144" s="386"/>
      <c r="AC144" s="386"/>
    </row>
    <row r="145" spans="28:29" x14ac:dyDescent="0.25">
      <c r="AB145" s="386"/>
      <c r="AC145" s="386"/>
    </row>
    <row r="146" spans="28:29" x14ac:dyDescent="0.25">
      <c r="AB146" s="386"/>
      <c r="AC146" s="386"/>
    </row>
    <row r="147" spans="28:29" x14ac:dyDescent="0.25">
      <c r="AB147" s="386"/>
      <c r="AC147" s="386"/>
    </row>
    <row r="148" spans="28:29" x14ac:dyDescent="0.25">
      <c r="AB148" s="386"/>
      <c r="AC148" s="386"/>
    </row>
    <row r="149" spans="28:29" x14ac:dyDescent="0.25">
      <c r="AB149" s="386"/>
      <c r="AC149" s="386"/>
    </row>
    <row r="150" spans="28:29" x14ac:dyDescent="0.25">
      <c r="AB150" s="386"/>
      <c r="AC150" s="386"/>
    </row>
    <row r="151" spans="28:29" x14ac:dyDescent="0.25">
      <c r="AB151" s="386"/>
      <c r="AC151" s="386"/>
    </row>
    <row r="152" spans="28:29" x14ac:dyDescent="0.25">
      <c r="AB152" s="386"/>
      <c r="AC152" s="386"/>
    </row>
    <row r="153" spans="28:29" x14ac:dyDescent="0.25">
      <c r="AB153" s="386"/>
      <c r="AC153" s="386"/>
    </row>
    <row r="154" spans="28:29" x14ac:dyDescent="0.25">
      <c r="AB154" s="386"/>
      <c r="AC154" s="386"/>
    </row>
    <row r="155" spans="28:29" x14ac:dyDescent="0.25">
      <c r="AB155" s="386"/>
      <c r="AC155" s="386"/>
    </row>
    <row r="156" spans="28:29" x14ac:dyDescent="0.25">
      <c r="AB156" s="386"/>
      <c r="AC156" s="386"/>
    </row>
    <row r="157" spans="28:29" x14ac:dyDescent="0.25">
      <c r="AB157" s="386"/>
      <c r="AC157" s="386"/>
    </row>
    <row r="158" spans="28:29" x14ac:dyDescent="0.25">
      <c r="AB158" s="386"/>
      <c r="AC158" s="386"/>
    </row>
    <row r="159" spans="28:29" x14ac:dyDescent="0.25">
      <c r="AB159" s="386"/>
      <c r="AC159" s="386"/>
    </row>
    <row r="160" spans="28:29" x14ac:dyDescent="0.25">
      <c r="AB160" s="386"/>
      <c r="AC160" s="386"/>
    </row>
    <row r="161" spans="28:29" x14ac:dyDescent="0.25">
      <c r="AB161" s="386"/>
      <c r="AC161" s="386"/>
    </row>
    <row r="162" spans="28:29" x14ac:dyDescent="0.25">
      <c r="AB162" s="386"/>
      <c r="AC162" s="386"/>
    </row>
    <row r="163" spans="28:29" x14ac:dyDescent="0.25">
      <c r="AB163" s="386"/>
      <c r="AC163" s="386"/>
    </row>
    <row r="164" spans="28:29" x14ac:dyDescent="0.25">
      <c r="AB164" s="386"/>
      <c r="AC164" s="386"/>
    </row>
    <row r="165" spans="28:29" x14ac:dyDescent="0.25">
      <c r="AB165" s="386"/>
      <c r="AC165" s="386"/>
    </row>
    <row r="166" spans="28:29" x14ac:dyDescent="0.25">
      <c r="AB166" s="386"/>
      <c r="AC166" s="386"/>
    </row>
    <row r="167" spans="28:29" x14ac:dyDescent="0.25">
      <c r="AB167" s="386"/>
      <c r="AC167" s="386"/>
    </row>
    <row r="168" spans="28:29" x14ac:dyDescent="0.25">
      <c r="AB168" s="386"/>
      <c r="AC168" s="386"/>
    </row>
    <row r="169" spans="28:29" x14ac:dyDescent="0.25">
      <c r="AB169" s="386"/>
      <c r="AC169" s="386"/>
    </row>
    <row r="170" spans="28:29" x14ac:dyDescent="0.25">
      <c r="AB170" s="386"/>
      <c r="AC170" s="386"/>
    </row>
    <row r="171" spans="28:29" x14ac:dyDescent="0.25">
      <c r="AB171" s="386"/>
      <c r="AC171" s="386"/>
    </row>
    <row r="172" spans="28:29" x14ac:dyDescent="0.25">
      <c r="AB172" s="386"/>
      <c r="AC172" s="386"/>
    </row>
    <row r="173" spans="28:29" x14ac:dyDescent="0.25">
      <c r="AB173" s="386"/>
      <c r="AC173" s="386"/>
    </row>
    <row r="174" spans="28:29" x14ac:dyDescent="0.25">
      <c r="AB174" s="386"/>
      <c r="AC174" s="386"/>
    </row>
    <row r="175" spans="28:29" x14ac:dyDescent="0.25">
      <c r="AB175" s="386"/>
      <c r="AC175" s="386"/>
    </row>
    <row r="176" spans="28:29" x14ac:dyDescent="0.25">
      <c r="AB176" s="386"/>
      <c r="AC176" s="386"/>
    </row>
    <row r="177" spans="28:29" x14ac:dyDescent="0.25">
      <c r="AB177" s="386"/>
      <c r="AC177" s="386"/>
    </row>
    <row r="178" spans="28:29" x14ac:dyDescent="0.25">
      <c r="AB178" s="386"/>
      <c r="AC178" s="386"/>
    </row>
    <row r="179" spans="28:29" x14ac:dyDescent="0.25">
      <c r="AB179" s="386"/>
      <c r="AC179" s="386"/>
    </row>
    <row r="180" spans="28:29" x14ac:dyDescent="0.25">
      <c r="AB180" s="386"/>
      <c r="AC180" s="386"/>
    </row>
    <row r="181" spans="28:29" x14ac:dyDescent="0.25">
      <c r="AB181" s="386"/>
      <c r="AC181" s="386"/>
    </row>
    <row r="182" spans="28:29" x14ac:dyDescent="0.25">
      <c r="AB182" s="386"/>
      <c r="AC182" s="386"/>
    </row>
    <row r="183" spans="28:29" x14ac:dyDescent="0.25">
      <c r="AB183" s="386"/>
      <c r="AC183" s="386"/>
    </row>
    <row r="184" spans="28:29" x14ac:dyDescent="0.25">
      <c r="AB184" s="386"/>
      <c r="AC184" s="386"/>
    </row>
    <row r="185" spans="28:29" x14ac:dyDescent="0.25">
      <c r="AB185" s="386"/>
      <c r="AC185" s="386"/>
    </row>
    <row r="186" spans="28:29" x14ac:dyDescent="0.25">
      <c r="AB186" s="386"/>
      <c r="AC186" s="386"/>
    </row>
    <row r="187" spans="28:29" x14ac:dyDescent="0.25">
      <c r="AB187" s="386"/>
      <c r="AC187" s="386"/>
    </row>
    <row r="188" spans="28:29" x14ac:dyDescent="0.25">
      <c r="AB188" s="386"/>
      <c r="AC188" s="386"/>
    </row>
    <row r="189" spans="28:29" x14ac:dyDescent="0.25">
      <c r="AB189" s="386"/>
      <c r="AC189" s="386"/>
    </row>
    <row r="190" spans="28:29" x14ac:dyDescent="0.25">
      <c r="AB190" s="386"/>
      <c r="AC190" s="386"/>
    </row>
    <row r="191" spans="28:29" x14ac:dyDescent="0.25">
      <c r="AB191" s="386"/>
      <c r="AC191" s="386"/>
    </row>
    <row r="192" spans="28:29" x14ac:dyDescent="0.25">
      <c r="AB192" s="386"/>
      <c r="AC192" s="386"/>
    </row>
    <row r="193" spans="28:29" x14ac:dyDescent="0.25">
      <c r="AB193" s="386"/>
      <c r="AC193" s="386"/>
    </row>
    <row r="194" spans="28:29" x14ac:dyDescent="0.25">
      <c r="AB194" s="386"/>
      <c r="AC194" s="386"/>
    </row>
    <row r="195" spans="28:29" x14ac:dyDescent="0.25">
      <c r="AB195" s="386"/>
      <c r="AC195" s="386"/>
    </row>
    <row r="196" spans="28:29" x14ac:dyDescent="0.25">
      <c r="AB196" s="386"/>
      <c r="AC196" s="386"/>
    </row>
    <row r="197" spans="28:29" x14ac:dyDescent="0.25">
      <c r="AB197" s="386"/>
      <c r="AC197" s="386"/>
    </row>
    <row r="198" spans="28:29" x14ac:dyDescent="0.25">
      <c r="AB198" s="386"/>
      <c r="AC198" s="386"/>
    </row>
    <row r="199" spans="28:29" x14ac:dyDescent="0.25">
      <c r="AB199" s="386"/>
      <c r="AC199" s="386"/>
    </row>
    <row r="200" spans="28:29" x14ac:dyDescent="0.25">
      <c r="AB200" s="386"/>
      <c r="AC200" s="386"/>
    </row>
    <row r="201" spans="28:29" x14ac:dyDescent="0.25">
      <c r="AB201" s="386"/>
      <c r="AC201" s="386"/>
    </row>
    <row r="202" spans="28:29" x14ac:dyDescent="0.25">
      <c r="AB202" s="386"/>
      <c r="AC202" s="386"/>
    </row>
    <row r="203" spans="28:29" x14ac:dyDescent="0.25">
      <c r="AB203" s="386"/>
      <c r="AC203" s="386"/>
    </row>
    <row r="204" spans="28:29" x14ac:dyDescent="0.25">
      <c r="AB204" s="386"/>
      <c r="AC204" s="386"/>
    </row>
    <row r="205" spans="28:29" x14ac:dyDescent="0.25">
      <c r="AB205" s="386"/>
      <c r="AC205" s="386"/>
    </row>
    <row r="206" spans="28:29" x14ac:dyDescent="0.25">
      <c r="AB206" s="386"/>
      <c r="AC206" s="386"/>
    </row>
    <row r="207" spans="28:29" x14ac:dyDescent="0.25">
      <c r="AB207" s="386"/>
      <c r="AC207" s="386"/>
    </row>
    <row r="208" spans="28:29" x14ac:dyDescent="0.25">
      <c r="AB208" s="386"/>
      <c r="AC208" s="386"/>
    </row>
    <row r="209" spans="28:29" x14ac:dyDescent="0.25">
      <c r="AB209" s="386"/>
      <c r="AC209" s="386"/>
    </row>
    <row r="210" spans="28:29" x14ac:dyDescent="0.25">
      <c r="AB210" s="386"/>
      <c r="AC210" s="386"/>
    </row>
    <row r="211" spans="28:29" x14ac:dyDescent="0.25">
      <c r="AB211" s="386"/>
      <c r="AC211" s="386"/>
    </row>
    <row r="212" spans="28:29" x14ac:dyDescent="0.25">
      <c r="AB212" s="386"/>
      <c r="AC212" s="386"/>
    </row>
    <row r="213" spans="28:29" x14ac:dyDescent="0.25">
      <c r="AB213" s="386"/>
      <c r="AC213" s="386"/>
    </row>
    <row r="214" spans="28:29" x14ac:dyDescent="0.25">
      <c r="AB214" s="386"/>
      <c r="AC214" s="386"/>
    </row>
    <row r="215" spans="28:29" x14ac:dyDescent="0.25">
      <c r="AB215" s="386"/>
      <c r="AC215" s="386"/>
    </row>
    <row r="216" spans="28:29" x14ac:dyDescent="0.25">
      <c r="AB216" s="386"/>
      <c r="AC216" s="386"/>
    </row>
    <row r="217" spans="28:29" x14ac:dyDescent="0.25">
      <c r="AB217" s="386"/>
      <c r="AC217" s="386"/>
    </row>
    <row r="218" spans="28:29" x14ac:dyDescent="0.25">
      <c r="AB218" s="386"/>
      <c r="AC218" s="386"/>
    </row>
    <row r="219" spans="28:29" x14ac:dyDescent="0.25">
      <c r="AB219" s="386"/>
      <c r="AC219" s="386"/>
    </row>
    <row r="220" spans="28:29" x14ac:dyDescent="0.25">
      <c r="AB220" s="386"/>
      <c r="AC220" s="386"/>
    </row>
    <row r="221" spans="28:29" x14ac:dyDescent="0.25">
      <c r="AB221" s="386"/>
      <c r="AC221" s="386"/>
    </row>
    <row r="222" spans="28:29" x14ac:dyDescent="0.25">
      <c r="AB222" s="386"/>
      <c r="AC222" s="386"/>
    </row>
    <row r="223" spans="28:29" x14ac:dyDescent="0.25">
      <c r="AB223" s="386"/>
      <c r="AC223" s="386"/>
    </row>
    <row r="224" spans="28:29" x14ac:dyDescent="0.25">
      <c r="AB224" s="386"/>
      <c r="AC224" s="386"/>
    </row>
    <row r="225" spans="28:29" x14ac:dyDescent="0.25">
      <c r="AB225" s="386"/>
      <c r="AC225" s="386"/>
    </row>
    <row r="226" spans="28:29" x14ac:dyDescent="0.25">
      <c r="AB226" s="386"/>
      <c r="AC226" s="386"/>
    </row>
    <row r="227" spans="28:29" x14ac:dyDescent="0.25">
      <c r="AB227" s="386"/>
      <c r="AC227" s="386"/>
    </row>
    <row r="228" spans="28:29" x14ac:dyDescent="0.25">
      <c r="AB228" s="386"/>
      <c r="AC228" s="386"/>
    </row>
    <row r="229" spans="28:29" x14ac:dyDescent="0.25">
      <c r="AB229" s="386"/>
      <c r="AC229" s="386"/>
    </row>
    <row r="230" spans="28:29" x14ac:dyDescent="0.25">
      <c r="AB230" s="386"/>
      <c r="AC230" s="386"/>
    </row>
    <row r="231" spans="28:29" x14ac:dyDescent="0.25">
      <c r="AB231" s="386"/>
      <c r="AC231" s="386"/>
    </row>
    <row r="232" spans="28:29" x14ac:dyDescent="0.25">
      <c r="AB232" s="386"/>
      <c r="AC232" s="386"/>
    </row>
    <row r="233" spans="28:29" x14ac:dyDescent="0.25">
      <c r="AB233" s="386"/>
      <c r="AC233" s="386"/>
    </row>
    <row r="234" spans="28:29" x14ac:dyDescent="0.25">
      <c r="AB234" s="386"/>
      <c r="AC234" s="386"/>
    </row>
    <row r="235" spans="28:29" x14ac:dyDescent="0.25">
      <c r="AB235" s="386"/>
      <c r="AC235" s="386"/>
    </row>
    <row r="236" spans="28:29" x14ac:dyDescent="0.25">
      <c r="AB236" s="386"/>
      <c r="AC236" s="386"/>
    </row>
    <row r="237" spans="28:29" x14ac:dyDescent="0.25">
      <c r="AB237" s="386"/>
      <c r="AC237" s="386"/>
    </row>
    <row r="238" spans="28:29" x14ac:dyDescent="0.25">
      <c r="AB238" s="386"/>
      <c r="AC238" s="386"/>
    </row>
    <row r="239" spans="28:29" x14ac:dyDescent="0.25">
      <c r="AB239" s="386"/>
      <c r="AC239" s="386"/>
    </row>
    <row r="240" spans="28:29" x14ac:dyDescent="0.25">
      <c r="AB240" s="386"/>
      <c r="AC240" s="386"/>
    </row>
    <row r="241" spans="28:29" x14ac:dyDescent="0.25">
      <c r="AB241" s="386"/>
      <c r="AC241" s="386"/>
    </row>
    <row r="242" spans="28:29" x14ac:dyDescent="0.25">
      <c r="AB242" s="386"/>
      <c r="AC242" s="386"/>
    </row>
    <row r="243" spans="28:29" x14ac:dyDescent="0.25">
      <c r="AB243" s="386"/>
      <c r="AC243" s="386"/>
    </row>
    <row r="244" spans="28:29" x14ac:dyDescent="0.25">
      <c r="AB244" s="386"/>
      <c r="AC244" s="386"/>
    </row>
    <row r="245" spans="28:29" x14ac:dyDescent="0.25">
      <c r="AB245" s="386"/>
      <c r="AC245" s="386"/>
    </row>
    <row r="246" spans="28:29" x14ac:dyDescent="0.25">
      <c r="AB246" s="386"/>
      <c r="AC246" s="386"/>
    </row>
    <row r="247" spans="28:29" x14ac:dyDescent="0.25">
      <c r="AB247" s="386"/>
      <c r="AC247" s="386"/>
    </row>
    <row r="248" spans="28:29" x14ac:dyDescent="0.25">
      <c r="AB248" s="386"/>
      <c r="AC248" s="386"/>
    </row>
    <row r="249" spans="28:29" x14ac:dyDescent="0.25">
      <c r="AB249" s="386"/>
      <c r="AC249" s="386"/>
    </row>
    <row r="250" spans="28:29" x14ac:dyDescent="0.25">
      <c r="AB250" s="386"/>
      <c r="AC250" s="386"/>
    </row>
    <row r="251" spans="28:29" x14ac:dyDescent="0.25">
      <c r="AB251" s="386"/>
      <c r="AC251" s="386"/>
    </row>
    <row r="252" spans="28:29" x14ac:dyDescent="0.25">
      <c r="AB252" s="386"/>
      <c r="AC252" s="386"/>
    </row>
    <row r="253" spans="28:29" x14ac:dyDescent="0.25">
      <c r="AB253" s="386"/>
      <c r="AC253" s="386"/>
    </row>
    <row r="254" spans="28:29" x14ac:dyDescent="0.25">
      <c r="AB254" s="386"/>
      <c r="AC254" s="386"/>
    </row>
    <row r="255" spans="28:29" x14ac:dyDescent="0.25">
      <c r="AB255" s="386"/>
      <c r="AC255" s="386"/>
    </row>
    <row r="256" spans="28:29" x14ac:dyDescent="0.25">
      <c r="AB256" s="386"/>
      <c r="AC256" s="386"/>
    </row>
    <row r="257" spans="28:29" x14ac:dyDescent="0.25">
      <c r="AB257" s="386"/>
      <c r="AC257" s="386"/>
    </row>
    <row r="258" spans="28:29" x14ac:dyDescent="0.25">
      <c r="AB258" s="386"/>
      <c r="AC258" s="386"/>
    </row>
    <row r="259" spans="28:29" x14ac:dyDescent="0.25">
      <c r="AB259" s="386"/>
      <c r="AC259" s="386"/>
    </row>
    <row r="260" spans="28:29" x14ac:dyDescent="0.25">
      <c r="AB260" s="386"/>
      <c r="AC260" s="386"/>
    </row>
    <row r="261" spans="28:29" x14ac:dyDescent="0.25">
      <c r="AB261" s="386"/>
      <c r="AC261" s="386"/>
    </row>
    <row r="262" spans="28:29" x14ac:dyDescent="0.25">
      <c r="AB262" s="386"/>
      <c r="AC262" s="386"/>
    </row>
    <row r="263" spans="28:29" x14ac:dyDescent="0.25">
      <c r="AB263" s="386"/>
      <c r="AC263" s="386"/>
    </row>
    <row r="264" spans="28:29" x14ac:dyDescent="0.25">
      <c r="AB264" s="386"/>
      <c r="AC264" s="386"/>
    </row>
    <row r="265" spans="28:29" x14ac:dyDescent="0.25">
      <c r="AB265" s="386"/>
      <c r="AC265" s="386"/>
    </row>
    <row r="266" spans="28:29" x14ac:dyDescent="0.25">
      <c r="AB266" s="386"/>
      <c r="AC266" s="386"/>
    </row>
    <row r="267" spans="28:29" x14ac:dyDescent="0.25">
      <c r="AB267" s="386"/>
      <c r="AC267" s="386"/>
    </row>
    <row r="268" spans="28:29" x14ac:dyDescent="0.25">
      <c r="AB268" s="386"/>
      <c r="AC268" s="386"/>
    </row>
    <row r="269" spans="28:29" x14ac:dyDescent="0.25">
      <c r="AB269" s="386"/>
      <c r="AC269" s="386"/>
    </row>
    <row r="270" spans="28:29" x14ac:dyDescent="0.25">
      <c r="AB270" s="386"/>
      <c r="AC270" s="386"/>
    </row>
    <row r="271" spans="28:29" x14ac:dyDescent="0.25">
      <c r="AB271" s="386"/>
      <c r="AC271" s="386"/>
    </row>
    <row r="272" spans="28:29" x14ac:dyDescent="0.25">
      <c r="AB272" s="386"/>
      <c r="AC272" s="386"/>
    </row>
    <row r="273" spans="28:29" x14ac:dyDescent="0.25">
      <c r="AB273" s="386"/>
      <c r="AC273" s="386"/>
    </row>
    <row r="274" spans="28:29" x14ac:dyDescent="0.25">
      <c r="AB274" s="386"/>
      <c r="AC274" s="386"/>
    </row>
    <row r="275" spans="28:29" x14ac:dyDescent="0.25">
      <c r="AB275" s="386"/>
      <c r="AC275" s="386"/>
    </row>
    <row r="276" spans="28:29" x14ac:dyDescent="0.25">
      <c r="AB276" s="386"/>
      <c r="AC276" s="386"/>
    </row>
    <row r="277" spans="28:29" x14ac:dyDescent="0.25">
      <c r="AB277" s="386"/>
      <c r="AC277" s="386"/>
    </row>
    <row r="278" spans="28:29" x14ac:dyDescent="0.25">
      <c r="AB278" s="386"/>
      <c r="AC278" s="386"/>
    </row>
    <row r="279" spans="28:29" x14ac:dyDescent="0.25">
      <c r="AB279" s="386"/>
      <c r="AC279" s="386"/>
    </row>
    <row r="280" spans="28:29" x14ac:dyDescent="0.25">
      <c r="AB280" s="386"/>
      <c r="AC280" s="386"/>
    </row>
    <row r="281" spans="28:29" x14ac:dyDescent="0.25">
      <c r="AB281" s="386"/>
      <c r="AC281" s="386"/>
    </row>
    <row r="282" spans="28:29" x14ac:dyDescent="0.25">
      <c r="AB282" s="386"/>
      <c r="AC282" s="386"/>
    </row>
    <row r="283" spans="28:29" x14ac:dyDescent="0.25">
      <c r="AB283" s="386"/>
      <c r="AC283" s="386"/>
    </row>
    <row r="284" spans="28:29" x14ac:dyDescent="0.25">
      <c r="AB284" s="386"/>
      <c r="AC284" s="386"/>
    </row>
    <row r="285" spans="28:29" x14ac:dyDescent="0.25">
      <c r="AB285" s="386"/>
      <c r="AC285" s="386"/>
    </row>
    <row r="286" spans="28:29" x14ac:dyDescent="0.25">
      <c r="AB286" s="386"/>
      <c r="AC286" s="386"/>
    </row>
    <row r="287" spans="28:29" x14ac:dyDescent="0.25">
      <c r="AB287" s="386"/>
      <c r="AC287" s="386"/>
    </row>
    <row r="288" spans="28:29" x14ac:dyDescent="0.25">
      <c r="AB288" s="386"/>
      <c r="AC288" s="386"/>
    </row>
    <row r="289" spans="28:29" x14ac:dyDescent="0.25">
      <c r="AB289" s="386"/>
      <c r="AC289" s="386"/>
    </row>
    <row r="290" spans="28:29" x14ac:dyDescent="0.25">
      <c r="AB290" s="386"/>
      <c r="AC290" s="386"/>
    </row>
    <row r="291" spans="28:29" x14ac:dyDescent="0.25">
      <c r="AB291" s="386"/>
      <c r="AC291" s="386"/>
    </row>
    <row r="292" spans="28:29" x14ac:dyDescent="0.25">
      <c r="AB292" s="386"/>
      <c r="AC292" s="386"/>
    </row>
    <row r="293" spans="28:29" x14ac:dyDescent="0.25">
      <c r="AB293" s="386"/>
      <c r="AC293" s="386"/>
    </row>
    <row r="294" spans="28:29" x14ac:dyDescent="0.25">
      <c r="AB294" s="386"/>
      <c r="AC294" s="386"/>
    </row>
    <row r="295" spans="28:29" x14ac:dyDescent="0.25">
      <c r="AB295" s="386"/>
      <c r="AC295" s="386"/>
    </row>
    <row r="296" spans="28:29" x14ac:dyDescent="0.25">
      <c r="AB296" s="386"/>
      <c r="AC296" s="386"/>
    </row>
    <row r="297" spans="28:29" x14ac:dyDescent="0.25">
      <c r="AB297" s="386"/>
      <c r="AC297" s="386"/>
    </row>
    <row r="298" spans="28:29" x14ac:dyDescent="0.25">
      <c r="AB298" s="386"/>
      <c r="AC298" s="386"/>
    </row>
    <row r="299" spans="28:29" x14ac:dyDescent="0.25">
      <c r="AB299" s="386"/>
      <c r="AC299" s="386"/>
    </row>
    <row r="300" spans="28:29" x14ac:dyDescent="0.25">
      <c r="AB300" s="386"/>
      <c r="AC300" s="386"/>
    </row>
  </sheetData>
  <sheetProtection algorithmName="SHA-512" hashValue="jGLt35tc3xsYDoFkXj/XP4cqBt37tJgB4DS0qdIvLUbxSXSwCZ9qVN5P1KJcKhCHxQ1grqShgXMhpGlvUbYo2Q==" saltValue="BQ5xRVjyk5W6q/MgT9AAxA==" spinCount="100000" sheet="1" objects="1" scenarios="1"/>
  <dataConsolidate/>
  <mergeCells count="91">
    <mergeCell ref="E90:H90"/>
    <mergeCell ref="F91:H91"/>
    <mergeCell ref="F92:H92"/>
    <mergeCell ref="I90:I92"/>
    <mergeCell ref="E93:H93"/>
    <mergeCell ref="E94:H94"/>
    <mergeCell ref="F95:H95"/>
    <mergeCell ref="F96:H96"/>
    <mergeCell ref="E97:H97"/>
    <mergeCell ref="E98:H98"/>
    <mergeCell ref="E107:H107"/>
    <mergeCell ref="F100:H100"/>
    <mergeCell ref="F99:H99"/>
    <mergeCell ref="F101:H101"/>
    <mergeCell ref="F102:H102"/>
    <mergeCell ref="E103:H103"/>
    <mergeCell ref="E104:H104"/>
    <mergeCell ref="E105:H105"/>
    <mergeCell ref="E106:H106"/>
    <mergeCell ref="E85:H85"/>
    <mergeCell ref="E86:H86"/>
    <mergeCell ref="I86:I88"/>
    <mergeCell ref="E89:H89"/>
    <mergeCell ref="E77:H77"/>
    <mergeCell ref="I77:I79"/>
    <mergeCell ref="E80:H80"/>
    <mergeCell ref="E81:H81"/>
    <mergeCell ref="I81:I83"/>
    <mergeCell ref="E84:H84"/>
    <mergeCell ref="F76:H76"/>
    <mergeCell ref="F75:H75"/>
    <mergeCell ref="E64:H64"/>
    <mergeCell ref="F65:H65"/>
    <mergeCell ref="E66:H66"/>
    <mergeCell ref="E67:H67"/>
    <mergeCell ref="E68:H68"/>
    <mergeCell ref="D63:H63"/>
    <mergeCell ref="F71:H71"/>
    <mergeCell ref="I64:I65"/>
    <mergeCell ref="I68:I70"/>
    <mergeCell ref="E72:H72"/>
    <mergeCell ref="G53:H53"/>
    <mergeCell ref="F54:H54"/>
    <mergeCell ref="E55:H55"/>
    <mergeCell ref="I55:I58"/>
    <mergeCell ref="E59:H59"/>
    <mergeCell ref="G48:H48"/>
    <mergeCell ref="G49:H49"/>
    <mergeCell ref="F50:H50"/>
    <mergeCell ref="G51:H51"/>
    <mergeCell ref="G52:H52"/>
    <mergeCell ref="G43:H43"/>
    <mergeCell ref="G44:H44"/>
    <mergeCell ref="G45:H45"/>
    <mergeCell ref="F46:H46"/>
    <mergeCell ref="G47:H47"/>
    <mergeCell ref="E36:H36"/>
    <mergeCell ref="I36:I39"/>
    <mergeCell ref="F40:H40"/>
    <mergeCell ref="E41:H41"/>
    <mergeCell ref="F42:H42"/>
    <mergeCell ref="F18:H18"/>
    <mergeCell ref="E31:H31"/>
    <mergeCell ref="I31:I34"/>
    <mergeCell ref="F35:H35"/>
    <mergeCell ref="E30:H30"/>
    <mergeCell ref="G19:H19"/>
    <mergeCell ref="G20:H20"/>
    <mergeCell ref="G21:H21"/>
    <mergeCell ref="F22:H22"/>
    <mergeCell ref="G23:H23"/>
    <mergeCell ref="G24:H24"/>
    <mergeCell ref="G29:H29"/>
    <mergeCell ref="G25:H25"/>
    <mergeCell ref="F26:H26"/>
    <mergeCell ref="G27:H27"/>
    <mergeCell ref="G28:H28"/>
    <mergeCell ref="E17:H17"/>
    <mergeCell ref="E13:H13"/>
    <mergeCell ref="AS3:AV3"/>
    <mergeCell ref="I6:I7"/>
    <mergeCell ref="E9:H9"/>
    <mergeCell ref="E10:H10"/>
    <mergeCell ref="D4:H4"/>
    <mergeCell ref="E5:H5"/>
    <mergeCell ref="J3:M3"/>
    <mergeCell ref="N3:W3"/>
    <mergeCell ref="X3:AA3"/>
    <mergeCell ref="AB3:AQ3"/>
    <mergeCell ref="I13:I16"/>
    <mergeCell ref="D11:H11"/>
  </mergeCells>
  <conditionalFormatting sqref="P32:P34 AB32:AB34 AD32:AD34 AG32:AG34 AI32:AI34 AL32:AL34 AN32:AN34">
    <cfRule type="expression" dxfId="53" priority="6">
      <formula>OR(AND(P14="yes",LEFT(P32,14)="not applicable"),AND(P14="no",LEFT(P32,14)&lt;&gt;"not applicable"))</formula>
    </cfRule>
  </conditionalFormatting>
  <conditionalFormatting sqref="P60:P62 AB60:AB62 AD60:AD62 AG60:AG62 AI60:AI62 AL60:AL62 AN60:AN62">
    <cfRule type="expression" dxfId="52" priority="5">
      <formula>OR(AND(P56="yes",LEFT(P60,14)="not applicable"),AND(P56="no",LEFT(P60,14)&lt;&gt;"not applicable"))</formula>
    </cfRule>
  </conditionalFormatting>
  <conditionalFormatting sqref="R32:R34">
    <cfRule type="expression" dxfId="51" priority="4">
      <formula>OR(AND(R14="yes",LEFT(R32,14)="not applicable"),AND(R14="no",LEFT(R32,14)&lt;&gt;"not applicable"))</formula>
    </cfRule>
  </conditionalFormatting>
  <conditionalFormatting sqref="R60:R62">
    <cfRule type="expression" dxfId="50" priority="3">
      <formula>OR(AND(R56="yes",LEFT(R60,14)="not applicable"),AND(R56="no",LEFT(R60,14)&lt;&gt;"not applicable"))</formula>
    </cfRule>
  </conditionalFormatting>
  <conditionalFormatting sqref="T32:T34">
    <cfRule type="expression" dxfId="49" priority="2">
      <formula>OR(AND(T14="yes",LEFT(T32,14)="not applicable"),AND(T14="no",LEFT(T32,14)&lt;&gt;"not applicable"))</formula>
    </cfRule>
  </conditionalFormatting>
  <conditionalFormatting sqref="T60:T62">
    <cfRule type="expression" dxfId="48" priority="1">
      <formula>OR(AND(T56="yes",LEFT(T60,14)="not applicable"),AND(T56="no",LEFT(T60,14)&lt;&gt;"not applicable"))</formula>
    </cfRule>
  </conditionalFormatting>
  <dataValidations count="12">
    <dataValidation type="list" allowBlank="1" showInputMessage="1" showErrorMessage="1" sqref="AL73:AL74 AL66 AG56:AG58 AN56:AN58 AN66 AN73:AN74 AN87:AN88 AN6:AN8 AN14:AN16 AI66 AI56:AI58 AG73:AG74 P87:P88 P73:P74 P66 P56:P58 AI6:AI8 AI87:AI88 AI73:AI74 P37:P39 AG14:AG16 AL37:AL39 AN37:AN39 P14:P16 P6:P8 AB6:AB8 AB87:AB88 AB73:AB74 AB66 AB56:AB58 AG66 AI37:AI39 AI14:AI16 AB37:AB39 AL56:AL58 AG6:AG8 AG87:AG88 AB14:AB16 AD14:AD16 AD6:AD8 AD87:AD88 AD73:AD74 AD66 AD56:AD58 AG37:AG39 AL14:AL16 AL6:AL8 AD37:AD39 AL87:AL88 P27:P29 P19:P21 P23:P25 P51:P53 P43:P45 P47:P49 AB19:AB21 AB23:AB25 AB27:AB29 AD19:AD21 AD23:AD25 AD27:AD29 AG19:AG21 AG23:AG25 AG27:AG29 AI19:AI21 AI23:AI25 AI27:AI29 AL19:AL21 AL23:AL25 AL27:AL29 AN19:AN21 AN23:AN25 AN27:AN29 AB43:AB45 AB47:AB49 AB51:AB53 AD43:AD45 AD47:AD49 AD51:AD53 AG43:AG45 AG47:AG49 AG51:AG53 AI43:AI45 AI47:AI49 AI51:AI53 AL43:AL45 AL47:AL49 AL51:AL53 AN43:AN45 AN47:AN49 AN51:AN53 R87:R88 R73:R74 R66 R56:R58 R37:R39 R14:R16 R6:R8 R27:R29 R19:R21 R23:R25 R51:R53 R43:R45 R47:R49 T87:T88 T73:T74 T66 T56:T58 T37:T39 T14:T16 T6:T8 T27:T29 T19:T21 T23:T25 T51:T53 T43:T45 T47:T49" xr:uid="{00000000-0002-0000-0600-000000000000}">
      <formula1>ECO_A</formula1>
    </dataValidation>
    <dataValidation type="list" allowBlank="1" showInputMessage="1" showErrorMessage="1" sqref="P64 AB64 AD64 AG64 AI64 AL64 AN64 R64 T64" xr:uid="{00000000-0002-0000-0600-000001000000}">
      <formula1>ECO_E</formula1>
    </dataValidation>
    <dataValidation type="list" allowBlank="1" showInputMessage="1" showErrorMessage="1" sqref="P67 AB67 AD67 AG67 AI67 AL67 AN67 R67 T67" xr:uid="{00000000-0002-0000-0600-000002000000}">
      <formula1>ECO_2023_E</formula1>
    </dataValidation>
    <dataValidation type="list" allowBlank="1" showInputMessage="1" showErrorMessage="1" sqref="P69:P70 AB69:AB70 AD69:AD70 AG69:AG70 AI69:AI70 AL69:AL70 AN69:AN70 R69:R70 T69:T70" xr:uid="{00000000-0002-0000-0600-000003000000}">
      <formula1>ECO_B</formula1>
    </dataValidation>
    <dataValidation type="list" allowBlank="1" showInputMessage="1" showErrorMessage="1" sqref="P78:P79 AB78:AB79 AD78:AD79 AG78:AG79 AI78:AI79 AL78:AL79 AN78:AN79 R78:R79 T78:T79" xr:uid="{00000000-0002-0000-0600-000004000000}">
      <formula1>ECO_2023_K</formula1>
    </dataValidation>
    <dataValidation type="list" allowBlank="1" showInputMessage="1" showErrorMessage="1" sqref="AN82:AN83 AG82:AG83 P82:P83 AB82:AB83 AI82:AI83 AL82:AL83 AD82:AD83 R82:R83 T82:T83" xr:uid="{00000000-0002-0000-0600-000005000000}">
      <formula1>ECO_M</formula1>
    </dataValidation>
    <dataValidation type="list" allowBlank="1" showInputMessage="1" showErrorMessage="1" sqref="P91:P92 AB91:AB92 AD91:AD92 AG91:AG92 AI91:AI92 AL91:AL92 AN91:AN92 R91:R92 T91:T92" xr:uid="{00000000-0002-0000-0600-000006000000}">
      <formula1>ECO_X</formula1>
    </dataValidation>
    <dataValidation type="list" allowBlank="1" showInputMessage="1" showErrorMessage="1" sqref="P99:P102 AB99:AB102 AD99:AD102 AG99:AG102 AI99:AI102 AL99:AL102 AN99:AN102 R99:R102 T99:T102" xr:uid="{00000000-0002-0000-0600-000007000000}">
      <formula1>ECO_2023_N</formula1>
    </dataValidation>
    <dataValidation type="list" allowBlank="1" showInputMessage="1" showErrorMessage="1" sqref="P104 AB104 AD104 AG104 AI104 AL104 AN104 R104 T104" xr:uid="{00000000-0002-0000-0600-000008000000}">
      <formula1>ECO_2023_Y1</formula1>
    </dataValidation>
    <dataValidation type="list" allowBlank="1" showInputMessage="1" showErrorMessage="1" sqref="P106 AB106 AD106 AG106 AI106 AL106 AN106 R106 T106" xr:uid="{00000000-0002-0000-0600-000009000000}">
      <formula1>ECO_2023_Y2</formula1>
    </dataValidation>
    <dataValidation type="list" allowBlank="1" showInputMessage="1" showErrorMessage="1" sqref="P107 AB107 AD107 AG107 AI107 AL107 AN107 R107 T107" xr:uid="{00000000-0002-0000-0600-00000A000000}">
      <formula1>ECO_P</formula1>
    </dataValidation>
    <dataValidation type="list" allowBlank="1" showInputMessage="1" showErrorMessage="1" sqref="P95:P96 AB95:AB96 AD95:AD96 AG95:AG96 AI95:AI96 AL95:AL96 AN95:AN96 R95:R96 T95:T96" xr:uid="{00000000-0002-0000-0600-00000B000000}">
      <formula1>ECO_2023_M</formula1>
    </dataValidation>
  </dataValidations>
  <pageMargins left="0.7" right="0.7" top="0.75" bottom="0.75" header="0.3" footer="0.3"/>
  <pageSetup paperSize="9" orientation="portrait" r:id="rId1"/>
  <headerFooter>
    <oddFooter>&amp;C_x000D_&amp;1#&amp;"Calibri"&amp;10&amp;K0000FF Restricted Use - À usage restreint</oddFooter>
  </headerFooter>
  <drawing r:id="rId2"/>
  <legacyDrawing r:id="rId3"/>
  <oleObjects>
    <mc:AlternateContent xmlns:mc="http://schemas.openxmlformats.org/markup-compatibility/2006">
      <mc:Choice Requires="x14">
        <oleObject progId="Document" dvAspect="DVASPECT_ICON" shapeId="2051" r:id="rId4">
          <objectPr locked="0" defaultSize="0" r:id="rId5">
            <anchor moveWithCells="1">
              <from>
                <xdr:col>8</xdr:col>
                <xdr:colOff>1917700</xdr:colOff>
                <xdr:row>3</xdr:row>
                <xdr:rowOff>800100</xdr:rowOff>
              </from>
              <to>
                <xdr:col>8</xdr:col>
                <xdr:colOff>2832100</xdr:colOff>
                <xdr:row>3</xdr:row>
                <xdr:rowOff>1479550</xdr:rowOff>
              </to>
            </anchor>
          </objectPr>
        </oleObject>
      </mc:Choice>
      <mc:Fallback>
        <oleObject progId="Document" dvAspect="DVASPECT_ICON" shapeId="2051" r:id="rId4"/>
      </mc:Fallback>
    </mc:AlternateContent>
  </oleObjects>
  <extLst>
    <ext xmlns:x14="http://schemas.microsoft.com/office/spreadsheetml/2009/9/main" uri="{CCE6A557-97BC-4b89-ADB6-D9C93CAAB3DF}">
      <x14:dataValidations xmlns:xm="http://schemas.microsoft.com/office/excel/2006/main" count="54">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00000000-0002-0000-0600-00000C000000}">
          <x14:formula1>
            <xm:f>OFFSET(Conditions!$X$3,0,0,Conditions!$X$1,1)</xm:f>
          </x14:formula1>
          <xm:sqref>P32</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00000000-0002-0000-0600-00000D000000}">
          <x14:formula1>
            <xm:f>OFFSET(Conditions!$X$13,0,0,Conditions!$X$11,1)</xm:f>
          </x14:formula1>
          <xm:sqref>AB32</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00000000-0002-0000-0600-00000E000000}">
          <x14:formula1>
            <xm:f>OFFSET(Conditions!$X$23,0,0,Conditions!$X$21,1)</xm:f>
          </x14:formula1>
          <xm:sqref>AD32</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00000000-0002-0000-0600-00000F000000}">
          <x14:formula1>
            <xm:f>OFFSET(Conditions!$X$33,0,0,Conditions!$X$31,1)</xm:f>
          </x14:formula1>
          <xm:sqref>AG32</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00000000-0002-0000-0600-000010000000}">
          <x14:formula1>
            <xm:f>OFFSET(Conditions!$X$43,0,0,Conditions!$X$41,1)</xm:f>
          </x14:formula1>
          <xm:sqref>AI32</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00000000-0002-0000-0600-000011000000}">
          <x14:formula1>
            <xm:f>OFFSET(Conditions!$X$53,0,0,Conditions!$X$51,1)</xm:f>
          </x14:formula1>
          <xm:sqref>AL32</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00000000-0002-0000-0600-000012000000}">
          <x14:formula1>
            <xm:f>OFFSET(Conditions!$X$63,0,0,Conditions!$X$61,1)</xm:f>
          </x14:formula1>
          <xm:sqref>AN32</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00000000-0002-0000-0600-000013000000}">
          <x14:formula1>
            <xm:f>OFFSET(Conditions!$Y$3,0,0,Conditions!$Y$1,1)</xm:f>
          </x14:formula1>
          <xm:sqref>P33</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00000000-0002-0000-0600-000014000000}">
          <x14:formula1>
            <xm:f>OFFSET(Conditions!$Y$13,0,0,Conditions!$Y$11,1)</xm:f>
          </x14:formula1>
          <xm:sqref>AB33</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00000000-0002-0000-0600-000015000000}">
          <x14:formula1>
            <xm:f>OFFSET(Conditions!$Y$23,0,0,Conditions!$Y$21,1)</xm:f>
          </x14:formula1>
          <xm:sqref>AD33</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00000000-0002-0000-0600-000016000000}">
          <x14:formula1>
            <xm:f>OFFSET(Conditions!$Y$33,0,0,Conditions!$Y$31,1)</xm:f>
          </x14:formula1>
          <xm:sqref>AG33</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00000000-0002-0000-0600-000017000000}">
          <x14:formula1>
            <xm:f>OFFSET(Conditions!$Y$43,0,0,Conditions!$Y$41,1)</xm:f>
          </x14:formula1>
          <xm:sqref>AI33</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00000000-0002-0000-0600-000018000000}">
          <x14:formula1>
            <xm:f>OFFSET(Conditions!$Y$53,0,0,Conditions!$Y$51,1)</xm:f>
          </x14:formula1>
          <xm:sqref>AL33</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00000000-0002-0000-0600-000019000000}">
          <x14:formula1>
            <xm:f>OFFSET(Conditions!$Y$63,0,0,Conditions!$Y$61,1)</xm:f>
          </x14:formula1>
          <xm:sqref>AN33</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00000000-0002-0000-0600-00001A000000}">
          <x14:formula1>
            <xm:f>OFFSET(Conditions!$Z$3,0,0,Conditions!$Z$1,1)</xm:f>
          </x14:formula1>
          <xm:sqref>P34</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00000000-0002-0000-0600-00001B000000}">
          <x14:formula1>
            <xm:f>OFFSET(Conditions!$Z$13,0,0,Conditions!$Z$11,1)</xm:f>
          </x14:formula1>
          <xm:sqref>AB34</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00000000-0002-0000-0600-00001C000000}">
          <x14:formula1>
            <xm:f>OFFSET(Conditions!$Z$23,0,0,Conditions!$Z$21,1)</xm:f>
          </x14:formula1>
          <xm:sqref>AD34</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00000000-0002-0000-0600-00001D000000}">
          <x14:formula1>
            <xm:f>OFFSET(Conditions!$Z$33,0,0,Conditions!$Z$31,1)</xm:f>
          </x14:formula1>
          <xm:sqref>AG34</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00000000-0002-0000-0600-00001E000000}">
          <x14:formula1>
            <xm:f>OFFSET(Conditions!$Z$43,0,0,Conditions!$Z$41,1)</xm:f>
          </x14:formula1>
          <xm:sqref>AI34</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00000000-0002-0000-0600-00001F000000}">
          <x14:formula1>
            <xm:f>OFFSET(Conditions!$Z$53,0,0,Conditions!$Z$51,1)</xm:f>
          </x14:formula1>
          <xm:sqref>AL34</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00000000-0002-0000-0600-000020000000}">
          <x14:formula1>
            <xm:f>OFFSET(Conditions!$Z$63,0,0,Conditions!$Z$61,1)</xm:f>
          </x14:formula1>
          <xm:sqref>AN34</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00000000-0002-0000-0600-000021000000}">
          <x14:formula1>
            <xm:f>OFFSET(Conditions!$AC$3,0,0,Conditions!$AC$1,1)</xm:f>
          </x14:formula1>
          <xm:sqref>P60</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00000000-0002-0000-0600-000022000000}">
          <x14:formula1>
            <xm:f>OFFSET(Conditions!$AC$1013,0,0,Conditions!$AC$1011,1)</xm:f>
          </x14:formula1>
          <xm:sqref>AB60</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00000000-0002-0000-0600-000023000000}">
          <x14:formula1>
            <xm:f>OFFSET(Conditions!$AC$2023,0,0,Conditions!$AC$2021,1)</xm:f>
          </x14:formula1>
          <xm:sqref>AD60</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00000000-0002-0000-0600-000024000000}">
          <x14:formula1>
            <xm:f>OFFSET(Conditions!$AC$3033,0,0,Conditions!$AC$3031,1)</xm:f>
          </x14:formula1>
          <xm:sqref>AG60</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00000000-0002-0000-0600-000025000000}">
          <x14:formula1>
            <xm:f>OFFSET(Conditions!$AC$4043,0,0,Conditions!$AC$4041,1)</xm:f>
          </x14:formula1>
          <xm:sqref>AI60</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00000000-0002-0000-0600-000026000000}">
          <x14:formula1>
            <xm:f>OFFSET(Conditions!$AC$5053,0,0,Conditions!$AC$5051,1)</xm:f>
          </x14:formula1>
          <xm:sqref>AL60</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00000000-0002-0000-0600-000027000000}">
          <x14:formula1>
            <xm:f>OFFSET(Conditions!$AC$6063,0,0,Conditions!$AC$6061,1)</xm:f>
          </x14:formula1>
          <xm:sqref>AN60</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00000000-0002-0000-0600-000028000000}">
          <x14:formula1>
            <xm:f>OFFSET(Conditions!$AD$3,0,0,Conditions!$AD$1,1)</xm:f>
          </x14:formula1>
          <xm:sqref>P61</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00000000-0002-0000-0600-000029000000}">
          <x14:formula1>
            <xm:f>OFFSET(Conditions!$AD$1013,0,0,Conditions!$AD$1011,1)</xm:f>
          </x14:formula1>
          <xm:sqref>AB61</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00000000-0002-0000-0600-00002A000000}">
          <x14:formula1>
            <xm:f>OFFSET(Conditions!$AD$2023,0,0,Conditions!$AD$2021,1)</xm:f>
          </x14:formula1>
          <xm:sqref>AD61</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00000000-0002-0000-0600-00002B000000}">
          <x14:formula1>
            <xm:f>OFFSET(Conditions!$AD$3033,0,0,Conditions!$AD$3031,1)</xm:f>
          </x14:formula1>
          <xm:sqref>AG61</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00000000-0002-0000-0600-00002C000000}">
          <x14:formula1>
            <xm:f>OFFSET(Conditions!$AD$4043,0,0,Conditions!$AD$4041,1)</xm:f>
          </x14:formula1>
          <xm:sqref>AI61</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00000000-0002-0000-0600-00002D000000}">
          <x14:formula1>
            <xm:f>OFFSET(Conditions!$AD$5053,0,0,Conditions!$AD$5051,1)</xm:f>
          </x14:formula1>
          <xm:sqref>AL61</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00000000-0002-0000-0600-00002E000000}">
          <x14:formula1>
            <xm:f>OFFSET(Conditions!$AD$6063,0,0,Conditions!$AD$6061,1)</xm:f>
          </x14:formula1>
          <xm:sqref>AN61</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00000000-0002-0000-0600-00002F000000}">
          <x14:formula1>
            <xm:f>OFFSET(Conditions!$AE$3,0,0,Conditions!$AE$1,1)</xm:f>
          </x14:formula1>
          <xm:sqref>P62</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00000000-0002-0000-0600-000030000000}">
          <x14:formula1>
            <xm:f>OFFSET(Conditions!$AE$1013,0,0,Conditions!$AE$1011,1)</xm:f>
          </x14:formula1>
          <xm:sqref>AB62</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00000000-0002-0000-0600-000031000000}">
          <x14:formula1>
            <xm:f>OFFSET(Conditions!$AE$2023,0,0,Conditions!$AE$2021,1)</xm:f>
          </x14:formula1>
          <xm:sqref>AD62</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00000000-0002-0000-0600-000032000000}">
          <x14:formula1>
            <xm:f>OFFSET(Conditions!$AE$3033,0,0,Conditions!$AE$3031,1)</xm:f>
          </x14:formula1>
          <xm:sqref>AG62</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00000000-0002-0000-0600-000033000000}">
          <x14:formula1>
            <xm:f>OFFSET(Conditions!$AE$4043,0,0,Conditions!$AE$4041,1)</xm:f>
          </x14:formula1>
          <xm:sqref>AI62</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00000000-0002-0000-0600-000034000000}">
          <x14:formula1>
            <xm:f>OFFSET(Conditions!$AE$5053,0,0,Conditions!$AE$5051,1)</xm:f>
          </x14:formula1>
          <xm:sqref>AL62</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00000000-0002-0000-0600-000035000000}">
          <x14:formula1>
            <xm:f>OFFSET(Conditions!$AE$6063,0,0,Conditions!$AE$6061,1)</xm:f>
          </x14:formula1>
          <xm:sqref>AN62</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5959252F-57A0-48FE-8E6A-6590A5957D51}">
          <x14:formula1>
            <xm:f>OFFSET(Conditions!$X$73,0,0,Conditions!$X$71,1)</xm:f>
          </x14:formula1>
          <xm:sqref>R32</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EED481A0-9BAD-40C7-ABCA-9E9DA669EB3E}">
          <x14:formula1>
            <xm:f>OFFSET(Conditions!$Y$73,0,0,Conditions!$Y$71,1)</xm:f>
          </x14:formula1>
          <xm:sqref>R33</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E11AA7F2-9F29-4D20-82E5-BEDDD923B7B4}">
          <x14:formula1>
            <xm:f>OFFSET(Conditions!$Z$73,0,0,Conditions!$Z$71,1)</xm:f>
          </x14:formula1>
          <xm:sqref>R34</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E883A833-9638-48EF-BDF7-048FA745ADF1}">
          <x14:formula1>
            <xm:f>OFFSET(Conditions!$X$83,0,0,Conditions!$X$81,1)</xm:f>
          </x14:formula1>
          <xm:sqref>T32</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3FA55F97-604F-4972-886F-45D4005376C9}">
          <x14:formula1>
            <xm:f>OFFSET(Conditions!$Y$83,0,0,Conditions!$Y$81,1)</xm:f>
          </x14:formula1>
          <xm:sqref>T33</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7B3E64FD-D521-42ED-B717-B26ED09CFD46}">
          <x14:formula1>
            <xm:f>OFFSET(Conditions!$Z$83,0,0,Conditions!$Z$81,1)</xm:f>
          </x14:formula1>
          <xm:sqref>T34</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5A1D9A84-C7B1-4916-9504-512472371B72}">
          <x14:formula1>
            <xm:f>OFFSET(Conditions!$AC$7074,0,0,Conditions!$AC$7072,1)</xm:f>
          </x14:formula1>
          <xm:sqref>R60</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6869F882-FF65-4B4E-AB11-2CAD6924CBB7}">
          <x14:formula1>
            <xm:f>OFFSET(Conditions!$AD$7074,0,0,Conditions!$AD$7072,1)</xm:f>
          </x14:formula1>
          <xm:sqref>R61</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88A9F1C2-F49B-46CD-9B35-B1F00C49CDD9}">
          <x14:formula1>
            <xm:f>OFFSET(Conditions!$AE$7074,0,0,Conditions!$AE$7072,1)</xm:f>
          </x14:formula1>
          <xm:sqref>R62</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46CF4DF2-9D59-4B34-B3AF-BE0A61F1D447}">
          <x14:formula1>
            <xm:f>OFFSET(Conditions!$AC$8084,0,0,Conditions!$AC$8082,1)</xm:f>
          </x14:formula1>
          <xm:sqref>T60</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CFA7A872-C0B7-4374-AC21-FA61B6C61C6E}">
          <x14:formula1>
            <xm:f>OFFSET(Conditions!$AD$8084,0,0,Conditions!$AD$8082,1)</xm:f>
          </x14:formula1>
          <xm:sqref>T61</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006F6763-3EA2-4C18-9112-82DDDFEF88B6}">
          <x14:formula1>
            <xm:f>OFFSET(Conditions!$AE$8084,0,0,Conditions!$AE$8082,1)</xm:f>
          </x14:formula1>
          <xm:sqref>T62</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3"/>
  <dimension ref="A1:AV300"/>
  <sheetViews>
    <sheetView zoomScale="85" zoomScaleNormal="85" workbookViewId="0">
      <pane xSplit="8" ySplit="4" topLeftCell="I5" activePane="bottomRight" state="frozen"/>
      <selection pane="topRight" activeCell="I1" sqref="I1"/>
      <selection pane="bottomLeft" activeCell="A5" sqref="A5"/>
      <selection pane="bottomRight" activeCell="D1" sqref="D1"/>
    </sheetView>
  </sheetViews>
  <sheetFormatPr defaultRowHeight="12.5" x14ac:dyDescent="0.25"/>
  <cols>
    <col min="1" max="1" width="11.54296875" style="91" hidden="1" customWidth="1"/>
    <col min="2" max="2" width="8.81640625" style="91" hidden="1" customWidth="1"/>
    <col min="3" max="3" width="13.453125" style="92" hidden="1" customWidth="1"/>
    <col min="4" max="7" width="3.7265625" style="26" customWidth="1"/>
    <col min="8" max="8" width="51" style="26" customWidth="1"/>
    <col min="9" max="9" width="72" style="48" customWidth="1"/>
    <col min="10" max="12" width="72.7265625" style="40" hidden="1" customWidth="1"/>
    <col min="13" max="13" width="72.7265625" style="52" hidden="1" customWidth="1"/>
    <col min="14" max="14" width="26.6328125" style="40" hidden="1" customWidth="1"/>
    <col min="15" max="15" width="42.6328125" style="40" hidden="1" customWidth="1"/>
    <col min="16" max="16" width="72.6328125" style="40" hidden="1" customWidth="1"/>
    <col min="17" max="17" width="40.6328125" style="40" hidden="1" customWidth="1"/>
    <col min="18" max="19" width="26.26953125" style="40" hidden="1" customWidth="1"/>
    <col min="20" max="20" width="18.54296875" style="40" hidden="1" customWidth="1"/>
    <col min="21" max="21" width="17.453125" style="40" hidden="1" customWidth="1"/>
    <col min="22" max="22" width="18.7265625" style="40" hidden="1" customWidth="1"/>
    <col min="23" max="23" width="49.453125" style="40" hidden="1" customWidth="1"/>
    <col min="24" max="24" width="72.7265625" style="40" hidden="1" customWidth="1"/>
    <col min="25" max="25" width="72.7265625" style="53" hidden="1" customWidth="1"/>
    <col min="26" max="27" width="72.7265625" style="26" hidden="1" customWidth="1"/>
    <col min="28" max="28" width="72.6328125" style="26" customWidth="1"/>
    <col min="29" max="29" width="40.6328125" style="26" customWidth="1"/>
    <col min="30" max="30" width="32.7265625" style="26" hidden="1" customWidth="1"/>
    <col min="31" max="31" width="46.81640625" style="26" hidden="1" customWidth="1"/>
    <col min="32" max="32" width="24.26953125" style="26" hidden="1" customWidth="1"/>
    <col min="33" max="33" width="34.54296875" style="26" hidden="1" customWidth="1"/>
    <col min="34" max="34" width="46" style="26" hidden="1" customWidth="1"/>
    <col min="35" max="35" width="29.81640625" style="26" hidden="1" customWidth="1"/>
    <col min="36" max="36" width="50.453125" style="26" hidden="1" customWidth="1"/>
    <col min="37" max="37" width="23.54296875" style="26" hidden="1" customWidth="1"/>
    <col min="38" max="38" width="31.81640625" style="26" hidden="1" customWidth="1"/>
    <col min="39" max="39" width="48.54296875" style="26" hidden="1" customWidth="1"/>
    <col min="40" max="40" width="30" style="26" hidden="1" customWidth="1"/>
    <col min="41" max="41" width="44.81640625" style="26" hidden="1" customWidth="1"/>
    <col min="42" max="42" width="19.54296875" style="26" hidden="1" customWidth="1"/>
    <col min="43" max="43" width="45.81640625" style="26" hidden="1" customWidth="1"/>
    <col min="44" max="48" width="9.1796875" style="26" hidden="1" customWidth="1"/>
    <col min="49" max="242" width="9.1796875" style="26"/>
    <col min="243" max="245" width="9.1796875" style="26" customWidth="1"/>
    <col min="246" max="249" width="3.26953125" style="26" customWidth="1"/>
    <col min="250" max="250" width="9.1796875" style="26" customWidth="1"/>
    <col min="251" max="254" width="3.7265625" style="26" customWidth="1"/>
    <col min="255" max="255" width="61.7265625" style="26" customWidth="1"/>
    <col min="256" max="256" width="7.7265625" style="26" customWidth="1"/>
    <col min="257" max="258" width="8.54296875" style="26" customWidth="1"/>
    <col min="259" max="259" width="29.7265625" style="26" customWidth="1"/>
    <col min="260" max="260" width="8.7265625" style="26" customWidth="1"/>
    <col min="261" max="261" width="31.7265625" style="26" customWidth="1"/>
    <col min="262" max="263" width="9.1796875" style="26"/>
    <col min="264" max="264" width="9.1796875" style="26" customWidth="1"/>
    <col min="265" max="498" width="9.1796875" style="26"/>
    <col min="499" max="501" width="9.1796875" style="26" customWidth="1"/>
    <col min="502" max="505" width="3.26953125" style="26" customWidth="1"/>
    <col min="506" max="506" width="9.1796875" style="26" customWidth="1"/>
    <col min="507" max="510" width="3.7265625" style="26" customWidth="1"/>
    <col min="511" max="511" width="61.7265625" style="26" customWidth="1"/>
    <col min="512" max="512" width="7.7265625" style="26" customWidth="1"/>
    <col min="513" max="514" width="8.54296875" style="26" customWidth="1"/>
    <col min="515" max="515" width="29.7265625" style="26" customWidth="1"/>
    <col min="516" max="516" width="8.7265625" style="26" customWidth="1"/>
    <col min="517" max="517" width="31.7265625" style="26" customWidth="1"/>
    <col min="518" max="519" width="9.1796875" style="26"/>
    <col min="520" max="520" width="9.1796875" style="26" customWidth="1"/>
    <col min="521" max="754" width="9.1796875" style="26"/>
    <col min="755" max="757" width="9.1796875" style="26" customWidth="1"/>
    <col min="758" max="761" width="3.26953125" style="26" customWidth="1"/>
    <col min="762" max="762" width="9.1796875" style="26" customWidth="1"/>
    <col min="763" max="766" width="3.7265625" style="26" customWidth="1"/>
    <col min="767" max="767" width="61.7265625" style="26" customWidth="1"/>
    <col min="768" max="768" width="7.7265625" style="26" customWidth="1"/>
    <col min="769" max="770" width="8.54296875" style="26" customWidth="1"/>
    <col min="771" max="771" width="29.7265625" style="26" customWidth="1"/>
    <col min="772" max="772" width="8.7265625" style="26" customWidth="1"/>
    <col min="773" max="773" width="31.7265625" style="26" customWidth="1"/>
    <col min="774" max="775" width="9.1796875" style="26"/>
    <col min="776" max="776" width="9.1796875" style="26" customWidth="1"/>
    <col min="777" max="1010" width="9.1796875" style="26"/>
    <col min="1011" max="1013" width="9.1796875" style="26" customWidth="1"/>
    <col min="1014" max="1017" width="3.26953125" style="26" customWidth="1"/>
    <col min="1018" max="1018" width="9.1796875" style="26" customWidth="1"/>
    <col min="1019" max="1022" width="3.7265625" style="26" customWidth="1"/>
    <col min="1023" max="1023" width="61.7265625" style="26" customWidth="1"/>
    <col min="1024" max="1024" width="7.7265625" style="26" customWidth="1"/>
    <col min="1025" max="1026" width="8.54296875" style="26" customWidth="1"/>
    <col min="1027" max="1027" width="29.7265625" style="26" customWidth="1"/>
    <col min="1028" max="1028" width="8.7265625" style="26" customWidth="1"/>
    <col min="1029" max="1029" width="31.7265625" style="26" customWidth="1"/>
    <col min="1030" max="1031" width="9.1796875" style="26"/>
    <col min="1032" max="1032" width="9.1796875" style="26" customWidth="1"/>
    <col min="1033" max="1266" width="9.1796875" style="26"/>
    <col min="1267" max="1269" width="9.1796875" style="26" customWidth="1"/>
    <col min="1270" max="1273" width="3.26953125" style="26" customWidth="1"/>
    <col min="1274" max="1274" width="9.1796875" style="26" customWidth="1"/>
    <col min="1275" max="1278" width="3.7265625" style="26" customWidth="1"/>
    <col min="1279" max="1279" width="61.7265625" style="26" customWidth="1"/>
    <col min="1280" max="1280" width="7.7265625" style="26" customWidth="1"/>
    <col min="1281" max="1282" width="8.54296875" style="26" customWidth="1"/>
    <col min="1283" max="1283" width="29.7265625" style="26" customWidth="1"/>
    <col min="1284" max="1284" width="8.7265625" style="26" customWidth="1"/>
    <col min="1285" max="1285" width="31.7265625" style="26" customWidth="1"/>
    <col min="1286" max="1287" width="9.1796875" style="26"/>
    <col min="1288" max="1288" width="9.1796875" style="26" customWidth="1"/>
    <col min="1289" max="1522" width="9.1796875" style="26"/>
    <col min="1523" max="1525" width="9.1796875" style="26" customWidth="1"/>
    <col min="1526" max="1529" width="3.26953125" style="26" customWidth="1"/>
    <col min="1530" max="1530" width="9.1796875" style="26" customWidth="1"/>
    <col min="1531" max="1534" width="3.7265625" style="26" customWidth="1"/>
    <col min="1535" max="1535" width="61.7265625" style="26" customWidth="1"/>
    <col min="1536" max="1536" width="7.7265625" style="26" customWidth="1"/>
    <col min="1537" max="1538" width="8.54296875" style="26" customWidth="1"/>
    <col min="1539" max="1539" width="29.7265625" style="26" customWidth="1"/>
    <col min="1540" max="1540" width="8.7265625" style="26" customWidth="1"/>
    <col min="1541" max="1541" width="31.7265625" style="26" customWidth="1"/>
    <col min="1542" max="1543" width="9.1796875" style="26"/>
    <col min="1544" max="1544" width="9.1796875" style="26" customWidth="1"/>
    <col min="1545" max="1778" width="9.1796875" style="26"/>
    <col min="1779" max="1781" width="9.1796875" style="26" customWidth="1"/>
    <col min="1782" max="1785" width="3.26953125" style="26" customWidth="1"/>
    <col min="1786" max="1786" width="9.1796875" style="26" customWidth="1"/>
    <col min="1787" max="1790" width="3.7265625" style="26" customWidth="1"/>
    <col min="1791" max="1791" width="61.7265625" style="26" customWidth="1"/>
    <col min="1792" max="1792" width="7.7265625" style="26" customWidth="1"/>
    <col min="1793" max="1794" width="8.54296875" style="26" customWidth="1"/>
    <col min="1795" max="1795" width="29.7265625" style="26" customWidth="1"/>
    <col min="1796" max="1796" width="8.7265625" style="26" customWidth="1"/>
    <col min="1797" max="1797" width="31.7265625" style="26" customWidth="1"/>
    <col min="1798" max="1799" width="9.1796875" style="26"/>
    <col min="1800" max="1800" width="9.1796875" style="26" customWidth="1"/>
    <col min="1801" max="2034" width="9.1796875" style="26"/>
    <col min="2035" max="2037" width="9.1796875" style="26" customWidth="1"/>
    <col min="2038" max="2041" width="3.26953125" style="26" customWidth="1"/>
    <col min="2042" max="2042" width="9.1796875" style="26" customWidth="1"/>
    <col min="2043" max="2046" width="3.7265625" style="26" customWidth="1"/>
    <col min="2047" max="2047" width="61.7265625" style="26" customWidth="1"/>
    <col min="2048" max="2048" width="7.7265625" style="26" customWidth="1"/>
    <col min="2049" max="2050" width="8.54296875" style="26" customWidth="1"/>
    <col min="2051" max="2051" width="29.7265625" style="26" customWidth="1"/>
    <col min="2052" max="2052" width="8.7265625" style="26" customWidth="1"/>
    <col min="2053" max="2053" width="31.7265625" style="26" customWidth="1"/>
    <col min="2054" max="2055" width="9.1796875" style="26"/>
    <col min="2056" max="2056" width="9.1796875" style="26" customWidth="1"/>
    <col min="2057" max="2290" width="9.1796875" style="26"/>
    <col min="2291" max="2293" width="9.1796875" style="26" customWidth="1"/>
    <col min="2294" max="2297" width="3.26953125" style="26" customWidth="1"/>
    <col min="2298" max="2298" width="9.1796875" style="26" customWidth="1"/>
    <col min="2299" max="2302" width="3.7265625" style="26" customWidth="1"/>
    <col min="2303" max="2303" width="61.7265625" style="26" customWidth="1"/>
    <col min="2304" max="2304" width="7.7265625" style="26" customWidth="1"/>
    <col min="2305" max="2306" width="8.54296875" style="26" customWidth="1"/>
    <col min="2307" max="2307" width="29.7265625" style="26" customWidth="1"/>
    <col min="2308" max="2308" width="8.7265625" style="26" customWidth="1"/>
    <col min="2309" max="2309" width="31.7265625" style="26" customWidth="1"/>
    <col min="2310" max="2311" width="9.1796875" style="26"/>
    <col min="2312" max="2312" width="9.1796875" style="26" customWidth="1"/>
    <col min="2313" max="2546" width="9.1796875" style="26"/>
    <col min="2547" max="2549" width="9.1796875" style="26" customWidth="1"/>
    <col min="2550" max="2553" width="3.26953125" style="26" customWidth="1"/>
    <col min="2554" max="2554" width="9.1796875" style="26" customWidth="1"/>
    <col min="2555" max="2558" width="3.7265625" style="26" customWidth="1"/>
    <col min="2559" max="2559" width="61.7265625" style="26" customWidth="1"/>
    <col min="2560" max="2560" width="7.7265625" style="26" customWidth="1"/>
    <col min="2561" max="2562" width="8.54296875" style="26" customWidth="1"/>
    <col min="2563" max="2563" width="29.7265625" style="26" customWidth="1"/>
    <col min="2564" max="2564" width="8.7265625" style="26" customWidth="1"/>
    <col min="2565" max="2565" width="31.7265625" style="26" customWidth="1"/>
    <col min="2566" max="2567" width="9.1796875" style="26"/>
    <col min="2568" max="2568" width="9.1796875" style="26" customWidth="1"/>
    <col min="2569" max="2802" width="9.1796875" style="26"/>
    <col min="2803" max="2805" width="9.1796875" style="26" customWidth="1"/>
    <col min="2806" max="2809" width="3.26953125" style="26" customWidth="1"/>
    <col min="2810" max="2810" width="9.1796875" style="26" customWidth="1"/>
    <col min="2811" max="2814" width="3.7265625" style="26" customWidth="1"/>
    <col min="2815" max="2815" width="61.7265625" style="26" customWidth="1"/>
    <col min="2816" max="2816" width="7.7265625" style="26" customWidth="1"/>
    <col min="2817" max="2818" width="8.54296875" style="26" customWidth="1"/>
    <col min="2819" max="2819" width="29.7265625" style="26" customWidth="1"/>
    <col min="2820" max="2820" width="8.7265625" style="26" customWidth="1"/>
    <col min="2821" max="2821" width="31.7265625" style="26" customWidth="1"/>
    <col min="2822" max="2823" width="9.1796875" style="26"/>
    <col min="2824" max="2824" width="9.1796875" style="26" customWidth="1"/>
    <col min="2825" max="3058" width="9.1796875" style="26"/>
    <col min="3059" max="3061" width="9.1796875" style="26" customWidth="1"/>
    <col min="3062" max="3065" width="3.26953125" style="26" customWidth="1"/>
    <col min="3066" max="3066" width="9.1796875" style="26" customWidth="1"/>
    <col min="3067" max="3070" width="3.7265625" style="26" customWidth="1"/>
    <col min="3071" max="3071" width="61.7265625" style="26" customWidth="1"/>
    <col min="3072" max="3072" width="7.7265625" style="26" customWidth="1"/>
    <col min="3073" max="3074" width="8.54296875" style="26" customWidth="1"/>
    <col min="3075" max="3075" width="29.7265625" style="26" customWidth="1"/>
    <col min="3076" max="3076" width="8.7265625" style="26" customWidth="1"/>
    <col min="3077" max="3077" width="31.7265625" style="26" customWidth="1"/>
    <col min="3078" max="3079" width="9.1796875" style="26"/>
    <col min="3080" max="3080" width="9.1796875" style="26" customWidth="1"/>
    <col min="3081" max="3314" width="9.1796875" style="26"/>
    <col min="3315" max="3317" width="9.1796875" style="26" customWidth="1"/>
    <col min="3318" max="3321" width="3.26953125" style="26" customWidth="1"/>
    <col min="3322" max="3322" width="9.1796875" style="26" customWidth="1"/>
    <col min="3323" max="3326" width="3.7265625" style="26" customWidth="1"/>
    <col min="3327" max="3327" width="61.7265625" style="26" customWidth="1"/>
    <col min="3328" max="3328" width="7.7265625" style="26" customWidth="1"/>
    <col min="3329" max="3330" width="8.54296875" style="26" customWidth="1"/>
    <col min="3331" max="3331" width="29.7265625" style="26" customWidth="1"/>
    <col min="3332" max="3332" width="8.7265625" style="26" customWidth="1"/>
    <col min="3333" max="3333" width="31.7265625" style="26" customWidth="1"/>
    <col min="3334" max="3335" width="9.1796875" style="26"/>
    <col min="3336" max="3336" width="9.1796875" style="26" customWidth="1"/>
    <col min="3337" max="3570" width="9.1796875" style="26"/>
    <col min="3571" max="3573" width="9.1796875" style="26" customWidth="1"/>
    <col min="3574" max="3577" width="3.26953125" style="26" customWidth="1"/>
    <col min="3578" max="3578" width="9.1796875" style="26" customWidth="1"/>
    <col min="3579" max="3582" width="3.7265625" style="26" customWidth="1"/>
    <col min="3583" max="3583" width="61.7265625" style="26" customWidth="1"/>
    <col min="3584" max="3584" width="7.7265625" style="26" customWidth="1"/>
    <col min="3585" max="3586" width="8.54296875" style="26" customWidth="1"/>
    <col min="3587" max="3587" width="29.7265625" style="26" customWidth="1"/>
    <col min="3588" max="3588" width="8.7265625" style="26" customWidth="1"/>
    <col min="3589" max="3589" width="31.7265625" style="26" customWidth="1"/>
    <col min="3590" max="3591" width="9.1796875" style="26"/>
    <col min="3592" max="3592" width="9.1796875" style="26" customWidth="1"/>
    <col min="3593" max="3826" width="9.1796875" style="26"/>
    <col min="3827" max="3829" width="9.1796875" style="26" customWidth="1"/>
    <col min="3830" max="3833" width="3.26953125" style="26" customWidth="1"/>
    <col min="3834" max="3834" width="9.1796875" style="26" customWidth="1"/>
    <col min="3835" max="3838" width="3.7265625" style="26" customWidth="1"/>
    <col min="3839" max="3839" width="61.7265625" style="26" customWidth="1"/>
    <col min="3840" max="3840" width="7.7265625" style="26" customWidth="1"/>
    <col min="3841" max="3842" width="8.54296875" style="26" customWidth="1"/>
    <col min="3843" max="3843" width="29.7265625" style="26" customWidth="1"/>
    <col min="3844" max="3844" width="8.7265625" style="26" customWidth="1"/>
    <col min="3845" max="3845" width="31.7265625" style="26" customWidth="1"/>
    <col min="3846" max="3847" width="9.1796875" style="26"/>
    <col min="3848" max="3848" width="9.1796875" style="26" customWidth="1"/>
    <col min="3849" max="4082" width="9.1796875" style="26"/>
    <col min="4083" max="4085" width="9.1796875" style="26" customWidth="1"/>
    <col min="4086" max="4089" width="3.26953125" style="26" customWidth="1"/>
    <col min="4090" max="4090" width="9.1796875" style="26" customWidth="1"/>
    <col min="4091" max="4094" width="3.7265625" style="26" customWidth="1"/>
    <col min="4095" max="4095" width="61.7265625" style="26" customWidth="1"/>
    <col min="4096" max="4096" width="7.7265625" style="26" customWidth="1"/>
    <col min="4097" max="4098" width="8.54296875" style="26" customWidth="1"/>
    <col min="4099" max="4099" width="29.7265625" style="26" customWidth="1"/>
    <col min="4100" max="4100" width="8.7265625" style="26" customWidth="1"/>
    <col min="4101" max="4101" width="31.7265625" style="26" customWidth="1"/>
    <col min="4102" max="4103" width="9.1796875" style="26"/>
    <col min="4104" max="4104" width="9.1796875" style="26" customWidth="1"/>
    <col min="4105" max="4338" width="9.1796875" style="26"/>
    <col min="4339" max="4341" width="9.1796875" style="26" customWidth="1"/>
    <col min="4342" max="4345" width="3.26953125" style="26" customWidth="1"/>
    <col min="4346" max="4346" width="9.1796875" style="26" customWidth="1"/>
    <col min="4347" max="4350" width="3.7265625" style="26" customWidth="1"/>
    <col min="4351" max="4351" width="61.7265625" style="26" customWidth="1"/>
    <col min="4352" max="4352" width="7.7265625" style="26" customWidth="1"/>
    <col min="4353" max="4354" width="8.54296875" style="26" customWidth="1"/>
    <col min="4355" max="4355" width="29.7265625" style="26" customWidth="1"/>
    <col min="4356" max="4356" width="8.7265625" style="26" customWidth="1"/>
    <col min="4357" max="4357" width="31.7265625" style="26" customWidth="1"/>
    <col min="4358" max="4359" width="9.1796875" style="26"/>
    <col min="4360" max="4360" width="9.1796875" style="26" customWidth="1"/>
    <col min="4361" max="4594" width="9.1796875" style="26"/>
    <col min="4595" max="4597" width="9.1796875" style="26" customWidth="1"/>
    <col min="4598" max="4601" width="3.26953125" style="26" customWidth="1"/>
    <col min="4602" max="4602" width="9.1796875" style="26" customWidth="1"/>
    <col min="4603" max="4606" width="3.7265625" style="26" customWidth="1"/>
    <col min="4607" max="4607" width="61.7265625" style="26" customWidth="1"/>
    <col min="4608" max="4608" width="7.7265625" style="26" customWidth="1"/>
    <col min="4609" max="4610" width="8.54296875" style="26" customWidth="1"/>
    <col min="4611" max="4611" width="29.7265625" style="26" customWidth="1"/>
    <col min="4612" max="4612" width="8.7265625" style="26" customWidth="1"/>
    <col min="4613" max="4613" width="31.7265625" style="26" customWidth="1"/>
    <col min="4614" max="4615" width="9.1796875" style="26"/>
    <col min="4616" max="4616" width="9.1796875" style="26" customWidth="1"/>
    <col min="4617" max="4850" width="9.1796875" style="26"/>
    <col min="4851" max="4853" width="9.1796875" style="26" customWidth="1"/>
    <col min="4854" max="4857" width="3.26953125" style="26" customWidth="1"/>
    <col min="4858" max="4858" width="9.1796875" style="26" customWidth="1"/>
    <col min="4859" max="4862" width="3.7265625" style="26" customWidth="1"/>
    <col min="4863" max="4863" width="61.7265625" style="26" customWidth="1"/>
    <col min="4864" max="4864" width="7.7265625" style="26" customWidth="1"/>
    <col min="4865" max="4866" width="8.54296875" style="26" customWidth="1"/>
    <col min="4867" max="4867" width="29.7265625" style="26" customWidth="1"/>
    <col min="4868" max="4868" width="8.7265625" style="26" customWidth="1"/>
    <col min="4869" max="4869" width="31.7265625" style="26" customWidth="1"/>
    <col min="4870" max="4871" width="9.1796875" style="26"/>
    <col min="4872" max="4872" width="9.1796875" style="26" customWidth="1"/>
    <col min="4873" max="5106" width="9.1796875" style="26"/>
    <col min="5107" max="5109" width="9.1796875" style="26" customWidth="1"/>
    <col min="5110" max="5113" width="3.26953125" style="26" customWidth="1"/>
    <col min="5114" max="5114" width="9.1796875" style="26" customWidth="1"/>
    <col min="5115" max="5118" width="3.7265625" style="26" customWidth="1"/>
    <col min="5119" max="5119" width="61.7265625" style="26" customWidth="1"/>
    <col min="5120" max="5120" width="7.7265625" style="26" customWidth="1"/>
    <col min="5121" max="5122" width="8.54296875" style="26" customWidth="1"/>
    <col min="5123" max="5123" width="29.7265625" style="26" customWidth="1"/>
    <col min="5124" max="5124" width="8.7265625" style="26" customWidth="1"/>
    <col min="5125" max="5125" width="31.7265625" style="26" customWidth="1"/>
    <col min="5126" max="5127" width="9.1796875" style="26"/>
    <col min="5128" max="5128" width="9.1796875" style="26" customWidth="1"/>
    <col min="5129" max="5362" width="9.1796875" style="26"/>
    <col min="5363" max="5365" width="9.1796875" style="26" customWidth="1"/>
    <col min="5366" max="5369" width="3.26953125" style="26" customWidth="1"/>
    <col min="5370" max="5370" width="9.1796875" style="26" customWidth="1"/>
    <col min="5371" max="5374" width="3.7265625" style="26" customWidth="1"/>
    <col min="5375" max="5375" width="61.7265625" style="26" customWidth="1"/>
    <col min="5376" max="5376" width="7.7265625" style="26" customWidth="1"/>
    <col min="5377" max="5378" width="8.54296875" style="26" customWidth="1"/>
    <col min="5379" max="5379" width="29.7265625" style="26" customWidth="1"/>
    <col min="5380" max="5380" width="8.7265625" style="26" customWidth="1"/>
    <col min="5381" max="5381" width="31.7265625" style="26" customWidth="1"/>
    <col min="5382" max="5383" width="9.1796875" style="26"/>
    <col min="5384" max="5384" width="9.1796875" style="26" customWidth="1"/>
    <col min="5385" max="5618" width="9.1796875" style="26"/>
    <col min="5619" max="5621" width="9.1796875" style="26" customWidth="1"/>
    <col min="5622" max="5625" width="3.26953125" style="26" customWidth="1"/>
    <col min="5626" max="5626" width="9.1796875" style="26" customWidth="1"/>
    <col min="5627" max="5630" width="3.7265625" style="26" customWidth="1"/>
    <col min="5631" max="5631" width="61.7265625" style="26" customWidth="1"/>
    <col min="5632" max="5632" width="7.7265625" style="26" customWidth="1"/>
    <col min="5633" max="5634" width="8.54296875" style="26" customWidth="1"/>
    <col min="5635" max="5635" width="29.7265625" style="26" customWidth="1"/>
    <col min="5636" max="5636" width="8.7265625" style="26" customWidth="1"/>
    <col min="5637" max="5637" width="31.7265625" style="26" customWidth="1"/>
    <col min="5638" max="5639" width="9.1796875" style="26"/>
    <col min="5640" max="5640" width="9.1796875" style="26" customWidth="1"/>
    <col min="5641" max="5874" width="9.1796875" style="26"/>
    <col min="5875" max="5877" width="9.1796875" style="26" customWidth="1"/>
    <col min="5878" max="5881" width="3.26953125" style="26" customWidth="1"/>
    <col min="5882" max="5882" width="9.1796875" style="26" customWidth="1"/>
    <col min="5883" max="5886" width="3.7265625" style="26" customWidth="1"/>
    <col min="5887" max="5887" width="61.7265625" style="26" customWidth="1"/>
    <col min="5888" max="5888" width="7.7265625" style="26" customWidth="1"/>
    <col min="5889" max="5890" width="8.54296875" style="26" customWidth="1"/>
    <col min="5891" max="5891" width="29.7265625" style="26" customWidth="1"/>
    <col min="5892" max="5892" width="8.7265625" style="26" customWidth="1"/>
    <col min="5893" max="5893" width="31.7265625" style="26" customWidth="1"/>
    <col min="5894" max="5895" width="9.1796875" style="26"/>
    <col min="5896" max="5896" width="9.1796875" style="26" customWidth="1"/>
    <col min="5897" max="6130" width="9.1796875" style="26"/>
    <col min="6131" max="6133" width="9.1796875" style="26" customWidth="1"/>
    <col min="6134" max="6137" width="3.26953125" style="26" customWidth="1"/>
    <col min="6138" max="6138" width="9.1796875" style="26" customWidth="1"/>
    <col min="6139" max="6142" width="3.7265625" style="26" customWidth="1"/>
    <col min="6143" max="6143" width="61.7265625" style="26" customWidth="1"/>
    <col min="6144" max="6144" width="7.7265625" style="26" customWidth="1"/>
    <col min="6145" max="6146" width="8.54296875" style="26" customWidth="1"/>
    <col min="6147" max="6147" width="29.7265625" style="26" customWidth="1"/>
    <col min="6148" max="6148" width="8.7265625" style="26" customWidth="1"/>
    <col min="6149" max="6149" width="31.7265625" style="26" customWidth="1"/>
    <col min="6150" max="6151" width="9.1796875" style="26"/>
    <col min="6152" max="6152" width="9.1796875" style="26" customWidth="1"/>
    <col min="6153" max="6386" width="9.1796875" style="26"/>
    <col min="6387" max="6389" width="9.1796875" style="26" customWidth="1"/>
    <col min="6390" max="6393" width="3.26953125" style="26" customWidth="1"/>
    <col min="6394" max="6394" width="9.1796875" style="26" customWidth="1"/>
    <col min="6395" max="6398" width="3.7265625" style="26" customWidth="1"/>
    <col min="6399" max="6399" width="61.7265625" style="26" customWidth="1"/>
    <col min="6400" max="6400" width="7.7265625" style="26" customWidth="1"/>
    <col min="6401" max="6402" width="8.54296875" style="26" customWidth="1"/>
    <col min="6403" max="6403" width="29.7265625" style="26" customWidth="1"/>
    <col min="6404" max="6404" width="8.7265625" style="26" customWidth="1"/>
    <col min="6405" max="6405" width="31.7265625" style="26" customWidth="1"/>
    <col min="6406" max="6407" width="9.1796875" style="26"/>
    <col min="6408" max="6408" width="9.1796875" style="26" customWidth="1"/>
    <col min="6409" max="6642" width="9.1796875" style="26"/>
    <col min="6643" max="6645" width="9.1796875" style="26" customWidth="1"/>
    <col min="6646" max="6649" width="3.26953125" style="26" customWidth="1"/>
    <col min="6650" max="6650" width="9.1796875" style="26" customWidth="1"/>
    <col min="6651" max="6654" width="3.7265625" style="26" customWidth="1"/>
    <col min="6655" max="6655" width="61.7265625" style="26" customWidth="1"/>
    <col min="6656" max="6656" width="7.7265625" style="26" customWidth="1"/>
    <col min="6657" max="6658" width="8.54296875" style="26" customWidth="1"/>
    <col min="6659" max="6659" width="29.7265625" style="26" customWidth="1"/>
    <col min="6660" max="6660" width="8.7265625" style="26" customWidth="1"/>
    <col min="6661" max="6661" width="31.7265625" style="26" customWidth="1"/>
    <col min="6662" max="6663" width="9.1796875" style="26"/>
    <col min="6664" max="6664" width="9.1796875" style="26" customWidth="1"/>
    <col min="6665" max="6898" width="9.1796875" style="26"/>
    <col min="6899" max="6901" width="9.1796875" style="26" customWidth="1"/>
    <col min="6902" max="6905" width="3.26953125" style="26" customWidth="1"/>
    <col min="6906" max="6906" width="9.1796875" style="26" customWidth="1"/>
    <col min="6907" max="6910" width="3.7265625" style="26" customWidth="1"/>
    <col min="6911" max="6911" width="61.7265625" style="26" customWidth="1"/>
    <col min="6912" max="6912" width="7.7265625" style="26" customWidth="1"/>
    <col min="6913" max="6914" width="8.54296875" style="26" customWidth="1"/>
    <col min="6915" max="6915" width="29.7265625" style="26" customWidth="1"/>
    <col min="6916" max="6916" width="8.7265625" style="26" customWidth="1"/>
    <col min="6917" max="6917" width="31.7265625" style="26" customWidth="1"/>
    <col min="6918" max="6919" width="9.1796875" style="26"/>
    <col min="6920" max="6920" width="9.1796875" style="26" customWidth="1"/>
    <col min="6921" max="7154" width="9.1796875" style="26"/>
    <col min="7155" max="7157" width="9.1796875" style="26" customWidth="1"/>
    <col min="7158" max="7161" width="3.26953125" style="26" customWidth="1"/>
    <col min="7162" max="7162" width="9.1796875" style="26" customWidth="1"/>
    <col min="7163" max="7166" width="3.7265625" style="26" customWidth="1"/>
    <col min="7167" max="7167" width="61.7265625" style="26" customWidth="1"/>
    <col min="7168" max="7168" width="7.7265625" style="26" customWidth="1"/>
    <col min="7169" max="7170" width="8.54296875" style="26" customWidth="1"/>
    <col min="7171" max="7171" width="29.7265625" style="26" customWidth="1"/>
    <col min="7172" max="7172" width="8.7265625" style="26" customWidth="1"/>
    <col min="7173" max="7173" width="31.7265625" style="26" customWidth="1"/>
    <col min="7174" max="7175" width="9.1796875" style="26"/>
    <col min="7176" max="7176" width="9.1796875" style="26" customWidth="1"/>
    <col min="7177" max="7410" width="9.1796875" style="26"/>
    <col min="7411" max="7413" width="9.1796875" style="26" customWidth="1"/>
    <col min="7414" max="7417" width="3.26953125" style="26" customWidth="1"/>
    <col min="7418" max="7418" width="9.1796875" style="26" customWidth="1"/>
    <col min="7419" max="7422" width="3.7265625" style="26" customWidth="1"/>
    <col min="7423" max="7423" width="61.7265625" style="26" customWidth="1"/>
    <col min="7424" max="7424" width="7.7265625" style="26" customWidth="1"/>
    <col min="7425" max="7426" width="8.54296875" style="26" customWidth="1"/>
    <col min="7427" max="7427" width="29.7265625" style="26" customWidth="1"/>
    <col min="7428" max="7428" width="8.7265625" style="26" customWidth="1"/>
    <col min="7429" max="7429" width="31.7265625" style="26" customWidth="1"/>
    <col min="7430" max="7431" width="9.1796875" style="26"/>
    <col min="7432" max="7432" width="9.1796875" style="26" customWidth="1"/>
    <col min="7433" max="7666" width="9.1796875" style="26"/>
    <col min="7667" max="7669" width="9.1796875" style="26" customWidth="1"/>
    <col min="7670" max="7673" width="3.26953125" style="26" customWidth="1"/>
    <col min="7674" max="7674" width="9.1796875" style="26" customWidth="1"/>
    <col min="7675" max="7678" width="3.7265625" style="26" customWidth="1"/>
    <col min="7679" max="7679" width="61.7265625" style="26" customWidth="1"/>
    <col min="7680" max="7680" width="7.7265625" style="26" customWidth="1"/>
    <col min="7681" max="7682" width="8.54296875" style="26" customWidth="1"/>
    <col min="7683" max="7683" width="29.7265625" style="26" customWidth="1"/>
    <col min="7684" max="7684" width="8.7265625" style="26" customWidth="1"/>
    <col min="7685" max="7685" width="31.7265625" style="26" customWidth="1"/>
    <col min="7686" max="7687" width="9.1796875" style="26"/>
    <col min="7688" max="7688" width="9.1796875" style="26" customWidth="1"/>
    <col min="7689" max="7922" width="9.1796875" style="26"/>
    <col min="7923" max="7925" width="9.1796875" style="26" customWidth="1"/>
    <col min="7926" max="7929" width="3.26953125" style="26" customWidth="1"/>
    <col min="7930" max="7930" width="9.1796875" style="26" customWidth="1"/>
    <col min="7931" max="7934" width="3.7265625" style="26" customWidth="1"/>
    <col min="7935" max="7935" width="61.7265625" style="26" customWidth="1"/>
    <col min="7936" max="7936" width="7.7265625" style="26" customWidth="1"/>
    <col min="7937" max="7938" width="8.54296875" style="26" customWidth="1"/>
    <col min="7939" max="7939" width="29.7265625" style="26" customWidth="1"/>
    <col min="7940" max="7940" width="8.7265625" style="26" customWidth="1"/>
    <col min="7941" max="7941" width="31.7265625" style="26" customWidth="1"/>
    <col min="7942" max="7943" width="9.1796875" style="26"/>
    <col min="7944" max="7944" width="9.1796875" style="26" customWidth="1"/>
    <col min="7945" max="8178" width="9.1796875" style="26"/>
    <col min="8179" max="8181" width="9.1796875" style="26" customWidth="1"/>
    <col min="8182" max="8185" width="3.26953125" style="26" customWidth="1"/>
    <col min="8186" max="8186" width="9.1796875" style="26" customWidth="1"/>
    <col min="8187" max="8190" width="3.7265625" style="26" customWidth="1"/>
    <col min="8191" max="8191" width="61.7265625" style="26" customWidth="1"/>
    <col min="8192" max="8192" width="7.7265625" style="26" customWidth="1"/>
    <col min="8193" max="8194" width="8.54296875" style="26" customWidth="1"/>
    <col min="8195" max="8195" width="29.7265625" style="26" customWidth="1"/>
    <col min="8196" max="8196" width="8.7265625" style="26" customWidth="1"/>
    <col min="8197" max="8197" width="31.7265625" style="26" customWidth="1"/>
    <col min="8198" max="8199" width="9.1796875" style="26"/>
    <col min="8200" max="8200" width="9.1796875" style="26" customWidth="1"/>
    <col min="8201" max="8434" width="9.1796875" style="26"/>
    <col min="8435" max="8437" width="9.1796875" style="26" customWidth="1"/>
    <col min="8438" max="8441" width="3.26953125" style="26" customWidth="1"/>
    <col min="8442" max="8442" width="9.1796875" style="26" customWidth="1"/>
    <col min="8443" max="8446" width="3.7265625" style="26" customWidth="1"/>
    <col min="8447" max="8447" width="61.7265625" style="26" customWidth="1"/>
    <col min="8448" max="8448" width="7.7265625" style="26" customWidth="1"/>
    <col min="8449" max="8450" width="8.54296875" style="26" customWidth="1"/>
    <col min="8451" max="8451" width="29.7265625" style="26" customWidth="1"/>
    <col min="8452" max="8452" width="8.7265625" style="26" customWidth="1"/>
    <col min="8453" max="8453" width="31.7265625" style="26" customWidth="1"/>
    <col min="8454" max="8455" width="9.1796875" style="26"/>
    <col min="8456" max="8456" width="9.1796875" style="26" customWidth="1"/>
    <col min="8457" max="8690" width="9.1796875" style="26"/>
    <col min="8691" max="8693" width="9.1796875" style="26" customWidth="1"/>
    <col min="8694" max="8697" width="3.26953125" style="26" customWidth="1"/>
    <col min="8698" max="8698" width="9.1796875" style="26" customWidth="1"/>
    <col min="8699" max="8702" width="3.7265625" style="26" customWidth="1"/>
    <col min="8703" max="8703" width="61.7265625" style="26" customWidth="1"/>
    <col min="8704" max="8704" width="7.7265625" style="26" customWidth="1"/>
    <col min="8705" max="8706" width="8.54296875" style="26" customWidth="1"/>
    <col min="8707" max="8707" width="29.7265625" style="26" customWidth="1"/>
    <col min="8708" max="8708" width="8.7265625" style="26" customWidth="1"/>
    <col min="8709" max="8709" width="31.7265625" style="26" customWidth="1"/>
    <col min="8710" max="8711" width="9.1796875" style="26"/>
    <col min="8712" max="8712" width="9.1796875" style="26" customWidth="1"/>
    <col min="8713" max="8946" width="9.1796875" style="26"/>
    <col min="8947" max="8949" width="9.1796875" style="26" customWidth="1"/>
    <col min="8950" max="8953" width="3.26953125" style="26" customWidth="1"/>
    <col min="8954" max="8954" width="9.1796875" style="26" customWidth="1"/>
    <col min="8955" max="8958" width="3.7265625" style="26" customWidth="1"/>
    <col min="8959" max="8959" width="61.7265625" style="26" customWidth="1"/>
    <col min="8960" max="8960" width="7.7265625" style="26" customWidth="1"/>
    <col min="8961" max="8962" width="8.54296875" style="26" customWidth="1"/>
    <col min="8963" max="8963" width="29.7265625" style="26" customWidth="1"/>
    <col min="8964" max="8964" width="8.7265625" style="26" customWidth="1"/>
    <col min="8965" max="8965" width="31.7265625" style="26" customWidth="1"/>
    <col min="8966" max="8967" width="9.1796875" style="26"/>
    <col min="8968" max="8968" width="9.1796875" style="26" customWidth="1"/>
    <col min="8969" max="9202" width="9.1796875" style="26"/>
    <col min="9203" max="9205" width="9.1796875" style="26" customWidth="1"/>
    <col min="9206" max="9209" width="3.26953125" style="26" customWidth="1"/>
    <col min="9210" max="9210" width="9.1796875" style="26" customWidth="1"/>
    <col min="9211" max="9214" width="3.7265625" style="26" customWidth="1"/>
    <col min="9215" max="9215" width="61.7265625" style="26" customWidth="1"/>
    <col min="9216" max="9216" width="7.7265625" style="26" customWidth="1"/>
    <col min="9217" max="9218" width="8.54296875" style="26" customWidth="1"/>
    <col min="9219" max="9219" width="29.7265625" style="26" customWidth="1"/>
    <col min="9220" max="9220" width="8.7265625" style="26" customWidth="1"/>
    <col min="9221" max="9221" width="31.7265625" style="26" customWidth="1"/>
    <col min="9222" max="9223" width="9.1796875" style="26"/>
    <col min="9224" max="9224" width="9.1796875" style="26" customWidth="1"/>
    <col min="9225" max="9458" width="9.1796875" style="26"/>
    <col min="9459" max="9461" width="9.1796875" style="26" customWidth="1"/>
    <col min="9462" max="9465" width="3.26953125" style="26" customWidth="1"/>
    <col min="9466" max="9466" width="9.1796875" style="26" customWidth="1"/>
    <col min="9467" max="9470" width="3.7265625" style="26" customWidth="1"/>
    <col min="9471" max="9471" width="61.7265625" style="26" customWidth="1"/>
    <col min="9472" max="9472" width="7.7265625" style="26" customWidth="1"/>
    <col min="9473" max="9474" width="8.54296875" style="26" customWidth="1"/>
    <col min="9475" max="9475" width="29.7265625" style="26" customWidth="1"/>
    <col min="9476" max="9476" width="8.7265625" style="26" customWidth="1"/>
    <col min="9477" max="9477" width="31.7265625" style="26" customWidth="1"/>
    <col min="9478" max="9479" width="9.1796875" style="26"/>
    <col min="9480" max="9480" width="9.1796875" style="26" customWidth="1"/>
    <col min="9481" max="9714" width="9.1796875" style="26"/>
    <col min="9715" max="9717" width="9.1796875" style="26" customWidth="1"/>
    <col min="9718" max="9721" width="3.26953125" style="26" customWidth="1"/>
    <col min="9722" max="9722" width="9.1796875" style="26" customWidth="1"/>
    <col min="9723" max="9726" width="3.7265625" style="26" customWidth="1"/>
    <col min="9727" max="9727" width="61.7265625" style="26" customWidth="1"/>
    <col min="9728" max="9728" width="7.7265625" style="26" customWidth="1"/>
    <col min="9729" max="9730" width="8.54296875" style="26" customWidth="1"/>
    <col min="9731" max="9731" width="29.7265625" style="26" customWidth="1"/>
    <col min="9732" max="9732" width="8.7265625" style="26" customWidth="1"/>
    <col min="9733" max="9733" width="31.7265625" style="26" customWidth="1"/>
    <col min="9734" max="9735" width="9.1796875" style="26"/>
    <col min="9736" max="9736" width="9.1796875" style="26" customWidth="1"/>
    <col min="9737" max="9970" width="9.1796875" style="26"/>
    <col min="9971" max="9973" width="9.1796875" style="26" customWidth="1"/>
    <col min="9974" max="9977" width="3.26953125" style="26" customWidth="1"/>
    <col min="9978" max="9978" width="9.1796875" style="26" customWidth="1"/>
    <col min="9979" max="9982" width="3.7265625" style="26" customWidth="1"/>
    <col min="9983" max="9983" width="61.7265625" style="26" customWidth="1"/>
    <col min="9984" max="9984" width="7.7265625" style="26" customWidth="1"/>
    <col min="9985" max="9986" width="8.54296875" style="26" customWidth="1"/>
    <col min="9987" max="9987" width="29.7265625" style="26" customWidth="1"/>
    <col min="9988" max="9988" width="8.7265625" style="26" customWidth="1"/>
    <col min="9989" max="9989" width="31.7265625" style="26" customWidth="1"/>
    <col min="9990" max="9991" width="9.1796875" style="26"/>
    <col min="9992" max="9992" width="9.1796875" style="26" customWidth="1"/>
    <col min="9993" max="10226" width="9.1796875" style="26"/>
    <col min="10227" max="10229" width="9.1796875" style="26" customWidth="1"/>
    <col min="10230" max="10233" width="3.26953125" style="26" customWidth="1"/>
    <col min="10234" max="10234" width="9.1796875" style="26" customWidth="1"/>
    <col min="10235" max="10238" width="3.7265625" style="26" customWidth="1"/>
    <col min="10239" max="10239" width="61.7265625" style="26" customWidth="1"/>
    <col min="10240" max="10240" width="7.7265625" style="26" customWidth="1"/>
    <col min="10241" max="10242" width="8.54296875" style="26" customWidth="1"/>
    <col min="10243" max="10243" width="29.7265625" style="26" customWidth="1"/>
    <col min="10244" max="10244" width="8.7265625" style="26" customWidth="1"/>
    <col min="10245" max="10245" width="31.7265625" style="26" customWidth="1"/>
    <col min="10246" max="10247" width="9.1796875" style="26"/>
    <col min="10248" max="10248" width="9.1796875" style="26" customWidth="1"/>
    <col min="10249" max="10482" width="9.1796875" style="26"/>
    <col min="10483" max="10485" width="9.1796875" style="26" customWidth="1"/>
    <col min="10486" max="10489" width="3.26953125" style="26" customWidth="1"/>
    <col min="10490" max="10490" width="9.1796875" style="26" customWidth="1"/>
    <col min="10491" max="10494" width="3.7265625" style="26" customWidth="1"/>
    <col min="10495" max="10495" width="61.7265625" style="26" customWidth="1"/>
    <col min="10496" max="10496" width="7.7265625" style="26" customWidth="1"/>
    <col min="10497" max="10498" width="8.54296875" style="26" customWidth="1"/>
    <col min="10499" max="10499" width="29.7265625" style="26" customWidth="1"/>
    <col min="10500" max="10500" width="8.7265625" style="26" customWidth="1"/>
    <col min="10501" max="10501" width="31.7265625" style="26" customWidth="1"/>
    <col min="10502" max="10503" width="9.1796875" style="26"/>
    <col min="10504" max="10504" width="9.1796875" style="26" customWidth="1"/>
    <col min="10505" max="10738" width="9.1796875" style="26"/>
    <col min="10739" max="10741" width="9.1796875" style="26" customWidth="1"/>
    <col min="10742" max="10745" width="3.26953125" style="26" customWidth="1"/>
    <col min="10746" max="10746" width="9.1796875" style="26" customWidth="1"/>
    <col min="10747" max="10750" width="3.7265625" style="26" customWidth="1"/>
    <col min="10751" max="10751" width="61.7265625" style="26" customWidth="1"/>
    <col min="10752" max="10752" width="7.7265625" style="26" customWidth="1"/>
    <col min="10753" max="10754" width="8.54296875" style="26" customWidth="1"/>
    <col min="10755" max="10755" width="29.7265625" style="26" customWidth="1"/>
    <col min="10756" max="10756" width="8.7265625" style="26" customWidth="1"/>
    <col min="10757" max="10757" width="31.7265625" style="26" customWidth="1"/>
    <col min="10758" max="10759" width="9.1796875" style="26"/>
    <col min="10760" max="10760" width="9.1796875" style="26" customWidth="1"/>
    <col min="10761" max="10994" width="9.1796875" style="26"/>
    <col min="10995" max="10997" width="9.1796875" style="26" customWidth="1"/>
    <col min="10998" max="11001" width="3.26953125" style="26" customWidth="1"/>
    <col min="11002" max="11002" width="9.1796875" style="26" customWidth="1"/>
    <col min="11003" max="11006" width="3.7265625" style="26" customWidth="1"/>
    <col min="11007" max="11007" width="61.7265625" style="26" customWidth="1"/>
    <col min="11008" max="11008" width="7.7265625" style="26" customWidth="1"/>
    <col min="11009" max="11010" width="8.54296875" style="26" customWidth="1"/>
    <col min="11011" max="11011" width="29.7265625" style="26" customWidth="1"/>
    <col min="11012" max="11012" width="8.7265625" style="26" customWidth="1"/>
    <col min="11013" max="11013" width="31.7265625" style="26" customWidth="1"/>
    <col min="11014" max="11015" width="9.1796875" style="26"/>
    <col min="11016" max="11016" width="9.1796875" style="26" customWidth="1"/>
    <col min="11017" max="11250" width="9.1796875" style="26"/>
    <col min="11251" max="11253" width="9.1796875" style="26" customWidth="1"/>
    <col min="11254" max="11257" width="3.26953125" style="26" customWidth="1"/>
    <col min="11258" max="11258" width="9.1796875" style="26" customWidth="1"/>
    <col min="11259" max="11262" width="3.7265625" style="26" customWidth="1"/>
    <col min="11263" max="11263" width="61.7265625" style="26" customWidth="1"/>
    <col min="11264" max="11264" width="7.7265625" style="26" customWidth="1"/>
    <col min="11265" max="11266" width="8.54296875" style="26" customWidth="1"/>
    <col min="11267" max="11267" width="29.7265625" style="26" customWidth="1"/>
    <col min="11268" max="11268" width="8.7265625" style="26" customWidth="1"/>
    <col min="11269" max="11269" width="31.7265625" style="26" customWidth="1"/>
    <col min="11270" max="11271" width="9.1796875" style="26"/>
    <col min="11272" max="11272" width="9.1796875" style="26" customWidth="1"/>
    <col min="11273" max="11506" width="9.1796875" style="26"/>
    <col min="11507" max="11509" width="9.1796875" style="26" customWidth="1"/>
    <col min="11510" max="11513" width="3.26953125" style="26" customWidth="1"/>
    <col min="11514" max="11514" width="9.1796875" style="26" customWidth="1"/>
    <col min="11515" max="11518" width="3.7265625" style="26" customWidth="1"/>
    <col min="11519" max="11519" width="61.7265625" style="26" customWidth="1"/>
    <col min="11520" max="11520" width="7.7265625" style="26" customWidth="1"/>
    <col min="11521" max="11522" width="8.54296875" style="26" customWidth="1"/>
    <col min="11523" max="11523" width="29.7265625" style="26" customWidth="1"/>
    <col min="11524" max="11524" width="8.7265625" style="26" customWidth="1"/>
    <col min="11525" max="11525" width="31.7265625" style="26" customWidth="1"/>
    <col min="11526" max="11527" width="9.1796875" style="26"/>
    <col min="11528" max="11528" width="9.1796875" style="26" customWidth="1"/>
    <col min="11529" max="11762" width="9.1796875" style="26"/>
    <col min="11763" max="11765" width="9.1796875" style="26" customWidth="1"/>
    <col min="11766" max="11769" width="3.26953125" style="26" customWidth="1"/>
    <col min="11770" max="11770" width="9.1796875" style="26" customWidth="1"/>
    <col min="11771" max="11774" width="3.7265625" style="26" customWidth="1"/>
    <col min="11775" max="11775" width="61.7265625" style="26" customWidth="1"/>
    <col min="11776" max="11776" width="7.7265625" style="26" customWidth="1"/>
    <col min="11777" max="11778" width="8.54296875" style="26" customWidth="1"/>
    <col min="11779" max="11779" width="29.7265625" style="26" customWidth="1"/>
    <col min="11780" max="11780" width="8.7265625" style="26" customWidth="1"/>
    <col min="11781" max="11781" width="31.7265625" style="26" customWidth="1"/>
    <col min="11782" max="11783" width="9.1796875" style="26"/>
    <col min="11784" max="11784" width="9.1796875" style="26" customWidth="1"/>
    <col min="11785" max="12018" width="9.1796875" style="26"/>
    <col min="12019" max="12021" width="9.1796875" style="26" customWidth="1"/>
    <col min="12022" max="12025" width="3.26953125" style="26" customWidth="1"/>
    <col min="12026" max="12026" width="9.1796875" style="26" customWidth="1"/>
    <col min="12027" max="12030" width="3.7265625" style="26" customWidth="1"/>
    <col min="12031" max="12031" width="61.7265625" style="26" customWidth="1"/>
    <col min="12032" max="12032" width="7.7265625" style="26" customWidth="1"/>
    <col min="12033" max="12034" width="8.54296875" style="26" customWidth="1"/>
    <col min="12035" max="12035" width="29.7265625" style="26" customWidth="1"/>
    <col min="12036" max="12036" width="8.7265625" style="26" customWidth="1"/>
    <col min="12037" max="12037" width="31.7265625" style="26" customWidth="1"/>
    <col min="12038" max="12039" width="9.1796875" style="26"/>
    <col min="12040" max="12040" width="9.1796875" style="26" customWidth="1"/>
    <col min="12041" max="12274" width="9.1796875" style="26"/>
    <col min="12275" max="12277" width="9.1796875" style="26" customWidth="1"/>
    <col min="12278" max="12281" width="3.26953125" style="26" customWidth="1"/>
    <col min="12282" max="12282" width="9.1796875" style="26" customWidth="1"/>
    <col min="12283" max="12286" width="3.7265625" style="26" customWidth="1"/>
    <col min="12287" max="12287" width="61.7265625" style="26" customWidth="1"/>
    <col min="12288" max="12288" width="7.7265625" style="26" customWidth="1"/>
    <col min="12289" max="12290" width="8.54296875" style="26" customWidth="1"/>
    <col min="12291" max="12291" width="29.7265625" style="26" customWidth="1"/>
    <col min="12292" max="12292" width="8.7265625" style="26" customWidth="1"/>
    <col min="12293" max="12293" width="31.7265625" style="26" customWidth="1"/>
    <col min="12294" max="12295" width="9.1796875" style="26"/>
    <col min="12296" max="12296" width="9.1796875" style="26" customWidth="1"/>
    <col min="12297" max="12530" width="9.1796875" style="26"/>
    <col min="12531" max="12533" width="9.1796875" style="26" customWidth="1"/>
    <col min="12534" max="12537" width="3.26953125" style="26" customWidth="1"/>
    <col min="12538" max="12538" width="9.1796875" style="26" customWidth="1"/>
    <col min="12539" max="12542" width="3.7265625" style="26" customWidth="1"/>
    <col min="12543" max="12543" width="61.7265625" style="26" customWidth="1"/>
    <col min="12544" max="12544" width="7.7265625" style="26" customWidth="1"/>
    <col min="12545" max="12546" width="8.54296875" style="26" customWidth="1"/>
    <col min="12547" max="12547" width="29.7265625" style="26" customWidth="1"/>
    <col min="12548" max="12548" width="8.7265625" style="26" customWidth="1"/>
    <col min="12549" max="12549" width="31.7265625" style="26" customWidth="1"/>
    <col min="12550" max="12551" width="9.1796875" style="26"/>
    <col min="12552" max="12552" width="9.1796875" style="26" customWidth="1"/>
    <col min="12553" max="12786" width="9.1796875" style="26"/>
    <col min="12787" max="12789" width="9.1796875" style="26" customWidth="1"/>
    <col min="12790" max="12793" width="3.26953125" style="26" customWidth="1"/>
    <col min="12794" max="12794" width="9.1796875" style="26" customWidth="1"/>
    <col min="12795" max="12798" width="3.7265625" style="26" customWidth="1"/>
    <col min="12799" max="12799" width="61.7265625" style="26" customWidth="1"/>
    <col min="12800" max="12800" width="7.7265625" style="26" customWidth="1"/>
    <col min="12801" max="12802" width="8.54296875" style="26" customWidth="1"/>
    <col min="12803" max="12803" width="29.7265625" style="26" customWidth="1"/>
    <col min="12804" max="12804" width="8.7265625" style="26" customWidth="1"/>
    <col min="12805" max="12805" width="31.7265625" style="26" customWidth="1"/>
    <col min="12806" max="12807" width="9.1796875" style="26"/>
    <col min="12808" max="12808" width="9.1796875" style="26" customWidth="1"/>
    <col min="12809" max="13042" width="9.1796875" style="26"/>
    <col min="13043" max="13045" width="9.1796875" style="26" customWidth="1"/>
    <col min="13046" max="13049" width="3.26953125" style="26" customWidth="1"/>
    <col min="13050" max="13050" width="9.1796875" style="26" customWidth="1"/>
    <col min="13051" max="13054" width="3.7265625" style="26" customWidth="1"/>
    <col min="13055" max="13055" width="61.7265625" style="26" customWidth="1"/>
    <col min="13056" max="13056" width="7.7265625" style="26" customWidth="1"/>
    <col min="13057" max="13058" width="8.54296875" style="26" customWidth="1"/>
    <col min="13059" max="13059" width="29.7265625" style="26" customWidth="1"/>
    <col min="13060" max="13060" width="8.7265625" style="26" customWidth="1"/>
    <col min="13061" max="13061" width="31.7265625" style="26" customWidth="1"/>
    <col min="13062" max="13063" width="9.1796875" style="26"/>
    <col min="13064" max="13064" width="9.1796875" style="26" customWidth="1"/>
    <col min="13065" max="13298" width="9.1796875" style="26"/>
    <col min="13299" max="13301" width="9.1796875" style="26" customWidth="1"/>
    <col min="13302" max="13305" width="3.26953125" style="26" customWidth="1"/>
    <col min="13306" max="13306" width="9.1796875" style="26" customWidth="1"/>
    <col min="13307" max="13310" width="3.7265625" style="26" customWidth="1"/>
    <col min="13311" max="13311" width="61.7265625" style="26" customWidth="1"/>
    <col min="13312" max="13312" width="7.7265625" style="26" customWidth="1"/>
    <col min="13313" max="13314" width="8.54296875" style="26" customWidth="1"/>
    <col min="13315" max="13315" width="29.7265625" style="26" customWidth="1"/>
    <col min="13316" max="13316" width="8.7265625" style="26" customWidth="1"/>
    <col min="13317" max="13317" width="31.7265625" style="26" customWidth="1"/>
    <col min="13318" max="13319" width="9.1796875" style="26"/>
    <col min="13320" max="13320" width="9.1796875" style="26" customWidth="1"/>
    <col min="13321" max="13554" width="9.1796875" style="26"/>
    <col min="13555" max="13557" width="9.1796875" style="26" customWidth="1"/>
    <col min="13558" max="13561" width="3.26953125" style="26" customWidth="1"/>
    <col min="13562" max="13562" width="9.1796875" style="26" customWidth="1"/>
    <col min="13563" max="13566" width="3.7265625" style="26" customWidth="1"/>
    <col min="13567" max="13567" width="61.7265625" style="26" customWidth="1"/>
    <col min="13568" max="13568" width="7.7265625" style="26" customWidth="1"/>
    <col min="13569" max="13570" width="8.54296875" style="26" customWidth="1"/>
    <col min="13571" max="13571" width="29.7265625" style="26" customWidth="1"/>
    <col min="13572" max="13572" width="8.7265625" style="26" customWidth="1"/>
    <col min="13573" max="13573" width="31.7265625" style="26" customWidth="1"/>
    <col min="13574" max="13575" width="9.1796875" style="26"/>
    <col min="13576" max="13576" width="9.1796875" style="26" customWidth="1"/>
    <col min="13577" max="13810" width="9.1796875" style="26"/>
    <col min="13811" max="13813" width="9.1796875" style="26" customWidth="1"/>
    <col min="13814" max="13817" width="3.26953125" style="26" customWidth="1"/>
    <col min="13818" max="13818" width="9.1796875" style="26" customWidth="1"/>
    <col min="13819" max="13822" width="3.7265625" style="26" customWidth="1"/>
    <col min="13823" max="13823" width="61.7265625" style="26" customWidth="1"/>
    <col min="13824" max="13824" width="7.7265625" style="26" customWidth="1"/>
    <col min="13825" max="13826" width="8.54296875" style="26" customWidth="1"/>
    <col min="13827" max="13827" width="29.7265625" style="26" customWidth="1"/>
    <col min="13828" max="13828" width="8.7265625" style="26" customWidth="1"/>
    <col min="13829" max="13829" width="31.7265625" style="26" customWidth="1"/>
    <col min="13830" max="13831" width="9.1796875" style="26"/>
    <col min="13832" max="13832" width="9.1796875" style="26" customWidth="1"/>
    <col min="13833" max="14066" width="9.1796875" style="26"/>
    <col min="14067" max="14069" width="9.1796875" style="26" customWidth="1"/>
    <col min="14070" max="14073" width="3.26953125" style="26" customWidth="1"/>
    <col min="14074" max="14074" width="9.1796875" style="26" customWidth="1"/>
    <col min="14075" max="14078" width="3.7265625" style="26" customWidth="1"/>
    <col min="14079" max="14079" width="61.7265625" style="26" customWidth="1"/>
    <col min="14080" max="14080" width="7.7265625" style="26" customWidth="1"/>
    <col min="14081" max="14082" width="8.54296875" style="26" customWidth="1"/>
    <col min="14083" max="14083" width="29.7265625" style="26" customWidth="1"/>
    <col min="14084" max="14084" width="8.7265625" style="26" customWidth="1"/>
    <col min="14085" max="14085" width="31.7265625" style="26" customWidth="1"/>
    <col min="14086" max="14087" width="9.1796875" style="26"/>
    <col min="14088" max="14088" width="9.1796875" style="26" customWidth="1"/>
    <col min="14089" max="14322" width="9.1796875" style="26"/>
    <col min="14323" max="14325" width="9.1796875" style="26" customWidth="1"/>
    <col min="14326" max="14329" width="3.26953125" style="26" customWidth="1"/>
    <col min="14330" max="14330" width="9.1796875" style="26" customWidth="1"/>
    <col min="14331" max="14334" width="3.7265625" style="26" customWidth="1"/>
    <col min="14335" max="14335" width="61.7265625" style="26" customWidth="1"/>
    <col min="14336" max="14336" width="7.7265625" style="26" customWidth="1"/>
    <col min="14337" max="14338" width="8.54296875" style="26" customWidth="1"/>
    <col min="14339" max="14339" width="29.7265625" style="26" customWidth="1"/>
    <col min="14340" max="14340" width="8.7265625" style="26" customWidth="1"/>
    <col min="14341" max="14341" width="31.7265625" style="26" customWidth="1"/>
    <col min="14342" max="14343" width="9.1796875" style="26"/>
    <col min="14344" max="14344" width="9.1796875" style="26" customWidth="1"/>
    <col min="14345" max="14578" width="9.1796875" style="26"/>
    <col min="14579" max="14581" width="9.1796875" style="26" customWidth="1"/>
    <col min="14582" max="14585" width="3.26953125" style="26" customWidth="1"/>
    <col min="14586" max="14586" width="9.1796875" style="26" customWidth="1"/>
    <col min="14587" max="14590" width="3.7265625" style="26" customWidth="1"/>
    <col min="14591" max="14591" width="61.7265625" style="26" customWidth="1"/>
    <col min="14592" max="14592" width="7.7265625" style="26" customWidth="1"/>
    <col min="14593" max="14594" width="8.54296875" style="26" customWidth="1"/>
    <col min="14595" max="14595" width="29.7265625" style="26" customWidth="1"/>
    <col min="14596" max="14596" width="8.7265625" style="26" customWidth="1"/>
    <col min="14597" max="14597" width="31.7265625" style="26" customWidth="1"/>
    <col min="14598" max="14599" width="9.1796875" style="26"/>
    <col min="14600" max="14600" width="9.1796875" style="26" customWidth="1"/>
    <col min="14601" max="14834" width="9.1796875" style="26"/>
    <col min="14835" max="14837" width="9.1796875" style="26" customWidth="1"/>
    <col min="14838" max="14841" width="3.26953125" style="26" customWidth="1"/>
    <col min="14842" max="14842" width="9.1796875" style="26" customWidth="1"/>
    <col min="14843" max="14846" width="3.7265625" style="26" customWidth="1"/>
    <col min="14847" max="14847" width="61.7265625" style="26" customWidth="1"/>
    <col min="14848" max="14848" width="7.7265625" style="26" customWidth="1"/>
    <col min="14849" max="14850" width="8.54296875" style="26" customWidth="1"/>
    <col min="14851" max="14851" width="29.7265625" style="26" customWidth="1"/>
    <col min="14852" max="14852" width="8.7265625" style="26" customWidth="1"/>
    <col min="14853" max="14853" width="31.7265625" style="26" customWidth="1"/>
    <col min="14854" max="14855" width="9.1796875" style="26"/>
    <col min="14856" max="14856" width="9.1796875" style="26" customWidth="1"/>
    <col min="14857" max="15090" width="9.1796875" style="26"/>
    <col min="15091" max="15093" width="9.1796875" style="26" customWidth="1"/>
    <col min="15094" max="15097" width="3.26953125" style="26" customWidth="1"/>
    <col min="15098" max="15098" width="9.1796875" style="26" customWidth="1"/>
    <col min="15099" max="15102" width="3.7265625" style="26" customWidth="1"/>
    <col min="15103" max="15103" width="61.7265625" style="26" customWidth="1"/>
    <col min="15104" max="15104" width="7.7265625" style="26" customWidth="1"/>
    <col min="15105" max="15106" width="8.54296875" style="26" customWidth="1"/>
    <col min="15107" max="15107" width="29.7265625" style="26" customWidth="1"/>
    <col min="15108" max="15108" width="8.7265625" style="26" customWidth="1"/>
    <col min="15109" max="15109" width="31.7265625" style="26" customWidth="1"/>
    <col min="15110" max="15111" width="9.1796875" style="26"/>
    <col min="15112" max="15112" width="9.1796875" style="26" customWidth="1"/>
    <col min="15113" max="15346" width="9.1796875" style="26"/>
    <col min="15347" max="15349" width="9.1796875" style="26" customWidth="1"/>
    <col min="15350" max="15353" width="3.26953125" style="26" customWidth="1"/>
    <col min="15354" max="15354" width="9.1796875" style="26" customWidth="1"/>
    <col min="15355" max="15358" width="3.7265625" style="26" customWidth="1"/>
    <col min="15359" max="15359" width="61.7265625" style="26" customWidth="1"/>
    <col min="15360" max="15360" width="7.7265625" style="26" customWidth="1"/>
    <col min="15361" max="15362" width="8.54296875" style="26" customWidth="1"/>
    <col min="15363" max="15363" width="29.7265625" style="26" customWidth="1"/>
    <col min="15364" max="15364" width="8.7265625" style="26" customWidth="1"/>
    <col min="15365" max="15365" width="31.7265625" style="26" customWidth="1"/>
    <col min="15366" max="15367" width="9.1796875" style="26"/>
    <col min="15368" max="15368" width="9.1796875" style="26" customWidth="1"/>
    <col min="15369" max="15602" width="9.1796875" style="26"/>
    <col min="15603" max="15605" width="9.1796875" style="26" customWidth="1"/>
    <col min="15606" max="15609" width="3.26953125" style="26" customWidth="1"/>
    <col min="15610" max="15610" width="9.1796875" style="26" customWidth="1"/>
    <col min="15611" max="15614" width="3.7265625" style="26" customWidth="1"/>
    <col min="15615" max="15615" width="61.7265625" style="26" customWidth="1"/>
    <col min="15616" max="15616" width="7.7265625" style="26" customWidth="1"/>
    <col min="15617" max="15618" width="8.54296875" style="26" customWidth="1"/>
    <col min="15619" max="15619" width="29.7265625" style="26" customWidth="1"/>
    <col min="15620" max="15620" width="8.7265625" style="26" customWidth="1"/>
    <col min="15621" max="15621" width="31.7265625" style="26" customWidth="1"/>
    <col min="15622" max="15623" width="9.1796875" style="26"/>
    <col min="15624" max="15624" width="9.1796875" style="26" customWidth="1"/>
    <col min="15625" max="15858" width="9.1796875" style="26"/>
    <col min="15859" max="15861" width="9.1796875" style="26" customWidth="1"/>
    <col min="15862" max="15865" width="3.26953125" style="26" customWidth="1"/>
    <col min="15866" max="15866" width="9.1796875" style="26" customWidth="1"/>
    <col min="15867" max="15870" width="3.7265625" style="26" customWidth="1"/>
    <col min="15871" max="15871" width="61.7265625" style="26" customWidth="1"/>
    <col min="15872" max="15872" width="7.7265625" style="26" customWidth="1"/>
    <col min="15873" max="15874" width="8.54296875" style="26" customWidth="1"/>
    <col min="15875" max="15875" width="29.7265625" style="26" customWidth="1"/>
    <col min="15876" max="15876" width="8.7265625" style="26" customWidth="1"/>
    <col min="15877" max="15877" width="31.7265625" style="26" customWidth="1"/>
    <col min="15878" max="15879" width="9.1796875" style="26"/>
    <col min="15880" max="15880" width="9.1796875" style="26" customWidth="1"/>
    <col min="15881" max="16114" width="9.1796875" style="26"/>
    <col min="16115" max="16117" width="9.1796875" style="26" customWidth="1"/>
    <col min="16118" max="16121" width="3.26953125" style="26" customWidth="1"/>
    <col min="16122" max="16122" width="9.1796875" style="26" customWidth="1"/>
    <col min="16123" max="16126" width="3.7265625" style="26" customWidth="1"/>
    <col min="16127" max="16127" width="61.7265625" style="26" customWidth="1"/>
    <col min="16128" max="16128" width="7.7265625" style="26" customWidth="1"/>
    <col min="16129" max="16130" width="8.54296875" style="26" customWidth="1"/>
    <col min="16131" max="16131" width="29.7265625" style="26" customWidth="1"/>
    <col min="16132" max="16132" width="8.7265625" style="26" customWidth="1"/>
    <col min="16133" max="16133" width="31.7265625" style="26" customWidth="1"/>
    <col min="16134" max="16135" width="9.1796875" style="26"/>
    <col min="16136" max="16136" width="9.1796875" style="26" customWidth="1"/>
    <col min="16137" max="16384" width="9.1796875" style="26"/>
  </cols>
  <sheetData>
    <row r="1" spans="1:48" ht="15.5" x14ac:dyDescent="0.25">
      <c r="D1" s="39" t="s">
        <v>1188</v>
      </c>
      <c r="M1" s="40"/>
      <c r="N1" s="80"/>
      <c r="O1" s="80"/>
      <c r="P1" s="81"/>
      <c r="Q1" s="82"/>
      <c r="R1" s="81"/>
      <c r="S1" s="82"/>
      <c r="T1" s="81"/>
      <c r="U1" s="82"/>
      <c r="V1" s="279"/>
      <c r="W1" s="80"/>
      <c r="X1" s="80"/>
      <c r="Y1" s="80"/>
      <c r="Z1" s="80"/>
      <c r="AA1" s="80"/>
      <c r="AB1" s="81"/>
      <c r="AC1" s="81"/>
      <c r="AD1" s="81"/>
      <c r="AF1" s="81"/>
      <c r="AG1" s="81"/>
      <c r="AH1" s="81"/>
      <c r="AI1" s="81"/>
      <c r="AJ1" s="81"/>
      <c r="AK1" s="81"/>
      <c r="AL1" s="81"/>
      <c r="AM1" s="81"/>
      <c r="AN1" s="81"/>
      <c r="AO1" s="81"/>
      <c r="AP1" s="81"/>
      <c r="AQ1" s="81"/>
    </row>
    <row r="2" spans="1:48" ht="16" thickBot="1" x14ac:dyDescent="0.3">
      <c r="D2" s="41" t="str">
        <f>LEFT(Country!B3,3)</f>
        <v>AUS</v>
      </c>
      <c r="M2" s="40"/>
      <c r="N2" s="80"/>
      <c r="O2" s="80"/>
      <c r="P2" s="80"/>
      <c r="Q2" s="82"/>
      <c r="R2" s="82"/>
      <c r="S2" s="82"/>
      <c r="T2" s="82"/>
      <c r="U2" s="82"/>
      <c r="V2" s="80"/>
      <c r="W2" s="80"/>
      <c r="X2" s="80"/>
      <c r="Y2" s="80"/>
      <c r="Z2" s="80"/>
      <c r="AA2" s="80"/>
      <c r="AB2" s="80"/>
      <c r="AC2" s="80"/>
      <c r="AD2" s="80"/>
      <c r="AE2" s="80"/>
      <c r="AF2" s="80"/>
      <c r="AG2" s="80"/>
      <c r="AH2" s="83"/>
      <c r="AI2" s="84"/>
      <c r="AJ2" s="84"/>
      <c r="AK2" s="84"/>
      <c r="AL2" s="84"/>
      <c r="AM2" s="84"/>
      <c r="AN2" s="84"/>
      <c r="AO2" s="84"/>
      <c r="AP2" s="85"/>
      <c r="AQ2" s="85"/>
    </row>
    <row r="3" spans="1:48" ht="13.5" thickBot="1" x14ac:dyDescent="0.3">
      <c r="D3" s="42"/>
      <c r="E3" s="43"/>
      <c r="F3" s="43"/>
      <c r="G3" s="43"/>
      <c r="H3" s="44"/>
      <c r="I3" s="49"/>
      <c r="J3" s="590" t="s">
        <v>348</v>
      </c>
      <c r="K3" s="591"/>
      <c r="L3" s="591"/>
      <c r="M3" s="592"/>
      <c r="N3" s="593" t="s">
        <v>1271</v>
      </c>
      <c r="O3" s="594"/>
      <c r="P3" s="594"/>
      <c r="Q3" s="594"/>
      <c r="R3" s="594"/>
      <c r="S3" s="594"/>
      <c r="T3" s="594"/>
      <c r="U3" s="594"/>
      <c r="V3" s="594"/>
      <c r="W3" s="595"/>
      <c r="X3" s="596" t="s">
        <v>348</v>
      </c>
      <c r="Y3" s="597"/>
      <c r="Z3" s="597"/>
      <c r="AA3" s="598"/>
      <c r="AB3" s="582" t="s">
        <v>349</v>
      </c>
      <c r="AC3" s="583"/>
      <c r="AD3" s="583"/>
      <c r="AE3" s="583"/>
      <c r="AF3" s="583"/>
      <c r="AG3" s="583"/>
      <c r="AH3" s="583"/>
      <c r="AI3" s="583"/>
      <c r="AJ3" s="583"/>
      <c r="AK3" s="583"/>
      <c r="AL3" s="583"/>
      <c r="AM3" s="583"/>
      <c r="AN3" s="611"/>
      <c r="AO3" s="583"/>
      <c r="AP3" s="583"/>
      <c r="AQ3" s="584"/>
      <c r="AS3" s="585" t="s">
        <v>367</v>
      </c>
      <c r="AT3" s="586"/>
      <c r="AU3" s="586"/>
      <c r="AV3" s="587"/>
    </row>
    <row r="4" spans="1:48" ht="114.75" customHeight="1" thickBot="1" x14ac:dyDescent="0.3">
      <c r="A4" s="58" t="s">
        <v>461</v>
      </c>
      <c r="B4" s="93" t="s">
        <v>27</v>
      </c>
      <c r="C4" s="58" t="s">
        <v>10</v>
      </c>
      <c r="D4" s="599" t="s">
        <v>20</v>
      </c>
      <c r="E4" s="600"/>
      <c r="F4" s="600"/>
      <c r="G4" s="600"/>
      <c r="H4" s="601"/>
      <c r="I4" s="269" t="s">
        <v>1323</v>
      </c>
      <c r="J4" s="46"/>
      <c r="K4" s="46"/>
      <c r="L4" s="54"/>
      <c r="M4" s="56"/>
      <c r="N4" s="368" t="s">
        <v>350</v>
      </c>
      <c r="O4" s="369" t="s">
        <v>351</v>
      </c>
      <c r="P4" s="370" t="s">
        <v>1392</v>
      </c>
      <c r="Q4" s="369" t="s">
        <v>1393</v>
      </c>
      <c r="R4" s="369" t="s">
        <v>1394</v>
      </c>
      <c r="S4" s="369" t="s">
        <v>1395</v>
      </c>
      <c r="T4" s="369" t="s">
        <v>1303</v>
      </c>
      <c r="U4" s="369" t="s">
        <v>1396</v>
      </c>
      <c r="V4" s="371" t="s">
        <v>1397</v>
      </c>
      <c r="W4" s="372" t="s">
        <v>1398</v>
      </c>
      <c r="X4" s="373"/>
      <c r="Y4" s="374"/>
      <c r="Z4" s="369"/>
      <c r="AA4" s="373"/>
      <c r="AB4" s="368" t="s">
        <v>354</v>
      </c>
      <c r="AC4" s="369" t="s">
        <v>355</v>
      </c>
      <c r="AD4" s="369" t="s">
        <v>1394</v>
      </c>
      <c r="AE4" s="369" t="s">
        <v>1395</v>
      </c>
      <c r="AF4" s="375" t="s">
        <v>1399</v>
      </c>
      <c r="AG4" s="369" t="s">
        <v>359</v>
      </c>
      <c r="AH4" s="369" t="s">
        <v>1396</v>
      </c>
      <c r="AI4" s="376" t="s">
        <v>1400</v>
      </c>
      <c r="AJ4" s="369" t="s">
        <v>1395</v>
      </c>
      <c r="AK4" s="377" t="s">
        <v>1401</v>
      </c>
      <c r="AL4" s="369" t="s">
        <v>359</v>
      </c>
      <c r="AM4" s="369" t="s">
        <v>1396</v>
      </c>
      <c r="AN4" s="369" t="s">
        <v>1402</v>
      </c>
      <c r="AO4" s="376" t="s">
        <v>364</v>
      </c>
      <c r="AP4" s="369" t="s">
        <v>365</v>
      </c>
      <c r="AQ4" s="378" t="s">
        <v>366</v>
      </c>
      <c r="AS4" s="46"/>
      <c r="AT4" s="103"/>
      <c r="AU4" s="103"/>
      <c r="AV4" s="104"/>
    </row>
    <row r="5" spans="1:48" ht="131.15" customHeight="1" x14ac:dyDescent="0.25">
      <c r="A5" s="92" t="str">
        <f>MID(E5,FIND("(Q",E5)+1,6)</f>
        <v>Q3d.01</v>
      </c>
      <c r="B5" s="93" t="s">
        <v>128</v>
      </c>
      <c r="C5" s="58" t="s">
        <v>566</v>
      </c>
      <c r="D5" s="18"/>
      <c r="E5" s="580" t="s">
        <v>597</v>
      </c>
      <c r="F5" s="580"/>
      <c r="G5" s="580"/>
      <c r="H5" s="580"/>
      <c r="I5" s="360" t="s">
        <v>1320</v>
      </c>
      <c r="J5" s="254" t="s">
        <v>0</v>
      </c>
      <c r="K5" s="519"/>
      <c r="L5" s="524"/>
      <c r="M5" s="525" t="str">
        <f>IF(AND(J5="",K5=""),"",IF(K5="",J5,K5))</f>
        <v/>
      </c>
      <c r="N5" s="173" t="s">
        <v>5</v>
      </c>
      <c r="O5" s="174" t="str">
        <f t="shared" ref="O5" si="0">IF(OR(B5="NI",B5="N"),"New question introduced in 2023 - Please answer this question for the year of the previous update in Column P",IF(B5="EC","Small changes were made to the question. Take extra care when validating the response in Column N. If necessary, please change your answer in Column P",""))</f>
        <v/>
      </c>
      <c r="P5" s="97"/>
      <c r="Q5" s="97"/>
      <c r="R5" s="97"/>
      <c r="S5" s="97"/>
      <c r="T5" s="97"/>
      <c r="U5" s="97"/>
      <c r="V5" s="261" t="str">
        <f>IF(AND(T5="",R5="",P5="",N5=""),"",IF(AND(T5="",R5="", P5=""),N5,IF(AND(T5="", R5="",P5&lt;&gt;""),P5,IF(AND(T5="",R5&lt;&gt;""),R5,T5))))</f>
        <v>yes</v>
      </c>
      <c r="W5" s="447"/>
      <c r="X5" s="490"/>
      <c r="Y5" s="491"/>
      <c r="Z5" s="491"/>
      <c r="AA5" s="492"/>
      <c r="AB5" s="449"/>
      <c r="AC5" s="450"/>
      <c r="AD5" s="177"/>
      <c r="AE5" s="176"/>
      <c r="AF5" s="176" t="str">
        <f>IF(AND(AD5="",AB5=""),"",IF(AND(AD5="",AB5&lt;&gt;""),AB5,IF(AND(AD5="",AB5&lt;&gt;""),AB5,AD5)))</f>
        <v/>
      </c>
      <c r="AG5" s="176"/>
      <c r="AH5" s="176"/>
      <c r="AI5" s="176"/>
      <c r="AJ5" s="176"/>
      <c r="AK5" s="176" t="str">
        <f>IF(AND(AI5="",AG5="",AF5=""),"",IF(AND(AI5="",AG5=""),AF5,IF(AND(AI5="",AG5&lt;&gt;""),AG5,IF(AND(AI5="",AG5&lt;&gt;""),AG5,AI5))))</f>
        <v/>
      </c>
      <c r="AL5" s="176"/>
      <c r="AM5" s="176"/>
      <c r="AN5" s="176"/>
      <c r="AO5" s="298"/>
      <c r="AP5" s="299" t="str">
        <f>IF(AND(AN5="",AL5="",AK5=""),".",IF(AND(AN5="",AL5=""),AK5,IF(AND(AN5="",AL5&lt;&gt;""),AL5,IF(AND(AN5="",AL5&lt;&gt;""),AL5,AN5))))</f>
        <v>.</v>
      </c>
      <c r="AQ5" s="300"/>
      <c r="AR5" s="178"/>
      <c r="AS5" s="49"/>
      <c r="AT5" s="179"/>
      <c r="AU5" s="179"/>
      <c r="AV5" s="180"/>
    </row>
    <row r="6" spans="1:48" ht="75.75" customHeight="1" x14ac:dyDescent="0.25">
      <c r="A6" s="92" t="str">
        <f>MID(E6,FIND("(Q",E6)+1,6)</f>
        <v>Q3d.02</v>
      </c>
      <c r="B6" s="93" t="s">
        <v>372</v>
      </c>
      <c r="C6" s="58"/>
      <c r="D6" s="18"/>
      <c r="E6" s="588" t="s">
        <v>1199</v>
      </c>
      <c r="F6" s="588"/>
      <c r="G6" s="588"/>
      <c r="H6" s="612"/>
      <c r="I6" s="380" t="s">
        <v>1243</v>
      </c>
      <c r="J6" s="257"/>
      <c r="K6" s="193"/>
      <c r="L6" s="526"/>
      <c r="M6" s="527"/>
      <c r="N6" s="167" t="s">
        <v>0</v>
      </c>
      <c r="O6" s="174" t="s">
        <v>1389</v>
      </c>
      <c r="P6" s="97"/>
      <c r="Q6" s="97"/>
      <c r="R6" s="97"/>
      <c r="S6" s="97"/>
      <c r="T6" s="97"/>
      <c r="U6" s="97"/>
      <c r="V6" s="261" t="str">
        <f t="shared" ref="V6:V49" si="1">IF(AND(T6="",R6="",P6="",N6=""),"",IF(AND(T6="",R6="", P6=""),N6,IF(AND(T6="", R6="",P6&lt;&gt;""),P6,IF(AND(T6="",R6&lt;&gt;""),R6,T6))))</f>
        <v/>
      </c>
      <c r="W6" s="206"/>
      <c r="X6" s="496"/>
      <c r="Y6" s="497"/>
      <c r="Z6" s="497"/>
      <c r="AA6" s="498"/>
      <c r="AB6" s="227"/>
      <c r="AC6" s="388"/>
      <c r="AD6" s="176"/>
      <c r="AE6" s="176"/>
      <c r="AF6" s="176" t="str">
        <f t="shared" ref="AF6:AF49" si="2">IF(AND(AD6="",AB6=""),"",IF(AND(AD6="",AB6&lt;&gt;""),AB6,IF(AND(AD6="",AB6&lt;&gt;""),AB6,AD6)))</f>
        <v/>
      </c>
      <c r="AG6" s="176"/>
      <c r="AH6" s="176"/>
      <c r="AI6" s="176"/>
      <c r="AJ6" s="176"/>
      <c r="AK6" s="176" t="str">
        <f>IF(AND(AI6="",AG6="",AF6=""),"",IF(AND(AI6="",AG6=""),AF6,IF(AND(AI6="",AG6&lt;&gt;""),AG6,IF(AND(AI6="",AG6&lt;&gt;""),AG6,AI6))))</f>
        <v/>
      </c>
      <c r="AL6" s="176"/>
      <c r="AM6" s="176"/>
      <c r="AN6" s="176"/>
      <c r="AO6" s="299"/>
      <c r="AP6" s="299" t="str">
        <f>IF(AND(AN6="",AL6="",AK6=""),".",IF(AND(AN6="",AL6=""),AK6,IF(AND(AN6="",AL6&lt;&gt;""),AL6,IF(AND(AN6="",AL6&lt;&gt;""),AL6,AN6))))</f>
        <v>.</v>
      </c>
      <c r="AQ6" s="301"/>
      <c r="AR6" s="178"/>
      <c r="AS6" s="183"/>
      <c r="AT6" s="179"/>
      <c r="AU6" s="179"/>
      <c r="AV6" s="184"/>
    </row>
    <row r="7" spans="1:48" ht="62.25" customHeight="1" x14ac:dyDescent="0.25">
      <c r="A7" s="92" t="str">
        <f>MID(E7,FIND("(Q",E7)+1,6)</f>
        <v>Q3d.03</v>
      </c>
      <c r="B7" s="93" t="s">
        <v>372</v>
      </c>
      <c r="C7" s="58"/>
      <c r="D7" s="18"/>
      <c r="E7" s="588" t="s">
        <v>1194</v>
      </c>
      <c r="F7" s="588"/>
      <c r="G7" s="588"/>
      <c r="H7" s="612"/>
      <c r="I7" s="442" t="s">
        <v>1244</v>
      </c>
      <c r="J7" s="257"/>
      <c r="K7" s="193"/>
      <c r="L7" s="526"/>
      <c r="M7" s="527"/>
      <c r="N7" s="167" t="s">
        <v>0</v>
      </c>
      <c r="O7" s="174" t="s">
        <v>1389</v>
      </c>
      <c r="P7" s="97"/>
      <c r="Q7" s="97"/>
      <c r="R7" s="97"/>
      <c r="S7" s="97"/>
      <c r="T7" s="97"/>
      <c r="U7" s="97"/>
      <c r="V7" s="261" t="str">
        <f t="shared" si="1"/>
        <v/>
      </c>
      <c r="W7" s="206"/>
      <c r="X7" s="496"/>
      <c r="Y7" s="497"/>
      <c r="Z7" s="497"/>
      <c r="AA7" s="498"/>
      <c r="AB7" s="227"/>
      <c r="AC7" s="388"/>
      <c r="AD7" s="176"/>
      <c r="AE7" s="176"/>
      <c r="AF7" s="176" t="str">
        <f t="shared" si="2"/>
        <v/>
      </c>
      <c r="AG7" s="176"/>
      <c r="AH7" s="176"/>
      <c r="AI7" s="176"/>
      <c r="AJ7" s="176"/>
      <c r="AK7" s="176" t="str">
        <f t="shared" ref="AK7:AK49" si="3">IF(AND(AI7="",AG7="",AF7=""),"",IF(AND(AI7="",AG7=""),AF7,IF(AND(AI7="",AG7&lt;&gt;""),AG7,IF(AND(AI7="",AG7&lt;&gt;""),AG7,AI7))))</f>
        <v/>
      </c>
      <c r="AL7" s="176"/>
      <c r="AM7" s="176"/>
      <c r="AN7" s="176"/>
      <c r="AO7" s="299"/>
      <c r="AP7" s="299" t="str">
        <f t="shared" ref="AP7:AP49" si="4">IF(AND(AN7="",AL7="",AK7=""),".",IF(AND(AN7="",AL7=""),AK7,IF(AND(AN7="",AL7&lt;&gt;""),AL7,IF(AND(AN7="",AL7&lt;&gt;""),AL7,AN7))))</f>
        <v>.</v>
      </c>
      <c r="AQ7" s="301"/>
      <c r="AR7" s="178"/>
      <c r="AS7" s="183"/>
      <c r="AT7" s="179"/>
      <c r="AU7" s="179"/>
      <c r="AV7" s="184"/>
    </row>
    <row r="8" spans="1:48" ht="60" customHeight="1" x14ac:dyDescent="0.25">
      <c r="A8" s="93"/>
      <c r="D8" s="560" t="s">
        <v>598</v>
      </c>
      <c r="E8" s="561"/>
      <c r="F8" s="561"/>
      <c r="G8" s="561"/>
      <c r="H8" s="562"/>
      <c r="I8" s="356"/>
      <c r="J8" s="257"/>
      <c r="K8" s="193"/>
      <c r="L8" s="193"/>
      <c r="M8" s="527"/>
      <c r="N8" s="456" t="s">
        <v>0</v>
      </c>
      <c r="O8" s="201"/>
      <c r="P8" s="115"/>
      <c r="Q8" s="115"/>
      <c r="R8" s="115"/>
      <c r="S8" s="115"/>
      <c r="T8" s="115"/>
      <c r="U8" s="115"/>
      <c r="V8" s="213"/>
      <c r="W8" s="187"/>
      <c r="X8" s="257"/>
      <c r="Y8" s="225"/>
      <c r="Z8" s="225"/>
      <c r="AA8" s="502"/>
      <c r="AB8" s="383"/>
      <c r="AC8" s="383"/>
      <c r="AD8" s="188"/>
      <c r="AE8" s="188"/>
      <c r="AF8" s="188"/>
      <c r="AG8" s="188"/>
      <c r="AH8" s="188"/>
      <c r="AI8" s="188"/>
      <c r="AJ8" s="188"/>
      <c r="AK8" s="188"/>
      <c r="AL8" s="188"/>
      <c r="AM8" s="188"/>
      <c r="AN8" s="188"/>
      <c r="AO8" s="302"/>
      <c r="AP8" s="302"/>
      <c r="AQ8" s="303"/>
      <c r="AR8" s="178"/>
      <c r="AS8" s="183"/>
      <c r="AT8" s="179"/>
      <c r="AU8" s="179"/>
      <c r="AV8" s="184"/>
    </row>
    <row r="9" spans="1:48" ht="102.65" customHeight="1" x14ac:dyDescent="0.25">
      <c r="A9" s="93"/>
      <c r="D9" s="14"/>
      <c r="I9" s="481" t="s">
        <v>1272</v>
      </c>
      <c r="J9" s="47"/>
      <c r="K9" s="73"/>
      <c r="L9" s="73"/>
      <c r="M9" s="96"/>
      <c r="N9" s="456" t="s">
        <v>0</v>
      </c>
      <c r="O9" s="201"/>
      <c r="P9" s="115"/>
      <c r="Q9" s="115"/>
      <c r="R9" s="115"/>
      <c r="S9" s="115"/>
      <c r="T9" s="115"/>
      <c r="U9" s="115"/>
      <c r="V9" s="213"/>
      <c r="W9" s="187"/>
      <c r="X9" s="257"/>
      <c r="Y9" s="225"/>
      <c r="Z9" s="225"/>
      <c r="AA9" s="502"/>
      <c r="AB9" s="383"/>
      <c r="AC9" s="383"/>
      <c r="AD9" s="188"/>
      <c r="AE9" s="188"/>
      <c r="AF9" s="188"/>
      <c r="AG9" s="188"/>
      <c r="AH9" s="188"/>
      <c r="AI9" s="188"/>
      <c r="AJ9" s="188"/>
      <c r="AK9" s="188"/>
      <c r="AL9" s="188"/>
      <c r="AM9" s="188"/>
      <c r="AN9" s="188"/>
      <c r="AO9" s="302"/>
      <c r="AP9" s="302"/>
      <c r="AQ9" s="303"/>
      <c r="AR9" s="178"/>
      <c r="AS9" s="183"/>
      <c r="AT9" s="179"/>
      <c r="AU9" s="179"/>
      <c r="AV9" s="184"/>
    </row>
    <row r="10" spans="1:48" ht="226.5" customHeight="1" x14ac:dyDescent="0.25">
      <c r="A10" s="91" t="str">
        <f>MID(E10,FIND("(Q",E10)+1,7)</f>
        <v>Q3d.1.1</v>
      </c>
      <c r="B10" s="58" t="s">
        <v>30</v>
      </c>
      <c r="C10" s="94" t="s">
        <v>568</v>
      </c>
      <c r="D10" s="14" t="s">
        <v>0</v>
      </c>
      <c r="E10" s="552" t="s">
        <v>684</v>
      </c>
      <c r="F10" s="570"/>
      <c r="G10" s="570"/>
      <c r="H10" s="571"/>
      <c r="I10" s="483" t="s">
        <v>1255</v>
      </c>
      <c r="J10" s="257"/>
      <c r="K10" s="193"/>
      <c r="L10" s="193"/>
      <c r="M10" s="527" t="str">
        <f t="shared" ref="M10" si="5">IF(AND(J10="",K10=""),"",IF(K10="",J10,K10))</f>
        <v/>
      </c>
      <c r="N10" s="191" t="s">
        <v>1</v>
      </c>
      <c r="O10" s="174" t="str">
        <f t="shared" ref="O10" si="6">IF(OR(B10="NI",B10="N"),"New question introduced in 2023 - Please answer this question for the year of the previous update in Column P",IF(B10="EC","Small changes were made to the question. Take extra care when validating the response in Column N. If necessary, please change your answer in Column P",""))</f>
        <v>Small changes were made to the question. Take extra care when validating the response in Column N. If necessary, please change your answer in Column P</v>
      </c>
      <c r="P10" s="97"/>
      <c r="Q10" s="97"/>
      <c r="R10" s="97"/>
      <c r="S10" s="97"/>
      <c r="T10" s="97"/>
      <c r="U10" s="97"/>
      <c r="V10" s="261" t="str">
        <f t="shared" si="1"/>
        <v>no</v>
      </c>
      <c r="W10" s="206"/>
      <c r="X10" s="257"/>
      <c r="Y10" s="193"/>
      <c r="Z10" s="193"/>
      <c r="AA10" s="75"/>
      <c r="AB10" s="227"/>
      <c r="AC10" s="388"/>
      <c r="AD10" s="176"/>
      <c r="AE10" s="176"/>
      <c r="AF10" s="176" t="str">
        <f t="shared" si="2"/>
        <v/>
      </c>
      <c r="AG10" s="176"/>
      <c r="AH10" s="176"/>
      <c r="AI10" s="176"/>
      <c r="AJ10" s="176"/>
      <c r="AK10" s="176" t="str">
        <f t="shared" si="3"/>
        <v/>
      </c>
      <c r="AL10" s="176"/>
      <c r="AM10" s="176"/>
      <c r="AN10" s="176"/>
      <c r="AO10" s="207"/>
      <c r="AP10" s="207" t="str">
        <f t="shared" si="4"/>
        <v>.</v>
      </c>
      <c r="AQ10" s="208"/>
      <c r="AR10" s="178"/>
      <c r="AS10" s="183"/>
      <c r="AT10" s="179"/>
      <c r="AU10" s="179"/>
      <c r="AV10" s="184"/>
    </row>
    <row r="11" spans="1:48" ht="50.25" customHeight="1" x14ac:dyDescent="0.25">
      <c r="B11" s="58"/>
      <c r="C11" s="94"/>
      <c r="D11" s="14"/>
      <c r="E11" s="552" t="s">
        <v>1009</v>
      </c>
      <c r="F11" s="552"/>
      <c r="G11" s="552"/>
      <c r="H11" s="553"/>
      <c r="I11" s="361" t="s">
        <v>394</v>
      </c>
      <c r="J11" s="257"/>
      <c r="K11" s="193"/>
      <c r="L11" s="193"/>
      <c r="M11" s="527"/>
      <c r="N11" s="185" t="s">
        <v>0</v>
      </c>
      <c r="O11" s="115"/>
      <c r="P11" s="115"/>
      <c r="Q11" s="115"/>
      <c r="R11" s="115"/>
      <c r="S11" s="115"/>
      <c r="T11" s="115"/>
      <c r="U11" s="115"/>
      <c r="V11" s="213"/>
      <c r="W11" s="187"/>
      <c r="X11" s="257"/>
      <c r="Y11" s="193"/>
      <c r="Z11" s="193"/>
      <c r="AA11" s="75"/>
      <c r="AB11" s="192"/>
      <c r="AC11" s="383"/>
      <c r="AD11" s="188"/>
      <c r="AE11" s="188"/>
      <c r="AF11" s="188"/>
      <c r="AG11" s="188"/>
      <c r="AH11" s="188"/>
      <c r="AI11" s="188"/>
      <c r="AJ11" s="188"/>
      <c r="AK11" s="188"/>
      <c r="AL11" s="188"/>
      <c r="AM11" s="188"/>
      <c r="AN11" s="188"/>
      <c r="AO11" s="210"/>
      <c r="AP11" s="210"/>
      <c r="AQ11" s="211"/>
      <c r="AR11" s="178"/>
      <c r="AS11" s="183"/>
      <c r="AT11" s="179"/>
      <c r="AU11" s="179"/>
      <c r="AV11" s="184"/>
    </row>
    <row r="12" spans="1:48" ht="50.5" customHeight="1" x14ac:dyDescent="0.25">
      <c r="A12" s="91" t="str">
        <f>MID(F12,FIND("(Q",F12)+1,8)</f>
        <v>Q3d.1.2a</v>
      </c>
      <c r="B12" s="58" t="s">
        <v>30</v>
      </c>
      <c r="C12" s="91" t="s">
        <v>669</v>
      </c>
      <c r="D12" s="14"/>
      <c r="E12" s="463"/>
      <c r="F12" s="570" t="s">
        <v>1201</v>
      </c>
      <c r="G12" s="570"/>
      <c r="H12" s="571"/>
      <c r="I12" s="483"/>
      <c r="J12" s="257"/>
      <c r="K12" s="193"/>
      <c r="L12" s="193"/>
      <c r="M12" s="527"/>
      <c r="N12" s="191" t="s">
        <v>1</v>
      </c>
      <c r="O12" s="174" t="str">
        <f t="shared" ref="O12:O17" si="7">IF(OR(B12="NI",B12="N"),"New question introduced in 2023 - Please answer this question for the year of the previous update in Column P",IF(B12="EC","Small changes were made to the question. Take extra care when validating the response in Column N. If necessary, please change your answer in Column P",""))</f>
        <v>Small changes were made to the question. Take extra care when validating the response in Column N. If necessary, please change your answer in Column P</v>
      </c>
      <c r="P12" s="97"/>
      <c r="Q12" s="97"/>
      <c r="R12" s="97"/>
      <c r="S12" s="97"/>
      <c r="T12" s="97"/>
      <c r="U12" s="97"/>
      <c r="V12" s="261" t="str">
        <f t="shared" si="1"/>
        <v>no</v>
      </c>
      <c r="W12" s="206"/>
      <c r="X12" s="257"/>
      <c r="Y12" s="193"/>
      <c r="Z12" s="193"/>
      <c r="AA12" s="75"/>
      <c r="AB12" s="227"/>
      <c r="AC12" s="388"/>
      <c r="AD12" s="176"/>
      <c r="AE12" s="176"/>
      <c r="AF12" s="176" t="str">
        <f t="shared" si="2"/>
        <v/>
      </c>
      <c r="AG12" s="176"/>
      <c r="AH12" s="176"/>
      <c r="AI12" s="176"/>
      <c r="AJ12" s="176"/>
      <c r="AK12" s="176" t="str">
        <f t="shared" si="3"/>
        <v/>
      </c>
      <c r="AL12" s="176"/>
      <c r="AM12" s="176"/>
      <c r="AN12" s="176"/>
      <c r="AO12" s="207"/>
      <c r="AP12" s="207" t="str">
        <f t="shared" si="4"/>
        <v>.</v>
      </c>
      <c r="AQ12" s="208"/>
      <c r="AR12" s="178"/>
      <c r="AS12" s="183"/>
      <c r="AT12" s="179"/>
      <c r="AU12" s="179"/>
      <c r="AV12" s="184"/>
    </row>
    <row r="13" spans="1:48" ht="50.5" customHeight="1" x14ac:dyDescent="0.25">
      <c r="A13" s="91" t="str">
        <f t="shared" ref="A13:A15" si="8">MID(F13,FIND("(Q",F13)+1,8)</f>
        <v>Q3d.1.2b</v>
      </c>
      <c r="B13" s="58" t="s">
        <v>30</v>
      </c>
      <c r="C13" s="91" t="s">
        <v>669</v>
      </c>
      <c r="D13" s="14"/>
      <c r="E13" s="463"/>
      <c r="F13" s="632" t="s">
        <v>1202</v>
      </c>
      <c r="G13" s="632"/>
      <c r="H13" s="569"/>
      <c r="I13" s="483"/>
      <c r="J13" s="257"/>
      <c r="K13" s="193"/>
      <c r="L13" s="193"/>
      <c r="M13" s="527"/>
      <c r="N13" s="191" t="s">
        <v>1</v>
      </c>
      <c r="O13" s="174" t="str">
        <f t="shared" si="7"/>
        <v>Small changes were made to the question. Take extra care when validating the response in Column N. If necessary, please change your answer in Column P</v>
      </c>
      <c r="P13" s="97"/>
      <c r="Q13" s="97"/>
      <c r="R13" s="97"/>
      <c r="S13" s="97"/>
      <c r="T13" s="97"/>
      <c r="U13" s="97"/>
      <c r="V13" s="261" t="str">
        <f t="shared" si="1"/>
        <v>no</v>
      </c>
      <c r="W13" s="206"/>
      <c r="X13" s="257"/>
      <c r="Y13" s="193"/>
      <c r="Z13" s="193"/>
      <c r="AA13" s="75"/>
      <c r="AB13" s="227"/>
      <c r="AC13" s="388"/>
      <c r="AD13" s="176"/>
      <c r="AE13" s="176"/>
      <c r="AF13" s="176" t="str">
        <f t="shared" si="2"/>
        <v/>
      </c>
      <c r="AG13" s="176"/>
      <c r="AH13" s="176"/>
      <c r="AI13" s="176"/>
      <c r="AJ13" s="176"/>
      <c r="AK13" s="176" t="str">
        <f t="shared" si="3"/>
        <v/>
      </c>
      <c r="AL13" s="176"/>
      <c r="AM13" s="176"/>
      <c r="AN13" s="176"/>
      <c r="AO13" s="207"/>
      <c r="AP13" s="207" t="str">
        <f t="shared" si="4"/>
        <v>.</v>
      </c>
      <c r="AQ13" s="208"/>
      <c r="AR13" s="178"/>
      <c r="AS13" s="183"/>
      <c r="AT13" s="179"/>
      <c r="AU13" s="179"/>
      <c r="AV13" s="184"/>
    </row>
    <row r="14" spans="1:48" ht="50.5" customHeight="1" x14ac:dyDescent="0.25">
      <c r="A14" s="91" t="str">
        <f t="shared" si="8"/>
        <v>Q3d.1.2c</v>
      </c>
      <c r="B14" s="58" t="s">
        <v>30</v>
      </c>
      <c r="C14" s="91" t="s">
        <v>669</v>
      </c>
      <c r="D14" s="14"/>
      <c r="E14" s="463"/>
      <c r="F14" s="570" t="s">
        <v>1203</v>
      </c>
      <c r="G14" s="570"/>
      <c r="H14" s="571"/>
      <c r="I14" s="483"/>
      <c r="J14" s="257"/>
      <c r="K14" s="193"/>
      <c r="L14" s="193"/>
      <c r="M14" s="527"/>
      <c r="N14" s="191" t="s">
        <v>1</v>
      </c>
      <c r="O14" s="174" t="str">
        <f t="shared" si="7"/>
        <v>Small changes were made to the question. Take extra care when validating the response in Column N. If necessary, please change your answer in Column P</v>
      </c>
      <c r="P14" s="97"/>
      <c r="Q14" s="97"/>
      <c r="R14" s="97"/>
      <c r="S14" s="97"/>
      <c r="T14" s="97"/>
      <c r="U14" s="97"/>
      <c r="V14" s="261" t="str">
        <f t="shared" si="1"/>
        <v>no</v>
      </c>
      <c r="W14" s="206"/>
      <c r="X14" s="257"/>
      <c r="Y14" s="193"/>
      <c r="Z14" s="193"/>
      <c r="AA14" s="75"/>
      <c r="AB14" s="227"/>
      <c r="AC14" s="388"/>
      <c r="AD14" s="176"/>
      <c r="AE14" s="176"/>
      <c r="AF14" s="176" t="str">
        <f t="shared" si="2"/>
        <v/>
      </c>
      <c r="AG14" s="176"/>
      <c r="AH14" s="176"/>
      <c r="AI14" s="176"/>
      <c r="AJ14" s="176"/>
      <c r="AK14" s="176" t="str">
        <f t="shared" si="3"/>
        <v/>
      </c>
      <c r="AL14" s="176"/>
      <c r="AM14" s="176"/>
      <c r="AN14" s="176"/>
      <c r="AO14" s="207"/>
      <c r="AP14" s="207" t="str">
        <f t="shared" si="4"/>
        <v>.</v>
      </c>
      <c r="AQ14" s="208"/>
      <c r="AR14" s="178"/>
      <c r="AS14" s="183"/>
      <c r="AT14" s="179"/>
      <c r="AU14" s="179"/>
      <c r="AV14" s="184"/>
    </row>
    <row r="15" spans="1:48" ht="67.5" customHeight="1" x14ac:dyDescent="0.25">
      <c r="A15" s="91" t="str">
        <f t="shared" si="8"/>
        <v>Q3d.1.2d</v>
      </c>
      <c r="B15" s="58" t="s">
        <v>372</v>
      </c>
      <c r="C15" s="94"/>
      <c r="D15" s="14"/>
      <c r="E15" s="463"/>
      <c r="F15" s="558" t="s">
        <v>599</v>
      </c>
      <c r="G15" s="558"/>
      <c r="H15" s="559"/>
      <c r="I15" s="483"/>
      <c r="J15" s="257"/>
      <c r="K15" s="193"/>
      <c r="L15" s="193"/>
      <c r="M15" s="527"/>
      <c r="N15" s="191" t="s">
        <v>0</v>
      </c>
      <c r="O15" s="174" t="str">
        <f t="shared" si="7"/>
        <v>New question introduced in 2023 - Please answer this question for the year of the previous update in Column P</v>
      </c>
      <c r="P15" s="97"/>
      <c r="Q15" s="97"/>
      <c r="R15" s="97"/>
      <c r="S15" s="97"/>
      <c r="T15" s="97"/>
      <c r="U15" s="97"/>
      <c r="V15" s="261" t="str">
        <f t="shared" si="1"/>
        <v/>
      </c>
      <c r="W15" s="206"/>
      <c r="X15" s="257"/>
      <c r="Y15" s="193"/>
      <c r="Z15" s="193"/>
      <c r="AA15" s="75"/>
      <c r="AB15" s="227"/>
      <c r="AC15" s="388"/>
      <c r="AD15" s="176"/>
      <c r="AE15" s="176"/>
      <c r="AF15" s="176" t="str">
        <f t="shared" si="2"/>
        <v/>
      </c>
      <c r="AG15" s="176"/>
      <c r="AH15" s="176"/>
      <c r="AI15" s="176"/>
      <c r="AJ15" s="176"/>
      <c r="AK15" s="176" t="str">
        <f t="shared" si="3"/>
        <v/>
      </c>
      <c r="AL15" s="176"/>
      <c r="AM15" s="176"/>
      <c r="AN15" s="176"/>
      <c r="AO15" s="207"/>
      <c r="AP15" s="207" t="str">
        <f t="shared" si="4"/>
        <v>.</v>
      </c>
      <c r="AQ15" s="208"/>
      <c r="AR15" s="178"/>
      <c r="AS15" s="183"/>
      <c r="AT15" s="179"/>
      <c r="AU15" s="179"/>
      <c r="AV15" s="184"/>
    </row>
    <row r="16" spans="1:48" ht="208.5" customHeight="1" x14ac:dyDescent="0.25">
      <c r="A16" s="91" t="str">
        <f>MID(E16,FIND("(Q",E16)+1,7)</f>
        <v>Q3d.1.3</v>
      </c>
      <c r="B16" s="58" t="s">
        <v>396</v>
      </c>
      <c r="C16" s="94" t="s">
        <v>569</v>
      </c>
      <c r="D16" s="158"/>
      <c r="E16" s="563" t="s">
        <v>718</v>
      </c>
      <c r="F16" s="563"/>
      <c r="G16" s="563"/>
      <c r="H16" s="564"/>
      <c r="I16" s="362" t="s">
        <v>1256</v>
      </c>
      <c r="J16" s="257"/>
      <c r="K16" s="193"/>
      <c r="L16" s="193"/>
      <c r="M16" s="527"/>
      <c r="N16" s="191" t="s">
        <v>71</v>
      </c>
      <c r="O16" s="174" t="str">
        <f t="shared" si="7"/>
        <v/>
      </c>
      <c r="P16" s="97"/>
      <c r="Q16" s="97"/>
      <c r="R16" s="97"/>
      <c r="S16" s="97"/>
      <c r="T16" s="97"/>
      <c r="U16" s="97"/>
      <c r="V16" s="261" t="str">
        <f t="shared" si="1"/>
        <v>not applicable</v>
      </c>
      <c r="W16" s="206"/>
      <c r="X16" s="257"/>
      <c r="Y16" s="193"/>
      <c r="Z16" s="193"/>
      <c r="AA16" s="75"/>
      <c r="AB16" s="227"/>
      <c r="AC16" s="388"/>
      <c r="AD16" s="176"/>
      <c r="AE16" s="176"/>
      <c r="AF16" s="176" t="str">
        <f t="shared" si="2"/>
        <v/>
      </c>
      <c r="AG16" s="176"/>
      <c r="AH16" s="176"/>
      <c r="AI16" s="176"/>
      <c r="AJ16" s="176"/>
      <c r="AK16" s="176" t="str">
        <f t="shared" si="3"/>
        <v/>
      </c>
      <c r="AL16" s="176"/>
      <c r="AM16" s="176"/>
      <c r="AN16" s="176"/>
      <c r="AO16" s="207"/>
      <c r="AP16" s="207" t="str">
        <f t="shared" si="4"/>
        <v>.</v>
      </c>
      <c r="AQ16" s="208"/>
      <c r="AR16" s="178"/>
      <c r="AS16" s="183"/>
      <c r="AT16" s="179"/>
      <c r="AU16" s="179"/>
      <c r="AV16" s="184"/>
    </row>
    <row r="17" spans="1:48" ht="28.5" customHeight="1" x14ac:dyDescent="0.25">
      <c r="A17" s="91" t="str">
        <f>MID(E17,FIND("(Q",E17)+1,8)</f>
        <v>Q3d.1.3a</v>
      </c>
      <c r="B17" s="58" t="s">
        <v>128</v>
      </c>
      <c r="C17" s="92" t="s">
        <v>570</v>
      </c>
      <c r="D17" s="14"/>
      <c r="E17" s="558" t="s">
        <v>657</v>
      </c>
      <c r="F17" s="558"/>
      <c r="G17" s="558"/>
      <c r="H17" s="559"/>
      <c r="I17" s="483"/>
      <c r="J17" s="257"/>
      <c r="K17" s="193"/>
      <c r="L17" s="193"/>
      <c r="M17" s="527"/>
      <c r="N17" s="191" t="s">
        <v>1408</v>
      </c>
      <c r="O17" s="174" t="str">
        <f t="shared" si="7"/>
        <v/>
      </c>
      <c r="P17" s="97"/>
      <c r="Q17" s="97"/>
      <c r="R17" s="97"/>
      <c r="S17" s="97"/>
      <c r="T17" s="97"/>
      <c r="U17" s="97"/>
      <c r="V17" s="261" t="str">
        <f t="shared" si="1"/>
        <v>.</v>
      </c>
      <c r="W17" s="206"/>
      <c r="X17" s="257"/>
      <c r="Y17" s="193"/>
      <c r="Z17" s="193"/>
      <c r="AA17" s="75"/>
      <c r="AB17" s="227"/>
      <c r="AC17" s="388"/>
      <c r="AD17" s="176"/>
      <c r="AE17" s="176"/>
      <c r="AF17" s="176" t="str">
        <f t="shared" si="2"/>
        <v/>
      </c>
      <c r="AG17" s="176"/>
      <c r="AH17" s="176"/>
      <c r="AI17" s="176"/>
      <c r="AJ17" s="176"/>
      <c r="AK17" s="176" t="str">
        <f t="shared" si="3"/>
        <v/>
      </c>
      <c r="AL17" s="176"/>
      <c r="AM17" s="176"/>
      <c r="AN17" s="176"/>
      <c r="AO17" s="207"/>
      <c r="AP17" s="207" t="str">
        <f t="shared" si="4"/>
        <v>.</v>
      </c>
      <c r="AQ17" s="208"/>
      <c r="AR17" s="178"/>
      <c r="AS17" s="183"/>
      <c r="AT17" s="179"/>
      <c r="AU17" s="179"/>
      <c r="AV17" s="184"/>
    </row>
    <row r="18" spans="1:48" ht="60" customHeight="1" x14ac:dyDescent="0.25">
      <c r="B18" s="58"/>
      <c r="C18" s="94"/>
      <c r="D18" s="560" t="s">
        <v>600</v>
      </c>
      <c r="E18" s="561"/>
      <c r="F18" s="561"/>
      <c r="G18" s="561"/>
      <c r="H18" s="562"/>
      <c r="I18" s="363"/>
      <c r="J18" s="454"/>
      <c r="K18" s="213"/>
      <c r="L18" s="213"/>
      <c r="M18" s="528"/>
      <c r="N18" s="185" t="s">
        <v>0</v>
      </c>
      <c r="O18" s="115"/>
      <c r="P18" s="115"/>
      <c r="Q18" s="115"/>
      <c r="R18" s="115"/>
      <c r="S18" s="115"/>
      <c r="T18" s="115"/>
      <c r="U18" s="115"/>
      <c r="V18" s="213"/>
      <c r="W18" s="187"/>
      <c r="X18" s="257"/>
      <c r="Y18" s="193"/>
      <c r="Z18" s="193"/>
      <c r="AA18" s="75"/>
      <c r="AB18" s="192"/>
      <c r="AC18" s="383"/>
      <c r="AD18" s="188"/>
      <c r="AE18" s="188"/>
      <c r="AF18" s="188"/>
      <c r="AG18" s="188"/>
      <c r="AH18" s="188"/>
      <c r="AI18" s="188"/>
      <c r="AJ18" s="188"/>
      <c r="AK18" s="188"/>
      <c r="AL18" s="188"/>
      <c r="AM18" s="188"/>
      <c r="AN18" s="188"/>
      <c r="AO18" s="210"/>
      <c r="AP18" s="210"/>
      <c r="AQ18" s="211"/>
      <c r="AR18" s="178"/>
      <c r="AS18" s="183"/>
      <c r="AT18" s="179"/>
      <c r="AU18" s="179"/>
      <c r="AV18" s="184"/>
    </row>
    <row r="19" spans="1:48" ht="138.75" customHeight="1" x14ac:dyDescent="0.25">
      <c r="A19" s="92" t="str">
        <f>MID(E19,FIND("(Q",E19)+1,7)</f>
        <v>Q3d.2.1</v>
      </c>
      <c r="B19" s="93" t="s">
        <v>128</v>
      </c>
      <c r="C19" s="58" t="s">
        <v>567</v>
      </c>
      <c r="D19" s="18"/>
      <c r="E19" s="580" t="s">
        <v>601</v>
      </c>
      <c r="F19" s="580"/>
      <c r="G19" s="580"/>
      <c r="H19" s="580"/>
      <c r="I19" s="617" t="s">
        <v>1231</v>
      </c>
      <c r="J19" s="257"/>
      <c r="K19" s="193"/>
      <c r="L19" s="193"/>
      <c r="M19" s="527"/>
      <c r="N19" s="191" t="s">
        <v>264</v>
      </c>
      <c r="O19" s="97" t="s">
        <v>1286</v>
      </c>
      <c r="P19" s="97"/>
      <c r="Q19" s="97"/>
      <c r="R19" s="97"/>
      <c r="S19" s="97"/>
      <c r="T19" s="97"/>
      <c r="U19" s="97"/>
      <c r="V19" s="261" t="str">
        <f t="shared" si="1"/>
        <v>State level (for federal states)</v>
      </c>
      <c r="W19" s="206"/>
      <c r="X19" s="257"/>
      <c r="Y19" s="193"/>
      <c r="Z19" s="193"/>
      <c r="AA19" s="75"/>
      <c r="AB19" s="227"/>
      <c r="AC19" s="388"/>
      <c r="AD19" s="176"/>
      <c r="AE19" s="176"/>
      <c r="AF19" s="176" t="str">
        <f t="shared" si="2"/>
        <v/>
      </c>
      <c r="AG19" s="176"/>
      <c r="AH19" s="176"/>
      <c r="AI19" s="176"/>
      <c r="AJ19" s="176"/>
      <c r="AK19" s="176" t="str">
        <f t="shared" si="3"/>
        <v/>
      </c>
      <c r="AL19" s="176"/>
      <c r="AM19" s="176"/>
      <c r="AN19" s="176"/>
      <c r="AO19" s="207"/>
      <c r="AP19" s="207" t="str">
        <f t="shared" si="4"/>
        <v>.</v>
      </c>
      <c r="AQ19" s="208"/>
      <c r="AR19" s="178"/>
      <c r="AS19" s="183"/>
      <c r="AT19" s="179"/>
      <c r="AU19" s="179"/>
      <c r="AV19" s="184"/>
    </row>
    <row r="20" spans="1:48" ht="72" customHeight="1" x14ac:dyDescent="0.25">
      <c r="A20" s="92" t="str">
        <f>MID(F20,FIND("(Q",F20)+1,8)</f>
        <v>Q3d.2.1a</v>
      </c>
      <c r="B20" s="93" t="s">
        <v>372</v>
      </c>
      <c r="C20" s="58"/>
      <c r="D20" s="18"/>
      <c r="E20" s="457"/>
      <c r="F20" s="588" t="s">
        <v>658</v>
      </c>
      <c r="G20" s="588"/>
      <c r="H20" s="612"/>
      <c r="I20" s="622"/>
      <c r="J20" s="257"/>
      <c r="K20" s="193"/>
      <c r="L20" s="193"/>
      <c r="M20" s="527"/>
      <c r="N20" s="191" t="s">
        <v>0</v>
      </c>
      <c r="O20" s="174" t="str">
        <f t="shared" ref="O20:O34" si="9">IF(OR(B20="NI",B20="N"),"New question introduced in 2023 - Please answer this question for the year of the previous update in Column P",IF(B20="EC","Small changes were made to the question. Take extra care when validating the response in Column N. If necessary, please change your answer in Column P",""))</f>
        <v>New question introduced in 2023 - Please answer this question for the year of the previous update in Column P</v>
      </c>
      <c r="P20" s="97"/>
      <c r="Q20" s="97"/>
      <c r="R20" s="97"/>
      <c r="S20" s="97"/>
      <c r="T20" s="97"/>
      <c r="U20" s="97"/>
      <c r="V20" s="261" t="str">
        <f t="shared" si="1"/>
        <v/>
      </c>
      <c r="W20" s="206"/>
      <c r="X20" s="257"/>
      <c r="Y20" s="193"/>
      <c r="Z20" s="193"/>
      <c r="AA20" s="75"/>
      <c r="AB20" s="227"/>
      <c r="AC20" s="388"/>
      <c r="AD20" s="176"/>
      <c r="AE20" s="176"/>
      <c r="AF20" s="176" t="str">
        <f t="shared" si="2"/>
        <v/>
      </c>
      <c r="AG20" s="176"/>
      <c r="AH20" s="176"/>
      <c r="AI20" s="176"/>
      <c r="AJ20" s="176"/>
      <c r="AK20" s="176" t="str">
        <f t="shared" si="3"/>
        <v/>
      </c>
      <c r="AL20" s="176"/>
      <c r="AM20" s="176"/>
      <c r="AN20" s="176"/>
      <c r="AO20" s="207"/>
      <c r="AP20" s="207" t="str">
        <f t="shared" si="4"/>
        <v>.</v>
      </c>
      <c r="AQ20" s="208"/>
      <c r="AR20" s="178"/>
      <c r="AS20" s="183"/>
      <c r="AT20" s="179"/>
      <c r="AU20" s="179"/>
      <c r="AV20" s="184"/>
    </row>
    <row r="21" spans="1:48" ht="211" customHeight="1" x14ac:dyDescent="0.25">
      <c r="A21" s="91" t="str">
        <f>MID(E21,FIND("(Q",E21)+1,7)</f>
        <v>Q3d.2.2</v>
      </c>
      <c r="B21" s="58" t="s">
        <v>28</v>
      </c>
      <c r="C21" s="94" t="s">
        <v>571</v>
      </c>
      <c r="D21" s="14"/>
      <c r="E21" s="552" t="s">
        <v>602</v>
      </c>
      <c r="F21" s="552"/>
      <c r="G21" s="552"/>
      <c r="H21" s="553"/>
      <c r="I21" s="633" t="s">
        <v>1252</v>
      </c>
      <c r="J21" s="257"/>
      <c r="K21" s="193"/>
      <c r="L21" s="193"/>
      <c r="M21" s="527" t="str">
        <f t="shared" ref="M21:M32" si="10">IF(AND(J21="",K21=""),"",IF(K21="",J21,K21))</f>
        <v/>
      </c>
      <c r="N21" s="191" t="s">
        <v>11</v>
      </c>
      <c r="O21" s="174" t="str">
        <f t="shared" si="9"/>
        <v/>
      </c>
      <c r="P21" s="174"/>
      <c r="Q21" s="97"/>
      <c r="R21" s="174" t="s">
        <v>261</v>
      </c>
      <c r="S21" s="97"/>
      <c r="T21" s="174"/>
      <c r="U21" s="97"/>
      <c r="V21" s="261" t="str">
        <f t="shared" si="1"/>
        <v>yes (national monopoly)</v>
      </c>
      <c r="W21" s="206"/>
      <c r="X21" s="257"/>
      <c r="Y21" s="193"/>
      <c r="Z21" s="193"/>
      <c r="AA21" s="75"/>
      <c r="AB21" s="227"/>
      <c r="AC21" s="388"/>
      <c r="AD21" s="176"/>
      <c r="AE21" s="176"/>
      <c r="AF21" s="176" t="str">
        <f t="shared" si="2"/>
        <v/>
      </c>
      <c r="AG21" s="176"/>
      <c r="AH21" s="176"/>
      <c r="AI21" s="176"/>
      <c r="AJ21" s="176"/>
      <c r="AK21" s="176" t="str">
        <f t="shared" si="3"/>
        <v/>
      </c>
      <c r="AL21" s="176"/>
      <c r="AM21" s="176"/>
      <c r="AN21" s="176"/>
      <c r="AO21" s="207"/>
      <c r="AP21" s="207" t="str">
        <f t="shared" si="4"/>
        <v>.</v>
      </c>
      <c r="AQ21" s="208"/>
      <c r="AR21" s="178"/>
      <c r="AS21" s="183"/>
      <c r="AT21" s="179"/>
      <c r="AU21" s="179"/>
      <c r="AV21" s="184"/>
    </row>
    <row r="22" spans="1:48" ht="83.25" customHeight="1" x14ac:dyDescent="0.25">
      <c r="A22" s="91" t="str">
        <f>MID(E22,FIND("(Q",E22)+1,8)</f>
        <v>Q3d.2.2a</v>
      </c>
      <c r="B22" s="58" t="s">
        <v>128</v>
      </c>
      <c r="C22" s="92" t="s">
        <v>572</v>
      </c>
      <c r="D22" s="14"/>
      <c r="E22" s="558" t="s">
        <v>659</v>
      </c>
      <c r="F22" s="558"/>
      <c r="G22" s="558"/>
      <c r="H22" s="559"/>
      <c r="I22" s="622"/>
      <c r="J22" s="257" t="s">
        <v>0</v>
      </c>
      <c r="K22" s="193"/>
      <c r="L22" s="193"/>
      <c r="M22" s="527" t="str">
        <f t="shared" si="10"/>
        <v/>
      </c>
      <c r="N22" s="191" t="s">
        <v>1408</v>
      </c>
      <c r="O22" s="174" t="str">
        <f t="shared" si="9"/>
        <v/>
      </c>
      <c r="P22" s="97"/>
      <c r="Q22" s="97"/>
      <c r="R22" s="97"/>
      <c r="S22" s="97"/>
      <c r="T22" s="97"/>
      <c r="U22" s="97"/>
      <c r="V22" s="261" t="str">
        <f t="shared" si="1"/>
        <v>.</v>
      </c>
      <c r="W22" s="206"/>
      <c r="X22" s="257"/>
      <c r="Y22" s="193"/>
      <c r="Z22" s="193"/>
      <c r="AA22" s="75"/>
      <c r="AB22" s="227"/>
      <c r="AC22" s="388"/>
      <c r="AD22" s="176"/>
      <c r="AE22" s="176"/>
      <c r="AF22" s="176" t="str">
        <f t="shared" si="2"/>
        <v/>
      </c>
      <c r="AG22" s="176"/>
      <c r="AH22" s="176"/>
      <c r="AI22" s="176"/>
      <c r="AJ22" s="176"/>
      <c r="AK22" s="176" t="str">
        <f t="shared" si="3"/>
        <v/>
      </c>
      <c r="AL22" s="176"/>
      <c r="AM22" s="176"/>
      <c r="AN22" s="176"/>
      <c r="AO22" s="207"/>
      <c r="AP22" s="207" t="str">
        <f t="shared" si="4"/>
        <v>.</v>
      </c>
      <c r="AQ22" s="208"/>
      <c r="AR22" s="178"/>
      <c r="AS22" s="183"/>
      <c r="AT22" s="179"/>
      <c r="AU22" s="179"/>
      <c r="AV22" s="184"/>
    </row>
    <row r="23" spans="1:48" ht="46.5" customHeight="1" x14ac:dyDescent="0.25">
      <c r="A23" s="91" t="str">
        <f>MID(F23,FIND("(Q",F23)+1,8)</f>
        <v>Q3d.2.2b</v>
      </c>
      <c r="B23" s="58" t="s">
        <v>28</v>
      </c>
      <c r="C23" s="92" t="s">
        <v>573</v>
      </c>
      <c r="D23" s="14"/>
      <c r="F23" s="556" t="s">
        <v>603</v>
      </c>
      <c r="G23" s="556"/>
      <c r="H23" s="556"/>
      <c r="I23" s="333"/>
      <c r="J23" s="257" t="s">
        <v>0</v>
      </c>
      <c r="K23" s="513"/>
      <c r="L23" s="193"/>
      <c r="M23" s="527" t="str">
        <f t="shared" si="10"/>
        <v/>
      </c>
      <c r="N23" s="191" t="s">
        <v>71</v>
      </c>
      <c r="O23" s="174" t="str">
        <f t="shared" si="9"/>
        <v/>
      </c>
      <c r="P23" s="97"/>
      <c r="Q23" s="97"/>
      <c r="R23" s="97"/>
      <c r="S23" s="97"/>
      <c r="T23" s="97"/>
      <c r="U23" s="97"/>
      <c r="V23" s="261" t="str">
        <f t="shared" si="1"/>
        <v>not applicable</v>
      </c>
      <c r="W23" s="206"/>
      <c r="X23" s="257"/>
      <c r="Y23" s="193"/>
      <c r="Z23" s="193"/>
      <c r="AA23" s="75"/>
      <c r="AB23" s="227"/>
      <c r="AC23" s="388"/>
      <c r="AD23" s="176"/>
      <c r="AE23" s="176"/>
      <c r="AF23" s="176" t="str">
        <f t="shared" si="2"/>
        <v/>
      </c>
      <c r="AG23" s="176"/>
      <c r="AH23" s="176"/>
      <c r="AI23" s="176"/>
      <c r="AJ23" s="176"/>
      <c r="AK23" s="176" t="str">
        <f t="shared" si="3"/>
        <v/>
      </c>
      <c r="AL23" s="176"/>
      <c r="AM23" s="176"/>
      <c r="AN23" s="176"/>
      <c r="AO23" s="207"/>
      <c r="AP23" s="207" t="str">
        <f t="shared" si="4"/>
        <v>.</v>
      </c>
      <c r="AQ23" s="208"/>
      <c r="AR23" s="178"/>
      <c r="AS23" s="183"/>
      <c r="AT23" s="179"/>
      <c r="AU23" s="179"/>
      <c r="AV23" s="184"/>
    </row>
    <row r="24" spans="1:48" ht="32.25" customHeight="1" x14ac:dyDescent="0.25">
      <c r="A24" s="91" t="str">
        <f>MID(F24,FIND("(Q",F24)+1,8)</f>
        <v>Q3d.2.2c</v>
      </c>
      <c r="B24" s="58" t="s">
        <v>128</v>
      </c>
      <c r="C24" s="92" t="s">
        <v>574</v>
      </c>
      <c r="D24" s="14"/>
      <c r="F24" s="558" t="s">
        <v>660</v>
      </c>
      <c r="G24" s="558"/>
      <c r="H24" s="558"/>
      <c r="I24" s="333"/>
      <c r="J24" s="257" t="s">
        <v>0</v>
      </c>
      <c r="K24" s="193"/>
      <c r="L24" s="193"/>
      <c r="M24" s="527" t="str">
        <f t="shared" si="10"/>
        <v/>
      </c>
      <c r="N24" s="191" t="s">
        <v>1408</v>
      </c>
      <c r="O24" s="174" t="str">
        <f t="shared" si="9"/>
        <v/>
      </c>
      <c r="P24" s="97"/>
      <c r="Q24" s="97"/>
      <c r="R24" s="97"/>
      <c r="S24" s="97"/>
      <c r="T24" s="97"/>
      <c r="U24" s="97"/>
      <c r="V24" s="261" t="str">
        <f t="shared" si="1"/>
        <v>.</v>
      </c>
      <c r="W24" s="206"/>
      <c r="X24" s="257"/>
      <c r="Y24" s="193"/>
      <c r="Z24" s="193"/>
      <c r="AA24" s="75"/>
      <c r="AB24" s="227"/>
      <c r="AC24" s="388"/>
      <c r="AD24" s="176"/>
      <c r="AE24" s="176"/>
      <c r="AF24" s="176" t="str">
        <f t="shared" si="2"/>
        <v/>
      </c>
      <c r="AG24" s="176"/>
      <c r="AH24" s="176"/>
      <c r="AI24" s="176"/>
      <c r="AJ24" s="176"/>
      <c r="AK24" s="176" t="str">
        <f t="shared" si="3"/>
        <v/>
      </c>
      <c r="AL24" s="176"/>
      <c r="AM24" s="176"/>
      <c r="AN24" s="176"/>
      <c r="AO24" s="207"/>
      <c r="AP24" s="207" t="str">
        <f t="shared" si="4"/>
        <v>.</v>
      </c>
      <c r="AQ24" s="208"/>
      <c r="AR24" s="178"/>
      <c r="AS24" s="183"/>
      <c r="AT24" s="179"/>
      <c r="AU24" s="179"/>
      <c r="AV24" s="184"/>
    </row>
    <row r="25" spans="1:48" ht="199.5" customHeight="1" x14ac:dyDescent="0.25">
      <c r="A25" s="91" t="str">
        <f>MID(E25,FIND("(Q",E25)+1,7)</f>
        <v>Q3d.2.3</v>
      </c>
      <c r="B25" s="58" t="s">
        <v>28</v>
      </c>
      <c r="C25" s="94" t="s">
        <v>575</v>
      </c>
      <c r="D25" s="14"/>
      <c r="E25" s="552" t="s">
        <v>604</v>
      </c>
      <c r="F25" s="552"/>
      <c r="G25" s="552"/>
      <c r="H25" s="553"/>
      <c r="I25" s="481" t="s">
        <v>756</v>
      </c>
      <c r="J25" s="257"/>
      <c r="K25" s="193"/>
      <c r="L25" s="193"/>
      <c r="M25" s="527" t="str">
        <f t="shared" si="10"/>
        <v/>
      </c>
      <c r="N25" s="191" t="s">
        <v>1</v>
      </c>
      <c r="O25" s="174" t="str">
        <f t="shared" si="9"/>
        <v/>
      </c>
      <c r="P25" s="97"/>
      <c r="Q25" s="97"/>
      <c r="R25" s="97"/>
      <c r="S25" s="97"/>
      <c r="T25" s="97"/>
      <c r="U25" s="97"/>
      <c r="V25" s="261" t="str">
        <f t="shared" si="1"/>
        <v>no</v>
      </c>
      <c r="W25" s="206"/>
      <c r="X25" s="257"/>
      <c r="Y25" s="193"/>
      <c r="Z25" s="193"/>
      <c r="AA25" s="75"/>
      <c r="AB25" s="227"/>
      <c r="AC25" s="388"/>
      <c r="AD25" s="176"/>
      <c r="AE25" s="176"/>
      <c r="AF25" s="176" t="str">
        <f t="shared" si="2"/>
        <v/>
      </c>
      <c r="AG25" s="176"/>
      <c r="AH25" s="176"/>
      <c r="AI25" s="176"/>
      <c r="AJ25" s="176"/>
      <c r="AK25" s="176" t="str">
        <f t="shared" si="3"/>
        <v/>
      </c>
      <c r="AL25" s="176"/>
      <c r="AM25" s="176"/>
      <c r="AN25" s="176"/>
      <c r="AO25" s="207"/>
      <c r="AP25" s="207" t="str">
        <f t="shared" si="4"/>
        <v>.</v>
      </c>
      <c r="AQ25" s="208"/>
      <c r="AR25" s="178"/>
      <c r="AS25" s="183"/>
      <c r="AT25" s="179"/>
      <c r="AU25" s="179"/>
      <c r="AV25" s="184"/>
    </row>
    <row r="26" spans="1:48" ht="23" x14ac:dyDescent="0.25">
      <c r="A26" s="91" t="str">
        <f>MID(E26,FIND("(Q",E26)+1,8)</f>
        <v>Q3d.2.3a</v>
      </c>
      <c r="B26" s="58" t="s">
        <v>372</v>
      </c>
      <c r="C26" s="94"/>
      <c r="D26" s="14"/>
      <c r="E26" s="558" t="s">
        <v>661</v>
      </c>
      <c r="F26" s="558"/>
      <c r="G26" s="558"/>
      <c r="H26" s="559"/>
      <c r="I26" s="481"/>
      <c r="J26" s="257"/>
      <c r="K26" s="193"/>
      <c r="L26" s="193"/>
      <c r="M26" s="527"/>
      <c r="N26" s="191" t="s">
        <v>0</v>
      </c>
      <c r="O26" s="174" t="str">
        <f t="shared" si="9"/>
        <v>New question introduced in 2023 - Please answer this question for the year of the previous update in Column P</v>
      </c>
      <c r="P26" s="97"/>
      <c r="Q26" s="97"/>
      <c r="R26" s="97"/>
      <c r="S26" s="97"/>
      <c r="T26" s="97"/>
      <c r="U26" s="97"/>
      <c r="V26" s="261" t="str">
        <f t="shared" si="1"/>
        <v/>
      </c>
      <c r="W26" s="206"/>
      <c r="X26" s="257"/>
      <c r="Y26" s="193"/>
      <c r="Z26" s="193"/>
      <c r="AA26" s="75"/>
      <c r="AB26" s="227"/>
      <c r="AC26" s="388"/>
      <c r="AD26" s="176"/>
      <c r="AE26" s="176"/>
      <c r="AF26" s="176" t="str">
        <f t="shared" si="2"/>
        <v/>
      </c>
      <c r="AG26" s="176"/>
      <c r="AH26" s="176"/>
      <c r="AI26" s="176"/>
      <c r="AJ26" s="176"/>
      <c r="AK26" s="176" t="str">
        <f t="shared" si="3"/>
        <v/>
      </c>
      <c r="AL26" s="176"/>
      <c r="AM26" s="176"/>
      <c r="AN26" s="176"/>
      <c r="AO26" s="207"/>
      <c r="AP26" s="207" t="str">
        <f t="shared" si="4"/>
        <v>.</v>
      </c>
      <c r="AQ26" s="208"/>
      <c r="AR26" s="178"/>
      <c r="AS26" s="183"/>
      <c r="AT26" s="179"/>
      <c r="AU26" s="179"/>
      <c r="AV26" s="184"/>
    </row>
    <row r="27" spans="1:48" ht="35.25" customHeight="1" x14ac:dyDescent="0.25">
      <c r="A27" s="91" t="str">
        <f>MID(E27,FIND("(Q",E27)+1,8)</f>
        <v>Q3d.2.3b</v>
      </c>
      <c r="B27" s="58" t="s">
        <v>128</v>
      </c>
      <c r="C27" s="92" t="s">
        <v>576</v>
      </c>
      <c r="D27" s="14"/>
      <c r="E27" s="558" t="s">
        <v>662</v>
      </c>
      <c r="F27" s="558"/>
      <c r="G27" s="558"/>
      <c r="H27" s="559"/>
      <c r="I27" s="481"/>
      <c r="J27" s="257" t="s">
        <v>0</v>
      </c>
      <c r="K27" s="193"/>
      <c r="L27" s="193"/>
      <c r="M27" s="527" t="str">
        <f t="shared" si="10"/>
        <v/>
      </c>
      <c r="N27" s="191" t="s">
        <v>1408</v>
      </c>
      <c r="O27" s="174" t="str">
        <f t="shared" si="9"/>
        <v/>
      </c>
      <c r="P27" s="97"/>
      <c r="Q27" s="97"/>
      <c r="R27" s="97"/>
      <c r="S27" s="97"/>
      <c r="T27" s="97"/>
      <c r="U27" s="97"/>
      <c r="V27" s="261" t="str">
        <f t="shared" si="1"/>
        <v>.</v>
      </c>
      <c r="W27" s="206"/>
      <c r="X27" s="257"/>
      <c r="Y27" s="193"/>
      <c r="Z27" s="193"/>
      <c r="AA27" s="75"/>
      <c r="AB27" s="227" t="str">
        <f t="shared" ref="AB27" si="11">IF(AND(W27="",Q27=""),"",IF(W27="",Q27,W27))</f>
        <v/>
      </c>
      <c r="AC27" s="388"/>
      <c r="AD27" s="176"/>
      <c r="AE27" s="176"/>
      <c r="AF27" s="176" t="str">
        <f t="shared" si="2"/>
        <v/>
      </c>
      <c r="AG27" s="176"/>
      <c r="AH27" s="176"/>
      <c r="AI27" s="176"/>
      <c r="AJ27" s="176"/>
      <c r="AK27" s="176" t="str">
        <f t="shared" si="3"/>
        <v/>
      </c>
      <c r="AL27" s="176"/>
      <c r="AM27" s="176"/>
      <c r="AN27" s="176"/>
      <c r="AO27" s="207"/>
      <c r="AP27" s="207" t="str">
        <f t="shared" si="4"/>
        <v>.</v>
      </c>
      <c r="AQ27" s="208"/>
      <c r="AR27" s="178"/>
      <c r="AS27" s="183"/>
      <c r="AT27" s="179"/>
      <c r="AU27" s="179"/>
      <c r="AV27" s="184"/>
    </row>
    <row r="28" spans="1:48" ht="115" x14ac:dyDescent="0.25">
      <c r="A28" s="91" t="str">
        <f>MID(E28,FIND("(Q",E28)+1,7)</f>
        <v>Q3d.2.4</v>
      </c>
      <c r="B28" s="58" t="s">
        <v>28</v>
      </c>
      <c r="C28" s="94" t="s">
        <v>577</v>
      </c>
      <c r="D28" s="14"/>
      <c r="E28" s="556" t="s">
        <v>725</v>
      </c>
      <c r="F28" s="556"/>
      <c r="G28" s="556"/>
      <c r="H28" s="557"/>
      <c r="I28" s="481" t="s">
        <v>605</v>
      </c>
      <c r="J28" s="257" t="s">
        <v>0</v>
      </c>
      <c r="K28" s="193"/>
      <c r="L28" s="193"/>
      <c r="M28" s="527" t="str">
        <f t="shared" si="10"/>
        <v/>
      </c>
      <c r="N28" s="191" t="s">
        <v>331</v>
      </c>
      <c r="O28" s="174" t="str">
        <f t="shared" si="9"/>
        <v/>
      </c>
      <c r="P28" s="97"/>
      <c r="Q28" s="97"/>
      <c r="R28" s="97"/>
      <c r="S28" s="97"/>
      <c r="T28" s="97"/>
      <c r="U28" s="97"/>
      <c r="V28" s="261" t="str">
        <f t="shared" si="1"/>
        <v>notify relevant authorities</v>
      </c>
      <c r="W28" s="206"/>
      <c r="X28" s="257"/>
      <c r="Y28" s="193"/>
      <c r="Z28" s="193"/>
      <c r="AA28" s="75"/>
      <c r="AB28" s="227"/>
      <c r="AC28" s="388"/>
      <c r="AD28" s="176"/>
      <c r="AE28" s="176"/>
      <c r="AF28" s="176" t="str">
        <f t="shared" si="2"/>
        <v/>
      </c>
      <c r="AG28" s="176"/>
      <c r="AH28" s="176"/>
      <c r="AI28" s="176"/>
      <c r="AJ28" s="176"/>
      <c r="AK28" s="176" t="str">
        <f t="shared" si="3"/>
        <v/>
      </c>
      <c r="AL28" s="176"/>
      <c r="AM28" s="176"/>
      <c r="AN28" s="176"/>
      <c r="AO28" s="207"/>
      <c r="AP28" s="207" t="str">
        <f t="shared" si="4"/>
        <v>.</v>
      </c>
      <c r="AQ28" s="208"/>
      <c r="AR28" s="178"/>
      <c r="AS28" s="183"/>
      <c r="AT28" s="179"/>
      <c r="AU28" s="179"/>
      <c r="AV28" s="184"/>
    </row>
    <row r="29" spans="1:48" ht="36.75" customHeight="1" x14ac:dyDescent="0.25">
      <c r="A29" s="91" t="str">
        <f>MID(E29,FIND("(Q",E29)+1,8)</f>
        <v>Q3d.2.4a</v>
      </c>
      <c r="B29" s="58" t="s">
        <v>128</v>
      </c>
      <c r="C29" s="92" t="s">
        <v>578</v>
      </c>
      <c r="D29" s="14"/>
      <c r="E29" s="558" t="s">
        <v>663</v>
      </c>
      <c r="F29" s="558"/>
      <c r="G29" s="558"/>
      <c r="H29" s="559"/>
      <c r="I29" s="481"/>
      <c r="J29" s="257" t="s">
        <v>0</v>
      </c>
      <c r="K29" s="193"/>
      <c r="L29" s="193"/>
      <c r="M29" s="527" t="str">
        <f t="shared" si="10"/>
        <v/>
      </c>
      <c r="N29" s="191" t="s">
        <v>1408</v>
      </c>
      <c r="O29" s="174" t="str">
        <f t="shared" si="9"/>
        <v/>
      </c>
      <c r="P29" s="97"/>
      <c r="Q29" s="97"/>
      <c r="R29" s="97"/>
      <c r="S29" s="97"/>
      <c r="T29" s="97"/>
      <c r="U29" s="97"/>
      <c r="V29" s="261" t="str">
        <f t="shared" si="1"/>
        <v>.</v>
      </c>
      <c r="W29" s="206"/>
      <c r="X29" s="257"/>
      <c r="Y29" s="193"/>
      <c r="Z29" s="193"/>
      <c r="AA29" s="75"/>
      <c r="AB29" s="227"/>
      <c r="AC29" s="388"/>
      <c r="AD29" s="176"/>
      <c r="AE29" s="176"/>
      <c r="AF29" s="176" t="str">
        <f t="shared" si="2"/>
        <v/>
      </c>
      <c r="AG29" s="176"/>
      <c r="AH29" s="176"/>
      <c r="AI29" s="176"/>
      <c r="AJ29" s="176"/>
      <c r="AK29" s="176" t="str">
        <f t="shared" si="3"/>
        <v/>
      </c>
      <c r="AL29" s="176"/>
      <c r="AM29" s="176"/>
      <c r="AN29" s="176"/>
      <c r="AO29" s="207"/>
      <c r="AP29" s="207" t="str">
        <f t="shared" si="4"/>
        <v>.</v>
      </c>
      <c r="AQ29" s="208"/>
      <c r="AR29" s="178"/>
      <c r="AS29" s="183"/>
      <c r="AT29" s="179"/>
      <c r="AU29" s="179"/>
      <c r="AV29" s="184"/>
    </row>
    <row r="30" spans="1:48" ht="48" customHeight="1" x14ac:dyDescent="0.25">
      <c r="A30" s="91" t="str">
        <f>MID(E30,FIND("(Q",E30)+1,7)</f>
        <v>Q3d.2.5</v>
      </c>
      <c r="B30" s="93" t="s">
        <v>28</v>
      </c>
      <c r="C30" s="94" t="s">
        <v>579</v>
      </c>
      <c r="D30" s="14"/>
      <c r="E30" s="556" t="s">
        <v>606</v>
      </c>
      <c r="F30" s="556"/>
      <c r="G30" s="556"/>
      <c r="H30" s="557"/>
      <c r="I30" s="481" t="s">
        <v>607</v>
      </c>
      <c r="J30" s="257"/>
      <c r="K30" s="193"/>
      <c r="L30" s="193"/>
      <c r="M30" s="527" t="str">
        <f t="shared" si="10"/>
        <v/>
      </c>
      <c r="N30" s="191" t="s">
        <v>1</v>
      </c>
      <c r="O30" s="174" t="str">
        <f t="shared" si="9"/>
        <v/>
      </c>
      <c r="P30" s="97"/>
      <c r="Q30" s="97"/>
      <c r="R30" s="97"/>
      <c r="S30" s="97"/>
      <c r="T30" s="97"/>
      <c r="U30" s="97"/>
      <c r="V30" s="261" t="str">
        <f t="shared" si="1"/>
        <v>no</v>
      </c>
      <c r="W30" s="206"/>
      <c r="X30" s="257"/>
      <c r="Y30" s="193"/>
      <c r="Z30" s="193"/>
      <c r="AA30" s="75"/>
      <c r="AB30" s="227"/>
      <c r="AC30" s="388"/>
      <c r="AD30" s="176"/>
      <c r="AE30" s="176"/>
      <c r="AF30" s="176" t="str">
        <f t="shared" si="2"/>
        <v/>
      </c>
      <c r="AG30" s="176"/>
      <c r="AH30" s="176"/>
      <c r="AI30" s="176"/>
      <c r="AJ30" s="176"/>
      <c r="AK30" s="176" t="str">
        <f t="shared" si="3"/>
        <v/>
      </c>
      <c r="AL30" s="176"/>
      <c r="AM30" s="176"/>
      <c r="AN30" s="176"/>
      <c r="AO30" s="207"/>
      <c r="AP30" s="207" t="str">
        <f t="shared" si="4"/>
        <v>.</v>
      </c>
      <c r="AQ30" s="208"/>
      <c r="AR30" s="178"/>
      <c r="AS30" s="183"/>
      <c r="AT30" s="179"/>
      <c r="AU30" s="179"/>
      <c r="AV30" s="184"/>
    </row>
    <row r="31" spans="1:48" ht="42" customHeight="1" x14ac:dyDescent="0.25">
      <c r="A31" s="91" t="str">
        <f>MID(E31,FIND("(Q",E31)+1,7)</f>
        <v>Q3d.2.6</v>
      </c>
      <c r="B31" s="58" t="s">
        <v>28</v>
      </c>
      <c r="C31" s="94" t="s">
        <v>580</v>
      </c>
      <c r="D31" s="14"/>
      <c r="E31" s="556" t="s">
        <v>608</v>
      </c>
      <c r="F31" s="556"/>
      <c r="G31" s="556"/>
      <c r="H31" s="557"/>
      <c r="I31" s="482"/>
      <c r="J31" s="257"/>
      <c r="K31" s="513"/>
      <c r="L31" s="193"/>
      <c r="M31" s="527" t="str">
        <f t="shared" si="10"/>
        <v/>
      </c>
      <c r="N31" s="191" t="s">
        <v>71</v>
      </c>
      <c r="O31" s="174" t="str">
        <f t="shared" si="9"/>
        <v/>
      </c>
      <c r="P31" s="97"/>
      <c r="Q31" s="97"/>
      <c r="R31" s="97"/>
      <c r="S31" s="97"/>
      <c r="T31" s="97"/>
      <c r="U31" s="97"/>
      <c r="V31" s="261" t="str">
        <f t="shared" si="1"/>
        <v>not applicable</v>
      </c>
      <c r="W31" s="206"/>
      <c r="X31" s="257"/>
      <c r="Y31" s="193"/>
      <c r="Z31" s="193"/>
      <c r="AA31" s="75"/>
      <c r="AB31" s="227"/>
      <c r="AC31" s="388"/>
      <c r="AD31" s="176"/>
      <c r="AE31" s="176"/>
      <c r="AF31" s="176" t="str">
        <f t="shared" si="2"/>
        <v/>
      </c>
      <c r="AG31" s="176"/>
      <c r="AH31" s="176"/>
      <c r="AI31" s="176"/>
      <c r="AJ31" s="176"/>
      <c r="AK31" s="176" t="str">
        <f t="shared" si="3"/>
        <v/>
      </c>
      <c r="AL31" s="176"/>
      <c r="AM31" s="176"/>
      <c r="AN31" s="176"/>
      <c r="AO31" s="207"/>
      <c r="AP31" s="207" t="str">
        <f t="shared" si="4"/>
        <v>.</v>
      </c>
      <c r="AQ31" s="208"/>
      <c r="AR31" s="178"/>
      <c r="AS31" s="183"/>
      <c r="AT31" s="179"/>
      <c r="AU31" s="179"/>
      <c r="AV31" s="184"/>
    </row>
    <row r="32" spans="1:48" ht="42" customHeight="1" x14ac:dyDescent="0.25">
      <c r="A32" s="91" t="str">
        <f>MID(E32,FIND("(Q",E32)+1,7)</f>
        <v>Q3d.2.7</v>
      </c>
      <c r="B32" s="58" t="s">
        <v>28</v>
      </c>
      <c r="C32" s="94" t="s">
        <v>581</v>
      </c>
      <c r="D32" s="14"/>
      <c r="E32" s="556" t="s">
        <v>609</v>
      </c>
      <c r="F32" s="556"/>
      <c r="G32" s="556"/>
      <c r="H32" s="557"/>
      <c r="I32" s="482"/>
      <c r="J32" s="257"/>
      <c r="K32" s="513"/>
      <c r="L32" s="193"/>
      <c r="M32" s="527" t="str">
        <f t="shared" si="10"/>
        <v/>
      </c>
      <c r="N32" s="191" t="s">
        <v>71</v>
      </c>
      <c r="O32" s="174" t="str">
        <f t="shared" si="9"/>
        <v/>
      </c>
      <c r="P32" s="97"/>
      <c r="Q32" s="97"/>
      <c r="R32" s="97"/>
      <c r="S32" s="97"/>
      <c r="T32" s="97"/>
      <c r="U32" s="97"/>
      <c r="V32" s="261" t="str">
        <f t="shared" si="1"/>
        <v>not applicable</v>
      </c>
      <c r="W32" s="206"/>
      <c r="X32" s="257"/>
      <c r="Y32" s="193"/>
      <c r="Z32" s="193"/>
      <c r="AA32" s="75"/>
      <c r="AB32" s="227"/>
      <c r="AC32" s="388"/>
      <c r="AD32" s="176"/>
      <c r="AE32" s="176"/>
      <c r="AF32" s="176" t="str">
        <f t="shared" si="2"/>
        <v/>
      </c>
      <c r="AG32" s="176"/>
      <c r="AH32" s="176"/>
      <c r="AI32" s="176"/>
      <c r="AJ32" s="176"/>
      <c r="AK32" s="176" t="str">
        <f t="shared" si="3"/>
        <v/>
      </c>
      <c r="AL32" s="176"/>
      <c r="AM32" s="176"/>
      <c r="AN32" s="176"/>
      <c r="AO32" s="207"/>
      <c r="AP32" s="207" t="str">
        <f t="shared" si="4"/>
        <v>.</v>
      </c>
      <c r="AQ32" s="208"/>
      <c r="AR32" s="178"/>
      <c r="AS32" s="183"/>
      <c r="AT32" s="179"/>
      <c r="AU32" s="179"/>
      <c r="AV32" s="184"/>
    </row>
    <row r="33" spans="1:48" ht="42.75" customHeight="1" x14ac:dyDescent="0.25">
      <c r="A33" s="91" t="str">
        <f>MID(E33,FIND("(Q",E33)+1,7)</f>
        <v>Q3d.2.8</v>
      </c>
      <c r="B33" s="58" t="s">
        <v>28</v>
      </c>
      <c r="C33" s="94" t="s">
        <v>582</v>
      </c>
      <c r="D33" s="14"/>
      <c r="E33" s="552" t="s">
        <v>685</v>
      </c>
      <c r="F33" s="552"/>
      <c r="G33" s="552"/>
      <c r="H33" s="553"/>
      <c r="I33" s="617" t="s">
        <v>278</v>
      </c>
      <c r="J33" s="257"/>
      <c r="K33" s="193"/>
      <c r="L33" s="193"/>
      <c r="M33" s="527" t="str">
        <f>IF(AND(J33="",K33=""),"",IF(K33="",J33,K33))</f>
        <v/>
      </c>
      <c r="N33" s="191" t="s">
        <v>1</v>
      </c>
      <c r="O33" s="174" t="str">
        <f t="shared" si="9"/>
        <v/>
      </c>
      <c r="P33" s="97"/>
      <c r="Q33" s="97"/>
      <c r="R33" s="97"/>
      <c r="S33" s="97"/>
      <c r="T33" s="97"/>
      <c r="U33" s="97"/>
      <c r="V33" s="261" t="str">
        <f t="shared" si="1"/>
        <v>no</v>
      </c>
      <c r="W33" s="206"/>
      <c r="X33" s="257"/>
      <c r="Y33" s="193"/>
      <c r="Z33" s="193"/>
      <c r="AA33" s="75"/>
      <c r="AB33" s="227"/>
      <c r="AC33" s="388"/>
      <c r="AD33" s="176"/>
      <c r="AE33" s="176"/>
      <c r="AF33" s="176" t="str">
        <f t="shared" si="2"/>
        <v/>
      </c>
      <c r="AG33" s="176"/>
      <c r="AH33" s="176"/>
      <c r="AI33" s="176"/>
      <c r="AJ33" s="176"/>
      <c r="AK33" s="176" t="str">
        <f t="shared" si="3"/>
        <v/>
      </c>
      <c r="AL33" s="176"/>
      <c r="AM33" s="176"/>
      <c r="AN33" s="176"/>
      <c r="AO33" s="207"/>
      <c r="AP33" s="207" t="str">
        <f t="shared" si="4"/>
        <v>.</v>
      </c>
      <c r="AQ33" s="208"/>
      <c r="AR33" s="178"/>
      <c r="AS33" s="183"/>
      <c r="AT33" s="179"/>
      <c r="AU33" s="179"/>
      <c r="AV33" s="184"/>
    </row>
    <row r="34" spans="1:48" ht="42.75" customHeight="1" x14ac:dyDescent="0.25">
      <c r="A34" s="91" t="str">
        <f>MID(E34,FIND("(Q",E34)+1,8)</f>
        <v>Q3d.2.8a</v>
      </c>
      <c r="B34" s="58" t="s">
        <v>128</v>
      </c>
      <c r="C34" s="92" t="s">
        <v>583</v>
      </c>
      <c r="D34" s="14"/>
      <c r="E34" s="558" t="s">
        <v>664</v>
      </c>
      <c r="F34" s="558"/>
      <c r="G34" s="558"/>
      <c r="H34" s="559"/>
      <c r="I34" s="617"/>
      <c r="J34" s="257" t="s">
        <v>0</v>
      </c>
      <c r="K34" s="193"/>
      <c r="L34" s="193"/>
      <c r="M34" s="527" t="str">
        <f>IF(AND(J34="",K34=""),"",IF(K34="",J34,K34))</f>
        <v/>
      </c>
      <c r="N34" s="191" t="s">
        <v>1408</v>
      </c>
      <c r="O34" s="174" t="str">
        <f t="shared" si="9"/>
        <v/>
      </c>
      <c r="P34" s="97"/>
      <c r="Q34" s="97"/>
      <c r="R34" s="97"/>
      <c r="S34" s="97"/>
      <c r="T34" s="97"/>
      <c r="U34" s="97"/>
      <c r="V34" s="261" t="str">
        <f t="shared" si="1"/>
        <v>.</v>
      </c>
      <c r="W34" s="206"/>
      <c r="X34" s="257"/>
      <c r="Y34" s="193"/>
      <c r="Z34" s="193"/>
      <c r="AA34" s="75"/>
      <c r="AB34" s="227"/>
      <c r="AC34" s="388"/>
      <c r="AD34" s="176"/>
      <c r="AE34" s="176"/>
      <c r="AF34" s="176" t="str">
        <f t="shared" si="2"/>
        <v/>
      </c>
      <c r="AG34" s="176"/>
      <c r="AH34" s="176"/>
      <c r="AI34" s="176"/>
      <c r="AJ34" s="176"/>
      <c r="AK34" s="176" t="str">
        <f t="shared" si="3"/>
        <v/>
      </c>
      <c r="AL34" s="176"/>
      <c r="AM34" s="176"/>
      <c r="AN34" s="176"/>
      <c r="AO34" s="207"/>
      <c r="AP34" s="207" t="str">
        <f t="shared" si="4"/>
        <v>.</v>
      </c>
      <c r="AQ34" s="208"/>
      <c r="AR34" s="178"/>
      <c r="AS34" s="183"/>
      <c r="AT34" s="179"/>
      <c r="AU34" s="179"/>
      <c r="AV34" s="184"/>
    </row>
    <row r="35" spans="1:48" ht="33.75" customHeight="1" x14ac:dyDescent="0.25">
      <c r="A35" s="92"/>
      <c r="D35" s="158"/>
      <c r="E35" s="563" t="s">
        <v>610</v>
      </c>
      <c r="F35" s="563"/>
      <c r="G35" s="563"/>
      <c r="H35" s="564"/>
      <c r="I35" s="634" t="s">
        <v>1270</v>
      </c>
      <c r="J35" s="529"/>
      <c r="K35" s="530"/>
      <c r="L35" s="530"/>
      <c r="M35" s="531"/>
      <c r="N35" s="185" t="s">
        <v>0</v>
      </c>
      <c r="O35" s="115"/>
      <c r="P35" s="115"/>
      <c r="Q35" s="115"/>
      <c r="R35" s="115"/>
      <c r="S35" s="115"/>
      <c r="T35" s="115"/>
      <c r="U35" s="115"/>
      <c r="V35" s="213"/>
      <c r="W35" s="187"/>
      <c r="X35" s="257"/>
      <c r="Y35" s="193"/>
      <c r="Z35" s="193"/>
      <c r="AA35" s="75"/>
      <c r="AB35" s="192"/>
      <c r="AC35" s="383"/>
      <c r="AD35" s="188"/>
      <c r="AE35" s="188"/>
      <c r="AF35" s="188"/>
      <c r="AG35" s="188"/>
      <c r="AH35" s="188"/>
      <c r="AI35" s="188"/>
      <c r="AJ35" s="188"/>
      <c r="AK35" s="188"/>
      <c r="AL35" s="188"/>
      <c r="AM35" s="188"/>
      <c r="AN35" s="188"/>
      <c r="AO35" s="210"/>
      <c r="AP35" s="210"/>
      <c r="AQ35" s="211"/>
      <c r="AR35" s="178"/>
      <c r="AS35" s="183"/>
      <c r="AT35" s="179"/>
      <c r="AU35" s="179"/>
      <c r="AV35" s="184"/>
    </row>
    <row r="36" spans="1:48" ht="33.75" customHeight="1" x14ac:dyDescent="0.25">
      <c r="A36" s="91" t="str">
        <f>MID(E35,FIND("(Q",E35)+1,7)&amp;"_i"</f>
        <v>Q3d.2.9_i</v>
      </c>
      <c r="B36" s="58" t="s">
        <v>396</v>
      </c>
      <c r="C36" s="94" t="s">
        <v>584</v>
      </c>
      <c r="D36" s="158"/>
      <c r="E36" s="162"/>
      <c r="F36" s="163" t="s">
        <v>21</v>
      </c>
      <c r="G36" s="162"/>
      <c r="H36" s="164"/>
      <c r="I36" s="634"/>
      <c r="J36" s="257"/>
      <c r="K36" s="193"/>
      <c r="L36" s="193"/>
      <c r="M36" s="527" t="str">
        <f t="shared" ref="M36:M40" si="12">IF(AND(J36="",K36=""),"",IF(K36="",J36,K36))</f>
        <v/>
      </c>
      <c r="N36" s="191" t="s">
        <v>103</v>
      </c>
      <c r="O36" s="174" t="str">
        <f t="shared" ref="O36:O40" si="13">IF(OR(B36="NI",B36="N"),"New question introduced in 2023 - Please answer this question for the year of the previous update in Column P",IF(B36="EC","Small changes were made to the question. Take extra care when validating the response in Column N. If necessary, please change your answer in Column P",""))</f>
        <v/>
      </c>
      <c r="P36" s="97"/>
      <c r="Q36" s="97"/>
      <c r="R36" s="97"/>
      <c r="S36" s="97"/>
      <c r="T36" s="97"/>
      <c r="U36" s="97"/>
      <c r="V36" s="261" t="str">
        <f t="shared" si="1"/>
        <v>yes (allowed)</v>
      </c>
      <c r="W36" s="206"/>
      <c r="X36" s="257"/>
      <c r="Y36" s="193"/>
      <c r="Z36" s="193"/>
      <c r="AA36" s="75"/>
      <c r="AB36" s="227"/>
      <c r="AC36" s="388"/>
      <c r="AD36" s="176"/>
      <c r="AE36" s="176"/>
      <c r="AF36" s="176" t="str">
        <f t="shared" si="2"/>
        <v/>
      </c>
      <c r="AG36" s="176"/>
      <c r="AH36" s="176"/>
      <c r="AI36" s="176"/>
      <c r="AJ36" s="176"/>
      <c r="AK36" s="176" t="str">
        <f t="shared" si="3"/>
        <v/>
      </c>
      <c r="AL36" s="176"/>
      <c r="AM36" s="176"/>
      <c r="AN36" s="176"/>
      <c r="AO36" s="207"/>
      <c r="AP36" s="207" t="str">
        <f t="shared" si="4"/>
        <v>.</v>
      </c>
      <c r="AQ36" s="208"/>
      <c r="AR36" s="178"/>
      <c r="AS36" s="183"/>
      <c r="AT36" s="179"/>
      <c r="AU36" s="179"/>
      <c r="AV36" s="184"/>
    </row>
    <row r="37" spans="1:48" ht="33.75" customHeight="1" x14ac:dyDescent="0.25">
      <c r="A37" s="91" t="str">
        <f>MID(E35,FIND("(Q",E35)+1,7)&amp;"_ii"</f>
        <v>Q3d.2.9_ii</v>
      </c>
      <c r="B37" s="58" t="s">
        <v>396</v>
      </c>
      <c r="C37" s="94" t="s">
        <v>585</v>
      </c>
      <c r="D37" s="158"/>
      <c r="E37" s="162"/>
      <c r="F37" s="163" t="s">
        <v>22</v>
      </c>
      <c r="G37" s="162"/>
      <c r="H37" s="164"/>
      <c r="I37" s="634"/>
      <c r="J37" s="257"/>
      <c r="K37" s="193"/>
      <c r="L37" s="193"/>
      <c r="M37" s="527" t="str">
        <f t="shared" si="12"/>
        <v/>
      </c>
      <c r="N37" s="191" t="s">
        <v>103</v>
      </c>
      <c r="O37" s="174" t="str">
        <f t="shared" si="13"/>
        <v/>
      </c>
      <c r="P37" s="97"/>
      <c r="Q37" s="97"/>
      <c r="R37" s="97"/>
      <c r="S37" s="97"/>
      <c r="T37" s="97"/>
      <c r="U37" s="97"/>
      <c r="V37" s="261" t="str">
        <f t="shared" si="1"/>
        <v>yes (allowed)</v>
      </c>
      <c r="W37" s="206"/>
      <c r="X37" s="257"/>
      <c r="Y37" s="193"/>
      <c r="Z37" s="193"/>
      <c r="AA37" s="75"/>
      <c r="AB37" s="227"/>
      <c r="AC37" s="388"/>
      <c r="AD37" s="176"/>
      <c r="AE37" s="176"/>
      <c r="AF37" s="176" t="str">
        <f t="shared" si="2"/>
        <v/>
      </c>
      <c r="AG37" s="176"/>
      <c r="AH37" s="176"/>
      <c r="AI37" s="176"/>
      <c r="AJ37" s="176"/>
      <c r="AK37" s="176" t="str">
        <f t="shared" si="3"/>
        <v/>
      </c>
      <c r="AL37" s="176"/>
      <c r="AM37" s="176"/>
      <c r="AN37" s="176"/>
      <c r="AO37" s="207"/>
      <c r="AP37" s="207" t="str">
        <f t="shared" si="4"/>
        <v>.</v>
      </c>
      <c r="AQ37" s="208"/>
      <c r="AR37" s="178"/>
      <c r="AS37" s="183"/>
      <c r="AT37" s="179"/>
      <c r="AU37" s="179"/>
      <c r="AV37" s="184"/>
    </row>
    <row r="38" spans="1:48" ht="33.75" customHeight="1" x14ac:dyDescent="0.25">
      <c r="A38" s="91" t="str">
        <f>MID(E35,FIND("(Q",E35)+1,7)&amp;"_iii"</f>
        <v>Q3d.2.9_iii</v>
      </c>
      <c r="B38" s="58" t="s">
        <v>396</v>
      </c>
      <c r="C38" s="94" t="s">
        <v>586</v>
      </c>
      <c r="D38" s="158"/>
      <c r="E38" s="162"/>
      <c r="F38" s="163" t="s">
        <v>23</v>
      </c>
      <c r="G38" s="162"/>
      <c r="H38" s="164"/>
      <c r="I38" s="634"/>
      <c r="J38" s="257"/>
      <c r="K38" s="193"/>
      <c r="L38" s="193"/>
      <c r="M38" s="527" t="str">
        <f t="shared" si="12"/>
        <v/>
      </c>
      <c r="N38" s="191" t="s">
        <v>103</v>
      </c>
      <c r="O38" s="174" t="str">
        <f t="shared" si="13"/>
        <v/>
      </c>
      <c r="P38" s="97"/>
      <c r="Q38" s="97"/>
      <c r="R38" s="97"/>
      <c r="S38" s="97"/>
      <c r="T38" s="97"/>
      <c r="U38" s="97"/>
      <c r="V38" s="261" t="str">
        <f t="shared" si="1"/>
        <v>yes (allowed)</v>
      </c>
      <c r="W38" s="206"/>
      <c r="X38" s="257"/>
      <c r="Y38" s="193"/>
      <c r="Z38" s="193"/>
      <c r="AA38" s="75"/>
      <c r="AB38" s="227"/>
      <c r="AC38" s="388"/>
      <c r="AD38" s="176"/>
      <c r="AE38" s="176"/>
      <c r="AF38" s="176" t="str">
        <f t="shared" si="2"/>
        <v/>
      </c>
      <c r="AG38" s="176"/>
      <c r="AH38" s="176"/>
      <c r="AI38" s="176"/>
      <c r="AJ38" s="176"/>
      <c r="AK38" s="176" t="str">
        <f t="shared" si="3"/>
        <v/>
      </c>
      <c r="AL38" s="176"/>
      <c r="AM38" s="176"/>
      <c r="AN38" s="176"/>
      <c r="AO38" s="207"/>
      <c r="AP38" s="207" t="str">
        <f t="shared" si="4"/>
        <v>.</v>
      </c>
      <c r="AQ38" s="208"/>
      <c r="AR38" s="178"/>
      <c r="AS38" s="183"/>
      <c r="AT38" s="179"/>
      <c r="AU38" s="179"/>
      <c r="AV38" s="184"/>
    </row>
    <row r="39" spans="1:48" ht="37.5" customHeight="1" x14ac:dyDescent="0.25">
      <c r="A39" s="91" t="str">
        <f>MID(E39,FIND("(Q",E39)+1,8)</f>
        <v>Q3d.2.9a</v>
      </c>
      <c r="B39" s="58" t="s">
        <v>128</v>
      </c>
      <c r="C39" s="92" t="s">
        <v>587</v>
      </c>
      <c r="D39" s="158"/>
      <c r="E39" s="625" t="s">
        <v>665</v>
      </c>
      <c r="F39" s="625"/>
      <c r="G39" s="625"/>
      <c r="H39" s="626"/>
      <c r="I39" s="634"/>
      <c r="J39" s="257" t="s">
        <v>0</v>
      </c>
      <c r="K39" s="193"/>
      <c r="L39" s="193"/>
      <c r="M39" s="527" t="str">
        <f t="shared" si="12"/>
        <v/>
      </c>
      <c r="N39" s="191" t="s">
        <v>1408</v>
      </c>
      <c r="O39" s="174" t="str">
        <f t="shared" si="13"/>
        <v/>
      </c>
      <c r="P39" s="97"/>
      <c r="Q39" s="97"/>
      <c r="R39" s="97"/>
      <c r="S39" s="97"/>
      <c r="T39" s="97"/>
      <c r="U39" s="97"/>
      <c r="V39" s="261" t="str">
        <f t="shared" si="1"/>
        <v>.</v>
      </c>
      <c r="W39" s="206"/>
      <c r="X39" s="257"/>
      <c r="Y39" s="193"/>
      <c r="Z39" s="193"/>
      <c r="AA39" s="75"/>
      <c r="AB39" s="227"/>
      <c r="AC39" s="388"/>
      <c r="AD39" s="176"/>
      <c r="AE39" s="176"/>
      <c r="AF39" s="176" t="str">
        <f t="shared" si="2"/>
        <v/>
      </c>
      <c r="AG39" s="176"/>
      <c r="AH39" s="176"/>
      <c r="AI39" s="176"/>
      <c r="AJ39" s="176"/>
      <c r="AK39" s="176" t="str">
        <f t="shared" si="3"/>
        <v/>
      </c>
      <c r="AL39" s="176"/>
      <c r="AM39" s="176"/>
      <c r="AN39" s="176"/>
      <c r="AO39" s="207"/>
      <c r="AP39" s="207" t="str">
        <f t="shared" si="4"/>
        <v>.</v>
      </c>
      <c r="AQ39" s="208"/>
      <c r="AR39" s="178"/>
      <c r="AS39" s="183"/>
      <c r="AT39" s="179"/>
      <c r="AU39" s="179"/>
      <c r="AV39" s="184"/>
    </row>
    <row r="40" spans="1:48" ht="84.75" customHeight="1" x14ac:dyDescent="0.25">
      <c r="A40" s="91" t="str">
        <f>MID(E40,FIND("(Q",E40)+1,8)</f>
        <v>Q3d.2.10</v>
      </c>
      <c r="B40" s="58" t="s">
        <v>28</v>
      </c>
      <c r="C40" s="92" t="s">
        <v>588</v>
      </c>
      <c r="D40" s="14"/>
      <c r="E40" s="556" t="s">
        <v>611</v>
      </c>
      <c r="F40" s="556"/>
      <c r="G40" s="556"/>
      <c r="H40" s="557"/>
      <c r="I40" s="484" t="s">
        <v>755</v>
      </c>
      <c r="J40" s="257" t="s">
        <v>0</v>
      </c>
      <c r="K40" s="193"/>
      <c r="L40" s="193"/>
      <c r="M40" s="527" t="str">
        <f t="shared" si="12"/>
        <v/>
      </c>
      <c r="N40" s="191" t="s">
        <v>5</v>
      </c>
      <c r="O40" s="174" t="str">
        <f t="shared" si="13"/>
        <v/>
      </c>
      <c r="P40" s="97"/>
      <c r="Q40" s="97"/>
      <c r="R40" s="97"/>
      <c r="S40" s="97"/>
      <c r="T40" s="97"/>
      <c r="U40" s="97"/>
      <c r="V40" s="261" t="str">
        <f t="shared" si="1"/>
        <v>yes</v>
      </c>
      <c r="W40" s="206"/>
      <c r="X40" s="257"/>
      <c r="Y40" s="193"/>
      <c r="Z40" s="193"/>
      <c r="AA40" s="75"/>
      <c r="AB40" s="227"/>
      <c r="AC40" s="388"/>
      <c r="AD40" s="176"/>
      <c r="AE40" s="176"/>
      <c r="AF40" s="176" t="str">
        <f t="shared" si="2"/>
        <v/>
      </c>
      <c r="AG40" s="176"/>
      <c r="AH40" s="176"/>
      <c r="AI40" s="176"/>
      <c r="AJ40" s="176"/>
      <c r="AK40" s="176" t="str">
        <f t="shared" si="3"/>
        <v/>
      </c>
      <c r="AL40" s="176"/>
      <c r="AM40" s="176"/>
      <c r="AN40" s="176"/>
      <c r="AO40" s="207"/>
      <c r="AP40" s="207" t="str">
        <f t="shared" si="4"/>
        <v>.</v>
      </c>
      <c r="AQ40" s="208"/>
      <c r="AR40" s="178"/>
      <c r="AS40" s="183"/>
      <c r="AT40" s="179"/>
      <c r="AU40" s="179"/>
      <c r="AV40" s="184"/>
    </row>
    <row r="41" spans="1:48" ht="97.5" customHeight="1" x14ac:dyDescent="0.25">
      <c r="A41" s="92"/>
      <c r="D41" s="14"/>
      <c r="E41" s="558" t="s">
        <v>612</v>
      </c>
      <c r="F41" s="552"/>
      <c r="G41" s="552"/>
      <c r="H41" s="553"/>
      <c r="I41" s="627" t="s">
        <v>1274</v>
      </c>
      <c r="J41" s="529"/>
      <c r="K41" s="193"/>
      <c r="L41" s="193"/>
      <c r="M41" s="514"/>
      <c r="N41" s="185" t="s">
        <v>0</v>
      </c>
      <c r="O41" s="115"/>
      <c r="P41" s="115"/>
      <c r="Q41" s="115"/>
      <c r="R41" s="115"/>
      <c r="S41" s="115"/>
      <c r="T41" s="115"/>
      <c r="U41" s="115"/>
      <c r="V41" s="213"/>
      <c r="W41" s="187"/>
      <c r="X41" s="257"/>
      <c r="Y41" s="193"/>
      <c r="Z41" s="193"/>
      <c r="AA41" s="75"/>
      <c r="AB41" s="192"/>
      <c r="AC41" s="383"/>
      <c r="AD41" s="188"/>
      <c r="AE41" s="188"/>
      <c r="AF41" s="188"/>
      <c r="AG41" s="188"/>
      <c r="AH41" s="188"/>
      <c r="AI41" s="188"/>
      <c r="AJ41" s="188"/>
      <c r="AK41" s="188"/>
      <c r="AL41" s="188"/>
      <c r="AM41" s="188"/>
      <c r="AN41" s="188"/>
      <c r="AO41" s="210"/>
      <c r="AP41" s="210"/>
      <c r="AQ41" s="211"/>
      <c r="AR41" s="178"/>
      <c r="AS41" s="183"/>
      <c r="AT41" s="179"/>
      <c r="AU41" s="179"/>
      <c r="AV41" s="184"/>
    </row>
    <row r="42" spans="1:48" ht="45.75" customHeight="1" x14ac:dyDescent="0.25">
      <c r="A42" s="91" t="str">
        <f>MID(E41,FIND("(Q",E41)+1,8)&amp;"_i"</f>
        <v>Q3d.2.11_i</v>
      </c>
      <c r="B42" s="58" t="s">
        <v>28</v>
      </c>
      <c r="C42" s="94" t="s">
        <v>589</v>
      </c>
      <c r="D42" s="14"/>
      <c r="F42" s="630" t="s">
        <v>24</v>
      </c>
      <c r="G42" s="630"/>
      <c r="H42" s="631"/>
      <c r="I42" s="628"/>
      <c r="J42" s="257"/>
      <c r="K42" s="193"/>
      <c r="L42" s="193"/>
      <c r="M42" s="527" t="str">
        <f t="shared" ref="M42:M49" si="14">IF(AND(J42="",K42=""),"",IF(K42="",J42,K42))</f>
        <v/>
      </c>
      <c r="N42" s="191" t="s">
        <v>104</v>
      </c>
      <c r="O42" s="174" t="str">
        <f t="shared" ref="O42:O44" si="15">IF(OR(B42="NI",B42="N"),"New question introduced in 2023 - Please answer this question for the year of the previous update in Column P",IF(B42="EC","Small changes were made to the question. Take extra care when validating the response in Column N. If necessary, please change your answer in Column P",""))</f>
        <v/>
      </c>
      <c r="P42" s="97"/>
      <c r="Q42" s="97"/>
      <c r="R42" s="97"/>
      <c r="S42" s="97"/>
      <c r="T42" s="97"/>
      <c r="U42" s="97"/>
      <c r="V42" s="261" t="str">
        <f t="shared" si="1"/>
        <v>allowed</v>
      </c>
      <c r="W42" s="206"/>
      <c r="X42" s="257"/>
      <c r="Y42" s="193"/>
      <c r="Z42" s="193"/>
      <c r="AA42" s="75"/>
      <c r="AB42" s="227"/>
      <c r="AC42" s="388"/>
      <c r="AD42" s="176"/>
      <c r="AE42" s="176"/>
      <c r="AF42" s="176" t="str">
        <f t="shared" si="2"/>
        <v/>
      </c>
      <c r="AG42" s="176"/>
      <c r="AH42" s="176"/>
      <c r="AI42" s="176"/>
      <c r="AJ42" s="176"/>
      <c r="AK42" s="176" t="str">
        <f t="shared" si="3"/>
        <v/>
      </c>
      <c r="AL42" s="176"/>
      <c r="AM42" s="176"/>
      <c r="AN42" s="176"/>
      <c r="AO42" s="207"/>
      <c r="AP42" s="207" t="str">
        <f t="shared" si="4"/>
        <v>.</v>
      </c>
      <c r="AQ42" s="208"/>
      <c r="AR42" s="178"/>
      <c r="AS42" s="183"/>
      <c r="AT42" s="179"/>
      <c r="AU42" s="179"/>
      <c r="AV42" s="184"/>
    </row>
    <row r="43" spans="1:48" ht="58.5" customHeight="1" x14ac:dyDescent="0.25">
      <c r="A43" s="91" t="str">
        <f>MID(E41,FIND("(Q",E41)+1,8)&amp;"_ii"</f>
        <v>Q3d.2.11_ii</v>
      </c>
      <c r="B43" s="58" t="s">
        <v>28</v>
      </c>
      <c r="C43" s="94" t="s">
        <v>590</v>
      </c>
      <c r="D43" s="14"/>
      <c r="F43" s="629" t="s">
        <v>316</v>
      </c>
      <c r="G43" s="629"/>
      <c r="H43" s="571"/>
      <c r="I43" s="628"/>
      <c r="J43" s="257"/>
      <c r="K43" s="193"/>
      <c r="L43" s="193"/>
      <c r="M43" s="527" t="str">
        <f t="shared" si="14"/>
        <v/>
      </c>
      <c r="N43" s="191" t="s">
        <v>104</v>
      </c>
      <c r="O43" s="174" t="str">
        <f t="shared" si="15"/>
        <v/>
      </c>
      <c r="P43" s="97"/>
      <c r="Q43" s="97"/>
      <c r="R43" s="97"/>
      <c r="S43" s="97"/>
      <c r="T43" s="97"/>
      <c r="U43" s="97"/>
      <c r="V43" s="261" t="str">
        <f t="shared" si="1"/>
        <v>allowed</v>
      </c>
      <c r="W43" s="206"/>
      <c r="X43" s="257"/>
      <c r="Y43" s="193"/>
      <c r="Z43" s="193"/>
      <c r="AA43" s="75"/>
      <c r="AB43" s="227"/>
      <c r="AC43" s="388"/>
      <c r="AD43" s="176"/>
      <c r="AE43" s="176"/>
      <c r="AF43" s="176" t="str">
        <f t="shared" si="2"/>
        <v/>
      </c>
      <c r="AG43" s="176"/>
      <c r="AH43" s="176"/>
      <c r="AI43" s="176"/>
      <c r="AJ43" s="176"/>
      <c r="AK43" s="176" t="str">
        <f t="shared" si="3"/>
        <v/>
      </c>
      <c r="AL43" s="176"/>
      <c r="AM43" s="176"/>
      <c r="AN43" s="176"/>
      <c r="AO43" s="207"/>
      <c r="AP43" s="207" t="str">
        <f t="shared" si="4"/>
        <v>.</v>
      </c>
      <c r="AQ43" s="208"/>
      <c r="AR43" s="178"/>
      <c r="AS43" s="183"/>
      <c r="AT43" s="179"/>
      <c r="AU43" s="179"/>
      <c r="AV43" s="184"/>
    </row>
    <row r="44" spans="1:48" ht="36.65" customHeight="1" x14ac:dyDescent="0.25">
      <c r="A44" s="91" t="str">
        <f>MID(E44,FIND("(Q",E44)+1,9)</f>
        <v>Q3d.2.11a</v>
      </c>
      <c r="B44" s="58" t="s">
        <v>128</v>
      </c>
      <c r="C44" s="92" t="s">
        <v>591</v>
      </c>
      <c r="D44" s="14"/>
      <c r="E44" s="558" t="s">
        <v>666</v>
      </c>
      <c r="F44" s="558"/>
      <c r="G44" s="558"/>
      <c r="H44" s="559"/>
      <c r="I44" s="628"/>
      <c r="J44" s="257" t="s">
        <v>0</v>
      </c>
      <c r="K44" s="193"/>
      <c r="L44" s="193"/>
      <c r="M44" s="527" t="str">
        <f t="shared" si="14"/>
        <v/>
      </c>
      <c r="N44" s="191" t="s">
        <v>1408</v>
      </c>
      <c r="O44" s="174" t="str">
        <f t="shared" si="15"/>
        <v/>
      </c>
      <c r="P44" s="97"/>
      <c r="Q44" s="97"/>
      <c r="R44" s="97"/>
      <c r="S44" s="97"/>
      <c r="T44" s="97"/>
      <c r="U44" s="97"/>
      <c r="V44" s="261" t="str">
        <f t="shared" si="1"/>
        <v>.</v>
      </c>
      <c r="W44" s="206"/>
      <c r="X44" s="257"/>
      <c r="Y44" s="193"/>
      <c r="Z44" s="193"/>
      <c r="AA44" s="75"/>
      <c r="AB44" s="227"/>
      <c r="AC44" s="388"/>
      <c r="AD44" s="176"/>
      <c r="AE44" s="176"/>
      <c r="AF44" s="176" t="str">
        <f t="shared" si="2"/>
        <v/>
      </c>
      <c r="AG44" s="176"/>
      <c r="AH44" s="176"/>
      <c r="AI44" s="176"/>
      <c r="AJ44" s="176"/>
      <c r="AK44" s="176" t="str">
        <f t="shared" si="3"/>
        <v/>
      </c>
      <c r="AL44" s="176"/>
      <c r="AM44" s="176"/>
      <c r="AN44" s="176"/>
      <c r="AO44" s="207"/>
      <c r="AP44" s="207" t="str">
        <f t="shared" si="4"/>
        <v>.</v>
      </c>
      <c r="AQ44" s="208"/>
      <c r="AR44" s="178"/>
      <c r="AS44" s="183"/>
      <c r="AT44" s="179"/>
      <c r="AU44" s="179"/>
      <c r="AV44" s="184"/>
    </row>
    <row r="45" spans="1:48" ht="71.25" customHeight="1" x14ac:dyDescent="0.25">
      <c r="A45" s="91" t="str">
        <f>MID(E45,FIND("(Q",E45)+1,8)</f>
        <v>Q3d.2.12</v>
      </c>
      <c r="B45" s="58" t="s">
        <v>30</v>
      </c>
      <c r="C45" s="94" t="s">
        <v>592</v>
      </c>
      <c r="D45" s="14"/>
      <c r="E45" s="556" t="s">
        <v>613</v>
      </c>
      <c r="F45" s="556"/>
      <c r="G45" s="556"/>
      <c r="H45" s="557"/>
      <c r="I45" s="628" t="s">
        <v>1253</v>
      </c>
      <c r="J45" s="257"/>
      <c r="K45" s="193"/>
      <c r="L45" s="193"/>
      <c r="M45" s="527" t="str">
        <f t="shared" si="14"/>
        <v/>
      </c>
      <c r="N45" s="191" t="s">
        <v>1</v>
      </c>
      <c r="O45" s="97"/>
      <c r="P45" s="97"/>
      <c r="Q45" s="97"/>
      <c r="R45" s="97"/>
      <c r="S45" s="97"/>
      <c r="T45" s="97"/>
      <c r="U45" s="97"/>
      <c r="V45" s="261" t="str">
        <f t="shared" si="1"/>
        <v>no</v>
      </c>
      <c r="W45" s="206"/>
      <c r="X45" s="257"/>
      <c r="Y45" s="193"/>
      <c r="Z45" s="193"/>
      <c r="AA45" s="75"/>
      <c r="AB45" s="227"/>
      <c r="AC45" s="388"/>
      <c r="AD45" s="176"/>
      <c r="AE45" s="176"/>
      <c r="AF45" s="176" t="str">
        <f t="shared" si="2"/>
        <v/>
      </c>
      <c r="AG45" s="176"/>
      <c r="AH45" s="176"/>
      <c r="AI45" s="176"/>
      <c r="AJ45" s="176"/>
      <c r="AK45" s="176" t="str">
        <f t="shared" si="3"/>
        <v/>
      </c>
      <c r="AL45" s="176"/>
      <c r="AM45" s="176"/>
      <c r="AN45" s="176"/>
      <c r="AO45" s="207"/>
      <c r="AP45" s="207" t="str">
        <f t="shared" si="4"/>
        <v>.</v>
      </c>
      <c r="AQ45" s="208"/>
      <c r="AR45" s="178"/>
      <c r="AS45" s="183"/>
      <c r="AT45" s="179"/>
      <c r="AU45" s="179"/>
      <c r="AV45" s="184"/>
    </row>
    <row r="46" spans="1:48" ht="71.25" customHeight="1" x14ac:dyDescent="0.25">
      <c r="A46" s="91" t="str">
        <f>MID(E46,FIND("(Q",E46)+1,9)</f>
        <v>Q3d.2.12a</v>
      </c>
      <c r="B46" s="58" t="s">
        <v>128</v>
      </c>
      <c r="C46" s="92" t="s">
        <v>593</v>
      </c>
      <c r="D46" s="14"/>
      <c r="E46" s="576" t="s">
        <v>667</v>
      </c>
      <c r="F46" s="576"/>
      <c r="G46" s="576"/>
      <c r="H46" s="577"/>
      <c r="I46" s="628"/>
      <c r="J46" s="257" t="s">
        <v>0</v>
      </c>
      <c r="K46" s="193"/>
      <c r="L46" s="193"/>
      <c r="M46" s="527" t="str">
        <f t="shared" si="14"/>
        <v/>
      </c>
      <c r="N46" s="191" t="s">
        <v>1408</v>
      </c>
      <c r="O46" s="174" t="str">
        <f t="shared" ref="O46:O49" si="16">IF(OR(B46="NI",B46="N"),"New question introduced in 2023 - Please answer this question for the year of the previous update in Column P",IF(B46="EC","Small changes were made to the question. Take extra care when validating the response in Column N. If necessary, please change your answer in Column P",""))</f>
        <v/>
      </c>
      <c r="P46" s="97"/>
      <c r="Q46" s="97"/>
      <c r="R46" s="97"/>
      <c r="S46" s="97"/>
      <c r="T46" s="97"/>
      <c r="U46" s="97"/>
      <c r="V46" s="261" t="str">
        <f t="shared" si="1"/>
        <v>.</v>
      </c>
      <c r="W46" s="206"/>
      <c r="X46" s="257"/>
      <c r="Y46" s="193"/>
      <c r="Z46" s="193"/>
      <c r="AA46" s="75"/>
      <c r="AB46" s="227"/>
      <c r="AC46" s="388"/>
      <c r="AD46" s="176"/>
      <c r="AE46" s="176"/>
      <c r="AF46" s="176" t="str">
        <f t="shared" si="2"/>
        <v/>
      </c>
      <c r="AG46" s="176"/>
      <c r="AH46" s="176"/>
      <c r="AI46" s="176"/>
      <c r="AJ46" s="176"/>
      <c r="AK46" s="176" t="str">
        <f t="shared" si="3"/>
        <v/>
      </c>
      <c r="AL46" s="176"/>
      <c r="AM46" s="176"/>
      <c r="AN46" s="176"/>
      <c r="AO46" s="207"/>
      <c r="AP46" s="207" t="str">
        <f t="shared" si="4"/>
        <v>.</v>
      </c>
      <c r="AQ46" s="208"/>
      <c r="AR46" s="178"/>
      <c r="AS46" s="183"/>
      <c r="AT46" s="179"/>
      <c r="AU46" s="179"/>
      <c r="AV46" s="184"/>
    </row>
    <row r="47" spans="1:48" ht="56.5" customHeight="1" x14ac:dyDescent="0.25">
      <c r="A47" s="91" t="str">
        <f>MID(E47,FIND("(Q",E47)+1,8)</f>
        <v>Q3d.2.13</v>
      </c>
      <c r="B47" s="58" t="s">
        <v>30</v>
      </c>
      <c r="C47" s="94" t="s">
        <v>594</v>
      </c>
      <c r="D47" s="14"/>
      <c r="E47" s="556" t="s">
        <v>614</v>
      </c>
      <c r="F47" s="556"/>
      <c r="G47" s="556"/>
      <c r="H47" s="557"/>
      <c r="I47" s="628" t="s">
        <v>1254</v>
      </c>
      <c r="J47" s="257"/>
      <c r="K47" s="193"/>
      <c r="L47" s="193"/>
      <c r="M47" s="527" t="str">
        <f t="shared" si="14"/>
        <v/>
      </c>
      <c r="N47" s="191" t="s">
        <v>1</v>
      </c>
      <c r="O47" s="97" t="s">
        <v>1286</v>
      </c>
      <c r="P47" s="97"/>
      <c r="Q47" s="97"/>
      <c r="R47" s="97"/>
      <c r="S47" s="97"/>
      <c r="T47" s="97"/>
      <c r="U47" s="97"/>
      <c r="V47" s="261" t="str">
        <f t="shared" si="1"/>
        <v>no</v>
      </c>
      <c r="W47" s="206"/>
      <c r="X47" s="257"/>
      <c r="Y47" s="193"/>
      <c r="Z47" s="193"/>
      <c r="AA47" s="75"/>
      <c r="AB47" s="227"/>
      <c r="AC47" s="388"/>
      <c r="AD47" s="176"/>
      <c r="AE47" s="176"/>
      <c r="AF47" s="176" t="str">
        <f t="shared" si="2"/>
        <v/>
      </c>
      <c r="AG47" s="176"/>
      <c r="AH47" s="176"/>
      <c r="AI47" s="176"/>
      <c r="AJ47" s="176"/>
      <c r="AK47" s="176" t="str">
        <f t="shared" si="3"/>
        <v/>
      </c>
      <c r="AL47" s="176"/>
      <c r="AM47" s="176"/>
      <c r="AN47" s="176"/>
      <c r="AO47" s="207"/>
      <c r="AP47" s="207" t="str">
        <f t="shared" si="4"/>
        <v>.</v>
      </c>
      <c r="AQ47" s="208"/>
      <c r="AR47" s="178"/>
      <c r="AS47" s="183"/>
      <c r="AT47" s="179"/>
      <c r="AU47" s="179"/>
      <c r="AV47" s="184"/>
    </row>
    <row r="48" spans="1:48" ht="37" customHeight="1" x14ac:dyDescent="0.25">
      <c r="A48" s="91" t="str">
        <f>MID(E48,FIND("(Q",E48)+1,9)</f>
        <v>Q3d.2.13a</v>
      </c>
      <c r="B48" s="58" t="s">
        <v>128</v>
      </c>
      <c r="C48" s="92" t="s">
        <v>595</v>
      </c>
      <c r="D48" s="14"/>
      <c r="E48" s="576" t="s">
        <v>668</v>
      </c>
      <c r="F48" s="576"/>
      <c r="G48" s="576"/>
      <c r="H48" s="577"/>
      <c r="I48" s="628"/>
      <c r="J48" s="257"/>
      <c r="K48" s="193"/>
      <c r="L48" s="193"/>
      <c r="M48" s="527" t="str">
        <f t="shared" si="14"/>
        <v/>
      </c>
      <c r="N48" s="191" t="s">
        <v>1408</v>
      </c>
      <c r="O48" s="174" t="str">
        <f t="shared" si="16"/>
        <v/>
      </c>
      <c r="P48" s="97"/>
      <c r="Q48" s="97"/>
      <c r="R48" s="97"/>
      <c r="S48" s="97"/>
      <c r="T48" s="97"/>
      <c r="U48" s="97"/>
      <c r="V48" s="261" t="str">
        <f t="shared" si="1"/>
        <v>.</v>
      </c>
      <c r="W48" s="206"/>
      <c r="X48" s="257"/>
      <c r="Y48" s="193"/>
      <c r="Z48" s="193"/>
      <c r="AA48" s="75"/>
      <c r="AB48" s="227"/>
      <c r="AC48" s="388"/>
      <c r="AD48" s="176"/>
      <c r="AE48" s="176"/>
      <c r="AF48" s="176" t="str">
        <f t="shared" si="2"/>
        <v/>
      </c>
      <c r="AG48" s="176"/>
      <c r="AH48" s="176"/>
      <c r="AI48" s="176"/>
      <c r="AJ48" s="176"/>
      <c r="AK48" s="176" t="str">
        <f t="shared" si="3"/>
        <v/>
      </c>
      <c r="AL48" s="176"/>
      <c r="AM48" s="176"/>
      <c r="AN48" s="176"/>
      <c r="AO48" s="207"/>
      <c r="AP48" s="207" t="str">
        <f t="shared" si="4"/>
        <v>.</v>
      </c>
      <c r="AQ48" s="208"/>
      <c r="AR48" s="178"/>
      <c r="AS48" s="183"/>
      <c r="AT48" s="179"/>
      <c r="AU48" s="179"/>
      <c r="AV48" s="184"/>
    </row>
    <row r="49" spans="1:48" ht="30.75" customHeight="1" thickBot="1" x14ac:dyDescent="0.3">
      <c r="A49" s="91" t="str">
        <f>MID(E49,FIND("(Q",E49)+1,8)</f>
        <v>Q3d.2.14</v>
      </c>
      <c r="B49" s="58" t="s">
        <v>396</v>
      </c>
      <c r="C49" s="94" t="s">
        <v>596</v>
      </c>
      <c r="D49" s="165"/>
      <c r="E49" s="623" t="s">
        <v>615</v>
      </c>
      <c r="F49" s="623"/>
      <c r="G49" s="623"/>
      <c r="H49" s="624"/>
      <c r="I49" s="364"/>
      <c r="J49" s="515"/>
      <c r="K49" s="516"/>
      <c r="L49" s="516"/>
      <c r="M49" s="532" t="str">
        <f t="shared" si="14"/>
        <v/>
      </c>
      <c r="N49" s="194" t="s">
        <v>1</v>
      </c>
      <c r="O49" s="215" t="str">
        <f t="shared" si="16"/>
        <v/>
      </c>
      <c r="P49" s="195"/>
      <c r="Q49" s="215"/>
      <c r="R49" s="195"/>
      <c r="S49" s="195"/>
      <c r="T49" s="195"/>
      <c r="U49" s="195"/>
      <c r="V49" s="262" t="str">
        <f t="shared" si="1"/>
        <v>no</v>
      </c>
      <c r="W49" s="448"/>
      <c r="X49" s="515"/>
      <c r="Y49" s="516"/>
      <c r="Z49" s="516"/>
      <c r="AA49" s="517"/>
      <c r="AB49" s="445"/>
      <c r="AC49" s="398"/>
      <c r="AD49" s="197"/>
      <c r="AE49" s="197"/>
      <c r="AF49" s="197" t="str">
        <f t="shared" si="2"/>
        <v/>
      </c>
      <c r="AG49" s="197"/>
      <c r="AH49" s="197"/>
      <c r="AI49" s="197"/>
      <c r="AJ49" s="197"/>
      <c r="AK49" s="197" t="str">
        <f t="shared" si="3"/>
        <v/>
      </c>
      <c r="AL49" s="197"/>
      <c r="AM49" s="197"/>
      <c r="AN49" s="197"/>
      <c r="AO49" s="217"/>
      <c r="AP49" s="217" t="str">
        <f t="shared" si="4"/>
        <v>.</v>
      </c>
      <c r="AQ49" s="218"/>
      <c r="AR49" s="178"/>
      <c r="AS49" s="198"/>
      <c r="AT49" s="199"/>
      <c r="AU49" s="199"/>
      <c r="AV49" s="200"/>
    </row>
    <row r="50" spans="1:48" ht="41.5" customHeight="1" x14ac:dyDescent="0.25">
      <c r="A50" s="485"/>
      <c r="B50" s="485"/>
      <c r="C50" s="485"/>
      <c r="H50" s="62"/>
      <c r="I50" s="105"/>
      <c r="J50" s="74" t="s">
        <v>0</v>
      </c>
      <c r="K50" s="74"/>
      <c r="L50" s="478"/>
      <c r="M50" s="478" t="str">
        <f>IF(AND(J50="",K50=""),"",IF(K50="",J50,K50))</f>
        <v/>
      </c>
      <c r="N50" s="74"/>
      <c r="O50" s="74"/>
      <c r="P50" s="74"/>
      <c r="Q50" s="74" t="str">
        <f>IF(O50="","",O50)</f>
        <v/>
      </c>
      <c r="R50" s="74"/>
      <c r="S50" s="74"/>
      <c r="T50" s="74"/>
      <c r="U50" s="74"/>
      <c r="V50" s="74"/>
      <c r="W50" s="74"/>
      <c r="X50" s="102"/>
      <c r="Y50" s="102"/>
      <c r="Z50" s="102"/>
      <c r="AA50" s="102"/>
      <c r="AB50" s="190" t="str">
        <f>IF(AND(W50="",Q50=""),"",IF(W50="",Q50,W50))</f>
        <v/>
      </c>
      <c r="AC50" s="399"/>
      <c r="AD50" s="61"/>
      <c r="AE50" s="61"/>
      <c r="AF50" s="61"/>
      <c r="AG50" s="61"/>
      <c r="AH50" s="61"/>
      <c r="AI50" s="61"/>
      <c r="AJ50" s="61"/>
      <c r="AK50" s="61"/>
      <c r="AL50" s="61"/>
      <c r="AM50" s="61"/>
      <c r="AN50" s="61"/>
      <c r="AO50" s="61"/>
      <c r="AP50" s="61"/>
      <c r="AQ50" s="61"/>
      <c r="AR50" s="62"/>
      <c r="AS50" s="62"/>
      <c r="AT50" s="62"/>
      <c r="AU50" s="62"/>
      <c r="AV50" s="62"/>
    </row>
    <row r="51" spans="1:48" ht="12.75" customHeight="1" x14ac:dyDescent="0.25">
      <c r="B51" s="91">
        <f>COUNTIF(B5:B49,"E")+ COUNTIF(B5:B49,"EC")+ COUNTIF(B5:B49,"N")+ COUNTIF(B5:B49,"ETS")</f>
        <v>22</v>
      </c>
      <c r="I51" s="40"/>
      <c r="AB51" s="386"/>
      <c r="AC51" s="386"/>
      <c r="AS51" s="84">
        <f>COUNTIF(AS5:AS49,"x")</f>
        <v>0</v>
      </c>
      <c r="AT51" s="26">
        <f>AS51/B51</f>
        <v>0</v>
      </c>
    </row>
    <row r="52" spans="1:48" ht="12.75" customHeight="1" x14ac:dyDescent="0.25">
      <c r="B52" s="480"/>
      <c r="C52" s="91"/>
      <c r="AB52" s="386"/>
      <c r="AC52" s="386"/>
    </row>
    <row r="53" spans="1:48" ht="12.75" customHeight="1" x14ac:dyDescent="0.25">
      <c r="AB53" s="386"/>
      <c r="AC53" s="386"/>
    </row>
    <row r="54" spans="1:48" ht="12.75" customHeight="1" x14ac:dyDescent="0.25">
      <c r="AB54" s="386"/>
      <c r="AC54" s="386"/>
    </row>
    <row r="55" spans="1:48" ht="12.75" customHeight="1" x14ac:dyDescent="0.25">
      <c r="AB55" s="386"/>
      <c r="AC55" s="386"/>
    </row>
    <row r="56" spans="1:48" x14ac:dyDescent="0.25">
      <c r="C56" s="91"/>
      <c r="AB56" s="386"/>
      <c r="AC56" s="386"/>
    </row>
    <row r="57" spans="1:48" x14ac:dyDescent="0.25">
      <c r="AB57" s="386"/>
      <c r="AC57" s="386"/>
    </row>
    <row r="58" spans="1:48" x14ac:dyDescent="0.25">
      <c r="AB58" s="386"/>
      <c r="AC58" s="386"/>
    </row>
    <row r="59" spans="1:48" x14ac:dyDescent="0.25">
      <c r="AB59" s="386"/>
      <c r="AC59" s="386"/>
    </row>
    <row r="60" spans="1:48" x14ac:dyDescent="0.25">
      <c r="AB60" s="386"/>
      <c r="AC60" s="386"/>
    </row>
    <row r="61" spans="1:48" x14ac:dyDescent="0.25">
      <c r="AB61" s="386"/>
      <c r="AC61" s="386"/>
    </row>
    <row r="62" spans="1:48" x14ac:dyDescent="0.25">
      <c r="AB62" s="386"/>
      <c r="AC62" s="386"/>
    </row>
    <row r="63" spans="1:48" x14ac:dyDescent="0.25">
      <c r="AB63" s="386"/>
      <c r="AC63" s="386"/>
    </row>
    <row r="64" spans="1:48" x14ac:dyDescent="0.25">
      <c r="AB64" s="386"/>
      <c r="AC64" s="386"/>
    </row>
    <row r="65" spans="28:29" x14ac:dyDescent="0.25">
      <c r="AB65" s="386"/>
      <c r="AC65" s="386"/>
    </row>
    <row r="66" spans="28:29" x14ac:dyDescent="0.25">
      <c r="AB66" s="386"/>
      <c r="AC66" s="386"/>
    </row>
    <row r="67" spans="28:29" x14ac:dyDescent="0.25">
      <c r="AB67" s="386"/>
      <c r="AC67" s="386"/>
    </row>
    <row r="68" spans="28:29" x14ac:dyDescent="0.25">
      <c r="AB68" s="386"/>
      <c r="AC68" s="386"/>
    </row>
    <row r="69" spans="28:29" x14ac:dyDescent="0.25">
      <c r="AB69" s="386"/>
      <c r="AC69" s="386"/>
    </row>
    <row r="70" spans="28:29" x14ac:dyDescent="0.25">
      <c r="AB70" s="386"/>
      <c r="AC70" s="386"/>
    </row>
    <row r="71" spans="28:29" x14ac:dyDescent="0.25">
      <c r="AB71" s="386"/>
      <c r="AC71" s="386"/>
    </row>
    <row r="72" spans="28:29" x14ac:dyDescent="0.25">
      <c r="AB72" s="386"/>
      <c r="AC72" s="386"/>
    </row>
    <row r="73" spans="28:29" x14ac:dyDescent="0.25">
      <c r="AB73" s="386"/>
      <c r="AC73" s="386"/>
    </row>
    <row r="74" spans="28:29" x14ac:dyDescent="0.25">
      <c r="AB74" s="386"/>
      <c r="AC74" s="386"/>
    </row>
    <row r="75" spans="28:29" x14ac:dyDescent="0.25">
      <c r="AB75" s="386"/>
      <c r="AC75" s="386"/>
    </row>
    <row r="76" spans="28:29" x14ac:dyDescent="0.25">
      <c r="AB76" s="386"/>
      <c r="AC76" s="386"/>
    </row>
    <row r="77" spans="28:29" x14ac:dyDescent="0.25">
      <c r="AB77" s="386"/>
      <c r="AC77" s="386"/>
    </row>
    <row r="78" spans="28:29" x14ac:dyDescent="0.25">
      <c r="AB78" s="386"/>
      <c r="AC78" s="386"/>
    </row>
    <row r="79" spans="28:29" x14ac:dyDescent="0.25">
      <c r="AB79" s="386"/>
      <c r="AC79" s="386"/>
    </row>
    <row r="80" spans="28:29" x14ac:dyDescent="0.25">
      <c r="AB80" s="386"/>
      <c r="AC80" s="386"/>
    </row>
    <row r="81" spans="28:29" x14ac:dyDescent="0.25">
      <c r="AB81" s="386"/>
      <c r="AC81" s="386"/>
    </row>
    <row r="82" spans="28:29" x14ac:dyDescent="0.25">
      <c r="AB82" s="386"/>
      <c r="AC82" s="386"/>
    </row>
    <row r="83" spans="28:29" x14ac:dyDescent="0.25">
      <c r="AB83" s="386"/>
      <c r="AC83" s="386"/>
    </row>
    <row r="84" spans="28:29" x14ac:dyDescent="0.25">
      <c r="AB84" s="386"/>
      <c r="AC84" s="386"/>
    </row>
    <row r="85" spans="28:29" x14ac:dyDescent="0.25">
      <c r="AB85" s="386"/>
      <c r="AC85" s="386"/>
    </row>
    <row r="86" spans="28:29" x14ac:dyDescent="0.25">
      <c r="AB86" s="386"/>
      <c r="AC86" s="386"/>
    </row>
    <row r="87" spans="28:29" x14ac:dyDescent="0.25">
      <c r="AB87" s="386"/>
      <c r="AC87" s="386"/>
    </row>
    <row r="88" spans="28:29" x14ac:dyDescent="0.25">
      <c r="AB88" s="386"/>
      <c r="AC88" s="386"/>
    </row>
    <row r="89" spans="28:29" x14ac:dyDescent="0.25">
      <c r="AB89" s="386"/>
      <c r="AC89" s="386"/>
    </row>
    <row r="90" spans="28:29" x14ac:dyDescent="0.25">
      <c r="AB90" s="386"/>
      <c r="AC90" s="386"/>
    </row>
    <row r="91" spans="28:29" x14ac:dyDescent="0.25">
      <c r="AB91" s="386"/>
      <c r="AC91" s="386"/>
    </row>
    <row r="92" spans="28:29" x14ac:dyDescent="0.25">
      <c r="AB92" s="386"/>
      <c r="AC92" s="386"/>
    </row>
    <row r="93" spans="28:29" x14ac:dyDescent="0.25">
      <c r="AB93" s="386"/>
      <c r="AC93" s="386"/>
    </row>
    <row r="94" spans="28:29" x14ac:dyDescent="0.25">
      <c r="AB94" s="386"/>
      <c r="AC94" s="386"/>
    </row>
    <row r="95" spans="28:29" x14ac:dyDescent="0.25">
      <c r="AB95" s="386"/>
      <c r="AC95" s="386"/>
    </row>
    <row r="96" spans="28:29" x14ac:dyDescent="0.25">
      <c r="AB96" s="386"/>
      <c r="AC96" s="386"/>
    </row>
    <row r="97" spans="28:29" x14ac:dyDescent="0.25">
      <c r="AB97" s="386"/>
      <c r="AC97" s="386"/>
    </row>
    <row r="98" spans="28:29" x14ac:dyDescent="0.25">
      <c r="AB98" s="386"/>
      <c r="AC98" s="386"/>
    </row>
    <row r="99" spans="28:29" x14ac:dyDescent="0.25">
      <c r="AB99" s="386"/>
      <c r="AC99" s="386"/>
    </row>
    <row r="100" spans="28:29" x14ac:dyDescent="0.25">
      <c r="AB100" s="386"/>
      <c r="AC100" s="386"/>
    </row>
    <row r="101" spans="28:29" x14ac:dyDescent="0.25">
      <c r="AB101" s="386"/>
      <c r="AC101" s="386"/>
    </row>
    <row r="102" spans="28:29" x14ac:dyDescent="0.25">
      <c r="AB102" s="386"/>
      <c r="AC102" s="386"/>
    </row>
    <row r="103" spans="28:29" x14ac:dyDescent="0.25">
      <c r="AB103" s="386"/>
      <c r="AC103" s="386"/>
    </row>
    <row r="104" spans="28:29" x14ac:dyDescent="0.25">
      <c r="AB104" s="386"/>
      <c r="AC104" s="386"/>
    </row>
    <row r="105" spans="28:29" x14ac:dyDescent="0.25">
      <c r="AB105" s="386"/>
      <c r="AC105" s="386"/>
    </row>
    <row r="106" spans="28:29" x14ac:dyDescent="0.25">
      <c r="AB106" s="386"/>
      <c r="AC106" s="386"/>
    </row>
    <row r="107" spans="28:29" x14ac:dyDescent="0.25">
      <c r="AB107" s="386"/>
      <c r="AC107" s="386"/>
    </row>
    <row r="108" spans="28:29" x14ac:dyDescent="0.25">
      <c r="AB108" s="386"/>
      <c r="AC108" s="386"/>
    </row>
    <row r="109" spans="28:29" x14ac:dyDescent="0.25">
      <c r="AB109" s="386"/>
      <c r="AC109" s="386"/>
    </row>
    <row r="110" spans="28:29" x14ac:dyDescent="0.25">
      <c r="AB110" s="386"/>
      <c r="AC110" s="386"/>
    </row>
    <row r="111" spans="28:29" x14ac:dyDescent="0.25">
      <c r="AB111" s="386"/>
      <c r="AC111" s="386"/>
    </row>
    <row r="112" spans="28:29" x14ac:dyDescent="0.25">
      <c r="AB112" s="386"/>
      <c r="AC112" s="386"/>
    </row>
    <row r="113" spans="28:29" x14ac:dyDescent="0.25">
      <c r="AB113" s="386"/>
      <c r="AC113" s="386"/>
    </row>
    <row r="114" spans="28:29" x14ac:dyDescent="0.25">
      <c r="AB114" s="386"/>
      <c r="AC114" s="386"/>
    </row>
    <row r="115" spans="28:29" x14ac:dyDescent="0.25">
      <c r="AB115" s="386"/>
      <c r="AC115" s="386"/>
    </row>
    <row r="116" spans="28:29" x14ac:dyDescent="0.25">
      <c r="AB116" s="386"/>
      <c r="AC116" s="386"/>
    </row>
    <row r="117" spans="28:29" x14ac:dyDescent="0.25">
      <c r="AB117" s="386"/>
      <c r="AC117" s="386"/>
    </row>
    <row r="118" spans="28:29" x14ac:dyDescent="0.25">
      <c r="AB118" s="386"/>
      <c r="AC118" s="386"/>
    </row>
    <row r="119" spans="28:29" x14ac:dyDescent="0.25">
      <c r="AB119" s="386"/>
      <c r="AC119" s="386"/>
    </row>
    <row r="120" spans="28:29" x14ac:dyDescent="0.25">
      <c r="AB120" s="386"/>
      <c r="AC120" s="386"/>
    </row>
    <row r="121" spans="28:29" x14ac:dyDescent="0.25">
      <c r="AB121" s="386"/>
      <c r="AC121" s="386"/>
    </row>
    <row r="122" spans="28:29" x14ac:dyDescent="0.25">
      <c r="AB122" s="386"/>
      <c r="AC122" s="386"/>
    </row>
    <row r="123" spans="28:29" x14ac:dyDescent="0.25">
      <c r="AB123" s="386"/>
      <c r="AC123" s="386"/>
    </row>
    <row r="124" spans="28:29" x14ac:dyDescent="0.25">
      <c r="AB124" s="386"/>
      <c r="AC124" s="386"/>
    </row>
    <row r="125" spans="28:29" x14ac:dyDescent="0.25">
      <c r="AB125" s="386"/>
      <c r="AC125" s="386"/>
    </row>
    <row r="126" spans="28:29" x14ac:dyDescent="0.25">
      <c r="AB126" s="386"/>
      <c r="AC126" s="386"/>
    </row>
    <row r="127" spans="28:29" x14ac:dyDescent="0.25">
      <c r="AB127" s="386"/>
      <c r="AC127" s="386"/>
    </row>
    <row r="128" spans="28:29" x14ac:dyDescent="0.25">
      <c r="AB128" s="386"/>
      <c r="AC128" s="386"/>
    </row>
    <row r="129" spans="28:29" x14ac:dyDescent="0.25">
      <c r="AB129" s="386"/>
      <c r="AC129" s="386"/>
    </row>
    <row r="130" spans="28:29" x14ac:dyDescent="0.25">
      <c r="AB130" s="386"/>
      <c r="AC130" s="386"/>
    </row>
    <row r="131" spans="28:29" x14ac:dyDescent="0.25">
      <c r="AB131" s="386"/>
      <c r="AC131" s="386"/>
    </row>
    <row r="132" spans="28:29" x14ac:dyDescent="0.25">
      <c r="AB132" s="386"/>
      <c r="AC132" s="386"/>
    </row>
    <row r="133" spans="28:29" x14ac:dyDescent="0.25">
      <c r="AB133" s="386"/>
      <c r="AC133" s="386"/>
    </row>
    <row r="134" spans="28:29" x14ac:dyDescent="0.25">
      <c r="AB134" s="386"/>
      <c r="AC134" s="386"/>
    </row>
    <row r="135" spans="28:29" x14ac:dyDescent="0.25">
      <c r="AB135" s="386"/>
      <c r="AC135" s="386"/>
    </row>
    <row r="136" spans="28:29" x14ac:dyDescent="0.25">
      <c r="AB136" s="386"/>
      <c r="AC136" s="386"/>
    </row>
    <row r="137" spans="28:29" x14ac:dyDescent="0.25">
      <c r="AB137" s="386"/>
      <c r="AC137" s="386"/>
    </row>
    <row r="138" spans="28:29" x14ac:dyDescent="0.25">
      <c r="AB138" s="386"/>
      <c r="AC138" s="386"/>
    </row>
    <row r="139" spans="28:29" x14ac:dyDescent="0.25">
      <c r="AB139" s="386"/>
      <c r="AC139" s="386"/>
    </row>
    <row r="140" spans="28:29" x14ac:dyDescent="0.25">
      <c r="AB140" s="386"/>
      <c r="AC140" s="386"/>
    </row>
    <row r="141" spans="28:29" x14ac:dyDescent="0.25">
      <c r="AB141" s="386"/>
      <c r="AC141" s="386"/>
    </row>
    <row r="142" spans="28:29" x14ac:dyDescent="0.25">
      <c r="AB142" s="386"/>
      <c r="AC142" s="386"/>
    </row>
    <row r="143" spans="28:29" x14ac:dyDescent="0.25">
      <c r="AB143" s="386"/>
      <c r="AC143" s="386"/>
    </row>
    <row r="144" spans="28:29" x14ac:dyDescent="0.25">
      <c r="AB144" s="386"/>
      <c r="AC144" s="386"/>
    </row>
    <row r="145" spans="28:29" x14ac:dyDescent="0.25">
      <c r="AB145" s="386"/>
      <c r="AC145" s="386"/>
    </row>
    <row r="146" spans="28:29" x14ac:dyDescent="0.25">
      <c r="AB146" s="386"/>
      <c r="AC146" s="386"/>
    </row>
    <row r="147" spans="28:29" x14ac:dyDescent="0.25">
      <c r="AB147" s="386"/>
      <c r="AC147" s="386"/>
    </row>
    <row r="148" spans="28:29" x14ac:dyDescent="0.25">
      <c r="AB148" s="386"/>
      <c r="AC148" s="386"/>
    </row>
    <row r="149" spans="28:29" x14ac:dyDescent="0.25">
      <c r="AB149" s="386"/>
      <c r="AC149" s="386"/>
    </row>
    <row r="150" spans="28:29" x14ac:dyDescent="0.25">
      <c r="AB150" s="386"/>
      <c r="AC150" s="386"/>
    </row>
    <row r="151" spans="28:29" x14ac:dyDescent="0.25">
      <c r="AB151" s="386"/>
      <c r="AC151" s="386"/>
    </row>
    <row r="152" spans="28:29" x14ac:dyDescent="0.25">
      <c r="AB152" s="386"/>
      <c r="AC152" s="386"/>
    </row>
    <row r="153" spans="28:29" x14ac:dyDescent="0.25">
      <c r="AB153" s="386"/>
      <c r="AC153" s="386"/>
    </row>
    <row r="154" spans="28:29" x14ac:dyDescent="0.25">
      <c r="AB154" s="386"/>
      <c r="AC154" s="386"/>
    </row>
    <row r="155" spans="28:29" x14ac:dyDescent="0.25">
      <c r="AB155" s="386"/>
      <c r="AC155" s="386"/>
    </row>
    <row r="156" spans="28:29" x14ac:dyDescent="0.25">
      <c r="AB156" s="386"/>
      <c r="AC156" s="386"/>
    </row>
    <row r="157" spans="28:29" x14ac:dyDescent="0.25">
      <c r="AB157" s="386"/>
      <c r="AC157" s="386"/>
    </row>
    <row r="158" spans="28:29" x14ac:dyDescent="0.25">
      <c r="AB158" s="386"/>
      <c r="AC158" s="386"/>
    </row>
    <row r="159" spans="28:29" x14ac:dyDescent="0.25">
      <c r="AB159" s="386"/>
      <c r="AC159" s="386"/>
    </row>
    <row r="160" spans="28:29" x14ac:dyDescent="0.25">
      <c r="AB160" s="386"/>
      <c r="AC160" s="386"/>
    </row>
    <row r="161" spans="28:29" x14ac:dyDescent="0.25">
      <c r="AB161" s="386"/>
      <c r="AC161" s="386"/>
    </row>
    <row r="162" spans="28:29" x14ac:dyDescent="0.25">
      <c r="AB162" s="386"/>
      <c r="AC162" s="386"/>
    </row>
    <row r="163" spans="28:29" x14ac:dyDescent="0.25">
      <c r="AB163" s="386"/>
      <c r="AC163" s="386"/>
    </row>
    <row r="164" spans="28:29" x14ac:dyDescent="0.25">
      <c r="AB164" s="386"/>
      <c r="AC164" s="386"/>
    </row>
    <row r="165" spans="28:29" x14ac:dyDescent="0.25">
      <c r="AB165" s="386"/>
      <c r="AC165" s="386"/>
    </row>
    <row r="166" spans="28:29" x14ac:dyDescent="0.25">
      <c r="AB166" s="386"/>
      <c r="AC166" s="386"/>
    </row>
    <row r="167" spans="28:29" x14ac:dyDescent="0.25">
      <c r="AB167" s="386"/>
      <c r="AC167" s="386"/>
    </row>
    <row r="168" spans="28:29" x14ac:dyDescent="0.25">
      <c r="AB168" s="386"/>
      <c r="AC168" s="386"/>
    </row>
    <row r="169" spans="28:29" x14ac:dyDescent="0.25">
      <c r="AB169" s="386"/>
      <c r="AC169" s="386"/>
    </row>
    <row r="170" spans="28:29" x14ac:dyDescent="0.25">
      <c r="AB170" s="386"/>
      <c r="AC170" s="386"/>
    </row>
    <row r="171" spans="28:29" x14ac:dyDescent="0.25">
      <c r="AB171" s="386"/>
      <c r="AC171" s="386"/>
    </row>
    <row r="172" spans="28:29" x14ac:dyDescent="0.25">
      <c r="AB172" s="386"/>
      <c r="AC172" s="386"/>
    </row>
    <row r="173" spans="28:29" x14ac:dyDescent="0.25">
      <c r="AB173" s="386"/>
      <c r="AC173" s="386"/>
    </row>
    <row r="174" spans="28:29" x14ac:dyDescent="0.25">
      <c r="AB174" s="386"/>
      <c r="AC174" s="386"/>
    </row>
    <row r="175" spans="28:29" x14ac:dyDescent="0.25">
      <c r="AB175" s="386"/>
      <c r="AC175" s="386"/>
    </row>
    <row r="176" spans="28:29" x14ac:dyDescent="0.25">
      <c r="AB176" s="386"/>
      <c r="AC176" s="386"/>
    </row>
    <row r="177" spans="28:29" x14ac:dyDescent="0.25">
      <c r="AB177" s="386"/>
      <c r="AC177" s="386"/>
    </row>
    <row r="178" spans="28:29" x14ac:dyDescent="0.25">
      <c r="AB178" s="386"/>
      <c r="AC178" s="386"/>
    </row>
    <row r="179" spans="28:29" x14ac:dyDescent="0.25">
      <c r="AB179" s="386"/>
      <c r="AC179" s="386"/>
    </row>
    <row r="180" spans="28:29" x14ac:dyDescent="0.25">
      <c r="AB180" s="386"/>
      <c r="AC180" s="386"/>
    </row>
    <row r="181" spans="28:29" x14ac:dyDescent="0.25">
      <c r="AB181" s="386"/>
      <c r="AC181" s="386"/>
    </row>
    <row r="182" spans="28:29" x14ac:dyDescent="0.25">
      <c r="AB182" s="386"/>
      <c r="AC182" s="386"/>
    </row>
    <row r="183" spans="28:29" x14ac:dyDescent="0.25">
      <c r="AB183" s="386"/>
      <c r="AC183" s="386"/>
    </row>
    <row r="184" spans="28:29" x14ac:dyDescent="0.25">
      <c r="AB184" s="386"/>
      <c r="AC184" s="386"/>
    </row>
    <row r="185" spans="28:29" x14ac:dyDescent="0.25">
      <c r="AB185" s="386"/>
      <c r="AC185" s="386"/>
    </row>
    <row r="186" spans="28:29" x14ac:dyDescent="0.25">
      <c r="AB186" s="386"/>
      <c r="AC186" s="386"/>
    </row>
    <row r="187" spans="28:29" x14ac:dyDescent="0.25">
      <c r="AB187" s="386"/>
      <c r="AC187" s="386"/>
    </row>
    <row r="188" spans="28:29" x14ac:dyDescent="0.25">
      <c r="AB188" s="386"/>
      <c r="AC188" s="386"/>
    </row>
    <row r="189" spans="28:29" x14ac:dyDescent="0.25">
      <c r="AB189" s="386"/>
      <c r="AC189" s="386"/>
    </row>
    <row r="190" spans="28:29" x14ac:dyDescent="0.25">
      <c r="AB190" s="386"/>
      <c r="AC190" s="386"/>
    </row>
    <row r="191" spans="28:29" x14ac:dyDescent="0.25">
      <c r="AB191" s="386"/>
      <c r="AC191" s="386"/>
    </row>
    <row r="192" spans="28:29" x14ac:dyDescent="0.25">
      <c r="AB192" s="386"/>
      <c r="AC192" s="386"/>
    </row>
    <row r="193" spans="28:29" x14ac:dyDescent="0.25">
      <c r="AB193" s="386"/>
      <c r="AC193" s="386"/>
    </row>
    <row r="194" spans="28:29" x14ac:dyDescent="0.25">
      <c r="AB194" s="386"/>
      <c r="AC194" s="386"/>
    </row>
    <row r="195" spans="28:29" x14ac:dyDescent="0.25">
      <c r="AB195" s="386"/>
      <c r="AC195" s="386"/>
    </row>
    <row r="196" spans="28:29" x14ac:dyDescent="0.25">
      <c r="AB196" s="386"/>
      <c r="AC196" s="386"/>
    </row>
    <row r="197" spans="28:29" x14ac:dyDescent="0.25">
      <c r="AB197" s="386"/>
      <c r="AC197" s="386"/>
    </row>
    <row r="198" spans="28:29" x14ac:dyDescent="0.25">
      <c r="AB198" s="386"/>
      <c r="AC198" s="386"/>
    </row>
    <row r="199" spans="28:29" x14ac:dyDescent="0.25">
      <c r="AB199" s="386"/>
      <c r="AC199" s="386"/>
    </row>
    <row r="200" spans="28:29" x14ac:dyDescent="0.25">
      <c r="AB200" s="386"/>
      <c r="AC200" s="386"/>
    </row>
    <row r="201" spans="28:29" x14ac:dyDescent="0.25">
      <c r="AB201" s="386"/>
      <c r="AC201" s="386"/>
    </row>
    <row r="202" spans="28:29" x14ac:dyDescent="0.25">
      <c r="AB202" s="386"/>
      <c r="AC202" s="386"/>
    </row>
    <row r="203" spans="28:29" x14ac:dyDescent="0.25">
      <c r="AB203" s="386"/>
      <c r="AC203" s="386"/>
    </row>
    <row r="204" spans="28:29" x14ac:dyDescent="0.25">
      <c r="AB204" s="386"/>
      <c r="AC204" s="386"/>
    </row>
    <row r="205" spans="28:29" x14ac:dyDescent="0.25">
      <c r="AB205" s="386"/>
      <c r="AC205" s="386"/>
    </row>
    <row r="206" spans="28:29" x14ac:dyDescent="0.25">
      <c r="AB206" s="386"/>
      <c r="AC206" s="386"/>
    </row>
    <row r="207" spans="28:29" x14ac:dyDescent="0.25">
      <c r="AB207" s="386"/>
      <c r="AC207" s="386"/>
    </row>
    <row r="208" spans="28:29" x14ac:dyDescent="0.25">
      <c r="AB208" s="386"/>
      <c r="AC208" s="386"/>
    </row>
    <row r="209" spans="28:29" x14ac:dyDescent="0.25">
      <c r="AB209" s="386"/>
      <c r="AC209" s="386"/>
    </row>
    <row r="210" spans="28:29" x14ac:dyDescent="0.25">
      <c r="AB210" s="386"/>
      <c r="AC210" s="386"/>
    </row>
    <row r="211" spans="28:29" x14ac:dyDescent="0.25">
      <c r="AB211" s="386"/>
      <c r="AC211" s="386"/>
    </row>
    <row r="212" spans="28:29" x14ac:dyDescent="0.25">
      <c r="AB212" s="386"/>
      <c r="AC212" s="386"/>
    </row>
    <row r="213" spans="28:29" x14ac:dyDescent="0.25">
      <c r="AB213" s="386"/>
      <c r="AC213" s="386"/>
    </row>
    <row r="214" spans="28:29" x14ac:dyDescent="0.25">
      <c r="AB214" s="386"/>
      <c r="AC214" s="386"/>
    </row>
    <row r="215" spans="28:29" x14ac:dyDescent="0.25">
      <c r="AB215" s="386"/>
      <c r="AC215" s="386"/>
    </row>
    <row r="216" spans="28:29" x14ac:dyDescent="0.25">
      <c r="AB216" s="386"/>
      <c r="AC216" s="386"/>
    </row>
    <row r="217" spans="28:29" x14ac:dyDescent="0.25">
      <c r="AB217" s="386"/>
      <c r="AC217" s="386"/>
    </row>
    <row r="218" spans="28:29" x14ac:dyDescent="0.25">
      <c r="AB218" s="386"/>
      <c r="AC218" s="386"/>
    </row>
    <row r="219" spans="28:29" x14ac:dyDescent="0.25">
      <c r="AB219" s="386"/>
      <c r="AC219" s="386"/>
    </row>
    <row r="220" spans="28:29" x14ac:dyDescent="0.25">
      <c r="AB220" s="386"/>
      <c r="AC220" s="386"/>
    </row>
    <row r="221" spans="28:29" x14ac:dyDescent="0.25">
      <c r="AB221" s="386"/>
      <c r="AC221" s="386"/>
    </row>
    <row r="222" spans="28:29" x14ac:dyDescent="0.25">
      <c r="AB222" s="386"/>
      <c r="AC222" s="386"/>
    </row>
    <row r="223" spans="28:29" x14ac:dyDescent="0.25">
      <c r="AB223" s="386"/>
      <c r="AC223" s="386"/>
    </row>
    <row r="224" spans="28:29" x14ac:dyDescent="0.25">
      <c r="AB224" s="386"/>
      <c r="AC224" s="386"/>
    </row>
    <row r="225" spans="28:29" x14ac:dyDescent="0.25">
      <c r="AB225" s="386"/>
      <c r="AC225" s="386"/>
    </row>
    <row r="226" spans="28:29" x14ac:dyDescent="0.25">
      <c r="AB226" s="386"/>
      <c r="AC226" s="386"/>
    </row>
    <row r="227" spans="28:29" x14ac:dyDescent="0.25">
      <c r="AB227" s="386"/>
      <c r="AC227" s="386"/>
    </row>
    <row r="228" spans="28:29" x14ac:dyDescent="0.25">
      <c r="AB228" s="386"/>
      <c r="AC228" s="386"/>
    </row>
    <row r="229" spans="28:29" x14ac:dyDescent="0.25">
      <c r="AB229" s="386"/>
      <c r="AC229" s="386"/>
    </row>
    <row r="230" spans="28:29" x14ac:dyDescent="0.25">
      <c r="AB230" s="386"/>
      <c r="AC230" s="386"/>
    </row>
    <row r="231" spans="28:29" x14ac:dyDescent="0.25">
      <c r="AB231" s="386"/>
      <c r="AC231" s="386"/>
    </row>
    <row r="232" spans="28:29" x14ac:dyDescent="0.25">
      <c r="AB232" s="386"/>
      <c r="AC232" s="386"/>
    </row>
    <row r="233" spans="28:29" x14ac:dyDescent="0.25">
      <c r="AB233" s="386"/>
      <c r="AC233" s="386"/>
    </row>
    <row r="234" spans="28:29" x14ac:dyDescent="0.25">
      <c r="AB234" s="386"/>
      <c r="AC234" s="386"/>
    </row>
    <row r="235" spans="28:29" x14ac:dyDescent="0.25">
      <c r="AB235" s="386"/>
      <c r="AC235" s="386"/>
    </row>
    <row r="236" spans="28:29" x14ac:dyDescent="0.25">
      <c r="AB236" s="386"/>
      <c r="AC236" s="386"/>
    </row>
    <row r="237" spans="28:29" x14ac:dyDescent="0.25">
      <c r="AB237" s="386"/>
      <c r="AC237" s="386"/>
    </row>
    <row r="238" spans="28:29" x14ac:dyDescent="0.25">
      <c r="AB238" s="386"/>
      <c r="AC238" s="386"/>
    </row>
    <row r="239" spans="28:29" x14ac:dyDescent="0.25">
      <c r="AB239" s="386"/>
      <c r="AC239" s="386"/>
    </row>
    <row r="240" spans="28:29" x14ac:dyDescent="0.25">
      <c r="AB240" s="386"/>
      <c r="AC240" s="386"/>
    </row>
    <row r="241" spans="28:29" x14ac:dyDescent="0.25">
      <c r="AB241" s="386"/>
      <c r="AC241" s="386"/>
    </row>
    <row r="242" spans="28:29" x14ac:dyDescent="0.25">
      <c r="AB242" s="386"/>
      <c r="AC242" s="386"/>
    </row>
    <row r="243" spans="28:29" x14ac:dyDescent="0.25">
      <c r="AB243" s="386"/>
      <c r="AC243" s="386"/>
    </row>
    <row r="244" spans="28:29" x14ac:dyDescent="0.25">
      <c r="AB244" s="386"/>
      <c r="AC244" s="386"/>
    </row>
    <row r="245" spans="28:29" x14ac:dyDescent="0.25">
      <c r="AB245" s="386"/>
      <c r="AC245" s="386"/>
    </row>
    <row r="246" spans="28:29" x14ac:dyDescent="0.25">
      <c r="AB246" s="386"/>
      <c r="AC246" s="386"/>
    </row>
    <row r="247" spans="28:29" x14ac:dyDescent="0.25">
      <c r="AB247" s="386"/>
      <c r="AC247" s="386"/>
    </row>
    <row r="248" spans="28:29" x14ac:dyDescent="0.25">
      <c r="AB248" s="386"/>
      <c r="AC248" s="386"/>
    </row>
    <row r="249" spans="28:29" x14ac:dyDescent="0.25">
      <c r="AB249" s="386"/>
      <c r="AC249" s="386"/>
    </row>
    <row r="250" spans="28:29" x14ac:dyDescent="0.25">
      <c r="AB250" s="386"/>
      <c r="AC250" s="386"/>
    </row>
    <row r="251" spans="28:29" x14ac:dyDescent="0.25">
      <c r="AB251" s="386"/>
      <c r="AC251" s="386"/>
    </row>
    <row r="252" spans="28:29" x14ac:dyDescent="0.25">
      <c r="AB252" s="386"/>
      <c r="AC252" s="386"/>
    </row>
    <row r="253" spans="28:29" x14ac:dyDescent="0.25">
      <c r="AB253" s="386"/>
      <c r="AC253" s="386"/>
    </row>
    <row r="254" spans="28:29" x14ac:dyDescent="0.25">
      <c r="AB254" s="386"/>
      <c r="AC254" s="386"/>
    </row>
    <row r="255" spans="28:29" x14ac:dyDescent="0.25">
      <c r="AB255" s="386"/>
      <c r="AC255" s="386"/>
    </row>
    <row r="256" spans="28:29" x14ac:dyDescent="0.25">
      <c r="AB256" s="386"/>
      <c r="AC256" s="386"/>
    </row>
    <row r="257" spans="28:29" x14ac:dyDescent="0.25">
      <c r="AB257" s="386"/>
      <c r="AC257" s="386"/>
    </row>
    <row r="258" spans="28:29" x14ac:dyDescent="0.25">
      <c r="AB258" s="386"/>
      <c r="AC258" s="386"/>
    </row>
    <row r="259" spans="28:29" x14ac:dyDescent="0.25">
      <c r="AB259" s="386"/>
      <c r="AC259" s="386"/>
    </row>
    <row r="260" spans="28:29" x14ac:dyDescent="0.25">
      <c r="AB260" s="386"/>
      <c r="AC260" s="386"/>
    </row>
    <row r="261" spans="28:29" x14ac:dyDescent="0.25">
      <c r="AB261" s="386"/>
      <c r="AC261" s="386"/>
    </row>
    <row r="262" spans="28:29" x14ac:dyDescent="0.25">
      <c r="AB262" s="386"/>
      <c r="AC262" s="386"/>
    </row>
    <row r="263" spans="28:29" x14ac:dyDescent="0.25">
      <c r="AB263" s="386"/>
      <c r="AC263" s="386"/>
    </row>
    <row r="264" spans="28:29" x14ac:dyDescent="0.25">
      <c r="AB264" s="386"/>
      <c r="AC264" s="386"/>
    </row>
    <row r="265" spans="28:29" x14ac:dyDescent="0.25">
      <c r="AB265" s="386"/>
      <c r="AC265" s="386"/>
    </row>
    <row r="266" spans="28:29" x14ac:dyDescent="0.25">
      <c r="AB266" s="386"/>
      <c r="AC266" s="386"/>
    </row>
    <row r="267" spans="28:29" x14ac:dyDescent="0.25">
      <c r="AB267" s="386"/>
      <c r="AC267" s="386"/>
    </row>
    <row r="268" spans="28:29" x14ac:dyDescent="0.25">
      <c r="AB268" s="386"/>
      <c r="AC268" s="386"/>
    </row>
    <row r="269" spans="28:29" x14ac:dyDescent="0.25">
      <c r="AB269" s="386"/>
      <c r="AC269" s="386"/>
    </row>
    <row r="270" spans="28:29" x14ac:dyDescent="0.25">
      <c r="AB270" s="386"/>
      <c r="AC270" s="386"/>
    </row>
    <row r="271" spans="28:29" x14ac:dyDescent="0.25">
      <c r="AB271" s="386"/>
      <c r="AC271" s="386"/>
    </row>
    <row r="272" spans="28:29" x14ac:dyDescent="0.25">
      <c r="AB272" s="386"/>
      <c r="AC272" s="386"/>
    </row>
    <row r="273" spans="28:29" x14ac:dyDescent="0.25">
      <c r="AB273" s="386"/>
      <c r="AC273" s="386"/>
    </row>
    <row r="274" spans="28:29" x14ac:dyDescent="0.25">
      <c r="AB274" s="386"/>
      <c r="AC274" s="386"/>
    </row>
    <row r="275" spans="28:29" x14ac:dyDescent="0.25">
      <c r="AB275" s="386"/>
      <c r="AC275" s="386"/>
    </row>
    <row r="276" spans="28:29" x14ac:dyDescent="0.25">
      <c r="AB276" s="386"/>
      <c r="AC276" s="386"/>
    </row>
    <row r="277" spans="28:29" x14ac:dyDescent="0.25">
      <c r="AB277" s="386"/>
      <c r="AC277" s="386"/>
    </row>
    <row r="278" spans="28:29" x14ac:dyDescent="0.25">
      <c r="AB278" s="386"/>
      <c r="AC278" s="386"/>
    </row>
    <row r="279" spans="28:29" x14ac:dyDescent="0.25">
      <c r="AB279" s="386"/>
      <c r="AC279" s="386"/>
    </row>
    <row r="280" spans="28:29" x14ac:dyDescent="0.25">
      <c r="AB280" s="386"/>
      <c r="AC280" s="386"/>
    </row>
    <row r="281" spans="28:29" x14ac:dyDescent="0.25">
      <c r="AB281" s="386"/>
      <c r="AC281" s="386"/>
    </row>
    <row r="282" spans="28:29" x14ac:dyDescent="0.25">
      <c r="AB282" s="386"/>
      <c r="AC282" s="386"/>
    </row>
    <row r="283" spans="28:29" x14ac:dyDescent="0.25">
      <c r="AB283" s="386"/>
      <c r="AC283" s="386"/>
    </row>
    <row r="284" spans="28:29" x14ac:dyDescent="0.25">
      <c r="AB284" s="386"/>
      <c r="AC284" s="386"/>
    </row>
    <row r="285" spans="28:29" x14ac:dyDescent="0.25">
      <c r="AB285" s="386"/>
      <c r="AC285" s="386"/>
    </row>
    <row r="286" spans="28:29" x14ac:dyDescent="0.25">
      <c r="AB286" s="386"/>
      <c r="AC286" s="386"/>
    </row>
    <row r="287" spans="28:29" x14ac:dyDescent="0.25">
      <c r="AB287" s="386"/>
      <c r="AC287" s="386"/>
    </row>
    <row r="288" spans="28:29" x14ac:dyDescent="0.25">
      <c r="AB288" s="386"/>
      <c r="AC288" s="386"/>
    </row>
    <row r="289" spans="28:29" x14ac:dyDescent="0.25">
      <c r="AB289" s="386"/>
      <c r="AC289" s="386"/>
    </row>
    <row r="290" spans="28:29" x14ac:dyDescent="0.25">
      <c r="AB290" s="386"/>
      <c r="AC290" s="386"/>
    </row>
    <row r="291" spans="28:29" x14ac:dyDescent="0.25">
      <c r="AB291" s="386"/>
      <c r="AC291" s="386"/>
    </row>
    <row r="292" spans="28:29" x14ac:dyDescent="0.25">
      <c r="AB292" s="386"/>
      <c r="AC292" s="386"/>
    </row>
    <row r="293" spans="28:29" x14ac:dyDescent="0.25">
      <c r="AB293" s="386"/>
      <c r="AC293" s="386"/>
    </row>
    <row r="294" spans="28:29" x14ac:dyDescent="0.25">
      <c r="AB294" s="386"/>
      <c r="AC294" s="386"/>
    </row>
    <row r="295" spans="28:29" x14ac:dyDescent="0.25">
      <c r="AB295" s="386"/>
      <c r="AC295" s="386"/>
    </row>
    <row r="296" spans="28:29" x14ac:dyDescent="0.25">
      <c r="AB296" s="386"/>
      <c r="AC296" s="386"/>
    </row>
    <row r="297" spans="28:29" x14ac:dyDescent="0.25">
      <c r="AB297" s="386"/>
      <c r="AC297" s="386"/>
    </row>
    <row r="298" spans="28:29" x14ac:dyDescent="0.25">
      <c r="AB298" s="386"/>
      <c r="AC298" s="386"/>
    </row>
    <row r="299" spans="28:29" x14ac:dyDescent="0.25">
      <c r="AB299" s="386"/>
      <c r="AC299" s="386"/>
    </row>
    <row r="300" spans="28:29" x14ac:dyDescent="0.25">
      <c r="AB300" s="386"/>
      <c r="AC300" s="386"/>
    </row>
  </sheetData>
  <sheetProtection algorithmName="SHA-512" hashValue="jsP2ig1UY9MDvE+cg9qlWd7B1niIhgHl3GKetA25ybefvWbBLURDwyVdOIZ/m8o6/r0uOB6XefJIRTKe/OwcSg==" saltValue="zPMIuP4IyLC3M/zgjJdVAw==" spinCount="100000" sheet="1" objects="1" scenarios="1"/>
  <dataConsolidate/>
  <mergeCells count="54">
    <mergeCell ref="E40:H40"/>
    <mergeCell ref="D18:H18"/>
    <mergeCell ref="I19:I20"/>
    <mergeCell ref="I21:I22"/>
    <mergeCell ref="F20:H20"/>
    <mergeCell ref="E26:H26"/>
    <mergeCell ref="E21:H21"/>
    <mergeCell ref="E25:H25"/>
    <mergeCell ref="E28:H28"/>
    <mergeCell ref="E19:H19"/>
    <mergeCell ref="E22:H22"/>
    <mergeCell ref="E27:H27"/>
    <mergeCell ref="F23:H23"/>
    <mergeCell ref="F24:H24"/>
    <mergeCell ref="I35:I39"/>
    <mergeCell ref="I33:I34"/>
    <mergeCell ref="F13:H13"/>
    <mergeCell ref="F15:H15"/>
    <mergeCell ref="E16:H16"/>
    <mergeCell ref="E17:H17"/>
    <mergeCell ref="AB3:AQ3"/>
    <mergeCell ref="D8:H8"/>
    <mergeCell ref="F14:H14"/>
    <mergeCell ref="AS3:AV3"/>
    <mergeCell ref="E11:H11"/>
    <mergeCell ref="F12:H12"/>
    <mergeCell ref="E6:H6"/>
    <mergeCell ref="E7:H7"/>
    <mergeCell ref="J3:M3"/>
    <mergeCell ref="N3:W3"/>
    <mergeCell ref="X3:AA3"/>
    <mergeCell ref="D4:H4"/>
    <mergeCell ref="E10:H10"/>
    <mergeCell ref="E5:H5"/>
    <mergeCell ref="I41:I44"/>
    <mergeCell ref="I45:I46"/>
    <mergeCell ref="I47:I48"/>
    <mergeCell ref="F43:H43"/>
    <mergeCell ref="E44:H44"/>
    <mergeCell ref="F42:H42"/>
    <mergeCell ref="E49:H49"/>
    <mergeCell ref="E45:H45"/>
    <mergeCell ref="E46:H46"/>
    <mergeCell ref="E48:H48"/>
    <mergeCell ref="E41:H41"/>
    <mergeCell ref="E47:H47"/>
    <mergeCell ref="E35:H35"/>
    <mergeCell ref="E32:H32"/>
    <mergeCell ref="E39:H39"/>
    <mergeCell ref="E29:H29"/>
    <mergeCell ref="E33:H33"/>
    <mergeCell ref="E34:H34"/>
    <mergeCell ref="E31:H31"/>
    <mergeCell ref="E30:H30"/>
  </mergeCells>
  <conditionalFormatting sqref="P23 AB23 AD23 AG23 AI23 AL23 AN23">
    <cfRule type="expression" dxfId="47" priority="18">
      <formula>OR(AND(LEFT(P21,3)="yes",LEFT(P23,14)="not applicable"),AND(LEFT(P21,2)="no",LEFT(P23,14)&lt;&gt;"not applicable"))</formula>
    </cfRule>
  </conditionalFormatting>
  <conditionalFormatting sqref="P31 AB31 AD31 AG31 AI31 AL31 AN31">
    <cfRule type="expression" dxfId="46" priority="17">
      <formula>OR(AND(LEFT(P28,6)="obtain",LEFT(P31,14)="not applicable"),AND(LEFT(P28,6)="notify",LEFT(P31,14)&lt;&gt;"not applicable"))</formula>
    </cfRule>
  </conditionalFormatting>
  <conditionalFormatting sqref="P32 AB32 AD32 AG32 AI32 AL32 AN32">
    <cfRule type="expression" dxfId="45" priority="11">
      <formula>OR(AND(LEFT(P28,6)="obtain",LEFT(P32,14)="not applicable"),AND(LEFT(P28,6)="notify",LEFT(P32,14)&lt;&gt;"not applicable"))</formula>
    </cfRule>
  </conditionalFormatting>
  <conditionalFormatting sqref="P16 AB16 AD16 AG16 AI16 AL16 AN16">
    <cfRule type="expression" dxfId="44" priority="9">
      <formula>OR(AND(P10="yes",LEFT(P16,14)="not applicable"),AND(P10="no",LEFT(P16,14)&lt;&gt;"not applicable"))</formula>
    </cfRule>
  </conditionalFormatting>
  <conditionalFormatting sqref="R23">
    <cfRule type="expression" dxfId="43" priority="8">
      <formula>OR(AND(LEFT(R21,3)="yes",LEFT(R23,14)="not applicable"),AND(LEFT(R21,2)="no",LEFT(R23,14)&lt;&gt;"not applicable"))</formula>
    </cfRule>
  </conditionalFormatting>
  <conditionalFormatting sqref="R31">
    <cfRule type="expression" dxfId="42" priority="7">
      <formula>OR(AND(LEFT(R28,6)="obtain",LEFT(R31,14)="not applicable"),AND(LEFT(R28,6)="notify",LEFT(R31,14)&lt;&gt;"not applicable"))</formula>
    </cfRule>
  </conditionalFormatting>
  <conditionalFormatting sqref="R32">
    <cfRule type="expression" dxfId="41" priority="6">
      <formula>OR(AND(LEFT(R28,6)="obtain",LEFT(R32,14)="not applicable"),AND(LEFT(R28,6)="notify",LEFT(R32,14)&lt;&gt;"not applicable"))</formula>
    </cfRule>
  </conditionalFormatting>
  <conditionalFormatting sqref="R16">
    <cfRule type="expression" dxfId="40" priority="5">
      <formula>OR(AND(R10="yes",LEFT(R16,14)="not applicable"),AND(R10="no",LEFT(R16,14)&lt;&gt;"not applicable"))</formula>
    </cfRule>
  </conditionalFormatting>
  <conditionalFormatting sqref="T23">
    <cfRule type="expression" dxfId="39" priority="4">
      <formula>OR(AND(LEFT(T21,3)="yes",LEFT(T23,14)="not applicable"),AND(LEFT(T21,2)="no",LEFT(T23,14)&lt;&gt;"not applicable"))</formula>
    </cfRule>
  </conditionalFormatting>
  <conditionalFormatting sqref="T31">
    <cfRule type="expression" dxfId="38" priority="3">
      <formula>OR(AND(LEFT(T28,6)="obtain",LEFT(T31,14)="not applicable"),AND(LEFT(T28,6)="notify",LEFT(T31,14)&lt;&gt;"not applicable"))</formula>
    </cfRule>
  </conditionalFormatting>
  <conditionalFormatting sqref="T32">
    <cfRule type="expression" dxfId="37" priority="2">
      <formula>OR(AND(LEFT(T28,6)="obtain",LEFT(T32,14)="not applicable"),AND(LEFT(T28,6)="notify",LEFT(T32,14)&lt;&gt;"not applicable"))</formula>
    </cfRule>
  </conditionalFormatting>
  <conditionalFormatting sqref="T16">
    <cfRule type="expression" dxfId="36" priority="1">
      <formula>OR(AND(T10="yes",LEFT(T16,14)="not applicable"),AND(T10="no",LEFT(T16,14)&lt;&gt;"not applicable"))</formula>
    </cfRule>
  </conditionalFormatting>
  <dataValidations count="9">
    <dataValidation allowBlank="1" showInputMessage="1" showErrorMessage="1" sqref="K52:P58 AB52:AB58" xr:uid="{00000000-0002-0000-0700-000000000000}"/>
    <dataValidation type="list" allowBlank="1" showInputMessage="1" showErrorMessage="1" sqref="AN5 AN10 AL30 AN25 AN30 AN33 AN40 P49 P40 P33 P30 P25 AN49 P10 P5 AB5 AB49 AB40 AB33 AB30 AB25 AL49 AB10 AD10 AD5 AD49 AD40 AD33 AD30 AD25 AL5 AG25 AL10 AG10 AG5 AG49 AG40 AG33 AG30 AI30 AI25 AL25 AI10 AI5 AI49 AI40 AI33 AL40 AL33 P12:P14 AB12:AB14 AD12:AD14 AG12:AG14 AI12:AI14 AL12:AL14 AN12:AN14 R49 R40 R33 R30 R25 R10 R5 R12:R14 T49 T40 T33 T30 T25 T10 T5 T12:T14" xr:uid="{00000000-0002-0000-0700-000001000000}">
      <formula1>ECO_A</formula1>
    </dataValidation>
    <dataValidation type="list" allowBlank="1" showInputMessage="1" showErrorMessage="1" sqref="P19 AB19 AD19 AG19 AI19 AL19 AN19 R19 T19" xr:uid="{00000000-0002-0000-0700-000002000000}">
      <formula1>ECO_E</formula1>
    </dataValidation>
    <dataValidation type="list" allowBlank="1" showInputMessage="1" showErrorMessage="1" sqref="P21 AB21 AD21 AG21 AI21 AL21 AN21 R21 T21" xr:uid="{00000000-0002-0000-0700-000003000000}">
      <formula1>ECO_B</formula1>
    </dataValidation>
    <dataValidation type="list" allowBlank="1" showInputMessage="1" showErrorMessage="1" sqref="P28 AB28 AD28 AG28 AI28 AL28 AN28 R28 T28" xr:uid="{00000000-0002-0000-0700-000004000000}">
      <formula1>ECO_L</formula1>
    </dataValidation>
    <dataValidation type="list" allowBlank="1" showInputMessage="1" showErrorMessage="1" sqref="P36:P38 AB36:AB38 AD36:AD38 AG36:AG38 AI36:AI38 AL36:AL38 AN36:AN38 R36:R38 T36:T38" xr:uid="{00000000-0002-0000-0700-000005000000}">
      <formula1>ECO_S</formula1>
    </dataValidation>
    <dataValidation type="list" allowBlank="1" showInputMessage="1" showErrorMessage="1" sqref="P42:P43 AB42:AB43 AD42:AD43 AG42:AG43 AI42:AI43 AL42:AL43 AN42:AN43 R42:R43 T42:T43" xr:uid="{00000000-0002-0000-0700-000006000000}">
      <formula1>ECO_T</formula1>
    </dataValidation>
    <dataValidation type="list" allowBlank="1" showInputMessage="1" showErrorMessage="1" sqref="AN45 AI45 P45 AB45 AG45 AL45 AD45 R45 T45" xr:uid="{00000000-0002-0000-0700-000007000000}">
      <formula1>ECO_2023_O</formula1>
    </dataValidation>
    <dataValidation type="list" allowBlank="1" showInputMessage="1" showErrorMessage="1" sqref="P47 AB47 AD47 AG47 AI47 AL47 AN47 R47 T47" xr:uid="{00000000-0002-0000-0700-000008000000}">
      <formula1>ECO_2023_M</formula1>
    </dataValidation>
  </dataValidations>
  <pageMargins left="0.7" right="0.7" top="0.75" bottom="0.75" header="0.3" footer="0.3"/>
  <pageSetup paperSize="9" orientation="portrait" r:id="rId1"/>
  <headerFooter>
    <oddFooter>&amp;C_x000D_&amp;1#&amp;"Calibri"&amp;10&amp;K0000FF Restricted Use - À usage restreint</oddFooter>
  </headerFooter>
  <drawing r:id="rId2"/>
  <legacyDrawing r:id="rId3"/>
  <oleObjects>
    <mc:AlternateContent xmlns:mc="http://schemas.openxmlformats.org/markup-compatibility/2006">
      <mc:Choice Requires="x14">
        <oleObject progId="Document" dvAspect="DVASPECT_ICON" shapeId="4099" r:id="rId4">
          <objectPr locked="0" defaultSize="0" r:id="rId5">
            <anchor moveWithCells="1" sizeWithCells="1">
              <from>
                <xdr:col>8</xdr:col>
                <xdr:colOff>1943100</xdr:colOff>
                <xdr:row>3</xdr:row>
                <xdr:rowOff>755650</xdr:rowOff>
              </from>
              <to>
                <xdr:col>8</xdr:col>
                <xdr:colOff>2857500</xdr:colOff>
                <xdr:row>3</xdr:row>
                <xdr:rowOff>1441450</xdr:rowOff>
              </to>
            </anchor>
          </objectPr>
        </oleObject>
      </mc:Choice>
      <mc:Fallback>
        <oleObject progId="Document" dvAspect="DVASPECT_ICON" shapeId="4099" r:id="rId4"/>
      </mc:Fallback>
    </mc:AlternateContent>
  </oleObjects>
  <extLst>
    <ext xmlns:x14="http://schemas.microsoft.com/office/spreadsheetml/2009/9/main" uri="{CCE6A557-97BC-4b89-ADB6-D9C93CAAB3DF}">
      <x14:dataValidations xmlns:xm="http://schemas.microsoft.com/office/excel/2006/main" count="36">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00000000-0002-0000-0700-000009000000}">
          <x14:formula1>
            <xm:f>OFFSET(Conditions!$AG$3,0,0,Conditions!$AG$1,1)</xm:f>
          </x14:formula1>
          <xm:sqref>P16</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00000000-0002-0000-0700-00000A000000}">
          <x14:formula1>
            <xm:f>OFFSET(Conditions!$AG$13,0,0,Conditions!$AG$11,1)</xm:f>
          </x14:formula1>
          <xm:sqref>AB16</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00000000-0002-0000-0700-00000B000000}">
          <x14:formula1>
            <xm:f>OFFSET(Conditions!$AG$23,0,0,Conditions!$AG$21,1)</xm:f>
          </x14:formula1>
          <xm:sqref>AD16</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00000000-0002-0000-0700-00000C000000}">
          <x14:formula1>
            <xm:f>OFFSET(Conditions!$AG$33,0,0,Conditions!$AG$31,1)</xm:f>
          </x14:formula1>
          <xm:sqref>AG16</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00000000-0002-0000-0700-00000D000000}">
          <x14:formula1>
            <xm:f>OFFSET(Conditions!$AG$43,0,0,Conditions!$AG$41,1)</xm:f>
          </x14:formula1>
          <xm:sqref>AI16</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00000000-0002-0000-0700-00000E000000}">
          <x14:formula1>
            <xm:f>OFFSET(Conditions!$AG$53,0,0,Conditions!$AG$51,1)</xm:f>
          </x14:formula1>
          <xm:sqref>AL16</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00000000-0002-0000-0700-00000F000000}">
          <x14:formula1>
            <xm:f>OFFSET(Conditions!$AG$63,0,0,Conditions!$AG$61,1)</xm:f>
          </x14:formula1>
          <xm:sqref>AN16</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00000000-0002-0000-0700-000010000000}">
          <x14:formula1>
            <xm:f>OFFSET(Conditions!$AI$3,0,0,Conditions!$AI$1,1)</xm:f>
          </x14:formula1>
          <xm:sqref>P23</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00000000-0002-0000-0700-000011000000}">
          <x14:formula1>
            <xm:f>OFFSET(Conditions!$AI$13,0,0,Conditions!$AI$11,1)</xm:f>
          </x14:formula1>
          <xm:sqref>AB23</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00000000-0002-0000-0700-000012000000}">
          <x14:formula1>
            <xm:f>OFFSET(Conditions!$AI$23,0,0,Conditions!$AI$21,1)</xm:f>
          </x14:formula1>
          <xm:sqref>AD23</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00000000-0002-0000-0700-000013000000}">
          <x14:formula1>
            <xm:f>OFFSET(Conditions!$AI$33,0,0,Conditions!$AI$31,1)</xm:f>
          </x14:formula1>
          <xm:sqref>AG23</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00000000-0002-0000-0700-000014000000}">
          <x14:formula1>
            <xm:f>OFFSET(Conditions!$AI$43,0,0,Conditions!$AI$41,1)</xm:f>
          </x14:formula1>
          <xm:sqref>AI23</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00000000-0002-0000-0700-000015000000}">
          <x14:formula1>
            <xm:f>OFFSET(Conditions!$AI$53,0,0,Conditions!$AI$51,1)</xm:f>
          </x14:formula1>
          <xm:sqref>AL23</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00000000-0002-0000-0700-000016000000}">
          <x14:formula1>
            <xm:f>OFFSET(Conditions!$AI$63,0,0,Conditions!$AI$61,1)</xm:f>
          </x14:formula1>
          <xm:sqref>AN23</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00000000-0002-0000-0700-000017000000}">
          <x14:formula1>
            <xm:f>OFFSET(Conditions!$AK$3,0,0,Conditions!$AK$1,1)</xm:f>
          </x14:formula1>
          <xm:sqref>P31</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00000000-0002-0000-0700-000018000000}">
          <x14:formula1>
            <xm:f>OFFSET(Conditions!$AK$13,0,0,Conditions!$AK$11,1)</xm:f>
          </x14:formula1>
          <xm:sqref>AB31</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00000000-0002-0000-0700-000019000000}">
          <x14:formula1>
            <xm:f>OFFSET(Conditions!$AK$23,0,0,Conditions!$AK$21,1)</xm:f>
          </x14:formula1>
          <xm:sqref>AD31</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00000000-0002-0000-0700-00001A000000}">
          <x14:formula1>
            <xm:f>OFFSET(Conditions!$AK$33,0,0,Conditions!$AK$31,1)</xm:f>
          </x14:formula1>
          <xm:sqref>AG31</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00000000-0002-0000-0700-00001B000000}">
          <x14:formula1>
            <xm:f>OFFSET(Conditions!$AK$43,0,0,Conditions!$AK$41,1)</xm:f>
          </x14:formula1>
          <xm:sqref>AI31</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00000000-0002-0000-0700-00001C000000}">
          <x14:formula1>
            <xm:f>OFFSET(Conditions!$AK$53,0,0,Conditions!$AK$51,1)</xm:f>
          </x14:formula1>
          <xm:sqref>AL31</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00000000-0002-0000-0700-00001D000000}">
          <x14:formula1>
            <xm:f>OFFSET(Conditions!$AK$63,0,0,Conditions!$AK$61,1)</xm:f>
          </x14:formula1>
          <xm:sqref>AN31</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00000000-0002-0000-0700-00001E000000}">
          <x14:formula1>
            <xm:f>OFFSET(Conditions!$AM$3,0,0,Conditions!$AM$1,1)</xm:f>
          </x14:formula1>
          <xm:sqref>P32</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00000000-0002-0000-0700-00001F000000}">
          <x14:formula1>
            <xm:f>OFFSET(Conditions!$AM$13,0,0,Conditions!$AM$11,1)</xm:f>
          </x14:formula1>
          <xm:sqref>AB32</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00000000-0002-0000-0700-000020000000}">
          <x14:formula1>
            <xm:f>OFFSET(Conditions!$AM$23,0,0,Conditions!$AM$21,1)</xm:f>
          </x14:formula1>
          <xm:sqref>AD32</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00000000-0002-0000-0700-000021000000}">
          <x14:formula1>
            <xm:f>OFFSET(Conditions!$AM$33,0,0,Conditions!$AM$31,1)</xm:f>
          </x14:formula1>
          <xm:sqref>AG32</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00000000-0002-0000-0700-000022000000}">
          <x14:formula1>
            <xm:f>OFFSET(Conditions!$AM$43,0,0,Conditions!$AM$41,1)</xm:f>
          </x14:formula1>
          <xm:sqref>AI32</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00000000-0002-0000-0700-000023000000}">
          <x14:formula1>
            <xm:f>OFFSET(Conditions!$AM$53,0,0,Conditions!$AM$51,1)</xm:f>
          </x14:formula1>
          <xm:sqref>AL32</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00000000-0002-0000-0700-000024000000}">
          <x14:formula1>
            <xm:f>OFFSET(Conditions!$AM$63,0,0,Conditions!$AM$61,1)</xm:f>
          </x14:formula1>
          <xm:sqref>AN32</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621EB3C0-2AE8-48D6-8F20-23DC3D25B888}">
          <x14:formula1>
            <xm:f>OFFSET(Conditions!$AG$73,0,0,Conditions!$AG$71,1)</xm:f>
          </x14:formula1>
          <xm:sqref>R16</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291608A8-3CFE-4F37-AD24-C2E29C9276F4}">
          <x14:formula1>
            <xm:f>OFFSET(Conditions!$AG$83,0,0,Conditions!$AG$81,1)</xm:f>
          </x14:formula1>
          <xm:sqref>T16</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2B8D62A8-B92B-4BD9-9F45-125390C66AB9}">
          <x14:formula1>
            <xm:f>OFFSET(Conditions!$AI$73,0,0,Conditions!$AI$71,1)</xm:f>
          </x14:formula1>
          <xm:sqref>R23</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EFD40149-B187-417E-BC10-9017E87614BB}">
          <x14:formula1>
            <xm:f>OFFSET(Conditions!$AI$83,0,0,Conditions!$AI$81,1)</xm:f>
          </x14:formula1>
          <xm:sqref>T23</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30FDE2F3-F187-4998-BB1B-A40D23AF96BD}">
          <x14:formula1>
            <xm:f>OFFSET(Conditions!$AK$73,0,0,Conditions!$AK$71,1)</xm:f>
          </x14:formula1>
          <xm:sqref>R31</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3FE3200A-EB17-4062-B042-CB9DD4CA5105}">
          <x14:formula1>
            <xm:f>OFFSET(Conditions!$AM$73,0,0,Conditions!$AM$71,1)</xm:f>
          </x14:formula1>
          <xm:sqref>R32</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01FD988E-3986-4ED2-95A0-F69C7C2F562C}">
          <x14:formula1>
            <xm:f>OFFSET(Conditions!$AK$83,0,0,Conditions!$AK$81,1)</xm:f>
          </x14:formula1>
          <xm:sqref>T31</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B1B14044-31BE-4CE5-A909-EADE665EF2D6}">
          <x14:formula1>
            <xm:f>OFFSET(Conditions!$AM$83,0,0,Conditions!$AM$81,1)</xm:f>
          </x14:formula1>
          <xm:sqref>T32</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4"/>
  <dimension ref="A1:AV300"/>
  <sheetViews>
    <sheetView zoomScale="85" zoomScaleNormal="85" workbookViewId="0">
      <pane xSplit="8" ySplit="4" topLeftCell="I5" activePane="bottomRight" state="frozen"/>
      <selection pane="topRight" activeCell="I1" sqref="I1"/>
      <selection pane="bottomLeft" activeCell="A5" sqref="A5"/>
      <selection pane="bottomRight" activeCell="D1" sqref="D1"/>
    </sheetView>
  </sheetViews>
  <sheetFormatPr defaultRowHeight="12.5" x14ac:dyDescent="0.25"/>
  <cols>
    <col min="1" max="1" width="10.26953125" style="26" hidden="1" customWidth="1"/>
    <col min="2" max="2" width="8.81640625" style="26" hidden="1" customWidth="1"/>
    <col min="3" max="3" width="9.453125" style="50" hidden="1" customWidth="1"/>
    <col min="4" max="7" width="3.7265625" style="26" customWidth="1"/>
    <col min="8" max="8" width="51" style="26" customWidth="1"/>
    <col min="9" max="9" width="81.1796875" style="40" customWidth="1"/>
    <col min="10" max="12" width="72.7265625" style="40" hidden="1" customWidth="1"/>
    <col min="13" max="13" width="72.7265625" style="52" hidden="1" customWidth="1"/>
    <col min="14" max="14" width="26.6328125" style="40" hidden="1" customWidth="1"/>
    <col min="15" max="15" width="42.6328125" style="40" hidden="1" customWidth="1"/>
    <col min="16" max="16" width="72.6328125" style="40" hidden="1" customWidth="1"/>
    <col min="17" max="17" width="40.6328125" style="40" hidden="1" customWidth="1"/>
    <col min="18" max="21" width="18.26953125" style="40" hidden="1" customWidth="1"/>
    <col min="22" max="22" width="16.453125" style="40" hidden="1" customWidth="1"/>
    <col min="23" max="23" width="35" style="40" hidden="1" customWidth="1"/>
    <col min="24" max="24" width="72.7265625" style="40" hidden="1" customWidth="1"/>
    <col min="25" max="25" width="72.7265625" style="53" hidden="1" customWidth="1"/>
    <col min="26" max="27" width="72.7265625" style="26" hidden="1" customWidth="1"/>
    <col min="28" max="28" width="72.6328125" style="26" customWidth="1"/>
    <col min="29" max="29" width="40.6328125" style="26" customWidth="1"/>
    <col min="30" max="30" width="25.1796875" style="26" hidden="1" customWidth="1"/>
    <col min="31" max="31" width="47.81640625" style="26" hidden="1" customWidth="1"/>
    <col min="32" max="32" width="25.453125" style="26" hidden="1" customWidth="1"/>
    <col min="33" max="33" width="30" style="26" hidden="1" customWidth="1"/>
    <col min="34" max="34" width="43.26953125" style="26" hidden="1" customWidth="1"/>
    <col min="35" max="35" width="30.7265625" style="26" hidden="1" customWidth="1"/>
    <col min="36" max="36" width="51.26953125" style="26" hidden="1" customWidth="1"/>
    <col min="37" max="37" width="23" style="26" hidden="1" customWidth="1"/>
    <col min="38" max="38" width="30.54296875" style="26" hidden="1" customWidth="1"/>
    <col min="39" max="39" width="46.54296875" style="26" hidden="1" customWidth="1"/>
    <col min="40" max="40" width="32.453125" style="26" hidden="1" customWidth="1"/>
    <col min="41" max="41" width="44.7265625" style="26" hidden="1" customWidth="1"/>
    <col min="42" max="42" width="21.54296875" style="26" hidden="1" customWidth="1"/>
    <col min="43" max="43" width="54" style="26" hidden="1" customWidth="1"/>
    <col min="44" max="48" width="9.1796875" style="26" hidden="1" customWidth="1"/>
    <col min="49" max="239" width="9.1796875" style="26"/>
    <col min="240" max="242" width="9.1796875" style="26" customWidth="1"/>
    <col min="243" max="246" width="3.26953125" style="26" customWidth="1"/>
    <col min="247" max="247" width="9.1796875" style="26" customWidth="1"/>
    <col min="248" max="251" width="3.7265625" style="26" customWidth="1"/>
    <col min="252" max="252" width="61.7265625" style="26" customWidth="1"/>
    <col min="253" max="253" width="7.7265625" style="26" customWidth="1"/>
    <col min="254" max="255" width="8.54296875" style="26" customWidth="1"/>
    <col min="256" max="256" width="29.7265625" style="26" customWidth="1"/>
    <col min="257" max="257" width="8.7265625" style="26" customWidth="1"/>
    <col min="258" max="258" width="31.7265625" style="26" customWidth="1"/>
    <col min="259" max="260" width="9.1796875" style="26"/>
    <col min="261" max="261" width="9.1796875" style="26" customWidth="1"/>
    <col min="262" max="495" width="9.1796875" style="26"/>
    <col min="496" max="498" width="9.1796875" style="26" customWidth="1"/>
    <col min="499" max="502" width="3.26953125" style="26" customWidth="1"/>
    <col min="503" max="503" width="9.1796875" style="26" customWidth="1"/>
    <col min="504" max="507" width="3.7265625" style="26" customWidth="1"/>
    <col min="508" max="508" width="61.7265625" style="26" customWidth="1"/>
    <col min="509" max="509" width="7.7265625" style="26" customWidth="1"/>
    <col min="510" max="511" width="8.54296875" style="26" customWidth="1"/>
    <col min="512" max="512" width="29.7265625" style="26" customWidth="1"/>
    <col min="513" max="513" width="8.7265625" style="26" customWidth="1"/>
    <col min="514" max="514" width="31.7265625" style="26" customWidth="1"/>
    <col min="515" max="516" width="9.1796875" style="26"/>
    <col min="517" max="517" width="9.1796875" style="26" customWidth="1"/>
    <col min="518" max="751" width="9.1796875" style="26"/>
    <col min="752" max="754" width="9.1796875" style="26" customWidth="1"/>
    <col min="755" max="758" width="3.26953125" style="26" customWidth="1"/>
    <col min="759" max="759" width="9.1796875" style="26" customWidth="1"/>
    <col min="760" max="763" width="3.7265625" style="26" customWidth="1"/>
    <col min="764" max="764" width="61.7265625" style="26" customWidth="1"/>
    <col min="765" max="765" width="7.7265625" style="26" customWidth="1"/>
    <col min="766" max="767" width="8.54296875" style="26" customWidth="1"/>
    <col min="768" max="768" width="29.7265625" style="26" customWidth="1"/>
    <col min="769" max="769" width="8.7265625" style="26" customWidth="1"/>
    <col min="770" max="770" width="31.7265625" style="26" customWidth="1"/>
    <col min="771" max="772" width="9.1796875" style="26"/>
    <col min="773" max="773" width="9.1796875" style="26" customWidth="1"/>
    <col min="774" max="1007" width="9.1796875" style="26"/>
    <col min="1008" max="1010" width="9.1796875" style="26" customWidth="1"/>
    <col min="1011" max="1014" width="3.26953125" style="26" customWidth="1"/>
    <col min="1015" max="1015" width="9.1796875" style="26" customWidth="1"/>
    <col min="1016" max="1019" width="3.7265625" style="26" customWidth="1"/>
    <col min="1020" max="1020" width="61.7265625" style="26" customWidth="1"/>
    <col min="1021" max="1021" width="7.7265625" style="26" customWidth="1"/>
    <col min="1022" max="1023" width="8.54296875" style="26" customWidth="1"/>
    <col min="1024" max="1024" width="29.7265625" style="26" customWidth="1"/>
    <col min="1025" max="1025" width="8.7265625" style="26" customWidth="1"/>
    <col min="1026" max="1026" width="31.7265625" style="26" customWidth="1"/>
    <col min="1027" max="1028" width="9.1796875" style="26"/>
    <col min="1029" max="1029" width="9.1796875" style="26" customWidth="1"/>
    <col min="1030" max="1263" width="9.1796875" style="26"/>
    <col min="1264" max="1266" width="9.1796875" style="26" customWidth="1"/>
    <col min="1267" max="1270" width="3.26953125" style="26" customWidth="1"/>
    <col min="1271" max="1271" width="9.1796875" style="26" customWidth="1"/>
    <col min="1272" max="1275" width="3.7265625" style="26" customWidth="1"/>
    <col min="1276" max="1276" width="61.7265625" style="26" customWidth="1"/>
    <col min="1277" max="1277" width="7.7265625" style="26" customWidth="1"/>
    <col min="1278" max="1279" width="8.54296875" style="26" customWidth="1"/>
    <col min="1280" max="1280" width="29.7265625" style="26" customWidth="1"/>
    <col min="1281" max="1281" width="8.7265625" style="26" customWidth="1"/>
    <col min="1282" max="1282" width="31.7265625" style="26" customWidth="1"/>
    <col min="1283" max="1284" width="9.1796875" style="26"/>
    <col min="1285" max="1285" width="9.1796875" style="26" customWidth="1"/>
    <col min="1286" max="1519" width="9.1796875" style="26"/>
    <col min="1520" max="1522" width="9.1796875" style="26" customWidth="1"/>
    <col min="1523" max="1526" width="3.26953125" style="26" customWidth="1"/>
    <col min="1527" max="1527" width="9.1796875" style="26" customWidth="1"/>
    <col min="1528" max="1531" width="3.7265625" style="26" customWidth="1"/>
    <col min="1532" max="1532" width="61.7265625" style="26" customWidth="1"/>
    <col min="1533" max="1533" width="7.7265625" style="26" customWidth="1"/>
    <col min="1534" max="1535" width="8.54296875" style="26" customWidth="1"/>
    <col min="1536" max="1536" width="29.7265625" style="26" customWidth="1"/>
    <col min="1537" max="1537" width="8.7265625" style="26" customWidth="1"/>
    <col min="1538" max="1538" width="31.7265625" style="26" customWidth="1"/>
    <col min="1539" max="1540" width="9.1796875" style="26"/>
    <col min="1541" max="1541" width="9.1796875" style="26" customWidth="1"/>
    <col min="1542" max="1775" width="9.1796875" style="26"/>
    <col min="1776" max="1778" width="9.1796875" style="26" customWidth="1"/>
    <col min="1779" max="1782" width="3.26953125" style="26" customWidth="1"/>
    <col min="1783" max="1783" width="9.1796875" style="26" customWidth="1"/>
    <col min="1784" max="1787" width="3.7265625" style="26" customWidth="1"/>
    <col min="1788" max="1788" width="61.7265625" style="26" customWidth="1"/>
    <col min="1789" max="1789" width="7.7265625" style="26" customWidth="1"/>
    <col min="1790" max="1791" width="8.54296875" style="26" customWidth="1"/>
    <col min="1792" max="1792" width="29.7265625" style="26" customWidth="1"/>
    <col min="1793" max="1793" width="8.7265625" style="26" customWidth="1"/>
    <col min="1794" max="1794" width="31.7265625" style="26" customWidth="1"/>
    <col min="1795" max="1796" width="9.1796875" style="26"/>
    <col min="1797" max="1797" width="9.1796875" style="26" customWidth="1"/>
    <col min="1798" max="2031" width="9.1796875" style="26"/>
    <col min="2032" max="2034" width="9.1796875" style="26" customWidth="1"/>
    <col min="2035" max="2038" width="3.26953125" style="26" customWidth="1"/>
    <col min="2039" max="2039" width="9.1796875" style="26" customWidth="1"/>
    <col min="2040" max="2043" width="3.7265625" style="26" customWidth="1"/>
    <col min="2044" max="2044" width="61.7265625" style="26" customWidth="1"/>
    <col min="2045" max="2045" width="7.7265625" style="26" customWidth="1"/>
    <col min="2046" max="2047" width="8.54296875" style="26" customWidth="1"/>
    <col min="2048" max="2048" width="29.7265625" style="26" customWidth="1"/>
    <col min="2049" max="2049" width="8.7265625" style="26" customWidth="1"/>
    <col min="2050" max="2050" width="31.7265625" style="26" customWidth="1"/>
    <col min="2051" max="2052" width="9.1796875" style="26"/>
    <col min="2053" max="2053" width="9.1796875" style="26" customWidth="1"/>
    <col min="2054" max="2287" width="9.1796875" style="26"/>
    <col min="2288" max="2290" width="9.1796875" style="26" customWidth="1"/>
    <col min="2291" max="2294" width="3.26953125" style="26" customWidth="1"/>
    <col min="2295" max="2295" width="9.1796875" style="26" customWidth="1"/>
    <col min="2296" max="2299" width="3.7265625" style="26" customWidth="1"/>
    <col min="2300" max="2300" width="61.7265625" style="26" customWidth="1"/>
    <col min="2301" max="2301" width="7.7265625" style="26" customWidth="1"/>
    <col min="2302" max="2303" width="8.54296875" style="26" customWidth="1"/>
    <col min="2304" max="2304" width="29.7265625" style="26" customWidth="1"/>
    <col min="2305" max="2305" width="8.7265625" style="26" customWidth="1"/>
    <col min="2306" max="2306" width="31.7265625" style="26" customWidth="1"/>
    <col min="2307" max="2308" width="9.1796875" style="26"/>
    <col min="2309" max="2309" width="9.1796875" style="26" customWidth="1"/>
    <col min="2310" max="2543" width="9.1796875" style="26"/>
    <col min="2544" max="2546" width="9.1796875" style="26" customWidth="1"/>
    <col min="2547" max="2550" width="3.26953125" style="26" customWidth="1"/>
    <col min="2551" max="2551" width="9.1796875" style="26" customWidth="1"/>
    <col min="2552" max="2555" width="3.7265625" style="26" customWidth="1"/>
    <col min="2556" max="2556" width="61.7265625" style="26" customWidth="1"/>
    <col min="2557" max="2557" width="7.7265625" style="26" customWidth="1"/>
    <col min="2558" max="2559" width="8.54296875" style="26" customWidth="1"/>
    <col min="2560" max="2560" width="29.7265625" style="26" customWidth="1"/>
    <col min="2561" max="2561" width="8.7265625" style="26" customWidth="1"/>
    <col min="2562" max="2562" width="31.7265625" style="26" customWidth="1"/>
    <col min="2563" max="2564" width="9.1796875" style="26"/>
    <col min="2565" max="2565" width="9.1796875" style="26" customWidth="1"/>
    <col min="2566" max="2799" width="9.1796875" style="26"/>
    <col min="2800" max="2802" width="9.1796875" style="26" customWidth="1"/>
    <col min="2803" max="2806" width="3.26953125" style="26" customWidth="1"/>
    <col min="2807" max="2807" width="9.1796875" style="26" customWidth="1"/>
    <col min="2808" max="2811" width="3.7265625" style="26" customWidth="1"/>
    <col min="2812" max="2812" width="61.7265625" style="26" customWidth="1"/>
    <col min="2813" max="2813" width="7.7265625" style="26" customWidth="1"/>
    <col min="2814" max="2815" width="8.54296875" style="26" customWidth="1"/>
    <col min="2816" max="2816" width="29.7265625" style="26" customWidth="1"/>
    <col min="2817" max="2817" width="8.7265625" style="26" customWidth="1"/>
    <col min="2818" max="2818" width="31.7265625" style="26" customWidth="1"/>
    <col min="2819" max="2820" width="9.1796875" style="26"/>
    <col min="2821" max="2821" width="9.1796875" style="26" customWidth="1"/>
    <col min="2822" max="3055" width="9.1796875" style="26"/>
    <col min="3056" max="3058" width="9.1796875" style="26" customWidth="1"/>
    <col min="3059" max="3062" width="3.26953125" style="26" customWidth="1"/>
    <col min="3063" max="3063" width="9.1796875" style="26" customWidth="1"/>
    <col min="3064" max="3067" width="3.7265625" style="26" customWidth="1"/>
    <col min="3068" max="3068" width="61.7265625" style="26" customWidth="1"/>
    <col min="3069" max="3069" width="7.7265625" style="26" customWidth="1"/>
    <col min="3070" max="3071" width="8.54296875" style="26" customWidth="1"/>
    <col min="3072" max="3072" width="29.7265625" style="26" customWidth="1"/>
    <col min="3073" max="3073" width="8.7265625" style="26" customWidth="1"/>
    <col min="3074" max="3074" width="31.7265625" style="26" customWidth="1"/>
    <col min="3075" max="3076" width="9.1796875" style="26"/>
    <col min="3077" max="3077" width="9.1796875" style="26" customWidth="1"/>
    <col min="3078" max="3311" width="9.1796875" style="26"/>
    <col min="3312" max="3314" width="9.1796875" style="26" customWidth="1"/>
    <col min="3315" max="3318" width="3.26953125" style="26" customWidth="1"/>
    <col min="3319" max="3319" width="9.1796875" style="26" customWidth="1"/>
    <col min="3320" max="3323" width="3.7265625" style="26" customWidth="1"/>
    <col min="3324" max="3324" width="61.7265625" style="26" customWidth="1"/>
    <col min="3325" max="3325" width="7.7265625" style="26" customWidth="1"/>
    <col min="3326" max="3327" width="8.54296875" style="26" customWidth="1"/>
    <col min="3328" max="3328" width="29.7265625" style="26" customWidth="1"/>
    <col min="3329" max="3329" width="8.7265625" style="26" customWidth="1"/>
    <col min="3330" max="3330" width="31.7265625" style="26" customWidth="1"/>
    <col min="3331" max="3332" width="9.1796875" style="26"/>
    <col min="3333" max="3333" width="9.1796875" style="26" customWidth="1"/>
    <col min="3334" max="3567" width="9.1796875" style="26"/>
    <col min="3568" max="3570" width="9.1796875" style="26" customWidth="1"/>
    <col min="3571" max="3574" width="3.26953125" style="26" customWidth="1"/>
    <col min="3575" max="3575" width="9.1796875" style="26" customWidth="1"/>
    <col min="3576" max="3579" width="3.7265625" style="26" customWidth="1"/>
    <col min="3580" max="3580" width="61.7265625" style="26" customWidth="1"/>
    <col min="3581" max="3581" width="7.7265625" style="26" customWidth="1"/>
    <col min="3582" max="3583" width="8.54296875" style="26" customWidth="1"/>
    <col min="3584" max="3584" width="29.7265625" style="26" customWidth="1"/>
    <col min="3585" max="3585" width="8.7265625" style="26" customWidth="1"/>
    <col min="3586" max="3586" width="31.7265625" style="26" customWidth="1"/>
    <col min="3587" max="3588" width="9.1796875" style="26"/>
    <col min="3589" max="3589" width="9.1796875" style="26" customWidth="1"/>
    <col min="3590" max="3823" width="9.1796875" style="26"/>
    <col min="3824" max="3826" width="9.1796875" style="26" customWidth="1"/>
    <col min="3827" max="3830" width="3.26953125" style="26" customWidth="1"/>
    <col min="3831" max="3831" width="9.1796875" style="26" customWidth="1"/>
    <col min="3832" max="3835" width="3.7265625" style="26" customWidth="1"/>
    <col min="3836" max="3836" width="61.7265625" style="26" customWidth="1"/>
    <col min="3837" max="3837" width="7.7265625" style="26" customWidth="1"/>
    <col min="3838" max="3839" width="8.54296875" style="26" customWidth="1"/>
    <col min="3840" max="3840" width="29.7265625" style="26" customWidth="1"/>
    <col min="3841" max="3841" width="8.7265625" style="26" customWidth="1"/>
    <col min="3842" max="3842" width="31.7265625" style="26" customWidth="1"/>
    <col min="3843" max="3844" width="9.1796875" style="26"/>
    <col min="3845" max="3845" width="9.1796875" style="26" customWidth="1"/>
    <col min="3846" max="4079" width="9.1796875" style="26"/>
    <col min="4080" max="4082" width="9.1796875" style="26" customWidth="1"/>
    <col min="4083" max="4086" width="3.26953125" style="26" customWidth="1"/>
    <col min="4087" max="4087" width="9.1796875" style="26" customWidth="1"/>
    <col min="4088" max="4091" width="3.7265625" style="26" customWidth="1"/>
    <col min="4092" max="4092" width="61.7265625" style="26" customWidth="1"/>
    <col min="4093" max="4093" width="7.7265625" style="26" customWidth="1"/>
    <col min="4094" max="4095" width="8.54296875" style="26" customWidth="1"/>
    <col min="4096" max="4096" width="29.7265625" style="26" customWidth="1"/>
    <col min="4097" max="4097" width="8.7265625" style="26" customWidth="1"/>
    <col min="4098" max="4098" width="31.7265625" style="26" customWidth="1"/>
    <col min="4099" max="4100" width="9.1796875" style="26"/>
    <col min="4101" max="4101" width="9.1796875" style="26" customWidth="1"/>
    <col min="4102" max="4335" width="9.1796875" style="26"/>
    <col min="4336" max="4338" width="9.1796875" style="26" customWidth="1"/>
    <col min="4339" max="4342" width="3.26953125" style="26" customWidth="1"/>
    <col min="4343" max="4343" width="9.1796875" style="26" customWidth="1"/>
    <col min="4344" max="4347" width="3.7265625" style="26" customWidth="1"/>
    <col min="4348" max="4348" width="61.7265625" style="26" customWidth="1"/>
    <col min="4349" max="4349" width="7.7265625" style="26" customWidth="1"/>
    <col min="4350" max="4351" width="8.54296875" style="26" customWidth="1"/>
    <col min="4352" max="4352" width="29.7265625" style="26" customWidth="1"/>
    <col min="4353" max="4353" width="8.7265625" style="26" customWidth="1"/>
    <col min="4354" max="4354" width="31.7265625" style="26" customWidth="1"/>
    <col min="4355" max="4356" width="9.1796875" style="26"/>
    <col min="4357" max="4357" width="9.1796875" style="26" customWidth="1"/>
    <col min="4358" max="4591" width="9.1796875" style="26"/>
    <col min="4592" max="4594" width="9.1796875" style="26" customWidth="1"/>
    <col min="4595" max="4598" width="3.26953125" style="26" customWidth="1"/>
    <col min="4599" max="4599" width="9.1796875" style="26" customWidth="1"/>
    <col min="4600" max="4603" width="3.7265625" style="26" customWidth="1"/>
    <col min="4604" max="4604" width="61.7265625" style="26" customWidth="1"/>
    <col min="4605" max="4605" width="7.7265625" style="26" customWidth="1"/>
    <col min="4606" max="4607" width="8.54296875" style="26" customWidth="1"/>
    <col min="4608" max="4608" width="29.7265625" style="26" customWidth="1"/>
    <col min="4609" max="4609" width="8.7265625" style="26" customWidth="1"/>
    <col min="4610" max="4610" width="31.7265625" style="26" customWidth="1"/>
    <col min="4611" max="4612" width="9.1796875" style="26"/>
    <col min="4613" max="4613" width="9.1796875" style="26" customWidth="1"/>
    <col min="4614" max="4847" width="9.1796875" style="26"/>
    <col min="4848" max="4850" width="9.1796875" style="26" customWidth="1"/>
    <col min="4851" max="4854" width="3.26953125" style="26" customWidth="1"/>
    <col min="4855" max="4855" width="9.1796875" style="26" customWidth="1"/>
    <col min="4856" max="4859" width="3.7265625" style="26" customWidth="1"/>
    <col min="4860" max="4860" width="61.7265625" style="26" customWidth="1"/>
    <col min="4861" max="4861" width="7.7265625" style="26" customWidth="1"/>
    <col min="4862" max="4863" width="8.54296875" style="26" customWidth="1"/>
    <col min="4864" max="4864" width="29.7265625" style="26" customWidth="1"/>
    <col min="4865" max="4865" width="8.7265625" style="26" customWidth="1"/>
    <col min="4866" max="4866" width="31.7265625" style="26" customWidth="1"/>
    <col min="4867" max="4868" width="9.1796875" style="26"/>
    <col min="4869" max="4869" width="9.1796875" style="26" customWidth="1"/>
    <col min="4870" max="5103" width="9.1796875" style="26"/>
    <col min="5104" max="5106" width="9.1796875" style="26" customWidth="1"/>
    <col min="5107" max="5110" width="3.26953125" style="26" customWidth="1"/>
    <col min="5111" max="5111" width="9.1796875" style="26" customWidth="1"/>
    <col min="5112" max="5115" width="3.7265625" style="26" customWidth="1"/>
    <col min="5116" max="5116" width="61.7265625" style="26" customWidth="1"/>
    <col min="5117" max="5117" width="7.7265625" style="26" customWidth="1"/>
    <col min="5118" max="5119" width="8.54296875" style="26" customWidth="1"/>
    <col min="5120" max="5120" width="29.7265625" style="26" customWidth="1"/>
    <col min="5121" max="5121" width="8.7265625" style="26" customWidth="1"/>
    <col min="5122" max="5122" width="31.7265625" style="26" customWidth="1"/>
    <col min="5123" max="5124" width="9.1796875" style="26"/>
    <col min="5125" max="5125" width="9.1796875" style="26" customWidth="1"/>
    <col min="5126" max="5359" width="9.1796875" style="26"/>
    <col min="5360" max="5362" width="9.1796875" style="26" customWidth="1"/>
    <col min="5363" max="5366" width="3.26953125" style="26" customWidth="1"/>
    <col min="5367" max="5367" width="9.1796875" style="26" customWidth="1"/>
    <col min="5368" max="5371" width="3.7265625" style="26" customWidth="1"/>
    <col min="5372" max="5372" width="61.7265625" style="26" customWidth="1"/>
    <col min="5373" max="5373" width="7.7265625" style="26" customWidth="1"/>
    <col min="5374" max="5375" width="8.54296875" style="26" customWidth="1"/>
    <col min="5376" max="5376" width="29.7265625" style="26" customWidth="1"/>
    <col min="5377" max="5377" width="8.7265625" style="26" customWidth="1"/>
    <col min="5378" max="5378" width="31.7265625" style="26" customWidth="1"/>
    <col min="5379" max="5380" width="9.1796875" style="26"/>
    <col min="5381" max="5381" width="9.1796875" style="26" customWidth="1"/>
    <col min="5382" max="5615" width="9.1796875" style="26"/>
    <col min="5616" max="5618" width="9.1796875" style="26" customWidth="1"/>
    <col min="5619" max="5622" width="3.26953125" style="26" customWidth="1"/>
    <col min="5623" max="5623" width="9.1796875" style="26" customWidth="1"/>
    <col min="5624" max="5627" width="3.7265625" style="26" customWidth="1"/>
    <col min="5628" max="5628" width="61.7265625" style="26" customWidth="1"/>
    <col min="5629" max="5629" width="7.7265625" style="26" customWidth="1"/>
    <col min="5630" max="5631" width="8.54296875" style="26" customWidth="1"/>
    <col min="5632" max="5632" width="29.7265625" style="26" customWidth="1"/>
    <col min="5633" max="5633" width="8.7265625" style="26" customWidth="1"/>
    <col min="5634" max="5634" width="31.7265625" style="26" customWidth="1"/>
    <col min="5635" max="5636" width="9.1796875" style="26"/>
    <col min="5637" max="5637" width="9.1796875" style="26" customWidth="1"/>
    <col min="5638" max="5871" width="9.1796875" style="26"/>
    <col min="5872" max="5874" width="9.1796875" style="26" customWidth="1"/>
    <col min="5875" max="5878" width="3.26953125" style="26" customWidth="1"/>
    <col min="5879" max="5879" width="9.1796875" style="26" customWidth="1"/>
    <col min="5880" max="5883" width="3.7265625" style="26" customWidth="1"/>
    <col min="5884" max="5884" width="61.7265625" style="26" customWidth="1"/>
    <col min="5885" max="5885" width="7.7265625" style="26" customWidth="1"/>
    <col min="5886" max="5887" width="8.54296875" style="26" customWidth="1"/>
    <col min="5888" max="5888" width="29.7265625" style="26" customWidth="1"/>
    <col min="5889" max="5889" width="8.7265625" style="26" customWidth="1"/>
    <col min="5890" max="5890" width="31.7265625" style="26" customWidth="1"/>
    <col min="5891" max="5892" width="9.1796875" style="26"/>
    <col min="5893" max="5893" width="9.1796875" style="26" customWidth="1"/>
    <col min="5894" max="6127" width="9.1796875" style="26"/>
    <col min="6128" max="6130" width="9.1796875" style="26" customWidth="1"/>
    <col min="6131" max="6134" width="3.26953125" style="26" customWidth="1"/>
    <col min="6135" max="6135" width="9.1796875" style="26" customWidth="1"/>
    <col min="6136" max="6139" width="3.7265625" style="26" customWidth="1"/>
    <col min="6140" max="6140" width="61.7265625" style="26" customWidth="1"/>
    <col min="6141" max="6141" width="7.7265625" style="26" customWidth="1"/>
    <col min="6142" max="6143" width="8.54296875" style="26" customWidth="1"/>
    <col min="6144" max="6144" width="29.7265625" style="26" customWidth="1"/>
    <col min="6145" max="6145" width="8.7265625" style="26" customWidth="1"/>
    <col min="6146" max="6146" width="31.7265625" style="26" customWidth="1"/>
    <col min="6147" max="6148" width="9.1796875" style="26"/>
    <col min="6149" max="6149" width="9.1796875" style="26" customWidth="1"/>
    <col min="6150" max="6383" width="9.1796875" style="26"/>
    <col min="6384" max="6386" width="9.1796875" style="26" customWidth="1"/>
    <col min="6387" max="6390" width="3.26953125" style="26" customWidth="1"/>
    <col min="6391" max="6391" width="9.1796875" style="26" customWidth="1"/>
    <col min="6392" max="6395" width="3.7265625" style="26" customWidth="1"/>
    <col min="6396" max="6396" width="61.7265625" style="26" customWidth="1"/>
    <col min="6397" max="6397" width="7.7265625" style="26" customWidth="1"/>
    <col min="6398" max="6399" width="8.54296875" style="26" customWidth="1"/>
    <col min="6400" max="6400" width="29.7265625" style="26" customWidth="1"/>
    <col min="6401" max="6401" width="8.7265625" style="26" customWidth="1"/>
    <col min="6402" max="6402" width="31.7265625" style="26" customWidth="1"/>
    <col min="6403" max="6404" width="9.1796875" style="26"/>
    <col min="6405" max="6405" width="9.1796875" style="26" customWidth="1"/>
    <col min="6406" max="6639" width="9.1796875" style="26"/>
    <col min="6640" max="6642" width="9.1796875" style="26" customWidth="1"/>
    <col min="6643" max="6646" width="3.26953125" style="26" customWidth="1"/>
    <col min="6647" max="6647" width="9.1796875" style="26" customWidth="1"/>
    <col min="6648" max="6651" width="3.7265625" style="26" customWidth="1"/>
    <col min="6652" max="6652" width="61.7265625" style="26" customWidth="1"/>
    <col min="6653" max="6653" width="7.7265625" style="26" customWidth="1"/>
    <col min="6654" max="6655" width="8.54296875" style="26" customWidth="1"/>
    <col min="6656" max="6656" width="29.7265625" style="26" customWidth="1"/>
    <col min="6657" max="6657" width="8.7265625" style="26" customWidth="1"/>
    <col min="6658" max="6658" width="31.7265625" style="26" customWidth="1"/>
    <col min="6659" max="6660" width="9.1796875" style="26"/>
    <col min="6661" max="6661" width="9.1796875" style="26" customWidth="1"/>
    <col min="6662" max="6895" width="9.1796875" style="26"/>
    <col min="6896" max="6898" width="9.1796875" style="26" customWidth="1"/>
    <col min="6899" max="6902" width="3.26953125" style="26" customWidth="1"/>
    <col min="6903" max="6903" width="9.1796875" style="26" customWidth="1"/>
    <col min="6904" max="6907" width="3.7265625" style="26" customWidth="1"/>
    <col min="6908" max="6908" width="61.7265625" style="26" customWidth="1"/>
    <col min="6909" max="6909" width="7.7265625" style="26" customWidth="1"/>
    <col min="6910" max="6911" width="8.54296875" style="26" customWidth="1"/>
    <col min="6912" max="6912" width="29.7265625" style="26" customWidth="1"/>
    <col min="6913" max="6913" width="8.7265625" style="26" customWidth="1"/>
    <col min="6914" max="6914" width="31.7265625" style="26" customWidth="1"/>
    <col min="6915" max="6916" width="9.1796875" style="26"/>
    <col min="6917" max="6917" width="9.1796875" style="26" customWidth="1"/>
    <col min="6918" max="7151" width="9.1796875" style="26"/>
    <col min="7152" max="7154" width="9.1796875" style="26" customWidth="1"/>
    <col min="7155" max="7158" width="3.26953125" style="26" customWidth="1"/>
    <col min="7159" max="7159" width="9.1796875" style="26" customWidth="1"/>
    <col min="7160" max="7163" width="3.7265625" style="26" customWidth="1"/>
    <col min="7164" max="7164" width="61.7265625" style="26" customWidth="1"/>
    <col min="7165" max="7165" width="7.7265625" style="26" customWidth="1"/>
    <col min="7166" max="7167" width="8.54296875" style="26" customWidth="1"/>
    <col min="7168" max="7168" width="29.7265625" style="26" customWidth="1"/>
    <col min="7169" max="7169" width="8.7265625" style="26" customWidth="1"/>
    <col min="7170" max="7170" width="31.7265625" style="26" customWidth="1"/>
    <col min="7171" max="7172" width="9.1796875" style="26"/>
    <col min="7173" max="7173" width="9.1796875" style="26" customWidth="1"/>
    <col min="7174" max="7407" width="9.1796875" style="26"/>
    <col min="7408" max="7410" width="9.1796875" style="26" customWidth="1"/>
    <col min="7411" max="7414" width="3.26953125" style="26" customWidth="1"/>
    <col min="7415" max="7415" width="9.1796875" style="26" customWidth="1"/>
    <col min="7416" max="7419" width="3.7265625" style="26" customWidth="1"/>
    <col min="7420" max="7420" width="61.7265625" style="26" customWidth="1"/>
    <col min="7421" max="7421" width="7.7265625" style="26" customWidth="1"/>
    <col min="7422" max="7423" width="8.54296875" style="26" customWidth="1"/>
    <col min="7424" max="7424" width="29.7265625" style="26" customWidth="1"/>
    <col min="7425" max="7425" width="8.7265625" style="26" customWidth="1"/>
    <col min="7426" max="7426" width="31.7265625" style="26" customWidth="1"/>
    <col min="7427" max="7428" width="9.1796875" style="26"/>
    <col min="7429" max="7429" width="9.1796875" style="26" customWidth="1"/>
    <col min="7430" max="7663" width="9.1796875" style="26"/>
    <col min="7664" max="7666" width="9.1796875" style="26" customWidth="1"/>
    <col min="7667" max="7670" width="3.26953125" style="26" customWidth="1"/>
    <col min="7671" max="7671" width="9.1796875" style="26" customWidth="1"/>
    <col min="7672" max="7675" width="3.7265625" style="26" customWidth="1"/>
    <col min="7676" max="7676" width="61.7265625" style="26" customWidth="1"/>
    <col min="7677" max="7677" width="7.7265625" style="26" customWidth="1"/>
    <col min="7678" max="7679" width="8.54296875" style="26" customWidth="1"/>
    <col min="7680" max="7680" width="29.7265625" style="26" customWidth="1"/>
    <col min="7681" max="7681" width="8.7265625" style="26" customWidth="1"/>
    <col min="7682" max="7682" width="31.7265625" style="26" customWidth="1"/>
    <col min="7683" max="7684" width="9.1796875" style="26"/>
    <col min="7685" max="7685" width="9.1796875" style="26" customWidth="1"/>
    <col min="7686" max="7919" width="9.1796875" style="26"/>
    <col min="7920" max="7922" width="9.1796875" style="26" customWidth="1"/>
    <col min="7923" max="7926" width="3.26953125" style="26" customWidth="1"/>
    <col min="7927" max="7927" width="9.1796875" style="26" customWidth="1"/>
    <col min="7928" max="7931" width="3.7265625" style="26" customWidth="1"/>
    <col min="7932" max="7932" width="61.7265625" style="26" customWidth="1"/>
    <col min="7933" max="7933" width="7.7265625" style="26" customWidth="1"/>
    <col min="7934" max="7935" width="8.54296875" style="26" customWidth="1"/>
    <col min="7936" max="7936" width="29.7265625" style="26" customWidth="1"/>
    <col min="7937" max="7937" width="8.7265625" style="26" customWidth="1"/>
    <col min="7938" max="7938" width="31.7265625" style="26" customWidth="1"/>
    <col min="7939" max="7940" width="9.1796875" style="26"/>
    <col min="7941" max="7941" width="9.1796875" style="26" customWidth="1"/>
    <col min="7942" max="8175" width="9.1796875" style="26"/>
    <col min="8176" max="8178" width="9.1796875" style="26" customWidth="1"/>
    <col min="8179" max="8182" width="3.26953125" style="26" customWidth="1"/>
    <col min="8183" max="8183" width="9.1796875" style="26" customWidth="1"/>
    <col min="8184" max="8187" width="3.7265625" style="26" customWidth="1"/>
    <col min="8188" max="8188" width="61.7265625" style="26" customWidth="1"/>
    <col min="8189" max="8189" width="7.7265625" style="26" customWidth="1"/>
    <col min="8190" max="8191" width="8.54296875" style="26" customWidth="1"/>
    <col min="8192" max="8192" width="29.7265625" style="26" customWidth="1"/>
    <col min="8193" max="8193" width="8.7265625" style="26" customWidth="1"/>
    <col min="8194" max="8194" width="31.7265625" style="26" customWidth="1"/>
    <col min="8195" max="8196" width="9.1796875" style="26"/>
    <col min="8197" max="8197" width="9.1796875" style="26" customWidth="1"/>
    <col min="8198" max="8431" width="9.1796875" style="26"/>
    <col min="8432" max="8434" width="9.1796875" style="26" customWidth="1"/>
    <col min="8435" max="8438" width="3.26953125" style="26" customWidth="1"/>
    <col min="8439" max="8439" width="9.1796875" style="26" customWidth="1"/>
    <col min="8440" max="8443" width="3.7265625" style="26" customWidth="1"/>
    <col min="8444" max="8444" width="61.7265625" style="26" customWidth="1"/>
    <col min="8445" max="8445" width="7.7265625" style="26" customWidth="1"/>
    <col min="8446" max="8447" width="8.54296875" style="26" customWidth="1"/>
    <col min="8448" max="8448" width="29.7265625" style="26" customWidth="1"/>
    <col min="8449" max="8449" width="8.7265625" style="26" customWidth="1"/>
    <col min="8450" max="8450" width="31.7265625" style="26" customWidth="1"/>
    <col min="8451" max="8452" width="9.1796875" style="26"/>
    <col min="8453" max="8453" width="9.1796875" style="26" customWidth="1"/>
    <col min="8454" max="8687" width="9.1796875" style="26"/>
    <col min="8688" max="8690" width="9.1796875" style="26" customWidth="1"/>
    <col min="8691" max="8694" width="3.26953125" style="26" customWidth="1"/>
    <col min="8695" max="8695" width="9.1796875" style="26" customWidth="1"/>
    <col min="8696" max="8699" width="3.7265625" style="26" customWidth="1"/>
    <col min="8700" max="8700" width="61.7265625" style="26" customWidth="1"/>
    <col min="8701" max="8701" width="7.7265625" style="26" customWidth="1"/>
    <col min="8702" max="8703" width="8.54296875" style="26" customWidth="1"/>
    <col min="8704" max="8704" width="29.7265625" style="26" customWidth="1"/>
    <col min="8705" max="8705" width="8.7265625" style="26" customWidth="1"/>
    <col min="8706" max="8706" width="31.7265625" style="26" customWidth="1"/>
    <col min="8707" max="8708" width="9.1796875" style="26"/>
    <col min="8709" max="8709" width="9.1796875" style="26" customWidth="1"/>
    <col min="8710" max="8943" width="9.1796875" style="26"/>
    <col min="8944" max="8946" width="9.1796875" style="26" customWidth="1"/>
    <col min="8947" max="8950" width="3.26953125" style="26" customWidth="1"/>
    <col min="8951" max="8951" width="9.1796875" style="26" customWidth="1"/>
    <col min="8952" max="8955" width="3.7265625" style="26" customWidth="1"/>
    <col min="8956" max="8956" width="61.7265625" style="26" customWidth="1"/>
    <col min="8957" max="8957" width="7.7265625" style="26" customWidth="1"/>
    <col min="8958" max="8959" width="8.54296875" style="26" customWidth="1"/>
    <col min="8960" max="8960" width="29.7265625" style="26" customWidth="1"/>
    <col min="8961" max="8961" width="8.7265625" style="26" customWidth="1"/>
    <col min="8962" max="8962" width="31.7265625" style="26" customWidth="1"/>
    <col min="8963" max="8964" width="9.1796875" style="26"/>
    <col min="8965" max="8965" width="9.1796875" style="26" customWidth="1"/>
    <col min="8966" max="9199" width="9.1796875" style="26"/>
    <col min="9200" max="9202" width="9.1796875" style="26" customWidth="1"/>
    <col min="9203" max="9206" width="3.26953125" style="26" customWidth="1"/>
    <col min="9207" max="9207" width="9.1796875" style="26" customWidth="1"/>
    <col min="9208" max="9211" width="3.7265625" style="26" customWidth="1"/>
    <col min="9212" max="9212" width="61.7265625" style="26" customWidth="1"/>
    <col min="9213" max="9213" width="7.7265625" style="26" customWidth="1"/>
    <col min="9214" max="9215" width="8.54296875" style="26" customWidth="1"/>
    <col min="9216" max="9216" width="29.7265625" style="26" customWidth="1"/>
    <col min="9217" max="9217" width="8.7265625" style="26" customWidth="1"/>
    <col min="9218" max="9218" width="31.7265625" style="26" customWidth="1"/>
    <col min="9219" max="9220" width="9.1796875" style="26"/>
    <col min="9221" max="9221" width="9.1796875" style="26" customWidth="1"/>
    <col min="9222" max="9455" width="9.1796875" style="26"/>
    <col min="9456" max="9458" width="9.1796875" style="26" customWidth="1"/>
    <col min="9459" max="9462" width="3.26953125" style="26" customWidth="1"/>
    <col min="9463" max="9463" width="9.1796875" style="26" customWidth="1"/>
    <col min="9464" max="9467" width="3.7265625" style="26" customWidth="1"/>
    <col min="9468" max="9468" width="61.7265625" style="26" customWidth="1"/>
    <col min="9469" max="9469" width="7.7265625" style="26" customWidth="1"/>
    <col min="9470" max="9471" width="8.54296875" style="26" customWidth="1"/>
    <col min="9472" max="9472" width="29.7265625" style="26" customWidth="1"/>
    <col min="9473" max="9473" width="8.7265625" style="26" customWidth="1"/>
    <col min="9474" max="9474" width="31.7265625" style="26" customWidth="1"/>
    <col min="9475" max="9476" width="9.1796875" style="26"/>
    <col min="9477" max="9477" width="9.1796875" style="26" customWidth="1"/>
    <col min="9478" max="9711" width="9.1796875" style="26"/>
    <col min="9712" max="9714" width="9.1796875" style="26" customWidth="1"/>
    <col min="9715" max="9718" width="3.26953125" style="26" customWidth="1"/>
    <col min="9719" max="9719" width="9.1796875" style="26" customWidth="1"/>
    <col min="9720" max="9723" width="3.7265625" style="26" customWidth="1"/>
    <col min="9724" max="9724" width="61.7265625" style="26" customWidth="1"/>
    <col min="9725" max="9725" width="7.7265625" style="26" customWidth="1"/>
    <col min="9726" max="9727" width="8.54296875" style="26" customWidth="1"/>
    <col min="9728" max="9728" width="29.7265625" style="26" customWidth="1"/>
    <col min="9729" max="9729" width="8.7265625" style="26" customWidth="1"/>
    <col min="9730" max="9730" width="31.7265625" style="26" customWidth="1"/>
    <col min="9731" max="9732" width="9.1796875" style="26"/>
    <col min="9733" max="9733" width="9.1796875" style="26" customWidth="1"/>
    <col min="9734" max="9967" width="9.1796875" style="26"/>
    <col min="9968" max="9970" width="9.1796875" style="26" customWidth="1"/>
    <col min="9971" max="9974" width="3.26953125" style="26" customWidth="1"/>
    <col min="9975" max="9975" width="9.1796875" style="26" customWidth="1"/>
    <col min="9976" max="9979" width="3.7265625" style="26" customWidth="1"/>
    <col min="9980" max="9980" width="61.7265625" style="26" customWidth="1"/>
    <col min="9981" max="9981" width="7.7265625" style="26" customWidth="1"/>
    <col min="9982" max="9983" width="8.54296875" style="26" customWidth="1"/>
    <col min="9984" max="9984" width="29.7265625" style="26" customWidth="1"/>
    <col min="9985" max="9985" width="8.7265625" style="26" customWidth="1"/>
    <col min="9986" max="9986" width="31.7265625" style="26" customWidth="1"/>
    <col min="9987" max="9988" width="9.1796875" style="26"/>
    <col min="9989" max="9989" width="9.1796875" style="26" customWidth="1"/>
    <col min="9990" max="10223" width="9.1796875" style="26"/>
    <col min="10224" max="10226" width="9.1796875" style="26" customWidth="1"/>
    <col min="10227" max="10230" width="3.26953125" style="26" customWidth="1"/>
    <col min="10231" max="10231" width="9.1796875" style="26" customWidth="1"/>
    <col min="10232" max="10235" width="3.7265625" style="26" customWidth="1"/>
    <col min="10236" max="10236" width="61.7265625" style="26" customWidth="1"/>
    <col min="10237" max="10237" width="7.7265625" style="26" customWidth="1"/>
    <col min="10238" max="10239" width="8.54296875" style="26" customWidth="1"/>
    <col min="10240" max="10240" width="29.7265625" style="26" customWidth="1"/>
    <col min="10241" max="10241" width="8.7265625" style="26" customWidth="1"/>
    <col min="10242" max="10242" width="31.7265625" style="26" customWidth="1"/>
    <col min="10243" max="10244" width="9.1796875" style="26"/>
    <col min="10245" max="10245" width="9.1796875" style="26" customWidth="1"/>
    <col min="10246" max="10479" width="9.1796875" style="26"/>
    <col min="10480" max="10482" width="9.1796875" style="26" customWidth="1"/>
    <col min="10483" max="10486" width="3.26953125" style="26" customWidth="1"/>
    <col min="10487" max="10487" width="9.1796875" style="26" customWidth="1"/>
    <col min="10488" max="10491" width="3.7265625" style="26" customWidth="1"/>
    <col min="10492" max="10492" width="61.7265625" style="26" customWidth="1"/>
    <col min="10493" max="10493" width="7.7265625" style="26" customWidth="1"/>
    <col min="10494" max="10495" width="8.54296875" style="26" customWidth="1"/>
    <col min="10496" max="10496" width="29.7265625" style="26" customWidth="1"/>
    <col min="10497" max="10497" width="8.7265625" style="26" customWidth="1"/>
    <col min="10498" max="10498" width="31.7265625" style="26" customWidth="1"/>
    <col min="10499" max="10500" width="9.1796875" style="26"/>
    <col min="10501" max="10501" width="9.1796875" style="26" customWidth="1"/>
    <col min="10502" max="10735" width="9.1796875" style="26"/>
    <col min="10736" max="10738" width="9.1796875" style="26" customWidth="1"/>
    <col min="10739" max="10742" width="3.26953125" style="26" customWidth="1"/>
    <col min="10743" max="10743" width="9.1796875" style="26" customWidth="1"/>
    <col min="10744" max="10747" width="3.7265625" style="26" customWidth="1"/>
    <col min="10748" max="10748" width="61.7265625" style="26" customWidth="1"/>
    <col min="10749" max="10749" width="7.7265625" style="26" customWidth="1"/>
    <col min="10750" max="10751" width="8.54296875" style="26" customWidth="1"/>
    <col min="10752" max="10752" width="29.7265625" style="26" customWidth="1"/>
    <col min="10753" max="10753" width="8.7265625" style="26" customWidth="1"/>
    <col min="10754" max="10754" width="31.7265625" style="26" customWidth="1"/>
    <col min="10755" max="10756" width="9.1796875" style="26"/>
    <col min="10757" max="10757" width="9.1796875" style="26" customWidth="1"/>
    <col min="10758" max="10991" width="9.1796875" style="26"/>
    <col min="10992" max="10994" width="9.1796875" style="26" customWidth="1"/>
    <col min="10995" max="10998" width="3.26953125" style="26" customWidth="1"/>
    <col min="10999" max="10999" width="9.1796875" style="26" customWidth="1"/>
    <col min="11000" max="11003" width="3.7265625" style="26" customWidth="1"/>
    <col min="11004" max="11004" width="61.7265625" style="26" customWidth="1"/>
    <col min="11005" max="11005" width="7.7265625" style="26" customWidth="1"/>
    <col min="11006" max="11007" width="8.54296875" style="26" customWidth="1"/>
    <col min="11008" max="11008" width="29.7265625" style="26" customWidth="1"/>
    <col min="11009" max="11009" width="8.7265625" style="26" customWidth="1"/>
    <col min="11010" max="11010" width="31.7265625" style="26" customWidth="1"/>
    <col min="11011" max="11012" width="9.1796875" style="26"/>
    <col min="11013" max="11013" width="9.1796875" style="26" customWidth="1"/>
    <col min="11014" max="11247" width="9.1796875" style="26"/>
    <col min="11248" max="11250" width="9.1796875" style="26" customWidth="1"/>
    <col min="11251" max="11254" width="3.26953125" style="26" customWidth="1"/>
    <col min="11255" max="11255" width="9.1796875" style="26" customWidth="1"/>
    <col min="11256" max="11259" width="3.7265625" style="26" customWidth="1"/>
    <col min="11260" max="11260" width="61.7265625" style="26" customWidth="1"/>
    <col min="11261" max="11261" width="7.7265625" style="26" customWidth="1"/>
    <col min="11262" max="11263" width="8.54296875" style="26" customWidth="1"/>
    <col min="11264" max="11264" width="29.7265625" style="26" customWidth="1"/>
    <col min="11265" max="11265" width="8.7265625" style="26" customWidth="1"/>
    <col min="11266" max="11266" width="31.7265625" style="26" customWidth="1"/>
    <col min="11267" max="11268" width="9.1796875" style="26"/>
    <col min="11269" max="11269" width="9.1796875" style="26" customWidth="1"/>
    <col min="11270" max="11503" width="9.1796875" style="26"/>
    <col min="11504" max="11506" width="9.1796875" style="26" customWidth="1"/>
    <col min="11507" max="11510" width="3.26953125" style="26" customWidth="1"/>
    <col min="11511" max="11511" width="9.1796875" style="26" customWidth="1"/>
    <col min="11512" max="11515" width="3.7265625" style="26" customWidth="1"/>
    <col min="11516" max="11516" width="61.7265625" style="26" customWidth="1"/>
    <col min="11517" max="11517" width="7.7265625" style="26" customWidth="1"/>
    <col min="11518" max="11519" width="8.54296875" style="26" customWidth="1"/>
    <col min="11520" max="11520" width="29.7265625" style="26" customWidth="1"/>
    <col min="11521" max="11521" width="8.7265625" style="26" customWidth="1"/>
    <col min="11522" max="11522" width="31.7265625" style="26" customWidth="1"/>
    <col min="11523" max="11524" width="9.1796875" style="26"/>
    <col min="11525" max="11525" width="9.1796875" style="26" customWidth="1"/>
    <col min="11526" max="11759" width="9.1796875" style="26"/>
    <col min="11760" max="11762" width="9.1796875" style="26" customWidth="1"/>
    <col min="11763" max="11766" width="3.26953125" style="26" customWidth="1"/>
    <col min="11767" max="11767" width="9.1796875" style="26" customWidth="1"/>
    <col min="11768" max="11771" width="3.7265625" style="26" customWidth="1"/>
    <col min="11772" max="11772" width="61.7265625" style="26" customWidth="1"/>
    <col min="11773" max="11773" width="7.7265625" style="26" customWidth="1"/>
    <col min="11774" max="11775" width="8.54296875" style="26" customWidth="1"/>
    <col min="11776" max="11776" width="29.7265625" style="26" customWidth="1"/>
    <col min="11777" max="11777" width="8.7265625" style="26" customWidth="1"/>
    <col min="11778" max="11778" width="31.7265625" style="26" customWidth="1"/>
    <col min="11779" max="11780" width="9.1796875" style="26"/>
    <col min="11781" max="11781" width="9.1796875" style="26" customWidth="1"/>
    <col min="11782" max="12015" width="9.1796875" style="26"/>
    <col min="12016" max="12018" width="9.1796875" style="26" customWidth="1"/>
    <col min="12019" max="12022" width="3.26953125" style="26" customWidth="1"/>
    <col min="12023" max="12023" width="9.1796875" style="26" customWidth="1"/>
    <col min="12024" max="12027" width="3.7265625" style="26" customWidth="1"/>
    <col min="12028" max="12028" width="61.7265625" style="26" customWidth="1"/>
    <col min="12029" max="12029" width="7.7265625" style="26" customWidth="1"/>
    <col min="12030" max="12031" width="8.54296875" style="26" customWidth="1"/>
    <col min="12032" max="12032" width="29.7265625" style="26" customWidth="1"/>
    <col min="12033" max="12033" width="8.7265625" style="26" customWidth="1"/>
    <col min="12034" max="12034" width="31.7265625" style="26" customWidth="1"/>
    <col min="12035" max="12036" width="9.1796875" style="26"/>
    <col min="12037" max="12037" width="9.1796875" style="26" customWidth="1"/>
    <col min="12038" max="12271" width="9.1796875" style="26"/>
    <col min="12272" max="12274" width="9.1796875" style="26" customWidth="1"/>
    <col min="12275" max="12278" width="3.26953125" style="26" customWidth="1"/>
    <col min="12279" max="12279" width="9.1796875" style="26" customWidth="1"/>
    <col min="12280" max="12283" width="3.7265625" style="26" customWidth="1"/>
    <col min="12284" max="12284" width="61.7265625" style="26" customWidth="1"/>
    <col min="12285" max="12285" width="7.7265625" style="26" customWidth="1"/>
    <col min="12286" max="12287" width="8.54296875" style="26" customWidth="1"/>
    <col min="12288" max="12288" width="29.7265625" style="26" customWidth="1"/>
    <col min="12289" max="12289" width="8.7265625" style="26" customWidth="1"/>
    <col min="12290" max="12290" width="31.7265625" style="26" customWidth="1"/>
    <col min="12291" max="12292" width="9.1796875" style="26"/>
    <col min="12293" max="12293" width="9.1796875" style="26" customWidth="1"/>
    <col min="12294" max="12527" width="9.1796875" style="26"/>
    <col min="12528" max="12530" width="9.1796875" style="26" customWidth="1"/>
    <col min="12531" max="12534" width="3.26953125" style="26" customWidth="1"/>
    <col min="12535" max="12535" width="9.1796875" style="26" customWidth="1"/>
    <col min="12536" max="12539" width="3.7265625" style="26" customWidth="1"/>
    <col min="12540" max="12540" width="61.7265625" style="26" customWidth="1"/>
    <col min="12541" max="12541" width="7.7265625" style="26" customWidth="1"/>
    <col min="12542" max="12543" width="8.54296875" style="26" customWidth="1"/>
    <col min="12544" max="12544" width="29.7265625" style="26" customWidth="1"/>
    <col min="12545" max="12545" width="8.7265625" style="26" customWidth="1"/>
    <col min="12546" max="12546" width="31.7265625" style="26" customWidth="1"/>
    <col min="12547" max="12548" width="9.1796875" style="26"/>
    <col min="12549" max="12549" width="9.1796875" style="26" customWidth="1"/>
    <col min="12550" max="12783" width="9.1796875" style="26"/>
    <col min="12784" max="12786" width="9.1796875" style="26" customWidth="1"/>
    <col min="12787" max="12790" width="3.26953125" style="26" customWidth="1"/>
    <col min="12791" max="12791" width="9.1796875" style="26" customWidth="1"/>
    <col min="12792" max="12795" width="3.7265625" style="26" customWidth="1"/>
    <col min="12796" max="12796" width="61.7265625" style="26" customWidth="1"/>
    <col min="12797" max="12797" width="7.7265625" style="26" customWidth="1"/>
    <col min="12798" max="12799" width="8.54296875" style="26" customWidth="1"/>
    <col min="12800" max="12800" width="29.7265625" style="26" customWidth="1"/>
    <col min="12801" max="12801" width="8.7265625" style="26" customWidth="1"/>
    <col min="12802" max="12802" width="31.7265625" style="26" customWidth="1"/>
    <col min="12803" max="12804" width="9.1796875" style="26"/>
    <col min="12805" max="12805" width="9.1796875" style="26" customWidth="1"/>
    <col min="12806" max="13039" width="9.1796875" style="26"/>
    <col min="13040" max="13042" width="9.1796875" style="26" customWidth="1"/>
    <col min="13043" max="13046" width="3.26953125" style="26" customWidth="1"/>
    <col min="13047" max="13047" width="9.1796875" style="26" customWidth="1"/>
    <col min="13048" max="13051" width="3.7265625" style="26" customWidth="1"/>
    <col min="13052" max="13052" width="61.7265625" style="26" customWidth="1"/>
    <col min="13053" max="13053" width="7.7265625" style="26" customWidth="1"/>
    <col min="13054" max="13055" width="8.54296875" style="26" customWidth="1"/>
    <col min="13056" max="13056" width="29.7265625" style="26" customWidth="1"/>
    <col min="13057" max="13057" width="8.7265625" style="26" customWidth="1"/>
    <col min="13058" max="13058" width="31.7265625" style="26" customWidth="1"/>
    <col min="13059" max="13060" width="9.1796875" style="26"/>
    <col min="13061" max="13061" width="9.1796875" style="26" customWidth="1"/>
    <col min="13062" max="13295" width="9.1796875" style="26"/>
    <col min="13296" max="13298" width="9.1796875" style="26" customWidth="1"/>
    <col min="13299" max="13302" width="3.26953125" style="26" customWidth="1"/>
    <col min="13303" max="13303" width="9.1796875" style="26" customWidth="1"/>
    <col min="13304" max="13307" width="3.7265625" style="26" customWidth="1"/>
    <col min="13308" max="13308" width="61.7265625" style="26" customWidth="1"/>
    <col min="13309" max="13309" width="7.7265625" style="26" customWidth="1"/>
    <col min="13310" max="13311" width="8.54296875" style="26" customWidth="1"/>
    <col min="13312" max="13312" width="29.7265625" style="26" customWidth="1"/>
    <col min="13313" max="13313" width="8.7265625" style="26" customWidth="1"/>
    <col min="13314" max="13314" width="31.7265625" style="26" customWidth="1"/>
    <col min="13315" max="13316" width="9.1796875" style="26"/>
    <col min="13317" max="13317" width="9.1796875" style="26" customWidth="1"/>
    <col min="13318" max="13551" width="9.1796875" style="26"/>
    <col min="13552" max="13554" width="9.1796875" style="26" customWidth="1"/>
    <col min="13555" max="13558" width="3.26953125" style="26" customWidth="1"/>
    <col min="13559" max="13559" width="9.1796875" style="26" customWidth="1"/>
    <col min="13560" max="13563" width="3.7265625" style="26" customWidth="1"/>
    <col min="13564" max="13564" width="61.7265625" style="26" customWidth="1"/>
    <col min="13565" max="13565" width="7.7265625" style="26" customWidth="1"/>
    <col min="13566" max="13567" width="8.54296875" style="26" customWidth="1"/>
    <col min="13568" max="13568" width="29.7265625" style="26" customWidth="1"/>
    <col min="13569" max="13569" width="8.7265625" style="26" customWidth="1"/>
    <col min="13570" max="13570" width="31.7265625" style="26" customWidth="1"/>
    <col min="13571" max="13572" width="9.1796875" style="26"/>
    <col min="13573" max="13573" width="9.1796875" style="26" customWidth="1"/>
    <col min="13574" max="13807" width="9.1796875" style="26"/>
    <col min="13808" max="13810" width="9.1796875" style="26" customWidth="1"/>
    <col min="13811" max="13814" width="3.26953125" style="26" customWidth="1"/>
    <col min="13815" max="13815" width="9.1796875" style="26" customWidth="1"/>
    <col min="13816" max="13819" width="3.7265625" style="26" customWidth="1"/>
    <col min="13820" max="13820" width="61.7265625" style="26" customWidth="1"/>
    <col min="13821" max="13821" width="7.7265625" style="26" customWidth="1"/>
    <col min="13822" max="13823" width="8.54296875" style="26" customWidth="1"/>
    <col min="13824" max="13824" width="29.7265625" style="26" customWidth="1"/>
    <col min="13825" max="13825" width="8.7265625" style="26" customWidth="1"/>
    <col min="13826" max="13826" width="31.7265625" style="26" customWidth="1"/>
    <col min="13827" max="13828" width="9.1796875" style="26"/>
    <col min="13829" max="13829" width="9.1796875" style="26" customWidth="1"/>
    <col min="13830" max="14063" width="9.1796875" style="26"/>
    <col min="14064" max="14066" width="9.1796875" style="26" customWidth="1"/>
    <col min="14067" max="14070" width="3.26953125" style="26" customWidth="1"/>
    <col min="14071" max="14071" width="9.1796875" style="26" customWidth="1"/>
    <col min="14072" max="14075" width="3.7265625" style="26" customWidth="1"/>
    <col min="14076" max="14076" width="61.7265625" style="26" customWidth="1"/>
    <col min="14077" max="14077" width="7.7265625" style="26" customWidth="1"/>
    <col min="14078" max="14079" width="8.54296875" style="26" customWidth="1"/>
    <col min="14080" max="14080" width="29.7265625" style="26" customWidth="1"/>
    <col min="14081" max="14081" width="8.7265625" style="26" customWidth="1"/>
    <col min="14082" max="14082" width="31.7265625" style="26" customWidth="1"/>
    <col min="14083" max="14084" width="9.1796875" style="26"/>
    <col min="14085" max="14085" width="9.1796875" style="26" customWidth="1"/>
    <col min="14086" max="14319" width="9.1796875" style="26"/>
    <col min="14320" max="14322" width="9.1796875" style="26" customWidth="1"/>
    <col min="14323" max="14326" width="3.26953125" style="26" customWidth="1"/>
    <col min="14327" max="14327" width="9.1796875" style="26" customWidth="1"/>
    <col min="14328" max="14331" width="3.7265625" style="26" customWidth="1"/>
    <col min="14332" max="14332" width="61.7265625" style="26" customWidth="1"/>
    <col min="14333" max="14333" width="7.7265625" style="26" customWidth="1"/>
    <col min="14334" max="14335" width="8.54296875" style="26" customWidth="1"/>
    <col min="14336" max="14336" width="29.7265625" style="26" customWidth="1"/>
    <col min="14337" max="14337" width="8.7265625" style="26" customWidth="1"/>
    <col min="14338" max="14338" width="31.7265625" style="26" customWidth="1"/>
    <col min="14339" max="14340" width="9.1796875" style="26"/>
    <col min="14341" max="14341" width="9.1796875" style="26" customWidth="1"/>
    <col min="14342" max="14575" width="9.1796875" style="26"/>
    <col min="14576" max="14578" width="9.1796875" style="26" customWidth="1"/>
    <col min="14579" max="14582" width="3.26953125" style="26" customWidth="1"/>
    <col min="14583" max="14583" width="9.1796875" style="26" customWidth="1"/>
    <col min="14584" max="14587" width="3.7265625" style="26" customWidth="1"/>
    <col min="14588" max="14588" width="61.7265625" style="26" customWidth="1"/>
    <col min="14589" max="14589" width="7.7265625" style="26" customWidth="1"/>
    <col min="14590" max="14591" width="8.54296875" style="26" customWidth="1"/>
    <col min="14592" max="14592" width="29.7265625" style="26" customWidth="1"/>
    <col min="14593" max="14593" width="8.7265625" style="26" customWidth="1"/>
    <col min="14594" max="14594" width="31.7265625" style="26" customWidth="1"/>
    <col min="14595" max="14596" width="9.1796875" style="26"/>
    <col min="14597" max="14597" width="9.1796875" style="26" customWidth="1"/>
    <col min="14598" max="14831" width="9.1796875" style="26"/>
    <col min="14832" max="14834" width="9.1796875" style="26" customWidth="1"/>
    <col min="14835" max="14838" width="3.26953125" style="26" customWidth="1"/>
    <col min="14839" max="14839" width="9.1796875" style="26" customWidth="1"/>
    <col min="14840" max="14843" width="3.7265625" style="26" customWidth="1"/>
    <col min="14844" max="14844" width="61.7265625" style="26" customWidth="1"/>
    <col min="14845" max="14845" width="7.7265625" style="26" customWidth="1"/>
    <col min="14846" max="14847" width="8.54296875" style="26" customWidth="1"/>
    <col min="14848" max="14848" width="29.7265625" style="26" customWidth="1"/>
    <col min="14849" max="14849" width="8.7265625" style="26" customWidth="1"/>
    <col min="14850" max="14850" width="31.7265625" style="26" customWidth="1"/>
    <col min="14851" max="14852" width="9.1796875" style="26"/>
    <col min="14853" max="14853" width="9.1796875" style="26" customWidth="1"/>
    <col min="14854" max="15087" width="9.1796875" style="26"/>
    <col min="15088" max="15090" width="9.1796875" style="26" customWidth="1"/>
    <col min="15091" max="15094" width="3.26953125" style="26" customWidth="1"/>
    <col min="15095" max="15095" width="9.1796875" style="26" customWidth="1"/>
    <col min="15096" max="15099" width="3.7265625" style="26" customWidth="1"/>
    <col min="15100" max="15100" width="61.7265625" style="26" customWidth="1"/>
    <col min="15101" max="15101" width="7.7265625" style="26" customWidth="1"/>
    <col min="15102" max="15103" width="8.54296875" style="26" customWidth="1"/>
    <col min="15104" max="15104" width="29.7265625" style="26" customWidth="1"/>
    <col min="15105" max="15105" width="8.7265625" style="26" customWidth="1"/>
    <col min="15106" max="15106" width="31.7265625" style="26" customWidth="1"/>
    <col min="15107" max="15108" width="9.1796875" style="26"/>
    <col min="15109" max="15109" width="9.1796875" style="26" customWidth="1"/>
    <col min="15110" max="15343" width="9.1796875" style="26"/>
    <col min="15344" max="15346" width="9.1796875" style="26" customWidth="1"/>
    <col min="15347" max="15350" width="3.26953125" style="26" customWidth="1"/>
    <col min="15351" max="15351" width="9.1796875" style="26" customWidth="1"/>
    <col min="15352" max="15355" width="3.7265625" style="26" customWidth="1"/>
    <col min="15356" max="15356" width="61.7265625" style="26" customWidth="1"/>
    <col min="15357" max="15357" width="7.7265625" style="26" customWidth="1"/>
    <col min="15358" max="15359" width="8.54296875" style="26" customWidth="1"/>
    <col min="15360" max="15360" width="29.7265625" style="26" customWidth="1"/>
    <col min="15361" max="15361" width="8.7265625" style="26" customWidth="1"/>
    <col min="15362" max="15362" width="31.7265625" style="26" customWidth="1"/>
    <col min="15363" max="15364" width="9.1796875" style="26"/>
    <col min="15365" max="15365" width="9.1796875" style="26" customWidth="1"/>
    <col min="15366" max="15599" width="9.1796875" style="26"/>
    <col min="15600" max="15602" width="9.1796875" style="26" customWidth="1"/>
    <col min="15603" max="15606" width="3.26953125" style="26" customWidth="1"/>
    <col min="15607" max="15607" width="9.1796875" style="26" customWidth="1"/>
    <col min="15608" max="15611" width="3.7265625" style="26" customWidth="1"/>
    <col min="15612" max="15612" width="61.7265625" style="26" customWidth="1"/>
    <col min="15613" max="15613" width="7.7265625" style="26" customWidth="1"/>
    <col min="15614" max="15615" width="8.54296875" style="26" customWidth="1"/>
    <col min="15616" max="15616" width="29.7265625" style="26" customWidth="1"/>
    <col min="15617" max="15617" width="8.7265625" style="26" customWidth="1"/>
    <col min="15618" max="15618" width="31.7265625" style="26" customWidth="1"/>
    <col min="15619" max="15620" width="9.1796875" style="26"/>
    <col min="15621" max="15621" width="9.1796875" style="26" customWidth="1"/>
    <col min="15622" max="15855" width="9.1796875" style="26"/>
    <col min="15856" max="15858" width="9.1796875" style="26" customWidth="1"/>
    <col min="15859" max="15862" width="3.26953125" style="26" customWidth="1"/>
    <col min="15863" max="15863" width="9.1796875" style="26" customWidth="1"/>
    <col min="15864" max="15867" width="3.7265625" style="26" customWidth="1"/>
    <col min="15868" max="15868" width="61.7265625" style="26" customWidth="1"/>
    <col min="15869" max="15869" width="7.7265625" style="26" customWidth="1"/>
    <col min="15870" max="15871" width="8.54296875" style="26" customWidth="1"/>
    <col min="15872" max="15872" width="29.7265625" style="26" customWidth="1"/>
    <col min="15873" max="15873" width="8.7265625" style="26" customWidth="1"/>
    <col min="15874" max="15874" width="31.7265625" style="26" customWidth="1"/>
    <col min="15875" max="15876" width="9.1796875" style="26"/>
    <col min="15877" max="15877" width="9.1796875" style="26" customWidth="1"/>
    <col min="15878" max="16111" width="9.1796875" style="26"/>
    <col min="16112" max="16114" width="9.1796875" style="26" customWidth="1"/>
    <col min="16115" max="16118" width="3.26953125" style="26" customWidth="1"/>
    <col min="16119" max="16119" width="9.1796875" style="26" customWidth="1"/>
    <col min="16120" max="16123" width="3.7265625" style="26" customWidth="1"/>
    <col min="16124" max="16124" width="61.7265625" style="26" customWidth="1"/>
    <col min="16125" max="16125" width="7.7265625" style="26" customWidth="1"/>
    <col min="16126" max="16127" width="8.54296875" style="26" customWidth="1"/>
    <col min="16128" max="16128" width="29.7265625" style="26" customWidth="1"/>
    <col min="16129" max="16129" width="8.7265625" style="26" customWidth="1"/>
    <col min="16130" max="16130" width="31.7265625" style="26" customWidth="1"/>
    <col min="16131" max="16132" width="9.1796875" style="26"/>
    <col min="16133" max="16133" width="9.1796875" style="26" customWidth="1"/>
    <col min="16134" max="16384" width="9.1796875" style="26"/>
  </cols>
  <sheetData>
    <row r="1" spans="1:48" ht="15.5" x14ac:dyDescent="0.25">
      <c r="D1" s="39" t="s">
        <v>1188</v>
      </c>
      <c r="M1" s="40"/>
      <c r="N1" s="80"/>
      <c r="O1" s="80"/>
      <c r="P1" s="81"/>
      <c r="Q1" s="82"/>
      <c r="R1" s="81"/>
      <c r="S1" s="82"/>
      <c r="T1" s="81"/>
      <c r="U1" s="82"/>
      <c r="V1" s="279"/>
      <c r="W1" s="80"/>
      <c r="X1" s="80"/>
      <c r="Y1" s="80"/>
      <c r="Z1" s="80"/>
      <c r="AA1" s="80"/>
      <c r="AB1" s="81"/>
      <c r="AC1" s="81"/>
      <c r="AD1" s="81"/>
      <c r="AF1" s="81"/>
      <c r="AG1" s="81"/>
      <c r="AH1" s="81"/>
      <c r="AI1" s="81"/>
      <c r="AJ1" s="81"/>
      <c r="AK1" s="81"/>
      <c r="AL1" s="81"/>
      <c r="AM1" s="81"/>
      <c r="AN1" s="81"/>
      <c r="AO1" s="81"/>
      <c r="AP1" s="81"/>
      <c r="AQ1" s="81"/>
    </row>
    <row r="2" spans="1:48" ht="16" thickBot="1" x14ac:dyDescent="0.3">
      <c r="D2" s="41" t="str">
        <f>LEFT(Country!B3,3)</f>
        <v>AUS</v>
      </c>
      <c r="M2" s="40"/>
      <c r="N2" s="80"/>
      <c r="O2" s="80"/>
      <c r="P2" s="80"/>
      <c r="Q2" s="82"/>
      <c r="R2" s="82"/>
      <c r="S2" s="82"/>
      <c r="T2" s="82"/>
      <c r="U2" s="82"/>
      <c r="V2" s="80"/>
      <c r="W2" s="80"/>
      <c r="X2" s="80"/>
      <c r="Y2" s="80"/>
      <c r="Z2" s="80"/>
      <c r="AA2" s="80"/>
      <c r="AB2" s="80"/>
      <c r="AC2" s="80"/>
      <c r="AD2" s="80"/>
      <c r="AE2" s="80"/>
      <c r="AF2" s="80"/>
      <c r="AG2" s="80"/>
      <c r="AH2" s="83"/>
      <c r="AI2" s="84"/>
      <c r="AJ2" s="84"/>
      <c r="AK2" s="84"/>
      <c r="AL2" s="84"/>
      <c r="AM2" s="84"/>
      <c r="AN2" s="84"/>
      <c r="AO2" s="84"/>
      <c r="AP2" s="85"/>
      <c r="AQ2" s="85"/>
    </row>
    <row r="3" spans="1:48" ht="17.25" customHeight="1" thickBot="1" x14ac:dyDescent="0.3">
      <c r="D3" s="42"/>
      <c r="E3" s="43"/>
      <c r="F3" s="43"/>
      <c r="G3" s="43"/>
      <c r="H3" s="44"/>
      <c r="I3" s="45"/>
      <c r="J3" s="590" t="s">
        <v>348</v>
      </c>
      <c r="K3" s="591"/>
      <c r="L3" s="591"/>
      <c r="M3" s="592"/>
      <c r="N3" s="593" t="s">
        <v>1271</v>
      </c>
      <c r="O3" s="594"/>
      <c r="P3" s="594"/>
      <c r="Q3" s="594"/>
      <c r="R3" s="594"/>
      <c r="S3" s="594"/>
      <c r="T3" s="594"/>
      <c r="U3" s="594"/>
      <c r="V3" s="594"/>
      <c r="W3" s="595"/>
      <c r="X3" s="596" t="s">
        <v>348</v>
      </c>
      <c r="Y3" s="597"/>
      <c r="Z3" s="597"/>
      <c r="AA3" s="598"/>
      <c r="AB3" s="582" t="s">
        <v>349</v>
      </c>
      <c r="AC3" s="583"/>
      <c r="AD3" s="583"/>
      <c r="AE3" s="583"/>
      <c r="AF3" s="583"/>
      <c r="AG3" s="583"/>
      <c r="AH3" s="583"/>
      <c r="AI3" s="583"/>
      <c r="AJ3" s="583"/>
      <c r="AK3" s="583"/>
      <c r="AL3" s="583"/>
      <c r="AM3" s="583"/>
      <c r="AN3" s="611"/>
      <c r="AO3" s="583"/>
      <c r="AP3" s="583"/>
      <c r="AQ3" s="584"/>
      <c r="AS3" s="635" t="s">
        <v>367</v>
      </c>
      <c r="AT3" s="636"/>
      <c r="AU3" s="636"/>
      <c r="AV3" s="637"/>
    </row>
    <row r="4" spans="1:48" ht="113.25" customHeight="1" thickBot="1" x14ac:dyDescent="0.3">
      <c r="A4" s="15" t="s">
        <v>461</v>
      </c>
      <c r="B4" s="11" t="s">
        <v>27</v>
      </c>
      <c r="C4" s="15" t="s">
        <v>10</v>
      </c>
      <c r="D4" s="640" t="s">
        <v>320</v>
      </c>
      <c r="E4" s="641"/>
      <c r="F4" s="641"/>
      <c r="G4" s="641"/>
      <c r="H4" s="642"/>
      <c r="I4" s="269" t="s">
        <v>1323</v>
      </c>
      <c r="J4" s="46"/>
      <c r="K4" s="46"/>
      <c r="L4" s="54"/>
      <c r="M4" s="56"/>
      <c r="N4" s="368" t="s">
        <v>350</v>
      </c>
      <c r="O4" s="369" t="s">
        <v>351</v>
      </c>
      <c r="P4" s="370" t="s">
        <v>1392</v>
      </c>
      <c r="Q4" s="369" t="s">
        <v>1393</v>
      </c>
      <c r="R4" s="369" t="s">
        <v>1394</v>
      </c>
      <c r="S4" s="369" t="s">
        <v>1395</v>
      </c>
      <c r="T4" s="369" t="s">
        <v>1303</v>
      </c>
      <c r="U4" s="369" t="s">
        <v>1396</v>
      </c>
      <c r="V4" s="371" t="s">
        <v>1397</v>
      </c>
      <c r="W4" s="372" t="s">
        <v>1398</v>
      </c>
      <c r="X4" s="373"/>
      <c r="Y4" s="374"/>
      <c r="Z4" s="369"/>
      <c r="AA4" s="373"/>
      <c r="AB4" s="368" t="s">
        <v>354</v>
      </c>
      <c r="AC4" s="369" t="s">
        <v>355</v>
      </c>
      <c r="AD4" s="369" t="s">
        <v>1394</v>
      </c>
      <c r="AE4" s="369" t="s">
        <v>1395</v>
      </c>
      <c r="AF4" s="375" t="s">
        <v>1399</v>
      </c>
      <c r="AG4" s="369" t="s">
        <v>359</v>
      </c>
      <c r="AH4" s="369" t="s">
        <v>1396</v>
      </c>
      <c r="AI4" s="376" t="s">
        <v>1400</v>
      </c>
      <c r="AJ4" s="369" t="s">
        <v>1395</v>
      </c>
      <c r="AK4" s="377" t="s">
        <v>1401</v>
      </c>
      <c r="AL4" s="369" t="s">
        <v>359</v>
      </c>
      <c r="AM4" s="369" t="s">
        <v>1396</v>
      </c>
      <c r="AN4" s="369" t="s">
        <v>1402</v>
      </c>
      <c r="AO4" s="376" t="s">
        <v>364</v>
      </c>
      <c r="AP4" s="369" t="s">
        <v>365</v>
      </c>
      <c r="AQ4" s="378" t="s">
        <v>366</v>
      </c>
      <c r="AS4" s="169"/>
      <c r="AT4" s="170"/>
      <c r="AU4" s="170"/>
      <c r="AV4" s="171"/>
    </row>
    <row r="5" spans="1:48" ht="185.5" customHeight="1" x14ac:dyDescent="0.25">
      <c r="A5" s="10" t="str">
        <f>MID(E5,FIND("(Q",E5)+1,6)</f>
        <v>Q3e.01</v>
      </c>
      <c r="B5" s="11" t="s">
        <v>128</v>
      </c>
      <c r="C5" s="15" t="s">
        <v>616</v>
      </c>
      <c r="D5" s="18"/>
      <c r="E5" s="580" t="s">
        <v>636</v>
      </c>
      <c r="F5" s="580"/>
      <c r="G5" s="580"/>
      <c r="H5" s="580"/>
      <c r="I5" s="360" t="s">
        <v>1321</v>
      </c>
      <c r="J5" s="488"/>
      <c r="K5" s="519"/>
      <c r="L5" s="524"/>
      <c r="M5" s="525" t="str">
        <f t="shared" ref="M5" si="0">IF(AND(J5="",K5=""),"",IF(K5="",J5,K5))</f>
        <v/>
      </c>
      <c r="N5" s="173" t="s">
        <v>5</v>
      </c>
      <c r="O5" s="174" t="str">
        <f t="shared" ref="O5" si="1">IF(OR(B5="NI",B5="N"),"New question introduced in 2023 - Please answer this question for the year of the previous update in Column P",IF(B5="EC","Small changes were made to the question. Take extra care when validating the response in Column N. If necessary, please change your answer in Column P",""))</f>
        <v/>
      </c>
      <c r="P5" s="97"/>
      <c r="Q5" s="97"/>
      <c r="R5" s="97"/>
      <c r="S5" s="97"/>
      <c r="T5" s="97"/>
      <c r="U5" s="97"/>
      <c r="V5" s="261" t="str">
        <f>IF(AND(T5="",R5="",P5="",N5=""),"",IF(AND(T5="",R5="", P5=""),N5,IF(AND(T5="", R5="",P5&lt;&gt;""),P5,IF(AND(T5="",R5&lt;&gt;""),R5,T5))))</f>
        <v>yes</v>
      </c>
      <c r="W5" s="447"/>
      <c r="X5" s="533"/>
      <c r="Y5" s="534"/>
      <c r="Z5" s="534"/>
      <c r="AA5" s="535"/>
      <c r="AB5" s="449"/>
      <c r="AC5" s="450"/>
      <c r="AD5" s="176"/>
      <c r="AE5" s="176"/>
      <c r="AF5" s="176" t="str">
        <f>IF(AND(AD5="",AB5=""),"",IF(AND(AD5="",AB5&lt;&gt;""),AB5,IF(AND(AD5="",AB5&lt;&gt;""),AB5,AD5)))</f>
        <v/>
      </c>
      <c r="AG5" s="176"/>
      <c r="AH5" s="176"/>
      <c r="AI5" s="176"/>
      <c r="AJ5" s="176"/>
      <c r="AK5" s="176" t="str">
        <f>IF(AND(AI5="",AG5="",AF5=""),"",IF(AND(AI5="",AG5=""),AF5,IF(AND(AI5="",AG5&lt;&gt;""),AG5,IF(AND(AI5="",AG5&lt;&gt;""),AG5,AI5))))</f>
        <v/>
      </c>
      <c r="AL5" s="176"/>
      <c r="AM5" s="177"/>
      <c r="AN5" s="176"/>
      <c r="AO5" s="176"/>
      <c r="AP5" s="177" t="str">
        <f>IF(AND(AN5="",AL5="",AK5=""),".",IF(AND(AN5="",AL5=""),AK5,IF(AND(AN5="",AL5&lt;&gt;""),AL5,IF(AND(AN5="",AL5&lt;&gt;""),AL5,AN5))))</f>
        <v>.</v>
      </c>
      <c r="AQ5" s="345"/>
      <c r="AR5" s="178"/>
      <c r="AS5" s="49"/>
      <c r="AT5" s="179"/>
      <c r="AU5" s="179"/>
      <c r="AV5" s="180"/>
    </row>
    <row r="6" spans="1:48" ht="53.15" customHeight="1" x14ac:dyDescent="0.25">
      <c r="A6" s="10" t="str">
        <f t="shared" ref="A6:A7" si="2">MID(E6,FIND("(Q",E6)+1,6)</f>
        <v>Q3e.02</v>
      </c>
      <c r="B6" s="11" t="s">
        <v>372</v>
      </c>
      <c r="C6" s="15"/>
      <c r="D6" s="18"/>
      <c r="E6" s="588" t="s">
        <v>1200</v>
      </c>
      <c r="F6" s="588"/>
      <c r="G6" s="588"/>
      <c r="H6" s="612"/>
      <c r="I6" s="380" t="s">
        <v>1243</v>
      </c>
      <c r="J6" s="493"/>
      <c r="K6" s="193"/>
      <c r="L6" s="526"/>
      <c r="M6" s="527"/>
      <c r="N6" s="167" t="s">
        <v>0</v>
      </c>
      <c r="O6" s="174" t="s">
        <v>1389</v>
      </c>
      <c r="P6" s="97"/>
      <c r="Q6" s="97"/>
      <c r="R6" s="97"/>
      <c r="S6" s="97"/>
      <c r="T6" s="97"/>
      <c r="U6" s="97"/>
      <c r="V6" s="261" t="str">
        <f t="shared" ref="V6:V34" si="3">IF(AND(T6="",R6="",P6="",N6=""),"",IF(AND(T6="",R6="", P6=""),N6,IF(AND(T6="", R6="",P6&lt;&gt;""),P6,IF(AND(T6="",R6&lt;&gt;""),R6,T6))))</f>
        <v/>
      </c>
      <c r="W6" s="206"/>
      <c r="X6" s="536"/>
      <c r="Y6" s="537"/>
      <c r="Z6" s="537"/>
      <c r="AA6" s="538"/>
      <c r="AB6" s="227"/>
      <c r="AC6" s="388"/>
      <c r="AD6" s="176"/>
      <c r="AE6" s="176"/>
      <c r="AF6" s="176" t="str">
        <f t="shared" ref="AF6:AF34" si="4">IF(AND(AD6="",AB6=""),"",IF(AND(AD6="",AB6&lt;&gt;""),AB6,IF(AND(AD6="",AB6&lt;&gt;""),AB6,AD6)))</f>
        <v/>
      </c>
      <c r="AG6" s="176"/>
      <c r="AH6" s="176"/>
      <c r="AI6" s="176"/>
      <c r="AJ6" s="176"/>
      <c r="AK6" s="176" t="str">
        <f t="shared" ref="AK6:AK34" si="5">IF(AND(AI6="",AG6="",AF6=""),"",IF(AND(AI6="",AG6=""),AF6,IF(AND(AI6="",AG6&lt;&gt;""),AG6,IF(AND(AI6="",AG6&lt;&gt;""),AG6,AI6))))</f>
        <v/>
      </c>
      <c r="AL6" s="176"/>
      <c r="AM6" s="176"/>
      <c r="AN6" s="176"/>
      <c r="AO6" s="176"/>
      <c r="AP6" s="176" t="str">
        <f t="shared" ref="AP6:AP34" si="6">IF(AND(AN6="",AL6="",AK6=""),".",IF(AND(AN6="",AL6=""),AK6,IF(AND(AN6="",AL6&lt;&gt;""),AL6,IF(AND(AN6="",AL6&lt;&gt;""),AL6,AN6))))</f>
        <v>.</v>
      </c>
      <c r="AQ6" s="335"/>
      <c r="AR6" s="178"/>
      <c r="AS6" s="183"/>
      <c r="AT6" s="179"/>
      <c r="AU6" s="179"/>
      <c r="AV6" s="184"/>
    </row>
    <row r="7" spans="1:48" ht="46.5" customHeight="1" x14ac:dyDescent="0.25">
      <c r="A7" s="10" t="str">
        <f t="shared" si="2"/>
        <v>Q3e.03</v>
      </c>
      <c r="B7" s="11" t="s">
        <v>372</v>
      </c>
      <c r="C7" s="15"/>
      <c r="D7" s="18"/>
      <c r="E7" s="588" t="s">
        <v>1195</v>
      </c>
      <c r="F7" s="588"/>
      <c r="G7" s="588"/>
      <c r="H7" s="612"/>
      <c r="I7" s="442" t="s">
        <v>1244</v>
      </c>
      <c r="J7" s="493"/>
      <c r="K7" s="193"/>
      <c r="L7" s="526"/>
      <c r="M7" s="527"/>
      <c r="N7" s="167" t="s">
        <v>0</v>
      </c>
      <c r="O7" s="174" t="s">
        <v>1389</v>
      </c>
      <c r="P7" s="97"/>
      <c r="Q7" s="97"/>
      <c r="R7" s="97"/>
      <c r="S7" s="97"/>
      <c r="T7" s="97"/>
      <c r="U7" s="97"/>
      <c r="V7" s="261" t="str">
        <f t="shared" si="3"/>
        <v/>
      </c>
      <c r="W7" s="206"/>
      <c r="X7" s="536"/>
      <c r="Y7" s="537"/>
      <c r="Z7" s="537"/>
      <c r="AA7" s="538"/>
      <c r="AB7" s="227"/>
      <c r="AC7" s="388"/>
      <c r="AD7" s="176"/>
      <c r="AE7" s="176"/>
      <c r="AF7" s="176" t="str">
        <f t="shared" si="4"/>
        <v/>
      </c>
      <c r="AG7" s="176"/>
      <c r="AH7" s="176"/>
      <c r="AI7" s="176"/>
      <c r="AJ7" s="176"/>
      <c r="AK7" s="176" t="str">
        <f t="shared" si="5"/>
        <v/>
      </c>
      <c r="AL7" s="176"/>
      <c r="AM7" s="176"/>
      <c r="AN7" s="176"/>
      <c r="AO7" s="176"/>
      <c r="AP7" s="176" t="str">
        <f t="shared" si="6"/>
        <v>.</v>
      </c>
      <c r="AQ7" s="335"/>
      <c r="AR7" s="178"/>
      <c r="AS7" s="183"/>
      <c r="AT7" s="179"/>
      <c r="AU7" s="179"/>
      <c r="AV7" s="184"/>
    </row>
    <row r="8" spans="1:48" ht="60" customHeight="1" x14ac:dyDescent="0.25">
      <c r="A8" s="50"/>
      <c r="B8" s="265"/>
      <c r="C8" s="266"/>
      <c r="D8" s="560" t="s">
        <v>1269</v>
      </c>
      <c r="E8" s="561"/>
      <c r="F8" s="561"/>
      <c r="G8" s="561"/>
      <c r="H8" s="562"/>
      <c r="I8" s="356"/>
      <c r="J8" s="257"/>
      <c r="K8" s="193"/>
      <c r="L8" s="193"/>
      <c r="M8" s="527"/>
      <c r="N8" s="185" t="s">
        <v>0</v>
      </c>
      <c r="O8" s="186"/>
      <c r="P8" s="115"/>
      <c r="Q8" s="115"/>
      <c r="R8" s="115"/>
      <c r="S8" s="115"/>
      <c r="T8" s="115"/>
      <c r="U8" s="115"/>
      <c r="V8" s="213"/>
      <c r="W8" s="187"/>
      <c r="X8" s="539"/>
      <c r="Y8" s="540"/>
      <c r="Z8" s="540"/>
      <c r="AA8" s="541"/>
      <c r="AB8" s="383"/>
      <c r="AC8" s="383"/>
      <c r="AD8" s="188"/>
      <c r="AE8" s="188"/>
      <c r="AF8" s="188"/>
      <c r="AG8" s="188"/>
      <c r="AH8" s="188"/>
      <c r="AI8" s="188"/>
      <c r="AJ8" s="188"/>
      <c r="AK8" s="188"/>
      <c r="AL8" s="188"/>
      <c r="AM8" s="188"/>
      <c r="AN8" s="188"/>
      <c r="AO8" s="188"/>
      <c r="AP8" s="188"/>
      <c r="AQ8" s="202"/>
      <c r="AR8" s="178"/>
      <c r="AS8" s="183"/>
      <c r="AT8" s="179"/>
      <c r="AU8" s="179"/>
      <c r="AV8" s="184"/>
    </row>
    <row r="9" spans="1:48" ht="108.75" customHeight="1" x14ac:dyDescent="0.25">
      <c r="A9" s="50"/>
      <c r="B9" s="265"/>
      <c r="C9" s="266"/>
      <c r="D9" s="14"/>
      <c r="I9" s="333" t="s">
        <v>1276</v>
      </c>
      <c r="J9" s="503"/>
      <c r="K9" s="504"/>
      <c r="L9" s="504"/>
      <c r="M9" s="505"/>
      <c r="N9" s="185" t="s">
        <v>0</v>
      </c>
      <c r="O9" s="186"/>
      <c r="P9" s="115"/>
      <c r="Q9" s="115"/>
      <c r="R9" s="115"/>
      <c r="S9" s="115"/>
      <c r="T9" s="115"/>
      <c r="U9" s="115"/>
      <c r="V9" s="213"/>
      <c r="W9" s="187"/>
      <c r="X9" s="539"/>
      <c r="Y9" s="540"/>
      <c r="Z9" s="540"/>
      <c r="AA9" s="541"/>
      <c r="AB9" s="383"/>
      <c r="AC9" s="383"/>
      <c r="AD9" s="188"/>
      <c r="AE9" s="188"/>
      <c r="AF9" s="188"/>
      <c r="AG9" s="188"/>
      <c r="AH9" s="188"/>
      <c r="AI9" s="188"/>
      <c r="AJ9" s="188"/>
      <c r="AK9" s="188"/>
      <c r="AL9" s="188"/>
      <c r="AM9" s="188"/>
      <c r="AN9" s="188"/>
      <c r="AO9" s="188"/>
      <c r="AP9" s="188"/>
      <c r="AQ9" s="202"/>
      <c r="AR9" s="178"/>
      <c r="AS9" s="183"/>
      <c r="AT9" s="179"/>
      <c r="AU9" s="179"/>
      <c r="AV9" s="184"/>
    </row>
    <row r="10" spans="1:48" ht="222" customHeight="1" x14ac:dyDescent="0.25">
      <c r="A10" s="12" t="str">
        <f>MID(E10,FIND("(Q",E10)+1,7)</f>
        <v>Q3e.1.1</v>
      </c>
      <c r="B10" s="15" t="s">
        <v>30</v>
      </c>
      <c r="C10" s="10" t="s">
        <v>618</v>
      </c>
      <c r="D10" s="14" t="s">
        <v>0</v>
      </c>
      <c r="E10" s="552" t="s">
        <v>637</v>
      </c>
      <c r="F10" s="570"/>
      <c r="G10" s="570"/>
      <c r="H10" s="571"/>
      <c r="I10" s="361" t="s">
        <v>1257</v>
      </c>
      <c r="J10" s="257"/>
      <c r="K10" s="193"/>
      <c r="L10" s="193"/>
      <c r="M10" s="527" t="str">
        <f t="shared" ref="M10:M17" si="7">IF(AND(J10="",K10=""),"",IF(K10="",J10,K10))</f>
        <v/>
      </c>
      <c r="N10" s="191" t="s">
        <v>5</v>
      </c>
      <c r="O10" s="174" t="str">
        <f t="shared" ref="O10" si="8">IF(OR(B10="NI",B10="N"),"New question introduced in 2023 - Please answer this question for the year of the previous update in Column P",IF(B10="EC","Small changes were made to the question. Take extra care when validating the response in Column N. If necessary, please change your answer in Column P",""))</f>
        <v>Small changes were made to the question. Take extra care when validating the response in Column N. If necessary, please change your answer in Column P</v>
      </c>
      <c r="P10" s="97"/>
      <c r="Q10" s="97"/>
      <c r="R10" s="97"/>
      <c r="S10" s="97"/>
      <c r="T10" s="97"/>
      <c r="U10" s="97"/>
      <c r="V10" s="261" t="str">
        <f t="shared" si="3"/>
        <v>yes</v>
      </c>
      <c r="W10" s="206"/>
      <c r="X10" s="539"/>
      <c r="Y10" s="540"/>
      <c r="Z10" s="540"/>
      <c r="AA10" s="541"/>
      <c r="AB10" s="227"/>
      <c r="AC10" s="388"/>
      <c r="AD10" s="176"/>
      <c r="AE10" s="176"/>
      <c r="AF10" s="176" t="str">
        <f t="shared" si="4"/>
        <v/>
      </c>
      <c r="AG10" s="176"/>
      <c r="AH10" s="176"/>
      <c r="AI10" s="176"/>
      <c r="AJ10" s="176"/>
      <c r="AK10" s="176" t="str">
        <f t="shared" si="5"/>
        <v/>
      </c>
      <c r="AL10" s="176"/>
      <c r="AM10" s="176"/>
      <c r="AN10" s="176"/>
      <c r="AO10" s="176"/>
      <c r="AP10" s="176" t="str">
        <f t="shared" si="6"/>
        <v>.</v>
      </c>
      <c r="AQ10" s="335"/>
      <c r="AR10" s="178"/>
      <c r="AS10" s="183"/>
      <c r="AT10" s="179"/>
      <c r="AU10" s="179"/>
      <c r="AV10" s="184"/>
    </row>
    <row r="11" spans="1:48" ht="66.75" customHeight="1" x14ac:dyDescent="0.25">
      <c r="A11" s="12"/>
      <c r="B11" s="15"/>
      <c r="C11" s="10"/>
      <c r="D11" s="14"/>
      <c r="E11" s="552" t="s">
        <v>1010</v>
      </c>
      <c r="F11" s="552"/>
      <c r="G11" s="552"/>
      <c r="H11" s="553"/>
      <c r="I11" s="361" t="s">
        <v>394</v>
      </c>
      <c r="J11" s="257"/>
      <c r="K11" s="193"/>
      <c r="L11" s="193"/>
      <c r="M11" s="527"/>
      <c r="N11" s="185" t="s">
        <v>0</v>
      </c>
      <c r="O11" s="115"/>
      <c r="P11" s="115"/>
      <c r="Q11" s="115"/>
      <c r="R11" s="115"/>
      <c r="S11" s="115"/>
      <c r="T11" s="115"/>
      <c r="U11" s="115"/>
      <c r="V11" s="213"/>
      <c r="W11" s="187"/>
      <c r="X11" s="539"/>
      <c r="Y11" s="540"/>
      <c r="Z11" s="540"/>
      <c r="AA11" s="541"/>
      <c r="AB11" s="192"/>
      <c r="AC11" s="383"/>
      <c r="AD11" s="188"/>
      <c r="AE11" s="188"/>
      <c r="AF11" s="188"/>
      <c r="AG11" s="188"/>
      <c r="AH11" s="188"/>
      <c r="AI11" s="188"/>
      <c r="AJ11" s="188"/>
      <c r="AK11" s="188"/>
      <c r="AL11" s="188"/>
      <c r="AM11" s="188"/>
      <c r="AN11" s="188"/>
      <c r="AO11" s="188"/>
      <c r="AP11" s="188"/>
      <c r="AQ11" s="202"/>
      <c r="AR11" s="178"/>
      <c r="AS11" s="183"/>
      <c r="AT11" s="179"/>
      <c r="AU11" s="179"/>
      <c r="AV11" s="184"/>
    </row>
    <row r="12" spans="1:48" ht="62.15" customHeight="1" x14ac:dyDescent="0.25">
      <c r="A12" s="12" t="str">
        <f>MID(F12,FIND("(Q",F12)+1,8)</f>
        <v>Q3e.1.2a</v>
      </c>
      <c r="B12" s="15" t="s">
        <v>30</v>
      </c>
      <c r="C12" s="10" t="s">
        <v>621</v>
      </c>
      <c r="D12" s="14"/>
      <c r="E12" s="463"/>
      <c r="F12" s="570" t="s">
        <v>1204</v>
      </c>
      <c r="G12" s="570"/>
      <c r="H12" s="571"/>
      <c r="I12" s="361"/>
      <c r="J12" s="257"/>
      <c r="K12" s="193"/>
      <c r="L12" s="193"/>
      <c r="M12" s="527"/>
      <c r="N12" s="191" t="s">
        <v>1</v>
      </c>
      <c r="O12" s="174" t="str">
        <f t="shared" ref="O12:O17" si="9">IF(OR(B12="NI",B12="N"),"New question introduced in 2023 - Please answer this question for the year of the previous update in Column P",IF(B12="EC","Small changes were made to the question. Take extra care when validating the response in Column N. If necessary, please change your answer in Column P",""))</f>
        <v>Small changes were made to the question. Take extra care when validating the response in Column N. If necessary, please change your answer in Column P</v>
      </c>
      <c r="P12" s="97"/>
      <c r="Q12" s="97"/>
      <c r="R12" s="97"/>
      <c r="S12" s="97"/>
      <c r="T12" s="97"/>
      <c r="U12" s="97"/>
      <c r="V12" s="261" t="str">
        <f t="shared" si="3"/>
        <v>no</v>
      </c>
      <c r="W12" s="206"/>
      <c r="X12" s="539"/>
      <c r="Y12" s="540"/>
      <c r="Z12" s="540"/>
      <c r="AA12" s="541"/>
      <c r="AB12" s="227"/>
      <c r="AC12" s="388"/>
      <c r="AD12" s="176"/>
      <c r="AE12" s="176"/>
      <c r="AF12" s="176" t="str">
        <f t="shared" si="4"/>
        <v/>
      </c>
      <c r="AG12" s="176"/>
      <c r="AH12" s="176"/>
      <c r="AI12" s="176"/>
      <c r="AJ12" s="176"/>
      <c r="AK12" s="176" t="str">
        <f t="shared" si="5"/>
        <v/>
      </c>
      <c r="AL12" s="176"/>
      <c r="AM12" s="176"/>
      <c r="AN12" s="176"/>
      <c r="AO12" s="176"/>
      <c r="AP12" s="176" t="str">
        <f t="shared" si="6"/>
        <v>.</v>
      </c>
      <c r="AQ12" s="335"/>
      <c r="AR12" s="178"/>
      <c r="AS12" s="183"/>
      <c r="AT12" s="179"/>
      <c r="AU12" s="179"/>
      <c r="AV12" s="184"/>
    </row>
    <row r="13" spans="1:48" ht="62.15" customHeight="1" x14ac:dyDescent="0.25">
      <c r="A13" s="12" t="str">
        <f t="shared" ref="A13:A15" si="10">MID(F13,FIND("(Q",F13)+1,8)</f>
        <v>Q3e.1.2b</v>
      </c>
      <c r="B13" s="15" t="s">
        <v>30</v>
      </c>
      <c r="C13" s="10" t="s">
        <v>621</v>
      </c>
      <c r="D13" s="14"/>
      <c r="E13" s="463"/>
      <c r="F13" s="570" t="s">
        <v>1205</v>
      </c>
      <c r="G13" s="570"/>
      <c r="H13" s="571"/>
      <c r="I13" s="361"/>
      <c r="J13" s="257"/>
      <c r="K13" s="193"/>
      <c r="L13" s="193"/>
      <c r="M13" s="527"/>
      <c r="N13" s="191" t="s">
        <v>1</v>
      </c>
      <c r="O13" s="174" t="str">
        <f t="shared" si="9"/>
        <v>Small changes were made to the question. Take extra care when validating the response in Column N. If necessary, please change your answer in Column P</v>
      </c>
      <c r="P13" s="97"/>
      <c r="Q13" s="97"/>
      <c r="R13" s="97"/>
      <c r="S13" s="97"/>
      <c r="T13" s="97"/>
      <c r="U13" s="97"/>
      <c r="V13" s="261" t="str">
        <f t="shared" si="3"/>
        <v>no</v>
      </c>
      <c r="W13" s="206"/>
      <c r="X13" s="539"/>
      <c r="Y13" s="540"/>
      <c r="Z13" s="540"/>
      <c r="AA13" s="541"/>
      <c r="AB13" s="227"/>
      <c r="AC13" s="388"/>
      <c r="AD13" s="176"/>
      <c r="AE13" s="176"/>
      <c r="AF13" s="176" t="str">
        <f t="shared" si="4"/>
        <v/>
      </c>
      <c r="AG13" s="176"/>
      <c r="AH13" s="176"/>
      <c r="AI13" s="176"/>
      <c r="AJ13" s="176"/>
      <c r="AK13" s="176" t="str">
        <f t="shared" si="5"/>
        <v/>
      </c>
      <c r="AL13" s="176"/>
      <c r="AM13" s="176"/>
      <c r="AN13" s="176"/>
      <c r="AO13" s="176"/>
      <c r="AP13" s="176" t="str">
        <f t="shared" si="6"/>
        <v>.</v>
      </c>
      <c r="AQ13" s="335"/>
      <c r="AR13" s="178"/>
      <c r="AS13" s="183"/>
      <c r="AT13" s="179"/>
      <c r="AU13" s="179"/>
      <c r="AV13" s="184"/>
    </row>
    <row r="14" spans="1:48" ht="62.15" customHeight="1" x14ac:dyDescent="0.25">
      <c r="A14" s="12" t="str">
        <f t="shared" si="10"/>
        <v>Q3e.1.2c</v>
      </c>
      <c r="B14" s="15" t="s">
        <v>30</v>
      </c>
      <c r="C14" s="10" t="s">
        <v>621</v>
      </c>
      <c r="D14" s="14"/>
      <c r="E14" s="463"/>
      <c r="F14" s="570" t="s">
        <v>1206</v>
      </c>
      <c r="G14" s="570"/>
      <c r="H14" s="571"/>
      <c r="I14" s="361"/>
      <c r="J14" s="257"/>
      <c r="K14" s="193"/>
      <c r="L14" s="193"/>
      <c r="M14" s="527"/>
      <c r="N14" s="191" t="s">
        <v>1</v>
      </c>
      <c r="O14" s="174" t="str">
        <f t="shared" si="9"/>
        <v>Small changes were made to the question. Take extra care when validating the response in Column N. If necessary, please change your answer in Column P</v>
      </c>
      <c r="P14" s="97"/>
      <c r="Q14" s="97"/>
      <c r="R14" s="97"/>
      <c r="S14" s="97"/>
      <c r="T14" s="97"/>
      <c r="U14" s="97"/>
      <c r="V14" s="261" t="str">
        <f t="shared" si="3"/>
        <v>no</v>
      </c>
      <c r="W14" s="206"/>
      <c r="X14" s="539"/>
      <c r="Y14" s="540"/>
      <c r="Z14" s="540"/>
      <c r="AA14" s="541"/>
      <c r="AB14" s="227"/>
      <c r="AC14" s="388"/>
      <c r="AD14" s="176"/>
      <c r="AE14" s="176"/>
      <c r="AF14" s="176" t="str">
        <f t="shared" si="4"/>
        <v/>
      </c>
      <c r="AG14" s="176"/>
      <c r="AH14" s="176"/>
      <c r="AI14" s="176"/>
      <c r="AJ14" s="176"/>
      <c r="AK14" s="176" t="str">
        <f t="shared" si="5"/>
        <v/>
      </c>
      <c r="AL14" s="176"/>
      <c r="AM14" s="176"/>
      <c r="AN14" s="176"/>
      <c r="AO14" s="176"/>
      <c r="AP14" s="176" t="str">
        <f t="shared" si="6"/>
        <v>.</v>
      </c>
      <c r="AQ14" s="335"/>
      <c r="AR14" s="178"/>
      <c r="AS14" s="183"/>
      <c r="AT14" s="179"/>
      <c r="AU14" s="179"/>
      <c r="AV14" s="184"/>
    </row>
    <row r="15" spans="1:48" ht="63.75" customHeight="1" x14ac:dyDescent="0.25">
      <c r="A15" s="12" t="str">
        <f t="shared" si="10"/>
        <v>Q3e.1.2d</v>
      </c>
      <c r="B15" s="15" t="s">
        <v>372</v>
      </c>
      <c r="C15" s="10"/>
      <c r="D15" s="14"/>
      <c r="E15" s="463"/>
      <c r="F15" s="558" t="s">
        <v>640</v>
      </c>
      <c r="G15" s="558"/>
      <c r="H15" s="559"/>
      <c r="I15" s="361"/>
      <c r="J15" s="257"/>
      <c r="K15" s="193"/>
      <c r="L15" s="193"/>
      <c r="M15" s="527"/>
      <c r="N15" s="191" t="s">
        <v>0</v>
      </c>
      <c r="O15" s="174" t="str">
        <f t="shared" si="9"/>
        <v>New question introduced in 2023 - Please answer this question for the year of the previous update in Column P</v>
      </c>
      <c r="P15" s="97"/>
      <c r="Q15" s="97"/>
      <c r="R15" s="97"/>
      <c r="S15" s="97"/>
      <c r="T15" s="97"/>
      <c r="U15" s="97"/>
      <c r="V15" s="261" t="str">
        <f t="shared" si="3"/>
        <v/>
      </c>
      <c r="W15" s="206"/>
      <c r="X15" s="539"/>
      <c r="Y15" s="540"/>
      <c r="Z15" s="540"/>
      <c r="AA15" s="541"/>
      <c r="AB15" s="227"/>
      <c r="AC15" s="388"/>
      <c r="AD15" s="176"/>
      <c r="AE15" s="176"/>
      <c r="AF15" s="176" t="str">
        <f t="shared" si="4"/>
        <v/>
      </c>
      <c r="AG15" s="176"/>
      <c r="AH15" s="176"/>
      <c r="AI15" s="176"/>
      <c r="AJ15" s="176"/>
      <c r="AK15" s="176" t="str">
        <f t="shared" si="5"/>
        <v/>
      </c>
      <c r="AL15" s="176"/>
      <c r="AM15" s="176"/>
      <c r="AN15" s="176"/>
      <c r="AO15" s="176"/>
      <c r="AP15" s="176" t="str">
        <f t="shared" si="6"/>
        <v>.</v>
      </c>
      <c r="AQ15" s="335"/>
      <c r="AR15" s="178"/>
      <c r="AS15" s="183"/>
      <c r="AT15" s="179"/>
      <c r="AU15" s="179"/>
      <c r="AV15" s="184"/>
    </row>
    <row r="16" spans="1:48" ht="77.25" customHeight="1" x14ac:dyDescent="0.25">
      <c r="A16" s="12" t="str">
        <f>MID(F16,FIND("(Q",F16)+1,7)</f>
        <v>Q3e.1.3</v>
      </c>
      <c r="B16" s="15" t="s">
        <v>396</v>
      </c>
      <c r="C16" s="10" t="s">
        <v>619</v>
      </c>
      <c r="D16" s="158" t="s">
        <v>0</v>
      </c>
      <c r="E16" s="159"/>
      <c r="F16" s="572" t="s">
        <v>687</v>
      </c>
      <c r="G16" s="573"/>
      <c r="H16" s="574"/>
      <c r="I16" s="634" t="s">
        <v>752</v>
      </c>
      <c r="J16" s="257"/>
      <c r="K16" s="513"/>
      <c r="L16" s="193"/>
      <c r="M16" s="527" t="str">
        <f t="shared" si="7"/>
        <v/>
      </c>
      <c r="N16" s="191" t="s">
        <v>5</v>
      </c>
      <c r="O16" s="174" t="str">
        <f t="shared" si="9"/>
        <v/>
      </c>
      <c r="P16" s="97"/>
      <c r="Q16" s="97"/>
      <c r="R16" s="97"/>
      <c r="S16" s="97"/>
      <c r="T16" s="97"/>
      <c r="U16" s="97"/>
      <c r="V16" s="261" t="str">
        <f t="shared" si="3"/>
        <v>yes</v>
      </c>
      <c r="W16" s="206"/>
      <c r="X16" s="539"/>
      <c r="Y16" s="540"/>
      <c r="Z16" s="540"/>
      <c r="AA16" s="541"/>
      <c r="AB16" s="227"/>
      <c r="AC16" s="388"/>
      <c r="AD16" s="176"/>
      <c r="AE16" s="176"/>
      <c r="AF16" s="176" t="str">
        <f t="shared" si="4"/>
        <v/>
      </c>
      <c r="AG16" s="176"/>
      <c r="AH16" s="176"/>
      <c r="AI16" s="176"/>
      <c r="AJ16" s="176"/>
      <c r="AK16" s="176" t="str">
        <f t="shared" si="5"/>
        <v/>
      </c>
      <c r="AL16" s="176"/>
      <c r="AM16" s="176"/>
      <c r="AN16" s="176"/>
      <c r="AO16" s="176"/>
      <c r="AP16" s="176" t="str">
        <f t="shared" si="6"/>
        <v>.</v>
      </c>
      <c r="AQ16" s="335"/>
      <c r="AR16" s="178"/>
      <c r="AS16" s="183"/>
      <c r="AT16" s="179"/>
      <c r="AU16" s="179"/>
      <c r="AV16" s="184"/>
    </row>
    <row r="17" spans="1:48" ht="102.75" customHeight="1" x14ac:dyDescent="0.25">
      <c r="A17" s="12" t="str">
        <f>MID(F17,FIND("(Q",F17)+1,8)</f>
        <v>Q3e.1.3a</v>
      </c>
      <c r="B17" s="15" t="s">
        <v>128</v>
      </c>
      <c r="C17" s="10" t="s">
        <v>620</v>
      </c>
      <c r="D17" s="158"/>
      <c r="E17" s="159"/>
      <c r="F17" s="625" t="s">
        <v>639</v>
      </c>
      <c r="G17" s="625"/>
      <c r="H17" s="626"/>
      <c r="I17" s="634"/>
      <c r="J17" s="257"/>
      <c r="K17" s="193"/>
      <c r="L17" s="193"/>
      <c r="M17" s="527" t="str">
        <f t="shared" si="7"/>
        <v/>
      </c>
      <c r="N17" s="191" t="s">
        <v>1408</v>
      </c>
      <c r="O17" s="174" t="str">
        <f t="shared" si="9"/>
        <v/>
      </c>
      <c r="P17" s="97"/>
      <c r="Q17" s="97"/>
      <c r="R17" s="97"/>
      <c r="S17" s="97"/>
      <c r="T17" s="97"/>
      <c r="U17" s="97"/>
      <c r="V17" s="261" t="str">
        <f t="shared" si="3"/>
        <v>.</v>
      </c>
      <c r="W17" s="206"/>
      <c r="X17" s="539"/>
      <c r="Y17" s="540"/>
      <c r="Z17" s="540"/>
      <c r="AA17" s="541"/>
      <c r="AB17" s="227"/>
      <c r="AC17" s="388"/>
      <c r="AD17" s="176"/>
      <c r="AE17" s="176"/>
      <c r="AF17" s="176" t="str">
        <f t="shared" si="4"/>
        <v/>
      </c>
      <c r="AG17" s="176"/>
      <c r="AH17" s="176"/>
      <c r="AI17" s="176"/>
      <c r="AJ17" s="176"/>
      <c r="AK17" s="176" t="str">
        <f t="shared" si="5"/>
        <v/>
      </c>
      <c r="AL17" s="176"/>
      <c r="AM17" s="176"/>
      <c r="AN17" s="176"/>
      <c r="AO17" s="176"/>
      <c r="AP17" s="176" t="str">
        <f t="shared" si="6"/>
        <v>.</v>
      </c>
      <c r="AQ17" s="335"/>
      <c r="AR17" s="178"/>
      <c r="AS17" s="183"/>
      <c r="AT17" s="179"/>
      <c r="AU17" s="179"/>
      <c r="AV17" s="184"/>
    </row>
    <row r="18" spans="1:48" ht="60" customHeight="1" x14ac:dyDescent="0.25">
      <c r="A18" s="106"/>
      <c r="B18" s="15"/>
      <c r="C18" s="10"/>
      <c r="D18" s="560" t="s">
        <v>638</v>
      </c>
      <c r="E18" s="561"/>
      <c r="F18" s="561"/>
      <c r="G18" s="561"/>
      <c r="H18" s="562"/>
      <c r="I18" s="356"/>
      <c r="J18" s="257"/>
      <c r="K18" s="193"/>
      <c r="L18" s="193"/>
      <c r="M18" s="527"/>
      <c r="N18" s="185" t="s">
        <v>0</v>
      </c>
      <c r="O18" s="115"/>
      <c r="P18" s="115"/>
      <c r="Q18" s="115"/>
      <c r="R18" s="115"/>
      <c r="S18" s="115"/>
      <c r="T18" s="115"/>
      <c r="U18" s="115"/>
      <c r="V18" s="213"/>
      <c r="W18" s="187"/>
      <c r="X18" s="539"/>
      <c r="Y18" s="540"/>
      <c r="Z18" s="540"/>
      <c r="AA18" s="541"/>
      <c r="AB18" s="192"/>
      <c r="AC18" s="383"/>
      <c r="AD18" s="188"/>
      <c r="AE18" s="188"/>
      <c r="AF18" s="188"/>
      <c r="AG18" s="188"/>
      <c r="AH18" s="188"/>
      <c r="AI18" s="188"/>
      <c r="AJ18" s="188"/>
      <c r="AK18" s="188"/>
      <c r="AL18" s="188"/>
      <c r="AM18" s="188"/>
      <c r="AN18" s="188"/>
      <c r="AO18" s="188"/>
      <c r="AP18" s="188"/>
      <c r="AQ18" s="202"/>
      <c r="AR18" s="178"/>
      <c r="AS18" s="183"/>
      <c r="AT18" s="179"/>
      <c r="AU18" s="179"/>
      <c r="AV18" s="184"/>
    </row>
    <row r="19" spans="1:48" ht="99.65" customHeight="1" x14ac:dyDescent="0.25">
      <c r="A19" s="10" t="str">
        <f>MID(E19,FIND("(Q",E19)+1,8)</f>
        <v>Q3e.2.01</v>
      </c>
      <c r="B19" s="11" t="s">
        <v>128</v>
      </c>
      <c r="C19" s="15" t="s">
        <v>617</v>
      </c>
      <c r="D19" s="18"/>
      <c r="E19" s="580" t="s">
        <v>641</v>
      </c>
      <c r="F19" s="580"/>
      <c r="G19" s="580"/>
      <c r="H19" s="580"/>
      <c r="I19" s="617" t="s">
        <v>1231</v>
      </c>
      <c r="J19" s="493"/>
      <c r="K19" s="193"/>
      <c r="L19" s="526"/>
      <c r="M19" s="527" t="str">
        <f>IF(AND(J19="",K19=""),"",IF(K19="",J19,K19))</f>
        <v/>
      </c>
      <c r="N19" s="167" t="s">
        <v>264</v>
      </c>
      <c r="O19" s="97" t="s">
        <v>1286</v>
      </c>
      <c r="P19" s="97"/>
      <c r="Q19" s="97"/>
      <c r="R19" s="97"/>
      <c r="S19" s="97"/>
      <c r="T19" s="97"/>
      <c r="U19" s="97"/>
      <c r="V19" s="261" t="str">
        <f t="shared" si="3"/>
        <v>State level (for federal states)</v>
      </c>
      <c r="W19" s="206"/>
      <c r="X19" s="536"/>
      <c r="Y19" s="537"/>
      <c r="Z19" s="537"/>
      <c r="AA19" s="538"/>
      <c r="AB19" s="227"/>
      <c r="AC19" s="388"/>
      <c r="AD19" s="176"/>
      <c r="AE19" s="176"/>
      <c r="AF19" s="176" t="str">
        <f t="shared" si="4"/>
        <v/>
      </c>
      <c r="AG19" s="176"/>
      <c r="AH19" s="176"/>
      <c r="AI19" s="176"/>
      <c r="AJ19" s="176"/>
      <c r="AK19" s="176" t="str">
        <f t="shared" si="5"/>
        <v/>
      </c>
      <c r="AL19" s="176"/>
      <c r="AM19" s="176"/>
      <c r="AN19" s="176"/>
      <c r="AO19" s="176"/>
      <c r="AP19" s="176" t="str">
        <f t="shared" si="6"/>
        <v>.</v>
      </c>
      <c r="AQ19" s="335"/>
      <c r="AR19" s="178"/>
      <c r="AS19" s="183"/>
      <c r="AT19" s="179"/>
      <c r="AU19" s="179"/>
      <c r="AV19" s="184"/>
    </row>
    <row r="20" spans="1:48" ht="117" customHeight="1" x14ac:dyDescent="0.25">
      <c r="A20" s="10" t="str">
        <f>MID(F20,FIND("(Q",F20)+1,9)</f>
        <v>Q3e.2.01a</v>
      </c>
      <c r="B20" s="11" t="s">
        <v>372</v>
      </c>
      <c r="C20" s="15"/>
      <c r="D20" s="18"/>
      <c r="E20" s="457"/>
      <c r="F20" s="588" t="s">
        <v>655</v>
      </c>
      <c r="G20" s="588"/>
      <c r="H20" s="612"/>
      <c r="I20" s="622"/>
      <c r="J20" s="493"/>
      <c r="K20" s="193"/>
      <c r="L20" s="526"/>
      <c r="M20" s="527"/>
      <c r="N20" s="167" t="s">
        <v>0</v>
      </c>
      <c r="O20" s="174" t="str">
        <f t="shared" ref="O20:O34" si="11">IF(OR(B20="NI",B20="N"),"New question introduced in 2023 - Please answer this question for the year of the previous update in Column P",IF(B20="EC","Small changes were made to the question. Take extra care when validating the response in Column N. If necessary, please change your answer in Column P",""))</f>
        <v>New question introduced in 2023 - Please answer this question for the year of the previous update in Column P</v>
      </c>
      <c r="P20" s="97"/>
      <c r="Q20" s="97"/>
      <c r="R20" s="97"/>
      <c r="S20" s="97"/>
      <c r="T20" s="97"/>
      <c r="U20" s="97"/>
      <c r="V20" s="261" t="str">
        <f t="shared" si="3"/>
        <v/>
      </c>
      <c r="W20" s="206"/>
      <c r="X20" s="536"/>
      <c r="Y20" s="537"/>
      <c r="Z20" s="537"/>
      <c r="AA20" s="538"/>
      <c r="AB20" s="227"/>
      <c r="AC20" s="388"/>
      <c r="AD20" s="176"/>
      <c r="AE20" s="176"/>
      <c r="AF20" s="176" t="str">
        <f t="shared" si="4"/>
        <v/>
      </c>
      <c r="AG20" s="176"/>
      <c r="AH20" s="176"/>
      <c r="AI20" s="176"/>
      <c r="AJ20" s="176"/>
      <c r="AK20" s="176" t="str">
        <f t="shared" si="5"/>
        <v/>
      </c>
      <c r="AL20" s="176"/>
      <c r="AM20" s="176"/>
      <c r="AN20" s="176"/>
      <c r="AO20" s="176"/>
      <c r="AP20" s="176" t="str">
        <f t="shared" si="6"/>
        <v>.</v>
      </c>
      <c r="AQ20" s="335"/>
      <c r="AR20" s="178"/>
      <c r="AS20" s="183"/>
      <c r="AT20" s="179"/>
      <c r="AU20" s="179"/>
      <c r="AV20" s="184"/>
    </row>
    <row r="21" spans="1:48" ht="301" customHeight="1" x14ac:dyDescent="0.25">
      <c r="A21" s="12" t="str">
        <f>MID(E21,FIND("(Q",E21)+1,7)</f>
        <v>Q3e.2.1</v>
      </c>
      <c r="B21" s="15" t="s">
        <v>28</v>
      </c>
      <c r="C21" s="10" t="s">
        <v>622</v>
      </c>
      <c r="D21" s="14"/>
      <c r="E21" s="552" t="s">
        <v>643</v>
      </c>
      <c r="F21" s="552"/>
      <c r="G21" s="552"/>
      <c r="H21" s="553"/>
      <c r="I21" s="367" t="s">
        <v>1405</v>
      </c>
      <c r="J21" s="257"/>
      <c r="K21" s="193"/>
      <c r="L21" s="193"/>
      <c r="M21" s="527" t="str">
        <f t="shared" ref="M21:M34" si="12">IF(AND(J21="",K21=""),"",IF(K21="",J21,K21))</f>
        <v/>
      </c>
      <c r="N21" s="191" t="s">
        <v>11</v>
      </c>
      <c r="O21" s="174" t="str">
        <f t="shared" si="11"/>
        <v/>
      </c>
      <c r="P21" s="97"/>
      <c r="Q21" s="97"/>
      <c r="R21" s="97"/>
      <c r="S21" s="97"/>
      <c r="T21" s="97"/>
      <c r="U21" s="97"/>
      <c r="V21" s="261" t="str">
        <f t="shared" si="3"/>
        <v>no (market open to competition)</v>
      </c>
      <c r="W21" s="206"/>
      <c r="X21" s="539"/>
      <c r="Y21" s="540"/>
      <c r="Z21" s="540"/>
      <c r="AA21" s="541"/>
      <c r="AB21" s="227"/>
      <c r="AC21" s="388"/>
      <c r="AD21" s="176"/>
      <c r="AE21" s="176"/>
      <c r="AF21" s="176" t="str">
        <f t="shared" si="4"/>
        <v/>
      </c>
      <c r="AG21" s="176"/>
      <c r="AH21" s="176"/>
      <c r="AI21" s="176"/>
      <c r="AJ21" s="176"/>
      <c r="AK21" s="176" t="str">
        <f t="shared" si="5"/>
        <v/>
      </c>
      <c r="AL21" s="176"/>
      <c r="AM21" s="176"/>
      <c r="AN21" s="176"/>
      <c r="AO21" s="176"/>
      <c r="AP21" s="176" t="str">
        <f t="shared" si="6"/>
        <v>.</v>
      </c>
      <c r="AQ21" s="335"/>
      <c r="AR21" s="178"/>
      <c r="AS21" s="183"/>
      <c r="AT21" s="179"/>
      <c r="AU21" s="179"/>
      <c r="AV21" s="184"/>
    </row>
    <row r="22" spans="1:48" ht="37.5" customHeight="1" x14ac:dyDescent="0.25">
      <c r="A22" s="12" t="str">
        <f>MID(E22,FIND("(Q",E22)+1,8)</f>
        <v>Q3e.2.1a</v>
      </c>
      <c r="B22" s="15" t="s">
        <v>128</v>
      </c>
      <c r="C22" s="10" t="s">
        <v>623</v>
      </c>
      <c r="D22" s="14"/>
      <c r="E22" s="558" t="s">
        <v>1258</v>
      </c>
      <c r="F22" s="558"/>
      <c r="G22" s="558"/>
      <c r="H22" s="559"/>
      <c r="I22" s="356"/>
      <c r="J22" s="257"/>
      <c r="K22" s="193"/>
      <c r="L22" s="193"/>
      <c r="M22" s="527" t="str">
        <f t="shared" si="12"/>
        <v/>
      </c>
      <c r="N22" s="191" t="s">
        <v>1408</v>
      </c>
      <c r="O22" s="174" t="str">
        <f t="shared" si="11"/>
        <v/>
      </c>
      <c r="P22" s="97"/>
      <c r="Q22" s="97"/>
      <c r="R22" s="97"/>
      <c r="S22" s="97"/>
      <c r="T22" s="97"/>
      <c r="U22" s="97"/>
      <c r="V22" s="261" t="str">
        <f t="shared" si="3"/>
        <v>.</v>
      </c>
      <c r="W22" s="206"/>
      <c r="X22" s="539"/>
      <c r="Y22" s="540"/>
      <c r="Z22" s="540"/>
      <c r="AA22" s="541"/>
      <c r="AB22" s="227"/>
      <c r="AC22" s="388"/>
      <c r="AD22" s="176"/>
      <c r="AE22" s="176"/>
      <c r="AF22" s="176" t="str">
        <f t="shared" si="4"/>
        <v/>
      </c>
      <c r="AG22" s="176"/>
      <c r="AH22" s="176"/>
      <c r="AI22" s="176"/>
      <c r="AJ22" s="176"/>
      <c r="AK22" s="176" t="str">
        <f t="shared" si="5"/>
        <v/>
      </c>
      <c r="AL22" s="176"/>
      <c r="AM22" s="176"/>
      <c r="AN22" s="176"/>
      <c r="AO22" s="176"/>
      <c r="AP22" s="176" t="str">
        <f t="shared" si="6"/>
        <v>.</v>
      </c>
      <c r="AQ22" s="335"/>
      <c r="AR22" s="178"/>
      <c r="AS22" s="183"/>
      <c r="AT22" s="179"/>
      <c r="AU22" s="179"/>
      <c r="AV22" s="184"/>
    </row>
    <row r="23" spans="1:48" ht="36.75" customHeight="1" x14ac:dyDescent="0.25">
      <c r="A23" s="12" t="str">
        <f>MID(F23,FIND("(Q",F23)+1,8)</f>
        <v>Q3e.2.1b</v>
      </c>
      <c r="B23" s="15" t="s">
        <v>28</v>
      </c>
      <c r="C23" s="10" t="s">
        <v>624</v>
      </c>
      <c r="D23" s="14"/>
      <c r="E23" s="463"/>
      <c r="F23" s="638" t="s">
        <v>642</v>
      </c>
      <c r="G23" s="638"/>
      <c r="H23" s="639"/>
      <c r="I23" s="481"/>
      <c r="J23" s="257"/>
      <c r="K23" s="513"/>
      <c r="L23" s="193"/>
      <c r="M23" s="527" t="str">
        <f t="shared" si="12"/>
        <v/>
      </c>
      <c r="N23" s="191" t="s">
        <v>71</v>
      </c>
      <c r="O23" s="174" t="str">
        <f t="shared" si="11"/>
        <v/>
      </c>
      <c r="P23" s="97"/>
      <c r="Q23" s="97"/>
      <c r="R23" s="97"/>
      <c r="S23" s="97"/>
      <c r="T23" s="97"/>
      <c r="U23" s="97"/>
      <c r="V23" s="261" t="str">
        <f t="shared" si="3"/>
        <v>not applicable</v>
      </c>
      <c r="W23" s="206"/>
      <c r="X23" s="539"/>
      <c r="Y23" s="540"/>
      <c r="Z23" s="540"/>
      <c r="AA23" s="541"/>
      <c r="AB23" s="227"/>
      <c r="AC23" s="388"/>
      <c r="AD23" s="176"/>
      <c r="AE23" s="176"/>
      <c r="AF23" s="176" t="str">
        <f t="shared" si="4"/>
        <v/>
      </c>
      <c r="AG23" s="176"/>
      <c r="AH23" s="176"/>
      <c r="AI23" s="176"/>
      <c r="AJ23" s="176"/>
      <c r="AK23" s="176" t="str">
        <f t="shared" si="5"/>
        <v/>
      </c>
      <c r="AL23" s="176"/>
      <c r="AM23" s="176"/>
      <c r="AN23" s="176"/>
      <c r="AO23" s="176"/>
      <c r="AP23" s="176" t="str">
        <f t="shared" si="6"/>
        <v>.</v>
      </c>
      <c r="AQ23" s="335"/>
      <c r="AR23" s="178"/>
      <c r="AS23" s="183"/>
      <c r="AT23" s="179"/>
      <c r="AU23" s="179"/>
      <c r="AV23" s="184"/>
    </row>
    <row r="24" spans="1:48" ht="28.5" customHeight="1" x14ac:dyDescent="0.25">
      <c r="A24" s="12" t="str">
        <f>MID(F24,FIND("(Q",F24)+1,8)</f>
        <v>Q3e.2.1c</v>
      </c>
      <c r="B24" s="15" t="s">
        <v>128</v>
      </c>
      <c r="C24" s="10" t="s">
        <v>625</v>
      </c>
      <c r="D24" s="14"/>
      <c r="E24" s="463"/>
      <c r="F24" s="588" t="s">
        <v>656</v>
      </c>
      <c r="G24" s="588"/>
      <c r="H24" s="612"/>
      <c r="I24" s="481"/>
      <c r="J24" s="257"/>
      <c r="K24" s="193"/>
      <c r="L24" s="193"/>
      <c r="M24" s="527" t="str">
        <f t="shared" si="12"/>
        <v/>
      </c>
      <c r="N24" s="191" t="s">
        <v>1408</v>
      </c>
      <c r="O24" s="174" t="str">
        <f t="shared" si="11"/>
        <v/>
      </c>
      <c r="P24" s="97"/>
      <c r="Q24" s="97"/>
      <c r="R24" s="97"/>
      <c r="S24" s="97"/>
      <c r="T24" s="97"/>
      <c r="U24" s="97"/>
      <c r="V24" s="261" t="str">
        <f t="shared" si="3"/>
        <v>.</v>
      </c>
      <c r="W24" s="206"/>
      <c r="X24" s="539"/>
      <c r="Y24" s="540"/>
      <c r="Z24" s="540"/>
      <c r="AA24" s="541"/>
      <c r="AB24" s="227"/>
      <c r="AC24" s="388"/>
      <c r="AD24" s="176"/>
      <c r="AE24" s="176"/>
      <c r="AF24" s="176" t="str">
        <f t="shared" si="4"/>
        <v/>
      </c>
      <c r="AG24" s="176"/>
      <c r="AH24" s="176"/>
      <c r="AI24" s="176"/>
      <c r="AJ24" s="176"/>
      <c r="AK24" s="176" t="str">
        <f t="shared" si="5"/>
        <v/>
      </c>
      <c r="AL24" s="176"/>
      <c r="AM24" s="176"/>
      <c r="AN24" s="176"/>
      <c r="AO24" s="176"/>
      <c r="AP24" s="176" t="str">
        <f t="shared" si="6"/>
        <v>.</v>
      </c>
      <c r="AQ24" s="335"/>
      <c r="AR24" s="178"/>
      <c r="AS24" s="183"/>
      <c r="AT24" s="179"/>
      <c r="AU24" s="179"/>
      <c r="AV24" s="184"/>
    </row>
    <row r="25" spans="1:48" ht="82.5" customHeight="1" x14ac:dyDescent="0.25">
      <c r="A25" s="12" t="str">
        <f>MID(E25,FIND("(Q",E25)+1,7)</f>
        <v>Q3e.2.2</v>
      </c>
      <c r="B25" s="15" t="s">
        <v>28</v>
      </c>
      <c r="C25" s="10" t="s">
        <v>626</v>
      </c>
      <c r="D25" s="14"/>
      <c r="E25" s="554" t="s">
        <v>646</v>
      </c>
      <c r="F25" s="554"/>
      <c r="G25" s="554"/>
      <c r="H25" s="555"/>
      <c r="I25" s="617" t="s">
        <v>644</v>
      </c>
      <c r="J25" s="257"/>
      <c r="K25" s="193"/>
      <c r="L25" s="193"/>
      <c r="M25" s="527" t="str">
        <f t="shared" si="12"/>
        <v/>
      </c>
      <c r="N25" s="191" t="s">
        <v>338</v>
      </c>
      <c r="O25" s="174" t="str">
        <f t="shared" si="11"/>
        <v/>
      </c>
      <c r="P25" s="97"/>
      <c r="Q25" s="97"/>
      <c r="R25" s="97"/>
      <c r="S25" s="97"/>
      <c r="T25" s="97"/>
      <c r="U25" s="97"/>
      <c r="V25" s="261" t="str">
        <f t="shared" si="3"/>
        <v>no (need approval to enter ALL new routes)</v>
      </c>
      <c r="W25" s="206"/>
      <c r="X25" s="539"/>
      <c r="Y25" s="540"/>
      <c r="Z25" s="540"/>
      <c r="AA25" s="541"/>
      <c r="AB25" s="227"/>
      <c r="AC25" s="388"/>
      <c r="AD25" s="176"/>
      <c r="AE25" s="176"/>
      <c r="AF25" s="176" t="str">
        <f t="shared" si="4"/>
        <v/>
      </c>
      <c r="AG25" s="176"/>
      <c r="AH25" s="176"/>
      <c r="AI25" s="176"/>
      <c r="AJ25" s="176"/>
      <c r="AK25" s="176" t="str">
        <f t="shared" si="5"/>
        <v/>
      </c>
      <c r="AL25" s="176"/>
      <c r="AM25" s="176"/>
      <c r="AN25" s="176"/>
      <c r="AO25" s="176"/>
      <c r="AP25" s="176" t="str">
        <f t="shared" si="6"/>
        <v>.</v>
      </c>
      <c r="AQ25" s="335"/>
      <c r="AR25" s="178"/>
      <c r="AS25" s="183"/>
      <c r="AT25" s="179"/>
      <c r="AU25" s="179"/>
      <c r="AV25" s="184"/>
    </row>
    <row r="26" spans="1:48" ht="44.25" customHeight="1" x14ac:dyDescent="0.25">
      <c r="A26" s="12" t="str">
        <f>MID(E26,FIND("(Q",E26)+1,8)</f>
        <v>Q3e.2.2a</v>
      </c>
      <c r="B26" s="15" t="s">
        <v>128</v>
      </c>
      <c r="C26" s="10" t="s">
        <v>627</v>
      </c>
      <c r="D26" s="14"/>
      <c r="E26" s="558" t="s">
        <v>645</v>
      </c>
      <c r="F26" s="558"/>
      <c r="G26" s="558"/>
      <c r="H26" s="559"/>
      <c r="I26" s="617"/>
      <c r="J26" s="257"/>
      <c r="K26" s="193"/>
      <c r="L26" s="193"/>
      <c r="M26" s="527" t="str">
        <f t="shared" si="12"/>
        <v/>
      </c>
      <c r="N26" s="191" t="s">
        <v>1408</v>
      </c>
      <c r="O26" s="174" t="str">
        <f t="shared" si="11"/>
        <v/>
      </c>
      <c r="P26" s="97"/>
      <c r="Q26" s="97"/>
      <c r="R26" s="97"/>
      <c r="S26" s="97"/>
      <c r="T26" s="97"/>
      <c r="U26" s="97"/>
      <c r="V26" s="261" t="str">
        <f t="shared" si="3"/>
        <v>.</v>
      </c>
      <c r="W26" s="206"/>
      <c r="X26" s="539"/>
      <c r="Y26" s="540"/>
      <c r="Z26" s="540"/>
      <c r="AA26" s="541"/>
      <c r="AB26" s="227"/>
      <c r="AC26" s="388"/>
      <c r="AD26" s="176"/>
      <c r="AE26" s="176"/>
      <c r="AF26" s="176" t="str">
        <f t="shared" si="4"/>
        <v/>
      </c>
      <c r="AG26" s="176"/>
      <c r="AH26" s="176"/>
      <c r="AI26" s="176"/>
      <c r="AJ26" s="176"/>
      <c r="AK26" s="176" t="str">
        <f t="shared" si="5"/>
        <v/>
      </c>
      <c r="AL26" s="176"/>
      <c r="AM26" s="176"/>
      <c r="AN26" s="176"/>
      <c r="AO26" s="176"/>
      <c r="AP26" s="176" t="str">
        <f t="shared" si="6"/>
        <v>.</v>
      </c>
      <c r="AQ26" s="335"/>
      <c r="AR26" s="178"/>
      <c r="AS26" s="183"/>
      <c r="AT26" s="179"/>
      <c r="AU26" s="179"/>
      <c r="AV26" s="184"/>
    </row>
    <row r="27" spans="1:48" ht="92.25" customHeight="1" x14ac:dyDescent="0.25">
      <c r="A27" s="12" t="str">
        <f>MID(E27,FIND("(Q",E27)+1,7)</f>
        <v>Q3e.2.3</v>
      </c>
      <c r="B27" s="15" t="s">
        <v>28</v>
      </c>
      <c r="C27" s="10" t="s">
        <v>628</v>
      </c>
      <c r="D27" s="14"/>
      <c r="E27" s="556" t="s">
        <v>647</v>
      </c>
      <c r="F27" s="556"/>
      <c r="G27" s="556"/>
      <c r="H27" s="557"/>
      <c r="I27" s="643" t="s">
        <v>1259</v>
      </c>
      <c r="J27" s="257"/>
      <c r="K27" s="193"/>
      <c r="L27" s="193"/>
      <c r="M27" s="527" t="str">
        <f t="shared" si="12"/>
        <v/>
      </c>
      <c r="N27" s="191" t="s">
        <v>5</v>
      </c>
      <c r="O27" s="174" t="str">
        <f t="shared" si="11"/>
        <v/>
      </c>
      <c r="P27" s="97"/>
      <c r="Q27" s="97"/>
      <c r="R27" s="97"/>
      <c r="S27" s="97"/>
      <c r="T27" s="97"/>
      <c r="U27" s="97"/>
      <c r="V27" s="261" t="str">
        <f t="shared" si="3"/>
        <v>yes</v>
      </c>
      <c r="W27" s="206"/>
      <c r="X27" s="539"/>
      <c r="Y27" s="540"/>
      <c r="Z27" s="540"/>
      <c r="AA27" s="541"/>
      <c r="AB27" s="227"/>
      <c r="AC27" s="388"/>
      <c r="AD27" s="176"/>
      <c r="AE27" s="176"/>
      <c r="AF27" s="176" t="str">
        <f t="shared" si="4"/>
        <v/>
      </c>
      <c r="AG27" s="176"/>
      <c r="AH27" s="176"/>
      <c r="AI27" s="176"/>
      <c r="AJ27" s="176"/>
      <c r="AK27" s="176" t="str">
        <f t="shared" si="5"/>
        <v/>
      </c>
      <c r="AL27" s="176"/>
      <c r="AM27" s="176"/>
      <c r="AN27" s="176"/>
      <c r="AO27" s="176"/>
      <c r="AP27" s="176" t="str">
        <f t="shared" si="6"/>
        <v>.</v>
      </c>
      <c r="AQ27" s="335"/>
      <c r="AR27" s="178"/>
      <c r="AS27" s="183"/>
      <c r="AT27" s="179"/>
      <c r="AU27" s="179"/>
      <c r="AV27" s="184"/>
    </row>
    <row r="28" spans="1:48" ht="46.15" customHeight="1" x14ac:dyDescent="0.25">
      <c r="A28" s="12" t="str">
        <f>MID(E28,FIND("(Q",E28)+1,8)</f>
        <v>Q3e.2.3a</v>
      </c>
      <c r="B28" s="15" t="s">
        <v>128</v>
      </c>
      <c r="C28" s="10" t="s">
        <v>629</v>
      </c>
      <c r="D28" s="14"/>
      <c r="E28" s="558" t="s">
        <v>648</v>
      </c>
      <c r="F28" s="558"/>
      <c r="G28" s="558"/>
      <c r="H28" s="559"/>
      <c r="I28" s="617"/>
      <c r="J28" s="257"/>
      <c r="K28" s="193"/>
      <c r="L28" s="193"/>
      <c r="M28" s="527" t="str">
        <f t="shared" si="12"/>
        <v/>
      </c>
      <c r="N28" s="191" t="s">
        <v>1408</v>
      </c>
      <c r="O28" s="174" t="str">
        <f t="shared" si="11"/>
        <v/>
      </c>
      <c r="P28" s="97"/>
      <c r="Q28" s="97"/>
      <c r="R28" s="97"/>
      <c r="S28" s="97"/>
      <c r="T28" s="97"/>
      <c r="U28" s="97"/>
      <c r="V28" s="261" t="str">
        <f t="shared" si="3"/>
        <v>.</v>
      </c>
      <c r="W28" s="206"/>
      <c r="X28" s="539"/>
      <c r="Y28" s="540"/>
      <c r="Z28" s="540"/>
      <c r="AA28" s="541"/>
      <c r="AB28" s="227"/>
      <c r="AC28" s="388"/>
      <c r="AD28" s="176"/>
      <c r="AE28" s="176"/>
      <c r="AF28" s="176" t="str">
        <f t="shared" si="4"/>
        <v/>
      </c>
      <c r="AG28" s="176"/>
      <c r="AH28" s="176"/>
      <c r="AI28" s="176"/>
      <c r="AJ28" s="176"/>
      <c r="AK28" s="176" t="str">
        <f t="shared" si="5"/>
        <v/>
      </c>
      <c r="AL28" s="176"/>
      <c r="AM28" s="176"/>
      <c r="AN28" s="176"/>
      <c r="AO28" s="176"/>
      <c r="AP28" s="176" t="str">
        <f t="shared" si="6"/>
        <v>.</v>
      </c>
      <c r="AQ28" s="335"/>
      <c r="AR28" s="178"/>
      <c r="AS28" s="183"/>
      <c r="AT28" s="179"/>
      <c r="AU28" s="179"/>
      <c r="AV28" s="184"/>
    </row>
    <row r="29" spans="1:48" ht="48" customHeight="1" x14ac:dyDescent="0.25">
      <c r="A29" s="12" t="str">
        <f>MID(E29,FIND("(Q",E29)+1,7)</f>
        <v>Q3e.2.4</v>
      </c>
      <c r="B29" s="11" t="s">
        <v>28</v>
      </c>
      <c r="C29" s="10" t="s">
        <v>630</v>
      </c>
      <c r="D29" s="14"/>
      <c r="E29" s="552" t="s">
        <v>649</v>
      </c>
      <c r="F29" s="552"/>
      <c r="G29" s="552"/>
      <c r="H29" s="553"/>
      <c r="I29" s="617" t="s">
        <v>315</v>
      </c>
      <c r="J29" s="257"/>
      <c r="K29" s="193"/>
      <c r="L29" s="193"/>
      <c r="M29" s="527" t="str">
        <f t="shared" si="12"/>
        <v/>
      </c>
      <c r="N29" s="191" t="s">
        <v>335</v>
      </c>
      <c r="O29" s="174" t="str">
        <f t="shared" si="11"/>
        <v/>
      </c>
      <c r="P29" s="97"/>
      <c r="Q29" s="97"/>
      <c r="R29" s="97"/>
      <c r="S29" s="97"/>
      <c r="T29" s="97"/>
      <c r="U29" s="97"/>
      <c r="V29" s="261" t="str">
        <f t="shared" si="3"/>
        <v>obtain a license or authorisation</v>
      </c>
      <c r="W29" s="206"/>
      <c r="X29" s="539"/>
      <c r="Y29" s="540"/>
      <c r="Z29" s="540"/>
      <c r="AA29" s="541"/>
      <c r="AB29" s="227"/>
      <c r="AC29" s="388"/>
      <c r="AD29" s="176"/>
      <c r="AE29" s="176"/>
      <c r="AF29" s="176" t="str">
        <f t="shared" si="4"/>
        <v/>
      </c>
      <c r="AG29" s="176"/>
      <c r="AH29" s="176"/>
      <c r="AI29" s="176"/>
      <c r="AJ29" s="176"/>
      <c r="AK29" s="176" t="str">
        <f t="shared" si="5"/>
        <v/>
      </c>
      <c r="AL29" s="176"/>
      <c r="AM29" s="176"/>
      <c r="AN29" s="176"/>
      <c r="AO29" s="176"/>
      <c r="AP29" s="176" t="str">
        <f t="shared" si="6"/>
        <v>.</v>
      </c>
      <c r="AQ29" s="335"/>
      <c r="AR29" s="178"/>
      <c r="AS29" s="183"/>
      <c r="AT29" s="179"/>
      <c r="AU29" s="179"/>
      <c r="AV29" s="184"/>
    </row>
    <row r="30" spans="1:48" ht="53.5" customHeight="1" x14ac:dyDescent="0.25">
      <c r="A30" s="12" t="str">
        <f>MID(E30,FIND("(Q",E30)+1,8)</f>
        <v>Q3e.2.4a</v>
      </c>
      <c r="B30" s="15" t="s">
        <v>128</v>
      </c>
      <c r="C30" s="10" t="s">
        <v>631</v>
      </c>
      <c r="D30" s="14"/>
      <c r="E30" s="558" t="s">
        <v>650</v>
      </c>
      <c r="F30" s="558"/>
      <c r="G30" s="558"/>
      <c r="H30" s="559"/>
      <c r="I30" s="617"/>
      <c r="J30" s="257"/>
      <c r="K30" s="193"/>
      <c r="L30" s="193"/>
      <c r="M30" s="527" t="str">
        <f t="shared" si="12"/>
        <v/>
      </c>
      <c r="N30" s="191" t="s">
        <v>1408</v>
      </c>
      <c r="O30" s="174" t="str">
        <f t="shared" si="11"/>
        <v/>
      </c>
      <c r="P30" s="97"/>
      <c r="Q30" s="97"/>
      <c r="R30" s="97"/>
      <c r="S30" s="97"/>
      <c r="T30" s="97"/>
      <c r="U30" s="97"/>
      <c r="V30" s="261" t="str">
        <f t="shared" si="3"/>
        <v>.</v>
      </c>
      <c r="W30" s="206"/>
      <c r="X30" s="539"/>
      <c r="Y30" s="540"/>
      <c r="Z30" s="540"/>
      <c r="AA30" s="541"/>
      <c r="AB30" s="227"/>
      <c r="AC30" s="388"/>
      <c r="AD30" s="176"/>
      <c r="AE30" s="176"/>
      <c r="AF30" s="176" t="str">
        <f t="shared" si="4"/>
        <v/>
      </c>
      <c r="AG30" s="176"/>
      <c r="AH30" s="176"/>
      <c r="AI30" s="176"/>
      <c r="AJ30" s="176"/>
      <c r="AK30" s="176" t="str">
        <f t="shared" si="5"/>
        <v/>
      </c>
      <c r="AL30" s="176"/>
      <c r="AM30" s="176"/>
      <c r="AN30" s="176"/>
      <c r="AO30" s="176"/>
      <c r="AP30" s="176" t="str">
        <f t="shared" si="6"/>
        <v>.</v>
      </c>
      <c r="AQ30" s="335"/>
      <c r="AR30" s="178"/>
      <c r="AS30" s="183"/>
      <c r="AT30" s="179"/>
      <c r="AU30" s="179"/>
      <c r="AV30" s="184"/>
    </row>
    <row r="31" spans="1:48" ht="54" customHeight="1" x14ac:dyDescent="0.25">
      <c r="A31" s="12" t="str">
        <f>MID(E31,FIND("(Q",E31)+1,7)</f>
        <v>Q3e.2.5</v>
      </c>
      <c r="B31" s="15" t="s">
        <v>28</v>
      </c>
      <c r="C31" s="10" t="s">
        <v>632</v>
      </c>
      <c r="D31" s="14"/>
      <c r="E31" s="552" t="s">
        <v>651</v>
      </c>
      <c r="F31" s="552"/>
      <c r="G31" s="552"/>
      <c r="H31" s="553"/>
      <c r="I31" s="617" t="s">
        <v>278</v>
      </c>
      <c r="J31" s="257"/>
      <c r="K31" s="193"/>
      <c r="L31" s="193"/>
      <c r="M31" s="527" t="str">
        <f t="shared" si="12"/>
        <v/>
      </c>
      <c r="N31" s="191" t="s">
        <v>1</v>
      </c>
      <c r="O31" s="174" t="str">
        <f t="shared" si="11"/>
        <v/>
      </c>
      <c r="P31" s="97"/>
      <c r="Q31" s="97"/>
      <c r="R31" s="97"/>
      <c r="S31" s="97"/>
      <c r="T31" s="97"/>
      <c r="U31" s="97"/>
      <c r="V31" s="261" t="str">
        <f t="shared" si="3"/>
        <v>no</v>
      </c>
      <c r="W31" s="206"/>
      <c r="X31" s="539"/>
      <c r="Y31" s="540"/>
      <c r="Z31" s="540"/>
      <c r="AA31" s="541"/>
      <c r="AB31" s="227"/>
      <c r="AC31" s="388"/>
      <c r="AD31" s="176"/>
      <c r="AE31" s="176"/>
      <c r="AF31" s="176" t="str">
        <f t="shared" si="4"/>
        <v/>
      </c>
      <c r="AG31" s="176"/>
      <c r="AH31" s="176"/>
      <c r="AI31" s="176"/>
      <c r="AJ31" s="176"/>
      <c r="AK31" s="176" t="str">
        <f t="shared" si="5"/>
        <v/>
      </c>
      <c r="AL31" s="176"/>
      <c r="AM31" s="176"/>
      <c r="AN31" s="176"/>
      <c r="AO31" s="176"/>
      <c r="AP31" s="176" t="str">
        <f t="shared" si="6"/>
        <v>.</v>
      </c>
      <c r="AQ31" s="335"/>
      <c r="AR31" s="178"/>
      <c r="AS31" s="183"/>
      <c r="AT31" s="179"/>
      <c r="AU31" s="179"/>
      <c r="AV31" s="184"/>
    </row>
    <row r="32" spans="1:48" ht="28.5" customHeight="1" x14ac:dyDescent="0.25">
      <c r="A32" s="12" t="str">
        <f>MID(E32,FIND("(Q",E32)+1,8)</f>
        <v>Q3e.2.5a</v>
      </c>
      <c r="B32" s="15" t="s">
        <v>128</v>
      </c>
      <c r="C32" s="10" t="s">
        <v>633</v>
      </c>
      <c r="D32" s="14"/>
      <c r="E32" s="558" t="s">
        <v>652</v>
      </c>
      <c r="F32" s="558"/>
      <c r="G32" s="558"/>
      <c r="H32" s="559"/>
      <c r="I32" s="617"/>
      <c r="J32" s="257"/>
      <c r="K32" s="193"/>
      <c r="L32" s="193"/>
      <c r="M32" s="527" t="str">
        <f t="shared" si="12"/>
        <v/>
      </c>
      <c r="N32" s="191" t="s">
        <v>1408</v>
      </c>
      <c r="O32" s="174" t="str">
        <f t="shared" si="11"/>
        <v/>
      </c>
      <c r="P32" s="97"/>
      <c r="Q32" s="97"/>
      <c r="R32" s="97"/>
      <c r="S32" s="97"/>
      <c r="T32" s="97"/>
      <c r="U32" s="97"/>
      <c r="V32" s="261" t="str">
        <f t="shared" si="3"/>
        <v>.</v>
      </c>
      <c r="W32" s="206"/>
      <c r="X32" s="539"/>
      <c r="Y32" s="540"/>
      <c r="Z32" s="540"/>
      <c r="AA32" s="541"/>
      <c r="AB32" s="227"/>
      <c r="AC32" s="388"/>
      <c r="AD32" s="176"/>
      <c r="AE32" s="176"/>
      <c r="AF32" s="176" t="str">
        <f t="shared" si="4"/>
        <v/>
      </c>
      <c r="AG32" s="176"/>
      <c r="AH32" s="176"/>
      <c r="AI32" s="176"/>
      <c r="AJ32" s="176"/>
      <c r="AK32" s="176" t="str">
        <f t="shared" si="5"/>
        <v/>
      </c>
      <c r="AL32" s="176"/>
      <c r="AM32" s="176"/>
      <c r="AN32" s="176"/>
      <c r="AO32" s="176"/>
      <c r="AP32" s="176" t="str">
        <f t="shared" si="6"/>
        <v>.</v>
      </c>
      <c r="AQ32" s="335"/>
      <c r="AR32" s="178"/>
      <c r="AS32" s="183"/>
      <c r="AT32" s="179"/>
      <c r="AU32" s="179"/>
      <c r="AV32" s="184"/>
    </row>
    <row r="33" spans="1:48" ht="209.25" customHeight="1" x14ac:dyDescent="0.25">
      <c r="A33" s="12" t="str">
        <f>MID(E33,FIND("(Q",E33)+1,7)</f>
        <v>Q3e.2.6</v>
      </c>
      <c r="B33" s="15" t="s">
        <v>29</v>
      </c>
      <c r="C33" s="10" t="s">
        <v>634</v>
      </c>
      <c r="D33" s="14"/>
      <c r="E33" s="552" t="s">
        <v>653</v>
      </c>
      <c r="F33" s="552"/>
      <c r="G33" s="552"/>
      <c r="H33" s="553"/>
      <c r="I33" s="451" t="s">
        <v>1277</v>
      </c>
      <c r="J33" s="257"/>
      <c r="K33" s="193"/>
      <c r="L33" s="193"/>
      <c r="M33" s="527" t="str">
        <f t="shared" si="12"/>
        <v/>
      </c>
      <c r="N33" s="191" t="s">
        <v>1</v>
      </c>
      <c r="O33" s="174" t="str">
        <f t="shared" si="11"/>
        <v>New question introduced in 2023 - Please answer this question for the year of the previous update in Column P</v>
      </c>
      <c r="P33" s="97"/>
      <c r="Q33" s="97"/>
      <c r="R33" s="97"/>
      <c r="S33" s="97"/>
      <c r="T33" s="97"/>
      <c r="U33" s="97"/>
      <c r="V33" s="261" t="str">
        <f t="shared" si="3"/>
        <v>no</v>
      </c>
      <c r="W33" s="206"/>
      <c r="X33" s="539"/>
      <c r="Y33" s="540"/>
      <c r="Z33" s="540"/>
      <c r="AA33" s="541"/>
      <c r="AB33" s="227"/>
      <c r="AC33" s="388"/>
      <c r="AD33" s="176"/>
      <c r="AE33" s="176"/>
      <c r="AF33" s="176" t="str">
        <f t="shared" si="4"/>
        <v/>
      </c>
      <c r="AG33" s="176"/>
      <c r="AH33" s="176"/>
      <c r="AI33" s="176"/>
      <c r="AJ33" s="176"/>
      <c r="AK33" s="176" t="str">
        <f t="shared" si="5"/>
        <v/>
      </c>
      <c r="AL33" s="176"/>
      <c r="AM33" s="176"/>
      <c r="AN33" s="176"/>
      <c r="AO33" s="176"/>
      <c r="AP33" s="176" t="str">
        <f t="shared" si="6"/>
        <v>.</v>
      </c>
      <c r="AQ33" s="335"/>
      <c r="AR33" s="178"/>
      <c r="AS33" s="183"/>
      <c r="AT33" s="179"/>
      <c r="AU33" s="179"/>
      <c r="AV33" s="184"/>
    </row>
    <row r="34" spans="1:48" ht="34.5" customHeight="1" thickBot="1" x14ac:dyDescent="0.3">
      <c r="A34" s="12" t="str">
        <f>MID(E34,FIND("(Q",E34)+1,8)</f>
        <v>Q3e.2.6a</v>
      </c>
      <c r="B34" s="15" t="s">
        <v>128</v>
      </c>
      <c r="C34" s="10" t="s">
        <v>635</v>
      </c>
      <c r="D34" s="14"/>
      <c r="E34" s="609" t="s">
        <v>654</v>
      </c>
      <c r="F34" s="609"/>
      <c r="G34" s="609"/>
      <c r="H34" s="610"/>
      <c r="I34" s="481"/>
      <c r="J34" s="515"/>
      <c r="K34" s="516"/>
      <c r="L34" s="516"/>
      <c r="M34" s="532" t="str">
        <f t="shared" si="12"/>
        <v/>
      </c>
      <c r="N34" s="194" t="s">
        <v>1408</v>
      </c>
      <c r="O34" s="215" t="str">
        <f t="shared" si="11"/>
        <v/>
      </c>
      <c r="P34" s="195"/>
      <c r="Q34" s="195"/>
      <c r="R34" s="195"/>
      <c r="S34" s="195"/>
      <c r="T34" s="195"/>
      <c r="U34" s="195"/>
      <c r="V34" s="262" t="str">
        <f t="shared" si="3"/>
        <v>.</v>
      </c>
      <c r="W34" s="448"/>
      <c r="X34" s="542"/>
      <c r="Y34" s="543"/>
      <c r="Z34" s="543"/>
      <c r="AA34" s="544"/>
      <c r="AB34" s="445"/>
      <c r="AC34" s="398"/>
      <c r="AD34" s="197"/>
      <c r="AE34" s="197"/>
      <c r="AF34" s="197" t="str">
        <f t="shared" si="4"/>
        <v/>
      </c>
      <c r="AG34" s="197"/>
      <c r="AH34" s="197"/>
      <c r="AI34" s="197"/>
      <c r="AJ34" s="197"/>
      <c r="AK34" s="197" t="str">
        <f t="shared" si="5"/>
        <v/>
      </c>
      <c r="AL34" s="197"/>
      <c r="AM34" s="197"/>
      <c r="AN34" s="197"/>
      <c r="AO34" s="197"/>
      <c r="AP34" s="197" t="str">
        <f t="shared" si="6"/>
        <v>.</v>
      </c>
      <c r="AQ34" s="344"/>
      <c r="AR34" s="178"/>
      <c r="AS34" s="198"/>
      <c r="AT34" s="199"/>
      <c r="AU34" s="199"/>
      <c r="AV34" s="200"/>
    </row>
    <row r="35" spans="1:48" x14ac:dyDescent="0.25">
      <c r="B35" s="12"/>
      <c r="C35" s="10"/>
      <c r="D35" s="43"/>
      <c r="H35" s="62"/>
      <c r="I35" s="78"/>
      <c r="AB35" s="386"/>
      <c r="AC35" s="386"/>
    </row>
    <row r="36" spans="1:48" x14ac:dyDescent="0.25">
      <c r="A36" s="91"/>
      <c r="B36" s="91">
        <f>COUNTIF(B5:B34,"E")+ COUNTIF(B5:B34,"EC")+ COUNTIF(B5:B34,"N")+ COUNTIF(B5:B34,"ETS")</f>
        <v>12</v>
      </c>
      <c r="C36" s="92"/>
      <c r="AB36" s="386"/>
      <c r="AC36" s="386"/>
      <c r="AS36" s="84">
        <f>COUNTIF(B5:B34,"x")</f>
        <v>0</v>
      </c>
      <c r="AT36" s="26">
        <f>AS36/B36</f>
        <v>0</v>
      </c>
    </row>
    <row r="37" spans="1:48" x14ac:dyDescent="0.25">
      <c r="B37" s="62"/>
      <c r="C37" s="12"/>
      <c r="AB37" s="386"/>
      <c r="AC37" s="386"/>
    </row>
    <row r="38" spans="1:48" x14ac:dyDescent="0.25">
      <c r="B38" s="12"/>
      <c r="C38" s="10"/>
      <c r="AB38" s="386"/>
      <c r="AC38" s="386"/>
    </row>
    <row r="39" spans="1:48" x14ac:dyDescent="0.25">
      <c r="B39" s="12"/>
      <c r="C39" s="10"/>
      <c r="AB39" s="386"/>
      <c r="AC39" s="386"/>
    </row>
    <row r="40" spans="1:48" x14ac:dyDescent="0.25">
      <c r="B40" s="12"/>
      <c r="C40" s="10"/>
      <c r="AB40" s="386"/>
      <c r="AC40" s="386"/>
    </row>
    <row r="41" spans="1:48" x14ac:dyDescent="0.25">
      <c r="B41" s="12"/>
      <c r="C41" s="12"/>
      <c r="AB41" s="386"/>
      <c r="AC41" s="386"/>
    </row>
    <row r="42" spans="1:48" x14ac:dyDescent="0.25">
      <c r="AB42" s="386"/>
      <c r="AC42" s="386"/>
    </row>
    <row r="43" spans="1:48" x14ac:dyDescent="0.25">
      <c r="AB43" s="386"/>
      <c r="AC43" s="386"/>
    </row>
    <row r="44" spans="1:48" x14ac:dyDescent="0.25">
      <c r="AB44" s="386"/>
      <c r="AC44" s="386"/>
    </row>
    <row r="45" spans="1:48" x14ac:dyDescent="0.25">
      <c r="AB45" s="386"/>
      <c r="AC45" s="386"/>
    </row>
    <row r="46" spans="1:48" x14ac:dyDescent="0.25">
      <c r="AB46" s="386"/>
      <c r="AC46" s="386"/>
    </row>
    <row r="47" spans="1:48" x14ac:dyDescent="0.25">
      <c r="AB47" s="386"/>
      <c r="AC47" s="386"/>
    </row>
    <row r="48" spans="1:48" x14ac:dyDescent="0.25">
      <c r="AB48" s="386"/>
      <c r="AC48" s="386"/>
    </row>
    <row r="49" spans="28:29" x14ac:dyDescent="0.25">
      <c r="AB49" s="386"/>
      <c r="AC49" s="386"/>
    </row>
    <row r="50" spans="28:29" x14ac:dyDescent="0.25">
      <c r="AB50" s="386"/>
      <c r="AC50" s="386"/>
    </row>
    <row r="51" spans="28:29" x14ac:dyDescent="0.25">
      <c r="AB51" s="386"/>
      <c r="AC51" s="386"/>
    </row>
    <row r="52" spans="28:29" x14ac:dyDescent="0.25">
      <c r="AB52" s="386"/>
      <c r="AC52" s="386"/>
    </row>
    <row r="53" spans="28:29" x14ac:dyDescent="0.25">
      <c r="AB53" s="386"/>
      <c r="AC53" s="386"/>
    </row>
    <row r="54" spans="28:29" x14ac:dyDescent="0.25">
      <c r="AB54" s="386"/>
      <c r="AC54" s="386"/>
    </row>
    <row r="55" spans="28:29" x14ac:dyDescent="0.25">
      <c r="AB55" s="386"/>
      <c r="AC55" s="386"/>
    </row>
    <row r="56" spans="28:29" x14ac:dyDescent="0.25">
      <c r="AB56" s="386"/>
      <c r="AC56" s="386"/>
    </row>
    <row r="57" spans="28:29" x14ac:dyDescent="0.25">
      <c r="AB57" s="386"/>
      <c r="AC57" s="386"/>
    </row>
    <row r="58" spans="28:29" x14ac:dyDescent="0.25">
      <c r="AB58" s="386"/>
      <c r="AC58" s="386"/>
    </row>
    <row r="59" spans="28:29" x14ac:dyDescent="0.25">
      <c r="AB59" s="386"/>
      <c r="AC59" s="386"/>
    </row>
    <row r="60" spans="28:29" x14ac:dyDescent="0.25">
      <c r="AB60" s="386"/>
      <c r="AC60" s="386"/>
    </row>
    <row r="61" spans="28:29" x14ac:dyDescent="0.25">
      <c r="AB61" s="386"/>
      <c r="AC61" s="386"/>
    </row>
    <row r="62" spans="28:29" x14ac:dyDescent="0.25">
      <c r="AB62" s="386"/>
      <c r="AC62" s="386"/>
    </row>
    <row r="63" spans="28:29" x14ac:dyDescent="0.25">
      <c r="AB63" s="386"/>
      <c r="AC63" s="386"/>
    </row>
    <row r="64" spans="28:29" x14ac:dyDescent="0.25">
      <c r="AB64" s="386"/>
      <c r="AC64" s="386"/>
    </row>
    <row r="65" spans="28:29" x14ac:dyDescent="0.25">
      <c r="AB65" s="386"/>
      <c r="AC65" s="386"/>
    </row>
    <row r="66" spans="28:29" x14ac:dyDescent="0.25">
      <c r="AB66" s="386"/>
      <c r="AC66" s="386"/>
    </row>
    <row r="67" spans="28:29" x14ac:dyDescent="0.25">
      <c r="AB67" s="386"/>
      <c r="AC67" s="386"/>
    </row>
    <row r="68" spans="28:29" x14ac:dyDescent="0.25">
      <c r="AB68" s="386"/>
      <c r="AC68" s="386"/>
    </row>
    <row r="69" spans="28:29" x14ac:dyDescent="0.25">
      <c r="AB69" s="386"/>
      <c r="AC69" s="386"/>
    </row>
    <row r="70" spans="28:29" x14ac:dyDescent="0.25">
      <c r="AB70" s="386"/>
      <c r="AC70" s="386"/>
    </row>
    <row r="71" spans="28:29" x14ac:dyDescent="0.25">
      <c r="AB71" s="386"/>
      <c r="AC71" s="386"/>
    </row>
    <row r="72" spans="28:29" x14ac:dyDescent="0.25">
      <c r="AB72" s="386"/>
      <c r="AC72" s="386"/>
    </row>
    <row r="73" spans="28:29" x14ac:dyDescent="0.25">
      <c r="AB73" s="386"/>
      <c r="AC73" s="386"/>
    </row>
    <row r="74" spans="28:29" x14ac:dyDescent="0.25">
      <c r="AB74" s="386"/>
      <c r="AC74" s="386"/>
    </row>
    <row r="75" spans="28:29" x14ac:dyDescent="0.25">
      <c r="AB75" s="386"/>
      <c r="AC75" s="386"/>
    </row>
    <row r="76" spans="28:29" x14ac:dyDescent="0.25">
      <c r="AB76" s="386"/>
      <c r="AC76" s="386"/>
    </row>
    <row r="77" spans="28:29" x14ac:dyDescent="0.25">
      <c r="AB77" s="386"/>
      <c r="AC77" s="386"/>
    </row>
    <row r="78" spans="28:29" x14ac:dyDescent="0.25">
      <c r="AB78" s="386"/>
      <c r="AC78" s="386"/>
    </row>
    <row r="79" spans="28:29" x14ac:dyDescent="0.25">
      <c r="AB79" s="386"/>
      <c r="AC79" s="386"/>
    </row>
    <row r="80" spans="28:29" x14ac:dyDescent="0.25">
      <c r="AB80" s="386"/>
      <c r="AC80" s="386"/>
    </row>
    <row r="81" spans="28:29" x14ac:dyDescent="0.25">
      <c r="AB81" s="386"/>
      <c r="AC81" s="386"/>
    </row>
    <row r="82" spans="28:29" x14ac:dyDescent="0.25">
      <c r="AB82" s="386"/>
      <c r="AC82" s="386"/>
    </row>
    <row r="83" spans="28:29" x14ac:dyDescent="0.25">
      <c r="AB83" s="386"/>
      <c r="AC83" s="386"/>
    </row>
    <row r="84" spans="28:29" x14ac:dyDescent="0.25">
      <c r="AB84" s="386"/>
      <c r="AC84" s="386"/>
    </row>
    <row r="85" spans="28:29" x14ac:dyDescent="0.25">
      <c r="AB85" s="386"/>
      <c r="AC85" s="386"/>
    </row>
    <row r="86" spans="28:29" x14ac:dyDescent="0.25">
      <c r="AB86" s="386"/>
      <c r="AC86" s="386"/>
    </row>
    <row r="87" spans="28:29" x14ac:dyDescent="0.25">
      <c r="AB87" s="386"/>
      <c r="AC87" s="386"/>
    </row>
    <row r="88" spans="28:29" x14ac:dyDescent="0.25">
      <c r="AB88" s="386"/>
      <c r="AC88" s="386"/>
    </row>
    <row r="89" spans="28:29" x14ac:dyDescent="0.25">
      <c r="AB89" s="386"/>
      <c r="AC89" s="386"/>
    </row>
    <row r="90" spans="28:29" x14ac:dyDescent="0.25">
      <c r="AB90" s="386"/>
      <c r="AC90" s="386"/>
    </row>
    <row r="91" spans="28:29" x14ac:dyDescent="0.25">
      <c r="AB91" s="386"/>
      <c r="AC91" s="386"/>
    </row>
    <row r="92" spans="28:29" x14ac:dyDescent="0.25">
      <c r="AB92" s="386"/>
      <c r="AC92" s="386"/>
    </row>
    <row r="93" spans="28:29" x14ac:dyDescent="0.25">
      <c r="AB93" s="386"/>
      <c r="AC93" s="386"/>
    </row>
    <row r="94" spans="28:29" x14ac:dyDescent="0.25">
      <c r="AB94" s="386"/>
      <c r="AC94" s="386"/>
    </row>
    <row r="95" spans="28:29" x14ac:dyDescent="0.25">
      <c r="AB95" s="386"/>
      <c r="AC95" s="386"/>
    </row>
    <row r="96" spans="28:29" x14ac:dyDescent="0.25">
      <c r="AB96" s="386"/>
      <c r="AC96" s="386"/>
    </row>
    <row r="97" spans="28:29" x14ac:dyDescent="0.25">
      <c r="AB97" s="386"/>
      <c r="AC97" s="386"/>
    </row>
    <row r="98" spans="28:29" x14ac:dyDescent="0.25">
      <c r="AB98" s="386"/>
      <c r="AC98" s="386"/>
    </row>
    <row r="99" spans="28:29" x14ac:dyDescent="0.25">
      <c r="AB99" s="386"/>
      <c r="AC99" s="386"/>
    </row>
    <row r="100" spans="28:29" x14ac:dyDescent="0.25">
      <c r="AB100" s="386"/>
      <c r="AC100" s="386"/>
    </row>
    <row r="101" spans="28:29" x14ac:dyDescent="0.25">
      <c r="AB101" s="386"/>
      <c r="AC101" s="386"/>
    </row>
    <row r="102" spans="28:29" x14ac:dyDescent="0.25">
      <c r="AB102" s="386"/>
      <c r="AC102" s="386"/>
    </row>
    <row r="103" spans="28:29" x14ac:dyDescent="0.25">
      <c r="AB103" s="386"/>
      <c r="AC103" s="386"/>
    </row>
    <row r="104" spans="28:29" x14ac:dyDescent="0.25">
      <c r="AB104" s="386"/>
      <c r="AC104" s="386"/>
    </row>
    <row r="105" spans="28:29" x14ac:dyDescent="0.25">
      <c r="AB105" s="386"/>
      <c r="AC105" s="386"/>
    </row>
    <row r="106" spans="28:29" x14ac:dyDescent="0.25">
      <c r="AB106" s="386"/>
      <c r="AC106" s="386"/>
    </row>
    <row r="107" spans="28:29" x14ac:dyDescent="0.25">
      <c r="AB107" s="386"/>
      <c r="AC107" s="386"/>
    </row>
    <row r="108" spans="28:29" x14ac:dyDescent="0.25">
      <c r="AB108" s="386"/>
      <c r="AC108" s="386"/>
    </row>
    <row r="109" spans="28:29" x14ac:dyDescent="0.25">
      <c r="AB109" s="386"/>
      <c r="AC109" s="386"/>
    </row>
    <row r="110" spans="28:29" x14ac:dyDescent="0.25">
      <c r="AB110" s="386"/>
      <c r="AC110" s="386"/>
    </row>
    <row r="111" spans="28:29" x14ac:dyDescent="0.25">
      <c r="AB111" s="386"/>
      <c r="AC111" s="386"/>
    </row>
    <row r="112" spans="28:29" x14ac:dyDescent="0.25">
      <c r="AB112" s="386"/>
      <c r="AC112" s="386"/>
    </row>
    <row r="113" spans="28:29" x14ac:dyDescent="0.25">
      <c r="AB113" s="386"/>
      <c r="AC113" s="386"/>
    </row>
    <row r="114" spans="28:29" x14ac:dyDescent="0.25">
      <c r="AB114" s="386"/>
      <c r="AC114" s="386"/>
    </row>
    <row r="115" spans="28:29" x14ac:dyDescent="0.25">
      <c r="AB115" s="386"/>
      <c r="AC115" s="386"/>
    </row>
    <row r="116" spans="28:29" x14ac:dyDescent="0.25">
      <c r="AB116" s="386"/>
      <c r="AC116" s="386"/>
    </row>
    <row r="117" spans="28:29" x14ac:dyDescent="0.25">
      <c r="AB117" s="386"/>
      <c r="AC117" s="386"/>
    </row>
    <row r="118" spans="28:29" x14ac:dyDescent="0.25">
      <c r="AB118" s="386"/>
      <c r="AC118" s="386"/>
    </row>
    <row r="119" spans="28:29" x14ac:dyDescent="0.25">
      <c r="AB119" s="386"/>
      <c r="AC119" s="386"/>
    </row>
    <row r="120" spans="28:29" x14ac:dyDescent="0.25">
      <c r="AB120" s="386"/>
      <c r="AC120" s="386"/>
    </row>
    <row r="121" spans="28:29" x14ac:dyDescent="0.25">
      <c r="AB121" s="386"/>
      <c r="AC121" s="386"/>
    </row>
    <row r="122" spans="28:29" x14ac:dyDescent="0.25">
      <c r="AB122" s="386"/>
      <c r="AC122" s="386"/>
    </row>
    <row r="123" spans="28:29" x14ac:dyDescent="0.25">
      <c r="AB123" s="386"/>
      <c r="AC123" s="386"/>
    </row>
    <row r="124" spans="28:29" x14ac:dyDescent="0.25">
      <c r="AB124" s="386"/>
      <c r="AC124" s="386"/>
    </row>
    <row r="125" spans="28:29" x14ac:dyDescent="0.25">
      <c r="AB125" s="386"/>
      <c r="AC125" s="386"/>
    </row>
    <row r="126" spans="28:29" x14ac:dyDescent="0.25">
      <c r="AB126" s="386"/>
      <c r="AC126" s="386"/>
    </row>
    <row r="127" spans="28:29" x14ac:dyDescent="0.25">
      <c r="AB127" s="386"/>
      <c r="AC127" s="386"/>
    </row>
    <row r="128" spans="28:29" x14ac:dyDescent="0.25">
      <c r="AB128" s="386"/>
      <c r="AC128" s="386"/>
    </row>
    <row r="129" spans="28:29" x14ac:dyDescent="0.25">
      <c r="AB129" s="386"/>
      <c r="AC129" s="386"/>
    </row>
    <row r="130" spans="28:29" x14ac:dyDescent="0.25">
      <c r="AB130" s="386"/>
      <c r="AC130" s="386"/>
    </row>
    <row r="131" spans="28:29" x14ac:dyDescent="0.25">
      <c r="AB131" s="386"/>
      <c r="AC131" s="386"/>
    </row>
    <row r="132" spans="28:29" x14ac:dyDescent="0.25">
      <c r="AB132" s="386"/>
      <c r="AC132" s="386"/>
    </row>
    <row r="133" spans="28:29" x14ac:dyDescent="0.25">
      <c r="AB133" s="386"/>
      <c r="AC133" s="386"/>
    </row>
    <row r="134" spans="28:29" x14ac:dyDescent="0.25">
      <c r="AB134" s="386"/>
      <c r="AC134" s="386"/>
    </row>
    <row r="135" spans="28:29" x14ac:dyDescent="0.25">
      <c r="AB135" s="386"/>
      <c r="AC135" s="386"/>
    </row>
    <row r="136" spans="28:29" x14ac:dyDescent="0.25">
      <c r="AB136" s="386"/>
      <c r="AC136" s="386"/>
    </row>
    <row r="137" spans="28:29" x14ac:dyDescent="0.25">
      <c r="AB137" s="386"/>
      <c r="AC137" s="386"/>
    </row>
    <row r="138" spans="28:29" x14ac:dyDescent="0.25">
      <c r="AB138" s="386"/>
      <c r="AC138" s="386"/>
    </row>
    <row r="139" spans="28:29" x14ac:dyDescent="0.25">
      <c r="AB139" s="386"/>
      <c r="AC139" s="386"/>
    </row>
    <row r="140" spans="28:29" x14ac:dyDescent="0.25">
      <c r="AB140" s="386"/>
      <c r="AC140" s="386"/>
    </row>
    <row r="141" spans="28:29" x14ac:dyDescent="0.25">
      <c r="AB141" s="386"/>
      <c r="AC141" s="386"/>
    </row>
    <row r="142" spans="28:29" x14ac:dyDescent="0.25">
      <c r="AB142" s="386"/>
      <c r="AC142" s="386"/>
    </row>
    <row r="143" spans="28:29" x14ac:dyDescent="0.25">
      <c r="AB143" s="386"/>
      <c r="AC143" s="386"/>
    </row>
    <row r="144" spans="28:29" x14ac:dyDescent="0.25">
      <c r="AB144" s="386"/>
      <c r="AC144" s="386"/>
    </row>
    <row r="145" spans="28:29" x14ac:dyDescent="0.25">
      <c r="AB145" s="386"/>
      <c r="AC145" s="386"/>
    </row>
    <row r="146" spans="28:29" x14ac:dyDescent="0.25">
      <c r="AB146" s="386"/>
      <c r="AC146" s="386"/>
    </row>
    <row r="147" spans="28:29" x14ac:dyDescent="0.25">
      <c r="AB147" s="386"/>
      <c r="AC147" s="386"/>
    </row>
    <row r="148" spans="28:29" x14ac:dyDescent="0.25">
      <c r="AB148" s="386"/>
      <c r="AC148" s="386"/>
    </row>
    <row r="149" spans="28:29" x14ac:dyDescent="0.25">
      <c r="AB149" s="386"/>
      <c r="AC149" s="386"/>
    </row>
    <row r="150" spans="28:29" x14ac:dyDescent="0.25">
      <c r="AB150" s="386"/>
      <c r="AC150" s="386"/>
    </row>
    <row r="151" spans="28:29" x14ac:dyDescent="0.25">
      <c r="AB151" s="386"/>
      <c r="AC151" s="386"/>
    </row>
    <row r="152" spans="28:29" x14ac:dyDescent="0.25">
      <c r="AB152" s="386"/>
      <c r="AC152" s="386"/>
    </row>
    <row r="153" spans="28:29" x14ac:dyDescent="0.25">
      <c r="AB153" s="386"/>
      <c r="AC153" s="386"/>
    </row>
    <row r="154" spans="28:29" x14ac:dyDescent="0.25">
      <c r="AB154" s="386"/>
      <c r="AC154" s="386"/>
    </row>
    <row r="155" spans="28:29" x14ac:dyDescent="0.25">
      <c r="AB155" s="386"/>
      <c r="AC155" s="386"/>
    </row>
    <row r="156" spans="28:29" x14ac:dyDescent="0.25">
      <c r="AB156" s="386"/>
      <c r="AC156" s="386"/>
    </row>
    <row r="157" spans="28:29" x14ac:dyDescent="0.25">
      <c r="AB157" s="386"/>
      <c r="AC157" s="386"/>
    </row>
    <row r="158" spans="28:29" x14ac:dyDescent="0.25">
      <c r="AB158" s="386"/>
      <c r="AC158" s="386"/>
    </row>
    <row r="159" spans="28:29" x14ac:dyDescent="0.25">
      <c r="AB159" s="386"/>
      <c r="AC159" s="386"/>
    </row>
    <row r="160" spans="28:29" x14ac:dyDescent="0.25">
      <c r="AB160" s="386"/>
      <c r="AC160" s="386"/>
    </row>
    <row r="161" spans="28:29" x14ac:dyDescent="0.25">
      <c r="AB161" s="386"/>
      <c r="AC161" s="386"/>
    </row>
    <row r="162" spans="28:29" x14ac:dyDescent="0.25">
      <c r="AB162" s="386"/>
      <c r="AC162" s="386"/>
    </row>
    <row r="163" spans="28:29" x14ac:dyDescent="0.25">
      <c r="AB163" s="386"/>
      <c r="AC163" s="386"/>
    </row>
    <row r="164" spans="28:29" x14ac:dyDescent="0.25">
      <c r="AB164" s="386"/>
      <c r="AC164" s="386"/>
    </row>
    <row r="165" spans="28:29" x14ac:dyDescent="0.25">
      <c r="AB165" s="386"/>
      <c r="AC165" s="386"/>
    </row>
    <row r="166" spans="28:29" x14ac:dyDescent="0.25">
      <c r="AB166" s="386"/>
      <c r="AC166" s="386"/>
    </row>
    <row r="167" spans="28:29" x14ac:dyDescent="0.25">
      <c r="AB167" s="386"/>
      <c r="AC167" s="386"/>
    </row>
    <row r="168" spans="28:29" x14ac:dyDescent="0.25">
      <c r="AB168" s="386"/>
      <c r="AC168" s="386"/>
    </row>
    <row r="169" spans="28:29" x14ac:dyDescent="0.25">
      <c r="AB169" s="386"/>
      <c r="AC169" s="386"/>
    </row>
    <row r="170" spans="28:29" x14ac:dyDescent="0.25">
      <c r="AB170" s="386"/>
      <c r="AC170" s="386"/>
    </row>
    <row r="171" spans="28:29" x14ac:dyDescent="0.25">
      <c r="AB171" s="386"/>
      <c r="AC171" s="386"/>
    </row>
    <row r="172" spans="28:29" x14ac:dyDescent="0.25">
      <c r="AB172" s="386"/>
      <c r="AC172" s="386"/>
    </row>
    <row r="173" spans="28:29" x14ac:dyDescent="0.25">
      <c r="AB173" s="386"/>
      <c r="AC173" s="386"/>
    </row>
    <row r="174" spans="28:29" x14ac:dyDescent="0.25">
      <c r="AB174" s="386"/>
      <c r="AC174" s="386"/>
    </row>
    <row r="175" spans="28:29" x14ac:dyDescent="0.25">
      <c r="AB175" s="386"/>
      <c r="AC175" s="386"/>
    </row>
    <row r="176" spans="28:29" x14ac:dyDescent="0.25">
      <c r="AB176" s="386"/>
      <c r="AC176" s="386"/>
    </row>
    <row r="177" spans="28:29" x14ac:dyDescent="0.25">
      <c r="AB177" s="386"/>
      <c r="AC177" s="386"/>
    </row>
    <row r="178" spans="28:29" x14ac:dyDescent="0.25">
      <c r="AB178" s="386"/>
      <c r="AC178" s="386"/>
    </row>
    <row r="179" spans="28:29" x14ac:dyDescent="0.25">
      <c r="AB179" s="386"/>
      <c r="AC179" s="386"/>
    </row>
    <row r="180" spans="28:29" x14ac:dyDescent="0.25">
      <c r="AB180" s="386"/>
      <c r="AC180" s="386"/>
    </row>
    <row r="181" spans="28:29" x14ac:dyDescent="0.25">
      <c r="AB181" s="386"/>
      <c r="AC181" s="386"/>
    </row>
    <row r="182" spans="28:29" x14ac:dyDescent="0.25">
      <c r="AB182" s="386"/>
      <c r="AC182" s="386"/>
    </row>
    <row r="183" spans="28:29" x14ac:dyDescent="0.25">
      <c r="AB183" s="386"/>
      <c r="AC183" s="386"/>
    </row>
    <row r="184" spans="28:29" x14ac:dyDescent="0.25">
      <c r="AB184" s="386"/>
      <c r="AC184" s="386"/>
    </row>
    <row r="185" spans="28:29" x14ac:dyDescent="0.25">
      <c r="AB185" s="386"/>
      <c r="AC185" s="386"/>
    </row>
    <row r="186" spans="28:29" x14ac:dyDescent="0.25">
      <c r="AB186" s="386"/>
      <c r="AC186" s="386"/>
    </row>
    <row r="187" spans="28:29" x14ac:dyDescent="0.25">
      <c r="AB187" s="386"/>
      <c r="AC187" s="386"/>
    </row>
    <row r="188" spans="28:29" x14ac:dyDescent="0.25">
      <c r="AB188" s="386"/>
      <c r="AC188" s="386"/>
    </row>
    <row r="189" spans="28:29" x14ac:dyDescent="0.25">
      <c r="AB189" s="386"/>
      <c r="AC189" s="386"/>
    </row>
    <row r="190" spans="28:29" x14ac:dyDescent="0.25">
      <c r="AB190" s="386"/>
      <c r="AC190" s="386"/>
    </row>
    <row r="191" spans="28:29" x14ac:dyDescent="0.25">
      <c r="AB191" s="386"/>
      <c r="AC191" s="386"/>
    </row>
    <row r="192" spans="28:29" x14ac:dyDescent="0.25">
      <c r="AB192" s="386"/>
      <c r="AC192" s="386"/>
    </row>
    <row r="193" spans="28:29" x14ac:dyDescent="0.25">
      <c r="AB193" s="386"/>
      <c r="AC193" s="386"/>
    </row>
    <row r="194" spans="28:29" x14ac:dyDescent="0.25">
      <c r="AB194" s="386"/>
      <c r="AC194" s="386"/>
    </row>
    <row r="195" spans="28:29" x14ac:dyDescent="0.25">
      <c r="AB195" s="386"/>
      <c r="AC195" s="386"/>
    </row>
    <row r="196" spans="28:29" x14ac:dyDescent="0.25">
      <c r="AB196" s="386"/>
      <c r="AC196" s="386"/>
    </row>
    <row r="197" spans="28:29" x14ac:dyDescent="0.25">
      <c r="AB197" s="386"/>
      <c r="AC197" s="386"/>
    </row>
    <row r="198" spans="28:29" x14ac:dyDescent="0.25">
      <c r="AB198" s="386"/>
      <c r="AC198" s="386"/>
    </row>
    <row r="199" spans="28:29" x14ac:dyDescent="0.25">
      <c r="AB199" s="386"/>
      <c r="AC199" s="386"/>
    </row>
    <row r="200" spans="28:29" x14ac:dyDescent="0.25">
      <c r="AB200" s="386"/>
      <c r="AC200" s="386"/>
    </row>
    <row r="201" spans="28:29" x14ac:dyDescent="0.25">
      <c r="AB201" s="386"/>
      <c r="AC201" s="386"/>
    </row>
    <row r="202" spans="28:29" x14ac:dyDescent="0.25">
      <c r="AB202" s="386"/>
      <c r="AC202" s="386"/>
    </row>
    <row r="203" spans="28:29" x14ac:dyDescent="0.25">
      <c r="AB203" s="386"/>
      <c r="AC203" s="386"/>
    </row>
    <row r="204" spans="28:29" x14ac:dyDescent="0.25">
      <c r="AB204" s="386"/>
      <c r="AC204" s="386"/>
    </row>
    <row r="205" spans="28:29" x14ac:dyDescent="0.25">
      <c r="AB205" s="386"/>
      <c r="AC205" s="386"/>
    </row>
    <row r="206" spans="28:29" x14ac:dyDescent="0.25">
      <c r="AB206" s="386"/>
      <c r="AC206" s="386"/>
    </row>
    <row r="207" spans="28:29" x14ac:dyDescent="0.25">
      <c r="AB207" s="386"/>
      <c r="AC207" s="386"/>
    </row>
    <row r="208" spans="28:29" x14ac:dyDescent="0.25">
      <c r="AB208" s="386"/>
      <c r="AC208" s="386"/>
    </row>
    <row r="209" spans="28:29" x14ac:dyDescent="0.25">
      <c r="AB209" s="386"/>
      <c r="AC209" s="386"/>
    </row>
    <row r="210" spans="28:29" x14ac:dyDescent="0.25">
      <c r="AB210" s="386"/>
      <c r="AC210" s="386"/>
    </row>
    <row r="211" spans="28:29" x14ac:dyDescent="0.25">
      <c r="AB211" s="386"/>
      <c r="AC211" s="386"/>
    </row>
    <row r="212" spans="28:29" x14ac:dyDescent="0.25">
      <c r="AB212" s="386"/>
      <c r="AC212" s="386"/>
    </row>
    <row r="213" spans="28:29" x14ac:dyDescent="0.25">
      <c r="AB213" s="386"/>
      <c r="AC213" s="386"/>
    </row>
    <row r="214" spans="28:29" x14ac:dyDescent="0.25">
      <c r="AB214" s="386"/>
      <c r="AC214" s="386"/>
    </row>
    <row r="215" spans="28:29" x14ac:dyDescent="0.25">
      <c r="AB215" s="386"/>
      <c r="AC215" s="386"/>
    </row>
    <row r="216" spans="28:29" x14ac:dyDescent="0.25">
      <c r="AB216" s="386"/>
      <c r="AC216" s="386"/>
    </row>
    <row r="217" spans="28:29" x14ac:dyDescent="0.25">
      <c r="AB217" s="386"/>
      <c r="AC217" s="386"/>
    </row>
    <row r="218" spans="28:29" x14ac:dyDescent="0.25">
      <c r="AB218" s="386"/>
      <c r="AC218" s="386"/>
    </row>
    <row r="219" spans="28:29" x14ac:dyDescent="0.25">
      <c r="AB219" s="386"/>
      <c r="AC219" s="386"/>
    </row>
    <row r="220" spans="28:29" x14ac:dyDescent="0.25">
      <c r="AB220" s="386"/>
      <c r="AC220" s="386"/>
    </row>
    <row r="221" spans="28:29" x14ac:dyDescent="0.25">
      <c r="AB221" s="386"/>
      <c r="AC221" s="386"/>
    </row>
    <row r="222" spans="28:29" x14ac:dyDescent="0.25">
      <c r="AB222" s="386"/>
      <c r="AC222" s="386"/>
    </row>
    <row r="223" spans="28:29" x14ac:dyDescent="0.25">
      <c r="AB223" s="386"/>
      <c r="AC223" s="386"/>
    </row>
    <row r="224" spans="28:29" x14ac:dyDescent="0.25">
      <c r="AB224" s="386"/>
      <c r="AC224" s="386"/>
    </row>
    <row r="225" spans="28:29" x14ac:dyDescent="0.25">
      <c r="AB225" s="386"/>
      <c r="AC225" s="386"/>
    </row>
    <row r="226" spans="28:29" x14ac:dyDescent="0.25">
      <c r="AB226" s="386"/>
      <c r="AC226" s="386"/>
    </row>
    <row r="227" spans="28:29" x14ac:dyDescent="0.25">
      <c r="AB227" s="386"/>
      <c r="AC227" s="386"/>
    </row>
    <row r="228" spans="28:29" x14ac:dyDescent="0.25">
      <c r="AB228" s="386"/>
      <c r="AC228" s="386"/>
    </row>
    <row r="229" spans="28:29" x14ac:dyDescent="0.25">
      <c r="AB229" s="386"/>
      <c r="AC229" s="386"/>
    </row>
    <row r="230" spans="28:29" x14ac:dyDescent="0.25">
      <c r="AB230" s="386"/>
      <c r="AC230" s="386"/>
    </row>
    <row r="231" spans="28:29" x14ac:dyDescent="0.25">
      <c r="AB231" s="386"/>
      <c r="AC231" s="386"/>
    </row>
    <row r="232" spans="28:29" x14ac:dyDescent="0.25">
      <c r="AB232" s="386"/>
      <c r="AC232" s="386"/>
    </row>
    <row r="233" spans="28:29" x14ac:dyDescent="0.25">
      <c r="AB233" s="386"/>
      <c r="AC233" s="386"/>
    </row>
    <row r="234" spans="28:29" x14ac:dyDescent="0.25">
      <c r="AB234" s="386"/>
      <c r="AC234" s="386"/>
    </row>
    <row r="235" spans="28:29" x14ac:dyDescent="0.25">
      <c r="AB235" s="386"/>
      <c r="AC235" s="386"/>
    </row>
    <row r="236" spans="28:29" x14ac:dyDescent="0.25">
      <c r="AB236" s="386"/>
      <c r="AC236" s="386"/>
    </row>
    <row r="237" spans="28:29" x14ac:dyDescent="0.25">
      <c r="AB237" s="386"/>
      <c r="AC237" s="386"/>
    </row>
    <row r="238" spans="28:29" x14ac:dyDescent="0.25">
      <c r="AB238" s="386"/>
      <c r="AC238" s="386"/>
    </row>
    <row r="239" spans="28:29" x14ac:dyDescent="0.25">
      <c r="AB239" s="386"/>
      <c r="AC239" s="386"/>
    </row>
    <row r="240" spans="28:29" x14ac:dyDescent="0.25">
      <c r="AB240" s="386"/>
      <c r="AC240" s="386"/>
    </row>
    <row r="241" spans="28:29" x14ac:dyDescent="0.25">
      <c r="AB241" s="386"/>
      <c r="AC241" s="386"/>
    </row>
    <row r="242" spans="28:29" x14ac:dyDescent="0.25">
      <c r="AB242" s="386"/>
      <c r="AC242" s="386"/>
    </row>
    <row r="243" spans="28:29" x14ac:dyDescent="0.25">
      <c r="AB243" s="386"/>
      <c r="AC243" s="386"/>
    </row>
    <row r="244" spans="28:29" x14ac:dyDescent="0.25">
      <c r="AB244" s="386"/>
      <c r="AC244" s="386"/>
    </row>
    <row r="245" spans="28:29" x14ac:dyDescent="0.25">
      <c r="AB245" s="386"/>
      <c r="AC245" s="386"/>
    </row>
    <row r="246" spans="28:29" x14ac:dyDescent="0.25">
      <c r="AB246" s="386"/>
      <c r="AC246" s="386"/>
    </row>
    <row r="247" spans="28:29" x14ac:dyDescent="0.25">
      <c r="AB247" s="386"/>
      <c r="AC247" s="386"/>
    </row>
    <row r="248" spans="28:29" x14ac:dyDescent="0.25">
      <c r="AB248" s="386"/>
      <c r="AC248" s="386"/>
    </row>
    <row r="249" spans="28:29" x14ac:dyDescent="0.25">
      <c r="AB249" s="386"/>
      <c r="AC249" s="386"/>
    </row>
    <row r="250" spans="28:29" x14ac:dyDescent="0.25">
      <c r="AB250" s="386"/>
      <c r="AC250" s="386"/>
    </row>
    <row r="251" spans="28:29" x14ac:dyDescent="0.25">
      <c r="AB251" s="386"/>
      <c r="AC251" s="386"/>
    </row>
    <row r="252" spans="28:29" x14ac:dyDescent="0.25">
      <c r="AB252" s="386"/>
      <c r="AC252" s="386"/>
    </row>
    <row r="253" spans="28:29" x14ac:dyDescent="0.25">
      <c r="AB253" s="386"/>
      <c r="AC253" s="386"/>
    </row>
    <row r="254" spans="28:29" x14ac:dyDescent="0.25">
      <c r="AB254" s="386"/>
      <c r="AC254" s="386"/>
    </row>
    <row r="255" spans="28:29" x14ac:dyDescent="0.25">
      <c r="AB255" s="386"/>
      <c r="AC255" s="386"/>
    </row>
    <row r="256" spans="28:29" x14ac:dyDescent="0.25">
      <c r="AB256" s="386"/>
      <c r="AC256" s="386"/>
    </row>
    <row r="257" spans="28:29" x14ac:dyDescent="0.25">
      <c r="AB257" s="386"/>
      <c r="AC257" s="386"/>
    </row>
    <row r="258" spans="28:29" x14ac:dyDescent="0.25">
      <c r="AB258" s="386"/>
      <c r="AC258" s="386"/>
    </row>
    <row r="259" spans="28:29" x14ac:dyDescent="0.25">
      <c r="AB259" s="386"/>
      <c r="AC259" s="386"/>
    </row>
    <row r="260" spans="28:29" x14ac:dyDescent="0.25">
      <c r="AB260" s="386"/>
      <c r="AC260" s="386"/>
    </row>
    <row r="261" spans="28:29" x14ac:dyDescent="0.25">
      <c r="AB261" s="386"/>
      <c r="AC261" s="386"/>
    </row>
    <row r="262" spans="28:29" x14ac:dyDescent="0.25">
      <c r="AB262" s="386"/>
      <c r="AC262" s="386"/>
    </row>
    <row r="263" spans="28:29" x14ac:dyDescent="0.25">
      <c r="AB263" s="386"/>
      <c r="AC263" s="386"/>
    </row>
    <row r="264" spans="28:29" x14ac:dyDescent="0.25">
      <c r="AB264" s="386"/>
      <c r="AC264" s="386"/>
    </row>
    <row r="265" spans="28:29" x14ac:dyDescent="0.25">
      <c r="AB265" s="386"/>
      <c r="AC265" s="386"/>
    </row>
    <row r="266" spans="28:29" x14ac:dyDescent="0.25">
      <c r="AB266" s="386"/>
      <c r="AC266" s="386"/>
    </row>
    <row r="267" spans="28:29" x14ac:dyDescent="0.25">
      <c r="AB267" s="386"/>
      <c r="AC267" s="386"/>
    </row>
    <row r="268" spans="28:29" x14ac:dyDescent="0.25">
      <c r="AB268" s="386"/>
      <c r="AC268" s="386"/>
    </row>
    <row r="269" spans="28:29" x14ac:dyDescent="0.25">
      <c r="AB269" s="386"/>
      <c r="AC269" s="386"/>
    </row>
    <row r="270" spans="28:29" x14ac:dyDescent="0.25">
      <c r="AB270" s="386"/>
      <c r="AC270" s="386"/>
    </row>
    <row r="271" spans="28:29" x14ac:dyDescent="0.25">
      <c r="AB271" s="386"/>
      <c r="AC271" s="386"/>
    </row>
    <row r="272" spans="28:29" x14ac:dyDescent="0.25">
      <c r="AB272" s="386"/>
      <c r="AC272" s="386"/>
    </row>
    <row r="273" spans="28:29" x14ac:dyDescent="0.25">
      <c r="AB273" s="386"/>
      <c r="AC273" s="386"/>
    </row>
    <row r="274" spans="28:29" x14ac:dyDescent="0.25">
      <c r="AB274" s="386"/>
      <c r="AC274" s="386"/>
    </row>
    <row r="275" spans="28:29" x14ac:dyDescent="0.25">
      <c r="AB275" s="386"/>
      <c r="AC275" s="386"/>
    </row>
    <row r="276" spans="28:29" x14ac:dyDescent="0.25">
      <c r="AB276" s="386"/>
      <c r="AC276" s="386"/>
    </row>
    <row r="277" spans="28:29" x14ac:dyDescent="0.25">
      <c r="AB277" s="386"/>
      <c r="AC277" s="386"/>
    </row>
    <row r="278" spans="28:29" x14ac:dyDescent="0.25">
      <c r="AB278" s="386"/>
      <c r="AC278" s="386"/>
    </row>
    <row r="279" spans="28:29" x14ac:dyDescent="0.25">
      <c r="AB279" s="386"/>
      <c r="AC279" s="386"/>
    </row>
    <row r="280" spans="28:29" x14ac:dyDescent="0.25">
      <c r="AB280" s="386"/>
      <c r="AC280" s="386"/>
    </row>
    <row r="281" spans="28:29" x14ac:dyDescent="0.25">
      <c r="AB281" s="386"/>
      <c r="AC281" s="386"/>
    </row>
    <row r="282" spans="28:29" x14ac:dyDescent="0.25">
      <c r="AB282" s="386"/>
      <c r="AC282" s="386"/>
    </row>
    <row r="283" spans="28:29" x14ac:dyDescent="0.25">
      <c r="AB283" s="386"/>
      <c r="AC283" s="386"/>
    </row>
    <row r="284" spans="28:29" x14ac:dyDescent="0.25">
      <c r="AB284" s="386"/>
      <c r="AC284" s="386"/>
    </row>
    <row r="285" spans="28:29" x14ac:dyDescent="0.25">
      <c r="AB285" s="386"/>
      <c r="AC285" s="386"/>
    </row>
    <row r="286" spans="28:29" x14ac:dyDescent="0.25">
      <c r="AB286" s="386"/>
      <c r="AC286" s="386"/>
    </row>
    <row r="287" spans="28:29" x14ac:dyDescent="0.25">
      <c r="AB287" s="386"/>
      <c r="AC287" s="386"/>
    </row>
    <row r="288" spans="28:29" x14ac:dyDescent="0.25">
      <c r="AB288" s="386"/>
      <c r="AC288" s="386"/>
    </row>
    <row r="289" spans="28:29" x14ac:dyDescent="0.25">
      <c r="AB289" s="386"/>
      <c r="AC289" s="386"/>
    </row>
    <row r="290" spans="28:29" x14ac:dyDescent="0.25">
      <c r="AB290" s="386"/>
      <c r="AC290" s="386"/>
    </row>
    <row r="291" spans="28:29" x14ac:dyDescent="0.25">
      <c r="AB291" s="386"/>
      <c r="AC291" s="386"/>
    </row>
    <row r="292" spans="28:29" x14ac:dyDescent="0.25">
      <c r="AB292" s="386"/>
      <c r="AC292" s="386"/>
    </row>
    <row r="293" spans="28:29" x14ac:dyDescent="0.25">
      <c r="AB293" s="386"/>
      <c r="AC293" s="386"/>
    </row>
    <row r="294" spans="28:29" x14ac:dyDescent="0.25">
      <c r="AB294" s="386"/>
      <c r="AC294" s="386"/>
    </row>
    <row r="295" spans="28:29" x14ac:dyDescent="0.25">
      <c r="AB295" s="386"/>
      <c r="AC295" s="386"/>
    </row>
    <row r="296" spans="28:29" x14ac:dyDescent="0.25">
      <c r="AB296" s="386"/>
      <c r="AC296" s="386"/>
    </row>
    <row r="297" spans="28:29" x14ac:dyDescent="0.25">
      <c r="AB297" s="386"/>
      <c r="AC297" s="386"/>
    </row>
    <row r="298" spans="28:29" x14ac:dyDescent="0.25">
      <c r="AB298" s="386"/>
      <c r="AC298" s="386"/>
    </row>
    <row r="299" spans="28:29" x14ac:dyDescent="0.25">
      <c r="AB299" s="386"/>
      <c r="AC299" s="386"/>
    </row>
    <row r="300" spans="28:29" x14ac:dyDescent="0.25">
      <c r="AB300" s="386"/>
      <c r="AC300" s="386"/>
    </row>
  </sheetData>
  <sheetProtection algorithmName="SHA-512" hashValue="E40r7sYmA+GvrBzdqQF+qXP5WR1IDYV6i8diagXVYxZkmc2xzMi/2ew6GXz9hgnrUUFvPfH1op4Q5+X5kjoz+g==" saltValue="dWnx4d9FQvZgFWT1hYidhw==" spinCount="100000" sheet="1" objects="1" scenarios="1"/>
  <dataConsolidate/>
  <mergeCells count="41">
    <mergeCell ref="I31:I32"/>
    <mergeCell ref="E25:H25"/>
    <mergeCell ref="E31:H31"/>
    <mergeCell ref="E33:H33"/>
    <mergeCell ref="E34:H34"/>
    <mergeCell ref="E32:H32"/>
    <mergeCell ref="E28:H28"/>
    <mergeCell ref="E30:H30"/>
    <mergeCell ref="E27:H27"/>
    <mergeCell ref="E26:H26"/>
    <mergeCell ref="E29:H29"/>
    <mergeCell ref="I25:I26"/>
    <mergeCell ref="I27:I28"/>
    <mergeCell ref="I29:I30"/>
    <mergeCell ref="F23:H23"/>
    <mergeCell ref="D4:H4"/>
    <mergeCell ref="E10:H10"/>
    <mergeCell ref="F16:H16"/>
    <mergeCell ref="D18:H18"/>
    <mergeCell ref="D8:H8"/>
    <mergeCell ref="N3:W3"/>
    <mergeCell ref="X3:AA3"/>
    <mergeCell ref="I19:I20"/>
    <mergeCell ref="AB3:AQ3"/>
    <mergeCell ref="AS3:AV3"/>
    <mergeCell ref="F24:H24"/>
    <mergeCell ref="E6:H6"/>
    <mergeCell ref="E7:H7"/>
    <mergeCell ref="E11:H11"/>
    <mergeCell ref="J3:M3"/>
    <mergeCell ref="E19:H19"/>
    <mergeCell ref="F20:H20"/>
    <mergeCell ref="F12:H12"/>
    <mergeCell ref="F13:H13"/>
    <mergeCell ref="F14:H14"/>
    <mergeCell ref="F15:H15"/>
    <mergeCell ref="I16:I17"/>
    <mergeCell ref="E21:H21"/>
    <mergeCell ref="F17:H17"/>
    <mergeCell ref="E5:H5"/>
    <mergeCell ref="E22:H22"/>
  </mergeCells>
  <conditionalFormatting sqref="P16 AB16 AD16 AG16 AI16 AL16 AN16">
    <cfRule type="expression" dxfId="35" priority="6">
      <formula>OR(AND(P10="yes",LEFT(P16,14)="not applicable"),AND(P10="no",LEFT(P16,14)&lt;&gt;"not applicable"))</formula>
    </cfRule>
  </conditionalFormatting>
  <conditionalFormatting sqref="P23 AB23 AD23 AG23 AI23 AL23 AN23">
    <cfRule type="expression" dxfId="34" priority="5">
      <formula>OR(AND(LEFT(P21,3)="yes",LEFT(P23,14)="not applicable"),AND(LEFT(P21,2)="no",LEFT(P23,14)&lt;&gt;"not applicable"))</formula>
    </cfRule>
  </conditionalFormatting>
  <conditionalFormatting sqref="R16">
    <cfRule type="expression" dxfId="33" priority="4">
      <formula>OR(AND(R10="yes",LEFT(R16,14)="not applicable"),AND(R10="no",LEFT(R16,14)&lt;&gt;"not applicable"))</formula>
    </cfRule>
  </conditionalFormatting>
  <conditionalFormatting sqref="R23">
    <cfRule type="expression" dxfId="32" priority="3">
      <formula>OR(AND(LEFT(R21,3)="yes",LEFT(R23,14)="not applicable"),AND(LEFT(R21,2)="no",LEFT(R23,14)&lt;&gt;"not applicable"))</formula>
    </cfRule>
  </conditionalFormatting>
  <conditionalFormatting sqref="T16">
    <cfRule type="expression" dxfId="31" priority="2">
      <formula>OR(AND(T10="yes",LEFT(T16,14)="not applicable"),AND(T10="no",LEFT(T16,14)&lt;&gt;"not applicable"))</formula>
    </cfRule>
  </conditionalFormatting>
  <conditionalFormatting sqref="T23">
    <cfRule type="expression" dxfId="30" priority="1">
      <formula>OR(AND(LEFT(T21,3)="yes",LEFT(T23,14)="not applicable"),AND(LEFT(T21,2)="no",LEFT(T23,14)&lt;&gt;"not applicable"))</formula>
    </cfRule>
  </conditionalFormatting>
  <dataValidations count="8">
    <dataValidation allowBlank="1" showInputMessage="1" showErrorMessage="1" sqref="AB37:AB44 AB35 K35:P35 K37:P44" xr:uid="{00000000-0002-0000-0800-000000000000}"/>
    <dataValidation type="list" allowBlank="1" showInputMessage="1" showErrorMessage="1" sqref="AI10 AN31 AN5 P31 AN10 P10 P5 AB5 AB31 AL10 AB10 AD10 AD5 AD31 AI5 AL31 AG10 AG5 AG31 AI31 AL5 P12:P14 AB12:AB14 AD12:AD14 AG12:AG14 AI12:AI14 AL12:AL14 AN12:AN14 R31 R10 R5 R12:R14 T31 T10 T5 T12:T14" xr:uid="{00000000-0002-0000-0800-000001000000}">
      <formula1>ECO_A</formula1>
    </dataValidation>
    <dataValidation type="list" allowBlank="1" showInputMessage="1" showErrorMessage="1" sqref="P19 AB19 AD19 AG19 AI19 AL19 AN19 R19 T19" xr:uid="{00000000-0002-0000-0800-000002000000}">
      <formula1>ECO_E</formula1>
    </dataValidation>
    <dataValidation type="list" allowBlank="1" showInputMessage="1" showErrorMessage="1" sqref="P25 AB25 AD25 AG25 AI25 AL25 AN25 R25 T25" xr:uid="{00000000-0002-0000-0800-000004000000}">
      <formula1>ECO_V</formula1>
    </dataValidation>
    <dataValidation type="list" allowBlank="1" showInputMessage="1" showErrorMessage="1" sqref="P29 AB29 AD29 AG29 AI29 AL29 AN29 R29 T29" xr:uid="{00000000-0002-0000-0800-000005000000}">
      <formula1>ECO_L</formula1>
    </dataValidation>
    <dataValidation type="list" allowBlank="1" showInputMessage="1" showErrorMessage="1" sqref="P33 AB33 AD33 AG33 AI33 AL33 AN33 R33 T33" xr:uid="{00000000-0002-0000-0800-000006000000}">
      <formula1>ECO_W</formula1>
    </dataValidation>
    <dataValidation type="list" allowBlank="1" showInputMessage="1" showErrorMessage="1" sqref="P27 AB27 AD27 AG27 AI27 AL27 AN27 R27 T27" xr:uid="{00000000-0002-0000-0800-000007000000}">
      <formula1>ECO_O</formula1>
    </dataValidation>
    <dataValidation type="list" allowBlank="1" showInputMessage="1" showErrorMessage="1" sqref="P21 R21 T21 AB21 AD21 AG21 AI21 AL21 AN21" xr:uid="{055DE0EC-2E70-4F60-BA41-85A6D70D17E5}">
      <formula1>ECO_2023_B</formula1>
    </dataValidation>
  </dataValidations>
  <pageMargins left="0.7" right="0.7" top="0.75" bottom="0.75" header="0.3" footer="0.3"/>
  <pageSetup paperSize="9" orientation="portrait" r:id="rId1"/>
  <headerFooter>
    <oddFooter>&amp;C_x000D_&amp;1#&amp;"Calibri"&amp;10&amp;K0000FF Restricted Use - À usage restreint</oddFooter>
  </headerFooter>
  <drawing r:id="rId2"/>
  <legacyDrawing r:id="rId3"/>
  <oleObjects>
    <mc:AlternateContent xmlns:mc="http://schemas.openxmlformats.org/markup-compatibility/2006">
      <mc:Choice Requires="x14">
        <oleObject progId="Document" dvAspect="DVASPECT_ICON" shapeId="9218" r:id="rId4">
          <objectPr locked="0" defaultSize="0" r:id="rId5">
            <anchor moveWithCells="1">
              <from>
                <xdr:col>8</xdr:col>
                <xdr:colOff>2286000</xdr:colOff>
                <xdr:row>3</xdr:row>
                <xdr:rowOff>723900</xdr:rowOff>
              </from>
              <to>
                <xdr:col>8</xdr:col>
                <xdr:colOff>3200400</xdr:colOff>
                <xdr:row>3</xdr:row>
                <xdr:rowOff>1409700</xdr:rowOff>
              </to>
            </anchor>
          </objectPr>
        </oleObject>
      </mc:Choice>
      <mc:Fallback>
        <oleObject progId="Document" dvAspect="DVASPECT_ICON" shapeId="9218" r:id="rId4"/>
      </mc:Fallback>
    </mc:AlternateContent>
  </oleObjects>
  <extLst>
    <ext xmlns:x14="http://schemas.microsoft.com/office/spreadsheetml/2009/9/main" uri="{CCE6A557-97BC-4b89-ADB6-D9C93CAAB3DF}">
      <x14:dataValidations xmlns:xm="http://schemas.microsoft.com/office/excel/2006/main" count="18">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00000000-0002-0000-0800-000008000000}">
          <x14:formula1>
            <xm:f>OFFSET(Conditions!$AQ$3,0,0,Conditions!$AQ$1,1)</xm:f>
          </x14:formula1>
          <xm:sqref>P23</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00000000-0002-0000-0800-000009000000}">
          <x14:formula1>
            <xm:f>OFFSET(Conditions!$AQ$13,0,0,Conditions!$AQ$11,1)</xm:f>
          </x14:formula1>
          <xm:sqref>AB23</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00000000-0002-0000-0800-00000A000000}">
          <x14:formula1>
            <xm:f>OFFSET(Conditions!$AQ$23,0,0,Conditions!$AQ$21,1)</xm:f>
          </x14:formula1>
          <xm:sqref>AD23</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00000000-0002-0000-0800-00000B000000}">
          <x14:formula1>
            <xm:f>OFFSET(Conditions!$AQ$33,0,0,Conditions!$AQ$31,1)</xm:f>
          </x14:formula1>
          <xm:sqref>AG23</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00000000-0002-0000-0800-00000C000000}">
          <x14:formula1>
            <xm:f>OFFSET(Conditions!$AQ$43,0,0,Conditions!$AQ$41,1)</xm:f>
          </x14:formula1>
          <xm:sqref>AI23</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00000000-0002-0000-0800-00000D000000}">
          <x14:formula1>
            <xm:f>OFFSET(Conditions!$AQ$53,0,0,Conditions!$AQ$51,1)</xm:f>
          </x14:formula1>
          <xm:sqref>AL23</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00000000-0002-0000-0800-00000E000000}">
          <x14:formula1>
            <xm:f>OFFSET(Conditions!$AQ$63,0,0,Conditions!$AQ$61,1)</xm:f>
          </x14:formula1>
          <xm:sqref>AN23</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00000000-0002-0000-0800-00000F000000}">
          <x14:formula1>
            <xm:f>OFFSET(Conditions!$AO$3,0,0,Conditions!$AO$1,1)</xm:f>
          </x14:formula1>
          <xm:sqref>P16</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00000000-0002-0000-0800-000010000000}">
          <x14:formula1>
            <xm:f>OFFSET(Conditions!$AO$13,0,0,Conditions!$AO$11,1)</xm:f>
          </x14:formula1>
          <xm:sqref>AB16</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00000000-0002-0000-0800-000011000000}">
          <x14:formula1>
            <xm:f>OFFSET(Conditions!$AO$23,0,0,Conditions!$AO$21,1)</xm:f>
          </x14:formula1>
          <xm:sqref>AD16</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00000000-0002-0000-0800-000012000000}">
          <x14:formula1>
            <xm:f>OFFSET(Conditions!$AO$33,0,0,Conditions!$AO$31,1)</xm:f>
          </x14:formula1>
          <xm:sqref>AG16</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00000000-0002-0000-0800-000013000000}">
          <x14:formula1>
            <xm:f>OFFSET(Conditions!$AO$43,0,0,Conditions!$AO$41,1)</xm:f>
          </x14:formula1>
          <xm:sqref>AI16</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00000000-0002-0000-0800-000014000000}">
          <x14:formula1>
            <xm:f>OFFSET(Conditions!$AO$53,0,0,Conditions!$AO$51,1)</xm:f>
          </x14:formula1>
          <xm:sqref>AL16</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00000000-0002-0000-0800-000015000000}">
          <x14:formula1>
            <xm:f>OFFSET(Conditions!$AO$63,0,0,Conditions!$AO$61,1)</xm:f>
          </x14:formula1>
          <xm:sqref>AN16</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04C765A0-DBA0-484D-BC03-5576E10E5C06}">
          <x14:formula1>
            <xm:f>OFFSET(Conditions!$AO$73,0,0,Conditions!$AO$71,1)</xm:f>
          </x14:formula1>
          <xm:sqref>R16</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6954E18C-D6C6-4861-ADBE-3A086DF78A79}">
          <x14:formula1>
            <xm:f>OFFSET(Conditions!$AO$83,0,0,Conditions!$AO$81,1)</xm:f>
          </x14:formula1>
          <xm:sqref>T16</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D25C5D12-4260-4529-A296-A31833D5661C}">
          <x14:formula1>
            <xm:f>OFFSET(Conditions!$AQ$73,0,0,Conditions!$AQ$71,1)</xm:f>
          </x14:formula1>
          <xm:sqref>R23</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222584C1-02CB-4778-BF00-865237131DF3}">
          <x14:formula1>
            <xm:f>OFFSET(Conditions!$AQ$83,0,0,Conditions!$AQ$81,1)</xm:f>
          </x14:formula1>
          <xm:sqref>T23</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5"/>
  <dimension ref="A1:AQ250"/>
  <sheetViews>
    <sheetView zoomScale="85" zoomScaleNormal="85" workbookViewId="0">
      <pane xSplit="8" ySplit="4" topLeftCell="Q5" activePane="bottomRight" state="frozen"/>
      <selection activeCell="B3" sqref="B3"/>
      <selection pane="topRight" activeCell="B3" sqref="B3"/>
      <selection pane="bottomLeft" activeCell="B3" sqref="B3"/>
      <selection pane="bottomRight" activeCell="B3" sqref="B3"/>
    </sheetView>
  </sheetViews>
  <sheetFormatPr defaultRowHeight="12.5" x14ac:dyDescent="0.25"/>
  <cols>
    <col min="1" max="1" width="11.54296875" style="91" hidden="1" customWidth="1"/>
    <col min="2" max="2" width="6.54296875" style="91" hidden="1" customWidth="1"/>
    <col min="3" max="3" width="13.453125" style="92" hidden="1" customWidth="1"/>
    <col min="4" max="7" width="3.7265625" style="26" customWidth="1"/>
    <col min="8" max="8" width="51.81640625" style="26" customWidth="1"/>
    <col min="9" max="9" width="40.453125" style="40" customWidth="1"/>
    <col min="10" max="12" width="72.7265625" style="40" hidden="1" customWidth="1"/>
    <col min="13" max="13" width="72.7265625" style="52" hidden="1" customWidth="1"/>
    <col min="14" max="14" width="26.7265625" style="40" customWidth="1"/>
    <col min="15" max="15" width="42.7265625" style="40" customWidth="1"/>
    <col min="16" max="16" width="72.7265625" style="40" customWidth="1"/>
    <col min="17" max="17" width="40.7265625" style="40" customWidth="1"/>
    <col min="18" max="21" width="14.26953125" style="40" customWidth="1"/>
    <col min="22" max="22" width="15.54296875" style="40" customWidth="1"/>
    <col min="23" max="23" width="15.81640625" style="40" customWidth="1"/>
    <col min="24" max="24" width="72.7265625" style="40" hidden="1" customWidth="1"/>
    <col min="25" max="25" width="72.7265625" style="53" hidden="1" customWidth="1"/>
    <col min="26" max="27" width="72.7265625" style="26" hidden="1" customWidth="1"/>
    <col min="28" max="28" width="72.7265625" style="26" customWidth="1"/>
    <col min="29" max="29" width="40.7265625" style="26" customWidth="1"/>
    <col min="30" max="30" width="29.26953125" style="26" customWidth="1"/>
    <col min="31" max="31" width="10.1796875" style="26" customWidth="1"/>
    <col min="32" max="32" width="9.54296875" style="26" customWidth="1"/>
    <col min="33" max="33" width="12.54296875" style="26" customWidth="1"/>
    <col min="34" max="34" width="13.453125" style="26" customWidth="1"/>
    <col min="35" max="35" width="12.54296875" style="26" customWidth="1"/>
    <col min="36" max="36" width="10.1796875" style="26" customWidth="1"/>
    <col min="37" max="37" width="7.7265625" style="26" customWidth="1"/>
    <col min="38" max="38" width="12.54296875" style="26" customWidth="1"/>
    <col min="39" max="39" width="14.54296875" style="26" customWidth="1"/>
    <col min="40" max="40" width="12.54296875" style="26" customWidth="1"/>
    <col min="41" max="41" width="8.54296875" style="26" customWidth="1"/>
    <col min="42" max="42" width="9.1796875" style="26" customWidth="1"/>
    <col min="43" max="43" width="14.26953125" style="26" customWidth="1"/>
    <col min="44" max="48" width="9.1796875" style="26" customWidth="1"/>
    <col min="49" max="243" width="9.1796875" style="26"/>
    <col min="244" max="246" width="9.1796875" style="26" customWidth="1"/>
    <col min="247" max="250" width="3.26953125" style="26" customWidth="1"/>
    <col min="251" max="251" width="9.1796875" style="26" customWidth="1"/>
    <col min="252" max="255" width="3.7265625" style="26" customWidth="1"/>
    <col min="256" max="256" width="61.7265625" style="26" customWidth="1"/>
    <col min="257" max="257" width="7.7265625" style="26" customWidth="1"/>
    <col min="258" max="259" width="8.54296875" style="26" customWidth="1"/>
    <col min="260" max="260" width="29.7265625" style="26" customWidth="1"/>
    <col min="261" max="261" width="8.7265625" style="26" customWidth="1"/>
    <col min="262" max="262" width="31.7265625" style="26" customWidth="1"/>
    <col min="263" max="264" width="9.1796875" style="26"/>
    <col min="265" max="265" width="9.1796875" style="26" customWidth="1"/>
    <col min="266" max="499" width="9.1796875" style="26"/>
    <col min="500" max="502" width="9.1796875" style="26" customWidth="1"/>
    <col min="503" max="506" width="3.26953125" style="26" customWidth="1"/>
    <col min="507" max="507" width="9.1796875" style="26" customWidth="1"/>
    <col min="508" max="511" width="3.7265625" style="26" customWidth="1"/>
    <col min="512" max="512" width="61.7265625" style="26" customWidth="1"/>
    <col min="513" max="513" width="7.7265625" style="26" customWidth="1"/>
    <col min="514" max="515" width="8.54296875" style="26" customWidth="1"/>
    <col min="516" max="516" width="29.7265625" style="26" customWidth="1"/>
    <col min="517" max="517" width="8.7265625" style="26" customWidth="1"/>
    <col min="518" max="518" width="31.7265625" style="26" customWidth="1"/>
    <col min="519" max="520" width="9.1796875" style="26"/>
    <col min="521" max="521" width="9.1796875" style="26" customWidth="1"/>
    <col min="522" max="755" width="9.1796875" style="26"/>
    <col min="756" max="758" width="9.1796875" style="26" customWidth="1"/>
    <col min="759" max="762" width="3.26953125" style="26" customWidth="1"/>
    <col min="763" max="763" width="9.1796875" style="26" customWidth="1"/>
    <col min="764" max="767" width="3.7265625" style="26" customWidth="1"/>
    <col min="768" max="768" width="61.7265625" style="26" customWidth="1"/>
    <col min="769" max="769" width="7.7265625" style="26" customWidth="1"/>
    <col min="770" max="771" width="8.54296875" style="26" customWidth="1"/>
    <col min="772" max="772" width="29.7265625" style="26" customWidth="1"/>
    <col min="773" max="773" width="8.7265625" style="26" customWidth="1"/>
    <col min="774" max="774" width="31.7265625" style="26" customWidth="1"/>
    <col min="775" max="776" width="9.1796875" style="26"/>
    <col min="777" max="777" width="9.1796875" style="26" customWidth="1"/>
    <col min="778" max="1011" width="9.1796875" style="26"/>
    <col min="1012" max="1014" width="9.1796875" style="26" customWidth="1"/>
    <col min="1015" max="1018" width="3.26953125" style="26" customWidth="1"/>
    <col min="1019" max="1019" width="9.1796875" style="26" customWidth="1"/>
    <col min="1020" max="1023" width="3.7265625" style="26" customWidth="1"/>
    <col min="1024" max="1024" width="61.7265625" style="26" customWidth="1"/>
    <col min="1025" max="1025" width="7.7265625" style="26" customWidth="1"/>
    <col min="1026" max="1027" width="8.54296875" style="26" customWidth="1"/>
    <col min="1028" max="1028" width="29.7265625" style="26" customWidth="1"/>
    <col min="1029" max="1029" width="8.7265625" style="26" customWidth="1"/>
    <col min="1030" max="1030" width="31.7265625" style="26" customWidth="1"/>
    <col min="1031" max="1032" width="9.1796875" style="26"/>
    <col min="1033" max="1033" width="9.1796875" style="26" customWidth="1"/>
    <col min="1034" max="1267" width="9.1796875" style="26"/>
    <col min="1268" max="1270" width="9.1796875" style="26" customWidth="1"/>
    <col min="1271" max="1274" width="3.26953125" style="26" customWidth="1"/>
    <col min="1275" max="1275" width="9.1796875" style="26" customWidth="1"/>
    <col min="1276" max="1279" width="3.7265625" style="26" customWidth="1"/>
    <col min="1280" max="1280" width="61.7265625" style="26" customWidth="1"/>
    <col min="1281" max="1281" width="7.7265625" style="26" customWidth="1"/>
    <col min="1282" max="1283" width="8.54296875" style="26" customWidth="1"/>
    <col min="1284" max="1284" width="29.7265625" style="26" customWidth="1"/>
    <col min="1285" max="1285" width="8.7265625" style="26" customWidth="1"/>
    <col min="1286" max="1286" width="31.7265625" style="26" customWidth="1"/>
    <col min="1287" max="1288" width="9.1796875" style="26"/>
    <col min="1289" max="1289" width="9.1796875" style="26" customWidth="1"/>
    <col min="1290" max="1523" width="9.1796875" style="26"/>
    <col min="1524" max="1526" width="9.1796875" style="26" customWidth="1"/>
    <col min="1527" max="1530" width="3.26953125" style="26" customWidth="1"/>
    <col min="1531" max="1531" width="9.1796875" style="26" customWidth="1"/>
    <col min="1532" max="1535" width="3.7265625" style="26" customWidth="1"/>
    <col min="1536" max="1536" width="61.7265625" style="26" customWidth="1"/>
    <col min="1537" max="1537" width="7.7265625" style="26" customWidth="1"/>
    <col min="1538" max="1539" width="8.54296875" style="26" customWidth="1"/>
    <col min="1540" max="1540" width="29.7265625" style="26" customWidth="1"/>
    <col min="1541" max="1541" width="8.7265625" style="26" customWidth="1"/>
    <col min="1542" max="1542" width="31.7265625" style="26" customWidth="1"/>
    <col min="1543" max="1544" width="9.1796875" style="26"/>
    <col min="1545" max="1545" width="9.1796875" style="26" customWidth="1"/>
    <col min="1546" max="1779" width="9.1796875" style="26"/>
    <col min="1780" max="1782" width="9.1796875" style="26" customWidth="1"/>
    <col min="1783" max="1786" width="3.26953125" style="26" customWidth="1"/>
    <col min="1787" max="1787" width="9.1796875" style="26" customWidth="1"/>
    <col min="1788" max="1791" width="3.7265625" style="26" customWidth="1"/>
    <col min="1792" max="1792" width="61.7265625" style="26" customWidth="1"/>
    <col min="1793" max="1793" width="7.7265625" style="26" customWidth="1"/>
    <col min="1794" max="1795" width="8.54296875" style="26" customWidth="1"/>
    <col min="1796" max="1796" width="29.7265625" style="26" customWidth="1"/>
    <col min="1797" max="1797" width="8.7265625" style="26" customWidth="1"/>
    <col min="1798" max="1798" width="31.7265625" style="26" customWidth="1"/>
    <col min="1799" max="1800" width="9.1796875" style="26"/>
    <col min="1801" max="1801" width="9.1796875" style="26" customWidth="1"/>
    <col min="1802" max="2035" width="9.1796875" style="26"/>
    <col min="2036" max="2038" width="9.1796875" style="26" customWidth="1"/>
    <col min="2039" max="2042" width="3.26953125" style="26" customWidth="1"/>
    <col min="2043" max="2043" width="9.1796875" style="26" customWidth="1"/>
    <col min="2044" max="2047" width="3.7265625" style="26" customWidth="1"/>
    <col min="2048" max="2048" width="61.7265625" style="26" customWidth="1"/>
    <col min="2049" max="2049" width="7.7265625" style="26" customWidth="1"/>
    <col min="2050" max="2051" width="8.54296875" style="26" customWidth="1"/>
    <col min="2052" max="2052" width="29.7265625" style="26" customWidth="1"/>
    <col min="2053" max="2053" width="8.7265625" style="26" customWidth="1"/>
    <col min="2054" max="2054" width="31.7265625" style="26" customWidth="1"/>
    <col min="2055" max="2056" width="9.1796875" style="26"/>
    <col min="2057" max="2057" width="9.1796875" style="26" customWidth="1"/>
    <col min="2058" max="2291" width="9.1796875" style="26"/>
    <col min="2292" max="2294" width="9.1796875" style="26" customWidth="1"/>
    <col min="2295" max="2298" width="3.26953125" style="26" customWidth="1"/>
    <col min="2299" max="2299" width="9.1796875" style="26" customWidth="1"/>
    <col min="2300" max="2303" width="3.7265625" style="26" customWidth="1"/>
    <col min="2304" max="2304" width="61.7265625" style="26" customWidth="1"/>
    <col min="2305" max="2305" width="7.7265625" style="26" customWidth="1"/>
    <col min="2306" max="2307" width="8.54296875" style="26" customWidth="1"/>
    <col min="2308" max="2308" width="29.7265625" style="26" customWidth="1"/>
    <col min="2309" max="2309" width="8.7265625" style="26" customWidth="1"/>
    <col min="2310" max="2310" width="31.7265625" style="26" customWidth="1"/>
    <col min="2311" max="2312" width="9.1796875" style="26"/>
    <col min="2313" max="2313" width="9.1796875" style="26" customWidth="1"/>
    <col min="2314" max="2547" width="9.1796875" style="26"/>
    <col min="2548" max="2550" width="9.1796875" style="26" customWidth="1"/>
    <col min="2551" max="2554" width="3.26953125" style="26" customWidth="1"/>
    <col min="2555" max="2555" width="9.1796875" style="26" customWidth="1"/>
    <col min="2556" max="2559" width="3.7265625" style="26" customWidth="1"/>
    <col min="2560" max="2560" width="61.7265625" style="26" customWidth="1"/>
    <col min="2561" max="2561" width="7.7265625" style="26" customWidth="1"/>
    <col min="2562" max="2563" width="8.54296875" style="26" customWidth="1"/>
    <col min="2564" max="2564" width="29.7265625" style="26" customWidth="1"/>
    <col min="2565" max="2565" width="8.7265625" style="26" customWidth="1"/>
    <col min="2566" max="2566" width="31.7265625" style="26" customWidth="1"/>
    <col min="2567" max="2568" width="9.1796875" style="26"/>
    <col min="2569" max="2569" width="9.1796875" style="26" customWidth="1"/>
    <col min="2570" max="2803" width="9.1796875" style="26"/>
    <col min="2804" max="2806" width="9.1796875" style="26" customWidth="1"/>
    <col min="2807" max="2810" width="3.26953125" style="26" customWidth="1"/>
    <col min="2811" max="2811" width="9.1796875" style="26" customWidth="1"/>
    <col min="2812" max="2815" width="3.7265625" style="26" customWidth="1"/>
    <col min="2816" max="2816" width="61.7265625" style="26" customWidth="1"/>
    <col min="2817" max="2817" width="7.7265625" style="26" customWidth="1"/>
    <col min="2818" max="2819" width="8.54296875" style="26" customWidth="1"/>
    <col min="2820" max="2820" width="29.7265625" style="26" customWidth="1"/>
    <col min="2821" max="2821" width="8.7265625" style="26" customWidth="1"/>
    <col min="2822" max="2822" width="31.7265625" style="26" customWidth="1"/>
    <col min="2823" max="2824" width="9.1796875" style="26"/>
    <col min="2825" max="2825" width="9.1796875" style="26" customWidth="1"/>
    <col min="2826" max="3059" width="9.1796875" style="26"/>
    <col min="3060" max="3062" width="9.1796875" style="26" customWidth="1"/>
    <col min="3063" max="3066" width="3.26953125" style="26" customWidth="1"/>
    <col min="3067" max="3067" width="9.1796875" style="26" customWidth="1"/>
    <col min="3068" max="3071" width="3.7265625" style="26" customWidth="1"/>
    <col min="3072" max="3072" width="61.7265625" style="26" customWidth="1"/>
    <col min="3073" max="3073" width="7.7265625" style="26" customWidth="1"/>
    <col min="3074" max="3075" width="8.54296875" style="26" customWidth="1"/>
    <col min="3076" max="3076" width="29.7265625" style="26" customWidth="1"/>
    <col min="3077" max="3077" width="8.7265625" style="26" customWidth="1"/>
    <col min="3078" max="3078" width="31.7265625" style="26" customWidth="1"/>
    <col min="3079" max="3080" width="9.1796875" style="26"/>
    <col min="3081" max="3081" width="9.1796875" style="26" customWidth="1"/>
    <col min="3082" max="3315" width="9.1796875" style="26"/>
    <col min="3316" max="3318" width="9.1796875" style="26" customWidth="1"/>
    <col min="3319" max="3322" width="3.26953125" style="26" customWidth="1"/>
    <col min="3323" max="3323" width="9.1796875" style="26" customWidth="1"/>
    <col min="3324" max="3327" width="3.7265625" style="26" customWidth="1"/>
    <col min="3328" max="3328" width="61.7265625" style="26" customWidth="1"/>
    <col min="3329" max="3329" width="7.7265625" style="26" customWidth="1"/>
    <col min="3330" max="3331" width="8.54296875" style="26" customWidth="1"/>
    <col min="3332" max="3332" width="29.7265625" style="26" customWidth="1"/>
    <col min="3333" max="3333" width="8.7265625" style="26" customWidth="1"/>
    <col min="3334" max="3334" width="31.7265625" style="26" customWidth="1"/>
    <col min="3335" max="3336" width="9.1796875" style="26"/>
    <col min="3337" max="3337" width="9.1796875" style="26" customWidth="1"/>
    <col min="3338" max="3571" width="9.1796875" style="26"/>
    <col min="3572" max="3574" width="9.1796875" style="26" customWidth="1"/>
    <col min="3575" max="3578" width="3.26953125" style="26" customWidth="1"/>
    <col min="3579" max="3579" width="9.1796875" style="26" customWidth="1"/>
    <col min="3580" max="3583" width="3.7265625" style="26" customWidth="1"/>
    <col min="3584" max="3584" width="61.7265625" style="26" customWidth="1"/>
    <col min="3585" max="3585" width="7.7265625" style="26" customWidth="1"/>
    <col min="3586" max="3587" width="8.54296875" style="26" customWidth="1"/>
    <col min="3588" max="3588" width="29.7265625" style="26" customWidth="1"/>
    <col min="3589" max="3589" width="8.7265625" style="26" customWidth="1"/>
    <col min="3590" max="3590" width="31.7265625" style="26" customWidth="1"/>
    <col min="3591" max="3592" width="9.1796875" style="26"/>
    <col min="3593" max="3593" width="9.1796875" style="26" customWidth="1"/>
    <col min="3594" max="3827" width="9.1796875" style="26"/>
    <col min="3828" max="3830" width="9.1796875" style="26" customWidth="1"/>
    <col min="3831" max="3834" width="3.26953125" style="26" customWidth="1"/>
    <col min="3835" max="3835" width="9.1796875" style="26" customWidth="1"/>
    <col min="3836" max="3839" width="3.7265625" style="26" customWidth="1"/>
    <col min="3840" max="3840" width="61.7265625" style="26" customWidth="1"/>
    <col min="3841" max="3841" width="7.7265625" style="26" customWidth="1"/>
    <col min="3842" max="3843" width="8.54296875" style="26" customWidth="1"/>
    <col min="3844" max="3844" width="29.7265625" style="26" customWidth="1"/>
    <col min="3845" max="3845" width="8.7265625" style="26" customWidth="1"/>
    <col min="3846" max="3846" width="31.7265625" style="26" customWidth="1"/>
    <col min="3847" max="3848" width="9.1796875" style="26"/>
    <col min="3849" max="3849" width="9.1796875" style="26" customWidth="1"/>
    <col min="3850" max="4083" width="9.1796875" style="26"/>
    <col min="4084" max="4086" width="9.1796875" style="26" customWidth="1"/>
    <col min="4087" max="4090" width="3.26953125" style="26" customWidth="1"/>
    <col min="4091" max="4091" width="9.1796875" style="26" customWidth="1"/>
    <col min="4092" max="4095" width="3.7265625" style="26" customWidth="1"/>
    <col min="4096" max="4096" width="61.7265625" style="26" customWidth="1"/>
    <col min="4097" max="4097" width="7.7265625" style="26" customWidth="1"/>
    <col min="4098" max="4099" width="8.54296875" style="26" customWidth="1"/>
    <col min="4100" max="4100" width="29.7265625" style="26" customWidth="1"/>
    <col min="4101" max="4101" width="8.7265625" style="26" customWidth="1"/>
    <col min="4102" max="4102" width="31.7265625" style="26" customWidth="1"/>
    <col min="4103" max="4104" width="9.1796875" style="26"/>
    <col min="4105" max="4105" width="9.1796875" style="26" customWidth="1"/>
    <col min="4106" max="4339" width="9.1796875" style="26"/>
    <col min="4340" max="4342" width="9.1796875" style="26" customWidth="1"/>
    <col min="4343" max="4346" width="3.26953125" style="26" customWidth="1"/>
    <col min="4347" max="4347" width="9.1796875" style="26" customWidth="1"/>
    <col min="4348" max="4351" width="3.7265625" style="26" customWidth="1"/>
    <col min="4352" max="4352" width="61.7265625" style="26" customWidth="1"/>
    <col min="4353" max="4353" width="7.7265625" style="26" customWidth="1"/>
    <col min="4354" max="4355" width="8.54296875" style="26" customWidth="1"/>
    <col min="4356" max="4356" width="29.7265625" style="26" customWidth="1"/>
    <col min="4357" max="4357" width="8.7265625" style="26" customWidth="1"/>
    <col min="4358" max="4358" width="31.7265625" style="26" customWidth="1"/>
    <col min="4359" max="4360" width="9.1796875" style="26"/>
    <col min="4361" max="4361" width="9.1796875" style="26" customWidth="1"/>
    <col min="4362" max="4595" width="9.1796875" style="26"/>
    <col min="4596" max="4598" width="9.1796875" style="26" customWidth="1"/>
    <col min="4599" max="4602" width="3.26953125" style="26" customWidth="1"/>
    <col min="4603" max="4603" width="9.1796875" style="26" customWidth="1"/>
    <col min="4604" max="4607" width="3.7265625" style="26" customWidth="1"/>
    <col min="4608" max="4608" width="61.7265625" style="26" customWidth="1"/>
    <col min="4609" max="4609" width="7.7265625" style="26" customWidth="1"/>
    <col min="4610" max="4611" width="8.54296875" style="26" customWidth="1"/>
    <col min="4612" max="4612" width="29.7265625" style="26" customWidth="1"/>
    <col min="4613" max="4613" width="8.7265625" style="26" customWidth="1"/>
    <col min="4614" max="4614" width="31.7265625" style="26" customWidth="1"/>
    <col min="4615" max="4616" width="9.1796875" style="26"/>
    <col min="4617" max="4617" width="9.1796875" style="26" customWidth="1"/>
    <col min="4618" max="4851" width="9.1796875" style="26"/>
    <col min="4852" max="4854" width="9.1796875" style="26" customWidth="1"/>
    <col min="4855" max="4858" width="3.26953125" style="26" customWidth="1"/>
    <col min="4859" max="4859" width="9.1796875" style="26" customWidth="1"/>
    <col min="4860" max="4863" width="3.7265625" style="26" customWidth="1"/>
    <col min="4864" max="4864" width="61.7265625" style="26" customWidth="1"/>
    <col min="4865" max="4865" width="7.7265625" style="26" customWidth="1"/>
    <col min="4866" max="4867" width="8.54296875" style="26" customWidth="1"/>
    <col min="4868" max="4868" width="29.7265625" style="26" customWidth="1"/>
    <col min="4869" max="4869" width="8.7265625" style="26" customWidth="1"/>
    <col min="4870" max="4870" width="31.7265625" style="26" customWidth="1"/>
    <col min="4871" max="4872" width="9.1796875" style="26"/>
    <col min="4873" max="4873" width="9.1796875" style="26" customWidth="1"/>
    <col min="4874" max="5107" width="9.1796875" style="26"/>
    <col min="5108" max="5110" width="9.1796875" style="26" customWidth="1"/>
    <col min="5111" max="5114" width="3.26953125" style="26" customWidth="1"/>
    <col min="5115" max="5115" width="9.1796875" style="26" customWidth="1"/>
    <col min="5116" max="5119" width="3.7265625" style="26" customWidth="1"/>
    <col min="5120" max="5120" width="61.7265625" style="26" customWidth="1"/>
    <col min="5121" max="5121" width="7.7265625" style="26" customWidth="1"/>
    <col min="5122" max="5123" width="8.54296875" style="26" customWidth="1"/>
    <col min="5124" max="5124" width="29.7265625" style="26" customWidth="1"/>
    <col min="5125" max="5125" width="8.7265625" style="26" customWidth="1"/>
    <col min="5126" max="5126" width="31.7265625" style="26" customWidth="1"/>
    <col min="5127" max="5128" width="9.1796875" style="26"/>
    <col min="5129" max="5129" width="9.1796875" style="26" customWidth="1"/>
    <col min="5130" max="5363" width="9.1796875" style="26"/>
    <col min="5364" max="5366" width="9.1796875" style="26" customWidth="1"/>
    <col min="5367" max="5370" width="3.26953125" style="26" customWidth="1"/>
    <col min="5371" max="5371" width="9.1796875" style="26" customWidth="1"/>
    <col min="5372" max="5375" width="3.7265625" style="26" customWidth="1"/>
    <col min="5376" max="5376" width="61.7265625" style="26" customWidth="1"/>
    <col min="5377" max="5377" width="7.7265625" style="26" customWidth="1"/>
    <col min="5378" max="5379" width="8.54296875" style="26" customWidth="1"/>
    <col min="5380" max="5380" width="29.7265625" style="26" customWidth="1"/>
    <col min="5381" max="5381" width="8.7265625" style="26" customWidth="1"/>
    <col min="5382" max="5382" width="31.7265625" style="26" customWidth="1"/>
    <col min="5383" max="5384" width="9.1796875" style="26"/>
    <col min="5385" max="5385" width="9.1796875" style="26" customWidth="1"/>
    <col min="5386" max="5619" width="9.1796875" style="26"/>
    <col min="5620" max="5622" width="9.1796875" style="26" customWidth="1"/>
    <col min="5623" max="5626" width="3.26953125" style="26" customWidth="1"/>
    <col min="5627" max="5627" width="9.1796875" style="26" customWidth="1"/>
    <col min="5628" max="5631" width="3.7265625" style="26" customWidth="1"/>
    <col min="5632" max="5632" width="61.7265625" style="26" customWidth="1"/>
    <col min="5633" max="5633" width="7.7265625" style="26" customWidth="1"/>
    <col min="5634" max="5635" width="8.54296875" style="26" customWidth="1"/>
    <col min="5636" max="5636" width="29.7265625" style="26" customWidth="1"/>
    <col min="5637" max="5637" width="8.7265625" style="26" customWidth="1"/>
    <col min="5638" max="5638" width="31.7265625" style="26" customWidth="1"/>
    <col min="5639" max="5640" width="9.1796875" style="26"/>
    <col min="5641" max="5641" width="9.1796875" style="26" customWidth="1"/>
    <col min="5642" max="5875" width="9.1796875" style="26"/>
    <col min="5876" max="5878" width="9.1796875" style="26" customWidth="1"/>
    <col min="5879" max="5882" width="3.26953125" style="26" customWidth="1"/>
    <col min="5883" max="5883" width="9.1796875" style="26" customWidth="1"/>
    <col min="5884" max="5887" width="3.7265625" style="26" customWidth="1"/>
    <col min="5888" max="5888" width="61.7265625" style="26" customWidth="1"/>
    <col min="5889" max="5889" width="7.7265625" style="26" customWidth="1"/>
    <col min="5890" max="5891" width="8.54296875" style="26" customWidth="1"/>
    <col min="5892" max="5892" width="29.7265625" style="26" customWidth="1"/>
    <col min="5893" max="5893" width="8.7265625" style="26" customWidth="1"/>
    <col min="5894" max="5894" width="31.7265625" style="26" customWidth="1"/>
    <col min="5895" max="5896" width="9.1796875" style="26"/>
    <col min="5897" max="5897" width="9.1796875" style="26" customWidth="1"/>
    <col min="5898" max="6131" width="9.1796875" style="26"/>
    <col min="6132" max="6134" width="9.1796875" style="26" customWidth="1"/>
    <col min="6135" max="6138" width="3.26953125" style="26" customWidth="1"/>
    <col min="6139" max="6139" width="9.1796875" style="26" customWidth="1"/>
    <col min="6140" max="6143" width="3.7265625" style="26" customWidth="1"/>
    <col min="6144" max="6144" width="61.7265625" style="26" customWidth="1"/>
    <col min="6145" max="6145" width="7.7265625" style="26" customWidth="1"/>
    <col min="6146" max="6147" width="8.54296875" style="26" customWidth="1"/>
    <col min="6148" max="6148" width="29.7265625" style="26" customWidth="1"/>
    <col min="6149" max="6149" width="8.7265625" style="26" customWidth="1"/>
    <col min="6150" max="6150" width="31.7265625" style="26" customWidth="1"/>
    <col min="6151" max="6152" width="9.1796875" style="26"/>
    <col min="6153" max="6153" width="9.1796875" style="26" customWidth="1"/>
    <col min="6154" max="6387" width="9.1796875" style="26"/>
    <col min="6388" max="6390" width="9.1796875" style="26" customWidth="1"/>
    <col min="6391" max="6394" width="3.26953125" style="26" customWidth="1"/>
    <col min="6395" max="6395" width="9.1796875" style="26" customWidth="1"/>
    <col min="6396" max="6399" width="3.7265625" style="26" customWidth="1"/>
    <col min="6400" max="6400" width="61.7265625" style="26" customWidth="1"/>
    <col min="6401" max="6401" width="7.7265625" style="26" customWidth="1"/>
    <col min="6402" max="6403" width="8.54296875" style="26" customWidth="1"/>
    <col min="6404" max="6404" width="29.7265625" style="26" customWidth="1"/>
    <col min="6405" max="6405" width="8.7265625" style="26" customWidth="1"/>
    <col min="6406" max="6406" width="31.7265625" style="26" customWidth="1"/>
    <col min="6407" max="6408" width="9.1796875" style="26"/>
    <col min="6409" max="6409" width="9.1796875" style="26" customWidth="1"/>
    <col min="6410" max="6643" width="9.1796875" style="26"/>
    <col min="6644" max="6646" width="9.1796875" style="26" customWidth="1"/>
    <col min="6647" max="6650" width="3.26953125" style="26" customWidth="1"/>
    <col min="6651" max="6651" width="9.1796875" style="26" customWidth="1"/>
    <col min="6652" max="6655" width="3.7265625" style="26" customWidth="1"/>
    <col min="6656" max="6656" width="61.7265625" style="26" customWidth="1"/>
    <col min="6657" max="6657" width="7.7265625" style="26" customWidth="1"/>
    <col min="6658" max="6659" width="8.54296875" style="26" customWidth="1"/>
    <col min="6660" max="6660" width="29.7265625" style="26" customWidth="1"/>
    <col min="6661" max="6661" width="8.7265625" style="26" customWidth="1"/>
    <col min="6662" max="6662" width="31.7265625" style="26" customWidth="1"/>
    <col min="6663" max="6664" width="9.1796875" style="26"/>
    <col min="6665" max="6665" width="9.1796875" style="26" customWidth="1"/>
    <col min="6666" max="6899" width="9.1796875" style="26"/>
    <col min="6900" max="6902" width="9.1796875" style="26" customWidth="1"/>
    <col min="6903" max="6906" width="3.26953125" style="26" customWidth="1"/>
    <col min="6907" max="6907" width="9.1796875" style="26" customWidth="1"/>
    <col min="6908" max="6911" width="3.7265625" style="26" customWidth="1"/>
    <col min="6912" max="6912" width="61.7265625" style="26" customWidth="1"/>
    <col min="6913" max="6913" width="7.7265625" style="26" customWidth="1"/>
    <col min="6914" max="6915" width="8.54296875" style="26" customWidth="1"/>
    <col min="6916" max="6916" width="29.7265625" style="26" customWidth="1"/>
    <col min="6917" max="6917" width="8.7265625" style="26" customWidth="1"/>
    <col min="6918" max="6918" width="31.7265625" style="26" customWidth="1"/>
    <col min="6919" max="6920" width="9.1796875" style="26"/>
    <col min="6921" max="6921" width="9.1796875" style="26" customWidth="1"/>
    <col min="6922" max="7155" width="9.1796875" style="26"/>
    <col min="7156" max="7158" width="9.1796875" style="26" customWidth="1"/>
    <col min="7159" max="7162" width="3.26953125" style="26" customWidth="1"/>
    <col min="7163" max="7163" width="9.1796875" style="26" customWidth="1"/>
    <col min="7164" max="7167" width="3.7265625" style="26" customWidth="1"/>
    <col min="7168" max="7168" width="61.7265625" style="26" customWidth="1"/>
    <col min="7169" max="7169" width="7.7265625" style="26" customWidth="1"/>
    <col min="7170" max="7171" width="8.54296875" style="26" customWidth="1"/>
    <col min="7172" max="7172" width="29.7265625" style="26" customWidth="1"/>
    <col min="7173" max="7173" width="8.7265625" style="26" customWidth="1"/>
    <col min="7174" max="7174" width="31.7265625" style="26" customWidth="1"/>
    <col min="7175" max="7176" width="9.1796875" style="26"/>
    <col min="7177" max="7177" width="9.1796875" style="26" customWidth="1"/>
    <col min="7178" max="7411" width="9.1796875" style="26"/>
    <col min="7412" max="7414" width="9.1796875" style="26" customWidth="1"/>
    <col min="7415" max="7418" width="3.26953125" style="26" customWidth="1"/>
    <col min="7419" max="7419" width="9.1796875" style="26" customWidth="1"/>
    <col min="7420" max="7423" width="3.7265625" style="26" customWidth="1"/>
    <col min="7424" max="7424" width="61.7265625" style="26" customWidth="1"/>
    <col min="7425" max="7425" width="7.7265625" style="26" customWidth="1"/>
    <col min="7426" max="7427" width="8.54296875" style="26" customWidth="1"/>
    <col min="7428" max="7428" width="29.7265625" style="26" customWidth="1"/>
    <col min="7429" max="7429" width="8.7265625" style="26" customWidth="1"/>
    <col min="7430" max="7430" width="31.7265625" style="26" customWidth="1"/>
    <col min="7431" max="7432" width="9.1796875" style="26"/>
    <col min="7433" max="7433" width="9.1796875" style="26" customWidth="1"/>
    <col min="7434" max="7667" width="9.1796875" style="26"/>
    <col min="7668" max="7670" width="9.1796875" style="26" customWidth="1"/>
    <col min="7671" max="7674" width="3.26953125" style="26" customWidth="1"/>
    <col min="7675" max="7675" width="9.1796875" style="26" customWidth="1"/>
    <col min="7676" max="7679" width="3.7265625" style="26" customWidth="1"/>
    <col min="7680" max="7680" width="61.7265625" style="26" customWidth="1"/>
    <col min="7681" max="7681" width="7.7265625" style="26" customWidth="1"/>
    <col min="7682" max="7683" width="8.54296875" style="26" customWidth="1"/>
    <col min="7684" max="7684" width="29.7265625" style="26" customWidth="1"/>
    <col min="7685" max="7685" width="8.7265625" style="26" customWidth="1"/>
    <col min="7686" max="7686" width="31.7265625" style="26" customWidth="1"/>
    <col min="7687" max="7688" width="9.1796875" style="26"/>
    <col min="7689" max="7689" width="9.1796875" style="26" customWidth="1"/>
    <col min="7690" max="7923" width="9.1796875" style="26"/>
    <col min="7924" max="7926" width="9.1796875" style="26" customWidth="1"/>
    <col min="7927" max="7930" width="3.26953125" style="26" customWidth="1"/>
    <col min="7931" max="7931" width="9.1796875" style="26" customWidth="1"/>
    <col min="7932" max="7935" width="3.7265625" style="26" customWidth="1"/>
    <col min="7936" max="7936" width="61.7265625" style="26" customWidth="1"/>
    <col min="7937" max="7937" width="7.7265625" style="26" customWidth="1"/>
    <col min="7938" max="7939" width="8.54296875" style="26" customWidth="1"/>
    <col min="7940" max="7940" width="29.7265625" style="26" customWidth="1"/>
    <col min="7941" max="7941" width="8.7265625" style="26" customWidth="1"/>
    <col min="7942" max="7942" width="31.7265625" style="26" customWidth="1"/>
    <col min="7943" max="7944" width="9.1796875" style="26"/>
    <col min="7945" max="7945" width="9.1796875" style="26" customWidth="1"/>
    <col min="7946" max="8179" width="9.1796875" style="26"/>
    <col min="8180" max="8182" width="9.1796875" style="26" customWidth="1"/>
    <col min="8183" max="8186" width="3.26953125" style="26" customWidth="1"/>
    <col min="8187" max="8187" width="9.1796875" style="26" customWidth="1"/>
    <col min="8188" max="8191" width="3.7265625" style="26" customWidth="1"/>
    <col min="8192" max="8192" width="61.7265625" style="26" customWidth="1"/>
    <col min="8193" max="8193" width="7.7265625" style="26" customWidth="1"/>
    <col min="8194" max="8195" width="8.54296875" style="26" customWidth="1"/>
    <col min="8196" max="8196" width="29.7265625" style="26" customWidth="1"/>
    <col min="8197" max="8197" width="8.7265625" style="26" customWidth="1"/>
    <col min="8198" max="8198" width="31.7265625" style="26" customWidth="1"/>
    <col min="8199" max="8200" width="9.1796875" style="26"/>
    <col min="8201" max="8201" width="9.1796875" style="26" customWidth="1"/>
    <col min="8202" max="8435" width="9.1796875" style="26"/>
    <col min="8436" max="8438" width="9.1796875" style="26" customWidth="1"/>
    <col min="8439" max="8442" width="3.26953125" style="26" customWidth="1"/>
    <col min="8443" max="8443" width="9.1796875" style="26" customWidth="1"/>
    <col min="8444" max="8447" width="3.7265625" style="26" customWidth="1"/>
    <col min="8448" max="8448" width="61.7265625" style="26" customWidth="1"/>
    <col min="8449" max="8449" width="7.7265625" style="26" customWidth="1"/>
    <col min="8450" max="8451" width="8.54296875" style="26" customWidth="1"/>
    <col min="8452" max="8452" width="29.7265625" style="26" customWidth="1"/>
    <col min="8453" max="8453" width="8.7265625" style="26" customWidth="1"/>
    <col min="8454" max="8454" width="31.7265625" style="26" customWidth="1"/>
    <col min="8455" max="8456" width="9.1796875" style="26"/>
    <col min="8457" max="8457" width="9.1796875" style="26" customWidth="1"/>
    <col min="8458" max="8691" width="9.1796875" style="26"/>
    <col min="8692" max="8694" width="9.1796875" style="26" customWidth="1"/>
    <col min="8695" max="8698" width="3.26953125" style="26" customWidth="1"/>
    <col min="8699" max="8699" width="9.1796875" style="26" customWidth="1"/>
    <col min="8700" max="8703" width="3.7265625" style="26" customWidth="1"/>
    <col min="8704" max="8704" width="61.7265625" style="26" customWidth="1"/>
    <col min="8705" max="8705" width="7.7265625" style="26" customWidth="1"/>
    <col min="8706" max="8707" width="8.54296875" style="26" customWidth="1"/>
    <col min="8708" max="8708" width="29.7265625" style="26" customWidth="1"/>
    <col min="8709" max="8709" width="8.7265625" style="26" customWidth="1"/>
    <col min="8710" max="8710" width="31.7265625" style="26" customWidth="1"/>
    <col min="8711" max="8712" width="9.1796875" style="26"/>
    <col min="8713" max="8713" width="9.1796875" style="26" customWidth="1"/>
    <col min="8714" max="8947" width="9.1796875" style="26"/>
    <col min="8948" max="8950" width="9.1796875" style="26" customWidth="1"/>
    <col min="8951" max="8954" width="3.26953125" style="26" customWidth="1"/>
    <col min="8955" max="8955" width="9.1796875" style="26" customWidth="1"/>
    <col min="8956" max="8959" width="3.7265625" style="26" customWidth="1"/>
    <col min="8960" max="8960" width="61.7265625" style="26" customWidth="1"/>
    <col min="8961" max="8961" width="7.7265625" style="26" customWidth="1"/>
    <col min="8962" max="8963" width="8.54296875" style="26" customWidth="1"/>
    <col min="8964" max="8964" width="29.7265625" style="26" customWidth="1"/>
    <col min="8965" max="8965" width="8.7265625" style="26" customWidth="1"/>
    <col min="8966" max="8966" width="31.7265625" style="26" customWidth="1"/>
    <col min="8967" max="8968" width="9.1796875" style="26"/>
    <col min="8969" max="8969" width="9.1796875" style="26" customWidth="1"/>
    <col min="8970" max="9203" width="9.1796875" style="26"/>
    <col min="9204" max="9206" width="9.1796875" style="26" customWidth="1"/>
    <col min="9207" max="9210" width="3.26953125" style="26" customWidth="1"/>
    <col min="9211" max="9211" width="9.1796875" style="26" customWidth="1"/>
    <col min="9212" max="9215" width="3.7265625" style="26" customWidth="1"/>
    <col min="9216" max="9216" width="61.7265625" style="26" customWidth="1"/>
    <col min="9217" max="9217" width="7.7265625" style="26" customWidth="1"/>
    <col min="9218" max="9219" width="8.54296875" style="26" customWidth="1"/>
    <col min="9220" max="9220" width="29.7265625" style="26" customWidth="1"/>
    <col min="9221" max="9221" width="8.7265625" style="26" customWidth="1"/>
    <col min="9222" max="9222" width="31.7265625" style="26" customWidth="1"/>
    <col min="9223" max="9224" width="9.1796875" style="26"/>
    <col min="9225" max="9225" width="9.1796875" style="26" customWidth="1"/>
    <col min="9226" max="9459" width="9.1796875" style="26"/>
    <col min="9460" max="9462" width="9.1796875" style="26" customWidth="1"/>
    <col min="9463" max="9466" width="3.26953125" style="26" customWidth="1"/>
    <col min="9467" max="9467" width="9.1796875" style="26" customWidth="1"/>
    <col min="9468" max="9471" width="3.7265625" style="26" customWidth="1"/>
    <col min="9472" max="9472" width="61.7265625" style="26" customWidth="1"/>
    <col min="9473" max="9473" width="7.7265625" style="26" customWidth="1"/>
    <col min="9474" max="9475" width="8.54296875" style="26" customWidth="1"/>
    <col min="9476" max="9476" width="29.7265625" style="26" customWidth="1"/>
    <col min="9477" max="9477" width="8.7265625" style="26" customWidth="1"/>
    <col min="9478" max="9478" width="31.7265625" style="26" customWidth="1"/>
    <col min="9479" max="9480" width="9.1796875" style="26"/>
    <col min="9481" max="9481" width="9.1796875" style="26" customWidth="1"/>
    <col min="9482" max="9715" width="9.1796875" style="26"/>
    <col min="9716" max="9718" width="9.1796875" style="26" customWidth="1"/>
    <col min="9719" max="9722" width="3.26953125" style="26" customWidth="1"/>
    <col min="9723" max="9723" width="9.1796875" style="26" customWidth="1"/>
    <col min="9724" max="9727" width="3.7265625" style="26" customWidth="1"/>
    <col min="9728" max="9728" width="61.7265625" style="26" customWidth="1"/>
    <col min="9729" max="9729" width="7.7265625" style="26" customWidth="1"/>
    <col min="9730" max="9731" width="8.54296875" style="26" customWidth="1"/>
    <col min="9732" max="9732" width="29.7265625" style="26" customWidth="1"/>
    <col min="9733" max="9733" width="8.7265625" style="26" customWidth="1"/>
    <col min="9734" max="9734" width="31.7265625" style="26" customWidth="1"/>
    <col min="9735" max="9736" width="9.1796875" style="26"/>
    <col min="9737" max="9737" width="9.1796875" style="26" customWidth="1"/>
    <col min="9738" max="9971" width="9.1796875" style="26"/>
    <col min="9972" max="9974" width="9.1796875" style="26" customWidth="1"/>
    <col min="9975" max="9978" width="3.26953125" style="26" customWidth="1"/>
    <col min="9979" max="9979" width="9.1796875" style="26" customWidth="1"/>
    <col min="9980" max="9983" width="3.7265625" style="26" customWidth="1"/>
    <col min="9984" max="9984" width="61.7265625" style="26" customWidth="1"/>
    <col min="9985" max="9985" width="7.7265625" style="26" customWidth="1"/>
    <col min="9986" max="9987" width="8.54296875" style="26" customWidth="1"/>
    <col min="9988" max="9988" width="29.7265625" style="26" customWidth="1"/>
    <col min="9989" max="9989" width="8.7265625" style="26" customWidth="1"/>
    <col min="9990" max="9990" width="31.7265625" style="26" customWidth="1"/>
    <col min="9991" max="9992" width="9.1796875" style="26"/>
    <col min="9993" max="9993" width="9.1796875" style="26" customWidth="1"/>
    <col min="9994" max="10227" width="9.1796875" style="26"/>
    <col min="10228" max="10230" width="9.1796875" style="26" customWidth="1"/>
    <col min="10231" max="10234" width="3.26953125" style="26" customWidth="1"/>
    <col min="10235" max="10235" width="9.1796875" style="26" customWidth="1"/>
    <col min="10236" max="10239" width="3.7265625" style="26" customWidth="1"/>
    <col min="10240" max="10240" width="61.7265625" style="26" customWidth="1"/>
    <col min="10241" max="10241" width="7.7265625" style="26" customWidth="1"/>
    <col min="10242" max="10243" width="8.54296875" style="26" customWidth="1"/>
    <col min="10244" max="10244" width="29.7265625" style="26" customWidth="1"/>
    <col min="10245" max="10245" width="8.7265625" style="26" customWidth="1"/>
    <col min="10246" max="10246" width="31.7265625" style="26" customWidth="1"/>
    <col min="10247" max="10248" width="9.1796875" style="26"/>
    <col min="10249" max="10249" width="9.1796875" style="26" customWidth="1"/>
    <col min="10250" max="10483" width="9.1796875" style="26"/>
    <col min="10484" max="10486" width="9.1796875" style="26" customWidth="1"/>
    <col min="10487" max="10490" width="3.26953125" style="26" customWidth="1"/>
    <col min="10491" max="10491" width="9.1796875" style="26" customWidth="1"/>
    <col min="10492" max="10495" width="3.7265625" style="26" customWidth="1"/>
    <col min="10496" max="10496" width="61.7265625" style="26" customWidth="1"/>
    <col min="10497" max="10497" width="7.7265625" style="26" customWidth="1"/>
    <col min="10498" max="10499" width="8.54296875" style="26" customWidth="1"/>
    <col min="10500" max="10500" width="29.7265625" style="26" customWidth="1"/>
    <col min="10501" max="10501" width="8.7265625" style="26" customWidth="1"/>
    <col min="10502" max="10502" width="31.7265625" style="26" customWidth="1"/>
    <col min="10503" max="10504" width="9.1796875" style="26"/>
    <col min="10505" max="10505" width="9.1796875" style="26" customWidth="1"/>
    <col min="10506" max="10739" width="9.1796875" style="26"/>
    <col min="10740" max="10742" width="9.1796875" style="26" customWidth="1"/>
    <col min="10743" max="10746" width="3.26953125" style="26" customWidth="1"/>
    <col min="10747" max="10747" width="9.1796875" style="26" customWidth="1"/>
    <col min="10748" max="10751" width="3.7265625" style="26" customWidth="1"/>
    <col min="10752" max="10752" width="61.7265625" style="26" customWidth="1"/>
    <col min="10753" max="10753" width="7.7265625" style="26" customWidth="1"/>
    <col min="10754" max="10755" width="8.54296875" style="26" customWidth="1"/>
    <col min="10756" max="10756" width="29.7265625" style="26" customWidth="1"/>
    <col min="10757" max="10757" width="8.7265625" style="26" customWidth="1"/>
    <col min="10758" max="10758" width="31.7265625" style="26" customWidth="1"/>
    <col min="10759" max="10760" width="9.1796875" style="26"/>
    <col min="10761" max="10761" width="9.1796875" style="26" customWidth="1"/>
    <col min="10762" max="10995" width="9.1796875" style="26"/>
    <col min="10996" max="10998" width="9.1796875" style="26" customWidth="1"/>
    <col min="10999" max="11002" width="3.26953125" style="26" customWidth="1"/>
    <col min="11003" max="11003" width="9.1796875" style="26" customWidth="1"/>
    <col min="11004" max="11007" width="3.7265625" style="26" customWidth="1"/>
    <col min="11008" max="11008" width="61.7265625" style="26" customWidth="1"/>
    <col min="11009" max="11009" width="7.7265625" style="26" customWidth="1"/>
    <col min="11010" max="11011" width="8.54296875" style="26" customWidth="1"/>
    <col min="11012" max="11012" width="29.7265625" style="26" customWidth="1"/>
    <col min="11013" max="11013" width="8.7265625" style="26" customWidth="1"/>
    <col min="11014" max="11014" width="31.7265625" style="26" customWidth="1"/>
    <col min="11015" max="11016" width="9.1796875" style="26"/>
    <col min="11017" max="11017" width="9.1796875" style="26" customWidth="1"/>
    <col min="11018" max="11251" width="9.1796875" style="26"/>
    <col min="11252" max="11254" width="9.1796875" style="26" customWidth="1"/>
    <col min="11255" max="11258" width="3.26953125" style="26" customWidth="1"/>
    <col min="11259" max="11259" width="9.1796875" style="26" customWidth="1"/>
    <col min="11260" max="11263" width="3.7265625" style="26" customWidth="1"/>
    <col min="11264" max="11264" width="61.7265625" style="26" customWidth="1"/>
    <col min="11265" max="11265" width="7.7265625" style="26" customWidth="1"/>
    <col min="11266" max="11267" width="8.54296875" style="26" customWidth="1"/>
    <col min="11268" max="11268" width="29.7265625" style="26" customWidth="1"/>
    <col min="11269" max="11269" width="8.7265625" style="26" customWidth="1"/>
    <col min="11270" max="11270" width="31.7265625" style="26" customWidth="1"/>
    <col min="11271" max="11272" width="9.1796875" style="26"/>
    <col min="11273" max="11273" width="9.1796875" style="26" customWidth="1"/>
    <col min="11274" max="11507" width="9.1796875" style="26"/>
    <col min="11508" max="11510" width="9.1796875" style="26" customWidth="1"/>
    <col min="11511" max="11514" width="3.26953125" style="26" customWidth="1"/>
    <col min="11515" max="11515" width="9.1796875" style="26" customWidth="1"/>
    <col min="11516" max="11519" width="3.7265625" style="26" customWidth="1"/>
    <col min="11520" max="11520" width="61.7265625" style="26" customWidth="1"/>
    <col min="11521" max="11521" width="7.7265625" style="26" customWidth="1"/>
    <col min="11522" max="11523" width="8.54296875" style="26" customWidth="1"/>
    <col min="11524" max="11524" width="29.7265625" style="26" customWidth="1"/>
    <col min="11525" max="11525" width="8.7265625" style="26" customWidth="1"/>
    <col min="11526" max="11526" width="31.7265625" style="26" customWidth="1"/>
    <col min="11527" max="11528" width="9.1796875" style="26"/>
    <col min="11529" max="11529" width="9.1796875" style="26" customWidth="1"/>
    <col min="11530" max="11763" width="9.1796875" style="26"/>
    <col min="11764" max="11766" width="9.1796875" style="26" customWidth="1"/>
    <col min="11767" max="11770" width="3.26953125" style="26" customWidth="1"/>
    <col min="11771" max="11771" width="9.1796875" style="26" customWidth="1"/>
    <col min="11772" max="11775" width="3.7265625" style="26" customWidth="1"/>
    <col min="11776" max="11776" width="61.7265625" style="26" customWidth="1"/>
    <col min="11777" max="11777" width="7.7265625" style="26" customWidth="1"/>
    <col min="11778" max="11779" width="8.54296875" style="26" customWidth="1"/>
    <col min="11780" max="11780" width="29.7265625" style="26" customWidth="1"/>
    <col min="11781" max="11781" width="8.7265625" style="26" customWidth="1"/>
    <col min="11782" max="11782" width="31.7265625" style="26" customWidth="1"/>
    <col min="11783" max="11784" width="9.1796875" style="26"/>
    <col min="11785" max="11785" width="9.1796875" style="26" customWidth="1"/>
    <col min="11786" max="12019" width="9.1796875" style="26"/>
    <col min="12020" max="12022" width="9.1796875" style="26" customWidth="1"/>
    <col min="12023" max="12026" width="3.26953125" style="26" customWidth="1"/>
    <col min="12027" max="12027" width="9.1796875" style="26" customWidth="1"/>
    <col min="12028" max="12031" width="3.7265625" style="26" customWidth="1"/>
    <col min="12032" max="12032" width="61.7265625" style="26" customWidth="1"/>
    <col min="12033" max="12033" width="7.7265625" style="26" customWidth="1"/>
    <col min="12034" max="12035" width="8.54296875" style="26" customWidth="1"/>
    <col min="12036" max="12036" width="29.7265625" style="26" customWidth="1"/>
    <col min="12037" max="12037" width="8.7265625" style="26" customWidth="1"/>
    <col min="12038" max="12038" width="31.7265625" style="26" customWidth="1"/>
    <col min="12039" max="12040" width="9.1796875" style="26"/>
    <col min="12041" max="12041" width="9.1796875" style="26" customWidth="1"/>
    <col min="12042" max="12275" width="9.1796875" style="26"/>
    <col min="12276" max="12278" width="9.1796875" style="26" customWidth="1"/>
    <col min="12279" max="12282" width="3.26953125" style="26" customWidth="1"/>
    <col min="12283" max="12283" width="9.1796875" style="26" customWidth="1"/>
    <col min="12284" max="12287" width="3.7265625" style="26" customWidth="1"/>
    <col min="12288" max="12288" width="61.7265625" style="26" customWidth="1"/>
    <col min="12289" max="12289" width="7.7265625" style="26" customWidth="1"/>
    <col min="12290" max="12291" width="8.54296875" style="26" customWidth="1"/>
    <col min="12292" max="12292" width="29.7265625" style="26" customWidth="1"/>
    <col min="12293" max="12293" width="8.7265625" style="26" customWidth="1"/>
    <col min="12294" max="12294" width="31.7265625" style="26" customWidth="1"/>
    <col min="12295" max="12296" width="9.1796875" style="26"/>
    <col min="12297" max="12297" width="9.1796875" style="26" customWidth="1"/>
    <col min="12298" max="12531" width="9.1796875" style="26"/>
    <col min="12532" max="12534" width="9.1796875" style="26" customWidth="1"/>
    <col min="12535" max="12538" width="3.26953125" style="26" customWidth="1"/>
    <col min="12539" max="12539" width="9.1796875" style="26" customWidth="1"/>
    <col min="12540" max="12543" width="3.7265625" style="26" customWidth="1"/>
    <col min="12544" max="12544" width="61.7265625" style="26" customWidth="1"/>
    <col min="12545" max="12545" width="7.7265625" style="26" customWidth="1"/>
    <col min="12546" max="12547" width="8.54296875" style="26" customWidth="1"/>
    <col min="12548" max="12548" width="29.7265625" style="26" customWidth="1"/>
    <col min="12549" max="12549" width="8.7265625" style="26" customWidth="1"/>
    <col min="12550" max="12550" width="31.7265625" style="26" customWidth="1"/>
    <col min="12551" max="12552" width="9.1796875" style="26"/>
    <col min="12553" max="12553" width="9.1796875" style="26" customWidth="1"/>
    <col min="12554" max="12787" width="9.1796875" style="26"/>
    <col min="12788" max="12790" width="9.1796875" style="26" customWidth="1"/>
    <col min="12791" max="12794" width="3.26953125" style="26" customWidth="1"/>
    <col min="12795" max="12795" width="9.1796875" style="26" customWidth="1"/>
    <col min="12796" max="12799" width="3.7265625" style="26" customWidth="1"/>
    <col min="12800" max="12800" width="61.7265625" style="26" customWidth="1"/>
    <col min="12801" max="12801" width="7.7265625" style="26" customWidth="1"/>
    <col min="12802" max="12803" width="8.54296875" style="26" customWidth="1"/>
    <col min="12804" max="12804" width="29.7265625" style="26" customWidth="1"/>
    <col min="12805" max="12805" width="8.7265625" style="26" customWidth="1"/>
    <col min="12806" max="12806" width="31.7265625" style="26" customWidth="1"/>
    <col min="12807" max="12808" width="9.1796875" style="26"/>
    <col min="12809" max="12809" width="9.1796875" style="26" customWidth="1"/>
    <col min="12810" max="13043" width="9.1796875" style="26"/>
    <col min="13044" max="13046" width="9.1796875" style="26" customWidth="1"/>
    <col min="13047" max="13050" width="3.26953125" style="26" customWidth="1"/>
    <col min="13051" max="13051" width="9.1796875" style="26" customWidth="1"/>
    <col min="13052" max="13055" width="3.7265625" style="26" customWidth="1"/>
    <col min="13056" max="13056" width="61.7265625" style="26" customWidth="1"/>
    <col min="13057" max="13057" width="7.7265625" style="26" customWidth="1"/>
    <col min="13058" max="13059" width="8.54296875" style="26" customWidth="1"/>
    <col min="13060" max="13060" width="29.7265625" style="26" customWidth="1"/>
    <col min="13061" max="13061" width="8.7265625" style="26" customWidth="1"/>
    <col min="13062" max="13062" width="31.7265625" style="26" customWidth="1"/>
    <col min="13063" max="13064" width="9.1796875" style="26"/>
    <col min="13065" max="13065" width="9.1796875" style="26" customWidth="1"/>
    <col min="13066" max="13299" width="9.1796875" style="26"/>
    <col min="13300" max="13302" width="9.1796875" style="26" customWidth="1"/>
    <col min="13303" max="13306" width="3.26953125" style="26" customWidth="1"/>
    <col min="13307" max="13307" width="9.1796875" style="26" customWidth="1"/>
    <col min="13308" max="13311" width="3.7265625" style="26" customWidth="1"/>
    <col min="13312" max="13312" width="61.7265625" style="26" customWidth="1"/>
    <col min="13313" max="13313" width="7.7265625" style="26" customWidth="1"/>
    <col min="13314" max="13315" width="8.54296875" style="26" customWidth="1"/>
    <col min="13316" max="13316" width="29.7265625" style="26" customWidth="1"/>
    <col min="13317" max="13317" width="8.7265625" style="26" customWidth="1"/>
    <col min="13318" max="13318" width="31.7265625" style="26" customWidth="1"/>
    <col min="13319" max="13320" width="9.1796875" style="26"/>
    <col min="13321" max="13321" width="9.1796875" style="26" customWidth="1"/>
    <col min="13322" max="13555" width="9.1796875" style="26"/>
    <col min="13556" max="13558" width="9.1796875" style="26" customWidth="1"/>
    <col min="13559" max="13562" width="3.26953125" style="26" customWidth="1"/>
    <col min="13563" max="13563" width="9.1796875" style="26" customWidth="1"/>
    <col min="13564" max="13567" width="3.7265625" style="26" customWidth="1"/>
    <col min="13568" max="13568" width="61.7265625" style="26" customWidth="1"/>
    <col min="13569" max="13569" width="7.7265625" style="26" customWidth="1"/>
    <col min="13570" max="13571" width="8.54296875" style="26" customWidth="1"/>
    <col min="13572" max="13572" width="29.7265625" style="26" customWidth="1"/>
    <col min="13573" max="13573" width="8.7265625" style="26" customWidth="1"/>
    <col min="13574" max="13574" width="31.7265625" style="26" customWidth="1"/>
    <col min="13575" max="13576" width="9.1796875" style="26"/>
    <col min="13577" max="13577" width="9.1796875" style="26" customWidth="1"/>
    <col min="13578" max="13811" width="9.1796875" style="26"/>
    <col min="13812" max="13814" width="9.1796875" style="26" customWidth="1"/>
    <col min="13815" max="13818" width="3.26953125" style="26" customWidth="1"/>
    <col min="13819" max="13819" width="9.1796875" style="26" customWidth="1"/>
    <col min="13820" max="13823" width="3.7265625" style="26" customWidth="1"/>
    <col min="13824" max="13824" width="61.7265625" style="26" customWidth="1"/>
    <col min="13825" max="13825" width="7.7265625" style="26" customWidth="1"/>
    <col min="13826" max="13827" width="8.54296875" style="26" customWidth="1"/>
    <col min="13828" max="13828" width="29.7265625" style="26" customWidth="1"/>
    <col min="13829" max="13829" width="8.7265625" style="26" customWidth="1"/>
    <col min="13830" max="13830" width="31.7265625" style="26" customWidth="1"/>
    <col min="13831" max="13832" width="9.1796875" style="26"/>
    <col min="13833" max="13833" width="9.1796875" style="26" customWidth="1"/>
    <col min="13834" max="14067" width="9.1796875" style="26"/>
    <col min="14068" max="14070" width="9.1796875" style="26" customWidth="1"/>
    <col min="14071" max="14074" width="3.26953125" style="26" customWidth="1"/>
    <col min="14075" max="14075" width="9.1796875" style="26" customWidth="1"/>
    <col min="14076" max="14079" width="3.7265625" style="26" customWidth="1"/>
    <col min="14080" max="14080" width="61.7265625" style="26" customWidth="1"/>
    <col min="14081" max="14081" width="7.7265625" style="26" customWidth="1"/>
    <col min="14082" max="14083" width="8.54296875" style="26" customWidth="1"/>
    <col min="14084" max="14084" width="29.7265625" style="26" customWidth="1"/>
    <col min="14085" max="14085" width="8.7265625" style="26" customWidth="1"/>
    <col min="14086" max="14086" width="31.7265625" style="26" customWidth="1"/>
    <col min="14087" max="14088" width="9.1796875" style="26"/>
    <col min="14089" max="14089" width="9.1796875" style="26" customWidth="1"/>
    <col min="14090" max="14323" width="9.1796875" style="26"/>
    <col min="14324" max="14326" width="9.1796875" style="26" customWidth="1"/>
    <col min="14327" max="14330" width="3.26953125" style="26" customWidth="1"/>
    <col min="14331" max="14331" width="9.1796875" style="26" customWidth="1"/>
    <col min="14332" max="14335" width="3.7265625" style="26" customWidth="1"/>
    <col min="14336" max="14336" width="61.7265625" style="26" customWidth="1"/>
    <col min="14337" max="14337" width="7.7265625" style="26" customWidth="1"/>
    <col min="14338" max="14339" width="8.54296875" style="26" customWidth="1"/>
    <col min="14340" max="14340" width="29.7265625" style="26" customWidth="1"/>
    <col min="14341" max="14341" width="8.7265625" style="26" customWidth="1"/>
    <col min="14342" max="14342" width="31.7265625" style="26" customWidth="1"/>
    <col min="14343" max="14344" width="9.1796875" style="26"/>
    <col min="14345" max="14345" width="9.1796875" style="26" customWidth="1"/>
    <col min="14346" max="14579" width="9.1796875" style="26"/>
    <col min="14580" max="14582" width="9.1796875" style="26" customWidth="1"/>
    <col min="14583" max="14586" width="3.26953125" style="26" customWidth="1"/>
    <col min="14587" max="14587" width="9.1796875" style="26" customWidth="1"/>
    <col min="14588" max="14591" width="3.7265625" style="26" customWidth="1"/>
    <col min="14592" max="14592" width="61.7265625" style="26" customWidth="1"/>
    <col min="14593" max="14593" width="7.7265625" style="26" customWidth="1"/>
    <col min="14594" max="14595" width="8.54296875" style="26" customWidth="1"/>
    <col min="14596" max="14596" width="29.7265625" style="26" customWidth="1"/>
    <col min="14597" max="14597" width="8.7265625" style="26" customWidth="1"/>
    <col min="14598" max="14598" width="31.7265625" style="26" customWidth="1"/>
    <col min="14599" max="14600" width="9.1796875" style="26"/>
    <col min="14601" max="14601" width="9.1796875" style="26" customWidth="1"/>
    <col min="14602" max="14835" width="9.1796875" style="26"/>
    <col min="14836" max="14838" width="9.1796875" style="26" customWidth="1"/>
    <col min="14839" max="14842" width="3.26953125" style="26" customWidth="1"/>
    <col min="14843" max="14843" width="9.1796875" style="26" customWidth="1"/>
    <col min="14844" max="14847" width="3.7265625" style="26" customWidth="1"/>
    <col min="14848" max="14848" width="61.7265625" style="26" customWidth="1"/>
    <col min="14849" max="14849" width="7.7265625" style="26" customWidth="1"/>
    <col min="14850" max="14851" width="8.54296875" style="26" customWidth="1"/>
    <col min="14852" max="14852" width="29.7265625" style="26" customWidth="1"/>
    <col min="14853" max="14853" width="8.7265625" style="26" customWidth="1"/>
    <col min="14854" max="14854" width="31.7265625" style="26" customWidth="1"/>
    <col min="14855" max="14856" width="9.1796875" style="26"/>
    <col min="14857" max="14857" width="9.1796875" style="26" customWidth="1"/>
    <col min="14858" max="15091" width="9.1796875" style="26"/>
    <col min="15092" max="15094" width="9.1796875" style="26" customWidth="1"/>
    <col min="15095" max="15098" width="3.26953125" style="26" customWidth="1"/>
    <col min="15099" max="15099" width="9.1796875" style="26" customWidth="1"/>
    <col min="15100" max="15103" width="3.7265625" style="26" customWidth="1"/>
    <col min="15104" max="15104" width="61.7265625" style="26" customWidth="1"/>
    <col min="15105" max="15105" width="7.7265625" style="26" customWidth="1"/>
    <col min="15106" max="15107" width="8.54296875" style="26" customWidth="1"/>
    <col min="15108" max="15108" width="29.7265625" style="26" customWidth="1"/>
    <col min="15109" max="15109" width="8.7265625" style="26" customWidth="1"/>
    <col min="15110" max="15110" width="31.7265625" style="26" customWidth="1"/>
    <col min="15111" max="15112" width="9.1796875" style="26"/>
    <col min="15113" max="15113" width="9.1796875" style="26" customWidth="1"/>
    <col min="15114" max="15347" width="9.1796875" style="26"/>
    <col min="15348" max="15350" width="9.1796875" style="26" customWidth="1"/>
    <col min="15351" max="15354" width="3.26953125" style="26" customWidth="1"/>
    <col min="15355" max="15355" width="9.1796875" style="26" customWidth="1"/>
    <col min="15356" max="15359" width="3.7265625" style="26" customWidth="1"/>
    <col min="15360" max="15360" width="61.7265625" style="26" customWidth="1"/>
    <col min="15361" max="15361" width="7.7265625" style="26" customWidth="1"/>
    <col min="15362" max="15363" width="8.54296875" style="26" customWidth="1"/>
    <col min="15364" max="15364" width="29.7265625" style="26" customWidth="1"/>
    <col min="15365" max="15365" width="8.7265625" style="26" customWidth="1"/>
    <col min="15366" max="15366" width="31.7265625" style="26" customWidth="1"/>
    <col min="15367" max="15368" width="9.1796875" style="26"/>
    <col min="15369" max="15369" width="9.1796875" style="26" customWidth="1"/>
    <col min="15370" max="15603" width="9.1796875" style="26"/>
    <col min="15604" max="15606" width="9.1796875" style="26" customWidth="1"/>
    <col min="15607" max="15610" width="3.26953125" style="26" customWidth="1"/>
    <col min="15611" max="15611" width="9.1796875" style="26" customWidth="1"/>
    <col min="15612" max="15615" width="3.7265625" style="26" customWidth="1"/>
    <col min="15616" max="15616" width="61.7265625" style="26" customWidth="1"/>
    <col min="15617" max="15617" width="7.7265625" style="26" customWidth="1"/>
    <col min="15618" max="15619" width="8.54296875" style="26" customWidth="1"/>
    <col min="15620" max="15620" width="29.7265625" style="26" customWidth="1"/>
    <col min="15621" max="15621" width="8.7265625" style="26" customWidth="1"/>
    <col min="15622" max="15622" width="31.7265625" style="26" customWidth="1"/>
    <col min="15623" max="15624" width="9.1796875" style="26"/>
    <col min="15625" max="15625" width="9.1796875" style="26" customWidth="1"/>
    <col min="15626" max="15859" width="9.1796875" style="26"/>
    <col min="15860" max="15862" width="9.1796875" style="26" customWidth="1"/>
    <col min="15863" max="15866" width="3.26953125" style="26" customWidth="1"/>
    <col min="15867" max="15867" width="9.1796875" style="26" customWidth="1"/>
    <col min="15868" max="15871" width="3.7265625" style="26" customWidth="1"/>
    <col min="15872" max="15872" width="61.7265625" style="26" customWidth="1"/>
    <col min="15873" max="15873" width="7.7265625" style="26" customWidth="1"/>
    <col min="15874" max="15875" width="8.54296875" style="26" customWidth="1"/>
    <col min="15876" max="15876" width="29.7265625" style="26" customWidth="1"/>
    <col min="15877" max="15877" width="8.7265625" style="26" customWidth="1"/>
    <col min="15878" max="15878" width="31.7265625" style="26" customWidth="1"/>
    <col min="15879" max="15880" width="9.1796875" style="26"/>
    <col min="15881" max="15881" width="9.1796875" style="26" customWidth="1"/>
    <col min="15882" max="16115" width="9.1796875" style="26"/>
    <col min="16116" max="16118" width="9.1796875" style="26" customWidth="1"/>
    <col min="16119" max="16122" width="3.26953125" style="26" customWidth="1"/>
    <col min="16123" max="16123" width="9.1796875" style="26" customWidth="1"/>
    <col min="16124" max="16127" width="3.7265625" style="26" customWidth="1"/>
    <col min="16128" max="16128" width="61.7265625" style="26" customWidth="1"/>
    <col min="16129" max="16129" width="7.7265625" style="26" customWidth="1"/>
    <col min="16130" max="16131" width="8.54296875" style="26" customWidth="1"/>
    <col min="16132" max="16132" width="29.7265625" style="26" customWidth="1"/>
    <col min="16133" max="16133" width="8.7265625" style="26" customWidth="1"/>
    <col min="16134" max="16134" width="31.7265625" style="26" customWidth="1"/>
    <col min="16135" max="16136" width="9.1796875" style="26"/>
    <col min="16137" max="16137" width="9.1796875" style="26" customWidth="1"/>
    <col min="16138" max="16384" width="9.1796875" style="26"/>
  </cols>
  <sheetData>
    <row r="1" spans="1:43" ht="15.5" x14ac:dyDescent="0.25">
      <c r="D1" s="39" t="s">
        <v>1189</v>
      </c>
      <c r="M1" s="40"/>
      <c r="N1" s="80"/>
      <c r="O1" s="80"/>
      <c r="P1" s="81"/>
      <c r="Q1" s="82"/>
      <c r="R1" s="81"/>
      <c r="S1" s="82"/>
      <c r="T1" s="81"/>
      <c r="U1" s="82"/>
      <c r="V1" s="279"/>
      <c r="W1" s="80"/>
      <c r="X1" s="80"/>
      <c r="Y1" s="80"/>
      <c r="Z1" s="80"/>
      <c r="AA1" s="80"/>
      <c r="AB1" s="81"/>
      <c r="AC1" s="81"/>
      <c r="AD1" s="81"/>
      <c r="AE1" s="408"/>
      <c r="AF1" s="81"/>
      <c r="AG1" s="81"/>
      <c r="AH1" s="81"/>
      <c r="AI1" s="81"/>
      <c r="AJ1" s="81"/>
      <c r="AK1" s="81"/>
      <c r="AL1" s="81"/>
      <c r="AM1" s="81"/>
      <c r="AN1" s="81"/>
      <c r="AO1" s="81"/>
      <c r="AP1" s="81"/>
      <c r="AQ1" s="81"/>
    </row>
    <row r="2" spans="1:43" ht="16" thickBot="1" x14ac:dyDescent="0.3">
      <c r="D2" s="41" t="str">
        <f>LEFT(Country!B3,3)</f>
        <v>AUS</v>
      </c>
      <c r="M2" s="40"/>
      <c r="N2" s="80"/>
      <c r="O2" s="80"/>
      <c r="P2" s="80"/>
      <c r="Q2" s="82"/>
      <c r="R2" s="82"/>
      <c r="S2" s="82"/>
      <c r="T2" s="82"/>
      <c r="U2" s="82"/>
      <c r="V2" s="80"/>
      <c r="W2" s="80"/>
      <c r="X2" s="80"/>
      <c r="Y2" s="80"/>
      <c r="Z2" s="80"/>
      <c r="AA2" s="80"/>
      <c r="AB2" s="80"/>
      <c r="AC2" s="80"/>
      <c r="AD2" s="80"/>
      <c r="AE2" s="80"/>
      <c r="AF2" s="80"/>
      <c r="AG2" s="80"/>
      <c r="AH2" s="83"/>
      <c r="AI2" s="84"/>
      <c r="AJ2" s="84"/>
      <c r="AK2" s="84"/>
      <c r="AL2" s="84"/>
      <c r="AM2" s="84"/>
      <c r="AN2" s="84"/>
      <c r="AO2" s="84"/>
      <c r="AP2" s="85"/>
      <c r="AQ2" s="85"/>
    </row>
    <row r="3" spans="1:43" ht="17.25" customHeight="1" thickBot="1" x14ac:dyDescent="0.3">
      <c r="D3" s="42"/>
      <c r="E3" s="43"/>
      <c r="F3" s="43"/>
      <c r="G3" s="43"/>
      <c r="H3" s="44"/>
      <c r="I3" s="45"/>
      <c r="J3" s="660" t="s">
        <v>348</v>
      </c>
      <c r="K3" s="661"/>
      <c r="L3" s="661"/>
      <c r="M3" s="662"/>
      <c r="N3" s="593" t="s">
        <v>1271</v>
      </c>
      <c r="O3" s="594"/>
      <c r="P3" s="594"/>
      <c r="Q3" s="594"/>
      <c r="R3" s="594"/>
      <c r="S3" s="594"/>
      <c r="T3" s="594"/>
      <c r="U3" s="594"/>
      <c r="V3" s="594"/>
      <c r="W3" s="595"/>
      <c r="X3" s="663" t="s">
        <v>348</v>
      </c>
      <c r="Y3" s="664"/>
      <c r="Z3" s="664"/>
      <c r="AA3" s="665"/>
      <c r="AB3" s="582" t="s">
        <v>349</v>
      </c>
      <c r="AC3" s="583"/>
      <c r="AD3" s="583"/>
      <c r="AE3" s="583"/>
      <c r="AF3" s="583"/>
      <c r="AG3" s="583"/>
      <c r="AH3" s="583"/>
      <c r="AI3" s="583"/>
      <c r="AJ3" s="583"/>
      <c r="AK3" s="583"/>
      <c r="AL3" s="583"/>
      <c r="AM3" s="583"/>
      <c r="AN3" s="583"/>
      <c r="AO3" s="583"/>
      <c r="AP3" s="583"/>
      <c r="AQ3" s="584"/>
    </row>
    <row r="4" spans="1:43" ht="80.25" customHeight="1" thickBot="1" x14ac:dyDescent="0.3">
      <c r="A4" s="58" t="s">
        <v>461</v>
      </c>
      <c r="B4" s="93" t="s">
        <v>27</v>
      </c>
      <c r="C4" s="58" t="s">
        <v>10</v>
      </c>
      <c r="D4" s="640" t="s">
        <v>318</v>
      </c>
      <c r="E4" s="641"/>
      <c r="F4" s="641"/>
      <c r="G4" s="641"/>
      <c r="H4" s="642"/>
      <c r="I4" s="46" t="s">
        <v>341</v>
      </c>
      <c r="J4" s="134"/>
      <c r="K4" s="54"/>
      <c r="L4" s="54"/>
      <c r="M4" s="56"/>
      <c r="N4" s="57" t="s">
        <v>1011</v>
      </c>
      <c r="O4" s="54" t="s">
        <v>351</v>
      </c>
      <c r="P4" s="55" t="s">
        <v>1279</v>
      </c>
      <c r="Q4" s="54" t="s">
        <v>352</v>
      </c>
      <c r="R4" s="348" t="s">
        <v>360</v>
      </c>
      <c r="S4" s="54" t="s">
        <v>357</v>
      </c>
      <c r="T4" s="54" t="s">
        <v>359</v>
      </c>
      <c r="U4" s="54" t="s">
        <v>1302</v>
      </c>
      <c r="V4" s="54" t="s">
        <v>1278</v>
      </c>
      <c r="W4" s="56" t="s">
        <v>353</v>
      </c>
      <c r="X4" s="86"/>
      <c r="Y4" s="87"/>
      <c r="Z4" s="54"/>
      <c r="AA4" s="86"/>
      <c r="AB4" s="152" t="s">
        <v>354</v>
      </c>
      <c r="AC4" s="87" t="s">
        <v>355</v>
      </c>
      <c r="AD4" s="87" t="s">
        <v>356</v>
      </c>
      <c r="AE4" s="87" t="s">
        <v>357</v>
      </c>
      <c r="AF4" s="153" t="s">
        <v>358</v>
      </c>
      <c r="AG4" s="87" t="s">
        <v>359</v>
      </c>
      <c r="AH4" s="154" t="s">
        <v>1302</v>
      </c>
      <c r="AI4" s="87" t="s">
        <v>360</v>
      </c>
      <c r="AJ4" s="155" t="s">
        <v>361</v>
      </c>
      <c r="AK4" s="153" t="s">
        <v>362</v>
      </c>
      <c r="AL4" s="154" t="s">
        <v>359</v>
      </c>
      <c r="AM4" s="87" t="s">
        <v>1302</v>
      </c>
      <c r="AN4" s="155" t="s">
        <v>363</v>
      </c>
      <c r="AO4" s="155" t="s">
        <v>364</v>
      </c>
      <c r="AP4" s="87" t="s">
        <v>365</v>
      </c>
      <c r="AQ4" s="156" t="s">
        <v>366</v>
      </c>
    </row>
    <row r="5" spans="1:43" ht="207" x14ac:dyDescent="0.25">
      <c r="A5" s="58"/>
      <c r="B5" s="92"/>
      <c r="C5" s="91"/>
      <c r="D5" s="655" t="s">
        <v>1027</v>
      </c>
      <c r="E5" s="656"/>
      <c r="F5" s="656"/>
      <c r="G5" s="656"/>
      <c r="H5" s="657"/>
      <c r="I5" s="138" t="s">
        <v>263</v>
      </c>
      <c r="J5" s="425"/>
      <c r="K5" s="426"/>
      <c r="L5" s="426"/>
      <c r="M5" s="427"/>
      <c r="N5" s="25"/>
      <c r="O5" s="304"/>
      <c r="P5" s="413"/>
      <c r="Q5" s="414"/>
      <c r="R5" s="25"/>
      <c r="S5" s="304"/>
      <c r="T5" s="25"/>
      <c r="U5" s="304"/>
      <c r="V5" s="304"/>
      <c r="W5" s="305"/>
      <c r="X5" s="434"/>
      <c r="Y5" s="365"/>
      <c r="Z5" s="365"/>
      <c r="AA5" s="435"/>
      <c r="AB5" s="413"/>
      <c r="AC5" s="401"/>
      <c r="AD5" s="73"/>
      <c r="AE5" s="73"/>
      <c r="AF5" s="306"/>
      <c r="AG5" s="307"/>
      <c r="AH5" s="308"/>
      <c r="AI5" s="307"/>
      <c r="AJ5" s="308"/>
      <c r="AK5" s="307"/>
      <c r="AL5" s="308"/>
      <c r="AM5" s="307"/>
      <c r="AN5" s="308"/>
      <c r="AO5" s="307"/>
      <c r="AP5" s="307"/>
      <c r="AQ5" s="309"/>
    </row>
    <row r="6" spans="1:43" ht="138" x14ac:dyDescent="0.25">
      <c r="A6" s="58"/>
      <c r="B6" s="92"/>
      <c r="C6" s="91"/>
      <c r="D6" s="22"/>
      <c r="E6" s="552" t="s">
        <v>1289</v>
      </c>
      <c r="F6" s="552"/>
      <c r="G6" s="552"/>
      <c r="H6" s="553"/>
      <c r="I6" s="332" t="s">
        <v>1012</v>
      </c>
      <c r="J6" s="428"/>
      <c r="K6" s="429"/>
      <c r="L6" s="429"/>
      <c r="M6" s="430"/>
      <c r="N6" s="167" t="s">
        <v>0</v>
      </c>
      <c r="O6" s="212" t="str">
        <f>IF(OR(B6="REGNI",B6="REGN"),"New question introduced in 2023 - Please answer this question for the year of the previous update in Column P",IF(B6="REGEC","Small changes were made to the question. Take extra care when validating the response in Column N in light of the updated instructions. If necessary, please change your answer in Column P", IF(B6="REGE","Question did not change, so no new value required for the year of the previous update","")))</f>
        <v/>
      </c>
      <c r="P6" s="175"/>
      <c r="Q6" s="384"/>
      <c r="R6" s="97"/>
      <c r="S6" s="233"/>
      <c r="T6" s="97"/>
      <c r="U6" s="310"/>
      <c r="V6" s="261" t="str">
        <f>IF(AND(T6="",R6="",P6="",N6=""),"",IF(AND(T6="",R6="", P6=""),N6,IF(AND(T6="", R6="",P6&lt;&gt;""),P6,IF(AND(T6="",R6&lt;&gt;""),R6,T6))))</f>
        <v/>
      </c>
      <c r="W6" s="409"/>
      <c r="X6" s="349"/>
      <c r="Y6" s="189"/>
      <c r="Z6" s="189"/>
      <c r="AA6" s="267"/>
      <c r="AB6" s="227"/>
      <c r="AC6" s="226"/>
      <c r="AD6" s="228"/>
      <c r="AE6" s="228"/>
      <c r="AF6" s="311" t="str">
        <f>IF(AND(AD6="",AB6=""),"",IF(AND(AD6="",AB6&lt;&gt;""),AB6,IF(AND(AD6="",AB6&lt;&gt;""),AB6,AD6)))</f>
        <v/>
      </c>
      <c r="AG6" s="176"/>
      <c r="AH6" s="312"/>
      <c r="AI6" s="176"/>
      <c r="AJ6" s="312"/>
      <c r="AK6" s="176" t="str">
        <f>IF(AND(AI6="",AG6="",AF6=""),"",IF(AND(AI6="",AG6=""),AF6,IF(AND(AI6="",AG6&lt;&gt;""),AG6,IF(AND(AI6="",AG6&lt;&gt;""),AG6,AI6))))</f>
        <v/>
      </c>
      <c r="AL6" s="312"/>
      <c r="AM6" s="176"/>
      <c r="AN6" s="312"/>
      <c r="AO6" s="176"/>
      <c r="AP6" s="176" t="str">
        <f>IF(AND(AN6="",AL6="",AK6=""),".",IF(AND(AN6="",AL6=""),AK6,IF(AND(AN6="",AL6&lt;&gt;""),AL6,IF(AND(AN6="",AL6&lt;&gt;""),AL6,AN6))))</f>
        <v>.</v>
      </c>
      <c r="AQ6" s="313"/>
    </row>
    <row r="7" spans="1:43" ht="60" customHeight="1" x14ac:dyDescent="0.25">
      <c r="A7" s="58"/>
      <c r="B7" s="92"/>
      <c r="C7" s="91"/>
      <c r="D7" s="22"/>
      <c r="E7" s="658" t="s">
        <v>32</v>
      </c>
      <c r="F7" s="658"/>
      <c r="G7" s="658"/>
      <c r="H7" s="659"/>
      <c r="I7" s="76"/>
      <c r="J7" s="400"/>
      <c r="K7" s="401"/>
      <c r="L7" s="401"/>
      <c r="M7" s="402"/>
      <c r="N7" s="257"/>
      <c r="O7" s="73"/>
      <c r="P7" s="413"/>
      <c r="Q7" s="189"/>
      <c r="R7" s="25"/>
      <c r="S7" s="59"/>
      <c r="T7" s="25"/>
      <c r="U7" s="74"/>
      <c r="V7" s="193"/>
      <c r="W7" s="37"/>
      <c r="X7" s="349"/>
      <c r="Y7" s="189"/>
      <c r="Z7" s="189"/>
      <c r="AA7" s="267"/>
      <c r="AB7" s="413"/>
      <c r="AC7" s="401"/>
      <c r="AD7" s="73"/>
      <c r="AE7" s="73"/>
      <c r="AF7" s="306"/>
      <c r="AG7" s="179"/>
      <c r="AH7" s="48"/>
      <c r="AI7" s="179"/>
      <c r="AJ7" s="48"/>
      <c r="AK7" s="179"/>
      <c r="AL7" s="48"/>
      <c r="AM7" s="179"/>
      <c r="AN7" s="48"/>
      <c r="AO7" s="179"/>
      <c r="AP7" s="179"/>
      <c r="AQ7" s="184"/>
    </row>
    <row r="8" spans="1:43" s="52" customFormat="1" ht="60" customHeight="1" x14ac:dyDescent="0.25">
      <c r="A8" s="91" t="str">
        <f t="shared" ref="A8" si="0">MID(E8,FIND("(Q",E8)+1,8)</f>
        <v>Q3ab.a.1</v>
      </c>
      <c r="B8" s="92" t="s">
        <v>108</v>
      </c>
      <c r="C8" s="58" t="s">
        <v>812</v>
      </c>
      <c r="D8" s="21"/>
      <c r="E8" s="322" t="s">
        <v>833</v>
      </c>
      <c r="F8" s="34"/>
      <c r="G8" s="64"/>
      <c r="H8" s="76"/>
      <c r="I8" s="76"/>
      <c r="J8" s="400"/>
      <c r="K8" s="401"/>
      <c r="L8" s="401"/>
      <c r="M8" s="402"/>
      <c r="N8" s="167" t="s">
        <v>169</v>
      </c>
      <c r="O8" s="212" t="str">
        <f>IF(OR(B8="REGNI",B8="REGN"),"New question introduced in 2023 - Please answer this question for the year of the previous update in Column P",IF(B8="REGEC","Small changes were made to the question. Take extra care when validating the response in Column N in light of the updated instructions. If necessary, please change your answer in Column P", IF(B8="REGE","Question did not change, so no new value required for the year of the previous update","")))</f>
        <v>Question did not change, so no new value required for the year of the previous update</v>
      </c>
      <c r="P8" s="175"/>
      <c r="Q8" s="384"/>
      <c r="R8" s="97"/>
      <c r="S8" s="233"/>
      <c r="T8" s="97"/>
      <c r="U8" s="310"/>
      <c r="V8" s="261" t="str">
        <f t="shared" ref="V8:V69" si="1">IF(AND(T8="",R8="",P8="",N8=""),"",IF(AND(T8="",R8="", P8=""),N8,IF(AND(T8="", R8="",P8&lt;&gt;""),P8,IF(AND(T8="",R8&lt;&gt;""),R8,T8))))</f>
        <v>independent body with adjudicatory, rule-making or enforcement powers</v>
      </c>
      <c r="W8" s="409"/>
      <c r="X8" s="349"/>
      <c r="Y8" s="189"/>
      <c r="Z8" s="189"/>
      <c r="AA8" s="267"/>
      <c r="AB8" s="227"/>
      <c r="AC8" s="226"/>
      <c r="AD8" s="228"/>
      <c r="AE8" s="228"/>
      <c r="AF8" s="311" t="str">
        <f t="shared" ref="AF8:AF69" si="2">IF(AND(AD8="",AB8=""),"",IF(AND(AD8="",AB8&lt;&gt;""),AB8,IF(AND(AD8="",AB8&lt;&gt;""),AB8,AD8)))</f>
        <v/>
      </c>
      <c r="AG8" s="176"/>
      <c r="AH8" s="312"/>
      <c r="AI8" s="176"/>
      <c r="AJ8" s="312"/>
      <c r="AK8" s="176" t="str">
        <f t="shared" ref="AK8:AK69" si="3">IF(AND(AI8="",AG8="",AF8=""),"",IF(AND(AI8="",AG8=""),AF8,IF(AND(AI8="",AG8&lt;&gt;""),AG8,IF(AND(AI8="",AG8&lt;&gt;""),AG8,AI8))))</f>
        <v/>
      </c>
      <c r="AL8" s="312"/>
      <c r="AM8" s="176"/>
      <c r="AN8" s="312"/>
      <c r="AO8" s="176"/>
      <c r="AP8" s="176" t="str">
        <f t="shared" ref="AP8:AP69" si="4">IF(AND(AN8="",AL8="",AK8=""),".",IF(AND(AN8="",AL8=""),AK8,IF(AND(AN8="",AL8&lt;&gt;""),AL8,IF(AND(AN8="",AL8&lt;&gt;""),AL8,AN8))))</f>
        <v>.</v>
      </c>
      <c r="AQ8" s="313"/>
    </row>
    <row r="9" spans="1:43" s="50" customFormat="1" ht="42" customHeight="1" x14ac:dyDescent="0.25">
      <c r="A9" s="91" t="str">
        <f>MID(E9,FIND("(Q",E9)+1,8)</f>
        <v>Q3ab.a.2</v>
      </c>
      <c r="B9" s="92" t="s">
        <v>108</v>
      </c>
      <c r="C9" s="91" t="s">
        <v>757</v>
      </c>
      <c r="D9" s="22"/>
      <c r="E9" s="322" t="s">
        <v>835</v>
      </c>
      <c r="F9" s="322"/>
      <c r="G9" s="324"/>
      <c r="H9" s="37"/>
      <c r="I9" s="327"/>
      <c r="J9" s="428"/>
      <c r="K9" s="429"/>
      <c r="L9" s="429"/>
      <c r="M9" s="430"/>
      <c r="N9" s="167" t="s">
        <v>156</v>
      </c>
      <c r="O9" s="212" t="str">
        <f>IF(OR(B9="REGNI",B9="REGN"),"New question introduced in 2023 - Please answer this question for the year of the previous update in Column P",IF(B9="REGEC","Small changes were made to the question. Take extra care when validating the response in Column N in light of the updated instructions. If necessary, please change your answer in Column P", IF(B9="REGE","Question did not change, so no new value required for the year of the previous update","")))</f>
        <v>Question did not change, so no new value required for the year of the previous update</v>
      </c>
      <c r="P9" s="175"/>
      <c r="Q9" s="384"/>
      <c r="R9" s="97"/>
      <c r="S9" s="233"/>
      <c r="T9" s="97"/>
      <c r="U9" s="310"/>
      <c r="V9" s="261" t="str">
        <f t="shared" si="1"/>
        <v>yes (in legislation)</v>
      </c>
      <c r="W9" s="409"/>
      <c r="X9" s="349"/>
      <c r="Y9" s="189"/>
      <c r="Z9" s="189"/>
      <c r="AA9" s="267"/>
      <c r="AB9" s="227"/>
      <c r="AC9" s="226"/>
      <c r="AD9" s="228"/>
      <c r="AE9" s="228"/>
      <c r="AF9" s="311" t="str">
        <f t="shared" si="2"/>
        <v/>
      </c>
      <c r="AG9" s="176"/>
      <c r="AH9" s="312"/>
      <c r="AI9" s="176"/>
      <c r="AJ9" s="312"/>
      <c r="AK9" s="176" t="str">
        <f t="shared" si="3"/>
        <v/>
      </c>
      <c r="AL9" s="312"/>
      <c r="AM9" s="176"/>
      <c r="AN9" s="312"/>
      <c r="AO9" s="176"/>
      <c r="AP9" s="176" t="str">
        <f t="shared" si="4"/>
        <v>.</v>
      </c>
      <c r="AQ9" s="313"/>
    </row>
    <row r="10" spans="1:43" ht="21.75" customHeight="1" x14ac:dyDescent="0.25">
      <c r="A10" s="58" t="s">
        <v>0</v>
      </c>
      <c r="B10" s="92"/>
      <c r="C10" s="91" t="s">
        <v>0</v>
      </c>
      <c r="D10" s="3"/>
      <c r="E10" s="552" t="s">
        <v>836</v>
      </c>
      <c r="F10" s="552"/>
      <c r="G10" s="552"/>
      <c r="H10" s="553"/>
      <c r="I10" s="76"/>
      <c r="J10" s="400"/>
      <c r="K10" s="401"/>
      <c r="L10" s="401"/>
      <c r="M10" s="402"/>
      <c r="N10" s="257"/>
      <c r="O10" s="193"/>
      <c r="P10" s="172"/>
      <c r="Q10" s="189"/>
      <c r="R10" s="59"/>
      <c r="S10" s="59"/>
      <c r="T10" s="59"/>
      <c r="U10" s="74"/>
      <c r="V10" s="193"/>
      <c r="W10" s="314"/>
      <c r="X10" s="349"/>
      <c r="Y10" s="189"/>
      <c r="Z10" s="189"/>
      <c r="AA10" s="267"/>
      <c r="AB10" s="172"/>
      <c r="AC10" s="189"/>
      <c r="AD10" s="193"/>
      <c r="AE10" s="193"/>
      <c r="AF10" s="268"/>
      <c r="AG10" s="179"/>
      <c r="AH10" s="48"/>
      <c r="AI10" s="179"/>
      <c r="AJ10" s="48"/>
      <c r="AK10" s="179"/>
      <c r="AL10" s="48"/>
      <c r="AM10" s="179"/>
      <c r="AN10" s="48"/>
      <c r="AO10" s="179"/>
      <c r="AP10" s="179"/>
      <c r="AQ10" s="184"/>
    </row>
    <row r="11" spans="1:43" ht="46" x14ac:dyDescent="0.25">
      <c r="A11" s="91" t="str">
        <f>MID(E10,FIND("(Q",E10)+1,8)&amp;"_i"</f>
        <v>Q3ab.a.3_i</v>
      </c>
      <c r="B11" s="92" t="s">
        <v>108</v>
      </c>
      <c r="C11" s="91" t="s">
        <v>758</v>
      </c>
      <c r="D11" s="3"/>
      <c r="E11" s="331"/>
      <c r="F11" s="331" t="s">
        <v>36</v>
      </c>
      <c r="G11" s="331"/>
      <c r="H11" s="37"/>
      <c r="I11" s="327" t="s">
        <v>110</v>
      </c>
      <c r="J11" s="428"/>
      <c r="K11" s="429"/>
      <c r="L11" s="429"/>
      <c r="M11" s="430"/>
      <c r="N11" s="167" t="s">
        <v>5</v>
      </c>
      <c r="O11" s="212" t="str">
        <f t="shared" ref="O11:O20" si="5">IF(OR(B11="REGNI",B11="REGN"),"New question introduced in 2023 - Please answer this question for the year of the previous update in Column P",IF(B11="REGEC","Small changes were made to the question. Take extra care when validating the response in Column N in light of the updated instructions. If necessary, please change your answer in Column P", IF(B11="REGE","Question did not change, so no new value required for the year of the previous update","")))</f>
        <v>Question did not change, so no new value required for the year of the previous update</v>
      </c>
      <c r="P11" s="175"/>
      <c r="Q11" s="384"/>
      <c r="R11" s="97"/>
      <c r="S11" s="233"/>
      <c r="T11" s="97"/>
      <c r="U11" s="310"/>
      <c r="V11" s="261" t="str">
        <f t="shared" si="1"/>
        <v>yes</v>
      </c>
      <c r="W11" s="409"/>
      <c r="X11" s="349"/>
      <c r="Y11" s="189"/>
      <c r="Z11" s="189"/>
      <c r="AA11" s="267"/>
      <c r="AB11" s="227"/>
      <c r="AC11" s="226"/>
      <c r="AD11" s="228"/>
      <c r="AE11" s="228"/>
      <c r="AF11" s="311" t="str">
        <f t="shared" si="2"/>
        <v/>
      </c>
      <c r="AG11" s="176"/>
      <c r="AH11" s="312"/>
      <c r="AI11" s="176"/>
      <c r="AJ11" s="312"/>
      <c r="AK11" s="176" t="str">
        <f t="shared" si="3"/>
        <v/>
      </c>
      <c r="AL11" s="312"/>
      <c r="AM11" s="176"/>
      <c r="AN11" s="312"/>
      <c r="AO11" s="176"/>
      <c r="AP11" s="176" t="str">
        <f t="shared" si="4"/>
        <v>.</v>
      </c>
      <c r="AQ11" s="313"/>
    </row>
    <row r="12" spans="1:43" ht="33.75" customHeight="1" x14ac:dyDescent="0.25">
      <c r="A12" s="91" t="str">
        <f>MID(E10,FIND("(Q",E10)+1,8)&amp;"_ii"</f>
        <v>Q3ab.a.3_ii</v>
      </c>
      <c r="B12" s="92" t="s">
        <v>108</v>
      </c>
      <c r="C12" s="91" t="s">
        <v>759</v>
      </c>
      <c r="D12" s="3"/>
      <c r="E12" s="331"/>
      <c r="F12" s="331" t="s">
        <v>37</v>
      </c>
      <c r="G12" s="331"/>
      <c r="H12" s="37"/>
      <c r="I12" s="670" t="s">
        <v>834</v>
      </c>
      <c r="J12" s="428"/>
      <c r="K12" s="429"/>
      <c r="L12" s="429"/>
      <c r="M12" s="430"/>
      <c r="N12" s="167" t="s">
        <v>1</v>
      </c>
      <c r="O12" s="212" t="str">
        <f t="shared" si="5"/>
        <v>Question did not change, so no new value required for the year of the previous update</v>
      </c>
      <c r="P12" s="175"/>
      <c r="Q12" s="384"/>
      <c r="R12" s="97"/>
      <c r="S12" s="233"/>
      <c r="T12" s="97"/>
      <c r="U12" s="310"/>
      <c r="V12" s="261" t="str">
        <f t="shared" si="1"/>
        <v>no</v>
      </c>
      <c r="W12" s="409"/>
      <c r="X12" s="349"/>
      <c r="Y12" s="189"/>
      <c r="Z12" s="189"/>
      <c r="AA12" s="267"/>
      <c r="AB12" s="227"/>
      <c r="AC12" s="226"/>
      <c r="AD12" s="228"/>
      <c r="AE12" s="228"/>
      <c r="AF12" s="311" t="str">
        <f t="shared" si="2"/>
        <v/>
      </c>
      <c r="AG12" s="176"/>
      <c r="AH12" s="312"/>
      <c r="AI12" s="176"/>
      <c r="AJ12" s="312"/>
      <c r="AK12" s="176" t="str">
        <f t="shared" si="3"/>
        <v/>
      </c>
      <c r="AL12" s="312"/>
      <c r="AM12" s="176"/>
      <c r="AN12" s="312"/>
      <c r="AO12" s="176"/>
      <c r="AP12" s="176" t="str">
        <f t="shared" si="4"/>
        <v>.</v>
      </c>
      <c r="AQ12" s="313"/>
    </row>
    <row r="13" spans="1:43" ht="33.75" customHeight="1" x14ac:dyDescent="0.25">
      <c r="A13" s="91" t="str">
        <f>MID(E10,FIND("(Q",E10)+1,8)&amp;"_iii"</f>
        <v>Q3ab.a.3_iii</v>
      </c>
      <c r="B13" s="92" t="s">
        <v>108</v>
      </c>
      <c r="C13" s="91" t="s">
        <v>760</v>
      </c>
      <c r="D13" s="3"/>
      <c r="E13" s="331"/>
      <c r="F13" s="331" t="s">
        <v>38</v>
      </c>
      <c r="G13" s="331"/>
      <c r="H13" s="37"/>
      <c r="I13" s="654"/>
      <c r="J13" s="428"/>
      <c r="K13" s="429"/>
      <c r="L13" s="429"/>
      <c r="M13" s="430"/>
      <c r="N13" s="167" t="s">
        <v>1</v>
      </c>
      <c r="O13" s="212" t="str">
        <f t="shared" si="5"/>
        <v>Question did not change, so no new value required for the year of the previous update</v>
      </c>
      <c r="P13" s="175"/>
      <c r="Q13" s="384"/>
      <c r="R13" s="97"/>
      <c r="S13" s="233"/>
      <c r="T13" s="97"/>
      <c r="U13" s="310"/>
      <c r="V13" s="261" t="str">
        <f t="shared" si="1"/>
        <v>no</v>
      </c>
      <c r="W13" s="409"/>
      <c r="X13" s="349"/>
      <c r="Y13" s="189"/>
      <c r="Z13" s="189"/>
      <c r="AA13" s="267"/>
      <c r="AB13" s="227"/>
      <c r="AC13" s="226"/>
      <c r="AD13" s="228"/>
      <c r="AE13" s="228"/>
      <c r="AF13" s="311" t="str">
        <f t="shared" si="2"/>
        <v/>
      </c>
      <c r="AG13" s="176"/>
      <c r="AH13" s="312"/>
      <c r="AI13" s="176"/>
      <c r="AJ13" s="312"/>
      <c r="AK13" s="176" t="str">
        <f t="shared" si="3"/>
        <v/>
      </c>
      <c r="AL13" s="312"/>
      <c r="AM13" s="176"/>
      <c r="AN13" s="312"/>
      <c r="AO13" s="176"/>
      <c r="AP13" s="176" t="str">
        <f t="shared" si="4"/>
        <v>.</v>
      </c>
      <c r="AQ13" s="313"/>
    </row>
    <row r="14" spans="1:43" ht="33.75" customHeight="1" x14ac:dyDescent="0.25">
      <c r="A14" s="91" t="str">
        <f>MID(E10,FIND("(Q",E10)+1,8)&amp;"_iv"</f>
        <v>Q3ab.a.3_iv</v>
      </c>
      <c r="B14" s="92" t="s">
        <v>108</v>
      </c>
      <c r="C14" s="91" t="s">
        <v>761</v>
      </c>
      <c r="D14" s="3"/>
      <c r="E14" s="331"/>
      <c r="F14" s="653" t="s">
        <v>39</v>
      </c>
      <c r="G14" s="653"/>
      <c r="H14" s="631"/>
      <c r="I14" s="654"/>
      <c r="J14" s="428"/>
      <c r="K14" s="429"/>
      <c r="L14" s="429"/>
      <c r="M14" s="430"/>
      <c r="N14" s="167" t="s">
        <v>1</v>
      </c>
      <c r="O14" s="212" t="str">
        <f t="shared" si="5"/>
        <v>Question did not change, so no new value required for the year of the previous update</v>
      </c>
      <c r="P14" s="175"/>
      <c r="Q14" s="384"/>
      <c r="R14" s="97"/>
      <c r="S14" s="233"/>
      <c r="T14" s="97"/>
      <c r="U14" s="310"/>
      <c r="V14" s="261" t="str">
        <f t="shared" si="1"/>
        <v>no</v>
      </c>
      <c r="W14" s="409"/>
      <c r="X14" s="349"/>
      <c r="Y14" s="189"/>
      <c r="Z14" s="189"/>
      <c r="AA14" s="267"/>
      <c r="AB14" s="227"/>
      <c r="AC14" s="226"/>
      <c r="AD14" s="228"/>
      <c r="AE14" s="228"/>
      <c r="AF14" s="311" t="str">
        <f t="shared" si="2"/>
        <v/>
      </c>
      <c r="AG14" s="176"/>
      <c r="AH14" s="312"/>
      <c r="AI14" s="176"/>
      <c r="AJ14" s="312"/>
      <c r="AK14" s="176" t="str">
        <f t="shared" si="3"/>
        <v/>
      </c>
      <c r="AL14" s="312"/>
      <c r="AM14" s="176"/>
      <c r="AN14" s="312"/>
      <c r="AO14" s="176"/>
      <c r="AP14" s="176" t="str">
        <f t="shared" si="4"/>
        <v>.</v>
      </c>
      <c r="AQ14" s="313"/>
    </row>
    <row r="15" spans="1:43" ht="37.5" customHeight="1" x14ac:dyDescent="0.25">
      <c r="A15" s="91" t="str">
        <f t="shared" ref="A15:A20" si="6">MID(E15,FIND("(Q",E15)+1,8)</f>
        <v>Q3ab.a.4</v>
      </c>
      <c r="B15" s="92" t="s">
        <v>108</v>
      </c>
      <c r="C15" s="91" t="s">
        <v>762</v>
      </c>
      <c r="D15" s="22"/>
      <c r="E15" s="552" t="s">
        <v>1290</v>
      </c>
      <c r="F15" s="552"/>
      <c r="G15" s="552"/>
      <c r="H15" s="553"/>
      <c r="I15" s="76"/>
      <c r="J15" s="400"/>
      <c r="K15" s="401"/>
      <c r="L15" s="401"/>
      <c r="M15" s="402"/>
      <c r="N15" s="167" t="s">
        <v>158</v>
      </c>
      <c r="O15" s="212" t="str">
        <f t="shared" si="5"/>
        <v>Question did not change, so no new value required for the year of the previous update</v>
      </c>
      <c r="P15" s="175"/>
      <c r="Q15" s="384"/>
      <c r="R15" s="97"/>
      <c r="S15" s="233"/>
      <c r="T15" s="97"/>
      <c r="U15" s="310"/>
      <c r="V15" s="261" t="str">
        <f t="shared" si="1"/>
        <v>yes (through a formal process &amp; opinion made public)</v>
      </c>
      <c r="W15" s="409"/>
      <c r="X15" s="349"/>
      <c r="Y15" s="189"/>
      <c r="Z15" s="189"/>
      <c r="AA15" s="267"/>
      <c r="AB15" s="227"/>
      <c r="AC15" s="226"/>
      <c r="AD15" s="228"/>
      <c r="AE15" s="228"/>
      <c r="AF15" s="311" t="str">
        <f t="shared" si="2"/>
        <v/>
      </c>
      <c r="AG15" s="176"/>
      <c r="AH15" s="312"/>
      <c r="AI15" s="176"/>
      <c r="AJ15" s="312"/>
      <c r="AK15" s="176" t="str">
        <f t="shared" si="3"/>
        <v/>
      </c>
      <c r="AL15" s="312"/>
      <c r="AM15" s="176"/>
      <c r="AN15" s="312"/>
      <c r="AO15" s="176"/>
      <c r="AP15" s="176" t="str">
        <f t="shared" si="4"/>
        <v>.</v>
      </c>
      <c r="AQ15" s="313"/>
    </row>
    <row r="16" spans="1:43" ht="126.5" x14ac:dyDescent="0.25">
      <c r="A16" s="91" t="str">
        <f t="shared" si="6"/>
        <v>Q3ab.a.5</v>
      </c>
      <c r="B16" s="92" t="s">
        <v>860</v>
      </c>
      <c r="C16" s="91" t="s">
        <v>763</v>
      </c>
      <c r="D16" s="3"/>
      <c r="E16" s="552" t="s">
        <v>1291</v>
      </c>
      <c r="F16" s="552"/>
      <c r="G16" s="552"/>
      <c r="H16" s="553"/>
      <c r="I16" s="117" t="s">
        <v>841</v>
      </c>
      <c r="J16" s="431"/>
      <c r="K16" s="432"/>
      <c r="L16" s="432"/>
      <c r="M16" s="433"/>
      <c r="N16" s="167" t="s">
        <v>159</v>
      </c>
      <c r="O16" s="212" t="str">
        <f t="shared" si="5"/>
        <v>Small changes were made to the question. Take extra care when validating the response in Column N in light of the updated instructions. If necessary, please change your answer in Column P</v>
      </c>
      <c r="P16" s="175"/>
      <c r="Q16" s="384"/>
      <c r="R16" s="97"/>
      <c r="S16" s="233"/>
      <c r="T16" s="97"/>
      <c r="U16" s="310"/>
      <c r="V16" s="261" t="str">
        <f t="shared" si="1"/>
        <v>none</v>
      </c>
      <c r="W16" s="409"/>
      <c r="X16" s="349"/>
      <c r="Y16" s="189"/>
      <c r="Z16" s="189"/>
      <c r="AA16" s="267"/>
      <c r="AB16" s="227"/>
      <c r="AC16" s="226"/>
      <c r="AD16" s="228"/>
      <c r="AE16" s="228"/>
      <c r="AF16" s="311" t="str">
        <f t="shared" si="2"/>
        <v/>
      </c>
      <c r="AG16" s="176"/>
      <c r="AH16" s="312"/>
      <c r="AI16" s="176"/>
      <c r="AJ16" s="312"/>
      <c r="AK16" s="176" t="str">
        <f t="shared" si="3"/>
        <v/>
      </c>
      <c r="AL16" s="312"/>
      <c r="AM16" s="176"/>
      <c r="AN16" s="312"/>
      <c r="AO16" s="176"/>
      <c r="AP16" s="176" t="str">
        <f t="shared" si="4"/>
        <v>.</v>
      </c>
      <c r="AQ16" s="313"/>
    </row>
    <row r="17" spans="1:43" ht="27.75" customHeight="1" x14ac:dyDescent="0.25">
      <c r="A17" s="91" t="str">
        <f t="shared" si="6"/>
        <v>Q3ab.a.6</v>
      </c>
      <c r="B17" s="92" t="s">
        <v>108</v>
      </c>
      <c r="C17" s="91" t="s">
        <v>764</v>
      </c>
      <c r="D17" s="22"/>
      <c r="E17" s="552" t="s">
        <v>837</v>
      </c>
      <c r="F17" s="552"/>
      <c r="G17" s="552"/>
      <c r="H17" s="553"/>
      <c r="I17" s="76"/>
      <c r="J17" s="400"/>
      <c r="K17" s="401"/>
      <c r="L17" s="401"/>
      <c r="M17" s="402"/>
      <c r="N17" s="167" t="s">
        <v>237</v>
      </c>
      <c r="O17" s="212" t="str">
        <f t="shared" si="5"/>
        <v>Question did not change, so no new value required for the year of the previous update</v>
      </c>
      <c r="P17" s="175"/>
      <c r="Q17" s="384"/>
      <c r="R17" s="97"/>
      <c r="S17" s="233"/>
      <c r="T17" s="97"/>
      <c r="U17" s="310"/>
      <c r="V17" s="261" t="str">
        <f t="shared" si="1"/>
        <v>only court can overturn decisions</v>
      </c>
      <c r="W17" s="409"/>
      <c r="X17" s="349"/>
      <c r="Y17" s="189"/>
      <c r="Z17" s="189"/>
      <c r="AA17" s="267"/>
      <c r="AB17" s="227"/>
      <c r="AC17" s="226"/>
      <c r="AD17" s="228"/>
      <c r="AE17" s="228"/>
      <c r="AF17" s="311" t="str">
        <f t="shared" si="2"/>
        <v/>
      </c>
      <c r="AG17" s="176"/>
      <c r="AH17" s="312"/>
      <c r="AI17" s="176"/>
      <c r="AJ17" s="312"/>
      <c r="AK17" s="176" t="str">
        <f t="shared" si="3"/>
        <v/>
      </c>
      <c r="AL17" s="312"/>
      <c r="AM17" s="176"/>
      <c r="AN17" s="312"/>
      <c r="AO17" s="176"/>
      <c r="AP17" s="176" t="str">
        <f t="shared" si="4"/>
        <v>.</v>
      </c>
      <c r="AQ17" s="313"/>
    </row>
    <row r="18" spans="1:43" ht="29.5" customHeight="1" x14ac:dyDescent="0.25">
      <c r="A18" s="91" t="str">
        <f t="shared" si="6"/>
        <v>Q3ab.a.7</v>
      </c>
      <c r="B18" s="92" t="s">
        <v>108</v>
      </c>
      <c r="C18" s="91" t="s">
        <v>785</v>
      </c>
      <c r="D18" s="21"/>
      <c r="E18" s="552" t="s">
        <v>941</v>
      </c>
      <c r="F18" s="552"/>
      <c r="G18" s="552"/>
      <c r="H18" s="553"/>
      <c r="I18" s="327" t="s">
        <v>842</v>
      </c>
      <c r="J18" s="428"/>
      <c r="K18" s="429"/>
      <c r="L18" s="429"/>
      <c r="M18" s="430"/>
      <c r="N18" s="167" t="s">
        <v>1</v>
      </c>
      <c r="O18" s="212" t="str">
        <f t="shared" si="5"/>
        <v>Question did not change, so no new value required for the year of the previous update</v>
      </c>
      <c r="P18" s="175"/>
      <c r="Q18" s="384"/>
      <c r="R18" s="97"/>
      <c r="S18" s="233"/>
      <c r="T18" s="97"/>
      <c r="U18" s="310"/>
      <c r="V18" s="261" t="str">
        <f t="shared" si="1"/>
        <v>no</v>
      </c>
      <c r="W18" s="409"/>
      <c r="X18" s="349"/>
      <c r="Y18" s="189"/>
      <c r="Z18" s="189"/>
      <c r="AA18" s="267"/>
      <c r="AB18" s="227"/>
      <c r="AC18" s="226"/>
      <c r="AD18" s="228"/>
      <c r="AE18" s="228"/>
      <c r="AF18" s="311" t="str">
        <f t="shared" si="2"/>
        <v/>
      </c>
      <c r="AG18" s="176"/>
      <c r="AH18" s="312"/>
      <c r="AI18" s="176"/>
      <c r="AJ18" s="312"/>
      <c r="AK18" s="176" t="str">
        <f t="shared" si="3"/>
        <v/>
      </c>
      <c r="AL18" s="312"/>
      <c r="AM18" s="176"/>
      <c r="AN18" s="312"/>
      <c r="AO18" s="176"/>
      <c r="AP18" s="176" t="str">
        <f t="shared" si="4"/>
        <v>.</v>
      </c>
      <c r="AQ18" s="313"/>
    </row>
    <row r="19" spans="1:43" ht="57.5" x14ac:dyDescent="0.25">
      <c r="A19" s="91" t="str">
        <f t="shared" si="6"/>
        <v>Q3ab.a.8</v>
      </c>
      <c r="B19" s="92" t="s">
        <v>108</v>
      </c>
      <c r="C19" s="91" t="s">
        <v>765</v>
      </c>
      <c r="D19" s="21"/>
      <c r="E19" s="322" t="s">
        <v>838</v>
      </c>
      <c r="F19" s="324"/>
      <c r="G19" s="324"/>
      <c r="H19" s="37"/>
      <c r="I19" s="327" t="s">
        <v>843</v>
      </c>
      <c r="J19" s="428"/>
      <c r="K19" s="429"/>
      <c r="L19" s="429"/>
      <c r="M19" s="430"/>
      <c r="N19" s="167" t="s">
        <v>1411</v>
      </c>
      <c r="O19" s="212" t="str">
        <f t="shared" si="5"/>
        <v>Question did not change, so no new value required for the year of the previous update</v>
      </c>
      <c r="P19" s="175"/>
      <c r="Q19" s="384"/>
      <c r="R19" s="97"/>
      <c r="S19" s="233"/>
      <c r="T19" s="97"/>
      <c r="U19" s="310"/>
      <c r="V19" s="261" t="str">
        <f t="shared" si="1"/>
        <v xml:space="preserve">positions are advertised publicly &amp; candidates examined by selection panel </v>
      </c>
      <c r="W19" s="409"/>
      <c r="X19" s="349"/>
      <c r="Y19" s="189"/>
      <c r="Z19" s="189"/>
      <c r="AA19" s="267"/>
      <c r="AB19" s="227"/>
      <c r="AC19" s="226"/>
      <c r="AD19" s="228"/>
      <c r="AE19" s="228"/>
      <c r="AF19" s="311" t="str">
        <f t="shared" si="2"/>
        <v/>
      </c>
      <c r="AG19" s="176"/>
      <c r="AH19" s="312"/>
      <c r="AI19" s="176"/>
      <c r="AJ19" s="312"/>
      <c r="AK19" s="176" t="str">
        <f t="shared" si="3"/>
        <v/>
      </c>
      <c r="AL19" s="312"/>
      <c r="AM19" s="176"/>
      <c r="AN19" s="312"/>
      <c r="AO19" s="176"/>
      <c r="AP19" s="176" t="str">
        <f t="shared" si="4"/>
        <v>.</v>
      </c>
      <c r="AQ19" s="313"/>
    </row>
    <row r="20" spans="1:43" ht="39.75" customHeight="1" x14ac:dyDescent="0.25">
      <c r="A20" s="91" t="str">
        <f t="shared" si="6"/>
        <v>Q3ab.a.9</v>
      </c>
      <c r="B20" s="92" t="s">
        <v>109</v>
      </c>
      <c r="C20" s="91"/>
      <c r="D20" s="21"/>
      <c r="E20" s="552" t="s">
        <v>839</v>
      </c>
      <c r="F20" s="552"/>
      <c r="G20" s="552"/>
      <c r="H20" s="553"/>
      <c r="I20" s="327"/>
      <c r="J20" s="428"/>
      <c r="K20" s="429"/>
      <c r="L20" s="429"/>
      <c r="M20" s="430"/>
      <c r="N20" s="167" t="s">
        <v>0</v>
      </c>
      <c r="O20" s="212" t="str">
        <f t="shared" si="5"/>
        <v>New question introduced in 2023 - Please answer this question for the year of the previous update in Column P</v>
      </c>
      <c r="P20" s="175"/>
      <c r="Q20" s="384"/>
      <c r="R20" s="97"/>
      <c r="S20" s="233"/>
      <c r="T20" s="97"/>
      <c r="U20" s="310"/>
      <c r="V20" s="261" t="str">
        <f t="shared" si="1"/>
        <v/>
      </c>
      <c r="W20" s="409"/>
      <c r="X20" s="349"/>
      <c r="Y20" s="189"/>
      <c r="Z20" s="189"/>
      <c r="AA20" s="267"/>
      <c r="AB20" s="227"/>
      <c r="AC20" s="226"/>
      <c r="AD20" s="228"/>
      <c r="AE20" s="228"/>
      <c r="AF20" s="311" t="str">
        <f t="shared" si="2"/>
        <v/>
      </c>
      <c r="AG20" s="176"/>
      <c r="AH20" s="312"/>
      <c r="AI20" s="176"/>
      <c r="AJ20" s="312"/>
      <c r="AK20" s="176" t="str">
        <f t="shared" si="3"/>
        <v/>
      </c>
      <c r="AL20" s="312"/>
      <c r="AM20" s="176"/>
      <c r="AN20" s="312"/>
      <c r="AO20" s="176"/>
      <c r="AP20" s="176" t="str">
        <f t="shared" si="4"/>
        <v>.</v>
      </c>
      <c r="AQ20" s="313"/>
    </row>
    <row r="21" spans="1:43" ht="149.5" x14ac:dyDescent="0.25">
      <c r="A21" s="91" t="str">
        <f>MID(E21,FIND("(Q",E21)+1,9)</f>
        <v>Q3ab.a.10</v>
      </c>
      <c r="B21" s="92" t="s">
        <v>860</v>
      </c>
      <c r="C21" s="91" t="s">
        <v>766</v>
      </c>
      <c r="D21" s="22"/>
      <c r="E21" s="552" t="s">
        <v>840</v>
      </c>
      <c r="F21" s="552"/>
      <c r="G21" s="552"/>
      <c r="H21" s="553"/>
      <c r="I21" s="327" t="s">
        <v>1013</v>
      </c>
      <c r="J21" s="428"/>
      <c r="K21" s="429"/>
      <c r="L21" s="429"/>
      <c r="M21" s="430"/>
      <c r="N21" s="167" t="s">
        <v>1412</v>
      </c>
      <c r="O21" s="410" t="s">
        <v>1288</v>
      </c>
      <c r="P21" s="175"/>
      <c r="Q21" s="384"/>
      <c r="R21" s="97"/>
      <c r="S21" s="233"/>
      <c r="T21" s="97"/>
      <c r="U21" s="310"/>
      <c r="V21" s="261" t="str">
        <f t="shared" si="1"/>
        <v xml:space="preserve">ministerial/governmental nomination based on public job ads &amp; independent selection panel </v>
      </c>
      <c r="W21" s="409"/>
      <c r="X21" s="349"/>
      <c r="Y21" s="189"/>
      <c r="Z21" s="189"/>
      <c r="AA21" s="267"/>
      <c r="AB21" s="227"/>
      <c r="AC21" s="226"/>
      <c r="AD21" s="228"/>
      <c r="AE21" s="228"/>
      <c r="AF21" s="311" t="str">
        <f t="shared" si="2"/>
        <v/>
      </c>
      <c r="AG21" s="176"/>
      <c r="AH21" s="312"/>
      <c r="AI21" s="176"/>
      <c r="AJ21" s="312"/>
      <c r="AK21" s="176" t="str">
        <f t="shared" si="3"/>
        <v/>
      </c>
      <c r="AL21" s="312"/>
      <c r="AM21" s="176"/>
      <c r="AN21" s="312"/>
      <c r="AO21" s="176"/>
      <c r="AP21" s="176" t="str">
        <f t="shared" si="4"/>
        <v>.</v>
      </c>
      <c r="AQ21" s="313"/>
    </row>
    <row r="22" spans="1:43" ht="92" x14ac:dyDescent="0.25">
      <c r="A22" s="91" t="str">
        <f>MID(E22,FIND("(Q",E22)+1,9)</f>
        <v>Q3ab.a.11</v>
      </c>
      <c r="B22" s="92" t="s">
        <v>860</v>
      </c>
      <c r="C22" s="91" t="s">
        <v>767</v>
      </c>
      <c r="D22" s="3"/>
      <c r="E22" s="552" t="s">
        <v>847</v>
      </c>
      <c r="F22" s="552"/>
      <c r="G22" s="552"/>
      <c r="H22" s="553"/>
      <c r="I22" s="327" t="s">
        <v>1014</v>
      </c>
      <c r="J22" s="428"/>
      <c r="K22" s="429"/>
      <c r="L22" s="429"/>
      <c r="M22" s="430"/>
      <c r="N22" s="167" t="s">
        <v>1413</v>
      </c>
      <c r="O22" s="212" t="str">
        <f>IF(OR(B22="REGNI",B22="REGN"),"New question introduced in 2023 - Please answer this question for the year of the previous update in Column P",IF(B22="REGEC","Small changes were made to the question. Take extra care when validating the response in Column N in light of the updated instructions. If necessary, please change your answer in Column P", IF(B22="REGE","Question did not change, so no new value required for the year of the previous update","")))</f>
        <v>Small changes were made to the question. Take extra care when validating the response in Column N in light of the updated instructions. If necessary, please change your answer in Column P</v>
      </c>
      <c r="P22" s="175"/>
      <c r="Q22" s="384"/>
      <c r="R22" s="97"/>
      <c r="S22" s="233"/>
      <c r="T22" s="97"/>
      <c r="U22" s="310"/>
      <c r="V22" s="261" t="str">
        <f t="shared" si="1"/>
        <v xml:space="preserve">parliament/congress/parliamentary/congressional committee </v>
      </c>
      <c r="W22" s="409"/>
      <c r="X22" s="349"/>
      <c r="Y22" s="189"/>
      <c r="Z22" s="189"/>
      <c r="AA22" s="267"/>
      <c r="AB22" s="227"/>
      <c r="AC22" s="226"/>
      <c r="AD22" s="228"/>
      <c r="AE22" s="228"/>
      <c r="AF22" s="311" t="str">
        <f t="shared" si="2"/>
        <v/>
      </c>
      <c r="AG22" s="176"/>
      <c r="AH22" s="312"/>
      <c r="AI22" s="176"/>
      <c r="AJ22" s="312"/>
      <c r="AK22" s="176" t="str">
        <f t="shared" si="3"/>
        <v/>
      </c>
      <c r="AL22" s="312"/>
      <c r="AM22" s="176"/>
      <c r="AN22" s="312"/>
      <c r="AO22" s="176"/>
      <c r="AP22" s="176" t="str">
        <f t="shared" si="4"/>
        <v>.</v>
      </c>
      <c r="AQ22" s="313"/>
    </row>
    <row r="23" spans="1:43" ht="149.5" x14ac:dyDescent="0.25">
      <c r="A23" s="91" t="str">
        <f>MID(E23,FIND("(Q",E23)+1,9)</f>
        <v>Q3ab.a.12</v>
      </c>
      <c r="B23" s="92" t="s">
        <v>860</v>
      </c>
      <c r="C23" s="91" t="s">
        <v>768</v>
      </c>
      <c r="D23" s="3"/>
      <c r="E23" s="552" t="s">
        <v>848</v>
      </c>
      <c r="F23" s="552"/>
      <c r="G23" s="552"/>
      <c r="H23" s="553"/>
      <c r="I23" s="327" t="s">
        <v>844</v>
      </c>
      <c r="J23" s="400"/>
      <c r="K23" s="401"/>
      <c r="L23" s="401"/>
      <c r="M23" s="402"/>
      <c r="N23" s="167" t="s">
        <v>1</v>
      </c>
      <c r="O23" s="212" t="str">
        <f>IF(OR(B23="REGNI",B23="REGN"),"New question introduced in 2023 - Please answer this question for the year of the previous update in Column P",IF(B23="REGEC","Small changes were made to the question. Take extra care when validating the response in Column N in light of the updated instructions. If necessary, please change your answer in Column P", IF(B23="REGE","Question did not change, so no new value required for the year of the previous update","")))</f>
        <v>Small changes were made to the question. Take extra care when validating the response in Column N in light of the updated instructions. If necessary, please change your answer in Column P</v>
      </c>
      <c r="P23" s="175"/>
      <c r="Q23" s="384"/>
      <c r="R23" s="97"/>
      <c r="S23" s="233"/>
      <c r="T23" s="97"/>
      <c r="U23" s="310"/>
      <c r="V23" s="261" t="str">
        <f t="shared" si="1"/>
        <v>no</v>
      </c>
      <c r="W23" s="409"/>
      <c r="X23" s="349"/>
      <c r="Y23" s="189"/>
      <c r="Z23" s="189"/>
      <c r="AA23" s="267"/>
      <c r="AB23" s="227"/>
      <c r="AC23" s="226"/>
      <c r="AD23" s="228"/>
      <c r="AE23" s="228"/>
      <c r="AF23" s="311" t="str">
        <f t="shared" si="2"/>
        <v/>
      </c>
      <c r="AG23" s="176"/>
      <c r="AH23" s="312"/>
      <c r="AI23" s="176"/>
      <c r="AJ23" s="312"/>
      <c r="AK23" s="176" t="str">
        <f t="shared" si="3"/>
        <v/>
      </c>
      <c r="AL23" s="312"/>
      <c r="AM23" s="176"/>
      <c r="AN23" s="312"/>
      <c r="AO23" s="176"/>
      <c r="AP23" s="176" t="str">
        <f t="shared" si="4"/>
        <v>.</v>
      </c>
      <c r="AQ23" s="313"/>
    </row>
    <row r="24" spans="1:43" ht="32.5" customHeight="1" x14ac:dyDescent="0.25">
      <c r="A24" s="91" t="str">
        <f t="shared" ref="A24:A39" si="7">MID(E24,FIND("(Q",E24)+1,9)</f>
        <v>Q3ab.a.13</v>
      </c>
      <c r="B24" s="92" t="s">
        <v>108</v>
      </c>
      <c r="C24" s="91" t="s">
        <v>769</v>
      </c>
      <c r="D24" s="3"/>
      <c r="E24" s="552" t="s">
        <v>849</v>
      </c>
      <c r="F24" s="552"/>
      <c r="G24" s="552"/>
      <c r="H24" s="553"/>
      <c r="I24" s="76"/>
      <c r="J24" s="400"/>
      <c r="K24" s="401"/>
      <c r="L24" s="401"/>
      <c r="M24" s="402"/>
      <c r="N24" s="167" t="s">
        <v>5</v>
      </c>
      <c r="O24" s="212" t="str">
        <f>IF(OR(B24="REGNI",B24="REGN"),"New question introduced in 2023 - Please answer this question for the year of the previous update in Column P",IF(B24="REGEC","Small changes were made to the question. Take extra care when validating the response in Column N in light of the updated instructions. If necessary, please change your answer in Column P", IF(B24="REGE","Question did not change, so no new value required for the year of the previous update","")))</f>
        <v>Question did not change, so no new value required for the year of the previous update</v>
      </c>
      <c r="P24" s="175"/>
      <c r="Q24" s="384"/>
      <c r="R24" s="97"/>
      <c r="S24" s="233"/>
      <c r="T24" s="97"/>
      <c r="U24" s="310"/>
      <c r="V24" s="261" t="str">
        <f t="shared" si="1"/>
        <v>yes</v>
      </c>
      <c r="W24" s="409"/>
      <c r="X24" s="349"/>
      <c r="Y24" s="189"/>
      <c r="Z24" s="189"/>
      <c r="AA24" s="267"/>
      <c r="AB24" s="227"/>
      <c r="AC24" s="226"/>
      <c r="AD24" s="228"/>
      <c r="AE24" s="228"/>
      <c r="AF24" s="311" t="str">
        <f t="shared" si="2"/>
        <v/>
      </c>
      <c r="AG24" s="176"/>
      <c r="AH24" s="312"/>
      <c r="AI24" s="176"/>
      <c r="AJ24" s="312"/>
      <c r="AK24" s="176" t="str">
        <f t="shared" si="3"/>
        <v/>
      </c>
      <c r="AL24" s="312"/>
      <c r="AM24" s="176"/>
      <c r="AN24" s="312"/>
      <c r="AO24" s="176"/>
      <c r="AP24" s="176" t="str">
        <f t="shared" si="4"/>
        <v>.</v>
      </c>
      <c r="AQ24" s="313"/>
    </row>
    <row r="25" spans="1:43" ht="58" customHeight="1" x14ac:dyDescent="0.25">
      <c r="A25" s="91" t="str">
        <f t="shared" si="7"/>
        <v>Q3ab.a.14</v>
      </c>
      <c r="B25" s="92" t="s">
        <v>860</v>
      </c>
      <c r="C25" s="91" t="s">
        <v>770</v>
      </c>
      <c r="D25" s="3"/>
      <c r="E25" s="552" t="s">
        <v>850</v>
      </c>
      <c r="F25" s="552"/>
      <c r="G25" s="552"/>
      <c r="H25" s="553"/>
      <c r="I25" s="327" t="s">
        <v>845</v>
      </c>
      <c r="J25" s="428"/>
      <c r="K25" s="429"/>
      <c r="L25" s="429"/>
      <c r="M25" s="430"/>
      <c r="N25" s="167" t="s">
        <v>194</v>
      </c>
      <c r="O25" s="410" t="s">
        <v>1288</v>
      </c>
      <c r="P25" s="175"/>
      <c r="Q25" s="384"/>
      <c r="R25" s="97"/>
      <c r="S25" s="233"/>
      <c r="T25" s="97"/>
      <c r="U25" s="310"/>
      <c r="V25" s="261" t="str">
        <f t="shared" si="1"/>
        <v>yes (with restrictions, for regulators with a agency head)</v>
      </c>
      <c r="W25" s="409"/>
      <c r="X25" s="349"/>
      <c r="Y25" s="189"/>
      <c r="Z25" s="189"/>
      <c r="AA25" s="267"/>
      <c r="AB25" s="227"/>
      <c r="AC25" s="226"/>
      <c r="AD25" s="228"/>
      <c r="AE25" s="228"/>
      <c r="AF25" s="311" t="str">
        <f t="shared" si="2"/>
        <v/>
      </c>
      <c r="AG25" s="176"/>
      <c r="AH25" s="312"/>
      <c r="AI25" s="176"/>
      <c r="AJ25" s="312"/>
      <c r="AK25" s="176" t="str">
        <f t="shared" si="3"/>
        <v/>
      </c>
      <c r="AL25" s="312"/>
      <c r="AM25" s="176"/>
      <c r="AN25" s="312"/>
      <c r="AO25" s="176"/>
      <c r="AP25" s="176" t="str">
        <f t="shared" si="4"/>
        <v>.</v>
      </c>
      <c r="AQ25" s="313"/>
    </row>
    <row r="26" spans="1:43" ht="57.5" x14ac:dyDescent="0.25">
      <c r="A26" s="91" t="str">
        <f t="shared" si="7"/>
        <v>Q3ab.a.15</v>
      </c>
      <c r="B26" s="92" t="s">
        <v>108</v>
      </c>
      <c r="C26" s="91" t="s">
        <v>771</v>
      </c>
      <c r="D26" s="3"/>
      <c r="E26" s="552" t="s">
        <v>851</v>
      </c>
      <c r="F26" s="552"/>
      <c r="G26" s="552"/>
      <c r="H26" s="553"/>
      <c r="I26" s="327" t="s">
        <v>846</v>
      </c>
      <c r="J26" s="428"/>
      <c r="K26" s="429"/>
      <c r="L26" s="429"/>
      <c r="M26" s="430"/>
      <c r="N26" s="167" t="s">
        <v>5</v>
      </c>
      <c r="O26" s="212" t="str">
        <f>IF(OR(B26="REGNI",B26="REGN"),"New question introduced in 2023 - Please answer this question for the year of the previous update in Column P",IF(B26="REGEC","Small changes were made to the question. Take extra care when validating the response in Column N in light of the updated instructions. If necessary, please change your answer in Column P", IF(B26="REGE","Question did not change, so no new value required for the year of the previous update","")))</f>
        <v>Question did not change, so no new value required for the year of the previous update</v>
      </c>
      <c r="P26" s="175"/>
      <c r="Q26" s="384"/>
      <c r="R26" s="97"/>
      <c r="S26" s="233"/>
      <c r="T26" s="97"/>
      <c r="U26" s="310"/>
      <c r="V26" s="261" t="str">
        <f t="shared" si="1"/>
        <v>yes</v>
      </c>
      <c r="W26" s="409"/>
      <c r="X26" s="349"/>
      <c r="Y26" s="189"/>
      <c r="Z26" s="189"/>
      <c r="AA26" s="267"/>
      <c r="AB26" s="227"/>
      <c r="AC26" s="226"/>
      <c r="AD26" s="228"/>
      <c r="AE26" s="228"/>
      <c r="AF26" s="311" t="str">
        <f t="shared" si="2"/>
        <v/>
      </c>
      <c r="AG26" s="176"/>
      <c r="AH26" s="312"/>
      <c r="AI26" s="176"/>
      <c r="AJ26" s="312"/>
      <c r="AK26" s="176" t="str">
        <f t="shared" si="3"/>
        <v/>
      </c>
      <c r="AL26" s="312"/>
      <c r="AM26" s="176"/>
      <c r="AN26" s="312"/>
      <c r="AO26" s="176"/>
      <c r="AP26" s="176" t="str">
        <f t="shared" si="4"/>
        <v>.</v>
      </c>
      <c r="AQ26" s="313"/>
    </row>
    <row r="27" spans="1:43" ht="34.5" x14ac:dyDescent="0.25">
      <c r="A27" s="91" t="str">
        <f t="shared" si="7"/>
        <v>Q3ab.a.16</v>
      </c>
      <c r="B27" s="92" t="s">
        <v>108</v>
      </c>
      <c r="C27" s="91" t="s">
        <v>772</v>
      </c>
      <c r="D27" s="3"/>
      <c r="E27" s="552" t="s">
        <v>852</v>
      </c>
      <c r="F27" s="552"/>
      <c r="G27" s="552"/>
      <c r="H27" s="553"/>
      <c r="I27" s="76"/>
      <c r="J27" s="400"/>
      <c r="K27" s="401"/>
      <c r="L27" s="401"/>
      <c r="M27" s="402"/>
      <c r="N27" s="167" t="s">
        <v>243</v>
      </c>
      <c r="O27" s="212" t="str">
        <f>IF(OR(B27="REGNI",B27="REGN"),"New question introduced in 2023 - Please answer this question for the year of the previous update in Column P",IF(B27="REGEC","Small changes were made to the question. Take extra care when validating the response in Column N in light of the updated instructions. If necessary, please change your answer in Column P", IF(B27="REGE","Question did not change, so no new value required for the year of the previous update","")))</f>
        <v>Question did not change, so no new value required for the year of the previous update</v>
      </c>
      <c r="P27" s="175"/>
      <c r="Q27" s="384"/>
      <c r="R27" s="97"/>
      <c r="S27" s="233"/>
      <c r="T27" s="97"/>
      <c r="U27" s="310"/>
      <c r="V27" s="261" t="str">
        <f t="shared" si="1"/>
        <v>through parliamentary/congressional decisions</v>
      </c>
      <c r="W27" s="409"/>
      <c r="X27" s="349"/>
      <c r="Y27" s="189"/>
      <c r="Z27" s="189"/>
      <c r="AA27" s="267"/>
      <c r="AB27" s="227"/>
      <c r="AC27" s="226"/>
      <c r="AD27" s="228"/>
      <c r="AE27" s="228"/>
      <c r="AF27" s="311" t="str">
        <f t="shared" si="2"/>
        <v/>
      </c>
      <c r="AG27" s="176"/>
      <c r="AH27" s="312"/>
      <c r="AI27" s="176"/>
      <c r="AJ27" s="312"/>
      <c r="AK27" s="176" t="str">
        <f t="shared" si="3"/>
        <v/>
      </c>
      <c r="AL27" s="312"/>
      <c r="AM27" s="176"/>
      <c r="AN27" s="312"/>
      <c r="AO27" s="176"/>
      <c r="AP27" s="176" t="str">
        <f t="shared" si="4"/>
        <v>.</v>
      </c>
      <c r="AQ27" s="313"/>
    </row>
    <row r="28" spans="1:43" ht="39.65" customHeight="1" x14ac:dyDescent="0.25">
      <c r="A28" s="91" t="str">
        <f t="shared" si="7"/>
        <v>Q3ab.a.17</v>
      </c>
      <c r="B28" s="92" t="s">
        <v>108</v>
      </c>
      <c r="C28" s="91" t="s">
        <v>773</v>
      </c>
      <c r="D28" s="3"/>
      <c r="E28" s="552" t="s">
        <v>853</v>
      </c>
      <c r="F28" s="552"/>
      <c r="G28" s="552"/>
      <c r="H28" s="553"/>
      <c r="I28" s="327" t="s">
        <v>123</v>
      </c>
      <c r="J28" s="428"/>
      <c r="K28" s="429"/>
      <c r="L28" s="429"/>
      <c r="M28" s="430"/>
      <c r="N28" s="167" t="s">
        <v>161</v>
      </c>
      <c r="O28" s="212" t="str">
        <f>IF(OR(B28="REGNI",B28="REGN"),"New question introduced in 2023 - Please answer this question for the year of the previous update in Column P",IF(B28="REGEC","Small changes were made to the question. Take extra care when validating the response in Column N in light of the updated instructions. If necessary, please change your answer in Column P", IF(B28="REGE","Question did not change, so no new value required for the year of the previous update","")))</f>
        <v>Question did not change, so no new value required for the year of the previous update</v>
      </c>
      <c r="P28" s="175"/>
      <c r="Q28" s="384"/>
      <c r="R28" s="97"/>
      <c r="S28" s="233"/>
      <c r="T28" s="97"/>
      <c r="U28" s="310"/>
      <c r="V28" s="261" t="str">
        <f t="shared" si="1"/>
        <v>limited and defined set of criteria</v>
      </c>
      <c r="W28" s="409"/>
      <c r="X28" s="349"/>
      <c r="Y28" s="189"/>
      <c r="Z28" s="189"/>
      <c r="AA28" s="267"/>
      <c r="AB28" s="227"/>
      <c r="AC28" s="226"/>
      <c r="AD28" s="228"/>
      <c r="AE28" s="228"/>
      <c r="AF28" s="311" t="str">
        <f t="shared" si="2"/>
        <v/>
      </c>
      <c r="AG28" s="176"/>
      <c r="AH28" s="312"/>
      <c r="AI28" s="176"/>
      <c r="AJ28" s="312"/>
      <c r="AK28" s="176" t="str">
        <f t="shared" si="3"/>
        <v/>
      </c>
      <c r="AL28" s="312"/>
      <c r="AM28" s="176"/>
      <c r="AN28" s="312"/>
      <c r="AO28" s="176"/>
      <c r="AP28" s="176" t="str">
        <f t="shared" si="4"/>
        <v>.</v>
      </c>
      <c r="AQ28" s="313"/>
    </row>
    <row r="29" spans="1:43" ht="48.75" customHeight="1" x14ac:dyDescent="0.25">
      <c r="A29" s="91" t="str">
        <f t="shared" si="7"/>
        <v>Q3ab.a.18</v>
      </c>
      <c r="B29" s="92" t="s">
        <v>108</v>
      </c>
      <c r="C29" s="91" t="s">
        <v>774</v>
      </c>
      <c r="D29" s="3"/>
      <c r="E29" s="552" t="s">
        <v>1292</v>
      </c>
      <c r="F29" s="552"/>
      <c r="G29" s="552"/>
      <c r="H29" s="553"/>
      <c r="I29" s="76"/>
      <c r="J29" s="400"/>
      <c r="K29" s="401"/>
      <c r="L29" s="401"/>
      <c r="M29" s="402"/>
      <c r="N29" s="167" t="s">
        <v>5</v>
      </c>
      <c r="O29" s="212" t="str">
        <f>IF(OR(B29="REGNI",B29="REGN"),"New question introduced in 2023 - Please answer this question for the year of the previous update in Column P",IF(B29="REGEC","Small changes were made to the question. Take extra care when validating the response in Column N in light of the updated instructions. If necessary, please change your answer in Column P", IF(B29="REGE","Question did not change, so no new value required for the year of the previous update","")))</f>
        <v>Question did not change, so no new value required for the year of the previous update</v>
      </c>
      <c r="P29" s="175"/>
      <c r="Q29" s="384"/>
      <c r="R29" s="97"/>
      <c r="S29" s="233"/>
      <c r="T29" s="97"/>
      <c r="U29" s="310"/>
      <c r="V29" s="261" t="str">
        <f t="shared" si="1"/>
        <v>yes</v>
      </c>
      <c r="W29" s="409"/>
      <c r="X29" s="349"/>
      <c r="Y29" s="189"/>
      <c r="Z29" s="189"/>
      <c r="AA29" s="267"/>
      <c r="AB29" s="227"/>
      <c r="AC29" s="226"/>
      <c r="AD29" s="228"/>
      <c r="AE29" s="228"/>
      <c r="AF29" s="311" t="str">
        <f t="shared" si="2"/>
        <v/>
      </c>
      <c r="AG29" s="176"/>
      <c r="AH29" s="312"/>
      <c r="AI29" s="176"/>
      <c r="AJ29" s="312"/>
      <c r="AK29" s="176" t="str">
        <f t="shared" si="3"/>
        <v/>
      </c>
      <c r="AL29" s="312"/>
      <c r="AM29" s="176"/>
      <c r="AN29" s="312"/>
      <c r="AO29" s="176"/>
      <c r="AP29" s="176" t="str">
        <f t="shared" si="4"/>
        <v>.</v>
      </c>
      <c r="AQ29" s="313"/>
    </row>
    <row r="30" spans="1:43" ht="172.5" x14ac:dyDescent="0.25">
      <c r="A30" s="91" t="str">
        <f t="shared" si="7"/>
        <v>Q3ab.a.19</v>
      </c>
      <c r="B30" s="92" t="s">
        <v>860</v>
      </c>
      <c r="C30" s="91" t="s">
        <v>775</v>
      </c>
      <c r="D30" s="3"/>
      <c r="E30" s="552" t="s">
        <v>854</v>
      </c>
      <c r="F30" s="552"/>
      <c r="G30" s="552"/>
      <c r="H30" s="553"/>
      <c r="I30" s="117" t="s">
        <v>949</v>
      </c>
      <c r="J30" s="431"/>
      <c r="K30" s="432"/>
      <c r="L30" s="432"/>
      <c r="M30" s="433"/>
      <c r="N30" s="167" t="s">
        <v>179</v>
      </c>
      <c r="O30" s="410" t="s">
        <v>1288</v>
      </c>
      <c r="P30" s="175"/>
      <c r="Q30" s="384"/>
      <c r="R30" s="97"/>
      <c r="S30" s="233"/>
      <c r="T30" s="97"/>
      <c r="U30" s="310"/>
      <c r="V30" s="261" t="str">
        <f t="shared" si="1"/>
        <v>yes (provided that conflict of interests rules are complied with and/or following restrictions before leaving)</v>
      </c>
      <c r="W30" s="409"/>
      <c r="X30" s="349"/>
      <c r="Y30" s="189"/>
      <c r="Z30" s="189"/>
      <c r="AA30" s="267"/>
      <c r="AB30" s="227"/>
      <c r="AC30" s="226"/>
      <c r="AD30" s="228"/>
      <c r="AE30" s="228"/>
      <c r="AF30" s="311" t="str">
        <f t="shared" si="2"/>
        <v/>
      </c>
      <c r="AG30" s="176"/>
      <c r="AH30" s="312"/>
      <c r="AI30" s="176"/>
      <c r="AJ30" s="312"/>
      <c r="AK30" s="176" t="str">
        <f t="shared" si="3"/>
        <v/>
      </c>
      <c r="AL30" s="312"/>
      <c r="AM30" s="176"/>
      <c r="AN30" s="312"/>
      <c r="AO30" s="176"/>
      <c r="AP30" s="176" t="str">
        <f t="shared" si="4"/>
        <v>.</v>
      </c>
      <c r="AQ30" s="313"/>
    </row>
    <row r="31" spans="1:43" ht="46" x14ac:dyDescent="0.25">
      <c r="A31" s="91" t="str">
        <f t="shared" si="7"/>
        <v>Q3ab.a.20</v>
      </c>
      <c r="B31" s="92" t="s">
        <v>108</v>
      </c>
      <c r="C31" s="91" t="s">
        <v>776</v>
      </c>
      <c r="D31" s="3"/>
      <c r="E31" s="552" t="s">
        <v>855</v>
      </c>
      <c r="F31" s="552"/>
      <c r="G31" s="552"/>
      <c r="H31" s="553"/>
      <c r="I31" s="327" t="s">
        <v>111</v>
      </c>
      <c r="J31" s="428"/>
      <c r="K31" s="429"/>
      <c r="L31" s="429"/>
      <c r="M31" s="430"/>
      <c r="N31" s="167" t="s">
        <v>238</v>
      </c>
      <c r="O31" s="212" t="str">
        <f>IF(OR(B31="REGNI",B31="REGN"),"New question introduced in 2023 - Please answer this question for the year of the previous update in Column P",IF(B31="REGEC","Small changes were made to the question. Take extra care when validating the response in Column N in light of the updated instructions. If necessary, please change your answer in Column P", IF(B31="REGE","Question did not change, so no new value required for the year of the previous update","")))</f>
        <v>Question did not change, so no new value required for the year of the previous update</v>
      </c>
      <c r="P31" s="175"/>
      <c r="Q31" s="384"/>
      <c r="R31" s="97"/>
      <c r="S31" s="233"/>
      <c r="T31" s="97"/>
      <c r="U31" s="310"/>
      <c r="V31" s="261" t="str">
        <f t="shared" si="1"/>
        <v>5 years or more renewable for a set number of terms or non-renewable</v>
      </c>
      <c r="W31" s="409"/>
      <c r="X31" s="349"/>
      <c r="Y31" s="189"/>
      <c r="Z31" s="189"/>
      <c r="AA31" s="267"/>
      <c r="AB31" s="227"/>
      <c r="AC31" s="226"/>
      <c r="AD31" s="228"/>
      <c r="AE31" s="228"/>
      <c r="AF31" s="311" t="str">
        <f t="shared" si="2"/>
        <v/>
      </c>
      <c r="AG31" s="176"/>
      <c r="AH31" s="312"/>
      <c r="AI31" s="176"/>
      <c r="AJ31" s="312"/>
      <c r="AK31" s="176" t="str">
        <f t="shared" si="3"/>
        <v/>
      </c>
      <c r="AL31" s="312"/>
      <c r="AM31" s="176"/>
      <c r="AN31" s="312"/>
      <c r="AO31" s="176"/>
      <c r="AP31" s="176" t="str">
        <f t="shared" si="4"/>
        <v>.</v>
      </c>
      <c r="AQ31" s="313"/>
    </row>
    <row r="32" spans="1:43" ht="34.5" x14ac:dyDescent="0.25">
      <c r="A32" s="91" t="str">
        <f t="shared" si="7"/>
        <v>Q3ab.a.21</v>
      </c>
      <c r="B32" s="92" t="s">
        <v>108</v>
      </c>
      <c r="C32" s="91" t="s">
        <v>777</v>
      </c>
      <c r="D32" s="3"/>
      <c r="E32" s="552" t="s">
        <v>856</v>
      </c>
      <c r="F32" s="552"/>
      <c r="G32" s="552"/>
      <c r="H32" s="553"/>
      <c r="I32" s="327" t="s">
        <v>112</v>
      </c>
      <c r="J32" s="428"/>
      <c r="K32" s="429"/>
      <c r="L32" s="429"/>
      <c r="M32" s="430"/>
      <c r="N32" s="167" t="s">
        <v>1</v>
      </c>
      <c r="O32" s="212" t="str">
        <f>IF(OR(B32="REGNI",B32="REGN"),"New question introduced in 2023 - Please answer this question for the year of the previous update in Column P",IF(B32="REGEC","Small changes were made to the question. Take extra care when validating the response in Column N in light of the updated instructions. If necessary, please change your answer in Column P", IF(B32="REGE","Question did not change, so no new value required for the year of the previous update","")))</f>
        <v>Question did not change, so no new value required for the year of the previous update</v>
      </c>
      <c r="P32" s="175"/>
      <c r="Q32" s="384"/>
      <c r="R32" s="97"/>
      <c r="S32" s="233"/>
      <c r="T32" s="97"/>
      <c r="U32" s="310"/>
      <c r="V32" s="261" t="str">
        <f t="shared" si="1"/>
        <v>no</v>
      </c>
      <c r="W32" s="409"/>
      <c r="X32" s="349"/>
      <c r="Y32" s="189"/>
      <c r="Z32" s="189"/>
      <c r="AA32" s="267"/>
      <c r="AB32" s="227"/>
      <c r="AC32" s="226"/>
      <c r="AD32" s="228"/>
      <c r="AE32" s="228"/>
      <c r="AF32" s="311" t="str">
        <f t="shared" si="2"/>
        <v/>
      </c>
      <c r="AG32" s="176"/>
      <c r="AH32" s="312"/>
      <c r="AI32" s="176"/>
      <c r="AJ32" s="312"/>
      <c r="AK32" s="176" t="str">
        <f t="shared" si="3"/>
        <v/>
      </c>
      <c r="AL32" s="312"/>
      <c r="AM32" s="176"/>
      <c r="AN32" s="312"/>
      <c r="AO32" s="176"/>
      <c r="AP32" s="176" t="str">
        <f t="shared" si="4"/>
        <v>.</v>
      </c>
      <c r="AQ32" s="313"/>
    </row>
    <row r="33" spans="1:43" ht="92" x14ac:dyDescent="0.25">
      <c r="A33" s="91" t="str">
        <f t="shared" si="7"/>
        <v>Q3ab.a.22</v>
      </c>
      <c r="B33" s="92" t="s">
        <v>109</v>
      </c>
      <c r="C33" s="91"/>
      <c r="D33" s="3"/>
      <c r="E33" s="552" t="s">
        <v>857</v>
      </c>
      <c r="F33" s="552"/>
      <c r="G33" s="552"/>
      <c r="H33" s="553"/>
      <c r="I33" s="327" t="s">
        <v>858</v>
      </c>
      <c r="J33" s="428"/>
      <c r="K33" s="429"/>
      <c r="L33" s="429"/>
      <c r="M33" s="430"/>
      <c r="N33" s="167" t="s">
        <v>0</v>
      </c>
      <c r="O33" s="212" t="str">
        <f>IF(OR(B33="REGNI",B33="REGN"),"New question introduced in 2023 - Please answer this question for the year of the previous update in Column P",IF(B33="REGEC","Small changes were made to the question. Take extra care when validating the response in Column N in light of the updated instructions. If necessary, please change your answer in Column P", IF(B33="REGE","Question did not change, so no new value required for the year of the previous update","")))</f>
        <v>New question introduced in 2023 - Please answer this question for the year of the previous update in Column P</v>
      </c>
      <c r="P33" s="175"/>
      <c r="Q33" s="384"/>
      <c r="R33" s="97"/>
      <c r="S33" s="233"/>
      <c r="T33" s="97"/>
      <c r="U33" s="310"/>
      <c r="V33" s="261" t="str">
        <f t="shared" si="1"/>
        <v/>
      </c>
      <c r="W33" s="409"/>
      <c r="X33" s="349"/>
      <c r="Y33" s="189"/>
      <c r="Z33" s="189"/>
      <c r="AA33" s="267"/>
      <c r="AB33" s="227"/>
      <c r="AC33" s="226"/>
      <c r="AD33" s="228"/>
      <c r="AE33" s="228"/>
      <c r="AF33" s="311" t="str">
        <f t="shared" si="2"/>
        <v/>
      </c>
      <c r="AG33" s="176"/>
      <c r="AH33" s="312"/>
      <c r="AI33" s="176"/>
      <c r="AJ33" s="312"/>
      <c r="AK33" s="176" t="str">
        <f t="shared" si="3"/>
        <v/>
      </c>
      <c r="AL33" s="312"/>
      <c r="AM33" s="176"/>
      <c r="AN33" s="312"/>
      <c r="AO33" s="176"/>
      <c r="AP33" s="176" t="str">
        <f t="shared" si="4"/>
        <v>.</v>
      </c>
      <c r="AQ33" s="313"/>
    </row>
    <row r="34" spans="1:43" ht="62.15" customHeight="1" x14ac:dyDescent="0.25">
      <c r="A34" s="91" t="str">
        <f t="shared" si="7"/>
        <v>Q3ab.a.23</v>
      </c>
      <c r="B34" s="92" t="s">
        <v>860</v>
      </c>
      <c r="C34" s="91" t="s">
        <v>778</v>
      </c>
      <c r="D34" s="3"/>
      <c r="E34" s="552" t="s">
        <v>861</v>
      </c>
      <c r="F34" s="552"/>
      <c r="G34" s="552"/>
      <c r="H34" s="553"/>
      <c r="I34" s="327" t="s">
        <v>859</v>
      </c>
      <c r="J34" s="428"/>
      <c r="K34" s="429"/>
      <c r="L34" s="429"/>
      <c r="M34" s="430"/>
      <c r="N34" s="167" t="s">
        <v>197</v>
      </c>
      <c r="O34" s="212" t="str">
        <f>IF(OR(B34="REGNI",B34="REGN"),"New question introduced in 2023 - Please answer this question for the year of the previous update in Column P",IF(B34="REGEC","Small changes were made to the question. Take extra care when validating the response in Column N in light of the updated instructions. If necessary, please change your answer in Column P", IF(B34="REGE","Question did not change, so no new value required for the year of the previous update","")))</f>
        <v>Small changes were made to the question. Take extra care when validating the response in Column N in light of the updated instructions. If necessary, please change your answer in Column P</v>
      </c>
      <c r="P34" s="175"/>
      <c r="Q34" s="384"/>
      <c r="R34" s="97"/>
      <c r="S34" s="233"/>
      <c r="T34" s="97"/>
      <c r="U34" s="310"/>
      <c r="V34" s="261" t="str">
        <f t="shared" si="1"/>
        <v>annual</v>
      </c>
      <c r="W34" s="409"/>
      <c r="X34" s="349"/>
      <c r="Y34" s="189"/>
      <c r="Z34" s="189"/>
      <c r="AA34" s="267"/>
      <c r="AB34" s="227"/>
      <c r="AC34" s="226"/>
      <c r="AD34" s="228"/>
      <c r="AE34" s="228"/>
      <c r="AF34" s="311" t="str">
        <f t="shared" si="2"/>
        <v/>
      </c>
      <c r="AG34" s="176"/>
      <c r="AH34" s="312"/>
      <c r="AI34" s="176"/>
      <c r="AJ34" s="312"/>
      <c r="AK34" s="176" t="str">
        <f t="shared" si="3"/>
        <v/>
      </c>
      <c r="AL34" s="312"/>
      <c r="AM34" s="176"/>
      <c r="AN34" s="312"/>
      <c r="AO34" s="176"/>
      <c r="AP34" s="176" t="str">
        <f t="shared" si="4"/>
        <v>.</v>
      </c>
      <c r="AQ34" s="313"/>
    </row>
    <row r="35" spans="1:43" ht="46" x14ac:dyDescent="0.25">
      <c r="A35" s="91" t="str">
        <f t="shared" si="7"/>
        <v>Q3ab.a.24</v>
      </c>
      <c r="B35" s="92" t="s">
        <v>108</v>
      </c>
      <c r="C35" s="91" t="s">
        <v>779</v>
      </c>
      <c r="D35" s="3"/>
      <c r="E35" s="552" t="s">
        <v>863</v>
      </c>
      <c r="F35" s="552"/>
      <c r="G35" s="552"/>
      <c r="H35" s="553"/>
      <c r="I35" s="327" t="s">
        <v>113</v>
      </c>
      <c r="J35" s="428"/>
      <c r="K35" s="429"/>
      <c r="L35" s="429"/>
      <c r="M35" s="430"/>
      <c r="N35" s="167" t="s">
        <v>1414</v>
      </c>
      <c r="O35" s="212" t="str">
        <f>IF(OR(B35="REGNI",B35="REGN"),"New question introduced in 2023 - Please answer this question for the year of the previous update in Column P",IF(B35="REGEC","Small changes were made to the question. Take extra care when validating the response in Column N in light of the updated instructions. If necessary, please change your answer in Column P", IF(B35="REGE","Question did not change, so no new value required for the year of the previous update","")))</f>
        <v>Question did not change, so no new value required for the year of the previous update</v>
      </c>
      <c r="P35" s="175"/>
      <c r="Q35" s="384"/>
      <c r="R35" s="97"/>
      <c r="S35" s="233"/>
      <c r="T35" s="97"/>
      <c r="U35" s="310"/>
      <c r="V35" s="261" t="str">
        <f t="shared" si="1"/>
        <v>n/a</v>
      </c>
      <c r="W35" s="409"/>
      <c r="X35" s="349"/>
      <c r="Y35" s="189"/>
      <c r="Z35" s="189"/>
      <c r="AA35" s="267"/>
      <c r="AB35" s="227"/>
      <c r="AC35" s="226"/>
      <c r="AD35" s="228"/>
      <c r="AE35" s="228"/>
      <c r="AF35" s="311" t="str">
        <f t="shared" si="2"/>
        <v/>
      </c>
      <c r="AG35" s="176"/>
      <c r="AH35" s="312"/>
      <c r="AI35" s="176"/>
      <c r="AJ35" s="312"/>
      <c r="AK35" s="176" t="str">
        <f t="shared" si="3"/>
        <v/>
      </c>
      <c r="AL35" s="312"/>
      <c r="AM35" s="176"/>
      <c r="AN35" s="312"/>
      <c r="AO35" s="176"/>
      <c r="AP35" s="176" t="str">
        <f t="shared" si="4"/>
        <v>.</v>
      </c>
      <c r="AQ35" s="313"/>
    </row>
    <row r="36" spans="1:43" ht="66.650000000000006" customHeight="1" x14ac:dyDescent="0.25">
      <c r="A36" s="91" t="str">
        <f t="shared" si="7"/>
        <v>Q3ab.a.25</v>
      </c>
      <c r="B36" s="92" t="s">
        <v>860</v>
      </c>
      <c r="C36" s="91" t="s">
        <v>780</v>
      </c>
      <c r="D36" s="3"/>
      <c r="E36" s="552" t="s">
        <v>864</v>
      </c>
      <c r="F36" s="552"/>
      <c r="G36" s="552"/>
      <c r="H36" s="553"/>
      <c r="I36" s="327" t="s">
        <v>114</v>
      </c>
      <c r="J36" s="428"/>
      <c r="K36" s="429"/>
      <c r="L36" s="429"/>
      <c r="M36" s="430"/>
      <c r="N36" s="167" t="s">
        <v>199</v>
      </c>
      <c r="O36" s="410" t="s">
        <v>1288</v>
      </c>
      <c r="P36" s="175"/>
      <c r="Q36" s="384"/>
      <c r="R36" s="97"/>
      <c r="S36" s="233"/>
      <c r="T36" s="97"/>
      <c r="U36" s="310"/>
      <c r="V36" s="261" t="str">
        <f t="shared" si="1"/>
        <v>a governmental body other than the regulator</v>
      </c>
      <c r="W36" s="409"/>
      <c r="X36" s="349"/>
      <c r="Y36" s="189"/>
      <c r="Z36" s="189"/>
      <c r="AA36" s="267"/>
      <c r="AB36" s="227"/>
      <c r="AC36" s="226"/>
      <c r="AD36" s="228"/>
      <c r="AE36" s="228"/>
      <c r="AF36" s="311" t="str">
        <f t="shared" si="2"/>
        <v/>
      </c>
      <c r="AG36" s="176"/>
      <c r="AH36" s="312"/>
      <c r="AI36" s="176"/>
      <c r="AJ36" s="312"/>
      <c r="AK36" s="176" t="str">
        <f t="shared" si="3"/>
        <v/>
      </c>
      <c r="AL36" s="312"/>
      <c r="AM36" s="176"/>
      <c r="AN36" s="312"/>
      <c r="AO36" s="176"/>
      <c r="AP36" s="176" t="str">
        <f t="shared" si="4"/>
        <v>.</v>
      </c>
      <c r="AQ36" s="313"/>
    </row>
    <row r="37" spans="1:43" ht="46" x14ac:dyDescent="0.25">
      <c r="A37" s="91" t="str">
        <f t="shared" si="7"/>
        <v>Q3ab.a.26</v>
      </c>
      <c r="B37" s="92" t="s">
        <v>108</v>
      </c>
      <c r="C37" s="91" t="s">
        <v>781</v>
      </c>
      <c r="D37" s="3"/>
      <c r="E37" s="552" t="s">
        <v>865</v>
      </c>
      <c r="F37" s="552"/>
      <c r="G37" s="552"/>
      <c r="H37" s="553"/>
      <c r="I37" s="327" t="s">
        <v>115</v>
      </c>
      <c r="J37" s="428"/>
      <c r="K37" s="429"/>
      <c r="L37" s="429"/>
      <c r="M37" s="430"/>
      <c r="N37" s="167" t="s">
        <v>5</v>
      </c>
      <c r="O37" s="212" t="str">
        <f>IF(OR(B37="REGNI",B37="REGN"),"New question introduced in 2023 - Please answer this question for the year of the previous update in Column P",IF(B37="REGEC","Small changes were made to the question. Take extra care when validating the response in Column N in light of the updated instructions. If necessary, please change your answer in Column P", IF(B37="REGE","Question did not change, so no new value required for the year of the previous update","")))</f>
        <v>Question did not change, so no new value required for the year of the previous update</v>
      </c>
      <c r="P37" s="175"/>
      <c r="Q37" s="384"/>
      <c r="R37" s="97"/>
      <c r="S37" s="233"/>
      <c r="T37" s="97"/>
      <c r="U37" s="310"/>
      <c r="V37" s="261" t="str">
        <f t="shared" si="1"/>
        <v>yes</v>
      </c>
      <c r="W37" s="409"/>
      <c r="X37" s="349"/>
      <c r="Y37" s="189"/>
      <c r="Z37" s="189"/>
      <c r="AA37" s="267"/>
      <c r="AB37" s="227"/>
      <c r="AC37" s="226"/>
      <c r="AD37" s="228"/>
      <c r="AE37" s="228"/>
      <c r="AF37" s="311" t="str">
        <f t="shared" si="2"/>
        <v/>
      </c>
      <c r="AG37" s="176"/>
      <c r="AH37" s="312"/>
      <c r="AI37" s="176"/>
      <c r="AJ37" s="312"/>
      <c r="AK37" s="176" t="str">
        <f t="shared" si="3"/>
        <v/>
      </c>
      <c r="AL37" s="312"/>
      <c r="AM37" s="176"/>
      <c r="AN37" s="312"/>
      <c r="AO37" s="176"/>
      <c r="AP37" s="176" t="str">
        <f t="shared" si="4"/>
        <v>.</v>
      </c>
      <c r="AQ37" s="313"/>
    </row>
    <row r="38" spans="1:43" ht="34.5" x14ac:dyDescent="0.25">
      <c r="A38" s="91" t="str">
        <f t="shared" si="7"/>
        <v>Q3ab.a.27</v>
      </c>
      <c r="B38" s="92" t="s">
        <v>108</v>
      </c>
      <c r="C38" s="91" t="s">
        <v>782</v>
      </c>
      <c r="D38" s="3"/>
      <c r="E38" s="552" t="s">
        <v>866</v>
      </c>
      <c r="F38" s="552"/>
      <c r="G38" s="552"/>
      <c r="H38" s="553"/>
      <c r="I38" s="327" t="s">
        <v>116</v>
      </c>
      <c r="J38" s="428"/>
      <c r="K38" s="429"/>
      <c r="L38" s="429"/>
      <c r="M38" s="430"/>
      <c r="N38" s="167" t="s">
        <v>166</v>
      </c>
      <c r="O38" s="212" t="str">
        <f>IF(OR(B38="REGNI",B38="REGN"),"New question introduced in 2023 - Please answer this question for the year of the previous update in Column P",IF(B38="REGEC","Small changes were made to the question. Take extra care when validating the response in Column N in light of the updated instructions. If necessary, please change your answer in Column P", IF(B38="REGE","Question did not change, so no new value required for the year of the previous update","")))</f>
        <v>Question did not change, so no new value required for the year of the previous update</v>
      </c>
      <c r="P38" s="175"/>
      <c r="Q38" s="384"/>
      <c r="R38" s="97"/>
      <c r="S38" s="233"/>
      <c r="T38" s="97"/>
      <c r="U38" s="310"/>
      <c r="V38" s="261" t="str">
        <f t="shared" si="1"/>
        <v>regulator within general financial management rules</v>
      </c>
      <c r="W38" s="409"/>
      <c r="X38" s="349"/>
      <c r="Y38" s="189"/>
      <c r="Z38" s="189"/>
      <c r="AA38" s="267"/>
      <c r="AB38" s="227"/>
      <c r="AC38" s="226"/>
      <c r="AD38" s="228"/>
      <c r="AE38" s="228"/>
      <c r="AF38" s="311" t="str">
        <f t="shared" si="2"/>
        <v/>
      </c>
      <c r="AG38" s="176"/>
      <c r="AH38" s="312"/>
      <c r="AI38" s="176"/>
      <c r="AJ38" s="312"/>
      <c r="AK38" s="176" t="str">
        <f t="shared" si="3"/>
        <v/>
      </c>
      <c r="AL38" s="312"/>
      <c r="AM38" s="176"/>
      <c r="AN38" s="312"/>
      <c r="AO38" s="176"/>
      <c r="AP38" s="176" t="str">
        <f t="shared" si="4"/>
        <v>.</v>
      </c>
      <c r="AQ38" s="313"/>
    </row>
    <row r="39" spans="1:43" ht="57.5" x14ac:dyDescent="0.25">
      <c r="A39" s="91" t="str">
        <f t="shared" si="7"/>
        <v>Q3ab.a.28</v>
      </c>
      <c r="B39" s="92" t="s">
        <v>862</v>
      </c>
      <c r="C39" s="91"/>
      <c r="D39" s="3"/>
      <c r="E39" s="558" t="s">
        <v>867</v>
      </c>
      <c r="F39" s="558"/>
      <c r="G39" s="558"/>
      <c r="H39" s="559"/>
      <c r="I39" s="327" t="s">
        <v>868</v>
      </c>
      <c r="J39" s="428"/>
      <c r="K39" s="429"/>
      <c r="L39" s="429"/>
      <c r="M39" s="430"/>
      <c r="N39" s="167" t="s">
        <v>0</v>
      </c>
      <c r="O39" s="212"/>
      <c r="P39" s="175"/>
      <c r="Q39" s="384"/>
      <c r="R39" s="97"/>
      <c r="S39" s="233"/>
      <c r="T39" s="97"/>
      <c r="U39" s="310"/>
      <c r="V39" s="261" t="str">
        <f t="shared" si="1"/>
        <v/>
      </c>
      <c r="W39" s="409"/>
      <c r="X39" s="349"/>
      <c r="Y39" s="189"/>
      <c r="Z39" s="189"/>
      <c r="AA39" s="267"/>
      <c r="AB39" s="227"/>
      <c r="AC39" s="226"/>
      <c r="AD39" s="228"/>
      <c r="AE39" s="228"/>
      <c r="AF39" s="311" t="str">
        <f t="shared" si="2"/>
        <v/>
      </c>
      <c r="AG39" s="176"/>
      <c r="AH39" s="312"/>
      <c r="AI39" s="176"/>
      <c r="AJ39" s="312"/>
      <c r="AK39" s="176" t="str">
        <f t="shared" si="3"/>
        <v/>
      </c>
      <c r="AL39" s="312"/>
      <c r="AM39" s="176"/>
      <c r="AN39" s="312"/>
      <c r="AO39" s="176"/>
      <c r="AP39" s="176" t="str">
        <f t="shared" si="4"/>
        <v>.</v>
      </c>
      <c r="AQ39" s="313"/>
    </row>
    <row r="40" spans="1:43" ht="60" customHeight="1" x14ac:dyDescent="0.25">
      <c r="B40" s="92"/>
      <c r="C40" s="91"/>
      <c r="D40" s="3"/>
      <c r="E40" s="658" t="s">
        <v>31</v>
      </c>
      <c r="F40" s="658"/>
      <c r="G40" s="658"/>
      <c r="H40" s="659"/>
      <c r="I40" s="76"/>
      <c r="J40" s="400"/>
      <c r="K40" s="401"/>
      <c r="L40" s="401"/>
      <c r="M40" s="402"/>
      <c r="N40" s="257"/>
      <c r="O40" s="193"/>
      <c r="P40" s="172"/>
      <c r="Q40" s="189"/>
      <c r="R40" s="59"/>
      <c r="S40" s="59"/>
      <c r="T40" s="59"/>
      <c r="U40" s="74"/>
      <c r="V40" s="193"/>
      <c r="W40" s="314"/>
      <c r="X40" s="349"/>
      <c r="Y40" s="189"/>
      <c r="Z40" s="189"/>
      <c r="AA40" s="267"/>
      <c r="AB40" s="172"/>
      <c r="AC40" s="189"/>
      <c r="AD40" s="193"/>
      <c r="AE40" s="193"/>
      <c r="AF40" s="268"/>
      <c r="AG40" s="179"/>
      <c r="AH40" s="48"/>
      <c r="AI40" s="179"/>
      <c r="AJ40" s="48"/>
      <c r="AK40" s="179"/>
      <c r="AL40" s="48"/>
      <c r="AM40" s="179"/>
      <c r="AN40" s="48"/>
      <c r="AO40" s="179"/>
      <c r="AP40" s="179"/>
      <c r="AQ40" s="184"/>
    </row>
    <row r="41" spans="1:43" ht="92" x14ac:dyDescent="0.25">
      <c r="A41" s="91" t="str">
        <f t="shared" ref="A41:A49" si="8">MID(E41,FIND("(Q",E41)+1,8)</f>
        <v>Q3ab.b.1</v>
      </c>
      <c r="B41" s="92" t="s">
        <v>860</v>
      </c>
      <c r="C41" s="91" t="s">
        <v>783</v>
      </c>
      <c r="D41" s="3"/>
      <c r="E41" s="580" t="s">
        <v>870</v>
      </c>
      <c r="F41" s="580"/>
      <c r="G41" s="580"/>
      <c r="H41" s="581"/>
      <c r="I41" s="327" t="s">
        <v>869</v>
      </c>
      <c r="J41" s="428"/>
      <c r="K41" s="429"/>
      <c r="L41" s="429"/>
      <c r="M41" s="430"/>
      <c r="N41" s="167" t="s">
        <v>239</v>
      </c>
      <c r="O41" s="212" t="str">
        <f t="shared" ref="O41:O49" si="9">IF(OR(B41="REGNI",B41="REGN"),"New question introduced in 2023 - Please answer this question for the year of the previous update in Column P",IF(B41="REGEC","Small changes were made to the question. Take extra care when validating the response in Column N in light of the updated instructions. If necessary, please change your answer in Column P", IF(B41="REGE","Question did not change, so no new value required for the year of the previous update","")))</f>
        <v>Small changes were made to the question. Take extra care when validating the response in Column N in light of the updated instructions. If necessary, please change your answer in Column P</v>
      </c>
      <c r="P41" s="175"/>
      <c r="Q41" s="384"/>
      <c r="R41" s="97"/>
      <c r="S41" s="233"/>
      <c r="T41" s="97"/>
      <c r="U41" s="310"/>
      <c r="V41" s="261" t="str">
        <f t="shared" si="1"/>
        <v>parliament/congress</v>
      </c>
      <c r="W41" s="409"/>
      <c r="X41" s="349"/>
      <c r="Y41" s="189"/>
      <c r="Z41" s="189"/>
      <c r="AA41" s="267"/>
      <c r="AB41" s="227"/>
      <c r="AC41" s="226"/>
      <c r="AD41" s="228"/>
      <c r="AE41" s="228"/>
      <c r="AF41" s="311" t="str">
        <f t="shared" si="2"/>
        <v/>
      </c>
      <c r="AG41" s="176"/>
      <c r="AH41" s="312"/>
      <c r="AI41" s="176"/>
      <c r="AJ41" s="312"/>
      <c r="AK41" s="176" t="str">
        <f t="shared" si="3"/>
        <v/>
      </c>
      <c r="AL41" s="312"/>
      <c r="AM41" s="176"/>
      <c r="AN41" s="312"/>
      <c r="AO41" s="176"/>
      <c r="AP41" s="176" t="str">
        <f t="shared" si="4"/>
        <v>.</v>
      </c>
      <c r="AQ41" s="313"/>
    </row>
    <row r="42" spans="1:43" ht="29.15" customHeight="1" x14ac:dyDescent="0.25">
      <c r="A42" s="91" t="str">
        <f t="shared" si="8"/>
        <v>Q3ab.b.2</v>
      </c>
      <c r="B42" s="92" t="s">
        <v>108</v>
      </c>
      <c r="C42" s="91" t="s">
        <v>784</v>
      </c>
      <c r="D42" s="22"/>
      <c r="E42" s="580" t="s">
        <v>871</v>
      </c>
      <c r="F42" s="580"/>
      <c r="G42" s="580"/>
      <c r="H42" s="581"/>
      <c r="I42" s="76"/>
      <c r="J42" s="400"/>
      <c r="K42" s="401"/>
      <c r="L42" s="401"/>
      <c r="M42" s="402"/>
      <c r="N42" s="167" t="s">
        <v>167</v>
      </c>
      <c r="O42" s="212" t="str">
        <f t="shared" si="9"/>
        <v>Question did not change, so no new value required for the year of the previous update</v>
      </c>
      <c r="P42" s="175"/>
      <c r="Q42" s="384"/>
      <c r="R42" s="97"/>
      <c r="S42" s="233"/>
      <c r="T42" s="97"/>
      <c r="U42" s="310"/>
      <c r="V42" s="261" t="str">
        <f t="shared" si="1"/>
        <v>yes (all decisions)</v>
      </c>
      <c r="W42" s="409"/>
      <c r="X42" s="349"/>
      <c r="Y42" s="189"/>
      <c r="Z42" s="189"/>
      <c r="AA42" s="267"/>
      <c r="AB42" s="227"/>
      <c r="AC42" s="226"/>
      <c r="AD42" s="228"/>
      <c r="AE42" s="228"/>
      <c r="AF42" s="311" t="str">
        <f t="shared" si="2"/>
        <v/>
      </c>
      <c r="AG42" s="176"/>
      <c r="AH42" s="312"/>
      <c r="AI42" s="176"/>
      <c r="AJ42" s="312"/>
      <c r="AK42" s="176" t="str">
        <f t="shared" si="3"/>
        <v/>
      </c>
      <c r="AL42" s="312"/>
      <c r="AM42" s="176"/>
      <c r="AN42" s="312"/>
      <c r="AO42" s="176"/>
      <c r="AP42" s="176" t="str">
        <f t="shared" si="4"/>
        <v>.</v>
      </c>
      <c r="AQ42" s="313"/>
    </row>
    <row r="43" spans="1:43" ht="40.5" customHeight="1" x14ac:dyDescent="0.25">
      <c r="A43" s="91" t="str">
        <f t="shared" si="8"/>
        <v>Q3ab.b.3</v>
      </c>
      <c r="B43" s="92" t="s">
        <v>108</v>
      </c>
      <c r="C43" s="91" t="s">
        <v>786</v>
      </c>
      <c r="D43" s="21"/>
      <c r="E43" s="580" t="s">
        <v>1015</v>
      </c>
      <c r="F43" s="580"/>
      <c r="G43" s="580"/>
      <c r="H43" s="581"/>
      <c r="I43" s="654" t="s">
        <v>117</v>
      </c>
      <c r="J43" s="428"/>
      <c r="K43" s="429"/>
      <c r="L43" s="429"/>
      <c r="M43" s="430"/>
      <c r="N43" s="167" t="s">
        <v>185</v>
      </c>
      <c r="O43" s="212" t="str">
        <f t="shared" si="9"/>
        <v>Question did not change, so no new value required for the year of the previous update</v>
      </c>
      <c r="P43" s="175"/>
      <c r="Q43" s="384"/>
      <c r="R43" s="97"/>
      <c r="S43" s="233"/>
      <c r="T43" s="97"/>
      <c r="U43" s="310"/>
      <c r="V43" s="261" t="str">
        <f t="shared" si="1"/>
        <v>yes (even if there is no legislative requirement)</v>
      </c>
      <c r="W43" s="409"/>
      <c r="X43" s="349"/>
      <c r="Y43" s="189"/>
      <c r="Z43" s="189"/>
      <c r="AA43" s="267"/>
      <c r="AB43" s="227"/>
      <c r="AC43" s="226"/>
      <c r="AD43" s="228"/>
      <c r="AE43" s="228"/>
      <c r="AF43" s="311" t="str">
        <f t="shared" si="2"/>
        <v/>
      </c>
      <c r="AG43" s="176"/>
      <c r="AH43" s="312"/>
      <c r="AI43" s="176"/>
      <c r="AJ43" s="312"/>
      <c r="AK43" s="176" t="str">
        <f t="shared" si="3"/>
        <v/>
      </c>
      <c r="AL43" s="312"/>
      <c r="AM43" s="176"/>
      <c r="AN43" s="312"/>
      <c r="AO43" s="176"/>
      <c r="AP43" s="176" t="str">
        <f t="shared" si="4"/>
        <v>.</v>
      </c>
      <c r="AQ43" s="313"/>
    </row>
    <row r="44" spans="1:43" ht="34.5" x14ac:dyDescent="0.25">
      <c r="A44" s="91" t="str">
        <f t="shared" si="8"/>
        <v>Q3ab.b.4</v>
      </c>
      <c r="B44" s="92" t="s">
        <v>108</v>
      </c>
      <c r="C44" s="91" t="s">
        <v>787</v>
      </c>
      <c r="D44" s="21"/>
      <c r="E44" s="580" t="s">
        <v>1293</v>
      </c>
      <c r="F44" s="580"/>
      <c r="G44" s="580"/>
      <c r="H44" s="581"/>
      <c r="I44" s="654"/>
      <c r="J44" s="428"/>
      <c r="K44" s="429"/>
      <c r="L44" s="429"/>
      <c r="M44" s="430"/>
      <c r="N44" s="167" t="s">
        <v>185</v>
      </c>
      <c r="O44" s="212" t="str">
        <f t="shared" si="9"/>
        <v>Question did not change, so no new value required for the year of the previous update</v>
      </c>
      <c r="P44" s="175"/>
      <c r="Q44" s="384"/>
      <c r="R44" s="97"/>
      <c r="S44" s="233"/>
      <c r="T44" s="97"/>
      <c r="U44" s="310"/>
      <c r="V44" s="261" t="str">
        <f t="shared" si="1"/>
        <v>yes (even if there is no legislative requirement)</v>
      </c>
      <c r="W44" s="409"/>
      <c r="X44" s="349"/>
      <c r="Y44" s="189"/>
      <c r="Z44" s="189"/>
      <c r="AA44" s="267"/>
      <c r="AB44" s="227"/>
      <c r="AC44" s="226"/>
      <c r="AD44" s="228"/>
      <c r="AE44" s="228"/>
      <c r="AF44" s="311" t="str">
        <f t="shared" si="2"/>
        <v/>
      </c>
      <c r="AG44" s="176"/>
      <c r="AH44" s="312"/>
      <c r="AI44" s="176"/>
      <c r="AJ44" s="312"/>
      <c r="AK44" s="176" t="str">
        <f t="shared" si="3"/>
        <v/>
      </c>
      <c r="AL44" s="312"/>
      <c r="AM44" s="176"/>
      <c r="AN44" s="312"/>
      <c r="AO44" s="176"/>
      <c r="AP44" s="176" t="str">
        <f t="shared" si="4"/>
        <v>.</v>
      </c>
      <c r="AQ44" s="313"/>
    </row>
    <row r="45" spans="1:43" ht="31.5" customHeight="1" x14ac:dyDescent="0.25">
      <c r="A45" s="91" t="str">
        <f t="shared" si="8"/>
        <v>Q3ab.b.5</v>
      </c>
      <c r="B45" s="92" t="s">
        <v>108</v>
      </c>
      <c r="C45" s="91" t="s">
        <v>788</v>
      </c>
      <c r="D45" s="3"/>
      <c r="E45" s="552" t="s">
        <v>872</v>
      </c>
      <c r="F45" s="552"/>
      <c r="G45" s="552"/>
      <c r="H45" s="553"/>
      <c r="I45" s="76"/>
      <c r="J45" s="400"/>
      <c r="K45" s="401"/>
      <c r="L45" s="401"/>
      <c r="M45" s="402"/>
      <c r="N45" s="167" t="s">
        <v>5</v>
      </c>
      <c r="O45" s="212" t="str">
        <f t="shared" si="9"/>
        <v>Question did not change, so no new value required for the year of the previous update</v>
      </c>
      <c r="P45" s="175"/>
      <c r="Q45" s="384"/>
      <c r="R45" s="97"/>
      <c r="S45" s="233"/>
      <c r="T45" s="97"/>
      <c r="U45" s="310"/>
      <c r="V45" s="261" t="str">
        <f t="shared" si="1"/>
        <v>yes</v>
      </c>
      <c r="W45" s="409"/>
      <c r="X45" s="349"/>
      <c r="Y45" s="189"/>
      <c r="Z45" s="189"/>
      <c r="AA45" s="267"/>
      <c r="AB45" s="227"/>
      <c r="AC45" s="226"/>
      <c r="AD45" s="228"/>
      <c r="AE45" s="228"/>
      <c r="AF45" s="311" t="str">
        <f t="shared" si="2"/>
        <v/>
      </c>
      <c r="AG45" s="176"/>
      <c r="AH45" s="312"/>
      <c r="AI45" s="176"/>
      <c r="AJ45" s="312"/>
      <c r="AK45" s="176" t="str">
        <f t="shared" si="3"/>
        <v/>
      </c>
      <c r="AL45" s="312"/>
      <c r="AM45" s="176"/>
      <c r="AN45" s="312"/>
      <c r="AO45" s="176"/>
      <c r="AP45" s="176" t="str">
        <f t="shared" si="4"/>
        <v>.</v>
      </c>
      <c r="AQ45" s="313"/>
    </row>
    <row r="46" spans="1:43" ht="46.5" customHeight="1" x14ac:dyDescent="0.25">
      <c r="A46" s="91" t="str">
        <f t="shared" si="8"/>
        <v>Q3ab.b.6</v>
      </c>
      <c r="B46" s="92" t="s">
        <v>108</v>
      </c>
      <c r="C46" s="91" t="s">
        <v>789</v>
      </c>
      <c r="D46" s="21"/>
      <c r="E46" s="552" t="s">
        <v>1294</v>
      </c>
      <c r="F46" s="552"/>
      <c r="G46" s="552"/>
      <c r="H46" s="553"/>
      <c r="I46" s="76"/>
      <c r="J46" s="400"/>
      <c r="K46" s="401"/>
      <c r="L46" s="401"/>
      <c r="M46" s="402"/>
      <c r="N46" s="167" t="s">
        <v>5</v>
      </c>
      <c r="O46" s="212" t="str">
        <f t="shared" si="9"/>
        <v>Question did not change, so no new value required for the year of the previous update</v>
      </c>
      <c r="P46" s="175"/>
      <c r="Q46" s="384"/>
      <c r="R46" s="97"/>
      <c r="S46" s="233"/>
      <c r="T46" s="97"/>
      <c r="U46" s="310"/>
      <c r="V46" s="261" t="str">
        <f t="shared" si="1"/>
        <v>yes</v>
      </c>
      <c r="W46" s="409"/>
      <c r="X46" s="349"/>
      <c r="Y46" s="189"/>
      <c r="Z46" s="189"/>
      <c r="AA46" s="267"/>
      <c r="AB46" s="227"/>
      <c r="AC46" s="226"/>
      <c r="AD46" s="228"/>
      <c r="AE46" s="228"/>
      <c r="AF46" s="311" t="str">
        <f t="shared" si="2"/>
        <v/>
      </c>
      <c r="AG46" s="176"/>
      <c r="AH46" s="312"/>
      <c r="AI46" s="176"/>
      <c r="AJ46" s="312"/>
      <c r="AK46" s="176" t="str">
        <f t="shared" si="3"/>
        <v/>
      </c>
      <c r="AL46" s="312"/>
      <c r="AM46" s="176"/>
      <c r="AN46" s="312"/>
      <c r="AO46" s="176"/>
      <c r="AP46" s="176" t="str">
        <f t="shared" si="4"/>
        <v>.</v>
      </c>
      <c r="AQ46" s="313"/>
    </row>
    <row r="47" spans="1:43" ht="36.75" customHeight="1" x14ac:dyDescent="0.25">
      <c r="A47" s="91" t="str">
        <f t="shared" si="8"/>
        <v>Q3ab.b.7</v>
      </c>
      <c r="B47" s="92" t="s">
        <v>108</v>
      </c>
      <c r="C47" s="91" t="s">
        <v>790</v>
      </c>
      <c r="D47" s="21"/>
      <c r="E47" s="552" t="s">
        <v>873</v>
      </c>
      <c r="F47" s="552"/>
      <c r="G47" s="552"/>
      <c r="H47" s="553"/>
      <c r="I47" s="76"/>
      <c r="J47" s="400"/>
      <c r="K47" s="401"/>
      <c r="L47" s="401"/>
      <c r="M47" s="402"/>
      <c r="N47" s="167" t="s">
        <v>5</v>
      </c>
      <c r="O47" s="212" t="str">
        <f t="shared" si="9"/>
        <v>Question did not change, so no new value required for the year of the previous update</v>
      </c>
      <c r="P47" s="175"/>
      <c r="Q47" s="384"/>
      <c r="R47" s="97"/>
      <c r="S47" s="233"/>
      <c r="T47" s="97"/>
      <c r="U47" s="310"/>
      <c r="V47" s="261" t="str">
        <f t="shared" si="1"/>
        <v>yes</v>
      </c>
      <c r="W47" s="409"/>
      <c r="X47" s="349"/>
      <c r="Y47" s="189"/>
      <c r="Z47" s="189"/>
      <c r="AA47" s="267"/>
      <c r="AB47" s="227"/>
      <c r="AC47" s="226"/>
      <c r="AD47" s="228"/>
      <c r="AE47" s="228"/>
      <c r="AF47" s="311" t="str">
        <f t="shared" si="2"/>
        <v/>
      </c>
      <c r="AG47" s="176"/>
      <c r="AH47" s="312"/>
      <c r="AI47" s="176"/>
      <c r="AJ47" s="312"/>
      <c r="AK47" s="176" t="str">
        <f t="shared" si="3"/>
        <v/>
      </c>
      <c r="AL47" s="312"/>
      <c r="AM47" s="176"/>
      <c r="AN47" s="312"/>
      <c r="AO47" s="176"/>
      <c r="AP47" s="176" t="str">
        <f t="shared" si="4"/>
        <v>.</v>
      </c>
      <c r="AQ47" s="313"/>
    </row>
    <row r="48" spans="1:43" ht="26.25" customHeight="1" x14ac:dyDescent="0.25">
      <c r="A48" s="91" t="str">
        <f t="shared" si="8"/>
        <v>Q3ab.b.8</v>
      </c>
      <c r="B48" s="92" t="s">
        <v>108</v>
      </c>
      <c r="C48" s="91" t="s">
        <v>791</v>
      </c>
      <c r="D48" s="21"/>
      <c r="E48" s="552" t="s">
        <v>874</v>
      </c>
      <c r="F48" s="552"/>
      <c r="G48" s="552"/>
      <c r="H48" s="553"/>
      <c r="I48" s="76"/>
      <c r="J48" s="400"/>
      <c r="K48" s="401"/>
      <c r="L48" s="401"/>
      <c r="M48" s="402"/>
      <c r="N48" s="167" t="s">
        <v>5</v>
      </c>
      <c r="O48" s="212" t="str">
        <f t="shared" si="9"/>
        <v>Question did not change, so no new value required for the year of the previous update</v>
      </c>
      <c r="P48" s="175"/>
      <c r="Q48" s="384"/>
      <c r="R48" s="97"/>
      <c r="S48" s="233"/>
      <c r="T48" s="97"/>
      <c r="U48" s="310"/>
      <c r="V48" s="261" t="str">
        <f t="shared" si="1"/>
        <v>yes</v>
      </c>
      <c r="W48" s="409"/>
      <c r="X48" s="349"/>
      <c r="Y48" s="189"/>
      <c r="Z48" s="189"/>
      <c r="AA48" s="267"/>
      <c r="AB48" s="227"/>
      <c r="AC48" s="226"/>
      <c r="AD48" s="228"/>
      <c r="AE48" s="228"/>
      <c r="AF48" s="311" t="str">
        <f t="shared" si="2"/>
        <v/>
      </c>
      <c r="AG48" s="176"/>
      <c r="AH48" s="312"/>
      <c r="AI48" s="176"/>
      <c r="AJ48" s="312"/>
      <c r="AK48" s="176" t="str">
        <f t="shared" si="3"/>
        <v/>
      </c>
      <c r="AL48" s="312"/>
      <c r="AM48" s="176"/>
      <c r="AN48" s="312"/>
      <c r="AO48" s="176"/>
      <c r="AP48" s="176" t="str">
        <f t="shared" si="4"/>
        <v>.</v>
      </c>
      <c r="AQ48" s="313"/>
    </row>
    <row r="49" spans="1:43" ht="46" x14ac:dyDescent="0.25">
      <c r="A49" s="91" t="str">
        <f t="shared" si="8"/>
        <v>Q3ab.b.9</v>
      </c>
      <c r="B49" s="92" t="s">
        <v>109</v>
      </c>
      <c r="C49" s="91"/>
      <c r="D49" s="21"/>
      <c r="E49" s="552" t="s">
        <v>875</v>
      </c>
      <c r="F49" s="552"/>
      <c r="G49" s="552"/>
      <c r="H49" s="553"/>
      <c r="I49" s="327" t="s">
        <v>876</v>
      </c>
      <c r="J49" s="400"/>
      <c r="K49" s="401"/>
      <c r="L49" s="401"/>
      <c r="M49" s="402"/>
      <c r="N49" s="167" t="s">
        <v>0</v>
      </c>
      <c r="O49" s="212" t="str">
        <f t="shared" si="9"/>
        <v>New question introduced in 2023 - Please answer this question for the year of the previous update in Column P</v>
      </c>
      <c r="P49" s="175"/>
      <c r="Q49" s="384"/>
      <c r="R49" s="97"/>
      <c r="S49" s="233"/>
      <c r="T49" s="97"/>
      <c r="U49" s="310"/>
      <c r="V49" s="261" t="str">
        <f t="shared" si="1"/>
        <v/>
      </c>
      <c r="W49" s="409"/>
      <c r="X49" s="349"/>
      <c r="Y49" s="189"/>
      <c r="Z49" s="189"/>
      <c r="AA49" s="267"/>
      <c r="AB49" s="227"/>
      <c r="AC49" s="226"/>
      <c r="AD49" s="228"/>
      <c r="AE49" s="228"/>
      <c r="AF49" s="311" t="str">
        <f t="shared" si="2"/>
        <v/>
      </c>
      <c r="AG49" s="176"/>
      <c r="AH49" s="312"/>
      <c r="AI49" s="176"/>
      <c r="AJ49" s="312"/>
      <c r="AK49" s="176" t="str">
        <f t="shared" si="3"/>
        <v/>
      </c>
      <c r="AL49" s="312"/>
      <c r="AM49" s="176"/>
      <c r="AN49" s="312"/>
      <c r="AO49" s="176"/>
      <c r="AP49" s="176" t="str">
        <f t="shared" si="4"/>
        <v>.</v>
      </c>
      <c r="AQ49" s="313"/>
    </row>
    <row r="50" spans="1:43" ht="20.25" customHeight="1" x14ac:dyDescent="0.25">
      <c r="A50" s="58" t="s">
        <v>0</v>
      </c>
      <c r="B50" s="92"/>
      <c r="C50" s="91" t="s">
        <v>0</v>
      </c>
      <c r="D50" s="3"/>
      <c r="E50" s="580" t="s">
        <v>879</v>
      </c>
      <c r="F50" s="580"/>
      <c r="G50" s="580"/>
      <c r="H50" s="581"/>
      <c r="I50" s="76"/>
      <c r="J50" s="400"/>
      <c r="K50" s="401"/>
      <c r="L50" s="401"/>
      <c r="M50" s="402"/>
      <c r="N50" s="257"/>
      <c r="O50" s="193"/>
      <c r="P50" s="172"/>
      <c r="Q50" s="189"/>
      <c r="R50" s="59"/>
      <c r="S50" s="59"/>
      <c r="T50" s="59"/>
      <c r="U50" s="74"/>
      <c r="V50" s="193"/>
      <c r="W50" s="314"/>
      <c r="X50" s="349"/>
      <c r="Y50" s="189"/>
      <c r="Z50" s="189"/>
      <c r="AA50" s="267"/>
      <c r="AB50" s="172"/>
      <c r="AC50" s="189"/>
      <c r="AD50" s="193"/>
      <c r="AE50" s="193"/>
      <c r="AF50" s="268"/>
      <c r="AG50" s="179"/>
      <c r="AH50" s="48"/>
      <c r="AI50" s="179"/>
      <c r="AJ50" s="48"/>
      <c r="AK50" s="179"/>
      <c r="AL50" s="48"/>
      <c r="AM50" s="179"/>
      <c r="AN50" s="48"/>
      <c r="AO50" s="179"/>
      <c r="AP50" s="179"/>
      <c r="AQ50" s="184"/>
    </row>
    <row r="51" spans="1:43" ht="54.65" customHeight="1" x14ac:dyDescent="0.25">
      <c r="A51" s="91" t="str">
        <f>MID(E50,FIND("(Q",E50)+1,9)&amp;"_i"</f>
        <v>Q3ab.b.10_i</v>
      </c>
      <c r="B51" s="92" t="s">
        <v>860</v>
      </c>
      <c r="C51" s="91" t="s">
        <v>792</v>
      </c>
      <c r="D51" s="3"/>
      <c r="E51" s="322"/>
      <c r="F51" s="580" t="s">
        <v>253</v>
      </c>
      <c r="G51" s="580"/>
      <c r="H51" s="581"/>
      <c r="I51" s="327" t="s">
        <v>877</v>
      </c>
      <c r="J51" s="428"/>
      <c r="K51" s="429"/>
      <c r="L51" s="429"/>
      <c r="M51" s="430"/>
      <c r="N51" s="167" t="s">
        <v>188</v>
      </c>
      <c r="O51" s="212" t="str">
        <f t="shared" ref="O51:O57" si="10">IF(OR(B51="REGNI",B51="REGN"),"New question introduced in 2023 - Please answer this question for the year of the previous update in Column P",IF(B51="REGEC","Small changes were made to the question. Take extra care when validating the response in Column N in light of the updated instructions. If necessary, please change your answer in Column P", IF(B51="REGE","Question did not change, so no new value required for the year of the previous update","")))</f>
        <v>Small changes were made to the question. Take extra care when validating the response in Column N in light of the updated instructions. If necessary, please change your answer in Column P</v>
      </c>
      <c r="P51" s="175"/>
      <c r="Q51" s="384"/>
      <c r="R51" s="97"/>
      <c r="S51" s="233"/>
      <c r="T51" s="97"/>
      <c r="U51" s="310"/>
      <c r="V51" s="261" t="str">
        <f t="shared" si="1"/>
        <v>no/not applicable</v>
      </c>
      <c r="W51" s="409"/>
      <c r="X51" s="349"/>
      <c r="Y51" s="189"/>
      <c r="Z51" s="189"/>
      <c r="AA51" s="267"/>
      <c r="AB51" s="227"/>
      <c r="AC51" s="226"/>
      <c r="AD51" s="228"/>
      <c r="AE51" s="228"/>
      <c r="AF51" s="311" t="str">
        <f t="shared" si="2"/>
        <v/>
      </c>
      <c r="AG51" s="176"/>
      <c r="AH51" s="312"/>
      <c r="AI51" s="176"/>
      <c r="AJ51" s="312"/>
      <c r="AK51" s="176" t="str">
        <f t="shared" si="3"/>
        <v/>
      </c>
      <c r="AL51" s="312"/>
      <c r="AM51" s="176"/>
      <c r="AN51" s="312"/>
      <c r="AO51" s="176"/>
      <c r="AP51" s="176" t="str">
        <f t="shared" si="4"/>
        <v>.</v>
      </c>
      <c r="AQ51" s="313"/>
    </row>
    <row r="52" spans="1:43" ht="46" x14ac:dyDescent="0.25">
      <c r="A52" s="91" t="str">
        <f>MID(E50,FIND("(Q",E50)+1,9)&amp;"_ii"</f>
        <v>Q3ab.b.10_ii</v>
      </c>
      <c r="B52" s="92" t="s">
        <v>108</v>
      </c>
      <c r="C52" s="91" t="s">
        <v>793</v>
      </c>
      <c r="D52" s="3"/>
      <c r="E52" s="322"/>
      <c r="F52" s="580" t="s">
        <v>254</v>
      </c>
      <c r="G52" s="580"/>
      <c r="H52" s="581"/>
      <c r="I52" s="327" t="s">
        <v>42</v>
      </c>
      <c r="J52" s="428"/>
      <c r="K52" s="429"/>
      <c r="L52" s="429"/>
      <c r="M52" s="430"/>
      <c r="N52" s="167" t="s">
        <v>188</v>
      </c>
      <c r="O52" s="212" t="str">
        <f t="shared" si="10"/>
        <v>Question did not change, so no new value required for the year of the previous update</v>
      </c>
      <c r="P52" s="175"/>
      <c r="Q52" s="384"/>
      <c r="R52" s="97"/>
      <c r="S52" s="233"/>
      <c r="T52" s="97"/>
      <c r="U52" s="310"/>
      <c r="V52" s="261" t="str">
        <f t="shared" si="1"/>
        <v>no/not applicable</v>
      </c>
      <c r="W52" s="409"/>
      <c r="X52" s="349"/>
      <c r="Y52" s="189"/>
      <c r="Z52" s="189"/>
      <c r="AA52" s="267"/>
      <c r="AB52" s="227"/>
      <c r="AC52" s="226"/>
      <c r="AD52" s="228"/>
      <c r="AE52" s="228"/>
      <c r="AF52" s="311" t="str">
        <f t="shared" si="2"/>
        <v/>
      </c>
      <c r="AG52" s="176"/>
      <c r="AH52" s="312"/>
      <c r="AI52" s="176"/>
      <c r="AJ52" s="312"/>
      <c r="AK52" s="176" t="str">
        <f t="shared" si="3"/>
        <v/>
      </c>
      <c r="AL52" s="312"/>
      <c r="AM52" s="176"/>
      <c r="AN52" s="312"/>
      <c r="AO52" s="176"/>
      <c r="AP52" s="176" t="str">
        <f t="shared" si="4"/>
        <v>.</v>
      </c>
      <c r="AQ52" s="313"/>
    </row>
    <row r="53" spans="1:43" ht="46" x14ac:dyDescent="0.25">
      <c r="A53" s="91" t="str">
        <f>MID(E50,FIND("(Q",E50)+1,9)&amp;"_iii"</f>
        <v>Q3ab.b.10_iii</v>
      </c>
      <c r="B53" s="92" t="s">
        <v>108</v>
      </c>
      <c r="C53" s="91" t="s">
        <v>794</v>
      </c>
      <c r="D53" s="3"/>
      <c r="E53" s="322"/>
      <c r="F53" s="580" t="s">
        <v>255</v>
      </c>
      <c r="G53" s="580"/>
      <c r="H53" s="581"/>
      <c r="I53" s="327" t="s">
        <v>40</v>
      </c>
      <c r="J53" s="428"/>
      <c r="K53" s="429"/>
      <c r="L53" s="429"/>
      <c r="M53" s="430"/>
      <c r="N53" s="167" t="s">
        <v>5</v>
      </c>
      <c r="O53" s="212" t="str">
        <f t="shared" si="10"/>
        <v>Question did not change, so no new value required for the year of the previous update</v>
      </c>
      <c r="P53" s="175"/>
      <c r="Q53" s="384"/>
      <c r="R53" s="97"/>
      <c r="S53" s="233"/>
      <c r="T53" s="97"/>
      <c r="U53" s="310"/>
      <c r="V53" s="261" t="str">
        <f t="shared" si="1"/>
        <v>yes</v>
      </c>
      <c r="W53" s="409"/>
      <c r="X53" s="349"/>
      <c r="Y53" s="189"/>
      <c r="Z53" s="189"/>
      <c r="AA53" s="267"/>
      <c r="AB53" s="227"/>
      <c r="AC53" s="226"/>
      <c r="AD53" s="228"/>
      <c r="AE53" s="228"/>
      <c r="AF53" s="311" t="str">
        <f t="shared" si="2"/>
        <v/>
      </c>
      <c r="AG53" s="176"/>
      <c r="AH53" s="312"/>
      <c r="AI53" s="176"/>
      <c r="AJ53" s="312"/>
      <c r="AK53" s="176" t="str">
        <f t="shared" si="3"/>
        <v/>
      </c>
      <c r="AL53" s="312"/>
      <c r="AM53" s="176"/>
      <c r="AN53" s="312"/>
      <c r="AO53" s="176"/>
      <c r="AP53" s="176" t="str">
        <f t="shared" si="4"/>
        <v>.</v>
      </c>
      <c r="AQ53" s="313"/>
    </row>
    <row r="54" spans="1:43" ht="57.5" x14ac:dyDescent="0.25">
      <c r="A54" s="91" t="str">
        <f>MID(E50,FIND("(Q",E50)+1,9)&amp;"_iv"</f>
        <v>Q3ab.b.10_iv</v>
      </c>
      <c r="B54" s="92" t="s">
        <v>108</v>
      </c>
      <c r="C54" s="91" t="s">
        <v>795</v>
      </c>
      <c r="D54" s="3"/>
      <c r="E54" s="322"/>
      <c r="F54" s="580" t="s">
        <v>256</v>
      </c>
      <c r="G54" s="580"/>
      <c r="H54" s="581"/>
      <c r="I54" s="327" t="s">
        <v>41</v>
      </c>
      <c r="J54" s="428"/>
      <c r="K54" s="429"/>
      <c r="L54" s="429"/>
      <c r="M54" s="430"/>
      <c r="N54" s="167" t="s">
        <v>5</v>
      </c>
      <c r="O54" s="212" t="str">
        <f t="shared" si="10"/>
        <v>Question did not change, so no new value required for the year of the previous update</v>
      </c>
      <c r="P54" s="175"/>
      <c r="Q54" s="384"/>
      <c r="R54" s="97"/>
      <c r="S54" s="233"/>
      <c r="T54" s="97"/>
      <c r="U54" s="310"/>
      <c r="V54" s="261" t="str">
        <f t="shared" si="1"/>
        <v>yes</v>
      </c>
      <c r="W54" s="409"/>
      <c r="X54" s="349"/>
      <c r="Y54" s="189"/>
      <c r="Z54" s="189"/>
      <c r="AA54" s="267"/>
      <c r="AB54" s="227"/>
      <c r="AC54" s="226"/>
      <c r="AD54" s="228"/>
      <c r="AE54" s="228"/>
      <c r="AF54" s="311" t="str">
        <f t="shared" si="2"/>
        <v/>
      </c>
      <c r="AG54" s="176"/>
      <c r="AH54" s="312"/>
      <c r="AI54" s="176"/>
      <c r="AJ54" s="312"/>
      <c r="AK54" s="176" t="str">
        <f t="shared" si="3"/>
        <v/>
      </c>
      <c r="AL54" s="312"/>
      <c r="AM54" s="176"/>
      <c r="AN54" s="312"/>
      <c r="AO54" s="176"/>
      <c r="AP54" s="176" t="str">
        <f t="shared" si="4"/>
        <v>.</v>
      </c>
      <c r="AQ54" s="313"/>
    </row>
    <row r="55" spans="1:43" ht="92" x14ac:dyDescent="0.25">
      <c r="A55" s="91" t="str">
        <f>MID(E50,FIND("(Q",E50)+1,9)&amp;"_v"</f>
        <v>Q3ab.b.10_v</v>
      </c>
      <c r="B55" s="92" t="s">
        <v>860</v>
      </c>
      <c r="C55" s="91" t="s">
        <v>796</v>
      </c>
      <c r="D55" s="3"/>
      <c r="E55" s="322"/>
      <c r="F55" s="580" t="s">
        <v>257</v>
      </c>
      <c r="G55" s="580"/>
      <c r="H55" s="581"/>
      <c r="I55" s="327" t="s">
        <v>878</v>
      </c>
      <c r="J55" s="428"/>
      <c r="K55" s="429"/>
      <c r="L55" s="429"/>
      <c r="M55" s="430"/>
      <c r="N55" s="167" t="s">
        <v>5</v>
      </c>
      <c r="O55" s="212" t="str">
        <f t="shared" si="10"/>
        <v>Small changes were made to the question. Take extra care when validating the response in Column N in light of the updated instructions. If necessary, please change your answer in Column P</v>
      </c>
      <c r="P55" s="175"/>
      <c r="Q55" s="384"/>
      <c r="R55" s="97"/>
      <c r="S55" s="233"/>
      <c r="T55" s="97"/>
      <c r="U55" s="310"/>
      <c r="V55" s="261" t="str">
        <f t="shared" si="1"/>
        <v>yes</v>
      </c>
      <c r="W55" s="409"/>
      <c r="X55" s="349"/>
      <c r="Y55" s="189"/>
      <c r="Z55" s="189"/>
      <c r="AA55" s="267"/>
      <c r="AB55" s="227"/>
      <c r="AC55" s="226"/>
      <c r="AD55" s="228"/>
      <c r="AE55" s="228"/>
      <c r="AF55" s="311" t="str">
        <f t="shared" si="2"/>
        <v/>
      </c>
      <c r="AG55" s="176"/>
      <c r="AH55" s="312"/>
      <c r="AI55" s="176"/>
      <c r="AJ55" s="312"/>
      <c r="AK55" s="176" t="str">
        <f t="shared" si="3"/>
        <v/>
      </c>
      <c r="AL55" s="312"/>
      <c r="AM55" s="176"/>
      <c r="AN55" s="312"/>
      <c r="AO55" s="176"/>
      <c r="AP55" s="176" t="str">
        <f t="shared" si="4"/>
        <v>.</v>
      </c>
      <c r="AQ55" s="313"/>
    </row>
    <row r="56" spans="1:43" ht="46" x14ac:dyDescent="0.25">
      <c r="A56" s="91" t="str">
        <f>MID(E50,FIND("(Q",E50)+1,9)&amp;"_vi"</f>
        <v>Q3ab.b.10_vi</v>
      </c>
      <c r="B56" s="92" t="s">
        <v>108</v>
      </c>
      <c r="C56" s="91" t="s">
        <v>797</v>
      </c>
      <c r="D56" s="3"/>
      <c r="E56" s="322"/>
      <c r="F56" s="580" t="s">
        <v>258</v>
      </c>
      <c r="G56" s="580"/>
      <c r="H56" s="581"/>
      <c r="I56" s="327" t="s">
        <v>118</v>
      </c>
      <c r="J56" s="428"/>
      <c r="K56" s="429"/>
      <c r="L56" s="429"/>
      <c r="M56" s="430"/>
      <c r="N56" s="167" t="s">
        <v>5</v>
      </c>
      <c r="O56" s="212" t="str">
        <f t="shared" si="10"/>
        <v>Question did not change, so no new value required for the year of the previous update</v>
      </c>
      <c r="P56" s="175"/>
      <c r="Q56" s="384"/>
      <c r="R56" s="97"/>
      <c r="S56" s="233"/>
      <c r="T56" s="97"/>
      <c r="U56" s="310"/>
      <c r="V56" s="261" t="str">
        <f t="shared" si="1"/>
        <v>yes</v>
      </c>
      <c r="W56" s="409"/>
      <c r="X56" s="349"/>
      <c r="Y56" s="189"/>
      <c r="Z56" s="189"/>
      <c r="AA56" s="267"/>
      <c r="AB56" s="227"/>
      <c r="AC56" s="226"/>
      <c r="AD56" s="228"/>
      <c r="AE56" s="228"/>
      <c r="AF56" s="311" t="str">
        <f t="shared" si="2"/>
        <v/>
      </c>
      <c r="AG56" s="176"/>
      <c r="AH56" s="312"/>
      <c r="AI56" s="176"/>
      <c r="AJ56" s="312"/>
      <c r="AK56" s="176" t="str">
        <f t="shared" si="3"/>
        <v/>
      </c>
      <c r="AL56" s="312"/>
      <c r="AM56" s="176"/>
      <c r="AN56" s="312"/>
      <c r="AO56" s="176"/>
      <c r="AP56" s="176" t="str">
        <f t="shared" si="4"/>
        <v>.</v>
      </c>
      <c r="AQ56" s="313"/>
    </row>
    <row r="57" spans="1:43" ht="46" x14ac:dyDescent="0.25">
      <c r="A57" s="91" t="str">
        <f>MID(E50,FIND("(Q",E50)+1,9)&amp;"_vii"</f>
        <v>Q3ab.b.10_vii</v>
      </c>
      <c r="B57" s="92" t="s">
        <v>108</v>
      </c>
      <c r="C57" s="91" t="s">
        <v>798</v>
      </c>
      <c r="D57" s="3"/>
      <c r="E57" s="322"/>
      <c r="F57" s="580" t="s">
        <v>259</v>
      </c>
      <c r="G57" s="580"/>
      <c r="H57" s="581"/>
      <c r="I57" s="327" t="s">
        <v>119</v>
      </c>
      <c r="J57" s="428"/>
      <c r="K57" s="429"/>
      <c r="L57" s="429"/>
      <c r="M57" s="430"/>
      <c r="N57" s="167" t="s">
        <v>5</v>
      </c>
      <c r="O57" s="212" t="str">
        <f t="shared" si="10"/>
        <v>Question did not change, so no new value required for the year of the previous update</v>
      </c>
      <c r="P57" s="175"/>
      <c r="Q57" s="384"/>
      <c r="R57" s="97"/>
      <c r="S57" s="233"/>
      <c r="T57" s="97"/>
      <c r="U57" s="310"/>
      <c r="V57" s="261" t="str">
        <f t="shared" si="1"/>
        <v>yes</v>
      </c>
      <c r="W57" s="409"/>
      <c r="X57" s="349"/>
      <c r="Y57" s="189"/>
      <c r="Z57" s="189"/>
      <c r="AA57" s="267"/>
      <c r="AB57" s="227"/>
      <c r="AC57" s="226"/>
      <c r="AD57" s="228"/>
      <c r="AE57" s="228"/>
      <c r="AF57" s="311" t="str">
        <f t="shared" si="2"/>
        <v/>
      </c>
      <c r="AG57" s="176"/>
      <c r="AH57" s="312"/>
      <c r="AI57" s="176"/>
      <c r="AJ57" s="312"/>
      <c r="AK57" s="176" t="str">
        <f t="shared" si="3"/>
        <v/>
      </c>
      <c r="AL57" s="312"/>
      <c r="AM57" s="176"/>
      <c r="AN57" s="312"/>
      <c r="AO57" s="176"/>
      <c r="AP57" s="176" t="str">
        <f t="shared" si="4"/>
        <v>.</v>
      </c>
      <c r="AQ57" s="313"/>
    </row>
    <row r="58" spans="1:43" ht="51.75" customHeight="1" x14ac:dyDescent="0.25">
      <c r="B58" s="92"/>
      <c r="C58" s="91"/>
      <c r="D58" s="3"/>
      <c r="E58" s="50"/>
      <c r="F58" s="638" t="s">
        <v>1295</v>
      </c>
      <c r="G58" s="638"/>
      <c r="H58" s="639"/>
      <c r="I58" s="137"/>
      <c r="J58" s="349"/>
      <c r="K58" s="189"/>
      <c r="L58" s="189"/>
      <c r="M58" s="267"/>
      <c r="N58" s="257"/>
      <c r="O58" s="193"/>
      <c r="P58" s="172"/>
      <c r="Q58" s="189"/>
      <c r="R58" s="59"/>
      <c r="S58" s="59"/>
      <c r="T58" s="59"/>
      <c r="U58" s="74"/>
      <c r="V58" s="193"/>
      <c r="W58" s="314"/>
      <c r="X58" s="349"/>
      <c r="Y58" s="189"/>
      <c r="Z58" s="189"/>
      <c r="AA58" s="267"/>
      <c r="AB58" s="172"/>
      <c r="AC58" s="189"/>
      <c r="AD58" s="193"/>
      <c r="AE58" s="193"/>
      <c r="AF58" s="268"/>
      <c r="AG58" s="179"/>
      <c r="AH58" s="48"/>
      <c r="AI58" s="179"/>
      <c r="AJ58" s="48"/>
      <c r="AK58" s="179"/>
      <c r="AL58" s="48"/>
      <c r="AM58" s="179"/>
      <c r="AN58" s="48"/>
      <c r="AO58" s="179"/>
      <c r="AP58" s="179"/>
      <c r="AQ58" s="184"/>
    </row>
    <row r="59" spans="1:43" ht="36.65" customHeight="1" x14ac:dyDescent="0.25">
      <c r="A59" s="91" t="str">
        <f>MID(F58,FIND("(Q",F58)+1,10)&amp;"_i"</f>
        <v>Q3ab.b.10a_i</v>
      </c>
      <c r="B59" s="92" t="s">
        <v>108</v>
      </c>
      <c r="C59" s="91" t="s">
        <v>799</v>
      </c>
      <c r="D59" s="3"/>
      <c r="E59" s="328"/>
      <c r="F59" s="328"/>
      <c r="G59" s="638" t="s">
        <v>999</v>
      </c>
      <c r="H59" s="639"/>
      <c r="I59" s="76"/>
      <c r="J59" s="400"/>
      <c r="K59" s="401"/>
      <c r="L59" s="401"/>
      <c r="M59" s="402"/>
      <c r="N59" s="167" t="s">
        <v>71</v>
      </c>
      <c r="O59" s="212" t="str">
        <f t="shared" ref="O59:O65" si="11">IF(OR(B59="REGNI",B59="REGN"),"New question introduced in 2023 - Please answer this question for the year of the previous update in Column P",IF(B59="REGEC","Small changes were made to the question. Take extra care when validating the response in Column N in light of the updated instructions. If necessary, please change your answer in Column P", IF(B59="REGE","Question did not change, so no new value required for the year of the previous update","")))</f>
        <v>Question did not change, so no new value required for the year of the previous update</v>
      </c>
      <c r="P59" s="175"/>
      <c r="Q59" s="384"/>
      <c r="R59" s="97"/>
      <c r="S59" s="233"/>
      <c r="T59" s="97"/>
      <c r="U59" s="310"/>
      <c r="V59" s="261" t="str">
        <f t="shared" si="1"/>
        <v>not applicable</v>
      </c>
      <c r="W59" s="409"/>
      <c r="X59" s="349"/>
      <c r="Y59" s="189"/>
      <c r="Z59" s="189"/>
      <c r="AA59" s="267"/>
      <c r="AB59" s="227"/>
      <c r="AC59" s="226"/>
      <c r="AD59" s="228"/>
      <c r="AE59" s="228"/>
      <c r="AF59" s="311" t="str">
        <f t="shared" si="2"/>
        <v/>
      </c>
      <c r="AG59" s="176"/>
      <c r="AH59" s="312"/>
      <c r="AI59" s="176"/>
      <c r="AJ59" s="312"/>
      <c r="AK59" s="176" t="str">
        <f t="shared" si="3"/>
        <v/>
      </c>
      <c r="AL59" s="312"/>
      <c r="AM59" s="176"/>
      <c r="AN59" s="312"/>
      <c r="AO59" s="176"/>
      <c r="AP59" s="176" t="str">
        <f t="shared" si="4"/>
        <v>.</v>
      </c>
      <c r="AQ59" s="313"/>
    </row>
    <row r="60" spans="1:43" ht="36.65" customHeight="1" x14ac:dyDescent="0.25">
      <c r="A60" s="91" t="str">
        <f>MID(F58,FIND("(Q",F58)+1,10)&amp;"_ii"</f>
        <v>Q3ab.b.10a_ii</v>
      </c>
      <c r="B60" s="92" t="s">
        <v>108</v>
      </c>
      <c r="C60" s="91" t="s">
        <v>800</v>
      </c>
      <c r="D60" s="3"/>
      <c r="E60" s="328"/>
      <c r="F60" s="328"/>
      <c r="G60" s="638" t="s">
        <v>254</v>
      </c>
      <c r="H60" s="639"/>
      <c r="I60" s="327"/>
      <c r="J60" s="428"/>
      <c r="K60" s="429"/>
      <c r="L60" s="429"/>
      <c r="M60" s="430"/>
      <c r="N60" s="167" t="s">
        <v>71</v>
      </c>
      <c r="O60" s="212" t="str">
        <f t="shared" si="11"/>
        <v>Question did not change, so no new value required for the year of the previous update</v>
      </c>
      <c r="P60" s="175"/>
      <c r="Q60" s="384"/>
      <c r="R60" s="97"/>
      <c r="S60" s="233"/>
      <c r="T60" s="97"/>
      <c r="U60" s="310"/>
      <c r="V60" s="261" t="str">
        <f t="shared" si="1"/>
        <v>not applicable</v>
      </c>
      <c r="W60" s="409"/>
      <c r="X60" s="349"/>
      <c r="Y60" s="189"/>
      <c r="Z60" s="189"/>
      <c r="AA60" s="267"/>
      <c r="AB60" s="227"/>
      <c r="AC60" s="226"/>
      <c r="AD60" s="228"/>
      <c r="AE60" s="228"/>
      <c r="AF60" s="311" t="str">
        <f t="shared" si="2"/>
        <v/>
      </c>
      <c r="AG60" s="176"/>
      <c r="AH60" s="312"/>
      <c r="AI60" s="176"/>
      <c r="AJ60" s="312"/>
      <c r="AK60" s="176" t="str">
        <f t="shared" si="3"/>
        <v/>
      </c>
      <c r="AL60" s="312"/>
      <c r="AM60" s="176"/>
      <c r="AN60" s="312"/>
      <c r="AO60" s="176"/>
      <c r="AP60" s="176" t="str">
        <f t="shared" si="4"/>
        <v>.</v>
      </c>
      <c r="AQ60" s="313"/>
    </row>
    <row r="61" spans="1:43" ht="36.65" customHeight="1" x14ac:dyDescent="0.25">
      <c r="A61" s="91" t="str">
        <f>MID(F58,FIND("(Q",F58)+1,10)&amp;"_iii"</f>
        <v>Q3ab.b.10a_iii</v>
      </c>
      <c r="B61" s="92" t="s">
        <v>108</v>
      </c>
      <c r="C61" s="91" t="s">
        <v>801</v>
      </c>
      <c r="D61" s="3"/>
      <c r="E61" s="328"/>
      <c r="F61" s="328"/>
      <c r="G61" s="638" t="s">
        <v>255</v>
      </c>
      <c r="H61" s="639"/>
      <c r="I61" s="327"/>
      <c r="J61" s="428"/>
      <c r="K61" s="429"/>
      <c r="L61" s="429"/>
      <c r="M61" s="430"/>
      <c r="N61" s="167" t="s">
        <v>1415</v>
      </c>
      <c r="O61" s="212" t="str">
        <f t="shared" si="11"/>
        <v>Question did not change, so no new value required for the year of the previous update</v>
      </c>
      <c r="P61" s="175"/>
      <c r="Q61" s="384"/>
      <c r="R61" s="97"/>
      <c r="S61" s="233"/>
      <c r="T61" s="97"/>
      <c r="U61" s="310"/>
      <c r="V61" s="261" t="str">
        <f t="shared" si="1"/>
        <v>yes (please provide link)</v>
      </c>
      <c r="W61" s="409"/>
      <c r="X61" s="349"/>
      <c r="Y61" s="189"/>
      <c r="Z61" s="189"/>
      <c r="AA61" s="267"/>
      <c r="AB61" s="227"/>
      <c r="AC61" s="226"/>
      <c r="AD61" s="228"/>
      <c r="AE61" s="228"/>
      <c r="AF61" s="311" t="str">
        <f t="shared" si="2"/>
        <v/>
      </c>
      <c r="AG61" s="176"/>
      <c r="AH61" s="312"/>
      <c r="AI61" s="176"/>
      <c r="AJ61" s="312"/>
      <c r="AK61" s="176" t="str">
        <f t="shared" si="3"/>
        <v/>
      </c>
      <c r="AL61" s="312"/>
      <c r="AM61" s="176"/>
      <c r="AN61" s="312"/>
      <c r="AO61" s="176"/>
      <c r="AP61" s="176" t="str">
        <f t="shared" si="4"/>
        <v>.</v>
      </c>
      <c r="AQ61" s="313"/>
    </row>
    <row r="62" spans="1:43" ht="36.65" customHeight="1" x14ac:dyDescent="0.25">
      <c r="A62" s="91" t="str">
        <f>MID(F58,FIND("(Q",F58)+1,10)&amp;"_iv"</f>
        <v>Q3ab.b.10a_iv</v>
      </c>
      <c r="B62" s="92" t="s">
        <v>108</v>
      </c>
      <c r="C62" s="91" t="s">
        <v>802</v>
      </c>
      <c r="D62" s="3"/>
      <c r="E62" s="328"/>
      <c r="F62" s="328"/>
      <c r="G62" s="638" t="s">
        <v>256</v>
      </c>
      <c r="H62" s="639"/>
      <c r="I62" s="327"/>
      <c r="J62" s="428"/>
      <c r="K62" s="429"/>
      <c r="L62" s="429"/>
      <c r="M62" s="430"/>
      <c r="N62" s="167" t="s">
        <v>1415</v>
      </c>
      <c r="O62" s="212" t="str">
        <f t="shared" si="11"/>
        <v>Question did not change, so no new value required for the year of the previous update</v>
      </c>
      <c r="P62" s="175"/>
      <c r="Q62" s="384"/>
      <c r="R62" s="97"/>
      <c r="S62" s="233"/>
      <c r="T62" s="97"/>
      <c r="U62" s="310"/>
      <c r="V62" s="261" t="str">
        <f t="shared" si="1"/>
        <v>yes (please provide link)</v>
      </c>
      <c r="W62" s="409"/>
      <c r="X62" s="349"/>
      <c r="Y62" s="189"/>
      <c r="Z62" s="189"/>
      <c r="AA62" s="267"/>
      <c r="AB62" s="227"/>
      <c r="AC62" s="226"/>
      <c r="AD62" s="228"/>
      <c r="AE62" s="228"/>
      <c r="AF62" s="311" t="str">
        <f t="shared" si="2"/>
        <v/>
      </c>
      <c r="AG62" s="176"/>
      <c r="AH62" s="312"/>
      <c r="AI62" s="176"/>
      <c r="AJ62" s="312"/>
      <c r="AK62" s="176" t="str">
        <f t="shared" si="3"/>
        <v/>
      </c>
      <c r="AL62" s="312"/>
      <c r="AM62" s="176"/>
      <c r="AN62" s="312"/>
      <c r="AO62" s="176"/>
      <c r="AP62" s="176" t="str">
        <f t="shared" si="4"/>
        <v>.</v>
      </c>
      <c r="AQ62" s="313"/>
    </row>
    <row r="63" spans="1:43" ht="36.65" customHeight="1" x14ac:dyDescent="0.25">
      <c r="A63" s="91" t="str">
        <f>MID(F58,FIND("(Q",F58)+1,10)&amp;"_v"</f>
        <v>Q3ab.b.10a_v</v>
      </c>
      <c r="B63" s="92" t="s">
        <v>108</v>
      </c>
      <c r="C63" s="91" t="s">
        <v>803</v>
      </c>
      <c r="D63" s="3"/>
      <c r="E63" s="328"/>
      <c r="F63" s="328"/>
      <c r="G63" s="638" t="s">
        <v>257</v>
      </c>
      <c r="H63" s="639"/>
      <c r="I63" s="327"/>
      <c r="J63" s="428"/>
      <c r="K63" s="429"/>
      <c r="L63" s="429"/>
      <c r="M63" s="430"/>
      <c r="N63" s="167" t="s">
        <v>1415</v>
      </c>
      <c r="O63" s="212" t="str">
        <f t="shared" si="11"/>
        <v>Question did not change, so no new value required for the year of the previous update</v>
      </c>
      <c r="P63" s="175"/>
      <c r="Q63" s="384"/>
      <c r="R63" s="97"/>
      <c r="S63" s="233"/>
      <c r="T63" s="97"/>
      <c r="U63" s="310"/>
      <c r="V63" s="261" t="str">
        <f t="shared" si="1"/>
        <v>yes (please provide link)</v>
      </c>
      <c r="W63" s="409"/>
      <c r="X63" s="349"/>
      <c r="Y63" s="189"/>
      <c r="Z63" s="189"/>
      <c r="AA63" s="267"/>
      <c r="AB63" s="227"/>
      <c r="AC63" s="226"/>
      <c r="AD63" s="228"/>
      <c r="AE63" s="228"/>
      <c r="AF63" s="311" t="str">
        <f t="shared" si="2"/>
        <v/>
      </c>
      <c r="AG63" s="176"/>
      <c r="AH63" s="312"/>
      <c r="AI63" s="176"/>
      <c r="AJ63" s="312"/>
      <c r="AK63" s="176" t="str">
        <f t="shared" si="3"/>
        <v/>
      </c>
      <c r="AL63" s="312"/>
      <c r="AM63" s="176"/>
      <c r="AN63" s="312"/>
      <c r="AO63" s="176"/>
      <c r="AP63" s="176" t="str">
        <f t="shared" si="4"/>
        <v>.</v>
      </c>
      <c r="AQ63" s="313"/>
    </row>
    <row r="64" spans="1:43" ht="36.65" customHeight="1" x14ac:dyDescent="0.25">
      <c r="A64" s="91" t="str">
        <f>MID(F58,FIND("(Q",F58)+1,10)&amp;"_vi"</f>
        <v>Q3ab.b.10a_vi</v>
      </c>
      <c r="B64" s="92" t="s">
        <v>108</v>
      </c>
      <c r="C64" s="91" t="s">
        <v>804</v>
      </c>
      <c r="D64" s="3"/>
      <c r="E64" s="328"/>
      <c r="F64" s="328"/>
      <c r="G64" s="638" t="s">
        <v>258</v>
      </c>
      <c r="H64" s="639"/>
      <c r="I64" s="327"/>
      <c r="J64" s="428"/>
      <c r="K64" s="429"/>
      <c r="L64" s="429"/>
      <c r="M64" s="430"/>
      <c r="N64" s="167" t="s">
        <v>1415</v>
      </c>
      <c r="O64" s="212" t="str">
        <f t="shared" si="11"/>
        <v>Question did not change, so no new value required for the year of the previous update</v>
      </c>
      <c r="P64" s="175"/>
      <c r="Q64" s="384"/>
      <c r="R64" s="97"/>
      <c r="S64" s="233"/>
      <c r="T64" s="97"/>
      <c r="U64" s="310"/>
      <c r="V64" s="261" t="str">
        <f t="shared" si="1"/>
        <v>yes (please provide link)</v>
      </c>
      <c r="W64" s="409"/>
      <c r="X64" s="349"/>
      <c r="Y64" s="189"/>
      <c r="Z64" s="189"/>
      <c r="AA64" s="267"/>
      <c r="AB64" s="227"/>
      <c r="AC64" s="226"/>
      <c r="AD64" s="228"/>
      <c r="AE64" s="228"/>
      <c r="AF64" s="311" t="str">
        <f t="shared" si="2"/>
        <v/>
      </c>
      <c r="AG64" s="176"/>
      <c r="AH64" s="312"/>
      <c r="AI64" s="176"/>
      <c r="AJ64" s="312"/>
      <c r="AK64" s="176" t="str">
        <f t="shared" si="3"/>
        <v/>
      </c>
      <c r="AL64" s="312"/>
      <c r="AM64" s="176"/>
      <c r="AN64" s="312"/>
      <c r="AO64" s="176"/>
      <c r="AP64" s="176" t="str">
        <f t="shared" si="4"/>
        <v>.</v>
      </c>
      <c r="AQ64" s="313"/>
    </row>
    <row r="65" spans="1:43" ht="36.65" customHeight="1" x14ac:dyDescent="0.25">
      <c r="A65" s="91" t="str">
        <f>MID(F58,FIND("(Q",F58)+1,10)&amp;"_vii"</f>
        <v>Q3ab.b.10a_vii</v>
      </c>
      <c r="B65" s="92" t="s">
        <v>108</v>
      </c>
      <c r="C65" s="91" t="s">
        <v>805</v>
      </c>
      <c r="D65" s="3"/>
      <c r="E65" s="328"/>
      <c r="F65" s="328"/>
      <c r="G65" s="638" t="s">
        <v>259</v>
      </c>
      <c r="H65" s="639"/>
      <c r="I65" s="327"/>
      <c r="J65" s="428"/>
      <c r="K65" s="429"/>
      <c r="L65" s="429"/>
      <c r="M65" s="430"/>
      <c r="N65" s="167" t="s">
        <v>1415</v>
      </c>
      <c r="O65" s="212" t="str">
        <f t="shared" si="11"/>
        <v>Question did not change, so no new value required for the year of the previous update</v>
      </c>
      <c r="P65" s="175"/>
      <c r="Q65" s="384"/>
      <c r="R65" s="97"/>
      <c r="S65" s="233"/>
      <c r="T65" s="97"/>
      <c r="U65" s="310"/>
      <c r="V65" s="261" t="str">
        <f t="shared" si="1"/>
        <v>yes (please provide link)</v>
      </c>
      <c r="W65" s="409"/>
      <c r="X65" s="349"/>
      <c r="Y65" s="189"/>
      <c r="Z65" s="189"/>
      <c r="AA65" s="267"/>
      <c r="AB65" s="227"/>
      <c r="AC65" s="226"/>
      <c r="AD65" s="228"/>
      <c r="AE65" s="228"/>
      <c r="AF65" s="311" t="str">
        <f t="shared" si="2"/>
        <v/>
      </c>
      <c r="AG65" s="176"/>
      <c r="AH65" s="312"/>
      <c r="AI65" s="176"/>
      <c r="AJ65" s="312"/>
      <c r="AK65" s="176" t="str">
        <f t="shared" si="3"/>
        <v/>
      </c>
      <c r="AL65" s="312"/>
      <c r="AM65" s="176"/>
      <c r="AN65" s="312"/>
      <c r="AO65" s="176"/>
      <c r="AP65" s="176" t="str">
        <f t="shared" si="4"/>
        <v>.</v>
      </c>
      <c r="AQ65" s="313"/>
    </row>
    <row r="66" spans="1:43" ht="40.5" customHeight="1" x14ac:dyDescent="0.25">
      <c r="A66" s="58" t="s">
        <v>0</v>
      </c>
      <c r="B66" s="92"/>
      <c r="C66" s="91" t="s">
        <v>0</v>
      </c>
      <c r="D66" s="4"/>
      <c r="E66" s="638" t="s">
        <v>880</v>
      </c>
      <c r="F66" s="638"/>
      <c r="G66" s="638"/>
      <c r="H66" s="639"/>
      <c r="I66" s="76"/>
      <c r="J66" s="400"/>
      <c r="K66" s="401"/>
      <c r="L66" s="401"/>
      <c r="M66" s="402"/>
      <c r="N66" s="257"/>
      <c r="O66" s="193"/>
      <c r="P66" s="172"/>
      <c r="Q66" s="189"/>
      <c r="R66" s="59"/>
      <c r="S66" s="59"/>
      <c r="T66" s="59"/>
      <c r="U66" s="74"/>
      <c r="V66" s="193"/>
      <c r="W66" s="314"/>
      <c r="X66" s="349"/>
      <c r="Y66" s="189"/>
      <c r="Z66" s="189"/>
      <c r="AA66" s="267"/>
      <c r="AB66" s="172"/>
      <c r="AC66" s="189"/>
      <c r="AD66" s="193"/>
      <c r="AE66" s="193"/>
      <c r="AF66" s="268"/>
      <c r="AG66" s="179"/>
      <c r="AH66" s="48"/>
      <c r="AI66" s="179"/>
      <c r="AJ66" s="48"/>
      <c r="AK66" s="179"/>
      <c r="AL66" s="48"/>
      <c r="AM66" s="179"/>
      <c r="AN66" s="48"/>
      <c r="AO66" s="179"/>
      <c r="AP66" s="179"/>
      <c r="AQ66" s="184"/>
    </row>
    <row r="67" spans="1:43" ht="28.5" customHeight="1" x14ac:dyDescent="0.25">
      <c r="A67" s="91" t="str">
        <f>MID(E66,FIND("(Q",E66)+1,9)&amp;"_i"</f>
        <v>Q3ab.b.11_i</v>
      </c>
      <c r="B67" s="92" t="s">
        <v>108</v>
      </c>
      <c r="C67" s="91" t="s">
        <v>806</v>
      </c>
      <c r="D67" s="4"/>
      <c r="E67" s="328"/>
      <c r="F67" s="638" t="s">
        <v>260</v>
      </c>
      <c r="G67" s="638"/>
      <c r="H67" s="639"/>
      <c r="I67" s="76"/>
      <c r="J67" s="400"/>
      <c r="K67" s="401"/>
      <c r="L67" s="401"/>
      <c r="M67" s="402"/>
      <c r="N67" s="167" t="s">
        <v>5</v>
      </c>
      <c r="O67" s="212" t="str">
        <f t="shared" ref="O67:O69" si="12">IF(OR(B67="REGNI",B67="REGN"),"New question introduced in 2023 - Please answer this question for the year of the previous update in Column P",IF(B67="REGEC","Small changes were made to the question. Take extra care when validating the response in Column N in light of the updated instructions. If necessary, please change your answer in Column P", IF(B67="REGE","Question did not change, so no new value required for the year of the previous update","")))</f>
        <v>Question did not change, so no new value required for the year of the previous update</v>
      </c>
      <c r="P67" s="175"/>
      <c r="Q67" s="384"/>
      <c r="R67" s="97"/>
      <c r="S67" s="233"/>
      <c r="T67" s="97"/>
      <c r="U67" s="310"/>
      <c r="V67" s="261" t="str">
        <f t="shared" si="1"/>
        <v>yes</v>
      </c>
      <c r="W67" s="409"/>
      <c r="X67" s="349"/>
      <c r="Y67" s="189"/>
      <c r="Z67" s="189"/>
      <c r="AA67" s="267"/>
      <c r="AB67" s="227"/>
      <c r="AC67" s="226"/>
      <c r="AD67" s="228"/>
      <c r="AE67" s="228"/>
      <c r="AF67" s="311" t="str">
        <f t="shared" si="2"/>
        <v/>
      </c>
      <c r="AG67" s="176"/>
      <c r="AH67" s="312"/>
      <c r="AI67" s="176"/>
      <c r="AJ67" s="312"/>
      <c r="AK67" s="176" t="str">
        <f t="shared" si="3"/>
        <v/>
      </c>
      <c r="AL67" s="312"/>
      <c r="AM67" s="176"/>
      <c r="AN67" s="312"/>
      <c r="AO67" s="176"/>
      <c r="AP67" s="176" t="str">
        <f t="shared" si="4"/>
        <v>.</v>
      </c>
      <c r="AQ67" s="313"/>
    </row>
    <row r="68" spans="1:43" ht="28.5" customHeight="1" x14ac:dyDescent="0.25">
      <c r="A68" s="91" t="str">
        <f>MID(E66,FIND("(Q",E66)+1,9)&amp;"_ii"</f>
        <v>Q3ab.b.11_ii</v>
      </c>
      <c r="B68" s="92" t="s">
        <v>108</v>
      </c>
      <c r="C68" s="91" t="s">
        <v>807</v>
      </c>
      <c r="D68" s="4"/>
      <c r="E68" s="328"/>
      <c r="F68" s="36" t="s">
        <v>33</v>
      </c>
      <c r="G68" s="328"/>
      <c r="H68" s="37"/>
      <c r="I68" s="76"/>
      <c r="J68" s="400"/>
      <c r="K68" s="401"/>
      <c r="L68" s="401"/>
      <c r="M68" s="402"/>
      <c r="N68" s="167" t="s">
        <v>5</v>
      </c>
      <c r="O68" s="212" t="str">
        <f t="shared" si="12"/>
        <v>Question did not change, so no new value required for the year of the previous update</v>
      </c>
      <c r="P68" s="175"/>
      <c r="Q68" s="384"/>
      <c r="R68" s="97"/>
      <c r="S68" s="233"/>
      <c r="T68" s="97"/>
      <c r="U68" s="310"/>
      <c r="V68" s="261" t="str">
        <f t="shared" si="1"/>
        <v>yes</v>
      </c>
      <c r="W68" s="409"/>
      <c r="X68" s="349"/>
      <c r="Y68" s="189"/>
      <c r="Z68" s="189"/>
      <c r="AA68" s="267"/>
      <c r="AB68" s="227"/>
      <c r="AC68" s="226"/>
      <c r="AD68" s="228"/>
      <c r="AE68" s="228"/>
      <c r="AF68" s="311" t="str">
        <f t="shared" si="2"/>
        <v/>
      </c>
      <c r="AG68" s="176"/>
      <c r="AH68" s="312"/>
      <c r="AI68" s="176"/>
      <c r="AJ68" s="312"/>
      <c r="AK68" s="176" t="str">
        <f t="shared" si="3"/>
        <v/>
      </c>
      <c r="AL68" s="312"/>
      <c r="AM68" s="176"/>
      <c r="AN68" s="312"/>
      <c r="AO68" s="176"/>
      <c r="AP68" s="176" t="str">
        <f t="shared" si="4"/>
        <v>.</v>
      </c>
      <c r="AQ68" s="313"/>
    </row>
    <row r="69" spans="1:43" ht="28.5" customHeight="1" x14ac:dyDescent="0.25">
      <c r="A69" s="91" t="str">
        <f>MID(E66,FIND("(Q",E66)+1,9)&amp;"_iii"</f>
        <v>Q3ab.b.11_iii</v>
      </c>
      <c r="B69" s="92" t="s">
        <v>108</v>
      </c>
      <c r="C69" s="91" t="s">
        <v>808</v>
      </c>
      <c r="D69" s="4"/>
      <c r="E69" s="328"/>
      <c r="F69" s="36" t="s">
        <v>34</v>
      </c>
      <c r="G69" s="328"/>
      <c r="H69" s="37"/>
      <c r="I69" s="76"/>
      <c r="J69" s="400"/>
      <c r="K69" s="401"/>
      <c r="L69" s="401"/>
      <c r="M69" s="402"/>
      <c r="N69" s="167" t="s">
        <v>5</v>
      </c>
      <c r="O69" s="212" t="str">
        <f t="shared" si="12"/>
        <v>Question did not change, so no new value required for the year of the previous update</v>
      </c>
      <c r="P69" s="175"/>
      <c r="Q69" s="384"/>
      <c r="R69" s="97"/>
      <c r="S69" s="233"/>
      <c r="T69" s="97"/>
      <c r="U69" s="310"/>
      <c r="V69" s="261" t="str">
        <f t="shared" si="1"/>
        <v>yes</v>
      </c>
      <c r="W69" s="409"/>
      <c r="X69" s="349"/>
      <c r="Y69" s="189"/>
      <c r="Z69" s="189"/>
      <c r="AA69" s="267"/>
      <c r="AB69" s="227"/>
      <c r="AC69" s="226"/>
      <c r="AD69" s="228"/>
      <c r="AE69" s="228"/>
      <c r="AF69" s="311" t="str">
        <f t="shared" si="2"/>
        <v/>
      </c>
      <c r="AG69" s="176"/>
      <c r="AH69" s="312"/>
      <c r="AI69" s="176"/>
      <c r="AJ69" s="312"/>
      <c r="AK69" s="176" t="str">
        <f t="shared" si="3"/>
        <v/>
      </c>
      <c r="AL69" s="312"/>
      <c r="AM69" s="176"/>
      <c r="AN69" s="312"/>
      <c r="AO69" s="176"/>
      <c r="AP69" s="176" t="str">
        <f t="shared" si="4"/>
        <v>.</v>
      </c>
      <c r="AQ69" s="313"/>
    </row>
    <row r="70" spans="1:43" ht="33.75" customHeight="1" x14ac:dyDescent="0.25">
      <c r="C70" s="91"/>
      <c r="D70" s="4"/>
      <c r="E70" s="50"/>
      <c r="F70" s="638" t="s">
        <v>881</v>
      </c>
      <c r="G70" s="638"/>
      <c r="H70" s="639"/>
      <c r="I70" s="137"/>
      <c r="J70" s="349"/>
      <c r="K70" s="189"/>
      <c r="L70" s="189"/>
      <c r="M70" s="267"/>
      <c r="N70" s="257"/>
      <c r="O70" s="193"/>
      <c r="P70" s="172"/>
      <c r="Q70" s="189"/>
      <c r="R70" s="59"/>
      <c r="S70" s="59"/>
      <c r="T70" s="59"/>
      <c r="U70" s="74"/>
      <c r="V70" s="193"/>
      <c r="W70" s="314"/>
      <c r="X70" s="349"/>
      <c r="Y70" s="189"/>
      <c r="Z70" s="189"/>
      <c r="AA70" s="267"/>
      <c r="AB70" s="172"/>
      <c r="AC70" s="189"/>
      <c r="AD70" s="193"/>
      <c r="AE70" s="193"/>
      <c r="AF70" s="268"/>
      <c r="AG70" s="179"/>
      <c r="AH70" s="48"/>
      <c r="AI70" s="179"/>
      <c r="AJ70" s="48"/>
      <c r="AK70" s="179"/>
      <c r="AL70" s="48"/>
      <c r="AM70" s="179"/>
      <c r="AN70" s="48"/>
      <c r="AO70" s="179"/>
      <c r="AP70" s="179"/>
      <c r="AQ70" s="184"/>
    </row>
    <row r="71" spans="1:43" ht="28.5" customHeight="1" x14ac:dyDescent="0.25">
      <c r="A71" s="91" t="str">
        <f>MID(F70,FIND("(Q",F70)+1,10)&amp;"_i"</f>
        <v>Q3ab.b.11a_i</v>
      </c>
      <c r="B71" s="92" t="s">
        <v>108</v>
      </c>
      <c r="C71" s="91" t="s">
        <v>809</v>
      </c>
      <c r="D71" s="4"/>
      <c r="E71" s="328"/>
      <c r="F71" s="328"/>
      <c r="G71" s="638" t="s">
        <v>260</v>
      </c>
      <c r="H71" s="639"/>
      <c r="I71" s="76"/>
      <c r="J71" s="400"/>
      <c r="K71" s="401"/>
      <c r="L71" s="401"/>
      <c r="M71" s="402"/>
      <c r="N71" s="167" t="s">
        <v>5</v>
      </c>
      <c r="O71" s="212" t="str">
        <f t="shared" ref="O71:O73" si="13">IF(OR(B71="REGNI",B71="REGN"),"New question introduced in 2023 - Please answer this question for the year of the previous update in Column P",IF(B71="REGEC","Small changes were made to the question. Take extra care when validating the response in Column N in light of the updated instructions. If necessary, please change your answer in Column P", IF(B71="REGE","Question did not change, so no new value required for the year of the previous update","")))</f>
        <v>Question did not change, so no new value required for the year of the previous update</v>
      </c>
      <c r="P71" s="175"/>
      <c r="Q71" s="384"/>
      <c r="R71" s="97"/>
      <c r="S71" s="233"/>
      <c r="T71" s="97"/>
      <c r="U71" s="310"/>
      <c r="V71" s="261" t="str">
        <f t="shared" ref="V71:V127" si="14">IF(AND(T71="",R71="",P71="",N71=""),"",IF(AND(T71="",R71="", P71=""),N71,IF(AND(T71="", R71="",P71&lt;&gt;""),P71,IF(AND(T71="",R71&lt;&gt;""),R71,T71))))</f>
        <v>yes</v>
      </c>
      <c r="W71" s="409"/>
      <c r="X71" s="349"/>
      <c r="Y71" s="189"/>
      <c r="Z71" s="189"/>
      <c r="AA71" s="267"/>
      <c r="AB71" s="227"/>
      <c r="AC71" s="226"/>
      <c r="AD71" s="228"/>
      <c r="AE71" s="228"/>
      <c r="AF71" s="311" t="str">
        <f t="shared" ref="AF71:AF127" si="15">IF(AND(AD71="",AB71=""),"",IF(AND(AD71="",AB71&lt;&gt;""),AB71,IF(AND(AD71="",AB71&lt;&gt;""),AB71,AD71)))</f>
        <v/>
      </c>
      <c r="AG71" s="176"/>
      <c r="AH71" s="312"/>
      <c r="AI71" s="176"/>
      <c r="AJ71" s="312"/>
      <c r="AK71" s="176" t="str">
        <f t="shared" ref="AK71:AK127" si="16">IF(AND(AI71="",AG71="",AF71=""),"",IF(AND(AI71="",AG71=""),AF71,IF(AND(AI71="",AG71&lt;&gt;""),AG71,IF(AND(AI71="",AG71&lt;&gt;""),AG71,AI71))))</f>
        <v/>
      </c>
      <c r="AL71" s="312"/>
      <c r="AM71" s="176"/>
      <c r="AN71" s="312"/>
      <c r="AO71" s="176"/>
      <c r="AP71" s="176" t="str">
        <f t="shared" ref="AP71:AP127" si="17">IF(AND(AN71="",AL71="",AK71=""),".",IF(AND(AN71="",AL71=""),AK71,IF(AND(AN71="",AL71&lt;&gt;""),AL71,IF(AND(AN71="",AL71&lt;&gt;""),AL71,AN71))))</f>
        <v>.</v>
      </c>
      <c r="AQ71" s="313"/>
    </row>
    <row r="72" spans="1:43" ht="28.5" customHeight="1" x14ac:dyDescent="0.25">
      <c r="A72" s="91" t="str">
        <f>MID(F70,FIND("(Q",F70)+1,10)&amp;"_ii"</f>
        <v>Q3ab.b.11a_ii</v>
      </c>
      <c r="B72" s="92" t="s">
        <v>108</v>
      </c>
      <c r="C72" s="91" t="s">
        <v>810</v>
      </c>
      <c r="D72" s="4"/>
      <c r="E72" s="328"/>
      <c r="F72" s="328"/>
      <c r="G72" s="638" t="s">
        <v>33</v>
      </c>
      <c r="H72" s="639"/>
      <c r="I72" s="76"/>
      <c r="J72" s="400"/>
      <c r="K72" s="401"/>
      <c r="L72" s="401"/>
      <c r="M72" s="402"/>
      <c r="N72" s="167" t="s">
        <v>5</v>
      </c>
      <c r="O72" s="212" t="str">
        <f t="shared" si="13"/>
        <v>Question did not change, so no new value required for the year of the previous update</v>
      </c>
      <c r="P72" s="175"/>
      <c r="Q72" s="384"/>
      <c r="R72" s="97"/>
      <c r="S72" s="233"/>
      <c r="T72" s="97"/>
      <c r="U72" s="310"/>
      <c r="V72" s="261" t="str">
        <f t="shared" si="14"/>
        <v>yes</v>
      </c>
      <c r="W72" s="409"/>
      <c r="X72" s="349"/>
      <c r="Y72" s="189"/>
      <c r="Z72" s="189"/>
      <c r="AA72" s="267"/>
      <c r="AB72" s="227"/>
      <c r="AC72" s="226"/>
      <c r="AD72" s="228"/>
      <c r="AE72" s="228"/>
      <c r="AF72" s="311" t="str">
        <f t="shared" si="15"/>
        <v/>
      </c>
      <c r="AG72" s="176"/>
      <c r="AH72" s="312"/>
      <c r="AI72" s="176"/>
      <c r="AJ72" s="312"/>
      <c r="AK72" s="176" t="str">
        <f t="shared" si="16"/>
        <v/>
      </c>
      <c r="AL72" s="312"/>
      <c r="AM72" s="176"/>
      <c r="AN72" s="312"/>
      <c r="AO72" s="176"/>
      <c r="AP72" s="176" t="str">
        <f t="shared" si="17"/>
        <v>.</v>
      </c>
      <c r="AQ72" s="313"/>
    </row>
    <row r="73" spans="1:43" ht="28.5" customHeight="1" x14ac:dyDescent="0.25">
      <c r="A73" s="91" t="str">
        <f>MID(F70,FIND("(Q",F70)+1,10)&amp;"_iii"</f>
        <v>Q3ab.b.11a_iii</v>
      </c>
      <c r="B73" s="92" t="s">
        <v>108</v>
      </c>
      <c r="C73" s="91" t="s">
        <v>811</v>
      </c>
      <c r="D73" s="4"/>
      <c r="E73" s="328"/>
      <c r="F73" s="328"/>
      <c r="G73" s="638" t="s">
        <v>34</v>
      </c>
      <c r="H73" s="639"/>
      <c r="I73" s="76"/>
      <c r="J73" s="400"/>
      <c r="K73" s="401"/>
      <c r="L73" s="401"/>
      <c r="M73" s="402"/>
      <c r="N73" s="167" t="s">
        <v>5</v>
      </c>
      <c r="O73" s="212" t="str">
        <f t="shared" si="13"/>
        <v>Question did not change, so no new value required for the year of the previous update</v>
      </c>
      <c r="P73" s="175"/>
      <c r="Q73" s="384"/>
      <c r="R73" s="97"/>
      <c r="S73" s="233"/>
      <c r="T73" s="97"/>
      <c r="U73" s="310"/>
      <c r="V73" s="261" t="str">
        <f t="shared" si="14"/>
        <v>yes</v>
      </c>
      <c r="W73" s="409"/>
      <c r="X73" s="349"/>
      <c r="Y73" s="189"/>
      <c r="Z73" s="189"/>
      <c r="AA73" s="267"/>
      <c r="AB73" s="227"/>
      <c r="AC73" s="226"/>
      <c r="AD73" s="228"/>
      <c r="AE73" s="228"/>
      <c r="AF73" s="311" t="str">
        <f t="shared" si="15"/>
        <v/>
      </c>
      <c r="AG73" s="176"/>
      <c r="AH73" s="312"/>
      <c r="AI73" s="176"/>
      <c r="AJ73" s="312"/>
      <c r="AK73" s="176" t="str">
        <f t="shared" si="16"/>
        <v/>
      </c>
      <c r="AL73" s="312"/>
      <c r="AM73" s="176"/>
      <c r="AN73" s="312"/>
      <c r="AO73" s="176"/>
      <c r="AP73" s="176" t="str">
        <f t="shared" si="17"/>
        <v>.</v>
      </c>
      <c r="AQ73" s="313"/>
    </row>
    <row r="74" spans="1:43" ht="30" customHeight="1" x14ac:dyDescent="0.25">
      <c r="A74" s="91" t="str">
        <f>MID(E74,FIND("(Q",E74)+1,9)</f>
        <v>Q3ab.b.12</v>
      </c>
      <c r="B74" s="92" t="s">
        <v>862</v>
      </c>
      <c r="C74" s="91"/>
      <c r="D74" s="4"/>
      <c r="E74" s="651" t="s">
        <v>882</v>
      </c>
      <c r="F74" s="651"/>
      <c r="G74" s="651"/>
      <c r="H74" s="652"/>
      <c r="I74" s="76"/>
      <c r="J74" s="400"/>
      <c r="K74" s="401"/>
      <c r="L74" s="401"/>
      <c r="M74" s="402"/>
      <c r="N74" s="167" t="s">
        <v>0</v>
      </c>
      <c r="O74" s="212"/>
      <c r="P74" s="175"/>
      <c r="Q74" s="384"/>
      <c r="R74" s="97"/>
      <c r="S74" s="233"/>
      <c r="T74" s="97"/>
      <c r="U74" s="310"/>
      <c r="V74" s="261" t="str">
        <f t="shared" si="14"/>
        <v/>
      </c>
      <c r="W74" s="409"/>
      <c r="X74" s="349"/>
      <c r="Y74" s="189"/>
      <c r="Z74" s="189"/>
      <c r="AA74" s="267"/>
      <c r="AB74" s="227"/>
      <c r="AC74" s="226"/>
      <c r="AD74" s="228"/>
      <c r="AE74" s="228"/>
      <c r="AF74" s="311" t="str">
        <f t="shared" si="15"/>
        <v/>
      </c>
      <c r="AG74" s="176"/>
      <c r="AH74" s="312"/>
      <c r="AI74" s="176"/>
      <c r="AJ74" s="312"/>
      <c r="AK74" s="176" t="str">
        <f t="shared" si="16"/>
        <v/>
      </c>
      <c r="AL74" s="312"/>
      <c r="AM74" s="176"/>
      <c r="AN74" s="312"/>
      <c r="AO74" s="176"/>
      <c r="AP74" s="176" t="str">
        <f t="shared" si="17"/>
        <v>.</v>
      </c>
      <c r="AQ74" s="313"/>
    </row>
    <row r="75" spans="1:43" ht="60" customHeight="1" x14ac:dyDescent="0.25">
      <c r="A75" s="58"/>
      <c r="B75" s="92"/>
      <c r="C75" s="91"/>
      <c r="D75" s="3"/>
      <c r="E75" s="646" t="s">
        <v>35</v>
      </c>
      <c r="F75" s="646"/>
      <c r="G75" s="646"/>
      <c r="H75" s="647"/>
      <c r="I75" s="76"/>
      <c r="J75" s="400"/>
      <c r="K75" s="401"/>
      <c r="L75" s="401"/>
      <c r="M75" s="402"/>
      <c r="N75" s="257"/>
      <c r="O75" s="193"/>
      <c r="P75" s="172"/>
      <c r="Q75" s="189"/>
      <c r="R75" s="59"/>
      <c r="S75" s="59"/>
      <c r="T75" s="59"/>
      <c r="U75" s="74"/>
      <c r="V75" s="193"/>
      <c r="W75" s="314"/>
      <c r="X75" s="349"/>
      <c r="Y75" s="189"/>
      <c r="Z75" s="189"/>
      <c r="AA75" s="267"/>
      <c r="AB75" s="172"/>
      <c r="AC75" s="189"/>
      <c r="AD75" s="193"/>
      <c r="AE75" s="193"/>
      <c r="AF75" s="268"/>
      <c r="AG75" s="179"/>
      <c r="AH75" s="48"/>
      <c r="AI75" s="179"/>
      <c r="AJ75" s="48"/>
      <c r="AK75" s="179"/>
      <c r="AL75" s="48"/>
      <c r="AM75" s="179"/>
      <c r="AN75" s="48"/>
      <c r="AO75" s="179"/>
      <c r="AP75" s="179"/>
      <c r="AQ75" s="184"/>
    </row>
    <row r="76" spans="1:43" ht="80.5" x14ac:dyDescent="0.25">
      <c r="A76" s="91" t="str">
        <f t="shared" ref="A76:A80" si="18">MID(E76,FIND("(Q",E76)+1,8)</f>
        <v>Q3ab.c.1</v>
      </c>
      <c r="B76" s="92" t="s">
        <v>108</v>
      </c>
      <c r="C76" s="91" t="s">
        <v>813</v>
      </c>
      <c r="D76" s="3"/>
      <c r="E76" s="580" t="s">
        <v>883</v>
      </c>
      <c r="F76" s="580"/>
      <c r="G76" s="580"/>
      <c r="H76" s="581"/>
      <c r="I76" s="327" t="s">
        <v>120</v>
      </c>
      <c r="J76" s="428"/>
      <c r="K76" s="429"/>
      <c r="L76" s="429"/>
      <c r="M76" s="430"/>
      <c r="N76" s="167" t="s">
        <v>170</v>
      </c>
      <c r="O76" s="212" t="str">
        <f t="shared" ref="O76:O95" si="19">IF(OR(B76="REGNI",B76="REGN"),"New question introduced in 2023 - Please answer this question for the year of the previous update in Column P",IF(B76="REGEC","Small changes were made to the question. Take extra care when validating the response in Column N in light of the updated instructions. If necessary, please change your answer in Column P", IF(B76="REGE","Question did not change, so no new value required for the year of the previous update","")))</f>
        <v>Question did not change, so no new value required for the year of the previous update</v>
      </c>
      <c r="P76" s="175"/>
      <c r="Q76" s="384"/>
      <c r="R76" s="97"/>
      <c r="S76" s="233"/>
      <c r="T76" s="97"/>
      <c r="U76" s="310"/>
      <c r="V76" s="261" t="str">
        <f t="shared" si="14"/>
        <v>yes (with sanctioning power for non-compliance)</v>
      </c>
      <c r="W76" s="409"/>
      <c r="X76" s="349"/>
      <c r="Y76" s="189"/>
      <c r="Z76" s="189"/>
      <c r="AA76" s="267"/>
      <c r="AB76" s="227"/>
      <c r="AC76" s="226"/>
      <c r="AD76" s="228"/>
      <c r="AE76" s="228"/>
      <c r="AF76" s="311" t="str">
        <f t="shared" si="15"/>
        <v/>
      </c>
      <c r="AG76" s="176"/>
      <c r="AH76" s="312"/>
      <c r="AI76" s="176"/>
      <c r="AJ76" s="312"/>
      <c r="AK76" s="176" t="str">
        <f t="shared" si="16"/>
        <v/>
      </c>
      <c r="AL76" s="312"/>
      <c r="AM76" s="176"/>
      <c r="AN76" s="312"/>
      <c r="AO76" s="176"/>
      <c r="AP76" s="176" t="str">
        <f t="shared" si="17"/>
        <v>.</v>
      </c>
      <c r="AQ76" s="313"/>
    </row>
    <row r="77" spans="1:43" ht="35.15" customHeight="1" x14ac:dyDescent="0.25">
      <c r="A77" s="91" t="str">
        <f t="shared" si="18"/>
        <v>Q3ab.c.2</v>
      </c>
      <c r="B77" s="92" t="s">
        <v>108</v>
      </c>
      <c r="C77" s="91" t="s">
        <v>814</v>
      </c>
      <c r="D77" s="4"/>
      <c r="E77" s="580" t="s">
        <v>884</v>
      </c>
      <c r="F77" s="580"/>
      <c r="G77" s="580"/>
      <c r="H77" s="581"/>
      <c r="I77" s="76"/>
      <c r="J77" s="400"/>
      <c r="K77" s="401"/>
      <c r="L77" s="401"/>
      <c r="M77" s="402"/>
      <c r="N77" s="167" t="s">
        <v>1</v>
      </c>
      <c r="O77" s="212" t="str">
        <f t="shared" si="19"/>
        <v>Question did not change, so no new value required for the year of the previous update</v>
      </c>
      <c r="P77" s="175"/>
      <c r="Q77" s="384"/>
      <c r="R77" s="97"/>
      <c r="S77" s="233"/>
      <c r="T77" s="97"/>
      <c r="U77" s="310"/>
      <c r="V77" s="261" t="str">
        <f t="shared" si="14"/>
        <v>no</v>
      </c>
      <c r="W77" s="409"/>
      <c r="X77" s="349"/>
      <c r="Y77" s="189"/>
      <c r="Z77" s="189"/>
      <c r="AA77" s="267"/>
      <c r="AB77" s="227"/>
      <c r="AC77" s="226"/>
      <c r="AD77" s="228"/>
      <c r="AE77" s="228"/>
      <c r="AF77" s="311" t="str">
        <f t="shared" si="15"/>
        <v/>
      </c>
      <c r="AG77" s="176"/>
      <c r="AH77" s="312"/>
      <c r="AI77" s="176"/>
      <c r="AJ77" s="312"/>
      <c r="AK77" s="176" t="str">
        <f t="shared" si="16"/>
        <v/>
      </c>
      <c r="AL77" s="312"/>
      <c r="AM77" s="176"/>
      <c r="AN77" s="312"/>
      <c r="AO77" s="176"/>
      <c r="AP77" s="176" t="str">
        <f t="shared" si="17"/>
        <v>.</v>
      </c>
      <c r="AQ77" s="313"/>
    </row>
    <row r="78" spans="1:43" ht="115" x14ac:dyDescent="0.25">
      <c r="A78" s="91" t="str">
        <f t="shared" si="18"/>
        <v>Q3ab.c.3</v>
      </c>
      <c r="B78" s="92" t="s">
        <v>108</v>
      </c>
      <c r="C78" s="91" t="s">
        <v>815</v>
      </c>
      <c r="D78" s="4"/>
      <c r="E78" s="580" t="s">
        <v>885</v>
      </c>
      <c r="F78" s="580"/>
      <c r="G78" s="580"/>
      <c r="H78" s="581"/>
      <c r="I78" s="327" t="s">
        <v>345</v>
      </c>
      <c r="J78" s="428"/>
      <c r="K78" s="429"/>
      <c r="L78" s="429"/>
      <c r="M78" s="430"/>
      <c r="N78" s="167" t="s">
        <v>171</v>
      </c>
      <c r="O78" s="212" t="str">
        <f t="shared" si="19"/>
        <v>Question did not change, so no new value required for the year of the previous update</v>
      </c>
      <c r="P78" s="175"/>
      <c r="Q78" s="384"/>
      <c r="R78" s="97"/>
      <c r="S78" s="233"/>
      <c r="T78" s="97"/>
      <c r="U78" s="310"/>
      <c r="V78" s="261" t="str">
        <f t="shared" si="14"/>
        <v>yes (independently)</v>
      </c>
      <c r="W78" s="409"/>
      <c r="X78" s="349"/>
      <c r="Y78" s="189"/>
      <c r="Z78" s="189"/>
      <c r="AA78" s="267"/>
      <c r="AB78" s="227"/>
      <c r="AC78" s="226"/>
      <c r="AD78" s="228"/>
      <c r="AE78" s="228"/>
      <c r="AF78" s="311" t="str">
        <f t="shared" si="15"/>
        <v/>
      </c>
      <c r="AG78" s="176"/>
      <c r="AH78" s="312"/>
      <c r="AI78" s="176"/>
      <c r="AJ78" s="312"/>
      <c r="AK78" s="176" t="str">
        <f t="shared" si="16"/>
        <v/>
      </c>
      <c r="AL78" s="312"/>
      <c r="AM78" s="176"/>
      <c r="AN78" s="312"/>
      <c r="AO78" s="176"/>
      <c r="AP78" s="176" t="str">
        <f t="shared" si="17"/>
        <v>.</v>
      </c>
      <c r="AQ78" s="313"/>
    </row>
    <row r="79" spans="1:43" ht="46" x14ac:dyDescent="0.25">
      <c r="A79" s="91" t="str">
        <f t="shared" si="18"/>
        <v>Q3ab.c.4</v>
      </c>
      <c r="B79" s="92" t="s">
        <v>108</v>
      </c>
      <c r="C79" s="91" t="s">
        <v>816</v>
      </c>
      <c r="D79" s="4"/>
      <c r="E79" s="580" t="s">
        <v>886</v>
      </c>
      <c r="F79" s="580"/>
      <c r="G79" s="580"/>
      <c r="H79" s="581"/>
      <c r="I79" s="327" t="s">
        <v>121</v>
      </c>
      <c r="J79" s="428"/>
      <c r="K79" s="429"/>
      <c r="L79" s="429"/>
      <c r="M79" s="430"/>
      <c r="N79" s="167" t="s">
        <v>171</v>
      </c>
      <c r="O79" s="212" t="str">
        <f t="shared" si="19"/>
        <v>Question did not change, so no new value required for the year of the previous update</v>
      </c>
      <c r="P79" s="175"/>
      <c r="Q79" s="384"/>
      <c r="R79" s="97"/>
      <c r="S79" s="233"/>
      <c r="T79" s="97"/>
      <c r="U79" s="310"/>
      <c r="V79" s="261" t="str">
        <f t="shared" si="14"/>
        <v>yes (independently)</v>
      </c>
      <c r="W79" s="409"/>
      <c r="X79" s="349"/>
      <c r="Y79" s="189"/>
      <c r="Z79" s="189"/>
      <c r="AA79" s="267"/>
      <c r="AB79" s="227"/>
      <c r="AC79" s="226"/>
      <c r="AD79" s="228"/>
      <c r="AE79" s="228"/>
      <c r="AF79" s="311" t="str">
        <f t="shared" si="15"/>
        <v/>
      </c>
      <c r="AG79" s="176"/>
      <c r="AH79" s="312"/>
      <c r="AI79" s="176"/>
      <c r="AJ79" s="312"/>
      <c r="AK79" s="176" t="str">
        <f t="shared" si="16"/>
        <v/>
      </c>
      <c r="AL79" s="312"/>
      <c r="AM79" s="176"/>
      <c r="AN79" s="312"/>
      <c r="AO79" s="176"/>
      <c r="AP79" s="176" t="str">
        <f t="shared" si="17"/>
        <v>.</v>
      </c>
      <c r="AQ79" s="313"/>
    </row>
    <row r="80" spans="1:43" ht="40" customHeight="1" x14ac:dyDescent="0.25">
      <c r="A80" s="91" t="str">
        <f t="shared" si="18"/>
        <v>Q3ab.c.5</v>
      </c>
      <c r="B80" s="92" t="s">
        <v>108</v>
      </c>
      <c r="C80" s="91" t="s">
        <v>817</v>
      </c>
      <c r="D80" s="3"/>
      <c r="E80" s="580" t="s">
        <v>887</v>
      </c>
      <c r="F80" s="580"/>
      <c r="G80" s="580"/>
      <c r="H80" s="581"/>
      <c r="I80" s="76"/>
      <c r="J80" s="400"/>
      <c r="K80" s="401"/>
      <c r="L80" s="401"/>
      <c r="M80" s="402"/>
      <c r="N80" s="167" t="s">
        <v>171</v>
      </c>
      <c r="O80" s="212" t="str">
        <f t="shared" si="19"/>
        <v>Question did not change, so no new value required for the year of the previous update</v>
      </c>
      <c r="P80" s="175"/>
      <c r="Q80" s="384"/>
      <c r="R80" s="97"/>
      <c r="S80" s="233"/>
      <c r="T80" s="97"/>
      <c r="U80" s="310"/>
      <c r="V80" s="261" t="str">
        <f t="shared" si="14"/>
        <v>yes (independently)</v>
      </c>
      <c r="W80" s="409"/>
      <c r="X80" s="349"/>
      <c r="Y80" s="189"/>
      <c r="Z80" s="189"/>
      <c r="AA80" s="267"/>
      <c r="AB80" s="227"/>
      <c r="AC80" s="226"/>
      <c r="AD80" s="228"/>
      <c r="AE80" s="228"/>
      <c r="AF80" s="311" t="str">
        <f t="shared" si="15"/>
        <v/>
      </c>
      <c r="AG80" s="176"/>
      <c r="AH80" s="312"/>
      <c r="AI80" s="176"/>
      <c r="AJ80" s="312"/>
      <c r="AK80" s="176" t="str">
        <f t="shared" si="16"/>
        <v/>
      </c>
      <c r="AL80" s="312"/>
      <c r="AM80" s="176"/>
      <c r="AN80" s="312"/>
      <c r="AO80" s="176"/>
      <c r="AP80" s="176" t="str">
        <f t="shared" si="17"/>
        <v>.</v>
      </c>
      <c r="AQ80" s="313"/>
    </row>
    <row r="81" spans="1:43" ht="34.5" customHeight="1" x14ac:dyDescent="0.25">
      <c r="A81" s="91" t="str">
        <f>MID(F81,FIND("(Q",F81)+1,9)</f>
        <v>Q3ab.c.5a</v>
      </c>
      <c r="B81" s="92" t="s">
        <v>888</v>
      </c>
      <c r="C81" s="91" t="s">
        <v>818</v>
      </c>
      <c r="D81" s="3"/>
      <c r="F81" s="588" t="s">
        <v>889</v>
      </c>
      <c r="G81" s="588"/>
      <c r="H81" s="612"/>
      <c r="I81" s="76"/>
      <c r="J81" s="400"/>
      <c r="K81" s="401"/>
      <c r="L81" s="401"/>
      <c r="M81" s="402"/>
      <c r="N81" s="167" t="s">
        <v>1408</v>
      </c>
      <c r="O81" s="212" t="str">
        <f t="shared" si="19"/>
        <v/>
      </c>
      <c r="P81" s="175"/>
      <c r="Q81" s="384"/>
      <c r="R81" s="97"/>
      <c r="S81" s="233"/>
      <c r="T81" s="97"/>
      <c r="U81" s="310"/>
      <c r="V81" s="261" t="str">
        <f t="shared" si="14"/>
        <v>.</v>
      </c>
      <c r="W81" s="409"/>
      <c r="X81" s="349"/>
      <c r="Y81" s="189"/>
      <c r="Z81" s="189"/>
      <c r="AA81" s="267"/>
      <c r="AB81" s="227"/>
      <c r="AC81" s="226"/>
      <c r="AD81" s="228"/>
      <c r="AE81" s="228"/>
      <c r="AF81" s="311" t="str">
        <f t="shared" si="15"/>
        <v/>
      </c>
      <c r="AG81" s="176"/>
      <c r="AH81" s="312"/>
      <c r="AI81" s="176"/>
      <c r="AJ81" s="312"/>
      <c r="AK81" s="176" t="str">
        <f t="shared" si="16"/>
        <v/>
      </c>
      <c r="AL81" s="312"/>
      <c r="AM81" s="176"/>
      <c r="AN81" s="312"/>
      <c r="AO81" s="176"/>
      <c r="AP81" s="176" t="str">
        <f t="shared" si="17"/>
        <v>.</v>
      </c>
      <c r="AQ81" s="313"/>
    </row>
    <row r="82" spans="1:43" ht="28.5" customHeight="1" x14ac:dyDescent="0.25">
      <c r="A82" s="91" t="str">
        <f>MID(E82,FIND("(Q",E82)+1,8)</f>
        <v>Q3ab.c.6</v>
      </c>
      <c r="B82" s="92" t="s">
        <v>108</v>
      </c>
      <c r="C82" s="91" t="s">
        <v>819</v>
      </c>
      <c r="D82" s="4"/>
      <c r="E82" s="580" t="s">
        <v>890</v>
      </c>
      <c r="F82" s="580"/>
      <c r="G82" s="580"/>
      <c r="H82" s="581"/>
      <c r="I82" s="654" t="s">
        <v>122</v>
      </c>
      <c r="J82" s="428"/>
      <c r="K82" s="429"/>
      <c r="L82" s="429"/>
      <c r="M82" s="430"/>
      <c r="N82" s="167" t="s">
        <v>1</v>
      </c>
      <c r="O82" s="212" t="str">
        <f t="shared" si="19"/>
        <v>Question did not change, so no new value required for the year of the previous update</v>
      </c>
      <c r="P82" s="175"/>
      <c r="Q82" s="384"/>
      <c r="R82" s="97"/>
      <c r="S82" s="233"/>
      <c r="T82" s="97"/>
      <c r="U82" s="310"/>
      <c r="V82" s="261" t="str">
        <f t="shared" si="14"/>
        <v>no</v>
      </c>
      <c r="W82" s="409"/>
      <c r="X82" s="349"/>
      <c r="Y82" s="189"/>
      <c r="Z82" s="189"/>
      <c r="AA82" s="267"/>
      <c r="AB82" s="227"/>
      <c r="AC82" s="226"/>
      <c r="AD82" s="228"/>
      <c r="AE82" s="228"/>
      <c r="AF82" s="311" t="str">
        <f t="shared" si="15"/>
        <v/>
      </c>
      <c r="AG82" s="176"/>
      <c r="AH82" s="312"/>
      <c r="AI82" s="176"/>
      <c r="AJ82" s="312"/>
      <c r="AK82" s="176" t="str">
        <f t="shared" si="16"/>
        <v/>
      </c>
      <c r="AL82" s="312"/>
      <c r="AM82" s="176"/>
      <c r="AN82" s="312"/>
      <c r="AO82" s="176"/>
      <c r="AP82" s="176" t="str">
        <f t="shared" si="17"/>
        <v>.</v>
      </c>
      <c r="AQ82" s="313"/>
    </row>
    <row r="83" spans="1:43" ht="28.5" customHeight="1" x14ac:dyDescent="0.25">
      <c r="A83" s="91" t="str">
        <f>MID(F83,FIND("(Q",F83)+1,9)</f>
        <v>Q3ab.c.6a</v>
      </c>
      <c r="B83" s="92" t="s">
        <v>108</v>
      </c>
      <c r="C83" s="91" t="s">
        <v>820</v>
      </c>
      <c r="D83" s="4"/>
      <c r="E83" s="328"/>
      <c r="F83" s="638" t="s">
        <v>891</v>
      </c>
      <c r="G83" s="638"/>
      <c r="H83" s="639"/>
      <c r="I83" s="654"/>
      <c r="J83" s="428"/>
      <c r="K83" s="429"/>
      <c r="L83" s="429"/>
      <c r="M83" s="430"/>
      <c r="N83" s="167" t="s">
        <v>71</v>
      </c>
      <c r="O83" s="212" t="str">
        <f t="shared" si="19"/>
        <v>Question did not change, so no new value required for the year of the previous update</v>
      </c>
      <c r="P83" s="175"/>
      <c r="Q83" s="384"/>
      <c r="R83" s="97"/>
      <c r="S83" s="233"/>
      <c r="T83" s="97"/>
      <c r="U83" s="310"/>
      <c r="V83" s="261" t="str">
        <f t="shared" si="14"/>
        <v>not applicable</v>
      </c>
      <c r="W83" s="409"/>
      <c r="X83" s="349"/>
      <c r="Y83" s="189"/>
      <c r="Z83" s="189"/>
      <c r="AA83" s="267"/>
      <c r="AB83" s="227"/>
      <c r="AC83" s="226"/>
      <c r="AD83" s="228"/>
      <c r="AE83" s="228"/>
      <c r="AF83" s="311" t="str">
        <f t="shared" si="15"/>
        <v/>
      </c>
      <c r="AG83" s="176"/>
      <c r="AH83" s="312"/>
      <c r="AI83" s="176"/>
      <c r="AJ83" s="312"/>
      <c r="AK83" s="176" t="str">
        <f t="shared" si="16"/>
        <v/>
      </c>
      <c r="AL83" s="312"/>
      <c r="AM83" s="176"/>
      <c r="AN83" s="312"/>
      <c r="AO83" s="176"/>
      <c r="AP83" s="176" t="str">
        <f t="shared" si="17"/>
        <v>.</v>
      </c>
      <c r="AQ83" s="313"/>
    </row>
    <row r="84" spans="1:43" ht="21.65" customHeight="1" x14ac:dyDescent="0.25">
      <c r="A84" s="91" t="str">
        <f>MID(F84,FIND("(Q",F84)+1,9)</f>
        <v>Q3ab.c.6b</v>
      </c>
      <c r="B84" s="92" t="s">
        <v>888</v>
      </c>
      <c r="C84" s="91" t="s">
        <v>821</v>
      </c>
      <c r="D84" s="4"/>
      <c r="E84" s="328"/>
      <c r="F84" s="588" t="s">
        <v>892</v>
      </c>
      <c r="G84" s="588"/>
      <c r="H84" s="612"/>
      <c r="I84" s="76"/>
      <c r="J84" s="400"/>
      <c r="K84" s="401"/>
      <c r="L84" s="401"/>
      <c r="M84" s="402"/>
      <c r="N84" s="167" t="s">
        <v>1408</v>
      </c>
      <c r="O84" s="212" t="str">
        <f t="shared" si="19"/>
        <v/>
      </c>
      <c r="P84" s="175"/>
      <c r="Q84" s="384"/>
      <c r="R84" s="97"/>
      <c r="S84" s="233"/>
      <c r="T84" s="97"/>
      <c r="U84" s="310"/>
      <c r="V84" s="261" t="str">
        <f t="shared" si="14"/>
        <v>.</v>
      </c>
      <c r="W84" s="409"/>
      <c r="X84" s="349"/>
      <c r="Y84" s="189"/>
      <c r="Z84" s="189"/>
      <c r="AA84" s="267"/>
      <c r="AB84" s="227"/>
      <c r="AC84" s="226"/>
      <c r="AD84" s="228"/>
      <c r="AE84" s="228"/>
      <c r="AF84" s="311" t="str">
        <f t="shared" si="15"/>
        <v/>
      </c>
      <c r="AG84" s="176"/>
      <c r="AH84" s="312"/>
      <c r="AI84" s="176"/>
      <c r="AJ84" s="312"/>
      <c r="AK84" s="176" t="str">
        <f t="shared" si="16"/>
        <v/>
      </c>
      <c r="AL84" s="312"/>
      <c r="AM84" s="176"/>
      <c r="AN84" s="312"/>
      <c r="AO84" s="176"/>
      <c r="AP84" s="176" t="str">
        <f t="shared" si="17"/>
        <v>.</v>
      </c>
      <c r="AQ84" s="313"/>
    </row>
    <row r="85" spans="1:43" ht="46" x14ac:dyDescent="0.25">
      <c r="A85" s="91" t="str">
        <f>MID(E85,FIND("(Q",E85)+1,8)</f>
        <v>Q3ab.c.7</v>
      </c>
      <c r="B85" s="92" t="s">
        <v>108</v>
      </c>
      <c r="C85" s="91" t="s">
        <v>822</v>
      </c>
      <c r="D85" s="4"/>
      <c r="E85" s="580" t="s">
        <v>893</v>
      </c>
      <c r="F85" s="580"/>
      <c r="G85" s="580"/>
      <c r="H85" s="581"/>
      <c r="I85" s="327" t="s">
        <v>251</v>
      </c>
      <c r="J85" s="428"/>
      <c r="K85" s="429"/>
      <c r="L85" s="429"/>
      <c r="M85" s="430"/>
      <c r="N85" s="167" t="s">
        <v>1</v>
      </c>
      <c r="O85" s="212" t="str">
        <f t="shared" si="19"/>
        <v>Question did not change, so no new value required for the year of the previous update</v>
      </c>
      <c r="P85" s="175"/>
      <c r="Q85" s="384"/>
      <c r="R85" s="97"/>
      <c r="S85" s="233"/>
      <c r="T85" s="97"/>
      <c r="U85" s="310"/>
      <c r="V85" s="261" t="str">
        <f t="shared" si="14"/>
        <v>no</v>
      </c>
      <c r="W85" s="409"/>
      <c r="X85" s="349"/>
      <c r="Y85" s="189"/>
      <c r="Z85" s="189"/>
      <c r="AA85" s="267"/>
      <c r="AB85" s="227"/>
      <c r="AC85" s="226"/>
      <c r="AD85" s="228"/>
      <c r="AE85" s="228"/>
      <c r="AF85" s="311" t="str">
        <f t="shared" si="15"/>
        <v/>
      </c>
      <c r="AG85" s="176"/>
      <c r="AH85" s="312"/>
      <c r="AI85" s="176"/>
      <c r="AJ85" s="312"/>
      <c r="AK85" s="176" t="str">
        <f t="shared" si="16"/>
        <v/>
      </c>
      <c r="AL85" s="312"/>
      <c r="AM85" s="176"/>
      <c r="AN85" s="312"/>
      <c r="AO85" s="176"/>
      <c r="AP85" s="176" t="str">
        <f t="shared" si="17"/>
        <v>.</v>
      </c>
      <c r="AQ85" s="313"/>
    </row>
    <row r="86" spans="1:43" ht="33.65" customHeight="1" x14ac:dyDescent="0.25">
      <c r="A86" s="91" t="str">
        <f>MID(F86,FIND("(Q",F86)+1,9)</f>
        <v>Q3ab.c.7a</v>
      </c>
      <c r="B86" s="92" t="s">
        <v>108</v>
      </c>
      <c r="C86" s="91" t="s">
        <v>823</v>
      </c>
      <c r="D86" s="4"/>
      <c r="E86" s="325"/>
      <c r="F86" s="638" t="s">
        <v>895</v>
      </c>
      <c r="G86" s="638"/>
      <c r="H86" s="639"/>
      <c r="I86" s="76"/>
      <c r="J86" s="400"/>
      <c r="K86" s="401"/>
      <c r="L86" s="401"/>
      <c r="M86" s="402"/>
      <c r="N86" s="167" t="s">
        <v>71</v>
      </c>
      <c r="O86" s="212" t="str">
        <f t="shared" si="19"/>
        <v>Question did not change, so no new value required for the year of the previous update</v>
      </c>
      <c r="P86" s="175"/>
      <c r="Q86" s="384"/>
      <c r="R86" s="97"/>
      <c r="S86" s="233"/>
      <c r="T86" s="97"/>
      <c r="U86" s="310"/>
      <c r="V86" s="261" t="str">
        <f t="shared" si="14"/>
        <v>not applicable</v>
      </c>
      <c r="W86" s="409"/>
      <c r="X86" s="349"/>
      <c r="Y86" s="189"/>
      <c r="Z86" s="189"/>
      <c r="AA86" s="267"/>
      <c r="AB86" s="227"/>
      <c r="AC86" s="226"/>
      <c r="AD86" s="228"/>
      <c r="AE86" s="228"/>
      <c r="AF86" s="311" t="str">
        <f t="shared" si="15"/>
        <v/>
      </c>
      <c r="AG86" s="176"/>
      <c r="AH86" s="312"/>
      <c r="AI86" s="176"/>
      <c r="AJ86" s="312"/>
      <c r="AK86" s="176" t="str">
        <f t="shared" si="16"/>
        <v/>
      </c>
      <c r="AL86" s="312"/>
      <c r="AM86" s="176"/>
      <c r="AN86" s="312"/>
      <c r="AO86" s="176"/>
      <c r="AP86" s="176" t="str">
        <f t="shared" si="17"/>
        <v>.</v>
      </c>
      <c r="AQ86" s="313"/>
    </row>
    <row r="87" spans="1:43" ht="33" customHeight="1" x14ac:dyDescent="0.25">
      <c r="A87" s="91" t="str">
        <f>MID(F87,FIND("(Q",F87)+1,9)</f>
        <v>Q3ab.c.7b</v>
      </c>
      <c r="B87" s="92" t="s">
        <v>108</v>
      </c>
      <c r="C87" s="91" t="s">
        <v>824</v>
      </c>
      <c r="D87" s="4"/>
      <c r="E87" s="325"/>
      <c r="F87" s="588" t="s">
        <v>894</v>
      </c>
      <c r="G87" s="588"/>
      <c r="H87" s="612"/>
      <c r="I87" s="76"/>
      <c r="J87" s="400"/>
      <c r="K87" s="401"/>
      <c r="L87" s="401"/>
      <c r="M87" s="402"/>
      <c r="N87" s="167" t="s">
        <v>1416</v>
      </c>
      <c r="O87" s="212" t="str">
        <f t="shared" si="19"/>
        <v>Question did not change, so no new value required for the year of the previous update</v>
      </c>
      <c r="P87" s="175"/>
      <c r="Q87" s="384"/>
      <c r="R87" s="97"/>
      <c r="S87" s="233"/>
      <c r="T87" s="97"/>
      <c r="U87" s="310"/>
      <c r="V87" s="261" t="str">
        <f t="shared" si="14"/>
        <v>N/A</v>
      </c>
      <c r="W87" s="409"/>
      <c r="X87" s="349"/>
      <c r="Y87" s="189"/>
      <c r="Z87" s="189"/>
      <c r="AA87" s="267"/>
      <c r="AB87" s="227"/>
      <c r="AC87" s="226"/>
      <c r="AD87" s="228"/>
      <c r="AE87" s="228"/>
      <c r="AF87" s="311" t="str">
        <f t="shared" si="15"/>
        <v/>
      </c>
      <c r="AG87" s="176"/>
      <c r="AH87" s="312"/>
      <c r="AI87" s="176"/>
      <c r="AJ87" s="312"/>
      <c r="AK87" s="176" t="str">
        <f t="shared" si="16"/>
        <v/>
      </c>
      <c r="AL87" s="312"/>
      <c r="AM87" s="176"/>
      <c r="AN87" s="312"/>
      <c r="AO87" s="176"/>
      <c r="AP87" s="176" t="str">
        <f t="shared" si="17"/>
        <v>.</v>
      </c>
      <c r="AQ87" s="313"/>
    </row>
    <row r="88" spans="1:43" ht="33" customHeight="1" x14ac:dyDescent="0.25">
      <c r="A88" s="91" t="str">
        <f>MID(E88,FIND("(Q",E88)+1,8)</f>
        <v>Q3ab.c.8</v>
      </c>
      <c r="B88" s="92" t="s">
        <v>108</v>
      </c>
      <c r="C88" s="91" t="s">
        <v>825</v>
      </c>
      <c r="D88" s="4"/>
      <c r="E88" s="580" t="s">
        <v>896</v>
      </c>
      <c r="F88" s="580"/>
      <c r="G88" s="580"/>
      <c r="H88" s="581"/>
      <c r="I88" s="76"/>
      <c r="J88" s="400"/>
      <c r="K88" s="401"/>
      <c r="L88" s="401"/>
      <c r="M88" s="402"/>
      <c r="N88" s="167" t="s">
        <v>171</v>
      </c>
      <c r="O88" s="212" t="str">
        <f t="shared" si="19"/>
        <v>Question did not change, so no new value required for the year of the previous update</v>
      </c>
      <c r="P88" s="175"/>
      <c r="Q88" s="384"/>
      <c r="R88" s="97"/>
      <c r="S88" s="233"/>
      <c r="T88" s="97"/>
      <c r="U88" s="310"/>
      <c r="V88" s="261" t="str">
        <f t="shared" si="14"/>
        <v>yes (independently)</v>
      </c>
      <c r="W88" s="409"/>
      <c r="X88" s="349"/>
      <c r="Y88" s="189"/>
      <c r="Z88" s="189"/>
      <c r="AA88" s="267"/>
      <c r="AB88" s="227"/>
      <c r="AC88" s="226"/>
      <c r="AD88" s="228"/>
      <c r="AE88" s="228"/>
      <c r="AF88" s="311" t="str">
        <f t="shared" si="15"/>
        <v/>
      </c>
      <c r="AG88" s="176"/>
      <c r="AH88" s="312"/>
      <c r="AI88" s="176"/>
      <c r="AJ88" s="312"/>
      <c r="AK88" s="176" t="str">
        <f t="shared" si="16"/>
        <v/>
      </c>
      <c r="AL88" s="312"/>
      <c r="AM88" s="176"/>
      <c r="AN88" s="312"/>
      <c r="AO88" s="176"/>
      <c r="AP88" s="176" t="str">
        <f t="shared" si="17"/>
        <v>.</v>
      </c>
      <c r="AQ88" s="313"/>
    </row>
    <row r="89" spans="1:43" ht="23" x14ac:dyDescent="0.25">
      <c r="A89" s="91" t="str">
        <f>MID(F89,FIND("(Q",F89)+1,9)</f>
        <v>Q3ab.c.8a</v>
      </c>
      <c r="B89" s="92" t="s">
        <v>108</v>
      </c>
      <c r="C89" s="91" t="s">
        <v>826</v>
      </c>
      <c r="D89" s="4"/>
      <c r="E89" s="328"/>
      <c r="F89" s="638" t="s">
        <v>898</v>
      </c>
      <c r="G89" s="638"/>
      <c r="H89" s="639"/>
      <c r="I89" s="76"/>
      <c r="J89" s="400"/>
      <c r="K89" s="401"/>
      <c r="L89" s="401"/>
      <c r="M89" s="402"/>
      <c r="N89" s="167" t="s">
        <v>5</v>
      </c>
      <c r="O89" s="212" t="str">
        <f t="shared" si="19"/>
        <v>Question did not change, so no new value required for the year of the previous update</v>
      </c>
      <c r="P89" s="175"/>
      <c r="Q89" s="384"/>
      <c r="R89" s="97"/>
      <c r="S89" s="233"/>
      <c r="T89" s="97"/>
      <c r="U89" s="310"/>
      <c r="V89" s="261" t="str">
        <f t="shared" si="14"/>
        <v>yes</v>
      </c>
      <c r="W89" s="409"/>
      <c r="X89" s="349"/>
      <c r="Y89" s="189"/>
      <c r="Z89" s="189"/>
      <c r="AA89" s="267"/>
      <c r="AB89" s="227"/>
      <c r="AC89" s="226"/>
      <c r="AD89" s="228"/>
      <c r="AE89" s="228"/>
      <c r="AF89" s="311" t="str">
        <f t="shared" si="15"/>
        <v/>
      </c>
      <c r="AG89" s="176"/>
      <c r="AH89" s="312"/>
      <c r="AI89" s="176"/>
      <c r="AJ89" s="312"/>
      <c r="AK89" s="176" t="str">
        <f t="shared" si="16"/>
        <v/>
      </c>
      <c r="AL89" s="312"/>
      <c r="AM89" s="176"/>
      <c r="AN89" s="312"/>
      <c r="AO89" s="176"/>
      <c r="AP89" s="176" t="str">
        <f t="shared" si="17"/>
        <v>.</v>
      </c>
      <c r="AQ89" s="313"/>
    </row>
    <row r="90" spans="1:43" ht="25.5" customHeight="1" x14ac:dyDescent="0.25">
      <c r="A90" s="91" t="str">
        <f>MID(F90,FIND("(Q",F90)+1,9)</f>
        <v>Q3ab.c.8b</v>
      </c>
      <c r="B90" s="92" t="s">
        <v>888</v>
      </c>
      <c r="C90" s="91" t="s">
        <v>827</v>
      </c>
      <c r="D90" s="4"/>
      <c r="E90" s="328"/>
      <c r="F90" s="588" t="s">
        <v>897</v>
      </c>
      <c r="G90" s="588"/>
      <c r="H90" s="612"/>
      <c r="I90" s="76"/>
      <c r="J90" s="400"/>
      <c r="K90" s="401"/>
      <c r="L90" s="401"/>
      <c r="M90" s="402"/>
      <c r="N90" s="167" t="s">
        <v>1408</v>
      </c>
      <c r="O90" s="212" t="str">
        <f t="shared" si="19"/>
        <v/>
      </c>
      <c r="P90" s="175"/>
      <c r="Q90" s="384"/>
      <c r="R90" s="97"/>
      <c r="S90" s="233"/>
      <c r="T90" s="97"/>
      <c r="U90" s="310"/>
      <c r="V90" s="261" t="str">
        <f t="shared" si="14"/>
        <v>.</v>
      </c>
      <c r="W90" s="409"/>
      <c r="X90" s="349"/>
      <c r="Y90" s="189"/>
      <c r="Z90" s="189"/>
      <c r="AA90" s="267"/>
      <c r="AB90" s="227"/>
      <c r="AC90" s="226"/>
      <c r="AD90" s="228"/>
      <c r="AE90" s="228"/>
      <c r="AF90" s="311" t="str">
        <f t="shared" si="15"/>
        <v/>
      </c>
      <c r="AG90" s="176"/>
      <c r="AH90" s="312"/>
      <c r="AI90" s="176"/>
      <c r="AJ90" s="312"/>
      <c r="AK90" s="176" t="str">
        <f t="shared" si="16"/>
        <v/>
      </c>
      <c r="AL90" s="312"/>
      <c r="AM90" s="176"/>
      <c r="AN90" s="312"/>
      <c r="AO90" s="176"/>
      <c r="AP90" s="176" t="str">
        <f t="shared" si="17"/>
        <v>.</v>
      </c>
      <c r="AQ90" s="313"/>
    </row>
    <row r="91" spans="1:43" ht="37.5" customHeight="1" x14ac:dyDescent="0.25">
      <c r="A91" s="91" t="str">
        <f>MID(E91,FIND("(Q",E91)+1,8)</f>
        <v>Q3ab.c.9</v>
      </c>
      <c r="B91" s="92" t="s">
        <v>108</v>
      </c>
      <c r="C91" s="91" t="s">
        <v>828</v>
      </c>
      <c r="D91" s="4"/>
      <c r="E91" s="580" t="s">
        <v>899</v>
      </c>
      <c r="F91" s="580"/>
      <c r="G91" s="580"/>
      <c r="H91" s="581"/>
      <c r="I91" s="76"/>
      <c r="J91" s="400"/>
      <c r="K91" s="401"/>
      <c r="L91" s="401"/>
      <c r="M91" s="402"/>
      <c r="N91" s="167" t="s">
        <v>1</v>
      </c>
      <c r="O91" s="212" t="str">
        <f t="shared" si="19"/>
        <v>Question did not change, so no new value required for the year of the previous update</v>
      </c>
      <c r="P91" s="175"/>
      <c r="Q91" s="384"/>
      <c r="R91" s="97"/>
      <c r="S91" s="233"/>
      <c r="T91" s="97"/>
      <c r="U91" s="310"/>
      <c r="V91" s="261" t="str">
        <f t="shared" si="14"/>
        <v>no</v>
      </c>
      <c r="W91" s="409"/>
      <c r="X91" s="349"/>
      <c r="Y91" s="189"/>
      <c r="Z91" s="189"/>
      <c r="AA91" s="267"/>
      <c r="AB91" s="227"/>
      <c r="AC91" s="226"/>
      <c r="AD91" s="228"/>
      <c r="AE91" s="228"/>
      <c r="AF91" s="311" t="str">
        <f t="shared" si="15"/>
        <v/>
      </c>
      <c r="AG91" s="176"/>
      <c r="AH91" s="312"/>
      <c r="AI91" s="176"/>
      <c r="AJ91" s="312"/>
      <c r="AK91" s="176" t="str">
        <f t="shared" si="16"/>
        <v/>
      </c>
      <c r="AL91" s="312"/>
      <c r="AM91" s="176"/>
      <c r="AN91" s="312"/>
      <c r="AO91" s="176"/>
      <c r="AP91" s="176" t="str">
        <f t="shared" si="17"/>
        <v>.</v>
      </c>
      <c r="AQ91" s="313"/>
    </row>
    <row r="92" spans="1:43" ht="31.5" customHeight="1" x14ac:dyDescent="0.25">
      <c r="A92" s="91" t="str">
        <f>MID(E92,FIND("(Q",E92)+1,9)</f>
        <v>Q3ab.c.10</v>
      </c>
      <c r="B92" s="92" t="s">
        <v>108</v>
      </c>
      <c r="C92" s="91" t="s">
        <v>829</v>
      </c>
      <c r="D92" s="4"/>
      <c r="E92" s="580" t="s">
        <v>903</v>
      </c>
      <c r="F92" s="580"/>
      <c r="G92" s="580"/>
      <c r="H92" s="581"/>
      <c r="I92" s="76"/>
      <c r="J92" s="400"/>
      <c r="K92" s="401"/>
      <c r="L92" s="401"/>
      <c r="M92" s="402"/>
      <c r="N92" s="167" t="s">
        <v>171</v>
      </c>
      <c r="O92" s="212" t="str">
        <f t="shared" si="19"/>
        <v>Question did not change, so no new value required for the year of the previous update</v>
      </c>
      <c r="P92" s="175"/>
      <c r="Q92" s="384"/>
      <c r="R92" s="97"/>
      <c r="S92" s="233"/>
      <c r="T92" s="97"/>
      <c r="U92" s="310"/>
      <c r="V92" s="261" t="str">
        <f t="shared" si="14"/>
        <v>yes (independently)</v>
      </c>
      <c r="W92" s="409"/>
      <c r="X92" s="349"/>
      <c r="Y92" s="189"/>
      <c r="Z92" s="189"/>
      <c r="AA92" s="267"/>
      <c r="AB92" s="227"/>
      <c r="AC92" s="226"/>
      <c r="AD92" s="228"/>
      <c r="AE92" s="228"/>
      <c r="AF92" s="311" t="str">
        <f t="shared" si="15"/>
        <v/>
      </c>
      <c r="AG92" s="176"/>
      <c r="AH92" s="312"/>
      <c r="AI92" s="176"/>
      <c r="AJ92" s="312"/>
      <c r="AK92" s="176" t="str">
        <f t="shared" si="16"/>
        <v/>
      </c>
      <c r="AL92" s="312"/>
      <c r="AM92" s="176"/>
      <c r="AN92" s="312"/>
      <c r="AO92" s="176"/>
      <c r="AP92" s="176" t="str">
        <f t="shared" si="17"/>
        <v>.</v>
      </c>
      <c r="AQ92" s="313"/>
    </row>
    <row r="93" spans="1:43" ht="36" customHeight="1" x14ac:dyDescent="0.25">
      <c r="A93" s="91" t="str">
        <f>MID(E93,FIND("(Q",E93)+1,9)</f>
        <v>Q3ab.c.11</v>
      </c>
      <c r="B93" s="92" t="s">
        <v>108</v>
      </c>
      <c r="C93" s="91" t="s">
        <v>830</v>
      </c>
      <c r="D93" s="4"/>
      <c r="E93" s="580" t="s">
        <v>902</v>
      </c>
      <c r="F93" s="580"/>
      <c r="G93" s="580"/>
      <c r="H93" s="581"/>
      <c r="I93" s="76"/>
      <c r="J93" s="400"/>
      <c r="K93" s="401"/>
      <c r="L93" s="401"/>
      <c r="M93" s="402"/>
      <c r="N93" s="167" t="s">
        <v>171</v>
      </c>
      <c r="O93" s="212" t="str">
        <f t="shared" si="19"/>
        <v>Question did not change, so no new value required for the year of the previous update</v>
      </c>
      <c r="P93" s="175"/>
      <c r="Q93" s="384"/>
      <c r="R93" s="97"/>
      <c r="S93" s="233"/>
      <c r="T93" s="97"/>
      <c r="U93" s="310"/>
      <c r="V93" s="261" t="str">
        <f t="shared" si="14"/>
        <v>yes (independently)</v>
      </c>
      <c r="W93" s="409"/>
      <c r="X93" s="349"/>
      <c r="Y93" s="189"/>
      <c r="Z93" s="189"/>
      <c r="AA93" s="267"/>
      <c r="AB93" s="227"/>
      <c r="AC93" s="226"/>
      <c r="AD93" s="228"/>
      <c r="AE93" s="228"/>
      <c r="AF93" s="311" t="str">
        <f t="shared" si="15"/>
        <v/>
      </c>
      <c r="AG93" s="176"/>
      <c r="AH93" s="312"/>
      <c r="AI93" s="176"/>
      <c r="AJ93" s="312"/>
      <c r="AK93" s="176" t="str">
        <f t="shared" si="16"/>
        <v/>
      </c>
      <c r="AL93" s="312"/>
      <c r="AM93" s="176"/>
      <c r="AN93" s="312"/>
      <c r="AO93" s="176"/>
      <c r="AP93" s="176" t="str">
        <f t="shared" si="17"/>
        <v>.</v>
      </c>
      <c r="AQ93" s="313"/>
    </row>
    <row r="94" spans="1:43" ht="33" customHeight="1" x14ac:dyDescent="0.25">
      <c r="A94" s="91" t="str">
        <f>MID(E94,FIND("(Q",E94)+1,9)</f>
        <v>Q3ab.c.12</v>
      </c>
      <c r="B94" s="92" t="s">
        <v>108</v>
      </c>
      <c r="C94" s="91" t="s">
        <v>831</v>
      </c>
      <c r="D94" s="4"/>
      <c r="E94" s="580" t="s">
        <v>901</v>
      </c>
      <c r="F94" s="580"/>
      <c r="G94" s="580"/>
      <c r="H94" s="581"/>
      <c r="I94" s="76"/>
      <c r="J94" s="400"/>
      <c r="K94" s="401"/>
      <c r="L94" s="401"/>
      <c r="M94" s="402"/>
      <c r="N94" s="167" t="s">
        <v>1</v>
      </c>
      <c r="O94" s="212" t="str">
        <f t="shared" si="19"/>
        <v>Question did not change, so no new value required for the year of the previous update</v>
      </c>
      <c r="P94" s="175"/>
      <c r="Q94" s="384"/>
      <c r="R94" s="97"/>
      <c r="S94" s="233"/>
      <c r="T94" s="97"/>
      <c r="U94" s="310"/>
      <c r="V94" s="261" t="str">
        <f t="shared" si="14"/>
        <v>no</v>
      </c>
      <c r="W94" s="409"/>
      <c r="X94" s="349"/>
      <c r="Y94" s="189"/>
      <c r="Z94" s="189"/>
      <c r="AA94" s="267"/>
      <c r="AB94" s="227"/>
      <c r="AC94" s="226"/>
      <c r="AD94" s="228"/>
      <c r="AE94" s="228"/>
      <c r="AF94" s="311" t="str">
        <f t="shared" si="15"/>
        <v/>
      </c>
      <c r="AG94" s="176"/>
      <c r="AH94" s="312"/>
      <c r="AI94" s="176"/>
      <c r="AJ94" s="312"/>
      <c r="AK94" s="176" t="str">
        <f t="shared" si="16"/>
        <v/>
      </c>
      <c r="AL94" s="312"/>
      <c r="AM94" s="176"/>
      <c r="AN94" s="312"/>
      <c r="AO94" s="176"/>
      <c r="AP94" s="176" t="str">
        <f t="shared" si="17"/>
        <v>.</v>
      </c>
      <c r="AQ94" s="313"/>
    </row>
    <row r="95" spans="1:43" ht="47.25" customHeight="1" x14ac:dyDescent="0.25">
      <c r="A95" s="91" t="str">
        <f>MID(F95,FIND("(Q",F95)+1,10)</f>
        <v>Q3ab.c.12a</v>
      </c>
      <c r="B95" s="92" t="s">
        <v>888</v>
      </c>
      <c r="C95" s="91" t="s">
        <v>832</v>
      </c>
      <c r="D95" s="4"/>
      <c r="E95" s="328"/>
      <c r="F95" s="588" t="s">
        <v>900</v>
      </c>
      <c r="G95" s="588"/>
      <c r="H95" s="612"/>
      <c r="I95" s="76"/>
      <c r="J95" s="400"/>
      <c r="K95" s="401"/>
      <c r="L95" s="401"/>
      <c r="M95" s="402"/>
      <c r="N95" s="167" t="s">
        <v>1408</v>
      </c>
      <c r="O95" s="212" t="str">
        <f t="shared" si="19"/>
        <v/>
      </c>
      <c r="P95" s="175"/>
      <c r="Q95" s="384"/>
      <c r="R95" s="97"/>
      <c r="S95" s="233"/>
      <c r="T95" s="97"/>
      <c r="U95" s="310"/>
      <c r="V95" s="261" t="str">
        <f t="shared" si="14"/>
        <v>.</v>
      </c>
      <c r="W95" s="409"/>
      <c r="X95" s="349"/>
      <c r="Y95" s="189"/>
      <c r="Z95" s="189"/>
      <c r="AA95" s="267"/>
      <c r="AB95" s="227"/>
      <c r="AC95" s="226"/>
      <c r="AD95" s="181"/>
      <c r="AE95" s="228"/>
      <c r="AF95" s="311" t="str">
        <f t="shared" si="15"/>
        <v/>
      </c>
      <c r="AG95" s="176"/>
      <c r="AH95" s="312"/>
      <c r="AI95" s="176"/>
      <c r="AJ95" s="312"/>
      <c r="AK95" s="176" t="str">
        <f t="shared" si="16"/>
        <v/>
      </c>
      <c r="AL95" s="312"/>
      <c r="AM95" s="176"/>
      <c r="AN95" s="312"/>
      <c r="AO95" s="176"/>
      <c r="AP95" s="176" t="str">
        <f t="shared" si="17"/>
        <v>.</v>
      </c>
      <c r="AQ95" s="313"/>
    </row>
    <row r="96" spans="1:43" ht="57.5" x14ac:dyDescent="0.25">
      <c r="A96" s="91" t="str">
        <f>MID(E96,FIND("(Q",E96)+1,9)</f>
        <v>Q3ab.c.13</v>
      </c>
      <c r="B96" s="92" t="s">
        <v>862</v>
      </c>
      <c r="C96" s="130"/>
      <c r="D96" s="61"/>
      <c r="E96" s="651" t="s">
        <v>904</v>
      </c>
      <c r="F96" s="651"/>
      <c r="G96" s="651"/>
      <c r="H96" s="652"/>
      <c r="I96" s="327" t="s">
        <v>868</v>
      </c>
      <c r="J96" s="47"/>
      <c r="K96" s="73"/>
      <c r="L96" s="73"/>
      <c r="M96" s="96"/>
      <c r="N96" s="167" t="s">
        <v>0</v>
      </c>
      <c r="O96" s="212"/>
      <c r="P96" s="175"/>
      <c r="Q96" s="384"/>
      <c r="R96" s="97"/>
      <c r="S96" s="233"/>
      <c r="T96" s="97"/>
      <c r="U96" s="233"/>
      <c r="V96" s="261" t="str">
        <f t="shared" si="14"/>
        <v/>
      </c>
      <c r="W96" s="409"/>
      <c r="X96" s="349"/>
      <c r="Y96" s="189"/>
      <c r="Z96" s="189"/>
      <c r="AA96" s="267"/>
      <c r="AB96" s="316"/>
      <c r="AC96" s="226"/>
      <c r="AD96" s="228"/>
      <c r="AE96" s="228"/>
      <c r="AF96" s="315" t="str">
        <f t="shared" si="15"/>
        <v/>
      </c>
      <c r="AG96" s="176"/>
      <c r="AH96" s="312"/>
      <c r="AI96" s="176"/>
      <c r="AJ96" s="312"/>
      <c r="AK96" s="176" t="str">
        <f t="shared" si="16"/>
        <v/>
      </c>
      <c r="AL96" s="312"/>
      <c r="AM96" s="176"/>
      <c r="AN96" s="312"/>
      <c r="AO96" s="176"/>
      <c r="AP96" s="176" t="str">
        <f t="shared" si="17"/>
        <v>.</v>
      </c>
      <c r="AQ96" s="313"/>
    </row>
    <row r="97" spans="1:43" ht="60" customHeight="1" x14ac:dyDescent="0.25">
      <c r="C97" s="131"/>
      <c r="E97" s="658" t="s">
        <v>905</v>
      </c>
      <c r="F97" s="658"/>
      <c r="G97" s="658"/>
      <c r="H97" s="659"/>
      <c r="I97" s="136"/>
      <c r="J97" s="350"/>
      <c r="K97" s="133"/>
      <c r="L97" s="133"/>
      <c r="M97" s="139"/>
      <c r="N97" s="257"/>
      <c r="O97" s="179"/>
      <c r="P97" s="415"/>
      <c r="Q97" s="416"/>
      <c r="R97" s="246"/>
      <c r="S97" s="246"/>
      <c r="T97" s="246"/>
      <c r="U97" s="246"/>
      <c r="V97" s="193"/>
      <c r="W97" s="184"/>
      <c r="X97" s="389"/>
      <c r="Y97" s="403"/>
      <c r="Z97" s="403"/>
      <c r="AA97" s="404"/>
      <c r="AB97" s="422"/>
      <c r="AC97" s="416"/>
      <c r="AD97" s="179"/>
      <c r="AE97" s="179"/>
      <c r="AF97" s="48"/>
      <c r="AG97" s="179"/>
      <c r="AH97" s="48"/>
      <c r="AI97" s="179"/>
      <c r="AJ97" s="48"/>
      <c r="AK97" s="179"/>
      <c r="AL97" s="48"/>
      <c r="AM97" s="179"/>
      <c r="AN97" s="48"/>
      <c r="AO97" s="179"/>
      <c r="AP97" s="179"/>
      <c r="AQ97" s="184"/>
    </row>
    <row r="98" spans="1:43" ht="57.5" x14ac:dyDescent="0.25">
      <c r="A98" s="91" t="str">
        <f>MID(E98,FIND("(Q",E98)+1,8)</f>
        <v>Q3ab.d.1</v>
      </c>
      <c r="B98" s="92" t="s">
        <v>109</v>
      </c>
      <c r="C98" s="131"/>
      <c r="E98" s="552" t="s">
        <v>906</v>
      </c>
      <c r="F98" s="552"/>
      <c r="G98" s="552"/>
      <c r="H98" s="553"/>
      <c r="I98" s="330" t="s">
        <v>908</v>
      </c>
      <c r="J98" s="350"/>
      <c r="K98" s="133"/>
      <c r="L98" s="133"/>
      <c r="M98" s="139"/>
      <c r="N98" s="167" t="s">
        <v>0</v>
      </c>
      <c r="O98" s="212" t="s">
        <v>1280</v>
      </c>
      <c r="P98" s="417"/>
      <c r="Q98" s="418"/>
      <c r="R98" s="203"/>
      <c r="S98" s="203"/>
      <c r="T98" s="203"/>
      <c r="U98" s="203"/>
      <c r="V98" s="261" t="str">
        <f t="shared" si="14"/>
        <v/>
      </c>
      <c r="W98" s="231"/>
      <c r="X98" s="389"/>
      <c r="Y98" s="403"/>
      <c r="Z98" s="403"/>
      <c r="AA98" s="404"/>
      <c r="AB98" s="392"/>
      <c r="AC98" s="395"/>
      <c r="AD98" s="176"/>
      <c r="AE98" s="176"/>
      <c r="AF98" s="312" t="str">
        <f t="shared" si="15"/>
        <v/>
      </c>
      <c r="AG98" s="176"/>
      <c r="AH98" s="312"/>
      <c r="AI98" s="176"/>
      <c r="AJ98" s="312"/>
      <c r="AK98" s="176" t="str">
        <f t="shared" si="16"/>
        <v/>
      </c>
      <c r="AL98" s="312"/>
      <c r="AM98" s="176"/>
      <c r="AN98" s="312"/>
      <c r="AO98" s="176"/>
      <c r="AP98" s="176" t="str">
        <f t="shared" si="17"/>
        <v>.</v>
      </c>
      <c r="AQ98" s="313"/>
    </row>
    <row r="99" spans="1:43" ht="38.25" customHeight="1" x14ac:dyDescent="0.25">
      <c r="A99" s="91" t="str">
        <f>MID(E99,FIND("(Q",E99)+1,8)</f>
        <v>Q3ab.d.2</v>
      </c>
      <c r="B99" s="92" t="s">
        <v>109</v>
      </c>
      <c r="C99" s="131"/>
      <c r="E99" s="552" t="s">
        <v>907</v>
      </c>
      <c r="F99" s="552"/>
      <c r="G99" s="552"/>
      <c r="H99" s="553"/>
      <c r="I99" s="136"/>
      <c r="J99" s="350"/>
      <c r="K99" s="133"/>
      <c r="L99" s="133"/>
      <c r="M99" s="139"/>
      <c r="N99" s="167" t="s">
        <v>0</v>
      </c>
      <c r="O99" s="212" t="s">
        <v>1280</v>
      </c>
      <c r="P99" s="417"/>
      <c r="Q99" s="418"/>
      <c r="R99" s="203"/>
      <c r="S99" s="203"/>
      <c r="T99" s="203"/>
      <c r="U99" s="203"/>
      <c r="V99" s="261" t="str">
        <f t="shared" si="14"/>
        <v/>
      </c>
      <c r="W99" s="231"/>
      <c r="X99" s="389"/>
      <c r="Y99" s="403"/>
      <c r="Z99" s="403"/>
      <c r="AA99" s="404"/>
      <c r="AB99" s="392"/>
      <c r="AC99" s="395"/>
      <c r="AD99" s="176"/>
      <c r="AE99" s="176"/>
      <c r="AF99" s="312" t="str">
        <f t="shared" si="15"/>
        <v/>
      </c>
      <c r="AG99" s="176"/>
      <c r="AH99" s="312"/>
      <c r="AI99" s="176"/>
      <c r="AJ99" s="312"/>
      <c r="AK99" s="176" t="str">
        <f t="shared" si="16"/>
        <v/>
      </c>
      <c r="AL99" s="312"/>
      <c r="AM99" s="176"/>
      <c r="AN99" s="312"/>
      <c r="AO99" s="176"/>
      <c r="AP99" s="176" t="str">
        <f t="shared" si="17"/>
        <v>.</v>
      </c>
      <c r="AQ99" s="313"/>
    </row>
    <row r="100" spans="1:43" ht="60" customHeight="1" x14ac:dyDescent="0.25">
      <c r="C100" s="131"/>
      <c r="E100" s="329"/>
      <c r="F100" s="570" t="s">
        <v>931</v>
      </c>
      <c r="G100" s="570"/>
      <c r="H100" s="571"/>
      <c r="I100" s="650" t="s">
        <v>1016</v>
      </c>
      <c r="J100" s="350"/>
      <c r="K100" s="133"/>
      <c r="L100" s="133"/>
      <c r="M100" s="139"/>
      <c r="N100" s="257"/>
      <c r="O100" s="179"/>
      <c r="P100" s="415"/>
      <c r="Q100" s="416"/>
      <c r="R100" s="246"/>
      <c r="S100" s="246"/>
      <c r="T100" s="246"/>
      <c r="U100" s="246"/>
      <c r="V100" s="193"/>
      <c r="W100" s="184"/>
      <c r="X100" s="389"/>
      <c r="Y100" s="403"/>
      <c r="Z100" s="403"/>
      <c r="AA100" s="404"/>
      <c r="AB100" s="422"/>
      <c r="AC100" s="416"/>
      <c r="AD100" s="179"/>
      <c r="AE100" s="179"/>
      <c r="AF100" s="48"/>
      <c r="AG100" s="179"/>
      <c r="AH100" s="48"/>
      <c r="AI100" s="179"/>
      <c r="AJ100" s="48"/>
      <c r="AK100" s="179"/>
      <c r="AL100" s="48"/>
      <c r="AM100" s="179"/>
      <c r="AN100" s="48"/>
      <c r="AO100" s="179"/>
      <c r="AP100" s="179"/>
      <c r="AQ100" s="184"/>
    </row>
    <row r="101" spans="1:43" ht="34.5" x14ac:dyDescent="0.25">
      <c r="A101" s="91" t="str">
        <f>MID(F$100,FIND("(Q",F$100)+1,9)&amp;"_i"</f>
        <v>Q3ab.d.2a_i</v>
      </c>
      <c r="B101" s="91" t="s">
        <v>109</v>
      </c>
      <c r="C101" s="131"/>
      <c r="F101" s="329"/>
      <c r="G101" s="129" t="s">
        <v>909</v>
      </c>
      <c r="H101" s="323"/>
      <c r="I101" s="650"/>
      <c r="J101" s="350"/>
      <c r="K101" s="133"/>
      <c r="L101" s="133"/>
      <c r="M101" s="140"/>
      <c r="N101" s="167" t="s">
        <v>0</v>
      </c>
      <c r="O101" s="212" t="s">
        <v>1280</v>
      </c>
      <c r="P101" s="417"/>
      <c r="Q101" s="418"/>
      <c r="R101" s="203"/>
      <c r="S101" s="203"/>
      <c r="T101" s="203"/>
      <c r="U101" s="203"/>
      <c r="V101" s="261" t="str">
        <f t="shared" si="14"/>
        <v/>
      </c>
      <c r="W101" s="231"/>
      <c r="X101" s="389"/>
      <c r="Y101" s="403"/>
      <c r="Z101" s="403"/>
      <c r="AA101" s="404"/>
      <c r="AB101" s="392"/>
      <c r="AC101" s="395"/>
      <c r="AD101" s="176"/>
      <c r="AE101" s="176"/>
      <c r="AF101" s="312" t="str">
        <f t="shared" si="15"/>
        <v/>
      </c>
      <c r="AG101" s="176"/>
      <c r="AH101" s="312"/>
      <c r="AI101" s="176"/>
      <c r="AJ101" s="312"/>
      <c r="AK101" s="176" t="str">
        <f t="shared" si="16"/>
        <v/>
      </c>
      <c r="AL101" s="312"/>
      <c r="AM101" s="176"/>
      <c r="AN101" s="312"/>
      <c r="AO101" s="176"/>
      <c r="AP101" s="176" t="str">
        <f t="shared" si="17"/>
        <v>.</v>
      </c>
      <c r="AQ101" s="313"/>
    </row>
    <row r="102" spans="1:43" ht="34.5" x14ac:dyDescent="0.25">
      <c r="A102" s="91" t="str">
        <f>MID(F$100,FIND("(Q",F$100)+1,9)&amp;"_ii"</f>
        <v>Q3ab.d.2a_ii</v>
      </c>
      <c r="B102" s="91" t="s">
        <v>109</v>
      </c>
      <c r="C102" s="131"/>
      <c r="F102" s="329"/>
      <c r="G102" s="129" t="s">
        <v>910</v>
      </c>
      <c r="H102" s="323"/>
      <c r="I102" s="650"/>
      <c r="J102" s="350"/>
      <c r="K102" s="133"/>
      <c r="L102" s="133"/>
      <c r="M102" s="140"/>
      <c r="N102" s="167" t="s">
        <v>0</v>
      </c>
      <c r="O102" s="212" t="s">
        <v>1280</v>
      </c>
      <c r="P102" s="417"/>
      <c r="Q102" s="418"/>
      <c r="R102" s="203"/>
      <c r="S102" s="203"/>
      <c r="T102" s="203"/>
      <c r="U102" s="203"/>
      <c r="V102" s="261" t="str">
        <f t="shared" si="14"/>
        <v/>
      </c>
      <c r="W102" s="231"/>
      <c r="X102" s="389"/>
      <c r="Y102" s="403"/>
      <c r="Z102" s="403"/>
      <c r="AA102" s="404"/>
      <c r="AB102" s="392"/>
      <c r="AC102" s="395"/>
      <c r="AD102" s="176"/>
      <c r="AE102" s="176"/>
      <c r="AF102" s="312" t="str">
        <f t="shared" si="15"/>
        <v/>
      </c>
      <c r="AG102" s="176"/>
      <c r="AH102" s="312"/>
      <c r="AI102" s="176"/>
      <c r="AJ102" s="312"/>
      <c r="AK102" s="176" t="str">
        <f t="shared" si="16"/>
        <v/>
      </c>
      <c r="AL102" s="312"/>
      <c r="AM102" s="176"/>
      <c r="AN102" s="312"/>
      <c r="AO102" s="176"/>
      <c r="AP102" s="176" t="str">
        <f t="shared" si="17"/>
        <v>.</v>
      </c>
      <c r="AQ102" s="313"/>
    </row>
    <row r="103" spans="1:43" ht="34.5" x14ac:dyDescent="0.25">
      <c r="A103" s="91" t="str">
        <f>MID(F$100,FIND("(Q",F$100)+1,9)&amp;"_iii"</f>
        <v>Q3ab.d.2a_iii</v>
      </c>
      <c r="B103" s="91" t="s">
        <v>109</v>
      </c>
      <c r="C103" s="131"/>
      <c r="F103" s="329"/>
      <c r="G103" s="129" t="s">
        <v>911</v>
      </c>
      <c r="H103" s="323"/>
      <c r="I103" s="650"/>
      <c r="J103" s="350"/>
      <c r="K103" s="133"/>
      <c r="L103" s="133"/>
      <c r="M103" s="140"/>
      <c r="N103" s="167" t="s">
        <v>0</v>
      </c>
      <c r="O103" s="212" t="s">
        <v>1280</v>
      </c>
      <c r="P103" s="417"/>
      <c r="Q103" s="418"/>
      <c r="R103" s="203"/>
      <c r="S103" s="203"/>
      <c r="T103" s="203"/>
      <c r="U103" s="203"/>
      <c r="V103" s="261" t="str">
        <f t="shared" si="14"/>
        <v/>
      </c>
      <c r="W103" s="231"/>
      <c r="X103" s="389"/>
      <c r="Y103" s="403"/>
      <c r="Z103" s="403"/>
      <c r="AA103" s="404"/>
      <c r="AB103" s="392"/>
      <c r="AC103" s="395"/>
      <c r="AD103" s="176"/>
      <c r="AE103" s="176"/>
      <c r="AF103" s="312" t="str">
        <f t="shared" si="15"/>
        <v/>
      </c>
      <c r="AG103" s="176"/>
      <c r="AH103" s="312"/>
      <c r="AI103" s="176"/>
      <c r="AJ103" s="312"/>
      <c r="AK103" s="176" t="str">
        <f t="shared" si="16"/>
        <v/>
      </c>
      <c r="AL103" s="312"/>
      <c r="AM103" s="176"/>
      <c r="AN103" s="312"/>
      <c r="AO103" s="176"/>
      <c r="AP103" s="176" t="str">
        <f t="shared" si="17"/>
        <v>.</v>
      </c>
      <c r="AQ103" s="313"/>
    </row>
    <row r="104" spans="1:43" ht="34.5" x14ac:dyDescent="0.25">
      <c r="A104" s="91" t="str">
        <f>MID(F$100,FIND("(Q",F$100)+1,9)&amp;"_iv"</f>
        <v>Q3ab.d.2a_iv</v>
      </c>
      <c r="B104" s="91" t="s">
        <v>109</v>
      </c>
      <c r="C104" s="131"/>
      <c r="F104" s="329"/>
      <c r="G104" s="129" t="s">
        <v>912</v>
      </c>
      <c r="H104" s="323"/>
      <c r="I104" s="650"/>
      <c r="J104" s="350"/>
      <c r="K104" s="133"/>
      <c r="L104" s="133"/>
      <c r="M104" s="140"/>
      <c r="N104" s="167" t="s">
        <v>0</v>
      </c>
      <c r="O104" s="212" t="s">
        <v>1280</v>
      </c>
      <c r="P104" s="417"/>
      <c r="Q104" s="418"/>
      <c r="R104" s="203"/>
      <c r="S104" s="203"/>
      <c r="T104" s="203"/>
      <c r="U104" s="203"/>
      <c r="V104" s="261" t="str">
        <f t="shared" si="14"/>
        <v/>
      </c>
      <c r="W104" s="231"/>
      <c r="X104" s="389"/>
      <c r="Y104" s="403"/>
      <c r="Z104" s="403"/>
      <c r="AA104" s="404"/>
      <c r="AB104" s="392"/>
      <c r="AC104" s="395"/>
      <c r="AD104" s="176"/>
      <c r="AE104" s="176"/>
      <c r="AF104" s="312" t="str">
        <f t="shared" si="15"/>
        <v/>
      </c>
      <c r="AG104" s="176"/>
      <c r="AH104" s="312"/>
      <c r="AI104" s="176"/>
      <c r="AJ104" s="312"/>
      <c r="AK104" s="176" t="str">
        <f t="shared" si="16"/>
        <v/>
      </c>
      <c r="AL104" s="312"/>
      <c r="AM104" s="176"/>
      <c r="AN104" s="312"/>
      <c r="AO104" s="176"/>
      <c r="AP104" s="176" t="str">
        <f t="shared" si="17"/>
        <v>.</v>
      </c>
      <c r="AQ104" s="313"/>
    </row>
    <row r="105" spans="1:43" ht="45" customHeight="1" x14ac:dyDescent="0.25">
      <c r="A105" s="91" t="str">
        <f>MID(F$100,FIND("(Q",F$100)+1,9)&amp;"_v"</f>
        <v>Q3ab.d.2a_v</v>
      </c>
      <c r="B105" s="91" t="s">
        <v>109</v>
      </c>
      <c r="C105" s="131"/>
      <c r="F105" s="329"/>
      <c r="G105" s="552" t="s">
        <v>913</v>
      </c>
      <c r="H105" s="553"/>
      <c r="I105" s="650"/>
      <c r="J105" s="350"/>
      <c r="K105" s="133"/>
      <c r="L105" s="133"/>
      <c r="M105" s="140"/>
      <c r="N105" s="167" t="s">
        <v>0</v>
      </c>
      <c r="O105" s="212" t="s">
        <v>1280</v>
      </c>
      <c r="P105" s="417"/>
      <c r="Q105" s="418"/>
      <c r="R105" s="203"/>
      <c r="S105" s="203"/>
      <c r="T105" s="203"/>
      <c r="U105" s="203"/>
      <c r="V105" s="261" t="str">
        <f t="shared" si="14"/>
        <v/>
      </c>
      <c r="W105" s="231"/>
      <c r="X105" s="389"/>
      <c r="Y105" s="403"/>
      <c r="Z105" s="403"/>
      <c r="AA105" s="404"/>
      <c r="AB105" s="392"/>
      <c r="AC105" s="395"/>
      <c r="AD105" s="176"/>
      <c r="AE105" s="176"/>
      <c r="AF105" s="312" t="str">
        <f t="shared" si="15"/>
        <v/>
      </c>
      <c r="AG105" s="176"/>
      <c r="AH105" s="312"/>
      <c r="AI105" s="176"/>
      <c r="AJ105" s="312"/>
      <c r="AK105" s="176" t="str">
        <f t="shared" si="16"/>
        <v/>
      </c>
      <c r="AL105" s="312"/>
      <c r="AM105" s="176"/>
      <c r="AN105" s="312"/>
      <c r="AO105" s="176"/>
      <c r="AP105" s="176" t="str">
        <f t="shared" si="17"/>
        <v>.</v>
      </c>
      <c r="AQ105" s="313"/>
    </row>
    <row r="106" spans="1:43" ht="34.5" x14ac:dyDescent="0.25">
      <c r="A106" s="91" t="str">
        <f>MID(F$100,FIND("(Q",F$100)+1,9)&amp;"_vi"</f>
        <v>Q3ab.d.2a_vi</v>
      </c>
      <c r="B106" s="91" t="s">
        <v>109</v>
      </c>
      <c r="C106" s="131"/>
      <c r="F106" s="329"/>
      <c r="G106" s="129" t="s">
        <v>914</v>
      </c>
      <c r="H106" s="323"/>
      <c r="I106" s="650"/>
      <c r="J106" s="350"/>
      <c r="K106" s="133"/>
      <c r="L106" s="133"/>
      <c r="M106" s="140"/>
      <c r="N106" s="167" t="s">
        <v>0</v>
      </c>
      <c r="O106" s="212" t="s">
        <v>1280</v>
      </c>
      <c r="P106" s="417"/>
      <c r="Q106" s="418"/>
      <c r="R106" s="203"/>
      <c r="S106" s="203"/>
      <c r="T106" s="203"/>
      <c r="U106" s="203"/>
      <c r="V106" s="261" t="str">
        <f t="shared" si="14"/>
        <v/>
      </c>
      <c r="W106" s="231"/>
      <c r="X106" s="389"/>
      <c r="Y106" s="403"/>
      <c r="Z106" s="403"/>
      <c r="AA106" s="404"/>
      <c r="AB106" s="392"/>
      <c r="AC106" s="395"/>
      <c r="AD106" s="176"/>
      <c r="AE106" s="176"/>
      <c r="AF106" s="312" t="str">
        <f t="shared" si="15"/>
        <v/>
      </c>
      <c r="AG106" s="176"/>
      <c r="AH106" s="312"/>
      <c r="AI106" s="176"/>
      <c r="AJ106" s="312"/>
      <c r="AK106" s="176" t="str">
        <f t="shared" si="16"/>
        <v/>
      </c>
      <c r="AL106" s="312"/>
      <c r="AM106" s="176"/>
      <c r="AN106" s="312"/>
      <c r="AO106" s="176"/>
      <c r="AP106" s="176" t="str">
        <f t="shared" si="17"/>
        <v>.</v>
      </c>
      <c r="AQ106" s="313"/>
    </row>
    <row r="107" spans="1:43" ht="34.5" x14ac:dyDescent="0.25">
      <c r="A107" s="91" t="str">
        <f>MID(F$100,FIND("(Q",F$100)+1,9)&amp;"_vii"</f>
        <v>Q3ab.d.2a_vii</v>
      </c>
      <c r="B107" s="91" t="s">
        <v>109</v>
      </c>
      <c r="C107" s="131"/>
      <c r="F107" s="329"/>
      <c r="G107" s="129" t="s">
        <v>915</v>
      </c>
      <c r="H107" s="323"/>
      <c r="I107" s="650"/>
      <c r="J107" s="350"/>
      <c r="K107" s="133"/>
      <c r="L107" s="133"/>
      <c r="M107" s="140"/>
      <c r="N107" s="167" t="s">
        <v>0</v>
      </c>
      <c r="O107" s="212" t="s">
        <v>1280</v>
      </c>
      <c r="P107" s="417"/>
      <c r="Q107" s="418"/>
      <c r="R107" s="203"/>
      <c r="S107" s="203"/>
      <c r="T107" s="203"/>
      <c r="U107" s="203"/>
      <c r="V107" s="261" t="str">
        <f t="shared" si="14"/>
        <v/>
      </c>
      <c r="W107" s="231"/>
      <c r="X107" s="389"/>
      <c r="Y107" s="403"/>
      <c r="Z107" s="403"/>
      <c r="AA107" s="404"/>
      <c r="AB107" s="392"/>
      <c r="AC107" s="395"/>
      <c r="AD107" s="176"/>
      <c r="AE107" s="176"/>
      <c r="AF107" s="312" t="str">
        <f t="shared" si="15"/>
        <v/>
      </c>
      <c r="AG107" s="176"/>
      <c r="AH107" s="312"/>
      <c r="AI107" s="176"/>
      <c r="AJ107" s="312"/>
      <c r="AK107" s="176" t="str">
        <f t="shared" si="16"/>
        <v/>
      </c>
      <c r="AL107" s="312"/>
      <c r="AM107" s="176"/>
      <c r="AN107" s="312"/>
      <c r="AO107" s="176"/>
      <c r="AP107" s="176" t="str">
        <f t="shared" si="17"/>
        <v>.</v>
      </c>
      <c r="AQ107" s="313"/>
    </row>
    <row r="108" spans="1:43" ht="26.25" customHeight="1" x14ac:dyDescent="0.25">
      <c r="C108" s="131"/>
      <c r="E108" s="62"/>
      <c r="F108" s="552" t="s">
        <v>932</v>
      </c>
      <c r="G108" s="552"/>
      <c r="H108" s="553"/>
      <c r="I108" s="135"/>
      <c r="J108" s="350"/>
      <c r="K108" s="133"/>
      <c r="L108" s="133"/>
      <c r="M108" s="140"/>
      <c r="N108" s="257"/>
      <c r="O108" s="179"/>
      <c r="P108" s="415"/>
      <c r="Q108" s="416"/>
      <c r="R108" s="246"/>
      <c r="S108" s="246"/>
      <c r="T108" s="246"/>
      <c r="U108" s="246"/>
      <c r="V108" s="193"/>
      <c r="W108" s="184"/>
      <c r="X108" s="389"/>
      <c r="Y108" s="403"/>
      <c r="Z108" s="403"/>
      <c r="AA108" s="404"/>
      <c r="AB108" s="422"/>
      <c r="AC108" s="416"/>
      <c r="AD108" s="179"/>
      <c r="AE108" s="179"/>
      <c r="AF108" s="48"/>
      <c r="AG108" s="179"/>
      <c r="AH108" s="48"/>
      <c r="AI108" s="179"/>
      <c r="AJ108" s="48"/>
      <c r="AK108" s="179"/>
      <c r="AL108" s="48"/>
      <c r="AM108" s="179"/>
      <c r="AN108" s="48"/>
      <c r="AO108" s="179"/>
      <c r="AP108" s="179"/>
      <c r="AQ108" s="184"/>
    </row>
    <row r="109" spans="1:43" ht="34.5" x14ac:dyDescent="0.25">
      <c r="A109" s="91" t="str">
        <f>MID(F$108,FIND("(Q",F$108)+1,9)&amp;"_i"</f>
        <v>Q3ab.d.2b_i</v>
      </c>
      <c r="B109" s="91" t="s">
        <v>109</v>
      </c>
      <c r="C109" s="131"/>
      <c r="E109" s="62"/>
      <c r="F109" s="324"/>
      <c r="G109" s="644" t="s">
        <v>916</v>
      </c>
      <c r="H109" s="645"/>
      <c r="I109" s="135"/>
      <c r="J109" s="350"/>
      <c r="K109" s="133"/>
      <c r="L109" s="133"/>
      <c r="M109" s="140"/>
      <c r="N109" s="167" t="s">
        <v>0</v>
      </c>
      <c r="O109" s="212" t="s">
        <v>1280</v>
      </c>
      <c r="P109" s="417"/>
      <c r="Q109" s="418"/>
      <c r="R109" s="203"/>
      <c r="S109" s="203"/>
      <c r="T109" s="203"/>
      <c r="U109" s="203"/>
      <c r="V109" s="261" t="str">
        <f t="shared" si="14"/>
        <v/>
      </c>
      <c r="W109" s="231"/>
      <c r="X109" s="389"/>
      <c r="Y109" s="403"/>
      <c r="Z109" s="403"/>
      <c r="AA109" s="404"/>
      <c r="AB109" s="392"/>
      <c r="AC109" s="395"/>
      <c r="AD109" s="176"/>
      <c r="AE109" s="176"/>
      <c r="AF109" s="312" t="str">
        <f t="shared" si="15"/>
        <v/>
      </c>
      <c r="AG109" s="176"/>
      <c r="AH109" s="312"/>
      <c r="AI109" s="176"/>
      <c r="AJ109" s="312"/>
      <c r="AK109" s="176" t="str">
        <f t="shared" si="16"/>
        <v/>
      </c>
      <c r="AL109" s="312"/>
      <c r="AM109" s="176"/>
      <c r="AN109" s="312"/>
      <c r="AO109" s="176"/>
      <c r="AP109" s="176" t="str">
        <f t="shared" si="17"/>
        <v>.</v>
      </c>
      <c r="AQ109" s="313"/>
    </row>
    <row r="110" spans="1:43" ht="34.5" x14ac:dyDescent="0.25">
      <c r="A110" s="91" t="str">
        <f>MID(F$108,FIND("(Q",F$108)+1,9)&amp;"_ii"</f>
        <v>Q3ab.d.2b_ii</v>
      </c>
      <c r="B110" s="91" t="s">
        <v>109</v>
      </c>
      <c r="C110" s="131"/>
      <c r="E110" s="62"/>
      <c r="F110" s="324"/>
      <c r="G110" s="644" t="s">
        <v>917</v>
      </c>
      <c r="H110" s="645"/>
      <c r="I110" s="135"/>
      <c r="J110" s="350"/>
      <c r="K110" s="133"/>
      <c r="L110" s="133"/>
      <c r="M110" s="140"/>
      <c r="N110" s="167" t="s">
        <v>0</v>
      </c>
      <c r="O110" s="212" t="s">
        <v>1280</v>
      </c>
      <c r="P110" s="417"/>
      <c r="Q110" s="418"/>
      <c r="R110" s="203"/>
      <c r="S110" s="203"/>
      <c r="T110" s="203"/>
      <c r="U110" s="203"/>
      <c r="V110" s="261" t="str">
        <f t="shared" si="14"/>
        <v/>
      </c>
      <c r="W110" s="231"/>
      <c r="X110" s="389"/>
      <c r="Y110" s="403"/>
      <c r="Z110" s="403"/>
      <c r="AA110" s="404"/>
      <c r="AB110" s="392"/>
      <c r="AC110" s="395"/>
      <c r="AD110" s="176"/>
      <c r="AE110" s="176"/>
      <c r="AF110" s="312" t="str">
        <f t="shared" si="15"/>
        <v/>
      </c>
      <c r="AG110" s="176"/>
      <c r="AH110" s="312"/>
      <c r="AI110" s="176"/>
      <c r="AJ110" s="312"/>
      <c r="AK110" s="176" t="str">
        <f t="shared" si="16"/>
        <v/>
      </c>
      <c r="AL110" s="312"/>
      <c r="AM110" s="176"/>
      <c r="AN110" s="312"/>
      <c r="AO110" s="176"/>
      <c r="AP110" s="176" t="str">
        <f t="shared" si="17"/>
        <v>.</v>
      </c>
      <c r="AQ110" s="313"/>
    </row>
    <row r="111" spans="1:43" ht="34.5" x14ac:dyDescent="0.25">
      <c r="A111" s="91" t="str">
        <f>MID(F$108,FIND("(Q",F$108)+1,9)&amp;"_iii"</f>
        <v>Q3ab.d.2b_iii</v>
      </c>
      <c r="B111" s="91" t="s">
        <v>109</v>
      </c>
      <c r="C111" s="131"/>
      <c r="E111" s="62"/>
      <c r="F111" s="324"/>
      <c r="G111" s="644" t="s">
        <v>918</v>
      </c>
      <c r="H111" s="645"/>
      <c r="I111" s="135"/>
      <c r="J111" s="350"/>
      <c r="K111" s="133"/>
      <c r="L111" s="133"/>
      <c r="M111" s="140"/>
      <c r="N111" s="167" t="s">
        <v>0</v>
      </c>
      <c r="O111" s="212" t="s">
        <v>1280</v>
      </c>
      <c r="P111" s="417"/>
      <c r="Q111" s="418"/>
      <c r="R111" s="203"/>
      <c r="S111" s="203"/>
      <c r="T111" s="203"/>
      <c r="U111" s="203"/>
      <c r="V111" s="261" t="str">
        <f t="shared" si="14"/>
        <v/>
      </c>
      <c r="W111" s="231"/>
      <c r="X111" s="389"/>
      <c r="Y111" s="403"/>
      <c r="Z111" s="403"/>
      <c r="AA111" s="404"/>
      <c r="AB111" s="392"/>
      <c r="AC111" s="395"/>
      <c r="AD111" s="176"/>
      <c r="AE111" s="176"/>
      <c r="AF111" s="312" t="str">
        <f t="shared" si="15"/>
        <v/>
      </c>
      <c r="AG111" s="176"/>
      <c r="AH111" s="312"/>
      <c r="AI111" s="176"/>
      <c r="AJ111" s="312"/>
      <c r="AK111" s="176" t="str">
        <f t="shared" si="16"/>
        <v/>
      </c>
      <c r="AL111" s="312"/>
      <c r="AM111" s="176"/>
      <c r="AN111" s="312"/>
      <c r="AO111" s="176"/>
      <c r="AP111" s="176" t="str">
        <f t="shared" si="17"/>
        <v>.</v>
      </c>
      <c r="AQ111" s="313"/>
    </row>
    <row r="112" spans="1:43" ht="34.5" x14ac:dyDescent="0.25">
      <c r="A112" s="91" t="str">
        <f>MID(F$108,FIND("(Q",F$108)+1,9)&amp;"_iv"</f>
        <v>Q3ab.d.2b_iv</v>
      </c>
      <c r="B112" s="91" t="s">
        <v>109</v>
      </c>
      <c r="C112" s="131"/>
      <c r="E112" s="62"/>
      <c r="F112" s="324"/>
      <c r="G112" s="644" t="s">
        <v>919</v>
      </c>
      <c r="H112" s="645"/>
      <c r="I112" s="135"/>
      <c r="J112" s="350"/>
      <c r="K112" s="133"/>
      <c r="L112" s="133"/>
      <c r="M112" s="140"/>
      <c r="N112" s="167" t="s">
        <v>0</v>
      </c>
      <c r="O112" s="212" t="s">
        <v>1280</v>
      </c>
      <c r="P112" s="417"/>
      <c r="Q112" s="418"/>
      <c r="R112" s="203"/>
      <c r="S112" s="203"/>
      <c r="T112" s="203"/>
      <c r="U112" s="203"/>
      <c r="V112" s="261" t="str">
        <f t="shared" si="14"/>
        <v/>
      </c>
      <c r="W112" s="231"/>
      <c r="X112" s="389"/>
      <c r="Y112" s="403"/>
      <c r="Z112" s="403"/>
      <c r="AA112" s="404"/>
      <c r="AB112" s="392"/>
      <c r="AC112" s="395"/>
      <c r="AD112" s="176"/>
      <c r="AE112" s="176"/>
      <c r="AF112" s="312" t="str">
        <f t="shared" si="15"/>
        <v/>
      </c>
      <c r="AG112" s="176"/>
      <c r="AH112" s="312"/>
      <c r="AI112" s="176"/>
      <c r="AJ112" s="312"/>
      <c r="AK112" s="176" t="str">
        <f t="shared" si="16"/>
        <v/>
      </c>
      <c r="AL112" s="312"/>
      <c r="AM112" s="176"/>
      <c r="AN112" s="312"/>
      <c r="AO112" s="176"/>
      <c r="AP112" s="176" t="str">
        <f t="shared" si="17"/>
        <v>.</v>
      </c>
      <c r="AQ112" s="313"/>
    </row>
    <row r="113" spans="1:43" ht="34.5" x14ac:dyDescent="0.25">
      <c r="A113" s="91" t="str">
        <f>MID(F$108,FIND("(Q",F$108)+1,9)&amp;"_v"</f>
        <v>Q3ab.d.2b_v</v>
      </c>
      <c r="B113" s="91" t="s">
        <v>109</v>
      </c>
      <c r="C113" s="131"/>
      <c r="E113" s="62"/>
      <c r="F113" s="324"/>
      <c r="G113" s="644" t="s">
        <v>920</v>
      </c>
      <c r="H113" s="645"/>
      <c r="I113" s="135"/>
      <c r="J113" s="350"/>
      <c r="K113" s="133"/>
      <c r="L113" s="133"/>
      <c r="M113" s="140"/>
      <c r="N113" s="167" t="s">
        <v>0</v>
      </c>
      <c r="O113" s="212" t="s">
        <v>1280</v>
      </c>
      <c r="P113" s="417"/>
      <c r="Q113" s="418"/>
      <c r="R113" s="203"/>
      <c r="S113" s="203"/>
      <c r="T113" s="203"/>
      <c r="U113" s="203"/>
      <c r="V113" s="261" t="str">
        <f t="shared" si="14"/>
        <v/>
      </c>
      <c r="W113" s="231"/>
      <c r="X113" s="389"/>
      <c r="Y113" s="403"/>
      <c r="Z113" s="403"/>
      <c r="AA113" s="404"/>
      <c r="AB113" s="392"/>
      <c r="AC113" s="395"/>
      <c r="AD113" s="176"/>
      <c r="AE113" s="176"/>
      <c r="AF113" s="312" t="str">
        <f t="shared" si="15"/>
        <v/>
      </c>
      <c r="AG113" s="176"/>
      <c r="AH113" s="312"/>
      <c r="AI113" s="176"/>
      <c r="AJ113" s="312"/>
      <c r="AK113" s="176" t="str">
        <f t="shared" si="16"/>
        <v/>
      </c>
      <c r="AL113" s="312"/>
      <c r="AM113" s="176"/>
      <c r="AN113" s="312"/>
      <c r="AO113" s="176"/>
      <c r="AP113" s="176" t="str">
        <f t="shared" si="17"/>
        <v>.</v>
      </c>
      <c r="AQ113" s="313"/>
    </row>
    <row r="114" spans="1:43" ht="34.5" x14ac:dyDescent="0.25">
      <c r="A114" s="91" t="str">
        <f>MID(F$108,FIND("(Q",F$108)+1,9)&amp;"_vi"</f>
        <v>Q3ab.d.2b_vi</v>
      </c>
      <c r="B114" s="91" t="s">
        <v>109</v>
      </c>
      <c r="C114" s="131"/>
      <c r="E114" s="62"/>
      <c r="F114" s="324"/>
      <c r="G114" s="644" t="s">
        <v>921</v>
      </c>
      <c r="H114" s="645"/>
      <c r="I114" s="135"/>
      <c r="J114" s="350"/>
      <c r="K114" s="133"/>
      <c r="L114" s="133"/>
      <c r="M114" s="140"/>
      <c r="N114" s="167" t="s">
        <v>0</v>
      </c>
      <c r="O114" s="212" t="s">
        <v>1280</v>
      </c>
      <c r="P114" s="417"/>
      <c r="Q114" s="418"/>
      <c r="R114" s="203"/>
      <c r="S114" s="203"/>
      <c r="T114" s="203"/>
      <c r="U114" s="203"/>
      <c r="V114" s="261" t="str">
        <f t="shared" si="14"/>
        <v/>
      </c>
      <c r="W114" s="231"/>
      <c r="X114" s="389"/>
      <c r="Y114" s="403"/>
      <c r="Z114" s="403"/>
      <c r="AA114" s="404"/>
      <c r="AB114" s="392"/>
      <c r="AC114" s="395"/>
      <c r="AD114" s="176"/>
      <c r="AE114" s="176"/>
      <c r="AF114" s="312" t="str">
        <f t="shared" si="15"/>
        <v/>
      </c>
      <c r="AG114" s="176"/>
      <c r="AH114" s="312"/>
      <c r="AI114" s="176"/>
      <c r="AJ114" s="312"/>
      <c r="AK114" s="176" t="str">
        <f t="shared" si="16"/>
        <v/>
      </c>
      <c r="AL114" s="312"/>
      <c r="AM114" s="176"/>
      <c r="AN114" s="312"/>
      <c r="AO114" s="176"/>
      <c r="AP114" s="176" t="str">
        <f t="shared" si="17"/>
        <v>.</v>
      </c>
      <c r="AQ114" s="313"/>
    </row>
    <row r="115" spans="1:43" ht="34.5" x14ac:dyDescent="0.25">
      <c r="A115" s="91" t="str">
        <f>MID(F$108,FIND("(Q",F$108)+1,9)&amp;"_vii"</f>
        <v>Q3ab.d.2b_vii</v>
      </c>
      <c r="B115" s="91" t="s">
        <v>109</v>
      </c>
      <c r="C115" s="131"/>
      <c r="E115" s="62"/>
      <c r="F115" s="329"/>
      <c r="G115" s="644" t="s">
        <v>922</v>
      </c>
      <c r="H115" s="645"/>
      <c r="I115" s="135"/>
      <c r="J115" s="350"/>
      <c r="K115" s="133"/>
      <c r="L115" s="133"/>
      <c r="M115" s="140"/>
      <c r="N115" s="167" t="s">
        <v>0</v>
      </c>
      <c r="O115" s="212" t="s">
        <v>1280</v>
      </c>
      <c r="P115" s="417"/>
      <c r="Q115" s="418"/>
      <c r="R115" s="203"/>
      <c r="S115" s="203"/>
      <c r="T115" s="203"/>
      <c r="U115" s="203"/>
      <c r="V115" s="261" t="str">
        <f t="shared" si="14"/>
        <v/>
      </c>
      <c r="W115" s="231"/>
      <c r="X115" s="389"/>
      <c r="Y115" s="403"/>
      <c r="Z115" s="403"/>
      <c r="AA115" s="404"/>
      <c r="AB115" s="392"/>
      <c r="AC115" s="395"/>
      <c r="AD115" s="176"/>
      <c r="AE115" s="176"/>
      <c r="AF115" s="312" t="str">
        <f t="shared" si="15"/>
        <v/>
      </c>
      <c r="AG115" s="176"/>
      <c r="AH115" s="312"/>
      <c r="AI115" s="176"/>
      <c r="AJ115" s="312"/>
      <c r="AK115" s="176" t="str">
        <f t="shared" si="16"/>
        <v/>
      </c>
      <c r="AL115" s="312"/>
      <c r="AM115" s="176"/>
      <c r="AN115" s="312"/>
      <c r="AO115" s="176"/>
      <c r="AP115" s="176" t="str">
        <f t="shared" si="17"/>
        <v>.</v>
      </c>
      <c r="AQ115" s="313"/>
    </row>
    <row r="116" spans="1:43" ht="34.5" x14ac:dyDescent="0.25">
      <c r="A116" s="91" t="str">
        <f>MID(F$108,FIND("(Q",F$108)+1,9)&amp;"_viii"</f>
        <v>Q3ab.d.2b_viii</v>
      </c>
      <c r="B116" s="91" t="s">
        <v>109</v>
      </c>
      <c r="C116" s="131"/>
      <c r="E116" s="62"/>
      <c r="F116" s="329"/>
      <c r="G116" s="578" t="s">
        <v>915</v>
      </c>
      <c r="H116" s="579"/>
      <c r="I116" s="135"/>
      <c r="J116" s="350"/>
      <c r="K116" s="133"/>
      <c r="L116" s="133"/>
      <c r="M116" s="140"/>
      <c r="N116" s="167" t="s">
        <v>0</v>
      </c>
      <c r="O116" s="212" t="s">
        <v>1280</v>
      </c>
      <c r="P116" s="417"/>
      <c r="Q116" s="418"/>
      <c r="R116" s="203"/>
      <c r="S116" s="203"/>
      <c r="T116" s="203"/>
      <c r="U116" s="203"/>
      <c r="V116" s="261" t="str">
        <f t="shared" si="14"/>
        <v/>
      </c>
      <c r="W116" s="231"/>
      <c r="X116" s="389"/>
      <c r="Y116" s="403"/>
      <c r="Z116" s="403"/>
      <c r="AA116" s="404"/>
      <c r="AB116" s="392"/>
      <c r="AC116" s="395"/>
      <c r="AD116" s="176"/>
      <c r="AE116" s="176"/>
      <c r="AF116" s="312" t="str">
        <f t="shared" si="15"/>
        <v/>
      </c>
      <c r="AG116" s="176"/>
      <c r="AH116" s="312"/>
      <c r="AI116" s="176"/>
      <c r="AJ116" s="312"/>
      <c r="AK116" s="176" t="str">
        <f t="shared" si="16"/>
        <v/>
      </c>
      <c r="AL116" s="312"/>
      <c r="AM116" s="176"/>
      <c r="AN116" s="312"/>
      <c r="AO116" s="176"/>
      <c r="AP116" s="176" t="str">
        <f t="shared" si="17"/>
        <v>.</v>
      </c>
      <c r="AQ116" s="313"/>
    </row>
    <row r="117" spans="1:43" ht="57.5" x14ac:dyDescent="0.25">
      <c r="A117" s="91" t="str">
        <f>MID(E117,FIND("(Q",E117)+1,8)</f>
        <v>Q3ab.d.3</v>
      </c>
      <c r="B117" s="91" t="s">
        <v>109</v>
      </c>
      <c r="C117" s="131"/>
      <c r="E117" s="570" t="s">
        <v>933</v>
      </c>
      <c r="F117" s="570"/>
      <c r="G117" s="570"/>
      <c r="H117" s="571"/>
      <c r="I117" s="116" t="s">
        <v>1000</v>
      </c>
      <c r="J117" s="350"/>
      <c r="K117" s="133"/>
      <c r="L117" s="133"/>
      <c r="M117" s="140"/>
      <c r="N117" s="167" t="s">
        <v>0</v>
      </c>
      <c r="O117" s="212" t="s">
        <v>1280</v>
      </c>
      <c r="P117" s="417"/>
      <c r="Q117" s="418"/>
      <c r="R117" s="203"/>
      <c r="S117" s="203"/>
      <c r="T117" s="203"/>
      <c r="U117" s="203"/>
      <c r="V117" s="261" t="str">
        <f t="shared" si="14"/>
        <v/>
      </c>
      <c r="W117" s="231"/>
      <c r="X117" s="389"/>
      <c r="Y117" s="403"/>
      <c r="Z117" s="403"/>
      <c r="AA117" s="404"/>
      <c r="AB117" s="392"/>
      <c r="AC117" s="395"/>
      <c r="AD117" s="176"/>
      <c r="AE117" s="176"/>
      <c r="AF117" s="312" t="str">
        <f t="shared" si="15"/>
        <v/>
      </c>
      <c r="AG117" s="176"/>
      <c r="AH117" s="312"/>
      <c r="AI117" s="176"/>
      <c r="AJ117" s="312"/>
      <c r="AK117" s="176" t="str">
        <f t="shared" si="16"/>
        <v/>
      </c>
      <c r="AL117" s="312"/>
      <c r="AM117" s="176"/>
      <c r="AN117" s="312"/>
      <c r="AO117" s="176"/>
      <c r="AP117" s="176" t="str">
        <f t="shared" si="17"/>
        <v>.</v>
      </c>
      <c r="AQ117" s="313"/>
    </row>
    <row r="118" spans="1:43" ht="77.25" customHeight="1" x14ac:dyDescent="0.25">
      <c r="C118" s="131"/>
      <c r="E118" s="326"/>
      <c r="F118" s="570" t="s">
        <v>934</v>
      </c>
      <c r="G118" s="570"/>
      <c r="H118" s="571"/>
      <c r="I118" s="411"/>
      <c r="J118" s="350"/>
      <c r="K118" s="133"/>
      <c r="L118" s="133"/>
      <c r="M118" s="140"/>
      <c r="N118" s="257"/>
      <c r="O118" s="179"/>
      <c r="P118" s="415"/>
      <c r="Q118" s="416"/>
      <c r="R118" s="246"/>
      <c r="S118" s="246"/>
      <c r="T118" s="246"/>
      <c r="U118" s="246"/>
      <c r="V118" s="193"/>
      <c r="W118" s="184"/>
      <c r="X118" s="389"/>
      <c r="Y118" s="403"/>
      <c r="Z118" s="403"/>
      <c r="AA118" s="404"/>
      <c r="AB118" s="422"/>
      <c r="AC118" s="416"/>
      <c r="AD118" s="179"/>
      <c r="AE118" s="179"/>
      <c r="AF118" s="48"/>
      <c r="AG118" s="179"/>
      <c r="AH118" s="48"/>
      <c r="AI118" s="179"/>
      <c r="AJ118" s="48"/>
      <c r="AK118" s="179"/>
      <c r="AL118" s="48"/>
      <c r="AM118" s="179"/>
      <c r="AN118" s="48"/>
      <c r="AO118" s="179"/>
      <c r="AP118" s="179"/>
      <c r="AQ118" s="184"/>
    </row>
    <row r="119" spans="1:43" ht="42" customHeight="1" x14ac:dyDescent="0.25">
      <c r="A119" s="91" t="str">
        <f>MID(F$118,FIND("(Q",F$118)+1,9)&amp;"_i"</f>
        <v>Q3ab.d.3a_i</v>
      </c>
      <c r="B119" s="91" t="s">
        <v>109</v>
      </c>
      <c r="C119" s="131"/>
      <c r="E119" s="326"/>
      <c r="F119" s="326"/>
      <c r="G119" s="644" t="s">
        <v>923</v>
      </c>
      <c r="H119" s="645"/>
      <c r="I119" s="411"/>
      <c r="J119" s="350"/>
      <c r="K119" s="133"/>
      <c r="L119" s="133"/>
      <c r="M119" s="140"/>
      <c r="N119" s="167" t="s">
        <v>0</v>
      </c>
      <c r="O119" s="212" t="s">
        <v>1280</v>
      </c>
      <c r="P119" s="419"/>
      <c r="Q119" s="418"/>
      <c r="R119" s="212"/>
      <c r="S119" s="203"/>
      <c r="T119" s="212"/>
      <c r="U119" s="203"/>
      <c r="V119" s="261" t="str">
        <f t="shared" si="14"/>
        <v/>
      </c>
      <c r="W119" s="231"/>
      <c r="X119" s="389"/>
      <c r="Y119" s="403"/>
      <c r="Z119" s="403"/>
      <c r="AA119" s="404"/>
      <c r="AB119" s="392"/>
      <c r="AC119" s="395"/>
      <c r="AD119" s="176"/>
      <c r="AE119" s="176"/>
      <c r="AF119" s="312" t="str">
        <f t="shared" si="15"/>
        <v/>
      </c>
      <c r="AG119" s="176"/>
      <c r="AH119" s="312"/>
      <c r="AI119" s="176"/>
      <c r="AJ119" s="312"/>
      <c r="AK119" s="176" t="str">
        <f t="shared" si="16"/>
        <v/>
      </c>
      <c r="AL119" s="312"/>
      <c r="AM119" s="176"/>
      <c r="AN119" s="312"/>
      <c r="AO119" s="176"/>
      <c r="AP119" s="176" t="str">
        <f t="shared" si="17"/>
        <v>.</v>
      </c>
      <c r="AQ119" s="313"/>
    </row>
    <row r="120" spans="1:43" ht="47.5" customHeight="1" x14ac:dyDescent="0.25">
      <c r="A120" s="91" t="str">
        <f>MID(F$118,FIND("(Q",F$118)+1,9)&amp;"_ii"</f>
        <v>Q3ab.d.3a_ii</v>
      </c>
      <c r="B120" s="91" t="s">
        <v>109</v>
      </c>
      <c r="C120" s="131"/>
      <c r="E120" s="326"/>
      <c r="F120" s="326"/>
      <c r="G120" s="644" t="s">
        <v>924</v>
      </c>
      <c r="H120" s="645"/>
      <c r="I120" s="411"/>
      <c r="J120" s="350"/>
      <c r="K120" s="133"/>
      <c r="L120" s="133"/>
      <c r="M120" s="140"/>
      <c r="N120" s="167" t="s">
        <v>0</v>
      </c>
      <c r="O120" s="212" t="s">
        <v>1280</v>
      </c>
      <c r="P120" s="417"/>
      <c r="Q120" s="418"/>
      <c r="R120" s="203"/>
      <c r="S120" s="203"/>
      <c r="T120" s="203"/>
      <c r="U120" s="203"/>
      <c r="V120" s="261" t="str">
        <f t="shared" si="14"/>
        <v/>
      </c>
      <c r="W120" s="231"/>
      <c r="X120" s="389"/>
      <c r="Y120" s="403"/>
      <c r="Z120" s="403"/>
      <c r="AA120" s="404"/>
      <c r="AB120" s="392"/>
      <c r="AC120" s="395"/>
      <c r="AD120" s="176"/>
      <c r="AE120" s="176"/>
      <c r="AF120" s="312" t="str">
        <f t="shared" si="15"/>
        <v/>
      </c>
      <c r="AG120" s="176"/>
      <c r="AH120" s="312"/>
      <c r="AI120" s="176"/>
      <c r="AJ120" s="312"/>
      <c r="AK120" s="176" t="str">
        <f t="shared" si="16"/>
        <v/>
      </c>
      <c r="AL120" s="312"/>
      <c r="AM120" s="176"/>
      <c r="AN120" s="312"/>
      <c r="AO120" s="176"/>
      <c r="AP120" s="176" t="str">
        <f t="shared" si="17"/>
        <v>.</v>
      </c>
      <c r="AQ120" s="313"/>
    </row>
    <row r="121" spans="1:43" ht="34.5" x14ac:dyDescent="0.25">
      <c r="A121" s="91" t="str">
        <f>MID(F$118,FIND("(Q",F$118)+1,9)&amp;"_iii"</f>
        <v>Q3ab.d.3a_iii</v>
      </c>
      <c r="B121" s="91" t="s">
        <v>109</v>
      </c>
      <c r="C121" s="131"/>
      <c r="E121" s="326"/>
      <c r="F121" s="326"/>
      <c r="G121" s="580" t="s">
        <v>925</v>
      </c>
      <c r="H121" s="581"/>
      <c r="I121" s="411"/>
      <c r="J121" s="350"/>
      <c r="K121" s="133"/>
      <c r="L121" s="133"/>
      <c r="M121" s="140"/>
      <c r="N121" s="167" t="s">
        <v>0</v>
      </c>
      <c r="O121" s="212" t="s">
        <v>1280</v>
      </c>
      <c r="P121" s="417"/>
      <c r="Q121" s="418"/>
      <c r="R121" s="203"/>
      <c r="S121" s="203"/>
      <c r="T121" s="203"/>
      <c r="U121" s="203"/>
      <c r="V121" s="261" t="str">
        <f t="shared" si="14"/>
        <v/>
      </c>
      <c r="W121" s="231"/>
      <c r="X121" s="389"/>
      <c r="Y121" s="403"/>
      <c r="Z121" s="403"/>
      <c r="AA121" s="404"/>
      <c r="AB121" s="392"/>
      <c r="AC121" s="395"/>
      <c r="AD121" s="176"/>
      <c r="AE121" s="176"/>
      <c r="AF121" s="312" t="str">
        <f t="shared" si="15"/>
        <v/>
      </c>
      <c r="AG121" s="176"/>
      <c r="AH121" s="312"/>
      <c r="AI121" s="176"/>
      <c r="AJ121" s="312"/>
      <c r="AK121" s="176" t="str">
        <f t="shared" si="16"/>
        <v/>
      </c>
      <c r="AL121" s="312"/>
      <c r="AM121" s="176"/>
      <c r="AN121" s="312"/>
      <c r="AO121" s="176"/>
      <c r="AP121" s="176" t="str">
        <f t="shared" si="17"/>
        <v>.</v>
      </c>
      <c r="AQ121" s="313"/>
    </row>
    <row r="122" spans="1:43" ht="40.5" customHeight="1" x14ac:dyDescent="0.25">
      <c r="A122" s="91" t="str">
        <f>MID(F$118,FIND("(Q",F$118)+1,9)&amp;"_iv"</f>
        <v>Q3ab.d.3a_iv</v>
      </c>
      <c r="B122" s="91" t="s">
        <v>109</v>
      </c>
      <c r="C122" s="131"/>
      <c r="G122" s="129" t="s">
        <v>926</v>
      </c>
      <c r="H122" s="323"/>
      <c r="I122" s="136"/>
      <c r="J122" s="350"/>
      <c r="K122" s="133"/>
      <c r="L122" s="133"/>
      <c r="M122" s="139"/>
      <c r="N122" s="167" t="s">
        <v>0</v>
      </c>
      <c r="O122" s="212" t="s">
        <v>1280</v>
      </c>
      <c r="P122" s="417"/>
      <c r="Q122" s="418"/>
      <c r="R122" s="203"/>
      <c r="S122" s="203"/>
      <c r="T122" s="203"/>
      <c r="U122" s="203"/>
      <c r="V122" s="261" t="str">
        <f t="shared" si="14"/>
        <v/>
      </c>
      <c r="W122" s="231"/>
      <c r="X122" s="389"/>
      <c r="Y122" s="403"/>
      <c r="Z122" s="403"/>
      <c r="AA122" s="404"/>
      <c r="AB122" s="392"/>
      <c r="AC122" s="395"/>
      <c r="AD122" s="176"/>
      <c r="AE122" s="176"/>
      <c r="AF122" s="312" t="str">
        <f t="shared" si="15"/>
        <v/>
      </c>
      <c r="AG122" s="176"/>
      <c r="AH122" s="312"/>
      <c r="AI122" s="176"/>
      <c r="AJ122" s="312"/>
      <c r="AK122" s="176" t="str">
        <f t="shared" si="16"/>
        <v/>
      </c>
      <c r="AL122" s="312"/>
      <c r="AM122" s="176"/>
      <c r="AN122" s="312"/>
      <c r="AO122" s="176"/>
      <c r="AP122" s="176" t="str">
        <f t="shared" si="17"/>
        <v>.</v>
      </c>
      <c r="AQ122" s="313"/>
    </row>
    <row r="123" spans="1:43" ht="103.5" x14ac:dyDescent="0.25">
      <c r="A123" s="91" t="str">
        <f>MID(E123,FIND("(Q",E123)+1,8)</f>
        <v>Q3ab.d.4</v>
      </c>
      <c r="B123" s="91" t="s">
        <v>109</v>
      </c>
      <c r="C123" s="131"/>
      <c r="E123" s="570" t="s">
        <v>935</v>
      </c>
      <c r="F123" s="570"/>
      <c r="G123" s="570"/>
      <c r="H123" s="571"/>
      <c r="I123" s="330" t="s">
        <v>927</v>
      </c>
      <c r="J123" s="350"/>
      <c r="K123" s="133"/>
      <c r="L123" s="133"/>
      <c r="M123" s="139"/>
      <c r="N123" s="167" t="s">
        <v>0</v>
      </c>
      <c r="O123" s="212" t="s">
        <v>1280</v>
      </c>
      <c r="P123" s="417"/>
      <c r="Q123" s="418"/>
      <c r="R123" s="203"/>
      <c r="S123" s="203"/>
      <c r="T123" s="203"/>
      <c r="U123" s="203"/>
      <c r="V123" s="261" t="str">
        <f t="shared" si="14"/>
        <v/>
      </c>
      <c r="W123" s="231"/>
      <c r="X123" s="389"/>
      <c r="Y123" s="403"/>
      <c r="Z123" s="403"/>
      <c r="AA123" s="404"/>
      <c r="AB123" s="392"/>
      <c r="AC123" s="395"/>
      <c r="AD123" s="176"/>
      <c r="AE123" s="176"/>
      <c r="AF123" s="312" t="str">
        <f t="shared" si="15"/>
        <v/>
      </c>
      <c r="AG123" s="176"/>
      <c r="AH123" s="312"/>
      <c r="AI123" s="176"/>
      <c r="AJ123" s="312"/>
      <c r="AK123" s="176" t="str">
        <f t="shared" si="16"/>
        <v/>
      </c>
      <c r="AL123" s="312"/>
      <c r="AM123" s="176"/>
      <c r="AN123" s="312"/>
      <c r="AO123" s="176"/>
      <c r="AP123" s="176" t="str">
        <f t="shared" si="17"/>
        <v>.</v>
      </c>
      <c r="AQ123" s="313"/>
    </row>
    <row r="124" spans="1:43" ht="69" x14ac:dyDescent="0.25">
      <c r="A124" s="91" t="str">
        <f>MID(E124,FIND("(Q",E124)+1,8)</f>
        <v>Q3ab.d.5</v>
      </c>
      <c r="B124" s="91" t="s">
        <v>109</v>
      </c>
      <c r="C124" s="131"/>
      <c r="E124" s="570" t="s">
        <v>936</v>
      </c>
      <c r="F124" s="570"/>
      <c r="G124" s="570"/>
      <c r="H124" s="571"/>
      <c r="I124" s="330" t="s">
        <v>929</v>
      </c>
      <c r="J124" s="350"/>
      <c r="K124" s="133"/>
      <c r="L124" s="133"/>
      <c r="M124" s="139"/>
      <c r="N124" s="167" t="s">
        <v>0</v>
      </c>
      <c r="O124" s="212" t="s">
        <v>1280</v>
      </c>
      <c r="P124" s="417"/>
      <c r="Q124" s="418"/>
      <c r="R124" s="203"/>
      <c r="S124" s="203"/>
      <c r="T124" s="203"/>
      <c r="U124" s="203"/>
      <c r="V124" s="261" t="str">
        <f t="shared" si="14"/>
        <v/>
      </c>
      <c r="W124" s="231"/>
      <c r="X124" s="389"/>
      <c r="Y124" s="403"/>
      <c r="Z124" s="403"/>
      <c r="AA124" s="404"/>
      <c r="AB124" s="392"/>
      <c r="AC124" s="395"/>
      <c r="AD124" s="176"/>
      <c r="AE124" s="176"/>
      <c r="AF124" s="312" t="str">
        <f t="shared" si="15"/>
        <v/>
      </c>
      <c r="AG124" s="176"/>
      <c r="AH124" s="312"/>
      <c r="AI124" s="176"/>
      <c r="AJ124" s="312"/>
      <c r="AK124" s="176" t="str">
        <f t="shared" si="16"/>
        <v/>
      </c>
      <c r="AL124" s="312"/>
      <c r="AM124" s="176"/>
      <c r="AN124" s="312"/>
      <c r="AO124" s="176"/>
      <c r="AP124" s="176" t="str">
        <f t="shared" si="17"/>
        <v>.</v>
      </c>
      <c r="AQ124" s="313"/>
    </row>
    <row r="125" spans="1:43" ht="46" x14ac:dyDescent="0.25">
      <c r="A125" s="91" t="str">
        <f>MID(E125,FIND("(Q",E125)+1,8)</f>
        <v>Q3ab.d.6</v>
      </c>
      <c r="B125" s="91" t="s">
        <v>109</v>
      </c>
      <c r="C125" s="131"/>
      <c r="E125" s="570" t="s">
        <v>937</v>
      </c>
      <c r="F125" s="570"/>
      <c r="G125" s="570"/>
      <c r="H125" s="571"/>
      <c r="I125" s="330" t="s">
        <v>928</v>
      </c>
      <c r="J125" s="350"/>
      <c r="K125" s="133"/>
      <c r="L125" s="133"/>
      <c r="M125" s="139"/>
      <c r="N125" s="167" t="s">
        <v>0</v>
      </c>
      <c r="O125" s="212" t="s">
        <v>1280</v>
      </c>
      <c r="P125" s="417"/>
      <c r="Q125" s="418"/>
      <c r="R125" s="203"/>
      <c r="S125" s="203"/>
      <c r="T125" s="203"/>
      <c r="U125" s="203"/>
      <c r="V125" s="261" t="str">
        <f t="shared" si="14"/>
        <v/>
      </c>
      <c r="W125" s="231"/>
      <c r="X125" s="389"/>
      <c r="Y125" s="403"/>
      <c r="Z125" s="403"/>
      <c r="AA125" s="404"/>
      <c r="AB125" s="392"/>
      <c r="AC125" s="395"/>
      <c r="AD125" s="176"/>
      <c r="AE125" s="176"/>
      <c r="AF125" s="312" t="str">
        <f t="shared" si="15"/>
        <v/>
      </c>
      <c r="AG125" s="176"/>
      <c r="AH125" s="312"/>
      <c r="AI125" s="176"/>
      <c r="AJ125" s="312"/>
      <c r="AK125" s="176" t="str">
        <f t="shared" si="16"/>
        <v/>
      </c>
      <c r="AL125" s="312"/>
      <c r="AM125" s="176"/>
      <c r="AN125" s="312"/>
      <c r="AO125" s="176"/>
      <c r="AP125" s="176" t="str">
        <f t="shared" si="17"/>
        <v>.</v>
      </c>
      <c r="AQ125" s="313"/>
    </row>
    <row r="126" spans="1:43" ht="34.5" x14ac:dyDescent="0.25">
      <c r="A126" s="91" t="str">
        <f>MID(E126,FIND("(Q",E126)+1,8)</f>
        <v>Q3ab.d.7</v>
      </c>
      <c r="B126" s="91" t="s">
        <v>109</v>
      </c>
      <c r="C126" s="131"/>
      <c r="E126" s="570" t="s">
        <v>938</v>
      </c>
      <c r="F126" s="570"/>
      <c r="G126" s="570"/>
      <c r="H126" s="571"/>
      <c r="I126" s="330" t="s">
        <v>930</v>
      </c>
      <c r="J126" s="350"/>
      <c r="K126" s="133"/>
      <c r="L126" s="133"/>
      <c r="M126" s="139"/>
      <c r="N126" s="167" t="s">
        <v>0</v>
      </c>
      <c r="O126" s="212" t="s">
        <v>1280</v>
      </c>
      <c r="P126" s="417"/>
      <c r="Q126" s="418"/>
      <c r="R126" s="203"/>
      <c r="S126" s="203"/>
      <c r="T126" s="203"/>
      <c r="U126" s="203"/>
      <c r="V126" s="261" t="str">
        <f t="shared" si="14"/>
        <v/>
      </c>
      <c r="W126" s="231"/>
      <c r="X126" s="389"/>
      <c r="Y126" s="403"/>
      <c r="Z126" s="403"/>
      <c r="AA126" s="404"/>
      <c r="AB126" s="392"/>
      <c r="AC126" s="395"/>
      <c r="AD126" s="176"/>
      <c r="AE126" s="176"/>
      <c r="AF126" s="312" t="str">
        <f t="shared" si="15"/>
        <v/>
      </c>
      <c r="AG126" s="176"/>
      <c r="AH126" s="312"/>
      <c r="AI126" s="176"/>
      <c r="AJ126" s="312"/>
      <c r="AK126" s="176" t="str">
        <f t="shared" si="16"/>
        <v/>
      </c>
      <c r="AL126" s="312"/>
      <c r="AM126" s="176"/>
      <c r="AN126" s="312"/>
      <c r="AO126" s="176"/>
      <c r="AP126" s="176" t="str">
        <f t="shared" si="17"/>
        <v>.</v>
      </c>
      <c r="AQ126" s="313"/>
    </row>
    <row r="127" spans="1:43" ht="36.75" customHeight="1" thickBot="1" x14ac:dyDescent="0.3">
      <c r="A127" s="91" t="str">
        <f>MID(E127,FIND("(Q",E127)+1,8)</f>
        <v>Q3ab.d.8</v>
      </c>
      <c r="B127" s="91" t="s">
        <v>109</v>
      </c>
      <c r="C127" s="131"/>
      <c r="D127" s="145"/>
      <c r="E127" s="648" t="s">
        <v>939</v>
      </c>
      <c r="F127" s="648"/>
      <c r="G127" s="648"/>
      <c r="H127" s="649"/>
      <c r="I127" s="143"/>
      <c r="J127" s="351"/>
      <c r="K127" s="141"/>
      <c r="L127" s="141"/>
      <c r="M127" s="144"/>
      <c r="N127" s="317" t="s">
        <v>0</v>
      </c>
      <c r="O127" s="318" t="s">
        <v>1280</v>
      </c>
      <c r="P127" s="420"/>
      <c r="Q127" s="421"/>
      <c r="R127" s="214"/>
      <c r="S127" s="214"/>
      <c r="T127" s="214"/>
      <c r="U127" s="214"/>
      <c r="V127" s="262" t="str">
        <f t="shared" si="14"/>
        <v/>
      </c>
      <c r="W127" s="234"/>
      <c r="X127" s="436"/>
      <c r="Y127" s="437"/>
      <c r="Z127" s="437"/>
      <c r="AA127" s="438"/>
      <c r="AB127" s="423"/>
      <c r="AC127" s="424"/>
      <c r="AD127" s="197"/>
      <c r="AE127" s="197"/>
      <c r="AF127" s="235" t="str">
        <f t="shared" si="15"/>
        <v/>
      </c>
      <c r="AG127" s="197"/>
      <c r="AH127" s="235"/>
      <c r="AI127" s="197"/>
      <c r="AJ127" s="235"/>
      <c r="AK127" s="197" t="str">
        <f t="shared" si="16"/>
        <v/>
      </c>
      <c r="AL127" s="235"/>
      <c r="AM127" s="197"/>
      <c r="AN127" s="235"/>
      <c r="AO127" s="197"/>
      <c r="AP127" s="197" t="str">
        <f t="shared" si="17"/>
        <v>.</v>
      </c>
      <c r="AQ127" s="319"/>
    </row>
    <row r="128" spans="1:43" x14ac:dyDescent="0.25">
      <c r="C128" s="94"/>
      <c r="D128" s="43"/>
      <c r="G128" s="412"/>
      <c r="H128" s="129"/>
      <c r="J128" s="63"/>
      <c r="K128" s="63"/>
      <c r="M128" s="142"/>
      <c r="P128" s="385"/>
      <c r="Q128" s="385"/>
      <c r="X128" s="385"/>
      <c r="Y128" s="405"/>
      <c r="Z128" s="386"/>
      <c r="AA128" s="386"/>
      <c r="AB128" s="386"/>
      <c r="AC128" s="386"/>
    </row>
    <row r="129" spans="2:29" x14ac:dyDescent="0.25">
      <c r="G129" s="412"/>
      <c r="H129" s="129"/>
      <c r="P129" s="385"/>
      <c r="Q129" s="385"/>
      <c r="X129" s="385"/>
      <c r="Y129" s="405"/>
      <c r="Z129" s="386"/>
      <c r="AA129" s="386"/>
      <c r="AB129" s="386"/>
      <c r="AC129" s="386"/>
    </row>
    <row r="130" spans="2:29" x14ac:dyDescent="0.25">
      <c r="G130" s="412"/>
      <c r="H130" s="129"/>
      <c r="P130" s="385"/>
      <c r="Q130" s="385"/>
      <c r="X130" s="385"/>
      <c r="Y130" s="405"/>
      <c r="Z130" s="386"/>
      <c r="AA130" s="386"/>
      <c r="AB130" s="386"/>
      <c r="AC130" s="386"/>
    </row>
    <row r="131" spans="2:29" x14ac:dyDescent="0.25">
      <c r="G131" s="412"/>
      <c r="H131" s="129"/>
      <c r="P131" s="385"/>
      <c r="Q131" s="385"/>
      <c r="X131" s="385"/>
      <c r="Y131" s="405"/>
      <c r="Z131" s="386"/>
      <c r="AA131" s="386"/>
      <c r="AB131" s="386"/>
      <c r="AC131" s="386"/>
    </row>
    <row r="132" spans="2:29" x14ac:dyDescent="0.25">
      <c r="G132" s="412"/>
      <c r="H132" s="129"/>
      <c r="P132" s="385"/>
      <c r="Q132" s="385"/>
      <c r="X132" s="385"/>
      <c r="Y132" s="405"/>
      <c r="Z132" s="386"/>
      <c r="AA132" s="386"/>
      <c r="AB132" s="386"/>
      <c r="AC132" s="386"/>
    </row>
    <row r="133" spans="2:29" ht="13" thickBot="1" x14ac:dyDescent="0.3">
      <c r="G133" s="412"/>
      <c r="H133" s="129"/>
      <c r="P133" s="385"/>
      <c r="Q133" s="385"/>
      <c r="X133" s="385"/>
      <c r="Y133" s="405"/>
      <c r="Z133" s="386"/>
      <c r="AA133" s="386"/>
      <c r="AB133" s="386"/>
      <c r="AC133" s="386"/>
    </row>
    <row r="134" spans="2:29" ht="37.15" customHeight="1" thickBot="1" x14ac:dyDescent="0.3">
      <c r="H134" s="352" t="s">
        <v>344</v>
      </c>
      <c r="I134" s="353"/>
      <c r="J134" s="354"/>
      <c r="O134" s="63"/>
      <c r="P134" s="385"/>
      <c r="Q134" s="385"/>
      <c r="X134" s="385"/>
      <c r="Y134" s="405"/>
      <c r="Z134" s="386"/>
      <c r="AA134" s="386"/>
      <c r="AB134" s="386"/>
      <c r="AC134" s="386"/>
    </row>
    <row r="135" spans="2:29" ht="96.65" customHeight="1" thickBot="1" x14ac:dyDescent="0.3">
      <c r="H135" s="666" t="s">
        <v>252</v>
      </c>
      <c r="I135" s="667"/>
      <c r="J135" s="355"/>
      <c r="K135" s="26"/>
      <c r="L135" s="26"/>
      <c r="M135" s="26"/>
      <c r="N135" s="26"/>
      <c r="O135" s="62"/>
      <c r="P135" s="386"/>
      <c r="Q135" s="386"/>
      <c r="R135" s="26"/>
      <c r="S135" s="26"/>
      <c r="T135" s="26"/>
      <c r="U135" s="26"/>
      <c r="V135" s="26"/>
      <c r="W135" s="61"/>
      <c r="X135" s="406"/>
      <c r="Y135" s="407"/>
      <c r="Z135" s="399"/>
      <c r="AA135" s="399"/>
      <c r="AB135" s="399"/>
      <c r="AC135" s="399"/>
    </row>
    <row r="136" spans="2:29" ht="22.5" customHeight="1" thickBot="1" x14ac:dyDescent="0.3">
      <c r="I136" s="26"/>
      <c r="J136" s="26"/>
      <c r="K136" s="26"/>
      <c r="L136" s="26"/>
      <c r="M136" s="26"/>
      <c r="N136" s="26"/>
      <c r="O136" s="62"/>
      <c r="P136" s="386"/>
      <c r="Q136" s="386"/>
      <c r="R136" s="26"/>
      <c r="S136" s="26"/>
      <c r="T136" s="26"/>
      <c r="U136" s="26"/>
      <c r="V136" s="26"/>
      <c r="W136" s="61"/>
      <c r="X136" s="406"/>
      <c r="Y136" s="407"/>
      <c r="Z136" s="399"/>
      <c r="AA136" s="399"/>
      <c r="AB136" s="399"/>
      <c r="AC136" s="399"/>
    </row>
    <row r="137" spans="2:29" ht="22.9" customHeight="1" thickBot="1" x14ac:dyDescent="0.3">
      <c r="B137" s="132"/>
      <c r="C137" s="91"/>
      <c r="H137" s="671" t="s">
        <v>343</v>
      </c>
      <c r="I137" s="672"/>
      <c r="P137" s="385"/>
      <c r="Q137" s="385"/>
      <c r="W137" s="77"/>
      <c r="X137" s="406"/>
      <c r="Y137" s="407"/>
      <c r="Z137" s="399"/>
      <c r="AA137" s="399"/>
      <c r="AB137" s="399"/>
      <c r="AC137" s="399"/>
    </row>
    <row r="138" spans="2:29" ht="130.15" customHeight="1" thickBot="1" x14ac:dyDescent="0.3">
      <c r="H138" s="668" t="s">
        <v>342</v>
      </c>
      <c r="I138" s="669"/>
      <c r="J138" s="26"/>
      <c r="K138" s="26"/>
      <c r="L138" s="26"/>
      <c r="M138" s="26"/>
      <c r="N138" s="26"/>
      <c r="O138" s="26"/>
      <c r="P138" s="386"/>
      <c r="Q138" s="386"/>
      <c r="R138" s="26"/>
      <c r="S138" s="26"/>
      <c r="T138" s="26"/>
      <c r="U138" s="26"/>
      <c r="V138" s="26"/>
      <c r="W138" s="61"/>
      <c r="X138" s="190"/>
      <c r="Y138" s="190"/>
      <c r="Z138" s="190"/>
      <c r="AA138" s="190"/>
      <c r="AB138" s="190"/>
      <c r="AC138" s="399"/>
    </row>
    <row r="139" spans="2:29" x14ac:dyDescent="0.25">
      <c r="I139" s="26"/>
      <c r="J139" s="26"/>
      <c r="K139" s="26"/>
      <c r="L139" s="26"/>
      <c r="M139" s="26"/>
      <c r="N139" s="26"/>
      <c r="O139" s="26"/>
      <c r="P139" s="386"/>
      <c r="Q139" s="386"/>
      <c r="R139" s="26"/>
      <c r="S139" s="26"/>
      <c r="T139" s="26"/>
      <c r="U139" s="26"/>
      <c r="V139" s="26"/>
      <c r="W139" s="61"/>
      <c r="X139" s="190"/>
      <c r="Y139" s="190"/>
      <c r="Z139" s="190"/>
      <c r="AA139" s="190"/>
      <c r="AB139" s="190"/>
      <c r="AC139" s="399"/>
    </row>
    <row r="140" spans="2:29" x14ac:dyDescent="0.25">
      <c r="P140" s="385"/>
      <c r="Q140" s="385"/>
      <c r="W140" s="77"/>
      <c r="X140" s="406"/>
      <c r="Y140" s="407"/>
      <c r="Z140" s="399"/>
      <c r="AA140" s="399"/>
      <c r="AB140" s="399"/>
      <c r="AC140" s="399"/>
    </row>
    <row r="141" spans="2:29" x14ac:dyDescent="0.25">
      <c r="C141" s="91"/>
      <c r="P141" s="385"/>
      <c r="Q141" s="385"/>
      <c r="W141" s="77"/>
      <c r="X141" s="406"/>
      <c r="Y141" s="407"/>
      <c r="Z141" s="399"/>
      <c r="AA141" s="399"/>
      <c r="AB141" s="399"/>
      <c r="AC141" s="399"/>
    </row>
    <row r="142" spans="2:29" x14ac:dyDescent="0.25">
      <c r="P142" s="385"/>
      <c r="Q142" s="385"/>
      <c r="W142" s="77"/>
      <c r="X142" s="406"/>
      <c r="Y142" s="407"/>
      <c r="Z142" s="399"/>
      <c r="AA142" s="399"/>
      <c r="AB142" s="399"/>
      <c r="AC142" s="399"/>
    </row>
    <row r="143" spans="2:29" x14ac:dyDescent="0.25">
      <c r="P143" s="385"/>
      <c r="Q143" s="385"/>
      <c r="W143" s="77"/>
      <c r="X143" s="406"/>
      <c r="Y143" s="407"/>
      <c r="Z143" s="399"/>
      <c r="AA143" s="399"/>
      <c r="AB143" s="399"/>
      <c r="AC143" s="399"/>
    </row>
    <row r="144" spans="2:29" x14ac:dyDescent="0.25">
      <c r="P144" s="385"/>
      <c r="Q144" s="385"/>
      <c r="W144" s="77"/>
      <c r="X144" s="406"/>
      <c r="Y144" s="407"/>
      <c r="Z144" s="399"/>
      <c r="AA144" s="399"/>
      <c r="AB144" s="399"/>
      <c r="AC144" s="399"/>
    </row>
    <row r="145" spans="16:29" x14ac:dyDescent="0.25">
      <c r="P145" s="385"/>
      <c r="Q145" s="385"/>
      <c r="X145" s="385"/>
      <c r="Y145" s="405"/>
      <c r="Z145" s="386"/>
      <c r="AA145" s="386"/>
      <c r="AB145" s="386"/>
      <c r="AC145" s="386"/>
    </row>
    <row r="146" spans="16:29" x14ac:dyDescent="0.25">
      <c r="P146" s="385"/>
      <c r="Q146" s="385"/>
      <c r="X146" s="385"/>
      <c r="Y146" s="405"/>
      <c r="Z146" s="386"/>
      <c r="AA146" s="386"/>
      <c r="AB146" s="386"/>
      <c r="AC146" s="386"/>
    </row>
    <row r="147" spans="16:29" x14ac:dyDescent="0.25">
      <c r="P147" s="385"/>
      <c r="Q147" s="385"/>
      <c r="X147" s="385"/>
      <c r="Y147" s="405"/>
      <c r="Z147" s="386"/>
      <c r="AA147" s="386"/>
      <c r="AB147" s="386"/>
      <c r="AC147" s="386"/>
    </row>
    <row r="148" spans="16:29" x14ac:dyDescent="0.25">
      <c r="P148" s="385"/>
      <c r="Q148" s="385"/>
      <c r="X148" s="385"/>
      <c r="Y148" s="405"/>
      <c r="Z148" s="386"/>
      <c r="AA148" s="386"/>
      <c r="AB148" s="386"/>
      <c r="AC148" s="386"/>
    </row>
    <row r="149" spans="16:29" x14ac:dyDescent="0.25">
      <c r="P149" s="385"/>
      <c r="Q149" s="385"/>
      <c r="X149" s="385"/>
      <c r="Y149" s="405"/>
      <c r="Z149" s="386"/>
      <c r="AA149" s="386"/>
      <c r="AB149" s="386"/>
      <c r="AC149" s="386"/>
    </row>
    <row r="150" spans="16:29" x14ac:dyDescent="0.25">
      <c r="P150" s="385"/>
      <c r="Q150" s="385"/>
      <c r="X150" s="385"/>
      <c r="Y150" s="405"/>
      <c r="Z150" s="386"/>
      <c r="AA150" s="386"/>
      <c r="AB150" s="386"/>
      <c r="AC150" s="386"/>
    </row>
    <row r="151" spans="16:29" x14ac:dyDescent="0.25">
      <c r="P151" s="385"/>
      <c r="Q151" s="385"/>
      <c r="X151" s="385"/>
      <c r="Y151" s="405"/>
      <c r="Z151" s="386"/>
      <c r="AA151" s="386"/>
      <c r="AB151" s="386"/>
      <c r="AC151" s="386"/>
    </row>
    <row r="152" spans="16:29" x14ac:dyDescent="0.25">
      <c r="P152" s="385"/>
      <c r="Q152" s="385"/>
      <c r="X152" s="385"/>
      <c r="Y152" s="405"/>
      <c r="Z152" s="386"/>
      <c r="AA152" s="386"/>
      <c r="AB152" s="386"/>
      <c r="AC152" s="386"/>
    </row>
    <row r="153" spans="16:29" x14ac:dyDescent="0.25">
      <c r="P153" s="385"/>
      <c r="Q153" s="385"/>
      <c r="X153" s="385"/>
      <c r="Y153" s="405"/>
      <c r="Z153" s="386"/>
      <c r="AA153" s="386"/>
      <c r="AB153" s="386"/>
      <c r="AC153" s="386"/>
    </row>
    <row r="154" spans="16:29" x14ac:dyDescent="0.25">
      <c r="P154" s="385"/>
      <c r="Q154" s="385"/>
      <c r="X154" s="385"/>
      <c r="Y154" s="405"/>
      <c r="Z154" s="386"/>
      <c r="AA154" s="386"/>
      <c r="AB154" s="386"/>
      <c r="AC154" s="386"/>
    </row>
    <row r="155" spans="16:29" x14ac:dyDescent="0.25">
      <c r="P155" s="385"/>
      <c r="Q155" s="385"/>
      <c r="X155" s="385"/>
      <c r="Y155" s="405"/>
      <c r="Z155" s="386"/>
      <c r="AA155" s="386"/>
      <c r="AB155" s="386"/>
      <c r="AC155" s="386"/>
    </row>
    <row r="156" spans="16:29" x14ac:dyDescent="0.25">
      <c r="P156" s="385"/>
      <c r="Q156" s="385"/>
      <c r="X156" s="385"/>
      <c r="Y156" s="405"/>
      <c r="Z156" s="386"/>
      <c r="AA156" s="386"/>
      <c r="AB156" s="386"/>
      <c r="AC156" s="386"/>
    </row>
    <row r="157" spans="16:29" x14ac:dyDescent="0.25">
      <c r="P157" s="385"/>
      <c r="Q157" s="385"/>
      <c r="X157" s="385"/>
      <c r="Y157" s="405"/>
      <c r="Z157" s="386"/>
      <c r="AA157" s="386"/>
      <c r="AB157" s="386"/>
      <c r="AC157" s="386"/>
    </row>
    <row r="158" spans="16:29" x14ac:dyDescent="0.25">
      <c r="P158" s="385"/>
      <c r="Q158" s="385"/>
      <c r="X158" s="385"/>
      <c r="Y158" s="405"/>
      <c r="Z158" s="386"/>
      <c r="AA158" s="386"/>
      <c r="AB158" s="386"/>
      <c r="AC158" s="386"/>
    </row>
    <row r="159" spans="16:29" x14ac:dyDescent="0.25">
      <c r="P159" s="385"/>
      <c r="Q159" s="385"/>
      <c r="X159" s="385"/>
      <c r="Y159" s="405"/>
      <c r="Z159" s="386"/>
      <c r="AA159" s="386"/>
      <c r="AB159" s="386"/>
      <c r="AC159" s="386"/>
    </row>
    <row r="160" spans="16:29" x14ac:dyDescent="0.25">
      <c r="P160" s="385"/>
      <c r="Q160" s="385"/>
      <c r="X160" s="385"/>
      <c r="Y160" s="405"/>
      <c r="Z160" s="386"/>
      <c r="AA160" s="386"/>
      <c r="AB160" s="386"/>
      <c r="AC160" s="386"/>
    </row>
    <row r="161" spans="16:29" x14ac:dyDescent="0.25">
      <c r="P161" s="385"/>
      <c r="Q161" s="385"/>
      <c r="X161" s="385"/>
      <c r="Y161" s="405"/>
      <c r="Z161" s="386"/>
      <c r="AA161" s="386"/>
      <c r="AB161" s="386"/>
      <c r="AC161" s="386"/>
    </row>
    <row r="162" spans="16:29" x14ac:dyDescent="0.25">
      <c r="P162" s="385"/>
      <c r="Q162" s="385"/>
      <c r="X162" s="385"/>
      <c r="Y162" s="405"/>
      <c r="Z162" s="386"/>
      <c r="AA162" s="386"/>
      <c r="AB162" s="386"/>
      <c r="AC162" s="386"/>
    </row>
    <row r="163" spans="16:29" x14ac:dyDescent="0.25">
      <c r="P163" s="385"/>
      <c r="Q163" s="385"/>
      <c r="X163" s="385"/>
      <c r="Y163" s="405"/>
      <c r="Z163" s="386"/>
      <c r="AA163" s="386"/>
      <c r="AB163" s="386"/>
      <c r="AC163" s="386"/>
    </row>
    <row r="164" spans="16:29" x14ac:dyDescent="0.25">
      <c r="P164" s="385"/>
      <c r="Q164" s="385"/>
      <c r="X164" s="385"/>
      <c r="Y164" s="405"/>
      <c r="Z164" s="386"/>
      <c r="AA164" s="386"/>
      <c r="AB164" s="386"/>
      <c r="AC164" s="386"/>
    </row>
    <row r="165" spans="16:29" x14ac:dyDescent="0.25">
      <c r="P165" s="385"/>
      <c r="Q165" s="385"/>
      <c r="X165" s="385"/>
      <c r="Y165" s="405"/>
      <c r="Z165" s="386"/>
      <c r="AA165" s="386"/>
      <c r="AB165" s="386"/>
      <c r="AC165" s="386"/>
    </row>
    <row r="166" spans="16:29" x14ac:dyDescent="0.25">
      <c r="P166" s="385"/>
      <c r="Q166" s="385"/>
      <c r="X166" s="385"/>
      <c r="Y166" s="405"/>
      <c r="Z166" s="386"/>
      <c r="AA166" s="386"/>
      <c r="AB166" s="386"/>
      <c r="AC166" s="386"/>
    </row>
    <row r="167" spans="16:29" x14ac:dyDescent="0.25">
      <c r="P167" s="385"/>
      <c r="Q167" s="385"/>
      <c r="X167" s="385"/>
      <c r="Y167" s="405"/>
      <c r="Z167" s="386"/>
      <c r="AA167" s="386"/>
      <c r="AB167" s="386"/>
      <c r="AC167" s="386"/>
    </row>
    <row r="168" spans="16:29" x14ac:dyDescent="0.25">
      <c r="P168" s="385"/>
      <c r="Q168" s="385"/>
      <c r="X168" s="385"/>
      <c r="Y168" s="405"/>
      <c r="Z168" s="386"/>
      <c r="AA168" s="386"/>
      <c r="AB168" s="386"/>
      <c r="AC168" s="386"/>
    </row>
    <row r="169" spans="16:29" x14ac:dyDescent="0.25">
      <c r="P169" s="385"/>
      <c r="Q169" s="385"/>
      <c r="X169" s="385"/>
      <c r="Y169" s="405"/>
      <c r="Z169" s="386"/>
      <c r="AA169" s="386"/>
      <c r="AB169" s="386"/>
      <c r="AC169" s="386"/>
    </row>
    <row r="170" spans="16:29" x14ac:dyDescent="0.25">
      <c r="P170" s="385"/>
      <c r="Q170" s="385"/>
      <c r="X170" s="385"/>
      <c r="Y170" s="405"/>
      <c r="Z170" s="386"/>
      <c r="AA170" s="386"/>
      <c r="AB170" s="386"/>
      <c r="AC170" s="386"/>
    </row>
    <row r="171" spans="16:29" x14ac:dyDescent="0.25">
      <c r="P171" s="385"/>
      <c r="Q171" s="385"/>
      <c r="X171" s="385"/>
      <c r="Y171" s="405"/>
      <c r="Z171" s="386"/>
      <c r="AA171" s="386"/>
      <c r="AB171" s="386"/>
      <c r="AC171" s="386"/>
    </row>
    <row r="172" spans="16:29" x14ac:dyDescent="0.25">
      <c r="P172" s="385"/>
      <c r="Q172" s="385"/>
      <c r="X172" s="385"/>
      <c r="Y172" s="405"/>
      <c r="Z172" s="386"/>
      <c r="AA172" s="386"/>
      <c r="AB172" s="386"/>
      <c r="AC172" s="386"/>
    </row>
    <row r="173" spans="16:29" x14ac:dyDescent="0.25">
      <c r="P173" s="385"/>
      <c r="Q173" s="385"/>
      <c r="X173" s="385"/>
      <c r="Y173" s="405"/>
      <c r="Z173" s="386"/>
      <c r="AA173" s="386"/>
      <c r="AB173" s="386"/>
      <c r="AC173" s="386"/>
    </row>
    <row r="174" spans="16:29" x14ac:dyDescent="0.25">
      <c r="P174" s="385"/>
      <c r="Q174" s="385"/>
      <c r="X174" s="385"/>
      <c r="Y174" s="405"/>
      <c r="Z174" s="386"/>
      <c r="AA174" s="386"/>
      <c r="AB174" s="386"/>
      <c r="AC174" s="386"/>
    </row>
    <row r="175" spans="16:29" x14ac:dyDescent="0.25">
      <c r="P175" s="385"/>
      <c r="Q175" s="385"/>
      <c r="X175" s="385"/>
      <c r="Y175" s="405"/>
      <c r="Z175" s="386"/>
      <c r="AA175" s="386"/>
      <c r="AB175" s="386"/>
      <c r="AC175" s="386"/>
    </row>
    <row r="176" spans="16:29" x14ac:dyDescent="0.25">
      <c r="P176" s="385"/>
      <c r="Q176" s="385"/>
      <c r="X176" s="385"/>
      <c r="Y176" s="405"/>
      <c r="Z176" s="386"/>
      <c r="AA176" s="386"/>
      <c r="AB176" s="386"/>
      <c r="AC176" s="386"/>
    </row>
    <row r="177" spans="16:29" x14ac:dyDescent="0.25">
      <c r="P177" s="385"/>
      <c r="Q177" s="385"/>
      <c r="X177" s="385"/>
      <c r="Y177" s="405"/>
      <c r="Z177" s="386"/>
      <c r="AA177" s="386"/>
      <c r="AB177" s="386"/>
      <c r="AC177" s="386"/>
    </row>
    <row r="178" spans="16:29" x14ac:dyDescent="0.25">
      <c r="P178" s="385"/>
      <c r="Q178" s="385"/>
      <c r="X178" s="385"/>
      <c r="Y178" s="405"/>
      <c r="Z178" s="386"/>
      <c r="AA178" s="386"/>
      <c r="AB178" s="386"/>
      <c r="AC178" s="386"/>
    </row>
    <row r="179" spans="16:29" x14ac:dyDescent="0.25">
      <c r="P179" s="385"/>
      <c r="Q179" s="385"/>
      <c r="X179" s="385"/>
      <c r="Y179" s="405"/>
      <c r="Z179" s="386"/>
      <c r="AA179" s="386"/>
      <c r="AB179" s="386"/>
      <c r="AC179" s="386"/>
    </row>
    <row r="180" spans="16:29" x14ac:dyDescent="0.25">
      <c r="P180" s="385"/>
      <c r="Q180" s="385"/>
      <c r="X180" s="385"/>
      <c r="Y180" s="405"/>
      <c r="Z180" s="386"/>
      <c r="AA180" s="386"/>
      <c r="AB180" s="386"/>
      <c r="AC180" s="386"/>
    </row>
    <row r="181" spans="16:29" x14ac:dyDescent="0.25">
      <c r="P181" s="385"/>
      <c r="Q181" s="385"/>
      <c r="X181" s="385"/>
      <c r="Y181" s="405"/>
      <c r="Z181" s="386"/>
      <c r="AA181" s="386"/>
      <c r="AB181" s="386"/>
      <c r="AC181" s="386"/>
    </row>
    <row r="182" spans="16:29" x14ac:dyDescent="0.25">
      <c r="P182" s="385"/>
      <c r="Q182" s="385"/>
      <c r="X182" s="385"/>
      <c r="Y182" s="405"/>
      <c r="Z182" s="386"/>
      <c r="AA182" s="386"/>
      <c r="AB182" s="386"/>
      <c r="AC182" s="386"/>
    </row>
    <row r="183" spans="16:29" x14ac:dyDescent="0.25">
      <c r="P183" s="385"/>
      <c r="Q183" s="385"/>
      <c r="X183" s="385"/>
      <c r="Y183" s="405"/>
      <c r="Z183" s="386"/>
      <c r="AA183" s="386"/>
      <c r="AB183" s="386"/>
      <c r="AC183" s="386"/>
    </row>
    <row r="184" spans="16:29" x14ac:dyDescent="0.25">
      <c r="P184" s="385"/>
      <c r="Q184" s="385"/>
      <c r="X184" s="385"/>
      <c r="Y184" s="405"/>
      <c r="Z184" s="386"/>
      <c r="AA184" s="386"/>
      <c r="AB184" s="386"/>
      <c r="AC184" s="386"/>
    </row>
    <row r="185" spans="16:29" x14ac:dyDescent="0.25">
      <c r="P185" s="385"/>
      <c r="Q185" s="385"/>
      <c r="X185" s="385"/>
      <c r="Y185" s="405"/>
      <c r="Z185" s="386"/>
      <c r="AA185" s="386"/>
      <c r="AB185" s="386"/>
      <c r="AC185" s="386"/>
    </row>
    <row r="186" spans="16:29" x14ac:dyDescent="0.25">
      <c r="P186" s="385"/>
      <c r="Q186" s="385"/>
      <c r="X186" s="385"/>
      <c r="Y186" s="405"/>
      <c r="Z186" s="386"/>
      <c r="AA186" s="386"/>
      <c r="AB186" s="386"/>
      <c r="AC186" s="386"/>
    </row>
    <row r="187" spans="16:29" x14ac:dyDescent="0.25">
      <c r="P187" s="385"/>
      <c r="Q187" s="385"/>
      <c r="X187" s="385"/>
      <c r="Y187" s="405"/>
      <c r="Z187" s="386"/>
      <c r="AA187" s="386"/>
      <c r="AB187" s="386"/>
      <c r="AC187" s="386"/>
    </row>
    <row r="188" spans="16:29" x14ac:dyDescent="0.25">
      <c r="P188" s="385"/>
      <c r="Q188" s="385"/>
      <c r="X188" s="385"/>
      <c r="Y188" s="405"/>
      <c r="Z188" s="386"/>
      <c r="AA188" s="386"/>
      <c r="AB188" s="386"/>
      <c r="AC188" s="386"/>
    </row>
    <row r="189" spans="16:29" x14ac:dyDescent="0.25">
      <c r="P189" s="385"/>
      <c r="Q189" s="385"/>
      <c r="X189" s="385"/>
      <c r="Y189" s="405"/>
      <c r="Z189" s="386"/>
      <c r="AA189" s="386"/>
      <c r="AB189" s="386"/>
      <c r="AC189" s="386"/>
    </row>
    <row r="190" spans="16:29" x14ac:dyDescent="0.25">
      <c r="P190" s="385"/>
      <c r="Q190" s="385"/>
      <c r="X190" s="385"/>
      <c r="Y190" s="405"/>
      <c r="Z190" s="386"/>
      <c r="AA190" s="386"/>
      <c r="AB190" s="386"/>
      <c r="AC190" s="386"/>
    </row>
    <row r="191" spans="16:29" x14ac:dyDescent="0.25">
      <c r="P191" s="385"/>
      <c r="Q191" s="385"/>
      <c r="X191" s="385"/>
      <c r="Y191" s="405"/>
      <c r="Z191" s="386"/>
      <c r="AA191" s="386"/>
      <c r="AB191" s="386"/>
      <c r="AC191" s="386"/>
    </row>
    <row r="192" spans="16:29" x14ac:dyDescent="0.25">
      <c r="P192" s="385"/>
      <c r="Q192" s="385"/>
      <c r="X192" s="385"/>
      <c r="Y192" s="405"/>
      <c r="Z192" s="386"/>
      <c r="AA192" s="386"/>
      <c r="AB192" s="386"/>
      <c r="AC192" s="386"/>
    </row>
    <row r="193" spans="16:29" x14ac:dyDescent="0.25">
      <c r="P193" s="385"/>
      <c r="Q193" s="385"/>
      <c r="X193" s="385"/>
      <c r="Y193" s="405"/>
      <c r="Z193" s="386"/>
      <c r="AA193" s="386"/>
      <c r="AB193" s="386"/>
      <c r="AC193" s="386"/>
    </row>
    <row r="194" spans="16:29" x14ac:dyDescent="0.25">
      <c r="P194" s="385"/>
      <c r="Q194" s="385"/>
      <c r="X194" s="385"/>
      <c r="Y194" s="405"/>
      <c r="Z194" s="386"/>
      <c r="AA194" s="386"/>
      <c r="AB194" s="386"/>
      <c r="AC194" s="386"/>
    </row>
    <row r="195" spans="16:29" x14ac:dyDescent="0.25">
      <c r="P195" s="385"/>
      <c r="Q195" s="385"/>
      <c r="X195" s="385"/>
      <c r="Y195" s="405"/>
      <c r="Z195" s="386"/>
      <c r="AA195" s="386"/>
      <c r="AB195" s="386"/>
      <c r="AC195" s="386"/>
    </row>
    <row r="196" spans="16:29" x14ac:dyDescent="0.25">
      <c r="P196" s="385"/>
      <c r="Q196" s="385"/>
      <c r="X196" s="385"/>
      <c r="Y196" s="405"/>
      <c r="Z196" s="386"/>
      <c r="AA196" s="386"/>
      <c r="AB196" s="386"/>
      <c r="AC196" s="386"/>
    </row>
    <row r="197" spans="16:29" x14ac:dyDescent="0.25">
      <c r="P197" s="385"/>
      <c r="Q197" s="385"/>
      <c r="X197" s="385"/>
      <c r="Y197" s="405"/>
      <c r="Z197" s="386"/>
      <c r="AA197" s="386"/>
      <c r="AB197" s="386"/>
      <c r="AC197" s="386"/>
    </row>
    <row r="198" spans="16:29" x14ac:dyDescent="0.25">
      <c r="P198" s="385"/>
      <c r="Q198" s="385"/>
      <c r="X198" s="385"/>
      <c r="Y198" s="405"/>
      <c r="Z198" s="386"/>
      <c r="AA198" s="386"/>
      <c r="AB198" s="386"/>
      <c r="AC198" s="386"/>
    </row>
    <row r="199" spans="16:29" x14ac:dyDescent="0.25">
      <c r="P199" s="385"/>
      <c r="Q199" s="385"/>
      <c r="X199" s="385"/>
      <c r="Y199" s="405"/>
      <c r="Z199" s="386"/>
      <c r="AA199" s="386"/>
      <c r="AB199" s="386"/>
      <c r="AC199" s="386"/>
    </row>
    <row r="200" spans="16:29" x14ac:dyDescent="0.25">
      <c r="P200" s="385"/>
      <c r="Q200" s="385"/>
      <c r="X200" s="385"/>
      <c r="Y200" s="405"/>
      <c r="Z200" s="386"/>
      <c r="AA200" s="386"/>
      <c r="AB200" s="386"/>
      <c r="AC200" s="386"/>
    </row>
    <row r="201" spans="16:29" x14ac:dyDescent="0.25">
      <c r="P201" s="385"/>
      <c r="Q201" s="385"/>
      <c r="AB201" s="386"/>
      <c r="AC201" s="386"/>
    </row>
    <row r="202" spans="16:29" x14ac:dyDescent="0.25">
      <c r="P202" s="385"/>
      <c r="Q202" s="385"/>
      <c r="AB202" s="386"/>
      <c r="AC202" s="386"/>
    </row>
    <row r="203" spans="16:29" x14ac:dyDescent="0.25">
      <c r="P203" s="385"/>
      <c r="Q203" s="385"/>
      <c r="AB203" s="386"/>
      <c r="AC203" s="386"/>
    </row>
    <row r="204" spans="16:29" x14ac:dyDescent="0.25">
      <c r="P204" s="385"/>
      <c r="Q204" s="385"/>
      <c r="AB204" s="386"/>
      <c r="AC204" s="386"/>
    </row>
    <row r="205" spans="16:29" x14ac:dyDescent="0.25">
      <c r="P205" s="385"/>
      <c r="Q205" s="385"/>
      <c r="AB205" s="386"/>
      <c r="AC205" s="386"/>
    </row>
    <row r="206" spans="16:29" x14ac:dyDescent="0.25">
      <c r="P206" s="385"/>
      <c r="Q206" s="385"/>
      <c r="AB206" s="386"/>
      <c r="AC206" s="386"/>
    </row>
    <row r="207" spans="16:29" x14ac:dyDescent="0.25">
      <c r="P207" s="385"/>
      <c r="Q207" s="385"/>
      <c r="AB207" s="386"/>
      <c r="AC207" s="386"/>
    </row>
    <row r="208" spans="16:29" x14ac:dyDescent="0.25">
      <c r="P208" s="385"/>
      <c r="Q208" s="385"/>
      <c r="AB208" s="386"/>
      <c r="AC208" s="386"/>
    </row>
    <row r="209" spans="16:29" x14ac:dyDescent="0.25">
      <c r="P209" s="385"/>
      <c r="Q209" s="385"/>
      <c r="AB209" s="386"/>
      <c r="AC209" s="386"/>
    </row>
    <row r="210" spans="16:29" x14ac:dyDescent="0.25">
      <c r="P210" s="385"/>
      <c r="Q210" s="385"/>
      <c r="AB210" s="386"/>
      <c r="AC210" s="386"/>
    </row>
    <row r="211" spans="16:29" x14ac:dyDescent="0.25">
      <c r="P211" s="385"/>
      <c r="Q211" s="385"/>
      <c r="AB211" s="386"/>
      <c r="AC211" s="386"/>
    </row>
    <row r="212" spans="16:29" x14ac:dyDescent="0.25">
      <c r="P212" s="385"/>
      <c r="Q212" s="385"/>
      <c r="AB212" s="386"/>
      <c r="AC212" s="386"/>
    </row>
    <row r="213" spans="16:29" x14ac:dyDescent="0.25">
      <c r="P213" s="385"/>
      <c r="Q213" s="385"/>
      <c r="AB213" s="386"/>
      <c r="AC213" s="386"/>
    </row>
    <row r="214" spans="16:29" x14ac:dyDescent="0.25">
      <c r="P214" s="385"/>
      <c r="Q214" s="385"/>
      <c r="AB214" s="386"/>
      <c r="AC214" s="386"/>
    </row>
    <row r="215" spans="16:29" x14ac:dyDescent="0.25">
      <c r="P215" s="385"/>
      <c r="Q215" s="385"/>
      <c r="AB215" s="386"/>
      <c r="AC215" s="386"/>
    </row>
    <row r="216" spans="16:29" x14ac:dyDescent="0.25">
      <c r="P216" s="385"/>
      <c r="Q216" s="385"/>
      <c r="AB216" s="386"/>
      <c r="AC216" s="386"/>
    </row>
    <row r="217" spans="16:29" x14ac:dyDescent="0.25">
      <c r="P217" s="385"/>
      <c r="Q217" s="385"/>
      <c r="AB217" s="386"/>
      <c r="AC217" s="386"/>
    </row>
    <row r="218" spans="16:29" x14ac:dyDescent="0.25">
      <c r="P218" s="385"/>
      <c r="Q218" s="385"/>
      <c r="AB218" s="386"/>
      <c r="AC218" s="386"/>
    </row>
    <row r="219" spans="16:29" x14ac:dyDescent="0.25">
      <c r="P219" s="385"/>
      <c r="Q219" s="385"/>
      <c r="AB219" s="386"/>
      <c r="AC219" s="386"/>
    </row>
    <row r="220" spans="16:29" x14ac:dyDescent="0.25">
      <c r="P220" s="385"/>
      <c r="Q220" s="385"/>
      <c r="AB220" s="386"/>
      <c r="AC220" s="386"/>
    </row>
    <row r="221" spans="16:29" x14ac:dyDescent="0.25">
      <c r="P221" s="385"/>
      <c r="Q221" s="385"/>
      <c r="AB221" s="386"/>
      <c r="AC221" s="386"/>
    </row>
    <row r="222" spans="16:29" x14ac:dyDescent="0.25">
      <c r="P222" s="385"/>
      <c r="Q222" s="385"/>
      <c r="AB222" s="386"/>
      <c r="AC222" s="386"/>
    </row>
    <row r="223" spans="16:29" x14ac:dyDescent="0.25">
      <c r="P223" s="385"/>
      <c r="Q223" s="385"/>
      <c r="AB223" s="386"/>
      <c r="AC223" s="386"/>
    </row>
    <row r="224" spans="16:29" x14ac:dyDescent="0.25">
      <c r="P224" s="385"/>
      <c r="Q224" s="385"/>
      <c r="AB224" s="386"/>
      <c r="AC224" s="386"/>
    </row>
    <row r="225" spans="16:29" x14ac:dyDescent="0.25">
      <c r="P225" s="385"/>
      <c r="Q225" s="385"/>
      <c r="AB225" s="386"/>
      <c r="AC225" s="386"/>
    </row>
    <row r="226" spans="16:29" x14ac:dyDescent="0.25">
      <c r="P226" s="385"/>
      <c r="Q226" s="385"/>
      <c r="AB226" s="386"/>
      <c r="AC226" s="386"/>
    </row>
    <row r="227" spans="16:29" x14ac:dyDescent="0.25">
      <c r="P227" s="385"/>
      <c r="Q227" s="385"/>
      <c r="AB227" s="386"/>
      <c r="AC227" s="386"/>
    </row>
    <row r="228" spans="16:29" x14ac:dyDescent="0.25">
      <c r="P228" s="385"/>
      <c r="Q228" s="385"/>
      <c r="AB228" s="386"/>
      <c r="AC228" s="386"/>
    </row>
    <row r="229" spans="16:29" x14ac:dyDescent="0.25">
      <c r="P229" s="385"/>
      <c r="Q229" s="385"/>
      <c r="AB229" s="386"/>
      <c r="AC229" s="386"/>
    </row>
    <row r="230" spans="16:29" x14ac:dyDescent="0.25">
      <c r="P230" s="385"/>
      <c r="Q230" s="385"/>
      <c r="AB230" s="386"/>
      <c r="AC230" s="386"/>
    </row>
    <row r="231" spans="16:29" x14ac:dyDescent="0.25">
      <c r="P231" s="385"/>
      <c r="Q231" s="385"/>
      <c r="AB231" s="386"/>
      <c r="AC231" s="386"/>
    </row>
    <row r="232" spans="16:29" x14ac:dyDescent="0.25">
      <c r="P232" s="385"/>
      <c r="Q232" s="385"/>
      <c r="AB232" s="386"/>
      <c r="AC232" s="386"/>
    </row>
    <row r="233" spans="16:29" x14ac:dyDescent="0.25">
      <c r="P233" s="385"/>
      <c r="Q233" s="385"/>
      <c r="AB233" s="386"/>
      <c r="AC233" s="386"/>
    </row>
    <row r="234" spans="16:29" x14ac:dyDescent="0.25">
      <c r="P234" s="385"/>
      <c r="Q234" s="385"/>
      <c r="AB234" s="386"/>
      <c r="AC234" s="386"/>
    </row>
    <row r="235" spans="16:29" x14ac:dyDescent="0.25">
      <c r="P235" s="385"/>
      <c r="Q235" s="385"/>
      <c r="AB235" s="386"/>
      <c r="AC235" s="386"/>
    </row>
    <row r="236" spans="16:29" x14ac:dyDescent="0.25">
      <c r="P236" s="385"/>
      <c r="Q236" s="385"/>
      <c r="AB236" s="386"/>
      <c r="AC236" s="386"/>
    </row>
    <row r="237" spans="16:29" x14ac:dyDescent="0.25">
      <c r="P237" s="385"/>
      <c r="Q237" s="385"/>
      <c r="AB237" s="386"/>
      <c r="AC237" s="386"/>
    </row>
    <row r="238" spans="16:29" x14ac:dyDescent="0.25">
      <c r="P238" s="385"/>
      <c r="Q238" s="385"/>
      <c r="AB238" s="386"/>
      <c r="AC238" s="386"/>
    </row>
    <row r="239" spans="16:29" x14ac:dyDescent="0.25">
      <c r="P239" s="385"/>
      <c r="Q239" s="385"/>
      <c r="AB239" s="386"/>
      <c r="AC239" s="386"/>
    </row>
    <row r="240" spans="16:29" x14ac:dyDescent="0.25">
      <c r="P240" s="385"/>
      <c r="Q240" s="385"/>
      <c r="AB240" s="386"/>
      <c r="AC240" s="386"/>
    </row>
    <row r="241" spans="16:29" x14ac:dyDescent="0.25">
      <c r="P241" s="385"/>
      <c r="Q241" s="385"/>
      <c r="AB241" s="386"/>
      <c r="AC241" s="386"/>
    </row>
    <row r="242" spans="16:29" x14ac:dyDescent="0.25">
      <c r="P242" s="385"/>
      <c r="Q242" s="385"/>
      <c r="AB242" s="386"/>
      <c r="AC242" s="386"/>
    </row>
    <row r="243" spans="16:29" x14ac:dyDescent="0.25">
      <c r="P243" s="385"/>
      <c r="Q243" s="385"/>
      <c r="AB243" s="386"/>
      <c r="AC243" s="386"/>
    </row>
    <row r="244" spans="16:29" x14ac:dyDescent="0.25">
      <c r="P244" s="385"/>
      <c r="Q244" s="385"/>
      <c r="AB244" s="386"/>
      <c r="AC244" s="386"/>
    </row>
    <row r="245" spans="16:29" x14ac:dyDescent="0.25">
      <c r="P245" s="385"/>
      <c r="Q245" s="385"/>
      <c r="AB245" s="386"/>
      <c r="AC245" s="386"/>
    </row>
    <row r="246" spans="16:29" x14ac:dyDescent="0.25">
      <c r="P246" s="385"/>
      <c r="Q246" s="385"/>
      <c r="AB246" s="386"/>
      <c r="AC246" s="386"/>
    </row>
    <row r="247" spans="16:29" x14ac:dyDescent="0.25">
      <c r="P247" s="385"/>
      <c r="Q247" s="385"/>
      <c r="AB247" s="386"/>
      <c r="AC247" s="386"/>
    </row>
    <row r="248" spans="16:29" x14ac:dyDescent="0.25">
      <c r="P248" s="385"/>
      <c r="Q248" s="385"/>
      <c r="AB248" s="386"/>
      <c r="AC248" s="386"/>
    </row>
    <row r="249" spans="16:29" x14ac:dyDescent="0.25">
      <c r="P249" s="385"/>
      <c r="Q249" s="385"/>
      <c r="AB249" s="386"/>
      <c r="AC249" s="386"/>
    </row>
    <row r="250" spans="16:29" x14ac:dyDescent="0.25">
      <c r="P250" s="385"/>
      <c r="Q250" s="385"/>
      <c r="AB250" s="386"/>
      <c r="AC250" s="386"/>
    </row>
  </sheetData>
  <sheetProtection algorithmName="SHA-512" hashValue="fCBax4FfLWCc5lUnQ1Q4YCKXSXqm0zB2/OwkD3zn42Bb3eI9//8M+vU82dB1Xr5n1/qUDZO6hqQoTJ9yNOA+Dw==" saltValue="S7WD9V0AWNTmF0qm7DyGYA==" spinCount="100000" sheet="1" objects="1" scenarios="1"/>
  <dataConsolidate/>
  <mergeCells count="120">
    <mergeCell ref="H135:I135"/>
    <mergeCell ref="H138:I138"/>
    <mergeCell ref="D4:H4"/>
    <mergeCell ref="I12:I14"/>
    <mergeCell ref="E6:H6"/>
    <mergeCell ref="G59:H59"/>
    <mergeCell ref="G60:H60"/>
    <mergeCell ref="G61:H61"/>
    <mergeCell ref="G62:H62"/>
    <mergeCell ref="E10:H10"/>
    <mergeCell ref="E27:H27"/>
    <mergeCell ref="E28:H28"/>
    <mergeCell ref="E97:H97"/>
    <mergeCell ref="E15:H15"/>
    <mergeCell ref="E16:H16"/>
    <mergeCell ref="E17:H17"/>
    <mergeCell ref="E22:H22"/>
    <mergeCell ref="E23:H23"/>
    <mergeCell ref="E20:H20"/>
    <mergeCell ref="E21:H21"/>
    <mergeCell ref="H137:I137"/>
    <mergeCell ref="E24:H24"/>
    <mergeCell ref="E25:H25"/>
    <mergeCell ref="E26:H26"/>
    <mergeCell ref="N3:W3"/>
    <mergeCell ref="X3:AA3"/>
    <mergeCell ref="E45:H45"/>
    <mergeCell ref="E46:H46"/>
    <mergeCell ref="E47:H47"/>
    <mergeCell ref="E48:H48"/>
    <mergeCell ref="E40:H40"/>
    <mergeCell ref="G72:H72"/>
    <mergeCell ref="G73:H73"/>
    <mergeCell ref="G63:H63"/>
    <mergeCell ref="F52:H52"/>
    <mergeCell ref="F53:H53"/>
    <mergeCell ref="F54:H54"/>
    <mergeCell ref="F55:H55"/>
    <mergeCell ref="F56:H56"/>
    <mergeCell ref="F57:H57"/>
    <mergeCell ref="F58:H58"/>
    <mergeCell ref="F51:H51"/>
    <mergeCell ref="AB3:AQ3"/>
    <mergeCell ref="E18:H18"/>
    <mergeCell ref="G64:H64"/>
    <mergeCell ref="G65:H65"/>
    <mergeCell ref="E66:H66"/>
    <mergeCell ref="F67:H67"/>
    <mergeCell ref="E50:H50"/>
    <mergeCell ref="E29:H29"/>
    <mergeCell ref="I43:I44"/>
    <mergeCell ref="E44:H44"/>
    <mergeCell ref="E31:H31"/>
    <mergeCell ref="E32:H32"/>
    <mergeCell ref="E34:H34"/>
    <mergeCell ref="E35:H35"/>
    <mergeCell ref="E36:H36"/>
    <mergeCell ref="E37:H37"/>
    <mergeCell ref="E38:H38"/>
    <mergeCell ref="E41:H41"/>
    <mergeCell ref="E42:H42"/>
    <mergeCell ref="E43:H43"/>
    <mergeCell ref="E30:H30"/>
    <mergeCell ref="D5:H5"/>
    <mergeCell ref="E7:H7"/>
    <mergeCell ref="J3:M3"/>
    <mergeCell ref="I100:I107"/>
    <mergeCell ref="F100:H100"/>
    <mergeCell ref="E96:H96"/>
    <mergeCell ref="E98:H98"/>
    <mergeCell ref="E99:H99"/>
    <mergeCell ref="E33:H33"/>
    <mergeCell ref="E39:H39"/>
    <mergeCell ref="F14:H14"/>
    <mergeCell ref="E49:H49"/>
    <mergeCell ref="E74:H74"/>
    <mergeCell ref="E94:H94"/>
    <mergeCell ref="F95:H95"/>
    <mergeCell ref="F84:H84"/>
    <mergeCell ref="E85:H85"/>
    <mergeCell ref="F86:H86"/>
    <mergeCell ref="F87:H87"/>
    <mergeCell ref="E88:H88"/>
    <mergeCell ref="F89:H89"/>
    <mergeCell ref="F90:H90"/>
    <mergeCell ref="E91:H91"/>
    <mergeCell ref="E92:H92"/>
    <mergeCell ref="E93:H93"/>
    <mergeCell ref="I82:I83"/>
    <mergeCell ref="F83:H83"/>
    <mergeCell ref="E125:H125"/>
    <mergeCell ref="E126:H126"/>
    <mergeCell ref="E127:H127"/>
    <mergeCell ref="E124:H124"/>
    <mergeCell ref="F118:H118"/>
    <mergeCell ref="G119:H119"/>
    <mergeCell ref="G120:H120"/>
    <mergeCell ref="G121:H121"/>
    <mergeCell ref="E123:H123"/>
    <mergeCell ref="G105:H105"/>
    <mergeCell ref="F70:H70"/>
    <mergeCell ref="G71:H71"/>
    <mergeCell ref="G113:H113"/>
    <mergeCell ref="G114:H114"/>
    <mergeCell ref="G115:H115"/>
    <mergeCell ref="G116:H116"/>
    <mergeCell ref="E117:H117"/>
    <mergeCell ref="F108:H108"/>
    <mergeCell ref="G109:H109"/>
    <mergeCell ref="G110:H110"/>
    <mergeCell ref="G111:H111"/>
    <mergeCell ref="G112:H112"/>
    <mergeCell ref="E78:H78"/>
    <mergeCell ref="E79:H79"/>
    <mergeCell ref="E80:H80"/>
    <mergeCell ref="F81:H81"/>
    <mergeCell ref="E82:H82"/>
    <mergeCell ref="E75:H75"/>
    <mergeCell ref="E76:H76"/>
    <mergeCell ref="E77:H77"/>
  </mergeCells>
  <phoneticPr fontId="14" type="noConversion"/>
  <conditionalFormatting sqref="P59:P65 AB59:AB65 AD59:AD65 AG59:AG65 AI59:AI65 AL59:AL65 AN59:AN65">
    <cfRule type="expression" dxfId="29" priority="13">
      <formula>OR(AND(P51="yes",LEFT(P59,14)="not applicable"),AND(P51="no/not applicable",LEFT(P59,14)&lt;&gt;"not applicable"))</formula>
    </cfRule>
  </conditionalFormatting>
  <conditionalFormatting sqref="P71:P74 AB71:AB73 AD71:AD73 AG71:AG73 AI71:AI73 AL71:AL73 AN71:AN73">
    <cfRule type="expression" dxfId="28" priority="17">
      <formula>OR(AND(P67="yes",LEFT(P71,14)="not applicable"),AND(P67="no/not applicable",LEFT(P71,14)&lt;&gt;"not applicable"))</formula>
    </cfRule>
  </conditionalFormatting>
  <conditionalFormatting sqref="P83 AB83 AD83 AG83 AI83 AL83 AN83">
    <cfRule type="expression" dxfId="27" priority="18">
      <formula>OR(AND(LEFT(P82,3)="yes",LEFT(P83,14)="not applicable"),AND(P82="no",LEFT(P83,14)&lt;&gt;"not applicable"))</formula>
    </cfRule>
  </conditionalFormatting>
  <conditionalFormatting sqref="P89 AB89 AD89 AG89 AI89 AL89 AN89">
    <cfRule type="expression" dxfId="26" priority="28">
      <formula>OR(AND(LEFT(P88,3)="yes",LEFT(P89,14)="not applicable"),AND(OR(P88="no",P88="not applicable"),LEFT(P89,14)&lt;&gt;"not applicable"))</formula>
    </cfRule>
  </conditionalFormatting>
  <conditionalFormatting sqref="P86 AB86 AD86 AG86 AI86 AL86 AN86">
    <cfRule type="expression" dxfId="25" priority="19">
      <formula>OR(AND(LEFT(P85,3)="yes",LEFT(P86,14)="not applicable"),AND(OR(P85="no",P85="not applicable"),LEFT(P86,14)&lt;&gt;"not applicable"))</formula>
    </cfRule>
  </conditionalFormatting>
  <conditionalFormatting sqref="R59:R65">
    <cfRule type="expression" dxfId="24" priority="6">
      <formula>OR(AND(R51="yes",LEFT(R59,14)="not applicable"),AND(R51="no/not applicable",LEFT(R59,14)&lt;&gt;"not applicable"))</formula>
    </cfRule>
  </conditionalFormatting>
  <conditionalFormatting sqref="R71:R74">
    <cfRule type="expression" dxfId="23" priority="7">
      <formula>OR(AND(R67="yes",LEFT(R71,14)="not applicable"),AND(R67="no/not applicable",LEFT(R71,14)&lt;&gt;"not applicable"))</formula>
    </cfRule>
  </conditionalFormatting>
  <conditionalFormatting sqref="R83">
    <cfRule type="expression" dxfId="22" priority="8">
      <formula>OR(AND(LEFT(R82,3)="yes",LEFT(R83,14)="not applicable"),AND(R82="no",LEFT(R83,14)&lt;&gt;"not applicable"))</formula>
    </cfRule>
  </conditionalFormatting>
  <conditionalFormatting sqref="R89">
    <cfRule type="expression" dxfId="21" priority="10">
      <formula>OR(AND(LEFT(R88,3)="yes",LEFT(R89,14)="not applicable"),AND(OR(R88="no",R88="not applicable"),LEFT(R89,14)&lt;&gt;"not applicable"))</formula>
    </cfRule>
  </conditionalFormatting>
  <conditionalFormatting sqref="R86">
    <cfRule type="expression" dxfId="20" priority="9">
      <formula>OR(AND(LEFT(R85,3)="yes",LEFT(R86,14)="not applicable"),AND(OR(R85="no",R85="not applicable"),LEFT(R86,14)&lt;&gt;"not applicable"))</formula>
    </cfRule>
  </conditionalFormatting>
  <conditionalFormatting sqref="T59:T65">
    <cfRule type="expression" dxfId="19" priority="1">
      <formula>OR(AND(T51="yes",LEFT(T59,14)="not applicable"),AND(T51="no/not applicable",LEFT(T59,14)&lt;&gt;"not applicable"))</formula>
    </cfRule>
  </conditionalFormatting>
  <conditionalFormatting sqref="T71:T74">
    <cfRule type="expression" dxfId="18" priority="2">
      <formula>OR(AND(T67="yes",LEFT(T71,14)="not applicable"),AND(T67="no/not applicable",LEFT(T71,14)&lt;&gt;"not applicable"))</formula>
    </cfRule>
  </conditionalFormatting>
  <conditionalFormatting sqref="T83">
    <cfRule type="expression" dxfId="17" priority="3">
      <formula>OR(AND(LEFT(T82,3)="yes",LEFT(T83,14)="not applicable"),AND(T82="no",LEFT(T83,14)&lt;&gt;"not applicable"))</formula>
    </cfRule>
  </conditionalFormatting>
  <conditionalFormatting sqref="T89">
    <cfRule type="expression" dxfId="16" priority="5">
      <formula>OR(AND(LEFT(T88,3)="yes",LEFT(T89,14)="not applicable"),AND(OR(T88="no",T88="not applicable"),LEFT(T89,14)&lt;&gt;"not applicable"))</formula>
    </cfRule>
  </conditionalFormatting>
  <conditionalFormatting sqref="T86">
    <cfRule type="expression" dxfId="15" priority="4">
      <formula>OR(AND(LEFT(T85,3)="yes",LEFT(T86,14)="not applicable"),AND(OR(T85="no",T85="not applicable"),LEFT(T86,14)&lt;&gt;"not applicable"))</formula>
    </cfRule>
  </conditionalFormatting>
  <dataValidations count="39">
    <dataValidation allowBlank="1" showInputMessage="1" showErrorMessage="1" sqref="P70 AG5 AD74:AD75 AB84 P7 AD70 AD95:AD96 AG70 AB87 AB100 AG95:AG96 AB90 AG10 I136:J137 K97:M141 AD50 AD7 J97:J134 I122:I133 I5:M59 N128:N141 AG7 J66:M96 I66:I100 AG50 P66 AD10 AG39:AG40 P39:P40 AG90 P118 AG81 AB81 AB128:AB141 P128:P141 AB39:AB40 P81 AB50 AD66 AD118 AB95:AB97 P108 AB74:AB75 AG66 P74:P75 P50 P84 P10 AG74:AG75 AD84 AD87 P87 AD108 P95:P97 AG84 AG87 AD90 P90 AB5 P5 P100 AB66 P58 AB7 AB58 AB70 AD5 AD58 AB10 AG58 AB108 AB118 AD81 AD39:AD40 R70 R7 R66 R39:R40 R118 R81 R108 R74:R75 R50 R84 R10 R87 R95:R97 R90 R5 R100 R58 T70 T7 T66 T39:T40 T118 T81 T108 T74:T75 T50 T84 T10 T87 T95:T97 T90 T5 T100 T58" xr:uid="{00000000-0002-0000-0300-000000000000}"/>
    <dataValidation type="list" allowBlank="1" showInputMessage="1" showErrorMessage="1" sqref="P37 AN101:AN107 AN109:AN116 AN119:AN123 AN127 AN32 AN23:AN24 AN26 AN29 AN11:AN14 P127 P119:P123 P109:P116 P101:P107 P99 P11:P14 P29 P26 P23:P24 AN99 P32 AN37 AB23:AB24 AB32 AB127 AB119:AB123 AB109:AB116 AB101:AB107 AB99 AB37 AB11:AB14 AB29 AB26 AD26 AD23:AD24 AD32 AD127 AD119:AD123 AD109:AD116 AD101:AD107 AD99 AD37 AD11:AD14 AD29 AG29 AG26 AG23:AG24 AG32 AG127 AG119:AG123 AG109:AG116 AG101:AG107 AG99 AG37 AG11:AG14 AI11:AI14 AI29 AI26 AI23:AI24 AI32 AI127 AI119:AI123 AI109:AI116 AI101:AI107 AI99 AI37 AL37 AL11:AL14 AL29 AL26 AL23:AL24 AL32 AL127 AL119:AL123 AL109:AL116 AL101:AL107 AL99 R37 R127 R119:R123 R109:R116 R101:R107 R99 R11:R14 R29 R26 R23:R24 R32 T37 T127 T119:T123 T109:T116 T101:T107 T99 T11:T14 T29 T26 T23:T24 T32" xr:uid="{00000000-0002-0000-0300-000001000000}">
      <formula1>ECO_A</formula1>
    </dataValidation>
    <dataValidation type="list" allowBlank="1" showInputMessage="1" showErrorMessage="1" sqref="AN6 AB6 AD6 AG6 AI6 AL6 P6 R6 T6" xr:uid="{00000000-0002-0000-0300-000002000000}">
      <formula1>REGNAME</formula1>
    </dataValidation>
    <dataValidation type="list" allowBlank="1" showInputMessage="1" showErrorMessage="1" sqref="AN9 AB9 AD9 AG9 AI9 AL9 P9 R9 T9" xr:uid="{00000000-0002-0000-0300-000003000000}">
      <formula1>REGA1</formula1>
    </dataValidation>
    <dataValidation type="list" allowBlank="1" showInputMessage="1" showErrorMessage="1" sqref="AN15 AB15 AD15 AG15 AI15 AL15 P15 R15 T15" xr:uid="{00000000-0002-0000-0300-000004000000}">
      <formula1>REGA3</formula1>
    </dataValidation>
    <dataValidation type="list" allowBlank="1" showInputMessage="1" showErrorMessage="1" sqref="AN17 AB17 AD17 AG17 AI17 AL17 P17 R17 T17" xr:uid="{00000000-0002-0000-0300-000005000000}">
      <formula1>REGA5</formula1>
    </dataValidation>
    <dataValidation type="list" allowBlank="1" showInputMessage="1" showErrorMessage="1" sqref="AN19 P19 AB19 AD19 AG19 AI19 AL19 R19 T19" xr:uid="{00000000-0002-0000-0300-000006000000}">
      <formula1>REGA6</formula1>
    </dataValidation>
    <dataValidation type="list" allowBlank="1" showInputMessage="1" showErrorMessage="1" sqref="AN22 AB22 AD22 AG22 AI22 AL22 P22 R22 T22" xr:uid="{00000000-0002-0000-0300-000007000000}">
      <formula1>REGA8</formula1>
    </dataValidation>
    <dataValidation type="list" allowBlank="1" showInputMessage="1" showErrorMessage="1" sqref="AN27 P27 AB27 AD27 AG27 AI27 AL27 R27 T27" xr:uid="{00000000-0002-0000-0300-000008000000}">
      <formula1>REGA13_2023</formula1>
    </dataValidation>
    <dataValidation type="list" allowBlank="1" showInputMessage="1" showErrorMessage="1" sqref="AN28 AB28 AD28 AG28 AI28 AL28 P28 R28 T28" xr:uid="{00000000-0002-0000-0300-000009000000}">
      <formula1>REGA14</formula1>
    </dataValidation>
    <dataValidation type="list" allowBlank="1" showInputMessage="1" showErrorMessage="1" sqref="AN31 AB31 AD31 AG31 AI31 AL31 P31 R31 T31" xr:uid="{00000000-0002-0000-0300-00000A000000}">
      <formula1>REGA17</formula1>
    </dataValidation>
    <dataValidation type="list" allowBlank="1" showInputMessage="1" showErrorMessage="1" sqref="AN34 AB34 AD34 AG34 AI34 AL34 P34 R34 T34" xr:uid="{00000000-0002-0000-0300-00000B000000}">
      <formula1>REGA19</formula1>
    </dataValidation>
    <dataValidation type="list" allowBlank="1" showInputMessage="1" showErrorMessage="1" sqref="AN35 AB35 AD35 AG35 AI35 AL35 P35 R35 T35" xr:uid="{00000000-0002-0000-0300-00000C000000}">
      <formula1>REGA20</formula1>
    </dataValidation>
    <dataValidation type="list" allowBlank="1" showInputMessage="1" showErrorMessage="1" sqref="AN36 AB36 AD36 AG36 AI36 AL36 P36 R36 T36" xr:uid="{00000000-0002-0000-0300-00000D000000}">
      <formula1>REGA21</formula1>
    </dataValidation>
    <dataValidation type="list" allowBlank="1" showInputMessage="1" showErrorMessage="1" sqref="AN38 P38 AB38 AD38 AG38 AI38 AL38 R38 T38" xr:uid="{00000000-0002-0000-0300-00000E000000}">
      <formula1>REGA23</formula1>
    </dataValidation>
    <dataValidation type="list" allowBlank="1" showInputMessage="1" showErrorMessage="1" sqref="AN41 AB41 AD41 AG41 AI41 AL41 P41 R41 T41" xr:uid="{00000000-0002-0000-0300-00000F000000}">
      <formula1>REGB1</formula1>
    </dataValidation>
    <dataValidation type="list" allowBlank="1" showInputMessage="1" showErrorMessage="1" sqref="AN42 AB42 AD42 AG42 AI42 AL42 P42 R42 T42" xr:uid="{00000000-0002-0000-0300-000010000000}">
      <formula1>REGB2</formula1>
    </dataValidation>
    <dataValidation type="list" allowBlank="1" showInputMessage="1" showErrorMessage="1" sqref="AN18 AB18 AD18 AG18 AI18 AL18 P18 R18 T18" xr:uid="{00000000-0002-0000-0300-000011000000}">
      <formula1>REGB3</formula1>
    </dataValidation>
    <dataValidation type="list" allowBlank="1" showInputMessage="1" showErrorMessage="1" sqref="AN43:AN44 AB43:AB44 AD43:AD44 AG43:AG44 AI43:AI44 AL43:AL44 P43:P44 R43:R44 T43:T44" xr:uid="{00000000-0002-0000-0300-000012000000}">
      <formula1>REGB4</formula1>
    </dataValidation>
    <dataValidation type="list" allowBlank="1" showInputMessage="1" showErrorMessage="1" sqref="AN45 AB45 AD45 AG45 AI45 AL45 P45 R45 T45" xr:uid="{00000000-0002-0000-0300-000013000000}">
      <formula1>REGB6</formula1>
    </dataValidation>
    <dataValidation type="list" allowBlank="1" showInputMessage="1" showErrorMessage="1" sqref="P67:P69 AN47:AN48 P51:P57 P47:P48 AN51:AN57 AN67:AN69 AB47:AB48 AB51:AB57 AB67:AB69 AD67:AD69 AD47:AD48 AD51:AD57 AG51:AG57 AG67:AG69 AG47:AG48 AI47:AI48 AI51:AI57 AI67:AI69 AL67:AL69 AL47:AL48 AL51:AL57 R67:R69 R51:R57 R47:R48 T67:T69 T51:T57 T47:T48" xr:uid="{00000000-0002-0000-0300-000014000000}">
      <formula1>REGB8</formula1>
    </dataValidation>
    <dataValidation type="list" allowBlank="1" showInputMessage="1" showErrorMessage="1" sqref="AN8 AB8 AD8 AG8 AI8 AL8 P8 R8 T8" xr:uid="{00000000-0002-0000-0300-000015000000}">
      <formula1>REGC1</formula1>
    </dataValidation>
    <dataValidation type="list" allowBlank="1" showInputMessage="1" showErrorMessage="1" sqref="AN77 P77 P85 AN85 AN88 AB77 AB85 AB88 AD88 AD77 AD85 AG85 AG88 AG77 AI77 AI85 AI88 AL88 AL77 AL85 P88 R77 R85 R88 T77 T85 T88" xr:uid="{00000000-0002-0000-0300-000016000000}">
      <formula1>REGC3</formula1>
    </dataValidation>
    <dataValidation type="list" allowBlank="1" showInputMessage="1" showErrorMessage="1" sqref="AN78:AN80 P78:P80 P82 AN82 AN91:AN93 AB78:AB80 AB82 AB91:AB93 AD91:AD93 AD78:AD80 AD82 AG82 AG91:AG93 AG78:AG80 AI78:AI80 AI82 AI91:AI93 AL91:AL93 AL78:AL80 AL82 P91:P93 R78:R80 R82 R91:R93 T78:T80 T82 T91:T93" xr:uid="{00000000-0002-0000-0300-000017000000}">
      <formula1>REGC4</formula1>
    </dataValidation>
    <dataValidation type="list" allowBlank="1" showInputMessage="1" showErrorMessage="1" sqref="P16 AB16 AD16 AG16 AI16 AL16 AN16 R16 T16" xr:uid="{00000000-0002-0000-0300-000018000000}">
      <formula1>REGA4_2023</formula1>
    </dataValidation>
    <dataValidation type="list" allowBlank="1" showInputMessage="1" showErrorMessage="1" sqref="P20 AB20 AD20 AG20 AI20 AL20 AN20 R20 T20" xr:uid="{00000000-0002-0000-0300-000019000000}">
      <formula1>REGA9_2023</formula1>
    </dataValidation>
    <dataValidation type="list" allowBlank="1" showInputMessage="1" showErrorMessage="1" sqref="P21 AB21 AD21 AG21 AI21 AL21 AN21 R21 T21" xr:uid="{00000000-0002-0000-0300-00001A000000}">
      <formula1>REGA10_2023</formula1>
    </dataValidation>
    <dataValidation type="list" allowBlank="1" showInputMessage="1" showErrorMessage="1" sqref="P25 AB25 AD25 AG25 AI25 AL25 AN25 R25 T25" xr:uid="{00000000-0002-0000-0300-00001B000000}">
      <formula1>REGA11_2023</formula1>
    </dataValidation>
    <dataValidation type="list" allowBlank="1" showInputMessage="1" showErrorMessage="1" sqref="P30 AB30 AD30 AG30 AI30 AL30 AN30 R30 T30" xr:uid="{00000000-0002-0000-0300-00001C000000}">
      <formula1>REGA16</formula1>
    </dataValidation>
    <dataValidation type="list" allowBlank="1" showInputMessage="1" showErrorMessage="1" sqref="P33 AB33 AD33 AG33 AI33 AL33 AN33 R33 T33" xr:uid="{00000000-0002-0000-0300-00001D000000}">
      <formula1>REGA22_2023</formula1>
    </dataValidation>
    <dataValidation type="list" allowBlank="1" showInputMessage="1" showErrorMessage="1" sqref="P46 AB46 AD46 AG46 AI46 AL46 AN46 R46 T46" xr:uid="{00000000-0002-0000-0300-00001E000000}">
      <formula1>REGB7</formula1>
    </dataValidation>
    <dataValidation type="list" allowBlank="1" showInputMessage="1" showErrorMessage="1" sqref="P49 AB49 AD49 AG49 AI49 AL49 AN49 R49 T49" xr:uid="{00000000-0002-0000-0300-00001F000000}">
      <formula1>REGB9_2023</formula1>
    </dataValidation>
    <dataValidation type="list" allowBlank="1" showInputMessage="1" showErrorMessage="1" sqref="P76 AB76 AD76 AG76 AI76 AL76 AN76 R76 T76" xr:uid="{00000000-0002-0000-0300-000020000000}">
      <formula1>REGC2</formula1>
    </dataValidation>
    <dataValidation type="list" allowBlank="1" showInputMessage="1" showErrorMessage="1" sqref="P94 AB94 AD94 AG94 AI94 AL94 AN94 R94 T94" xr:uid="{00000000-0002-0000-0300-000021000000}">
      <formula1>REGC13</formula1>
    </dataValidation>
    <dataValidation type="list" allowBlank="1" showInputMessage="1" showErrorMessage="1" sqref="P98 AB98 AD98 AG98 AI98 AL98 AN98 R98 T98" xr:uid="{00000000-0002-0000-0300-000022000000}">
      <formula1>REGD1_2023</formula1>
    </dataValidation>
    <dataValidation type="list" allowBlank="1" showInputMessage="1" showErrorMessage="1" sqref="P117 AB117 AD117 AG117 AI117 AL117 AN117 R117 T117" xr:uid="{00000000-0002-0000-0300-000023000000}">
      <formula1>REGD3_2023</formula1>
    </dataValidation>
    <dataValidation type="list" allowBlank="1" showInputMessage="1" showErrorMessage="1" sqref="P124 AB124 AD124 AG124 AI124 AL124 AN124 R124 T124" xr:uid="{00000000-0002-0000-0300-000024000000}">
      <formula1>REGD5_2023</formula1>
    </dataValidation>
    <dataValidation type="list" allowBlank="1" showInputMessage="1" showErrorMessage="1" sqref="P125 AB125 AD125 AG125 AI125 AL125 AN125 R125 T125" xr:uid="{00000000-0002-0000-0300-000025000000}">
      <formula1>REGD6_2023</formula1>
    </dataValidation>
    <dataValidation type="list" allowBlank="1" showInputMessage="1" showErrorMessage="1" sqref="P126 AB126 AD126 AG126 AI126 AL126 AN126 R126 T126" xr:uid="{00000000-0002-0000-0300-000026000000}">
      <formula1>REGD7_2023</formula1>
    </dataValidation>
  </dataValidations>
  <pageMargins left="0.7" right="0.7" top="0.75" bottom="0.75" header="0.3" footer="0.3"/>
  <pageSetup paperSize="9" orientation="portrait" r:id="rId1"/>
  <headerFooter>
    <oddFooter>&amp;C_x000D_&amp;1#&amp;"Calibri"&amp;10&amp;K0000FF Restricted Use - À usage restreint</oddFooter>
  </headerFooter>
  <extLst>
    <ext xmlns:x14="http://schemas.microsoft.com/office/spreadsheetml/2009/9/main" uri="{CCE6A557-97BC-4b89-ADB6-D9C93CAAB3DF}">
      <x14:dataValidations xmlns:xm="http://schemas.microsoft.com/office/excel/2006/main" count="117">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00000000-0002-0000-0300-000027000000}">
          <x14:formula1>
            <xm:f>OFFSET(Conditions!$AZ$3,0,0,Conditions!$AZ$1,1)</xm:f>
          </x14:formula1>
          <xm:sqref>P59</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00000000-0002-0000-0300-000028000000}">
          <x14:formula1>
            <xm:f>OFFSET(Conditions!$AZ$13,0,0,Conditions!$AZ$11,1)</xm:f>
          </x14:formula1>
          <xm:sqref>AB59</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00000000-0002-0000-0300-000029000000}">
          <x14:formula1>
            <xm:f>OFFSET(Conditions!$AZ$23,0,0,Conditions!$AZ$21,1)</xm:f>
          </x14:formula1>
          <xm:sqref>AD59</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00000000-0002-0000-0300-00002A000000}">
          <x14:formula1>
            <xm:f>OFFSET(Conditions!$AZ$33,0,0,Conditions!$AZ$31,1)</xm:f>
          </x14:formula1>
          <xm:sqref>AG59</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00000000-0002-0000-0300-00002B000000}">
          <x14:formula1>
            <xm:f>OFFSET(Conditions!$AZ$43,0,0,Conditions!$AZ$41,1)</xm:f>
          </x14:formula1>
          <xm:sqref>AI59</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00000000-0002-0000-0300-00002C000000}">
          <x14:formula1>
            <xm:f>OFFSET(Conditions!$AZ$53,0,0,Conditions!$AZ$51,1)</xm:f>
          </x14:formula1>
          <xm:sqref>AL59</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00000000-0002-0000-0300-00002D000000}">
          <x14:formula1>
            <xm:f>OFFSET(Conditions!$AZ$63,0,0,Conditions!$AZ$61,1)</xm:f>
          </x14:formula1>
          <xm:sqref>AN59</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00000000-0002-0000-0300-00002E000000}">
          <x14:formula1>
            <xm:f>OFFSET(Conditions!$BA$3,0,0,Conditions!$BA$1,1)</xm:f>
          </x14:formula1>
          <xm:sqref>P60</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00000000-0002-0000-0300-00002F000000}">
          <x14:formula1>
            <xm:f>OFFSET(Conditions!$BA$13,0,0,Conditions!$BA$11,1)</xm:f>
          </x14:formula1>
          <xm:sqref>AB60</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00000000-0002-0000-0300-000030000000}">
          <x14:formula1>
            <xm:f>OFFSET(Conditions!$BA$23,0,0,Conditions!$BA$21,1)</xm:f>
          </x14:formula1>
          <xm:sqref>AD60</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00000000-0002-0000-0300-000031000000}">
          <x14:formula1>
            <xm:f>OFFSET(Conditions!$BA$33,0,0,Conditions!$BA$31,1)</xm:f>
          </x14:formula1>
          <xm:sqref>AG60</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00000000-0002-0000-0300-000032000000}">
          <x14:formula1>
            <xm:f>OFFSET(Conditions!$BA$43,0,0,Conditions!$BA$41,1)</xm:f>
          </x14:formula1>
          <xm:sqref>AI60</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00000000-0002-0000-0300-000033000000}">
          <x14:formula1>
            <xm:f>OFFSET(Conditions!$BA$53,0,0,Conditions!$BA$51,1)</xm:f>
          </x14:formula1>
          <xm:sqref>AL60</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00000000-0002-0000-0300-000034000000}">
          <x14:formula1>
            <xm:f>OFFSET(Conditions!$BA$63,0,0,Conditions!$BA$61,1)</xm:f>
          </x14:formula1>
          <xm:sqref>AN60</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00000000-0002-0000-0300-000035000000}">
          <x14:formula1>
            <xm:f>OFFSET(Conditions!$BB$3,0,0,Conditions!$BB$1,1)</xm:f>
          </x14:formula1>
          <xm:sqref>P61</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00000000-0002-0000-0300-000036000000}">
          <x14:formula1>
            <xm:f>OFFSET(Conditions!$BB$13,0,0,Conditions!$BB$11,1)</xm:f>
          </x14:formula1>
          <xm:sqref>AB61</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00000000-0002-0000-0300-000037000000}">
          <x14:formula1>
            <xm:f>OFFSET(Conditions!$BB$23,0,0,Conditions!$BB$21,1)</xm:f>
          </x14:formula1>
          <xm:sqref>AD61</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00000000-0002-0000-0300-000038000000}">
          <x14:formula1>
            <xm:f>OFFSET(Conditions!$BB$33,0,0,Conditions!$BB$31,1)</xm:f>
          </x14:formula1>
          <xm:sqref>AG61</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00000000-0002-0000-0300-000039000000}">
          <x14:formula1>
            <xm:f>OFFSET(Conditions!$BB$43,0,0,Conditions!$BB$41,1)</xm:f>
          </x14:formula1>
          <xm:sqref>AI61</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00000000-0002-0000-0300-00003A000000}">
          <x14:formula1>
            <xm:f>OFFSET(Conditions!$BB$53,0,0,Conditions!$BB$51,1)</xm:f>
          </x14:formula1>
          <xm:sqref>AL61</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00000000-0002-0000-0300-00003B000000}">
          <x14:formula1>
            <xm:f>OFFSET(Conditions!$BB$63,0,0,Conditions!$BB$61,1)</xm:f>
          </x14:formula1>
          <xm:sqref>AN61</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00000000-0002-0000-0300-00003C000000}">
          <x14:formula1>
            <xm:f>OFFSET(Conditions!$BC$3,0,0,Conditions!$BC$1,1)</xm:f>
          </x14:formula1>
          <xm:sqref>P62</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00000000-0002-0000-0300-00003D000000}">
          <x14:formula1>
            <xm:f>OFFSET(Conditions!$BC$13,0,0,Conditions!$BC$11,1)</xm:f>
          </x14:formula1>
          <xm:sqref>AB62</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00000000-0002-0000-0300-00003E000000}">
          <x14:formula1>
            <xm:f>OFFSET(Conditions!$BC$23,0,0,Conditions!$BC$21,1)</xm:f>
          </x14:formula1>
          <xm:sqref>AD62</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00000000-0002-0000-0300-00003F000000}">
          <x14:formula1>
            <xm:f>OFFSET(Conditions!$BC$33,0,0,Conditions!$BC$31,1)</xm:f>
          </x14:formula1>
          <xm:sqref>AG62</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00000000-0002-0000-0300-000040000000}">
          <x14:formula1>
            <xm:f>OFFSET(Conditions!$BC$43,0,0,Conditions!$BC$41,1)</xm:f>
          </x14:formula1>
          <xm:sqref>AI62</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00000000-0002-0000-0300-000041000000}">
          <x14:formula1>
            <xm:f>OFFSET(Conditions!$BC$53,0,0,Conditions!$BC$51,1)</xm:f>
          </x14:formula1>
          <xm:sqref>AL62</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00000000-0002-0000-0300-000042000000}">
          <x14:formula1>
            <xm:f>OFFSET(Conditions!$BC$63,0,0,Conditions!$BC$61,1)</xm:f>
          </x14:formula1>
          <xm:sqref>AN62</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00000000-0002-0000-0300-000043000000}">
          <x14:formula1>
            <xm:f>OFFSET(Conditions!$BD$3,0,0,Conditions!$BD$1,1)</xm:f>
          </x14:formula1>
          <xm:sqref>P63</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00000000-0002-0000-0300-000044000000}">
          <x14:formula1>
            <xm:f>OFFSET(Conditions!$BD$13,0,0,Conditions!$BD$11,1)</xm:f>
          </x14:formula1>
          <xm:sqref>AB63</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00000000-0002-0000-0300-000045000000}">
          <x14:formula1>
            <xm:f>OFFSET(Conditions!$BD$23,0,0,Conditions!$BD$21,1)</xm:f>
          </x14:formula1>
          <xm:sqref>AD63</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00000000-0002-0000-0300-000046000000}">
          <x14:formula1>
            <xm:f>OFFSET(Conditions!$BD$33,0,0,Conditions!$BD$31,1)</xm:f>
          </x14:formula1>
          <xm:sqref>AG63</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00000000-0002-0000-0300-000047000000}">
          <x14:formula1>
            <xm:f>OFFSET(Conditions!$BD$43,0,0,Conditions!$BD$41,1)</xm:f>
          </x14:formula1>
          <xm:sqref>AI63</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00000000-0002-0000-0300-000048000000}">
          <x14:formula1>
            <xm:f>OFFSET(Conditions!$BD$53,0,0,Conditions!$BD$51,1)</xm:f>
          </x14:formula1>
          <xm:sqref>AL63</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00000000-0002-0000-0300-000049000000}">
          <x14:formula1>
            <xm:f>OFFSET(Conditions!$BD$63,0,0,Conditions!$BD$61,1)</xm:f>
          </x14:formula1>
          <xm:sqref>AN63</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00000000-0002-0000-0300-00004A000000}">
          <x14:formula1>
            <xm:f>OFFSET(Conditions!$BE$3,0,0,Conditions!$BE$1,1)</xm:f>
          </x14:formula1>
          <xm:sqref>P64</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00000000-0002-0000-0300-00004B000000}">
          <x14:formula1>
            <xm:f>OFFSET(Conditions!$BE$13,0,0,Conditions!$BE$11,1)</xm:f>
          </x14:formula1>
          <xm:sqref>AB64</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00000000-0002-0000-0300-00004C000000}">
          <x14:formula1>
            <xm:f>OFFSET(Conditions!$BE$23,0,0,Conditions!$BE$21,1)</xm:f>
          </x14:formula1>
          <xm:sqref>AD64</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00000000-0002-0000-0300-00004D000000}">
          <x14:formula1>
            <xm:f>OFFSET(Conditions!$BE$33,0,0,Conditions!$BE$31,1)</xm:f>
          </x14:formula1>
          <xm:sqref>AG64</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00000000-0002-0000-0300-00004E000000}">
          <x14:formula1>
            <xm:f>OFFSET(Conditions!$BE$43,0,0,Conditions!$BE$41,1)</xm:f>
          </x14:formula1>
          <xm:sqref>AI64</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00000000-0002-0000-0300-00004F000000}">
          <x14:formula1>
            <xm:f>OFFSET(Conditions!$BE$53,0,0,Conditions!$BE$51,1)</xm:f>
          </x14:formula1>
          <xm:sqref>AL64</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00000000-0002-0000-0300-000050000000}">
          <x14:formula1>
            <xm:f>OFFSET(Conditions!$BE$63,0,0,Conditions!$BE$61,1)</xm:f>
          </x14:formula1>
          <xm:sqref>AN64</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00000000-0002-0000-0300-000051000000}">
          <x14:formula1>
            <xm:f>OFFSET(Conditions!$BF$3,0,0,Conditions!$BF$1,1)</xm:f>
          </x14:formula1>
          <xm:sqref>P65</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00000000-0002-0000-0300-000052000000}">
          <x14:formula1>
            <xm:f>OFFSET(Conditions!$BF$13,0,0,Conditions!$BF$11,1)</xm:f>
          </x14:formula1>
          <xm:sqref>AB65</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00000000-0002-0000-0300-000053000000}">
          <x14:formula1>
            <xm:f>OFFSET(Conditions!$BF$23,0,0,Conditions!$BF$21,1)</xm:f>
          </x14:formula1>
          <xm:sqref>AD65</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00000000-0002-0000-0300-000054000000}">
          <x14:formula1>
            <xm:f>OFFSET(Conditions!$BF$33,0,0,Conditions!$BF$31,1)</xm:f>
          </x14:formula1>
          <xm:sqref>AG65</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00000000-0002-0000-0300-000055000000}">
          <x14:formula1>
            <xm:f>OFFSET(Conditions!$BF$43,0,0,Conditions!$BF$41,1)</xm:f>
          </x14:formula1>
          <xm:sqref>AI65</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00000000-0002-0000-0300-000056000000}">
          <x14:formula1>
            <xm:f>OFFSET(Conditions!$BF$53,0,0,Conditions!$BF$51,1)</xm:f>
          </x14:formula1>
          <xm:sqref>AL65</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00000000-0002-0000-0300-000057000000}">
          <x14:formula1>
            <xm:f>OFFSET(Conditions!$BF$63,0,0,Conditions!$BF$61,1)</xm:f>
          </x14:formula1>
          <xm:sqref>AN65</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00000000-0002-0000-0300-000058000000}">
          <x14:formula1>
            <xm:f>OFFSET(Conditions!$BH$3,0,0,Conditions!$BH$1,1)</xm:f>
          </x14:formula1>
          <xm:sqref>P71</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00000000-0002-0000-0300-000059000000}">
          <x14:formula1>
            <xm:f>OFFSET(Conditions!$BH$13,0,0,Conditions!$BH$11,1)</xm:f>
          </x14:formula1>
          <xm:sqref>AB71</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00000000-0002-0000-0300-00005A000000}">
          <x14:formula1>
            <xm:f>OFFSET(Conditions!$BH$23,0,0,Conditions!$BH$21,1)</xm:f>
          </x14:formula1>
          <xm:sqref>AD71</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00000000-0002-0000-0300-00005B000000}">
          <x14:formula1>
            <xm:f>OFFSET(Conditions!$BH$33,0,0,Conditions!$BH$31,1)</xm:f>
          </x14:formula1>
          <xm:sqref>AG71</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00000000-0002-0000-0300-00005C000000}">
          <x14:formula1>
            <xm:f>OFFSET(Conditions!$BH$43,0,0,Conditions!$BH$41,1)</xm:f>
          </x14:formula1>
          <xm:sqref>AI71</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00000000-0002-0000-0300-00005D000000}">
          <x14:formula1>
            <xm:f>OFFSET(Conditions!$BH$53,0,0,Conditions!$BH$51,1)</xm:f>
          </x14:formula1>
          <xm:sqref>AL71</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00000000-0002-0000-0300-00005E000000}">
          <x14:formula1>
            <xm:f>OFFSET(Conditions!$BH$63,0,0,Conditions!$BH$61,1)</xm:f>
          </x14:formula1>
          <xm:sqref>AN71</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00000000-0002-0000-0300-00005F000000}">
          <x14:formula1>
            <xm:f>OFFSET(Conditions!$BI$3,0,0,Conditions!$BI$1,1)</xm:f>
          </x14:formula1>
          <xm:sqref>P72</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00000000-0002-0000-0300-000060000000}">
          <x14:formula1>
            <xm:f>OFFSET(Conditions!$BI$13,0,0,Conditions!$BI$11,1)</xm:f>
          </x14:formula1>
          <xm:sqref>AB72</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00000000-0002-0000-0300-000061000000}">
          <x14:formula1>
            <xm:f>OFFSET(Conditions!$BI$23,0,0,Conditions!$BI$21,1)</xm:f>
          </x14:formula1>
          <xm:sqref>AD72</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00000000-0002-0000-0300-000062000000}">
          <x14:formula1>
            <xm:f>OFFSET(Conditions!$BI$33,0,0,Conditions!$BI$31,1)</xm:f>
          </x14:formula1>
          <xm:sqref>AG72</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00000000-0002-0000-0300-000063000000}">
          <x14:formula1>
            <xm:f>OFFSET(Conditions!$BI$43,0,0,Conditions!$BI$41,1)</xm:f>
          </x14:formula1>
          <xm:sqref>AI72</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00000000-0002-0000-0300-000064000000}">
          <x14:formula1>
            <xm:f>OFFSET(Conditions!$BI$53,0,0,Conditions!$BI$51,1)</xm:f>
          </x14:formula1>
          <xm:sqref>AL72</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00000000-0002-0000-0300-000065000000}">
          <x14:formula1>
            <xm:f>OFFSET(Conditions!$BI$63,0,0,Conditions!$BI$61,1)</xm:f>
          </x14:formula1>
          <xm:sqref>AN72</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00000000-0002-0000-0300-000066000000}">
          <x14:formula1>
            <xm:f>OFFSET(Conditions!$BJ$3,0,0,Conditions!$BJ$1,1)</xm:f>
          </x14:formula1>
          <xm:sqref>P73</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00000000-0002-0000-0300-000067000000}">
          <x14:formula1>
            <xm:f>OFFSET(Conditions!$BJ$13,0,0,Conditions!$BJ$11,1)</xm:f>
          </x14:formula1>
          <xm:sqref>AB73</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00000000-0002-0000-0300-000068000000}">
          <x14:formula1>
            <xm:f>OFFSET(Conditions!$BJ$23,0,0,Conditions!$BJ$21,1)</xm:f>
          </x14:formula1>
          <xm:sqref>AD73</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00000000-0002-0000-0300-000069000000}">
          <x14:formula1>
            <xm:f>OFFSET(Conditions!$BJ$33,0,0,Conditions!$BJ$31,1)</xm:f>
          </x14:formula1>
          <xm:sqref>AG73</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00000000-0002-0000-0300-00006A000000}">
          <x14:formula1>
            <xm:f>OFFSET(Conditions!$BJ$43,0,0,Conditions!$BJ$41,1)</xm:f>
          </x14:formula1>
          <xm:sqref>AI73</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00000000-0002-0000-0300-00006B000000}">
          <x14:formula1>
            <xm:f>OFFSET(Conditions!$BJ$53,0,0,Conditions!$BJ$51,1)</xm:f>
          </x14:formula1>
          <xm:sqref>AL73</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00000000-0002-0000-0300-00006C000000}">
          <x14:formula1>
            <xm:f>OFFSET(Conditions!$BJ$63,0,0,Conditions!$BJ$61,1)</xm:f>
          </x14:formula1>
          <xm:sqref>AN73</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00000000-0002-0000-0300-00006D000000}">
          <x14:formula1>
            <xm:f>OFFSET(Conditions!$BK$3,0,0,Conditions!$BK$1,1)</xm:f>
          </x14:formula1>
          <xm:sqref>P83</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00000000-0002-0000-0300-00006E000000}">
          <x14:formula1>
            <xm:f>OFFSET(Conditions!$BK$13,0,0,Conditions!$BK$11,1)</xm:f>
          </x14:formula1>
          <xm:sqref>AB83</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00000000-0002-0000-0300-00006F000000}">
          <x14:formula1>
            <xm:f>OFFSET(Conditions!$BK$23,0,0,Conditions!$BK$21,1)</xm:f>
          </x14:formula1>
          <xm:sqref>AD83</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00000000-0002-0000-0300-000070000000}">
          <x14:formula1>
            <xm:f>OFFSET(Conditions!$BK$33,0,0,Conditions!$BK$31,1)</xm:f>
          </x14:formula1>
          <xm:sqref>AG83</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00000000-0002-0000-0300-000071000000}">
          <x14:formula1>
            <xm:f>OFFSET(Conditions!$BK$43,0,0,Conditions!$BK$41,1)</xm:f>
          </x14:formula1>
          <xm:sqref>AI83</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00000000-0002-0000-0300-000072000000}">
          <x14:formula1>
            <xm:f>OFFSET(Conditions!$BK$53,0,0,Conditions!$BK$51,1)</xm:f>
          </x14:formula1>
          <xm:sqref>AL83</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00000000-0002-0000-0300-000073000000}">
          <x14:formula1>
            <xm:f>OFFSET(Conditions!$BK$63,0,0,Conditions!$BK$61,1)</xm:f>
          </x14:formula1>
          <xm:sqref>AN83</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00000000-0002-0000-0300-000074000000}">
          <x14:formula1>
            <xm:f>OFFSET(Conditions!$BL$3,0,0,Conditions!$BL$1,1)</xm:f>
          </x14:formula1>
          <xm:sqref>P86</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00000000-0002-0000-0300-000075000000}">
          <x14:formula1>
            <xm:f>OFFSET(Conditions!$BL$13,0,0,Conditions!$BL$11,1)</xm:f>
          </x14:formula1>
          <xm:sqref>AB86</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00000000-0002-0000-0300-000076000000}">
          <x14:formula1>
            <xm:f>OFFSET(Conditions!$BL$23,0,0,Conditions!$BL$21,1)</xm:f>
          </x14:formula1>
          <xm:sqref>AD86</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00000000-0002-0000-0300-000077000000}">
          <x14:formula1>
            <xm:f>OFFSET(Conditions!$BL$33,0,0,Conditions!$BL$31,1)</xm:f>
          </x14:formula1>
          <xm:sqref>AG86</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00000000-0002-0000-0300-000078000000}">
          <x14:formula1>
            <xm:f>OFFSET(Conditions!$BL$43,0,0,Conditions!$BL$41,1)</xm:f>
          </x14:formula1>
          <xm:sqref>AI86</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00000000-0002-0000-0300-000079000000}">
          <x14:formula1>
            <xm:f>OFFSET(Conditions!$BL$53,0,0,Conditions!$BL$51,1)</xm:f>
          </x14:formula1>
          <xm:sqref>AL86</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00000000-0002-0000-0300-00007A000000}">
          <x14:formula1>
            <xm:f>OFFSET(Conditions!$BL$63,0,0,Conditions!$BL$61,1)</xm:f>
          </x14:formula1>
          <xm:sqref>AN86</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00000000-0002-0000-0300-00007B000000}">
          <x14:formula1>
            <xm:f>OFFSET(Conditions!$BM$3,0,0,Conditions!$BM$1,1)</xm:f>
          </x14:formula1>
          <xm:sqref>P89</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00000000-0002-0000-0300-00007C000000}">
          <x14:formula1>
            <xm:f>OFFSET(Conditions!$BM$13,0,0,Conditions!$BM$11,1)</xm:f>
          </x14:formula1>
          <xm:sqref>AB89</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00000000-0002-0000-0300-00007D000000}">
          <x14:formula1>
            <xm:f>OFFSET(Conditions!$BM$23,0,0,Conditions!$BM$21,1)</xm:f>
          </x14:formula1>
          <xm:sqref>AD89</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00000000-0002-0000-0300-00007E000000}">
          <x14:formula1>
            <xm:f>OFFSET(Conditions!$BM$33,0,0,Conditions!$BM$31,1)</xm:f>
          </x14:formula1>
          <xm:sqref>AG89</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00000000-0002-0000-0300-00007F000000}">
          <x14:formula1>
            <xm:f>OFFSET(Conditions!$BM$43,0,0,Conditions!$BM$41,1)</xm:f>
          </x14:formula1>
          <xm:sqref>AI89</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00000000-0002-0000-0300-000080000000}">
          <x14:formula1>
            <xm:f>OFFSET(Conditions!$BM$53,0,0,Conditions!$BM$51,1)</xm:f>
          </x14:formula1>
          <xm:sqref>AL89</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00000000-0002-0000-0300-000081000000}">
          <x14:formula1>
            <xm:f>OFFSET(Conditions!$BM$63,0,0,Conditions!$BM$61,1)</xm:f>
          </x14:formula1>
          <xm:sqref>AN89</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5419C4A3-5CBB-4DA9-96B3-A67C3F58C536}">
          <x14:formula1>
            <xm:f>OFFSET(Conditions!$AZ$73,0,0,Conditions!$AZ$71,1)</xm:f>
          </x14:formula1>
          <xm:sqref>R59</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3C9448A6-3C8D-41B2-944C-260DC9675918}">
          <x14:formula1>
            <xm:f>OFFSET(Conditions!$BA$73,0,0,Conditions!$BA$71,1)</xm:f>
          </x14:formula1>
          <xm:sqref>R60</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522D62C4-0C5A-4E37-8E79-88B1FF4FE06B}">
          <x14:formula1>
            <xm:f>OFFSET(Conditions!$BB$73,0,0,Conditions!$BB$71,1)</xm:f>
          </x14:formula1>
          <xm:sqref>R61</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576E6B30-13EC-47C5-919B-F91786850F31}">
          <x14:formula1>
            <xm:f>OFFSET(Conditions!$BC$73,0,0,Conditions!$BC$71,1)</xm:f>
          </x14:formula1>
          <xm:sqref>R62</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10C87041-FBF1-485F-B69E-0F93740C6AF6}">
          <x14:formula1>
            <xm:f>OFFSET(Conditions!$BD$73,0,0,Conditions!$BD$71,1)</xm:f>
          </x14:formula1>
          <xm:sqref>R63</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7CA6F6CC-3930-42C7-AA0B-FAFB7AA08DF5}">
          <x14:formula1>
            <xm:f>OFFSET(Conditions!$BE$73,0,0,Conditions!$BE$71,1)</xm:f>
          </x14:formula1>
          <xm:sqref>R64</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CAFE4B1B-E9C6-446C-88A2-ED0D0815B8F3}">
          <x14:formula1>
            <xm:f>OFFSET(Conditions!$BF$73,0,0,Conditions!$BF$71,1)</xm:f>
          </x14:formula1>
          <xm:sqref>R65</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FD65545D-AB49-40EE-8325-306CAA740088}">
          <x14:formula1>
            <xm:f>OFFSET(Conditions!$AZ$83,0,0,Conditions!$AZ$81,1)</xm:f>
          </x14:formula1>
          <xm:sqref>T59</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D1F03958-6F6C-4DA7-A7C0-188EB0974F72}">
          <x14:formula1>
            <xm:f>OFFSET(Conditions!$BA$83,0,0,Conditions!$BA$81,1)</xm:f>
          </x14:formula1>
          <xm:sqref>T60</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E9815E3D-35DB-457F-97CA-00A30C0A7073}">
          <x14:formula1>
            <xm:f>OFFSET(Conditions!$BB$83,0,0,Conditions!$BB$81,1)</xm:f>
          </x14:formula1>
          <xm:sqref>T61</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8FD48713-A394-4A4C-AA90-6CA7266C194C}">
          <x14:formula1>
            <xm:f>OFFSET(Conditions!$BC$83,0,0,Conditions!$BC$81,1)</xm:f>
          </x14:formula1>
          <xm:sqref>T62</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765B92CD-A1E9-4909-A05C-1B037FE38E91}">
          <x14:formula1>
            <xm:f>OFFSET(Conditions!$BD$83,0,0,Conditions!$BD$81,1)</xm:f>
          </x14:formula1>
          <xm:sqref>T63</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2F9236D0-1101-4205-8A93-90D7BDC83AE5}">
          <x14:formula1>
            <xm:f>OFFSET(Conditions!$BE$83,0,0,Conditions!$BE$81,1)</xm:f>
          </x14:formula1>
          <xm:sqref>T64</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9693D356-6923-45C4-B74E-BEADEC075527}">
          <x14:formula1>
            <xm:f>OFFSET(Conditions!$BF$83,0,0,Conditions!$BF$81,1)</xm:f>
          </x14:formula1>
          <xm:sqref>T65</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A74EC63B-5478-4665-89E6-0283DF5EB958}">
          <x14:formula1>
            <xm:f>OFFSET(Conditions!$BH$73,0,0,Conditions!$BH$71,1)</xm:f>
          </x14:formula1>
          <xm:sqref>R71</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63978399-DFF6-464D-AA69-D0A11383E911}">
          <x14:formula1>
            <xm:f>OFFSET(Conditions!$BI$73,0,0,Conditions!$BI$71,1)</xm:f>
          </x14:formula1>
          <xm:sqref>R72</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7696CF34-1C79-443B-81D1-802CDAA5F799}">
          <x14:formula1>
            <xm:f>OFFSET(Conditions!$BJ$73,0,0,Conditions!$BJ$71,1)</xm:f>
          </x14:formula1>
          <xm:sqref>R73</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4A6AF2D3-377B-4FFF-9574-83A8E4A685DC}">
          <x14:formula1>
            <xm:f>OFFSET(Conditions!$BH$83,0,0,Conditions!$BH$81,1)</xm:f>
          </x14:formula1>
          <xm:sqref>T71</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F2549430-08B4-4301-B2A9-5B82B9532C8A}">
          <x14:formula1>
            <xm:f>OFFSET(Conditions!$BI$83,0,0,Conditions!$BI$81,1)</xm:f>
          </x14:formula1>
          <xm:sqref>T72</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ABEC3379-9B51-4BAF-9938-9A9FA3BFAAA2}">
          <x14:formula1>
            <xm:f>OFFSET(Conditions!$BJ$83,0,0,Conditions!$BJ$81,1)</xm:f>
          </x14:formula1>
          <xm:sqref>T73</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B60B0CED-11DD-4E64-8BD5-1D00CE7AB39E}">
          <x14:formula1>
            <xm:f>OFFSET(Conditions!$BK$73,0,0,Conditions!$BK$71,1)</xm:f>
          </x14:formula1>
          <xm:sqref>R83</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C7438A65-7E54-4BE8-BBB4-DC01B2D1E67B}">
          <x14:formula1>
            <xm:f>OFFSET(Conditions!$BL$73,0,0,Conditions!$BL$71,1)</xm:f>
          </x14:formula1>
          <xm:sqref>R86</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56F93D45-0709-4F68-A353-2731553FC081}">
          <x14:formula1>
            <xm:f>OFFSET(Conditions!$BM$73,0,0,Conditions!$BM$71,1)</xm:f>
          </x14:formula1>
          <xm:sqref>R89</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CFD349E4-6599-4140-9E25-DAF5AC5BC7A8}">
          <x14:formula1>
            <xm:f>OFFSET(Conditions!$BK$83,0,0,Conditions!$BK$81,1)</xm:f>
          </x14:formula1>
          <xm:sqref>T83</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5687B9B4-C5C1-4CFA-AE75-71726DDC7EF0}">
          <x14:formula1>
            <xm:f>OFFSET(Conditions!$BL$83,0,0,Conditions!$BL$81,1)</xm:f>
          </x14:formula1>
          <xm:sqref>T86</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CBDC8CBC-B61B-4ECC-B0B9-7B3A0F4E43C8}">
          <x14:formula1>
            <xm:f>OFFSET(Conditions!$BM$83,0,0,Conditions!$BM$81,1)</xm:f>
          </x14:formula1>
          <xm:sqref>T89</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90</vt:i4>
      </vt:variant>
    </vt:vector>
  </HeadingPairs>
  <TitlesOfParts>
    <vt:vector size="103" baseType="lpstr">
      <vt:lpstr>Country</vt:lpstr>
      <vt:lpstr>Sector classification </vt:lpstr>
      <vt:lpstr>READ ME</vt:lpstr>
      <vt:lpstr>3A-Rail transport</vt:lpstr>
      <vt:lpstr>3B-Air transport</vt:lpstr>
      <vt:lpstr>3C-Water transport</vt:lpstr>
      <vt:lpstr>3D-Road freight transport</vt:lpstr>
      <vt:lpstr>3E-Transport by Coach</vt:lpstr>
      <vt:lpstr>3Abis-Rail Regulator</vt:lpstr>
      <vt:lpstr>3Bbis-Air Regulator</vt:lpstr>
      <vt:lpstr>Database_n</vt:lpstr>
      <vt:lpstr>Lists</vt:lpstr>
      <vt:lpstr>Conditions</vt:lpstr>
      <vt:lpstr>ECO_2023_A</vt:lpstr>
      <vt:lpstr>ECO_2023_B</vt:lpstr>
      <vt:lpstr>ECO_2023_E</vt:lpstr>
      <vt:lpstr>ECO_2023_K</vt:lpstr>
      <vt:lpstr>ECO_2023_M</vt:lpstr>
      <vt:lpstr>ECO_2023_N</vt:lpstr>
      <vt:lpstr>ECO_2023_O</vt:lpstr>
      <vt:lpstr>ECO_2023_Y1</vt:lpstr>
      <vt:lpstr>ECO_2023_Y2</vt:lpstr>
      <vt:lpstr>ECO_A</vt:lpstr>
      <vt:lpstr>ECO_AB</vt:lpstr>
      <vt:lpstr>ECO_AC</vt:lpstr>
      <vt:lpstr>ECO_AD</vt:lpstr>
      <vt:lpstr>ECO_AE</vt:lpstr>
      <vt:lpstr>ECO_AF</vt:lpstr>
      <vt:lpstr>ECO_AH</vt:lpstr>
      <vt:lpstr>ECO_AI</vt:lpstr>
      <vt:lpstr>ECO_AJ</vt:lpstr>
      <vt:lpstr>ECO_AK</vt:lpstr>
      <vt:lpstr>ECO_AL</vt:lpstr>
      <vt:lpstr>ECO_AM</vt:lpstr>
      <vt:lpstr>ECO_AN</vt:lpstr>
      <vt:lpstr>ECO_AO</vt:lpstr>
      <vt:lpstr>ECO_B</vt:lpstr>
      <vt:lpstr>ECO_C</vt:lpstr>
      <vt:lpstr>ECO_D</vt:lpstr>
      <vt:lpstr>ECO_E</vt:lpstr>
      <vt:lpstr>ECO_F</vt:lpstr>
      <vt:lpstr>ECO_G</vt:lpstr>
      <vt:lpstr>ECO_H</vt:lpstr>
      <vt:lpstr>ECO_I</vt:lpstr>
      <vt:lpstr>ECO_J</vt:lpstr>
      <vt:lpstr>ECO_K</vt:lpstr>
      <vt:lpstr>ECO_L</vt:lpstr>
      <vt:lpstr>ECO_M</vt:lpstr>
      <vt:lpstr>ECO_N</vt:lpstr>
      <vt:lpstr>ECO_O</vt:lpstr>
      <vt:lpstr>ECO_P</vt:lpstr>
      <vt:lpstr>ECO_Q</vt:lpstr>
      <vt:lpstr>ECO_R</vt:lpstr>
      <vt:lpstr>ECO_S</vt:lpstr>
      <vt:lpstr>ECO_T</vt:lpstr>
      <vt:lpstr>ECO_U</vt:lpstr>
      <vt:lpstr>ECO_V</vt:lpstr>
      <vt:lpstr>ECO_W</vt:lpstr>
      <vt:lpstr>ECO_X</vt:lpstr>
      <vt:lpstr>ECO_Y</vt:lpstr>
      <vt:lpstr>REGA1</vt:lpstr>
      <vt:lpstr>REGA10_2023</vt:lpstr>
      <vt:lpstr>REGA11</vt:lpstr>
      <vt:lpstr>REGA11_2023</vt:lpstr>
      <vt:lpstr>REGA13</vt:lpstr>
      <vt:lpstr>REGA13_2023</vt:lpstr>
      <vt:lpstr>REGA14</vt:lpstr>
      <vt:lpstr>REGA16</vt:lpstr>
      <vt:lpstr>REGA17</vt:lpstr>
      <vt:lpstr>REGA19</vt:lpstr>
      <vt:lpstr>REGA2</vt:lpstr>
      <vt:lpstr>REGA20</vt:lpstr>
      <vt:lpstr>REGA21</vt:lpstr>
      <vt:lpstr>REGA22_2023</vt:lpstr>
      <vt:lpstr>REGA23</vt:lpstr>
      <vt:lpstr>REGA3</vt:lpstr>
      <vt:lpstr>REGA4</vt:lpstr>
      <vt:lpstr>REGA4_2023</vt:lpstr>
      <vt:lpstr>REGA5</vt:lpstr>
      <vt:lpstr>REGA6</vt:lpstr>
      <vt:lpstr>REGA7</vt:lpstr>
      <vt:lpstr>REGA8</vt:lpstr>
      <vt:lpstr>REGA9_2023</vt:lpstr>
      <vt:lpstr>REGB1</vt:lpstr>
      <vt:lpstr>REGB2</vt:lpstr>
      <vt:lpstr>REGB3</vt:lpstr>
      <vt:lpstr>REGB4</vt:lpstr>
      <vt:lpstr>REGB6</vt:lpstr>
      <vt:lpstr>REGB7</vt:lpstr>
      <vt:lpstr>REGB8</vt:lpstr>
      <vt:lpstr>REGB9_2023</vt:lpstr>
      <vt:lpstr>REGC1</vt:lpstr>
      <vt:lpstr>REGC11</vt:lpstr>
      <vt:lpstr>REGC13</vt:lpstr>
      <vt:lpstr>REGC2</vt:lpstr>
      <vt:lpstr>REGC3</vt:lpstr>
      <vt:lpstr>REGC4</vt:lpstr>
      <vt:lpstr>REGD1_2023</vt:lpstr>
      <vt:lpstr>REGD3_2023</vt:lpstr>
      <vt:lpstr>REGD5_2023</vt:lpstr>
      <vt:lpstr>REGD6_2023</vt:lpstr>
      <vt:lpstr>REGD7_2023</vt:lpstr>
      <vt:lpstr>REGNAME</vt:lpstr>
    </vt:vector>
  </TitlesOfParts>
  <Company>OECD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koske_i</dc:creator>
  <cp:lastModifiedBy>DANITZ Eszter, ECO/SSD</cp:lastModifiedBy>
  <cp:lastPrinted>2017-09-04T14:19:40Z</cp:lastPrinted>
  <dcterms:created xsi:type="dcterms:W3CDTF">2012-05-29T16:37:01Z</dcterms:created>
  <dcterms:modified xsi:type="dcterms:W3CDTF">2024-07-05T13:46:48Z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0e5510b0-e729-4ef0-a3dd-4ba0dfe56c99_Enabled">
    <vt:lpwstr>true</vt:lpwstr>
  </property>
  <property fmtid="{D5CDD505-2E9C-101B-9397-08002B2CF9AE}" pid="3" name="MSIP_Label_0e5510b0-e729-4ef0-a3dd-4ba0dfe56c99_SetDate">
    <vt:lpwstr>2024-07-05T13:46:48Z</vt:lpwstr>
  </property>
  <property fmtid="{D5CDD505-2E9C-101B-9397-08002B2CF9AE}" pid="4" name="MSIP_Label_0e5510b0-e729-4ef0-a3dd-4ba0dfe56c99_Method">
    <vt:lpwstr>Standard</vt:lpwstr>
  </property>
  <property fmtid="{D5CDD505-2E9C-101B-9397-08002B2CF9AE}" pid="5" name="MSIP_Label_0e5510b0-e729-4ef0-a3dd-4ba0dfe56c99_Name">
    <vt:lpwstr>Restricted Use</vt:lpwstr>
  </property>
  <property fmtid="{D5CDD505-2E9C-101B-9397-08002B2CF9AE}" pid="6" name="MSIP_Label_0e5510b0-e729-4ef0-a3dd-4ba0dfe56c99_SiteId">
    <vt:lpwstr>ac41c7d4-1f61-460d-b0f4-fc925a2b471c</vt:lpwstr>
  </property>
  <property fmtid="{D5CDD505-2E9C-101B-9397-08002B2CF9AE}" pid="7" name="MSIP_Label_0e5510b0-e729-4ef0-a3dd-4ba0dfe56c99_ActionId">
    <vt:lpwstr>156b9473-16eb-4cc2-bc2a-757f7dcde431</vt:lpwstr>
  </property>
  <property fmtid="{D5CDD505-2E9C-101B-9397-08002B2CF9AE}" pid="8" name="MSIP_Label_0e5510b0-e729-4ef0-a3dd-4ba0dfe56c99_ContentBits">
    <vt:lpwstr>2</vt:lpwstr>
  </property>
</Properties>
</file>